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227"/>
  <workbookPr defaultThemeVersion="166925"/>
  <mc:AlternateContent xmlns:mc="http://schemas.openxmlformats.org/markup-compatibility/2006">
    <mc:Choice Requires="x15">
      <x15ac:absPath xmlns:x15ac="http://schemas.microsoft.com/office/spreadsheetml/2010/11/ac" url="D:\Năm 2024\Trang TTĐT\Công khai NS\Công khai dự toán 2025\"/>
    </mc:Choice>
  </mc:AlternateContent>
  <xr:revisionPtr revIDLastSave="0" documentId="8_{B720624B-7D15-466C-83A3-F92BC2E191E9}" xr6:coauthVersionLast="47" xr6:coauthVersionMax="47" xr10:uidLastSave="{00000000-0000-0000-0000-000000000000}"/>
  <bookViews>
    <workbookView xWindow="-120" yWindow="-120" windowWidth="29040" windowHeight="15840" firstSheet="14" activeTab="14" xr2:uid="{00000000-000D-0000-FFFF-FFFF00000000}"/>
  </bookViews>
  <sheets>
    <sheet name="foxz" sheetId="31" state="veryHidden" r:id="rId1"/>
    <sheet name="results_2" sheetId="47" state="veryHidden" r:id="rId2"/>
    <sheet name="results_3" sheetId="48" state="veryHidden" r:id="rId3"/>
    <sheet name="results_4" sheetId="49" state="veryHidden" r:id="rId4"/>
    <sheet name="results_5" sheetId="50" state="veryHidden" r:id="rId5"/>
    <sheet name="SGV" sheetId="55" state="hidden" r:id="rId6"/>
    <sheet name="results" sheetId="56" state="hidden" r:id="rId7"/>
    <sheet name="results_6" sheetId="57" state="veryHidden" r:id="rId8"/>
    <sheet name="SGV_2" sheetId="58" state="veryHidden" r:id="rId9"/>
    <sheet name="SGV_3" sheetId="59" state="veryHidden" r:id="rId10"/>
    <sheet name="SGV_4" sheetId="61" state="veryHidden" r:id="rId11"/>
    <sheet name="results_7" sheetId="62" state="veryHidden" r:id="rId12"/>
    <sheet name="SGV_5" sheetId="67" state="veryHidden" r:id="rId13"/>
    <sheet name="B2b-Do dac dat dai" sheetId="32" state="hidden" r:id="rId14"/>
    <sheet name="B45" sheetId="42" r:id="rId15"/>
    <sheet name="B2 NSĐP 24 Het TG" sheetId="45" state="hidden" r:id="rId16"/>
    <sheet name="B2c NSĐP 25-HDND keo dai" sheetId="53" state="hidden" r:id="rId17"/>
    <sheet name="B4 NSĐP Tang thu" sheetId="54" state="hidden" r:id="rId18"/>
    <sheet name="B5-MT CTMTQG" sheetId="36" state="hidden" r:id="rId19"/>
    <sheet name="B6-Tong NSNN 3CT" sheetId="7" state="hidden" r:id="rId20"/>
    <sheet name="B8_TH VSN" sheetId="28" state="hidden" r:id="rId21"/>
    <sheet name="B8_DTTS" sheetId="30" state="hidden" r:id="rId22"/>
    <sheet name="B8_DTTS_CT" sheetId="34" state="hidden" r:id="rId23"/>
    <sheet name="B8_GNBV" sheetId="16" state="hidden" r:id="rId24"/>
    <sheet name="B8_GNBV_CT" sheetId="17" state="hidden" r:id="rId25"/>
    <sheet name="B8_NTMTW_CT" sheetId="51" state="hidden" r:id="rId26"/>
    <sheet name="B8_NTMDP_CT" sheetId="52" state="hidden" r:id="rId27"/>
  </sheets>
  <externalReferences>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s>
  <definedNames>
    <definedName name="­">#N/A</definedName>
    <definedName name="\0" localSheetId="15">#REF!</definedName>
    <definedName name="\0" localSheetId="16">#REF!</definedName>
    <definedName name="\0" localSheetId="17">#REF!</definedName>
    <definedName name="\0">#REF!</definedName>
    <definedName name="\0051" localSheetId="15">#REF!</definedName>
    <definedName name="\0051" localSheetId="17">#REF!</definedName>
    <definedName name="\0051">#REF!</definedName>
    <definedName name="\0061" localSheetId="15">#REF!</definedName>
    <definedName name="\0061" localSheetId="17">#REF!</definedName>
    <definedName name="\0061">#REF!</definedName>
    <definedName name="\0061a" localSheetId="15">#REF!</definedName>
    <definedName name="\0061a" localSheetId="17">#REF!</definedName>
    <definedName name="\0061a">#REF!</definedName>
    <definedName name="\0062a" localSheetId="15">#REF!</definedName>
    <definedName name="\0062a" localSheetId="17">#REF!</definedName>
    <definedName name="\0062a">#REF!</definedName>
    <definedName name="\0062b" localSheetId="15">#REF!</definedName>
    <definedName name="\0062b" localSheetId="17">#REF!</definedName>
    <definedName name="\0062b">#REF!</definedName>
    <definedName name="\0062c" localSheetId="15">#REF!</definedName>
    <definedName name="\0062c" localSheetId="17">#REF!</definedName>
    <definedName name="\0062c">#REF!</definedName>
    <definedName name="\0063" localSheetId="15">#REF!</definedName>
    <definedName name="\0063" localSheetId="17">#REF!</definedName>
    <definedName name="\0063">#REF!</definedName>
    <definedName name="\0063a" localSheetId="15">#REF!</definedName>
    <definedName name="\0063a" localSheetId="17">#REF!</definedName>
    <definedName name="\0063a">#REF!</definedName>
    <definedName name="\0064" localSheetId="15">#REF!</definedName>
    <definedName name="\0064" localSheetId="17">#REF!</definedName>
    <definedName name="\0064">#REF!</definedName>
    <definedName name="\0081" localSheetId="15">#REF!</definedName>
    <definedName name="\0081" localSheetId="17">#REF!</definedName>
    <definedName name="\0081">#REF!</definedName>
    <definedName name="\0082" localSheetId="15">#REF!</definedName>
    <definedName name="\0082" localSheetId="17">#REF!</definedName>
    <definedName name="\0082">#REF!</definedName>
    <definedName name="\010" localSheetId="15">#REF!</definedName>
    <definedName name="\010" localSheetId="17">#REF!</definedName>
    <definedName name="\010">#REF!</definedName>
    <definedName name="\4001a" localSheetId="15">#REF!</definedName>
    <definedName name="\4001a" localSheetId="17">#REF!</definedName>
    <definedName name="\4001a">#REF!</definedName>
    <definedName name="\4001b" localSheetId="15">#REF!</definedName>
    <definedName name="\4001b" localSheetId="17">#REF!</definedName>
    <definedName name="\4001b">#REF!</definedName>
    <definedName name="\4002a" localSheetId="15">#REF!</definedName>
    <definedName name="\4002a" localSheetId="17">#REF!</definedName>
    <definedName name="\4002a">#REF!</definedName>
    <definedName name="\4002b" localSheetId="15">#REF!</definedName>
    <definedName name="\4002b" localSheetId="17">#REF!</definedName>
    <definedName name="\4002b">#REF!</definedName>
    <definedName name="\4003a" localSheetId="15">#REF!</definedName>
    <definedName name="\4003a" localSheetId="17">#REF!</definedName>
    <definedName name="\4003a">#REF!</definedName>
    <definedName name="\4003b" localSheetId="15">#REF!</definedName>
    <definedName name="\4003b" localSheetId="17">#REF!</definedName>
    <definedName name="\4003b">#REF!</definedName>
    <definedName name="\4004" localSheetId="15">#REF!</definedName>
    <definedName name="\4004" localSheetId="17">#REF!</definedName>
    <definedName name="\4004">#REF!</definedName>
    <definedName name="\4005" localSheetId="15">#REF!</definedName>
    <definedName name="\4005" localSheetId="17">#REF!</definedName>
    <definedName name="\4005">#REF!</definedName>
    <definedName name="\4006" localSheetId="15">#REF!</definedName>
    <definedName name="\4006" localSheetId="17">#REF!</definedName>
    <definedName name="\4006">#REF!</definedName>
    <definedName name="\4007" localSheetId="15">#REF!</definedName>
    <definedName name="\4007" localSheetId="17">#REF!</definedName>
    <definedName name="\4007">#REF!</definedName>
    <definedName name="\4013" localSheetId="15">#REF!</definedName>
    <definedName name="\4013" localSheetId="17">#REF!</definedName>
    <definedName name="\4013">#REF!</definedName>
    <definedName name="\4041" localSheetId="15">#REF!</definedName>
    <definedName name="\4041" localSheetId="17">#REF!</definedName>
    <definedName name="\4041">#REF!</definedName>
    <definedName name="\4042" localSheetId="15">#REF!</definedName>
    <definedName name="\4042" localSheetId="17">#REF!</definedName>
    <definedName name="\4042">#REF!</definedName>
    <definedName name="\4043" localSheetId="15">#REF!</definedName>
    <definedName name="\4043" localSheetId="17">#REF!</definedName>
    <definedName name="\4043">#REF!</definedName>
    <definedName name="\4044" localSheetId="15">#REF!</definedName>
    <definedName name="\4044" localSheetId="17">#REF!</definedName>
    <definedName name="\4044">#REF!</definedName>
    <definedName name="\4051" localSheetId="15">#REF!</definedName>
    <definedName name="\4051" localSheetId="17">#REF!</definedName>
    <definedName name="\4051">#REF!</definedName>
    <definedName name="\4052" localSheetId="15">#REF!</definedName>
    <definedName name="\4052" localSheetId="17">#REF!</definedName>
    <definedName name="\4052">#REF!</definedName>
    <definedName name="\4053" localSheetId="15">#REF!</definedName>
    <definedName name="\4053" localSheetId="17">#REF!</definedName>
    <definedName name="\4053">#REF!</definedName>
    <definedName name="\4054" localSheetId="15">#REF!</definedName>
    <definedName name="\4054" localSheetId="17">#REF!</definedName>
    <definedName name="\4054">#REF!</definedName>
    <definedName name="\4055" localSheetId="15">#REF!</definedName>
    <definedName name="\4055" localSheetId="17">#REF!</definedName>
    <definedName name="\4055">#REF!</definedName>
    <definedName name="\4056" localSheetId="15">#REF!</definedName>
    <definedName name="\4056" localSheetId="17">#REF!</definedName>
    <definedName name="\4056">#REF!</definedName>
    <definedName name="\4057" localSheetId="15">#REF!</definedName>
    <definedName name="\4057" localSheetId="17">#REF!</definedName>
    <definedName name="\4057">#REF!</definedName>
    <definedName name="\4061" localSheetId="15">#REF!</definedName>
    <definedName name="\4061" localSheetId="17">#REF!</definedName>
    <definedName name="\4061">#REF!</definedName>
    <definedName name="\4062" localSheetId="15">#REF!</definedName>
    <definedName name="\4062" localSheetId="17">#REF!</definedName>
    <definedName name="\4062">#REF!</definedName>
    <definedName name="\4063" localSheetId="15">#REF!</definedName>
    <definedName name="\4063" localSheetId="17">#REF!</definedName>
    <definedName name="\4063">#REF!</definedName>
    <definedName name="\4064" localSheetId="15">#REF!</definedName>
    <definedName name="\4064" localSheetId="17">#REF!</definedName>
    <definedName name="\4064">#REF!</definedName>
    <definedName name="\4065" localSheetId="15">#REF!</definedName>
    <definedName name="\4065" localSheetId="17">#REF!</definedName>
    <definedName name="\4065">#REF!</definedName>
    <definedName name="\4066" localSheetId="15">#REF!</definedName>
    <definedName name="\4066" localSheetId="17">#REF!</definedName>
    <definedName name="\4066">#REF!</definedName>
    <definedName name="\4071" localSheetId="15">#REF!</definedName>
    <definedName name="\4071" localSheetId="17">#REF!</definedName>
    <definedName name="\4071">#REF!</definedName>
    <definedName name="\4072" localSheetId="15">#REF!</definedName>
    <definedName name="\4072" localSheetId="17">#REF!</definedName>
    <definedName name="\4072">#REF!</definedName>
    <definedName name="\4073" localSheetId="15">#REF!</definedName>
    <definedName name="\4073" localSheetId="17">#REF!</definedName>
    <definedName name="\4073">#REF!</definedName>
    <definedName name="\4074" localSheetId="15">#REF!</definedName>
    <definedName name="\4074" localSheetId="17">#REF!</definedName>
    <definedName name="\4074">#REF!</definedName>
    <definedName name="\4075" localSheetId="15">#REF!</definedName>
    <definedName name="\4075" localSheetId="17">#REF!</definedName>
    <definedName name="\4075">#REF!</definedName>
    <definedName name="\4076" localSheetId="15">#REF!</definedName>
    <definedName name="\4076" localSheetId="17">#REF!</definedName>
    <definedName name="\4076">#REF!</definedName>
    <definedName name="\5001" localSheetId="15">#REF!</definedName>
    <definedName name="\5001" localSheetId="17">#REF!</definedName>
    <definedName name="\5001">#REF!</definedName>
    <definedName name="\50010a" localSheetId="15">#REF!</definedName>
    <definedName name="\50010a" localSheetId="17">#REF!</definedName>
    <definedName name="\50010a">#REF!</definedName>
    <definedName name="\50010b" localSheetId="15">#REF!</definedName>
    <definedName name="\50010b" localSheetId="17">#REF!</definedName>
    <definedName name="\50010b">#REF!</definedName>
    <definedName name="\50011a" localSheetId="15">#REF!</definedName>
    <definedName name="\50011a" localSheetId="17">#REF!</definedName>
    <definedName name="\50011a">#REF!</definedName>
    <definedName name="\50011b" localSheetId="15">#REF!</definedName>
    <definedName name="\50011b" localSheetId="17">#REF!</definedName>
    <definedName name="\50011b">#REF!</definedName>
    <definedName name="\50011c" localSheetId="15">#REF!</definedName>
    <definedName name="\50011c" localSheetId="17">#REF!</definedName>
    <definedName name="\50011c">#REF!</definedName>
    <definedName name="\5002" localSheetId="15">#REF!</definedName>
    <definedName name="\5002" localSheetId="17">#REF!</definedName>
    <definedName name="\5002">#REF!</definedName>
    <definedName name="\5003a" localSheetId="15">#REF!</definedName>
    <definedName name="\5003a" localSheetId="17">#REF!</definedName>
    <definedName name="\5003a">#REF!</definedName>
    <definedName name="\5003b" localSheetId="15">#REF!</definedName>
    <definedName name="\5003b" localSheetId="17">#REF!</definedName>
    <definedName name="\5003b">#REF!</definedName>
    <definedName name="\5004a" localSheetId="15">#REF!</definedName>
    <definedName name="\5004a" localSheetId="17">#REF!</definedName>
    <definedName name="\5004a">#REF!</definedName>
    <definedName name="\5004b" localSheetId="15">#REF!</definedName>
    <definedName name="\5004b" localSheetId="17">#REF!</definedName>
    <definedName name="\5004b">#REF!</definedName>
    <definedName name="\5004c" localSheetId="15">#REF!</definedName>
    <definedName name="\5004c" localSheetId="17">#REF!</definedName>
    <definedName name="\5004c">#REF!</definedName>
    <definedName name="\5004d" localSheetId="15">#REF!</definedName>
    <definedName name="\5004d" localSheetId="17">#REF!</definedName>
    <definedName name="\5004d">#REF!</definedName>
    <definedName name="\5004e" localSheetId="15">#REF!</definedName>
    <definedName name="\5004e" localSheetId="17">#REF!</definedName>
    <definedName name="\5004e">#REF!</definedName>
    <definedName name="\5004f" localSheetId="15">#REF!</definedName>
    <definedName name="\5004f" localSheetId="17">#REF!</definedName>
    <definedName name="\5004f">#REF!</definedName>
    <definedName name="\5004g" localSheetId="15">#REF!</definedName>
    <definedName name="\5004g" localSheetId="17">#REF!</definedName>
    <definedName name="\5004g">#REF!</definedName>
    <definedName name="\5005a" localSheetId="15">#REF!</definedName>
    <definedName name="\5005a" localSheetId="17">#REF!</definedName>
    <definedName name="\5005a">#REF!</definedName>
    <definedName name="\5005b" localSheetId="15">#REF!</definedName>
    <definedName name="\5005b" localSheetId="17">#REF!</definedName>
    <definedName name="\5005b">#REF!</definedName>
    <definedName name="\5005c" localSheetId="15">#REF!</definedName>
    <definedName name="\5005c" localSheetId="17">#REF!</definedName>
    <definedName name="\5005c">#REF!</definedName>
    <definedName name="\5006" localSheetId="15">#REF!</definedName>
    <definedName name="\5006" localSheetId="17">#REF!</definedName>
    <definedName name="\5006">#REF!</definedName>
    <definedName name="\5007" localSheetId="15">#REF!</definedName>
    <definedName name="\5007" localSheetId="17">#REF!</definedName>
    <definedName name="\5007">#REF!</definedName>
    <definedName name="\5008a" localSheetId="15">#REF!</definedName>
    <definedName name="\5008a" localSheetId="17">#REF!</definedName>
    <definedName name="\5008a">#REF!</definedName>
    <definedName name="\5008b" localSheetId="15">#REF!</definedName>
    <definedName name="\5008b" localSheetId="17">#REF!</definedName>
    <definedName name="\5008b">#REF!</definedName>
    <definedName name="\5009" localSheetId="15">#REF!</definedName>
    <definedName name="\5009" localSheetId="17">#REF!</definedName>
    <definedName name="\5009">#REF!</definedName>
    <definedName name="\5021" localSheetId="15">#REF!</definedName>
    <definedName name="\5021" localSheetId="17">#REF!</definedName>
    <definedName name="\5021">#REF!</definedName>
    <definedName name="\5022" localSheetId="15">#REF!</definedName>
    <definedName name="\5022" localSheetId="17">#REF!</definedName>
    <definedName name="\5022">#REF!</definedName>
    <definedName name="\5023" localSheetId="15">#REF!</definedName>
    <definedName name="\5023" localSheetId="17">#REF!</definedName>
    <definedName name="\5023">#REF!</definedName>
    <definedName name="\5041" localSheetId="15">#REF!</definedName>
    <definedName name="\5041" localSheetId="17">#REF!</definedName>
    <definedName name="\5041">#REF!</definedName>
    <definedName name="\5045" localSheetId="15">#REF!</definedName>
    <definedName name="\5045" localSheetId="17">#REF!</definedName>
    <definedName name="\5045">#REF!</definedName>
    <definedName name="\505" localSheetId="15">#REF!</definedName>
    <definedName name="\505" localSheetId="17">#REF!</definedName>
    <definedName name="\505">#REF!</definedName>
    <definedName name="\506" localSheetId="15">#REF!</definedName>
    <definedName name="\506" localSheetId="17">#REF!</definedName>
    <definedName name="\506">#REF!</definedName>
    <definedName name="\5081" localSheetId="15">#REF!</definedName>
    <definedName name="\5081" localSheetId="17">#REF!</definedName>
    <definedName name="\5081">#REF!</definedName>
    <definedName name="\5082" localSheetId="15">#REF!</definedName>
    <definedName name="\5082" localSheetId="17">#REF!</definedName>
    <definedName name="\5082">#REF!</definedName>
    <definedName name="\6001a" localSheetId="15">#REF!</definedName>
    <definedName name="\6001a" localSheetId="17">#REF!</definedName>
    <definedName name="\6001a">#REF!</definedName>
    <definedName name="\6001b" localSheetId="15">#REF!</definedName>
    <definedName name="\6001b" localSheetId="17">#REF!</definedName>
    <definedName name="\6001b">#REF!</definedName>
    <definedName name="\6001c" localSheetId="15">#REF!</definedName>
    <definedName name="\6001c" localSheetId="17">#REF!</definedName>
    <definedName name="\6001c">#REF!</definedName>
    <definedName name="\6002" localSheetId="15">#REF!</definedName>
    <definedName name="\6002" localSheetId="17">#REF!</definedName>
    <definedName name="\6002">#REF!</definedName>
    <definedName name="\6003" localSheetId="15">#REF!</definedName>
    <definedName name="\6003" localSheetId="17">#REF!</definedName>
    <definedName name="\6003">#REF!</definedName>
    <definedName name="\6004" localSheetId="15">#REF!</definedName>
    <definedName name="\6004" localSheetId="17">#REF!</definedName>
    <definedName name="\6004">#REF!</definedName>
    <definedName name="\6012" localSheetId="15">#REF!</definedName>
    <definedName name="\6012" localSheetId="17">#REF!</definedName>
    <definedName name="\6012">#REF!</definedName>
    <definedName name="\6021" localSheetId="15">#REF!</definedName>
    <definedName name="\6021" localSheetId="17">#REF!</definedName>
    <definedName name="\6021">#REF!</definedName>
    <definedName name="\6051" localSheetId="15">#REF!</definedName>
    <definedName name="\6051" localSheetId="17">#REF!</definedName>
    <definedName name="\6051">#REF!</definedName>
    <definedName name="\6052" localSheetId="15">#REF!</definedName>
    <definedName name="\6052" localSheetId="17">#REF!</definedName>
    <definedName name="\6052">#REF!</definedName>
    <definedName name="\6053" localSheetId="15">#REF!</definedName>
    <definedName name="\6053" localSheetId="17">#REF!</definedName>
    <definedName name="\6053">#REF!</definedName>
    <definedName name="\6055" localSheetId="15">#REF!</definedName>
    <definedName name="\6055" localSheetId="17">#REF!</definedName>
    <definedName name="\6055">#REF!</definedName>
    <definedName name="\6061" localSheetId="15">#REF!</definedName>
    <definedName name="\6061" localSheetId="17">#REF!</definedName>
    <definedName name="\6061">#REF!</definedName>
    <definedName name="\6101" localSheetId="15">#REF!</definedName>
    <definedName name="\6101" localSheetId="17">#REF!</definedName>
    <definedName name="\6101">#REF!</definedName>
    <definedName name="\6102" localSheetId="15">#REF!</definedName>
    <definedName name="\6102" localSheetId="17">#REF!</definedName>
    <definedName name="\6102">#REF!</definedName>
    <definedName name="\6121" localSheetId="15">#REF!</definedName>
    <definedName name="\6121" localSheetId="17">#REF!</definedName>
    <definedName name="\6121">#REF!</definedName>
    <definedName name="\6122" localSheetId="15">#REF!</definedName>
    <definedName name="\6122" localSheetId="17">#REF!</definedName>
    <definedName name="\6122">#REF!</definedName>
    <definedName name="\6123" localSheetId="15">#REF!</definedName>
    <definedName name="\6123" localSheetId="17">#REF!</definedName>
    <definedName name="\6123">#REF!</definedName>
    <definedName name="\6125" localSheetId="15">#REF!</definedName>
    <definedName name="\6125" localSheetId="17">#REF!</definedName>
    <definedName name="\6125">#REF!</definedName>
    <definedName name="\b" localSheetId="15">#REF!</definedName>
    <definedName name="\b" localSheetId="17">#REF!</definedName>
    <definedName name="\b">#REF!</definedName>
    <definedName name="\c" localSheetId="15">#REF!</definedName>
    <definedName name="\c" localSheetId="17">#REF!</definedName>
    <definedName name="\c">#REF!</definedName>
    <definedName name="\s" localSheetId="15">#REF!</definedName>
    <definedName name="\s" localSheetId="17">#REF!</definedName>
    <definedName name="\s">#REF!</definedName>
    <definedName name="\T" localSheetId="15">#REF!</definedName>
    <definedName name="\T" localSheetId="17">#REF!</definedName>
    <definedName name="\T">#REF!</definedName>
    <definedName name="\u" localSheetId="15">#REF!</definedName>
    <definedName name="\u" localSheetId="17">#REF!</definedName>
    <definedName name="\u">#REF!</definedName>
    <definedName name="\z" localSheetId="15">#REF!</definedName>
    <definedName name="\z" localSheetId="17">#REF!</definedName>
    <definedName name="\z">#REF!</definedName>
    <definedName name="_" localSheetId="15">#REF!</definedName>
    <definedName name="_" localSheetId="17">#REF!</definedName>
    <definedName name="_">#REF!</definedName>
    <definedName name="________________________________________________a1" localSheetId="16">{"'Sheet1'!$L$16"}</definedName>
    <definedName name="________________________________________________a1" localSheetId="17">{"'Sheet1'!$L$16"}</definedName>
    <definedName name="________________________________________________a1">{"'Sheet1'!$L$16"}</definedName>
    <definedName name="________________________________________________PA3" localSheetId="16">{"'Sheet1'!$L$16"}</definedName>
    <definedName name="________________________________________________PA3" localSheetId="17">{"'Sheet1'!$L$16"}</definedName>
    <definedName name="________________________________________________PA3">{"'Sheet1'!$L$16"}</definedName>
    <definedName name="_______________________________________________a1" localSheetId="16">{"'Sheet1'!$L$16"}</definedName>
    <definedName name="_______________________________________________a1" localSheetId="17">{"'Sheet1'!$L$16"}</definedName>
    <definedName name="_______________________________________________a1">{"'Sheet1'!$L$16"}</definedName>
    <definedName name="_______________________________________________CON1">#N/A</definedName>
    <definedName name="_______________________________________________CON2">#N/A</definedName>
    <definedName name="_______________________________________________DT12" localSheetId="16">{"'Sheet1'!$L$16"}</definedName>
    <definedName name="_______________________________________________DT12" localSheetId="17">{"'Sheet1'!$L$16"}</definedName>
    <definedName name="_______________________________________________DT12">{"'Sheet1'!$L$16"}</definedName>
    <definedName name="_______________________________________________PA3" localSheetId="16">{"'Sheet1'!$L$16"}</definedName>
    <definedName name="_______________________________________________PA3" localSheetId="17">{"'Sheet1'!$L$16"}</definedName>
    <definedName name="_______________________________________________PA3">{"'Sheet1'!$L$16"}</definedName>
    <definedName name="_______________________________________________tz593">#N/A</definedName>
    <definedName name="______________________________________________CON1">#N/A</definedName>
    <definedName name="______________________________________________CON2">#N/A</definedName>
    <definedName name="______________________________________________DT12" localSheetId="16">{"'Sheet1'!$L$16"}</definedName>
    <definedName name="______________________________________________DT12" localSheetId="17">{"'Sheet1'!$L$16"}</definedName>
    <definedName name="______________________________________________DT12">{"'Sheet1'!$L$16"}</definedName>
    <definedName name="______________________________________________kha1">#N/A</definedName>
    <definedName name="______________________________________________NCL100">#N/A</definedName>
    <definedName name="______________________________________________NCL200">#N/A</definedName>
    <definedName name="______________________________________________NCL250">#N/A</definedName>
    <definedName name="______________________________________________nin190">#N/A</definedName>
    <definedName name="______________________________________________SN3">#N/A</definedName>
    <definedName name="______________________________________________TL3">#N/A</definedName>
    <definedName name="______________________________________________VL100">#N/A</definedName>
    <definedName name="______________________________________________VL250">#N/A</definedName>
    <definedName name="_____________________________________________a1" localSheetId="16">{"'Sheet1'!$L$16"}</definedName>
    <definedName name="_____________________________________________a1" localSheetId="17">{"'Sheet1'!$L$16"}</definedName>
    <definedName name="_____________________________________________a1">{"'Sheet1'!$L$16"}</definedName>
    <definedName name="_____________________________________________boi1">#N/A</definedName>
    <definedName name="_____________________________________________boi2">#N/A</definedName>
    <definedName name="_____________________________________________ddn400">#N/A</definedName>
    <definedName name="_____________________________________________ddn600">#N/A</definedName>
    <definedName name="_____________________________________________hsm2">1.1289</definedName>
    <definedName name="_____________________________________________hso2">#N/A</definedName>
    <definedName name="_____________________________________________kha1">#N/A</definedName>
    <definedName name="_____________________________________________MAC12">#N/A</definedName>
    <definedName name="_____________________________________________MAC46">#N/A</definedName>
    <definedName name="_____________________________________________NCL100">#N/A</definedName>
    <definedName name="_____________________________________________NCL200">#N/A</definedName>
    <definedName name="_____________________________________________NCL250">#N/A</definedName>
    <definedName name="_____________________________________________NET2">#N/A</definedName>
    <definedName name="_____________________________________________nin190">#N/A</definedName>
    <definedName name="_____________________________________________PA3" localSheetId="16">{"'Sheet1'!$L$16"}</definedName>
    <definedName name="_____________________________________________PA3" localSheetId="17">{"'Sheet1'!$L$16"}</definedName>
    <definedName name="_____________________________________________PA3">{"'Sheet1'!$L$16"}</definedName>
    <definedName name="_____________________________________________sc1">#N/A</definedName>
    <definedName name="_____________________________________________SC2">#N/A</definedName>
    <definedName name="_____________________________________________sc3">#N/A</definedName>
    <definedName name="_____________________________________________SN3">#N/A</definedName>
    <definedName name="_____________________________________________TL1">#N/A</definedName>
    <definedName name="_____________________________________________TL2">#N/A</definedName>
    <definedName name="_____________________________________________TL3">#N/A</definedName>
    <definedName name="_____________________________________________TLA120">#N/A</definedName>
    <definedName name="_____________________________________________TLA35">#N/A</definedName>
    <definedName name="_____________________________________________TLA50">#N/A</definedName>
    <definedName name="_____________________________________________TLA70">#N/A</definedName>
    <definedName name="_____________________________________________TLA95">#N/A</definedName>
    <definedName name="_____________________________________________tz593">#N/A</definedName>
    <definedName name="_____________________________________________VL100">#N/A</definedName>
    <definedName name="_____________________________________________VL250">#N/A</definedName>
    <definedName name="____________________________________________a1" localSheetId="16">{"'Sheet1'!$L$16"}</definedName>
    <definedName name="____________________________________________a1" localSheetId="17">{"'Sheet1'!$L$16"}</definedName>
    <definedName name="____________________________________________a1">{"'Sheet1'!$L$16"}</definedName>
    <definedName name="____________________________________________boi1">#N/A</definedName>
    <definedName name="____________________________________________boi2">#N/A</definedName>
    <definedName name="____________________________________________CON1">#N/A</definedName>
    <definedName name="____________________________________________CON2">#N/A</definedName>
    <definedName name="____________________________________________ddn400">#N/A</definedName>
    <definedName name="____________________________________________ddn600">#N/A</definedName>
    <definedName name="____________________________________________DT12" localSheetId="16">{"'Sheet1'!$L$16"}</definedName>
    <definedName name="____________________________________________DT12" localSheetId="17">{"'Sheet1'!$L$16"}</definedName>
    <definedName name="____________________________________________DT12">{"'Sheet1'!$L$16"}</definedName>
    <definedName name="____________________________________________hsm2">1.1289</definedName>
    <definedName name="____________________________________________hso2">#N/A</definedName>
    <definedName name="____________________________________________MAC12">#N/A</definedName>
    <definedName name="____________________________________________MAC46">#N/A</definedName>
    <definedName name="____________________________________________NET2">#N/A</definedName>
    <definedName name="____________________________________________PA3" localSheetId="16">{"'Sheet1'!$L$16"}</definedName>
    <definedName name="____________________________________________PA3" localSheetId="17">{"'Sheet1'!$L$16"}</definedName>
    <definedName name="____________________________________________PA3">{"'Sheet1'!$L$16"}</definedName>
    <definedName name="____________________________________________sc1">#N/A</definedName>
    <definedName name="____________________________________________SC2">#N/A</definedName>
    <definedName name="____________________________________________sc3">#N/A</definedName>
    <definedName name="____________________________________________TL1">#N/A</definedName>
    <definedName name="____________________________________________TL2">#N/A</definedName>
    <definedName name="____________________________________________TLA120">#N/A</definedName>
    <definedName name="____________________________________________TLA35">#N/A</definedName>
    <definedName name="____________________________________________TLA50">#N/A</definedName>
    <definedName name="____________________________________________TLA70">#N/A</definedName>
    <definedName name="____________________________________________TLA95">#N/A</definedName>
    <definedName name="___________________________________________a1" localSheetId="16">{"'Sheet1'!$L$16"}</definedName>
    <definedName name="___________________________________________a1" localSheetId="17">{"'Sheet1'!$L$16"}</definedName>
    <definedName name="___________________________________________a1">{"'Sheet1'!$L$16"}</definedName>
    <definedName name="___________________________________________boi1">#N/A</definedName>
    <definedName name="___________________________________________boi2">#N/A</definedName>
    <definedName name="___________________________________________CON1">#N/A</definedName>
    <definedName name="___________________________________________CON2">#N/A</definedName>
    <definedName name="___________________________________________ddn400">#N/A</definedName>
    <definedName name="___________________________________________ddn600">#N/A</definedName>
    <definedName name="___________________________________________DT12" localSheetId="16">{"'Sheet1'!$L$16"}</definedName>
    <definedName name="___________________________________________DT12" localSheetId="17">{"'Sheet1'!$L$16"}</definedName>
    <definedName name="___________________________________________DT12">{"'Sheet1'!$L$16"}</definedName>
    <definedName name="___________________________________________hsm2">1.1289</definedName>
    <definedName name="___________________________________________hso2">#N/A</definedName>
    <definedName name="___________________________________________kha1">#N/A</definedName>
    <definedName name="___________________________________________MAC12">#N/A</definedName>
    <definedName name="___________________________________________MAC46">#N/A</definedName>
    <definedName name="___________________________________________NCL100">#N/A</definedName>
    <definedName name="___________________________________________NCL200">#N/A</definedName>
    <definedName name="___________________________________________NCL250">#N/A</definedName>
    <definedName name="___________________________________________NET2">#N/A</definedName>
    <definedName name="___________________________________________nin190">#N/A</definedName>
    <definedName name="___________________________________________PA3" localSheetId="16">{"'Sheet1'!$L$16"}</definedName>
    <definedName name="___________________________________________PA3" localSheetId="17">{"'Sheet1'!$L$16"}</definedName>
    <definedName name="___________________________________________PA3">{"'Sheet1'!$L$16"}</definedName>
    <definedName name="___________________________________________sc1">#N/A</definedName>
    <definedName name="___________________________________________SC2">#N/A</definedName>
    <definedName name="___________________________________________sc3">#N/A</definedName>
    <definedName name="___________________________________________SN3">#N/A</definedName>
    <definedName name="___________________________________________TL1">#N/A</definedName>
    <definedName name="___________________________________________TL2">#N/A</definedName>
    <definedName name="___________________________________________TL3">#N/A</definedName>
    <definedName name="___________________________________________TLA120">#N/A</definedName>
    <definedName name="___________________________________________TLA35">#N/A</definedName>
    <definedName name="___________________________________________TLA50">#N/A</definedName>
    <definedName name="___________________________________________TLA70">#N/A</definedName>
    <definedName name="___________________________________________TLA95">#N/A</definedName>
    <definedName name="___________________________________________tz593">#N/A</definedName>
    <definedName name="___________________________________________VL100">#N/A</definedName>
    <definedName name="___________________________________________VL250">#N/A</definedName>
    <definedName name="__________________________________________a1" localSheetId="16">{"'Sheet1'!$L$16"}</definedName>
    <definedName name="__________________________________________a1" localSheetId="17">{"'Sheet1'!$L$16"}</definedName>
    <definedName name="__________________________________________a1">{"'Sheet1'!$L$16"}</definedName>
    <definedName name="__________________________________________boi1">#N/A</definedName>
    <definedName name="__________________________________________boi2">#N/A</definedName>
    <definedName name="__________________________________________CON1">#N/A</definedName>
    <definedName name="__________________________________________CON2">#N/A</definedName>
    <definedName name="__________________________________________ddn400">#N/A</definedName>
    <definedName name="__________________________________________ddn600">#N/A</definedName>
    <definedName name="__________________________________________DT12" localSheetId="16">{"'Sheet1'!$L$16"}</definedName>
    <definedName name="__________________________________________DT12" localSheetId="17">{"'Sheet1'!$L$16"}</definedName>
    <definedName name="__________________________________________DT12">{"'Sheet1'!$L$16"}</definedName>
    <definedName name="__________________________________________hsm2">1.1289</definedName>
    <definedName name="__________________________________________hso2">#N/A</definedName>
    <definedName name="__________________________________________kha1">#N/A</definedName>
    <definedName name="__________________________________________MAC12">#N/A</definedName>
    <definedName name="__________________________________________MAC46">#N/A</definedName>
    <definedName name="__________________________________________NCL100">#N/A</definedName>
    <definedName name="__________________________________________NCL200">#N/A</definedName>
    <definedName name="__________________________________________NCL250">#N/A</definedName>
    <definedName name="__________________________________________NET2">#N/A</definedName>
    <definedName name="__________________________________________nin190">#N/A</definedName>
    <definedName name="__________________________________________PA3" localSheetId="16">{"'Sheet1'!$L$16"}</definedName>
    <definedName name="__________________________________________PA3" localSheetId="17">{"'Sheet1'!$L$16"}</definedName>
    <definedName name="__________________________________________PA3">{"'Sheet1'!$L$16"}</definedName>
    <definedName name="__________________________________________sc1">#N/A</definedName>
    <definedName name="__________________________________________SC2">#N/A</definedName>
    <definedName name="__________________________________________sc3">#N/A</definedName>
    <definedName name="__________________________________________SN3">#N/A</definedName>
    <definedName name="__________________________________________TL1">#N/A</definedName>
    <definedName name="__________________________________________TL2">#N/A</definedName>
    <definedName name="__________________________________________TL3">#N/A</definedName>
    <definedName name="__________________________________________TLA120">#N/A</definedName>
    <definedName name="__________________________________________TLA35">#N/A</definedName>
    <definedName name="__________________________________________TLA50">#N/A</definedName>
    <definedName name="__________________________________________TLA70">#N/A</definedName>
    <definedName name="__________________________________________TLA95">#N/A</definedName>
    <definedName name="__________________________________________tz593">#N/A</definedName>
    <definedName name="__________________________________________VL100">#N/A</definedName>
    <definedName name="__________________________________________VL250">#N/A</definedName>
    <definedName name="_________________________________________a1" localSheetId="16">{"'Sheet1'!$L$16"}</definedName>
    <definedName name="_________________________________________a1" localSheetId="17">{"'Sheet1'!$L$16"}</definedName>
    <definedName name="_________________________________________a1">{"'Sheet1'!$L$16"}</definedName>
    <definedName name="_________________________________________boi1">#N/A</definedName>
    <definedName name="_________________________________________boi2">#N/A</definedName>
    <definedName name="_________________________________________CON1">#N/A</definedName>
    <definedName name="_________________________________________CON2">#N/A</definedName>
    <definedName name="_________________________________________ddn400">#N/A</definedName>
    <definedName name="_________________________________________ddn600">#N/A</definedName>
    <definedName name="_________________________________________DT12" localSheetId="16">{"'Sheet1'!$L$16"}</definedName>
    <definedName name="_________________________________________DT12" localSheetId="17">{"'Sheet1'!$L$16"}</definedName>
    <definedName name="_________________________________________DT12">{"'Sheet1'!$L$16"}</definedName>
    <definedName name="_________________________________________hsm2">1.1289</definedName>
    <definedName name="_________________________________________hso2">#N/A</definedName>
    <definedName name="_________________________________________kha1">#N/A</definedName>
    <definedName name="_________________________________________MAC12">#N/A</definedName>
    <definedName name="_________________________________________MAC46">#N/A</definedName>
    <definedName name="_________________________________________NCL100">#N/A</definedName>
    <definedName name="_________________________________________NCL200">#N/A</definedName>
    <definedName name="_________________________________________NCL250">#N/A</definedName>
    <definedName name="_________________________________________NET2">#N/A</definedName>
    <definedName name="_________________________________________nin190">#N/A</definedName>
    <definedName name="_________________________________________PA3" localSheetId="16">{"'Sheet1'!$L$16"}</definedName>
    <definedName name="_________________________________________PA3" localSheetId="17">{"'Sheet1'!$L$16"}</definedName>
    <definedName name="_________________________________________PA3">{"'Sheet1'!$L$16"}</definedName>
    <definedName name="_________________________________________sc1">#N/A</definedName>
    <definedName name="_________________________________________SC2">#N/A</definedName>
    <definedName name="_________________________________________sc3">#N/A</definedName>
    <definedName name="_________________________________________SN3">#N/A</definedName>
    <definedName name="_________________________________________TL1">#N/A</definedName>
    <definedName name="_________________________________________TL2">#N/A</definedName>
    <definedName name="_________________________________________TL3">#N/A</definedName>
    <definedName name="_________________________________________TLA120">#N/A</definedName>
    <definedName name="_________________________________________TLA35">#N/A</definedName>
    <definedName name="_________________________________________TLA50">#N/A</definedName>
    <definedName name="_________________________________________TLA70">#N/A</definedName>
    <definedName name="_________________________________________TLA95">#N/A</definedName>
    <definedName name="_________________________________________tz593">#N/A</definedName>
    <definedName name="_________________________________________VL100">#N/A</definedName>
    <definedName name="_________________________________________VL250">#N/A</definedName>
    <definedName name="________________________________________a1" localSheetId="16">{"'Sheet1'!$L$16"}</definedName>
    <definedName name="________________________________________a1" localSheetId="17">{"'Sheet1'!$L$16"}</definedName>
    <definedName name="________________________________________a1">{"'Sheet1'!$L$16"}</definedName>
    <definedName name="________________________________________boi1">#N/A</definedName>
    <definedName name="________________________________________boi2">#N/A</definedName>
    <definedName name="________________________________________CON1">#N/A</definedName>
    <definedName name="________________________________________CON2">#N/A</definedName>
    <definedName name="________________________________________ddn400">#N/A</definedName>
    <definedName name="________________________________________ddn600">#N/A</definedName>
    <definedName name="________________________________________DT12" localSheetId="16">{"'Sheet1'!$L$16"}</definedName>
    <definedName name="________________________________________DT12" localSheetId="17">{"'Sheet1'!$L$16"}</definedName>
    <definedName name="________________________________________DT12">{"'Sheet1'!$L$16"}</definedName>
    <definedName name="________________________________________hsm2">1.1289</definedName>
    <definedName name="________________________________________hso2">#N/A</definedName>
    <definedName name="________________________________________kha1">#N/A</definedName>
    <definedName name="________________________________________MAC12">#N/A</definedName>
    <definedName name="________________________________________MAC46">#N/A</definedName>
    <definedName name="________________________________________NCL100">#N/A</definedName>
    <definedName name="________________________________________NCL200">#N/A</definedName>
    <definedName name="________________________________________NCL250">#N/A</definedName>
    <definedName name="________________________________________NET2">#N/A</definedName>
    <definedName name="________________________________________nin190">#N/A</definedName>
    <definedName name="________________________________________PA3" localSheetId="16">{"'Sheet1'!$L$16"}</definedName>
    <definedName name="________________________________________PA3" localSheetId="17">{"'Sheet1'!$L$16"}</definedName>
    <definedName name="________________________________________PA3">{"'Sheet1'!$L$16"}</definedName>
    <definedName name="________________________________________sc1">#N/A</definedName>
    <definedName name="________________________________________SC2">#N/A</definedName>
    <definedName name="________________________________________sc3">#N/A</definedName>
    <definedName name="________________________________________SN3">#N/A</definedName>
    <definedName name="________________________________________TL1">#N/A</definedName>
    <definedName name="________________________________________TL2">#N/A</definedName>
    <definedName name="________________________________________TL3">#N/A</definedName>
    <definedName name="________________________________________TLA120">#N/A</definedName>
    <definedName name="________________________________________TLA35">#N/A</definedName>
    <definedName name="________________________________________TLA50">#N/A</definedName>
    <definedName name="________________________________________TLA70">#N/A</definedName>
    <definedName name="________________________________________TLA95">#N/A</definedName>
    <definedName name="________________________________________tz593">#N/A</definedName>
    <definedName name="________________________________________VL100">#N/A</definedName>
    <definedName name="________________________________________VL250">#N/A</definedName>
    <definedName name="_______________________________________a1" localSheetId="16">{"'Sheet1'!$L$16"}</definedName>
    <definedName name="_______________________________________a1" localSheetId="17">{"'Sheet1'!$L$16"}</definedName>
    <definedName name="_______________________________________a1">{"'Sheet1'!$L$16"}</definedName>
    <definedName name="_______________________________________boi1">#N/A</definedName>
    <definedName name="_______________________________________boi2">#N/A</definedName>
    <definedName name="_______________________________________CON1">#N/A</definedName>
    <definedName name="_______________________________________CON2">#N/A</definedName>
    <definedName name="_______________________________________ddn400">#N/A</definedName>
    <definedName name="_______________________________________ddn600">#N/A</definedName>
    <definedName name="_______________________________________DT12" localSheetId="16">{"'Sheet1'!$L$16"}</definedName>
    <definedName name="_______________________________________DT12" localSheetId="17">{"'Sheet1'!$L$16"}</definedName>
    <definedName name="_______________________________________DT12">{"'Sheet1'!$L$16"}</definedName>
    <definedName name="_______________________________________hsm2">1.1289</definedName>
    <definedName name="_______________________________________hso2">#N/A</definedName>
    <definedName name="_______________________________________kha1">#N/A</definedName>
    <definedName name="_______________________________________MAC12">#N/A</definedName>
    <definedName name="_______________________________________MAC46">#N/A</definedName>
    <definedName name="_______________________________________NCL100">#N/A</definedName>
    <definedName name="_______________________________________NCL200">#N/A</definedName>
    <definedName name="_______________________________________NCL250">#N/A</definedName>
    <definedName name="_______________________________________NET2">#N/A</definedName>
    <definedName name="_______________________________________nin190">#N/A</definedName>
    <definedName name="_______________________________________PA3" localSheetId="16">{"'Sheet1'!$L$16"}</definedName>
    <definedName name="_______________________________________PA3" localSheetId="17">{"'Sheet1'!$L$16"}</definedName>
    <definedName name="_______________________________________PA3">{"'Sheet1'!$L$16"}</definedName>
    <definedName name="_______________________________________sc1">#N/A</definedName>
    <definedName name="_______________________________________SC2">#N/A</definedName>
    <definedName name="_______________________________________sc3">#N/A</definedName>
    <definedName name="_______________________________________SN3">#N/A</definedName>
    <definedName name="_______________________________________TL1">#N/A</definedName>
    <definedName name="_______________________________________TL2">#N/A</definedName>
    <definedName name="_______________________________________TL3">#N/A</definedName>
    <definedName name="_______________________________________TLA120">#N/A</definedName>
    <definedName name="_______________________________________TLA35">#N/A</definedName>
    <definedName name="_______________________________________TLA50">#N/A</definedName>
    <definedName name="_______________________________________TLA70">#N/A</definedName>
    <definedName name="_______________________________________TLA95">#N/A</definedName>
    <definedName name="_______________________________________tz593">#N/A</definedName>
    <definedName name="_______________________________________VL100">#N/A</definedName>
    <definedName name="_______________________________________VL250">#N/A</definedName>
    <definedName name="______________________________________a1" localSheetId="16">{"'Sheet1'!$L$16"}</definedName>
    <definedName name="______________________________________a1" localSheetId="17">{"'Sheet1'!$L$16"}</definedName>
    <definedName name="______________________________________a1">{"'Sheet1'!$L$16"}</definedName>
    <definedName name="______________________________________boi1">#N/A</definedName>
    <definedName name="______________________________________boi2">#N/A</definedName>
    <definedName name="______________________________________CON1">#N/A</definedName>
    <definedName name="______________________________________CON2">#N/A</definedName>
    <definedName name="______________________________________ddn400">#N/A</definedName>
    <definedName name="______________________________________ddn600">#N/A</definedName>
    <definedName name="______________________________________DT12" localSheetId="16">{"'Sheet1'!$L$16"}</definedName>
    <definedName name="______________________________________DT12" localSheetId="17">{"'Sheet1'!$L$16"}</definedName>
    <definedName name="______________________________________DT12">{"'Sheet1'!$L$16"}</definedName>
    <definedName name="______________________________________hsm2">1.1289</definedName>
    <definedName name="______________________________________hso2">#N/A</definedName>
    <definedName name="______________________________________kha1">#N/A</definedName>
    <definedName name="______________________________________MAC12">#N/A</definedName>
    <definedName name="______________________________________MAC46">#N/A</definedName>
    <definedName name="______________________________________NCL100">#N/A</definedName>
    <definedName name="______________________________________NCL200">#N/A</definedName>
    <definedName name="______________________________________NCL250">#N/A</definedName>
    <definedName name="______________________________________NET2">#N/A</definedName>
    <definedName name="______________________________________nin190">#N/A</definedName>
    <definedName name="______________________________________PA3" localSheetId="16">{"'Sheet1'!$L$16"}</definedName>
    <definedName name="______________________________________PA3" localSheetId="17">{"'Sheet1'!$L$16"}</definedName>
    <definedName name="______________________________________PA3">{"'Sheet1'!$L$16"}</definedName>
    <definedName name="______________________________________sc1">#N/A</definedName>
    <definedName name="______________________________________SC2">#N/A</definedName>
    <definedName name="______________________________________sc3">#N/A</definedName>
    <definedName name="______________________________________SN3">#N/A</definedName>
    <definedName name="______________________________________TL1">#N/A</definedName>
    <definedName name="______________________________________TL2">#N/A</definedName>
    <definedName name="______________________________________TL3">#N/A</definedName>
    <definedName name="______________________________________TLA120">#N/A</definedName>
    <definedName name="______________________________________TLA35">#N/A</definedName>
    <definedName name="______________________________________TLA50">#N/A</definedName>
    <definedName name="______________________________________TLA70">#N/A</definedName>
    <definedName name="______________________________________TLA95">#N/A</definedName>
    <definedName name="______________________________________tz593">#N/A</definedName>
    <definedName name="______________________________________VL100">#N/A</definedName>
    <definedName name="______________________________________VL250">#N/A</definedName>
    <definedName name="_____________________________________a1" localSheetId="16">{"'Sheet1'!$L$16"}</definedName>
    <definedName name="_____________________________________a1" localSheetId="17">{"'Sheet1'!$L$16"}</definedName>
    <definedName name="_____________________________________a1">{"'Sheet1'!$L$16"}</definedName>
    <definedName name="_____________________________________boi1">#N/A</definedName>
    <definedName name="_____________________________________boi2">#N/A</definedName>
    <definedName name="_____________________________________CON1">#N/A</definedName>
    <definedName name="_____________________________________CON2">#N/A</definedName>
    <definedName name="_____________________________________ddn400">#N/A</definedName>
    <definedName name="_____________________________________ddn600">#N/A</definedName>
    <definedName name="_____________________________________DT12" localSheetId="16">{"'Sheet1'!$L$16"}</definedName>
    <definedName name="_____________________________________DT12" localSheetId="17">{"'Sheet1'!$L$16"}</definedName>
    <definedName name="_____________________________________DT12">{"'Sheet1'!$L$16"}</definedName>
    <definedName name="_____________________________________hsm2">1.1289</definedName>
    <definedName name="_____________________________________hso2">#N/A</definedName>
    <definedName name="_____________________________________kha1">#N/A</definedName>
    <definedName name="_____________________________________MAC12">#N/A</definedName>
    <definedName name="_____________________________________MAC46">#N/A</definedName>
    <definedName name="_____________________________________NCL100">#N/A</definedName>
    <definedName name="_____________________________________NCL200">#N/A</definedName>
    <definedName name="_____________________________________NCL250">#N/A</definedName>
    <definedName name="_____________________________________NET2">#N/A</definedName>
    <definedName name="_____________________________________nin190">#N/A</definedName>
    <definedName name="_____________________________________PA3" localSheetId="16">{"'Sheet1'!$L$16"}</definedName>
    <definedName name="_____________________________________PA3" localSheetId="17">{"'Sheet1'!$L$16"}</definedName>
    <definedName name="_____________________________________PA3">{"'Sheet1'!$L$16"}</definedName>
    <definedName name="_____________________________________sc1">#N/A</definedName>
    <definedName name="_____________________________________SC2">#N/A</definedName>
    <definedName name="_____________________________________sc3">#N/A</definedName>
    <definedName name="_____________________________________SN3">#N/A</definedName>
    <definedName name="_____________________________________TL1">#N/A</definedName>
    <definedName name="_____________________________________TL2">#N/A</definedName>
    <definedName name="_____________________________________TL3">#N/A</definedName>
    <definedName name="_____________________________________TLA120">#N/A</definedName>
    <definedName name="_____________________________________TLA35">#N/A</definedName>
    <definedName name="_____________________________________TLA50">#N/A</definedName>
    <definedName name="_____________________________________TLA70">#N/A</definedName>
    <definedName name="_____________________________________TLA95">#N/A</definedName>
    <definedName name="_____________________________________tz593">#N/A</definedName>
    <definedName name="_____________________________________VL100">#N/A</definedName>
    <definedName name="_____________________________________VL250">#N/A</definedName>
    <definedName name="____________________________________a1" localSheetId="16">{"'Sheet1'!$L$16"}</definedName>
    <definedName name="____________________________________a1" localSheetId="17">{"'Sheet1'!$L$16"}</definedName>
    <definedName name="____________________________________a1">{"'Sheet1'!$L$16"}</definedName>
    <definedName name="____________________________________boi1">#N/A</definedName>
    <definedName name="____________________________________boi2">#N/A</definedName>
    <definedName name="____________________________________CON1">#N/A</definedName>
    <definedName name="____________________________________CON2">#N/A</definedName>
    <definedName name="____________________________________ddn400">#N/A</definedName>
    <definedName name="____________________________________ddn600">#N/A</definedName>
    <definedName name="____________________________________DT12" localSheetId="16">{"'Sheet1'!$L$16"}</definedName>
    <definedName name="____________________________________DT12" localSheetId="17">{"'Sheet1'!$L$16"}</definedName>
    <definedName name="____________________________________DT12">{"'Sheet1'!$L$16"}</definedName>
    <definedName name="____________________________________hsm2">1.1289</definedName>
    <definedName name="____________________________________hso2">#N/A</definedName>
    <definedName name="____________________________________kha1">#N/A</definedName>
    <definedName name="____________________________________MAC12">#N/A</definedName>
    <definedName name="____________________________________MAC46">#N/A</definedName>
    <definedName name="____________________________________NCL100">#N/A</definedName>
    <definedName name="____________________________________NCL200">#N/A</definedName>
    <definedName name="____________________________________NCL250">#N/A</definedName>
    <definedName name="____________________________________NET2">#N/A</definedName>
    <definedName name="____________________________________nin190">#N/A</definedName>
    <definedName name="____________________________________PA3" localSheetId="16">{"'Sheet1'!$L$16"}</definedName>
    <definedName name="____________________________________PA3" localSheetId="17">{"'Sheet1'!$L$16"}</definedName>
    <definedName name="____________________________________PA3">{"'Sheet1'!$L$16"}</definedName>
    <definedName name="____________________________________sc1">#N/A</definedName>
    <definedName name="____________________________________SC2">#N/A</definedName>
    <definedName name="____________________________________sc3">#N/A</definedName>
    <definedName name="____________________________________SN3">#N/A</definedName>
    <definedName name="____________________________________TL1">#N/A</definedName>
    <definedName name="____________________________________TL2">#N/A</definedName>
    <definedName name="____________________________________TL3">#N/A</definedName>
    <definedName name="____________________________________TLA120">#N/A</definedName>
    <definedName name="____________________________________TLA35">#N/A</definedName>
    <definedName name="____________________________________TLA50">#N/A</definedName>
    <definedName name="____________________________________TLA70">#N/A</definedName>
    <definedName name="____________________________________TLA95">#N/A</definedName>
    <definedName name="____________________________________tz593">#N/A</definedName>
    <definedName name="____________________________________VL100">#N/A</definedName>
    <definedName name="____________________________________VL250">#N/A</definedName>
    <definedName name="___________________________________a1" localSheetId="16">{"'Sheet1'!$L$16"}</definedName>
    <definedName name="___________________________________a1" localSheetId="17">{"'Sheet1'!$L$16"}</definedName>
    <definedName name="___________________________________a1">{"'Sheet1'!$L$16"}</definedName>
    <definedName name="___________________________________boi1">#N/A</definedName>
    <definedName name="___________________________________boi2">#N/A</definedName>
    <definedName name="___________________________________CON1">#N/A</definedName>
    <definedName name="___________________________________CON2">#N/A</definedName>
    <definedName name="___________________________________ddn400">#N/A</definedName>
    <definedName name="___________________________________ddn600">#N/A</definedName>
    <definedName name="___________________________________DT12" localSheetId="16">{"'Sheet1'!$L$16"}</definedName>
    <definedName name="___________________________________DT12" localSheetId="17">{"'Sheet1'!$L$16"}</definedName>
    <definedName name="___________________________________DT12">{"'Sheet1'!$L$16"}</definedName>
    <definedName name="___________________________________hsm2">1.1289</definedName>
    <definedName name="___________________________________hso2">#N/A</definedName>
    <definedName name="___________________________________kha1">#N/A</definedName>
    <definedName name="___________________________________MAC12">#N/A</definedName>
    <definedName name="___________________________________MAC46">#N/A</definedName>
    <definedName name="___________________________________NCL100">#N/A</definedName>
    <definedName name="___________________________________NCL200">#N/A</definedName>
    <definedName name="___________________________________NCL250">#N/A</definedName>
    <definedName name="___________________________________NET2">#N/A</definedName>
    <definedName name="___________________________________nin190">#N/A</definedName>
    <definedName name="___________________________________PA3" localSheetId="16">{"'Sheet1'!$L$16"}</definedName>
    <definedName name="___________________________________PA3" localSheetId="17">{"'Sheet1'!$L$16"}</definedName>
    <definedName name="___________________________________PA3">{"'Sheet1'!$L$16"}</definedName>
    <definedName name="___________________________________sc1">#N/A</definedName>
    <definedName name="___________________________________SC2">#N/A</definedName>
    <definedName name="___________________________________sc3">#N/A</definedName>
    <definedName name="___________________________________SN3">#N/A</definedName>
    <definedName name="___________________________________TL1">#N/A</definedName>
    <definedName name="___________________________________TL2">#N/A</definedName>
    <definedName name="___________________________________TL3">#N/A</definedName>
    <definedName name="___________________________________TLA120">#N/A</definedName>
    <definedName name="___________________________________TLA35">#N/A</definedName>
    <definedName name="___________________________________TLA50">#N/A</definedName>
    <definedName name="___________________________________TLA70">#N/A</definedName>
    <definedName name="___________________________________TLA95">#N/A</definedName>
    <definedName name="___________________________________tz593">#N/A</definedName>
    <definedName name="___________________________________VL100">#N/A</definedName>
    <definedName name="___________________________________VL250">#N/A</definedName>
    <definedName name="__________________________________a1" localSheetId="16">{"'Sheet1'!$L$16"}</definedName>
    <definedName name="__________________________________a1" localSheetId="17">{"'Sheet1'!$L$16"}</definedName>
    <definedName name="__________________________________a1">{"'Sheet1'!$L$16"}</definedName>
    <definedName name="__________________________________boi1">#N/A</definedName>
    <definedName name="__________________________________boi2">#N/A</definedName>
    <definedName name="__________________________________CON1">#N/A</definedName>
    <definedName name="__________________________________CON2">#N/A</definedName>
    <definedName name="__________________________________ddn400">#N/A</definedName>
    <definedName name="__________________________________ddn600">#N/A</definedName>
    <definedName name="__________________________________DT12" localSheetId="16">{"'Sheet1'!$L$16"}</definedName>
    <definedName name="__________________________________DT12" localSheetId="17">{"'Sheet1'!$L$16"}</definedName>
    <definedName name="__________________________________DT12">{"'Sheet1'!$L$16"}</definedName>
    <definedName name="__________________________________hsm2">1.1289</definedName>
    <definedName name="__________________________________hso2">#N/A</definedName>
    <definedName name="__________________________________kha1">#N/A</definedName>
    <definedName name="__________________________________MAC12">#N/A</definedName>
    <definedName name="__________________________________MAC46">#N/A</definedName>
    <definedName name="__________________________________NCL100">#N/A</definedName>
    <definedName name="__________________________________NCL200">#N/A</definedName>
    <definedName name="__________________________________NCL250">#N/A</definedName>
    <definedName name="__________________________________NET2">#N/A</definedName>
    <definedName name="__________________________________nin190">#N/A</definedName>
    <definedName name="__________________________________PA3" localSheetId="16">{"'Sheet1'!$L$16"}</definedName>
    <definedName name="__________________________________PA3" localSheetId="17">{"'Sheet1'!$L$16"}</definedName>
    <definedName name="__________________________________PA3">{"'Sheet1'!$L$16"}</definedName>
    <definedName name="__________________________________sc1">#N/A</definedName>
    <definedName name="__________________________________SC2">#N/A</definedName>
    <definedName name="__________________________________sc3">#N/A</definedName>
    <definedName name="__________________________________SN3">#N/A</definedName>
    <definedName name="__________________________________TL1">#N/A</definedName>
    <definedName name="__________________________________TL2">#N/A</definedName>
    <definedName name="__________________________________TL3">#N/A</definedName>
    <definedName name="__________________________________TLA120">#N/A</definedName>
    <definedName name="__________________________________TLA35">#N/A</definedName>
    <definedName name="__________________________________TLA50">#N/A</definedName>
    <definedName name="__________________________________TLA70">#N/A</definedName>
    <definedName name="__________________________________TLA95">#N/A</definedName>
    <definedName name="__________________________________tz593">#N/A</definedName>
    <definedName name="__________________________________VL100">#N/A</definedName>
    <definedName name="__________________________________VL250">#N/A</definedName>
    <definedName name="_________________________________a1" localSheetId="16">{"'Sheet1'!$L$16"}</definedName>
    <definedName name="_________________________________a1" localSheetId="17">{"'Sheet1'!$L$16"}</definedName>
    <definedName name="_________________________________a1">{"'Sheet1'!$L$16"}</definedName>
    <definedName name="_________________________________boi1">#N/A</definedName>
    <definedName name="_________________________________boi2">#N/A</definedName>
    <definedName name="_________________________________CON1">#N/A</definedName>
    <definedName name="_________________________________CON2">#N/A</definedName>
    <definedName name="_________________________________ddn400">#N/A</definedName>
    <definedName name="_________________________________ddn600">#N/A</definedName>
    <definedName name="_________________________________DT12" localSheetId="16">{"'Sheet1'!$L$16"}</definedName>
    <definedName name="_________________________________DT12" localSheetId="17">{"'Sheet1'!$L$16"}</definedName>
    <definedName name="_________________________________DT12">{"'Sheet1'!$L$16"}</definedName>
    <definedName name="_________________________________hsm2">1.1289</definedName>
    <definedName name="_________________________________hso2">#N/A</definedName>
    <definedName name="_________________________________kha1">#N/A</definedName>
    <definedName name="_________________________________MAC12">#N/A</definedName>
    <definedName name="_________________________________MAC46">#N/A</definedName>
    <definedName name="_________________________________NCL100">#N/A</definedName>
    <definedName name="_________________________________NCL200">#N/A</definedName>
    <definedName name="_________________________________NCL250">#N/A</definedName>
    <definedName name="_________________________________NET2">#N/A</definedName>
    <definedName name="_________________________________nin190">#N/A</definedName>
    <definedName name="_________________________________PA3" localSheetId="16">{"'Sheet1'!$L$16"}</definedName>
    <definedName name="_________________________________PA3" localSheetId="17">{"'Sheet1'!$L$16"}</definedName>
    <definedName name="_________________________________PA3">{"'Sheet1'!$L$16"}</definedName>
    <definedName name="_________________________________sc1">#N/A</definedName>
    <definedName name="_________________________________SC2">#N/A</definedName>
    <definedName name="_________________________________sc3">#N/A</definedName>
    <definedName name="_________________________________SN3">#N/A</definedName>
    <definedName name="_________________________________TL1">#N/A</definedName>
    <definedName name="_________________________________TL2">#N/A</definedName>
    <definedName name="_________________________________TL3">#N/A</definedName>
    <definedName name="_________________________________TLA120">#N/A</definedName>
    <definedName name="_________________________________TLA35">#N/A</definedName>
    <definedName name="_________________________________TLA50">#N/A</definedName>
    <definedName name="_________________________________TLA70">#N/A</definedName>
    <definedName name="_________________________________TLA95">#N/A</definedName>
    <definedName name="_________________________________tz593">#N/A</definedName>
    <definedName name="_________________________________VL100">#N/A</definedName>
    <definedName name="_________________________________VL250">#N/A</definedName>
    <definedName name="________________________________a1" localSheetId="16">{"'Sheet1'!$L$16"}</definedName>
    <definedName name="________________________________a1" localSheetId="17">{"'Sheet1'!$L$16"}</definedName>
    <definedName name="________________________________a1">{"'Sheet1'!$L$16"}</definedName>
    <definedName name="________________________________boi1">#N/A</definedName>
    <definedName name="________________________________boi2">#N/A</definedName>
    <definedName name="________________________________CON1">#N/A</definedName>
    <definedName name="________________________________CON2">#N/A</definedName>
    <definedName name="________________________________ddn400">#N/A</definedName>
    <definedName name="________________________________ddn600">#N/A</definedName>
    <definedName name="________________________________DT12" localSheetId="16">{"'Sheet1'!$L$16"}</definedName>
    <definedName name="________________________________DT12" localSheetId="17">{"'Sheet1'!$L$16"}</definedName>
    <definedName name="________________________________DT12">{"'Sheet1'!$L$16"}</definedName>
    <definedName name="________________________________hsm2">1.1289</definedName>
    <definedName name="________________________________hso2">#N/A</definedName>
    <definedName name="________________________________kha1">#N/A</definedName>
    <definedName name="________________________________MAC12">#N/A</definedName>
    <definedName name="________________________________MAC46">#N/A</definedName>
    <definedName name="________________________________NCL100">#N/A</definedName>
    <definedName name="________________________________NCL200">#N/A</definedName>
    <definedName name="________________________________NCL250">#N/A</definedName>
    <definedName name="________________________________NET2">#N/A</definedName>
    <definedName name="________________________________nin190">#N/A</definedName>
    <definedName name="________________________________PA3" localSheetId="16">{"'Sheet1'!$L$16"}</definedName>
    <definedName name="________________________________PA3" localSheetId="17">{"'Sheet1'!$L$16"}</definedName>
    <definedName name="________________________________PA3">{"'Sheet1'!$L$16"}</definedName>
    <definedName name="________________________________sc1">#N/A</definedName>
    <definedName name="________________________________SC2">#N/A</definedName>
    <definedName name="________________________________sc3">#N/A</definedName>
    <definedName name="________________________________SN3">#N/A</definedName>
    <definedName name="________________________________TL1">#N/A</definedName>
    <definedName name="________________________________TL2">#N/A</definedName>
    <definedName name="________________________________TL3">#N/A</definedName>
    <definedName name="________________________________TLA120">#N/A</definedName>
    <definedName name="________________________________TLA35">#N/A</definedName>
    <definedName name="________________________________TLA50">#N/A</definedName>
    <definedName name="________________________________TLA70">#N/A</definedName>
    <definedName name="________________________________TLA95">#N/A</definedName>
    <definedName name="________________________________tz593">#N/A</definedName>
    <definedName name="________________________________VL100">#N/A</definedName>
    <definedName name="________________________________VL250">#N/A</definedName>
    <definedName name="_______________________________a1" localSheetId="16">{"'Sheet1'!$L$16"}</definedName>
    <definedName name="_______________________________a1" localSheetId="17">{"'Sheet1'!$L$16"}</definedName>
    <definedName name="_______________________________a1">{"'Sheet1'!$L$16"}</definedName>
    <definedName name="_______________________________boi1">#N/A</definedName>
    <definedName name="_______________________________boi2">#N/A</definedName>
    <definedName name="_______________________________CON1">#N/A</definedName>
    <definedName name="_______________________________CON2">#N/A</definedName>
    <definedName name="_______________________________ddn400">#N/A</definedName>
    <definedName name="_______________________________ddn600">#N/A</definedName>
    <definedName name="_______________________________DT12" localSheetId="16">{"'Sheet1'!$L$16"}</definedName>
    <definedName name="_______________________________DT12" localSheetId="17">{"'Sheet1'!$L$16"}</definedName>
    <definedName name="_______________________________DT12">{"'Sheet1'!$L$16"}</definedName>
    <definedName name="_______________________________hsm2">1.1289</definedName>
    <definedName name="_______________________________hso2">#N/A</definedName>
    <definedName name="_______________________________kha1">#N/A</definedName>
    <definedName name="_______________________________MAC12">#N/A</definedName>
    <definedName name="_______________________________MAC46">#N/A</definedName>
    <definedName name="_______________________________NCL100">#N/A</definedName>
    <definedName name="_______________________________NCL200">#N/A</definedName>
    <definedName name="_______________________________NCL250">#N/A</definedName>
    <definedName name="_______________________________NET2">#N/A</definedName>
    <definedName name="_______________________________nin190">#N/A</definedName>
    <definedName name="_______________________________PA3" localSheetId="16">{"'Sheet1'!$L$16"}</definedName>
    <definedName name="_______________________________PA3" localSheetId="17">{"'Sheet1'!$L$16"}</definedName>
    <definedName name="_______________________________PA3">{"'Sheet1'!$L$16"}</definedName>
    <definedName name="_______________________________sc1">#N/A</definedName>
    <definedName name="_______________________________SC2">#N/A</definedName>
    <definedName name="_______________________________sc3">#N/A</definedName>
    <definedName name="_______________________________SN3">#N/A</definedName>
    <definedName name="_______________________________TL1">#N/A</definedName>
    <definedName name="_______________________________TL2">#N/A</definedName>
    <definedName name="_______________________________TL3">#N/A</definedName>
    <definedName name="_______________________________TLA120">#N/A</definedName>
    <definedName name="_______________________________TLA35">#N/A</definedName>
    <definedName name="_______________________________TLA50">#N/A</definedName>
    <definedName name="_______________________________TLA70">#N/A</definedName>
    <definedName name="_______________________________TLA95">#N/A</definedName>
    <definedName name="_______________________________tz593">#N/A</definedName>
    <definedName name="_______________________________VL100">#N/A</definedName>
    <definedName name="_______________________________VL250">#N/A</definedName>
    <definedName name="______________________________a1" localSheetId="16">{"'Sheet1'!$L$16"}</definedName>
    <definedName name="______________________________a1" localSheetId="17">{"'Sheet1'!$L$16"}</definedName>
    <definedName name="______________________________a1">{"'Sheet1'!$L$16"}</definedName>
    <definedName name="______________________________boi1">#N/A</definedName>
    <definedName name="______________________________boi2">#N/A</definedName>
    <definedName name="______________________________CON1">#N/A</definedName>
    <definedName name="______________________________CON2">#N/A</definedName>
    <definedName name="______________________________ddn400">#N/A</definedName>
    <definedName name="______________________________ddn600">#N/A</definedName>
    <definedName name="______________________________DT12" localSheetId="16">{"'Sheet1'!$L$16"}</definedName>
    <definedName name="______________________________DT12" localSheetId="17">{"'Sheet1'!$L$16"}</definedName>
    <definedName name="______________________________DT12">{"'Sheet1'!$L$16"}</definedName>
    <definedName name="______________________________hsm2">1.1289</definedName>
    <definedName name="______________________________hso2">#N/A</definedName>
    <definedName name="______________________________kha1">#N/A</definedName>
    <definedName name="______________________________MAC12">#N/A</definedName>
    <definedName name="______________________________MAC46">#N/A</definedName>
    <definedName name="______________________________NCL100">#N/A</definedName>
    <definedName name="______________________________NCL200">#N/A</definedName>
    <definedName name="______________________________NCL250">#N/A</definedName>
    <definedName name="______________________________NET2">#N/A</definedName>
    <definedName name="______________________________nin190">#N/A</definedName>
    <definedName name="______________________________PA3" localSheetId="16">{"'Sheet1'!$L$16"}</definedName>
    <definedName name="______________________________PA3" localSheetId="17">{"'Sheet1'!$L$16"}</definedName>
    <definedName name="______________________________PA3">{"'Sheet1'!$L$16"}</definedName>
    <definedName name="______________________________sc1">#N/A</definedName>
    <definedName name="______________________________SC2">#N/A</definedName>
    <definedName name="______________________________sc3">#N/A</definedName>
    <definedName name="______________________________SN3">#N/A</definedName>
    <definedName name="______________________________TL1">#N/A</definedName>
    <definedName name="______________________________TL2">#N/A</definedName>
    <definedName name="______________________________TL3">#N/A</definedName>
    <definedName name="______________________________TLA120">#N/A</definedName>
    <definedName name="______________________________TLA35">#N/A</definedName>
    <definedName name="______________________________TLA50">#N/A</definedName>
    <definedName name="______________________________TLA70">#N/A</definedName>
    <definedName name="______________________________TLA95">#N/A</definedName>
    <definedName name="______________________________tz593">#N/A</definedName>
    <definedName name="______________________________VL100">#N/A</definedName>
    <definedName name="______________________________VL250">#N/A</definedName>
    <definedName name="_____________________________a1" localSheetId="16">{"'Sheet1'!$L$16"}</definedName>
    <definedName name="_____________________________a1" localSheetId="17">{"'Sheet1'!$L$16"}</definedName>
    <definedName name="_____________________________a1">{"'Sheet1'!$L$16"}</definedName>
    <definedName name="_____________________________boi1">#N/A</definedName>
    <definedName name="_____________________________boi2">#N/A</definedName>
    <definedName name="_____________________________CON1">#N/A</definedName>
    <definedName name="_____________________________CON2">#N/A</definedName>
    <definedName name="_____________________________ddn400">#N/A</definedName>
    <definedName name="_____________________________ddn600">#N/A</definedName>
    <definedName name="_____________________________DT12" localSheetId="16">{"'Sheet1'!$L$16"}</definedName>
    <definedName name="_____________________________DT12" localSheetId="17">{"'Sheet1'!$L$16"}</definedName>
    <definedName name="_____________________________DT12">{"'Sheet1'!$L$16"}</definedName>
    <definedName name="_____________________________hsm2">1.1289</definedName>
    <definedName name="_____________________________hso2">#N/A</definedName>
    <definedName name="_____________________________kha1">#N/A</definedName>
    <definedName name="_____________________________MAC12">#N/A</definedName>
    <definedName name="_____________________________MAC46">#N/A</definedName>
    <definedName name="_____________________________NCL100">#N/A</definedName>
    <definedName name="_____________________________NCL200">#N/A</definedName>
    <definedName name="_____________________________NCL250">#N/A</definedName>
    <definedName name="_____________________________NET2">#N/A</definedName>
    <definedName name="_____________________________nin190">#N/A</definedName>
    <definedName name="_____________________________PA3" localSheetId="16">{"'Sheet1'!$L$16"}</definedName>
    <definedName name="_____________________________PA3" localSheetId="17">{"'Sheet1'!$L$16"}</definedName>
    <definedName name="_____________________________PA3">{"'Sheet1'!$L$16"}</definedName>
    <definedName name="_____________________________sc1">#N/A</definedName>
    <definedName name="_____________________________SC2">#N/A</definedName>
    <definedName name="_____________________________sc3">#N/A</definedName>
    <definedName name="_____________________________SN3">#N/A</definedName>
    <definedName name="_____________________________TL1">#N/A</definedName>
    <definedName name="_____________________________TL2">#N/A</definedName>
    <definedName name="_____________________________TL3">#N/A</definedName>
    <definedName name="_____________________________TLA120">#N/A</definedName>
    <definedName name="_____________________________TLA35">#N/A</definedName>
    <definedName name="_____________________________TLA50">#N/A</definedName>
    <definedName name="_____________________________TLA70">#N/A</definedName>
    <definedName name="_____________________________TLA95">#N/A</definedName>
    <definedName name="_____________________________tz593">#N/A</definedName>
    <definedName name="_____________________________VL100">#N/A</definedName>
    <definedName name="_____________________________VL250">#N/A</definedName>
    <definedName name="____________________________a1" localSheetId="16">{"'Sheet1'!$L$16"}</definedName>
    <definedName name="____________________________a1" localSheetId="17">{"'Sheet1'!$L$16"}</definedName>
    <definedName name="____________________________a1">{"'Sheet1'!$L$16"}</definedName>
    <definedName name="____________________________boi1">#N/A</definedName>
    <definedName name="____________________________boi2">#N/A</definedName>
    <definedName name="____________________________CON1">#N/A</definedName>
    <definedName name="____________________________CON2">#N/A</definedName>
    <definedName name="____________________________ddn400">#N/A</definedName>
    <definedName name="____________________________ddn600">#N/A</definedName>
    <definedName name="____________________________DT12" localSheetId="16">{"'Sheet1'!$L$16"}</definedName>
    <definedName name="____________________________DT12" localSheetId="17">{"'Sheet1'!$L$16"}</definedName>
    <definedName name="____________________________DT12">{"'Sheet1'!$L$16"}</definedName>
    <definedName name="____________________________hsm2">1.1289</definedName>
    <definedName name="____________________________hso2">#N/A</definedName>
    <definedName name="____________________________kha1">#N/A</definedName>
    <definedName name="____________________________MAC12">#N/A</definedName>
    <definedName name="____________________________MAC46">#N/A</definedName>
    <definedName name="____________________________NCL100">#N/A</definedName>
    <definedName name="____________________________NCL200">#N/A</definedName>
    <definedName name="____________________________NCL250">#N/A</definedName>
    <definedName name="____________________________NET2">#N/A</definedName>
    <definedName name="____________________________nin190">#N/A</definedName>
    <definedName name="____________________________PA3" localSheetId="16">{"'Sheet1'!$L$16"}</definedName>
    <definedName name="____________________________PA3" localSheetId="17">{"'Sheet1'!$L$16"}</definedName>
    <definedName name="____________________________PA3">{"'Sheet1'!$L$16"}</definedName>
    <definedName name="____________________________sc1">#N/A</definedName>
    <definedName name="____________________________SC2">#N/A</definedName>
    <definedName name="____________________________sc3">#N/A</definedName>
    <definedName name="____________________________SN3">#N/A</definedName>
    <definedName name="____________________________TL1">#N/A</definedName>
    <definedName name="____________________________TL2">#N/A</definedName>
    <definedName name="____________________________TL3">#N/A</definedName>
    <definedName name="____________________________TLA120">#N/A</definedName>
    <definedName name="____________________________TLA35">#N/A</definedName>
    <definedName name="____________________________TLA50">#N/A</definedName>
    <definedName name="____________________________TLA70">#N/A</definedName>
    <definedName name="____________________________TLA95">#N/A</definedName>
    <definedName name="____________________________tz593">#N/A</definedName>
    <definedName name="____________________________VL100">#N/A</definedName>
    <definedName name="____________________________VL250">#N/A</definedName>
    <definedName name="___________________________a1" localSheetId="16">{"'Sheet1'!$L$16"}</definedName>
    <definedName name="___________________________a1" localSheetId="17">{"'Sheet1'!$L$16"}</definedName>
    <definedName name="___________________________a1">{"'Sheet1'!$L$16"}</definedName>
    <definedName name="___________________________boi1">#N/A</definedName>
    <definedName name="___________________________boi2">#N/A</definedName>
    <definedName name="___________________________CON1">#N/A</definedName>
    <definedName name="___________________________CON2">#N/A</definedName>
    <definedName name="___________________________ddn400">#N/A</definedName>
    <definedName name="___________________________ddn600">#N/A</definedName>
    <definedName name="___________________________DT12" localSheetId="16">{"'Sheet1'!$L$16"}</definedName>
    <definedName name="___________________________DT12" localSheetId="17">{"'Sheet1'!$L$16"}</definedName>
    <definedName name="___________________________DT12">{"'Sheet1'!$L$16"}</definedName>
    <definedName name="___________________________hsm2">1.1289</definedName>
    <definedName name="___________________________hso2">#N/A</definedName>
    <definedName name="___________________________kha1">#N/A</definedName>
    <definedName name="___________________________MAC12">#N/A</definedName>
    <definedName name="___________________________MAC46">#N/A</definedName>
    <definedName name="___________________________NCL100">#N/A</definedName>
    <definedName name="___________________________NCL200">#N/A</definedName>
    <definedName name="___________________________NCL250">#N/A</definedName>
    <definedName name="___________________________NET2">#N/A</definedName>
    <definedName name="___________________________nin190">#N/A</definedName>
    <definedName name="___________________________PA3" localSheetId="16">{"'Sheet1'!$L$16"}</definedName>
    <definedName name="___________________________PA3" localSheetId="17">{"'Sheet1'!$L$16"}</definedName>
    <definedName name="___________________________PA3">{"'Sheet1'!$L$16"}</definedName>
    <definedName name="___________________________sc1">#N/A</definedName>
    <definedName name="___________________________SC2">#N/A</definedName>
    <definedName name="___________________________sc3">#N/A</definedName>
    <definedName name="___________________________SN3">#N/A</definedName>
    <definedName name="___________________________TL1">#N/A</definedName>
    <definedName name="___________________________TL2">#N/A</definedName>
    <definedName name="___________________________TL3">#N/A</definedName>
    <definedName name="___________________________TLA120">#N/A</definedName>
    <definedName name="___________________________TLA35">#N/A</definedName>
    <definedName name="___________________________TLA50">#N/A</definedName>
    <definedName name="___________________________TLA70">#N/A</definedName>
    <definedName name="___________________________TLA95">#N/A</definedName>
    <definedName name="___________________________tz593">#N/A</definedName>
    <definedName name="___________________________VL100">#N/A</definedName>
    <definedName name="___________________________VL250">#N/A</definedName>
    <definedName name="__________________________a1" localSheetId="16">{"'Sheet1'!$L$16"}</definedName>
    <definedName name="__________________________a1" localSheetId="17">{"'Sheet1'!$L$16"}</definedName>
    <definedName name="__________________________a1">{"'Sheet1'!$L$16"}</definedName>
    <definedName name="__________________________boi1">#N/A</definedName>
    <definedName name="__________________________boi2">#N/A</definedName>
    <definedName name="__________________________CON1">#N/A</definedName>
    <definedName name="__________________________CON2">#N/A</definedName>
    <definedName name="__________________________ddn400">#N/A</definedName>
    <definedName name="__________________________ddn600">#N/A</definedName>
    <definedName name="__________________________DT12" localSheetId="16">{"'Sheet1'!$L$16"}</definedName>
    <definedName name="__________________________DT12" localSheetId="17">{"'Sheet1'!$L$16"}</definedName>
    <definedName name="__________________________DT12">{"'Sheet1'!$L$16"}</definedName>
    <definedName name="__________________________hsm2">1.1289</definedName>
    <definedName name="__________________________hso2">#N/A</definedName>
    <definedName name="__________________________kha1">#N/A</definedName>
    <definedName name="__________________________MAC12">#N/A</definedName>
    <definedName name="__________________________MAC46">#N/A</definedName>
    <definedName name="__________________________NCL100">#N/A</definedName>
    <definedName name="__________________________NCL200">#N/A</definedName>
    <definedName name="__________________________NCL250">#N/A</definedName>
    <definedName name="__________________________NET2">#N/A</definedName>
    <definedName name="__________________________nin190">#N/A</definedName>
    <definedName name="__________________________PA3" localSheetId="16">{"'Sheet1'!$L$16"}</definedName>
    <definedName name="__________________________PA3" localSheetId="17">{"'Sheet1'!$L$16"}</definedName>
    <definedName name="__________________________PA3">{"'Sheet1'!$L$16"}</definedName>
    <definedName name="__________________________sc1">#N/A</definedName>
    <definedName name="__________________________SC2">#N/A</definedName>
    <definedName name="__________________________sc3">#N/A</definedName>
    <definedName name="__________________________SN3">#N/A</definedName>
    <definedName name="__________________________TL1">#N/A</definedName>
    <definedName name="__________________________TL2">#N/A</definedName>
    <definedName name="__________________________TL3">#N/A</definedName>
    <definedName name="__________________________TLA120">#N/A</definedName>
    <definedName name="__________________________TLA35">#N/A</definedName>
    <definedName name="__________________________TLA50">#N/A</definedName>
    <definedName name="__________________________TLA70">#N/A</definedName>
    <definedName name="__________________________TLA95">#N/A</definedName>
    <definedName name="__________________________tz593">#N/A</definedName>
    <definedName name="__________________________VL100">#N/A</definedName>
    <definedName name="__________________________VL250">#N/A</definedName>
    <definedName name="_________________________a1" localSheetId="16">{"'Sheet1'!$L$16"}</definedName>
    <definedName name="_________________________a1" localSheetId="17">{"'Sheet1'!$L$16"}</definedName>
    <definedName name="_________________________a1">{"'Sheet1'!$L$16"}</definedName>
    <definedName name="_________________________boi1">#N/A</definedName>
    <definedName name="_________________________boi2">#N/A</definedName>
    <definedName name="_________________________CON1">#N/A</definedName>
    <definedName name="_________________________CON2">#N/A</definedName>
    <definedName name="_________________________ddn400">#N/A</definedName>
    <definedName name="_________________________ddn600">#N/A</definedName>
    <definedName name="_________________________DT12" localSheetId="16">{"'Sheet1'!$L$16"}</definedName>
    <definedName name="_________________________DT12" localSheetId="17">{"'Sheet1'!$L$16"}</definedName>
    <definedName name="_________________________DT12">{"'Sheet1'!$L$16"}</definedName>
    <definedName name="_________________________hsm2">1.1289</definedName>
    <definedName name="_________________________hso2">#N/A</definedName>
    <definedName name="_________________________kha1">#N/A</definedName>
    <definedName name="_________________________MAC12">#N/A</definedName>
    <definedName name="_________________________MAC46">#N/A</definedName>
    <definedName name="_________________________NCL100">#N/A</definedName>
    <definedName name="_________________________NCL200">#N/A</definedName>
    <definedName name="_________________________NCL250">#N/A</definedName>
    <definedName name="_________________________NET2">#N/A</definedName>
    <definedName name="_________________________nin190">#N/A</definedName>
    <definedName name="_________________________PA3" localSheetId="16">{"'Sheet1'!$L$16"}</definedName>
    <definedName name="_________________________PA3" localSheetId="17">{"'Sheet1'!$L$16"}</definedName>
    <definedName name="_________________________PA3">{"'Sheet1'!$L$16"}</definedName>
    <definedName name="_________________________sc1">#N/A</definedName>
    <definedName name="_________________________SC2">#N/A</definedName>
    <definedName name="_________________________sc3">#N/A</definedName>
    <definedName name="_________________________SN3">#N/A</definedName>
    <definedName name="_________________________TL1">#N/A</definedName>
    <definedName name="_________________________TL2">#N/A</definedName>
    <definedName name="_________________________TL3">#N/A</definedName>
    <definedName name="_________________________TLA120">#N/A</definedName>
    <definedName name="_________________________TLA35">#N/A</definedName>
    <definedName name="_________________________TLA50">#N/A</definedName>
    <definedName name="_________________________TLA70">#N/A</definedName>
    <definedName name="_________________________TLA95">#N/A</definedName>
    <definedName name="_________________________tz593">#N/A</definedName>
    <definedName name="_________________________VL100">#N/A</definedName>
    <definedName name="_________________________VL250">#N/A</definedName>
    <definedName name="________________________a1" localSheetId="16">{"'Sheet1'!$L$16"}</definedName>
    <definedName name="________________________a1" localSheetId="17">{"'Sheet1'!$L$16"}</definedName>
    <definedName name="________________________a1">{"'Sheet1'!$L$16"}</definedName>
    <definedName name="________________________boi1">#N/A</definedName>
    <definedName name="________________________boi2">#N/A</definedName>
    <definedName name="________________________CON1">#N/A</definedName>
    <definedName name="________________________CON2">#N/A</definedName>
    <definedName name="________________________ddn400">#N/A</definedName>
    <definedName name="________________________ddn600">#N/A</definedName>
    <definedName name="________________________DT12" localSheetId="16">{"'Sheet1'!$L$16"}</definedName>
    <definedName name="________________________DT12" localSheetId="17">{"'Sheet1'!$L$16"}</definedName>
    <definedName name="________________________DT12">{"'Sheet1'!$L$16"}</definedName>
    <definedName name="________________________hsm2">1.1289</definedName>
    <definedName name="________________________hso2">#N/A</definedName>
    <definedName name="________________________kha1">#N/A</definedName>
    <definedName name="________________________MAC12">#N/A</definedName>
    <definedName name="________________________MAC46">#N/A</definedName>
    <definedName name="________________________NCL100">#N/A</definedName>
    <definedName name="________________________NCL200">#N/A</definedName>
    <definedName name="________________________NCL250">#N/A</definedName>
    <definedName name="________________________NET2">#N/A</definedName>
    <definedName name="________________________nin190">#N/A</definedName>
    <definedName name="________________________PA3" localSheetId="16">{"'Sheet1'!$L$16"}</definedName>
    <definedName name="________________________PA3" localSheetId="17">{"'Sheet1'!$L$16"}</definedName>
    <definedName name="________________________PA3">{"'Sheet1'!$L$16"}</definedName>
    <definedName name="________________________sc1">#N/A</definedName>
    <definedName name="________________________SC2">#N/A</definedName>
    <definedName name="________________________sc3">#N/A</definedName>
    <definedName name="________________________SN3">#N/A</definedName>
    <definedName name="________________________TL1">#N/A</definedName>
    <definedName name="________________________TL2">#N/A</definedName>
    <definedName name="________________________TL3">#N/A</definedName>
    <definedName name="________________________TLA120">#N/A</definedName>
    <definedName name="________________________TLA35">#N/A</definedName>
    <definedName name="________________________TLA50">#N/A</definedName>
    <definedName name="________________________TLA70">#N/A</definedName>
    <definedName name="________________________TLA95">#N/A</definedName>
    <definedName name="________________________tz593">#N/A</definedName>
    <definedName name="________________________VL100">#N/A</definedName>
    <definedName name="________________________VL250">#N/A</definedName>
    <definedName name="_______________________a1" localSheetId="16">{"'Sheet1'!$L$16"}</definedName>
    <definedName name="_______________________a1" localSheetId="17">{"'Sheet1'!$L$16"}</definedName>
    <definedName name="_______________________a1">{"'Sheet1'!$L$16"}</definedName>
    <definedName name="_______________________boi1">#N/A</definedName>
    <definedName name="_______________________boi2">#N/A</definedName>
    <definedName name="_______________________CON1">#N/A</definedName>
    <definedName name="_______________________CON2">#N/A</definedName>
    <definedName name="_______________________ddn400">#N/A</definedName>
    <definedName name="_______________________ddn600">#N/A</definedName>
    <definedName name="_______________________DT12" localSheetId="16">{"'Sheet1'!$L$16"}</definedName>
    <definedName name="_______________________DT12" localSheetId="17">{"'Sheet1'!$L$16"}</definedName>
    <definedName name="_______________________DT12">{"'Sheet1'!$L$16"}</definedName>
    <definedName name="_______________________hsm2">1.1289</definedName>
    <definedName name="_______________________hso2">#N/A</definedName>
    <definedName name="_______________________kha1">#N/A</definedName>
    <definedName name="_______________________MAC12">#N/A</definedName>
    <definedName name="_______________________MAC46">#N/A</definedName>
    <definedName name="_______________________NCL100">#N/A</definedName>
    <definedName name="_______________________NCL200">#N/A</definedName>
    <definedName name="_______________________NCL250">#N/A</definedName>
    <definedName name="_______________________NET2">#N/A</definedName>
    <definedName name="_______________________nin190">#N/A</definedName>
    <definedName name="_______________________PA3" localSheetId="16">{"'Sheet1'!$L$16"}</definedName>
    <definedName name="_______________________PA3" localSheetId="17">{"'Sheet1'!$L$16"}</definedName>
    <definedName name="_______________________PA3">{"'Sheet1'!$L$16"}</definedName>
    <definedName name="_______________________sc1">#N/A</definedName>
    <definedName name="_______________________SC2">#N/A</definedName>
    <definedName name="_______________________sc3">#N/A</definedName>
    <definedName name="_______________________SN3">#N/A</definedName>
    <definedName name="_______________________TL1">#N/A</definedName>
    <definedName name="_______________________TL2">#N/A</definedName>
    <definedName name="_______________________TL3">#N/A</definedName>
    <definedName name="_______________________TLA120">#N/A</definedName>
    <definedName name="_______________________TLA35">#N/A</definedName>
    <definedName name="_______________________TLA50">#N/A</definedName>
    <definedName name="_______________________TLA70">#N/A</definedName>
    <definedName name="_______________________TLA95">#N/A</definedName>
    <definedName name="_______________________tz593">#N/A</definedName>
    <definedName name="_______________________VL100">#N/A</definedName>
    <definedName name="_______________________VL250">#N/A</definedName>
    <definedName name="______________________a1" localSheetId="16">{"'Sheet1'!$L$16"}</definedName>
    <definedName name="______________________a1" localSheetId="17">{"'Sheet1'!$L$16"}</definedName>
    <definedName name="______________________a1">{"'Sheet1'!$L$16"}</definedName>
    <definedName name="______________________boi1">#N/A</definedName>
    <definedName name="______________________boi2">#N/A</definedName>
    <definedName name="______________________CON1">#N/A</definedName>
    <definedName name="______________________CON2">#N/A</definedName>
    <definedName name="______________________ddn400">#N/A</definedName>
    <definedName name="______________________ddn600">#N/A</definedName>
    <definedName name="______________________DT12" localSheetId="16">{"'Sheet1'!$L$16"}</definedName>
    <definedName name="______________________DT12" localSheetId="17">{"'Sheet1'!$L$16"}</definedName>
    <definedName name="______________________DT12">{"'Sheet1'!$L$16"}</definedName>
    <definedName name="______________________hsm2">1.1289</definedName>
    <definedName name="______________________hso2">#N/A</definedName>
    <definedName name="______________________kha1">#N/A</definedName>
    <definedName name="______________________MAC12">#N/A</definedName>
    <definedName name="______________________MAC46">#N/A</definedName>
    <definedName name="______________________NCL100">#N/A</definedName>
    <definedName name="______________________NCL200">#N/A</definedName>
    <definedName name="______________________NCL250">#N/A</definedName>
    <definedName name="______________________NET2">#N/A</definedName>
    <definedName name="______________________nin190">#N/A</definedName>
    <definedName name="______________________PA3" localSheetId="16">{"'Sheet1'!$L$16"}</definedName>
    <definedName name="______________________PA3" localSheetId="17">{"'Sheet1'!$L$16"}</definedName>
    <definedName name="______________________PA3">{"'Sheet1'!$L$16"}</definedName>
    <definedName name="______________________sc1">#N/A</definedName>
    <definedName name="______________________SC2">#N/A</definedName>
    <definedName name="______________________sc3">#N/A</definedName>
    <definedName name="______________________SN3">#N/A</definedName>
    <definedName name="______________________TL1">#N/A</definedName>
    <definedName name="______________________TL2">#N/A</definedName>
    <definedName name="______________________TL3">#N/A</definedName>
    <definedName name="______________________TLA120">#N/A</definedName>
    <definedName name="______________________TLA35">#N/A</definedName>
    <definedName name="______________________TLA50">#N/A</definedName>
    <definedName name="______________________TLA70">#N/A</definedName>
    <definedName name="______________________TLA95">#N/A</definedName>
    <definedName name="______________________tz593">#N/A</definedName>
    <definedName name="______________________VL100">#N/A</definedName>
    <definedName name="______________________VL250">#N/A</definedName>
    <definedName name="_____________________a1" localSheetId="16">{"'Sheet1'!$L$16"}</definedName>
    <definedName name="_____________________a1" localSheetId="17">{"'Sheet1'!$L$16"}</definedName>
    <definedName name="_____________________a1">{"'Sheet1'!$L$16"}</definedName>
    <definedName name="_____________________boi1">#N/A</definedName>
    <definedName name="_____________________boi2">#N/A</definedName>
    <definedName name="_____________________CON1">#N/A</definedName>
    <definedName name="_____________________CON2">#N/A</definedName>
    <definedName name="_____________________ddn400">#N/A</definedName>
    <definedName name="_____________________ddn600">#N/A</definedName>
    <definedName name="_____________________DT12" localSheetId="16">{"'Sheet1'!$L$16"}</definedName>
    <definedName name="_____________________DT12" localSheetId="17">{"'Sheet1'!$L$16"}</definedName>
    <definedName name="_____________________DT12">{"'Sheet1'!$L$16"}</definedName>
    <definedName name="_____________________hsm2">1.1289</definedName>
    <definedName name="_____________________hso2">#N/A</definedName>
    <definedName name="_____________________kha1">#N/A</definedName>
    <definedName name="_____________________MAC12">#N/A</definedName>
    <definedName name="_____________________MAC46">#N/A</definedName>
    <definedName name="_____________________NCL100">#N/A</definedName>
    <definedName name="_____________________NCL200">#N/A</definedName>
    <definedName name="_____________________NCL250">#N/A</definedName>
    <definedName name="_____________________NET2">#N/A</definedName>
    <definedName name="_____________________nin190">#N/A</definedName>
    <definedName name="_____________________PA3" localSheetId="16">{"'Sheet1'!$L$16"}</definedName>
    <definedName name="_____________________PA3" localSheetId="17">{"'Sheet1'!$L$16"}</definedName>
    <definedName name="_____________________PA3">{"'Sheet1'!$L$16"}</definedName>
    <definedName name="_____________________sc1">#N/A</definedName>
    <definedName name="_____________________SC2">#N/A</definedName>
    <definedName name="_____________________sc3">#N/A</definedName>
    <definedName name="_____________________SN3">#N/A</definedName>
    <definedName name="_____________________TL1">#N/A</definedName>
    <definedName name="_____________________TL2">#N/A</definedName>
    <definedName name="_____________________TL3">#N/A</definedName>
    <definedName name="_____________________TLA120">#N/A</definedName>
    <definedName name="_____________________TLA35">#N/A</definedName>
    <definedName name="_____________________TLA50">#N/A</definedName>
    <definedName name="_____________________TLA70">#N/A</definedName>
    <definedName name="_____________________TLA95">#N/A</definedName>
    <definedName name="_____________________tz593">#N/A</definedName>
    <definedName name="_____________________VL100">#N/A</definedName>
    <definedName name="_____________________VL250">#N/A</definedName>
    <definedName name="____________________a1" localSheetId="16">{"'Sheet1'!$L$16"}</definedName>
    <definedName name="____________________a1" localSheetId="17">{"'Sheet1'!$L$16"}</definedName>
    <definedName name="____________________a1">{"'Sheet1'!$L$16"}</definedName>
    <definedName name="____________________boi1">#N/A</definedName>
    <definedName name="____________________boi2">#N/A</definedName>
    <definedName name="____________________CON1">#N/A</definedName>
    <definedName name="____________________CON2">#N/A</definedName>
    <definedName name="____________________ddn400">#N/A</definedName>
    <definedName name="____________________ddn600">#N/A</definedName>
    <definedName name="____________________DT12" localSheetId="16">{"'Sheet1'!$L$16"}</definedName>
    <definedName name="____________________DT12" localSheetId="17">{"'Sheet1'!$L$16"}</definedName>
    <definedName name="____________________DT12">{"'Sheet1'!$L$16"}</definedName>
    <definedName name="____________________hsm2">1.1289</definedName>
    <definedName name="____________________hso2">#N/A</definedName>
    <definedName name="____________________kha1">#N/A</definedName>
    <definedName name="____________________MAC12">#N/A</definedName>
    <definedName name="____________________MAC46">#N/A</definedName>
    <definedName name="____________________NCL100">#N/A</definedName>
    <definedName name="____________________NCL200">#N/A</definedName>
    <definedName name="____________________NCL250">#N/A</definedName>
    <definedName name="____________________NET2">#N/A</definedName>
    <definedName name="____________________nin190">#N/A</definedName>
    <definedName name="____________________PA3" localSheetId="16">{"'Sheet1'!$L$16"}</definedName>
    <definedName name="____________________PA3" localSheetId="17">{"'Sheet1'!$L$16"}</definedName>
    <definedName name="____________________PA3">{"'Sheet1'!$L$16"}</definedName>
    <definedName name="____________________sc1">#N/A</definedName>
    <definedName name="____________________SC2">#N/A</definedName>
    <definedName name="____________________sc3">#N/A</definedName>
    <definedName name="____________________SN3">#N/A</definedName>
    <definedName name="____________________TL1">#N/A</definedName>
    <definedName name="____________________TL2">#N/A</definedName>
    <definedName name="____________________TL3">#N/A</definedName>
    <definedName name="____________________TLA120">#N/A</definedName>
    <definedName name="____________________TLA35">#N/A</definedName>
    <definedName name="____________________TLA50">#N/A</definedName>
    <definedName name="____________________TLA70">#N/A</definedName>
    <definedName name="____________________TLA95">#N/A</definedName>
    <definedName name="____________________tz593">#N/A</definedName>
    <definedName name="____________________VL100">#N/A</definedName>
    <definedName name="____________________VL250">#N/A</definedName>
    <definedName name="___________________a1" localSheetId="16">{"'Sheet1'!$L$16"}</definedName>
    <definedName name="___________________a1" localSheetId="17">{"'Sheet1'!$L$16"}</definedName>
    <definedName name="___________________a1">{"'Sheet1'!$L$16"}</definedName>
    <definedName name="___________________boi1">#N/A</definedName>
    <definedName name="___________________boi2">#N/A</definedName>
    <definedName name="___________________CON1">#N/A</definedName>
    <definedName name="___________________CON2">#N/A</definedName>
    <definedName name="___________________ddn400">#N/A</definedName>
    <definedName name="___________________ddn600">#N/A</definedName>
    <definedName name="___________________DT12" localSheetId="16">{"'Sheet1'!$L$16"}</definedName>
    <definedName name="___________________DT12" localSheetId="17">{"'Sheet1'!$L$16"}</definedName>
    <definedName name="___________________DT12">{"'Sheet1'!$L$16"}</definedName>
    <definedName name="___________________hsm2">1.1289</definedName>
    <definedName name="___________________hso2">#N/A</definedName>
    <definedName name="___________________kha1">#N/A</definedName>
    <definedName name="___________________MAC12">#N/A</definedName>
    <definedName name="___________________MAC46">#N/A</definedName>
    <definedName name="___________________NCL100">#N/A</definedName>
    <definedName name="___________________NCL200">#N/A</definedName>
    <definedName name="___________________NCL250">#N/A</definedName>
    <definedName name="___________________NET2">#N/A</definedName>
    <definedName name="___________________nin190">#N/A</definedName>
    <definedName name="___________________PA3" localSheetId="16">{"'Sheet1'!$L$16"}</definedName>
    <definedName name="___________________PA3" localSheetId="17">{"'Sheet1'!$L$16"}</definedName>
    <definedName name="___________________PA3">{"'Sheet1'!$L$16"}</definedName>
    <definedName name="___________________sc1">#N/A</definedName>
    <definedName name="___________________SC2">#N/A</definedName>
    <definedName name="___________________sc3">#N/A</definedName>
    <definedName name="___________________SN3">#N/A</definedName>
    <definedName name="___________________TL1">#N/A</definedName>
    <definedName name="___________________TL2">#N/A</definedName>
    <definedName name="___________________TL3">#N/A</definedName>
    <definedName name="___________________TLA120">#N/A</definedName>
    <definedName name="___________________TLA35">#N/A</definedName>
    <definedName name="___________________TLA50">#N/A</definedName>
    <definedName name="___________________TLA70">#N/A</definedName>
    <definedName name="___________________TLA95">#N/A</definedName>
    <definedName name="___________________tz593">#N/A</definedName>
    <definedName name="___________________VL100">#N/A</definedName>
    <definedName name="___________________VL250">#N/A</definedName>
    <definedName name="__________________a1" localSheetId="16">{"'Sheet1'!$L$16"}</definedName>
    <definedName name="__________________a1" localSheetId="17">{"'Sheet1'!$L$16"}</definedName>
    <definedName name="__________________a1">{"'Sheet1'!$L$16"}</definedName>
    <definedName name="__________________boi1">#N/A</definedName>
    <definedName name="__________________boi2">#N/A</definedName>
    <definedName name="__________________CON1">#N/A</definedName>
    <definedName name="__________________CON2">#N/A</definedName>
    <definedName name="__________________ddn400">#N/A</definedName>
    <definedName name="__________________ddn600">#N/A</definedName>
    <definedName name="__________________DT12" localSheetId="16">{"'Sheet1'!$L$16"}</definedName>
    <definedName name="__________________DT12" localSheetId="17">{"'Sheet1'!$L$16"}</definedName>
    <definedName name="__________________DT12">{"'Sheet1'!$L$16"}</definedName>
    <definedName name="__________________hsm2">1.1289</definedName>
    <definedName name="__________________hso2">#N/A</definedName>
    <definedName name="__________________kha1">#N/A</definedName>
    <definedName name="__________________MAC12">#N/A</definedName>
    <definedName name="__________________MAC46">#N/A</definedName>
    <definedName name="__________________NCL100">#N/A</definedName>
    <definedName name="__________________NCL200">#N/A</definedName>
    <definedName name="__________________NCL250">#N/A</definedName>
    <definedName name="__________________NET2">#N/A</definedName>
    <definedName name="__________________nin190">#N/A</definedName>
    <definedName name="__________________PA3" localSheetId="16">{"'Sheet1'!$L$16"}</definedName>
    <definedName name="__________________PA3" localSheetId="17">{"'Sheet1'!$L$16"}</definedName>
    <definedName name="__________________PA3">{"'Sheet1'!$L$16"}</definedName>
    <definedName name="__________________sc1">#N/A</definedName>
    <definedName name="__________________SC2">#N/A</definedName>
    <definedName name="__________________sc3">#N/A</definedName>
    <definedName name="__________________SN3">#N/A</definedName>
    <definedName name="__________________TL1">#N/A</definedName>
    <definedName name="__________________TL2">#N/A</definedName>
    <definedName name="__________________TL3">#N/A</definedName>
    <definedName name="__________________TLA120">#N/A</definedName>
    <definedName name="__________________TLA35">#N/A</definedName>
    <definedName name="__________________TLA50">#N/A</definedName>
    <definedName name="__________________TLA70">#N/A</definedName>
    <definedName name="__________________TLA95">#N/A</definedName>
    <definedName name="__________________tz593">#N/A</definedName>
    <definedName name="__________________VL100">#N/A</definedName>
    <definedName name="__________________VL250">#N/A</definedName>
    <definedName name="_________________a1" localSheetId="16">{"'Sheet1'!$L$16"}</definedName>
    <definedName name="_________________a1" localSheetId="17">{"'Sheet1'!$L$16"}</definedName>
    <definedName name="_________________a1">{"'Sheet1'!$L$16"}</definedName>
    <definedName name="_________________boi1">#N/A</definedName>
    <definedName name="_________________boi2">#N/A</definedName>
    <definedName name="_________________CON1">#N/A</definedName>
    <definedName name="_________________CON2">#N/A</definedName>
    <definedName name="_________________ddn400">#N/A</definedName>
    <definedName name="_________________ddn600">#N/A</definedName>
    <definedName name="_________________DT12" localSheetId="16">{"'Sheet1'!$L$16"}</definedName>
    <definedName name="_________________DT12" localSheetId="17">{"'Sheet1'!$L$16"}</definedName>
    <definedName name="_________________DT12">{"'Sheet1'!$L$16"}</definedName>
    <definedName name="_________________hsm2">1.1289</definedName>
    <definedName name="_________________hso2">#N/A</definedName>
    <definedName name="_________________kha1">#N/A</definedName>
    <definedName name="_________________MAC12">#N/A</definedName>
    <definedName name="_________________MAC46">#N/A</definedName>
    <definedName name="_________________NCL100">#N/A</definedName>
    <definedName name="_________________NCL200">#N/A</definedName>
    <definedName name="_________________NCL250">#N/A</definedName>
    <definedName name="_________________NET2">#N/A</definedName>
    <definedName name="_________________nin190">#N/A</definedName>
    <definedName name="_________________PA3" localSheetId="16">{"'Sheet1'!$L$16"}</definedName>
    <definedName name="_________________PA3" localSheetId="17">{"'Sheet1'!$L$16"}</definedName>
    <definedName name="_________________PA3">{"'Sheet1'!$L$16"}</definedName>
    <definedName name="_________________sc1">#N/A</definedName>
    <definedName name="_________________SC2">#N/A</definedName>
    <definedName name="_________________sc3">#N/A</definedName>
    <definedName name="_________________SN3">#N/A</definedName>
    <definedName name="_________________TL1">#N/A</definedName>
    <definedName name="_________________TL2">#N/A</definedName>
    <definedName name="_________________TL3">#N/A</definedName>
    <definedName name="_________________TLA120">#N/A</definedName>
    <definedName name="_________________TLA35">#N/A</definedName>
    <definedName name="_________________TLA50">#N/A</definedName>
    <definedName name="_________________TLA70">#N/A</definedName>
    <definedName name="_________________TLA95">#N/A</definedName>
    <definedName name="_________________tz593">#N/A</definedName>
    <definedName name="_________________VL100">#N/A</definedName>
    <definedName name="_________________VL250">#N/A</definedName>
    <definedName name="________________a1" localSheetId="16">{"'Sheet1'!$L$16"}</definedName>
    <definedName name="________________a1" localSheetId="17">{"'Sheet1'!$L$16"}</definedName>
    <definedName name="________________a1">{"'Sheet1'!$L$16"}</definedName>
    <definedName name="________________boi1">#N/A</definedName>
    <definedName name="________________boi2">#N/A</definedName>
    <definedName name="________________CON1">#N/A</definedName>
    <definedName name="________________CON2">#N/A</definedName>
    <definedName name="________________ddn400">#N/A</definedName>
    <definedName name="________________ddn600">#N/A</definedName>
    <definedName name="________________DT12" localSheetId="16">{"'Sheet1'!$L$16"}</definedName>
    <definedName name="________________DT12" localSheetId="17">{"'Sheet1'!$L$16"}</definedName>
    <definedName name="________________DT12">{"'Sheet1'!$L$16"}</definedName>
    <definedName name="________________hsm2">1.1289</definedName>
    <definedName name="________________hso2">#N/A</definedName>
    <definedName name="________________kha1">#N/A</definedName>
    <definedName name="________________MAC12">#N/A</definedName>
    <definedName name="________________MAC46">#N/A</definedName>
    <definedName name="________________NCL100">#N/A</definedName>
    <definedName name="________________NCL200">#N/A</definedName>
    <definedName name="________________NCL250">#N/A</definedName>
    <definedName name="________________NET2">#N/A</definedName>
    <definedName name="________________nin190">#N/A</definedName>
    <definedName name="________________PA3" localSheetId="16">{"'Sheet1'!$L$16"}</definedName>
    <definedName name="________________PA3" localSheetId="17">{"'Sheet1'!$L$16"}</definedName>
    <definedName name="________________PA3">{"'Sheet1'!$L$16"}</definedName>
    <definedName name="________________sc1">#N/A</definedName>
    <definedName name="________________SC2">#N/A</definedName>
    <definedName name="________________sc3">#N/A</definedName>
    <definedName name="________________SN3">#N/A</definedName>
    <definedName name="________________TL1">#N/A</definedName>
    <definedName name="________________TL2">#N/A</definedName>
    <definedName name="________________TL3">#N/A</definedName>
    <definedName name="________________TLA120">#N/A</definedName>
    <definedName name="________________TLA35">#N/A</definedName>
    <definedName name="________________TLA50">#N/A</definedName>
    <definedName name="________________TLA70">#N/A</definedName>
    <definedName name="________________TLA95">#N/A</definedName>
    <definedName name="________________tz593">#N/A</definedName>
    <definedName name="________________VL100">#N/A</definedName>
    <definedName name="________________VL250">#N/A</definedName>
    <definedName name="_______________a1" localSheetId="16">{"'Sheet1'!$L$16"}</definedName>
    <definedName name="_______________a1" localSheetId="17">{"'Sheet1'!$L$16"}</definedName>
    <definedName name="_______________a1">{"'Sheet1'!$L$16"}</definedName>
    <definedName name="_______________boi1">#N/A</definedName>
    <definedName name="_______________boi2">#N/A</definedName>
    <definedName name="_______________CON1">#N/A</definedName>
    <definedName name="_______________CON2">#N/A</definedName>
    <definedName name="_______________ddn400">#N/A</definedName>
    <definedName name="_______________ddn600">#N/A</definedName>
    <definedName name="_______________DT12" localSheetId="16">{"'Sheet1'!$L$16"}</definedName>
    <definedName name="_______________DT12" localSheetId="17">{"'Sheet1'!$L$16"}</definedName>
    <definedName name="_______________DT12">{"'Sheet1'!$L$16"}</definedName>
    <definedName name="_______________hsm2">1.1289</definedName>
    <definedName name="_______________hso2">#N/A</definedName>
    <definedName name="_______________kha1">#N/A</definedName>
    <definedName name="_______________MAC12">#N/A</definedName>
    <definedName name="_______________MAC46">#N/A</definedName>
    <definedName name="_______________NCL100">#N/A</definedName>
    <definedName name="_______________NCL200">#N/A</definedName>
    <definedName name="_______________NCL250">#N/A</definedName>
    <definedName name="_______________NET2">#N/A</definedName>
    <definedName name="_______________nin190">#N/A</definedName>
    <definedName name="_______________PA3" localSheetId="16">{"'Sheet1'!$L$16"}</definedName>
    <definedName name="_______________PA3" localSheetId="17">{"'Sheet1'!$L$16"}</definedName>
    <definedName name="_______________PA3">{"'Sheet1'!$L$16"}</definedName>
    <definedName name="_______________sc1">#N/A</definedName>
    <definedName name="_______________SC2">#N/A</definedName>
    <definedName name="_______________sc3">#N/A</definedName>
    <definedName name="_______________SN3">#N/A</definedName>
    <definedName name="_______________TL1">#N/A</definedName>
    <definedName name="_______________TL2">#N/A</definedName>
    <definedName name="_______________TL3">#N/A</definedName>
    <definedName name="_______________TLA120">#N/A</definedName>
    <definedName name="_______________TLA35">#N/A</definedName>
    <definedName name="_______________TLA50">#N/A</definedName>
    <definedName name="_______________TLA70">#N/A</definedName>
    <definedName name="_______________TLA95">#N/A</definedName>
    <definedName name="_______________tz593">#N/A</definedName>
    <definedName name="_______________VL100">#N/A</definedName>
    <definedName name="_______________VL250">#N/A</definedName>
    <definedName name="______________a1" localSheetId="16">{"'Sheet1'!$L$16"}</definedName>
    <definedName name="______________a1" localSheetId="17">{"'Sheet1'!$L$16"}</definedName>
    <definedName name="______________a1">{"'Sheet1'!$L$16"}</definedName>
    <definedName name="______________boi1">#N/A</definedName>
    <definedName name="______________boi2">#N/A</definedName>
    <definedName name="______________CON1">#N/A</definedName>
    <definedName name="______________CON2">#N/A</definedName>
    <definedName name="______________ddn400">#N/A</definedName>
    <definedName name="______________ddn600">#N/A</definedName>
    <definedName name="______________DT12" localSheetId="16">{"'Sheet1'!$L$16"}</definedName>
    <definedName name="______________DT12" localSheetId="17">{"'Sheet1'!$L$16"}</definedName>
    <definedName name="______________DT12">{"'Sheet1'!$L$16"}</definedName>
    <definedName name="______________hsm2">1.1289</definedName>
    <definedName name="______________hso2">#N/A</definedName>
    <definedName name="______________kha1">#N/A</definedName>
    <definedName name="______________MAC12">#N/A</definedName>
    <definedName name="______________MAC46">#N/A</definedName>
    <definedName name="______________NCL100">#N/A</definedName>
    <definedName name="______________NCL200">#N/A</definedName>
    <definedName name="______________NCL250">#N/A</definedName>
    <definedName name="______________NET2">#N/A</definedName>
    <definedName name="______________nin190">#N/A</definedName>
    <definedName name="______________PA3" localSheetId="16">{"'Sheet1'!$L$16"}</definedName>
    <definedName name="______________PA3" localSheetId="17">{"'Sheet1'!$L$16"}</definedName>
    <definedName name="______________PA3">{"'Sheet1'!$L$16"}</definedName>
    <definedName name="______________sc1">#N/A</definedName>
    <definedName name="______________SC2">#N/A</definedName>
    <definedName name="______________sc3">#N/A</definedName>
    <definedName name="______________SN3">#N/A</definedName>
    <definedName name="______________TL1">#N/A</definedName>
    <definedName name="______________TL2">#N/A</definedName>
    <definedName name="______________TL3">#N/A</definedName>
    <definedName name="______________TLA120">#N/A</definedName>
    <definedName name="______________TLA35">#N/A</definedName>
    <definedName name="______________TLA50">#N/A</definedName>
    <definedName name="______________TLA70">#N/A</definedName>
    <definedName name="______________TLA95">#N/A</definedName>
    <definedName name="______________tz593">#N/A</definedName>
    <definedName name="______________VL100">#N/A</definedName>
    <definedName name="______________VL250">#N/A</definedName>
    <definedName name="_____________a1" localSheetId="16">{"'Sheet1'!$L$16"}</definedName>
    <definedName name="_____________a1" localSheetId="17">{"'Sheet1'!$L$16"}</definedName>
    <definedName name="_____________a1">{"'Sheet1'!$L$16"}</definedName>
    <definedName name="_____________boi1">#N/A</definedName>
    <definedName name="_____________boi2">#N/A</definedName>
    <definedName name="_____________CON1">#N/A</definedName>
    <definedName name="_____________CON2">#N/A</definedName>
    <definedName name="_____________ddn400">#N/A</definedName>
    <definedName name="_____________ddn600">#N/A</definedName>
    <definedName name="_____________DT12" localSheetId="16">{"'Sheet1'!$L$16"}</definedName>
    <definedName name="_____________DT12" localSheetId="17">{"'Sheet1'!$L$16"}</definedName>
    <definedName name="_____________DT12">{"'Sheet1'!$L$16"}</definedName>
    <definedName name="_____________hsm2">1.1289</definedName>
    <definedName name="_____________hso2">#N/A</definedName>
    <definedName name="_____________kha1">#N/A</definedName>
    <definedName name="_____________MAC12">#N/A</definedName>
    <definedName name="_____________MAC46">#N/A</definedName>
    <definedName name="_____________NCL100">#N/A</definedName>
    <definedName name="_____________NCL200">#N/A</definedName>
    <definedName name="_____________NCL250">#N/A</definedName>
    <definedName name="_____________NET2">#N/A</definedName>
    <definedName name="_____________nin190">#N/A</definedName>
    <definedName name="_____________PA3" localSheetId="16">{"'Sheet1'!$L$16"}</definedName>
    <definedName name="_____________PA3" localSheetId="17">{"'Sheet1'!$L$16"}</definedName>
    <definedName name="_____________PA3">{"'Sheet1'!$L$16"}</definedName>
    <definedName name="_____________sc1">#N/A</definedName>
    <definedName name="_____________SC2">#N/A</definedName>
    <definedName name="_____________sc3">#N/A</definedName>
    <definedName name="_____________SN3">#N/A</definedName>
    <definedName name="_____________TL1">#N/A</definedName>
    <definedName name="_____________TL2">#N/A</definedName>
    <definedName name="_____________TL3">#N/A</definedName>
    <definedName name="_____________TLA120">#N/A</definedName>
    <definedName name="_____________TLA35">#N/A</definedName>
    <definedName name="_____________TLA50">#N/A</definedName>
    <definedName name="_____________TLA70">#N/A</definedName>
    <definedName name="_____________TLA95">#N/A</definedName>
    <definedName name="_____________tz593">#N/A</definedName>
    <definedName name="_____________VL100">#N/A</definedName>
    <definedName name="_____________VL250">#N/A</definedName>
    <definedName name="____________a1" localSheetId="16">{"'Sheet1'!$L$16"}</definedName>
    <definedName name="____________a1" localSheetId="17">{"'Sheet1'!$L$16"}</definedName>
    <definedName name="____________a1">{"'Sheet1'!$L$16"}</definedName>
    <definedName name="____________boi1">#N/A</definedName>
    <definedName name="____________boi2">#N/A</definedName>
    <definedName name="____________CON1">#N/A</definedName>
    <definedName name="____________CON2">#N/A</definedName>
    <definedName name="____________ddn400">#N/A</definedName>
    <definedName name="____________ddn600">#N/A</definedName>
    <definedName name="____________DT12" localSheetId="16">{"'Sheet1'!$L$16"}</definedName>
    <definedName name="____________DT12" localSheetId="17">{"'Sheet1'!$L$16"}</definedName>
    <definedName name="____________DT12">{"'Sheet1'!$L$16"}</definedName>
    <definedName name="____________hsm2">1.1289</definedName>
    <definedName name="____________hso2">#N/A</definedName>
    <definedName name="____________kha1">#N/A</definedName>
    <definedName name="____________MAC12">#N/A</definedName>
    <definedName name="____________MAC46">#N/A</definedName>
    <definedName name="____________NCL100">#N/A</definedName>
    <definedName name="____________NCL200">#N/A</definedName>
    <definedName name="____________NCL250">#N/A</definedName>
    <definedName name="____________NET2">#N/A</definedName>
    <definedName name="____________nin190">#N/A</definedName>
    <definedName name="____________NSO2" localSheetId="15" hidden="1">{"'Sheet1'!$L$16"}</definedName>
    <definedName name="____________NSO2" localSheetId="16" hidden="1">{"'Sheet1'!$L$16"}</definedName>
    <definedName name="____________NSO2" localSheetId="17" hidden="1">{"'Sheet1'!$L$16"}</definedName>
    <definedName name="____________NSO2" localSheetId="14" hidden="1">{"'Sheet1'!$L$16"}</definedName>
    <definedName name="____________NSO2" hidden="1">{"'Sheet1'!$L$16"}</definedName>
    <definedName name="____________PA3" localSheetId="16">{"'Sheet1'!$L$16"}</definedName>
    <definedName name="____________PA3" localSheetId="17">{"'Sheet1'!$L$16"}</definedName>
    <definedName name="____________PA3">{"'Sheet1'!$L$16"}</definedName>
    <definedName name="____________sc1">#N/A</definedName>
    <definedName name="____________SC2">#N/A</definedName>
    <definedName name="____________sc3">#N/A</definedName>
    <definedName name="____________SN3">#N/A</definedName>
    <definedName name="____________TL1">#N/A</definedName>
    <definedName name="____________TL2">#N/A</definedName>
    <definedName name="____________TL3">#N/A</definedName>
    <definedName name="____________TLA120">#N/A</definedName>
    <definedName name="____________TLA35">#N/A</definedName>
    <definedName name="____________TLA50">#N/A</definedName>
    <definedName name="____________TLA70">#N/A</definedName>
    <definedName name="____________TLA95">#N/A</definedName>
    <definedName name="____________tz593">#N/A</definedName>
    <definedName name="____________VL100">#N/A</definedName>
    <definedName name="____________VL250">#N/A</definedName>
    <definedName name="___________a1" localSheetId="16">{"'Sheet1'!$L$16"}</definedName>
    <definedName name="___________a1" localSheetId="17">{"'Sheet1'!$L$16"}</definedName>
    <definedName name="___________a1">{"'Sheet1'!$L$16"}</definedName>
    <definedName name="___________a129" localSheetId="15" hidden="1">{"Offgrid",#N/A,FALSE,"OFFGRID";"Region",#N/A,FALSE,"REGION";"Offgrid -2",#N/A,FALSE,"OFFGRID";"WTP",#N/A,FALSE,"WTP";"WTP -2",#N/A,FALSE,"WTP";"Project",#N/A,FALSE,"PROJECT";"Summary -2",#N/A,FALSE,"SUMMARY"}</definedName>
    <definedName name="___________a129" localSheetId="16" hidden="1">{"Offgrid",#N/A,FALSE,"OFFGRID";"Region",#N/A,FALSE,"REGION";"Offgrid -2",#N/A,FALSE,"OFFGRID";"WTP",#N/A,FALSE,"WTP";"WTP -2",#N/A,FALSE,"WTP";"Project",#N/A,FALSE,"PROJECT";"Summary -2",#N/A,FALSE,"SUMMARY"}</definedName>
    <definedName name="___________a129" localSheetId="17" hidden="1">{"Offgrid",#N/A,FALSE,"OFFGRID";"Region",#N/A,FALSE,"REGION";"Offgrid -2",#N/A,FALSE,"OFFGRID";"WTP",#N/A,FALSE,"WTP";"WTP -2",#N/A,FALSE,"WTP";"Project",#N/A,FALSE,"PROJECT";"Summary -2",#N/A,FALSE,"SUMMARY"}</definedName>
    <definedName name="___________a129" localSheetId="14" hidden="1">{"Offgrid",#N/A,FALSE,"OFFGRID";"Region",#N/A,FALSE,"REGION";"Offgrid -2",#N/A,FALSE,"OFFGRID";"WTP",#N/A,FALSE,"WTP";"WTP -2",#N/A,FALSE,"WTP";"Project",#N/A,FALSE,"PROJECT";"Summary -2",#N/A,FALSE,"SUMMARY"}</definedName>
    <definedName name="___________a129" hidden="1">{"Offgrid",#N/A,FALSE,"OFFGRID";"Region",#N/A,FALSE,"REGION";"Offgrid -2",#N/A,FALSE,"OFFGRID";"WTP",#N/A,FALSE,"WTP";"WTP -2",#N/A,FALSE,"WTP";"Project",#N/A,FALSE,"PROJECT";"Summary -2",#N/A,FALSE,"SUMMARY"}</definedName>
    <definedName name="___________a130" localSheetId="15" hidden="1">{"Offgrid",#N/A,FALSE,"OFFGRID";"Region",#N/A,FALSE,"REGION";"Offgrid -2",#N/A,FALSE,"OFFGRID";"WTP",#N/A,FALSE,"WTP";"WTP -2",#N/A,FALSE,"WTP";"Project",#N/A,FALSE,"PROJECT";"Summary -2",#N/A,FALSE,"SUMMARY"}</definedName>
    <definedName name="___________a130" localSheetId="16" hidden="1">{"Offgrid",#N/A,FALSE,"OFFGRID";"Region",#N/A,FALSE,"REGION";"Offgrid -2",#N/A,FALSE,"OFFGRID";"WTP",#N/A,FALSE,"WTP";"WTP -2",#N/A,FALSE,"WTP";"Project",#N/A,FALSE,"PROJECT";"Summary -2",#N/A,FALSE,"SUMMARY"}</definedName>
    <definedName name="___________a130" localSheetId="17" hidden="1">{"Offgrid",#N/A,FALSE,"OFFGRID";"Region",#N/A,FALSE,"REGION";"Offgrid -2",#N/A,FALSE,"OFFGRID";"WTP",#N/A,FALSE,"WTP";"WTP -2",#N/A,FALSE,"WTP";"Project",#N/A,FALSE,"PROJECT";"Summary -2",#N/A,FALSE,"SUMMARY"}</definedName>
    <definedName name="___________a130" localSheetId="14" hidden="1">{"Offgrid",#N/A,FALSE,"OFFGRID";"Region",#N/A,FALSE,"REGION";"Offgrid -2",#N/A,FALSE,"OFFGRID";"WTP",#N/A,FALSE,"WTP";"WTP -2",#N/A,FALSE,"WTP";"Project",#N/A,FALSE,"PROJECT";"Summary -2",#N/A,FALSE,"SUMMARY"}</definedName>
    <definedName name="___________a130" hidden="1">{"Offgrid",#N/A,FALSE,"OFFGRID";"Region",#N/A,FALSE,"REGION";"Offgrid -2",#N/A,FALSE,"OFFGRID";"WTP",#N/A,FALSE,"WTP";"WTP -2",#N/A,FALSE,"WTP";"Project",#N/A,FALSE,"PROJECT";"Summary -2",#N/A,FALSE,"SUMMARY"}</definedName>
    <definedName name="___________boi1">#N/A</definedName>
    <definedName name="___________boi2">#N/A</definedName>
    <definedName name="___________CON1">#N/A</definedName>
    <definedName name="___________CON2">#N/A</definedName>
    <definedName name="___________ddn400">#N/A</definedName>
    <definedName name="___________ddn600">#N/A</definedName>
    <definedName name="___________DT12" localSheetId="16">{"'Sheet1'!$L$16"}</definedName>
    <definedName name="___________DT12" localSheetId="17">{"'Sheet1'!$L$16"}</definedName>
    <definedName name="___________DT12">{"'Sheet1'!$L$16"}</definedName>
    <definedName name="___________Goi8" localSheetId="15" hidden="1">{"'Sheet1'!$L$16"}</definedName>
    <definedName name="___________Goi8" localSheetId="16" hidden="1">{"'Sheet1'!$L$16"}</definedName>
    <definedName name="___________Goi8" localSheetId="17" hidden="1">{"'Sheet1'!$L$16"}</definedName>
    <definedName name="___________Goi8" localSheetId="14" hidden="1">{"'Sheet1'!$L$16"}</definedName>
    <definedName name="___________Goi8" hidden="1">{"'Sheet1'!$L$16"}</definedName>
    <definedName name="___________hsm2">1.1289</definedName>
    <definedName name="___________hso2">#N/A</definedName>
    <definedName name="___________kha1">#N/A</definedName>
    <definedName name="___________LAN3" localSheetId="15" hidden="1">{"'Sheet1'!$L$16"}</definedName>
    <definedName name="___________LAN3" localSheetId="16" hidden="1">{"'Sheet1'!$L$16"}</definedName>
    <definedName name="___________LAN3" localSheetId="17" hidden="1">{"'Sheet1'!$L$16"}</definedName>
    <definedName name="___________LAN3" localSheetId="14" hidden="1">{"'Sheet1'!$L$16"}</definedName>
    <definedName name="___________LAN3" hidden="1">{"'Sheet1'!$L$16"}</definedName>
    <definedName name="___________MAC12">#N/A</definedName>
    <definedName name="___________MAC46">#N/A</definedName>
    <definedName name="___________NCL100">#N/A</definedName>
    <definedName name="___________NCL200">#N/A</definedName>
    <definedName name="___________NCL250">#N/A</definedName>
    <definedName name="___________NET2">#N/A</definedName>
    <definedName name="___________nin190">#N/A</definedName>
    <definedName name="___________NSO2" localSheetId="15" hidden="1">{"'Sheet1'!$L$16"}</definedName>
    <definedName name="___________NSO2" localSheetId="16" hidden="1">{"'Sheet1'!$L$16"}</definedName>
    <definedName name="___________NSO2" localSheetId="17" hidden="1">{"'Sheet1'!$L$16"}</definedName>
    <definedName name="___________NSO2" localSheetId="14" hidden="1">{"'Sheet1'!$L$16"}</definedName>
    <definedName name="___________NSO2" hidden="1">{"'Sheet1'!$L$16"}</definedName>
    <definedName name="___________PA3" localSheetId="16">{"'Sheet1'!$L$16"}</definedName>
    <definedName name="___________PA3" localSheetId="17">{"'Sheet1'!$L$16"}</definedName>
    <definedName name="___________PA3">{"'Sheet1'!$L$16"}</definedName>
    <definedName name="___________sc1">#N/A</definedName>
    <definedName name="___________SC2">#N/A</definedName>
    <definedName name="___________sc3">#N/A</definedName>
    <definedName name="___________SN3">#N/A</definedName>
    <definedName name="___________TL1">#N/A</definedName>
    <definedName name="___________TL2">#N/A</definedName>
    <definedName name="___________TL3">#N/A</definedName>
    <definedName name="___________TLA120">#N/A</definedName>
    <definedName name="___________TLA35">#N/A</definedName>
    <definedName name="___________TLA50">#N/A</definedName>
    <definedName name="___________TLA70">#N/A</definedName>
    <definedName name="___________TLA95">#N/A</definedName>
    <definedName name="___________tt3" localSheetId="15" hidden="1">{"'Sheet1'!$L$16"}</definedName>
    <definedName name="___________tt3" localSheetId="16" hidden="1">{"'Sheet1'!$L$16"}</definedName>
    <definedName name="___________tt3" localSheetId="17" hidden="1">{"'Sheet1'!$L$16"}</definedName>
    <definedName name="___________tt3" localSheetId="14" hidden="1">{"'Sheet1'!$L$16"}</definedName>
    <definedName name="___________tt3" hidden="1">{"'Sheet1'!$L$16"}</definedName>
    <definedName name="___________tz593">#N/A</definedName>
    <definedName name="___________VL100">#N/A</definedName>
    <definedName name="___________VL250">#N/A</definedName>
    <definedName name="__________a1" localSheetId="16">{"'Sheet1'!$L$16"}</definedName>
    <definedName name="__________a1" localSheetId="17">{"'Sheet1'!$L$16"}</definedName>
    <definedName name="__________a1">{"'Sheet1'!$L$16"}</definedName>
    <definedName name="__________a129" localSheetId="15" hidden="1">{"Offgrid",#N/A,FALSE,"OFFGRID";"Region",#N/A,FALSE,"REGION";"Offgrid -2",#N/A,FALSE,"OFFGRID";"WTP",#N/A,FALSE,"WTP";"WTP -2",#N/A,FALSE,"WTP";"Project",#N/A,FALSE,"PROJECT";"Summary -2",#N/A,FALSE,"SUMMARY"}</definedName>
    <definedName name="__________a129" localSheetId="16" hidden="1">{"Offgrid",#N/A,FALSE,"OFFGRID";"Region",#N/A,FALSE,"REGION";"Offgrid -2",#N/A,FALSE,"OFFGRID";"WTP",#N/A,FALSE,"WTP";"WTP -2",#N/A,FALSE,"WTP";"Project",#N/A,FALSE,"PROJECT";"Summary -2",#N/A,FALSE,"SUMMARY"}</definedName>
    <definedName name="__________a129" localSheetId="17" hidden="1">{"Offgrid",#N/A,FALSE,"OFFGRID";"Region",#N/A,FALSE,"REGION";"Offgrid -2",#N/A,FALSE,"OFFGRID";"WTP",#N/A,FALSE,"WTP";"WTP -2",#N/A,FALSE,"WTP";"Project",#N/A,FALSE,"PROJECT";"Summary -2",#N/A,FALSE,"SUMMARY"}</definedName>
    <definedName name="__________a129" localSheetId="14" hidden="1">{"Offgrid",#N/A,FALSE,"OFFGRID";"Region",#N/A,FALSE,"REGION";"Offgrid -2",#N/A,FALSE,"OFFGRID";"WTP",#N/A,FALSE,"WTP";"WTP -2",#N/A,FALSE,"WTP";"Project",#N/A,FALSE,"PROJECT";"Summary -2",#N/A,FALSE,"SUMMARY"}</definedName>
    <definedName name="__________a129" hidden="1">{"Offgrid",#N/A,FALSE,"OFFGRID";"Region",#N/A,FALSE,"REGION";"Offgrid -2",#N/A,FALSE,"OFFGRID";"WTP",#N/A,FALSE,"WTP";"WTP -2",#N/A,FALSE,"WTP";"Project",#N/A,FALSE,"PROJECT";"Summary -2",#N/A,FALSE,"SUMMARY"}</definedName>
    <definedName name="__________a130" localSheetId="15" hidden="1">{"Offgrid",#N/A,FALSE,"OFFGRID";"Region",#N/A,FALSE,"REGION";"Offgrid -2",#N/A,FALSE,"OFFGRID";"WTP",#N/A,FALSE,"WTP";"WTP -2",#N/A,FALSE,"WTP";"Project",#N/A,FALSE,"PROJECT";"Summary -2",#N/A,FALSE,"SUMMARY"}</definedName>
    <definedName name="__________a130" localSheetId="16" hidden="1">{"Offgrid",#N/A,FALSE,"OFFGRID";"Region",#N/A,FALSE,"REGION";"Offgrid -2",#N/A,FALSE,"OFFGRID";"WTP",#N/A,FALSE,"WTP";"WTP -2",#N/A,FALSE,"WTP";"Project",#N/A,FALSE,"PROJECT";"Summary -2",#N/A,FALSE,"SUMMARY"}</definedName>
    <definedName name="__________a130" localSheetId="17" hidden="1">{"Offgrid",#N/A,FALSE,"OFFGRID";"Region",#N/A,FALSE,"REGION";"Offgrid -2",#N/A,FALSE,"OFFGRID";"WTP",#N/A,FALSE,"WTP";"WTP -2",#N/A,FALSE,"WTP";"Project",#N/A,FALSE,"PROJECT";"Summary -2",#N/A,FALSE,"SUMMARY"}</definedName>
    <definedName name="__________a130" localSheetId="14" hidden="1">{"Offgrid",#N/A,FALSE,"OFFGRID";"Region",#N/A,FALSE,"REGION";"Offgrid -2",#N/A,FALSE,"OFFGRID";"WTP",#N/A,FALSE,"WTP";"WTP -2",#N/A,FALSE,"WTP";"Project",#N/A,FALSE,"PROJECT";"Summary -2",#N/A,FALSE,"SUMMARY"}</definedName>
    <definedName name="__________a130" hidden="1">{"Offgrid",#N/A,FALSE,"OFFGRID";"Region",#N/A,FALSE,"REGION";"Offgrid -2",#N/A,FALSE,"OFFGRID";"WTP",#N/A,FALSE,"WTP";"WTP -2",#N/A,FALSE,"WTP";"Project",#N/A,FALSE,"PROJECT";"Summary -2",#N/A,FALSE,"SUMMARY"}</definedName>
    <definedName name="__________boi1">#N/A</definedName>
    <definedName name="__________boi2">#N/A</definedName>
    <definedName name="__________CON1">#N/A</definedName>
    <definedName name="__________CON2">#N/A</definedName>
    <definedName name="__________ddn400">#N/A</definedName>
    <definedName name="__________ddn600">#N/A</definedName>
    <definedName name="__________DT12" localSheetId="16">{"'Sheet1'!$L$16"}</definedName>
    <definedName name="__________DT12" localSheetId="17">{"'Sheet1'!$L$16"}</definedName>
    <definedName name="__________DT12">{"'Sheet1'!$L$16"}</definedName>
    <definedName name="__________Goi8" localSheetId="15" hidden="1">{"'Sheet1'!$L$16"}</definedName>
    <definedName name="__________Goi8" localSheetId="16" hidden="1">{"'Sheet1'!$L$16"}</definedName>
    <definedName name="__________Goi8" localSheetId="17" hidden="1">{"'Sheet1'!$L$16"}</definedName>
    <definedName name="__________Goi8" localSheetId="14" hidden="1">{"'Sheet1'!$L$16"}</definedName>
    <definedName name="__________Goi8" hidden="1">{"'Sheet1'!$L$16"}</definedName>
    <definedName name="__________hsm2">1.1289</definedName>
    <definedName name="__________hso2">#N/A</definedName>
    <definedName name="__________kha1">#N/A</definedName>
    <definedName name="__________LAN3" localSheetId="15" hidden="1">{"'Sheet1'!$L$16"}</definedName>
    <definedName name="__________LAN3" localSheetId="16" hidden="1">{"'Sheet1'!$L$16"}</definedName>
    <definedName name="__________LAN3" localSheetId="17" hidden="1">{"'Sheet1'!$L$16"}</definedName>
    <definedName name="__________LAN3" localSheetId="14" hidden="1">{"'Sheet1'!$L$16"}</definedName>
    <definedName name="__________LAN3" hidden="1">{"'Sheet1'!$L$16"}</definedName>
    <definedName name="__________MAC12">#N/A</definedName>
    <definedName name="__________MAC46">#N/A</definedName>
    <definedName name="__________NCL100">#N/A</definedName>
    <definedName name="__________NCL200">#N/A</definedName>
    <definedName name="__________NCL250">#N/A</definedName>
    <definedName name="__________NET2">#N/A</definedName>
    <definedName name="__________nin190">#N/A</definedName>
    <definedName name="__________NSO2" localSheetId="16" hidden="1">{"'Sheet1'!$L$16"}</definedName>
    <definedName name="__________NSO2" localSheetId="17" hidden="1">{"'Sheet1'!$L$16"}</definedName>
    <definedName name="__________NSO2" hidden="1">{"'Sheet1'!$L$16"}</definedName>
    <definedName name="__________PA3" localSheetId="15" hidden="1">{"'Sheet1'!$L$16"}</definedName>
    <definedName name="__________PA3" localSheetId="16" hidden="1">{"'Sheet1'!$L$16"}</definedName>
    <definedName name="__________PA3" localSheetId="17" hidden="1">{"'Sheet1'!$L$16"}</definedName>
    <definedName name="__________PA3" localSheetId="14" hidden="1">{"'Sheet1'!$L$16"}</definedName>
    <definedName name="__________PA3" hidden="1">{"'Sheet1'!$L$16"}</definedName>
    <definedName name="__________sc1">#N/A</definedName>
    <definedName name="__________SC2">#N/A</definedName>
    <definedName name="__________sc3">#N/A</definedName>
    <definedName name="__________SN3">#N/A</definedName>
    <definedName name="__________TL1">#N/A</definedName>
    <definedName name="__________TL2">#N/A</definedName>
    <definedName name="__________TL3">#N/A</definedName>
    <definedName name="__________TLA120">#N/A</definedName>
    <definedName name="__________TLA35">#N/A</definedName>
    <definedName name="__________TLA50">#N/A</definedName>
    <definedName name="__________TLA70">#N/A</definedName>
    <definedName name="__________TLA95">#N/A</definedName>
    <definedName name="__________tt3" localSheetId="15" hidden="1">{"'Sheet1'!$L$16"}</definedName>
    <definedName name="__________tt3" localSheetId="16" hidden="1">{"'Sheet1'!$L$16"}</definedName>
    <definedName name="__________tt3" localSheetId="17" hidden="1">{"'Sheet1'!$L$16"}</definedName>
    <definedName name="__________tt3" localSheetId="14" hidden="1">{"'Sheet1'!$L$16"}</definedName>
    <definedName name="__________tt3" hidden="1">{"'Sheet1'!$L$16"}</definedName>
    <definedName name="__________tz593">#N/A</definedName>
    <definedName name="__________VL100">#N/A</definedName>
    <definedName name="__________VL250">#N/A</definedName>
    <definedName name="_________a1" localSheetId="15" hidden="1">{"'Sheet1'!$L$16"}</definedName>
    <definedName name="_________a1" localSheetId="16" hidden="1">{"'Sheet1'!$L$16"}</definedName>
    <definedName name="_________a1" localSheetId="17" hidden="1">{"'Sheet1'!$L$16"}</definedName>
    <definedName name="_________a1" localSheetId="14" hidden="1">{"'Sheet1'!$L$16"}</definedName>
    <definedName name="_________a1" hidden="1">{"'Sheet1'!$L$16"}</definedName>
    <definedName name="_________a129" localSheetId="16" hidden="1">{"Offgrid",#N/A,FALSE,"OFFGRID";"Region",#N/A,FALSE,"REGION";"Offgrid -2",#N/A,FALSE,"OFFGRID";"WTP",#N/A,FALSE,"WTP";"WTP -2",#N/A,FALSE,"WTP";"Project",#N/A,FALSE,"PROJECT";"Summary -2",#N/A,FALSE,"SUMMARY"}</definedName>
    <definedName name="_________a129" localSheetId="17" hidden="1">{"Offgrid",#N/A,FALSE,"OFFGRID";"Region",#N/A,FALSE,"REGION";"Offgrid -2",#N/A,FALSE,"OFFGRID";"WTP",#N/A,FALSE,"WTP";"WTP -2",#N/A,FALSE,"WTP";"Project",#N/A,FALSE,"PROJECT";"Summary -2",#N/A,FALSE,"SUMMARY"}</definedName>
    <definedName name="_________a129" hidden="1">{"Offgrid",#N/A,FALSE,"OFFGRID";"Region",#N/A,FALSE,"REGION";"Offgrid -2",#N/A,FALSE,"OFFGRID";"WTP",#N/A,FALSE,"WTP";"WTP -2",#N/A,FALSE,"WTP";"Project",#N/A,FALSE,"PROJECT";"Summary -2",#N/A,FALSE,"SUMMARY"}</definedName>
    <definedName name="_________a130" localSheetId="16" hidden="1">{"Offgrid",#N/A,FALSE,"OFFGRID";"Region",#N/A,FALSE,"REGION";"Offgrid -2",#N/A,FALSE,"OFFGRID";"WTP",#N/A,FALSE,"WTP";"WTP -2",#N/A,FALSE,"WTP";"Project",#N/A,FALSE,"PROJECT";"Summary -2",#N/A,FALSE,"SUMMARY"}</definedName>
    <definedName name="_________a130" localSheetId="17" hidden="1">{"Offgrid",#N/A,FALSE,"OFFGRID";"Region",#N/A,FALSE,"REGION";"Offgrid -2",#N/A,FALSE,"OFFGRID";"WTP",#N/A,FALSE,"WTP";"WTP -2",#N/A,FALSE,"WTP";"Project",#N/A,FALSE,"PROJECT";"Summary -2",#N/A,FALSE,"SUMMARY"}</definedName>
    <definedName name="_________a130" hidden="1">{"Offgrid",#N/A,FALSE,"OFFGRID";"Region",#N/A,FALSE,"REGION";"Offgrid -2",#N/A,FALSE,"OFFGRID";"WTP",#N/A,FALSE,"WTP";"WTP -2",#N/A,FALSE,"WTP";"Project",#N/A,FALSE,"PROJECT";"Summary -2",#N/A,FALSE,"SUMMARY"}</definedName>
    <definedName name="_________boi1">#N/A</definedName>
    <definedName name="_________boi2">#N/A</definedName>
    <definedName name="_________CON1">#N/A</definedName>
    <definedName name="_________CON2">#N/A</definedName>
    <definedName name="_________ddn400">#N/A</definedName>
    <definedName name="_________ddn600">#N/A</definedName>
    <definedName name="_________DT12" localSheetId="16">{"'Sheet1'!$L$16"}</definedName>
    <definedName name="_________DT12" localSheetId="17">{"'Sheet1'!$L$16"}</definedName>
    <definedName name="_________DT12">{"'Sheet1'!$L$16"}</definedName>
    <definedName name="_________Goi8" localSheetId="16" hidden="1">{"'Sheet1'!$L$16"}</definedName>
    <definedName name="_________Goi8" localSheetId="17" hidden="1">{"'Sheet1'!$L$16"}</definedName>
    <definedName name="_________Goi8" hidden="1">{"'Sheet1'!$L$16"}</definedName>
    <definedName name="_________hsm2">1.1289</definedName>
    <definedName name="_________hso2">#N/A</definedName>
    <definedName name="_________kha1">#N/A</definedName>
    <definedName name="_________Lan1" localSheetId="15" hidden="1">{"'Sheet1'!$L$16"}</definedName>
    <definedName name="_________Lan1" localSheetId="16" hidden="1">{"'Sheet1'!$L$16"}</definedName>
    <definedName name="_________Lan1" localSheetId="17" hidden="1">{"'Sheet1'!$L$16"}</definedName>
    <definedName name="_________Lan1" localSheetId="14" hidden="1">{"'Sheet1'!$L$16"}</definedName>
    <definedName name="_________Lan1" hidden="1">{"'Sheet1'!$L$16"}</definedName>
    <definedName name="_________LAN3" localSheetId="16" hidden="1">{"'Sheet1'!$L$16"}</definedName>
    <definedName name="_________LAN3" localSheetId="17" hidden="1">{"'Sheet1'!$L$16"}</definedName>
    <definedName name="_________LAN3" hidden="1">{"'Sheet1'!$L$16"}</definedName>
    <definedName name="_________MAC12">#N/A</definedName>
    <definedName name="_________MAC46">#N/A</definedName>
    <definedName name="_________NCL100">#N/A</definedName>
    <definedName name="_________NCL200">#N/A</definedName>
    <definedName name="_________NCL250">#N/A</definedName>
    <definedName name="_________NET2">#N/A</definedName>
    <definedName name="_________nin190">#N/A</definedName>
    <definedName name="_________NSO2" localSheetId="17" hidden="1">{"'Sheet1'!$L$16"}</definedName>
    <definedName name="_________NSO2" hidden="1">{"'Sheet1'!$L$16"}</definedName>
    <definedName name="_________PA3" localSheetId="15" hidden="1">{"'Sheet1'!$L$16"}</definedName>
    <definedName name="_________PA3" localSheetId="16" hidden="1">{"'Sheet1'!$L$16"}</definedName>
    <definedName name="_________PA3" localSheetId="17" hidden="1">{"'Sheet1'!$L$16"}</definedName>
    <definedName name="_________PA3" localSheetId="14" hidden="1">{"'Sheet1'!$L$16"}</definedName>
    <definedName name="_________PA3" hidden="1">{"'Sheet1'!$L$16"}</definedName>
    <definedName name="_________sc1">#N/A</definedName>
    <definedName name="_________SC2">#N/A</definedName>
    <definedName name="_________sc3">#N/A</definedName>
    <definedName name="_________SN3">#N/A</definedName>
    <definedName name="_________TL1">#N/A</definedName>
    <definedName name="_________TL2">#N/A</definedName>
    <definedName name="_________TL3">#N/A</definedName>
    <definedName name="_________TLA120">#N/A</definedName>
    <definedName name="_________TLA35">#N/A</definedName>
    <definedName name="_________TLA50">#N/A</definedName>
    <definedName name="_________TLA70">#N/A</definedName>
    <definedName name="_________TLA95">#N/A</definedName>
    <definedName name="_________tt3" localSheetId="16" hidden="1">{"'Sheet1'!$L$16"}</definedName>
    <definedName name="_________tt3" localSheetId="17" hidden="1">{"'Sheet1'!$L$16"}</definedName>
    <definedName name="_________tt3" hidden="1">{"'Sheet1'!$L$16"}</definedName>
    <definedName name="_________tz593">#N/A</definedName>
    <definedName name="_________VL100">#N/A</definedName>
    <definedName name="_________VL250">#N/A</definedName>
    <definedName name="________a1" localSheetId="15" hidden="1">{"'Sheet1'!$L$16"}</definedName>
    <definedName name="________a1" localSheetId="16" hidden="1">{"'Sheet1'!$L$16"}</definedName>
    <definedName name="________a1" localSheetId="17" hidden="1">{"'Sheet1'!$L$16"}</definedName>
    <definedName name="________a1" localSheetId="14" hidden="1">{"'Sheet1'!$L$16"}</definedName>
    <definedName name="________a1" hidden="1">{"'Sheet1'!$L$16"}</definedName>
    <definedName name="________a129" localSheetId="17" hidden="1">{"Offgrid",#N/A,FALSE,"OFFGRID";"Region",#N/A,FALSE,"REGION";"Offgrid -2",#N/A,FALSE,"OFFGRID";"WTP",#N/A,FALSE,"WTP";"WTP -2",#N/A,FALSE,"WTP";"Project",#N/A,FALSE,"PROJECT";"Summary -2",#N/A,FALSE,"SUMMARY"}</definedName>
    <definedName name="________a129" hidden="1">{"Offgrid",#N/A,FALSE,"OFFGRID";"Region",#N/A,FALSE,"REGION";"Offgrid -2",#N/A,FALSE,"OFFGRID";"WTP",#N/A,FALSE,"WTP";"WTP -2",#N/A,FALSE,"WTP";"Project",#N/A,FALSE,"PROJECT";"Summary -2",#N/A,FALSE,"SUMMARY"}</definedName>
    <definedName name="________a130" localSheetId="17" hidden="1">{"Offgrid",#N/A,FALSE,"OFFGRID";"Region",#N/A,FALSE,"REGION";"Offgrid -2",#N/A,FALSE,"OFFGRID";"WTP",#N/A,FALSE,"WTP";"WTP -2",#N/A,FALSE,"WTP";"Project",#N/A,FALSE,"PROJECT";"Summary -2",#N/A,FALSE,"SUMMARY"}</definedName>
    <definedName name="________a130" hidden="1">{"Offgrid",#N/A,FALSE,"OFFGRID";"Region",#N/A,FALSE,"REGION";"Offgrid -2",#N/A,FALSE,"OFFGRID";"WTP",#N/A,FALSE,"WTP";"WTP -2",#N/A,FALSE,"WTP";"Project",#N/A,FALSE,"PROJECT";"Summary -2",#N/A,FALSE,"SUMMARY"}</definedName>
    <definedName name="________boi1">#N/A</definedName>
    <definedName name="________boi2">#N/A</definedName>
    <definedName name="________CON1">#N/A</definedName>
    <definedName name="________CON2">#N/A</definedName>
    <definedName name="________cs805" localSheetId="15">#REF!</definedName>
    <definedName name="________cs805" localSheetId="17">#REF!</definedName>
    <definedName name="________cs805">#REF!</definedName>
    <definedName name="________ddn400">#N/A</definedName>
    <definedName name="________ddn600">#N/A</definedName>
    <definedName name="________DT12" localSheetId="16">{"'Sheet1'!$L$16"}</definedName>
    <definedName name="________DT12" localSheetId="17">{"'Sheet1'!$L$16"}</definedName>
    <definedName name="________DT12">{"'Sheet1'!$L$16"}</definedName>
    <definedName name="________dvu2000">1.77</definedName>
    <definedName name="________dvu2005">2.37</definedName>
    <definedName name="________dvu2010">3.05</definedName>
    <definedName name="________dvu97">1.36</definedName>
    <definedName name="________dvu98">1.48</definedName>
    <definedName name="________dvu99">1.61</definedName>
    <definedName name="________Goi8" localSheetId="17" hidden="1">{"'Sheet1'!$L$16"}</definedName>
    <definedName name="________Goi8" hidden="1">{"'Sheet1'!$L$16"}</definedName>
    <definedName name="________hsm2">1.1289</definedName>
    <definedName name="________hso2">#N/A</definedName>
    <definedName name="________kha1">#N/A</definedName>
    <definedName name="________Km36" localSheetId="15">#REF!</definedName>
    <definedName name="________Km36" localSheetId="17">#REF!</definedName>
    <definedName name="________Km36">#REF!</definedName>
    <definedName name="________Knc36" localSheetId="15">#REF!</definedName>
    <definedName name="________Knc36" localSheetId="17">#REF!</definedName>
    <definedName name="________Knc36">#REF!</definedName>
    <definedName name="________Knc57" localSheetId="15">#REF!</definedName>
    <definedName name="________Knc57" localSheetId="17">#REF!</definedName>
    <definedName name="________Knc57">#REF!</definedName>
    <definedName name="________Kvl36" localSheetId="15">#REF!</definedName>
    <definedName name="________Kvl36" localSheetId="17">#REF!</definedName>
    <definedName name="________Kvl36">#REF!</definedName>
    <definedName name="________Lan1" localSheetId="15" hidden="1">{"'Sheet1'!$L$16"}</definedName>
    <definedName name="________Lan1" localSheetId="16" hidden="1">{"'Sheet1'!$L$16"}</definedName>
    <definedName name="________Lan1" localSheetId="17" hidden="1">{"'Sheet1'!$L$16"}</definedName>
    <definedName name="________Lan1" localSheetId="14" hidden="1">{"'Sheet1'!$L$16"}</definedName>
    <definedName name="________Lan1" hidden="1">{"'Sheet1'!$L$16"}</definedName>
    <definedName name="________LAN3" localSheetId="17" hidden="1">{"'Sheet1'!$L$16"}</definedName>
    <definedName name="________LAN3" hidden="1">{"'Sheet1'!$L$16"}</definedName>
    <definedName name="________MAC12">#N/A</definedName>
    <definedName name="________MAC46">#N/A</definedName>
    <definedName name="________NCL100">#N/A</definedName>
    <definedName name="________NCL200">#N/A</definedName>
    <definedName name="________NCL250">#N/A</definedName>
    <definedName name="________NET2">#N/A</definedName>
    <definedName name="________nin190">#N/A</definedName>
    <definedName name="________nln2000">1.8</definedName>
    <definedName name="________nln2005">2.32</definedName>
    <definedName name="________nln2010">2.95</definedName>
    <definedName name="________nln97">1.39</definedName>
    <definedName name="________nln98">1.52</definedName>
    <definedName name="________nln99">1.65</definedName>
    <definedName name="________NSO2" localSheetId="15" hidden="1">{"'Sheet1'!$L$16"}</definedName>
    <definedName name="________NSO2" localSheetId="16" hidden="1">{"'Sheet1'!$L$16"}</definedName>
    <definedName name="________NSO2" localSheetId="17" hidden="1">{"'Sheet1'!$L$16"}</definedName>
    <definedName name="________NSO2" localSheetId="14" hidden="1">{"'Sheet1'!$L$16"}</definedName>
    <definedName name="________NSO2" hidden="1">{"'Sheet1'!$L$16"}</definedName>
    <definedName name="________PA3" localSheetId="15" hidden="1">{"'Sheet1'!$L$16"}</definedName>
    <definedName name="________PA3" localSheetId="16" hidden="1">{"'Sheet1'!$L$16"}</definedName>
    <definedName name="________PA3" localSheetId="17" hidden="1">{"'Sheet1'!$L$16"}</definedName>
    <definedName name="________PA3" localSheetId="14" hidden="1">{"'Sheet1'!$L$16"}</definedName>
    <definedName name="________PA3">{"'Sheet1'!$L$16"}</definedName>
    <definedName name="________sc1">#N/A</definedName>
    <definedName name="________SC2">#N/A</definedName>
    <definedName name="________sc3">#N/A</definedName>
    <definedName name="________SN3">#N/A</definedName>
    <definedName name="________TL1">#N/A</definedName>
    <definedName name="________TL2">#N/A</definedName>
    <definedName name="________TL3">#N/A</definedName>
    <definedName name="________TLA120">#N/A</definedName>
    <definedName name="________TLA35">#N/A</definedName>
    <definedName name="________TLA50">#N/A</definedName>
    <definedName name="________TLA70">#N/A</definedName>
    <definedName name="________TLA95">#N/A</definedName>
    <definedName name="________tt3" localSheetId="17" hidden="1">{"'Sheet1'!$L$16"}</definedName>
    <definedName name="________tt3" hidden="1">{"'Sheet1'!$L$16"}</definedName>
    <definedName name="________tz593">#N/A</definedName>
    <definedName name="________VL100">#N/A</definedName>
    <definedName name="________VL200" localSheetId="15">#REF!</definedName>
    <definedName name="________VL200" localSheetId="17">#REF!</definedName>
    <definedName name="________VL200">#REF!</definedName>
    <definedName name="________VL250">#N/A</definedName>
    <definedName name="_______a1" localSheetId="15" hidden="1">{"'Sheet1'!$L$16"}</definedName>
    <definedName name="_______a1" localSheetId="16" hidden="1">{"'Sheet1'!$L$16"}</definedName>
    <definedName name="_______a1" localSheetId="17" hidden="1">{"'Sheet1'!$L$16"}</definedName>
    <definedName name="_______a1" localSheetId="14" hidden="1">{"'Sheet1'!$L$16"}</definedName>
    <definedName name="_______a1">{"'Sheet1'!$L$16"}</definedName>
    <definedName name="_______a129" localSheetId="15" hidden="1">{"Offgrid",#N/A,FALSE,"OFFGRID";"Region",#N/A,FALSE,"REGION";"Offgrid -2",#N/A,FALSE,"OFFGRID";"WTP",#N/A,FALSE,"WTP";"WTP -2",#N/A,FALSE,"WTP";"Project",#N/A,FALSE,"PROJECT";"Summary -2",#N/A,FALSE,"SUMMARY"}</definedName>
    <definedName name="_______a129" localSheetId="16" hidden="1">{"Offgrid",#N/A,FALSE,"OFFGRID";"Region",#N/A,FALSE,"REGION";"Offgrid -2",#N/A,FALSE,"OFFGRID";"WTP",#N/A,FALSE,"WTP";"WTP -2",#N/A,FALSE,"WTP";"Project",#N/A,FALSE,"PROJECT";"Summary -2",#N/A,FALSE,"SUMMARY"}</definedName>
    <definedName name="_______a129" localSheetId="17" hidden="1">{"Offgrid",#N/A,FALSE,"OFFGRID";"Region",#N/A,FALSE,"REGION";"Offgrid -2",#N/A,FALSE,"OFFGRID";"WTP",#N/A,FALSE,"WTP";"WTP -2",#N/A,FALSE,"WTP";"Project",#N/A,FALSE,"PROJECT";"Summary -2",#N/A,FALSE,"SUMMARY"}</definedName>
    <definedName name="_______a129" localSheetId="14" hidden="1">{"Offgrid",#N/A,FALSE,"OFFGRID";"Region",#N/A,FALSE,"REGION";"Offgrid -2",#N/A,FALSE,"OFFGRID";"WTP",#N/A,FALSE,"WTP";"WTP -2",#N/A,FALSE,"WTP";"Project",#N/A,FALSE,"PROJECT";"Summary -2",#N/A,FALSE,"SUMMARY"}</definedName>
    <definedName name="_______a129" hidden="1">{"Offgrid",#N/A,FALSE,"OFFGRID";"Region",#N/A,FALSE,"REGION";"Offgrid -2",#N/A,FALSE,"OFFGRID";"WTP",#N/A,FALSE,"WTP";"WTP -2",#N/A,FALSE,"WTP";"Project",#N/A,FALSE,"PROJECT";"Summary -2",#N/A,FALSE,"SUMMARY"}</definedName>
    <definedName name="_______a130" localSheetId="15" hidden="1">{"Offgrid",#N/A,FALSE,"OFFGRID";"Region",#N/A,FALSE,"REGION";"Offgrid -2",#N/A,FALSE,"OFFGRID";"WTP",#N/A,FALSE,"WTP";"WTP -2",#N/A,FALSE,"WTP";"Project",#N/A,FALSE,"PROJECT";"Summary -2",#N/A,FALSE,"SUMMARY"}</definedName>
    <definedName name="_______a130" localSheetId="16" hidden="1">{"Offgrid",#N/A,FALSE,"OFFGRID";"Region",#N/A,FALSE,"REGION";"Offgrid -2",#N/A,FALSE,"OFFGRID";"WTP",#N/A,FALSE,"WTP";"WTP -2",#N/A,FALSE,"WTP";"Project",#N/A,FALSE,"PROJECT";"Summary -2",#N/A,FALSE,"SUMMARY"}</definedName>
    <definedName name="_______a130" localSheetId="17" hidden="1">{"Offgrid",#N/A,FALSE,"OFFGRID";"Region",#N/A,FALSE,"REGION";"Offgrid -2",#N/A,FALSE,"OFFGRID";"WTP",#N/A,FALSE,"WTP";"WTP -2",#N/A,FALSE,"WTP";"Project",#N/A,FALSE,"PROJECT";"Summary -2",#N/A,FALSE,"SUMMARY"}</definedName>
    <definedName name="_______a130" localSheetId="14" hidden="1">{"Offgrid",#N/A,FALSE,"OFFGRID";"Region",#N/A,FALSE,"REGION";"Offgrid -2",#N/A,FALSE,"OFFGRID";"WTP",#N/A,FALSE,"WTP";"WTP -2",#N/A,FALSE,"WTP";"Project",#N/A,FALSE,"PROJECT";"Summary -2",#N/A,FALSE,"SUMMARY"}</definedName>
    <definedName name="_______a130" hidden="1">{"Offgrid",#N/A,FALSE,"OFFGRID";"Region",#N/A,FALSE,"REGION";"Offgrid -2",#N/A,FALSE,"OFFGRID";"WTP",#N/A,FALSE,"WTP";"WTP -2",#N/A,FALSE,"WTP";"Project",#N/A,FALSE,"PROJECT";"Summary -2",#N/A,FALSE,"SUMMARY"}</definedName>
    <definedName name="_______B11" localSheetId="17">{"BIEUBA~1.XLS"}</definedName>
    <definedName name="_______B11">{"BIEUBA~1.XLS"}</definedName>
    <definedName name="_______boi1">#N/A</definedName>
    <definedName name="_______boi2">#N/A</definedName>
    <definedName name="_______btm10" localSheetId="15">#REF!</definedName>
    <definedName name="_______btm10" localSheetId="17">#REF!</definedName>
    <definedName name="_______btm10">#REF!</definedName>
    <definedName name="_______CON1">#N/A</definedName>
    <definedName name="_______CON2">#N/A</definedName>
    <definedName name="_______cs805" localSheetId="15">#REF!</definedName>
    <definedName name="_______cs805" localSheetId="17">#REF!</definedName>
    <definedName name="_______cs805">#REF!</definedName>
    <definedName name="_______CT250" localSheetId="15">'[1]NTM biểu các xã 2017-2020'!#REF!</definedName>
    <definedName name="_______CT250" localSheetId="17">'[1]NTM biểu các xã 2017-2020'!#REF!</definedName>
    <definedName name="_______CT250">'[1]NTM biểu các xã 2017-2020'!#REF!</definedName>
    <definedName name="_______ddn400">#N/A</definedName>
    <definedName name="_______ddn600">#N/A</definedName>
    <definedName name="_______DT12" localSheetId="16">{"'Sheet1'!$L$16"}</definedName>
    <definedName name="_______DT12" localSheetId="17">{"'Sheet1'!$L$16"}</definedName>
    <definedName name="_______DT12">{"'Sheet1'!$L$16"}</definedName>
    <definedName name="_______dvu2000">1.77</definedName>
    <definedName name="_______dvu2005">2.37</definedName>
    <definedName name="_______dvu2010">3.05</definedName>
    <definedName name="_______dvu97">1.36</definedName>
    <definedName name="_______dvu98">1.48</definedName>
    <definedName name="_______dvu99">1.61</definedName>
    <definedName name="_______Goi8" localSheetId="15" hidden="1">{"'Sheet1'!$L$16"}</definedName>
    <definedName name="_______Goi8" localSheetId="16" hidden="1">{"'Sheet1'!$L$16"}</definedName>
    <definedName name="_______Goi8" localSheetId="17" hidden="1">{"'Sheet1'!$L$16"}</definedName>
    <definedName name="_______Goi8" localSheetId="14" hidden="1">{"'Sheet1'!$L$16"}</definedName>
    <definedName name="_______Goi8" hidden="1">{"'Sheet1'!$L$16"}</definedName>
    <definedName name="_______h1" localSheetId="15" hidden="1">{"'Sheet1'!$L$16"}</definedName>
    <definedName name="_______h1" localSheetId="16" hidden="1">{"'Sheet1'!$L$16"}</definedName>
    <definedName name="_______h1" localSheetId="17" hidden="1">{"'Sheet1'!$L$16"}</definedName>
    <definedName name="_______h1" localSheetId="14" hidden="1">{"'Sheet1'!$L$16"}</definedName>
    <definedName name="_______h1" hidden="1">{"'Sheet1'!$L$16"}</definedName>
    <definedName name="_______hsm2">1.1289</definedName>
    <definedName name="_______hso2">#N/A</definedName>
    <definedName name="_______hu1" localSheetId="15" hidden="1">{"'Sheet1'!$L$16"}</definedName>
    <definedName name="_______hu1" localSheetId="16" hidden="1">{"'Sheet1'!$L$16"}</definedName>
    <definedName name="_______hu1" localSheetId="17" hidden="1">{"'Sheet1'!$L$16"}</definedName>
    <definedName name="_______hu1" localSheetId="14" hidden="1">{"'Sheet1'!$L$16"}</definedName>
    <definedName name="_______hu1" hidden="1">{"'Sheet1'!$L$16"}</definedName>
    <definedName name="_______hu2" localSheetId="15" hidden="1">{"'Sheet1'!$L$16"}</definedName>
    <definedName name="_______hu2" localSheetId="16" hidden="1">{"'Sheet1'!$L$16"}</definedName>
    <definedName name="_______hu2" localSheetId="17" hidden="1">{"'Sheet1'!$L$16"}</definedName>
    <definedName name="_______hu2" localSheetId="14" hidden="1">{"'Sheet1'!$L$16"}</definedName>
    <definedName name="_______hu2" hidden="1">{"'Sheet1'!$L$16"}</definedName>
    <definedName name="_______hu5" localSheetId="15" hidden="1">{"'Sheet1'!$L$16"}</definedName>
    <definedName name="_______hu5" localSheetId="16" hidden="1">{"'Sheet1'!$L$16"}</definedName>
    <definedName name="_______hu5" localSheetId="17" hidden="1">{"'Sheet1'!$L$16"}</definedName>
    <definedName name="_______hu5" localSheetId="14" hidden="1">{"'Sheet1'!$L$16"}</definedName>
    <definedName name="_______hu5" hidden="1">{"'Sheet1'!$L$16"}</definedName>
    <definedName name="_______hu6" localSheetId="15" hidden="1">{"'Sheet1'!$L$16"}</definedName>
    <definedName name="_______hu6" localSheetId="16" hidden="1">{"'Sheet1'!$L$16"}</definedName>
    <definedName name="_______hu6" localSheetId="17" hidden="1">{"'Sheet1'!$L$16"}</definedName>
    <definedName name="_______hu6" localSheetId="14" hidden="1">{"'Sheet1'!$L$16"}</definedName>
    <definedName name="_______hu6" hidden="1">{"'Sheet1'!$L$16"}</definedName>
    <definedName name="_______kha1">#N/A</definedName>
    <definedName name="_______Km36" localSheetId="15">#REF!</definedName>
    <definedName name="_______Km36" localSheetId="17">#REF!</definedName>
    <definedName name="_______Km36">#REF!</definedName>
    <definedName name="_______Knc36" localSheetId="15">#REF!</definedName>
    <definedName name="_______Knc36" localSheetId="17">#REF!</definedName>
    <definedName name="_______Knc36">#REF!</definedName>
    <definedName name="_______Knc57" localSheetId="15">#REF!</definedName>
    <definedName name="_______Knc57" localSheetId="17">#REF!</definedName>
    <definedName name="_______Knc57">#REF!</definedName>
    <definedName name="_______Kvl36" localSheetId="15">#REF!</definedName>
    <definedName name="_______Kvl36" localSheetId="17">#REF!</definedName>
    <definedName name="_______Kvl36">#REF!</definedName>
    <definedName name="_______Lan1" localSheetId="16" hidden="1">{"'Sheet1'!$L$16"}</definedName>
    <definedName name="_______Lan1" localSheetId="17" hidden="1">{"'Sheet1'!$L$16"}</definedName>
    <definedName name="_______Lan1" hidden="1">{"'Sheet1'!$L$16"}</definedName>
    <definedName name="_______LAN3" localSheetId="15" hidden="1">{"'Sheet1'!$L$16"}</definedName>
    <definedName name="_______LAN3" localSheetId="16" hidden="1">{"'Sheet1'!$L$16"}</definedName>
    <definedName name="_______LAN3" localSheetId="17" hidden="1">{"'Sheet1'!$L$16"}</definedName>
    <definedName name="_______LAN3" localSheetId="14" hidden="1">{"'Sheet1'!$L$16"}</definedName>
    <definedName name="_______LAN3" hidden="1">{"'Sheet1'!$L$16"}</definedName>
    <definedName name="_______lk2" localSheetId="15" hidden="1">{"'Sheet1'!$L$16"}</definedName>
    <definedName name="_______lk2" localSheetId="16" hidden="1">{"'Sheet1'!$L$16"}</definedName>
    <definedName name="_______lk2" localSheetId="17" hidden="1">{"'Sheet1'!$L$16"}</definedName>
    <definedName name="_______lk2" localSheetId="14" hidden="1">{"'Sheet1'!$L$16"}</definedName>
    <definedName name="_______lk2" hidden="1">{"'Sheet1'!$L$16"}</definedName>
    <definedName name="_______MAC12">#N/A</definedName>
    <definedName name="_______MAC46">#N/A</definedName>
    <definedName name="_______NCL100">#N/A</definedName>
    <definedName name="_______NCL200">#N/A</definedName>
    <definedName name="_______NCL250">#N/A</definedName>
    <definedName name="_______NET2">#N/A</definedName>
    <definedName name="_______nin190">#N/A</definedName>
    <definedName name="_______nln2000">1.8</definedName>
    <definedName name="_______nln2005">2.32</definedName>
    <definedName name="_______nln2010">2.95</definedName>
    <definedName name="_______nln97">1.39</definedName>
    <definedName name="_______nln98">1.52</definedName>
    <definedName name="_______nln99">1.65</definedName>
    <definedName name="_______NSO2" localSheetId="15" hidden="1">{"'Sheet1'!$L$16"}</definedName>
    <definedName name="_______NSO2" localSheetId="16" hidden="1">{"'Sheet1'!$L$16"}</definedName>
    <definedName name="_______NSO2" localSheetId="17" hidden="1">{"'Sheet1'!$L$16"}</definedName>
    <definedName name="_______NSO2" localSheetId="14" hidden="1">{"'Sheet1'!$L$16"}</definedName>
    <definedName name="_______NSO2" hidden="1">{"'Sheet1'!$L$16"}</definedName>
    <definedName name="_______PA3" localSheetId="16">{"'Sheet1'!$L$16"}</definedName>
    <definedName name="_______PA3" localSheetId="17" hidden="1">{"'Sheet1'!$L$16"}</definedName>
    <definedName name="_______PA3">{"'Sheet1'!$L$16"}</definedName>
    <definedName name="_______sc1">#N/A</definedName>
    <definedName name="_______SC2">#N/A</definedName>
    <definedName name="_______sc3">#N/A</definedName>
    <definedName name="_______SN3">#N/A</definedName>
    <definedName name="_______THt7" localSheetId="16">{"Book1","Bang chia luong.xls"}</definedName>
    <definedName name="_______THt7" localSheetId="17">{"Book1","Bang chia luong.xls"}</definedName>
    <definedName name="_______THt7">{"Book1","Bang chia luong.xls"}</definedName>
    <definedName name="_______TL1">#N/A</definedName>
    <definedName name="_______TL2">#N/A</definedName>
    <definedName name="_______TL3">#N/A</definedName>
    <definedName name="_______TLA120">#N/A</definedName>
    <definedName name="_______TLA35">#N/A</definedName>
    <definedName name="_______TLA50">#N/A</definedName>
    <definedName name="_______TLA70">#N/A</definedName>
    <definedName name="_______TLA95">#N/A</definedName>
    <definedName name="_______tt3" localSheetId="15" hidden="1">{"'Sheet1'!$L$16"}</definedName>
    <definedName name="_______tt3" localSheetId="16" hidden="1">{"'Sheet1'!$L$16"}</definedName>
    <definedName name="_______tt3" localSheetId="17" hidden="1">{"'Sheet1'!$L$16"}</definedName>
    <definedName name="_______tt3" localSheetId="14" hidden="1">{"'Sheet1'!$L$16"}</definedName>
    <definedName name="_______tt3" hidden="1">{"'Sheet1'!$L$16"}</definedName>
    <definedName name="_______tz593">#N/A</definedName>
    <definedName name="_______VL100">#N/A</definedName>
    <definedName name="_______VL200" localSheetId="15">#REF!</definedName>
    <definedName name="_______VL200" localSheetId="17">#REF!</definedName>
    <definedName name="_______VL200">#REF!</definedName>
    <definedName name="_______VL250">#N/A</definedName>
    <definedName name="______a1" localSheetId="16">{"'Sheet1'!$L$16"}</definedName>
    <definedName name="______a1" localSheetId="17" hidden="1">{"'Sheet1'!$L$16"}</definedName>
    <definedName name="______a1">{"'Sheet1'!$L$16"}</definedName>
    <definedName name="______a129" localSheetId="15" hidden="1">{"Offgrid",#N/A,FALSE,"OFFGRID";"Region",#N/A,FALSE,"REGION";"Offgrid -2",#N/A,FALSE,"OFFGRID";"WTP",#N/A,FALSE,"WTP";"WTP -2",#N/A,FALSE,"WTP";"Project",#N/A,FALSE,"PROJECT";"Summary -2",#N/A,FALSE,"SUMMARY"}</definedName>
    <definedName name="______a129" localSheetId="16" hidden="1">{"Offgrid",#N/A,FALSE,"OFFGRID";"Region",#N/A,FALSE,"REGION";"Offgrid -2",#N/A,FALSE,"OFFGRID";"WTP",#N/A,FALSE,"WTP";"WTP -2",#N/A,FALSE,"WTP";"Project",#N/A,FALSE,"PROJECT";"Summary -2",#N/A,FALSE,"SUMMARY"}</definedName>
    <definedName name="______a129" localSheetId="17" hidden="1">{"Offgrid",#N/A,FALSE,"OFFGRID";"Region",#N/A,FALSE,"REGION";"Offgrid -2",#N/A,FALSE,"OFFGRID";"WTP",#N/A,FALSE,"WTP";"WTP -2",#N/A,FALSE,"WTP";"Project",#N/A,FALSE,"PROJECT";"Summary -2",#N/A,FALSE,"SUMMARY"}</definedName>
    <definedName name="______a129" localSheetId="14" hidden="1">{"Offgrid",#N/A,FALSE,"OFFGRID";"Region",#N/A,FALSE,"REGION";"Offgrid -2",#N/A,FALSE,"OFFGRID";"WTP",#N/A,FALSE,"WTP";"WTP -2",#N/A,FALSE,"WTP";"Project",#N/A,FALSE,"PROJECT";"Summary -2",#N/A,FALSE,"SUMMARY"}</definedName>
    <definedName name="______a129" hidden="1">{"Offgrid",#N/A,FALSE,"OFFGRID";"Region",#N/A,FALSE,"REGION";"Offgrid -2",#N/A,FALSE,"OFFGRID";"WTP",#N/A,FALSE,"WTP";"WTP -2",#N/A,FALSE,"WTP";"Project",#N/A,FALSE,"PROJECT";"Summary -2",#N/A,FALSE,"SUMMARY"}</definedName>
    <definedName name="______a130" localSheetId="15" hidden="1">{"Offgrid",#N/A,FALSE,"OFFGRID";"Region",#N/A,FALSE,"REGION";"Offgrid -2",#N/A,FALSE,"OFFGRID";"WTP",#N/A,FALSE,"WTP";"WTP -2",#N/A,FALSE,"WTP";"Project",#N/A,FALSE,"PROJECT";"Summary -2",#N/A,FALSE,"SUMMARY"}</definedName>
    <definedName name="______a130" localSheetId="16" hidden="1">{"Offgrid",#N/A,FALSE,"OFFGRID";"Region",#N/A,FALSE,"REGION";"Offgrid -2",#N/A,FALSE,"OFFGRID";"WTP",#N/A,FALSE,"WTP";"WTP -2",#N/A,FALSE,"WTP";"Project",#N/A,FALSE,"PROJECT";"Summary -2",#N/A,FALSE,"SUMMARY"}</definedName>
    <definedName name="______a130" localSheetId="17" hidden="1">{"Offgrid",#N/A,FALSE,"OFFGRID";"Region",#N/A,FALSE,"REGION";"Offgrid -2",#N/A,FALSE,"OFFGRID";"WTP",#N/A,FALSE,"WTP";"WTP -2",#N/A,FALSE,"WTP";"Project",#N/A,FALSE,"PROJECT";"Summary -2",#N/A,FALSE,"SUMMARY"}</definedName>
    <definedName name="______a130" localSheetId="14" hidden="1">{"Offgrid",#N/A,FALSE,"OFFGRID";"Region",#N/A,FALSE,"REGION";"Offgrid -2",#N/A,FALSE,"OFFGRID";"WTP",#N/A,FALSE,"WTP";"WTP -2",#N/A,FALSE,"WTP";"Project",#N/A,FALSE,"PROJECT";"Summary -2",#N/A,FALSE,"SUMMARY"}</definedName>
    <definedName name="______a130" hidden="1">{"Offgrid",#N/A,FALSE,"OFFGRID";"Region",#N/A,FALSE,"REGION";"Offgrid -2",#N/A,FALSE,"OFFGRID";"WTP",#N/A,FALSE,"WTP";"WTP -2",#N/A,FALSE,"WTP";"Project",#N/A,FALSE,"PROJECT";"Summary -2",#N/A,FALSE,"SUMMARY"}</definedName>
    <definedName name="______a2" localSheetId="15" hidden="1">{"'Sheet1'!$L$16"}</definedName>
    <definedName name="______a2" localSheetId="16" hidden="1">{"'Sheet1'!$L$16"}</definedName>
    <definedName name="______a2" localSheetId="17" hidden="1">{"'Sheet1'!$L$16"}</definedName>
    <definedName name="______a2" localSheetId="14" hidden="1">{"'Sheet1'!$L$16"}</definedName>
    <definedName name="______a2" hidden="1">{"'Sheet1'!$L$16"}</definedName>
    <definedName name="______B11" localSheetId="16">{"BIEUBA~1.XLS"}</definedName>
    <definedName name="______B11" localSheetId="17">{"BIEUBA~1.XLS"}</definedName>
    <definedName name="______B11">{"BIEUBA~1.XLS"}</definedName>
    <definedName name="______bac3">12413</definedName>
    <definedName name="______bac4">13529</definedName>
    <definedName name="______bac5">15483</definedName>
    <definedName name="______boi1">#N/A</definedName>
    <definedName name="______boi2">#N/A</definedName>
    <definedName name="______btm10" localSheetId="15">#REF!</definedName>
    <definedName name="______btm10" localSheetId="17">#REF!</definedName>
    <definedName name="______btm10">#REF!</definedName>
    <definedName name="______CON1">#N/A</definedName>
    <definedName name="______CON2">#N/A</definedName>
    <definedName name="______cs805" localSheetId="15">#REF!</definedName>
    <definedName name="______cs805" localSheetId="17">#REF!</definedName>
    <definedName name="______cs805">#REF!</definedName>
    <definedName name="______CT250" localSheetId="17">'[1]NTM biểu các xã 2017-2020'!#REF!</definedName>
    <definedName name="______CT250">'[1]NTM biểu các xã 2017-2020'!#REF!</definedName>
    <definedName name="______D1" localSheetId="15" hidden="1">{"'Sheet1'!$L$16"}</definedName>
    <definedName name="______D1" localSheetId="16" hidden="1">{"'Sheet1'!$L$16"}</definedName>
    <definedName name="______D1" localSheetId="17" hidden="1">{"'Sheet1'!$L$16"}</definedName>
    <definedName name="______D1" localSheetId="14" hidden="1">{"'Sheet1'!$L$16"}</definedName>
    <definedName name="______D1" hidden="1">{"'Sheet1'!$L$16"}</definedName>
    <definedName name="______d1500" localSheetId="15" hidden="1">{"'Sheet1'!$L$16"}</definedName>
    <definedName name="______d1500" localSheetId="16" hidden="1">{"'Sheet1'!$L$16"}</definedName>
    <definedName name="______d1500" localSheetId="17" hidden="1">{"'Sheet1'!$L$16"}</definedName>
    <definedName name="______d1500" localSheetId="14" hidden="1">{"'Sheet1'!$L$16"}</definedName>
    <definedName name="______d1500" hidden="1">{"'Sheet1'!$L$16"}</definedName>
    <definedName name="______ddn400">#N/A</definedName>
    <definedName name="______ddn600">#N/A</definedName>
    <definedName name="______DT12" localSheetId="16">{"'Sheet1'!$L$16"}</definedName>
    <definedName name="______DT12" localSheetId="17">{"'Sheet1'!$L$16"}</definedName>
    <definedName name="______DT12">{"'Sheet1'!$L$16"}</definedName>
    <definedName name="______dvu2000">1.77</definedName>
    <definedName name="______dvu2005">2.37</definedName>
    <definedName name="______dvu2010">3.05</definedName>
    <definedName name="______dvu97">1.36</definedName>
    <definedName name="______dvu98">1.48</definedName>
    <definedName name="______dvu99">1.61</definedName>
    <definedName name="______Goi8" localSheetId="15" hidden="1">{"'Sheet1'!$L$16"}</definedName>
    <definedName name="______Goi8" localSheetId="16" hidden="1">{"'Sheet1'!$L$16"}</definedName>
    <definedName name="______Goi8" localSheetId="17" hidden="1">{"'Sheet1'!$L$16"}</definedName>
    <definedName name="______Goi8" localSheetId="14" hidden="1">{"'Sheet1'!$L$16"}</definedName>
    <definedName name="______Goi8" hidden="1">{"'Sheet1'!$L$16"}</definedName>
    <definedName name="______h1" localSheetId="15" hidden="1">{"'Sheet1'!$L$16"}</definedName>
    <definedName name="______h1" localSheetId="16" hidden="1">{"'Sheet1'!$L$16"}</definedName>
    <definedName name="______h1" localSheetId="17" hidden="1">{"'Sheet1'!$L$16"}</definedName>
    <definedName name="______h1" localSheetId="14" hidden="1">{"'Sheet1'!$L$16"}</definedName>
    <definedName name="______h1" hidden="1">{"'Sheet1'!$L$16"}</definedName>
    <definedName name="______h10">#N/A</definedName>
    <definedName name="______h2" localSheetId="16">{"'Sheet1'!$L$16"}</definedName>
    <definedName name="______h2" localSheetId="17">{"'Sheet1'!$L$16"}</definedName>
    <definedName name="______h2">{"'Sheet1'!$L$16"}</definedName>
    <definedName name="______h3" localSheetId="16">{"'Sheet1'!$L$16"}</definedName>
    <definedName name="______h3" localSheetId="17">{"'Sheet1'!$L$16"}</definedName>
    <definedName name="______h3">{"'Sheet1'!$L$16"}</definedName>
    <definedName name="______h5" localSheetId="16">{"'Sheet1'!$L$16"}</definedName>
    <definedName name="______h5" localSheetId="17">{"'Sheet1'!$L$16"}</definedName>
    <definedName name="______h5">{"'Sheet1'!$L$16"}</definedName>
    <definedName name="______h6" localSheetId="16">{"'Sheet1'!$L$16"}</definedName>
    <definedName name="______h6" localSheetId="17">{"'Sheet1'!$L$16"}</definedName>
    <definedName name="______h6">{"'Sheet1'!$L$16"}</definedName>
    <definedName name="______h7" localSheetId="16">{"'Sheet1'!$L$16"}</definedName>
    <definedName name="______h7" localSheetId="17">{"'Sheet1'!$L$16"}</definedName>
    <definedName name="______h7">{"'Sheet1'!$L$16"}</definedName>
    <definedName name="______h8" localSheetId="16">{"'Sheet1'!$L$16"}</definedName>
    <definedName name="______h8" localSheetId="17">{"'Sheet1'!$L$16"}</definedName>
    <definedName name="______h8">{"'Sheet1'!$L$16"}</definedName>
    <definedName name="______h9" localSheetId="16">{"'Sheet1'!$L$16"}</definedName>
    <definedName name="______h9" localSheetId="17">{"'Sheet1'!$L$16"}</definedName>
    <definedName name="______h9">{"'Sheet1'!$L$16"}</definedName>
    <definedName name="______hsm2">1.1289</definedName>
    <definedName name="______hso2">#N/A</definedName>
    <definedName name="______hu1" localSheetId="15" hidden="1">{"'Sheet1'!$L$16"}</definedName>
    <definedName name="______hu1" localSheetId="16" hidden="1">{"'Sheet1'!$L$16"}</definedName>
    <definedName name="______hu1" localSheetId="17" hidden="1">{"'Sheet1'!$L$16"}</definedName>
    <definedName name="______hu1" localSheetId="14" hidden="1">{"'Sheet1'!$L$16"}</definedName>
    <definedName name="______hu1" hidden="1">{"'Sheet1'!$L$16"}</definedName>
    <definedName name="______hu2" localSheetId="15" hidden="1">{"'Sheet1'!$L$16"}</definedName>
    <definedName name="______hu2" localSheetId="16" hidden="1">{"'Sheet1'!$L$16"}</definedName>
    <definedName name="______hu2" localSheetId="17" hidden="1">{"'Sheet1'!$L$16"}</definedName>
    <definedName name="______hu2" localSheetId="14" hidden="1">{"'Sheet1'!$L$16"}</definedName>
    <definedName name="______hu2" hidden="1">{"'Sheet1'!$L$16"}</definedName>
    <definedName name="______hu5" localSheetId="15" hidden="1">{"'Sheet1'!$L$16"}</definedName>
    <definedName name="______hu5" localSheetId="16" hidden="1">{"'Sheet1'!$L$16"}</definedName>
    <definedName name="______hu5" localSheetId="17" hidden="1">{"'Sheet1'!$L$16"}</definedName>
    <definedName name="______hu5" localSheetId="14" hidden="1">{"'Sheet1'!$L$16"}</definedName>
    <definedName name="______hu5" hidden="1">{"'Sheet1'!$L$16"}</definedName>
    <definedName name="______hu6" localSheetId="15" hidden="1">{"'Sheet1'!$L$16"}</definedName>
    <definedName name="______hu6" localSheetId="16" hidden="1">{"'Sheet1'!$L$16"}</definedName>
    <definedName name="______hu6" localSheetId="17" hidden="1">{"'Sheet1'!$L$16"}</definedName>
    <definedName name="______hu6" localSheetId="14" hidden="1">{"'Sheet1'!$L$16"}</definedName>
    <definedName name="______hu6" hidden="1">{"'Sheet1'!$L$16"}</definedName>
    <definedName name="______K146" localSheetId="15" hidden="1">{"'Sheet1'!$L$16"}</definedName>
    <definedName name="______K146" localSheetId="16" hidden="1">{"'Sheet1'!$L$16"}</definedName>
    <definedName name="______K146" localSheetId="17" hidden="1">{"'Sheet1'!$L$16"}</definedName>
    <definedName name="______K146" localSheetId="14" hidden="1">{"'Sheet1'!$L$16"}</definedName>
    <definedName name="______K146" hidden="1">{"'Sheet1'!$L$16"}</definedName>
    <definedName name="______kha1">#N/A</definedName>
    <definedName name="______Km36" localSheetId="15">#REF!</definedName>
    <definedName name="______Km36" localSheetId="17">#REF!</definedName>
    <definedName name="______Km36">#REF!</definedName>
    <definedName name="______Knc36" localSheetId="15">#REF!</definedName>
    <definedName name="______Knc36" localSheetId="17">#REF!</definedName>
    <definedName name="______Knc36">#REF!</definedName>
    <definedName name="______Knc57" localSheetId="15">#REF!</definedName>
    <definedName name="______Knc57" localSheetId="17">#REF!</definedName>
    <definedName name="______Knc57">#REF!</definedName>
    <definedName name="______Kvl36" localSheetId="15">#REF!</definedName>
    <definedName name="______Kvl36" localSheetId="17">#REF!</definedName>
    <definedName name="______Kvl36">#REF!</definedName>
    <definedName name="______Lan1" localSheetId="17" hidden="1">{"'Sheet1'!$L$16"}</definedName>
    <definedName name="______Lan1" hidden="1">{"'Sheet1'!$L$16"}</definedName>
    <definedName name="______LAN3" localSheetId="15" hidden="1">{"'Sheet1'!$L$16"}</definedName>
    <definedName name="______LAN3" localSheetId="16" hidden="1">{"'Sheet1'!$L$16"}</definedName>
    <definedName name="______LAN3" localSheetId="17" hidden="1">{"'Sheet1'!$L$16"}</definedName>
    <definedName name="______LAN3" localSheetId="14" hidden="1">{"'Sheet1'!$L$16"}</definedName>
    <definedName name="______LAN3" hidden="1">{"'Sheet1'!$L$16"}</definedName>
    <definedName name="______lap1">#N/A</definedName>
    <definedName name="______lap2">#N/A</definedName>
    <definedName name="______lk2" localSheetId="15" hidden="1">{"'Sheet1'!$L$16"}</definedName>
    <definedName name="______lk2" localSheetId="16" hidden="1">{"'Sheet1'!$L$16"}</definedName>
    <definedName name="______lk2" localSheetId="17" hidden="1">{"'Sheet1'!$L$16"}</definedName>
    <definedName name="______lk2" localSheetId="14" hidden="1">{"'Sheet1'!$L$16"}</definedName>
    <definedName name="______lk2" hidden="1">{"'Sheet1'!$L$16"}</definedName>
    <definedName name="______m4" localSheetId="15" hidden="1">{"'Sheet1'!$L$16"}</definedName>
    <definedName name="______m4" localSheetId="16" hidden="1">{"'Sheet1'!$L$16"}</definedName>
    <definedName name="______m4" localSheetId="17" hidden="1">{"'Sheet1'!$L$16"}</definedName>
    <definedName name="______m4" localSheetId="14" hidden="1">{"'Sheet1'!$L$16"}</definedName>
    <definedName name="______m4" hidden="1">{"'Sheet1'!$L$16"}</definedName>
    <definedName name="______MAC12">#N/A</definedName>
    <definedName name="______MAC46">#N/A</definedName>
    <definedName name="______NCL100">#N/A</definedName>
    <definedName name="______NCL200">#N/A</definedName>
    <definedName name="______NCL250">#N/A</definedName>
    <definedName name="______NET2">#N/A</definedName>
    <definedName name="______nin190">#N/A</definedName>
    <definedName name="______nln2000">1.8</definedName>
    <definedName name="______nln2005">2.32</definedName>
    <definedName name="______nln2010">2.95</definedName>
    <definedName name="______nln97">1.39</definedName>
    <definedName name="______nln98">1.52</definedName>
    <definedName name="______nln99">1.65</definedName>
    <definedName name="______NSO2" localSheetId="15" hidden="1">{"'Sheet1'!$L$16"}</definedName>
    <definedName name="______NSO2" localSheetId="16" hidden="1">{"'Sheet1'!$L$16"}</definedName>
    <definedName name="______NSO2" localSheetId="17" hidden="1">{"'Sheet1'!$L$16"}</definedName>
    <definedName name="______NSO2" localSheetId="14" hidden="1">{"'Sheet1'!$L$16"}</definedName>
    <definedName name="______NSO2" hidden="1">{"'Sheet1'!$L$16"}</definedName>
    <definedName name="______PA3" localSheetId="15" hidden="1">{"'Sheet1'!$L$16"}</definedName>
    <definedName name="______PA3" localSheetId="16" hidden="1">{"'Sheet1'!$L$16"}</definedName>
    <definedName name="______PA3" localSheetId="17" hidden="1">{"'Sheet1'!$L$16"}</definedName>
    <definedName name="______PA3" localSheetId="14" hidden="1">{"'Sheet1'!$L$16"}</definedName>
    <definedName name="______PA3" hidden="1">{"'Sheet1'!$L$16"}</definedName>
    <definedName name="______sc1">#N/A</definedName>
    <definedName name="______SC2">#N/A</definedName>
    <definedName name="______sc3">#N/A</definedName>
    <definedName name="______SN3">#N/A</definedName>
    <definedName name="______td1" localSheetId="15" hidden="1">{"'Sheet1'!$L$16"}</definedName>
    <definedName name="______td1" localSheetId="16" hidden="1">{"'Sheet1'!$L$16"}</definedName>
    <definedName name="______td1" localSheetId="17" hidden="1">{"'Sheet1'!$L$16"}</definedName>
    <definedName name="______td1" localSheetId="14" hidden="1">{"'Sheet1'!$L$16"}</definedName>
    <definedName name="______td1" hidden="1">{"'Sheet1'!$L$16"}</definedName>
    <definedName name="______TL1">#N/A</definedName>
    <definedName name="______TL2">#N/A</definedName>
    <definedName name="______TL3">#N/A</definedName>
    <definedName name="______TLA120">#N/A</definedName>
    <definedName name="______TLA35">#N/A</definedName>
    <definedName name="______TLA50">#N/A</definedName>
    <definedName name="______TLA70">#N/A</definedName>
    <definedName name="______TLA95">#N/A</definedName>
    <definedName name="______tt3" localSheetId="15" hidden="1">{"'Sheet1'!$L$16"}</definedName>
    <definedName name="______tt3" localSheetId="16" hidden="1">{"'Sheet1'!$L$16"}</definedName>
    <definedName name="______tt3" localSheetId="17" hidden="1">{"'Sheet1'!$L$16"}</definedName>
    <definedName name="______tt3" localSheetId="14" hidden="1">{"'Sheet1'!$L$16"}</definedName>
    <definedName name="______tt3" hidden="1">{"'Sheet1'!$L$16"}</definedName>
    <definedName name="______tz593">#N/A</definedName>
    <definedName name="______vc4" localSheetId="15" hidden="1">{"'Sheet1'!$L$16"}</definedName>
    <definedName name="______vc4" localSheetId="16" hidden="1">{"'Sheet1'!$L$16"}</definedName>
    <definedName name="______vc4" localSheetId="17" hidden="1">{"'Sheet1'!$L$16"}</definedName>
    <definedName name="______vc4" localSheetId="14" hidden="1">{"'Sheet1'!$L$16"}</definedName>
    <definedName name="______vc4" hidden="1">{"'Sheet1'!$L$16"}</definedName>
    <definedName name="______VL100">#N/A</definedName>
    <definedName name="______VL200" localSheetId="15">#REF!</definedName>
    <definedName name="______VL200" localSheetId="17">#REF!</definedName>
    <definedName name="______VL200">#REF!</definedName>
    <definedName name="______VL250">#N/A</definedName>
    <definedName name="_____a1" localSheetId="15" hidden="1">{"'Sheet1'!$L$16"}</definedName>
    <definedName name="_____a1" localSheetId="16" hidden="1">{"'Sheet1'!$L$16"}</definedName>
    <definedName name="_____a1" localSheetId="17" hidden="1">{"'Sheet1'!$L$16"}</definedName>
    <definedName name="_____a1" localSheetId="14" hidden="1">{"'Sheet1'!$L$16"}</definedName>
    <definedName name="_____a1" hidden="1">{"'Sheet1'!$L$16"}</definedName>
    <definedName name="_____a129" localSheetId="15" hidden="1">{"Offgrid",#N/A,FALSE,"OFFGRID";"Region",#N/A,FALSE,"REGION";"Offgrid -2",#N/A,FALSE,"OFFGRID";"WTP",#N/A,FALSE,"WTP";"WTP -2",#N/A,FALSE,"WTP";"Project",#N/A,FALSE,"PROJECT";"Summary -2",#N/A,FALSE,"SUMMARY"}</definedName>
    <definedName name="_____a129" localSheetId="16" hidden="1">{"Offgrid",#N/A,FALSE,"OFFGRID";"Region",#N/A,FALSE,"REGION";"Offgrid -2",#N/A,FALSE,"OFFGRID";"WTP",#N/A,FALSE,"WTP";"WTP -2",#N/A,FALSE,"WTP";"Project",#N/A,FALSE,"PROJECT";"Summary -2",#N/A,FALSE,"SUMMARY"}</definedName>
    <definedName name="_____a129" localSheetId="17" hidden="1">{"Offgrid",#N/A,FALSE,"OFFGRID";"Region",#N/A,FALSE,"REGION";"Offgrid -2",#N/A,FALSE,"OFFGRID";"WTP",#N/A,FALSE,"WTP";"WTP -2",#N/A,FALSE,"WTP";"Project",#N/A,FALSE,"PROJECT";"Summary -2",#N/A,FALSE,"SUMMARY"}</definedName>
    <definedName name="_____a129" localSheetId="14" hidden="1">{"Offgrid",#N/A,FALSE,"OFFGRID";"Region",#N/A,FALSE,"REGION";"Offgrid -2",#N/A,FALSE,"OFFGRID";"WTP",#N/A,FALSE,"WTP";"WTP -2",#N/A,FALSE,"WTP";"Project",#N/A,FALSE,"PROJECT";"Summary -2",#N/A,FALSE,"SUMMARY"}</definedName>
    <definedName name="_____a129" hidden="1">{"Offgrid",#N/A,FALSE,"OFFGRID";"Region",#N/A,FALSE,"REGION";"Offgrid -2",#N/A,FALSE,"OFFGRID";"WTP",#N/A,FALSE,"WTP";"WTP -2",#N/A,FALSE,"WTP";"Project",#N/A,FALSE,"PROJECT";"Summary -2",#N/A,FALSE,"SUMMARY"}</definedName>
    <definedName name="_____a130" localSheetId="15" hidden="1">{"Offgrid",#N/A,FALSE,"OFFGRID";"Region",#N/A,FALSE,"REGION";"Offgrid -2",#N/A,FALSE,"OFFGRID";"WTP",#N/A,FALSE,"WTP";"WTP -2",#N/A,FALSE,"WTP";"Project",#N/A,FALSE,"PROJECT";"Summary -2",#N/A,FALSE,"SUMMARY"}</definedName>
    <definedName name="_____a130" localSheetId="16" hidden="1">{"Offgrid",#N/A,FALSE,"OFFGRID";"Region",#N/A,FALSE,"REGION";"Offgrid -2",#N/A,FALSE,"OFFGRID";"WTP",#N/A,FALSE,"WTP";"WTP -2",#N/A,FALSE,"WTP";"Project",#N/A,FALSE,"PROJECT";"Summary -2",#N/A,FALSE,"SUMMARY"}</definedName>
    <definedName name="_____a130" localSheetId="17" hidden="1">{"Offgrid",#N/A,FALSE,"OFFGRID";"Region",#N/A,FALSE,"REGION";"Offgrid -2",#N/A,FALSE,"OFFGRID";"WTP",#N/A,FALSE,"WTP";"WTP -2",#N/A,FALSE,"WTP";"Project",#N/A,FALSE,"PROJECT";"Summary -2",#N/A,FALSE,"SUMMARY"}</definedName>
    <definedName name="_____a130" localSheetId="14" hidden="1">{"Offgrid",#N/A,FALSE,"OFFGRID";"Region",#N/A,FALSE,"REGION";"Offgrid -2",#N/A,FALSE,"OFFGRID";"WTP",#N/A,FALSE,"WTP";"WTP -2",#N/A,FALSE,"WTP";"Project",#N/A,FALSE,"PROJECT";"Summary -2",#N/A,FALSE,"SUMMARY"}</definedName>
    <definedName name="_____a130" hidden="1">{"Offgrid",#N/A,FALSE,"OFFGRID";"Region",#N/A,FALSE,"REGION";"Offgrid -2",#N/A,FALSE,"OFFGRID";"WTP",#N/A,FALSE,"WTP";"WTP -2",#N/A,FALSE,"WTP";"Project",#N/A,FALSE,"PROJECT";"Summary -2",#N/A,FALSE,"SUMMARY"}</definedName>
    <definedName name="_____a2" localSheetId="15" hidden="1">{"'Sheet1'!$L$16"}</definedName>
    <definedName name="_____a2" localSheetId="16" hidden="1">{"'Sheet1'!$L$16"}</definedName>
    <definedName name="_____a2" localSheetId="17" hidden="1">{"'Sheet1'!$L$16"}</definedName>
    <definedName name="_____a2" localSheetId="14" hidden="1">{"'Sheet1'!$L$16"}</definedName>
    <definedName name="_____a2" hidden="1">{"'Sheet1'!$L$16"}</definedName>
    <definedName name="_____A65700">NA()</definedName>
    <definedName name="_____A65800">NA()</definedName>
    <definedName name="_____A66000">NA()</definedName>
    <definedName name="_____A67000">NA()</definedName>
    <definedName name="_____A68000">NA()</definedName>
    <definedName name="_____A70000">NA()</definedName>
    <definedName name="_____A75000">NA()</definedName>
    <definedName name="_____A85000">NA()</definedName>
    <definedName name="_____abb91">NA()</definedName>
    <definedName name="_____B11" localSheetId="15">{"BIEUBA~1.XLS"}</definedName>
    <definedName name="_____B11" localSheetId="16">{"BIEUBA~1.XLS"}</definedName>
    <definedName name="_____B11" localSheetId="17">{"BIEUBA~1.XLS"}</definedName>
    <definedName name="_____B11" localSheetId="14">{"BIEUBA~1.XLS"}</definedName>
    <definedName name="_____B11">{"BIEUBA~1.XLS"}</definedName>
    <definedName name="_____bac3">12413</definedName>
    <definedName name="_____bac4">13529</definedName>
    <definedName name="_____bac5">15483</definedName>
    <definedName name="_____ban2" localSheetId="15" hidden="1">{"'Sheet1'!$L$16"}</definedName>
    <definedName name="_____ban2" localSheetId="16" hidden="1">{"'Sheet1'!$L$16"}</definedName>
    <definedName name="_____ban2" localSheetId="17" hidden="1">{"'Sheet1'!$L$16"}</definedName>
    <definedName name="_____ban2" localSheetId="14" hidden="1">{"'Sheet1'!$L$16"}</definedName>
    <definedName name="_____ban2" hidden="1">{"'Sheet1'!$L$16"}</definedName>
    <definedName name="_____boi1">#N/A</definedName>
    <definedName name="_____boi2">#N/A</definedName>
    <definedName name="_____btm10" localSheetId="15">#REF!</definedName>
    <definedName name="_____btm10" localSheetId="17">#REF!</definedName>
    <definedName name="_____btm10">#REF!</definedName>
    <definedName name="_____cep1" localSheetId="15" hidden="1">{"'Sheet1'!$L$16"}</definedName>
    <definedName name="_____cep1" localSheetId="16" hidden="1">{"'Sheet1'!$L$16"}</definedName>
    <definedName name="_____cep1" localSheetId="17" hidden="1">{"'Sheet1'!$L$16"}</definedName>
    <definedName name="_____cep1" localSheetId="14" hidden="1">{"'Sheet1'!$L$16"}</definedName>
    <definedName name="_____cep1" hidden="1">{"'Sheet1'!$L$16"}</definedName>
    <definedName name="_____Coc39" localSheetId="15" hidden="1">{"'Sheet1'!$L$16"}</definedName>
    <definedName name="_____Coc39" localSheetId="16" hidden="1">{"'Sheet1'!$L$16"}</definedName>
    <definedName name="_____Coc39" localSheetId="17" hidden="1">{"'Sheet1'!$L$16"}</definedName>
    <definedName name="_____Coc39" localSheetId="14" hidden="1">{"'Sheet1'!$L$16"}</definedName>
    <definedName name="_____Coc39" hidden="1">{"'Sheet1'!$L$16"}</definedName>
    <definedName name="_____CON1">#N/A</definedName>
    <definedName name="_____CON2">#N/A</definedName>
    <definedName name="_____cs805">"$#REF!.$B$258:$C$293"</definedName>
    <definedName name="_____CT250">NA()</definedName>
    <definedName name="_____D1" localSheetId="15" hidden="1">{"'Sheet1'!$L$16"}</definedName>
    <definedName name="_____D1" localSheetId="16" hidden="1">{"'Sheet1'!$L$16"}</definedName>
    <definedName name="_____D1" localSheetId="17" hidden="1">{"'Sheet1'!$L$16"}</definedName>
    <definedName name="_____D1" localSheetId="14" hidden="1">{"'Sheet1'!$L$16"}</definedName>
    <definedName name="_____D1" hidden="1">{"'Sheet1'!$L$16"}</definedName>
    <definedName name="_____d1500" localSheetId="15" hidden="1">{"'Sheet1'!$L$16"}</definedName>
    <definedName name="_____d1500" localSheetId="16" hidden="1">{"'Sheet1'!$L$16"}</definedName>
    <definedName name="_____d1500" localSheetId="17" hidden="1">{"'Sheet1'!$L$16"}</definedName>
    <definedName name="_____d1500" localSheetId="14" hidden="1">{"'Sheet1'!$L$16"}</definedName>
    <definedName name="_____d1500" hidden="1">{"'Sheet1'!$L$16"}</definedName>
    <definedName name="_____ddn400">#N/A</definedName>
    <definedName name="_____ddn600">#N/A</definedName>
    <definedName name="_____dgt100">NA()</definedName>
    <definedName name="_____DT12" localSheetId="16">{"'Sheet1'!$L$16"}</definedName>
    <definedName name="_____DT12" localSheetId="17">{"'Sheet1'!$L$16"}</definedName>
    <definedName name="_____DT12">{"'Sheet1'!$L$16"}</definedName>
    <definedName name="_____dvu2000">1.77</definedName>
    <definedName name="_____dvu2005">2.37</definedName>
    <definedName name="_____dvu2010">3.05</definedName>
    <definedName name="_____dvu97">1.36</definedName>
    <definedName name="_____dvu98">1.48</definedName>
    <definedName name="_____dvu99">1.61</definedName>
    <definedName name="_____EVN2" localSheetId="17">boa</definedName>
    <definedName name="_____EVN2">boa</definedName>
    <definedName name="_____Goi8" localSheetId="15" hidden="1">{"'Sheet1'!$L$16"}</definedName>
    <definedName name="_____Goi8" localSheetId="16" hidden="1">{"'Sheet1'!$L$16"}</definedName>
    <definedName name="_____Goi8" localSheetId="17" hidden="1">{"'Sheet1'!$L$16"}</definedName>
    <definedName name="_____Goi8" localSheetId="14" hidden="1">{"'Sheet1'!$L$16"}</definedName>
    <definedName name="_____Goi8" hidden="1">{"'Sheet1'!$L$16"}</definedName>
    <definedName name="_____h1" localSheetId="15" hidden="1">{"'Sheet1'!$L$16"}</definedName>
    <definedName name="_____h1" localSheetId="16" hidden="1">{"'Sheet1'!$L$16"}</definedName>
    <definedName name="_____h1" localSheetId="17" hidden="1">{"'Sheet1'!$L$16"}</definedName>
    <definedName name="_____h1" localSheetId="14" hidden="1">{"'Sheet1'!$L$16"}</definedName>
    <definedName name="_____h1" hidden="1">{"'Sheet1'!$L$16"}</definedName>
    <definedName name="_____HKy2">NA()</definedName>
    <definedName name="_____HS4" localSheetId="17">{"Book1","Dt tonghop.xls"}</definedName>
    <definedName name="_____HS4">{"Book1","Dt tonghop.xls"}</definedName>
    <definedName name="_____hsm2">1.1289</definedName>
    <definedName name="_____hso2">#N/A</definedName>
    <definedName name="_____hu1" localSheetId="15" hidden="1">{"'Sheet1'!$L$16"}</definedName>
    <definedName name="_____hu1" localSheetId="16" hidden="1">{"'Sheet1'!$L$16"}</definedName>
    <definedName name="_____hu1" localSheetId="17" hidden="1">{"'Sheet1'!$L$16"}</definedName>
    <definedName name="_____hu1" localSheetId="14" hidden="1">{"'Sheet1'!$L$16"}</definedName>
    <definedName name="_____hu1" hidden="1">{"'Sheet1'!$L$16"}</definedName>
    <definedName name="_____hu2" localSheetId="15" hidden="1">{"'Sheet1'!$L$16"}</definedName>
    <definedName name="_____hu2" localSheetId="16" hidden="1">{"'Sheet1'!$L$16"}</definedName>
    <definedName name="_____hu2" localSheetId="17" hidden="1">{"'Sheet1'!$L$16"}</definedName>
    <definedName name="_____hu2" localSheetId="14" hidden="1">{"'Sheet1'!$L$16"}</definedName>
    <definedName name="_____hu2" hidden="1">{"'Sheet1'!$L$16"}</definedName>
    <definedName name="_____hu5" localSheetId="15" hidden="1">{"'Sheet1'!$L$16"}</definedName>
    <definedName name="_____hu5" localSheetId="16" hidden="1">{"'Sheet1'!$L$16"}</definedName>
    <definedName name="_____hu5" localSheetId="17" hidden="1">{"'Sheet1'!$L$16"}</definedName>
    <definedName name="_____hu5" localSheetId="14" hidden="1">{"'Sheet1'!$L$16"}</definedName>
    <definedName name="_____hu5" hidden="1">{"'Sheet1'!$L$16"}</definedName>
    <definedName name="_____hu6" localSheetId="15" hidden="1">{"'Sheet1'!$L$16"}</definedName>
    <definedName name="_____hu6" localSheetId="16" hidden="1">{"'Sheet1'!$L$16"}</definedName>
    <definedName name="_____hu6" localSheetId="17" hidden="1">{"'Sheet1'!$L$16"}</definedName>
    <definedName name="_____hu6" localSheetId="14" hidden="1">{"'Sheet1'!$L$16"}</definedName>
    <definedName name="_____hu6" hidden="1">{"'Sheet1'!$L$16"}</definedName>
    <definedName name="_____K146" localSheetId="15" hidden="1">{"'Sheet1'!$L$16"}</definedName>
    <definedName name="_____K146" localSheetId="16" hidden="1">{"'Sheet1'!$L$16"}</definedName>
    <definedName name="_____K146" localSheetId="17" hidden="1">{"'Sheet1'!$L$16"}</definedName>
    <definedName name="_____K146" localSheetId="14" hidden="1">{"'Sheet1'!$L$16"}</definedName>
    <definedName name="_____K146" hidden="1">{"'Sheet1'!$L$16"}</definedName>
    <definedName name="_____kha1">#N/A</definedName>
    <definedName name="_____Km36" localSheetId="15">#REF!</definedName>
    <definedName name="_____Km36" localSheetId="17">#REF!</definedName>
    <definedName name="_____Km36">#REF!</definedName>
    <definedName name="_____Knc36" localSheetId="15">#REF!</definedName>
    <definedName name="_____Knc36" localSheetId="17">#REF!</definedName>
    <definedName name="_____Knc36">#REF!</definedName>
    <definedName name="_____Knc57" localSheetId="15">#REF!</definedName>
    <definedName name="_____Knc57" localSheetId="17">#REF!</definedName>
    <definedName name="_____Knc57">#REF!</definedName>
    <definedName name="_____Kvl36" localSheetId="15">#REF!</definedName>
    <definedName name="_____Kvl36" localSheetId="17">#REF!</definedName>
    <definedName name="_____Kvl36">#REF!</definedName>
    <definedName name="_____Lan1" localSheetId="15" hidden="1">{"'Sheet1'!$L$16"}</definedName>
    <definedName name="_____Lan1" localSheetId="16" hidden="1">{"'Sheet1'!$L$16"}</definedName>
    <definedName name="_____Lan1" localSheetId="17" hidden="1">{"'Sheet1'!$L$16"}</definedName>
    <definedName name="_____Lan1" localSheetId="14" hidden="1">{"'Sheet1'!$L$16"}</definedName>
    <definedName name="_____Lan1" hidden="1">{"'Sheet1'!$L$16"}</definedName>
    <definedName name="_____LAN3" localSheetId="15" hidden="1">{"'Sheet1'!$L$16"}</definedName>
    <definedName name="_____LAN3" localSheetId="16" hidden="1">{"'Sheet1'!$L$16"}</definedName>
    <definedName name="_____LAN3" localSheetId="17" hidden="1">{"'Sheet1'!$L$16"}</definedName>
    <definedName name="_____LAN3" localSheetId="14" hidden="1">{"'Sheet1'!$L$16"}</definedName>
    <definedName name="_____LAN3" hidden="1">{"'Sheet1'!$L$16"}</definedName>
    <definedName name="_____lap1">#N/A</definedName>
    <definedName name="_____lap2">#N/A</definedName>
    <definedName name="_____lk2" localSheetId="15" hidden="1">{"'Sheet1'!$L$16"}</definedName>
    <definedName name="_____lk2" localSheetId="16" hidden="1">{"'Sheet1'!$L$16"}</definedName>
    <definedName name="_____lk2" localSheetId="17" hidden="1">{"'Sheet1'!$L$16"}</definedName>
    <definedName name="_____lk2" localSheetId="14" hidden="1">{"'Sheet1'!$L$16"}</definedName>
    <definedName name="_____lk2" hidden="1">{"'Sheet1'!$L$16"}</definedName>
    <definedName name="_____M36" localSheetId="15" hidden="1">{"'Sheet1'!$L$16"}</definedName>
    <definedName name="_____M36" localSheetId="16" hidden="1">{"'Sheet1'!$L$16"}</definedName>
    <definedName name="_____M36" localSheetId="17" hidden="1">{"'Sheet1'!$L$16"}</definedName>
    <definedName name="_____M36" localSheetId="14" hidden="1">{"'Sheet1'!$L$16"}</definedName>
    <definedName name="_____M36" hidden="1">{"'Sheet1'!$L$16"}</definedName>
    <definedName name="_____m4" localSheetId="15" hidden="1">{"'Sheet1'!$L$16"}</definedName>
    <definedName name="_____m4" localSheetId="16" hidden="1">{"'Sheet1'!$L$16"}</definedName>
    <definedName name="_____m4" localSheetId="17" hidden="1">{"'Sheet1'!$L$16"}</definedName>
    <definedName name="_____m4" localSheetId="14" hidden="1">{"'Sheet1'!$L$16"}</definedName>
    <definedName name="_____m4" hidden="1">{"'Sheet1'!$L$16"}</definedName>
    <definedName name="_____MAC12">#N/A</definedName>
    <definedName name="_____MAC46">#N/A</definedName>
    <definedName name="_____NCL100">#N/A</definedName>
    <definedName name="_____NCL200">#N/A</definedName>
    <definedName name="_____NCL250">#N/A</definedName>
    <definedName name="_____NET2">#N/A</definedName>
    <definedName name="_____nin190">#N/A</definedName>
    <definedName name="_____NK5" localSheetId="15" hidden="1">{"'Sheet1'!$L$16"}</definedName>
    <definedName name="_____NK5" localSheetId="16" hidden="1">{"'Sheet1'!$L$16"}</definedName>
    <definedName name="_____NK5" localSheetId="17" hidden="1">{"'Sheet1'!$L$16"}</definedName>
    <definedName name="_____NK5" localSheetId="14" hidden="1">{"'Sheet1'!$L$16"}</definedName>
    <definedName name="_____NK5" hidden="1">{"'Sheet1'!$L$16"}</definedName>
    <definedName name="_____nln2000">1.8</definedName>
    <definedName name="_____nln2005">2.32</definedName>
    <definedName name="_____nln2010">2.95</definedName>
    <definedName name="_____nln97">1.39</definedName>
    <definedName name="_____nln98">1.52</definedName>
    <definedName name="_____nln99">1.65</definedName>
    <definedName name="_____NSO2" localSheetId="15" hidden="1">{"'Sheet1'!$L$16"}</definedName>
    <definedName name="_____NSO2" localSheetId="16" hidden="1">{"'Sheet1'!$L$16"}</definedName>
    <definedName name="_____NSO2" localSheetId="17" hidden="1">{"'Sheet1'!$L$16"}</definedName>
    <definedName name="_____NSO2" localSheetId="14" hidden="1">{"'Sheet1'!$L$16"}</definedName>
    <definedName name="_____NSO2" hidden="1">{"'Sheet1'!$L$16"}</definedName>
    <definedName name="_____PA3" localSheetId="15" hidden="1">{"'Sheet1'!$L$16"}</definedName>
    <definedName name="_____PA3" localSheetId="16" hidden="1">{"'Sheet1'!$L$16"}</definedName>
    <definedName name="_____PA3" localSheetId="17" hidden="1">{"'Sheet1'!$L$16"}</definedName>
    <definedName name="_____PA3" localSheetId="14" hidden="1">{"'Sheet1'!$L$16"}</definedName>
    <definedName name="_____PA3" hidden="1">{"'Sheet1'!$L$16"}</definedName>
    <definedName name="_____phu2" localSheetId="15" hidden="1">{"'Sheet1'!$L$16"}</definedName>
    <definedName name="_____phu2" localSheetId="16" hidden="1">{"'Sheet1'!$L$16"}</definedName>
    <definedName name="_____phu2" localSheetId="17" hidden="1">{"'Sheet1'!$L$16"}</definedName>
    <definedName name="_____phu2" localSheetId="14" hidden="1">{"'Sheet1'!$L$16"}</definedName>
    <definedName name="_____phu2" hidden="1">{"'Sheet1'!$L$16"}</definedName>
    <definedName name="_____sat10">NA()</definedName>
    <definedName name="_____sat14">NA()</definedName>
    <definedName name="_____sat6">NA()</definedName>
    <definedName name="_____sat8">NA()</definedName>
    <definedName name="_____sc1">#N/A</definedName>
    <definedName name="_____SC2">#N/A</definedName>
    <definedName name="_____sc3">#N/A</definedName>
    <definedName name="_____SN3">#N/A</definedName>
    <definedName name="_____su12">NA()</definedName>
    <definedName name="_____Su70">NA()</definedName>
    <definedName name="_____td1" localSheetId="15" hidden="1">{"'Sheet1'!$L$16"}</definedName>
    <definedName name="_____td1" localSheetId="16" hidden="1">{"'Sheet1'!$L$16"}</definedName>
    <definedName name="_____td1" localSheetId="17" hidden="1">{"'Sheet1'!$L$16"}</definedName>
    <definedName name="_____td1" localSheetId="14" hidden="1">{"'Sheet1'!$L$16"}</definedName>
    <definedName name="_____td1" hidden="1">{"'Sheet1'!$L$16"}</definedName>
    <definedName name="_____th100">NA()</definedName>
    <definedName name="_____TH160">NA()</definedName>
    <definedName name="_____THt7" localSheetId="16">{"Book1","Bang chia luong.xls"}</definedName>
    <definedName name="_____THt7" localSheetId="17">{"Book1","Bang chia luong.xls"}</definedName>
    <definedName name="_____THt7">{"Book1","Bang chia luong.xls"}</definedName>
    <definedName name="_____TK155">#N/A</definedName>
    <definedName name="_____TK422">#N/A</definedName>
    <definedName name="_____TL1">#N/A</definedName>
    <definedName name="_____TL2">#N/A</definedName>
    <definedName name="_____TL3">#N/A</definedName>
    <definedName name="_____TLA120">#N/A</definedName>
    <definedName name="_____TLA35">#N/A</definedName>
    <definedName name="_____TLA50">#N/A</definedName>
    <definedName name="_____TLA70">#N/A</definedName>
    <definedName name="_____TLA95">#N/A</definedName>
    <definedName name="_____TM2" localSheetId="15" hidden="1">{"'Sheet1'!$L$16"}</definedName>
    <definedName name="_____TM2" localSheetId="16" hidden="1">{"'Sheet1'!$L$16"}</definedName>
    <definedName name="_____TM2" localSheetId="17" hidden="1">{"'Sheet1'!$L$16"}</definedName>
    <definedName name="_____TM2" localSheetId="14" hidden="1">{"'Sheet1'!$L$16"}</definedName>
    <definedName name="_____TM2" hidden="1">{"'Sheet1'!$L$16"}</definedName>
    <definedName name="_____TR250">NA()</definedName>
    <definedName name="_____tr375">NA()</definedName>
    <definedName name="_____Tru21" localSheetId="15" hidden="1">{"'Sheet1'!$L$16"}</definedName>
    <definedName name="_____Tru21" localSheetId="16" hidden="1">{"'Sheet1'!$L$16"}</definedName>
    <definedName name="_____Tru21" localSheetId="17" hidden="1">{"'Sheet1'!$L$16"}</definedName>
    <definedName name="_____Tru21" localSheetId="14" hidden="1">{"'Sheet1'!$L$16"}</definedName>
    <definedName name="_____Tru21" hidden="1">{"'Sheet1'!$L$16"}</definedName>
    <definedName name="_____tt3" localSheetId="15" hidden="1">{"'Sheet1'!$L$16"}</definedName>
    <definedName name="_____tt3" localSheetId="16" hidden="1">{"'Sheet1'!$L$16"}</definedName>
    <definedName name="_____tt3" localSheetId="17" hidden="1">{"'Sheet1'!$L$16"}</definedName>
    <definedName name="_____tt3" localSheetId="14" hidden="1">{"'Sheet1'!$L$16"}</definedName>
    <definedName name="_____tt3" hidden="1">{"'Sheet1'!$L$16"}</definedName>
    <definedName name="_____TT31" localSheetId="15" hidden="1">{"'Sheet1'!$L$16"}</definedName>
    <definedName name="_____TT31" localSheetId="16" hidden="1">{"'Sheet1'!$L$16"}</definedName>
    <definedName name="_____TT31" localSheetId="17" hidden="1">{"'Sheet1'!$L$16"}</definedName>
    <definedName name="_____TT31" localSheetId="14" hidden="1">{"'Sheet1'!$L$16"}</definedName>
    <definedName name="_____TT31" hidden="1">{"'Sheet1'!$L$16"}</definedName>
    <definedName name="_____tz593">#N/A</definedName>
    <definedName name="_____VAN1">NA()</definedName>
    <definedName name="_____vc4" localSheetId="15" hidden="1">{"'Sheet1'!$L$16"}</definedName>
    <definedName name="_____vc4" localSheetId="16" hidden="1">{"'Sheet1'!$L$16"}</definedName>
    <definedName name="_____vc4" localSheetId="17" hidden="1">{"'Sheet1'!$L$16"}</definedName>
    <definedName name="_____vc4" localSheetId="14" hidden="1">{"'Sheet1'!$L$16"}</definedName>
    <definedName name="_____vc4" hidden="1">{"'Sheet1'!$L$16"}</definedName>
    <definedName name="_____VL100">#N/A</definedName>
    <definedName name="_____VL200" localSheetId="15">#REF!</definedName>
    <definedName name="_____VL200" localSheetId="17">#REF!</definedName>
    <definedName name="_____VL200">#REF!</definedName>
    <definedName name="_____VL250">#N/A</definedName>
    <definedName name="_____VLP2" localSheetId="15" hidden="1">{"'Sheet1'!$L$16"}</definedName>
    <definedName name="_____VLP2" localSheetId="16" hidden="1">{"'Sheet1'!$L$16"}</definedName>
    <definedName name="_____VLP2" localSheetId="17" hidden="1">{"'Sheet1'!$L$16"}</definedName>
    <definedName name="_____VLP2" localSheetId="14" hidden="1">{"'Sheet1'!$L$16"}</definedName>
    <definedName name="_____VLP2" hidden="1">{"'Sheet1'!$L$16"}</definedName>
    <definedName name="____a1" localSheetId="15" hidden="1">{"'Sheet1'!$L$16"}</definedName>
    <definedName name="____a1" localSheetId="16" hidden="1">{"'Sheet1'!$L$16"}</definedName>
    <definedName name="____a1" localSheetId="17" hidden="1">{"'Sheet1'!$L$16"}</definedName>
    <definedName name="____a1" localSheetId="14" hidden="1">{"'Sheet1'!$L$16"}</definedName>
    <definedName name="____a1" hidden="1">{"'Sheet1'!$L$16"}</definedName>
    <definedName name="____a129" localSheetId="15" hidden="1">{"Offgrid",#N/A,FALSE,"OFFGRID";"Region",#N/A,FALSE,"REGION";"Offgrid -2",#N/A,FALSE,"OFFGRID";"WTP",#N/A,FALSE,"WTP";"WTP -2",#N/A,FALSE,"WTP";"Project",#N/A,FALSE,"PROJECT";"Summary -2",#N/A,FALSE,"SUMMARY"}</definedName>
    <definedName name="____a129" localSheetId="16" hidden="1">{"Offgrid",#N/A,FALSE,"OFFGRID";"Region",#N/A,FALSE,"REGION";"Offgrid -2",#N/A,FALSE,"OFFGRID";"WTP",#N/A,FALSE,"WTP";"WTP -2",#N/A,FALSE,"WTP";"Project",#N/A,FALSE,"PROJECT";"Summary -2",#N/A,FALSE,"SUMMARY"}</definedName>
    <definedName name="____a129" localSheetId="17" hidden="1">{"Offgrid",#N/A,FALSE,"OFFGRID";"Region",#N/A,FALSE,"REGION";"Offgrid -2",#N/A,FALSE,"OFFGRID";"WTP",#N/A,FALSE,"WTP";"WTP -2",#N/A,FALSE,"WTP";"Project",#N/A,FALSE,"PROJECT";"Summary -2",#N/A,FALSE,"SUMMARY"}</definedName>
    <definedName name="____a129" localSheetId="14" hidden="1">{"Offgrid",#N/A,FALSE,"OFFGRID";"Region",#N/A,FALSE,"REGION";"Offgrid -2",#N/A,FALSE,"OFFGRID";"WTP",#N/A,FALSE,"WTP";"WTP -2",#N/A,FALSE,"WTP";"Project",#N/A,FALSE,"PROJECT";"Summary -2",#N/A,FALSE,"SUMMARY"}</definedName>
    <definedName name="____a129" hidden="1">{"Offgrid",#N/A,FALSE,"OFFGRID";"Region",#N/A,FALSE,"REGION";"Offgrid -2",#N/A,FALSE,"OFFGRID";"WTP",#N/A,FALSE,"WTP";"WTP -2",#N/A,FALSE,"WTP";"Project",#N/A,FALSE,"PROJECT";"Summary -2",#N/A,FALSE,"SUMMARY"}</definedName>
    <definedName name="____a130" localSheetId="15" hidden="1">{"Offgrid",#N/A,FALSE,"OFFGRID";"Region",#N/A,FALSE,"REGION";"Offgrid -2",#N/A,FALSE,"OFFGRID";"WTP",#N/A,FALSE,"WTP";"WTP -2",#N/A,FALSE,"WTP";"Project",#N/A,FALSE,"PROJECT";"Summary -2",#N/A,FALSE,"SUMMARY"}</definedName>
    <definedName name="____a130" localSheetId="16" hidden="1">{"Offgrid",#N/A,FALSE,"OFFGRID";"Region",#N/A,FALSE,"REGION";"Offgrid -2",#N/A,FALSE,"OFFGRID";"WTP",#N/A,FALSE,"WTP";"WTP -2",#N/A,FALSE,"WTP";"Project",#N/A,FALSE,"PROJECT";"Summary -2",#N/A,FALSE,"SUMMARY"}</definedName>
    <definedName name="____a130" localSheetId="17" hidden="1">{"Offgrid",#N/A,FALSE,"OFFGRID";"Region",#N/A,FALSE,"REGION";"Offgrid -2",#N/A,FALSE,"OFFGRID";"WTP",#N/A,FALSE,"WTP";"WTP -2",#N/A,FALSE,"WTP";"Project",#N/A,FALSE,"PROJECT";"Summary -2",#N/A,FALSE,"SUMMARY"}</definedName>
    <definedName name="____a130" localSheetId="14" hidden="1">{"Offgrid",#N/A,FALSE,"OFFGRID";"Region",#N/A,FALSE,"REGION";"Offgrid -2",#N/A,FALSE,"OFFGRID";"WTP",#N/A,FALSE,"WTP";"WTP -2",#N/A,FALSE,"WTP";"Project",#N/A,FALSE,"PROJECT";"Summary -2",#N/A,FALSE,"SUMMARY"}</definedName>
    <definedName name="____a130" hidden="1">{"Offgrid",#N/A,FALSE,"OFFGRID";"Region",#N/A,FALSE,"REGION";"Offgrid -2",#N/A,FALSE,"OFFGRID";"WTP",#N/A,FALSE,"WTP";"WTP -2",#N/A,FALSE,"WTP";"Project",#N/A,FALSE,"PROJECT";"Summary -2",#N/A,FALSE,"SUMMARY"}</definedName>
    <definedName name="____a16550">#N/A</definedName>
    <definedName name="____a2" localSheetId="15" hidden="1">{"'Sheet1'!$L$16"}</definedName>
    <definedName name="____a2" localSheetId="16" hidden="1">{"'Sheet1'!$L$16"}</definedName>
    <definedName name="____a2" localSheetId="17" hidden="1">{"'Sheet1'!$L$16"}</definedName>
    <definedName name="____a2" localSheetId="14" hidden="1">{"'Sheet1'!$L$16"}</definedName>
    <definedName name="____a2" hidden="1">{"'Sheet1'!$L$16"}</definedName>
    <definedName name="____A65700">NA()</definedName>
    <definedName name="____A65800">NA()</definedName>
    <definedName name="____A66000">NA()</definedName>
    <definedName name="____A67000">NA()</definedName>
    <definedName name="____A68000">NA()</definedName>
    <definedName name="____A70000">NA()</definedName>
    <definedName name="____A75000">NA()</definedName>
    <definedName name="____A85000">NA()</definedName>
    <definedName name="____abb91">NA()</definedName>
    <definedName name="____B1" localSheetId="16">{"'Sheet1'!$L$16"}</definedName>
    <definedName name="____B1" localSheetId="17">{"'Sheet1'!$L$16"}</definedName>
    <definedName name="____B1">{"'Sheet1'!$L$16"}</definedName>
    <definedName name="____B11" localSheetId="15">{"BIEUBA~1.XLS"}</definedName>
    <definedName name="____B11" localSheetId="16">{"BIEUBA~1.XLS"}</definedName>
    <definedName name="____B11" localSheetId="17">{"BIEUBA~1.XLS"}</definedName>
    <definedName name="____B11" localSheetId="14">{"BIEUBA~1.XLS"}</definedName>
    <definedName name="____B11">{"BIEUBA~1.XLS"}</definedName>
    <definedName name="____bac3">12413</definedName>
    <definedName name="____bac4">13529</definedName>
    <definedName name="____bac5">15483</definedName>
    <definedName name="____ban2" localSheetId="15" hidden="1">{"'Sheet1'!$L$16"}</definedName>
    <definedName name="____ban2" localSheetId="16" hidden="1">{"'Sheet1'!$L$16"}</definedName>
    <definedName name="____ban2" localSheetId="17" hidden="1">{"'Sheet1'!$L$16"}</definedName>
    <definedName name="____ban2" localSheetId="14" hidden="1">{"'Sheet1'!$L$16"}</definedName>
    <definedName name="____ban2" hidden="1">{"'Sheet1'!$L$16"}</definedName>
    <definedName name="____boi1">#N/A</definedName>
    <definedName name="____boi2">#N/A</definedName>
    <definedName name="____btm10" localSheetId="15">#REF!</definedName>
    <definedName name="____btm10" localSheetId="17">#REF!</definedName>
    <definedName name="____btm10">#REF!</definedName>
    <definedName name="____co2">#N/A</definedName>
    <definedName name="____co3">#N/A</definedName>
    <definedName name="____Coc39" localSheetId="15" hidden="1">{"'Sheet1'!$L$16"}</definedName>
    <definedName name="____Coc39" localSheetId="16" hidden="1">{"'Sheet1'!$L$16"}</definedName>
    <definedName name="____Coc39" localSheetId="17" hidden="1">{"'Sheet1'!$L$16"}</definedName>
    <definedName name="____Coc39" localSheetId="14" hidden="1">{"'Sheet1'!$L$16"}</definedName>
    <definedName name="____Coc39" hidden="1">{"'Sheet1'!$L$16"}</definedName>
    <definedName name="____CON1">#N/A</definedName>
    <definedName name="____CON2">#N/A</definedName>
    <definedName name="____cs805" localSheetId="15">#REF!</definedName>
    <definedName name="____cs805" localSheetId="17">#N/A</definedName>
    <definedName name="____cs805">#REF!</definedName>
    <definedName name="____CT250" localSheetId="15">'[1]NTM biểu các xã 2017-2020'!#REF!</definedName>
    <definedName name="____CT250" localSheetId="16">'[1]NTM biểu các xã 2017-2020'!#REF!</definedName>
    <definedName name="____CT250" localSheetId="17">'[1]NTM biểu các xã 2017-2020'!#REF!</definedName>
    <definedName name="____CT250" localSheetId="14">'[1]NTM biểu các xã 2017-2020'!#REF!</definedName>
    <definedName name="____CT250">'[2]NTM biểu các xã 2017-2020'!#REF!</definedName>
    <definedName name="____Cty501" localSheetId="15" hidden="1">{"'Sheet1'!$L$16"}</definedName>
    <definedName name="____Cty501" localSheetId="16" hidden="1">{"'Sheet1'!$L$16"}</definedName>
    <definedName name="____Cty501" localSheetId="17" hidden="1">{"'Sheet1'!$L$16"}</definedName>
    <definedName name="____Cty501" localSheetId="14" hidden="1">{"'Sheet1'!$L$16"}</definedName>
    <definedName name="____Cty501" hidden="1">{"'Sheet1'!$L$16"}</definedName>
    <definedName name="____D1" localSheetId="15" hidden="1">{"'Sheet1'!$L$16"}</definedName>
    <definedName name="____D1" localSheetId="16" hidden="1">{"'Sheet1'!$L$16"}</definedName>
    <definedName name="____D1" localSheetId="17" hidden="1">{"'Sheet1'!$L$16"}</definedName>
    <definedName name="____D1" localSheetId="14" hidden="1">{"'Sheet1'!$L$16"}</definedName>
    <definedName name="____D1" hidden="1">{"'Sheet1'!$L$16"}</definedName>
    <definedName name="____d1500" localSheetId="15" hidden="1">{"'Sheet1'!$L$16"}</definedName>
    <definedName name="____d1500" localSheetId="16" hidden="1">{"'Sheet1'!$L$16"}</definedName>
    <definedName name="____d1500" localSheetId="17" hidden="1">{"'Sheet1'!$L$16"}</definedName>
    <definedName name="____d1500" localSheetId="14" hidden="1">{"'Sheet1'!$L$16"}</definedName>
    <definedName name="____d1500" hidden="1">{"'Sheet1'!$L$16"}</definedName>
    <definedName name="____ddn400">#N/A</definedName>
    <definedName name="____ddn600">#N/A</definedName>
    <definedName name="____dgt100">NA()</definedName>
    <definedName name="____dt1" localSheetId="17" hidden="1">#REF!</definedName>
    <definedName name="____dt1" hidden="1">#REF!</definedName>
    <definedName name="____DT12" localSheetId="16">{"'Sheet1'!$L$16"}</definedName>
    <definedName name="____DT12" localSheetId="17">{"'Sheet1'!$L$16"}</definedName>
    <definedName name="____DT12">{"'Sheet1'!$L$16"}</definedName>
    <definedName name="____dt3" localSheetId="15" hidden="1">{"'Sheet1'!$L$16"}</definedName>
    <definedName name="____dt3" localSheetId="16" hidden="1">{"'Sheet1'!$L$16"}</definedName>
    <definedName name="____dt3" localSheetId="17" hidden="1">{"'Sheet1'!$L$16"}</definedName>
    <definedName name="____dt3" localSheetId="14" hidden="1">{"'Sheet1'!$L$16"}</definedName>
    <definedName name="____dt3" hidden="1">{"'Sheet1'!$L$16"}</definedName>
    <definedName name="____dvu2000">1.77</definedName>
    <definedName name="____dvu2005">2.37</definedName>
    <definedName name="____dvu2010">3.05</definedName>
    <definedName name="____dvu97">1.36</definedName>
    <definedName name="____dvu98">1.48</definedName>
    <definedName name="____dvu99">1.61</definedName>
    <definedName name="____EVN2" localSheetId="15">boa</definedName>
    <definedName name="____EVN2" localSheetId="16">boa</definedName>
    <definedName name="____EVN2" localSheetId="17">boa</definedName>
    <definedName name="____EVN2">boa</definedName>
    <definedName name="____Goi8" localSheetId="15" hidden="1">{"'Sheet1'!$L$16"}</definedName>
    <definedName name="____Goi8" localSheetId="16" hidden="1">{"'Sheet1'!$L$16"}</definedName>
    <definedName name="____Goi8" localSheetId="17" hidden="1">{"'Sheet1'!$L$16"}</definedName>
    <definedName name="____Goi8" localSheetId="14" hidden="1">{"'Sheet1'!$L$16"}</definedName>
    <definedName name="____Goi8" hidden="1">{"'Sheet1'!$L$16"}</definedName>
    <definedName name="____h1" localSheetId="15" hidden="1">{"'Sheet1'!$L$16"}</definedName>
    <definedName name="____h1" localSheetId="16" hidden="1">{"'Sheet1'!$L$16"}</definedName>
    <definedName name="____h1" localSheetId="17" hidden="1">{"'Sheet1'!$L$16"}</definedName>
    <definedName name="____h1" localSheetId="14" hidden="1">{"'Sheet1'!$L$16"}</definedName>
    <definedName name="____h1">{"'Sheet1'!$L$16"}</definedName>
    <definedName name="____h10">#N/A</definedName>
    <definedName name="____h2" localSheetId="16">{"'Sheet1'!$L$16"}</definedName>
    <definedName name="____h2" localSheetId="17">{"'Sheet1'!$L$16"}</definedName>
    <definedName name="____h2">{"'Sheet1'!$L$16"}</definedName>
    <definedName name="____h3" localSheetId="16">{"'Sheet1'!$L$16"}</definedName>
    <definedName name="____h3" localSheetId="17">{"'Sheet1'!$L$16"}</definedName>
    <definedName name="____h3">{"'Sheet1'!$L$16"}</definedName>
    <definedName name="____h5" localSheetId="16">{"'Sheet1'!$L$16"}</definedName>
    <definedName name="____h5" localSheetId="17">{"'Sheet1'!$L$16"}</definedName>
    <definedName name="____h5">{"'Sheet1'!$L$16"}</definedName>
    <definedName name="____h6" localSheetId="16">{"'Sheet1'!$L$16"}</definedName>
    <definedName name="____h6" localSheetId="17">{"'Sheet1'!$L$16"}</definedName>
    <definedName name="____h6">{"'Sheet1'!$L$16"}</definedName>
    <definedName name="____h7" localSheetId="16">{"'Sheet1'!$L$16"}</definedName>
    <definedName name="____h7" localSheetId="17">{"'Sheet1'!$L$16"}</definedName>
    <definedName name="____h7">{"'Sheet1'!$L$16"}</definedName>
    <definedName name="____h8" localSheetId="16">{"'Sheet1'!$L$16"}</definedName>
    <definedName name="____h8" localSheetId="17">{"'Sheet1'!$L$16"}</definedName>
    <definedName name="____h8">{"'Sheet1'!$L$16"}</definedName>
    <definedName name="____h9" localSheetId="16">{"'Sheet1'!$L$16"}</definedName>
    <definedName name="____h9" localSheetId="17">{"'Sheet1'!$L$16"}</definedName>
    <definedName name="____h9">{"'Sheet1'!$L$16"}</definedName>
    <definedName name="____hh1">#N/A</definedName>
    <definedName name="____hh2">#N/A</definedName>
    <definedName name="____HKy2">NA()</definedName>
    <definedName name="____ho13" localSheetId="15" hidden="1">{"'Sheet1'!$L$16"}</definedName>
    <definedName name="____ho13" localSheetId="16" hidden="1">{"'Sheet1'!$L$16"}</definedName>
    <definedName name="____ho13" localSheetId="17" hidden="1">{"'Sheet1'!$L$16"}</definedName>
    <definedName name="____ho13" localSheetId="14" hidden="1">{"'Sheet1'!$L$16"}</definedName>
    <definedName name="____ho13" hidden="1">{"'Sheet1'!$L$16"}</definedName>
    <definedName name="____HS4" localSheetId="16">{"Book1","Dt tonghop.xls"}</definedName>
    <definedName name="____HS4" localSheetId="17">{"Book1","Dt tonghop.xls"}</definedName>
    <definedName name="____HS4">{"Book1","Dt tonghop.xls"}</definedName>
    <definedName name="____hsm2">1.1289</definedName>
    <definedName name="____hso2">#N/A</definedName>
    <definedName name="____hu1" localSheetId="15" hidden="1">{"'Sheet1'!$L$16"}</definedName>
    <definedName name="____hu1" localSheetId="16" hidden="1">{"'Sheet1'!$L$16"}</definedName>
    <definedName name="____hu1" localSheetId="17" hidden="1">{"'Sheet1'!$L$16"}</definedName>
    <definedName name="____hu1" localSheetId="14" hidden="1">{"'Sheet1'!$L$16"}</definedName>
    <definedName name="____hu1">{"'Sheet1'!$L$16"}</definedName>
    <definedName name="____hu2" localSheetId="15" hidden="1">{"'Sheet1'!$L$16"}</definedName>
    <definedName name="____hu2" localSheetId="16" hidden="1">{"'Sheet1'!$L$16"}</definedName>
    <definedName name="____hu2" localSheetId="17" hidden="1">{"'Sheet1'!$L$16"}</definedName>
    <definedName name="____hu2" localSheetId="14" hidden="1">{"'Sheet1'!$L$16"}</definedName>
    <definedName name="____hu2">{"'Sheet1'!$L$16"}</definedName>
    <definedName name="____hu5" localSheetId="15" hidden="1">{"'Sheet1'!$L$16"}</definedName>
    <definedName name="____hu5" localSheetId="16" hidden="1">{"'Sheet1'!$L$16"}</definedName>
    <definedName name="____hu5" localSheetId="17" hidden="1">{"'Sheet1'!$L$16"}</definedName>
    <definedName name="____hu5" localSheetId="14" hidden="1">{"'Sheet1'!$L$16"}</definedName>
    <definedName name="____hu5">{"'Sheet1'!$L$16"}</definedName>
    <definedName name="____hu6" localSheetId="15" hidden="1">{"'Sheet1'!$L$16"}</definedName>
    <definedName name="____hu6" localSheetId="16" hidden="1">{"'Sheet1'!$L$16"}</definedName>
    <definedName name="____hu6" localSheetId="17" hidden="1">{"'Sheet1'!$L$16"}</definedName>
    <definedName name="____hu6" localSheetId="14" hidden="1">{"'Sheet1'!$L$16"}</definedName>
    <definedName name="____hu6">{"'Sheet1'!$L$16"}</definedName>
    <definedName name="____isc1">0.035</definedName>
    <definedName name="____isc2">0.02</definedName>
    <definedName name="____isc3">0.054</definedName>
    <definedName name="____K146" localSheetId="15" hidden="1">{"'Sheet1'!$L$16"}</definedName>
    <definedName name="____K146" localSheetId="16" hidden="1">{"'Sheet1'!$L$16"}</definedName>
    <definedName name="____K146" localSheetId="17" hidden="1">{"'Sheet1'!$L$16"}</definedName>
    <definedName name="____K146" localSheetId="14" hidden="1">{"'Sheet1'!$L$16"}</definedName>
    <definedName name="____K146" hidden="1">{"'Sheet1'!$L$16"}</definedName>
    <definedName name="____k27" localSheetId="15" hidden="1">{"'Sheet1'!$L$16"}</definedName>
    <definedName name="____k27" localSheetId="16" hidden="1">{"'Sheet1'!$L$16"}</definedName>
    <definedName name="____k27" localSheetId="17" hidden="1">{"'Sheet1'!$L$16"}</definedName>
    <definedName name="____k27" localSheetId="14" hidden="1">{"'Sheet1'!$L$16"}</definedName>
    <definedName name="____k27" hidden="1">{"'Sheet1'!$L$16"}</definedName>
    <definedName name="____kha1">#N/A</definedName>
    <definedName name="____km03" localSheetId="15" hidden="1">{"'Sheet1'!$L$16"}</definedName>
    <definedName name="____km03" localSheetId="16" hidden="1">{"'Sheet1'!$L$16"}</definedName>
    <definedName name="____km03" localSheetId="17" hidden="1">{"'Sheet1'!$L$16"}</definedName>
    <definedName name="____km03" localSheetId="14" hidden="1">{"'Sheet1'!$L$16"}</definedName>
    <definedName name="____km03" hidden="1">{"'Sheet1'!$L$16"}</definedName>
    <definedName name="____Km36" localSheetId="15">#REF!</definedName>
    <definedName name="____Km36" localSheetId="17">#REF!</definedName>
    <definedName name="____Km36">#REF!</definedName>
    <definedName name="____Knc36" localSheetId="15">#REF!</definedName>
    <definedName name="____Knc36" localSheetId="17">#REF!</definedName>
    <definedName name="____Knc36">#REF!</definedName>
    <definedName name="____Knc57" localSheetId="15">#REF!</definedName>
    <definedName name="____Knc57" localSheetId="17">#REF!</definedName>
    <definedName name="____Knc57">#REF!</definedName>
    <definedName name="____kom1" localSheetId="15" hidden="1">{"'Sheet1'!$L$16"}</definedName>
    <definedName name="____kom1" localSheetId="16" hidden="1">{"'Sheet1'!$L$16"}</definedName>
    <definedName name="____kom1" localSheetId="17" hidden="1">{"'Sheet1'!$L$16"}</definedName>
    <definedName name="____kom1" localSheetId="14" hidden="1">{"'Sheet1'!$L$16"}</definedName>
    <definedName name="____kom1" hidden="1">{"'Sheet1'!$L$16"}</definedName>
    <definedName name="____Kvl36" localSheetId="15">#REF!</definedName>
    <definedName name="____Kvl36" localSheetId="17">#REF!</definedName>
    <definedName name="____Kvl36">#REF!</definedName>
    <definedName name="____Lan1" localSheetId="15" hidden="1">{"'Sheet1'!$L$16"}</definedName>
    <definedName name="____Lan1" localSheetId="16" hidden="1">{"'Sheet1'!$L$16"}</definedName>
    <definedName name="____Lan1" localSheetId="17" hidden="1">{"'Sheet1'!$L$16"}</definedName>
    <definedName name="____Lan1" localSheetId="14" hidden="1">{"'Sheet1'!$L$16"}</definedName>
    <definedName name="____Lan1" hidden="1">{"'Sheet1'!$L$16"}</definedName>
    <definedName name="____LAN3" localSheetId="15" hidden="1">{"'Sheet1'!$L$16"}</definedName>
    <definedName name="____LAN3" localSheetId="16" hidden="1">{"'Sheet1'!$L$16"}</definedName>
    <definedName name="____LAN3" localSheetId="17" hidden="1">{"'Sheet1'!$L$16"}</definedName>
    <definedName name="____LAN3" localSheetId="14" hidden="1">{"'Sheet1'!$L$16"}</definedName>
    <definedName name="____LAN3" hidden="1">{"'Sheet1'!$L$16"}</definedName>
    <definedName name="____lap1">#N/A</definedName>
    <definedName name="____lap2">#N/A</definedName>
    <definedName name="____lk2" localSheetId="15" hidden="1">{"'Sheet1'!$L$16"}</definedName>
    <definedName name="____lk2" localSheetId="16" hidden="1">{"'Sheet1'!$L$16"}</definedName>
    <definedName name="____lk2" localSheetId="17" hidden="1">{"'Sheet1'!$L$16"}</definedName>
    <definedName name="____lk2" localSheetId="14" hidden="1">{"'Sheet1'!$L$16"}</definedName>
    <definedName name="____lk2" hidden="1">{"'Sheet1'!$L$16"}</definedName>
    <definedName name="____M36" localSheetId="15" hidden="1">{"'Sheet1'!$L$16"}</definedName>
    <definedName name="____M36" localSheetId="16" hidden="1">{"'Sheet1'!$L$16"}</definedName>
    <definedName name="____M36" localSheetId="17" hidden="1">{"'Sheet1'!$L$16"}</definedName>
    <definedName name="____M36" localSheetId="14" hidden="1">{"'Sheet1'!$L$16"}</definedName>
    <definedName name="____M36" hidden="1">{"'Sheet1'!$L$16"}</definedName>
    <definedName name="____m4" localSheetId="16" hidden="1">{"'Sheet1'!$L$16"}</definedName>
    <definedName name="____m4" localSheetId="17" hidden="1">{"'Sheet1'!$L$16"}</definedName>
    <definedName name="____m4" hidden="1">{"'Sheet1'!$L$16"}</definedName>
    <definedName name="____MAC12">#N/A</definedName>
    <definedName name="____MAC46">#N/A</definedName>
    <definedName name="____MTL12" localSheetId="15" hidden="1">{"'Sheet1'!$L$16"}</definedName>
    <definedName name="____MTL12" localSheetId="16" hidden="1">{"'Sheet1'!$L$16"}</definedName>
    <definedName name="____MTL12" localSheetId="17" hidden="1">{"'Sheet1'!$L$16"}</definedName>
    <definedName name="____MTL12" localSheetId="14" hidden="1">{"'Sheet1'!$L$16"}</definedName>
    <definedName name="____MTL12" hidden="1">{"'Sheet1'!$L$16"}</definedName>
    <definedName name="____n23" localSheetId="15" hidden="1">{"'Sheet1'!$L$16"}</definedName>
    <definedName name="____n23" localSheetId="16" hidden="1">{"'Sheet1'!$L$16"}</definedName>
    <definedName name="____n23" localSheetId="17" hidden="1">{"'Sheet1'!$L$16"}</definedName>
    <definedName name="____n23" localSheetId="14" hidden="1">{"'Sheet1'!$L$16"}</definedName>
    <definedName name="____n23" hidden="1">{"'Sheet1'!$L$16"}</definedName>
    <definedName name="____NCL100">#N/A</definedName>
    <definedName name="____NCL200">#N/A</definedName>
    <definedName name="____NCL250">#N/A</definedName>
    <definedName name="____NET2">#N/A</definedName>
    <definedName name="____nin190">#N/A</definedName>
    <definedName name="____NK5" localSheetId="15" hidden="1">{"'Sheet1'!$L$16"}</definedName>
    <definedName name="____NK5" localSheetId="16" hidden="1">{"'Sheet1'!$L$16"}</definedName>
    <definedName name="____NK5" localSheetId="17" hidden="1">{"'Sheet1'!$L$16"}</definedName>
    <definedName name="____NK5" localSheetId="14" hidden="1">{"'Sheet1'!$L$16"}</definedName>
    <definedName name="____NK5" hidden="1">{"'Sheet1'!$L$16"}</definedName>
    <definedName name="____nln2000">1.8</definedName>
    <definedName name="____nln2005">2.32</definedName>
    <definedName name="____nln2010">2.95</definedName>
    <definedName name="____nln97">1.39</definedName>
    <definedName name="____nln98">1.52</definedName>
    <definedName name="____nln99">1.65</definedName>
    <definedName name="____NSO2" localSheetId="15" hidden="1">{"'Sheet1'!$L$16"}</definedName>
    <definedName name="____NSO2" localSheetId="16" hidden="1">{"'Sheet1'!$L$16"}</definedName>
    <definedName name="____NSO2" localSheetId="17" hidden="1">{"'Sheet1'!$L$16"}</definedName>
    <definedName name="____NSO2" localSheetId="14" hidden="1">{"'Sheet1'!$L$16"}</definedName>
    <definedName name="____NSO2" hidden="1">{"'Sheet1'!$L$16"}</definedName>
    <definedName name="____PA3" localSheetId="15" hidden="1">{"'Sheet1'!$L$16"}</definedName>
    <definedName name="____PA3" localSheetId="16" hidden="1">{"'Sheet1'!$L$16"}</definedName>
    <definedName name="____PA3" localSheetId="17" hidden="1">{"'Sheet1'!$L$16"}</definedName>
    <definedName name="____PA3" localSheetId="14" hidden="1">{"'Sheet1'!$L$16"}</definedName>
    <definedName name="____PA3" hidden="1">{"'Sheet1'!$L$16"}</definedName>
    <definedName name="____phu2" localSheetId="15" hidden="1">{"'Sheet1'!$L$16"}</definedName>
    <definedName name="____phu2" localSheetId="16" hidden="1">{"'Sheet1'!$L$16"}</definedName>
    <definedName name="____phu2" localSheetId="17" hidden="1">{"'Sheet1'!$L$16"}</definedName>
    <definedName name="____phu2" localSheetId="14" hidden="1">{"'Sheet1'!$L$16"}</definedName>
    <definedName name="____phu2" hidden="1">{"'Sheet1'!$L$16"}</definedName>
    <definedName name="____Pl2" localSheetId="16">{"'Sheet1'!$L$16"}</definedName>
    <definedName name="____Pl2" localSheetId="17">{"'Sheet1'!$L$16"}</definedName>
    <definedName name="____Pl2">{"'Sheet1'!$L$16"}</definedName>
    <definedName name="____sat10">NA()</definedName>
    <definedName name="____sat14">NA()</definedName>
    <definedName name="____sat6">NA()</definedName>
    <definedName name="____sat8">NA()</definedName>
    <definedName name="____sc1">#N/A</definedName>
    <definedName name="____SC2">#N/A</definedName>
    <definedName name="____sc3">#N/A</definedName>
    <definedName name="____SN3">#N/A</definedName>
    <definedName name="____SOC10">0.3456</definedName>
    <definedName name="____SOC8">0.2827</definedName>
    <definedName name="____Sta1">531.877</definedName>
    <definedName name="____Sta2">561.952</definedName>
    <definedName name="____Sta3">712.202</definedName>
    <definedName name="____Sta4">762.202</definedName>
    <definedName name="____su12">NA()</definedName>
    <definedName name="____Su70">NA()</definedName>
    <definedName name="____T12">#N/A</definedName>
    <definedName name="____t23" localSheetId="15" hidden="1">{"'Sheet1'!$L$16"}</definedName>
    <definedName name="____t23" localSheetId="16" hidden="1">{"'Sheet1'!$L$16"}</definedName>
    <definedName name="____t23" localSheetId="17" hidden="1">{"'Sheet1'!$L$16"}</definedName>
    <definedName name="____t23" localSheetId="14" hidden="1">{"'Sheet1'!$L$16"}</definedName>
    <definedName name="____t23" hidden="1">{"'Sheet1'!$L$16"}</definedName>
    <definedName name="____T4" localSheetId="17">#REF!</definedName>
    <definedName name="____T4">#REF!</definedName>
    <definedName name="____t400" localSheetId="15" hidden="1">{"'Sheet1'!$L$16"}</definedName>
    <definedName name="____t400" localSheetId="16" hidden="1">{"'Sheet1'!$L$16"}</definedName>
    <definedName name="____t400" localSheetId="17" hidden="1">{"'Sheet1'!$L$16"}</definedName>
    <definedName name="____t400" localSheetId="14" hidden="1">{"'Sheet1'!$L$16"}</definedName>
    <definedName name="____t400" hidden="1">{"'Sheet1'!$L$16"}</definedName>
    <definedName name="____T8" localSheetId="15" hidden="1">{"'Sheet1'!$L$16"}</definedName>
    <definedName name="____T8" localSheetId="16" hidden="1">{"'Sheet1'!$L$16"}</definedName>
    <definedName name="____T8" localSheetId="17" hidden="1">{"'Sheet1'!$L$16"}</definedName>
    <definedName name="____T8" localSheetId="14" hidden="1">{"'Sheet1'!$L$16"}</definedName>
    <definedName name="____T8" hidden="1">{"'Sheet1'!$L$16"}</definedName>
    <definedName name="____td1" localSheetId="15" hidden="1">{"'Sheet1'!$L$16"}</definedName>
    <definedName name="____td1" localSheetId="16" hidden="1">{"'Sheet1'!$L$16"}</definedName>
    <definedName name="____td1" localSheetId="17" hidden="1">{"'Sheet1'!$L$16"}</definedName>
    <definedName name="____td1" localSheetId="14" hidden="1">{"'Sheet1'!$L$16"}</definedName>
    <definedName name="____td1" hidden="1">{"'Sheet1'!$L$16"}</definedName>
    <definedName name="____th100">NA()</definedName>
    <definedName name="____TH160">NA()</definedName>
    <definedName name="____THt7" localSheetId="16">{"Book1","Bang chia luong.xls"}</definedName>
    <definedName name="____THt7" localSheetId="17">{"Book1","Bang chia luong.xls"}</definedName>
    <definedName name="____THt7">{"Book1","Bang chia luong.xls"}</definedName>
    <definedName name="____TK155">#N/A</definedName>
    <definedName name="____TK422">#N/A</definedName>
    <definedName name="____TL1">#N/A</definedName>
    <definedName name="____TL2">#N/A</definedName>
    <definedName name="____TL3">#N/A</definedName>
    <definedName name="____TLA120">#N/A</definedName>
    <definedName name="____TLA35">#N/A</definedName>
    <definedName name="____TLA50">#N/A</definedName>
    <definedName name="____TLA70">#N/A</definedName>
    <definedName name="____TLA95">#N/A</definedName>
    <definedName name="____TM2" localSheetId="15" hidden="1">{"'Sheet1'!$L$16"}</definedName>
    <definedName name="____TM2" localSheetId="16" hidden="1">{"'Sheet1'!$L$16"}</definedName>
    <definedName name="____TM2" localSheetId="17" hidden="1">{"'Sheet1'!$L$16"}</definedName>
    <definedName name="____TM2" localSheetId="14" hidden="1">{"'Sheet1'!$L$16"}</definedName>
    <definedName name="____TM2" hidden="1">{"'Sheet1'!$L$16"}</definedName>
    <definedName name="____TR250">NA()</definedName>
    <definedName name="____tr375">NA()</definedName>
    <definedName name="____Tru21" localSheetId="15" hidden="1">{"'Sheet1'!$L$16"}</definedName>
    <definedName name="____Tru21" localSheetId="16" hidden="1">{"'Sheet1'!$L$16"}</definedName>
    <definedName name="____Tru21" localSheetId="17" hidden="1">{"'Sheet1'!$L$16"}</definedName>
    <definedName name="____Tru21" localSheetId="14" hidden="1">{"'Sheet1'!$L$16"}</definedName>
    <definedName name="____Tru21" hidden="1">{"'Sheet1'!$L$16"}</definedName>
    <definedName name="____tt3" localSheetId="15" hidden="1">{"'Sheet1'!$L$16"}</definedName>
    <definedName name="____tt3" localSheetId="16" hidden="1">{"'Sheet1'!$L$16"}</definedName>
    <definedName name="____tt3" localSheetId="17" hidden="1">{"'Sheet1'!$L$16"}</definedName>
    <definedName name="____tt3" localSheetId="14" hidden="1">{"'Sheet1'!$L$16"}</definedName>
    <definedName name="____tt3" hidden="1">{"'Sheet1'!$L$16"}</definedName>
    <definedName name="____tz593">#N/A</definedName>
    <definedName name="____VAN1">NA()</definedName>
    <definedName name="____vc4" localSheetId="16" hidden="1">{"'Sheet1'!$L$16"}</definedName>
    <definedName name="____vc4" localSheetId="17" hidden="1">{"'Sheet1'!$L$16"}</definedName>
    <definedName name="____vc4" hidden="1">{"'Sheet1'!$L$16"}</definedName>
    <definedName name="____VL100">#N/A</definedName>
    <definedName name="____vl2" localSheetId="15" hidden="1">{"'Sheet1'!$L$16"}</definedName>
    <definedName name="____vl2" localSheetId="16" hidden="1">{"'Sheet1'!$L$16"}</definedName>
    <definedName name="____vl2" localSheetId="17" hidden="1">{"'Sheet1'!$L$16"}</definedName>
    <definedName name="____vl2" localSheetId="14" hidden="1">{"'Sheet1'!$L$16"}</definedName>
    <definedName name="____vl2" hidden="1">{"'Sheet1'!$L$16"}</definedName>
    <definedName name="____VL200" localSheetId="15">#REF!</definedName>
    <definedName name="____VL200" localSheetId="17">#REF!</definedName>
    <definedName name="____VL200">#REF!</definedName>
    <definedName name="____VL250">#N/A</definedName>
    <definedName name="____VLP2" localSheetId="15" hidden="1">{"'Sheet1'!$L$16"}</definedName>
    <definedName name="____VLP2" localSheetId="16" hidden="1">{"'Sheet1'!$L$16"}</definedName>
    <definedName name="____VLP2" localSheetId="17" hidden="1">{"'Sheet1'!$L$16"}</definedName>
    <definedName name="____VLP2" localSheetId="14" hidden="1">{"'Sheet1'!$L$16"}</definedName>
    <definedName name="____VLP2" hidden="1">{"'Sheet1'!$L$16"}</definedName>
    <definedName name="___a1" localSheetId="15" hidden="1">{"'Sheet1'!$L$16"}</definedName>
    <definedName name="___a1" localSheetId="16" hidden="1">{"'Sheet1'!$L$16"}</definedName>
    <definedName name="___a1" localSheetId="17" hidden="1">{"'Sheet1'!$L$16"}</definedName>
    <definedName name="___a1" localSheetId="14" hidden="1">{"'Sheet1'!$L$16"}</definedName>
    <definedName name="___a1" localSheetId="19" hidden="1">{"'Sheet1'!$L$16"}</definedName>
    <definedName name="___a1" localSheetId="20" hidden="1">{"'Sheet1'!$L$16"}</definedName>
    <definedName name="___a1" hidden="1">{"'Sheet1'!$L$16"}</definedName>
    <definedName name="___a129" localSheetId="15" hidden="1">{"Offgrid",#N/A,FALSE,"OFFGRID";"Region",#N/A,FALSE,"REGION";"Offgrid -2",#N/A,FALSE,"OFFGRID";"WTP",#N/A,FALSE,"WTP";"WTP -2",#N/A,FALSE,"WTP";"Project",#N/A,FALSE,"PROJECT";"Summary -2",#N/A,FALSE,"SUMMARY"}</definedName>
    <definedName name="___a129" localSheetId="16" hidden="1">{"Offgrid",#N/A,FALSE,"OFFGRID";"Region",#N/A,FALSE,"REGION";"Offgrid -2",#N/A,FALSE,"OFFGRID";"WTP",#N/A,FALSE,"WTP";"WTP -2",#N/A,FALSE,"WTP";"Project",#N/A,FALSE,"PROJECT";"Summary -2",#N/A,FALSE,"SUMMARY"}</definedName>
    <definedName name="___a129" localSheetId="17" hidden="1">{"Offgrid",#N/A,FALSE,"OFFGRID";"Region",#N/A,FALSE,"REGION";"Offgrid -2",#N/A,FALSE,"OFFGRID";"WTP",#N/A,FALSE,"WTP";"WTP -2",#N/A,FALSE,"WTP";"Project",#N/A,FALSE,"PROJECT";"Summary -2",#N/A,FALSE,"SUMMARY"}</definedName>
    <definedName name="___a129" localSheetId="14" hidden="1">{"Offgrid",#N/A,FALSE,"OFFGRID";"Region",#N/A,FALSE,"REGION";"Offgrid -2",#N/A,FALSE,"OFFGRID";"WTP",#N/A,FALSE,"WTP";"WTP -2",#N/A,FALSE,"WTP";"Project",#N/A,FALSE,"PROJECT";"Summary -2",#N/A,FALSE,"SUMMARY"}</definedName>
    <definedName name="___a129" hidden="1">{"Offgrid",#N/A,FALSE,"OFFGRID";"Region",#N/A,FALSE,"REGION";"Offgrid -2",#N/A,FALSE,"OFFGRID";"WTP",#N/A,FALSE,"WTP";"WTP -2",#N/A,FALSE,"WTP";"Project",#N/A,FALSE,"PROJECT";"Summary -2",#N/A,FALSE,"SUMMARY"}</definedName>
    <definedName name="___a130" localSheetId="15" hidden="1">{"Offgrid",#N/A,FALSE,"OFFGRID";"Region",#N/A,FALSE,"REGION";"Offgrid -2",#N/A,FALSE,"OFFGRID";"WTP",#N/A,FALSE,"WTP";"WTP -2",#N/A,FALSE,"WTP";"Project",#N/A,FALSE,"PROJECT";"Summary -2",#N/A,FALSE,"SUMMARY"}</definedName>
    <definedName name="___a130" localSheetId="16" hidden="1">{"Offgrid",#N/A,FALSE,"OFFGRID";"Region",#N/A,FALSE,"REGION";"Offgrid -2",#N/A,FALSE,"OFFGRID";"WTP",#N/A,FALSE,"WTP";"WTP -2",#N/A,FALSE,"WTP";"Project",#N/A,FALSE,"PROJECT";"Summary -2",#N/A,FALSE,"SUMMARY"}</definedName>
    <definedName name="___a130" localSheetId="17" hidden="1">{"Offgrid",#N/A,FALSE,"OFFGRID";"Region",#N/A,FALSE,"REGION";"Offgrid -2",#N/A,FALSE,"OFFGRID";"WTP",#N/A,FALSE,"WTP";"WTP -2",#N/A,FALSE,"WTP";"Project",#N/A,FALSE,"PROJECT";"Summary -2",#N/A,FALSE,"SUMMARY"}</definedName>
    <definedName name="___a130" localSheetId="14" hidden="1">{"Offgrid",#N/A,FALSE,"OFFGRID";"Region",#N/A,FALSE,"REGION";"Offgrid -2",#N/A,FALSE,"OFFGRID";"WTP",#N/A,FALSE,"WTP";"WTP -2",#N/A,FALSE,"WTP";"Project",#N/A,FALSE,"PROJECT";"Summary -2",#N/A,FALSE,"SUMMARY"}</definedName>
    <definedName name="___a130" hidden="1">{"Offgrid",#N/A,FALSE,"OFFGRID";"Region",#N/A,FALSE,"REGION";"Offgrid -2",#N/A,FALSE,"OFFGRID";"WTP",#N/A,FALSE,"WTP";"WTP -2",#N/A,FALSE,"WTP";"Project",#N/A,FALSE,"PROJECT";"Summary -2",#N/A,FALSE,"SUMMARY"}</definedName>
    <definedName name="___a16550">#N/A</definedName>
    <definedName name="___a2" localSheetId="15" hidden="1">{"'Sheet1'!$L$16"}</definedName>
    <definedName name="___a2" localSheetId="16" hidden="1">{"'Sheet1'!$L$16"}</definedName>
    <definedName name="___a2" localSheetId="17" hidden="1">{"'Sheet1'!$L$16"}</definedName>
    <definedName name="___a2" localSheetId="14" hidden="1">{"'Sheet1'!$L$16"}</definedName>
    <definedName name="___a2" hidden="1">{"'Sheet1'!$L$16"}</definedName>
    <definedName name="___A65700">NA()</definedName>
    <definedName name="___A65800">NA()</definedName>
    <definedName name="___A66000">NA()</definedName>
    <definedName name="___A67000">NA()</definedName>
    <definedName name="___A68000">NA()</definedName>
    <definedName name="___A70000">NA()</definedName>
    <definedName name="___A75000">NA()</definedName>
    <definedName name="___A85000">NA()</definedName>
    <definedName name="___abb91">NA()</definedName>
    <definedName name="___B1" localSheetId="16">{"'Sheet1'!$L$16"}</definedName>
    <definedName name="___B1" localSheetId="17">{"'Sheet1'!$L$16"}</definedName>
    <definedName name="___B1">{"'Sheet1'!$L$16"}</definedName>
    <definedName name="___B11" localSheetId="15">{"BIEUBA~1.XLS"}</definedName>
    <definedName name="___B11" localSheetId="16">{"BIEUBA~1.XLS"}</definedName>
    <definedName name="___B11" localSheetId="17">{"BIEUBA~1.XLS"}</definedName>
    <definedName name="___B11" localSheetId="14">{"BIEUBA~1.XLS"}</definedName>
    <definedName name="___B11">{"BIEUBA~1.XLS"}</definedName>
    <definedName name="___bac3">12413</definedName>
    <definedName name="___bac4">13529</definedName>
    <definedName name="___bac5">15483</definedName>
    <definedName name="___ban2" localSheetId="15" hidden="1">{"'Sheet1'!$L$16"}</definedName>
    <definedName name="___ban2" localSheetId="16" hidden="1">{"'Sheet1'!$L$16"}</definedName>
    <definedName name="___ban2" localSheetId="17" hidden="1">{"'Sheet1'!$L$16"}</definedName>
    <definedName name="___ban2" localSheetId="14" hidden="1">{"'Sheet1'!$L$16"}</definedName>
    <definedName name="___ban2">{"'Sheet1'!$L$16"}</definedName>
    <definedName name="___boi1">#N/A</definedName>
    <definedName name="___boi2">#N/A</definedName>
    <definedName name="___btm10" localSheetId="15">#REF!</definedName>
    <definedName name="___btm10" localSheetId="17">#REF!</definedName>
    <definedName name="___btm10">#REF!</definedName>
    <definedName name="___cep1" localSheetId="15" hidden="1">{"'Sheet1'!$L$16"}</definedName>
    <definedName name="___cep1" localSheetId="16" hidden="1">{"'Sheet1'!$L$16"}</definedName>
    <definedName name="___cep1" localSheetId="17" hidden="1">{"'Sheet1'!$L$16"}</definedName>
    <definedName name="___cep1" localSheetId="14" hidden="1">{"'Sheet1'!$L$16"}</definedName>
    <definedName name="___cep1" hidden="1">{"'Sheet1'!$L$16"}</definedName>
    <definedName name="___co2">#N/A</definedName>
    <definedName name="___co3">#N/A</definedName>
    <definedName name="___Coc39" localSheetId="15" hidden="1">{"'Sheet1'!$L$16"}</definedName>
    <definedName name="___Coc39" localSheetId="16" hidden="1">{"'Sheet1'!$L$16"}</definedName>
    <definedName name="___Coc39" localSheetId="17" hidden="1">{"'Sheet1'!$L$16"}</definedName>
    <definedName name="___Coc39" localSheetId="14" hidden="1">{"'Sheet1'!$L$16"}</definedName>
    <definedName name="___Coc39" hidden="1">{"'Sheet1'!$L$16"}</definedName>
    <definedName name="___CON1" localSheetId="15">#REF!</definedName>
    <definedName name="___CON1" localSheetId="16">#REF!</definedName>
    <definedName name="___CON1" localSheetId="17">#REF!</definedName>
    <definedName name="___CON1" localSheetId="14">#REF!</definedName>
    <definedName name="___CON1" localSheetId="20">#REF!</definedName>
    <definedName name="___CON1">#REF!</definedName>
    <definedName name="___CON2" localSheetId="15">#REF!</definedName>
    <definedName name="___CON2" localSheetId="16">#REF!</definedName>
    <definedName name="___CON2" localSheetId="17">#REF!</definedName>
    <definedName name="___CON2" localSheetId="14">#REF!</definedName>
    <definedName name="___CON2" localSheetId="20">#REF!</definedName>
    <definedName name="___CON2">#REF!</definedName>
    <definedName name="___cs805" localSheetId="15">#N/A</definedName>
    <definedName name="___cs805" localSheetId="16">#N/A</definedName>
    <definedName name="___cs805" localSheetId="17">#N/A</definedName>
    <definedName name="___cs805" localSheetId="14">#N/A</definedName>
    <definedName name="___cs805">"$#REF!.$B$258:$C$293"</definedName>
    <definedName name="___CT250">NA()</definedName>
    <definedName name="___Cty501" localSheetId="15" hidden="1">{"'Sheet1'!$L$16"}</definedName>
    <definedName name="___Cty501" localSheetId="16" hidden="1">{"'Sheet1'!$L$16"}</definedName>
    <definedName name="___Cty501" localSheetId="17" hidden="1">{"'Sheet1'!$L$16"}</definedName>
    <definedName name="___Cty501" localSheetId="14" hidden="1">{"'Sheet1'!$L$16"}</definedName>
    <definedName name="___Cty501" hidden="1">{"'Sheet1'!$L$16"}</definedName>
    <definedName name="___D1" localSheetId="15" hidden="1">{"'Sheet1'!$L$16"}</definedName>
    <definedName name="___D1" localSheetId="16" hidden="1">{"'Sheet1'!$L$16"}</definedName>
    <definedName name="___D1" localSheetId="17" hidden="1">{"'Sheet1'!$L$16"}</definedName>
    <definedName name="___D1" localSheetId="14" hidden="1">{"'Sheet1'!$L$16"}</definedName>
    <definedName name="___D1" hidden="1">{"'Sheet1'!$L$16"}</definedName>
    <definedName name="___d1500" localSheetId="15" hidden="1">{"'Sheet1'!$L$16"}</definedName>
    <definedName name="___d1500" localSheetId="16" hidden="1">{"'Sheet1'!$L$16"}</definedName>
    <definedName name="___d1500" localSheetId="17" hidden="1">{"'Sheet1'!$L$16"}</definedName>
    <definedName name="___d1500" localSheetId="14" hidden="1">{"'Sheet1'!$L$16"}</definedName>
    <definedName name="___d1500" hidden="1">{"'Sheet1'!$L$16"}</definedName>
    <definedName name="___ddn400">#N/A</definedName>
    <definedName name="___ddn600">#N/A</definedName>
    <definedName name="___dgt100">NA()</definedName>
    <definedName name="___dt1" localSheetId="15" hidden="1">#REF!</definedName>
    <definedName name="___dt1" localSheetId="17" hidden="1">#REF!</definedName>
    <definedName name="___dt1" hidden="1">#REF!</definedName>
    <definedName name="___DT12" localSheetId="16">{"'Sheet1'!$L$16"}</definedName>
    <definedName name="___DT12" localSheetId="17">{"'Sheet1'!$L$16"}</definedName>
    <definedName name="___DT12">{"'Sheet1'!$L$16"}</definedName>
    <definedName name="___dt3" localSheetId="15" hidden="1">{"'Sheet1'!$L$16"}</definedName>
    <definedName name="___dt3" localSheetId="16" hidden="1">{"'Sheet1'!$L$16"}</definedName>
    <definedName name="___dt3" localSheetId="17" hidden="1">{"'Sheet1'!$L$16"}</definedName>
    <definedName name="___dt3" localSheetId="14" hidden="1">{"'Sheet1'!$L$16"}</definedName>
    <definedName name="___dt3" hidden="1">{"'Sheet1'!$L$16"}</definedName>
    <definedName name="___dvu2000">1.77</definedName>
    <definedName name="___dvu2005">2.37</definedName>
    <definedName name="___dvu2010">3.05</definedName>
    <definedName name="___dvu97">1.36</definedName>
    <definedName name="___dvu98">1.48</definedName>
    <definedName name="___dvu99">1.61</definedName>
    <definedName name="___EVN2" localSheetId="15">boa</definedName>
    <definedName name="___EVN2" localSheetId="16">boa</definedName>
    <definedName name="___EVN2" localSheetId="17">boa</definedName>
    <definedName name="___EVN2" localSheetId="14">boa</definedName>
    <definedName name="___EVN2">boa</definedName>
    <definedName name="___Goi8" localSheetId="15" hidden="1">{"'Sheet1'!$L$16"}</definedName>
    <definedName name="___Goi8" localSheetId="16" hidden="1">{"'Sheet1'!$L$16"}</definedName>
    <definedName name="___Goi8" localSheetId="17" hidden="1">{"'Sheet1'!$L$16"}</definedName>
    <definedName name="___Goi8" localSheetId="14" hidden="1">{"'Sheet1'!$L$16"}</definedName>
    <definedName name="___Goi8" hidden="1">{"'Sheet1'!$L$16"}</definedName>
    <definedName name="___h1" localSheetId="15" hidden="1">{"'Sheet1'!$L$16"}</definedName>
    <definedName name="___h1" localSheetId="16" hidden="1">{"'Sheet1'!$L$16"}</definedName>
    <definedName name="___h1" localSheetId="17" hidden="1">{"'Sheet1'!$L$16"}</definedName>
    <definedName name="___h1" localSheetId="14" hidden="1">{"'Sheet1'!$L$16"}</definedName>
    <definedName name="___h1" hidden="1">{"'Sheet1'!$L$16"}</definedName>
    <definedName name="___h10">#N/A</definedName>
    <definedName name="___h2" localSheetId="16">{"'Sheet1'!$L$16"}</definedName>
    <definedName name="___h2" localSheetId="17">{"'Sheet1'!$L$16"}</definedName>
    <definedName name="___h2">{"'Sheet1'!$L$16"}</definedName>
    <definedName name="___h3" localSheetId="16">{"'Sheet1'!$L$16"}</definedName>
    <definedName name="___h3" localSheetId="17">{"'Sheet1'!$L$16"}</definedName>
    <definedName name="___h3">{"'Sheet1'!$L$16"}</definedName>
    <definedName name="___h5" localSheetId="16">{"'Sheet1'!$L$16"}</definedName>
    <definedName name="___h5" localSheetId="17">{"'Sheet1'!$L$16"}</definedName>
    <definedName name="___h5">{"'Sheet1'!$L$16"}</definedName>
    <definedName name="___h6" localSheetId="16">{"'Sheet1'!$L$16"}</definedName>
    <definedName name="___h6" localSheetId="17">{"'Sheet1'!$L$16"}</definedName>
    <definedName name="___h6">{"'Sheet1'!$L$16"}</definedName>
    <definedName name="___h7" localSheetId="16">{"'Sheet1'!$L$16"}</definedName>
    <definedName name="___h7" localSheetId="17">{"'Sheet1'!$L$16"}</definedName>
    <definedName name="___h7">{"'Sheet1'!$L$16"}</definedName>
    <definedName name="___h8" localSheetId="16">{"'Sheet1'!$L$16"}</definedName>
    <definedName name="___h8" localSheetId="17">{"'Sheet1'!$L$16"}</definedName>
    <definedName name="___h8">{"'Sheet1'!$L$16"}</definedName>
    <definedName name="___h9" localSheetId="16">{"'Sheet1'!$L$16"}</definedName>
    <definedName name="___h9" localSheetId="17">{"'Sheet1'!$L$16"}</definedName>
    <definedName name="___h9">{"'Sheet1'!$L$16"}</definedName>
    <definedName name="___hh1">#N/A</definedName>
    <definedName name="___hh2">#N/A</definedName>
    <definedName name="___HKy2">NA()</definedName>
    <definedName name="___ho13" localSheetId="15" hidden="1">{"'Sheet1'!$L$16"}</definedName>
    <definedName name="___ho13" localSheetId="16" hidden="1">{"'Sheet1'!$L$16"}</definedName>
    <definedName name="___ho13" localSheetId="17" hidden="1">{"'Sheet1'!$L$16"}</definedName>
    <definedName name="___ho13" localSheetId="14" hidden="1">{"'Sheet1'!$L$16"}</definedName>
    <definedName name="___ho13" hidden="1">{"'Sheet1'!$L$16"}</definedName>
    <definedName name="___HS4" localSheetId="15">{"Book1","Dt tonghop.xls"}</definedName>
    <definedName name="___HS4" localSheetId="16">{"Book1","Dt tonghop.xls"}</definedName>
    <definedName name="___HS4" localSheetId="17">{"Book1","Dt tonghop.xls"}</definedName>
    <definedName name="___HS4" localSheetId="14">{"Book1","Dt tonghop.xls"}</definedName>
    <definedName name="___HS4">{"Book1","Dt tonghop.xls"}</definedName>
    <definedName name="___hsm2">1.1289</definedName>
    <definedName name="___hso2">#N/A</definedName>
    <definedName name="___hu1" localSheetId="15" hidden="1">{"'Sheet1'!$L$16"}</definedName>
    <definedName name="___hu1" localSheetId="16" hidden="1">{"'Sheet1'!$L$16"}</definedName>
    <definedName name="___hu1" localSheetId="17" hidden="1">{"'Sheet1'!$L$16"}</definedName>
    <definedName name="___hu1" localSheetId="14" hidden="1">{"'Sheet1'!$L$16"}</definedName>
    <definedName name="___hu1" hidden="1">{"'Sheet1'!$L$16"}</definedName>
    <definedName name="___hu2" localSheetId="15" hidden="1">{"'Sheet1'!$L$16"}</definedName>
    <definedName name="___hu2" localSheetId="16" hidden="1">{"'Sheet1'!$L$16"}</definedName>
    <definedName name="___hu2" localSheetId="17" hidden="1">{"'Sheet1'!$L$16"}</definedName>
    <definedName name="___hu2" localSheetId="14" hidden="1">{"'Sheet1'!$L$16"}</definedName>
    <definedName name="___hu2" hidden="1">{"'Sheet1'!$L$16"}</definedName>
    <definedName name="___hu5" localSheetId="15" hidden="1">{"'Sheet1'!$L$16"}</definedName>
    <definedName name="___hu5" localSheetId="16" hidden="1">{"'Sheet1'!$L$16"}</definedName>
    <definedName name="___hu5" localSheetId="17" hidden="1">{"'Sheet1'!$L$16"}</definedName>
    <definedName name="___hu5" localSheetId="14" hidden="1">{"'Sheet1'!$L$16"}</definedName>
    <definedName name="___hu5" hidden="1">{"'Sheet1'!$L$16"}</definedName>
    <definedName name="___hu6" localSheetId="15" hidden="1">{"'Sheet1'!$L$16"}</definedName>
    <definedName name="___hu6" localSheetId="16" hidden="1">{"'Sheet1'!$L$16"}</definedName>
    <definedName name="___hu6" localSheetId="17" hidden="1">{"'Sheet1'!$L$16"}</definedName>
    <definedName name="___hu6" localSheetId="14" hidden="1">{"'Sheet1'!$L$16"}</definedName>
    <definedName name="___hu6" hidden="1">{"'Sheet1'!$L$16"}</definedName>
    <definedName name="___isc1">0.035</definedName>
    <definedName name="___isc2">0.02</definedName>
    <definedName name="___isc3">0.054</definedName>
    <definedName name="___K146" localSheetId="15" hidden="1">{"'Sheet1'!$L$16"}</definedName>
    <definedName name="___K146" localSheetId="16" hidden="1">{"'Sheet1'!$L$16"}</definedName>
    <definedName name="___K146" localSheetId="17" hidden="1">{"'Sheet1'!$L$16"}</definedName>
    <definedName name="___K146" localSheetId="14" hidden="1">{"'Sheet1'!$L$16"}</definedName>
    <definedName name="___K146" hidden="1">{"'Sheet1'!$L$16"}</definedName>
    <definedName name="___k27" localSheetId="15" hidden="1">{"'Sheet1'!$L$16"}</definedName>
    <definedName name="___k27" localSheetId="16" hidden="1">{"'Sheet1'!$L$16"}</definedName>
    <definedName name="___k27" localSheetId="17" hidden="1">{"'Sheet1'!$L$16"}</definedName>
    <definedName name="___k27" localSheetId="14" hidden="1">{"'Sheet1'!$L$16"}</definedName>
    <definedName name="___k27" hidden="1">{"'Sheet1'!$L$16"}</definedName>
    <definedName name="___kha1">#N/A</definedName>
    <definedName name="___km03" localSheetId="15" hidden="1">{"'Sheet1'!$L$16"}</definedName>
    <definedName name="___km03" localSheetId="16" hidden="1">{"'Sheet1'!$L$16"}</definedName>
    <definedName name="___km03" localSheetId="17" hidden="1">{"'Sheet1'!$L$16"}</definedName>
    <definedName name="___km03" localSheetId="14" hidden="1">{"'Sheet1'!$L$16"}</definedName>
    <definedName name="___km03" hidden="1">{"'Sheet1'!$L$16"}</definedName>
    <definedName name="___Km36" localSheetId="15">#REF!</definedName>
    <definedName name="___Km36" localSheetId="17">#REF!</definedName>
    <definedName name="___Km36">#REF!</definedName>
    <definedName name="___Knc36" localSheetId="15">#REF!</definedName>
    <definedName name="___Knc36" localSheetId="17">#REF!</definedName>
    <definedName name="___Knc36">#REF!</definedName>
    <definedName name="___Knc57" localSheetId="15">#REF!</definedName>
    <definedName name="___Knc57" localSheetId="17">#REF!</definedName>
    <definedName name="___Knc57">#REF!</definedName>
    <definedName name="___kom1" localSheetId="15" hidden="1">{"'Sheet1'!$L$16"}</definedName>
    <definedName name="___kom1" localSheetId="16" hidden="1">{"'Sheet1'!$L$16"}</definedName>
    <definedName name="___kom1" localSheetId="17" hidden="1">{"'Sheet1'!$L$16"}</definedName>
    <definedName name="___kom1" localSheetId="14" hidden="1">{"'Sheet1'!$L$16"}</definedName>
    <definedName name="___kom1" hidden="1">{"'Sheet1'!$L$16"}</definedName>
    <definedName name="___Kvl36" localSheetId="15">#REF!</definedName>
    <definedName name="___Kvl36" localSheetId="17">#REF!</definedName>
    <definedName name="___Kvl36">#REF!</definedName>
    <definedName name="___Lan1" localSheetId="15" hidden="1">{"'Sheet1'!$L$16"}</definedName>
    <definedName name="___Lan1" localSheetId="16" hidden="1">{"'Sheet1'!$L$16"}</definedName>
    <definedName name="___Lan1" localSheetId="17" hidden="1">{"'Sheet1'!$L$16"}</definedName>
    <definedName name="___Lan1" localSheetId="14" hidden="1">{"'Sheet1'!$L$16"}</definedName>
    <definedName name="___Lan1" hidden="1">{"'Sheet1'!$L$16"}</definedName>
    <definedName name="___LAN3" localSheetId="15" hidden="1">{"'Sheet1'!$L$16"}</definedName>
    <definedName name="___LAN3" localSheetId="16" hidden="1">{"'Sheet1'!$L$16"}</definedName>
    <definedName name="___LAN3" localSheetId="17" hidden="1">{"'Sheet1'!$L$16"}</definedName>
    <definedName name="___LAN3" localSheetId="14" hidden="1">{"'Sheet1'!$L$16"}</definedName>
    <definedName name="___LAN3" hidden="1">{"'Sheet1'!$L$16"}</definedName>
    <definedName name="___lap1">#N/A</definedName>
    <definedName name="___lap2">#N/A</definedName>
    <definedName name="___lk2" localSheetId="15" hidden="1">{"'Sheet1'!$L$16"}</definedName>
    <definedName name="___lk2" localSheetId="16" hidden="1">{"'Sheet1'!$L$16"}</definedName>
    <definedName name="___lk2" localSheetId="17" hidden="1">{"'Sheet1'!$L$16"}</definedName>
    <definedName name="___lk2" localSheetId="14" hidden="1">{"'Sheet1'!$L$16"}</definedName>
    <definedName name="___lk2" hidden="1">{"'Sheet1'!$L$16"}</definedName>
    <definedName name="___M36" localSheetId="15" hidden="1">{"'Sheet1'!$L$16"}</definedName>
    <definedName name="___M36" localSheetId="16" hidden="1">{"'Sheet1'!$L$16"}</definedName>
    <definedName name="___M36" localSheetId="17" hidden="1">{"'Sheet1'!$L$16"}</definedName>
    <definedName name="___M36" localSheetId="14" hidden="1">{"'Sheet1'!$L$16"}</definedName>
    <definedName name="___M36">{"'Sheet1'!$L$16"}</definedName>
    <definedName name="___m4" localSheetId="15" hidden="1">{"'Sheet1'!$L$16"}</definedName>
    <definedName name="___m4" localSheetId="16" hidden="1">{"'Sheet1'!$L$16"}</definedName>
    <definedName name="___m4" localSheetId="17" hidden="1">{"'Sheet1'!$L$16"}</definedName>
    <definedName name="___m4" localSheetId="14" hidden="1">{"'Sheet1'!$L$16"}</definedName>
    <definedName name="___m4" hidden="1">{"'Sheet1'!$L$16"}</definedName>
    <definedName name="___MAC12">#N/A</definedName>
    <definedName name="___MAC46">#N/A</definedName>
    <definedName name="___MTL12" localSheetId="15" hidden="1">{"'Sheet1'!$L$16"}</definedName>
    <definedName name="___MTL12" localSheetId="16" hidden="1">{"'Sheet1'!$L$16"}</definedName>
    <definedName name="___MTL12" localSheetId="17" hidden="1">{"'Sheet1'!$L$16"}</definedName>
    <definedName name="___MTL12" localSheetId="14" hidden="1">{"'Sheet1'!$L$16"}</definedName>
    <definedName name="___MTL12" hidden="1">{"'Sheet1'!$L$16"}</definedName>
    <definedName name="___n23" localSheetId="15" hidden="1">{"'Sheet1'!$L$16"}</definedName>
    <definedName name="___n23" localSheetId="16" hidden="1">{"'Sheet1'!$L$16"}</definedName>
    <definedName name="___n23" localSheetId="17" hidden="1">{"'Sheet1'!$L$16"}</definedName>
    <definedName name="___n23" localSheetId="14" hidden="1">{"'Sheet1'!$L$16"}</definedName>
    <definedName name="___n23" hidden="1">{"'Sheet1'!$L$16"}</definedName>
    <definedName name="___NCL100">#N/A</definedName>
    <definedName name="___NCL200">#N/A</definedName>
    <definedName name="___NCL250">#N/A</definedName>
    <definedName name="___NET2" localSheetId="15">#REF!</definedName>
    <definedName name="___NET2" localSheetId="16">#REF!</definedName>
    <definedName name="___NET2" localSheetId="17">#REF!</definedName>
    <definedName name="___NET2" localSheetId="14">#REF!</definedName>
    <definedName name="___NET2" localSheetId="20">#REF!</definedName>
    <definedName name="___NET2">#REF!</definedName>
    <definedName name="___nin190">#N/A</definedName>
    <definedName name="___NK5" localSheetId="15" hidden="1">{"'Sheet1'!$L$16"}</definedName>
    <definedName name="___NK5" localSheetId="16" hidden="1">{"'Sheet1'!$L$16"}</definedName>
    <definedName name="___NK5" localSheetId="17" hidden="1">{"'Sheet1'!$L$16"}</definedName>
    <definedName name="___NK5" localSheetId="14" hidden="1">{"'Sheet1'!$L$16"}</definedName>
    <definedName name="___NK5" hidden="1">{"'Sheet1'!$L$16"}</definedName>
    <definedName name="___nln2000">1.8</definedName>
    <definedName name="___nln2005">2.32</definedName>
    <definedName name="___nln2010">2.95</definedName>
    <definedName name="___nln97">1.39</definedName>
    <definedName name="___nln98">1.52</definedName>
    <definedName name="___nln99">1.65</definedName>
    <definedName name="___NSO2" localSheetId="15" hidden="1">{"'Sheet1'!$L$16"}</definedName>
    <definedName name="___NSO2" localSheetId="16" hidden="1">{"'Sheet1'!$L$16"}</definedName>
    <definedName name="___NSO2" localSheetId="17" hidden="1">{"'Sheet1'!$L$16"}</definedName>
    <definedName name="___NSO2" localSheetId="14" hidden="1">{"'Sheet1'!$L$16"}</definedName>
    <definedName name="___NSO2" hidden="1">{"'Sheet1'!$L$16"}</definedName>
    <definedName name="___PA3" localSheetId="15" hidden="1">{"'Sheet1'!$L$16"}</definedName>
    <definedName name="___PA3" localSheetId="16" hidden="1">{"'Sheet1'!$L$16"}</definedName>
    <definedName name="___PA3" localSheetId="17" hidden="1">{"'Sheet1'!$L$16"}</definedName>
    <definedName name="___PA3" localSheetId="14" hidden="1">{"'Sheet1'!$L$16"}</definedName>
    <definedName name="___PA3" localSheetId="19" hidden="1">{"'Sheet1'!$L$16"}</definedName>
    <definedName name="___PA3" localSheetId="20" hidden="1">{"'Sheet1'!$L$16"}</definedName>
    <definedName name="___PA3" hidden="1">{"'Sheet1'!$L$16"}</definedName>
    <definedName name="___phu2" localSheetId="16" hidden="1">{"'Sheet1'!$L$16"}</definedName>
    <definedName name="___phu2" localSheetId="17" hidden="1">{"'Sheet1'!$L$16"}</definedName>
    <definedName name="___phu2" hidden="1">{"'Sheet1'!$L$16"}</definedName>
    <definedName name="___Pl2" localSheetId="16">{"'Sheet1'!$L$16"}</definedName>
    <definedName name="___Pl2" localSheetId="17">{"'Sheet1'!$L$16"}</definedName>
    <definedName name="___Pl2">{"'Sheet1'!$L$16"}</definedName>
    <definedName name="___PL3" localSheetId="15" hidden="1">#REF!</definedName>
    <definedName name="___PL3" localSheetId="16" hidden="1">#REF!</definedName>
    <definedName name="___PL3" localSheetId="17" hidden="1">#REF!</definedName>
    <definedName name="___PL3" localSheetId="14" hidden="1">#REF!</definedName>
    <definedName name="___PL3" hidden="1">#REF!</definedName>
    <definedName name="___sat10">NA()</definedName>
    <definedName name="___sat14">NA()</definedName>
    <definedName name="___sat6">NA()</definedName>
    <definedName name="___sat8">NA()</definedName>
    <definedName name="___sc1">#N/A</definedName>
    <definedName name="___SC2">#N/A</definedName>
    <definedName name="___sc3">#N/A</definedName>
    <definedName name="___SN3">#N/A</definedName>
    <definedName name="___SOC10">0.3456</definedName>
    <definedName name="___SOC8">0.2827</definedName>
    <definedName name="___Sta1">531.877</definedName>
    <definedName name="___Sta2">561.952</definedName>
    <definedName name="___Sta3">712.202</definedName>
    <definedName name="___Sta4">762.202</definedName>
    <definedName name="___su12">NA()</definedName>
    <definedName name="___Su70">NA()</definedName>
    <definedName name="___T12">#N/A</definedName>
    <definedName name="___t23" localSheetId="15" hidden="1">{"'Sheet1'!$L$16"}</definedName>
    <definedName name="___t23" localSheetId="16" hidden="1">{"'Sheet1'!$L$16"}</definedName>
    <definedName name="___t23" localSheetId="17" hidden="1">{"'Sheet1'!$L$16"}</definedName>
    <definedName name="___t23" localSheetId="14" hidden="1">{"'Sheet1'!$L$16"}</definedName>
    <definedName name="___t23" hidden="1">{"'Sheet1'!$L$16"}</definedName>
    <definedName name="___T4" localSheetId="15">#REF!</definedName>
    <definedName name="___T4" localSheetId="17">#REF!</definedName>
    <definedName name="___T4">#REF!</definedName>
    <definedName name="___t400" localSheetId="15" hidden="1">{"'Sheet1'!$L$16"}</definedName>
    <definedName name="___t400" localSheetId="16" hidden="1">{"'Sheet1'!$L$16"}</definedName>
    <definedName name="___t400" localSheetId="17" hidden="1">{"'Sheet1'!$L$16"}</definedName>
    <definedName name="___t400" localSheetId="14" hidden="1">{"'Sheet1'!$L$16"}</definedName>
    <definedName name="___t400" hidden="1">{"'Sheet1'!$L$16"}</definedName>
    <definedName name="___T8" localSheetId="15" hidden="1">{"'Sheet1'!$L$16"}</definedName>
    <definedName name="___T8" localSheetId="16" hidden="1">{"'Sheet1'!$L$16"}</definedName>
    <definedName name="___T8" localSheetId="17" hidden="1">{"'Sheet1'!$L$16"}</definedName>
    <definedName name="___T8" localSheetId="14" hidden="1">{"'Sheet1'!$L$16"}</definedName>
    <definedName name="___T8" hidden="1">{"'Sheet1'!$L$16"}</definedName>
    <definedName name="___td1" localSheetId="15" hidden="1">{"'Sheet1'!$L$16"}</definedName>
    <definedName name="___td1" localSheetId="16" hidden="1">{"'Sheet1'!$L$16"}</definedName>
    <definedName name="___td1" localSheetId="17" hidden="1">{"'Sheet1'!$L$16"}</definedName>
    <definedName name="___td1" localSheetId="14" hidden="1">{"'Sheet1'!$L$16"}</definedName>
    <definedName name="___td1" hidden="1">{"'Sheet1'!$L$16"}</definedName>
    <definedName name="___th100">NA()</definedName>
    <definedName name="___TH160">NA()</definedName>
    <definedName name="___THt7" localSheetId="16">{"Book1","Bang chia luong.xls"}</definedName>
    <definedName name="___THt7" localSheetId="17">{"Book1","Bang chia luong.xls"}</definedName>
    <definedName name="___THt7">{"Book1","Bang chia luong.xls"}</definedName>
    <definedName name="___TK155">#N/A</definedName>
    <definedName name="___TK422">#N/A</definedName>
    <definedName name="___TL1">#N/A</definedName>
    <definedName name="___TL2">#N/A</definedName>
    <definedName name="___TL3">#N/A</definedName>
    <definedName name="___TLA120">#N/A</definedName>
    <definedName name="___TLA35">#N/A</definedName>
    <definedName name="___TLA50">#N/A</definedName>
    <definedName name="___TLA70">#N/A</definedName>
    <definedName name="___TLA95">#N/A</definedName>
    <definedName name="___TM2" localSheetId="16" hidden="1">{"'Sheet1'!$L$16"}</definedName>
    <definedName name="___TM2" localSheetId="17" hidden="1">{"'Sheet1'!$L$16"}</definedName>
    <definedName name="___TM2" hidden="1">{"'Sheet1'!$L$16"}</definedName>
    <definedName name="___tq2">#N/A</definedName>
    <definedName name="___TR250">NA()</definedName>
    <definedName name="___tr375">NA()</definedName>
    <definedName name="___Tru21" localSheetId="15" hidden="1">{"'Sheet1'!$L$16"}</definedName>
    <definedName name="___Tru21" localSheetId="16" hidden="1">{"'Sheet1'!$L$16"}</definedName>
    <definedName name="___Tru21" localSheetId="17" hidden="1">{"'Sheet1'!$L$16"}</definedName>
    <definedName name="___Tru21" localSheetId="14" hidden="1">{"'Sheet1'!$L$16"}</definedName>
    <definedName name="___Tru21">{"'Sheet1'!$L$16"}</definedName>
    <definedName name="___tt3" localSheetId="15" hidden="1">{"'Sheet1'!$L$16"}</definedName>
    <definedName name="___tt3" localSheetId="16" hidden="1">{"'Sheet1'!$L$16"}</definedName>
    <definedName name="___tt3" localSheetId="17" hidden="1">{"'Sheet1'!$L$16"}</definedName>
    <definedName name="___tt3" localSheetId="14" hidden="1">{"'Sheet1'!$L$16"}</definedName>
    <definedName name="___tt3" hidden="1">{"'Sheet1'!$L$16"}</definedName>
    <definedName name="___TT31" localSheetId="15" hidden="1">{"'Sheet1'!$L$16"}</definedName>
    <definedName name="___TT31" localSheetId="16" hidden="1">{"'Sheet1'!$L$16"}</definedName>
    <definedName name="___TT31" localSheetId="17" hidden="1">{"'Sheet1'!$L$16"}</definedName>
    <definedName name="___TT31" localSheetId="14" hidden="1">{"'Sheet1'!$L$16"}</definedName>
    <definedName name="___TT31" hidden="1">{"'Sheet1'!$L$16"}</definedName>
    <definedName name="___tz593">#N/A</definedName>
    <definedName name="___VAN1">NA()</definedName>
    <definedName name="___vc4" localSheetId="15" hidden="1">{"'Sheet1'!$L$16"}</definedName>
    <definedName name="___vc4" localSheetId="16" hidden="1">{"'Sheet1'!$L$16"}</definedName>
    <definedName name="___vc4" localSheetId="17" hidden="1">{"'Sheet1'!$L$16"}</definedName>
    <definedName name="___vc4" localSheetId="14" hidden="1">{"'Sheet1'!$L$16"}</definedName>
    <definedName name="___vc4" hidden="1">{"'Sheet1'!$L$16"}</definedName>
    <definedName name="___VL100">#N/A</definedName>
    <definedName name="___vl2" localSheetId="15" hidden="1">{"'Sheet1'!$L$16"}</definedName>
    <definedName name="___vl2" localSheetId="16" hidden="1">{"'Sheet1'!$L$16"}</definedName>
    <definedName name="___vl2" localSheetId="17" hidden="1">{"'Sheet1'!$L$16"}</definedName>
    <definedName name="___vl2" localSheetId="14" hidden="1">{"'Sheet1'!$L$16"}</definedName>
    <definedName name="___vl2" hidden="1">{"'Sheet1'!$L$16"}</definedName>
    <definedName name="___VL200" localSheetId="15">#REF!</definedName>
    <definedName name="___VL200" localSheetId="17">#REF!</definedName>
    <definedName name="___VL200">#REF!</definedName>
    <definedName name="___VL250">#N/A</definedName>
    <definedName name="___VLP2" localSheetId="15" hidden="1">{"'Sheet1'!$L$16"}</definedName>
    <definedName name="___VLP2" localSheetId="16" hidden="1">{"'Sheet1'!$L$16"}</definedName>
    <definedName name="___VLP2" localSheetId="17" hidden="1">{"'Sheet1'!$L$16"}</definedName>
    <definedName name="___VLP2" localSheetId="14" hidden="1">{"'Sheet1'!$L$16"}</definedName>
    <definedName name="___VLP2" hidden="1">{"'Sheet1'!$L$16"}</definedName>
    <definedName name="__0DATA_DATA2_L" localSheetId="15">#REF!</definedName>
    <definedName name="__0DATA_DATA2_L" localSheetId="17">#REF!</definedName>
    <definedName name="__0DATA_DATA2_L">#REF!</definedName>
    <definedName name="__2_0ten_" localSheetId="15" hidden="1">#REF!</definedName>
    <definedName name="__2_0ten_" localSheetId="16" hidden="1">#REF!</definedName>
    <definedName name="__2_0ten_" localSheetId="17" hidden="1">#REF!</definedName>
    <definedName name="__2_0ten_" localSheetId="14" hidden="1">#REF!</definedName>
    <definedName name="__2_0ten_" hidden="1">#REF!</definedName>
    <definedName name="__20" localSheetId="15">#REF!</definedName>
    <definedName name="__20" localSheetId="17">#REF!</definedName>
    <definedName name="__20">#REF!</definedName>
    <definedName name="__28" localSheetId="15">#REF!</definedName>
    <definedName name="__28" localSheetId="17">#REF!</definedName>
    <definedName name="__28">#REF!</definedName>
    <definedName name="__a1" localSheetId="15" hidden="1">{"'Sheet1'!$L$16"}</definedName>
    <definedName name="__a1" localSheetId="16" hidden="1">{"'Sheet1'!$L$16"}</definedName>
    <definedName name="__a1" localSheetId="17" hidden="1">{"'Sheet1'!$L$16"}</definedName>
    <definedName name="__a1" localSheetId="14" hidden="1">{"'Sheet1'!$L$16"}</definedName>
    <definedName name="__a1" localSheetId="19" hidden="1">{"'Sheet1'!$L$16"}</definedName>
    <definedName name="__a1" localSheetId="20" hidden="1">{"'Sheet1'!$L$16"}</definedName>
    <definedName name="__a1" hidden="1">{"'Sheet1'!$L$16"}</definedName>
    <definedName name="__a129" localSheetId="15" hidden="1">{"Offgrid",#N/A,FALSE,"OFFGRID";"Region",#N/A,FALSE,"REGION";"Offgrid -2",#N/A,FALSE,"OFFGRID";"WTP",#N/A,FALSE,"WTP";"WTP -2",#N/A,FALSE,"WTP";"Project",#N/A,FALSE,"PROJECT";"Summary -2",#N/A,FALSE,"SUMMARY"}</definedName>
    <definedName name="__a129" localSheetId="16" hidden="1">{"Offgrid",#N/A,FALSE,"OFFGRID";"Region",#N/A,FALSE,"REGION";"Offgrid -2",#N/A,FALSE,"OFFGRID";"WTP",#N/A,FALSE,"WTP";"WTP -2",#N/A,FALSE,"WTP";"Project",#N/A,FALSE,"PROJECT";"Summary -2",#N/A,FALSE,"SUMMARY"}</definedName>
    <definedName name="__a129" localSheetId="17" hidden="1">{"Offgrid",#N/A,FALSE,"OFFGRID";"Region",#N/A,FALSE,"REGION";"Offgrid -2",#N/A,FALSE,"OFFGRID";"WTP",#N/A,FALSE,"WTP";"WTP -2",#N/A,FALSE,"WTP";"Project",#N/A,FALSE,"PROJECT";"Summary -2",#N/A,FALSE,"SUMMARY"}</definedName>
    <definedName name="__a129" localSheetId="14" hidden="1">{"Offgrid",#N/A,FALSE,"OFFGRID";"Region",#N/A,FALSE,"REGION";"Offgrid -2",#N/A,FALSE,"OFFGRID";"WTP",#N/A,FALSE,"WTP";"WTP -2",#N/A,FALSE,"WTP";"Project",#N/A,FALSE,"PROJECT";"Summary -2",#N/A,FALSE,"SUMMARY"}</definedName>
    <definedName name="__a129" hidden="1">{"Offgrid",#N/A,FALSE,"OFFGRID";"Region",#N/A,FALSE,"REGION";"Offgrid -2",#N/A,FALSE,"OFFGRID";"WTP",#N/A,FALSE,"WTP";"WTP -2",#N/A,FALSE,"WTP";"Project",#N/A,FALSE,"PROJECT";"Summary -2",#N/A,FALSE,"SUMMARY"}</definedName>
    <definedName name="__a130" localSheetId="15" hidden="1">{"Offgrid",#N/A,FALSE,"OFFGRID";"Region",#N/A,FALSE,"REGION";"Offgrid -2",#N/A,FALSE,"OFFGRID";"WTP",#N/A,FALSE,"WTP";"WTP -2",#N/A,FALSE,"WTP";"Project",#N/A,FALSE,"PROJECT";"Summary -2",#N/A,FALSE,"SUMMARY"}</definedName>
    <definedName name="__a130" localSheetId="16" hidden="1">{"Offgrid",#N/A,FALSE,"OFFGRID";"Region",#N/A,FALSE,"REGION";"Offgrid -2",#N/A,FALSE,"OFFGRID";"WTP",#N/A,FALSE,"WTP";"WTP -2",#N/A,FALSE,"WTP";"Project",#N/A,FALSE,"PROJECT";"Summary -2",#N/A,FALSE,"SUMMARY"}</definedName>
    <definedName name="__a130" localSheetId="17" hidden="1">{"Offgrid",#N/A,FALSE,"OFFGRID";"Region",#N/A,FALSE,"REGION";"Offgrid -2",#N/A,FALSE,"OFFGRID";"WTP",#N/A,FALSE,"WTP";"WTP -2",#N/A,FALSE,"WTP";"Project",#N/A,FALSE,"PROJECT";"Summary -2",#N/A,FALSE,"SUMMARY"}</definedName>
    <definedName name="__a130" localSheetId="14" hidden="1">{"Offgrid",#N/A,FALSE,"OFFGRID";"Region",#N/A,FALSE,"REGION";"Offgrid -2",#N/A,FALSE,"OFFGRID";"WTP",#N/A,FALSE,"WTP";"WTP -2",#N/A,FALSE,"WTP";"Project",#N/A,FALSE,"PROJECT";"Summary -2",#N/A,FALSE,"SUMMARY"}</definedName>
    <definedName name="__a130" hidden="1">{"Offgrid",#N/A,FALSE,"OFFGRID";"Region",#N/A,FALSE,"REGION";"Offgrid -2",#N/A,FALSE,"OFFGRID";"WTP",#N/A,FALSE,"WTP";"WTP -2",#N/A,FALSE,"WTP";"Project",#N/A,FALSE,"PROJECT";"Summary -2",#N/A,FALSE,"SUMMARY"}</definedName>
    <definedName name="__a16550">#N/A</definedName>
    <definedName name="__a2" localSheetId="15" hidden="1">{"'Sheet1'!$L$16"}</definedName>
    <definedName name="__a2" localSheetId="16" hidden="1">{"'Sheet1'!$L$16"}</definedName>
    <definedName name="__a2" localSheetId="17" hidden="1">{"'Sheet1'!$L$16"}</definedName>
    <definedName name="__a2" localSheetId="14" hidden="1">{"'Sheet1'!$L$16"}</definedName>
    <definedName name="__a2" hidden="1">{"'Sheet1'!$L$16"}</definedName>
    <definedName name="__A65700">NA()</definedName>
    <definedName name="__A65800">NA()</definedName>
    <definedName name="__A66000">NA()</definedName>
    <definedName name="__A67000">NA()</definedName>
    <definedName name="__A68000">NA()</definedName>
    <definedName name="__A70000">NA()</definedName>
    <definedName name="__A75000">NA()</definedName>
    <definedName name="__A85000">NA()</definedName>
    <definedName name="__abb91">NA()</definedName>
    <definedName name="__atn1" localSheetId="15">#REF!</definedName>
    <definedName name="__atn1" localSheetId="17">#REF!</definedName>
    <definedName name="__atn1">#REF!</definedName>
    <definedName name="__atn10" localSheetId="15">#REF!</definedName>
    <definedName name="__atn10" localSheetId="17">#REF!</definedName>
    <definedName name="__atn10">#REF!</definedName>
    <definedName name="__atn2" localSheetId="15">#REF!</definedName>
    <definedName name="__atn2" localSheetId="17">#REF!</definedName>
    <definedName name="__atn2">#REF!</definedName>
    <definedName name="__atn3" localSheetId="15">#REF!</definedName>
    <definedName name="__atn3" localSheetId="17">#REF!</definedName>
    <definedName name="__atn3">#REF!</definedName>
    <definedName name="__atn4" localSheetId="15">#REF!</definedName>
    <definedName name="__atn4" localSheetId="17">#REF!</definedName>
    <definedName name="__atn4">#REF!</definedName>
    <definedName name="__atn5" localSheetId="15">#REF!</definedName>
    <definedName name="__atn5" localSheetId="17">#REF!</definedName>
    <definedName name="__atn5">#REF!</definedName>
    <definedName name="__atn6" localSheetId="15">#REF!</definedName>
    <definedName name="__atn6" localSheetId="17">#REF!</definedName>
    <definedName name="__atn6">#REF!</definedName>
    <definedName name="__atn7" localSheetId="15">#REF!</definedName>
    <definedName name="__atn7" localSheetId="17">#REF!</definedName>
    <definedName name="__atn7">#REF!</definedName>
    <definedName name="__atn8" localSheetId="15">#REF!</definedName>
    <definedName name="__atn8" localSheetId="17">#REF!</definedName>
    <definedName name="__atn8">#REF!</definedName>
    <definedName name="__atn9" localSheetId="15">#REF!</definedName>
    <definedName name="__atn9" localSheetId="17">#REF!</definedName>
    <definedName name="__atn9">#REF!</definedName>
    <definedName name="__B1" localSheetId="16">{"'Sheet1'!$L$16"}</definedName>
    <definedName name="__B1" localSheetId="17">{"'Sheet1'!$L$16"}</definedName>
    <definedName name="__B1">{"'Sheet1'!$L$16"}</definedName>
    <definedName name="__b100000" localSheetId="15">#REF!</definedName>
    <definedName name="__b100000" localSheetId="16">#REF!</definedName>
    <definedName name="__b100000" localSheetId="17">#REF!</definedName>
    <definedName name="__b100000" localSheetId="14">#REF!</definedName>
    <definedName name="__b100000">#REF!</definedName>
    <definedName name="__B72172" localSheetId="15">#REF!</definedName>
    <definedName name="__B72172" localSheetId="16">#REF!</definedName>
    <definedName name="__B72172" localSheetId="17">#REF!</definedName>
    <definedName name="__B72172" localSheetId="14">#REF!</definedName>
    <definedName name="__B72172">#REF!</definedName>
    <definedName name="__B86000" localSheetId="15">#REF!</definedName>
    <definedName name="__B86000" localSheetId="16">#REF!</definedName>
    <definedName name="__B86000" localSheetId="17">#REF!</definedName>
    <definedName name="__B86000" localSheetId="14">#REF!</definedName>
    <definedName name="__B86000">#REF!</definedName>
    <definedName name="__bac3">12413</definedName>
    <definedName name="__bac4">13529</definedName>
    <definedName name="__bac5">15483</definedName>
    <definedName name="__Bal02" localSheetId="15">#REF!</definedName>
    <definedName name="__Bal02" localSheetId="16">#REF!</definedName>
    <definedName name="__Bal02" localSheetId="17">#REF!</definedName>
    <definedName name="__Bal02" localSheetId="14">#REF!</definedName>
    <definedName name="__Bal02">#REF!</definedName>
    <definedName name="__ban2" localSheetId="16">{"'Sheet1'!$L$16"}</definedName>
    <definedName name="__ban2" localSheetId="17" hidden="1">{"'Sheet1'!$L$16"}</definedName>
    <definedName name="__ban2">{"'Sheet1'!$L$16"}</definedName>
    <definedName name="__ben10" localSheetId="15">#REF!</definedName>
    <definedName name="__ben10" localSheetId="17">#REF!</definedName>
    <definedName name="__ben10">#REF!</definedName>
    <definedName name="__ben12" localSheetId="15">#REF!</definedName>
    <definedName name="__ben12" localSheetId="17">#REF!</definedName>
    <definedName name="__ben12">#REF!</definedName>
    <definedName name="__boi1" localSheetId="15">#REF!</definedName>
    <definedName name="__boi1" localSheetId="16">#REF!</definedName>
    <definedName name="__boi1" localSheetId="17">#REF!</definedName>
    <definedName name="__boi1" localSheetId="14">#REF!</definedName>
    <definedName name="__boi1" localSheetId="19">#REF!</definedName>
    <definedName name="__boi1" localSheetId="20">#REF!</definedName>
    <definedName name="__boi1">#REF!</definedName>
    <definedName name="__boi2" localSheetId="15">#REF!</definedName>
    <definedName name="__boi2" localSheetId="16">#REF!</definedName>
    <definedName name="__boi2" localSheetId="17">#REF!</definedName>
    <definedName name="__boi2" localSheetId="14">#REF!</definedName>
    <definedName name="__boi2" localSheetId="19">#REF!</definedName>
    <definedName name="__boi2" localSheetId="20">#REF!</definedName>
    <definedName name="__boi2">#REF!</definedName>
    <definedName name="__boi3" localSheetId="15">#REF!</definedName>
    <definedName name="__boi3" localSheetId="17">#REF!</definedName>
    <definedName name="__boi3">#REF!</definedName>
    <definedName name="__boi4" localSheetId="15">#REF!</definedName>
    <definedName name="__boi4" localSheetId="17">#REF!</definedName>
    <definedName name="__boi4">#REF!</definedName>
    <definedName name="__btc20" localSheetId="15">#REF!</definedName>
    <definedName name="__btc20" localSheetId="17">#REF!</definedName>
    <definedName name="__btc20">#REF!</definedName>
    <definedName name="__btc30" localSheetId="15">#REF!</definedName>
    <definedName name="__btc30" localSheetId="17">#REF!</definedName>
    <definedName name="__btc30">#REF!</definedName>
    <definedName name="__btc35" localSheetId="15">#REF!</definedName>
    <definedName name="__btc35" localSheetId="17">#REF!</definedName>
    <definedName name="__btc35">#REF!</definedName>
    <definedName name="__btm10">"$#REF!.$#REF!$#REF!"</definedName>
    <definedName name="__btm100" localSheetId="15">#REF!</definedName>
    <definedName name="__btm100" localSheetId="17">#REF!</definedName>
    <definedName name="__btm100">#REF!</definedName>
    <definedName name="__BTM150" localSheetId="15">#REF!</definedName>
    <definedName name="__BTM150" localSheetId="17">#REF!</definedName>
    <definedName name="__BTM150">#REF!</definedName>
    <definedName name="__BTM250" localSheetId="15">#REF!</definedName>
    <definedName name="__BTM250" localSheetId="17">#REF!</definedName>
    <definedName name="__BTM250">#REF!</definedName>
    <definedName name="__btM300" localSheetId="15">#REF!</definedName>
    <definedName name="__btM300" localSheetId="17">#REF!</definedName>
    <definedName name="__btM300">#REF!</definedName>
    <definedName name="__BTM50" localSheetId="15">#REF!</definedName>
    <definedName name="__BTM50" localSheetId="17">#REF!</definedName>
    <definedName name="__BTM50">#REF!</definedName>
    <definedName name="__Bvc1" localSheetId="15">#REF!</definedName>
    <definedName name="__Bvc1" localSheetId="17">#REF!</definedName>
    <definedName name="__Bvc1">#REF!</definedName>
    <definedName name="__cau10" localSheetId="15">#REF!</definedName>
    <definedName name="__cau10" localSheetId="17">#REF!</definedName>
    <definedName name="__cau10">#REF!</definedName>
    <definedName name="__cau16" localSheetId="15">#REF!</definedName>
    <definedName name="__cau16" localSheetId="17">#REF!</definedName>
    <definedName name="__cau16">#REF!</definedName>
    <definedName name="__cau25" localSheetId="15">#REF!</definedName>
    <definedName name="__cau25" localSheetId="17">#REF!</definedName>
    <definedName name="__cau25">#REF!</definedName>
    <definedName name="__cau40" localSheetId="15">#REF!</definedName>
    <definedName name="__cau40" localSheetId="17">#REF!</definedName>
    <definedName name="__cau40">#REF!</definedName>
    <definedName name="__cau50" localSheetId="15">#REF!</definedName>
    <definedName name="__cau50" localSheetId="17">#REF!</definedName>
    <definedName name="__cau50">#REF!</definedName>
    <definedName name="__cau60" localSheetId="15">#REF!</definedName>
    <definedName name="__cau60" localSheetId="17">#REF!</definedName>
    <definedName name="__cau60">#REF!</definedName>
    <definedName name="__cau63" localSheetId="15">#REF!</definedName>
    <definedName name="__cau63" localSheetId="17">#REF!</definedName>
    <definedName name="__cau63">#REF!</definedName>
    <definedName name="__cau7" localSheetId="15">#REF!</definedName>
    <definedName name="__cau7" localSheetId="17">#REF!</definedName>
    <definedName name="__cau7">#REF!</definedName>
    <definedName name="__ccl1" localSheetId="15">#REF!</definedName>
    <definedName name="__ccl1" localSheetId="17">#REF!</definedName>
    <definedName name="__ccl1">#REF!</definedName>
    <definedName name="__ccl2" localSheetId="15">#REF!</definedName>
    <definedName name="__ccl2" localSheetId="17">#REF!</definedName>
    <definedName name="__ccl2">#REF!</definedName>
    <definedName name="__chk1" localSheetId="15">#REF!</definedName>
    <definedName name="__chk1" localSheetId="17">#REF!</definedName>
    <definedName name="__chk1">#REF!</definedName>
    <definedName name="__ckn12" localSheetId="15">#REF!</definedName>
    <definedName name="__ckn12" localSheetId="17">#REF!</definedName>
    <definedName name="__ckn12">#REF!</definedName>
    <definedName name="__co2">#N/A</definedName>
    <definedName name="__co3">#N/A</definedName>
    <definedName name="__Coc39" localSheetId="15" hidden="1">{"'Sheet1'!$L$16"}</definedName>
    <definedName name="__Coc39" localSheetId="16" hidden="1">{"'Sheet1'!$L$16"}</definedName>
    <definedName name="__Coc39" localSheetId="17" hidden="1">{"'Sheet1'!$L$16"}</definedName>
    <definedName name="__Coc39" localSheetId="14" hidden="1">{"'Sheet1'!$L$16"}</definedName>
    <definedName name="__Coc39" hidden="1">{"'Sheet1'!$L$16"}</definedName>
    <definedName name="__CON1" localSheetId="15">#REF!</definedName>
    <definedName name="__CON1" localSheetId="16">#REF!</definedName>
    <definedName name="__CON1" localSheetId="17">#REF!</definedName>
    <definedName name="__CON1" localSheetId="14">#REF!</definedName>
    <definedName name="__CON1" localSheetId="19">#REF!</definedName>
    <definedName name="__CON1" localSheetId="20">#REF!</definedName>
    <definedName name="__CON1">#REF!</definedName>
    <definedName name="__CON2" localSheetId="15">#REF!</definedName>
    <definedName name="__CON2" localSheetId="16">#REF!</definedName>
    <definedName name="__CON2" localSheetId="17">#REF!</definedName>
    <definedName name="__CON2" localSheetId="14">#REF!</definedName>
    <definedName name="__CON2" localSheetId="19">#REF!</definedName>
    <definedName name="__CON2" localSheetId="20">#REF!</definedName>
    <definedName name="__CON2">#REF!</definedName>
    <definedName name="__cpd1" localSheetId="15">#REF!</definedName>
    <definedName name="__cpd1" localSheetId="17">#REF!</definedName>
    <definedName name="__cpd1">#REF!</definedName>
    <definedName name="__cpd2" localSheetId="15">#REF!</definedName>
    <definedName name="__cpd2" localSheetId="17">#REF!</definedName>
    <definedName name="__cpd2">#REF!</definedName>
    <definedName name="__cs805">#N/A</definedName>
    <definedName name="__CT250">NA()</definedName>
    <definedName name="__Cty501" localSheetId="16" hidden="1">{"'Sheet1'!$L$16"}</definedName>
    <definedName name="__Cty501" localSheetId="17" hidden="1">{"'Sheet1'!$L$16"}</definedName>
    <definedName name="__Cty501" hidden="1">{"'Sheet1'!$L$16"}</definedName>
    <definedName name="__CVC1" localSheetId="15">#REF!</definedName>
    <definedName name="__CVC1" localSheetId="17">#REF!</definedName>
    <definedName name="__CVC1">#REF!</definedName>
    <definedName name="__D1" localSheetId="15" hidden="1">{"'Sheet1'!$L$16"}</definedName>
    <definedName name="__D1" localSheetId="16" hidden="1">{"'Sheet1'!$L$16"}</definedName>
    <definedName name="__D1" localSheetId="17" hidden="1">{"'Sheet1'!$L$16"}</definedName>
    <definedName name="__D1" localSheetId="14" hidden="1">{"'Sheet1'!$L$16"}</definedName>
    <definedName name="__D1" hidden="1">{"'Sheet1'!$L$16"}</definedName>
    <definedName name="__d1500" localSheetId="15" hidden="1">{"'Sheet1'!$L$16"}</definedName>
    <definedName name="__d1500" localSheetId="16" hidden="1">{"'Sheet1'!$L$16"}</definedName>
    <definedName name="__d1500" localSheetId="17" hidden="1">{"'Sheet1'!$L$16"}</definedName>
    <definedName name="__d1500" localSheetId="14" hidden="1">{"'Sheet1'!$L$16"}</definedName>
    <definedName name="__d1500" hidden="1">{"'Sheet1'!$L$16"}</definedName>
    <definedName name="__dao1" localSheetId="15">#REF!</definedName>
    <definedName name="__dao1" localSheetId="17">#REF!</definedName>
    <definedName name="__dao1">#REF!</definedName>
    <definedName name="__DAT1" localSheetId="15">#REF!</definedName>
    <definedName name="__DAT1" localSheetId="16">#REF!</definedName>
    <definedName name="__DAT1" localSheetId="17">#REF!</definedName>
    <definedName name="__DAT1" localSheetId="14">#REF!</definedName>
    <definedName name="__DAT1">#REF!</definedName>
    <definedName name="__DAT10" localSheetId="15">#REF!</definedName>
    <definedName name="__DAT10" localSheetId="16">#REF!</definedName>
    <definedName name="__DAT10" localSheetId="17">#REF!</definedName>
    <definedName name="__DAT10" localSheetId="14">#REF!</definedName>
    <definedName name="__DAT10">#REF!</definedName>
    <definedName name="__DAT11" localSheetId="15">#REF!</definedName>
    <definedName name="__DAT11" localSheetId="16">#REF!</definedName>
    <definedName name="__DAT11" localSheetId="17">#REF!</definedName>
    <definedName name="__DAT11" localSheetId="14">#REF!</definedName>
    <definedName name="__DAT11">#REF!</definedName>
    <definedName name="__DAT12" localSheetId="15">#REF!</definedName>
    <definedName name="__DAT12" localSheetId="16">#REF!</definedName>
    <definedName name="__DAT12" localSheetId="17">#REF!</definedName>
    <definedName name="__DAT12" localSheetId="14">#REF!</definedName>
    <definedName name="__DAT12">#REF!</definedName>
    <definedName name="__DAT13" localSheetId="15">#REF!</definedName>
    <definedName name="__DAT13" localSheetId="16">#REF!</definedName>
    <definedName name="__DAT13" localSheetId="17">#REF!</definedName>
    <definedName name="__DAT13" localSheetId="14">#REF!</definedName>
    <definedName name="__DAT13">#REF!</definedName>
    <definedName name="__DAT14" localSheetId="15">#REF!</definedName>
    <definedName name="__DAT14" localSheetId="16">#REF!</definedName>
    <definedName name="__DAT14" localSheetId="17">#REF!</definedName>
    <definedName name="__DAT14" localSheetId="14">#REF!</definedName>
    <definedName name="__DAT14">#REF!</definedName>
    <definedName name="__DAT15" localSheetId="15">#REF!</definedName>
    <definedName name="__DAT15" localSheetId="16">#REF!</definedName>
    <definedName name="__DAT15" localSheetId="17">#REF!</definedName>
    <definedName name="__DAT15" localSheetId="14">#REF!</definedName>
    <definedName name="__DAT15">#REF!</definedName>
    <definedName name="__DAT16" localSheetId="15">#REF!</definedName>
    <definedName name="__DAT16" localSheetId="16">#REF!</definedName>
    <definedName name="__DAT16" localSheetId="17">#REF!</definedName>
    <definedName name="__DAT16" localSheetId="14">#REF!</definedName>
    <definedName name="__DAT16">#REF!</definedName>
    <definedName name="__DAT2" localSheetId="15">#REF!</definedName>
    <definedName name="__DAT2" localSheetId="16">#REF!</definedName>
    <definedName name="__DAT2" localSheetId="17">#REF!</definedName>
    <definedName name="__DAT2" localSheetId="14">#REF!</definedName>
    <definedName name="__DAT2">#REF!</definedName>
    <definedName name="__DAT3" localSheetId="15">#REF!</definedName>
    <definedName name="__DAT3" localSheetId="16">#REF!</definedName>
    <definedName name="__DAT3" localSheetId="17">#REF!</definedName>
    <definedName name="__DAT3" localSheetId="14">#REF!</definedName>
    <definedName name="__DAT3">#REF!</definedName>
    <definedName name="__DAT4" localSheetId="15">#REF!</definedName>
    <definedName name="__DAT4" localSheetId="16">#REF!</definedName>
    <definedName name="__DAT4" localSheetId="17">#REF!</definedName>
    <definedName name="__DAT4" localSheetId="14">#REF!</definedName>
    <definedName name="__DAT4">#REF!</definedName>
    <definedName name="__DAT5" localSheetId="15">#REF!</definedName>
    <definedName name="__DAT5" localSheetId="16">#REF!</definedName>
    <definedName name="__DAT5" localSheetId="17">#REF!</definedName>
    <definedName name="__DAT5" localSheetId="14">#REF!</definedName>
    <definedName name="__DAT5">#REF!</definedName>
    <definedName name="__DAT6" localSheetId="15">#REF!</definedName>
    <definedName name="__DAT6" localSheetId="16">#REF!</definedName>
    <definedName name="__DAT6" localSheetId="17">#REF!</definedName>
    <definedName name="__DAT6" localSheetId="14">#REF!</definedName>
    <definedName name="__DAT6">#REF!</definedName>
    <definedName name="__DAT7" localSheetId="15">#REF!</definedName>
    <definedName name="__DAT7" localSheetId="16">#REF!</definedName>
    <definedName name="__DAT7" localSheetId="17">#REF!</definedName>
    <definedName name="__DAT7" localSheetId="14">#REF!</definedName>
    <definedName name="__DAT7">#REF!</definedName>
    <definedName name="__DAT8" localSheetId="15">#REF!</definedName>
    <definedName name="__DAT8" localSheetId="16">#REF!</definedName>
    <definedName name="__DAT8" localSheetId="17">#REF!</definedName>
    <definedName name="__DAT8" localSheetId="14">#REF!</definedName>
    <definedName name="__DAT8">#REF!</definedName>
    <definedName name="__DAT9" localSheetId="15">#REF!</definedName>
    <definedName name="__DAT9" localSheetId="16">#REF!</definedName>
    <definedName name="__DAT9" localSheetId="17">#REF!</definedName>
    <definedName name="__DAT9" localSheetId="14">#REF!</definedName>
    <definedName name="__DAT9">#REF!</definedName>
    <definedName name="__dbu1" localSheetId="15">#REF!</definedName>
    <definedName name="__dbu1" localSheetId="17">#REF!</definedName>
    <definedName name="__dbu1">#REF!</definedName>
    <definedName name="__dbu2" localSheetId="15">#REF!</definedName>
    <definedName name="__dbu2" localSheetId="17">#REF!</definedName>
    <definedName name="__dbu2">#REF!</definedName>
    <definedName name="__DDC3" localSheetId="15">#REF!</definedName>
    <definedName name="__DDC3" localSheetId="17">#REF!</definedName>
    <definedName name="__DDC3">#REF!</definedName>
    <definedName name="__ddn400" localSheetId="15">#REF!</definedName>
    <definedName name="__ddn400" localSheetId="16">#REF!</definedName>
    <definedName name="__ddn400" localSheetId="17">#REF!</definedName>
    <definedName name="__ddn400" localSheetId="14">#REF!</definedName>
    <definedName name="__ddn400" localSheetId="19">#REF!</definedName>
    <definedName name="__ddn400" localSheetId="20">#REF!</definedName>
    <definedName name="__ddn400">#REF!</definedName>
    <definedName name="__ddn600" localSheetId="15">#REF!</definedName>
    <definedName name="__ddn600" localSheetId="16">#REF!</definedName>
    <definedName name="__ddn600" localSheetId="17">#REF!</definedName>
    <definedName name="__ddn600" localSheetId="14">#REF!</definedName>
    <definedName name="__ddn600" localSheetId="19">#REF!</definedName>
    <definedName name="__ddn600" localSheetId="20">#REF!</definedName>
    <definedName name="__ddn600">#REF!</definedName>
    <definedName name="__deo1" localSheetId="15">#REF!</definedName>
    <definedName name="__deo1" localSheetId="17">#REF!</definedName>
    <definedName name="__deo1">#REF!</definedName>
    <definedName name="__deo10" localSheetId="15">#REF!</definedName>
    <definedName name="__deo10" localSheetId="17">#REF!</definedName>
    <definedName name="__deo10">#REF!</definedName>
    <definedName name="__deo2" localSheetId="15">#REF!</definedName>
    <definedName name="__deo2" localSheetId="17">#REF!</definedName>
    <definedName name="__deo2">#REF!</definedName>
    <definedName name="__deo3" localSheetId="15">#REF!</definedName>
    <definedName name="__deo3" localSheetId="17">#REF!</definedName>
    <definedName name="__deo3">#REF!</definedName>
    <definedName name="__deo4" localSheetId="15">#REF!</definedName>
    <definedName name="__deo4" localSheetId="17">#REF!</definedName>
    <definedName name="__deo4">#REF!</definedName>
    <definedName name="__deo5" localSheetId="15">#REF!</definedName>
    <definedName name="__deo5" localSheetId="17">#REF!</definedName>
    <definedName name="__deo5">#REF!</definedName>
    <definedName name="__deo6" localSheetId="15">#REF!</definedName>
    <definedName name="__deo6" localSheetId="17">#REF!</definedName>
    <definedName name="__deo6">#REF!</definedName>
    <definedName name="__deo7" localSheetId="15">#REF!</definedName>
    <definedName name="__deo7" localSheetId="17">#REF!</definedName>
    <definedName name="__deo7">#REF!</definedName>
    <definedName name="__deo8" localSheetId="15">#REF!</definedName>
    <definedName name="__deo8" localSheetId="17">#REF!</definedName>
    <definedName name="__deo8">#REF!</definedName>
    <definedName name="__deo9" localSheetId="15">#REF!</definedName>
    <definedName name="__deo9" localSheetId="17">#REF!</definedName>
    <definedName name="__deo9">#REF!</definedName>
    <definedName name="__dgt100">NA()</definedName>
    <definedName name="__dt1" localSheetId="15" hidden="1">#REF!</definedName>
    <definedName name="__dt1" localSheetId="16" hidden="1">#REF!</definedName>
    <definedName name="__dt1" localSheetId="17" hidden="1">#REF!</definedName>
    <definedName name="__dt1" localSheetId="14" hidden="1">#REF!</definedName>
    <definedName name="__dt1" hidden="1">#REF!</definedName>
    <definedName name="__DT12" localSheetId="15" hidden="1">{"'Sheet1'!$L$16"}</definedName>
    <definedName name="__DT12" localSheetId="16" hidden="1">{"'Sheet1'!$L$16"}</definedName>
    <definedName name="__DT12" localSheetId="17" hidden="1">{"'Sheet1'!$L$16"}</definedName>
    <definedName name="__DT12" localSheetId="14" hidden="1">{"'Sheet1'!$L$16"}</definedName>
    <definedName name="__DT12" localSheetId="20" hidden="1">{"'Sheet1'!$L$16"}</definedName>
    <definedName name="__DT12" hidden="1">{"'Sheet1'!$L$16"}</definedName>
    <definedName name="__dt3" localSheetId="16" hidden="1">{"'Sheet1'!$L$16"}</definedName>
    <definedName name="__dt3" localSheetId="17" hidden="1">{"'Sheet1'!$L$16"}</definedName>
    <definedName name="__dt3" hidden="1">{"'Sheet1'!$L$16"}</definedName>
    <definedName name="__dvu2000">1.77</definedName>
    <definedName name="__dvu2005">2.37</definedName>
    <definedName name="__dvu2010">3.05</definedName>
    <definedName name="__dvu97">1.36</definedName>
    <definedName name="__dvu98">1.48</definedName>
    <definedName name="__dvu99">1.61</definedName>
    <definedName name="__E99999" localSheetId="15">#REF!</definedName>
    <definedName name="__E99999" localSheetId="16">#REF!</definedName>
    <definedName name="__E99999" localSheetId="17">#REF!</definedName>
    <definedName name="__E99999" localSheetId="14">#REF!</definedName>
    <definedName name="__E99999">#REF!</definedName>
    <definedName name="__EVN2" localSheetId="15">boa</definedName>
    <definedName name="__EVN2" localSheetId="16">boa</definedName>
    <definedName name="__EVN2" localSheetId="17">boa</definedName>
    <definedName name="__EVN2" localSheetId="14">boa</definedName>
    <definedName name="__EVN2">boa</definedName>
    <definedName name="__FIL2" localSheetId="15">#REF!</definedName>
    <definedName name="__FIL2" localSheetId="16">#REF!</definedName>
    <definedName name="__FIL2" localSheetId="17">#REF!</definedName>
    <definedName name="__FIL2">#REF!</definedName>
    <definedName name="__Goi8" localSheetId="15" hidden="1">{"'Sheet1'!$L$16"}</definedName>
    <definedName name="__Goi8" localSheetId="16" hidden="1">{"'Sheet1'!$L$16"}</definedName>
    <definedName name="__Goi8" localSheetId="17" hidden="1">{"'Sheet1'!$L$16"}</definedName>
    <definedName name="__Goi8" localSheetId="14" hidden="1">{"'Sheet1'!$L$16"}</definedName>
    <definedName name="__Goi8" hidden="1">{"'Sheet1'!$L$16"}</definedName>
    <definedName name="__gon4" localSheetId="15">#REF!</definedName>
    <definedName name="__gon4" localSheetId="17">#REF!</definedName>
    <definedName name="__gon4">#REF!</definedName>
    <definedName name="__h1" localSheetId="16">{"'Sheet1'!$L$16"}</definedName>
    <definedName name="__h1" localSheetId="17" hidden="1">{"'Sheet1'!$L$16"}</definedName>
    <definedName name="__h1">{"'Sheet1'!$L$16"}</definedName>
    <definedName name="__h10">#N/A</definedName>
    <definedName name="__h2" localSheetId="16">{"'Sheet1'!$L$16"}</definedName>
    <definedName name="__h2" localSheetId="17">{"'Sheet1'!$L$16"}</definedName>
    <definedName name="__h2">{"'Sheet1'!$L$16"}</definedName>
    <definedName name="__h3" localSheetId="16">{"'Sheet1'!$L$16"}</definedName>
    <definedName name="__h3" localSheetId="17">{"'Sheet1'!$L$16"}</definedName>
    <definedName name="__h3">{"'Sheet1'!$L$16"}</definedName>
    <definedName name="__h5" localSheetId="16">{"'Sheet1'!$L$16"}</definedName>
    <definedName name="__h5" localSheetId="17">{"'Sheet1'!$L$16"}</definedName>
    <definedName name="__h5">{"'Sheet1'!$L$16"}</definedName>
    <definedName name="__h6" localSheetId="16">{"'Sheet1'!$L$16"}</definedName>
    <definedName name="__h6" localSheetId="17">{"'Sheet1'!$L$16"}</definedName>
    <definedName name="__h6">{"'Sheet1'!$L$16"}</definedName>
    <definedName name="__h7" localSheetId="16">{"'Sheet1'!$L$16"}</definedName>
    <definedName name="__h7" localSheetId="17">{"'Sheet1'!$L$16"}</definedName>
    <definedName name="__h7">{"'Sheet1'!$L$16"}</definedName>
    <definedName name="__h8" localSheetId="16">{"'Sheet1'!$L$16"}</definedName>
    <definedName name="__h8" localSheetId="17">{"'Sheet1'!$L$16"}</definedName>
    <definedName name="__h8">{"'Sheet1'!$L$16"}</definedName>
    <definedName name="__h9" localSheetId="16">{"'Sheet1'!$L$16"}</definedName>
    <definedName name="__h9" localSheetId="17">{"'Sheet1'!$L$16"}</definedName>
    <definedName name="__h9">{"'Sheet1'!$L$16"}</definedName>
    <definedName name="__han23" localSheetId="15">#REF!</definedName>
    <definedName name="__han23" localSheetId="17">#REF!</definedName>
    <definedName name="__han23">#REF!</definedName>
    <definedName name="__hh1">#N/A</definedName>
    <definedName name="__hh2">#N/A</definedName>
    <definedName name="__HKy2">NA()</definedName>
    <definedName name="__ho13" localSheetId="16" hidden="1">{"'Sheet1'!$L$16"}</definedName>
    <definedName name="__ho13" localSheetId="17" hidden="1">{"'Sheet1'!$L$16"}</definedName>
    <definedName name="__ho13" hidden="1">{"'Sheet1'!$L$16"}</definedName>
    <definedName name="__hom2" localSheetId="15">#REF!</definedName>
    <definedName name="__hom2" localSheetId="17">#REF!</definedName>
    <definedName name="__hom2">#REF!</definedName>
    <definedName name="__HS4" localSheetId="15">{"Book1","Dt tonghop.xls"}</definedName>
    <definedName name="__HS4" localSheetId="16">{"Book1","Dt tonghop.xls"}</definedName>
    <definedName name="__HS4" localSheetId="17">{"Book1","Dt tonghop.xls"}</definedName>
    <definedName name="__HS4" localSheetId="14">{"Book1","Dt tonghop.xls"}</definedName>
    <definedName name="__HS4">{"Book1","Dt tonghop.xls"}</definedName>
    <definedName name="__hsm2">1.1289</definedName>
    <definedName name="__hso2" localSheetId="15">#REF!</definedName>
    <definedName name="__hso2" localSheetId="16">#REF!</definedName>
    <definedName name="__hso2" localSheetId="17">#REF!</definedName>
    <definedName name="__hso2" localSheetId="14">#REF!</definedName>
    <definedName name="__hso2" localSheetId="20">#REF!</definedName>
    <definedName name="__hso2">#REF!</definedName>
    <definedName name="__hu1" localSheetId="16">{"'Sheet1'!$L$16"}</definedName>
    <definedName name="__hu1" localSheetId="17" hidden="1">{"'Sheet1'!$L$16"}</definedName>
    <definedName name="__hu1">{"'Sheet1'!$L$16"}</definedName>
    <definedName name="__hu2" localSheetId="16">{"'Sheet1'!$L$16"}</definedName>
    <definedName name="__hu2" localSheetId="17" hidden="1">{"'Sheet1'!$L$16"}</definedName>
    <definedName name="__hu2">{"'Sheet1'!$L$16"}</definedName>
    <definedName name="__hu5" localSheetId="16">{"'Sheet1'!$L$16"}</definedName>
    <definedName name="__hu5" localSheetId="17" hidden="1">{"'Sheet1'!$L$16"}</definedName>
    <definedName name="__hu5">{"'Sheet1'!$L$16"}</definedName>
    <definedName name="__hu6" localSheetId="16">{"'Sheet1'!$L$16"}</definedName>
    <definedName name="__hu6" localSheetId="17" hidden="1">{"'Sheet1'!$L$16"}</definedName>
    <definedName name="__hu6">{"'Sheet1'!$L$16"}</definedName>
    <definedName name="__isc1">0.035</definedName>
    <definedName name="__isc2">0.02</definedName>
    <definedName name="__isc3">0.054</definedName>
    <definedName name="__K146" localSheetId="15" hidden="1">{"'Sheet1'!$L$16"}</definedName>
    <definedName name="__K146" localSheetId="16" hidden="1">{"'Sheet1'!$L$16"}</definedName>
    <definedName name="__K146" localSheetId="17" hidden="1">{"'Sheet1'!$L$16"}</definedName>
    <definedName name="__K146" localSheetId="14" hidden="1">{"'Sheet1'!$L$16"}</definedName>
    <definedName name="__K146" hidden="1">{"'Sheet1'!$L$16"}</definedName>
    <definedName name="__k27" localSheetId="16" hidden="1">{"'Sheet1'!$L$16"}</definedName>
    <definedName name="__k27" localSheetId="17" hidden="1">{"'Sheet1'!$L$16"}</definedName>
    <definedName name="__k27" hidden="1">{"'Sheet1'!$L$16"}</definedName>
    <definedName name="__kha1" localSheetId="15">#REF!</definedName>
    <definedName name="__kha1" localSheetId="16">#REF!</definedName>
    <definedName name="__kha1" localSheetId="17">#REF!</definedName>
    <definedName name="__kha1" localSheetId="14">#REF!</definedName>
    <definedName name="__kha1" localSheetId="20">#REF!</definedName>
    <definedName name="__kha1">#REF!</definedName>
    <definedName name="__kl1" localSheetId="15">#REF!</definedName>
    <definedName name="__kl1" localSheetId="17">#REF!</definedName>
    <definedName name="__kl1">#REF!</definedName>
    <definedName name="__km03" localSheetId="16" hidden="1">{"'Sheet1'!$L$16"}</definedName>
    <definedName name="__km03" localSheetId="17" hidden="1">{"'Sheet1'!$L$16"}</definedName>
    <definedName name="__km03" hidden="1">{"'Sheet1'!$L$16"}</definedName>
    <definedName name="__KM188" localSheetId="15">#REF!</definedName>
    <definedName name="__KM188" localSheetId="16">#REF!</definedName>
    <definedName name="__KM188" localSheetId="17">#REF!</definedName>
    <definedName name="__KM188" localSheetId="14">#REF!</definedName>
    <definedName name="__KM188">#REF!</definedName>
    <definedName name="__km189" localSheetId="15">#REF!</definedName>
    <definedName name="__km189" localSheetId="16">#REF!</definedName>
    <definedName name="__km189" localSheetId="17">#REF!</definedName>
    <definedName name="__km189" localSheetId="14">#REF!</definedName>
    <definedName name="__km189">#REF!</definedName>
    <definedName name="__km190" localSheetId="15">#REF!</definedName>
    <definedName name="__km190" localSheetId="16">#REF!</definedName>
    <definedName name="__km190" localSheetId="17">#REF!</definedName>
    <definedName name="__km190" localSheetId="14">#REF!</definedName>
    <definedName name="__km190">#REF!</definedName>
    <definedName name="__km191" localSheetId="15">#REF!</definedName>
    <definedName name="__km191" localSheetId="16">#REF!</definedName>
    <definedName name="__km191" localSheetId="17">#REF!</definedName>
    <definedName name="__km191" localSheetId="14">#REF!</definedName>
    <definedName name="__km191">#REF!</definedName>
    <definedName name="__km192" localSheetId="15">#REF!</definedName>
    <definedName name="__km192" localSheetId="16">#REF!</definedName>
    <definedName name="__km192" localSheetId="17">#REF!</definedName>
    <definedName name="__km192" localSheetId="14">#REF!</definedName>
    <definedName name="__km192">#REF!</definedName>
    <definedName name="__km193" localSheetId="15">#REF!</definedName>
    <definedName name="__km193" localSheetId="16">#REF!</definedName>
    <definedName name="__km193" localSheetId="17">#REF!</definedName>
    <definedName name="__km193" localSheetId="14">#REF!</definedName>
    <definedName name="__km193">#REF!</definedName>
    <definedName name="__km194" localSheetId="15">#REF!</definedName>
    <definedName name="__km194" localSheetId="16">#REF!</definedName>
    <definedName name="__km194" localSheetId="17">#REF!</definedName>
    <definedName name="__km194" localSheetId="14">#REF!</definedName>
    <definedName name="__km194">#REF!</definedName>
    <definedName name="__km195" localSheetId="15">#REF!</definedName>
    <definedName name="__km195" localSheetId="16">#REF!</definedName>
    <definedName name="__km195" localSheetId="17">#REF!</definedName>
    <definedName name="__km195" localSheetId="14">#REF!</definedName>
    <definedName name="__km195">#REF!</definedName>
    <definedName name="__km196" localSheetId="15">#REF!</definedName>
    <definedName name="__km196" localSheetId="16">#REF!</definedName>
    <definedName name="__km196" localSheetId="17">#REF!</definedName>
    <definedName name="__km196" localSheetId="14">#REF!</definedName>
    <definedName name="__km196">#REF!</definedName>
    <definedName name="__km197" localSheetId="15">#REF!</definedName>
    <definedName name="__km197" localSheetId="16">#REF!</definedName>
    <definedName name="__km197" localSheetId="17">#REF!</definedName>
    <definedName name="__km197" localSheetId="14">#REF!</definedName>
    <definedName name="__km197">#REF!</definedName>
    <definedName name="__km198" localSheetId="15">#REF!</definedName>
    <definedName name="__km198" localSheetId="16">#REF!</definedName>
    <definedName name="__km198" localSheetId="17">#REF!</definedName>
    <definedName name="__km198" localSheetId="14">#REF!</definedName>
    <definedName name="__km198">#REF!</definedName>
    <definedName name="__Km36">"$#REF!.$C$128"</definedName>
    <definedName name="__kn12" localSheetId="15">#REF!</definedName>
    <definedName name="__kn12" localSheetId="17">#REF!</definedName>
    <definedName name="__kn12">#REF!</definedName>
    <definedName name="__Knc36">"$#REF!.$C$127"</definedName>
    <definedName name="__Knc57">"$#REF!.$C$130"</definedName>
    <definedName name="__kom1" localSheetId="16" hidden="1">{"'Sheet1'!$L$16"}</definedName>
    <definedName name="__kom1" localSheetId="17" hidden="1">{"'Sheet1'!$L$16"}</definedName>
    <definedName name="__kom1" hidden="1">{"'Sheet1'!$L$16"}</definedName>
    <definedName name="__Kvl36">"$#REF!.$C$126"</definedName>
    <definedName name="__L1" localSheetId="15">#REF!</definedName>
    <definedName name="__L1" localSheetId="17">#REF!</definedName>
    <definedName name="__L1">#REF!</definedName>
    <definedName name="__Lan1" localSheetId="15" hidden="1">{"'Sheet1'!$L$16"}</definedName>
    <definedName name="__Lan1" localSheetId="16" hidden="1">{"'Sheet1'!$L$16"}</definedName>
    <definedName name="__Lan1" localSheetId="17" hidden="1">{"'Sheet1'!$L$16"}</definedName>
    <definedName name="__Lan1" localSheetId="14" hidden="1">{"'Sheet1'!$L$16"}</definedName>
    <definedName name="__Lan1" hidden="1">{"'Sheet1'!$L$16"}</definedName>
    <definedName name="__LAN3" localSheetId="15" hidden="1">{"'Sheet1'!$L$16"}</definedName>
    <definedName name="__LAN3" localSheetId="16" hidden="1">{"'Sheet1'!$L$16"}</definedName>
    <definedName name="__LAN3" localSheetId="17" hidden="1">{"'Sheet1'!$L$16"}</definedName>
    <definedName name="__LAN3" localSheetId="14" hidden="1">{"'Sheet1'!$L$16"}</definedName>
    <definedName name="__LAN3" hidden="1">{"'Sheet1'!$L$16"}</definedName>
    <definedName name="__lap1" localSheetId="15">#REF!</definedName>
    <definedName name="__lap1" localSheetId="16">#REF!</definedName>
    <definedName name="__lap1" localSheetId="17">#REF!</definedName>
    <definedName name="__lap1" localSheetId="14">#REF!</definedName>
    <definedName name="__lap1" localSheetId="20">#REF!</definedName>
    <definedName name="__lap1">#REF!</definedName>
    <definedName name="__lap2" localSheetId="15">#REF!</definedName>
    <definedName name="__lap2" localSheetId="16">#REF!</definedName>
    <definedName name="__lap2" localSheetId="17">#REF!</definedName>
    <definedName name="__lap2" localSheetId="14">#REF!</definedName>
    <definedName name="__lap2" localSheetId="20">#REF!</definedName>
    <definedName name="__lap2">#REF!</definedName>
    <definedName name="__ldv1" localSheetId="15">#REF!</definedName>
    <definedName name="__ldv1" localSheetId="17">#REF!</definedName>
    <definedName name="__ldv1">#REF!</definedName>
    <definedName name="__Ldv10" localSheetId="15">#REF!</definedName>
    <definedName name="__Ldv10" localSheetId="17">#REF!</definedName>
    <definedName name="__Ldv10">#REF!</definedName>
    <definedName name="__Ldv11" localSheetId="15">#REF!</definedName>
    <definedName name="__Ldv11" localSheetId="17">#REF!</definedName>
    <definedName name="__Ldv11">#REF!</definedName>
    <definedName name="__Ldv12" localSheetId="15">#REF!</definedName>
    <definedName name="__Ldv12" localSheetId="17">#REF!</definedName>
    <definedName name="__Ldv12">#REF!</definedName>
    <definedName name="__Ldv13" localSheetId="15">#REF!</definedName>
    <definedName name="__Ldv13" localSheetId="17">#REF!</definedName>
    <definedName name="__Ldv13">#REF!</definedName>
    <definedName name="__Ldv14" localSheetId="15">#REF!</definedName>
    <definedName name="__Ldv14" localSheetId="17">#REF!</definedName>
    <definedName name="__Ldv14">#REF!</definedName>
    <definedName name="__Ldv15" localSheetId="15">#REF!</definedName>
    <definedName name="__Ldv15" localSheetId="17">#REF!</definedName>
    <definedName name="__Ldv15">#REF!</definedName>
    <definedName name="__Ldv16" localSheetId="15">#REF!</definedName>
    <definedName name="__Ldv16" localSheetId="17">#REF!</definedName>
    <definedName name="__Ldv16">#REF!</definedName>
    <definedName name="__ldv2" localSheetId="15">#REF!</definedName>
    <definedName name="__ldv2" localSheetId="17">#REF!</definedName>
    <definedName name="__ldv2">#REF!</definedName>
    <definedName name="__ldv3" localSheetId="15">#REF!</definedName>
    <definedName name="__ldv3" localSheetId="17">#REF!</definedName>
    <definedName name="__ldv3">#REF!</definedName>
    <definedName name="__Ldv4" localSheetId="15">#REF!</definedName>
    <definedName name="__Ldv4" localSheetId="17">#REF!</definedName>
    <definedName name="__Ldv4">#REF!</definedName>
    <definedName name="__Ldv5" localSheetId="15">#REF!</definedName>
    <definedName name="__Ldv5" localSheetId="17">#REF!</definedName>
    <definedName name="__Ldv5">#REF!</definedName>
    <definedName name="__Ldv6" localSheetId="15">#REF!</definedName>
    <definedName name="__Ldv6" localSheetId="17">#REF!</definedName>
    <definedName name="__Ldv6">#REF!</definedName>
    <definedName name="__Ldv7" localSheetId="15">#REF!</definedName>
    <definedName name="__Ldv7" localSheetId="17">#REF!</definedName>
    <definedName name="__Ldv7">#REF!</definedName>
    <definedName name="__Ldv8" localSheetId="15">#REF!</definedName>
    <definedName name="__Ldv8" localSheetId="17">#REF!</definedName>
    <definedName name="__Ldv8">#REF!</definedName>
    <definedName name="__Ldv9" localSheetId="15">#REF!</definedName>
    <definedName name="__Ldv9" localSheetId="17">#REF!</definedName>
    <definedName name="__Ldv9">#REF!</definedName>
    <definedName name="__lk2" localSheetId="15" hidden="1">{"'Sheet1'!$L$16"}</definedName>
    <definedName name="__lk2" localSheetId="16" hidden="1">{"'Sheet1'!$L$16"}</definedName>
    <definedName name="__lk2" localSheetId="17" hidden="1">{"'Sheet1'!$L$16"}</definedName>
    <definedName name="__lk2" localSheetId="14" hidden="1">{"'Sheet1'!$L$16"}</definedName>
    <definedName name="__lk2" hidden="1">{"'Sheet1'!$L$16"}</definedName>
    <definedName name="__lu8" localSheetId="15">#REF!</definedName>
    <definedName name="__lu8" localSheetId="17">#REF!</definedName>
    <definedName name="__lu8">#REF!</definedName>
    <definedName name="__Lvc1" localSheetId="15">#REF!</definedName>
    <definedName name="__Lvc1" localSheetId="17">#REF!</definedName>
    <definedName name="__Lvc1">#REF!</definedName>
    <definedName name="__LX100" localSheetId="15">#REF!</definedName>
    <definedName name="__LX100" localSheetId="17">#REF!</definedName>
    <definedName name="__LX100">#REF!</definedName>
    <definedName name="__M36" localSheetId="16">{"'Sheet1'!$L$16"}</definedName>
    <definedName name="__M36" localSheetId="17" hidden="1">{"'Sheet1'!$L$16"}</definedName>
    <definedName name="__M36">{"'Sheet1'!$L$16"}</definedName>
    <definedName name="__m4" localSheetId="17" hidden="1">{"'Sheet1'!$L$16"}</definedName>
    <definedName name="__m4" hidden="1">{"'Sheet1'!$L$16"}</definedName>
    <definedName name="__MAC12" localSheetId="15">#REF!</definedName>
    <definedName name="__MAC12" localSheetId="16">#REF!</definedName>
    <definedName name="__MAC12" localSheetId="17">#REF!</definedName>
    <definedName name="__MAC12" localSheetId="14">#REF!</definedName>
    <definedName name="__MAC12" localSheetId="19">#REF!</definedName>
    <definedName name="__MAC12" localSheetId="20">#REF!</definedName>
    <definedName name="__MAC12">#REF!</definedName>
    <definedName name="__MAC46" localSheetId="15">#REF!</definedName>
    <definedName name="__MAC46" localSheetId="16">#REF!</definedName>
    <definedName name="__MAC46" localSheetId="17">#REF!</definedName>
    <definedName name="__MAC46" localSheetId="14">#REF!</definedName>
    <definedName name="__MAC46" localSheetId="19">#REF!</definedName>
    <definedName name="__MAC46" localSheetId="20">#REF!</definedName>
    <definedName name="__MAC46">#REF!</definedName>
    <definedName name="__MAG1" localSheetId="15">#REF!</definedName>
    <definedName name="__MAG1" localSheetId="16">#REF!</definedName>
    <definedName name="__MAG1" localSheetId="17">#REF!</definedName>
    <definedName name="__MAG1" localSheetId="14">#REF!</definedName>
    <definedName name="__MAG1">#REF!</definedName>
    <definedName name="__mix6" localSheetId="15">#REF!</definedName>
    <definedName name="__mix6" localSheetId="17">#REF!</definedName>
    <definedName name="__mix6">#REF!</definedName>
    <definedName name="__mtc3" localSheetId="15">#REF!</definedName>
    <definedName name="__mtc3" localSheetId="17">#REF!</definedName>
    <definedName name="__mtc3">#REF!</definedName>
    <definedName name="__MTL12" localSheetId="16" hidden="1">{"'Sheet1'!$L$16"}</definedName>
    <definedName name="__MTL12" localSheetId="17" hidden="1">{"'Sheet1'!$L$16"}</definedName>
    <definedName name="__MTL12" hidden="1">{"'Sheet1'!$L$16"}</definedName>
    <definedName name="__n23" localSheetId="16" hidden="1">{"'Sheet1'!$L$16"}</definedName>
    <definedName name="__n23" localSheetId="17" hidden="1">{"'Sheet1'!$L$16"}</definedName>
    <definedName name="__n23" hidden="1">{"'Sheet1'!$L$16"}</definedName>
    <definedName name="__NC100" localSheetId="15">#REF!</definedName>
    <definedName name="__NC100" localSheetId="17">#REF!</definedName>
    <definedName name="__NC100">#REF!</definedName>
    <definedName name="__nc151" localSheetId="15">#REF!</definedName>
    <definedName name="__nc151" localSheetId="17">#REF!</definedName>
    <definedName name="__nc151">#REF!</definedName>
    <definedName name="__nc6" localSheetId="15">#REF!</definedName>
    <definedName name="__nc6" localSheetId="17">#REF!</definedName>
    <definedName name="__nc6">#REF!</definedName>
    <definedName name="__nc7" localSheetId="15">#REF!</definedName>
    <definedName name="__nc7" localSheetId="17">#REF!</definedName>
    <definedName name="__nc7">#REF!</definedName>
    <definedName name="__NCL100" localSheetId="15">#REF!</definedName>
    <definedName name="__NCL100" localSheetId="16">#REF!</definedName>
    <definedName name="__NCL100" localSheetId="17">#REF!</definedName>
    <definedName name="__NCL100" localSheetId="14">#REF!</definedName>
    <definedName name="__NCL100" localSheetId="19">#REF!</definedName>
    <definedName name="__NCL100" localSheetId="20">#REF!</definedName>
    <definedName name="__NCL100">#REF!</definedName>
    <definedName name="__NCL200" localSheetId="15">#REF!</definedName>
    <definedName name="__NCL200" localSheetId="16">#REF!</definedName>
    <definedName name="__NCL200" localSheetId="17">#REF!</definedName>
    <definedName name="__NCL200" localSheetId="14">#REF!</definedName>
    <definedName name="__NCL200" localSheetId="19">#REF!</definedName>
    <definedName name="__NCL200" localSheetId="20">#REF!</definedName>
    <definedName name="__NCL200">#REF!</definedName>
    <definedName name="__NCL250" localSheetId="15">#REF!</definedName>
    <definedName name="__NCL250" localSheetId="16">#REF!</definedName>
    <definedName name="__NCL250" localSheetId="17">#REF!</definedName>
    <definedName name="__NCL250" localSheetId="14">#REF!</definedName>
    <definedName name="__NCL250" localSheetId="19">#REF!</definedName>
    <definedName name="__NCL250" localSheetId="20">#REF!</definedName>
    <definedName name="__NCL250">#REF!</definedName>
    <definedName name="__ncm200" localSheetId="15">#REF!</definedName>
    <definedName name="__ncm200" localSheetId="17">#REF!</definedName>
    <definedName name="__ncm200">#REF!</definedName>
    <definedName name="__NET2" localSheetId="15">#REF!</definedName>
    <definedName name="__NET2" localSheetId="16">#REF!</definedName>
    <definedName name="__NET2" localSheetId="17">#REF!</definedName>
    <definedName name="__NET2" localSheetId="14">#REF!</definedName>
    <definedName name="__NET2" localSheetId="19">#REF!</definedName>
    <definedName name="__NET2" localSheetId="20">#REF!</definedName>
    <definedName name="__NET2">#REF!</definedName>
    <definedName name="__nin190" localSheetId="15">#REF!</definedName>
    <definedName name="__nin190" localSheetId="16">#REF!</definedName>
    <definedName name="__nin190" localSheetId="17">#REF!</definedName>
    <definedName name="__nin190" localSheetId="14">#REF!</definedName>
    <definedName name="__nin190" localSheetId="19">#REF!</definedName>
    <definedName name="__nin190" localSheetId="20">#REF!</definedName>
    <definedName name="__nin190">#REF!</definedName>
    <definedName name="__NK5" localSheetId="15" hidden="1">{"'Sheet1'!$L$16"}</definedName>
    <definedName name="__NK5" localSheetId="16" hidden="1">{"'Sheet1'!$L$16"}</definedName>
    <definedName name="__NK5" localSheetId="17" hidden="1">{"'Sheet1'!$L$16"}</definedName>
    <definedName name="__NK5" localSheetId="14" hidden="1">{"'Sheet1'!$L$16"}</definedName>
    <definedName name="__NK5" hidden="1">{"'Sheet1'!$L$16"}</definedName>
    <definedName name="__NLF01" localSheetId="15">#REF!</definedName>
    <definedName name="__NLF01" localSheetId="17">#REF!</definedName>
    <definedName name="__NLF01">#REF!</definedName>
    <definedName name="__NLF07" localSheetId="15">#REF!</definedName>
    <definedName name="__NLF07" localSheetId="17">#REF!</definedName>
    <definedName name="__NLF07">#REF!</definedName>
    <definedName name="__NLF12" localSheetId="15">#REF!</definedName>
    <definedName name="__NLF12" localSheetId="17">#REF!</definedName>
    <definedName name="__NLF12">#REF!</definedName>
    <definedName name="__NLF60" localSheetId="15">#REF!</definedName>
    <definedName name="__NLF60" localSheetId="17">#REF!</definedName>
    <definedName name="__NLF60">#REF!</definedName>
    <definedName name="__nln2000">1.8</definedName>
    <definedName name="__nln2005">2.32</definedName>
    <definedName name="__nln2010">2.95</definedName>
    <definedName name="__nln97">1.39</definedName>
    <definedName name="__nln98">1.52</definedName>
    <definedName name="__nln99">1.65</definedName>
    <definedName name="__NSO2" localSheetId="15" hidden="1">{"'Sheet1'!$L$16"}</definedName>
    <definedName name="__NSO2" localSheetId="16" hidden="1">{"'Sheet1'!$L$16"}</definedName>
    <definedName name="__NSO2" localSheetId="17" hidden="1">{"'Sheet1'!$L$16"}</definedName>
    <definedName name="__NSO2" localSheetId="14" hidden="1">{"'Sheet1'!$L$16"}</definedName>
    <definedName name="__NSO2" hidden="1">{"'Sheet1'!$L$16"}</definedName>
    <definedName name="__oto12" localSheetId="15">#REF!</definedName>
    <definedName name="__oto12" localSheetId="17">#REF!</definedName>
    <definedName name="__oto12">#REF!</definedName>
    <definedName name="__oto7" localSheetId="15">#REF!</definedName>
    <definedName name="__oto7" localSheetId="17">#REF!</definedName>
    <definedName name="__oto7">#REF!</definedName>
    <definedName name="__PA3" localSheetId="15" hidden="1">{"'Sheet1'!$L$16"}</definedName>
    <definedName name="__PA3" localSheetId="16" hidden="1">{"'Sheet1'!$L$16"}</definedName>
    <definedName name="__PA3" localSheetId="17" hidden="1">{"'Sheet1'!$L$16"}</definedName>
    <definedName name="__PA3" localSheetId="14" hidden="1">{"'Sheet1'!$L$16"}</definedName>
    <definedName name="__PA3" localSheetId="19" hidden="1">{"'Sheet1'!$L$16"}</definedName>
    <definedName name="__PA3" localSheetId="20" hidden="1">{"'Sheet1'!$L$16"}</definedName>
    <definedName name="__PA3" hidden="1">{"'Sheet1'!$L$16"}</definedName>
    <definedName name="__phu2" localSheetId="17" hidden="1">{"'Sheet1'!$L$16"}</definedName>
    <definedName name="__phu2" hidden="1">{"'Sheet1'!$L$16"}</definedName>
    <definedName name="__Pl2" localSheetId="16">{"'Sheet1'!$L$16"}</definedName>
    <definedName name="__Pl2" localSheetId="17">{"'Sheet1'!$L$16"}</definedName>
    <definedName name="__Pl2">{"'Sheet1'!$L$16"}</definedName>
    <definedName name="__rai100" localSheetId="15">#REF!</definedName>
    <definedName name="__rai100" localSheetId="17">#REF!</definedName>
    <definedName name="__rai100">#REF!</definedName>
    <definedName name="__RHH1" localSheetId="15">#REF!</definedName>
    <definedName name="__RHH1" localSheetId="17">#REF!</definedName>
    <definedName name="__RHH1">#REF!</definedName>
    <definedName name="__RHH10" localSheetId="15">#REF!</definedName>
    <definedName name="__RHH10" localSheetId="17">#REF!</definedName>
    <definedName name="__RHH10">#REF!</definedName>
    <definedName name="__RHP1" localSheetId="15">#REF!</definedName>
    <definedName name="__RHP1" localSheetId="17">#REF!</definedName>
    <definedName name="__RHP1">#REF!</definedName>
    <definedName name="__RHP10" localSheetId="15">#REF!</definedName>
    <definedName name="__RHP10" localSheetId="17">#REF!</definedName>
    <definedName name="__RHP10">#REF!</definedName>
    <definedName name="__RI1" localSheetId="15">#REF!</definedName>
    <definedName name="__RI1" localSheetId="17">#REF!</definedName>
    <definedName name="__RI1">#REF!</definedName>
    <definedName name="__RI10" localSheetId="15">#REF!</definedName>
    <definedName name="__RI10" localSheetId="17">#REF!</definedName>
    <definedName name="__RI10">#REF!</definedName>
    <definedName name="__RII1" localSheetId="15">#REF!</definedName>
    <definedName name="__RII1" localSheetId="17">#REF!</definedName>
    <definedName name="__RII1">#REF!</definedName>
    <definedName name="__RII10" localSheetId="15">#REF!</definedName>
    <definedName name="__RII10" localSheetId="17">#REF!</definedName>
    <definedName name="__RII10">#REF!</definedName>
    <definedName name="__RIP1" localSheetId="15">#REF!</definedName>
    <definedName name="__RIP1" localSheetId="17">#REF!</definedName>
    <definedName name="__RIP1">#REF!</definedName>
    <definedName name="__RIP10" localSheetId="15">#REF!</definedName>
    <definedName name="__RIP10" localSheetId="17">#REF!</definedName>
    <definedName name="__RIP10">#REF!</definedName>
    <definedName name="__rp95" localSheetId="15">#REF!</definedName>
    <definedName name="__rp95" localSheetId="17">#REF!</definedName>
    <definedName name="__rp95">#REF!</definedName>
    <definedName name="__san108" localSheetId="15">#REF!</definedName>
    <definedName name="__san108" localSheetId="17">#REF!</definedName>
    <definedName name="__san108">#REF!</definedName>
    <definedName name="__sat10">NA()</definedName>
    <definedName name="__sat14">NA()</definedName>
    <definedName name="__Sat27" localSheetId="15">#REF!</definedName>
    <definedName name="__Sat27" localSheetId="16">#REF!</definedName>
    <definedName name="__Sat27" localSheetId="17">#REF!</definedName>
    <definedName name="__Sat27" localSheetId="14">#REF!</definedName>
    <definedName name="__Sat27">#REF!</definedName>
    <definedName name="__Sat6" localSheetId="15">#REF!</definedName>
    <definedName name="__Sat6" localSheetId="16">#REF!</definedName>
    <definedName name="__Sat6" localSheetId="17">#REF!</definedName>
    <definedName name="__Sat6" localSheetId="14">#REF!</definedName>
    <definedName name="__Sat6">#REF!</definedName>
    <definedName name="__sat8">NA()</definedName>
    <definedName name="__sc1" localSheetId="15">#REF!</definedName>
    <definedName name="__sc1" localSheetId="16">#REF!</definedName>
    <definedName name="__sc1" localSheetId="17">#REF!</definedName>
    <definedName name="__sc1" localSheetId="14">#REF!</definedName>
    <definedName name="__sc1" localSheetId="19">#REF!</definedName>
    <definedName name="__sc1" localSheetId="20">#REF!</definedName>
    <definedName name="__sc1">#REF!</definedName>
    <definedName name="__SC2" localSheetId="15">#REF!</definedName>
    <definedName name="__SC2" localSheetId="16">#REF!</definedName>
    <definedName name="__SC2" localSheetId="17">#REF!</definedName>
    <definedName name="__SC2" localSheetId="14">#REF!</definedName>
    <definedName name="__SC2" localSheetId="19">#REF!</definedName>
    <definedName name="__SC2" localSheetId="20">#REF!</definedName>
    <definedName name="__SC2">#REF!</definedName>
    <definedName name="__sc3" localSheetId="15">#REF!</definedName>
    <definedName name="__sc3" localSheetId="16">#REF!</definedName>
    <definedName name="__sc3" localSheetId="17">#REF!</definedName>
    <definedName name="__sc3" localSheetId="14">#REF!</definedName>
    <definedName name="__sc3" localSheetId="19">#REF!</definedName>
    <definedName name="__sc3" localSheetId="20">#REF!</definedName>
    <definedName name="__sc3">#REF!</definedName>
    <definedName name="__sl2" localSheetId="15">#REF!</definedName>
    <definedName name="__sl2" localSheetId="17">#REF!</definedName>
    <definedName name="__sl2">#REF!</definedName>
    <definedName name="__SN3" localSheetId="15">#REF!</definedName>
    <definedName name="__SN3" localSheetId="16">#REF!</definedName>
    <definedName name="__SN3" localSheetId="17">#REF!</definedName>
    <definedName name="__SN3" localSheetId="14">#REF!</definedName>
    <definedName name="__SN3" localSheetId="19">#REF!</definedName>
    <definedName name="__SN3" localSheetId="20">#REF!</definedName>
    <definedName name="__SN3">#REF!</definedName>
    <definedName name="__SOC10">0.3456</definedName>
    <definedName name="__SOC8">0.2827</definedName>
    <definedName name="__Sta1">531.877</definedName>
    <definedName name="__Sta2">561.952</definedName>
    <definedName name="__Sta3">712.202</definedName>
    <definedName name="__Sta4">762.202</definedName>
    <definedName name="__su12">NA()</definedName>
    <definedName name="__Su70">NA()</definedName>
    <definedName name="__sua20" localSheetId="15">#REF!</definedName>
    <definedName name="__sua20" localSheetId="17">#REF!</definedName>
    <definedName name="__sua20">#REF!</definedName>
    <definedName name="__sua30" localSheetId="15">#REF!</definedName>
    <definedName name="__sua30" localSheetId="17">#REF!</definedName>
    <definedName name="__sua30">#REF!</definedName>
    <definedName name="__T12">#N/A</definedName>
    <definedName name="__t23" localSheetId="16" hidden="1">{"'Sheet1'!$L$16"}</definedName>
    <definedName name="__t23" localSheetId="17" hidden="1">{"'Sheet1'!$L$16"}</definedName>
    <definedName name="__t23" hidden="1">{"'Sheet1'!$L$16"}</definedName>
    <definedName name="__T4" localSheetId="15">#REF!</definedName>
    <definedName name="__T4" localSheetId="16">#REF!</definedName>
    <definedName name="__T4" localSheetId="17">#REF!</definedName>
    <definedName name="__T4" localSheetId="14">#REF!</definedName>
    <definedName name="__T4">#REF!</definedName>
    <definedName name="__t400" localSheetId="16" hidden="1">{"'Sheet1'!$L$16"}</definedName>
    <definedName name="__t400" localSheetId="17" hidden="1">{"'Sheet1'!$L$16"}</definedName>
    <definedName name="__t400" hidden="1">{"'Sheet1'!$L$16"}</definedName>
    <definedName name="__T8" localSheetId="16" hidden="1">{"'Sheet1'!$L$16"}</definedName>
    <definedName name="__T8" localSheetId="17" hidden="1">{"'Sheet1'!$L$16"}</definedName>
    <definedName name="__T8" hidden="1">{"'Sheet1'!$L$16"}</definedName>
    <definedName name="__ta1" localSheetId="15">#REF!</definedName>
    <definedName name="__ta1" localSheetId="17">#REF!</definedName>
    <definedName name="__ta1">#REF!</definedName>
    <definedName name="__ta2" localSheetId="15">#REF!</definedName>
    <definedName name="__ta2" localSheetId="17">#REF!</definedName>
    <definedName name="__ta2">#REF!</definedName>
    <definedName name="__ta3" localSheetId="15">#REF!</definedName>
    <definedName name="__ta3" localSheetId="17">#REF!</definedName>
    <definedName name="__ta3">#REF!</definedName>
    <definedName name="__ta4" localSheetId="15">#REF!</definedName>
    <definedName name="__ta4" localSheetId="17">#REF!</definedName>
    <definedName name="__ta4">#REF!</definedName>
    <definedName name="__ta5" localSheetId="15">#REF!</definedName>
    <definedName name="__ta5" localSheetId="17">#REF!</definedName>
    <definedName name="__ta5">#REF!</definedName>
    <definedName name="__ta6" localSheetId="15">#REF!</definedName>
    <definedName name="__ta6" localSheetId="17">#REF!</definedName>
    <definedName name="__ta6">#REF!</definedName>
    <definedName name="__TB03" localSheetId="15">#REF!</definedName>
    <definedName name="__TB03" localSheetId="16">#REF!</definedName>
    <definedName name="__TB03" localSheetId="17">#REF!</definedName>
    <definedName name="__TB03" localSheetId="14">#REF!</definedName>
    <definedName name="__TB03">#REF!</definedName>
    <definedName name="__TB0902" localSheetId="15">#REF!</definedName>
    <definedName name="__TB0902" localSheetId="16">#REF!</definedName>
    <definedName name="__TB0902" localSheetId="17">#REF!</definedName>
    <definedName name="__TB0902" localSheetId="14">#REF!</definedName>
    <definedName name="__TB0902">#REF!</definedName>
    <definedName name="__tb1" localSheetId="15">#REF!</definedName>
    <definedName name="__tb1" localSheetId="17">#REF!</definedName>
    <definedName name="__tb1">#REF!</definedName>
    <definedName name="__tb2" localSheetId="15">#REF!</definedName>
    <definedName name="__tb2" localSheetId="17">#REF!</definedName>
    <definedName name="__tb2">#REF!</definedName>
    <definedName name="__TB2002" localSheetId="15">#REF!</definedName>
    <definedName name="__TB2002" localSheetId="16">#REF!</definedName>
    <definedName name="__TB2002" localSheetId="17">#REF!</definedName>
    <definedName name="__TB2002" localSheetId="14">#REF!</definedName>
    <definedName name="__TB2002">#REF!</definedName>
    <definedName name="__tb3" localSheetId="15">#REF!</definedName>
    <definedName name="__tb3" localSheetId="17">#REF!</definedName>
    <definedName name="__tb3">#REF!</definedName>
    <definedName name="__tb4" localSheetId="15">#REF!</definedName>
    <definedName name="__tb4" localSheetId="17">#REF!</definedName>
    <definedName name="__tb4">#REF!</definedName>
    <definedName name="__tc1" localSheetId="15">#REF!</definedName>
    <definedName name="__tc1" localSheetId="17">#REF!</definedName>
    <definedName name="__tc1">#REF!</definedName>
    <definedName name="__tct3" localSheetId="15">#REF!</definedName>
    <definedName name="__tct3" localSheetId="17">#REF!</definedName>
    <definedName name="__tct3">#REF!</definedName>
    <definedName name="__td1" localSheetId="15" hidden="1">{"'Sheet1'!$L$16"}</definedName>
    <definedName name="__td1" localSheetId="16" hidden="1">{"'Sheet1'!$L$16"}</definedName>
    <definedName name="__td1" localSheetId="17" hidden="1">{"'Sheet1'!$L$16"}</definedName>
    <definedName name="__td1" localSheetId="14" hidden="1">{"'Sheet1'!$L$16"}</definedName>
    <definedName name="__td1" hidden="1">{"'Sheet1'!$L$16"}</definedName>
    <definedName name="__te1" localSheetId="15">#REF!</definedName>
    <definedName name="__te1" localSheetId="17">#REF!</definedName>
    <definedName name="__te1">#REF!</definedName>
    <definedName name="__te2" localSheetId="15">#REF!</definedName>
    <definedName name="__te2" localSheetId="17">#REF!</definedName>
    <definedName name="__te2">#REF!</definedName>
    <definedName name="__tg427" localSheetId="15">#REF!</definedName>
    <definedName name="__tg427" localSheetId="17">#REF!</definedName>
    <definedName name="__tg427">#REF!</definedName>
    <definedName name="__TH1" localSheetId="15">#REF!</definedName>
    <definedName name="__TH1" localSheetId="17">#REF!</definedName>
    <definedName name="__TH1">#REF!</definedName>
    <definedName name="__th100">NA()</definedName>
    <definedName name="__TH160">NA()</definedName>
    <definedName name="__TH2" localSheetId="15">#REF!</definedName>
    <definedName name="__TH2" localSheetId="17">#REF!</definedName>
    <definedName name="__TH2">#REF!</definedName>
    <definedName name="__TH20" localSheetId="15">#REF!</definedName>
    <definedName name="__TH20" localSheetId="17">#REF!</definedName>
    <definedName name="__TH20">#REF!</definedName>
    <definedName name="__TH3" localSheetId="15">#REF!</definedName>
    <definedName name="__TH3" localSheetId="17">#REF!</definedName>
    <definedName name="__TH3">#REF!</definedName>
    <definedName name="__THt7" localSheetId="16">{"Book1","Bang chia luong.xls"}</definedName>
    <definedName name="__THt7" localSheetId="17">{"Book1","Bang chia luong.xls"}</definedName>
    <definedName name="__THt7">{"Book1","Bang chia luong.xls"}</definedName>
    <definedName name="__tk1111" localSheetId="15">#REF!</definedName>
    <definedName name="__tk1111" localSheetId="16">#REF!</definedName>
    <definedName name="__tk1111" localSheetId="17">#REF!</definedName>
    <definedName name="__tk1111" localSheetId="14">#REF!</definedName>
    <definedName name="__tk1111">#REF!</definedName>
    <definedName name="__tk1112" localSheetId="15">#REF!</definedName>
    <definedName name="__tk1112" localSheetId="16">#REF!</definedName>
    <definedName name="__tk1112" localSheetId="17">#REF!</definedName>
    <definedName name="__tk1112" localSheetId="14">#REF!</definedName>
    <definedName name="__tk1112">#REF!</definedName>
    <definedName name="__tk131" localSheetId="15">#REF!</definedName>
    <definedName name="__tk131" localSheetId="16">#REF!</definedName>
    <definedName name="__tk131" localSheetId="17">#REF!</definedName>
    <definedName name="__tk131" localSheetId="14">#REF!</definedName>
    <definedName name="__tk131">#REF!</definedName>
    <definedName name="__tk1331" localSheetId="15">#REF!</definedName>
    <definedName name="__tk1331" localSheetId="16">#REF!</definedName>
    <definedName name="__tk1331" localSheetId="17">#REF!</definedName>
    <definedName name="__tk1331" localSheetId="14">#REF!</definedName>
    <definedName name="__tk1331">#REF!</definedName>
    <definedName name="__tk139" localSheetId="15">#REF!</definedName>
    <definedName name="__tk139" localSheetId="16">#REF!</definedName>
    <definedName name="__tk139" localSheetId="17">#REF!</definedName>
    <definedName name="__tk139" localSheetId="14">#REF!</definedName>
    <definedName name="__tk139">#REF!</definedName>
    <definedName name="__tk141" localSheetId="15">#REF!</definedName>
    <definedName name="__tk141" localSheetId="16">#REF!</definedName>
    <definedName name="__tk141" localSheetId="17">#REF!</definedName>
    <definedName name="__tk141" localSheetId="14">#REF!</definedName>
    <definedName name="__tk141">#REF!</definedName>
    <definedName name="__tk142" localSheetId="15">#REF!</definedName>
    <definedName name="__tk142" localSheetId="16">#REF!</definedName>
    <definedName name="__tk142" localSheetId="17">#REF!</definedName>
    <definedName name="__tk142" localSheetId="14">#REF!</definedName>
    <definedName name="__tk142">#REF!</definedName>
    <definedName name="__tk144" localSheetId="15">#REF!</definedName>
    <definedName name="__tk144" localSheetId="16">#REF!</definedName>
    <definedName name="__tk144" localSheetId="17">#REF!</definedName>
    <definedName name="__tk144" localSheetId="14">#REF!</definedName>
    <definedName name="__tk144">#REF!</definedName>
    <definedName name="__tk152" localSheetId="15">#REF!</definedName>
    <definedName name="__tk152" localSheetId="16">#REF!</definedName>
    <definedName name="__tk152" localSheetId="17">#REF!</definedName>
    <definedName name="__tk152" localSheetId="14">#REF!</definedName>
    <definedName name="__tk152">#REF!</definedName>
    <definedName name="__tk153" localSheetId="15">#REF!</definedName>
    <definedName name="__tk153" localSheetId="16">#REF!</definedName>
    <definedName name="__tk153" localSheetId="17">#REF!</definedName>
    <definedName name="__tk153" localSheetId="14">#REF!</definedName>
    <definedName name="__tk153">#REF!</definedName>
    <definedName name="__tk154" localSheetId="15">#REF!</definedName>
    <definedName name="__tk154" localSheetId="16">#REF!</definedName>
    <definedName name="__tk154" localSheetId="17">#REF!</definedName>
    <definedName name="__tk154" localSheetId="14">#REF!</definedName>
    <definedName name="__tk154">#REF!</definedName>
    <definedName name="__tk155" localSheetId="15">#REF!</definedName>
    <definedName name="__tk155" localSheetId="16">#REF!</definedName>
    <definedName name="__tk155" localSheetId="17">#REF!</definedName>
    <definedName name="__tk155" localSheetId="14">#REF!</definedName>
    <definedName name="__TK155" localSheetId="19">#REF!</definedName>
    <definedName name="__TK155" localSheetId="20">#REF!</definedName>
    <definedName name="__tk155">#REF!</definedName>
    <definedName name="__tk159" localSheetId="15">#REF!</definedName>
    <definedName name="__tk159" localSheetId="16">#REF!</definedName>
    <definedName name="__tk159" localSheetId="17">#REF!</definedName>
    <definedName name="__tk159" localSheetId="14">#REF!</definedName>
    <definedName name="__tk159">#REF!</definedName>
    <definedName name="__tk214" localSheetId="15">#REF!</definedName>
    <definedName name="__tk214" localSheetId="16">#REF!</definedName>
    <definedName name="__tk214" localSheetId="17">#REF!</definedName>
    <definedName name="__tk214" localSheetId="14">#REF!</definedName>
    <definedName name="__tk214">#REF!</definedName>
    <definedName name="__tk3331" localSheetId="15">#REF!</definedName>
    <definedName name="__tk3331" localSheetId="16">#REF!</definedName>
    <definedName name="__tk3331" localSheetId="17">#REF!</definedName>
    <definedName name="__tk3331" localSheetId="14">#REF!</definedName>
    <definedName name="__tk3331">#REF!</definedName>
    <definedName name="__tk334" localSheetId="15">#REF!</definedName>
    <definedName name="__tk334" localSheetId="16">#REF!</definedName>
    <definedName name="__tk334" localSheetId="17">#REF!</definedName>
    <definedName name="__tk334" localSheetId="14">#REF!</definedName>
    <definedName name="__tk334">#REF!</definedName>
    <definedName name="__tk335" localSheetId="15">#REF!</definedName>
    <definedName name="__tk335" localSheetId="16">#REF!</definedName>
    <definedName name="__tk335" localSheetId="17">#REF!</definedName>
    <definedName name="__tk335" localSheetId="14">#REF!</definedName>
    <definedName name="__tk335">#REF!</definedName>
    <definedName name="__tk336" localSheetId="15">#REF!</definedName>
    <definedName name="__tk336" localSheetId="16">#REF!</definedName>
    <definedName name="__tk336" localSheetId="17">#REF!</definedName>
    <definedName name="__tk336" localSheetId="14">#REF!</definedName>
    <definedName name="__tk336">#REF!</definedName>
    <definedName name="__tk3384" localSheetId="15">#REF!</definedName>
    <definedName name="__tk3384" localSheetId="16">#REF!</definedName>
    <definedName name="__tk3384" localSheetId="17">#REF!</definedName>
    <definedName name="__tk3384" localSheetId="14">#REF!</definedName>
    <definedName name="__tk3384">#REF!</definedName>
    <definedName name="__tk341" localSheetId="15">#REF!</definedName>
    <definedName name="__tk341" localSheetId="16">#REF!</definedName>
    <definedName name="__tk341" localSheetId="17">#REF!</definedName>
    <definedName name="__tk341" localSheetId="14">#REF!</definedName>
    <definedName name="__tk341">#REF!</definedName>
    <definedName name="__tk344" localSheetId="15">#REF!</definedName>
    <definedName name="__tk344" localSheetId="16">#REF!</definedName>
    <definedName name="__tk344" localSheetId="17">#REF!</definedName>
    <definedName name="__tk344" localSheetId="14">#REF!</definedName>
    <definedName name="__tk344">#REF!</definedName>
    <definedName name="__tk413" localSheetId="15">#REF!</definedName>
    <definedName name="__tk413" localSheetId="16">#REF!</definedName>
    <definedName name="__tk413" localSheetId="17">#REF!</definedName>
    <definedName name="__tk413" localSheetId="14">#REF!</definedName>
    <definedName name="__tk413">#REF!</definedName>
    <definedName name="__tk4211" localSheetId="15">#REF!</definedName>
    <definedName name="__tk4211" localSheetId="16">#REF!</definedName>
    <definedName name="__tk4211" localSheetId="17">#REF!</definedName>
    <definedName name="__tk4211" localSheetId="14">#REF!</definedName>
    <definedName name="__tk4211">#REF!</definedName>
    <definedName name="__tk4212" localSheetId="15">#REF!</definedName>
    <definedName name="__tk4212" localSheetId="16">#REF!</definedName>
    <definedName name="__tk4212" localSheetId="17">#REF!</definedName>
    <definedName name="__tk4212" localSheetId="14">#REF!</definedName>
    <definedName name="__tk4212">#REF!</definedName>
    <definedName name="__TK422" localSheetId="15">#REF!</definedName>
    <definedName name="__TK422" localSheetId="16">#REF!</definedName>
    <definedName name="__TK422" localSheetId="17">#REF!</definedName>
    <definedName name="__TK422" localSheetId="14">#REF!</definedName>
    <definedName name="__TK422" localSheetId="20">#REF!</definedName>
    <definedName name="__TK422">#REF!</definedName>
    <definedName name="__tk511" localSheetId="15">#REF!</definedName>
    <definedName name="__tk511" localSheetId="16">#REF!</definedName>
    <definedName name="__tk511" localSheetId="17">#REF!</definedName>
    <definedName name="__tk511" localSheetId="14">#REF!</definedName>
    <definedName name="__tk511">#REF!</definedName>
    <definedName name="__tk621" localSheetId="15">#REF!</definedName>
    <definedName name="__tk621" localSheetId="16">#REF!</definedName>
    <definedName name="__tk621" localSheetId="17">#REF!</definedName>
    <definedName name="__tk621" localSheetId="14">#REF!</definedName>
    <definedName name="__tk621">#REF!</definedName>
    <definedName name="__tk627" localSheetId="15">#REF!</definedName>
    <definedName name="__tk627" localSheetId="16">#REF!</definedName>
    <definedName name="__tk627" localSheetId="17">#REF!</definedName>
    <definedName name="__tk627" localSheetId="14">#REF!</definedName>
    <definedName name="__tk627">#REF!</definedName>
    <definedName name="__tk632" localSheetId="15">#REF!</definedName>
    <definedName name="__tk632" localSheetId="16">#REF!</definedName>
    <definedName name="__tk632" localSheetId="17">#REF!</definedName>
    <definedName name="__tk632" localSheetId="14">#REF!</definedName>
    <definedName name="__tk632">#REF!</definedName>
    <definedName name="__tk641" localSheetId="15">#REF!</definedName>
    <definedName name="__tk641" localSheetId="16">#REF!</definedName>
    <definedName name="__tk641" localSheetId="17">#REF!</definedName>
    <definedName name="__tk641" localSheetId="14">#REF!</definedName>
    <definedName name="__tk641">#REF!</definedName>
    <definedName name="__tk642" localSheetId="15">#REF!</definedName>
    <definedName name="__tk642" localSheetId="16">#REF!</definedName>
    <definedName name="__tk642" localSheetId="17">#REF!</definedName>
    <definedName name="__tk642" localSheetId="14">#REF!</definedName>
    <definedName name="__tk642">#REF!</definedName>
    <definedName name="__tk711" localSheetId="15">#REF!</definedName>
    <definedName name="__tk711" localSheetId="16">#REF!</definedName>
    <definedName name="__tk711" localSheetId="17">#REF!</definedName>
    <definedName name="__tk711" localSheetId="14">#REF!</definedName>
    <definedName name="__tk711">#REF!</definedName>
    <definedName name="__tk721" localSheetId="15">#REF!</definedName>
    <definedName name="__tk721" localSheetId="16">#REF!</definedName>
    <definedName name="__tk721" localSheetId="17">#REF!</definedName>
    <definedName name="__tk721" localSheetId="14">#REF!</definedName>
    <definedName name="__tk721">#REF!</definedName>
    <definedName name="__tk811" localSheetId="15">#REF!</definedName>
    <definedName name="__tk811" localSheetId="16">#REF!</definedName>
    <definedName name="__tk811" localSheetId="17">#REF!</definedName>
    <definedName name="__tk811" localSheetId="14">#REF!</definedName>
    <definedName name="__tk811">#REF!</definedName>
    <definedName name="__tk821" localSheetId="15">#REF!</definedName>
    <definedName name="__tk821" localSheetId="16">#REF!</definedName>
    <definedName name="__tk821" localSheetId="17">#REF!</definedName>
    <definedName name="__tk821" localSheetId="14">#REF!</definedName>
    <definedName name="__tk821">#REF!</definedName>
    <definedName name="__tk911" localSheetId="15">#REF!</definedName>
    <definedName name="__tk911" localSheetId="16">#REF!</definedName>
    <definedName name="__tk911" localSheetId="17">#REF!</definedName>
    <definedName name="__tk911" localSheetId="14">#REF!</definedName>
    <definedName name="__tk911">#REF!</definedName>
    <definedName name="__TL1" localSheetId="15">#REF!</definedName>
    <definedName name="__TL1" localSheetId="16">#REF!</definedName>
    <definedName name="__TL1" localSheetId="17">#REF!</definedName>
    <definedName name="__TL1" localSheetId="14">#REF!</definedName>
    <definedName name="__TL1" localSheetId="19">#REF!</definedName>
    <definedName name="__TL1" localSheetId="20">#REF!</definedName>
    <definedName name="__TL1">#REF!</definedName>
    <definedName name="__TL2" localSheetId="15">#REF!</definedName>
    <definedName name="__TL2" localSheetId="16">#REF!</definedName>
    <definedName name="__TL2" localSheetId="17">#REF!</definedName>
    <definedName name="__TL2" localSheetId="14">#REF!</definedName>
    <definedName name="__TL2" localSheetId="19">#REF!</definedName>
    <definedName name="__TL2" localSheetId="20">#REF!</definedName>
    <definedName name="__TL2">#REF!</definedName>
    <definedName name="__TL3" localSheetId="15">#REF!</definedName>
    <definedName name="__TL3" localSheetId="16">#REF!</definedName>
    <definedName name="__TL3" localSheetId="17">#REF!</definedName>
    <definedName name="__TL3" localSheetId="14">#REF!</definedName>
    <definedName name="__TL3" localSheetId="19">#REF!</definedName>
    <definedName name="__TL3" localSheetId="20">#REF!</definedName>
    <definedName name="__TL3">#REF!</definedName>
    <definedName name="__TLA120" localSheetId="15">#REF!</definedName>
    <definedName name="__TLA120" localSheetId="16">#REF!</definedName>
    <definedName name="__TLA120" localSheetId="17">#REF!</definedName>
    <definedName name="__TLA120" localSheetId="14">#REF!</definedName>
    <definedName name="__TLA120" localSheetId="19">#REF!</definedName>
    <definedName name="__TLA120" localSheetId="20">#REF!</definedName>
    <definedName name="__TLA120">#REF!</definedName>
    <definedName name="__TLA35" localSheetId="15">#REF!</definedName>
    <definedName name="__TLA35" localSheetId="16">#REF!</definedName>
    <definedName name="__TLA35" localSheetId="17">#REF!</definedName>
    <definedName name="__TLA35" localSheetId="14">#REF!</definedName>
    <definedName name="__TLA35" localSheetId="19">#REF!</definedName>
    <definedName name="__TLA35" localSheetId="20">#REF!</definedName>
    <definedName name="__TLA35">#REF!</definedName>
    <definedName name="__TLA50" localSheetId="15">#REF!</definedName>
    <definedName name="__TLA50" localSheetId="16">#REF!</definedName>
    <definedName name="__TLA50" localSheetId="17">#REF!</definedName>
    <definedName name="__TLA50" localSheetId="14">#REF!</definedName>
    <definedName name="__TLA50" localSheetId="19">#REF!</definedName>
    <definedName name="__TLA50" localSheetId="20">#REF!</definedName>
    <definedName name="__TLA50">#REF!</definedName>
    <definedName name="__TLA70" localSheetId="15">#REF!</definedName>
    <definedName name="__TLA70" localSheetId="16">#REF!</definedName>
    <definedName name="__TLA70" localSheetId="17">#REF!</definedName>
    <definedName name="__TLA70" localSheetId="14">#REF!</definedName>
    <definedName name="__TLA70" localSheetId="19">#REF!</definedName>
    <definedName name="__TLA70" localSheetId="20">#REF!</definedName>
    <definedName name="__TLA70">#REF!</definedName>
    <definedName name="__TLA95" localSheetId="15">#REF!</definedName>
    <definedName name="__TLA95" localSheetId="16">#REF!</definedName>
    <definedName name="__TLA95" localSheetId="17">#REF!</definedName>
    <definedName name="__TLA95" localSheetId="14">#REF!</definedName>
    <definedName name="__TLA95" localSheetId="19">#REF!</definedName>
    <definedName name="__TLA95" localSheetId="20">#REF!</definedName>
    <definedName name="__TLA95">#REF!</definedName>
    <definedName name="__TM02" localSheetId="15">#REF!</definedName>
    <definedName name="__TM02" localSheetId="16">#REF!</definedName>
    <definedName name="__TM02" localSheetId="17">#REF!</definedName>
    <definedName name="__TM02" localSheetId="14">#REF!</definedName>
    <definedName name="__TM02">#REF!</definedName>
    <definedName name="__TM2" localSheetId="15" hidden="1">{"'Sheet1'!$L$16"}</definedName>
    <definedName name="__TM2" localSheetId="16" hidden="1">{"'Sheet1'!$L$16"}</definedName>
    <definedName name="__TM2" localSheetId="17" hidden="1">{"'Sheet1'!$L$16"}</definedName>
    <definedName name="__TM2" localSheetId="14" hidden="1">{"'Sheet1'!$L$16"}</definedName>
    <definedName name="__TM2" hidden="1">{"'Sheet1'!$L$16"}</definedName>
    <definedName name="__toi3" localSheetId="15">#REF!</definedName>
    <definedName name="__toi3" localSheetId="17">#REF!</definedName>
    <definedName name="__toi3">#REF!</definedName>
    <definedName name="__toi5" localSheetId="15">#REF!</definedName>
    <definedName name="__toi5" localSheetId="17">#REF!</definedName>
    <definedName name="__toi5">#REF!</definedName>
    <definedName name="__tp2" localSheetId="15">#REF!</definedName>
    <definedName name="__tp2" localSheetId="17">#REF!</definedName>
    <definedName name="__tp2">#REF!</definedName>
    <definedName name="__tq2">#N/A</definedName>
    <definedName name="__TR250">NA()</definedName>
    <definedName name="__tr375">NA()</definedName>
    <definedName name="__tra100" localSheetId="15">#REF!</definedName>
    <definedName name="__tra100" localSheetId="17">#REF!</definedName>
    <definedName name="__tra100">#REF!</definedName>
    <definedName name="__tra102" localSheetId="15">#REF!</definedName>
    <definedName name="__tra102" localSheetId="17">#REF!</definedName>
    <definedName name="__tra102">#REF!</definedName>
    <definedName name="__tra104" localSheetId="15">#REF!</definedName>
    <definedName name="__tra104" localSheetId="17">#REF!</definedName>
    <definedName name="__tra104">#REF!</definedName>
    <definedName name="__tra106" localSheetId="15">#REF!</definedName>
    <definedName name="__tra106" localSheetId="17">#REF!</definedName>
    <definedName name="__tra106">#REF!</definedName>
    <definedName name="__tra108" localSheetId="15">#REF!</definedName>
    <definedName name="__tra108" localSheetId="17">#REF!</definedName>
    <definedName name="__tra108">#REF!</definedName>
    <definedName name="__tra110" localSheetId="15">#REF!</definedName>
    <definedName name="__tra110" localSheetId="17">#REF!</definedName>
    <definedName name="__tra110">#REF!</definedName>
    <definedName name="__tra112" localSheetId="15">#REF!</definedName>
    <definedName name="__tra112" localSheetId="17">#REF!</definedName>
    <definedName name="__tra112">#REF!</definedName>
    <definedName name="__tra114" localSheetId="15">#REF!</definedName>
    <definedName name="__tra114" localSheetId="17">#REF!</definedName>
    <definedName name="__tra114">#REF!</definedName>
    <definedName name="__tra116" localSheetId="15">#REF!</definedName>
    <definedName name="__tra116" localSheetId="17">#REF!</definedName>
    <definedName name="__tra116">#REF!</definedName>
    <definedName name="__tra118" localSheetId="15">#REF!</definedName>
    <definedName name="__tra118" localSheetId="17">#REF!</definedName>
    <definedName name="__tra118">#REF!</definedName>
    <definedName name="__tra120" localSheetId="15">#REF!</definedName>
    <definedName name="__tra120" localSheetId="17">#REF!</definedName>
    <definedName name="__tra120">#REF!</definedName>
    <definedName name="__tra122" localSheetId="15">#REF!</definedName>
    <definedName name="__tra122" localSheetId="17">#REF!</definedName>
    <definedName name="__tra122">#REF!</definedName>
    <definedName name="__tra124" localSheetId="15">#REF!</definedName>
    <definedName name="__tra124" localSheetId="17">#REF!</definedName>
    <definedName name="__tra124">#REF!</definedName>
    <definedName name="__tra126" localSheetId="15">#REF!</definedName>
    <definedName name="__tra126" localSheetId="17">#REF!</definedName>
    <definedName name="__tra126">#REF!</definedName>
    <definedName name="__tra128" localSheetId="15">#REF!</definedName>
    <definedName name="__tra128" localSheetId="17">#REF!</definedName>
    <definedName name="__tra128">#REF!</definedName>
    <definedName name="__tra130" localSheetId="15">#REF!</definedName>
    <definedName name="__tra130" localSheetId="17">#REF!</definedName>
    <definedName name="__tra130">#REF!</definedName>
    <definedName name="__tra132" localSheetId="15">#REF!</definedName>
    <definedName name="__tra132" localSheetId="17">#REF!</definedName>
    <definedName name="__tra132">#REF!</definedName>
    <definedName name="__tra134" localSheetId="15">#REF!</definedName>
    <definedName name="__tra134" localSheetId="17">#REF!</definedName>
    <definedName name="__tra134">#REF!</definedName>
    <definedName name="__tra136" localSheetId="15">#REF!</definedName>
    <definedName name="__tra136" localSheetId="17">#REF!</definedName>
    <definedName name="__tra136">#REF!</definedName>
    <definedName name="__tra138" localSheetId="15">#REF!</definedName>
    <definedName name="__tra138" localSheetId="17">#REF!</definedName>
    <definedName name="__tra138">#REF!</definedName>
    <definedName name="__tra140" localSheetId="15">#REF!</definedName>
    <definedName name="__tra140" localSheetId="17">#REF!</definedName>
    <definedName name="__tra140">#REF!</definedName>
    <definedName name="__tra70" localSheetId="15">#REF!</definedName>
    <definedName name="__tra70" localSheetId="17">#REF!</definedName>
    <definedName name="__tra70">#REF!</definedName>
    <definedName name="__tra72" localSheetId="15">#REF!</definedName>
    <definedName name="__tra72" localSheetId="17">#REF!</definedName>
    <definedName name="__tra72">#REF!</definedName>
    <definedName name="__tra74" localSheetId="15">#REF!</definedName>
    <definedName name="__tra74" localSheetId="17">#REF!</definedName>
    <definedName name="__tra74">#REF!</definedName>
    <definedName name="__tra76" localSheetId="15">#REF!</definedName>
    <definedName name="__tra76" localSheetId="17">#REF!</definedName>
    <definedName name="__tra76">#REF!</definedName>
    <definedName name="__tra78" localSheetId="15">#REF!</definedName>
    <definedName name="__tra78" localSheetId="17">#REF!</definedName>
    <definedName name="__tra78">#REF!</definedName>
    <definedName name="__tra80" localSheetId="15">#REF!</definedName>
    <definedName name="__tra80" localSheetId="17">#REF!</definedName>
    <definedName name="__tra80">#REF!</definedName>
    <definedName name="__tra82" localSheetId="15">#REF!</definedName>
    <definedName name="__tra82" localSheetId="17">#REF!</definedName>
    <definedName name="__tra82">#REF!</definedName>
    <definedName name="__tra84" localSheetId="15">#REF!</definedName>
    <definedName name="__tra84" localSheetId="17">#REF!</definedName>
    <definedName name="__tra84">#REF!</definedName>
    <definedName name="__tra86" localSheetId="15">#REF!</definedName>
    <definedName name="__tra86" localSheetId="17">#REF!</definedName>
    <definedName name="__tra86">#REF!</definedName>
    <definedName name="__tra88" localSheetId="15">#REF!</definedName>
    <definedName name="__tra88" localSheetId="17">#REF!</definedName>
    <definedName name="__tra88">#REF!</definedName>
    <definedName name="__tra90" localSheetId="15">#REF!</definedName>
    <definedName name="__tra90" localSheetId="17">#REF!</definedName>
    <definedName name="__tra90">#REF!</definedName>
    <definedName name="__tra92" localSheetId="15">#REF!</definedName>
    <definedName name="__tra92" localSheetId="17">#REF!</definedName>
    <definedName name="__tra92">#REF!</definedName>
    <definedName name="__tra94" localSheetId="15">#REF!</definedName>
    <definedName name="__tra94" localSheetId="17">#REF!</definedName>
    <definedName name="__tra94">#REF!</definedName>
    <definedName name="__tra96" localSheetId="15">#REF!</definedName>
    <definedName name="__tra96" localSheetId="17">#REF!</definedName>
    <definedName name="__tra96">#REF!</definedName>
    <definedName name="__tra98" localSheetId="15">#REF!</definedName>
    <definedName name="__tra98" localSheetId="17">#REF!</definedName>
    <definedName name="__tra98">#REF!</definedName>
    <definedName name="__Tru21" localSheetId="16">{"'Sheet1'!$L$16"}</definedName>
    <definedName name="__Tru21" localSheetId="17" hidden="1">{"'Sheet1'!$L$16"}</definedName>
    <definedName name="__Tru21">{"'Sheet1'!$L$16"}</definedName>
    <definedName name="__tt3" localSheetId="15" hidden="1">{"'Sheet1'!$L$16"}</definedName>
    <definedName name="__tt3" localSheetId="16" hidden="1">{"'Sheet1'!$L$16"}</definedName>
    <definedName name="__tt3" localSheetId="17" hidden="1">{"'Sheet1'!$L$16"}</definedName>
    <definedName name="__tt3" localSheetId="14" hidden="1">{"'Sheet1'!$L$16"}</definedName>
    <definedName name="__tt3" hidden="1">{"'Sheet1'!$L$16"}</definedName>
    <definedName name="__tz593" localSheetId="15">#REF!</definedName>
    <definedName name="__tz593" localSheetId="16">#REF!</definedName>
    <definedName name="__tz593" localSheetId="17">#REF!</definedName>
    <definedName name="__tz593" localSheetId="14">#REF!</definedName>
    <definedName name="__tz593" localSheetId="19">#REF!</definedName>
    <definedName name="__tz593" localSheetId="20">#REF!</definedName>
    <definedName name="__tz593">#REF!</definedName>
    <definedName name="__ui108" localSheetId="15">#REF!</definedName>
    <definedName name="__ui108" localSheetId="17">#REF!</definedName>
    <definedName name="__ui108">#REF!</definedName>
    <definedName name="__ui180" localSheetId="15">#REF!</definedName>
    <definedName name="__ui180" localSheetId="17">#REF!</definedName>
    <definedName name="__ui180">#REF!</definedName>
    <definedName name="__VAN1">NA()</definedName>
    <definedName name="__vc1" localSheetId="15">#REF!</definedName>
    <definedName name="__vc1" localSheetId="17">#REF!</definedName>
    <definedName name="__vc1">#REF!</definedName>
    <definedName name="__vc3" localSheetId="15">#REF!</definedName>
    <definedName name="__vc3" localSheetId="17">#REF!</definedName>
    <definedName name="__vc3">#REF!</definedName>
    <definedName name="__vc4" localSheetId="17" hidden="1">{"'Sheet1'!$L$16"}</definedName>
    <definedName name="__vc4" hidden="1">{"'Sheet1'!$L$16"}</definedName>
    <definedName name="__VC400" localSheetId="15">#REF!</definedName>
    <definedName name="__VC400" localSheetId="17">#REF!</definedName>
    <definedName name="__VC400">#REF!</definedName>
    <definedName name="__vl1" localSheetId="15">#REF!</definedName>
    <definedName name="__vl1" localSheetId="17">#REF!</definedName>
    <definedName name="__vl1">#REF!</definedName>
    <definedName name="__VL100" localSheetId="15">#REF!</definedName>
    <definedName name="__VL100" localSheetId="16">#REF!</definedName>
    <definedName name="__VL100" localSheetId="17">#REF!</definedName>
    <definedName name="__VL100" localSheetId="14">#REF!</definedName>
    <definedName name="__VL100" localSheetId="19">#REF!</definedName>
    <definedName name="__VL100" localSheetId="20">#REF!</definedName>
    <definedName name="__VL100">#REF!</definedName>
    <definedName name="__vl2" localSheetId="15" hidden="1">{"'Sheet1'!$L$16"}</definedName>
    <definedName name="__vl2" localSheetId="16" hidden="1">{"'Sheet1'!$L$16"}</definedName>
    <definedName name="__vl2" localSheetId="17" hidden="1">{"'Sheet1'!$L$16"}</definedName>
    <definedName name="__vl2" localSheetId="14" hidden="1">{"'Sheet1'!$L$16"}</definedName>
    <definedName name="__vl2" hidden="1">{"'Sheet1'!$L$16"}</definedName>
    <definedName name="__VL200" localSheetId="15">#REF!</definedName>
    <definedName name="__VL200" localSheetId="16">#REF!</definedName>
    <definedName name="__VL200" localSheetId="17">#REF!</definedName>
    <definedName name="__VL200" localSheetId="14">#REF!</definedName>
    <definedName name="__VL200">#REF!</definedName>
    <definedName name="__VL250" localSheetId="15">#REF!</definedName>
    <definedName name="__VL250" localSheetId="16">#REF!</definedName>
    <definedName name="__VL250" localSheetId="17">#REF!</definedName>
    <definedName name="__VL250" localSheetId="14">#REF!</definedName>
    <definedName name="__VL250" localSheetId="19">#REF!</definedName>
    <definedName name="__VL250" localSheetId="20">#REF!</definedName>
    <definedName name="__VL250">#REF!</definedName>
    <definedName name="__VLP2" localSheetId="15" hidden="1">{"'Sheet1'!$L$16"}</definedName>
    <definedName name="__VLP2" localSheetId="16" hidden="1">{"'Sheet1'!$L$16"}</definedName>
    <definedName name="__VLP2" localSheetId="17" hidden="1">{"'Sheet1'!$L$16"}</definedName>
    <definedName name="__VLP2" localSheetId="14" hidden="1">{"'Sheet1'!$L$16"}</definedName>
    <definedName name="__VLP2" hidden="1">{"'Sheet1'!$L$16"}</definedName>
    <definedName name="__xlnm._FilterDatabase">#N/A</definedName>
    <definedName name="__xlnm.Database">#N/A</definedName>
    <definedName name="__xlnm.Extract">#N/A</definedName>
    <definedName name="__xlnm.Print_Area">#N/A</definedName>
    <definedName name="__xlnm.Print_Titles">#N/A</definedName>
    <definedName name="__xx3" localSheetId="15">#REF!</definedName>
    <definedName name="__xx3" localSheetId="17">#REF!</definedName>
    <definedName name="__xx3">#REF!</definedName>
    <definedName name="__xx4" localSheetId="15">#REF!</definedName>
    <definedName name="__xx4" localSheetId="17">#REF!</definedName>
    <definedName name="__xx4">#REF!</definedName>
    <definedName name="__xx5" localSheetId="15">#REF!</definedName>
    <definedName name="__xx5" localSheetId="17">#REF!</definedName>
    <definedName name="__xx5">#REF!</definedName>
    <definedName name="__xx6" localSheetId="15">#REF!</definedName>
    <definedName name="__xx6" localSheetId="17">#REF!</definedName>
    <definedName name="__xx6">#REF!</definedName>
    <definedName name="__xx7" localSheetId="15">#REF!</definedName>
    <definedName name="__xx7" localSheetId="17">#REF!</definedName>
    <definedName name="__xx7">#REF!</definedName>
    <definedName name="_0">NA()</definedName>
    <definedName name="_0_2" localSheetId="15">#REF!</definedName>
    <definedName name="_0_2" localSheetId="17">#REF!</definedName>
    <definedName name="_0_2">#REF!</definedName>
    <definedName name="_0_28" localSheetId="15">#REF!</definedName>
    <definedName name="_0_28" localSheetId="17">#REF!</definedName>
    <definedName name="_0_28">#REF!</definedName>
    <definedName name="_0051" localSheetId="15">#REF!</definedName>
    <definedName name="_0051" localSheetId="17">#REF!</definedName>
    <definedName name="_0051">#REF!</definedName>
    <definedName name="_0051_20" localSheetId="15">#REF!</definedName>
    <definedName name="_0051_20" localSheetId="17">#REF!</definedName>
    <definedName name="_0051_20">#REF!</definedName>
    <definedName name="_0051_28" localSheetId="15">#REF!</definedName>
    <definedName name="_0051_28" localSheetId="17">#REF!</definedName>
    <definedName name="_0051_28">#REF!</definedName>
    <definedName name="_0061" localSheetId="15">#REF!</definedName>
    <definedName name="_0061" localSheetId="17">#REF!</definedName>
    <definedName name="_0061">#REF!</definedName>
    <definedName name="_0061_20" localSheetId="15">#REF!</definedName>
    <definedName name="_0061_20" localSheetId="17">#REF!</definedName>
    <definedName name="_0061_20">#REF!</definedName>
    <definedName name="_0061_28" localSheetId="15">#REF!</definedName>
    <definedName name="_0061_28" localSheetId="17">#REF!</definedName>
    <definedName name="_0061_28">#REF!</definedName>
    <definedName name="_0061a" localSheetId="15">#REF!</definedName>
    <definedName name="_0061a" localSheetId="17">#REF!</definedName>
    <definedName name="_0061a">#REF!</definedName>
    <definedName name="_0061a_20" localSheetId="15">#REF!</definedName>
    <definedName name="_0061a_20" localSheetId="17">#REF!</definedName>
    <definedName name="_0061a_20">#REF!</definedName>
    <definedName name="_0061a_28" localSheetId="15">#REF!</definedName>
    <definedName name="_0061a_28" localSheetId="17">#REF!</definedName>
    <definedName name="_0061a_28">#REF!</definedName>
    <definedName name="_0062a" localSheetId="15">#REF!</definedName>
    <definedName name="_0062a" localSheetId="17">#REF!</definedName>
    <definedName name="_0062a">#REF!</definedName>
    <definedName name="_0062a_20" localSheetId="15">#REF!</definedName>
    <definedName name="_0062a_20" localSheetId="17">#REF!</definedName>
    <definedName name="_0062a_20">#REF!</definedName>
    <definedName name="_0062a_28" localSheetId="15">#REF!</definedName>
    <definedName name="_0062a_28" localSheetId="17">#REF!</definedName>
    <definedName name="_0062a_28">#REF!</definedName>
    <definedName name="_0062b" localSheetId="15">#REF!</definedName>
    <definedName name="_0062b" localSheetId="17">#REF!</definedName>
    <definedName name="_0062b">#REF!</definedName>
    <definedName name="_0062b_20" localSheetId="15">#REF!</definedName>
    <definedName name="_0062b_20" localSheetId="17">#REF!</definedName>
    <definedName name="_0062b_20">#REF!</definedName>
    <definedName name="_0062b_28" localSheetId="15">#REF!</definedName>
    <definedName name="_0062b_28" localSheetId="17">#REF!</definedName>
    <definedName name="_0062b_28">#REF!</definedName>
    <definedName name="_0062c" localSheetId="15">#REF!</definedName>
    <definedName name="_0062c" localSheetId="17">#REF!</definedName>
    <definedName name="_0062c">#REF!</definedName>
    <definedName name="_0062c_20" localSheetId="15">#REF!</definedName>
    <definedName name="_0062c_20" localSheetId="17">#REF!</definedName>
    <definedName name="_0062c_20">#REF!</definedName>
    <definedName name="_0062c_28" localSheetId="15">#REF!</definedName>
    <definedName name="_0062c_28" localSheetId="17">#REF!</definedName>
    <definedName name="_0062c_28">#REF!</definedName>
    <definedName name="_0063" localSheetId="15">#REF!</definedName>
    <definedName name="_0063" localSheetId="17">#REF!</definedName>
    <definedName name="_0063">#REF!</definedName>
    <definedName name="_0063_20" localSheetId="15">#REF!</definedName>
    <definedName name="_0063_20" localSheetId="17">#REF!</definedName>
    <definedName name="_0063_20">#REF!</definedName>
    <definedName name="_0063_28" localSheetId="15">#REF!</definedName>
    <definedName name="_0063_28" localSheetId="17">#REF!</definedName>
    <definedName name="_0063_28">#REF!</definedName>
    <definedName name="_0063a" localSheetId="15">#REF!</definedName>
    <definedName name="_0063a" localSheetId="17">#REF!</definedName>
    <definedName name="_0063a">#REF!</definedName>
    <definedName name="_0063a_20" localSheetId="15">#REF!</definedName>
    <definedName name="_0063a_20" localSheetId="17">#REF!</definedName>
    <definedName name="_0063a_20">#REF!</definedName>
    <definedName name="_0063a_28" localSheetId="15">#REF!</definedName>
    <definedName name="_0063a_28" localSheetId="17">#REF!</definedName>
    <definedName name="_0063a_28">#REF!</definedName>
    <definedName name="_0064" localSheetId="15">#REF!</definedName>
    <definedName name="_0064" localSheetId="17">#REF!</definedName>
    <definedName name="_0064">#REF!</definedName>
    <definedName name="_0064_20" localSheetId="15">#REF!</definedName>
    <definedName name="_0064_20" localSheetId="17">#REF!</definedName>
    <definedName name="_0064_20">#REF!</definedName>
    <definedName name="_0064_28" localSheetId="15">#REF!</definedName>
    <definedName name="_0064_28" localSheetId="17">#REF!</definedName>
    <definedName name="_0064_28">#REF!</definedName>
    <definedName name="_0081" localSheetId="15">#REF!</definedName>
    <definedName name="_0081" localSheetId="17">#REF!</definedName>
    <definedName name="_0081">#REF!</definedName>
    <definedName name="_0081_20" localSheetId="15">#REF!</definedName>
    <definedName name="_0081_20" localSheetId="17">#REF!</definedName>
    <definedName name="_0081_20">#REF!</definedName>
    <definedName name="_0081_28" localSheetId="15">#REF!</definedName>
    <definedName name="_0081_28" localSheetId="17">#REF!</definedName>
    <definedName name="_0081_28">#REF!</definedName>
    <definedName name="_0082" localSheetId="15">#REF!</definedName>
    <definedName name="_0082" localSheetId="17">#REF!</definedName>
    <definedName name="_0082">#REF!</definedName>
    <definedName name="_0082_20" localSheetId="15">#REF!</definedName>
    <definedName name="_0082_20" localSheetId="17">#REF!</definedName>
    <definedName name="_0082_20">#REF!</definedName>
    <definedName name="_0082_28" localSheetId="15">#REF!</definedName>
    <definedName name="_0082_28" localSheetId="17">#REF!</definedName>
    <definedName name="_0082_28">#REF!</definedName>
    <definedName name="_01_01_99" localSheetId="15">#REF!</definedName>
    <definedName name="_01_01_99" localSheetId="17">#REF!</definedName>
    <definedName name="_01_01_99">#REF!</definedName>
    <definedName name="_01_02_99" localSheetId="15">#REF!</definedName>
    <definedName name="_01_02_99" localSheetId="17">#REF!</definedName>
    <definedName name="_01_02_99">#REF!</definedName>
    <definedName name="_01_03_99" localSheetId="15">#REF!</definedName>
    <definedName name="_01_03_99" localSheetId="17">#REF!</definedName>
    <definedName name="_01_03_99">#REF!</definedName>
    <definedName name="_01_04_99" localSheetId="15">#REF!</definedName>
    <definedName name="_01_04_99" localSheetId="17">#REF!</definedName>
    <definedName name="_01_04_99">#REF!</definedName>
    <definedName name="_01_05_99" localSheetId="15">#REF!</definedName>
    <definedName name="_01_05_99" localSheetId="17">#REF!</definedName>
    <definedName name="_01_05_99">#REF!</definedName>
    <definedName name="_01_06_99" localSheetId="15">#REF!</definedName>
    <definedName name="_01_06_99" localSheetId="17">#REF!</definedName>
    <definedName name="_01_06_99">#REF!</definedName>
    <definedName name="_01_07_99" localSheetId="15">#REF!</definedName>
    <definedName name="_01_07_99" localSheetId="17">#REF!</definedName>
    <definedName name="_01_07_99">#REF!</definedName>
    <definedName name="_01_08_1999" localSheetId="15">#REF!</definedName>
    <definedName name="_01_08_1999" localSheetId="17">#REF!</definedName>
    <definedName name="_01_08_1999">#REF!</definedName>
    <definedName name="_010" localSheetId="15">#REF!</definedName>
    <definedName name="_010" localSheetId="17">#REF!</definedName>
    <definedName name="_010">#REF!</definedName>
    <definedName name="_010_20" localSheetId="15">#REF!</definedName>
    <definedName name="_010_20" localSheetId="17">#REF!</definedName>
    <definedName name="_010_20">#REF!</definedName>
    <definedName name="_010_28" localSheetId="15">#REF!</definedName>
    <definedName name="_010_28" localSheetId="17">#REF!</definedName>
    <definedName name="_010_28">#REF!</definedName>
    <definedName name="_06" localSheetId="15">#REF!</definedName>
    <definedName name="_06" localSheetId="17">#REF!</definedName>
    <definedName name="_06">#REF!</definedName>
    <definedName name="_06_20" localSheetId="15">#REF!</definedName>
    <definedName name="_06_20" localSheetId="17">#REF!</definedName>
    <definedName name="_06_20">#REF!</definedName>
    <definedName name="_06_28" localSheetId="15">#REF!</definedName>
    <definedName name="_06_28" localSheetId="17">#REF!</definedName>
    <definedName name="_06_28">#REF!</definedName>
    <definedName name="_07" localSheetId="15">#REF!</definedName>
    <definedName name="_07" localSheetId="17">#REF!</definedName>
    <definedName name="_07">#REF!</definedName>
    <definedName name="_07_20" localSheetId="15">#REF!</definedName>
    <definedName name="_07_20" localSheetId="17">#REF!</definedName>
    <definedName name="_07_20">#REF!</definedName>
    <definedName name="_07_28" localSheetId="15">#REF!</definedName>
    <definedName name="_07_28" localSheetId="17">#REF!</definedName>
    <definedName name="_07_28">#REF!</definedName>
    <definedName name="_1" localSheetId="19">#REF!</definedName>
    <definedName name="_1" localSheetId="20">#REF!</definedName>
    <definedName name="_1">#N/A</definedName>
    <definedName name="_1_26" localSheetId="15">#REF!</definedName>
    <definedName name="_1_26" localSheetId="17">#REF!</definedName>
    <definedName name="_1_26">#REF!</definedName>
    <definedName name="_1_28" localSheetId="15">#REF!</definedName>
    <definedName name="_1_28" localSheetId="17">#REF!</definedName>
    <definedName name="_1_28">#REF!</definedName>
    <definedName name="_1_3">"$#REF!.$A$1:$CE$46"</definedName>
    <definedName name="_10_f_28_1" localSheetId="15">#REF!</definedName>
    <definedName name="_10_f_28_1" localSheetId="17">#REF!</definedName>
    <definedName name="_10_f_28_1">#REF!</definedName>
    <definedName name="_1000A01">#N/A</definedName>
    <definedName name="_1000A01_26">NA()</definedName>
    <definedName name="_1000A01_28">NA()</definedName>
    <definedName name="_10MAÕ_HAØNG" localSheetId="15">#REF!</definedName>
    <definedName name="_10MAÕ_HAØNG" localSheetId="17">#REF!</definedName>
    <definedName name="_10MAÕ_HAØNG">#REF!</definedName>
    <definedName name="_10SOÁ_LÖÔÏNG" localSheetId="15">#REF!</definedName>
    <definedName name="_10SOÁ_LÖÔÏNG" localSheetId="17">#REF!</definedName>
    <definedName name="_10SOÁ_LÖÔÏNG">#REF!</definedName>
    <definedName name="_10TEÂN_KHAÙCH_HAØ" localSheetId="15">#REF!</definedName>
    <definedName name="_10TEÂN_KHAÙCH_HAØ" localSheetId="17">#REF!</definedName>
    <definedName name="_10TEÂN_KHAÙCH_HAØ">#REF!</definedName>
    <definedName name="_11_g_1">NA()</definedName>
    <definedName name="_11_ÑÔN_GIAÙ" localSheetId="15">#REF!</definedName>
    <definedName name="_11_ÑÔN_GIAÙ" localSheetId="17">#REF!</definedName>
    <definedName name="_11_ÑÔN_GIAÙ">#REF!</definedName>
    <definedName name="_11TEÂN_HAØNG" localSheetId="15">#REF!</definedName>
    <definedName name="_11TEÂN_HAØNG" localSheetId="17">#REF!</definedName>
    <definedName name="_11TEÂN_HAØNG">#REF!</definedName>
    <definedName name="_11THAØNH_TIEÀN" localSheetId="15">#REF!</definedName>
    <definedName name="_11THAØNH_TIEÀN" localSheetId="17">#REF!</definedName>
    <definedName name="_11THAØNH_TIEÀN">#REF!</definedName>
    <definedName name="_12_g_28_1" localSheetId="15">#REF!</definedName>
    <definedName name="_12_g_28_1" localSheetId="17">#REF!</definedName>
    <definedName name="_12_g_28_1">#REF!</definedName>
    <definedName name="_12TEÂN_KHAÙCH_HAØ" localSheetId="15">#REF!</definedName>
    <definedName name="_12TEÂN_KHAÙCH_HAØ" localSheetId="17">#REF!</definedName>
    <definedName name="_12TEÂN_KHAÙCH_HAØ">#REF!</definedName>
    <definedName name="_12TRÒ_GIAÙ" localSheetId="15">#REF!</definedName>
    <definedName name="_12TRÒ_GIAÙ" localSheetId="17">#REF!</definedName>
    <definedName name="_12TRÒ_GIAÙ">#REF!</definedName>
    <definedName name="_13_h_1">NA()</definedName>
    <definedName name="_13_SOÁ_CTÖØ" localSheetId="15">#REF!</definedName>
    <definedName name="_13_SOÁ_CTÖØ" localSheetId="17">#REF!</definedName>
    <definedName name="_13_SOÁ_CTÖØ">#REF!</definedName>
    <definedName name="_13MAÕ_SOÁ_THUEÁ" localSheetId="15">#REF!</definedName>
    <definedName name="_13MAÕ_SOÁ_THUEÁ" localSheetId="17">#REF!</definedName>
    <definedName name="_13MAÕ_SOÁ_THUEÁ">#REF!</definedName>
    <definedName name="_13THAØNH_TIEÀN" localSheetId="15">#REF!</definedName>
    <definedName name="_13THAØNH_TIEÀN" localSheetId="17">#REF!</definedName>
    <definedName name="_13THAØNH_TIEÀN">#REF!</definedName>
    <definedName name="_13TRÒ_GIAÙ__VAT" localSheetId="15">#REF!</definedName>
    <definedName name="_13TRÒ_GIAÙ__VAT" localSheetId="17">#REF!</definedName>
    <definedName name="_13TRÒ_GIAÙ__VAT">#REF!</definedName>
    <definedName name="_14_h_28_1" localSheetId="15">#REF!</definedName>
    <definedName name="_14_h_28_1" localSheetId="17">#REF!</definedName>
    <definedName name="_14_h_28_1">#REF!</definedName>
    <definedName name="_14_SOÁ_LÖÔÏNG" localSheetId="15">#REF!</definedName>
    <definedName name="_14_SOÁ_LÖÔÏNG" localSheetId="17">#REF!</definedName>
    <definedName name="_14_SOÁ_LÖÔÏNG">#REF!</definedName>
    <definedName name="_14TRÒ_GIAÙ" localSheetId="15">#REF!</definedName>
    <definedName name="_14TRÒ_GIAÙ" localSheetId="17">#REF!</definedName>
    <definedName name="_14TRÒ_GIAÙ">#REF!</definedName>
    <definedName name="_15_i_1">NA()</definedName>
    <definedName name="_15TRÒ_GIAÙ__VAT" localSheetId="15">#REF!</definedName>
    <definedName name="_15TRÒ_GIAÙ__VAT" localSheetId="17">#REF!</definedName>
    <definedName name="_15TRÒ_GIAÙ__VAT">#REF!</definedName>
    <definedName name="_16_i_28_1" localSheetId="15">#REF!</definedName>
    <definedName name="_16_i_28_1" localSheetId="17">#REF!</definedName>
    <definedName name="_16_i_28_1">#REF!</definedName>
    <definedName name="_16_TEÂN_HAØNG" localSheetId="15">#REF!</definedName>
    <definedName name="_16_TEÂN_HAØNG" localSheetId="17">#REF!</definedName>
    <definedName name="_16_TEÂN_HAØNG">#REF!</definedName>
    <definedName name="_16ÑÔN_GIAÙ" localSheetId="15">#REF!</definedName>
    <definedName name="_16ÑÔN_GIAÙ" localSheetId="17">#REF!</definedName>
    <definedName name="_16ÑÔN_GIAÙ">#REF!</definedName>
    <definedName name="_17_j_1">NA()</definedName>
    <definedName name="_18_j_28_1" localSheetId="15">#REF!</definedName>
    <definedName name="_18_j_28_1" localSheetId="17">#REF!</definedName>
    <definedName name="_18_j_28_1">#REF!</definedName>
    <definedName name="_18_TEÂN_KHAÙCH_HAØ" localSheetId="15">#REF!</definedName>
    <definedName name="_18_TEÂN_KHAÙCH_HAØ" localSheetId="17">#REF!</definedName>
    <definedName name="_18_TEÂN_KHAÙCH_HAØ">#REF!</definedName>
    <definedName name="_19_k_1">NA()</definedName>
    <definedName name="_19SOÁ_CTÖØ" localSheetId="15">#REF!</definedName>
    <definedName name="_19SOÁ_CTÖØ" localSheetId="17">#REF!</definedName>
    <definedName name="_19SOÁ_CTÖØ">#REF!</definedName>
    <definedName name="_1BA1025" localSheetId="15">#REF!</definedName>
    <definedName name="_1BA1025" localSheetId="17">#REF!</definedName>
    <definedName name="_1BA1025">#REF!</definedName>
    <definedName name="_1BA1037" localSheetId="15">#REF!</definedName>
    <definedName name="_1BA1037" localSheetId="17">#REF!</definedName>
    <definedName name="_1BA1037">#REF!</definedName>
    <definedName name="_1BA1050" localSheetId="15">#REF!</definedName>
    <definedName name="_1BA1050" localSheetId="17">#REF!</definedName>
    <definedName name="_1BA1050">#REF!</definedName>
    <definedName name="_1BA1075" localSheetId="15">#REF!</definedName>
    <definedName name="_1BA1075" localSheetId="17">#REF!</definedName>
    <definedName name="_1BA1075">#REF!</definedName>
    <definedName name="_1BA1100" localSheetId="15">#REF!</definedName>
    <definedName name="_1BA1100" localSheetId="17">#REF!</definedName>
    <definedName name="_1BA1100">#REF!</definedName>
    <definedName name="_1BA2500" localSheetId="15">#REF!</definedName>
    <definedName name="_1BA2500" localSheetId="16">#REF!</definedName>
    <definedName name="_1BA2500" localSheetId="17">#REF!</definedName>
    <definedName name="_1BA2500" localSheetId="14">#REF!</definedName>
    <definedName name="_1BA2500" localSheetId="20">#REF!</definedName>
    <definedName name="_1BA2500">#REF!</definedName>
    <definedName name="_1BA3025" localSheetId="15">#REF!</definedName>
    <definedName name="_1BA3025" localSheetId="17">#REF!</definedName>
    <definedName name="_1BA3025">#REF!</definedName>
    <definedName name="_1BA3037" localSheetId="15">#REF!</definedName>
    <definedName name="_1BA3037" localSheetId="17">#REF!</definedName>
    <definedName name="_1BA3037">#REF!</definedName>
    <definedName name="_1BA3050" localSheetId="15">#REF!</definedName>
    <definedName name="_1BA3050" localSheetId="17">#REF!</definedName>
    <definedName name="_1BA3050">#REF!</definedName>
    <definedName name="_1BA305G" localSheetId="15">#REF!</definedName>
    <definedName name="_1BA305G" localSheetId="17">#REF!</definedName>
    <definedName name="_1BA305G">#REF!</definedName>
    <definedName name="_1BA3075" localSheetId="15">#REF!</definedName>
    <definedName name="_1BA3075" localSheetId="17">#REF!</definedName>
    <definedName name="_1BA3075">#REF!</definedName>
    <definedName name="_1BA3100" localSheetId="15">#REF!</definedName>
    <definedName name="_1BA3100" localSheetId="17">#REF!</definedName>
    <definedName name="_1BA3100">#REF!</definedName>
    <definedName name="_1BA3160" localSheetId="15">#REF!</definedName>
    <definedName name="_1BA3160" localSheetId="17">#REF!</definedName>
    <definedName name="_1BA3160">#REF!</definedName>
    <definedName name="_1BA3250" localSheetId="15">#REF!</definedName>
    <definedName name="_1BA3250" localSheetId="16">#REF!</definedName>
    <definedName name="_1BA3250" localSheetId="17">#REF!</definedName>
    <definedName name="_1BA3250" localSheetId="14">#REF!</definedName>
    <definedName name="_1BA3250" localSheetId="20">#REF!</definedName>
    <definedName name="_1BA3250">#REF!</definedName>
    <definedName name="_1BA3320" localSheetId="15">#REF!</definedName>
    <definedName name="_1BA3320" localSheetId="17">#REF!</definedName>
    <definedName name="_1BA3320">#REF!</definedName>
    <definedName name="_1BA3400" localSheetId="15">#REF!</definedName>
    <definedName name="_1BA3400" localSheetId="17">#REF!</definedName>
    <definedName name="_1BA3400">#REF!</definedName>
    <definedName name="_1BA400P" localSheetId="15">#REF!</definedName>
    <definedName name="_1BA400P" localSheetId="16">#REF!</definedName>
    <definedName name="_1BA400P" localSheetId="17">#REF!</definedName>
    <definedName name="_1BA400P" localSheetId="14">#REF!</definedName>
    <definedName name="_1BA400P" localSheetId="20">#REF!</definedName>
    <definedName name="_1BA400P">#REF!</definedName>
    <definedName name="_1CAP001" localSheetId="15">#REF!</definedName>
    <definedName name="_1CAP001" localSheetId="16">#REF!</definedName>
    <definedName name="_1CAP001" localSheetId="17">#REF!</definedName>
    <definedName name="_1CAP001" localSheetId="14">#REF!</definedName>
    <definedName name="_1CAP001" localSheetId="20">#REF!</definedName>
    <definedName name="_1CAP001">#REF!</definedName>
    <definedName name="_1CAP002" localSheetId="15">#REF!</definedName>
    <definedName name="_1CAP002" localSheetId="17">#REF!</definedName>
    <definedName name="_1CAP002">#REF!</definedName>
    <definedName name="_1CAP003" localSheetId="15">#REF!</definedName>
    <definedName name="_1CAP003" localSheetId="17">#REF!</definedName>
    <definedName name="_1CAP003">#REF!</definedName>
    <definedName name="_1CAPTU1" localSheetId="15">#REF!</definedName>
    <definedName name="_1CAPTU1" localSheetId="17">#REF!</definedName>
    <definedName name="_1CAPTU1">#REF!</definedName>
    <definedName name="_1CDHT01" localSheetId="15">#REF!</definedName>
    <definedName name="_1CDHT01" localSheetId="17">#REF!</definedName>
    <definedName name="_1CDHT01">#REF!</definedName>
    <definedName name="_1CDHT02" localSheetId="15">#REF!</definedName>
    <definedName name="_1CDHT02" localSheetId="17">#REF!</definedName>
    <definedName name="_1CDHT02">#REF!</definedName>
    <definedName name="_1CHANG1" localSheetId="15">#REF!</definedName>
    <definedName name="_1CHANG1" localSheetId="17">#REF!</definedName>
    <definedName name="_1CHANG1">#REF!</definedName>
    <definedName name="_1DA0801" localSheetId="15">#REF!</definedName>
    <definedName name="_1DA0801" localSheetId="17">#REF!</definedName>
    <definedName name="_1DA0801">#REF!</definedName>
    <definedName name="_1DA0802" localSheetId="15">#REF!</definedName>
    <definedName name="_1DA0802" localSheetId="17">#REF!</definedName>
    <definedName name="_1DA0802">#REF!</definedName>
    <definedName name="_1DA1201" localSheetId="15">#REF!</definedName>
    <definedName name="_1DA1201" localSheetId="17">#REF!</definedName>
    <definedName name="_1DA1201">#REF!</definedName>
    <definedName name="_1DA2001" localSheetId="15">#REF!</definedName>
    <definedName name="_1DA2001" localSheetId="17">#REF!</definedName>
    <definedName name="_1DA2001">#REF!</definedName>
    <definedName name="_1DA2401" localSheetId="15">#REF!</definedName>
    <definedName name="_1DA2401" localSheetId="17">#REF!</definedName>
    <definedName name="_1DA2401">#REF!</definedName>
    <definedName name="_1DA2402" localSheetId="15">#REF!</definedName>
    <definedName name="_1DA2402" localSheetId="17">#REF!</definedName>
    <definedName name="_1DA2402">#REF!</definedName>
    <definedName name="_1DA3201" localSheetId="15">#REF!</definedName>
    <definedName name="_1DA3201" localSheetId="17">#REF!</definedName>
    <definedName name="_1DA3201">#REF!</definedName>
    <definedName name="_1DA3202" localSheetId="15">#REF!</definedName>
    <definedName name="_1DA3202" localSheetId="17">#REF!</definedName>
    <definedName name="_1DA3202">#REF!</definedName>
    <definedName name="_1DA3203" localSheetId="15">#REF!</definedName>
    <definedName name="_1DA3203" localSheetId="17">#REF!</definedName>
    <definedName name="_1DA3203">#REF!</definedName>
    <definedName name="_1DA3204" localSheetId="15">#REF!</definedName>
    <definedName name="_1DA3204" localSheetId="17">#REF!</definedName>
    <definedName name="_1DA3204">#REF!</definedName>
    <definedName name="_1DAU001" localSheetId="15">#REF!</definedName>
    <definedName name="_1DAU001" localSheetId="17">#REF!</definedName>
    <definedName name="_1DAU001">#REF!</definedName>
    <definedName name="_1DAU002" localSheetId="15">#REF!</definedName>
    <definedName name="_1DAU002" localSheetId="16">#REF!</definedName>
    <definedName name="_1DAU002" localSheetId="17">#REF!</definedName>
    <definedName name="_1DAU002" localSheetId="14">#REF!</definedName>
    <definedName name="_1DAU002" localSheetId="20">#REF!</definedName>
    <definedName name="_1DAU002">#REF!</definedName>
    <definedName name="_1DAU003" localSheetId="15">#REF!</definedName>
    <definedName name="_1DAU003" localSheetId="17">#REF!</definedName>
    <definedName name="_1DAU003">#REF!</definedName>
    <definedName name="_1DCTT48" localSheetId="15">#REF!</definedName>
    <definedName name="_1DCTT48" localSheetId="17">#REF!</definedName>
    <definedName name="_1DCTT48">#REF!</definedName>
    <definedName name="_1DDAY03" localSheetId="15">#REF!</definedName>
    <definedName name="_1DDAY03" localSheetId="16">#REF!</definedName>
    <definedName name="_1DDAY03" localSheetId="17">#REF!</definedName>
    <definedName name="_1DDAY03" localSheetId="14">#REF!</definedName>
    <definedName name="_1DDAY03" localSheetId="20">#REF!</definedName>
    <definedName name="_1DDAY03">#REF!</definedName>
    <definedName name="_1DDTT01" localSheetId="15">#REF!</definedName>
    <definedName name="_1DDTT01" localSheetId="16">#REF!</definedName>
    <definedName name="_1DDTT01" localSheetId="17">#REF!</definedName>
    <definedName name="_1DDTT01" localSheetId="14">#REF!</definedName>
    <definedName name="_1DDTT01" localSheetId="20">#REF!</definedName>
    <definedName name="_1DDTT01">#REF!</definedName>
    <definedName name="_1DK1001" localSheetId="15">#REF!</definedName>
    <definedName name="_1DK1001" localSheetId="17">#REF!</definedName>
    <definedName name="_1DK1001">#REF!</definedName>
    <definedName name="_1DK3001" localSheetId="15">#REF!</definedName>
    <definedName name="_1DK3001" localSheetId="17">#REF!</definedName>
    <definedName name="_1DK3001">#REF!</definedName>
    <definedName name="_1FCO101" localSheetId="15">#REF!</definedName>
    <definedName name="_1FCO101" localSheetId="16">#REF!</definedName>
    <definedName name="_1FCO101" localSheetId="17">#REF!</definedName>
    <definedName name="_1FCO101" localSheetId="14">#REF!</definedName>
    <definedName name="_1FCO101" localSheetId="20">#REF!</definedName>
    <definedName name="_1FCO101">#REF!</definedName>
    <definedName name="_1GIA101" localSheetId="15">#REF!</definedName>
    <definedName name="_1GIA101" localSheetId="16">#REF!</definedName>
    <definedName name="_1GIA101" localSheetId="17">#REF!</definedName>
    <definedName name="_1GIA101" localSheetId="14">#REF!</definedName>
    <definedName name="_1GIA101" localSheetId="20">#REF!</definedName>
    <definedName name="_1GIA101">#REF!</definedName>
    <definedName name="_1KD22B1" localSheetId="15">#REF!</definedName>
    <definedName name="_1KD22B1" localSheetId="17">#REF!</definedName>
    <definedName name="_1KD22B1">#REF!</definedName>
    <definedName name="_1KDM22T" localSheetId="15">#REF!</definedName>
    <definedName name="_1KDM22T" localSheetId="17">#REF!</definedName>
    <definedName name="_1KDM22T">#REF!</definedName>
    <definedName name="_1KEP001" localSheetId="15">#REF!</definedName>
    <definedName name="_1KEP001" localSheetId="17">#REF!</definedName>
    <definedName name="_1KEP001">#REF!</definedName>
    <definedName name="_1LA1001" localSheetId="15">#REF!</definedName>
    <definedName name="_1LA1001" localSheetId="16">#REF!</definedName>
    <definedName name="_1LA1001" localSheetId="17">#REF!</definedName>
    <definedName name="_1LA1001" localSheetId="14">#REF!</definedName>
    <definedName name="_1LA1001" localSheetId="20">#REF!</definedName>
    <definedName name="_1LA1001">#REF!</definedName>
    <definedName name="_1LCAP01" localSheetId="15">#REF!</definedName>
    <definedName name="_1LCAP01" localSheetId="17">#REF!</definedName>
    <definedName name="_1LCAP01">#REF!</definedName>
    <definedName name="_1MCCBO2" localSheetId="15">#REF!</definedName>
    <definedName name="_1MCCBO2" localSheetId="16">#REF!</definedName>
    <definedName name="_1MCCBO2" localSheetId="17">#REF!</definedName>
    <definedName name="_1MCCBO2" localSheetId="14">#REF!</definedName>
    <definedName name="_1MCCBO2" localSheetId="20">#REF!</definedName>
    <definedName name="_1MCCBO2">#REF!</definedName>
    <definedName name="_1NEO001" localSheetId="15">#REF!</definedName>
    <definedName name="_1NEO001" localSheetId="17">#REF!</definedName>
    <definedName name="_1NEO001">#REF!</definedName>
    <definedName name="_1PKCAP1" localSheetId="15">#REF!</definedName>
    <definedName name="_1PKCAP1" localSheetId="16">#REF!</definedName>
    <definedName name="_1PKCAP1" localSheetId="17">#REF!</definedName>
    <definedName name="_1PKCAP1" localSheetId="14">#REF!</definedName>
    <definedName name="_1PKCAP1" localSheetId="20">#REF!</definedName>
    <definedName name="_1PKCAP1">#REF!</definedName>
    <definedName name="_1PKIEN1" localSheetId="15">#REF!</definedName>
    <definedName name="_1PKIEN1" localSheetId="17">#REF!</definedName>
    <definedName name="_1PKIEN1">#REF!</definedName>
    <definedName name="_1PKTT01" localSheetId="15">#REF!</definedName>
    <definedName name="_1PKTT01" localSheetId="16">#REF!</definedName>
    <definedName name="_1PKTT01" localSheetId="17">#REF!</definedName>
    <definedName name="_1PKTT01" localSheetId="14">#REF!</definedName>
    <definedName name="_1PKTT01" localSheetId="20">#REF!</definedName>
    <definedName name="_1PKTT01">#REF!</definedName>
    <definedName name="_1SDUNG1" localSheetId="15">#REF!</definedName>
    <definedName name="_1SDUNG1" localSheetId="17">#REF!</definedName>
    <definedName name="_1SDUNG1">#REF!</definedName>
    <definedName name="_1STREO1" localSheetId="15">#REF!</definedName>
    <definedName name="_1STREO1" localSheetId="17">#REF!</definedName>
    <definedName name="_1STREO1">#REF!</definedName>
    <definedName name="_1STREO2" localSheetId="15">#REF!</definedName>
    <definedName name="_1STREO2" localSheetId="17">#REF!</definedName>
    <definedName name="_1STREO2">#REF!</definedName>
    <definedName name="_1STREO3" localSheetId="15">#REF!</definedName>
    <definedName name="_1STREO3" localSheetId="17">#REF!</definedName>
    <definedName name="_1STREO3">#REF!</definedName>
    <definedName name="_1TCD101" localSheetId="15">#REF!</definedName>
    <definedName name="_1TCD101" localSheetId="16">#REF!</definedName>
    <definedName name="_1TCD101" localSheetId="17">#REF!</definedName>
    <definedName name="_1TCD101" localSheetId="14">#REF!</definedName>
    <definedName name="_1TCD101" localSheetId="20">#REF!</definedName>
    <definedName name="_1TCD101">#REF!</definedName>
    <definedName name="_1TCD201" localSheetId="15">#REF!</definedName>
    <definedName name="_1TCD201" localSheetId="16">#REF!</definedName>
    <definedName name="_1TCD201" localSheetId="17">#REF!</definedName>
    <definedName name="_1TCD201" localSheetId="14">#REF!</definedName>
    <definedName name="_1TCD201" localSheetId="20">#REF!</definedName>
    <definedName name="_1TCD201">#REF!</definedName>
    <definedName name="_1TD1001" localSheetId="15">#REF!</definedName>
    <definedName name="_1TD1001" localSheetId="17">#REF!</definedName>
    <definedName name="_1TD1001">#REF!</definedName>
    <definedName name="_1TD1002" localSheetId="15">#REF!</definedName>
    <definedName name="_1TD1002" localSheetId="17">#REF!</definedName>
    <definedName name="_1TD1002">#REF!</definedName>
    <definedName name="_1TD2001" localSheetId="15">#REF!</definedName>
    <definedName name="_1TD2001" localSheetId="16">#REF!</definedName>
    <definedName name="_1TD2001" localSheetId="17">#REF!</definedName>
    <definedName name="_1TD2001" localSheetId="14">#REF!</definedName>
    <definedName name="_1TD2001" localSheetId="20">#REF!</definedName>
    <definedName name="_1TD2001">#REF!</definedName>
    <definedName name="_1TIHT01" localSheetId="15">#REF!</definedName>
    <definedName name="_1TIHT01" localSheetId="16">#REF!</definedName>
    <definedName name="_1TIHT01" localSheetId="17">#REF!</definedName>
    <definedName name="_1TIHT01" localSheetId="14">#REF!</definedName>
    <definedName name="_1TIHT01" localSheetId="20">#REF!</definedName>
    <definedName name="_1TIHT01">#REF!</definedName>
    <definedName name="_1TIHT02" localSheetId="15">#REF!</definedName>
    <definedName name="_1TIHT02" localSheetId="17">#REF!</definedName>
    <definedName name="_1TIHT02">#REF!</definedName>
    <definedName name="_1TIHT03" localSheetId="15">#REF!</definedName>
    <definedName name="_1TIHT03" localSheetId="17">#REF!</definedName>
    <definedName name="_1TIHT03">#REF!</definedName>
    <definedName name="_1TIHT04" localSheetId="15">#REF!</definedName>
    <definedName name="_1TIHT04" localSheetId="17">#REF!</definedName>
    <definedName name="_1TIHT04">#REF!</definedName>
    <definedName name="_1TIHT05" localSheetId="15">#REF!</definedName>
    <definedName name="_1TIHT05" localSheetId="17">#REF!</definedName>
    <definedName name="_1TIHT05">#REF!</definedName>
    <definedName name="_1TRU121" localSheetId="15">#REF!</definedName>
    <definedName name="_1TRU121" localSheetId="16">#REF!</definedName>
    <definedName name="_1TRU121" localSheetId="17">#REF!</definedName>
    <definedName name="_1TRU121" localSheetId="14">#REF!</definedName>
    <definedName name="_1TRU121" localSheetId="20">#REF!</definedName>
    <definedName name="_1TRU121">#REF!</definedName>
    <definedName name="_1UCLEV1" localSheetId="15">#REF!</definedName>
    <definedName name="_1UCLEV1" localSheetId="17">#REF!</definedName>
    <definedName name="_1UCLEV1">#REF!</definedName>
    <definedName name="_2" localSheetId="19">#REF!</definedName>
    <definedName name="_2" localSheetId="20">#REF!</definedName>
    <definedName name="_2">#N/A</definedName>
    <definedName name="_2_0_1">NA()</definedName>
    <definedName name="_2_0ten_" localSheetId="15" hidden="1">#REF!</definedName>
    <definedName name="_2_0ten_" localSheetId="16" hidden="1">#REF!</definedName>
    <definedName name="_2_0ten_" localSheetId="17" hidden="1">#REF!</definedName>
    <definedName name="_2_0ten_" localSheetId="14" hidden="1">#REF!</definedName>
    <definedName name="_2_0ten_" hidden="1">#REF!</definedName>
    <definedName name="_2_26" localSheetId="15">#REF!</definedName>
    <definedName name="_2_26" localSheetId="17">#REF!</definedName>
    <definedName name="_2_26">#REF!</definedName>
    <definedName name="_2_28" localSheetId="15">#REF!</definedName>
    <definedName name="_2_28" localSheetId="17">#REF!</definedName>
    <definedName name="_2_28">#REF!</definedName>
    <definedName name="_2_3">"$#REF!.$CG$5:$DI$46"</definedName>
    <definedName name="_20_k_28_1" localSheetId="15">#REF!</definedName>
    <definedName name="_20_k_28_1" localSheetId="17">#REF!</definedName>
    <definedName name="_20_k_28_1">#REF!</definedName>
    <definedName name="_20_THAØNH_TIEÀN" localSheetId="15">#REF!</definedName>
    <definedName name="_20_THAØNH_TIEÀN" localSheetId="17">#REF!</definedName>
    <definedName name="_20_THAØNH_TIEÀN">#REF!</definedName>
    <definedName name="_20SOÁ_LÖÔÏNG" localSheetId="15">#REF!</definedName>
    <definedName name="_20SOÁ_LÖÔÏNG" localSheetId="17">#REF!</definedName>
    <definedName name="_20SOÁ_LÖÔÏNG">#REF!</definedName>
    <definedName name="_21_l_1">NA()</definedName>
    <definedName name="_22_l_28_1" localSheetId="15">#REF!</definedName>
    <definedName name="_22_l_28_1" localSheetId="17">#REF!</definedName>
    <definedName name="_22_l_28_1">#REF!</definedName>
    <definedName name="_22_TRÒ_GIAÙ" localSheetId="15">#REF!</definedName>
    <definedName name="_22_TRÒ_GIAÙ" localSheetId="17">#REF!</definedName>
    <definedName name="_22_TRÒ_GIAÙ">#REF!</definedName>
    <definedName name="_23_m_1">NA()</definedName>
    <definedName name="_23TEÂN_HAØNG" localSheetId="15">#REF!</definedName>
    <definedName name="_23TEÂN_HAØNG" localSheetId="17">#REF!</definedName>
    <definedName name="_23TEÂN_HAØNG">#REF!</definedName>
    <definedName name="_24_m_28_1" localSheetId="15">#REF!</definedName>
    <definedName name="_24_m_28_1" localSheetId="17">#REF!</definedName>
    <definedName name="_24_m_28_1">#REF!</definedName>
    <definedName name="_24_TRÒ_GIAÙ__VAT" localSheetId="15">#REF!</definedName>
    <definedName name="_24_TRÒ_GIAÙ__VAT" localSheetId="17">#REF!</definedName>
    <definedName name="_24_TRÒ_GIAÙ__VAT">#REF!</definedName>
    <definedName name="_25_n_1">NA()</definedName>
    <definedName name="_26_0ten_" localSheetId="15" hidden="1">#REF!</definedName>
    <definedName name="_26_0ten_" localSheetId="16" hidden="1">#REF!</definedName>
    <definedName name="_26_0ten_" localSheetId="17" hidden="1">#REF!</definedName>
    <definedName name="_26_0ten_" localSheetId="14" hidden="1">#REF!</definedName>
    <definedName name="_26_0ten_" hidden="1">#REF!</definedName>
    <definedName name="_26_n_28_1" localSheetId="15">#REF!</definedName>
    <definedName name="_26_n_28_1" localSheetId="17">#REF!</definedName>
    <definedName name="_26_n_28_1">#REF!</definedName>
    <definedName name="_26TEÂN_KHAÙCH_HAØ" localSheetId="15">#REF!</definedName>
    <definedName name="_26TEÂN_KHAÙCH_HAØ" localSheetId="17">#REF!</definedName>
    <definedName name="_26TEÂN_KHAÙCH_HAØ">#REF!</definedName>
    <definedName name="_27_0xoa_" localSheetId="15" hidden="1">#REF!</definedName>
    <definedName name="_27_0xoa_" localSheetId="16" hidden="1">#REF!</definedName>
    <definedName name="_27_0xoa_" localSheetId="17" hidden="1">#REF!</definedName>
    <definedName name="_27_0xoa_" localSheetId="14" hidden="1">#REF!</definedName>
    <definedName name="_27_0xoa_" hidden="1">#REF!</definedName>
    <definedName name="_27_o_1">NA()</definedName>
    <definedName name="_28_0ten_" localSheetId="15" hidden="1">#REF!</definedName>
    <definedName name="_28_0ten_" localSheetId="16" hidden="1">#REF!</definedName>
    <definedName name="_28_0ten_" localSheetId="17" hidden="1">#REF!</definedName>
    <definedName name="_28_0ten_" localSheetId="14" hidden="1">#REF!</definedName>
    <definedName name="_28_0ten_" hidden="1">#REF!</definedName>
    <definedName name="_28_o_28_1" localSheetId="15">#REF!</definedName>
    <definedName name="_28_o_28_1" localSheetId="17">#REF!</definedName>
    <definedName name="_28_o_28_1">#REF!</definedName>
    <definedName name="_29_v_1" localSheetId="15">#REF!</definedName>
    <definedName name="_29_v_1" localSheetId="17">#REF!</definedName>
    <definedName name="_29_v_1">#REF!</definedName>
    <definedName name="_29THAØNH_TIEÀN" localSheetId="15">#REF!</definedName>
    <definedName name="_29THAØNH_TIEÀN" localSheetId="17">#REF!</definedName>
    <definedName name="_29THAØNH_TIEÀN">#REF!</definedName>
    <definedName name="_2BLA100" localSheetId="15">#REF!</definedName>
    <definedName name="_2BLA100" localSheetId="16">#REF!</definedName>
    <definedName name="_2BLA100" localSheetId="17">#REF!</definedName>
    <definedName name="_2BLA100" localSheetId="14">#REF!</definedName>
    <definedName name="_2BLA100" localSheetId="20">#REF!</definedName>
    <definedName name="_2BLA100">#REF!</definedName>
    <definedName name="_2CHAG01" localSheetId="15">#REF!</definedName>
    <definedName name="_2CHAG01" localSheetId="17">#REF!</definedName>
    <definedName name="_2CHAG01">#REF!</definedName>
    <definedName name="_2CHAG02" localSheetId="15">#REF!</definedName>
    <definedName name="_2CHAG02" localSheetId="17">#REF!</definedName>
    <definedName name="_2CHAG02">#REF!</definedName>
    <definedName name="_2CHDG01" localSheetId="15">#REF!</definedName>
    <definedName name="_2CHDG01" localSheetId="17">#REF!</definedName>
    <definedName name="_2CHDG01">#REF!</definedName>
    <definedName name="_2CHDG02" localSheetId="15">#REF!</definedName>
    <definedName name="_2CHDG02" localSheetId="17">#REF!</definedName>
    <definedName name="_2CHDG02">#REF!</definedName>
    <definedName name="_2CHGI01" localSheetId="15">#REF!</definedName>
    <definedName name="_2CHGI01" localSheetId="17">#REF!</definedName>
    <definedName name="_2CHGI01">#REF!</definedName>
    <definedName name="_2CHSG01" localSheetId="15">#REF!</definedName>
    <definedName name="_2CHSG01" localSheetId="17">#REF!</definedName>
    <definedName name="_2CHSG01">#REF!</definedName>
    <definedName name="_2COTT48" localSheetId="15">#REF!</definedName>
    <definedName name="_2COTT48" localSheetId="17">#REF!</definedName>
    <definedName name="_2COTT48">#REF!</definedName>
    <definedName name="_2DA0801" localSheetId="15">#REF!</definedName>
    <definedName name="_2DA0801" localSheetId="17">#REF!</definedName>
    <definedName name="_2DA0801">#REF!</definedName>
    <definedName name="_2DA0802" localSheetId="15">#REF!</definedName>
    <definedName name="_2DA0802" localSheetId="17">#REF!</definedName>
    <definedName name="_2DA0802">#REF!</definedName>
    <definedName name="_2DA2001" localSheetId="15">#REF!</definedName>
    <definedName name="_2DA2001" localSheetId="17">#REF!</definedName>
    <definedName name="_2DA2001">#REF!</definedName>
    <definedName name="_2DA2002" localSheetId="15">#REF!</definedName>
    <definedName name="_2DA2002" localSheetId="17">#REF!</definedName>
    <definedName name="_2DA2002">#REF!</definedName>
    <definedName name="_2DA2401" localSheetId="15">#REF!</definedName>
    <definedName name="_2DA2401" localSheetId="17">#REF!</definedName>
    <definedName name="_2DA2401">#REF!</definedName>
    <definedName name="_2DA2402" localSheetId="15">#REF!</definedName>
    <definedName name="_2DA2402" localSheetId="17">#REF!</definedName>
    <definedName name="_2DA2402">#REF!</definedName>
    <definedName name="_2DA2403" localSheetId="15">#REF!</definedName>
    <definedName name="_2DA2403" localSheetId="17">#REF!</definedName>
    <definedName name="_2DA2403">#REF!</definedName>
    <definedName name="_2DA2404" localSheetId="15">#REF!</definedName>
    <definedName name="_2DA2404" localSheetId="17">#REF!</definedName>
    <definedName name="_2DA2404">#REF!</definedName>
    <definedName name="_2DA2405" localSheetId="15">#REF!</definedName>
    <definedName name="_2DA2405" localSheetId="17">#REF!</definedName>
    <definedName name="_2DA2405">#REF!</definedName>
    <definedName name="_2DA2406" localSheetId="15">#REF!</definedName>
    <definedName name="_2DA2406" localSheetId="17">#REF!</definedName>
    <definedName name="_2DA2406">#REF!</definedName>
    <definedName name="_2DA3202" localSheetId="15">#REF!</definedName>
    <definedName name="_2DA3202" localSheetId="17">#REF!</definedName>
    <definedName name="_2DA3202">#REF!</definedName>
    <definedName name="_2DAL201" localSheetId="15">#REF!</definedName>
    <definedName name="_2DAL201" localSheetId="16">#REF!</definedName>
    <definedName name="_2DAL201" localSheetId="17">#REF!</definedName>
    <definedName name="_2DAL201" localSheetId="14">#REF!</definedName>
    <definedName name="_2DAL201" localSheetId="20">#REF!</definedName>
    <definedName name="_2DAL201">#REF!</definedName>
    <definedName name="_2DCT001" localSheetId="15">#REF!</definedName>
    <definedName name="_2DCT001" localSheetId="17">#REF!</definedName>
    <definedName name="_2DCT001">#REF!</definedName>
    <definedName name="_2DDAY01" localSheetId="15">#REF!</definedName>
    <definedName name="_2DDAY01" localSheetId="17">#REF!</definedName>
    <definedName name="_2DDAY01">#REF!</definedName>
    <definedName name="_2DS1P01" localSheetId="15">#REF!</definedName>
    <definedName name="_2DS1P01" localSheetId="17">#REF!</definedName>
    <definedName name="_2DS1P01">#REF!</definedName>
    <definedName name="_2DS3P01" localSheetId="15">#REF!</definedName>
    <definedName name="_2DS3P01" localSheetId="17">#REF!</definedName>
    <definedName name="_2DS3P01">#REF!</definedName>
    <definedName name="_2FCO100" localSheetId="15">#REF!</definedName>
    <definedName name="_2FCO100" localSheetId="17">#REF!</definedName>
    <definedName name="_2FCO100">#REF!</definedName>
    <definedName name="_2FCO200" localSheetId="15">#REF!</definedName>
    <definedName name="_2FCO200" localSheetId="17">#REF!</definedName>
    <definedName name="_2FCO200">#REF!</definedName>
    <definedName name="_2KD0221" localSheetId="15">#REF!</definedName>
    <definedName name="_2KD0221" localSheetId="17">#REF!</definedName>
    <definedName name="_2KD0221">#REF!</definedName>
    <definedName name="_2KD0223" localSheetId="15">#REF!</definedName>
    <definedName name="_2KD0223" localSheetId="17">#REF!</definedName>
    <definedName name="_2KD0223">#REF!</definedName>
    <definedName name="_2KD0481" localSheetId="15">#REF!</definedName>
    <definedName name="_2KD0481" localSheetId="17">#REF!</definedName>
    <definedName name="_2KD0481">#REF!</definedName>
    <definedName name="_2KD0500" localSheetId="15">#REF!</definedName>
    <definedName name="_2KD0500" localSheetId="17">#REF!</definedName>
    <definedName name="_2KD0500">#REF!</definedName>
    <definedName name="_2KD0501" localSheetId="15">#REF!</definedName>
    <definedName name="_2KD0501" localSheetId="17">#REF!</definedName>
    <definedName name="_2KD0501">#REF!</definedName>
    <definedName name="_2KD0502" localSheetId="15">#REF!</definedName>
    <definedName name="_2KD0502" localSheetId="17">#REF!</definedName>
    <definedName name="_2KD0502">#REF!</definedName>
    <definedName name="_2KD0700" localSheetId="15">#REF!</definedName>
    <definedName name="_2KD0700" localSheetId="17">#REF!</definedName>
    <definedName name="_2KD0700">#REF!</definedName>
    <definedName name="_2KD0701" localSheetId="15">#REF!</definedName>
    <definedName name="_2KD0701" localSheetId="17">#REF!</definedName>
    <definedName name="_2KD0701">#REF!</definedName>
    <definedName name="_2KD0702" localSheetId="15">#REF!</definedName>
    <definedName name="_2KD0702" localSheetId="17">#REF!</definedName>
    <definedName name="_2KD0702">#REF!</definedName>
    <definedName name="_2KD0950" localSheetId="15">#REF!</definedName>
    <definedName name="_2KD0950" localSheetId="17">#REF!</definedName>
    <definedName name="_2KD0950">#REF!</definedName>
    <definedName name="_2KD0951" localSheetId="15">#REF!</definedName>
    <definedName name="_2KD0951" localSheetId="17">#REF!</definedName>
    <definedName name="_2KD0951">#REF!</definedName>
    <definedName name="_2KD1501" localSheetId="15">#REF!</definedName>
    <definedName name="_2KD1501" localSheetId="17">#REF!</definedName>
    <definedName name="_2KD1501">#REF!</definedName>
    <definedName name="_2KD1502" localSheetId="15">#REF!</definedName>
    <definedName name="_2KD1502" localSheetId="17">#REF!</definedName>
    <definedName name="_2KD1502">#REF!</definedName>
    <definedName name="_2KD22B1" localSheetId="15">#REF!</definedName>
    <definedName name="_2KD22B1" localSheetId="17">#REF!</definedName>
    <definedName name="_2KD22B1">#REF!</definedName>
    <definedName name="_2KD2401" localSheetId="15">#REF!</definedName>
    <definedName name="_2KD2401" localSheetId="17">#REF!</definedName>
    <definedName name="_2KD2401">#REF!</definedName>
    <definedName name="_2KD48B1" localSheetId="15">#REF!</definedName>
    <definedName name="_2KD48B1" localSheetId="17">#REF!</definedName>
    <definedName name="_2KD48B1">#REF!</definedName>
    <definedName name="_2LA1001" localSheetId="15">#REF!</definedName>
    <definedName name="_2LA1001" localSheetId="17">#REF!</definedName>
    <definedName name="_2LA1001">#REF!</definedName>
    <definedName name="_2LBCO01" localSheetId="15">#REF!</definedName>
    <definedName name="_2LBCO01" localSheetId="17">#REF!</definedName>
    <definedName name="_2LBCO01">#REF!</definedName>
    <definedName name="_2LBS001" localSheetId="15">#REF!</definedName>
    <definedName name="_2LBS001" localSheetId="17">#REF!</definedName>
    <definedName name="_2LBS001">#REF!</definedName>
    <definedName name="_2MONG01" localSheetId="15">#REF!</definedName>
    <definedName name="_2MONG01" localSheetId="17">#REF!</definedName>
    <definedName name="_2MONG01">#REF!</definedName>
    <definedName name="_2NEO001" localSheetId="15">#REF!</definedName>
    <definedName name="_2NEO001" localSheetId="17">#REF!</definedName>
    <definedName name="_2NEO001">#REF!</definedName>
    <definedName name="_2NHANH1" localSheetId="15">#REF!</definedName>
    <definedName name="_2NHANH1" localSheetId="17">#REF!</definedName>
    <definedName name="_2NHANH1">#REF!</definedName>
    <definedName name="_2OILS01" localSheetId="15">#REF!</definedName>
    <definedName name="_2OILS01" localSheetId="17">#REF!</definedName>
    <definedName name="_2OILS01">#REF!</definedName>
    <definedName name="_2PKTT01" localSheetId="15">#REF!</definedName>
    <definedName name="_2PKTT01" localSheetId="17">#REF!</definedName>
    <definedName name="_2PKTT01">#REF!</definedName>
    <definedName name="_2RECLO1" localSheetId="15">#REF!</definedName>
    <definedName name="_2RECLO1" localSheetId="17">#REF!</definedName>
    <definedName name="_2RECLO1">#REF!</definedName>
    <definedName name="_2SDINH1" localSheetId="15">#REF!</definedName>
    <definedName name="_2SDINH1" localSheetId="17">#REF!</definedName>
    <definedName name="_2SDINH1">#REF!</definedName>
    <definedName name="_2SDUNG1" localSheetId="15">#REF!</definedName>
    <definedName name="_2SDUNG1" localSheetId="17">#REF!</definedName>
    <definedName name="_2SDUNG1">#REF!</definedName>
    <definedName name="_2SDUNG4" localSheetId="15">#REF!</definedName>
    <definedName name="_2SDUNG4" localSheetId="17">#REF!</definedName>
    <definedName name="_2SDUNG4">#REF!</definedName>
    <definedName name="_2STREO1" localSheetId="15">#REF!</definedName>
    <definedName name="_2STREO1" localSheetId="17">#REF!</definedName>
    <definedName name="_2STREO1">#REF!</definedName>
    <definedName name="_2STREO2" localSheetId="15">#REF!</definedName>
    <definedName name="_2STREO2" localSheetId="17">#REF!</definedName>
    <definedName name="_2STREO2">#REF!</definedName>
    <definedName name="_2STREO3" localSheetId="15">#REF!</definedName>
    <definedName name="_2STREO3" localSheetId="17">#REF!</definedName>
    <definedName name="_2STREO3">#REF!</definedName>
    <definedName name="_2STREO4" localSheetId="15">#REF!</definedName>
    <definedName name="_2STREO4" localSheetId="17">#REF!</definedName>
    <definedName name="_2STREO4">#REF!</definedName>
    <definedName name="_2STREO7" localSheetId="15">#REF!</definedName>
    <definedName name="_2STREO7" localSheetId="17">#REF!</definedName>
    <definedName name="_2STREO7">#REF!</definedName>
    <definedName name="_2SUDO01" localSheetId="15">#REF!</definedName>
    <definedName name="_2SUDO01" localSheetId="17">#REF!</definedName>
    <definedName name="_2SUDO01">#REF!</definedName>
    <definedName name="_2TDIA01" localSheetId="15">#REF!</definedName>
    <definedName name="_2TDIA01" localSheetId="17">#REF!</definedName>
    <definedName name="_2TDIA01">#REF!</definedName>
    <definedName name="_2TDTD01" localSheetId="15">#REF!</definedName>
    <definedName name="_2TDTD01" localSheetId="17">#REF!</definedName>
    <definedName name="_2TDTD01">#REF!</definedName>
    <definedName name="_2TRU121" localSheetId="15">#REF!</definedName>
    <definedName name="_2TRU121" localSheetId="17">#REF!</definedName>
    <definedName name="_2TRU121">#REF!</definedName>
    <definedName name="_2TRU122" localSheetId="15">#REF!</definedName>
    <definedName name="_2TRU122" localSheetId="17">#REF!</definedName>
    <definedName name="_2TRU122">#REF!</definedName>
    <definedName name="_2TRU141" localSheetId="15">#REF!</definedName>
    <definedName name="_2TRU141" localSheetId="17">#REF!</definedName>
    <definedName name="_2TRU141">#REF!</definedName>
    <definedName name="_2TU3100" localSheetId="15">#REF!</definedName>
    <definedName name="_2TU3100" localSheetId="17">#REF!</definedName>
    <definedName name="_2TU3100">#REF!</definedName>
    <definedName name="_2TU6100" localSheetId="15">#REF!</definedName>
    <definedName name="_2TU6100" localSheetId="17">#REF!</definedName>
    <definedName name="_2TU6100">#REF!</definedName>
    <definedName name="_2UCLEV1" localSheetId="15">#REF!</definedName>
    <definedName name="_2UCLEV1" localSheetId="17">#REF!</definedName>
    <definedName name="_2UCLEV1">#REF!</definedName>
    <definedName name="_2UCLEV2" localSheetId="15">#REF!</definedName>
    <definedName name="_2UCLEV2" localSheetId="17">#REF!</definedName>
    <definedName name="_2UCLEV2">#REF!</definedName>
    <definedName name="_2VTLT01" localSheetId="15">#REF!</definedName>
    <definedName name="_2VTLT01" localSheetId="17">#REF!</definedName>
    <definedName name="_2VTLT01">#REF!</definedName>
    <definedName name="_3_0ten_" localSheetId="15" hidden="1">#REF!</definedName>
    <definedName name="_3_0ten_" localSheetId="16" hidden="1">#REF!</definedName>
    <definedName name="_3_0ten_" localSheetId="17" hidden="1">#REF!</definedName>
    <definedName name="_3_0ten_" localSheetId="14" hidden="1">#REF!</definedName>
    <definedName name="_3_0ten_" hidden="1">#REF!</definedName>
    <definedName name="_3_0xoa_" localSheetId="15" hidden="1">#REF!</definedName>
    <definedName name="_3_0xoa_" localSheetId="16" hidden="1">#REF!</definedName>
    <definedName name="_3_0xoa_" localSheetId="17" hidden="1">#REF!</definedName>
    <definedName name="_3_0xoa_" localSheetId="14" hidden="1">#REF!</definedName>
    <definedName name="_3_0xoa_" hidden="1">#REF!</definedName>
    <definedName name="_3_a_1" localSheetId="15">#REF!</definedName>
    <definedName name="_3_a_1" localSheetId="17">#REF!</definedName>
    <definedName name="_3_a_1">#REF!</definedName>
    <definedName name="_30_0xoa_" localSheetId="15" hidden="1">#REF!</definedName>
    <definedName name="_30_0xoa_" localSheetId="16" hidden="1">#REF!</definedName>
    <definedName name="_30_0xoa_" localSheetId="17" hidden="1">#REF!</definedName>
    <definedName name="_30_0xoa_" localSheetId="14" hidden="1">#REF!</definedName>
    <definedName name="_30_0xoa_" hidden="1">#REF!</definedName>
    <definedName name="_30_v_28_1" localSheetId="15">#REF!</definedName>
    <definedName name="_30_v_28_1" localSheetId="17">#REF!</definedName>
    <definedName name="_30_v_28_1">#REF!</definedName>
    <definedName name="_31_z_1">NA()</definedName>
    <definedName name="_31MAÕ_HAØNG" localSheetId="15">#REF!</definedName>
    <definedName name="_31MAÕ_HAØNG" localSheetId="17">#REF!</definedName>
    <definedName name="_31MAÕ_HAØNG">#REF!</definedName>
    <definedName name="_31SOÁ_CTÖØ" localSheetId="15">#REF!</definedName>
    <definedName name="_31SOÁ_CTÖØ" localSheetId="17">#REF!</definedName>
    <definedName name="_31SOÁ_CTÖØ">#REF!</definedName>
    <definedName name="_32_z_28_1" localSheetId="15">#REF!</definedName>
    <definedName name="_32_z_28_1" localSheetId="17">#REF!</definedName>
    <definedName name="_32_z_28_1">#REF!</definedName>
    <definedName name="_32TRÒ_GIAÙ" localSheetId="15">#REF!</definedName>
    <definedName name="_32TRÒ_GIAÙ" localSheetId="17">#REF!</definedName>
    <definedName name="_32TRÒ_GIAÙ">#REF!</definedName>
    <definedName name="_33A_26_1" localSheetId="15">#REF!</definedName>
    <definedName name="_33A_26_1" localSheetId="17">#REF!</definedName>
    <definedName name="_33A_26_1">#REF!</definedName>
    <definedName name="_33MAÕ_SOÁ_THUEÁ" localSheetId="15">#REF!</definedName>
    <definedName name="_33MAÕ_SOÁ_THUEÁ" localSheetId="17">#REF!</definedName>
    <definedName name="_33MAÕ_SOÁ_THUEÁ">#REF!</definedName>
    <definedName name="_34A_28_1" localSheetId="15">#REF!</definedName>
    <definedName name="_34A_28_1" localSheetId="17">#REF!</definedName>
    <definedName name="_34A_28_1">#REF!</definedName>
    <definedName name="_35d_1_1" localSheetId="15">#REF!</definedName>
    <definedName name="_35d_1_1" localSheetId="17">#REF!</definedName>
    <definedName name="_35d_1_1">#REF!</definedName>
    <definedName name="_35ÑÔN_GIAÙ" localSheetId="15">#REF!</definedName>
    <definedName name="_35ÑÔN_GIAÙ" localSheetId="17">#REF!</definedName>
    <definedName name="_35ÑÔN_GIAÙ">#REF!</definedName>
    <definedName name="_35TRÒ_GIAÙ__VAT" localSheetId="15">#REF!</definedName>
    <definedName name="_35TRÒ_GIAÙ__VAT" localSheetId="17">#REF!</definedName>
    <definedName name="_35TRÒ_GIAÙ__VAT">#REF!</definedName>
    <definedName name="_36d_2_1" localSheetId="15">#REF!</definedName>
    <definedName name="_36d_2_1" localSheetId="17">#REF!</definedName>
    <definedName name="_36d_2_1">#REF!</definedName>
    <definedName name="_37DDD_1_1" localSheetId="15">#REF!</definedName>
    <definedName name="_37DDD_1_1" localSheetId="17">#REF!</definedName>
    <definedName name="_37DDD_1_1">#REF!</definedName>
    <definedName name="_37SOÁ_CTÖØ" localSheetId="15">#REF!</definedName>
    <definedName name="_37SOÁ_CTÖØ" localSheetId="17">#REF!</definedName>
    <definedName name="_37SOÁ_CTÖØ">#REF!</definedName>
    <definedName name="_38Excel_BuiltIn__FilterDatabase_1" localSheetId="15">#REF!</definedName>
    <definedName name="_38Excel_BuiltIn__FilterDatabase_1" localSheetId="17">#REF!</definedName>
    <definedName name="_38Excel_BuiltIn__FilterDatabase_1">#REF!</definedName>
    <definedName name="_38SOÁ_LÖÔÏNG" localSheetId="15">#REF!</definedName>
    <definedName name="_38SOÁ_LÖÔÏNG" localSheetId="17">#REF!</definedName>
    <definedName name="_38SOÁ_LÖÔÏNG">#REF!</definedName>
    <definedName name="_39Excel_BuiltIn_Criteria_1">NA()</definedName>
    <definedName name="_3ABC501" localSheetId="15">#REF!</definedName>
    <definedName name="_3ABC501" localSheetId="17">#REF!</definedName>
    <definedName name="_3ABC501">#REF!</definedName>
    <definedName name="_3ABC701" localSheetId="15">#REF!</definedName>
    <definedName name="_3ABC701" localSheetId="17">#REF!</definedName>
    <definedName name="_3ABC701">#REF!</definedName>
    <definedName name="_3ABC951" localSheetId="15">#REF!</definedName>
    <definedName name="_3ABC951" localSheetId="17">#REF!</definedName>
    <definedName name="_3ABC951">#REF!</definedName>
    <definedName name="_3BLXMD" localSheetId="15">#REF!</definedName>
    <definedName name="_3BLXMD" localSheetId="16">#REF!</definedName>
    <definedName name="_3BLXMD" localSheetId="17">#REF!</definedName>
    <definedName name="_3BLXMD" localSheetId="14">#REF!</definedName>
    <definedName name="_3BLXMD" localSheetId="20">#REF!</definedName>
    <definedName name="_3BLXMD">#REF!</definedName>
    <definedName name="_3BRANCH" localSheetId="15">#REF!</definedName>
    <definedName name="_3BRANCH" localSheetId="17">#REF!</definedName>
    <definedName name="_3BRANCH">#REF!</definedName>
    <definedName name="_3BTHT01" localSheetId="15">#REF!</definedName>
    <definedName name="_3BTHT01" localSheetId="17">#REF!</definedName>
    <definedName name="_3BTHT01">#REF!</definedName>
    <definedName name="_3BTHT02" localSheetId="15">#REF!</definedName>
    <definedName name="_3BTHT02" localSheetId="17">#REF!</definedName>
    <definedName name="_3BTHT02">#REF!</definedName>
    <definedName name="_3BTHT11" localSheetId="15">#REF!</definedName>
    <definedName name="_3BTHT11" localSheetId="17">#REF!</definedName>
    <definedName name="_3BTHT11">#REF!</definedName>
    <definedName name="_3CHAG01" localSheetId="15">#REF!</definedName>
    <definedName name="_3CHAG01" localSheetId="17">#REF!</definedName>
    <definedName name="_3CHAG01">#REF!</definedName>
    <definedName name="_3CHAG02" localSheetId="15">#REF!</definedName>
    <definedName name="_3CHAG02" localSheetId="17">#REF!</definedName>
    <definedName name="_3CHAG02">#REF!</definedName>
    <definedName name="_3CHAG03" localSheetId="15">#REF!</definedName>
    <definedName name="_3CHAG03" localSheetId="17">#REF!</definedName>
    <definedName name="_3CHAG03">#REF!</definedName>
    <definedName name="_3CHAG04" localSheetId="15">#REF!</definedName>
    <definedName name="_3CHAG04" localSheetId="17">#REF!</definedName>
    <definedName name="_3CHAG04">#REF!</definedName>
    <definedName name="_3CHDG01" localSheetId="15">#REF!</definedName>
    <definedName name="_3CHDG01" localSheetId="17">#REF!</definedName>
    <definedName name="_3CHDG01">#REF!</definedName>
    <definedName name="_3CHDG02" localSheetId="15">#REF!</definedName>
    <definedName name="_3CHDG02" localSheetId="17">#REF!</definedName>
    <definedName name="_3CHDG02">#REF!</definedName>
    <definedName name="_3CHDG03" localSheetId="15">#REF!</definedName>
    <definedName name="_3CHDG03" localSheetId="17">#REF!</definedName>
    <definedName name="_3CHDG03">#REF!</definedName>
    <definedName name="_3CHDG04" localSheetId="15">#REF!</definedName>
    <definedName name="_3CHDG04" localSheetId="17">#REF!</definedName>
    <definedName name="_3CHDG04">#REF!</definedName>
    <definedName name="_3CHSG01" localSheetId="15">#REF!</definedName>
    <definedName name="_3CHSG01" localSheetId="17">#REF!</definedName>
    <definedName name="_3CHSG01">#REF!</definedName>
    <definedName name="_3CHSG02" localSheetId="15">#REF!</definedName>
    <definedName name="_3CHSG02" localSheetId="17">#REF!</definedName>
    <definedName name="_3CHSG02">#REF!</definedName>
    <definedName name="_3CLHT01" localSheetId="15">#REF!</definedName>
    <definedName name="_3CLHT01" localSheetId="17">#REF!</definedName>
    <definedName name="_3CLHT01">#REF!</definedName>
    <definedName name="_3CLHT02" localSheetId="15">#REF!</definedName>
    <definedName name="_3CLHT02" localSheetId="17">#REF!</definedName>
    <definedName name="_3CLHT02">#REF!</definedName>
    <definedName name="_3CLHT03" localSheetId="15">#REF!</definedName>
    <definedName name="_3CLHT03" localSheetId="17">#REF!</definedName>
    <definedName name="_3CLHT03">#REF!</definedName>
    <definedName name="_3COABC1" localSheetId="15">#REF!</definedName>
    <definedName name="_3COABC1" localSheetId="17">#REF!</definedName>
    <definedName name="_3COABC1">#REF!</definedName>
    <definedName name="_3CPHA01" localSheetId="15">#REF!</definedName>
    <definedName name="_3CPHA01" localSheetId="17">#REF!</definedName>
    <definedName name="_3CPHA01">#REF!</definedName>
    <definedName name="_3DA0001" localSheetId="15">#REF!</definedName>
    <definedName name="_3DA0001" localSheetId="17">#REF!</definedName>
    <definedName name="_3DA0001">#REF!</definedName>
    <definedName name="_3DA0002" localSheetId="15">#REF!</definedName>
    <definedName name="_3DA0002" localSheetId="17">#REF!</definedName>
    <definedName name="_3DA0002">#REF!</definedName>
    <definedName name="_3DCT001" localSheetId="15">#REF!</definedName>
    <definedName name="_3DCT001" localSheetId="17">#REF!</definedName>
    <definedName name="_3DCT001">#REF!</definedName>
    <definedName name="_3DUPLEX" localSheetId="15">#REF!</definedName>
    <definedName name="_3DUPLEX" localSheetId="17">#REF!</definedName>
    <definedName name="_3DUPLEX">#REF!</definedName>
    <definedName name="_3FERRU1" localSheetId="15">#REF!</definedName>
    <definedName name="_3FERRU1" localSheetId="17">#REF!</definedName>
    <definedName name="_3FERRU1">#REF!</definedName>
    <definedName name="_3FERRU2" localSheetId="15">#REF!</definedName>
    <definedName name="_3FERRU2" localSheetId="17">#REF!</definedName>
    <definedName name="_3FERRU2">#REF!</definedName>
    <definedName name="_3KD3501" localSheetId="15">#REF!</definedName>
    <definedName name="_3KD3501" localSheetId="17">#REF!</definedName>
    <definedName name="_3KD3501">#REF!</definedName>
    <definedName name="_3KD3502" localSheetId="15">#REF!</definedName>
    <definedName name="_3KD3502" localSheetId="17">#REF!</definedName>
    <definedName name="_3KD3502">#REF!</definedName>
    <definedName name="_3KD3511" localSheetId="15">#REF!</definedName>
    <definedName name="_3KD3511" localSheetId="17">#REF!</definedName>
    <definedName name="_3KD3511">#REF!</definedName>
    <definedName name="_3KD3801" localSheetId="15">#REF!</definedName>
    <definedName name="_3KD3801" localSheetId="17">#REF!</definedName>
    <definedName name="_3KD3801">#REF!</definedName>
    <definedName name="_3KD4801" localSheetId="15">#REF!</definedName>
    <definedName name="_3KD4801" localSheetId="17">#REF!</definedName>
    <definedName name="_3KD4801">#REF!</definedName>
    <definedName name="_3KD5011" localSheetId="15">#REF!</definedName>
    <definedName name="_3KD5011" localSheetId="17">#REF!</definedName>
    <definedName name="_3KD5011">#REF!</definedName>
    <definedName name="_3KD7501" localSheetId="15">#REF!</definedName>
    <definedName name="_3KD7501" localSheetId="17">#REF!</definedName>
    <definedName name="_3KD7501">#REF!</definedName>
    <definedName name="_3KD9501" localSheetId="15">#REF!</definedName>
    <definedName name="_3KD9501" localSheetId="17">#REF!</definedName>
    <definedName name="_3KD9501">#REF!</definedName>
    <definedName name="_3LABC01" localSheetId="15">#REF!</definedName>
    <definedName name="_3LABC01" localSheetId="17">#REF!</definedName>
    <definedName name="_3LABC01">#REF!</definedName>
    <definedName name="_3LONG01" localSheetId="15">#REF!</definedName>
    <definedName name="_3LONG01" localSheetId="17">#REF!</definedName>
    <definedName name="_3LONG01">#REF!</definedName>
    <definedName name="_3LONG02" localSheetId="15">#REF!</definedName>
    <definedName name="_3LONG02" localSheetId="17">#REF!</definedName>
    <definedName name="_3LONG02">#REF!</definedName>
    <definedName name="_3LONG03" localSheetId="15">#REF!</definedName>
    <definedName name="_3LONG03" localSheetId="17">#REF!</definedName>
    <definedName name="_3LONG03">#REF!</definedName>
    <definedName name="_3LONG04" localSheetId="15">#REF!</definedName>
    <definedName name="_3LONG04" localSheetId="17">#REF!</definedName>
    <definedName name="_3LONG04">#REF!</definedName>
    <definedName name="_3LSON01" localSheetId="15">#REF!</definedName>
    <definedName name="_3LSON01" localSheetId="17">#REF!</definedName>
    <definedName name="_3LSON01">#REF!</definedName>
    <definedName name="_3LSON02" localSheetId="15">#REF!</definedName>
    <definedName name="_3LSON02" localSheetId="17">#REF!</definedName>
    <definedName name="_3LSON02">#REF!</definedName>
    <definedName name="_3LSON03" localSheetId="15">#REF!</definedName>
    <definedName name="_3LSON03" localSheetId="17">#REF!</definedName>
    <definedName name="_3LSON03">#REF!</definedName>
    <definedName name="_3LSON04" localSheetId="15">#REF!</definedName>
    <definedName name="_3LSON04" localSheetId="17">#REF!</definedName>
    <definedName name="_3LSON04">#REF!</definedName>
    <definedName name="_3LSON05" localSheetId="15">#REF!</definedName>
    <definedName name="_3LSON05" localSheetId="17">#REF!</definedName>
    <definedName name="_3LSON05">#REF!</definedName>
    <definedName name="_3LSON06" localSheetId="15">#REF!</definedName>
    <definedName name="_3LSON06" localSheetId="17">#REF!</definedName>
    <definedName name="_3LSON06">#REF!</definedName>
    <definedName name="_3LSON07" localSheetId="15">#REF!</definedName>
    <definedName name="_3LSON07" localSheetId="17">#REF!</definedName>
    <definedName name="_3LSON07">#REF!</definedName>
    <definedName name="_3LSON08" localSheetId="15">#REF!</definedName>
    <definedName name="_3LSON08" localSheetId="17">#REF!</definedName>
    <definedName name="_3LSON08">#REF!</definedName>
    <definedName name="_3LSON09" localSheetId="15">#REF!</definedName>
    <definedName name="_3LSON09" localSheetId="17">#REF!</definedName>
    <definedName name="_3LSON09">#REF!</definedName>
    <definedName name="_3LSON10" localSheetId="15">#REF!</definedName>
    <definedName name="_3LSON10" localSheetId="17">#REF!</definedName>
    <definedName name="_3LSON10">#REF!</definedName>
    <definedName name="_3LSON11" localSheetId="15">#REF!</definedName>
    <definedName name="_3LSON11" localSheetId="17">#REF!</definedName>
    <definedName name="_3LSON11">#REF!</definedName>
    <definedName name="_3LSON12" localSheetId="15">#REF!</definedName>
    <definedName name="_3LSON12" localSheetId="17">#REF!</definedName>
    <definedName name="_3LSON12">#REF!</definedName>
    <definedName name="_3LSON13" localSheetId="15">#REF!</definedName>
    <definedName name="_3LSON13" localSheetId="17">#REF!</definedName>
    <definedName name="_3LSON13">#REF!</definedName>
    <definedName name="_3LSON14" localSheetId="15">#REF!</definedName>
    <definedName name="_3LSON14" localSheetId="17">#REF!</definedName>
    <definedName name="_3LSON14">#REF!</definedName>
    <definedName name="_3LSON15" localSheetId="15">#REF!</definedName>
    <definedName name="_3LSON15" localSheetId="17">#REF!</definedName>
    <definedName name="_3LSON15">#REF!</definedName>
    <definedName name="_3LSON16" localSheetId="15">#REF!</definedName>
    <definedName name="_3LSON16" localSheetId="17">#REF!</definedName>
    <definedName name="_3LSON16">#REF!</definedName>
    <definedName name="_3LSON17" localSheetId="15">#REF!</definedName>
    <definedName name="_3LSON17" localSheetId="17">#REF!</definedName>
    <definedName name="_3LSON17">#REF!</definedName>
    <definedName name="_3LSON18" localSheetId="15">#REF!</definedName>
    <definedName name="_3LSON18" localSheetId="17">#REF!</definedName>
    <definedName name="_3LSON18">#REF!</definedName>
    <definedName name="_3LSON19" localSheetId="15">#REF!</definedName>
    <definedName name="_3LSON19" localSheetId="17">#REF!</definedName>
    <definedName name="_3LSON19">#REF!</definedName>
    <definedName name="_3MONG01" localSheetId="15">#REF!</definedName>
    <definedName name="_3MONG01" localSheetId="17">#REF!</definedName>
    <definedName name="_3MONG01">#REF!</definedName>
    <definedName name="_3NEO001" localSheetId="15">#REF!</definedName>
    <definedName name="_3NEO001" localSheetId="17">#REF!</definedName>
    <definedName name="_3NEO001">#REF!</definedName>
    <definedName name="_3NEO002" localSheetId="15">#REF!</definedName>
    <definedName name="_3NEO002" localSheetId="17">#REF!</definedName>
    <definedName name="_3NEO002">#REF!</definedName>
    <definedName name="_3PKABC1" localSheetId="15">#REF!</definedName>
    <definedName name="_3PKABC1" localSheetId="17">#REF!</definedName>
    <definedName name="_3PKABC1">#REF!</definedName>
    <definedName name="_3PKHT01" localSheetId="15">#REF!</definedName>
    <definedName name="_3PKHT01" localSheetId="17">#REF!</definedName>
    <definedName name="_3PKHT01">#REF!</definedName>
    <definedName name="_3QUARTD" localSheetId="15">#REF!</definedName>
    <definedName name="_3QUARTD" localSheetId="17">#REF!</definedName>
    <definedName name="_3QUARTD">#REF!</definedName>
    <definedName name="_3RACK31" localSheetId="15">#REF!</definedName>
    <definedName name="_3RACK31" localSheetId="17">#REF!</definedName>
    <definedName name="_3RACK31">#REF!</definedName>
    <definedName name="_3RACK41" localSheetId="15">#REF!</definedName>
    <definedName name="_3RACK41" localSheetId="17">#REF!</definedName>
    <definedName name="_3RACK41">#REF!</definedName>
    <definedName name="_3TDIA01" localSheetId="15">#REF!</definedName>
    <definedName name="_3TDIA01" localSheetId="17">#REF!</definedName>
    <definedName name="_3TDIA01">#REF!</definedName>
    <definedName name="_3TDIA02" localSheetId="15">#REF!</definedName>
    <definedName name="_3TDIA02" localSheetId="17">#REF!</definedName>
    <definedName name="_3TDIA02">#REF!</definedName>
    <definedName name="_3TRU091" localSheetId="15">#REF!</definedName>
    <definedName name="_3TRU091" localSheetId="17">#REF!</definedName>
    <definedName name="_3TRU091">#REF!</definedName>
    <definedName name="_3TRU101" localSheetId="15">#REF!</definedName>
    <definedName name="_3TRU101" localSheetId="17">#REF!</definedName>
    <definedName name="_3TRU101">#REF!</definedName>
    <definedName name="_3TRU102" localSheetId="15">#REF!</definedName>
    <definedName name="_3TRU102" localSheetId="17">#REF!</definedName>
    <definedName name="_3TRU102">#REF!</definedName>
    <definedName name="_3TRU121" localSheetId="15">#REF!</definedName>
    <definedName name="_3TRU121" localSheetId="17">#REF!</definedName>
    <definedName name="_3TRU121">#REF!</definedName>
    <definedName name="_3TRU731" localSheetId="15">#REF!</definedName>
    <definedName name="_3TRU731" localSheetId="17">#REF!</definedName>
    <definedName name="_3TRU731">#REF!</definedName>
    <definedName name="_3TRU841" localSheetId="15">#REF!</definedName>
    <definedName name="_3TRU841" localSheetId="17">#REF!</definedName>
    <definedName name="_3TRU841">#REF!</definedName>
    <definedName name="_3TRU842" localSheetId="15">#REF!</definedName>
    <definedName name="_3TRU842" localSheetId="17">#REF!</definedName>
    <definedName name="_3TRU842">#REF!</definedName>
    <definedName name="_3TRU843" localSheetId="15">#REF!</definedName>
    <definedName name="_3TRU843" localSheetId="17">#REF!</definedName>
    <definedName name="_3TRU843">#REF!</definedName>
    <definedName name="_3TU0601" localSheetId="15">#REF!</definedName>
    <definedName name="_3TU0601" localSheetId="17">#REF!</definedName>
    <definedName name="_3TU0601">#REF!</definedName>
    <definedName name="_3TU0602" localSheetId="15">#REF!</definedName>
    <definedName name="_3TU0602" localSheetId="17">#REF!</definedName>
    <definedName name="_3TU0602">#REF!</definedName>
    <definedName name="_3TU0603" localSheetId="15">#REF!</definedName>
    <definedName name="_3TU0603" localSheetId="17">#REF!</definedName>
    <definedName name="_3TU0603">#REF!</definedName>
    <definedName name="_3TU0609" localSheetId="15">#REF!</definedName>
    <definedName name="_3TU0609" localSheetId="16">#REF!</definedName>
    <definedName name="_3TU0609" localSheetId="17">#REF!</definedName>
    <definedName name="_3TU0609" localSheetId="14">#REF!</definedName>
    <definedName name="_3TU0609" localSheetId="20">#REF!</definedName>
    <definedName name="_3TU0609">#REF!</definedName>
    <definedName name="_3TU0901" localSheetId="15">#REF!</definedName>
    <definedName name="_3TU0901" localSheetId="17">#REF!</definedName>
    <definedName name="_3TU0901">#REF!</definedName>
    <definedName name="_3TU0902" localSheetId="15">#REF!</definedName>
    <definedName name="_3TU0902" localSheetId="17">#REF!</definedName>
    <definedName name="_3TU0902">#REF!</definedName>
    <definedName name="_3TU0903" localSheetId="15">#REF!</definedName>
    <definedName name="_3TU0903" localSheetId="17">#REF!</definedName>
    <definedName name="_3TU0903">#REF!</definedName>
    <definedName name="_4___0ten_" localSheetId="15" hidden="1">#REF!</definedName>
    <definedName name="_4___0ten_" localSheetId="16" hidden="1">#REF!</definedName>
    <definedName name="_4___0ten_" localSheetId="17" hidden="1">#REF!</definedName>
    <definedName name="_4___0ten_" localSheetId="14" hidden="1">#REF!</definedName>
    <definedName name="_4___0ten_" hidden="1">#REF!</definedName>
    <definedName name="_4_0xoa_" localSheetId="15" hidden="1">#REF!</definedName>
    <definedName name="_4_0xoa_" localSheetId="16" hidden="1">#REF!</definedName>
    <definedName name="_4_0xoa_" localSheetId="17" hidden="1">#REF!</definedName>
    <definedName name="_4_0xoa_" localSheetId="14" hidden="1">#REF!</definedName>
    <definedName name="_4_0xoa_" hidden="1">#REF!</definedName>
    <definedName name="_4_B_1" localSheetId="15">#REF!</definedName>
    <definedName name="_4_B_1" localSheetId="17">#REF!</definedName>
    <definedName name="_4_B_1">#REF!</definedName>
    <definedName name="_4001a" localSheetId="15">#REF!</definedName>
    <definedName name="_4001a" localSheetId="17">#REF!</definedName>
    <definedName name="_4001a">#REF!</definedName>
    <definedName name="_4001a_20" localSheetId="15">#REF!</definedName>
    <definedName name="_4001a_20" localSheetId="17">#REF!</definedName>
    <definedName name="_4001a_20">#REF!</definedName>
    <definedName name="_4001a_28" localSheetId="15">#REF!</definedName>
    <definedName name="_4001a_28" localSheetId="17">#REF!</definedName>
    <definedName name="_4001a_28">#REF!</definedName>
    <definedName name="_4001b" localSheetId="15">#REF!</definedName>
    <definedName name="_4001b" localSheetId="17">#REF!</definedName>
    <definedName name="_4001b">#REF!</definedName>
    <definedName name="_4001b_20" localSheetId="15">#REF!</definedName>
    <definedName name="_4001b_20" localSheetId="17">#REF!</definedName>
    <definedName name="_4001b_20">#REF!</definedName>
    <definedName name="_4001b_28" localSheetId="15">#REF!</definedName>
    <definedName name="_4001b_28" localSheetId="17">#REF!</definedName>
    <definedName name="_4001b_28">#REF!</definedName>
    <definedName name="_4002a" localSheetId="15">#REF!</definedName>
    <definedName name="_4002a" localSheetId="17">#REF!</definedName>
    <definedName name="_4002a">#REF!</definedName>
    <definedName name="_4002a_20" localSheetId="15">#REF!</definedName>
    <definedName name="_4002a_20" localSheetId="17">#REF!</definedName>
    <definedName name="_4002a_20">#REF!</definedName>
    <definedName name="_4002a_28" localSheetId="15">#REF!</definedName>
    <definedName name="_4002a_28" localSheetId="17">#REF!</definedName>
    <definedName name="_4002a_28">#REF!</definedName>
    <definedName name="_4002b" localSheetId="15">#REF!</definedName>
    <definedName name="_4002b" localSheetId="17">#REF!</definedName>
    <definedName name="_4002b">#REF!</definedName>
    <definedName name="_4002b_20" localSheetId="15">#REF!</definedName>
    <definedName name="_4002b_20" localSheetId="17">#REF!</definedName>
    <definedName name="_4002b_20">#REF!</definedName>
    <definedName name="_4002b_28" localSheetId="15">#REF!</definedName>
    <definedName name="_4002b_28" localSheetId="17">#REF!</definedName>
    <definedName name="_4002b_28">#REF!</definedName>
    <definedName name="_4003a" localSheetId="15">#REF!</definedName>
    <definedName name="_4003a" localSheetId="17">#REF!</definedName>
    <definedName name="_4003a">#REF!</definedName>
    <definedName name="_4003a_20" localSheetId="15">#REF!</definedName>
    <definedName name="_4003a_20" localSheetId="17">#REF!</definedName>
    <definedName name="_4003a_20">#REF!</definedName>
    <definedName name="_4003a_28" localSheetId="15">#REF!</definedName>
    <definedName name="_4003a_28" localSheetId="17">#REF!</definedName>
    <definedName name="_4003a_28">#REF!</definedName>
    <definedName name="_4003b" localSheetId="15">#REF!</definedName>
    <definedName name="_4003b" localSheetId="17">#REF!</definedName>
    <definedName name="_4003b">#REF!</definedName>
    <definedName name="_4003b_20" localSheetId="15">#REF!</definedName>
    <definedName name="_4003b_20" localSheetId="17">#REF!</definedName>
    <definedName name="_4003b_20">#REF!</definedName>
    <definedName name="_4003b_28" localSheetId="15">#REF!</definedName>
    <definedName name="_4003b_28" localSheetId="17">#REF!</definedName>
    <definedName name="_4003b_28">#REF!</definedName>
    <definedName name="_4004" localSheetId="15">#REF!</definedName>
    <definedName name="_4004" localSheetId="17">#REF!</definedName>
    <definedName name="_4004">#REF!</definedName>
    <definedName name="_4004_20" localSheetId="15">#REF!</definedName>
    <definedName name="_4004_20" localSheetId="17">#REF!</definedName>
    <definedName name="_4004_20">#REF!</definedName>
    <definedName name="_4004_28" localSheetId="15">#REF!</definedName>
    <definedName name="_4004_28" localSheetId="17">#REF!</definedName>
    <definedName name="_4004_28">#REF!</definedName>
    <definedName name="_4005" localSheetId="15">#REF!</definedName>
    <definedName name="_4005" localSheetId="17">#REF!</definedName>
    <definedName name="_4005">#REF!</definedName>
    <definedName name="_4005_20" localSheetId="15">#REF!</definedName>
    <definedName name="_4005_20" localSheetId="17">#REF!</definedName>
    <definedName name="_4005_20">#REF!</definedName>
    <definedName name="_4005_28" localSheetId="15">#REF!</definedName>
    <definedName name="_4005_28" localSheetId="17">#REF!</definedName>
    <definedName name="_4005_28">#REF!</definedName>
    <definedName name="_4006" localSheetId="15">#REF!</definedName>
    <definedName name="_4006" localSheetId="17">#REF!</definedName>
    <definedName name="_4006">#REF!</definedName>
    <definedName name="_4006_20" localSheetId="15">#REF!</definedName>
    <definedName name="_4006_20" localSheetId="17">#REF!</definedName>
    <definedName name="_4006_20">#REF!</definedName>
    <definedName name="_4006_28" localSheetId="15">#REF!</definedName>
    <definedName name="_4006_28" localSheetId="17">#REF!</definedName>
    <definedName name="_4006_28">#REF!</definedName>
    <definedName name="_4007" localSheetId="15">#REF!</definedName>
    <definedName name="_4007" localSheetId="17">#REF!</definedName>
    <definedName name="_4007">#REF!</definedName>
    <definedName name="_4007_20" localSheetId="15">#REF!</definedName>
    <definedName name="_4007_20" localSheetId="17">#REF!</definedName>
    <definedName name="_4007_20">#REF!</definedName>
    <definedName name="_4007_28" localSheetId="15">#REF!</definedName>
    <definedName name="_4007_28" localSheetId="17">#REF!</definedName>
    <definedName name="_4007_28">#REF!</definedName>
    <definedName name="_4013" localSheetId="15">#REF!</definedName>
    <definedName name="_4013" localSheetId="17">#REF!</definedName>
    <definedName name="_4013">#REF!</definedName>
    <definedName name="_4013_20" localSheetId="15">#REF!</definedName>
    <definedName name="_4013_20" localSheetId="17">#REF!</definedName>
    <definedName name="_4013_20">#REF!</definedName>
    <definedName name="_4013_28" localSheetId="15">#REF!</definedName>
    <definedName name="_4013_28" localSheetId="17">#REF!</definedName>
    <definedName name="_4013_28">#REF!</definedName>
    <definedName name="_4041" localSheetId="15">#REF!</definedName>
    <definedName name="_4041" localSheetId="17">#REF!</definedName>
    <definedName name="_4041">#REF!</definedName>
    <definedName name="_4041_20" localSheetId="15">#REF!</definedName>
    <definedName name="_4041_20" localSheetId="17">#REF!</definedName>
    <definedName name="_4041_20">#REF!</definedName>
    <definedName name="_4041_28" localSheetId="15">#REF!</definedName>
    <definedName name="_4041_28" localSheetId="17">#REF!</definedName>
    <definedName name="_4041_28">#REF!</definedName>
    <definedName name="_4042" localSheetId="15">#REF!</definedName>
    <definedName name="_4042" localSheetId="17">#REF!</definedName>
    <definedName name="_4042">#REF!</definedName>
    <definedName name="_4042_20" localSheetId="15">#REF!</definedName>
    <definedName name="_4042_20" localSheetId="17">#REF!</definedName>
    <definedName name="_4042_20">#REF!</definedName>
    <definedName name="_4042_28" localSheetId="15">#REF!</definedName>
    <definedName name="_4042_28" localSheetId="17">#REF!</definedName>
    <definedName name="_4042_28">#REF!</definedName>
    <definedName name="_4043" localSheetId="15">#REF!</definedName>
    <definedName name="_4043" localSheetId="17">#REF!</definedName>
    <definedName name="_4043">#REF!</definedName>
    <definedName name="_4043_20" localSheetId="15">#REF!</definedName>
    <definedName name="_4043_20" localSheetId="17">#REF!</definedName>
    <definedName name="_4043_20">#REF!</definedName>
    <definedName name="_4043_28" localSheetId="15">#REF!</definedName>
    <definedName name="_4043_28" localSheetId="17">#REF!</definedName>
    <definedName name="_4043_28">#REF!</definedName>
    <definedName name="_4044" localSheetId="15">#REF!</definedName>
    <definedName name="_4044" localSheetId="17">#REF!</definedName>
    <definedName name="_4044">#REF!</definedName>
    <definedName name="_4044_20" localSheetId="15">#REF!</definedName>
    <definedName name="_4044_20" localSheetId="17">#REF!</definedName>
    <definedName name="_4044_20">#REF!</definedName>
    <definedName name="_4044_28" localSheetId="15">#REF!</definedName>
    <definedName name="_4044_28" localSheetId="17">#REF!</definedName>
    <definedName name="_4044_28">#REF!</definedName>
    <definedName name="_4051" localSheetId="15">#REF!</definedName>
    <definedName name="_4051" localSheetId="17">#REF!</definedName>
    <definedName name="_4051">#REF!</definedName>
    <definedName name="_4051_20" localSheetId="15">#REF!</definedName>
    <definedName name="_4051_20" localSheetId="17">#REF!</definedName>
    <definedName name="_4051_20">#REF!</definedName>
    <definedName name="_4051_28" localSheetId="15">#REF!</definedName>
    <definedName name="_4051_28" localSheetId="17">#REF!</definedName>
    <definedName name="_4051_28">#REF!</definedName>
    <definedName name="_4052" localSheetId="15">#REF!</definedName>
    <definedName name="_4052" localSheetId="17">#REF!</definedName>
    <definedName name="_4052">#REF!</definedName>
    <definedName name="_4052_20" localSheetId="15">#REF!</definedName>
    <definedName name="_4052_20" localSheetId="17">#REF!</definedName>
    <definedName name="_4052_20">#REF!</definedName>
    <definedName name="_4052_28" localSheetId="15">#REF!</definedName>
    <definedName name="_4052_28" localSheetId="17">#REF!</definedName>
    <definedName name="_4052_28">#REF!</definedName>
    <definedName name="_4053" localSheetId="15">#REF!</definedName>
    <definedName name="_4053" localSheetId="17">#REF!</definedName>
    <definedName name="_4053">#REF!</definedName>
    <definedName name="_4053_20" localSheetId="15">#REF!</definedName>
    <definedName name="_4053_20" localSheetId="17">#REF!</definedName>
    <definedName name="_4053_20">#REF!</definedName>
    <definedName name="_4053_28" localSheetId="15">#REF!</definedName>
    <definedName name="_4053_28" localSheetId="17">#REF!</definedName>
    <definedName name="_4053_28">#REF!</definedName>
    <definedName name="_4054" localSheetId="15">#REF!</definedName>
    <definedName name="_4054" localSheetId="17">#REF!</definedName>
    <definedName name="_4054">#REF!</definedName>
    <definedName name="_4054_20" localSheetId="15">#REF!</definedName>
    <definedName name="_4054_20" localSheetId="17">#REF!</definedName>
    <definedName name="_4054_20">#REF!</definedName>
    <definedName name="_4054_28" localSheetId="15">#REF!</definedName>
    <definedName name="_4054_28" localSheetId="17">#REF!</definedName>
    <definedName name="_4054_28">#REF!</definedName>
    <definedName name="_4055" localSheetId="15">#REF!</definedName>
    <definedName name="_4055" localSheetId="17">#REF!</definedName>
    <definedName name="_4055">#REF!</definedName>
    <definedName name="_4055_20" localSheetId="15">#REF!</definedName>
    <definedName name="_4055_20" localSheetId="17">#REF!</definedName>
    <definedName name="_4055_20">#REF!</definedName>
    <definedName name="_4055_28" localSheetId="15">#REF!</definedName>
    <definedName name="_4055_28" localSheetId="17">#REF!</definedName>
    <definedName name="_4055_28">#REF!</definedName>
    <definedName name="_4056" localSheetId="15">#REF!</definedName>
    <definedName name="_4056" localSheetId="17">#REF!</definedName>
    <definedName name="_4056">#REF!</definedName>
    <definedName name="_4056_20" localSheetId="15">#REF!</definedName>
    <definedName name="_4056_20" localSheetId="17">#REF!</definedName>
    <definedName name="_4056_20">#REF!</definedName>
    <definedName name="_4056_28" localSheetId="15">#REF!</definedName>
    <definedName name="_4056_28" localSheetId="17">#REF!</definedName>
    <definedName name="_4056_28">#REF!</definedName>
    <definedName name="_4057" localSheetId="15">#REF!</definedName>
    <definedName name="_4057" localSheetId="17">#REF!</definedName>
    <definedName name="_4057">#REF!</definedName>
    <definedName name="_4057_20" localSheetId="15">#REF!</definedName>
    <definedName name="_4057_20" localSheetId="17">#REF!</definedName>
    <definedName name="_4057_20">#REF!</definedName>
    <definedName name="_4057_28" localSheetId="15">#REF!</definedName>
    <definedName name="_4057_28" localSheetId="17">#REF!</definedName>
    <definedName name="_4057_28">#REF!</definedName>
    <definedName name="_4061" localSheetId="15">#REF!</definedName>
    <definedName name="_4061" localSheetId="17">#REF!</definedName>
    <definedName name="_4061">#REF!</definedName>
    <definedName name="_4061_20" localSheetId="15">#REF!</definedName>
    <definedName name="_4061_20" localSheetId="17">#REF!</definedName>
    <definedName name="_4061_20">#REF!</definedName>
    <definedName name="_4061_28" localSheetId="15">#REF!</definedName>
    <definedName name="_4061_28" localSheetId="17">#REF!</definedName>
    <definedName name="_4061_28">#REF!</definedName>
    <definedName name="_4062" localSheetId="15">#REF!</definedName>
    <definedName name="_4062" localSheetId="17">#REF!</definedName>
    <definedName name="_4062">#REF!</definedName>
    <definedName name="_4062_20" localSheetId="15">#REF!</definedName>
    <definedName name="_4062_20" localSheetId="17">#REF!</definedName>
    <definedName name="_4062_20">#REF!</definedName>
    <definedName name="_4062_28" localSheetId="15">#REF!</definedName>
    <definedName name="_4062_28" localSheetId="17">#REF!</definedName>
    <definedName name="_4062_28">#REF!</definedName>
    <definedName name="_4063" localSheetId="15">#REF!</definedName>
    <definedName name="_4063" localSheetId="17">#REF!</definedName>
    <definedName name="_4063">#REF!</definedName>
    <definedName name="_4063_20" localSheetId="15">#REF!</definedName>
    <definedName name="_4063_20" localSheetId="17">#REF!</definedName>
    <definedName name="_4063_20">#REF!</definedName>
    <definedName name="_4063_28" localSheetId="15">#REF!</definedName>
    <definedName name="_4063_28" localSheetId="17">#REF!</definedName>
    <definedName name="_4063_28">#REF!</definedName>
    <definedName name="_4064" localSheetId="15">#REF!</definedName>
    <definedName name="_4064" localSheetId="17">#REF!</definedName>
    <definedName name="_4064">#REF!</definedName>
    <definedName name="_4064_20" localSheetId="15">#REF!</definedName>
    <definedName name="_4064_20" localSheetId="17">#REF!</definedName>
    <definedName name="_4064_20">#REF!</definedName>
    <definedName name="_4064_28" localSheetId="15">#REF!</definedName>
    <definedName name="_4064_28" localSheetId="17">#REF!</definedName>
    <definedName name="_4064_28">#REF!</definedName>
    <definedName name="_4065" localSheetId="15">#REF!</definedName>
    <definedName name="_4065" localSheetId="17">#REF!</definedName>
    <definedName name="_4065">#REF!</definedName>
    <definedName name="_4065_20" localSheetId="15">#REF!</definedName>
    <definedName name="_4065_20" localSheetId="17">#REF!</definedName>
    <definedName name="_4065_20">#REF!</definedName>
    <definedName name="_4065_28" localSheetId="15">#REF!</definedName>
    <definedName name="_4065_28" localSheetId="17">#REF!</definedName>
    <definedName name="_4065_28">#REF!</definedName>
    <definedName name="_4066" localSheetId="15">#REF!</definedName>
    <definedName name="_4066" localSheetId="17">#REF!</definedName>
    <definedName name="_4066">#REF!</definedName>
    <definedName name="_4066_20" localSheetId="15">#REF!</definedName>
    <definedName name="_4066_20" localSheetId="17">#REF!</definedName>
    <definedName name="_4066_20">#REF!</definedName>
    <definedName name="_4066_28" localSheetId="15">#REF!</definedName>
    <definedName name="_4066_28" localSheetId="17">#REF!</definedName>
    <definedName name="_4066_28">#REF!</definedName>
    <definedName name="_4071" localSheetId="15">#REF!</definedName>
    <definedName name="_4071" localSheetId="17">#REF!</definedName>
    <definedName name="_4071">#REF!</definedName>
    <definedName name="_4071_20" localSheetId="15">#REF!</definedName>
    <definedName name="_4071_20" localSheetId="17">#REF!</definedName>
    <definedName name="_4071_20">#REF!</definedName>
    <definedName name="_4071_28" localSheetId="15">#REF!</definedName>
    <definedName name="_4071_28" localSheetId="17">#REF!</definedName>
    <definedName name="_4071_28">#REF!</definedName>
    <definedName name="_4072" localSheetId="15">#REF!</definedName>
    <definedName name="_4072" localSheetId="17">#REF!</definedName>
    <definedName name="_4072">#REF!</definedName>
    <definedName name="_4072_20" localSheetId="15">#REF!</definedName>
    <definedName name="_4072_20" localSheetId="17">#REF!</definedName>
    <definedName name="_4072_20">#REF!</definedName>
    <definedName name="_4072_28" localSheetId="15">#REF!</definedName>
    <definedName name="_4072_28" localSheetId="17">#REF!</definedName>
    <definedName name="_4072_28">#REF!</definedName>
    <definedName name="_4073" localSheetId="15">#REF!</definedName>
    <definedName name="_4073" localSheetId="17">#REF!</definedName>
    <definedName name="_4073">#REF!</definedName>
    <definedName name="_4073_20" localSheetId="15">#REF!</definedName>
    <definedName name="_4073_20" localSheetId="17">#REF!</definedName>
    <definedName name="_4073_20">#REF!</definedName>
    <definedName name="_4073_28" localSheetId="15">#REF!</definedName>
    <definedName name="_4073_28" localSheetId="17">#REF!</definedName>
    <definedName name="_4073_28">#REF!</definedName>
    <definedName name="_4074" localSheetId="15">#REF!</definedName>
    <definedName name="_4074" localSheetId="17">#REF!</definedName>
    <definedName name="_4074">#REF!</definedName>
    <definedName name="_4074_20" localSheetId="15">#REF!</definedName>
    <definedName name="_4074_20" localSheetId="17">#REF!</definedName>
    <definedName name="_4074_20">#REF!</definedName>
    <definedName name="_4074_28" localSheetId="15">#REF!</definedName>
    <definedName name="_4074_28" localSheetId="17">#REF!</definedName>
    <definedName name="_4074_28">#REF!</definedName>
    <definedName name="_4075" localSheetId="15">#REF!</definedName>
    <definedName name="_4075" localSheetId="17">#REF!</definedName>
    <definedName name="_4075">#REF!</definedName>
    <definedName name="_4075_20" localSheetId="15">#REF!</definedName>
    <definedName name="_4075_20" localSheetId="17">#REF!</definedName>
    <definedName name="_4075_20">#REF!</definedName>
    <definedName name="_4075_28" localSheetId="15">#REF!</definedName>
    <definedName name="_4075_28" localSheetId="17">#REF!</definedName>
    <definedName name="_4075_28">#REF!</definedName>
    <definedName name="_4076" localSheetId="15">#REF!</definedName>
    <definedName name="_4076" localSheetId="17">#REF!</definedName>
    <definedName name="_4076">#REF!</definedName>
    <definedName name="_4076_20" localSheetId="15">#REF!</definedName>
    <definedName name="_4076_20" localSheetId="17">#REF!</definedName>
    <definedName name="_4076_20">#REF!</definedName>
    <definedName name="_4076_28" localSheetId="15">#REF!</definedName>
    <definedName name="_4076_28" localSheetId="17">#REF!</definedName>
    <definedName name="_4076_28">#REF!</definedName>
    <definedName name="_40Excel_BuiltIn_Criteria_28_1" localSheetId="15">#REF!</definedName>
    <definedName name="_40Excel_BuiltIn_Criteria_28_1" localSheetId="17">#REF!</definedName>
    <definedName name="_40Excel_BuiltIn_Criteria_28_1">#REF!</definedName>
    <definedName name="_40TEÂN_HAØNG" localSheetId="15">#REF!</definedName>
    <definedName name="_40TEÂN_HAØNG" localSheetId="17">#REF!</definedName>
    <definedName name="_40TEÂN_HAØNG">#REF!</definedName>
    <definedName name="_40x4">5100</definedName>
    <definedName name="_41Excel_BuiltIn_Database_1">"$#REF!.$#REF!$#REF!"</definedName>
    <definedName name="_42Excel_BuiltIn_Database_28_1" localSheetId="15">#REF!</definedName>
    <definedName name="_42Excel_BuiltIn_Database_28_1" localSheetId="17">#REF!</definedName>
    <definedName name="_42Excel_BuiltIn_Database_28_1">#REF!</definedName>
    <definedName name="_42TEÂN_KHAÙCH_HAØ" localSheetId="15">#REF!</definedName>
    <definedName name="_42TEÂN_KHAÙCH_HAØ" localSheetId="17">#REF!</definedName>
    <definedName name="_42TEÂN_KHAÙCH_HAØ">#REF!</definedName>
    <definedName name="_43Excel_BuiltIn_Extract_1" localSheetId="15">#REF!</definedName>
    <definedName name="_43Excel_BuiltIn_Extract_1" localSheetId="17">#REF!</definedName>
    <definedName name="_43Excel_BuiltIn_Extract_1">#REF!</definedName>
    <definedName name="_44Excel_BuiltIn_Extract_28_1" localSheetId="15">#REF!</definedName>
    <definedName name="_44Excel_BuiltIn_Extract_28_1" localSheetId="17">#REF!</definedName>
    <definedName name="_44Excel_BuiltIn_Extract_28_1">#REF!</definedName>
    <definedName name="_44THAØNH_TIEÀN" localSheetId="15">#REF!</definedName>
    <definedName name="_44THAØNH_TIEÀN" localSheetId="17">#REF!</definedName>
    <definedName name="_44THAØNH_TIEÀN">#REF!</definedName>
    <definedName name="_45Excel_BuiltIn_Print_Area_1" localSheetId="15">#REF!</definedName>
    <definedName name="_45Excel_BuiltIn_Print_Area_1" localSheetId="17">#REF!</definedName>
    <definedName name="_45Excel_BuiltIn_Print_Area_1">#REF!</definedName>
    <definedName name="_46Excel_BuiltIn_Print_Titles_1">NA()</definedName>
    <definedName name="_46TRÒ_GIAÙ" localSheetId="15">#REF!</definedName>
    <definedName name="_46TRÒ_GIAÙ" localSheetId="17">#REF!</definedName>
    <definedName name="_46TRÒ_GIAÙ">#REF!</definedName>
    <definedName name="_47s_1_1" localSheetId="15">#REF!</definedName>
    <definedName name="_47s_1_1" localSheetId="17">#REF!</definedName>
    <definedName name="_47s_1_1">#REF!</definedName>
    <definedName name="_48TRÒ_GIAÙ__VAT" localSheetId="15">#REF!</definedName>
    <definedName name="_48TRÒ_GIAÙ__VAT" localSheetId="17">#REF!</definedName>
    <definedName name="_48TRÒ_GIAÙ__VAT">#REF!</definedName>
    <definedName name="_48V_1_1" localSheetId="15">#REF!</definedName>
    <definedName name="_48V_1_1" localSheetId="17">#REF!</definedName>
    <definedName name="_48V_1_1">#REF!</definedName>
    <definedName name="_49V_2_1" localSheetId="15">#REF!</definedName>
    <definedName name="_49V_2_1" localSheetId="17">#REF!</definedName>
    <definedName name="_49V_2_1">#REF!</definedName>
    <definedName name="_4CDTT01" localSheetId="15">#REF!</definedName>
    <definedName name="_4CDTT01" localSheetId="17">#REF!</definedName>
    <definedName name="_4CDTT01">#REF!</definedName>
    <definedName name="_4CNT050" localSheetId="15">#REF!</definedName>
    <definedName name="_4CNT050" localSheetId="17">#REF!</definedName>
    <definedName name="_4CNT050">#REF!</definedName>
    <definedName name="_4CNT095" localSheetId="15">#REF!</definedName>
    <definedName name="_4CNT095" localSheetId="17">#REF!</definedName>
    <definedName name="_4CNT095">#REF!</definedName>
    <definedName name="_4CNT150" localSheetId="15">#REF!</definedName>
    <definedName name="_4CNT150" localSheetId="17">#REF!</definedName>
    <definedName name="_4CNT150">#REF!</definedName>
    <definedName name="_4CNT240" localSheetId="15">#REF!</definedName>
    <definedName name="_4CNT240" localSheetId="16">#REF!</definedName>
    <definedName name="_4CNT240" localSheetId="17">#REF!</definedName>
    <definedName name="_4CNT240" localSheetId="14">#REF!</definedName>
    <definedName name="_4CNT240" localSheetId="20">#REF!</definedName>
    <definedName name="_4CNT240">#REF!</definedName>
    <definedName name="_4CTL050" localSheetId="15">#REF!</definedName>
    <definedName name="_4CTL050" localSheetId="17">#REF!</definedName>
    <definedName name="_4CTL050">#REF!</definedName>
    <definedName name="_4CTL095" localSheetId="15">#REF!</definedName>
    <definedName name="_4CTL095" localSheetId="17">#REF!</definedName>
    <definedName name="_4CTL095">#REF!</definedName>
    <definedName name="_4CTL150" localSheetId="15">#REF!</definedName>
    <definedName name="_4CTL150" localSheetId="17">#REF!</definedName>
    <definedName name="_4CTL150">#REF!</definedName>
    <definedName name="_4CTL240" localSheetId="15">#REF!</definedName>
    <definedName name="_4CTL240" localSheetId="16">#REF!</definedName>
    <definedName name="_4CTL240" localSheetId="17">#REF!</definedName>
    <definedName name="_4CTL240" localSheetId="14">#REF!</definedName>
    <definedName name="_4CTL240" localSheetId="20">#REF!</definedName>
    <definedName name="_4CTL240">#REF!</definedName>
    <definedName name="_4ED2062" localSheetId="15">#REF!</definedName>
    <definedName name="_4ED2062" localSheetId="17">#REF!</definedName>
    <definedName name="_4ED2062">#REF!</definedName>
    <definedName name="_4ED2063" localSheetId="15">#REF!</definedName>
    <definedName name="_4ED2063" localSheetId="17">#REF!</definedName>
    <definedName name="_4ED2063">#REF!</definedName>
    <definedName name="_4ED2064" localSheetId="15">#REF!</definedName>
    <definedName name="_4ED2064" localSheetId="17">#REF!</definedName>
    <definedName name="_4ED2064">#REF!</definedName>
    <definedName name="_4FCO100" localSheetId="15">#REF!</definedName>
    <definedName name="_4FCO100" localSheetId="16">#REF!</definedName>
    <definedName name="_4FCO100" localSheetId="17">#REF!</definedName>
    <definedName name="_4FCO100" localSheetId="14">#REF!</definedName>
    <definedName name="_4FCO100" localSheetId="20">#REF!</definedName>
    <definedName name="_4FCO100">#REF!</definedName>
    <definedName name="_4FCO101" localSheetId="15">#REF!</definedName>
    <definedName name="_4FCO101" localSheetId="17">#REF!</definedName>
    <definedName name="_4FCO101">#REF!</definedName>
    <definedName name="_4GIA101" localSheetId="15">#REF!</definedName>
    <definedName name="_4GIA101" localSheetId="17">#REF!</definedName>
    <definedName name="_4GIA101">#REF!</definedName>
    <definedName name="_4GOIC01" localSheetId="15">#REF!</definedName>
    <definedName name="_4GOIC01" localSheetId="17">#REF!</definedName>
    <definedName name="_4GOIC01">#REF!</definedName>
    <definedName name="_4HDCTT1" localSheetId="15">#REF!</definedName>
    <definedName name="_4HDCTT1" localSheetId="17">#REF!</definedName>
    <definedName name="_4HDCTT1">#REF!</definedName>
    <definedName name="_4HDCTT2" localSheetId="15">#REF!</definedName>
    <definedName name="_4HDCTT2" localSheetId="17">#REF!</definedName>
    <definedName name="_4HDCTT2">#REF!</definedName>
    <definedName name="_4HDCTT3" localSheetId="15">#REF!</definedName>
    <definedName name="_4HDCTT3" localSheetId="17">#REF!</definedName>
    <definedName name="_4HDCTT3">#REF!</definedName>
    <definedName name="_4HDCTT4" localSheetId="15">#REF!</definedName>
    <definedName name="_4HDCTT4" localSheetId="16">#REF!</definedName>
    <definedName name="_4HDCTT4" localSheetId="17">#REF!</definedName>
    <definedName name="_4HDCTT4" localSheetId="14">#REF!</definedName>
    <definedName name="_4HDCTT4" localSheetId="20">#REF!</definedName>
    <definedName name="_4HDCTT4">#REF!</definedName>
    <definedName name="_4HNCTT1" localSheetId="15">#REF!</definedName>
    <definedName name="_4HNCTT1" localSheetId="17">#REF!</definedName>
    <definedName name="_4HNCTT1">#REF!</definedName>
    <definedName name="_4HNCTT2" localSheetId="15">#REF!</definedName>
    <definedName name="_4HNCTT2" localSheetId="17">#REF!</definedName>
    <definedName name="_4HNCTT2">#REF!</definedName>
    <definedName name="_4HNCTT3" localSheetId="15">#REF!</definedName>
    <definedName name="_4HNCTT3" localSheetId="17">#REF!</definedName>
    <definedName name="_4HNCTT3">#REF!</definedName>
    <definedName name="_4HNCTT4" localSheetId="15">#REF!</definedName>
    <definedName name="_4HNCTT4" localSheetId="16">#REF!</definedName>
    <definedName name="_4HNCTT4" localSheetId="17">#REF!</definedName>
    <definedName name="_4HNCTT4" localSheetId="14">#REF!</definedName>
    <definedName name="_4HNCTT4" localSheetId="20">#REF!</definedName>
    <definedName name="_4HNCTT4">#REF!</definedName>
    <definedName name="_4KEPC01" localSheetId="15">#REF!</definedName>
    <definedName name="_4KEPC01" localSheetId="17">#REF!</definedName>
    <definedName name="_4KEPC01">#REF!</definedName>
    <definedName name="_4LBCO01" localSheetId="15">#REF!</definedName>
    <definedName name="_4LBCO01" localSheetId="16">#REF!</definedName>
    <definedName name="_4LBCO01" localSheetId="17">#REF!</definedName>
    <definedName name="_4LBCO01" localSheetId="14">#REF!</definedName>
    <definedName name="_4LBCO01" localSheetId="20">#REF!</definedName>
    <definedName name="_4LBCO01">#REF!</definedName>
    <definedName name="_4MAÕ_HAØNG" localSheetId="15">#REF!</definedName>
    <definedName name="_4MAÕ_HAØNG" localSheetId="17">#REF!</definedName>
    <definedName name="_4MAÕ_HAØNG">#REF!</definedName>
    <definedName name="_4OSLCTT" localSheetId="15">#REF!</definedName>
    <definedName name="_4OSLCTT" localSheetId="17">#REF!</definedName>
    <definedName name="_4OSLCTT">#REF!</definedName>
    <definedName name="_5_0xoa_" localSheetId="15" hidden="1">#REF!</definedName>
    <definedName name="_5_0xoa_" localSheetId="16" hidden="1">#REF!</definedName>
    <definedName name="_5_0xoa_" localSheetId="17" hidden="1">#REF!</definedName>
    <definedName name="_5_0xoa_" localSheetId="14" hidden="1">#REF!</definedName>
    <definedName name="_5_0xoa_" hidden="1">#REF!</definedName>
    <definedName name="_5_d_1">NA()</definedName>
    <definedName name="_5001" localSheetId="15">#REF!</definedName>
    <definedName name="_5001" localSheetId="17">#REF!</definedName>
    <definedName name="_5001">#REF!</definedName>
    <definedName name="_5001_20" localSheetId="15">#REF!</definedName>
    <definedName name="_5001_20" localSheetId="17">#REF!</definedName>
    <definedName name="_5001_20">#REF!</definedName>
    <definedName name="_5001_28" localSheetId="15">#REF!</definedName>
    <definedName name="_5001_28" localSheetId="17">#REF!</definedName>
    <definedName name="_5001_28">#REF!</definedName>
    <definedName name="_50010a" localSheetId="15">#REF!</definedName>
    <definedName name="_50010a" localSheetId="17">#REF!</definedName>
    <definedName name="_50010a">#REF!</definedName>
    <definedName name="_50010a_20" localSheetId="15">#REF!</definedName>
    <definedName name="_50010a_20" localSheetId="17">#REF!</definedName>
    <definedName name="_50010a_20">#REF!</definedName>
    <definedName name="_50010a_28" localSheetId="15">#REF!</definedName>
    <definedName name="_50010a_28" localSheetId="17">#REF!</definedName>
    <definedName name="_50010a_28">#REF!</definedName>
    <definedName name="_50010b" localSheetId="15">#REF!</definedName>
    <definedName name="_50010b" localSheetId="17">#REF!</definedName>
    <definedName name="_50010b">#REF!</definedName>
    <definedName name="_50010b_20" localSheetId="15">#REF!</definedName>
    <definedName name="_50010b_20" localSheetId="17">#REF!</definedName>
    <definedName name="_50010b_20">#REF!</definedName>
    <definedName name="_50010b_28" localSheetId="15">#REF!</definedName>
    <definedName name="_50010b_28" localSheetId="17">#REF!</definedName>
    <definedName name="_50010b_28">#REF!</definedName>
    <definedName name="_50011a" localSheetId="15">#REF!</definedName>
    <definedName name="_50011a" localSheetId="17">#REF!</definedName>
    <definedName name="_50011a">#REF!</definedName>
    <definedName name="_50011a_20" localSheetId="15">#REF!</definedName>
    <definedName name="_50011a_20" localSheetId="17">#REF!</definedName>
    <definedName name="_50011a_20">#REF!</definedName>
    <definedName name="_50011a_28" localSheetId="15">#REF!</definedName>
    <definedName name="_50011a_28" localSheetId="17">#REF!</definedName>
    <definedName name="_50011a_28">#REF!</definedName>
    <definedName name="_50011b" localSheetId="15">#REF!</definedName>
    <definedName name="_50011b" localSheetId="17">#REF!</definedName>
    <definedName name="_50011b">#REF!</definedName>
    <definedName name="_50011b_20" localSheetId="15">#REF!</definedName>
    <definedName name="_50011b_20" localSheetId="17">#REF!</definedName>
    <definedName name="_50011b_20">#REF!</definedName>
    <definedName name="_50011b_28" localSheetId="15">#REF!</definedName>
    <definedName name="_50011b_28" localSheetId="17">#REF!</definedName>
    <definedName name="_50011b_28">#REF!</definedName>
    <definedName name="_50011c" localSheetId="15">#REF!</definedName>
    <definedName name="_50011c" localSheetId="17">#REF!</definedName>
    <definedName name="_50011c">#REF!</definedName>
    <definedName name="_50011c_20" localSheetId="15">#REF!</definedName>
    <definedName name="_50011c_20" localSheetId="17">#REF!</definedName>
    <definedName name="_50011c_20">#REF!</definedName>
    <definedName name="_50011c_28" localSheetId="15">#REF!</definedName>
    <definedName name="_50011c_28" localSheetId="17">#REF!</definedName>
    <definedName name="_50011c_28">#REF!</definedName>
    <definedName name="_5002" localSheetId="15">#REF!</definedName>
    <definedName name="_5002" localSheetId="17">#REF!</definedName>
    <definedName name="_5002">#REF!</definedName>
    <definedName name="_5002_20" localSheetId="15">#REF!</definedName>
    <definedName name="_5002_20" localSheetId="17">#REF!</definedName>
    <definedName name="_5002_20">#REF!</definedName>
    <definedName name="_5002_28" localSheetId="15">#REF!</definedName>
    <definedName name="_5002_28" localSheetId="17">#REF!</definedName>
    <definedName name="_5002_28">#REF!</definedName>
    <definedName name="_5003a" localSheetId="15">#REF!</definedName>
    <definedName name="_5003a" localSheetId="17">#REF!</definedName>
    <definedName name="_5003a">#REF!</definedName>
    <definedName name="_5003a_20" localSheetId="15">#REF!</definedName>
    <definedName name="_5003a_20" localSheetId="17">#REF!</definedName>
    <definedName name="_5003a_20">#REF!</definedName>
    <definedName name="_5003a_28" localSheetId="15">#REF!</definedName>
    <definedName name="_5003a_28" localSheetId="17">#REF!</definedName>
    <definedName name="_5003a_28">#REF!</definedName>
    <definedName name="_5003b" localSheetId="15">#REF!</definedName>
    <definedName name="_5003b" localSheetId="17">#REF!</definedName>
    <definedName name="_5003b">#REF!</definedName>
    <definedName name="_5003b_20" localSheetId="15">#REF!</definedName>
    <definedName name="_5003b_20" localSheetId="17">#REF!</definedName>
    <definedName name="_5003b_20">#REF!</definedName>
    <definedName name="_5003b_28" localSheetId="15">#REF!</definedName>
    <definedName name="_5003b_28" localSheetId="17">#REF!</definedName>
    <definedName name="_5003b_28">#REF!</definedName>
    <definedName name="_5004a" localSheetId="15">#REF!</definedName>
    <definedName name="_5004a" localSheetId="17">#REF!</definedName>
    <definedName name="_5004a">#REF!</definedName>
    <definedName name="_5004a_20" localSheetId="15">#REF!</definedName>
    <definedName name="_5004a_20" localSheetId="17">#REF!</definedName>
    <definedName name="_5004a_20">#REF!</definedName>
    <definedName name="_5004a_28" localSheetId="15">#REF!</definedName>
    <definedName name="_5004a_28" localSheetId="17">#REF!</definedName>
    <definedName name="_5004a_28">#REF!</definedName>
    <definedName name="_5004b" localSheetId="15">#REF!</definedName>
    <definedName name="_5004b" localSheetId="17">#REF!</definedName>
    <definedName name="_5004b">#REF!</definedName>
    <definedName name="_5004b_20" localSheetId="15">#REF!</definedName>
    <definedName name="_5004b_20" localSheetId="17">#REF!</definedName>
    <definedName name="_5004b_20">#REF!</definedName>
    <definedName name="_5004b_28" localSheetId="15">#REF!</definedName>
    <definedName name="_5004b_28" localSheetId="17">#REF!</definedName>
    <definedName name="_5004b_28">#REF!</definedName>
    <definedName name="_5004c" localSheetId="15">#REF!</definedName>
    <definedName name="_5004c" localSheetId="17">#REF!</definedName>
    <definedName name="_5004c">#REF!</definedName>
    <definedName name="_5004c_20" localSheetId="15">#REF!</definedName>
    <definedName name="_5004c_20" localSheetId="17">#REF!</definedName>
    <definedName name="_5004c_20">#REF!</definedName>
    <definedName name="_5004c_28" localSheetId="15">#REF!</definedName>
    <definedName name="_5004c_28" localSheetId="17">#REF!</definedName>
    <definedName name="_5004c_28">#REF!</definedName>
    <definedName name="_5004d" localSheetId="15">#REF!</definedName>
    <definedName name="_5004d" localSheetId="17">#REF!</definedName>
    <definedName name="_5004d">#REF!</definedName>
    <definedName name="_5004d_20" localSheetId="15">#REF!</definedName>
    <definedName name="_5004d_20" localSheetId="17">#REF!</definedName>
    <definedName name="_5004d_20">#REF!</definedName>
    <definedName name="_5004d_28" localSheetId="15">#REF!</definedName>
    <definedName name="_5004d_28" localSheetId="17">#REF!</definedName>
    <definedName name="_5004d_28">#REF!</definedName>
    <definedName name="_5004e" localSheetId="15">#REF!</definedName>
    <definedName name="_5004e" localSheetId="17">#REF!</definedName>
    <definedName name="_5004e">#REF!</definedName>
    <definedName name="_5004e_20" localSheetId="15">#REF!</definedName>
    <definedName name="_5004e_20" localSheetId="17">#REF!</definedName>
    <definedName name="_5004e_20">#REF!</definedName>
    <definedName name="_5004e_28" localSheetId="15">#REF!</definedName>
    <definedName name="_5004e_28" localSheetId="17">#REF!</definedName>
    <definedName name="_5004e_28">#REF!</definedName>
    <definedName name="_5004f" localSheetId="15">#REF!</definedName>
    <definedName name="_5004f" localSheetId="17">#REF!</definedName>
    <definedName name="_5004f">#REF!</definedName>
    <definedName name="_5004f_20" localSheetId="15">#REF!</definedName>
    <definedName name="_5004f_20" localSheetId="17">#REF!</definedName>
    <definedName name="_5004f_20">#REF!</definedName>
    <definedName name="_5004f_28" localSheetId="15">#REF!</definedName>
    <definedName name="_5004f_28" localSheetId="17">#REF!</definedName>
    <definedName name="_5004f_28">#REF!</definedName>
    <definedName name="_5004g" localSheetId="15">#REF!</definedName>
    <definedName name="_5004g" localSheetId="17">#REF!</definedName>
    <definedName name="_5004g">#REF!</definedName>
    <definedName name="_5004g_20" localSheetId="15">#REF!</definedName>
    <definedName name="_5004g_20" localSheetId="17">#REF!</definedName>
    <definedName name="_5004g_20">#REF!</definedName>
    <definedName name="_5004g_28" localSheetId="15">#REF!</definedName>
    <definedName name="_5004g_28" localSheetId="17">#REF!</definedName>
    <definedName name="_5004g_28">#REF!</definedName>
    <definedName name="_5005a" localSheetId="15">#REF!</definedName>
    <definedName name="_5005a" localSheetId="17">#REF!</definedName>
    <definedName name="_5005a">#REF!</definedName>
    <definedName name="_5005a_20" localSheetId="15">#REF!</definedName>
    <definedName name="_5005a_20" localSheetId="17">#REF!</definedName>
    <definedName name="_5005a_20">#REF!</definedName>
    <definedName name="_5005a_28" localSheetId="15">#REF!</definedName>
    <definedName name="_5005a_28" localSheetId="17">#REF!</definedName>
    <definedName name="_5005a_28">#REF!</definedName>
    <definedName name="_5005b" localSheetId="15">#REF!</definedName>
    <definedName name="_5005b" localSheetId="17">#REF!</definedName>
    <definedName name="_5005b">#REF!</definedName>
    <definedName name="_5005b_20" localSheetId="15">#REF!</definedName>
    <definedName name="_5005b_20" localSheetId="17">#REF!</definedName>
    <definedName name="_5005b_20">#REF!</definedName>
    <definedName name="_5005b_28" localSheetId="15">#REF!</definedName>
    <definedName name="_5005b_28" localSheetId="17">#REF!</definedName>
    <definedName name="_5005b_28">#REF!</definedName>
    <definedName name="_5005c" localSheetId="15">#REF!</definedName>
    <definedName name="_5005c" localSheetId="17">#REF!</definedName>
    <definedName name="_5005c">#REF!</definedName>
    <definedName name="_5005c_20" localSheetId="15">#REF!</definedName>
    <definedName name="_5005c_20" localSheetId="17">#REF!</definedName>
    <definedName name="_5005c_20">#REF!</definedName>
    <definedName name="_5005c_28" localSheetId="15">#REF!</definedName>
    <definedName name="_5005c_28" localSheetId="17">#REF!</definedName>
    <definedName name="_5005c_28">#REF!</definedName>
    <definedName name="_5006" localSheetId="15">#REF!</definedName>
    <definedName name="_5006" localSheetId="17">#REF!</definedName>
    <definedName name="_5006">#REF!</definedName>
    <definedName name="_5006_20" localSheetId="15">#REF!</definedName>
    <definedName name="_5006_20" localSheetId="17">#REF!</definedName>
    <definedName name="_5006_20">#REF!</definedName>
    <definedName name="_5006_28" localSheetId="15">#REF!</definedName>
    <definedName name="_5006_28" localSheetId="17">#REF!</definedName>
    <definedName name="_5006_28">#REF!</definedName>
    <definedName name="_5007" localSheetId="15">#REF!</definedName>
    <definedName name="_5007" localSheetId="17">#REF!</definedName>
    <definedName name="_5007">#REF!</definedName>
    <definedName name="_5007_20" localSheetId="15">#REF!</definedName>
    <definedName name="_5007_20" localSheetId="17">#REF!</definedName>
    <definedName name="_5007_20">#REF!</definedName>
    <definedName name="_5007_28" localSheetId="15">#REF!</definedName>
    <definedName name="_5007_28" localSheetId="17">#REF!</definedName>
    <definedName name="_5007_28">#REF!</definedName>
    <definedName name="_5008a" localSheetId="15">#REF!</definedName>
    <definedName name="_5008a" localSheetId="17">#REF!</definedName>
    <definedName name="_5008a">#REF!</definedName>
    <definedName name="_5008a_20" localSheetId="15">#REF!</definedName>
    <definedName name="_5008a_20" localSheetId="17">#REF!</definedName>
    <definedName name="_5008a_20">#REF!</definedName>
    <definedName name="_5008a_28" localSheetId="15">#REF!</definedName>
    <definedName name="_5008a_28" localSheetId="17">#REF!</definedName>
    <definedName name="_5008a_28">#REF!</definedName>
    <definedName name="_5008b" localSheetId="15">#REF!</definedName>
    <definedName name="_5008b" localSheetId="17">#REF!</definedName>
    <definedName name="_5008b">#REF!</definedName>
    <definedName name="_5008b_20" localSheetId="15">#REF!</definedName>
    <definedName name="_5008b_20" localSheetId="17">#REF!</definedName>
    <definedName name="_5008b_20">#REF!</definedName>
    <definedName name="_5008b_28" localSheetId="15">#REF!</definedName>
    <definedName name="_5008b_28" localSheetId="17">#REF!</definedName>
    <definedName name="_5008b_28">#REF!</definedName>
    <definedName name="_5009" localSheetId="15">#REF!</definedName>
    <definedName name="_5009" localSheetId="17">#REF!</definedName>
    <definedName name="_5009">#REF!</definedName>
    <definedName name="_5009_20" localSheetId="15">#REF!</definedName>
    <definedName name="_5009_20" localSheetId="17">#REF!</definedName>
    <definedName name="_5009_20">#REF!</definedName>
    <definedName name="_5009_28" localSheetId="15">#REF!</definedName>
    <definedName name="_5009_28" localSheetId="17">#REF!</definedName>
    <definedName name="_5009_28">#REF!</definedName>
    <definedName name="_5021" localSheetId="15">#REF!</definedName>
    <definedName name="_5021" localSheetId="17">#REF!</definedName>
    <definedName name="_5021">#REF!</definedName>
    <definedName name="_5021_20" localSheetId="15">#REF!</definedName>
    <definedName name="_5021_20" localSheetId="17">#REF!</definedName>
    <definedName name="_5021_20">#REF!</definedName>
    <definedName name="_5021_28" localSheetId="15">#REF!</definedName>
    <definedName name="_5021_28" localSheetId="17">#REF!</definedName>
    <definedName name="_5021_28">#REF!</definedName>
    <definedName name="_5022" localSheetId="15">#REF!</definedName>
    <definedName name="_5022" localSheetId="17">#REF!</definedName>
    <definedName name="_5022">#REF!</definedName>
    <definedName name="_5022_20" localSheetId="15">#REF!</definedName>
    <definedName name="_5022_20" localSheetId="17">#REF!</definedName>
    <definedName name="_5022_20">#REF!</definedName>
    <definedName name="_5022_28" localSheetId="15">#REF!</definedName>
    <definedName name="_5022_28" localSheetId="17">#REF!</definedName>
    <definedName name="_5022_28">#REF!</definedName>
    <definedName name="_5023" localSheetId="15">#REF!</definedName>
    <definedName name="_5023" localSheetId="17">#REF!</definedName>
    <definedName name="_5023">#REF!</definedName>
    <definedName name="_5023_20" localSheetId="15">#REF!</definedName>
    <definedName name="_5023_20" localSheetId="17">#REF!</definedName>
    <definedName name="_5023_20">#REF!</definedName>
    <definedName name="_5023_28" localSheetId="15">#REF!</definedName>
    <definedName name="_5023_28" localSheetId="17">#REF!</definedName>
    <definedName name="_5023_28">#REF!</definedName>
    <definedName name="_5041" localSheetId="15">#REF!</definedName>
    <definedName name="_5041" localSheetId="17">#REF!</definedName>
    <definedName name="_5041">#REF!</definedName>
    <definedName name="_5041_20" localSheetId="15">#REF!</definedName>
    <definedName name="_5041_20" localSheetId="17">#REF!</definedName>
    <definedName name="_5041_20">#REF!</definedName>
    <definedName name="_5041_28" localSheetId="15">#REF!</definedName>
    <definedName name="_5041_28" localSheetId="17">#REF!</definedName>
    <definedName name="_5041_28">#REF!</definedName>
    <definedName name="_5045" localSheetId="15">#REF!</definedName>
    <definedName name="_5045" localSheetId="17">#REF!</definedName>
    <definedName name="_5045">#REF!</definedName>
    <definedName name="_5045_20" localSheetId="15">#REF!</definedName>
    <definedName name="_5045_20" localSheetId="17">#REF!</definedName>
    <definedName name="_5045_20">#REF!</definedName>
    <definedName name="_5045_28" localSheetId="15">#REF!</definedName>
    <definedName name="_5045_28" localSheetId="17">#REF!</definedName>
    <definedName name="_5045_28">#REF!</definedName>
    <definedName name="_505" localSheetId="15">#REF!</definedName>
    <definedName name="_505" localSheetId="17">#REF!</definedName>
    <definedName name="_505">#REF!</definedName>
    <definedName name="_505_20" localSheetId="15">#REF!</definedName>
    <definedName name="_505_20" localSheetId="17">#REF!</definedName>
    <definedName name="_505_20">#REF!</definedName>
    <definedName name="_505_28" localSheetId="15">#REF!</definedName>
    <definedName name="_505_28" localSheetId="17">#REF!</definedName>
    <definedName name="_505_28">#REF!</definedName>
    <definedName name="_506" localSheetId="15">#REF!</definedName>
    <definedName name="_506" localSheetId="17">#REF!</definedName>
    <definedName name="_506">#REF!</definedName>
    <definedName name="_506_20" localSheetId="15">#REF!</definedName>
    <definedName name="_506_20" localSheetId="17">#REF!</definedName>
    <definedName name="_506_20">#REF!</definedName>
    <definedName name="_506_28" localSheetId="15">#REF!</definedName>
    <definedName name="_506_28" localSheetId="17">#REF!</definedName>
    <definedName name="_506_28">#REF!</definedName>
    <definedName name="_5081" localSheetId="15">#REF!</definedName>
    <definedName name="_5081" localSheetId="17">#REF!</definedName>
    <definedName name="_5081">#REF!</definedName>
    <definedName name="_5081_20" localSheetId="15">#REF!</definedName>
    <definedName name="_5081_20" localSheetId="17">#REF!</definedName>
    <definedName name="_5081_20">#REF!</definedName>
    <definedName name="_5081_28" localSheetId="15">#REF!</definedName>
    <definedName name="_5081_28" localSheetId="17">#REF!</definedName>
    <definedName name="_5081_28">#REF!</definedName>
    <definedName name="_5082" localSheetId="15">#REF!</definedName>
    <definedName name="_5082" localSheetId="17">#REF!</definedName>
    <definedName name="_5082">#REF!</definedName>
    <definedName name="_5082_20" localSheetId="15">#REF!</definedName>
    <definedName name="_5082_20" localSheetId="17">#REF!</definedName>
    <definedName name="_5082_20">#REF!</definedName>
    <definedName name="_5082_28" localSheetId="15">#REF!</definedName>
    <definedName name="_5082_28" localSheetId="17">#REF!</definedName>
    <definedName name="_5082_28">#REF!</definedName>
    <definedName name="_5CNHT95" localSheetId="15">#REF!</definedName>
    <definedName name="_5CNHT95" localSheetId="17">#REF!</definedName>
    <definedName name="_5CNHT95">#REF!</definedName>
    <definedName name="_5GOIC01" localSheetId="15">#REF!</definedName>
    <definedName name="_5GOIC01" localSheetId="17">#REF!</definedName>
    <definedName name="_5GOIC01">#REF!</definedName>
    <definedName name="_5HDCHT1" localSheetId="15">#REF!</definedName>
    <definedName name="_5HDCHT1" localSheetId="17">#REF!</definedName>
    <definedName name="_5HDCHT1">#REF!</definedName>
    <definedName name="_5KEPC01" localSheetId="15">#REF!</definedName>
    <definedName name="_5KEPC01" localSheetId="17">#REF!</definedName>
    <definedName name="_5KEPC01">#REF!</definedName>
    <definedName name="_5MAÕ_SOÁ_THUEÁ" localSheetId="15">#REF!</definedName>
    <definedName name="_5MAÕ_SOÁ_THUEÁ" localSheetId="17">#REF!</definedName>
    <definedName name="_5MAÕ_SOÁ_THUEÁ">#REF!</definedName>
    <definedName name="_5OSLCHT" localSheetId="15">#REF!</definedName>
    <definedName name="_5OSLCHT" localSheetId="17">#REF!</definedName>
    <definedName name="_5OSLCHT">#REF!</definedName>
    <definedName name="_5TU120" localSheetId="15">#REF!</definedName>
    <definedName name="_5TU120" localSheetId="17">#REF!</definedName>
    <definedName name="_5TU120">#REF!</definedName>
    <definedName name="_5TU130" localSheetId="15">#REF!</definedName>
    <definedName name="_5TU130" localSheetId="17">#REF!</definedName>
    <definedName name="_5TU130">#REF!</definedName>
    <definedName name="_6___0xoa_" localSheetId="15" hidden="1">#REF!</definedName>
    <definedName name="_6___0xoa_" localSheetId="16" hidden="1">#REF!</definedName>
    <definedName name="_6___0xoa_" localSheetId="17" hidden="1">#REF!</definedName>
    <definedName name="_6___0xoa_" localSheetId="14" hidden="1">#REF!</definedName>
    <definedName name="_6___0xoa_" hidden="1">#REF!</definedName>
    <definedName name="_6_0ten_" localSheetId="15" hidden="1">#REF!</definedName>
    <definedName name="_6_0ten_" localSheetId="16" hidden="1">#REF!</definedName>
    <definedName name="_6_0ten_" localSheetId="17" hidden="1">#REF!</definedName>
    <definedName name="_6_0ten_" localSheetId="14" hidden="1">#REF!</definedName>
    <definedName name="_6_0ten_" hidden="1">#REF!</definedName>
    <definedName name="_6_d_28_1" localSheetId="15">#REF!</definedName>
    <definedName name="_6_d_28_1" localSheetId="17">#REF!</definedName>
    <definedName name="_6_d_28_1">#REF!</definedName>
    <definedName name="_6001a" localSheetId="15">#REF!</definedName>
    <definedName name="_6001a" localSheetId="17">#REF!</definedName>
    <definedName name="_6001a">#REF!</definedName>
    <definedName name="_6001a_20" localSheetId="15">#REF!</definedName>
    <definedName name="_6001a_20" localSheetId="17">#REF!</definedName>
    <definedName name="_6001a_20">#REF!</definedName>
    <definedName name="_6001a_28" localSheetId="15">#REF!</definedName>
    <definedName name="_6001a_28" localSheetId="17">#REF!</definedName>
    <definedName name="_6001a_28">#REF!</definedName>
    <definedName name="_6001b" localSheetId="15">#REF!</definedName>
    <definedName name="_6001b" localSheetId="17">#REF!</definedName>
    <definedName name="_6001b">#REF!</definedName>
    <definedName name="_6001b_20" localSheetId="15">#REF!</definedName>
    <definedName name="_6001b_20" localSheetId="17">#REF!</definedName>
    <definedName name="_6001b_20">#REF!</definedName>
    <definedName name="_6001b_28" localSheetId="15">#REF!</definedName>
    <definedName name="_6001b_28" localSheetId="17">#REF!</definedName>
    <definedName name="_6001b_28">#REF!</definedName>
    <definedName name="_6001c" localSheetId="15">#REF!</definedName>
    <definedName name="_6001c" localSheetId="17">#REF!</definedName>
    <definedName name="_6001c">#REF!</definedName>
    <definedName name="_6001c_20" localSheetId="15">#REF!</definedName>
    <definedName name="_6001c_20" localSheetId="17">#REF!</definedName>
    <definedName name="_6001c_20">#REF!</definedName>
    <definedName name="_6001c_28" localSheetId="15">#REF!</definedName>
    <definedName name="_6001c_28" localSheetId="17">#REF!</definedName>
    <definedName name="_6001c_28">#REF!</definedName>
    <definedName name="_6002" localSheetId="15">#REF!</definedName>
    <definedName name="_6002" localSheetId="17">#REF!</definedName>
    <definedName name="_6002">#REF!</definedName>
    <definedName name="_6002_20" localSheetId="15">#REF!</definedName>
    <definedName name="_6002_20" localSheetId="17">#REF!</definedName>
    <definedName name="_6002_20">#REF!</definedName>
    <definedName name="_6002_28" localSheetId="15">#REF!</definedName>
    <definedName name="_6002_28" localSheetId="17">#REF!</definedName>
    <definedName name="_6002_28">#REF!</definedName>
    <definedName name="_6003" localSheetId="15">#REF!</definedName>
    <definedName name="_6003" localSheetId="17">#REF!</definedName>
    <definedName name="_6003">#REF!</definedName>
    <definedName name="_6003_20" localSheetId="15">#REF!</definedName>
    <definedName name="_6003_20" localSheetId="17">#REF!</definedName>
    <definedName name="_6003_20">#REF!</definedName>
    <definedName name="_6003_28" localSheetId="15">#REF!</definedName>
    <definedName name="_6003_28" localSheetId="17">#REF!</definedName>
    <definedName name="_6003_28">#REF!</definedName>
    <definedName name="_6004" localSheetId="15">#REF!</definedName>
    <definedName name="_6004" localSheetId="17">#REF!</definedName>
    <definedName name="_6004">#REF!</definedName>
    <definedName name="_6004_20" localSheetId="15">#REF!</definedName>
    <definedName name="_6004_20" localSheetId="17">#REF!</definedName>
    <definedName name="_6004_20">#REF!</definedName>
    <definedName name="_6004_28" localSheetId="15">#REF!</definedName>
    <definedName name="_6004_28" localSheetId="17">#REF!</definedName>
    <definedName name="_6004_28">#REF!</definedName>
    <definedName name="_6012" localSheetId="15">#REF!</definedName>
    <definedName name="_6012" localSheetId="17">#REF!</definedName>
    <definedName name="_6012">#REF!</definedName>
    <definedName name="_6012_20" localSheetId="15">#REF!</definedName>
    <definedName name="_6012_20" localSheetId="17">#REF!</definedName>
    <definedName name="_6012_20">#REF!</definedName>
    <definedName name="_6012_28" localSheetId="15">#REF!</definedName>
    <definedName name="_6012_28" localSheetId="17">#REF!</definedName>
    <definedName name="_6012_28">#REF!</definedName>
    <definedName name="_6021" localSheetId="15">#REF!</definedName>
    <definedName name="_6021" localSheetId="17">#REF!</definedName>
    <definedName name="_6021">#REF!</definedName>
    <definedName name="_6021_20" localSheetId="15">#REF!</definedName>
    <definedName name="_6021_20" localSheetId="17">#REF!</definedName>
    <definedName name="_6021_20">#REF!</definedName>
    <definedName name="_6021_28" localSheetId="15">#REF!</definedName>
    <definedName name="_6021_28" localSheetId="17">#REF!</definedName>
    <definedName name="_6021_28">#REF!</definedName>
    <definedName name="_6051" localSheetId="15">#REF!</definedName>
    <definedName name="_6051" localSheetId="17">#REF!</definedName>
    <definedName name="_6051">#REF!</definedName>
    <definedName name="_6051_20" localSheetId="15">#REF!</definedName>
    <definedName name="_6051_20" localSheetId="17">#REF!</definedName>
    <definedName name="_6051_20">#REF!</definedName>
    <definedName name="_6051_28" localSheetId="15">#REF!</definedName>
    <definedName name="_6051_28" localSheetId="17">#REF!</definedName>
    <definedName name="_6051_28">#REF!</definedName>
    <definedName name="_6052" localSheetId="15">#REF!</definedName>
    <definedName name="_6052" localSheetId="17">#REF!</definedName>
    <definedName name="_6052">#REF!</definedName>
    <definedName name="_6052_20" localSheetId="15">#REF!</definedName>
    <definedName name="_6052_20" localSheetId="17">#REF!</definedName>
    <definedName name="_6052_20">#REF!</definedName>
    <definedName name="_6052_28" localSheetId="15">#REF!</definedName>
    <definedName name="_6052_28" localSheetId="17">#REF!</definedName>
    <definedName name="_6052_28">#REF!</definedName>
    <definedName name="_6053" localSheetId="15">#REF!</definedName>
    <definedName name="_6053" localSheetId="17">#REF!</definedName>
    <definedName name="_6053">#REF!</definedName>
    <definedName name="_6053_20" localSheetId="15">#REF!</definedName>
    <definedName name="_6053_20" localSheetId="17">#REF!</definedName>
    <definedName name="_6053_20">#REF!</definedName>
    <definedName name="_6053_28" localSheetId="15">#REF!</definedName>
    <definedName name="_6053_28" localSheetId="17">#REF!</definedName>
    <definedName name="_6053_28">#REF!</definedName>
    <definedName name="_6055" localSheetId="15">#REF!</definedName>
    <definedName name="_6055" localSheetId="17">#REF!</definedName>
    <definedName name="_6055">#REF!</definedName>
    <definedName name="_6055_20" localSheetId="15">#REF!</definedName>
    <definedName name="_6055_20" localSheetId="17">#REF!</definedName>
    <definedName name="_6055_20">#REF!</definedName>
    <definedName name="_6055_28" localSheetId="15">#REF!</definedName>
    <definedName name="_6055_28" localSheetId="17">#REF!</definedName>
    <definedName name="_6055_28">#REF!</definedName>
    <definedName name="_6061" localSheetId="15">#REF!</definedName>
    <definedName name="_6061" localSheetId="17">#REF!</definedName>
    <definedName name="_6061">#REF!</definedName>
    <definedName name="_6061_20" localSheetId="15">#REF!</definedName>
    <definedName name="_6061_20" localSheetId="17">#REF!</definedName>
    <definedName name="_6061_20">#REF!</definedName>
    <definedName name="_6061_28" localSheetId="15">#REF!</definedName>
    <definedName name="_6061_28" localSheetId="17">#REF!</definedName>
    <definedName name="_6061_28">#REF!</definedName>
    <definedName name="_6101" localSheetId="15">#REF!</definedName>
    <definedName name="_6101" localSheetId="17">#REF!</definedName>
    <definedName name="_6101">#REF!</definedName>
    <definedName name="_6101_20" localSheetId="15">#REF!</definedName>
    <definedName name="_6101_20" localSheetId="17">#REF!</definedName>
    <definedName name="_6101_20">#REF!</definedName>
    <definedName name="_6101_28" localSheetId="15">#REF!</definedName>
    <definedName name="_6101_28" localSheetId="17">#REF!</definedName>
    <definedName name="_6101_28">#REF!</definedName>
    <definedName name="_6102" localSheetId="15">#REF!</definedName>
    <definedName name="_6102" localSheetId="17">#REF!</definedName>
    <definedName name="_6102">#REF!</definedName>
    <definedName name="_6102_20" localSheetId="15">#REF!</definedName>
    <definedName name="_6102_20" localSheetId="17">#REF!</definedName>
    <definedName name="_6102_20">#REF!</definedName>
    <definedName name="_6102_28" localSheetId="15">#REF!</definedName>
    <definedName name="_6102_28" localSheetId="17">#REF!</definedName>
    <definedName name="_6102_28">#REF!</definedName>
    <definedName name="_6121" localSheetId="15">#REF!</definedName>
    <definedName name="_6121" localSheetId="17">#REF!</definedName>
    <definedName name="_6121">#REF!</definedName>
    <definedName name="_6121_20" localSheetId="15">#REF!</definedName>
    <definedName name="_6121_20" localSheetId="17">#REF!</definedName>
    <definedName name="_6121_20">#REF!</definedName>
    <definedName name="_6121_28" localSheetId="15">#REF!</definedName>
    <definedName name="_6121_28" localSheetId="17">#REF!</definedName>
    <definedName name="_6121_28">#REF!</definedName>
    <definedName name="_6122" localSheetId="15">#REF!</definedName>
    <definedName name="_6122" localSheetId="17">#REF!</definedName>
    <definedName name="_6122">#REF!</definedName>
    <definedName name="_6122_20" localSheetId="15">#REF!</definedName>
    <definedName name="_6122_20" localSheetId="17">#REF!</definedName>
    <definedName name="_6122_20">#REF!</definedName>
    <definedName name="_6122_28" localSheetId="15">#REF!</definedName>
    <definedName name="_6122_28" localSheetId="17">#REF!</definedName>
    <definedName name="_6122_28">#REF!</definedName>
    <definedName name="_6123" localSheetId="15">#REF!</definedName>
    <definedName name="_6123" localSheetId="17">#REF!</definedName>
    <definedName name="_6123">#REF!</definedName>
    <definedName name="_6123_20" localSheetId="15">#REF!</definedName>
    <definedName name="_6123_20" localSheetId="17">#REF!</definedName>
    <definedName name="_6123_20">#REF!</definedName>
    <definedName name="_6123_28" localSheetId="15">#REF!</definedName>
    <definedName name="_6123_28" localSheetId="17">#REF!</definedName>
    <definedName name="_6123_28">#REF!</definedName>
    <definedName name="_6125" localSheetId="15">#REF!</definedName>
    <definedName name="_6125" localSheetId="17">#REF!</definedName>
    <definedName name="_6125">#REF!</definedName>
    <definedName name="_6125_20" localSheetId="15">#REF!</definedName>
    <definedName name="_6125_20" localSheetId="17">#REF!</definedName>
    <definedName name="_6125_20">#REF!</definedName>
    <definedName name="_6125_28" localSheetId="15">#REF!</definedName>
    <definedName name="_6125_28" localSheetId="17">#REF!</definedName>
    <definedName name="_6125_28">#REF!</definedName>
    <definedName name="_6BNTTTH" localSheetId="15">#REF!</definedName>
    <definedName name="_6BNTTTH" localSheetId="17">#REF!</definedName>
    <definedName name="_6BNTTTH">#REF!</definedName>
    <definedName name="_6DCTTBO" localSheetId="15">#REF!</definedName>
    <definedName name="_6DCTTBO" localSheetId="17">#REF!</definedName>
    <definedName name="_6DCTTBO">#REF!</definedName>
    <definedName name="_6DD24TT" localSheetId="15">#REF!</definedName>
    <definedName name="_6DD24TT" localSheetId="17">#REF!</definedName>
    <definedName name="_6DD24TT">#REF!</definedName>
    <definedName name="_6FCOTBU" localSheetId="15">#REF!</definedName>
    <definedName name="_6FCOTBU" localSheetId="17">#REF!</definedName>
    <definedName name="_6FCOTBU">#REF!</definedName>
    <definedName name="_6LATUBU" localSheetId="15">#REF!</definedName>
    <definedName name="_6LATUBU" localSheetId="17">#REF!</definedName>
    <definedName name="_6LATUBU">#REF!</definedName>
    <definedName name="_6MAÕ_HAØNG" localSheetId="15">#REF!</definedName>
    <definedName name="_6MAÕ_HAØNG" localSheetId="17">#REF!</definedName>
    <definedName name="_6MAÕ_HAØNG">#REF!</definedName>
    <definedName name="_6ÑÔN_GIAÙ" localSheetId="15">#REF!</definedName>
    <definedName name="_6ÑÔN_GIAÙ" localSheetId="17">#REF!</definedName>
    <definedName name="_6ÑÔN_GIAÙ">#REF!</definedName>
    <definedName name="_6SDTT24" localSheetId="15">#REF!</definedName>
    <definedName name="_6SDTT24" localSheetId="17">#REF!</definedName>
    <definedName name="_6SDTT24">#REF!</definedName>
    <definedName name="_6TBUDTT" localSheetId="15">#REF!</definedName>
    <definedName name="_6TBUDTT" localSheetId="17">#REF!</definedName>
    <definedName name="_6TBUDTT">#REF!</definedName>
    <definedName name="_6TDDDTT" localSheetId="15">#REF!</definedName>
    <definedName name="_6TDDDTT" localSheetId="17">#REF!</definedName>
    <definedName name="_6TDDDTT">#REF!</definedName>
    <definedName name="_6TLTTTH" localSheetId="15">#REF!</definedName>
    <definedName name="_6TLTTTH" localSheetId="17">#REF!</definedName>
    <definedName name="_6TLTTTH">#REF!</definedName>
    <definedName name="_6TUBUTT" localSheetId="15">#REF!</definedName>
    <definedName name="_6TUBUTT" localSheetId="17">#REF!</definedName>
    <definedName name="_6TUBUTT">#REF!</definedName>
    <definedName name="_6UCLVIS" localSheetId="15">#REF!</definedName>
    <definedName name="_6UCLVIS" localSheetId="17">#REF!</definedName>
    <definedName name="_6UCLVIS">#REF!</definedName>
    <definedName name="_7_e_1">NA()</definedName>
    <definedName name="_7_MAÕ_HAØNG" localSheetId="15">#REF!</definedName>
    <definedName name="_7_MAÕ_HAØNG" localSheetId="17">#REF!</definedName>
    <definedName name="_7_MAÕ_HAØNG">#REF!</definedName>
    <definedName name="_7DNCABC" localSheetId="15">#REF!</definedName>
    <definedName name="_7DNCABC" localSheetId="17">#REF!</definedName>
    <definedName name="_7DNCABC">#REF!</definedName>
    <definedName name="_7HDCTBU" localSheetId="15">#REF!</definedName>
    <definedName name="_7HDCTBU" localSheetId="17">#REF!</definedName>
    <definedName name="_7HDCTBU">#REF!</definedName>
    <definedName name="_7MAÕ_SOÁ_THUEÁ" localSheetId="15">#REF!</definedName>
    <definedName name="_7MAÕ_SOÁ_THUEÁ" localSheetId="17">#REF!</definedName>
    <definedName name="_7MAÕ_SOÁ_THUEÁ">#REF!</definedName>
    <definedName name="_7PKTUBU" localSheetId="15">#REF!</definedName>
    <definedName name="_7PKTUBU" localSheetId="17">#REF!</definedName>
    <definedName name="_7PKTUBU">#REF!</definedName>
    <definedName name="_7SOÁ_CTÖØ" localSheetId="15">#REF!</definedName>
    <definedName name="_7SOÁ_CTÖØ" localSheetId="17">#REF!</definedName>
    <definedName name="_7SOÁ_CTÖØ">#REF!</definedName>
    <definedName name="_7TBHT20" localSheetId="15">#REF!</definedName>
    <definedName name="_7TBHT20" localSheetId="17">#REF!</definedName>
    <definedName name="_7TBHT20">#REF!</definedName>
    <definedName name="_7TBHT30" localSheetId="15">#REF!</definedName>
    <definedName name="_7TBHT30" localSheetId="17">#REF!</definedName>
    <definedName name="_7TBHT30">#REF!</definedName>
    <definedName name="_7TDCABC" localSheetId="15">#REF!</definedName>
    <definedName name="_7TDCABC" localSheetId="17">#REF!</definedName>
    <definedName name="_7TDCABC">#REF!</definedName>
    <definedName name="_8_e_28_1" localSheetId="15">#REF!</definedName>
    <definedName name="_8_e_28_1" localSheetId="17">#REF!</definedName>
    <definedName name="_8_e_28_1">#REF!</definedName>
    <definedName name="_8ÑÔN_GIAÙ" localSheetId="15">#REF!</definedName>
    <definedName name="_8ÑÔN_GIAÙ" localSheetId="17">#REF!</definedName>
    <definedName name="_8ÑÔN_GIAÙ">#REF!</definedName>
    <definedName name="_8SOÁ_LÖÔÏNG" localSheetId="15">#REF!</definedName>
    <definedName name="_8SOÁ_LÖÔÏNG" localSheetId="17">#REF!</definedName>
    <definedName name="_8SOÁ_LÖÔÏNG">#REF!</definedName>
    <definedName name="_9_0xoa_" localSheetId="15" hidden="1">#REF!</definedName>
    <definedName name="_9_0xoa_" localSheetId="16" hidden="1">#REF!</definedName>
    <definedName name="_9_0xoa_" localSheetId="17" hidden="1">#REF!</definedName>
    <definedName name="_9_0xoa_" localSheetId="14" hidden="1">#REF!</definedName>
    <definedName name="_9_0xoa_" hidden="1">#REF!</definedName>
    <definedName name="_9_5" localSheetId="15">#REF!</definedName>
    <definedName name="_9_5" localSheetId="16">#REF!</definedName>
    <definedName name="_9_5" localSheetId="17">#REF!</definedName>
    <definedName name="_9_5" localSheetId="14">#REF!</definedName>
    <definedName name="_9_5">#REF!</definedName>
    <definedName name="_9_f_1">NA()</definedName>
    <definedName name="_9_MAÕ_SOÁ_THUEÁ" localSheetId="15">#REF!</definedName>
    <definedName name="_9_MAÕ_SOÁ_THUEÁ" localSheetId="17">#REF!</definedName>
    <definedName name="_9_MAÕ_SOÁ_THUEÁ">#REF!</definedName>
    <definedName name="_9SOÁ_CTÖØ" localSheetId="15">#REF!</definedName>
    <definedName name="_9SOÁ_CTÖØ" localSheetId="17">#REF!</definedName>
    <definedName name="_9SOÁ_CTÖØ">#REF!</definedName>
    <definedName name="_9TEÂN_HAØNG" localSheetId="15">#REF!</definedName>
    <definedName name="_9TEÂN_HAØNG" localSheetId="17">#REF!</definedName>
    <definedName name="_9TEÂN_HAØNG">#REF!</definedName>
    <definedName name="_a" localSheetId="15">#REF!</definedName>
    <definedName name="_a" localSheetId="17">#REF!</definedName>
    <definedName name="_a">#REF!</definedName>
    <definedName name="_a_28" localSheetId="15">#REF!</definedName>
    <definedName name="_a_28" localSheetId="17">#REF!</definedName>
    <definedName name="_a_28">#REF!</definedName>
    <definedName name="_a1" localSheetId="15" hidden="1">{"'Sheet1'!$L$16"}</definedName>
    <definedName name="_a1" localSheetId="16" hidden="1">{"'Sheet1'!$L$16"}</definedName>
    <definedName name="_a1" localSheetId="17" hidden="1">{"'Sheet1'!$L$16"}</definedName>
    <definedName name="_a1" localSheetId="14" hidden="1">{"'Sheet1'!$L$16"}</definedName>
    <definedName name="_a1" localSheetId="19" hidden="1">{"'Sheet1'!$L$16"}</definedName>
    <definedName name="_a1" localSheetId="20" hidden="1">{"'Sheet1'!$L$16"}</definedName>
    <definedName name="_a1" hidden="1">{"'Sheet1'!$L$16"}</definedName>
    <definedName name="_a129" localSheetId="15" hidden="1">{"Offgrid",#N/A,FALSE,"OFFGRID";"Region",#N/A,FALSE,"REGION";"Offgrid -2",#N/A,FALSE,"OFFGRID";"WTP",#N/A,FALSE,"WTP";"WTP -2",#N/A,FALSE,"WTP";"Project",#N/A,FALSE,"PROJECT";"Summary -2",#N/A,FALSE,"SUMMARY"}</definedName>
    <definedName name="_a129" localSheetId="16" hidden="1">{"Offgrid",#N/A,FALSE,"OFFGRID";"Region",#N/A,FALSE,"REGION";"Offgrid -2",#N/A,FALSE,"OFFGRID";"WTP",#N/A,FALSE,"WTP";"WTP -2",#N/A,FALSE,"WTP";"Project",#N/A,FALSE,"PROJECT";"Summary -2",#N/A,FALSE,"SUMMARY"}</definedName>
    <definedName name="_a129" localSheetId="17" hidden="1">{"Offgrid",#N/A,FALSE,"OFFGRID";"Region",#N/A,FALSE,"REGION";"Offgrid -2",#N/A,FALSE,"OFFGRID";"WTP",#N/A,FALSE,"WTP";"WTP -2",#N/A,FALSE,"WTP";"Project",#N/A,FALSE,"PROJECT";"Summary -2",#N/A,FALSE,"SUMMARY"}</definedName>
    <definedName name="_a129" localSheetId="14" hidden="1">{"Offgrid",#N/A,FALSE,"OFFGRID";"Region",#N/A,FALSE,"REGION";"Offgrid -2",#N/A,FALSE,"OFFGRID";"WTP",#N/A,FALSE,"WTP";"WTP -2",#N/A,FALSE,"WTP";"Project",#N/A,FALSE,"PROJECT";"Summary -2",#N/A,FALSE,"SUMMARY"}</definedName>
    <definedName name="_a129" hidden="1">{"Offgrid",#N/A,FALSE,"OFFGRID";"Region",#N/A,FALSE,"REGION";"Offgrid -2",#N/A,FALSE,"OFFGRID";"WTP",#N/A,FALSE,"WTP";"WTP -2",#N/A,FALSE,"WTP";"Project",#N/A,FALSE,"PROJECT";"Summary -2",#N/A,FALSE,"SUMMARY"}</definedName>
    <definedName name="_a130" localSheetId="15" hidden="1">{"Offgrid",#N/A,FALSE,"OFFGRID";"Region",#N/A,FALSE,"REGION";"Offgrid -2",#N/A,FALSE,"OFFGRID";"WTP",#N/A,FALSE,"WTP";"WTP -2",#N/A,FALSE,"WTP";"Project",#N/A,FALSE,"PROJECT";"Summary -2",#N/A,FALSE,"SUMMARY"}</definedName>
    <definedName name="_a130" localSheetId="16" hidden="1">{"Offgrid",#N/A,FALSE,"OFFGRID";"Region",#N/A,FALSE,"REGION";"Offgrid -2",#N/A,FALSE,"OFFGRID";"WTP",#N/A,FALSE,"WTP";"WTP -2",#N/A,FALSE,"WTP";"Project",#N/A,FALSE,"PROJECT";"Summary -2",#N/A,FALSE,"SUMMARY"}</definedName>
    <definedName name="_a130" localSheetId="17" hidden="1">{"Offgrid",#N/A,FALSE,"OFFGRID";"Region",#N/A,FALSE,"REGION";"Offgrid -2",#N/A,FALSE,"OFFGRID";"WTP",#N/A,FALSE,"WTP";"WTP -2",#N/A,FALSE,"WTP";"Project",#N/A,FALSE,"PROJECT";"Summary -2",#N/A,FALSE,"SUMMARY"}</definedName>
    <definedName name="_a130" localSheetId="14" hidden="1">{"Offgrid",#N/A,FALSE,"OFFGRID";"Region",#N/A,FALSE,"REGION";"Offgrid -2",#N/A,FALSE,"OFFGRID";"WTP",#N/A,FALSE,"WTP";"WTP -2",#N/A,FALSE,"WTP";"Project",#N/A,FALSE,"PROJECT";"Summary -2",#N/A,FALSE,"SUMMARY"}</definedName>
    <definedName name="_a130" hidden="1">{"Offgrid",#N/A,FALSE,"OFFGRID";"Region",#N/A,FALSE,"REGION";"Offgrid -2",#N/A,FALSE,"OFFGRID";"WTP",#N/A,FALSE,"WTP";"WTP -2",#N/A,FALSE,"WTP";"Project",#N/A,FALSE,"PROJECT";"Summary -2",#N/A,FALSE,"SUMMARY"}</definedName>
    <definedName name="_a16550">#N/A</definedName>
    <definedName name="_a2" localSheetId="15" hidden="1">{"'Sheet1'!$L$16"}</definedName>
    <definedName name="_a2" localSheetId="16" hidden="1">{"'Sheet1'!$L$16"}</definedName>
    <definedName name="_a2" localSheetId="17" hidden="1">{"'Sheet1'!$L$16"}</definedName>
    <definedName name="_a2" localSheetId="14" hidden="1">{"'Sheet1'!$L$16"}</definedName>
    <definedName name="_a2" hidden="1">{"'Sheet1'!$L$16"}</definedName>
    <definedName name="_A65700">NA()</definedName>
    <definedName name="_A65800">NA()</definedName>
    <definedName name="_A66000">NA()</definedName>
    <definedName name="_A67000">NA()</definedName>
    <definedName name="_A68000">NA()</definedName>
    <definedName name="_A70000">NA()</definedName>
    <definedName name="_A75000">NA()</definedName>
    <definedName name="_A85000">NA()</definedName>
    <definedName name="_abb91">NA()</definedName>
    <definedName name="_asp5" localSheetId="15">#REF!</definedName>
    <definedName name="_asp5" localSheetId="17">#REF!</definedName>
    <definedName name="_asp5">#REF!</definedName>
    <definedName name="_asp7" localSheetId="15">#REF!</definedName>
    <definedName name="_asp7" localSheetId="17">#REF!</definedName>
    <definedName name="_asp7">#REF!</definedName>
    <definedName name="_atn1" localSheetId="15">#REF!</definedName>
    <definedName name="_atn1" localSheetId="17">#REF!</definedName>
    <definedName name="_atn1">#REF!</definedName>
    <definedName name="_atn10" localSheetId="15">#REF!</definedName>
    <definedName name="_atn10" localSheetId="17">#REF!</definedName>
    <definedName name="_atn10">#REF!</definedName>
    <definedName name="_atn2" localSheetId="15">#REF!</definedName>
    <definedName name="_atn2" localSheetId="17">#REF!</definedName>
    <definedName name="_atn2">#REF!</definedName>
    <definedName name="_atn3" localSheetId="15">#REF!</definedName>
    <definedName name="_atn3" localSheetId="17">#REF!</definedName>
    <definedName name="_atn3">#REF!</definedName>
    <definedName name="_atn4" localSheetId="15">#REF!</definedName>
    <definedName name="_atn4" localSheetId="17">#REF!</definedName>
    <definedName name="_atn4">#REF!</definedName>
    <definedName name="_atn5" localSheetId="15">#REF!</definedName>
    <definedName name="_atn5" localSheetId="17">#REF!</definedName>
    <definedName name="_atn5">#REF!</definedName>
    <definedName name="_atn6" localSheetId="15">#REF!</definedName>
    <definedName name="_atn6" localSheetId="17">#REF!</definedName>
    <definedName name="_atn6">#REF!</definedName>
    <definedName name="_atn7" localSheetId="15">#REF!</definedName>
    <definedName name="_atn7" localSheetId="17">#REF!</definedName>
    <definedName name="_atn7">#REF!</definedName>
    <definedName name="_atn8" localSheetId="15">#REF!</definedName>
    <definedName name="_atn8" localSheetId="17">#REF!</definedName>
    <definedName name="_atn8">#REF!</definedName>
    <definedName name="_atn9" localSheetId="15">#REF!</definedName>
    <definedName name="_atn9" localSheetId="17">#REF!</definedName>
    <definedName name="_atn9">#REF!</definedName>
    <definedName name="_b" localSheetId="15">#REF!</definedName>
    <definedName name="_b" localSheetId="17">#REF!</definedName>
    <definedName name="_b">#REF!</definedName>
    <definedName name="_b_20" localSheetId="15">#REF!</definedName>
    <definedName name="_b_20" localSheetId="17">#REF!</definedName>
    <definedName name="_b_20">#REF!</definedName>
    <definedName name="_b_28" localSheetId="15">#REF!</definedName>
    <definedName name="_b_28" localSheetId="17">#REF!</definedName>
    <definedName name="_b_28">#REF!</definedName>
    <definedName name="_B1" localSheetId="16">{"'Sheet1'!$L$16"}</definedName>
    <definedName name="_B1" localSheetId="17">{"'Sheet1'!$L$16"}</definedName>
    <definedName name="_B1">{"'Sheet1'!$L$16"}</definedName>
    <definedName name="_b100000" localSheetId="15">#REF!</definedName>
    <definedName name="_b100000" localSheetId="16">#REF!</definedName>
    <definedName name="_b100000" localSheetId="17">#REF!</definedName>
    <definedName name="_b100000" localSheetId="14">#REF!</definedName>
    <definedName name="_b100000">#REF!</definedName>
    <definedName name="_B11" localSheetId="15">{"BIEUBA~1.XLS"}</definedName>
    <definedName name="_B11" localSheetId="16">{"BIEUBA~1.XLS"}</definedName>
    <definedName name="_B11" localSheetId="17">{"BIEUBA~1.XLS"}</definedName>
    <definedName name="_B11" localSheetId="14">{"BIEUBA~1.XLS"}</definedName>
    <definedName name="_B11">{"BIEUBA~1.XLS"}</definedName>
    <definedName name="_b2" localSheetId="15">#REF!</definedName>
    <definedName name="_b2" localSheetId="17">#REF!</definedName>
    <definedName name="_b2">#REF!</definedName>
    <definedName name="_B72172" localSheetId="15">#REF!</definedName>
    <definedName name="_B72172" localSheetId="16">#REF!</definedName>
    <definedName name="_B72172" localSheetId="17">#REF!</definedName>
    <definedName name="_B72172" localSheetId="14">#REF!</definedName>
    <definedName name="_B72172">#REF!</definedName>
    <definedName name="_B86000" localSheetId="15">#REF!</definedName>
    <definedName name="_B86000" localSheetId="16">#REF!</definedName>
    <definedName name="_B86000" localSheetId="17">#REF!</definedName>
    <definedName name="_B86000" localSheetId="14">#REF!</definedName>
    <definedName name="_B86000">#REF!</definedName>
    <definedName name="_bac1" localSheetId="15">#REF!</definedName>
    <definedName name="_bac1" localSheetId="17">#REF!</definedName>
    <definedName name="_bac1">#REF!</definedName>
    <definedName name="_bac2" localSheetId="15">#REF!</definedName>
    <definedName name="_bac2" localSheetId="17">#REF!</definedName>
    <definedName name="_bac2">#REF!</definedName>
    <definedName name="_bac3">12413</definedName>
    <definedName name="_bac4">13529</definedName>
    <definedName name="_bac5">15483</definedName>
    <definedName name="_Bal02" localSheetId="15">#REF!</definedName>
    <definedName name="_Bal02" localSheetId="16">#REF!</definedName>
    <definedName name="_Bal02" localSheetId="17">#REF!</definedName>
    <definedName name="_Bal02" localSheetId="14">#REF!</definedName>
    <definedName name="_Bal02">#REF!</definedName>
    <definedName name="_ban2" localSheetId="15" hidden="1">{"'Sheet1'!$L$16"}</definedName>
    <definedName name="_ban2" localSheetId="16" hidden="1">{"'Sheet1'!$L$16"}</definedName>
    <definedName name="_ban2" localSheetId="17" hidden="1">{"'Sheet1'!$L$16"}</definedName>
    <definedName name="_ban2" localSheetId="14" hidden="1">{"'Sheet1'!$L$16"}</definedName>
    <definedName name="_ban2" hidden="1">{"'Sheet1'!$L$16"}</definedName>
    <definedName name="_bc" localSheetId="15">#REF!</definedName>
    <definedName name="_bc" localSheetId="17">#REF!</definedName>
    <definedName name="_bc">#REF!</definedName>
    <definedName name="_ben10" localSheetId="15">#REF!</definedName>
    <definedName name="_ben10" localSheetId="17">#REF!</definedName>
    <definedName name="_ben10">#REF!</definedName>
    <definedName name="_ben12" localSheetId="15">#REF!</definedName>
    <definedName name="_ben12" localSheetId="17">#REF!</definedName>
    <definedName name="_ben12">#REF!</definedName>
    <definedName name="_bn" localSheetId="15">#REF!</definedName>
    <definedName name="_bn" localSheetId="17">#REF!</definedName>
    <definedName name="_bn">#REF!</definedName>
    <definedName name="_boi1" localSheetId="15">#REF!</definedName>
    <definedName name="_boi1" localSheetId="16">#REF!</definedName>
    <definedName name="_boi1" localSheetId="17">#REF!</definedName>
    <definedName name="_boi1" localSheetId="14">#REF!</definedName>
    <definedName name="_boi1" localSheetId="19">#REF!</definedName>
    <definedName name="_boi1" localSheetId="20">#REF!</definedName>
    <definedName name="_boi1">#REF!</definedName>
    <definedName name="_boi2" localSheetId="15">#REF!</definedName>
    <definedName name="_boi2" localSheetId="16">#REF!</definedName>
    <definedName name="_boi2" localSheetId="17">#REF!</definedName>
    <definedName name="_boi2" localSheetId="14">#REF!</definedName>
    <definedName name="_boi2" localSheetId="19">#REF!</definedName>
    <definedName name="_boi2" localSheetId="20">#REF!</definedName>
    <definedName name="_boi2">#REF!</definedName>
    <definedName name="_boi3" localSheetId="15">#REF!</definedName>
    <definedName name="_boi3" localSheetId="17">#REF!</definedName>
    <definedName name="_boi3">#REF!</definedName>
    <definedName name="_boi4" localSheetId="15">#REF!</definedName>
    <definedName name="_boi4" localSheetId="17">#REF!</definedName>
    <definedName name="_boi4">#REF!</definedName>
    <definedName name="_btc20" localSheetId="15">#REF!</definedName>
    <definedName name="_btc20" localSheetId="17">#REF!</definedName>
    <definedName name="_btc20">#REF!</definedName>
    <definedName name="_btc30" localSheetId="15">#REF!</definedName>
    <definedName name="_btc30" localSheetId="17">#REF!</definedName>
    <definedName name="_btc30">#REF!</definedName>
    <definedName name="_btc35" localSheetId="15">#REF!</definedName>
    <definedName name="_btc35" localSheetId="17">#REF!</definedName>
    <definedName name="_btc35">#REF!</definedName>
    <definedName name="_btd70" localSheetId="15">#REF!</definedName>
    <definedName name="_btd70" localSheetId="17">#REF!</definedName>
    <definedName name="_btd70">#REF!</definedName>
    <definedName name="_btm10">"$#REF!.$#REF!$#REF!"</definedName>
    <definedName name="_btm100" localSheetId="15">#REF!</definedName>
    <definedName name="_btm100" localSheetId="17">#REF!</definedName>
    <definedName name="_btm100">#REF!</definedName>
    <definedName name="_BTM150" localSheetId="15">#REF!</definedName>
    <definedName name="_BTM150" localSheetId="17">#REF!</definedName>
    <definedName name="_BTM150">#REF!</definedName>
    <definedName name="_btm200" localSheetId="15">#REF!</definedName>
    <definedName name="_btm200" localSheetId="17">#REF!</definedName>
    <definedName name="_btm200">#REF!</definedName>
    <definedName name="_BTM250" localSheetId="15">#REF!</definedName>
    <definedName name="_BTM250" localSheetId="17">#REF!</definedName>
    <definedName name="_BTM250">#REF!</definedName>
    <definedName name="_btM300" localSheetId="15">#REF!</definedName>
    <definedName name="_btM300" localSheetId="17">#REF!</definedName>
    <definedName name="_btM300">#REF!</definedName>
    <definedName name="_BTM50" localSheetId="15">#REF!</definedName>
    <definedName name="_BTM50" localSheetId="17">#REF!</definedName>
    <definedName name="_BTM50">#REF!</definedName>
    <definedName name="_bua75" localSheetId="15">#REF!</definedName>
    <definedName name="_bua75" localSheetId="17">#REF!</definedName>
    <definedName name="_bua75">#REF!</definedName>
    <definedName name="_Builtin0">#N/A</definedName>
    <definedName name="_Builtin155" hidden="1">#N/A</definedName>
    <definedName name="_Bvc1" localSheetId="15">#REF!</definedName>
    <definedName name="_Bvc1" localSheetId="17">#REF!</definedName>
    <definedName name="_Bvc1">#REF!</definedName>
    <definedName name="_c" localSheetId="15">#REF!</definedName>
    <definedName name="_c" localSheetId="17">#REF!</definedName>
    <definedName name="_c">#REF!</definedName>
    <definedName name="_c_20" localSheetId="15">#REF!</definedName>
    <definedName name="_c_20" localSheetId="17">#REF!</definedName>
    <definedName name="_c_20">#REF!</definedName>
    <definedName name="_c_28" localSheetId="15">#REF!</definedName>
    <definedName name="_c_28" localSheetId="17">#REF!</definedName>
    <definedName name="_c_28">#REF!</definedName>
    <definedName name="_C_Lphi_4ab" localSheetId="15">#REF!</definedName>
    <definedName name="_C_Lphi_4ab" localSheetId="16">#REF!</definedName>
    <definedName name="_C_Lphi_4ab" localSheetId="17">#REF!</definedName>
    <definedName name="_C_Lphi_4ab" localSheetId="14">#REF!</definedName>
    <definedName name="_C_Lphi_4ab" localSheetId="20">#REF!</definedName>
    <definedName name="_C_Lphi_4ab">#REF!</definedName>
    <definedName name="_C_Lphi_4ab_20" localSheetId="15">#REF!</definedName>
    <definedName name="_C_Lphi_4ab_20" localSheetId="17">#REF!</definedName>
    <definedName name="_C_Lphi_4ab_20">#REF!</definedName>
    <definedName name="_C_Lphi_4ab_28" localSheetId="15">#REF!</definedName>
    <definedName name="_C_Lphi_4ab_28" localSheetId="17">#REF!</definedName>
    <definedName name="_C_Lphi_4ab_28">#REF!</definedName>
    <definedName name="_cao1" localSheetId="15">#REF!</definedName>
    <definedName name="_cao1" localSheetId="17">#REF!</definedName>
    <definedName name="_cao1">#REF!</definedName>
    <definedName name="_cao2" localSheetId="15">#REF!</definedName>
    <definedName name="_cao2" localSheetId="17">#REF!</definedName>
    <definedName name="_cao2">#REF!</definedName>
    <definedName name="_cao3" localSheetId="15">#REF!</definedName>
    <definedName name="_cao3" localSheetId="17">#REF!</definedName>
    <definedName name="_cao3">#REF!</definedName>
    <definedName name="_cao4" localSheetId="15">#REF!</definedName>
    <definedName name="_cao4" localSheetId="17">#REF!</definedName>
    <definedName name="_cao4">#REF!</definedName>
    <definedName name="_cao5" localSheetId="15">#REF!</definedName>
    <definedName name="_cao5" localSheetId="17">#REF!</definedName>
    <definedName name="_cao5">#REF!</definedName>
    <definedName name="_cao6" localSheetId="15">#REF!</definedName>
    <definedName name="_cao6" localSheetId="17">#REF!</definedName>
    <definedName name="_cao6">#REF!</definedName>
    <definedName name="_cap2005" localSheetId="15">#REF!</definedName>
    <definedName name="_cap2005" localSheetId="17">#REF!</definedName>
    <definedName name="_cap2005">#REF!</definedName>
    <definedName name="_cau10" localSheetId="15">#REF!</definedName>
    <definedName name="_cau10" localSheetId="17">#REF!</definedName>
    <definedName name="_cau10">#REF!</definedName>
    <definedName name="_cau16" localSheetId="15">#REF!</definedName>
    <definedName name="_cau16" localSheetId="17">#REF!</definedName>
    <definedName name="_cau16">#REF!</definedName>
    <definedName name="_cau25" localSheetId="15">#REF!</definedName>
    <definedName name="_cau25" localSheetId="17">#REF!</definedName>
    <definedName name="_cau25">#REF!</definedName>
    <definedName name="_cau40" localSheetId="15">#REF!</definedName>
    <definedName name="_cau40" localSheetId="17">#REF!</definedName>
    <definedName name="_cau40">#REF!</definedName>
    <definedName name="_cau50" localSheetId="15">#REF!</definedName>
    <definedName name="_cau50" localSheetId="17">#REF!</definedName>
    <definedName name="_cau50">#REF!</definedName>
    <definedName name="_cau6" localSheetId="15">#REF!</definedName>
    <definedName name="_cau6" localSheetId="17">#REF!</definedName>
    <definedName name="_cau6">#REF!</definedName>
    <definedName name="_cau60" localSheetId="15">#REF!</definedName>
    <definedName name="_cau60" localSheetId="17">#REF!</definedName>
    <definedName name="_cau60">#REF!</definedName>
    <definedName name="_cau63" localSheetId="15">#REF!</definedName>
    <definedName name="_cau63" localSheetId="17">#REF!</definedName>
    <definedName name="_cau63">#REF!</definedName>
    <definedName name="_cau7" localSheetId="15">#REF!</definedName>
    <definedName name="_cau7" localSheetId="17">#REF!</definedName>
    <definedName name="_cau7">#REF!</definedName>
    <definedName name="_cay75" localSheetId="15">#REF!</definedName>
    <definedName name="_cay75" localSheetId="17">#REF!</definedName>
    <definedName name="_cay75">#REF!</definedName>
    <definedName name="_ccl1" localSheetId="15">#REF!</definedName>
    <definedName name="_ccl1" localSheetId="17">#REF!</definedName>
    <definedName name="_ccl1">#REF!</definedName>
    <definedName name="_ccl2" localSheetId="15">#REF!</definedName>
    <definedName name="_ccl2" localSheetId="17">#REF!</definedName>
    <definedName name="_ccl2">#REF!</definedName>
    <definedName name="_cep1" localSheetId="15" hidden="1">{"'Sheet1'!$L$16"}</definedName>
    <definedName name="_cep1" localSheetId="16" hidden="1">{"'Sheet1'!$L$16"}</definedName>
    <definedName name="_cep1" localSheetId="17" hidden="1">{"'Sheet1'!$L$16"}</definedName>
    <definedName name="_cep1" localSheetId="14" hidden="1">{"'Sheet1'!$L$16"}</definedName>
    <definedName name="_cep1" hidden="1">{"'Sheet1'!$L$16"}</definedName>
    <definedName name="_chk1" localSheetId="15">#REF!</definedName>
    <definedName name="_chk1" localSheetId="17">#REF!</definedName>
    <definedName name="_chk1">#REF!</definedName>
    <definedName name="_ckn12" localSheetId="15">#REF!</definedName>
    <definedName name="_ckn12" localSheetId="17">#REF!</definedName>
    <definedName name="_ckn12">#REF!</definedName>
    <definedName name="_co2">#N/A</definedName>
    <definedName name="_co3">#N/A</definedName>
    <definedName name="_Coc39" localSheetId="15" hidden="1">{"'Sheet1'!$L$16"}</definedName>
    <definedName name="_Coc39" localSheetId="16" hidden="1">{"'Sheet1'!$L$16"}</definedName>
    <definedName name="_Coc39" localSheetId="17" hidden="1">{"'Sheet1'!$L$16"}</definedName>
    <definedName name="_Coc39" localSheetId="14" hidden="1">{"'Sheet1'!$L$16"}</definedName>
    <definedName name="_Coc39" hidden="1">{"'Sheet1'!$L$16"}</definedName>
    <definedName name="_CON1" localSheetId="15">#REF!</definedName>
    <definedName name="_CON1" localSheetId="16">#REF!</definedName>
    <definedName name="_CON1" localSheetId="17">#REF!</definedName>
    <definedName name="_CON1" localSheetId="14">#REF!</definedName>
    <definedName name="_CON1" localSheetId="19">#REF!</definedName>
    <definedName name="_CON1" localSheetId="20">#REF!</definedName>
    <definedName name="_CON1">#REF!</definedName>
    <definedName name="_CON2" localSheetId="15">#REF!</definedName>
    <definedName name="_CON2" localSheetId="16">#REF!</definedName>
    <definedName name="_CON2" localSheetId="17">#REF!</definedName>
    <definedName name="_CON2" localSheetId="14">#REF!</definedName>
    <definedName name="_CON2" localSheetId="19">#REF!</definedName>
    <definedName name="_CON2" localSheetId="20">#REF!</definedName>
    <definedName name="_CON2">#REF!</definedName>
    <definedName name="_Cot">"#NAME!_Cot"</definedName>
    <definedName name="_Cot_26" localSheetId="16">_Cot</definedName>
    <definedName name="_Cot_26" localSheetId="17">_Cot</definedName>
    <definedName name="_Cot_26">_Cot</definedName>
    <definedName name="_cpd1" localSheetId="15">#REF!</definedName>
    <definedName name="_cpd1" localSheetId="16">#REF!</definedName>
    <definedName name="_cpd1" localSheetId="17">#REF!</definedName>
    <definedName name="_cpd1">#REF!</definedName>
    <definedName name="_cpd2" localSheetId="15">#REF!</definedName>
    <definedName name="_cpd2" localSheetId="17">#REF!</definedName>
    <definedName name="_cpd2">#REF!</definedName>
    <definedName name="_CPhi_Bhiem" localSheetId="15">#REF!</definedName>
    <definedName name="_CPhi_Bhiem" localSheetId="16">#REF!</definedName>
    <definedName name="_CPhi_Bhiem" localSheetId="17">#REF!</definedName>
    <definedName name="_CPhi_Bhiem" localSheetId="14">#REF!</definedName>
    <definedName name="_CPhi_Bhiem" localSheetId="20">#REF!</definedName>
    <definedName name="_CPhi_Bhiem">#REF!</definedName>
    <definedName name="_CPhi_Bhiem_20" localSheetId="15">#REF!</definedName>
    <definedName name="_CPhi_Bhiem_20" localSheetId="17">#REF!</definedName>
    <definedName name="_CPhi_Bhiem_20">#REF!</definedName>
    <definedName name="_CPhi_Bhiem_28" localSheetId="15">#REF!</definedName>
    <definedName name="_CPhi_Bhiem_28" localSheetId="17">#REF!</definedName>
    <definedName name="_CPhi_Bhiem_28">#REF!</definedName>
    <definedName name="_CPhi_BQLDA" localSheetId="15">#REF!</definedName>
    <definedName name="_CPhi_BQLDA" localSheetId="16">#REF!</definedName>
    <definedName name="_CPhi_BQLDA" localSheetId="17">#REF!</definedName>
    <definedName name="_CPhi_BQLDA" localSheetId="14">#REF!</definedName>
    <definedName name="_CPhi_BQLDA" localSheetId="20">#REF!</definedName>
    <definedName name="_CPhi_BQLDA">#REF!</definedName>
    <definedName name="_CPhi_BQLDA_20" localSheetId="15">#REF!</definedName>
    <definedName name="_CPhi_BQLDA_20" localSheetId="17">#REF!</definedName>
    <definedName name="_CPhi_BQLDA_20">#REF!</definedName>
    <definedName name="_CPhi_BQLDA_28" localSheetId="15">#REF!</definedName>
    <definedName name="_CPhi_BQLDA_28" localSheetId="17">#REF!</definedName>
    <definedName name="_CPhi_BQLDA_28">#REF!</definedName>
    <definedName name="_CPhi_DBaoGT" localSheetId="15">#REF!</definedName>
    <definedName name="_CPhi_DBaoGT" localSheetId="16">#REF!</definedName>
    <definedName name="_CPhi_DBaoGT" localSheetId="17">#REF!</definedName>
    <definedName name="_CPhi_DBaoGT" localSheetId="14">#REF!</definedName>
    <definedName name="_CPhi_DBaoGT" localSheetId="20">#REF!</definedName>
    <definedName name="_CPhi_DBaoGT">#REF!</definedName>
    <definedName name="_CPhi_DBaoGT_20" localSheetId="15">#REF!</definedName>
    <definedName name="_CPhi_DBaoGT_20" localSheetId="17">#REF!</definedName>
    <definedName name="_CPhi_DBaoGT_20">#REF!</definedName>
    <definedName name="_CPhi_DBaoGT_28" localSheetId="15">#REF!</definedName>
    <definedName name="_CPhi_DBaoGT_28" localSheetId="17">#REF!</definedName>
    <definedName name="_CPhi_DBaoGT_28">#REF!</definedName>
    <definedName name="_CPhi_Kdinh" localSheetId="15">#REF!</definedName>
    <definedName name="_CPhi_Kdinh" localSheetId="16">#REF!</definedName>
    <definedName name="_CPhi_Kdinh" localSheetId="17">#REF!</definedName>
    <definedName name="_CPhi_Kdinh" localSheetId="14">#REF!</definedName>
    <definedName name="_CPhi_Kdinh" localSheetId="20">#REF!</definedName>
    <definedName name="_CPhi_Kdinh">#REF!</definedName>
    <definedName name="_CPhi_Kdinh_20" localSheetId="15">#REF!</definedName>
    <definedName name="_CPhi_Kdinh_20" localSheetId="17">#REF!</definedName>
    <definedName name="_CPhi_Kdinh_20">#REF!</definedName>
    <definedName name="_CPhi_Kdinh_28" localSheetId="15">#REF!</definedName>
    <definedName name="_CPhi_Kdinh_28" localSheetId="17">#REF!</definedName>
    <definedName name="_CPhi_Kdinh_28">#REF!</definedName>
    <definedName name="_CPhi_Nthu_KThanh" localSheetId="15">#REF!</definedName>
    <definedName name="_CPhi_Nthu_KThanh" localSheetId="16">#REF!</definedName>
    <definedName name="_CPhi_Nthu_KThanh" localSheetId="17">#REF!</definedName>
    <definedName name="_CPhi_Nthu_KThanh" localSheetId="14">#REF!</definedName>
    <definedName name="_CPhi_Nthu_KThanh" localSheetId="20">#REF!</definedName>
    <definedName name="_CPhi_Nthu_KThanh">#REF!</definedName>
    <definedName name="_CPhi_Nthu_KThanh_20" localSheetId="15">#REF!</definedName>
    <definedName name="_CPhi_Nthu_KThanh_20" localSheetId="17">#REF!</definedName>
    <definedName name="_CPhi_Nthu_KThanh_20">#REF!</definedName>
    <definedName name="_CPhi_Nthu_KThanh_28" localSheetId="15">#REF!</definedName>
    <definedName name="_CPhi_Nthu_KThanh_28" localSheetId="17">#REF!</definedName>
    <definedName name="_CPhi_Nthu_KThanh_28">#REF!</definedName>
    <definedName name="_CPhi_QToan" localSheetId="15">#REF!</definedName>
    <definedName name="_CPhi_QToan" localSheetId="16">#REF!</definedName>
    <definedName name="_CPhi_QToan" localSheetId="17">#REF!</definedName>
    <definedName name="_CPhi_QToan" localSheetId="14">#REF!</definedName>
    <definedName name="_CPhi_QToan" localSheetId="20">#REF!</definedName>
    <definedName name="_CPhi_QToan">#REF!</definedName>
    <definedName name="_CPhi_QToan_20" localSheetId="15">#REF!</definedName>
    <definedName name="_CPhi_QToan_20" localSheetId="17">#REF!</definedName>
    <definedName name="_CPhi_QToan_20">#REF!</definedName>
    <definedName name="_CPhi_QToan_28" localSheetId="15">#REF!</definedName>
    <definedName name="_CPhi_QToan_28" localSheetId="17">#REF!</definedName>
    <definedName name="_CPhi_QToan_28">#REF!</definedName>
    <definedName name="_CPhiTKe_13" localSheetId="15">#REF!</definedName>
    <definedName name="_CPhiTKe_13" localSheetId="16">#REF!</definedName>
    <definedName name="_CPhiTKe_13" localSheetId="17">#REF!</definedName>
    <definedName name="_CPhiTKe_13" localSheetId="14">#REF!</definedName>
    <definedName name="_CPhiTKe_13" localSheetId="20">#REF!</definedName>
    <definedName name="_CPhiTKe_13">#REF!</definedName>
    <definedName name="_CPhiTKe_13_20" localSheetId="15">#REF!</definedName>
    <definedName name="_CPhiTKe_13_20" localSheetId="17">#REF!</definedName>
    <definedName name="_CPhiTKe_13_20">#REF!</definedName>
    <definedName name="_CPhiTKe_13_28" localSheetId="15">#REF!</definedName>
    <definedName name="_CPhiTKe_13_28" localSheetId="17">#REF!</definedName>
    <definedName name="_CPhiTKe_13_28">#REF!</definedName>
    <definedName name="_cpl1" localSheetId="15">#REF!</definedName>
    <definedName name="_cpl1" localSheetId="17">#REF!</definedName>
    <definedName name="_cpl1">#REF!</definedName>
    <definedName name="_cpl2" localSheetId="15">#REF!</definedName>
    <definedName name="_cpl2" localSheetId="17">#REF!</definedName>
    <definedName name="_cpl2">#REF!</definedName>
    <definedName name="_cs805">#N/A</definedName>
    <definedName name="_CT250">NA()</definedName>
    <definedName name="_ctd80" localSheetId="15">#REF!</definedName>
    <definedName name="_ctd80" localSheetId="17">#REF!</definedName>
    <definedName name="_ctd80">#REF!</definedName>
    <definedName name="_Cty501" localSheetId="17" hidden="1">{"'Sheet1'!$L$16"}</definedName>
    <definedName name="_Cty501" hidden="1">{"'Sheet1'!$L$16"}</definedName>
    <definedName name="_CVC1" localSheetId="15">#REF!</definedName>
    <definedName name="_CVC1" localSheetId="17">#REF!</definedName>
    <definedName name="_CVC1">#REF!</definedName>
    <definedName name="_d">NA()</definedName>
    <definedName name="_d_2" localSheetId="15">#REF!</definedName>
    <definedName name="_d_2" localSheetId="17">#REF!</definedName>
    <definedName name="_d_2">#REF!</definedName>
    <definedName name="_d_28" localSheetId="15">#REF!</definedName>
    <definedName name="_d_28" localSheetId="17">#REF!</definedName>
    <definedName name="_d_28">#REF!</definedName>
    <definedName name="_D1" localSheetId="15" hidden="1">{"'Sheet1'!$L$16"}</definedName>
    <definedName name="_D1" localSheetId="16" hidden="1">{"'Sheet1'!$L$16"}</definedName>
    <definedName name="_D1" localSheetId="17" hidden="1">{"'Sheet1'!$L$16"}</definedName>
    <definedName name="_D1" localSheetId="14" hidden="1">{"'Sheet1'!$L$16"}</definedName>
    <definedName name="_D1" hidden="1">{"'Sheet1'!$L$16"}</definedName>
    <definedName name="_d1500" localSheetId="15" hidden="1">{"'Sheet1'!$L$16"}</definedName>
    <definedName name="_d1500" localSheetId="16" hidden="1">{"'Sheet1'!$L$16"}</definedName>
    <definedName name="_d1500" localSheetId="17" hidden="1">{"'Sheet1'!$L$16"}</definedName>
    <definedName name="_d1500" localSheetId="14" hidden="1">{"'Sheet1'!$L$16"}</definedName>
    <definedName name="_d1500" hidden="1">{"'Sheet1'!$L$16"}</definedName>
    <definedName name="_d2" localSheetId="15">#REF!</definedName>
    <definedName name="_d2" localSheetId="17">#REF!</definedName>
    <definedName name="_d2">#REF!</definedName>
    <definedName name="_d2_20" localSheetId="15">#REF!</definedName>
    <definedName name="_d2_20" localSheetId="17">#REF!</definedName>
    <definedName name="_d2_20">#REF!</definedName>
    <definedName name="_d2_28" localSheetId="15">#REF!</definedName>
    <definedName name="_d2_28" localSheetId="17">#REF!</definedName>
    <definedName name="_d2_28">#REF!</definedName>
    <definedName name="_dai1" localSheetId="15">#REF!</definedName>
    <definedName name="_dai1" localSheetId="17">#REF!</definedName>
    <definedName name="_dai1">#REF!</definedName>
    <definedName name="_dai2" localSheetId="15">#REF!</definedName>
    <definedName name="_dai2" localSheetId="17">#REF!</definedName>
    <definedName name="_dai2">#REF!</definedName>
    <definedName name="_dai3" localSheetId="15">#REF!</definedName>
    <definedName name="_dai3" localSheetId="17">#REF!</definedName>
    <definedName name="_dai3">#REF!</definedName>
    <definedName name="_dai4" localSheetId="15">#REF!</definedName>
    <definedName name="_dai4" localSheetId="17">#REF!</definedName>
    <definedName name="_dai4">#REF!</definedName>
    <definedName name="_dai5" localSheetId="15">#REF!</definedName>
    <definedName name="_dai5" localSheetId="17">#REF!</definedName>
    <definedName name="_dai5">#REF!</definedName>
    <definedName name="_dai6" localSheetId="15">#REF!</definedName>
    <definedName name="_dai6" localSheetId="17">#REF!</definedName>
    <definedName name="_dai6">#REF!</definedName>
    <definedName name="_dam16" localSheetId="15">#REF!</definedName>
    <definedName name="_dam16" localSheetId="17">#REF!</definedName>
    <definedName name="_dam16">#REF!</definedName>
    <definedName name="_dam20" localSheetId="15">#REF!</definedName>
    <definedName name="_dam20" localSheetId="17">#REF!</definedName>
    <definedName name="_dam20">#REF!</definedName>
    <definedName name="_dam25" localSheetId="15">#REF!</definedName>
    <definedName name="_dam25" localSheetId="17">#REF!</definedName>
    <definedName name="_dam25">#REF!</definedName>
    <definedName name="_dam33" localSheetId="15">#REF!</definedName>
    <definedName name="_dam33" localSheetId="17">#REF!</definedName>
    <definedName name="_dam33">#REF!</definedName>
    <definedName name="_dan1" localSheetId="15">#REF!</definedName>
    <definedName name="_dan1" localSheetId="17">#REF!</definedName>
    <definedName name="_dan1">#REF!</definedName>
    <definedName name="_dan2" localSheetId="15">#REF!</definedName>
    <definedName name="_dan2" localSheetId="17">#REF!</definedName>
    <definedName name="_dan2">#REF!</definedName>
    <definedName name="_dao1" localSheetId="15">#REF!</definedName>
    <definedName name="_dao1" localSheetId="17">#REF!</definedName>
    <definedName name="_dao1">#REF!</definedName>
    <definedName name="_dao2" localSheetId="15">#REF!</definedName>
    <definedName name="_dao2" localSheetId="17">#REF!</definedName>
    <definedName name="_dao2">#REF!</definedName>
    <definedName name="_dap2" localSheetId="15">#REF!</definedName>
    <definedName name="_dap2" localSheetId="17">#REF!</definedName>
    <definedName name="_dap2">#REF!</definedName>
    <definedName name="_DAT1" localSheetId="15">#REF!</definedName>
    <definedName name="_DAT1" localSheetId="16">#REF!</definedName>
    <definedName name="_DAT1" localSheetId="17">#REF!</definedName>
    <definedName name="_DAT1" localSheetId="14">#REF!</definedName>
    <definedName name="_DAT1">#REF!</definedName>
    <definedName name="_DAT10" localSheetId="15">#REF!</definedName>
    <definedName name="_DAT10" localSheetId="16">#REF!</definedName>
    <definedName name="_DAT10" localSheetId="17">#REF!</definedName>
    <definedName name="_DAT10" localSheetId="14">#REF!</definedName>
    <definedName name="_DAT10">#REF!</definedName>
    <definedName name="_DAT11" localSheetId="15">#REF!</definedName>
    <definedName name="_DAT11" localSheetId="16">#REF!</definedName>
    <definedName name="_DAT11" localSheetId="17">#REF!</definedName>
    <definedName name="_DAT11" localSheetId="14">#REF!</definedName>
    <definedName name="_DAT11">#REF!</definedName>
    <definedName name="_DAT12" localSheetId="15">#REF!</definedName>
    <definedName name="_DAT12" localSheetId="16">#REF!</definedName>
    <definedName name="_DAT12" localSheetId="17">#REF!</definedName>
    <definedName name="_DAT12" localSheetId="14">#REF!</definedName>
    <definedName name="_DAT12">#REF!</definedName>
    <definedName name="_DAT13" localSheetId="15">#REF!</definedName>
    <definedName name="_DAT13" localSheetId="16">#REF!</definedName>
    <definedName name="_DAT13" localSheetId="17">#REF!</definedName>
    <definedName name="_DAT13" localSheetId="14">#REF!</definedName>
    <definedName name="_DAT13">#REF!</definedName>
    <definedName name="_DAT14" localSheetId="15">#REF!</definedName>
    <definedName name="_DAT14" localSheetId="16">#REF!</definedName>
    <definedName name="_DAT14" localSheetId="17">#REF!</definedName>
    <definedName name="_DAT14" localSheetId="14">#REF!</definedName>
    <definedName name="_DAT14">#REF!</definedName>
    <definedName name="_DAT15" localSheetId="15">#REF!</definedName>
    <definedName name="_DAT15" localSheetId="16">#REF!</definedName>
    <definedName name="_DAT15" localSheetId="17">#REF!</definedName>
    <definedName name="_DAT15" localSheetId="14">#REF!</definedName>
    <definedName name="_DAT15">#REF!</definedName>
    <definedName name="_DAT16" localSheetId="15">#REF!</definedName>
    <definedName name="_DAT16" localSheetId="16">#REF!</definedName>
    <definedName name="_DAT16" localSheetId="17">#REF!</definedName>
    <definedName name="_DAT16" localSheetId="14">#REF!</definedName>
    <definedName name="_DAT16">#REF!</definedName>
    <definedName name="_DAT2" localSheetId="15">#REF!</definedName>
    <definedName name="_DAT2" localSheetId="16">#REF!</definedName>
    <definedName name="_DAT2" localSheetId="17">#REF!</definedName>
    <definedName name="_DAT2" localSheetId="14">#REF!</definedName>
    <definedName name="_DAT2">#REF!</definedName>
    <definedName name="_DAT3" localSheetId="15">#REF!</definedName>
    <definedName name="_DAT3" localSheetId="16">#REF!</definedName>
    <definedName name="_DAT3" localSheetId="17">#REF!</definedName>
    <definedName name="_DAT3" localSheetId="14">#REF!</definedName>
    <definedName name="_DAT3">#REF!</definedName>
    <definedName name="_DAT4" localSheetId="15">#REF!</definedName>
    <definedName name="_DAT4" localSheetId="16">#REF!</definedName>
    <definedName name="_DAT4" localSheetId="17">#REF!</definedName>
    <definedName name="_DAT4" localSheetId="14">#REF!</definedName>
    <definedName name="_DAT4">#REF!</definedName>
    <definedName name="_DAT5" localSheetId="15">#REF!</definedName>
    <definedName name="_DAT5" localSheetId="16">#REF!</definedName>
    <definedName name="_DAT5" localSheetId="17">#REF!</definedName>
    <definedName name="_DAT5" localSheetId="14">#REF!</definedName>
    <definedName name="_DAT5">#REF!</definedName>
    <definedName name="_DAT6" localSheetId="15">#REF!</definedName>
    <definedName name="_DAT6" localSheetId="16">#REF!</definedName>
    <definedName name="_DAT6" localSheetId="17">#REF!</definedName>
    <definedName name="_DAT6" localSheetId="14">#REF!</definedName>
    <definedName name="_DAT6">#REF!</definedName>
    <definedName name="_DAT7" localSheetId="15">#REF!</definedName>
    <definedName name="_DAT7" localSheetId="16">#REF!</definedName>
    <definedName name="_DAT7" localSheetId="17">#REF!</definedName>
    <definedName name="_DAT7" localSheetId="14">#REF!</definedName>
    <definedName name="_DAT7">#REF!</definedName>
    <definedName name="_DAT8" localSheetId="15">#REF!</definedName>
    <definedName name="_DAT8" localSheetId="16">#REF!</definedName>
    <definedName name="_DAT8" localSheetId="17">#REF!</definedName>
    <definedName name="_DAT8" localSheetId="14">#REF!</definedName>
    <definedName name="_DAT8">#REF!</definedName>
    <definedName name="_DAT9" localSheetId="15">#REF!</definedName>
    <definedName name="_DAT9" localSheetId="16">#REF!</definedName>
    <definedName name="_DAT9" localSheetId="17">#REF!</definedName>
    <definedName name="_DAT9" localSheetId="14">#REF!</definedName>
    <definedName name="_DAT9">#REF!</definedName>
    <definedName name="_day1" localSheetId="15">#REF!</definedName>
    <definedName name="_day1" localSheetId="17">#REF!</definedName>
    <definedName name="_day1">#REF!</definedName>
    <definedName name="_day2" localSheetId="15">#REF!</definedName>
    <definedName name="_day2" localSheetId="17">#REF!</definedName>
    <definedName name="_day2">#REF!</definedName>
    <definedName name="_DayNeo">"#NAME!_DayNeo"</definedName>
    <definedName name="_DayNeo_26" localSheetId="16">_DayNeo</definedName>
    <definedName name="_DayNeo_26" localSheetId="17">_DayNeo</definedName>
    <definedName name="_DayNeo_26">_DayNeo</definedName>
    <definedName name="_dbu1" localSheetId="15">#REF!</definedName>
    <definedName name="_dbu1" localSheetId="16">#REF!</definedName>
    <definedName name="_dbu1" localSheetId="17">#REF!</definedName>
    <definedName name="_dbu1">#REF!</definedName>
    <definedName name="_dbu2" localSheetId="15">#REF!</definedName>
    <definedName name="_dbu2" localSheetId="17">#REF!</definedName>
    <definedName name="_dbu2">#REF!</definedName>
    <definedName name="_dc" localSheetId="15">#REF!</definedName>
    <definedName name="_dc" localSheetId="17">#REF!</definedName>
    <definedName name="_dc">#REF!</definedName>
    <definedName name="_dcp1" localSheetId="15">#REF!</definedName>
    <definedName name="_dcp1" localSheetId="17">#REF!</definedName>
    <definedName name="_dcp1">#REF!</definedName>
    <definedName name="_dcp2" localSheetId="15">#REF!</definedName>
    <definedName name="_dcp2" localSheetId="17">#REF!</definedName>
    <definedName name="_dcp2">#REF!</definedName>
    <definedName name="_DDC3" localSheetId="15">#REF!</definedName>
    <definedName name="_DDC3" localSheetId="17">#REF!</definedName>
    <definedName name="_DDC3">#REF!</definedName>
    <definedName name="_ddn400" localSheetId="15">#REF!</definedName>
    <definedName name="_ddn400" localSheetId="16">#REF!</definedName>
    <definedName name="_ddn400" localSheetId="17">#REF!</definedName>
    <definedName name="_ddn400" localSheetId="14">#REF!</definedName>
    <definedName name="_ddn400" localSheetId="19">#REF!</definedName>
    <definedName name="_ddn400" localSheetId="20">#REF!</definedName>
    <definedName name="_ddn400">#REF!</definedName>
    <definedName name="_ddn600" localSheetId="15">#REF!</definedName>
    <definedName name="_ddn600" localSheetId="16">#REF!</definedName>
    <definedName name="_ddn600" localSheetId="17">#REF!</definedName>
    <definedName name="_ddn600" localSheetId="14">#REF!</definedName>
    <definedName name="_ddn600" localSheetId="19">#REF!</definedName>
    <definedName name="_ddn600" localSheetId="20">#REF!</definedName>
    <definedName name="_ddn600">#REF!</definedName>
    <definedName name="_deo1" localSheetId="15">#REF!</definedName>
    <definedName name="_deo1" localSheetId="17">#REF!</definedName>
    <definedName name="_deo1">#REF!</definedName>
    <definedName name="_deo10" localSheetId="15">#REF!</definedName>
    <definedName name="_deo10" localSheetId="17">#REF!</definedName>
    <definedName name="_deo10">#REF!</definedName>
    <definedName name="_deo2" localSheetId="15">#REF!</definedName>
    <definedName name="_deo2" localSheetId="17">#REF!</definedName>
    <definedName name="_deo2">#REF!</definedName>
    <definedName name="_deo3" localSheetId="15">#REF!</definedName>
    <definedName name="_deo3" localSheetId="17">#REF!</definedName>
    <definedName name="_deo3">#REF!</definedName>
    <definedName name="_deo4" localSheetId="15">#REF!</definedName>
    <definedName name="_deo4" localSheetId="17">#REF!</definedName>
    <definedName name="_deo4">#REF!</definedName>
    <definedName name="_deo5" localSheetId="15">#REF!</definedName>
    <definedName name="_deo5" localSheetId="17">#REF!</definedName>
    <definedName name="_deo5">#REF!</definedName>
    <definedName name="_deo6" localSheetId="15">#REF!</definedName>
    <definedName name="_deo6" localSheetId="17">#REF!</definedName>
    <definedName name="_deo6">#REF!</definedName>
    <definedName name="_deo7" localSheetId="15">#REF!</definedName>
    <definedName name="_deo7" localSheetId="17">#REF!</definedName>
    <definedName name="_deo7">#REF!</definedName>
    <definedName name="_deo8" localSheetId="15">#REF!</definedName>
    <definedName name="_deo8" localSheetId="17">#REF!</definedName>
    <definedName name="_deo8">#REF!</definedName>
    <definedName name="_deo9" localSheetId="15">#REF!</definedName>
    <definedName name="_deo9" localSheetId="17">#REF!</definedName>
    <definedName name="_deo9">#REF!</definedName>
    <definedName name="_dgt100">NA()</definedName>
    <definedName name="_doi3" localSheetId="15">#REF!</definedName>
    <definedName name="_doi3" localSheetId="17">#REF!</definedName>
    <definedName name="_doi3">#REF!</definedName>
    <definedName name="_dt1" localSheetId="15" hidden="1">#REF!</definedName>
    <definedName name="_dt1" localSheetId="16" hidden="1">#REF!</definedName>
    <definedName name="_dt1" localSheetId="17" hidden="1">#REF!</definedName>
    <definedName name="_dt1" localSheetId="14" hidden="1">#REF!</definedName>
    <definedName name="_dt1" hidden="1">#REF!</definedName>
    <definedName name="_DT12" localSheetId="16">{"'Sheet1'!$L$16"}</definedName>
    <definedName name="_DT12" localSheetId="17">{"'Sheet1'!$L$16"}</definedName>
    <definedName name="_DT12">{"'Sheet1'!$L$16"}</definedName>
    <definedName name="_dt3" localSheetId="17" hidden="1">{"'Sheet1'!$L$16"}</definedName>
    <definedName name="_dt3" hidden="1">{"'Sheet1'!$L$16"}</definedName>
    <definedName name="_dui15" localSheetId="15">#REF!</definedName>
    <definedName name="_dui15" localSheetId="17">#REF!</definedName>
    <definedName name="_dui15">#REF!</definedName>
    <definedName name="_dvu2000">1.77</definedName>
    <definedName name="_dvu2005">2.37</definedName>
    <definedName name="_dvu2010">3.05</definedName>
    <definedName name="_dvu97">1.36</definedName>
    <definedName name="_dvu98">1.48</definedName>
    <definedName name="_dvu99">1.61</definedName>
    <definedName name="_e">NA()</definedName>
    <definedName name="_e_2" localSheetId="15">#REF!</definedName>
    <definedName name="_e_2" localSheetId="17">#REF!</definedName>
    <definedName name="_e_2">#REF!</definedName>
    <definedName name="_e_28" localSheetId="15">#REF!</definedName>
    <definedName name="_e_28" localSheetId="17">#REF!</definedName>
    <definedName name="_e_28">#REF!</definedName>
    <definedName name="_E99999" localSheetId="15">#REF!</definedName>
    <definedName name="_E99999" localSheetId="16">#REF!</definedName>
    <definedName name="_E99999" localSheetId="17">#REF!</definedName>
    <definedName name="_E99999" localSheetId="14">#REF!</definedName>
    <definedName name="_E99999">#REF!</definedName>
    <definedName name="_f">NA()</definedName>
    <definedName name="_f_2" localSheetId="15">#REF!</definedName>
    <definedName name="_f_2" localSheetId="17">#REF!</definedName>
    <definedName name="_f_2">#REF!</definedName>
    <definedName name="_f_28" localSheetId="15">#REF!</definedName>
    <definedName name="_f_28" localSheetId="17">#REF!</definedName>
    <definedName name="_f_28">#REF!</definedName>
    <definedName name="_fa" localSheetId="15">#REF!</definedName>
    <definedName name="_fa" localSheetId="17">#REF!</definedName>
    <definedName name="_fa">#REF!</definedName>
    <definedName name="_FIL2" localSheetId="15">#REF!</definedName>
    <definedName name="_FIL2" localSheetId="17">#REF!</definedName>
    <definedName name="_FIL2">#REF!</definedName>
    <definedName name="_Fill" localSheetId="15" hidden="1">#REF!</definedName>
    <definedName name="_Fill" localSheetId="16" hidden="1">#REF!</definedName>
    <definedName name="_Fill" localSheetId="17" hidden="1">#REF!</definedName>
    <definedName name="_Fill" localSheetId="14" hidden="1">#REF!</definedName>
    <definedName name="_Fill" localSheetId="19" hidden="1">#REF!</definedName>
    <definedName name="_Fill" localSheetId="20" hidden="1">#REF!</definedName>
    <definedName name="_Fill" hidden="1">#REF!</definedName>
    <definedName name="_xlnm._FilterDatabase" localSheetId="15" hidden="1">'B2 NSĐP 24 Het TG'!$B$13:$B$207</definedName>
    <definedName name="_xlnm._FilterDatabase" localSheetId="16" hidden="1" xml:space="preserve">                                                                                                                                                                                                                                'B2c NSĐP 25-HDND keo dai'!$B$13:$B$215</definedName>
    <definedName name="_xlnm._FilterDatabase" localSheetId="17" hidden="1">'B4 NSĐP Tang thu'!$CT$12:$CT$89</definedName>
    <definedName name="_xlnm._FilterDatabase" localSheetId="14" hidden="1" xml:space="preserve">                                                                                                                                                                                                                                'B45'!$B$14:$B$145</definedName>
    <definedName name="_xlnm._FilterDatabase" localSheetId="23" hidden="1">B8_GNBV!$B$8:$B$48</definedName>
    <definedName name="_xlnm._FilterDatabase" localSheetId="24" hidden="1">B8_GNBV_CT!$B$8:$B$131</definedName>
    <definedName name="_xlnm._FilterDatabase" hidden="1">#REF!</definedName>
    <definedName name="_fsa1" localSheetId="15">#REF!</definedName>
    <definedName name="_fsa1" localSheetId="17">#REF!</definedName>
    <definedName name="_fsa1">#REF!</definedName>
    <definedName name="_g">NA()</definedName>
    <definedName name="_g_2" localSheetId="15">#REF!</definedName>
    <definedName name="_g_2" localSheetId="17">#REF!</definedName>
    <definedName name="_g_2">#REF!</definedName>
    <definedName name="_g_28" localSheetId="15">#REF!</definedName>
    <definedName name="_g_28" localSheetId="17">#REF!</definedName>
    <definedName name="_g_28">#REF!</definedName>
    <definedName name="_g1" localSheetId="15">#REF!</definedName>
    <definedName name="_g1" localSheetId="17">#REF!</definedName>
    <definedName name="_g1">#REF!</definedName>
    <definedName name="_g1_20" localSheetId="15">#REF!</definedName>
    <definedName name="_g1_20" localSheetId="17">#REF!</definedName>
    <definedName name="_g1_20">#REF!</definedName>
    <definedName name="_g1_28" localSheetId="15">#REF!</definedName>
    <definedName name="_g1_28" localSheetId="17">#REF!</definedName>
    <definedName name="_g1_28">#REF!</definedName>
    <definedName name="_g2" localSheetId="15">#REF!</definedName>
    <definedName name="_g2" localSheetId="17">#REF!</definedName>
    <definedName name="_g2">#REF!</definedName>
    <definedName name="_g2_20" localSheetId="15">#REF!</definedName>
    <definedName name="_g2_20" localSheetId="17">#REF!</definedName>
    <definedName name="_g2_20">#REF!</definedName>
    <definedName name="_g2_28" localSheetId="15">#REF!</definedName>
    <definedName name="_g2_28" localSheetId="17">#REF!</definedName>
    <definedName name="_g2_28">#REF!</definedName>
    <definedName name="_gdc1" localSheetId="15">#REF!</definedName>
    <definedName name="_gdc1" localSheetId="17">#REF!</definedName>
    <definedName name="_gdc1">#REF!</definedName>
    <definedName name="_gdw2" localSheetId="15">#REF!</definedName>
    <definedName name="_gdw2" localSheetId="17">#REF!</definedName>
    <definedName name="_gdw2">#REF!</definedName>
    <definedName name="_Goi8" localSheetId="15" hidden="1">{"'Sheet1'!$L$16"}</definedName>
    <definedName name="_Goi8" localSheetId="16" hidden="1">{"'Sheet1'!$L$16"}</definedName>
    <definedName name="_Goi8" localSheetId="17" hidden="1">{"'Sheet1'!$L$16"}</definedName>
    <definedName name="_Goi8" localSheetId="14" hidden="1">{"'Sheet1'!$L$16"}</definedName>
    <definedName name="_Goi8" hidden="1">{"'Sheet1'!$L$16"}</definedName>
    <definedName name="_gon4" localSheetId="15">#REF!</definedName>
    <definedName name="_gon4" localSheetId="17">#REF!</definedName>
    <definedName name="_gon4">#REF!</definedName>
    <definedName name="_Gra1" localSheetId="15">#REF!</definedName>
    <definedName name="_Gra1" localSheetId="17">#REF!</definedName>
    <definedName name="_Gra1">#REF!</definedName>
    <definedName name="_Gra2" localSheetId="15">#REF!</definedName>
    <definedName name="_Gra2" localSheetId="17">#REF!</definedName>
    <definedName name="_Gra2">#REF!</definedName>
    <definedName name="_gxm30" localSheetId="15">#REF!</definedName>
    <definedName name="_gxm30" localSheetId="17">#REF!</definedName>
    <definedName name="_gxm30">#REF!</definedName>
    <definedName name="_h">NA()</definedName>
    <definedName name="_h_2" localSheetId="15">#REF!</definedName>
    <definedName name="_h_2" localSheetId="17">#REF!</definedName>
    <definedName name="_h_2">#REF!</definedName>
    <definedName name="_h_28" localSheetId="15">#REF!</definedName>
    <definedName name="_h_28" localSheetId="17">#REF!</definedName>
    <definedName name="_h_28">#REF!</definedName>
    <definedName name="_h1" localSheetId="15" hidden="1">{"'Sheet1'!$L$16"}</definedName>
    <definedName name="_h1" localSheetId="16" hidden="1">{"'Sheet1'!$L$16"}</definedName>
    <definedName name="_h1" localSheetId="17" hidden="1">{"'Sheet1'!$L$16"}</definedName>
    <definedName name="_h1" localSheetId="14" hidden="1">{"'Sheet1'!$L$16"}</definedName>
    <definedName name="_h1" localSheetId="19" hidden="1">{"'Sheet1'!$L$16"}</definedName>
    <definedName name="_h1" localSheetId="20" hidden="1">{"'Sheet1'!$L$16"}</definedName>
    <definedName name="_h1" hidden="1">{"'Sheet1'!$L$16"}</definedName>
    <definedName name="_h10" localSheetId="15" hidden="1">{#N/A,#N/A,FALSE,"Chi tiÆt"}</definedName>
    <definedName name="_h10" localSheetId="16" hidden="1">{#N/A,#N/A,FALSE,"Chi tiÆt"}</definedName>
    <definedName name="_h10" localSheetId="17" hidden="1">{#N/A,#N/A,FALSE,"Chi tiÆt"}</definedName>
    <definedName name="_h10" localSheetId="14" hidden="1">{#N/A,#N/A,FALSE,"Chi tiÆt"}</definedName>
    <definedName name="_h10" localSheetId="20" hidden="1">{#N/A,#N/A,FALSE,"Chi tiÆt"}</definedName>
    <definedName name="_h10" hidden="1">{#N/A,#N/A,FALSE,"Chi tiÆt"}</definedName>
    <definedName name="_h2" localSheetId="15" hidden="1">{"'Sheet1'!$L$16"}</definedName>
    <definedName name="_h2" localSheetId="16" hidden="1">{"'Sheet1'!$L$16"}</definedName>
    <definedName name="_h2" localSheetId="17" hidden="1">{"'Sheet1'!$L$16"}</definedName>
    <definedName name="_h2" localSheetId="14" hidden="1">{"'Sheet1'!$L$16"}</definedName>
    <definedName name="_h2" localSheetId="20" hidden="1">{"'Sheet1'!$L$16"}</definedName>
    <definedName name="_h2" hidden="1">{"'Sheet1'!$L$16"}</definedName>
    <definedName name="_h3" localSheetId="15" hidden="1">{"'Sheet1'!$L$16"}</definedName>
    <definedName name="_h3" localSheetId="16" hidden="1">{"'Sheet1'!$L$16"}</definedName>
    <definedName name="_h3" localSheetId="17" hidden="1">{"'Sheet1'!$L$16"}</definedName>
    <definedName name="_h3" localSheetId="14" hidden="1">{"'Sheet1'!$L$16"}</definedName>
    <definedName name="_h3" localSheetId="20" hidden="1">{"'Sheet1'!$L$16"}</definedName>
    <definedName name="_h3" hidden="1">{"'Sheet1'!$L$16"}</definedName>
    <definedName name="_h5" localSheetId="15" hidden="1">{"'Sheet1'!$L$16"}</definedName>
    <definedName name="_h5" localSheetId="16" hidden="1">{"'Sheet1'!$L$16"}</definedName>
    <definedName name="_h5" localSheetId="17" hidden="1">{"'Sheet1'!$L$16"}</definedName>
    <definedName name="_h5" localSheetId="14" hidden="1">{"'Sheet1'!$L$16"}</definedName>
    <definedName name="_h5" localSheetId="20" hidden="1">{"'Sheet1'!$L$16"}</definedName>
    <definedName name="_h5" hidden="1">{"'Sheet1'!$L$16"}</definedName>
    <definedName name="_h6" localSheetId="15" hidden="1">{"'Sheet1'!$L$16"}</definedName>
    <definedName name="_h6" localSheetId="16" hidden="1">{"'Sheet1'!$L$16"}</definedName>
    <definedName name="_h6" localSheetId="17" hidden="1">{"'Sheet1'!$L$16"}</definedName>
    <definedName name="_h6" localSheetId="14" hidden="1">{"'Sheet1'!$L$16"}</definedName>
    <definedName name="_h6" localSheetId="20" hidden="1">{"'Sheet1'!$L$16"}</definedName>
    <definedName name="_h6" hidden="1">{"'Sheet1'!$L$16"}</definedName>
    <definedName name="_h7" localSheetId="15" hidden="1">{"'Sheet1'!$L$16"}</definedName>
    <definedName name="_h7" localSheetId="16" hidden="1">{"'Sheet1'!$L$16"}</definedName>
    <definedName name="_h7" localSheetId="17" hidden="1">{"'Sheet1'!$L$16"}</definedName>
    <definedName name="_h7" localSheetId="14" hidden="1">{"'Sheet1'!$L$16"}</definedName>
    <definedName name="_h7" localSheetId="20" hidden="1">{"'Sheet1'!$L$16"}</definedName>
    <definedName name="_h7" hidden="1">{"'Sheet1'!$L$16"}</definedName>
    <definedName name="_h8" localSheetId="15" hidden="1">{"'Sheet1'!$L$16"}</definedName>
    <definedName name="_h8" localSheetId="16" hidden="1">{"'Sheet1'!$L$16"}</definedName>
    <definedName name="_h8" localSheetId="17" hidden="1">{"'Sheet1'!$L$16"}</definedName>
    <definedName name="_h8" localSheetId="14" hidden="1">{"'Sheet1'!$L$16"}</definedName>
    <definedName name="_h8" localSheetId="20" hidden="1">{"'Sheet1'!$L$16"}</definedName>
    <definedName name="_h8" hidden="1">{"'Sheet1'!$L$16"}</definedName>
    <definedName name="_h9" localSheetId="15" hidden="1">{"'Sheet1'!$L$16"}</definedName>
    <definedName name="_h9" localSheetId="16" hidden="1">{"'Sheet1'!$L$16"}</definedName>
    <definedName name="_h9" localSheetId="17" hidden="1">{"'Sheet1'!$L$16"}</definedName>
    <definedName name="_h9" localSheetId="14" hidden="1">{"'Sheet1'!$L$16"}</definedName>
    <definedName name="_h9" localSheetId="20" hidden="1">{"'Sheet1'!$L$16"}</definedName>
    <definedName name="_h9" hidden="1">{"'Sheet1'!$L$16"}</definedName>
    <definedName name="_han23" localSheetId="15">#REF!</definedName>
    <definedName name="_han23" localSheetId="17">#REF!</definedName>
    <definedName name="_han23">#REF!</definedName>
    <definedName name="_han4" localSheetId="15">#REF!</definedName>
    <definedName name="_han4" localSheetId="17">#REF!</definedName>
    <definedName name="_han4">#REF!</definedName>
    <definedName name="_hh1">#N/A</definedName>
    <definedName name="_hh2">#N/A</definedName>
    <definedName name="_hh3" localSheetId="15">#REF!</definedName>
    <definedName name="_hh3" localSheetId="17">#REF!</definedName>
    <definedName name="_hh3">#REF!</definedName>
    <definedName name="_HKy2">NA()</definedName>
    <definedName name="_ho13" localSheetId="17" hidden="1">{"'Sheet1'!$L$16"}</definedName>
    <definedName name="_ho13" hidden="1">{"'Sheet1'!$L$16"}</definedName>
    <definedName name="_hom2" localSheetId="15">#REF!</definedName>
    <definedName name="_hom2" localSheetId="17">#REF!</definedName>
    <definedName name="_hom2">#REF!</definedName>
    <definedName name="_hom4" localSheetId="15">#REF!</definedName>
    <definedName name="_hom4" localSheetId="17">#REF!</definedName>
    <definedName name="_hom4">#REF!</definedName>
    <definedName name="_hsm2">1.1289</definedName>
    <definedName name="_hso2" localSheetId="15">#REF!</definedName>
    <definedName name="_hso2" localSheetId="16">#REF!</definedName>
    <definedName name="_hso2" localSheetId="17">#REF!</definedName>
    <definedName name="_hso2" localSheetId="14">#REF!</definedName>
    <definedName name="_hso2" localSheetId="20">#REF!</definedName>
    <definedName name="_hso2">#REF!</definedName>
    <definedName name="_htb1" localSheetId="15">#REF!</definedName>
    <definedName name="_htb1" localSheetId="17">#REF!</definedName>
    <definedName name="_htb1">#REF!</definedName>
    <definedName name="_hu1" localSheetId="15" hidden="1">{"'Sheet1'!$L$16"}</definedName>
    <definedName name="_hu1" localSheetId="16" hidden="1">{"'Sheet1'!$L$16"}</definedName>
    <definedName name="_hu1" localSheetId="17" hidden="1">{"'Sheet1'!$L$16"}</definedName>
    <definedName name="_hu1" localSheetId="14" hidden="1">{"'Sheet1'!$L$16"}</definedName>
    <definedName name="_hu1" hidden="1">{"'Sheet1'!$L$16"}</definedName>
    <definedName name="_hu2" localSheetId="15" hidden="1">{"'Sheet1'!$L$16"}</definedName>
    <definedName name="_hu2" localSheetId="16" hidden="1">{"'Sheet1'!$L$16"}</definedName>
    <definedName name="_hu2" localSheetId="17" hidden="1">{"'Sheet1'!$L$16"}</definedName>
    <definedName name="_hu2" localSheetId="14" hidden="1">{"'Sheet1'!$L$16"}</definedName>
    <definedName name="_hu2" hidden="1">{"'Sheet1'!$L$16"}</definedName>
    <definedName name="_hu5" localSheetId="15" hidden="1">{"'Sheet1'!$L$16"}</definedName>
    <definedName name="_hu5" localSheetId="16" hidden="1">{"'Sheet1'!$L$16"}</definedName>
    <definedName name="_hu5" localSheetId="17" hidden="1">{"'Sheet1'!$L$16"}</definedName>
    <definedName name="_hu5" localSheetId="14" hidden="1">{"'Sheet1'!$L$16"}</definedName>
    <definedName name="_hu5" hidden="1">{"'Sheet1'!$L$16"}</definedName>
    <definedName name="_hu6" localSheetId="15" hidden="1">{"'Sheet1'!$L$16"}</definedName>
    <definedName name="_hu6" localSheetId="16" hidden="1">{"'Sheet1'!$L$16"}</definedName>
    <definedName name="_hu6" localSheetId="17" hidden="1">{"'Sheet1'!$L$16"}</definedName>
    <definedName name="_hu6" localSheetId="14" hidden="1">{"'Sheet1'!$L$16"}</definedName>
    <definedName name="_hu6" hidden="1">{"'Sheet1'!$L$16"}</definedName>
    <definedName name="_i">NA()</definedName>
    <definedName name="_i_2" localSheetId="15">#REF!</definedName>
    <definedName name="_i_2" localSheetId="17">#REF!</definedName>
    <definedName name="_i_2">#REF!</definedName>
    <definedName name="_i_28" localSheetId="15">#REF!</definedName>
    <definedName name="_i_28" localSheetId="17">#REF!</definedName>
    <definedName name="_i_28">#REF!</definedName>
    <definedName name="_isc1">0.035</definedName>
    <definedName name="_isc2">0.02</definedName>
    <definedName name="_isc3">0.054</definedName>
    <definedName name="_j">NA()</definedName>
    <definedName name="_j_2" localSheetId="15">#REF!</definedName>
    <definedName name="_j_2" localSheetId="17">#REF!</definedName>
    <definedName name="_j_2">#REF!</definedName>
    <definedName name="_j_28" localSheetId="15">#REF!</definedName>
    <definedName name="_j_28" localSheetId="17">#REF!</definedName>
    <definedName name="_j_28">#REF!</definedName>
    <definedName name="_k">NA()</definedName>
    <definedName name="_k_2" localSheetId="15">#REF!</definedName>
    <definedName name="_k_2" localSheetId="17">#REF!</definedName>
    <definedName name="_k_2">#REF!</definedName>
    <definedName name="_k_28" localSheetId="15">#REF!</definedName>
    <definedName name="_k_28" localSheetId="17">#REF!</definedName>
    <definedName name="_k_28">#REF!</definedName>
    <definedName name="_K146" localSheetId="15" hidden="1">{"'Sheet1'!$L$16"}</definedName>
    <definedName name="_K146" localSheetId="16" hidden="1">{"'Sheet1'!$L$16"}</definedName>
    <definedName name="_K146" localSheetId="17" hidden="1">{"'Sheet1'!$L$16"}</definedName>
    <definedName name="_K146" localSheetId="14" hidden="1">{"'Sheet1'!$L$16"}</definedName>
    <definedName name="_K146" hidden="1">{"'Sheet1'!$L$16"}</definedName>
    <definedName name="_k27" localSheetId="17" hidden="1">{"'Sheet1'!$L$16"}</definedName>
    <definedName name="_k27" hidden="1">{"'Sheet1'!$L$16"}</definedName>
    <definedName name="_Kcdon">"#NAME!_Kcdon"</definedName>
    <definedName name="_Kcdon_26" localSheetId="16">_Kcdon</definedName>
    <definedName name="_Kcdon_26" localSheetId="17">_Kcdon</definedName>
    <definedName name="_Kcdon_26">_Kcdon</definedName>
    <definedName name="_Key1" localSheetId="15" hidden="1">#REF!</definedName>
    <definedName name="_Key1" localSheetId="16" hidden="1">#REF!</definedName>
    <definedName name="_Key1" localSheetId="17" hidden="1">#REF!</definedName>
    <definedName name="_Key1" localSheetId="14" hidden="1">#REF!</definedName>
    <definedName name="_Key1" localSheetId="19" hidden="1">#REF!</definedName>
    <definedName name="_Key1" localSheetId="20" hidden="1">#REF!</definedName>
    <definedName name="_Key1" hidden="1">#REF!</definedName>
    <definedName name="_Key2" localSheetId="15" hidden="1">#REF!</definedName>
    <definedName name="_Key2" localSheetId="16" hidden="1">#REF!</definedName>
    <definedName name="_Key2" localSheetId="17" hidden="1">#REF!</definedName>
    <definedName name="_Key2" localSheetId="14" hidden="1">#REF!</definedName>
    <definedName name="_Key2" localSheetId="19" hidden="1">#REF!</definedName>
    <definedName name="_Key2" localSheetId="20" hidden="1">#REF!</definedName>
    <definedName name="_Key2" hidden="1">#REF!</definedName>
    <definedName name="_KH08" localSheetId="15" hidden="1">{#N/A,#N/A,FALSE,"Chi tiÆt"}</definedName>
    <definedName name="_KH08" localSheetId="16" hidden="1">{#N/A,#N/A,FALSE,"Chi tiÆt"}</definedName>
    <definedName name="_KH08" localSheetId="17" hidden="1">{#N/A,#N/A,FALSE,"Chi tiÆt"}</definedName>
    <definedName name="_KH08" localSheetId="14" hidden="1">{#N/A,#N/A,FALSE,"Chi tiÆt"}</definedName>
    <definedName name="_KH08" hidden="1">{#N/A,#N/A,FALSE,"Chi tiÆt"}</definedName>
    <definedName name="_kha1" localSheetId="15">#REF!</definedName>
    <definedName name="_kha1" localSheetId="16">#REF!</definedName>
    <definedName name="_kha1" localSheetId="17">#REF!</definedName>
    <definedName name="_kha1" localSheetId="14">#REF!</definedName>
    <definedName name="_kha1" localSheetId="20">#REF!</definedName>
    <definedName name="_kha1">#REF!</definedName>
    <definedName name="_kl1" localSheetId="15">#REF!</definedName>
    <definedName name="_kl1" localSheetId="17">#REF!</definedName>
    <definedName name="_kl1">#REF!</definedName>
    <definedName name="_km03" localSheetId="17" hidden="1">{"'Sheet1'!$L$16"}</definedName>
    <definedName name="_km03" hidden="1">{"'Sheet1'!$L$16"}</definedName>
    <definedName name="_KM188" localSheetId="15">#REF!</definedName>
    <definedName name="_KM188" localSheetId="16">#REF!</definedName>
    <definedName name="_KM188" localSheetId="17">#REF!</definedName>
    <definedName name="_KM188" localSheetId="14">#REF!</definedName>
    <definedName name="_KM188">#REF!</definedName>
    <definedName name="_km189" localSheetId="15">#REF!</definedName>
    <definedName name="_km189" localSheetId="16">#REF!</definedName>
    <definedName name="_km189" localSheetId="17">#REF!</definedName>
    <definedName name="_km189" localSheetId="14">#REF!</definedName>
    <definedName name="_km189">#REF!</definedName>
    <definedName name="_km190" localSheetId="15">#REF!</definedName>
    <definedName name="_km190" localSheetId="16">#REF!</definedName>
    <definedName name="_km190" localSheetId="17">#REF!</definedName>
    <definedName name="_km190" localSheetId="14">#REF!</definedName>
    <definedName name="_km190">#REF!</definedName>
    <definedName name="_km191" localSheetId="15">#REF!</definedName>
    <definedName name="_km191" localSheetId="16">#REF!</definedName>
    <definedName name="_km191" localSheetId="17">#REF!</definedName>
    <definedName name="_km191" localSheetId="14">#REF!</definedName>
    <definedName name="_km191">#REF!</definedName>
    <definedName name="_km192" localSheetId="15">#REF!</definedName>
    <definedName name="_km192" localSheetId="16">#REF!</definedName>
    <definedName name="_km192" localSheetId="17">#REF!</definedName>
    <definedName name="_km192" localSheetId="14">#REF!</definedName>
    <definedName name="_km192">#REF!</definedName>
    <definedName name="_km193" localSheetId="15">#REF!</definedName>
    <definedName name="_km193" localSheetId="16">#REF!</definedName>
    <definedName name="_km193" localSheetId="17">#REF!</definedName>
    <definedName name="_km193" localSheetId="14">#REF!</definedName>
    <definedName name="_km193">#REF!</definedName>
    <definedName name="_km194" localSheetId="15">#REF!</definedName>
    <definedName name="_km194" localSheetId="16">#REF!</definedName>
    <definedName name="_km194" localSheetId="17">#REF!</definedName>
    <definedName name="_km194" localSheetId="14">#REF!</definedName>
    <definedName name="_km194">#REF!</definedName>
    <definedName name="_km195" localSheetId="15">#REF!</definedName>
    <definedName name="_km195" localSheetId="16">#REF!</definedName>
    <definedName name="_km195" localSheetId="17">#REF!</definedName>
    <definedName name="_km195" localSheetId="14">#REF!</definedName>
    <definedName name="_km195">#REF!</definedName>
    <definedName name="_km196" localSheetId="15">#REF!</definedName>
    <definedName name="_km196" localSheetId="16">#REF!</definedName>
    <definedName name="_km196" localSheetId="17">#REF!</definedName>
    <definedName name="_km196" localSheetId="14">#REF!</definedName>
    <definedName name="_km196">#REF!</definedName>
    <definedName name="_km197" localSheetId="15">#REF!</definedName>
    <definedName name="_km197" localSheetId="16">#REF!</definedName>
    <definedName name="_km197" localSheetId="17">#REF!</definedName>
    <definedName name="_km197" localSheetId="14">#REF!</definedName>
    <definedName name="_km197">#REF!</definedName>
    <definedName name="_km198" localSheetId="15">#REF!</definedName>
    <definedName name="_km198" localSheetId="16">#REF!</definedName>
    <definedName name="_km198" localSheetId="17">#REF!</definedName>
    <definedName name="_km198" localSheetId="14">#REF!</definedName>
    <definedName name="_km198">#REF!</definedName>
    <definedName name="_Km36">"$#REF!.$C$128"</definedName>
    <definedName name="_kn12" localSheetId="15">#REF!</definedName>
    <definedName name="_kn12" localSheetId="17">#REF!</definedName>
    <definedName name="_kn12">#REF!</definedName>
    <definedName name="_Knc36">"$#REF!.$C$127"</definedName>
    <definedName name="_Knc57">"$#REF!.$C$130"</definedName>
    <definedName name="_kom1" localSheetId="17" hidden="1">{"'Sheet1'!$L$16"}</definedName>
    <definedName name="_kom1" hidden="1">{"'Sheet1'!$L$16"}</definedName>
    <definedName name="_Kvl36">"$#REF!.$C$126"</definedName>
    <definedName name="_KyHieu">"#NAME!_KyHieu"</definedName>
    <definedName name="_KyHieu_26" localSheetId="16">_KyHieu</definedName>
    <definedName name="_KyHieu_26" localSheetId="17">_KyHieu</definedName>
    <definedName name="_KyHieu_26">_KyHieu</definedName>
    <definedName name="_l">NA()</definedName>
    <definedName name="_l_2" localSheetId="15">#REF!</definedName>
    <definedName name="_l_2" localSheetId="17">#REF!</definedName>
    <definedName name="_l_2">#REF!</definedName>
    <definedName name="_l_28" localSheetId="15">#REF!</definedName>
    <definedName name="_l_28" localSheetId="17">#REF!</definedName>
    <definedName name="_l_28">#REF!</definedName>
    <definedName name="_L1" localSheetId="15">#REF!</definedName>
    <definedName name="_L1" localSheetId="17">#REF!</definedName>
    <definedName name="_L1">#REF!</definedName>
    <definedName name="_L1_20" localSheetId="15">#REF!</definedName>
    <definedName name="_L1_20" localSheetId="17">#REF!</definedName>
    <definedName name="_L1_20">#REF!</definedName>
    <definedName name="_L1_28" localSheetId="15">#REF!</definedName>
    <definedName name="_L1_28" localSheetId="17">#REF!</definedName>
    <definedName name="_L1_28">#REF!</definedName>
    <definedName name="_L2" localSheetId="15">#REF!</definedName>
    <definedName name="_L2" localSheetId="17">#REF!</definedName>
    <definedName name="_L2">#REF!</definedName>
    <definedName name="_L2_20" localSheetId="15">#REF!</definedName>
    <definedName name="_L2_20" localSheetId="17">#REF!</definedName>
    <definedName name="_L2_20">#REF!</definedName>
    <definedName name="_L2_28" localSheetId="15">#REF!</definedName>
    <definedName name="_L2_28" localSheetId="17">#REF!</definedName>
    <definedName name="_L2_28">#REF!</definedName>
    <definedName name="_L6" localSheetId="15">#REF!</definedName>
    <definedName name="_L6" localSheetId="17">#REF!</definedName>
    <definedName name="_L6">#REF!</definedName>
    <definedName name="_Lan1" localSheetId="15" hidden="1">{"'Sheet1'!$L$16"}</definedName>
    <definedName name="_Lan1" localSheetId="16" hidden="1">{"'Sheet1'!$L$16"}</definedName>
    <definedName name="_Lan1" localSheetId="17" hidden="1">{"'Sheet1'!$L$16"}</definedName>
    <definedName name="_Lan1" localSheetId="14" hidden="1">{"'Sheet1'!$L$16"}</definedName>
    <definedName name="_Lan1" hidden="1">{"'Sheet1'!$L$16"}</definedName>
    <definedName name="_LAN3" localSheetId="15" hidden="1">{"'Sheet1'!$L$16"}</definedName>
    <definedName name="_LAN3" localSheetId="16" hidden="1">{"'Sheet1'!$L$16"}</definedName>
    <definedName name="_LAN3" localSheetId="17" hidden="1">{"'Sheet1'!$L$16"}</definedName>
    <definedName name="_LAN3" localSheetId="14" hidden="1">{"'Sheet1'!$L$16"}</definedName>
    <definedName name="_LAN3" hidden="1">{"'Sheet1'!$L$16"}</definedName>
    <definedName name="_lap1" localSheetId="15">#REF!</definedName>
    <definedName name="_lap1" localSheetId="16">#REF!</definedName>
    <definedName name="_lap1" localSheetId="17">#REF!</definedName>
    <definedName name="_lap1" localSheetId="14">#REF!</definedName>
    <definedName name="_lap1" localSheetId="20">#REF!</definedName>
    <definedName name="_lap1">#REF!</definedName>
    <definedName name="_lap2" localSheetId="15">#REF!</definedName>
    <definedName name="_lap2" localSheetId="16">#REF!</definedName>
    <definedName name="_lap2" localSheetId="17">#REF!</definedName>
    <definedName name="_lap2" localSheetId="14">#REF!</definedName>
    <definedName name="_lap2" localSheetId="20">#REF!</definedName>
    <definedName name="_lap2">#REF!</definedName>
    <definedName name="_lb40" localSheetId="15">#REF!</definedName>
    <definedName name="_lb40" localSheetId="17">#REF!</definedName>
    <definedName name="_lb40">#REF!</definedName>
    <definedName name="_ldv1" localSheetId="15">#REF!</definedName>
    <definedName name="_ldv1" localSheetId="17">#REF!</definedName>
    <definedName name="_ldv1">#REF!</definedName>
    <definedName name="_Ldv10" localSheetId="15">#REF!</definedName>
    <definedName name="_Ldv10" localSheetId="17">#REF!</definedName>
    <definedName name="_Ldv10">#REF!</definedName>
    <definedName name="_Ldv11" localSheetId="15">#REF!</definedName>
    <definedName name="_Ldv11" localSheetId="17">#REF!</definedName>
    <definedName name="_Ldv11">#REF!</definedName>
    <definedName name="_Ldv12" localSheetId="15">#REF!</definedName>
    <definedName name="_Ldv12" localSheetId="17">#REF!</definedName>
    <definedName name="_Ldv12">#REF!</definedName>
    <definedName name="_Ldv13" localSheetId="15">#REF!</definedName>
    <definedName name="_Ldv13" localSheetId="17">#REF!</definedName>
    <definedName name="_Ldv13">#REF!</definedName>
    <definedName name="_Ldv14" localSheetId="15">#REF!</definedName>
    <definedName name="_Ldv14" localSheetId="17">#REF!</definedName>
    <definedName name="_Ldv14">#REF!</definedName>
    <definedName name="_Ldv15" localSheetId="15">#REF!</definedName>
    <definedName name="_Ldv15" localSheetId="17">#REF!</definedName>
    <definedName name="_Ldv15">#REF!</definedName>
    <definedName name="_Ldv16" localSheetId="15">#REF!</definedName>
    <definedName name="_Ldv16" localSheetId="17">#REF!</definedName>
    <definedName name="_Ldv16">#REF!</definedName>
    <definedName name="_ldv2" localSheetId="15">#REF!</definedName>
    <definedName name="_ldv2" localSheetId="17">#REF!</definedName>
    <definedName name="_ldv2">#REF!</definedName>
    <definedName name="_ldv3" localSheetId="15">#REF!</definedName>
    <definedName name="_ldv3" localSheetId="17">#REF!</definedName>
    <definedName name="_ldv3">#REF!</definedName>
    <definedName name="_Ldv4" localSheetId="15">#REF!</definedName>
    <definedName name="_Ldv4" localSheetId="17">#REF!</definedName>
    <definedName name="_Ldv4">#REF!</definedName>
    <definedName name="_Ldv5" localSheetId="15">#REF!</definedName>
    <definedName name="_Ldv5" localSheetId="17">#REF!</definedName>
    <definedName name="_Ldv5">#REF!</definedName>
    <definedName name="_Ldv6" localSheetId="15">#REF!</definedName>
    <definedName name="_Ldv6" localSheetId="17">#REF!</definedName>
    <definedName name="_Ldv6">#REF!</definedName>
    <definedName name="_Ldv7" localSheetId="15">#REF!</definedName>
    <definedName name="_Ldv7" localSheetId="17">#REF!</definedName>
    <definedName name="_Ldv7">#REF!</definedName>
    <definedName name="_Ldv8" localSheetId="15">#REF!</definedName>
    <definedName name="_Ldv8" localSheetId="17">#REF!</definedName>
    <definedName name="_Ldv8">#REF!</definedName>
    <definedName name="_Ldv9" localSheetId="15">#REF!</definedName>
    <definedName name="_Ldv9" localSheetId="17">#REF!</definedName>
    <definedName name="_Ldv9">#REF!</definedName>
    <definedName name="_Len6" localSheetId="15">#REF!</definedName>
    <definedName name="_Len6" localSheetId="17">#REF!</definedName>
    <definedName name="_Len6">#REF!</definedName>
    <definedName name="_Len7" localSheetId="15">#REF!</definedName>
    <definedName name="_Len7" localSheetId="17">#REF!</definedName>
    <definedName name="_Len7">#REF!</definedName>
    <definedName name="_lk2" localSheetId="15" hidden="1">{"'Sheet1'!$L$16"}</definedName>
    <definedName name="_lk2" localSheetId="16" hidden="1">{"'Sheet1'!$L$16"}</definedName>
    <definedName name="_lk2" localSheetId="17" hidden="1">{"'Sheet1'!$L$16"}</definedName>
    <definedName name="_lk2" localSheetId="14" hidden="1">{"'Sheet1'!$L$16"}</definedName>
    <definedName name="_lk2" hidden="1">{"'Sheet1'!$L$16"}</definedName>
    <definedName name="_lr25" localSheetId="15">#REF!</definedName>
    <definedName name="_lr25" localSheetId="17">#REF!</definedName>
    <definedName name="_lr25">#REF!</definedName>
    <definedName name="_LTb40" localSheetId="15">#REF!</definedName>
    <definedName name="_LTb40" localSheetId="17">#REF!</definedName>
    <definedName name="_LTb40">#REF!</definedName>
    <definedName name="_lu10" localSheetId="15">#REF!</definedName>
    <definedName name="_lu10" localSheetId="17">#REF!</definedName>
    <definedName name="_lu10">#REF!</definedName>
    <definedName name="_lu8" localSheetId="15">#REF!</definedName>
    <definedName name="_lu8" localSheetId="17">#REF!</definedName>
    <definedName name="_lu8">#REF!</definedName>
    <definedName name="_Lvc1" localSheetId="15">#REF!</definedName>
    <definedName name="_Lvc1" localSheetId="17">#REF!</definedName>
    <definedName name="_Lvc1">#REF!</definedName>
    <definedName name="_LX100" localSheetId="15">#REF!</definedName>
    <definedName name="_LX100" localSheetId="17">#REF!</definedName>
    <definedName name="_LX100">#REF!</definedName>
    <definedName name="_m">NA()</definedName>
    <definedName name="_m_2" localSheetId="15">#REF!</definedName>
    <definedName name="_m_2" localSheetId="17">#REF!</definedName>
    <definedName name="_m_2">#REF!</definedName>
    <definedName name="_m_28" localSheetId="15">#REF!</definedName>
    <definedName name="_m_28" localSheetId="17">#REF!</definedName>
    <definedName name="_m_28">#REF!</definedName>
    <definedName name="_M1" localSheetId="15">#REF!</definedName>
    <definedName name="_M1" localSheetId="17">#REF!</definedName>
    <definedName name="_M1">#REF!</definedName>
    <definedName name="_M36" localSheetId="15" hidden="1">{"'Sheet1'!$L$16"}</definedName>
    <definedName name="_M36" localSheetId="16" hidden="1">{"'Sheet1'!$L$16"}</definedName>
    <definedName name="_M36" localSheetId="17" hidden="1">{"'Sheet1'!$L$16"}</definedName>
    <definedName name="_M36" localSheetId="14" hidden="1">{"'Sheet1'!$L$16"}</definedName>
    <definedName name="_M36" hidden="1">{"'Sheet1'!$L$16"}</definedName>
    <definedName name="_m4" localSheetId="15" hidden="1">{"'Sheet1'!$L$16"}</definedName>
    <definedName name="_m4" localSheetId="16" hidden="1">{"'Sheet1'!$L$16"}</definedName>
    <definedName name="_m4" localSheetId="17" hidden="1">{"'Sheet1'!$L$16"}</definedName>
    <definedName name="_m4" localSheetId="14" hidden="1">{"'Sheet1'!$L$16"}</definedName>
    <definedName name="_m4" hidden="1">{"'Sheet1'!$L$16"}</definedName>
    <definedName name="_MAC12" localSheetId="15">#REF!</definedName>
    <definedName name="_MAC12" localSheetId="16">#REF!</definedName>
    <definedName name="_MAC12" localSheetId="17">#REF!</definedName>
    <definedName name="_MAC12" localSheetId="14">#REF!</definedName>
    <definedName name="_MAC12" localSheetId="19">#REF!</definedName>
    <definedName name="_MAC12" localSheetId="20">#REF!</definedName>
    <definedName name="_MAC12">#REF!</definedName>
    <definedName name="_MAC46" localSheetId="15">#REF!</definedName>
    <definedName name="_MAC46" localSheetId="16">#REF!</definedName>
    <definedName name="_MAC46" localSheetId="17">#REF!</definedName>
    <definedName name="_MAC46" localSheetId="14">#REF!</definedName>
    <definedName name="_MAC46" localSheetId="19">#REF!</definedName>
    <definedName name="_MAC46" localSheetId="20">#REF!</definedName>
    <definedName name="_MAC46">#REF!</definedName>
    <definedName name="_MAG1" localSheetId="15">#REF!</definedName>
    <definedName name="_MAG1" localSheetId="16">#REF!</definedName>
    <definedName name="_MAG1" localSheetId="17">#REF!</definedName>
    <definedName name="_MAG1" localSheetId="14">#REF!</definedName>
    <definedName name="_MAG1">#REF!</definedName>
    <definedName name="_MCB600" localSheetId="15">#REF!</definedName>
    <definedName name="_MCB600" localSheetId="17">#REF!</definedName>
    <definedName name="_MCB600">#REF!</definedName>
    <definedName name="_MCB800" localSheetId="15">#REF!</definedName>
    <definedName name="_MCB800" localSheetId="17">#REF!</definedName>
    <definedName name="_MCB800">#REF!</definedName>
    <definedName name="_md16" localSheetId="15">#REF!</definedName>
    <definedName name="_md16" localSheetId="17">#REF!</definedName>
    <definedName name="_md16">#REF!</definedName>
    <definedName name="_md25" localSheetId="15">#REF!</definedName>
    <definedName name="_md25" localSheetId="17">#REF!</definedName>
    <definedName name="_md25">#REF!</definedName>
    <definedName name="_md9" localSheetId="15">#REF!</definedName>
    <definedName name="_md9" localSheetId="17">#REF!</definedName>
    <definedName name="_md9">#REF!</definedName>
    <definedName name="_mdb1" localSheetId="15">#REF!</definedName>
    <definedName name="_mdb1" localSheetId="17">#REF!</definedName>
    <definedName name="_mdb1">#REF!</definedName>
    <definedName name="_mdc1" localSheetId="15">#REF!</definedName>
    <definedName name="_mdc1" localSheetId="17">#REF!</definedName>
    <definedName name="_mdc1">#REF!</definedName>
    <definedName name="_mdc2" localSheetId="15">#REF!</definedName>
    <definedName name="_mdc2" localSheetId="17">#REF!</definedName>
    <definedName name="_mdc2">#REF!</definedName>
    <definedName name="_mgl4" localSheetId="15">#REF!</definedName>
    <definedName name="_mgl4" localSheetId="17">#REF!</definedName>
    <definedName name="_mgl4">#REF!</definedName>
    <definedName name="_mgl8" localSheetId="15">#REF!</definedName>
    <definedName name="_mgl8" localSheetId="17">#REF!</definedName>
    <definedName name="_mgl8">#REF!</definedName>
    <definedName name="_mh2" localSheetId="15">#REF!</definedName>
    <definedName name="_mh2" localSheetId="17">#REF!</definedName>
    <definedName name="_mh2">#REF!</definedName>
    <definedName name="_mh23" localSheetId="15">#REF!</definedName>
    <definedName name="_mh23" localSheetId="17">#REF!</definedName>
    <definedName name="_mh23">#REF!</definedName>
    <definedName name="_mix6" localSheetId="15">#REF!</definedName>
    <definedName name="_mix6" localSheetId="17">#REF!</definedName>
    <definedName name="_mix6">#REF!</definedName>
    <definedName name="_mk42" localSheetId="15">#REF!</definedName>
    <definedName name="_mk42" localSheetId="17">#REF!</definedName>
    <definedName name="_mk42">#REF!</definedName>
    <definedName name="_mk65" localSheetId="15">#REF!</definedName>
    <definedName name="_mk65" localSheetId="17">#REF!</definedName>
    <definedName name="_mk65">#REF!</definedName>
    <definedName name="_mkD42" localSheetId="15">#REF!</definedName>
    <definedName name="_mkD42" localSheetId="17">#REF!</definedName>
    <definedName name="_mkD42">#REF!</definedName>
    <definedName name="_mkn17" localSheetId="15">#REF!</definedName>
    <definedName name="_mkn17" localSheetId="17">#REF!</definedName>
    <definedName name="_mkn17">#REF!</definedName>
    <definedName name="_mnk10" localSheetId="15">#REF!</definedName>
    <definedName name="_mnk10" localSheetId="17">#REF!</definedName>
    <definedName name="_mnk10">#REF!</definedName>
    <definedName name="_mnk17" localSheetId="15">#REF!</definedName>
    <definedName name="_mnk17" localSheetId="17">#REF!</definedName>
    <definedName name="_mnk17">#REF!</definedName>
    <definedName name="_mnk9" localSheetId="15">#REF!</definedName>
    <definedName name="_mnk9" localSheetId="17">#REF!</definedName>
    <definedName name="_mnk9">#REF!</definedName>
    <definedName name="_MoM11" localSheetId="15">#REF!</definedName>
    <definedName name="_MoM11" localSheetId="17">#REF!</definedName>
    <definedName name="_MoM11">#REF!</definedName>
    <definedName name="_Mong">"#NAME!_Mong"</definedName>
    <definedName name="_Mong_26" localSheetId="16">_Mong</definedName>
    <definedName name="_Mong_26" localSheetId="17">_Mong</definedName>
    <definedName name="_Mong_26">_Mong</definedName>
    <definedName name="_MongCotNeo">"#NAME!_MongCotNeo"</definedName>
    <definedName name="_MongCotNeo_26" localSheetId="16">_MongCotNeo</definedName>
    <definedName name="_MongCotNeo_26" localSheetId="17">_MongCotNeo</definedName>
    <definedName name="_MongCotNeo_26">_MongCotNeo</definedName>
    <definedName name="_MongNeo">"#NAME!_MongNeo"</definedName>
    <definedName name="_MongNeo_26" localSheetId="16">_MongNeo</definedName>
    <definedName name="_MongNeo_26" localSheetId="17">_MongNeo</definedName>
    <definedName name="_MongNeo_26">_MongNeo</definedName>
    <definedName name="_mtc3" localSheetId="15">#REF!</definedName>
    <definedName name="_mtc3" localSheetId="16">#REF!</definedName>
    <definedName name="_mtc3" localSheetId="17">#REF!</definedName>
    <definedName name="_mtc3">#REF!</definedName>
    <definedName name="_MTL12" localSheetId="17" hidden="1">{"'Sheet1'!$L$16"}</definedName>
    <definedName name="_MTL12" hidden="1">{"'Sheet1'!$L$16"}</definedName>
    <definedName name="_MVL486" localSheetId="15">#REF!</definedName>
    <definedName name="_MVL486" localSheetId="17">#REF!</definedName>
    <definedName name="_MVL486">#REF!</definedName>
    <definedName name="_mw2" localSheetId="15">#REF!</definedName>
    <definedName name="_mw2" localSheetId="17">#REF!</definedName>
    <definedName name="_mw2">#REF!</definedName>
    <definedName name="_n">NA()</definedName>
    <definedName name="_n_2" localSheetId="15">#REF!</definedName>
    <definedName name="_n_2" localSheetId="17">#REF!</definedName>
    <definedName name="_n_2">#REF!</definedName>
    <definedName name="_n_28" localSheetId="15">#REF!</definedName>
    <definedName name="_n_28" localSheetId="17">#REF!</definedName>
    <definedName name="_n_28">#REF!</definedName>
    <definedName name="_n23" localSheetId="17" hidden="1">{"'Sheet1'!$L$16"}</definedName>
    <definedName name="_n23" hidden="1">{"'Sheet1'!$L$16"}</definedName>
    <definedName name="_NC100" localSheetId="15">#REF!</definedName>
    <definedName name="_NC100" localSheetId="17">#REF!</definedName>
    <definedName name="_NC100">#REF!</definedName>
    <definedName name="_nc150" localSheetId="15">#REF!</definedName>
    <definedName name="_nc150" localSheetId="17">#REF!</definedName>
    <definedName name="_nc150">#REF!</definedName>
    <definedName name="_nc151" localSheetId="15">#REF!</definedName>
    <definedName name="_nc151" localSheetId="17">#REF!</definedName>
    <definedName name="_nc151">#REF!</definedName>
    <definedName name="_NC200" localSheetId="15">#REF!</definedName>
    <definedName name="_NC200" localSheetId="17">#REF!</definedName>
    <definedName name="_NC200">#REF!</definedName>
    <definedName name="_nc25" localSheetId="15">#REF!</definedName>
    <definedName name="_nc25" localSheetId="17">#REF!</definedName>
    <definedName name="_nc25">#REF!</definedName>
    <definedName name="_nc27" localSheetId="15">#REF!</definedName>
    <definedName name="_nc27" localSheetId="17">#REF!</definedName>
    <definedName name="_nc27">#REF!</definedName>
    <definedName name="_nc3" localSheetId="15">#REF!</definedName>
    <definedName name="_nc3" localSheetId="17">#REF!</definedName>
    <definedName name="_nc3">#REF!</definedName>
    <definedName name="_nc32" localSheetId="15">#REF!</definedName>
    <definedName name="_nc32" localSheetId="17">#REF!</definedName>
    <definedName name="_nc32">#REF!</definedName>
    <definedName name="_nc35" localSheetId="15">#REF!</definedName>
    <definedName name="_nc35" localSheetId="17">#REF!</definedName>
    <definedName name="_nc35">#REF!</definedName>
    <definedName name="_nc37" localSheetId="15">#REF!</definedName>
    <definedName name="_nc37" localSheetId="17">#REF!</definedName>
    <definedName name="_nc37">#REF!</definedName>
    <definedName name="_nc4" localSheetId="15">#REF!</definedName>
    <definedName name="_nc4" localSheetId="17">#REF!</definedName>
    <definedName name="_nc4">#REF!</definedName>
    <definedName name="_nc45" localSheetId="15">#REF!</definedName>
    <definedName name="_nc45" localSheetId="17">#REF!</definedName>
    <definedName name="_nc45">#REF!</definedName>
    <definedName name="_nc5" localSheetId="15">#REF!</definedName>
    <definedName name="_nc5" localSheetId="17">#REF!</definedName>
    <definedName name="_nc5">#REF!</definedName>
    <definedName name="_nc50" localSheetId="15">#REF!</definedName>
    <definedName name="_nc50" localSheetId="17">#REF!</definedName>
    <definedName name="_nc50">#REF!</definedName>
    <definedName name="_nc6" localSheetId="15">#REF!</definedName>
    <definedName name="_nc6" localSheetId="17">#REF!</definedName>
    <definedName name="_nc6">#REF!</definedName>
    <definedName name="_nc7" localSheetId="15">#REF!</definedName>
    <definedName name="_nc7" localSheetId="17">#REF!</definedName>
    <definedName name="_nc7">#REF!</definedName>
    <definedName name="_NCC3" localSheetId="15">#REF!</definedName>
    <definedName name="_NCC3" localSheetId="17">#REF!</definedName>
    <definedName name="_NCC3">#REF!</definedName>
    <definedName name="_NCC4" localSheetId="15">#REF!</definedName>
    <definedName name="_NCC4" localSheetId="17">#REF!</definedName>
    <definedName name="_NCC4">#REF!</definedName>
    <definedName name="_NCL100" localSheetId="15">#REF!</definedName>
    <definedName name="_NCL100" localSheetId="16">#REF!</definedName>
    <definedName name="_NCL100" localSheetId="17">#REF!</definedName>
    <definedName name="_NCL100" localSheetId="14">#REF!</definedName>
    <definedName name="_NCL100" localSheetId="19">#REF!</definedName>
    <definedName name="_NCL100" localSheetId="20">#REF!</definedName>
    <definedName name="_NCL100">#REF!</definedName>
    <definedName name="_NCL200" localSheetId="15">#REF!</definedName>
    <definedName name="_NCL200" localSheetId="16">#REF!</definedName>
    <definedName name="_NCL200" localSheetId="17">#REF!</definedName>
    <definedName name="_NCL200" localSheetId="14">#REF!</definedName>
    <definedName name="_NCL200" localSheetId="19">#REF!</definedName>
    <definedName name="_NCL200" localSheetId="20">#REF!</definedName>
    <definedName name="_NCL200">#REF!</definedName>
    <definedName name="_NCL250" localSheetId="15">#REF!</definedName>
    <definedName name="_NCL250" localSheetId="16">#REF!</definedName>
    <definedName name="_NCL250" localSheetId="17">#REF!</definedName>
    <definedName name="_NCL250" localSheetId="14">#REF!</definedName>
    <definedName name="_NCL250" localSheetId="19">#REF!</definedName>
    <definedName name="_NCL250" localSheetId="20">#REF!</definedName>
    <definedName name="_NCL250">#REF!</definedName>
    <definedName name="_ncm200" localSheetId="15">#REF!</definedName>
    <definedName name="_ncm200" localSheetId="17">#REF!</definedName>
    <definedName name="_ncm200">#REF!</definedName>
    <definedName name="_NCO150" localSheetId="15">#REF!</definedName>
    <definedName name="_NCO150" localSheetId="17">#REF!</definedName>
    <definedName name="_NCO150">#REF!</definedName>
    <definedName name="_NCO200" localSheetId="15">#REF!</definedName>
    <definedName name="_NCO200" localSheetId="17">#REF!</definedName>
    <definedName name="_NCO200">#REF!</definedName>
    <definedName name="_NCO50" localSheetId="15">#REF!</definedName>
    <definedName name="_NCO50" localSheetId="17">#REF!</definedName>
    <definedName name="_NCO50">#REF!</definedName>
    <definedName name="_neo1" localSheetId="15">#REF!</definedName>
    <definedName name="_neo1" localSheetId="17">#REF!</definedName>
    <definedName name="_neo1">#REF!</definedName>
    <definedName name="_NET2" localSheetId="15">#REF!</definedName>
    <definedName name="_NET2" localSheetId="16">#REF!</definedName>
    <definedName name="_NET2" localSheetId="17">#REF!</definedName>
    <definedName name="_NET2" localSheetId="14">#REF!</definedName>
    <definedName name="_NET2" localSheetId="19">#REF!</definedName>
    <definedName name="_NET2" localSheetId="20">#REF!</definedName>
    <definedName name="_NET2">#REF!</definedName>
    <definedName name="_nin190" localSheetId="15">#REF!</definedName>
    <definedName name="_nin190" localSheetId="16">#REF!</definedName>
    <definedName name="_nin190" localSheetId="17">#REF!</definedName>
    <definedName name="_nin190" localSheetId="14">#REF!</definedName>
    <definedName name="_nin190" localSheetId="19">#REF!</definedName>
    <definedName name="_nin190" localSheetId="20">#REF!</definedName>
    <definedName name="_nin190">#REF!</definedName>
    <definedName name="_NK5" localSheetId="15" hidden="1">{"'Sheet1'!$L$16"}</definedName>
    <definedName name="_NK5" localSheetId="16" hidden="1">{"'Sheet1'!$L$16"}</definedName>
    <definedName name="_NK5" localSheetId="17" hidden="1">{"'Sheet1'!$L$16"}</definedName>
    <definedName name="_NK5" localSheetId="14" hidden="1">{"'Sheet1'!$L$16"}</definedName>
    <definedName name="_NK5" hidden="1">{"'Sheet1'!$L$16"}</definedName>
    <definedName name="_NLF01" localSheetId="15">#REF!</definedName>
    <definedName name="_NLF01" localSheetId="17">#REF!</definedName>
    <definedName name="_NLF01">#REF!</definedName>
    <definedName name="_NLF07" localSheetId="15">#REF!</definedName>
    <definedName name="_NLF07" localSheetId="17">#REF!</definedName>
    <definedName name="_NLF07">#REF!</definedName>
    <definedName name="_NLF12" localSheetId="15">#REF!</definedName>
    <definedName name="_NLF12" localSheetId="17">#REF!</definedName>
    <definedName name="_NLF12">#REF!</definedName>
    <definedName name="_NLF60" localSheetId="15">#REF!</definedName>
    <definedName name="_NLF60" localSheetId="17">#REF!</definedName>
    <definedName name="_NLF60">#REF!</definedName>
    <definedName name="_nln2000">1.8</definedName>
    <definedName name="_nln2005">2.32</definedName>
    <definedName name="_nln2010">2.95</definedName>
    <definedName name="_nln97">1.39</definedName>
    <definedName name="_nln98">1.52</definedName>
    <definedName name="_nln99">1.65</definedName>
    <definedName name="_NPV11" localSheetId="15">#REF!</definedName>
    <definedName name="_NPV11" localSheetId="17">#REF!</definedName>
    <definedName name="_NPV11">#REF!</definedName>
    <definedName name="_npv22" localSheetId="15">#REF!</definedName>
    <definedName name="_npv22" localSheetId="17">#REF!</definedName>
    <definedName name="_npv22">#REF!</definedName>
    <definedName name="_NSO2" localSheetId="15" hidden="1">{"'Sheet1'!$L$16"}</definedName>
    <definedName name="_NSO2" localSheetId="16" hidden="1">{"'Sheet1'!$L$16"}</definedName>
    <definedName name="_NSO2" localSheetId="17" hidden="1">{"'Sheet1'!$L$16"}</definedName>
    <definedName name="_NSO2" localSheetId="14" hidden="1">{"'Sheet1'!$L$16"}</definedName>
    <definedName name="_NSO2" hidden="1">{"'Sheet1'!$L$16"}</definedName>
    <definedName name="_o">NA()</definedName>
    <definedName name="_o_2" localSheetId="15">#REF!</definedName>
    <definedName name="_o_2" localSheetId="17">#REF!</definedName>
    <definedName name="_o_2">#REF!</definedName>
    <definedName name="_o_28" localSheetId="15">#REF!</definedName>
    <definedName name="_o_28" localSheetId="17">#REF!</definedName>
    <definedName name="_o_28">#REF!</definedName>
    <definedName name="_od100" localSheetId="15">#REF!</definedName>
    <definedName name="_od100" localSheetId="17">#REF!</definedName>
    <definedName name="_od100">#REF!</definedName>
    <definedName name="_ond100" localSheetId="15">#REF!</definedName>
    <definedName name="_ond100" localSheetId="17">#REF!</definedName>
    <definedName name="_ond100">#REF!</definedName>
    <definedName name="_Order1" hidden="1">255</definedName>
    <definedName name="_Order2" hidden="1">255</definedName>
    <definedName name="_oto10" localSheetId="15">#REF!</definedName>
    <definedName name="_oto10" localSheetId="17">#REF!</definedName>
    <definedName name="_oto10">#REF!</definedName>
    <definedName name="_oto12" localSheetId="15">#REF!</definedName>
    <definedName name="_oto12" localSheetId="17">#REF!</definedName>
    <definedName name="_oto12">#REF!</definedName>
    <definedName name="_oto5" localSheetId="15">#REF!</definedName>
    <definedName name="_oto5" localSheetId="17">#REF!</definedName>
    <definedName name="_oto5">#REF!</definedName>
    <definedName name="_oto7" localSheetId="15">#REF!</definedName>
    <definedName name="_oto7" localSheetId="17">#REF!</definedName>
    <definedName name="_oto7">#REF!</definedName>
    <definedName name="_p" localSheetId="15">#REF!</definedName>
    <definedName name="_p" localSheetId="17">#REF!</definedName>
    <definedName name="_p">#REF!</definedName>
    <definedName name="_p_28" localSheetId="15">#REF!</definedName>
    <definedName name="_p_28" localSheetId="17">#REF!</definedName>
    <definedName name="_p_28">#REF!</definedName>
    <definedName name="_PA3" localSheetId="15" hidden="1">{"'Sheet1'!$L$16"}</definedName>
    <definedName name="_PA3" localSheetId="16" hidden="1">{"'Sheet1'!$L$16"}</definedName>
    <definedName name="_PA3" localSheetId="17" hidden="1">{"'Sheet1'!$L$16"}</definedName>
    <definedName name="_PA3" localSheetId="14" hidden="1">{"'Sheet1'!$L$16"}</definedName>
    <definedName name="_PA3" localSheetId="19" hidden="1">{"'Sheet1'!$L$16"}</definedName>
    <definedName name="_PA3" localSheetId="20" hidden="1">{"'Sheet1'!$L$16"}</definedName>
    <definedName name="_PA3" hidden="1">{"'Sheet1'!$L$16"}</definedName>
    <definedName name="_Parse_Out" localSheetId="15" hidden="1">[3]Quantity!#REF!</definedName>
    <definedName name="_Parse_Out" localSheetId="16" hidden="1">[3]Quantity!#REF!</definedName>
    <definedName name="_Parse_Out" localSheetId="17" hidden="1">[3]Quantity!#REF!</definedName>
    <definedName name="_Parse_Out" localSheetId="14" hidden="1">[3]Quantity!#REF!</definedName>
    <definedName name="_Parse_Out" hidden="1">[3]Quantity!#REF!</definedName>
    <definedName name="_pc30" localSheetId="15">#REF!</definedName>
    <definedName name="_pc30" localSheetId="17">#REF!</definedName>
    <definedName name="_pc30">#REF!</definedName>
    <definedName name="_pc40" localSheetId="15">#REF!</definedName>
    <definedName name="_pc40" localSheetId="17">#REF!</definedName>
    <definedName name="_pc40">#REF!</definedName>
    <definedName name="_Ph30" localSheetId="15">#REF!</definedName>
    <definedName name="_Ph30" localSheetId="17">#REF!</definedName>
    <definedName name="_Ph30">#REF!</definedName>
    <definedName name="_phi10" localSheetId="15">#REF!</definedName>
    <definedName name="_phi10" localSheetId="17">#REF!</definedName>
    <definedName name="_phi10">#REF!</definedName>
    <definedName name="_phi12" localSheetId="15">#REF!</definedName>
    <definedName name="_phi12" localSheetId="17">#REF!</definedName>
    <definedName name="_phi12">#REF!</definedName>
    <definedName name="_phi14" localSheetId="15">#REF!</definedName>
    <definedName name="_phi14" localSheetId="17">#REF!</definedName>
    <definedName name="_phi14">#REF!</definedName>
    <definedName name="_phi16" localSheetId="15">#REF!</definedName>
    <definedName name="_phi16" localSheetId="17">#REF!</definedName>
    <definedName name="_phi16">#REF!</definedName>
    <definedName name="_phi18" localSheetId="15">#REF!</definedName>
    <definedName name="_phi18" localSheetId="17">#REF!</definedName>
    <definedName name="_phi18">#REF!</definedName>
    <definedName name="_phi20" localSheetId="15">#REF!</definedName>
    <definedName name="_phi20" localSheetId="17">#REF!</definedName>
    <definedName name="_phi20">#REF!</definedName>
    <definedName name="_phi22" localSheetId="15">#REF!</definedName>
    <definedName name="_phi22" localSheetId="17">#REF!</definedName>
    <definedName name="_phi22">#REF!</definedName>
    <definedName name="_phi25" localSheetId="15">#REF!</definedName>
    <definedName name="_phi25" localSheetId="17">#REF!</definedName>
    <definedName name="_phi25">#REF!</definedName>
    <definedName name="_phi28" localSheetId="15">#REF!</definedName>
    <definedName name="_phi28" localSheetId="17">#REF!</definedName>
    <definedName name="_phi28">#REF!</definedName>
    <definedName name="_phi6" localSheetId="15">#REF!</definedName>
    <definedName name="_phi6" localSheetId="17">#REF!</definedName>
    <definedName name="_phi6">#REF!</definedName>
    <definedName name="_phi8" localSheetId="15">#REF!</definedName>
    <definedName name="_phi8" localSheetId="17">#REF!</definedName>
    <definedName name="_phi8">#REF!</definedName>
    <definedName name="_phu2" localSheetId="15" hidden="1">{"'Sheet1'!$L$16"}</definedName>
    <definedName name="_phu2" localSheetId="16" hidden="1">{"'Sheet1'!$L$16"}</definedName>
    <definedName name="_phu2" localSheetId="17" hidden="1">{"'Sheet1'!$L$16"}</definedName>
    <definedName name="_phu2" localSheetId="14" hidden="1">{"'Sheet1'!$L$16"}</definedName>
    <definedName name="_phu2" hidden="1">{"'Sheet1'!$L$16"}</definedName>
    <definedName name="_PL1242" localSheetId="15">#REF!</definedName>
    <definedName name="_PL1242" localSheetId="17">#REF!</definedName>
    <definedName name="_PL1242">#REF!</definedName>
    <definedName name="_Pl2" localSheetId="16">{"'Sheet1'!$L$16"}</definedName>
    <definedName name="_Pl2" localSheetId="17">{"'Sheet1'!$L$16"}</definedName>
    <definedName name="_Pl2">{"'Sheet1'!$L$16"}</definedName>
    <definedName name="_PL3" localSheetId="15" hidden="1">#REF!</definedName>
    <definedName name="_PL3" localSheetId="16" hidden="1">#REF!</definedName>
    <definedName name="_PL3" localSheetId="17" hidden="1">#REF!</definedName>
    <definedName name="_PL3" localSheetId="14" hidden="1">#REF!</definedName>
    <definedName name="_PL3" hidden="1">#REF!</definedName>
    <definedName name="_Pt1" localSheetId="15">#REF!</definedName>
    <definedName name="_Pt1" localSheetId="17">#REF!</definedName>
    <definedName name="_Pt1">#REF!</definedName>
    <definedName name="_Pt2" localSheetId="15">#REF!</definedName>
    <definedName name="_Pt2" localSheetId="17">#REF!</definedName>
    <definedName name="_Pt2">#REF!</definedName>
    <definedName name="_PXB80" localSheetId="15">#REF!</definedName>
    <definedName name="_PXB80" localSheetId="17">#REF!</definedName>
    <definedName name="_PXB80">#REF!</definedName>
    <definedName name="_qh2" localSheetId="15">#REF!</definedName>
    <definedName name="_qh2" localSheetId="17">#REF!</definedName>
    <definedName name="_qh2">#REF!</definedName>
    <definedName name="_qH30" localSheetId="15">#REF!</definedName>
    <definedName name="_qH30" localSheetId="17">#REF!</definedName>
    <definedName name="_qH30">#REF!</definedName>
    <definedName name="_qXB80" localSheetId="15">#REF!</definedName>
    <definedName name="_qXB80" localSheetId="17">#REF!</definedName>
    <definedName name="_qXB80">#REF!</definedName>
    <definedName name="_R" localSheetId="15">#REF!</definedName>
    <definedName name="_R" localSheetId="17">#REF!</definedName>
    <definedName name="_R">#REF!</definedName>
    <definedName name="_R_20" localSheetId="15">#REF!</definedName>
    <definedName name="_R_20" localSheetId="17">#REF!</definedName>
    <definedName name="_R_20">#REF!</definedName>
    <definedName name="_R_28" localSheetId="15">#REF!</definedName>
    <definedName name="_R_28" localSheetId="17">#REF!</definedName>
    <definedName name="_R_28">#REF!</definedName>
    <definedName name="_rai100" localSheetId="15">#REF!</definedName>
    <definedName name="_rai100" localSheetId="17">#REF!</definedName>
    <definedName name="_rai100">#REF!</definedName>
    <definedName name="_rai20" localSheetId="15">#REF!</definedName>
    <definedName name="_rai20" localSheetId="17">#REF!</definedName>
    <definedName name="_rai20">#REF!</definedName>
    <definedName name="_rai50" localSheetId="15">#REF!</definedName>
    <definedName name="_rai50" localSheetId="17">#REF!</definedName>
    <definedName name="_rai50">#REF!</definedName>
    <definedName name="_Rd1" localSheetId="15">#REF!</definedName>
    <definedName name="_Rd1" localSheetId="17">#REF!</definedName>
    <definedName name="_Rd1">#REF!</definedName>
    <definedName name="_RHH1" localSheetId="15">#REF!</definedName>
    <definedName name="_RHH1" localSheetId="17">#REF!</definedName>
    <definedName name="_RHH1">#REF!</definedName>
    <definedName name="_RHH10" localSheetId="15">#REF!</definedName>
    <definedName name="_RHH10" localSheetId="17">#REF!</definedName>
    <definedName name="_RHH10">#REF!</definedName>
    <definedName name="_RHP1" localSheetId="15">#REF!</definedName>
    <definedName name="_RHP1" localSheetId="17">#REF!</definedName>
    <definedName name="_RHP1">#REF!</definedName>
    <definedName name="_RHP10" localSheetId="15">#REF!</definedName>
    <definedName name="_RHP10" localSheetId="17">#REF!</definedName>
    <definedName name="_RHP10">#REF!</definedName>
    <definedName name="_RI1" localSheetId="15">#REF!</definedName>
    <definedName name="_RI1" localSheetId="17">#REF!</definedName>
    <definedName name="_RI1">#REF!</definedName>
    <definedName name="_RI10" localSheetId="15">#REF!</definedName>
    <definedName name="_RI10" localSheetId="17">#REF!</definedName>
    <definedName name="_RI10">#REF!</definedName>
    <definedName name="_RII1" localSheetId="15">#REF!</definedName>
    <definedName name="_RII1" localSheetId="17">#REF!</definedName>
    <definedName name="_RII1">#REF!</definedName>
    <definedName name="_RII10" localSheetId="15">#REF!</definedName>
    <definedName name="_RII10" localSheetId="17">#REF!</definedName>
    <definedName name="_RII10">#REF!</definedName>
    <definedName name="_RIP1" localSheetId="15">#REF!</definedName>
    <definedName name="_RIP1" localSheetId="17">#REF!</definedName>
    <definedName name="_RIP1">#REF!</definedName>
    <definedName name="_RIP10" localSheetId="15">#REF!</definedName>
    <definedName name="_RIP10" localSheetId="17">#REF!</definedName>
    <definedName name="_RIP10">#REF!</definedName>
    <definedName name="_rp95" localSheetId="15">#REF!</definedName>
    <definedName name="_rp95" localSheetId="17">#REF!</definedName>
    <definedName name="_rp95">#REF!</definedName>
    <definedName name="_s" localSheetId="15">#REF!</definedName>
    <definedName name="_s" localSheetId="17">#REF!</definedName>
    <definedName name="_s">#REF!</definedName>
    <definedName name="_s_20" localSheetId="15">#REF!</definedName>
    <definedName name="_s_20" localSheetId="17">#REF!</definedName>
    <definedName name="_s_20">#REF!</definedName>
    <definedName name="_s_28" localSheetId="15">#REF!</definedName>
    <definedName name="_s_28" localSheetId="17">#REF!</definedName>
    <definedName name="_s_28">#REF!</definedName>
    <definedName name="_san108" localSheetId="15">#REF!</definedName>
    <definedName name="_san108" localSheetId="17">#REF!</definedName>
    <definedName name="_san108">#REF!</definedName>
    <definedName name="_san110" localSheetId="15">#REF!</definedName>
    <definedName name="_san110" localSheetId="17">#REF!</definedName>
    <definedName name="_san110">#REF!</definedName>
    <definedName name="_sat10" localSheetId="15">#REF!</definedName>
    <definedName name="_sat10" localSheetId="17">#REF!</definedName>
    <definedName name="_sat10">#REF!</definedName>
    <definedName name="_sat12" localSheetId="15">#REF!</definedName>
    <definedName name="_sat12" localSheetId="17">#REF!</definedName>
    <definedName name="_sat12">#REF!</definedName>
    <definedName name="_sat14" localSheetId="15">#REF!</definedName>
    <definedName name="_sat14" localSheetId="17">#REF!</definedName>
    <definedName name="_sat14">#REF!</definedName>
    <definedName name="_sat16" localSheetId="15">#REF!</definedName>
    <definedName name="_sat16" localSheetId="17">#REF!</definedName>
    <definedName name="_sat16">#REF!</definedName>
    <definedName name="_sat20" localSheetId="15">#REF!</definedName>
    <definedName name="_sat20" localSheetId="17">#REF!</definedName>
    <definedName name="_sat20">#REF!</definedName>
    <definedName name="_Sat27" localSheetId="15">#REF!</definedName>
    <definedName name="_Sat27" localSheetId="16">#REF!</definedName>
    <definedName name="_Sat27" localSheetId="17">#REF!</definedName>
    <definedName name="_Sat27" localSheetId="14">#REF!</definedName>
    <definedName name="_Sat27">#REF!</definedName>
    <definedName name="_Sat6" localSheetId="15">#REF!</definedName>
    <definedName name="_Sat6" localSheetId="16">#REF!</definedName>
    <definedName name="_Sat6" localSheetId="17">#REF!</definedName>
    <definedName name="_Sat6" localSheetId="14">#REF!</definedName>
    <definedName name="_Sat6">#REF!</definedName>
    <definedName name="_sat8" localSheetId="15">#REF!</definedName>
    <definedName name="_sat8" localSheetId="17">#REF!</definedName>
    <definedName name="_sat8">#REF!</definedName>
    <definedName name="_sc1" localSheetId="15">#REF!</definedName>
    <definedName name="_sc1" localSheetId="16">#REF!</definedName>
    <definedName name="_sc1" localSheetId="17">#REF!</definedName>
    <definedName name="_sc1" localSheetId="14">#REF!</definedName>
    <definedName name="_sc1" localSheetId="19">#REF!</definedName>
    <definedName name="_sc1" localSheetId="20">#REF!</definedName>
    <definedName name="_sc1">#REF!</definedName>
    <definedName name="_SC2" localSheetId="15">#REF!</definedName>
    <definedName name="_SC2" localSheetId="16">#REF!</definedName>
    <definedName name="_SC2" localSheetId="17">#REF!</definedName>
    <definedName name="_SC2" localSheetId="14">#REF!</definedName>
    <definedName name="_SC2" localSheetId="19">#REF!</definedName>
    <definedName name="_SC2" localSheetId="20">#REF!</definedName>
    <definedName name="_SC2">#REF!</definedName>
    <definedName name="_sc3" localSheetId="15">#REF!</definedName>
    <definedName name="_sc3" localSheetId="16">#REF!</definedName>
    <definedName name="_sc3" localSheetId="17">#REF!</definedName>
    <definedName name="_sc3" localSheetId="14">#REF!</definedName>
    <definedName name="_sc3" localSheetId="19">#REF!</definedName>
    <definedName name="_sc3" localSheetId="20">#REF!</definedName>
    <definedName name="_sc3">#REF!</definedName>
    <definedName name="_sl2" localSheetId="15">#REF!</definedName>
    <definedName name="_sl2" localSheetId="17">#REF!</definedName>
    <definedName name="_sl2">#REF!</definedName>
    <definedName name="_slg1" localSheetId="15">#REF!</definedName>
    <definedName name="_slg1" localSheetId="17">#REF!</definedName>
    <definedName name="_slg1">#REF!</definedName>
    <definedName name="_slg2" localSheetId="15">#REF!</definedName>
    <definedName name="_slg2" localSheetId="17">#REF!</definedName>
    <definedName name="_slg2">#REF!</definedName>
    <definedName name="_slg3" localSheetId="15">#REF!</definedName>
    <definedName name="_slg3" localSheetId="17">#REF!</definedName>
    <definedName name="_slg3">#REF!</definedName>
    <definedName name="_slg4" localSheetId="15">#REF!</definedName>
    <definedName name="_slg4" localSheetId="17">#REF!</definedName>
    <definedName name="_slg4">#REF!</definedName>
    <definedName name="_slg5" localSheetId="15">#REF!</definedName>
    <definedName name="_slg5" localSheetId="17">#REF!</definedName>
    <definedName name="_slg5">#REF!</definedName>
    <definedName name="_slg6" localSheetId="15">#REF!</definedName>
    <definedName name="_slg6" localSheetId="17">#REF!</definedName>
    <definedName name="_slg6">#REF!</definedName>
    <definedName name="_sm100" localSheetId="15">#REF!</definedName>
    <definedName name="_sm100" localSheetId="17">#REF!</definedName>
    <definedName name="_sm100">#REF!</definedName>
    <definedName name="_SN3" localSheetId="15">#REF!</definedName>
    <definedName name="_SN3" localSheetId="16">#REF!</definedName>
    <definedName name="_SN3" localSheetId="17">#REF!</definedName>
    <definedName name="_SN3" localSheetId="14">#REF!</definedName>
    <definedName name="_SN3" localSheetId="19">#REF!</definedName>
    <definedName name="_SN3" localSheetId="20">#REF!</definedName>
    <definedName name="_SN3">#REF!</definedName>
    <definedName name="_SOC10">0.3456</definedName>
    <definedName name="_SOC8">0.2827</definedName>
    <definedName name="_Sort" localSheetId="15" hidden="1">#REF!</definedName>
    <definedName name="_Sort" localSheetId="16" hidden="1">#REF!</definedName>
    <definedName name="_Sort" localSheetId="17" hidden="1">#REF!</definedName>
    <definedName name="_Sort" localSheetId="14" hidden="1">#REF!</definedName>
    <definedName name="_Sort" localSheetId="19" hidden="1">#REF!</definedName>
    <definedName name="_Sort" localSheetId="20" hidden="1">#REF!</definedName>
    <definedName name="_Sort" hidden="1">#REF!</definedName>
    <definedName name="_Sta1">531.877</definedName>
    <definedName name="_Sta2">561.952</definedName>
    <definedName name="_Sta3">712.202</definedName>
    <definedName name="_Sta4">762.202</definedName>
    <definedName name="_Su">"#NAME!_Su"</definedName>
    <definedName name="_Su_26" localSheetId="16">_Su</definedName>
    <definedName name="_Su_26" localSheetId="17">_Su</definedName>
    <definedName name="_Su_26">_Su</definedName>
    <definedName name="_su12">NA()</definedName>
    <definedName name="_su45" localSheetId="15">#REF!</definedName>
    <definedName name="_su45" localSheetId="17">#REF!</definedName>
    <definedName name="_su45">#REF!</definedName>
    <definedName name="_Su70">NA()</definedName>
    <definedName name="_sua20" localSheetId="15">#REF!</definedName>
    <definedName name="_sua20" localSheetId="17">#REF!</definedName>
    <definedName name="_sua20">#REF!</definedName>
    <definedName name="_sua30" localSheetId="15">#REF!</definedName>
    <definedName name="_sua30" localSheetId="17">#REF!</definedName>
    <definedName name="_sua30">#REF!</definedName>
    <definedName name="_sw70609" localSheetId="15">#REF!</definedName>
    <definedName name="_sw70609" localSheetId="17">#REF!</definedName>
    <definedName name="_sw70609">#REF!</definedName>
    <definedName name="_T" localSheetId="15">#REF!</definedName>
    <definedName name="_T" localSheetId="17">#REF!</definedName>
    <definedName name="_T">#REF!</definedName>
    <definedName name="_T12">#N/A</definedName>
    <definedName name="_t23" localSheetId="17" hidden="1">{"'Sheet1'!$L$16"}</definedName>
    <definedName name="_t23" hidden="1">{"'Sheet1'!$L$16"}</definedName>
    <definedName name="_T4" localSheetId="15">#REF!</definedName>
    <definedName name="_T4" localSheetId="16">#REF!</definedName>
    <definedName name="_T4" localSheetId="17">#REF!</definedName>
    <definedName name="_T4" localSheetId="14">#REF!</definedName>
    <definedName name="_T4">#REF!</definedName>
    <definedName name="_t400" localSheetId="17" hidden="1">{"'Sheet1'!$L$16"}</definedName>
    <definedName name="_t400" hidden="1">{"'Sheet1'!$L$16"}</definedName>
    <definedName name="_T8" localSheetId="17" hidden="1">{"'Sheet1'!$L$16"}</definedName>
    <definedName name="_T8" hidden="1">{"'Sheet1'!$L$16"}</definedName>
    <definedName name="_ta1" localSheetId="15">#REF!</definedName>
    <definedName name="_ta1" localSheetId="17">#REF!</definedName>
    <definedName name="_ta1">#REF!</definedName>
    <definedName name="_ta2" localSheetId="15">#REF!</definedName>
    <definedName name="_ta2" localSheetId="17">#REF!</definedName>
    <definedName name="_ta2">#REF!</definedName>
    <definedName name="_ta3" localSheetId="15">#REF!</definedName>
    <definedName name="_ta3" localSheetId="17">#REF!</definedName>
    <definedName name="_ta3">#REF!</definedName>
    <definedName name="_ta4" localSheetId="15">#REF!</definedName>
    <definedName name="_ta4" localSheetId="17">#REF!</definedName>
    <definedName name="_ta4">#REF!</definedName>
    <definedName name="_ta5" localSheetId="15">#REF!</definedName>
    <definedName name="_ta5" localSheetId="17">#REF!</definedName>
    <definedName name="_ta5">#REF!</definedName>
    <definedName name="_ta6" localSheetId="15">#REF!</definedName>
    <definedName name="_ta6" localSheetId="17">#REF!</definedName>
    <definedName name="_ta6">#REF!</definedName>
    <definedName name="_tam2" localSheetId="15">#REF!</definedName>
    <definedName name="_tam2" localSheetId="17">#REF!</definedName>
    <definedName name="_tam2">#REF!</definedName>
    <definedName name="_TB03" localSheetId="15">#REF!</definedName>
    <definedName name="_TB03" localSheetId="16">#REF!</definedName>
    <definedName name="_TB03" localSheetId="17">#REF!</definedName>
    <definedName name="_TB03" localSheetId="14">#REF!</definedName>
    <definedName name="_TB03">#REF!</definedName>
    <definedName name="_TB0902" localSheetId="15">#REF!</definedName>
    <definedName name="_TB0902" localSheetId="16">#REF!</definedName>
    <definedName name="_TB0902" localSheetId="17">#REF!</definedName>
    <definedName name="_TB0902" localSheetId="14">#REF!</definedName>
    <definedName name="_TB0902">#REF!</definedName>
    <definedName name="_tb1" localSheetId="15">#REF!</definedName>
    <definedName name="_tb1" localSheetId="17">#REF!</definedName>
    <definedName name="_tb1">#REF!</definedName>
    <definedName name="_tb2" localSheetId="15">#REF!</definedName>
    <definedName name="_tb2" localSheetId="17">#REF!</definedName>
    <definedName name="_tb2">#REF!</definedName>
    <definedName name="_TB2002" localSheetId="15">#REF!</definedName>
    <definedName name="_TB2002" localSheetId="16">#REF!</definedName>
    <definedName name="_TB2002" localSheetId="17">#REF!</definedName>
    <definedName name="_TB2002" localSheetId="14">#REF!</definedName>
    <definedName name="_TB2002">#REF!</definedName>
    <definedName name="_tb3" localSheetId="15">#REF!</definedName>
    <definedName name="_tb3" localSheetId="17">#REF!</definedName>
    <definedName name="_tb3">#REF!</definedName>
    <definedName name="_tb4" localSheetId="15">#REF!</definedName>
    <definedName name="_tb4" localSheetId="17">#REF!</definedName>
    <definedName name="_tb4">#REF!</definedName>
    <definedName name="_tc1" localSheetId="15">#REF!</definedName>
    <definedName name="_tc1" localSheetId="17">#REF!</definedName>
    <definedName name="_tc1">#REF!</definedName>
    <definedName name="_tct3" localSheetId="15">#REF!</definedName>
    <definedName name="_tct3" localSheetId="17">#REF!</definedName>
    <definedName name="_tct3">#REF!</definedName>
    <definedName name="_tct3_1" localSheetId="15">#REF!</definedName>
    <definedName name="_tct3_1" localSheetId="17">#REF!</definedName>
    <definedName name="_tct3_1">#REF!</definedName>
    <definedName name="_tct3_2" localSheetId="15">#REF!</definedName>
    <definedName name="_tct3_2" localSheetId="17">#REF!</definedName>
    <definedName name="_tct3_2">#REF!</definedName>
    <definedName name="_tct3_20" localSheetId="15">#REF!</definedName>
    <definedName name="_tct3_20" localSheetId="17">#REF!</definedName>
    <definedName name="_tct3_20">#REF!</definedName>
    <definedName name="_tct5" localSheetId="15">#REF!</definedName>
    <definedName name="_tct5" localSheetId="17">#REF!</definedName>
    <definedName name="_tct5">#REF!</definedName>
    <definedName name="_td1" localSheetId="15" hidden="1">{"'Sheet1'!$L$16"}</definedName>
    <definedName name="_td1" localSheetId="16" hidden="1">{"'Sheet1'!$L$16"}</definedName>
    <definedName name="_td1" localSheetId="17" hidden="1">{"'Sheet1'!$L$16"}</definedName>
    <definedName name="_td1" localSheetId="14" hidden="1">{"'Sheet1'!$L$16"}</definedName>
    <definedName name="_td1" hidden="1">{"'Sheet1'!$L$16"}</definedName>
    <definedName name="_tdt6" localSheetId="15">#REF!</definedName>
    <definedName name="_tdt6" localSheetId="17">#REF!</definedName>
    <definedName name="_tdt6">#REF!</definedName>
    <definedName name="_te1" localSheetId="15">#REF!</definedName>
    <definedName name="_te1" localSheetId="17">#REF!</definedName>
    <definedName name="_te1">#REF!</definedName>
    <definedName name="_te2" localSheetId="15">#REF!</definedName>
    <definedName name="_te2" localSheetId="17">#REF!</definedName>
    <definedName name="_te2">#REF!</definedName>
    <definedName name="_tg427" localSheetId="15">#REF!</definedName>
    <definedName name="_tg427" localSheetId="17">#REF!</definedName>
    <definedName name="_tg427">#REF!</definedName>
    <definedName name="_TH1" localSheetId="15">#REF!</definedName>
    <definedName name="_TH1" localSheetId="17">#REF!</definedName>
    <definedName name="_TH1">#REF!</definedName>
    <definedName name="_th100">NA()</definedName>
    <definedName name="_TH160">NA()</definedName>
    <definedName name="_TH2" localSheetId="15">#REF!</definedName>
    <definedName name="_TH2" localSheetId="17">#REF!</definedName>
    <definedName name="_TH2">#REF!</definedName>
    <definedName name="_TH20" localSheetId="15">#REF!</definedName>
    <definedName name="_TH20" localSheetId="17">#REF!</definedName>
    <definedName name="_TH20">#REF!</definedName>
    <definedName name="_TH3" localSheetId="15">#REF!</definedName>
    <definedName name="_TH3" localSheetId="17">#REF!</definedName>
    <definedName name="_TH3">#REF!</definedName>
    <definedName name="_THt7" localSheetId="16">{"Book1","Bang chia luong.xls"}</definedName>
    <definedName name="_THt7" localSheetId="17">{"Book1","Bang chia luong.xls"}</definedName>
    <definedName name="_THt7">{"Book1","Bang chia luong.xls"}</definedName>
    <definedName name="_TK1" localSheetId="15">#REF!</definedName>
    <definedName name="_TK1" localSheetId="17">#REF!</definedName>
    <definedName name="_TK1">#REF!</definedName>
    <definedName name="_tk1111" localSheetId="15">#REF!</definedName>
    <definedName name="_tk1111" localSheetId="16">#REF!</definedName>
    <definedName name="_tk1111" localSheetId="17">#REF!</definedName>
    <definedName name="_tk1111" localSheetId="14">#REF!</definedName>
    <definedName name="_tk1111">#REF!</definedName>
    <definedName name="_tk1112" localSheetId="15">#REF!</definedName>
    <definedName name="_tk1112" localSheetId="16">#REF!</definedName>
    <definedName name="_tk1112" localSheetId="17">#REF!</definedName>
    <definedName name="_tk1112" localSheetId="14">#REF!</definedName>
    <definedName name="_tk1112">#REF!</definedName>
    <definedName name="_tk131" localSheetId="15">#REF!</definedName>
    <definedName name="_tk131" localSheetId="16">#REF!</definedName>
    <definedName name="_tk131" localSheetId="17">#REF!</definedName>
    <definedName name="_tk131" localSheetId="14">#REF!</definedName>
    <definedName name="_tk131">#REF!</definedName>
    <definedName name="_tk1331" localSheetId="15">#REF!</definedName>
    <definedName name="_tk1331" localSheetId="16">#REF!</definedName>
    <definedName name="_tk1331" localSheetId="17">#REF!</definedName>
    <definedName name="_tk1331" localSheetId="14">#REF!</definedName>
    <definedName name="_tk1331">#REF!</definedName>
    <definedName name="_tk139" localSheetId="15">#REF!</definedName>
    <definedName name="_tk139" localSheetId="16">#REF!</definedName>
    <definedName name="_tk139" localSheetId="17">#REF!</definedName>
    <definedName name="_tk139" localSheetId="14">#REF!</definedName>
    <definedName name="_tk139">#REF!</definedName>
    <definedName name="_tk141" localSheetId="15">#REF!</definedName>
    <definedName name="_tk141" localSheetId="16">#REF!</definedName>
    <definedName name="_tk141" localSheetId="17">#REF!</definedName>
    <definedName name="_tk141" localSheetId="14">#REF!</definedName>
    <definedName name="_tk141">#REF!</definedName>
    <definedName name="_tk142" localSheetId="15">#REF!</definedName>
    <definedName name="_tk142" localSheetId="16">#REF!</definedName>
    <definedName name="_tk142" localSheetId="17">#REF!</definedName>
    <definedName name="_tk142" localSheetId="14">#REF!</definedName>
    <definedName name="_tk142">#REF!</definedName>
    <definedName name="_tk144" localSheetId="15">#REF!</definedName>
    <definedName name="_tk144" localSheetId="16">#REF!</definedName>
    <definedName name="_tk144" localSheetId="17">#REF!</definedName>
    <definedName name="_tk144" localSheetId="14">#REF!</definedName>
    <definedName name="_tk144">#REF!</definedName>
    <definedName name="_tk152" localSheetId="15">#REF!</definedName>
    <definedName name="_tk152" localSheetId="16">#REF!</definedName>
    <definedName name="_tk152" localSheetId="17">#REF!</definedName>
    <definedName name="_tk152" localSheetId="14">#REF!</definedName>
    <definedName name="_tk152">#REF!</definedName>
    <definedName name="_tk153" localSheetId="15">#REF!</definedName>
    <definedName name="_tk153" localSheetId="16">#REF!</definedName>
    <definedName name="_tk153" localSheetId="17">#REF!</definedName>
    <definedName name="_tk153" localSheetId="14">#REF!</definedName>
    <definedName name="_tk153">#REF!</definedName>
    <definedName name="_tk154" localSheetId="15">#REF!</definedName>
    <definedName name="_tk154" localSheetId="16">#REF!</definedName>
    <definedName name="_tk154" localSheetId="17">#REF!</definedName>
    <definedName name="_tk154" localSheetId="14">#REF!</definedName>
    <definedName name="_tk154">#REF!</definedName>
    <definedName name="_tk155" localSheetId="15">#REF!</definedName>
    <definedName name="_tk155" localSheetId="16">#REF!</definedName>
    <definedName name="_tk155" localSheetId="17">#REF!</definedName>
    <definedName name="_tk155" localSheetId="14">#REF!</definedName>
    <definedName name="_TK155" localSheetId="19">#REF!</definedName>
    <definedName name="_TK155" localSheetId="20">#REF!</definedName>
    <definedName name="_tk155">#REF!</definedName>
    <definedName name="_tk159" localSheetId="15">#REF!</definedName>
    <definedName name="_tk159" localSheetId="16">#REF!</definedName>
    <definedName name="_tk159" localSheetId="17">#REF!</definedName>
    <definedName name="_tk159" localSheetId="14">#REF!</definedName>
    <definedName name="_tk159">#REF!</definedName>
    <definedName name="_tk214" localSheetId="15">#REF!</definedName>
    <definedName name="_tk214" localSheetId="16">#REF!</definedName>
    <definedName name="_tk214" localSheetId="17">#REF!</definedName>
    <definedName name="_tk214" localSheetId="14">#REF!</definedName>
    <definedName name="_tk214">#REF!</definedName>
    <definedName name="_tk3331" localSheetId="15">#REF!</definedName>
    <definedName name="_tk3331" localSheetId="16">#REF!</definedName>
    <definedName name="_tk3331" localSheetId="17">#REF!</definedName>
    <definedName name="_tk3331" localSheetId="14">#REF!</definedName>
    <definedName name="_tk3331">#REF!</definedName>
    <definedName name="_tk334" localSheetId="15">#REF!</definedName>
    <definedName name="_tk334" localSheetId="16">#REF!</definedName>
    <definedName name="_tk334" localSheetId="17">#REF!</definedName>
    <definedName name="_tk334" localSheetId="14">#REF!</definedName>
    <definedName name="_tk334">#REF!</definedName>
    <definedName name="_tk335" localSheetId="15">#REF!</definedName>
    <definedName name="_tk335" localSheetId="16">#REF!</definedName>
    <definedName name="_tk335" localSheetId="17">#REF!</definedName>
    <definedName name="_tk335" localSheetId="14">#REF!</definedName>
    <definedName name="_tk335">#REF!</definedName>
    <definedName name="_tk336" localSheetId="15">#REF!</definedName>
    <definedName name="_tk336" localSheetId="16">#REF!</definedName>
    <definedName name="_tk336" localSheetId="17">#REF!</definedName>
    <definedName name="_tk336" localSheetId="14">#REF!</definedName>
    <definedName name="_tk336">#REF!</definedName>
    <definedName name="_tk3384" localSheetId="15">#REF!</definedName>
    <definedName name="_tk3384" localSheetId="16">#REF!</definedName>
    <definedName name="_tk3384" localSheetId="17">#REF!</definedName>
    <definedName name="_tk3384" localSheetId="14">#REF!</definedName>
    <definedName name="_tk3384">#REF!</definedName>
    <definedName name="_tk341" localSheetId="15">#REF!</definedName>
    <definedName name="_tk341" localSheetId="16">#REF!</definedName>
    <definedName name="_tk341" localSheetId="17">#REF!</definedName>
    <definedName name="_tk341" localSheetId="14">#REF!</definedName>
    <definedName name="_tk341">#REF!</definedName>
    <definedName name="_tk344" localSheetId="15">#REF!</definedName>
    <definedName name="_tk344" localSheetId="16">#REF!</definedName>
    <definedName name="_tk344" localSheetId="17">#REF!</definedName>
    <definedName name="_tk344" localSheetId="14">#REF!</definedName>
    <definedName name="_tk344">#REF!</definedName>
    <definedName name="_tk413" localSheetId="15">#REF!</definedName>
    <definedName name="_tk413" localSheetId="16">#REF!</definedName>
    <definedName name="_tk413" localSheetId="17">#REF!</definedName>
    <definedName name="_tk413" localSheetId="14">#REF!</definedName>
    <definedName name="_tk413">#REF!</definedName>
    <definedName name="_tk4211" localSheetId="15">#REF!</definedName>
    <definedName name="_tk4211" localSheetId="16">#REF!</definedName>
    <definedName name="_tk4211" localSheetId="17">#REF!</definedName>
    <definedName name="_tk4211" localSheetId="14">#REF!</definedName>
    <definedName name="_tk4211">#REF!</definedName>
    <definedName name="_tk4212" localSheetId="15">#REF!</definedName>
    <definedName name="_tk4212" localSheetId="16">#REF!</definedName>
    <definedName name="_tk4212" localSheetId="17">#REF!</definedName>
    <definedName name="_tk4212" localSheetId="14">#REF!</definedName>
    <definedName name="_tk4212">#REF!</definedName>
    <definedName name="_TK422" localSheetId="15">#REF!</definedName>
    <definedName name="_TK422" localSheetId="16">#REF!</definedName>
    <definedName name="_TK422" localSheetId="17">#REF!</definedName>
    <definedName name="_TK422" localSheetId="14">#REF!</definedName>
    <definedName name="_TK422" localSheetId="20">#REF!</definedName>
    <definedName name="_TK422">#REF!</definedName>
    <definedName name="_tk511" localSheetId="15">#REF!</definedName>
    <definedName name="_tk511" localSheetId="16">#REF!</definedName>
    <definedName name="_tk511" localSheetId="17">#REF!</definedName>
    <definedName name="_tk511" localSheetId="14">#REF!</definedName>
    <definedName name="_tk511">#REF!</definedName>
    <definedName name="_tk621" localSheetId="15">#REF!</definedName>
    <definedName name="_tk621" localSheetId="16">#REF!</definedName>
    <definedName name="_tk621" localSheetId="17">#REF!</definedName>
    <definedName name="_tk621" localSheetId="14">#REF!</definedName>
    <definedName name="_tk621">#REF!</definedName>
    <definedName name="_tk627" localSheetId="15">#REF!</definedName>
    <definedName name="_tk627" localSheetId="16">#REF!</definedName>
    <definedName name="_tk627" localSheetId="17">#REF!</definedName>
    <definedName name="_tk627" localSheetId="14">#REF!</definedName>
    <definedName name="_tk627">#REF!</definedName>
    <definedName name="_tk632" localSheetId="15">#REF!</definedName>
    <definedName name="_tk632" localSheetId="16">#REF!</definedName>
    <definedName name="_tk632" localSheetId="17">#REF!</definedName>
    <definedName name="_tk632" localSheetId="14">#REF!</definedName>
    <definedName name="_tk632">#REF!</definedName>
    <definedName name="_tk641" localSheetId="15">#REF!</definedName>
    <definedName name="_tk641" localSheetId="16">#REF!</definedName>
    <definedName name="_tk641" localSheetId="17">#REF!</definedName>
    <definedName name="_tk641" localSheetId="14">#REF!</definedName>
    <definedName name="_tk641">#REF!</definedName>
    <definedName name="_tk642" localSheetId="15">#REF!</definedName>
    <definedName name="_tk642" localSheetId="16">#REF!</definedName>
    <definedName name="_tk642" localSheetId="17">#REF!</definedName>
    <definedName name="_tk642" localSheetId="14">#REF!</definedName>
    <definedName name="_tk642">#REF!</definedName>
    <definedName name="_tk711" localSheetId="15">#REF!</definedName>
    <definedName name="_tk711" localSheetId="16">#REF!</definedName>
    <definedName name="_tk711" localSheetId="17">#REF!</definedName>
    <definedName name="_tk711" localSheetId="14">#REF!</definedName>
    <definedName name="_tk711">#REF!</definedName>
    <definedName name="_tk721" localSheetId="15">#REF!</definedName>
    <definedName name="_tk721" localSheetId="16">#REF!</definedName>
    <definedName name="_tk721" localSheetId="17">#REF!</definedName>
    <definedName name="_tk721" localSheetId="14">#REF!</definedName>
    <definedName name="_tk721">#REF!</definedName>
    <definedName name="_tk811" localSheetId="15">#REF!</definedName>
    <definedName name="_tk811" localSheetId="16">#REF!</definedName>
    <definedName name="_tk811" localSheetId="17">#REF!</definedName>
    <definedName name="_tk811" localSheetId="14">#REF!</definedName>
    <definedName name="_tk811">#REF!</definedName>
    <definedName name="_tk821" localSheetId="15">#REF!</definedName>
    <definedName name="_tk821" localSheetId="16">#REF!</definedName>
    <definedName name="_tk821" localSheetId="17">#REF!</definedName>
    <definedName name="_tk821" localSheetId="14">#REF!</definedName>
    <definedName name="_tk821">#REF!</definedName>
    <definedName name="_tk911" localSheetId="15">#REF!</definedName>
    <definedName name="_tk911" localSheetId="16">#REF!</definedName>
    <definedName name="_tk911" localSheetId="17">#REF!</definedName>
    <definedName name="_tk911" localSheetId="14">#REF!</definedName>
    <definedName name="_tk911">#REF!</definedName>
    <definedName name="_TL1" localSheetId="15">#REF!</definedName>
    <definedName name="_TL1" localSheetId="16">#REF!</definedName>
    <definedName name="_TL1" localSheetId="17">#REF!</definedName>
    <definedName name="_TL1" localSheetId="14">#REF!</definedName>
    <definedName name="_TL1" localSheetId="19">#REF!</definedName>
    <definedName name="_TL1" localSheetId="20">#REF!</definedName>
    <definedName name="_TL1">#REF!</definedName>
    <definedName name="_TL2" localSheetId="15">#REF!</definedName>
    <definedName name="_TL2" localSheetId="16">#REF!</definedName>
    <definedName name="_TL2" localSheetId="17">#REF!</definedName>
    <definedName name="_TL2" localSheetId="14">#REF!</definedName>
    <definedName name="_TL2" localSheetId="19">#REF!</definedName>
    <definedName name="_TL2" localSheetId="20">#REF!</definedName>
    <definedName name="_TL2">#REF!</definedName>
    <definedName name="_TL3" localSheetId="15">#REF!</definedName>
    <definedName name="_TL3" localSheetId="16">#REF!</definedName>
    <definedName name="_TL3" localSheetId="17">#REF!</definedName>
    <definedName name="_TL3" localSheetId="14">#REF!</definedName>
    <definedName name="_TL3" localSheetId="19">#REF!</definedName>
    <definedName name="_TL3" localSheetId="20">#REF!</definedName>
    <definedName name="_TL3">#REF!</definedName>
    <definedName name="_TLA120" localSheetId="15">#REF!</definedName>
    <definedName name="_TLA120" localSheetId="16">#REF!</definedName>
    <definedName name="_TLA120" localSheetId="17">#REF!</definedName>
    <definedName name="_TLA120" localSheetId="14">#REF!</definedName>
    <definedName name="_TLA120" localSheetId="19">#REF!</definedName>
    <definedName name="_TLA120" localSheetId="20">#REF!</definedName>
    <definedName name="_TLA120">#REF!</definedName>
    <definedName name="_TLA35" localSheetId="15">#REF!</definedName>
    <definedName name="_TLA35" localSheetId="16">#REF!</definedName>
    <definedName name="_TLA35" localSheetId="17">#REF!</definedName>
    <definedName name="_TLA35" localSheetId="14">#REF!</definedName>
    <definedName name="_TLA35" localSheetId="19">#REF!</definedName>
    <definedName name="_TLA35" localSheetId="20">#REF!</definedName>
    <definedName name="_TLA35">#REF!</definedName>
    <definedName name="_TLA50" localSheetId="15">#REF!</definedName>
    <definedName name="_TLA50" localSheetId="16">#REF!</definedName>
    <definedName name="_TLA50" localSheetId="17">#REF!</definedName>
    <definedName name="_TLA50" localSheetId="14">#REF!</definedName>
    <definedName name="_TLA50" localSheetId="19">#REF!</definedName>
    <definedName name="_TLA50" localSheetId="20">#REF!</definedName>
    <definedName name="_TLA50">#REF!</definedName>
    <definedName name="_TLA70" localSheetId="15">#REF!</definedName>
    <definedName name="_TLA70" localSheetId="16">#REF!</definedName>
    <definedName name="_TLA70" localSheetId="17">#REF!</definedName>
    <definedName name="_TLA70" localSheetId="14">#REF!</definedName>
    <definedName name="_TLA70" localSheetId="19">#REF!</definedName>
    <definedName name="_TLA70" localSheetId="20">#REF!</definedName>
    <definedName name="_TLA70">#REF!</definedName>
    <definedName name="_TLA95" localSheetId="15">#REF!</definedName>
    <definedName name="_TLA95" localSheetId="16">#REF!</definedName>
    <definedName name="_TLA95" localSheetId="17">#REF!</definedName>
    <definedName name="_TLA95" localSheetId="14">#REF!</definedName>
    <definedName name="_TLA95" localSheetId="19">#REF!</definedName>
    <definedName name="_TLA95" localSheetId="20">#REF!</definedName>
    <definedName name="_TLA95">#REF!</definedName>
    <definedName name="_TM02" localSheetId="15">#REF!</definedName>
    <definedName name="_TM02" localSheetId="16">#REF!</definedName>
    <definedName name="_TM02" localSheetId="17">#REF!</definedName>
    <definedName name="_TM02" localSheetId="14">#REF!</definedName>
    <definedName name="_TM02">#REF!</definedName>
    <definedName name="_TM2" localSheetId="17" hidden="1">{"'Sheet1'!$L$16"}</definedName>
    <definedName name="_TM2" hidden="1">{"'Sheet1'!$L$16"}</definedName>
    <definedName name="_toi3" localSheetId="15">#REF!</definedName>
    <definedName name="_toi3" localSheetId="17">#REF!</definedName>
    <definedName name="_toi3">#REF!</definedName>
    <definedName name="_toi5" localSheetId="15">#REF!</definedName>
    <definedName name="_toi5" localSheetId="17">#REF!</definedName>
    <definedName name="_toi5">#REF!</definedName>
    <definedName name="_tp2" localSheetId="15">#REF!</definedName>
    <definedName name="_tp2" localSheetId="17">#REF!</definedName>
    <definedName name="_tp2">#REF!</definedName>
    <definedName name="_tq2" localSheetId="15">#REF!</definedName>
    <definedName name="_tq2" localSheetId="16">#REF!</definedName>
    <definedName name="_tq2" localSheetId="17">#REF!</definedName>
    <definedName name="_tq2" localSheetId="14">#REF!</definedName>
    <definedName name="_tq2" localSheetId="20">#REF!</definedName>
    <definedName name="_tq2">#REF!</definedName>
    <definedName name="_TR250">NA()</definedName>
    <definedName name="_tr375">NA()</definedName>
    <definedName name="_tra100" localSheetId="15">#REF!</definedName>
    <definedName name="_tra100" localSheetId="17">#REF!</definedName>
    <definedName name="_tra100">#REF!</definedName>
    <definedName name="_tra102" localSheetId="15">#REF!</definedName>
    <definedName name="_tra102" localSheetId="17">#REF!</definedName>
    <definedName name="_tra102">#REF!</definedName>
    <definedName name="_tra104" localSheetId="15">#REF!</definedName>
    <definedName name="_tra104" localSheetId="17">#REF!</definedName>
    <definedName name="_tra104">#REF!</definedName>
    <definedName name="_tra106" localSheetId="15">#REF!</definedName>
    <definedName name="_tra106" localSheetId="17">#REF!</definedName>
    <definedName name="_tra106">#REF!</definedName>
    <definedName name="_tra108" localSheetId="15">#REF!</definedName>
    <definedName name="_tra108" localSheetId="17">#REF!</definedName>
    <definedName name="_tra108">#REF!</definedName>
    <definedName name="_tra110" localSheetId="15">#REF!</definedName>
    <definedName name="_tra110" localSheetId="17">#REF!</definedName>
    <definedName name="_tra110">#REF!</definedName>
    <definedName name="_tra112" localSheetId="15">#REF!</definedName>
    <definedName name="_tra112" localSheetId="17">#REF!</definedName>
    <definedName name="_tra112">#REF!</definedName>
    <definedName name="_tra114" localSheetId="15">#REF!</definedName>
    <definedName name="_tra114" localSheetId="17">#REF!</definedName>
    <definedName name="_tra114">#REF!</definedName>
    <definedName name="_tra116" localSheetId="15">#REF!</definedName>
    <definedName name="_tra116" localSheetId="17">#REF!</definedName>
    <definedName name="_tra116">#REF!</definedName>
    <definedName name="_tra118" localSheetId="15">#REF!</definedName>
    <definedName name="_tra118" localSheetId="17">#REF!</definedName>
    <definedName name="_tra118">#REF!</definedName>
    <definedName name="_tra120" localSheetId="15">#REF!</definedName>
    <definedName name="_tra120" localSheetId="17">#REF!</definedName>
    <definedName name="_tra120">#REF!</definedName>
    <definedName name="_tra122" localSheetId="15">#REF!</definedName>
    <definedName name="_tra122" localSheetId="17">#REF!</definedName>
    <definedName name="_tra122">#REF!</definedName>
    <definedName name="_tra124" localSheetId="15">#REF!</definedName>
    <definedName name="_tra124" localSheetId="17">#REF!</definedName>
    <definedName name="_tra124">#REF!</definedName>
    <definedName name="_tra126" localSheetId="15">#REF!</definedName>
    <definedName name="_tra126" localSheetId="17">#REF!</definedName>
    <definedName name="_tra126">#REF!</definedName>
    <definedName name="_tra128" localSheetId="15">#REF!</definedName>
    <definedName name="_tra128" localSheetId="17">#REF!</definedName>
    <definedName name="_tra128">#REF!</definedName>
    <definedName name="_tra130" localSheetId="15">#REF!</definedName>
    <definedName name="_tra130" localSheetId="17">#REF!</definedName>
    <definedName name="_tra130">#REF!</definedName>
    <definedName name="_tra132" localSheetId="15">#REF!</definedName>
    <definedName name="_tra132" localSheetId="17">#REF!</definedName>
    <definedName name="_tra132">#REF!</definedName>
    <definedName name="_tra134" localSheetId="15">#REF!</definedName>
    <definedName name="_tra134" localSheetId="17">#REF!</definedName>
    <definedName name="_tra134">#REF!</definedName>
    <definedName name="_tra136" localSheetId="15">#REF!</definedName>
    <definedName name="_tra136" localSheetId="17">#REF!</definedName>
    <definedName name="_tra136">#REF!</definedName>
    <definedName name="_tra138" localSheetId="15">#REF!</definedName>
    <definedName name="_tra138" localSheetId="17">#REF!</definedName>
    <definedName name="_tra138">#REF!</definedName>
    <definedName name="_tra140" localSheetId="15">#REF!</definedName>
    <definedName name="_tra140" localSheetId="17">#REF!</definedName>
    <definedName name="_tra140">#REF!</definedName>
    <definedName name="_tra70" localSheetId="15">#REF!</definedName>
    <definedName name="_tra70" localSheetId="17">#REF!</definedName>
    <definedName name="_tra70">#REF!</definedName>
    <definedName name="_tra72" localSheetId="15">#REF!</definedName>
    <definedName name="_tra72" localSheetId="17">#REF!</definedName>
    <definedName name="_tra72">#REF!</definedName>
    <definedName name="_tra74" localSheetId="15">#REF!</definedName>
    <definedName name="_tra74" localSheetId="17">#REF!</definedName>
    <definedName name="_tra74">#REF!</definedName>
    <definedName name="_tra76" localSheetId="15">#REF!</definedName>
    <definedName name="_tra76" localSheetId="17">#REF!</definedName>
    <definedName name="_tra76">#REF!</definedName>
    <definedName name="_tra78" localSheetId="15">#REF!</definedName>
    <definedName name="_tra78" localSheetId="17">#REF!</definedName>
    <definedName name="_tra78">#REF!</definedName>
    <definedName name="_tra80" localSheetId="15">#REF!</definedName>
    <definedName name="_tra80" localSheetId="17">#REF!</definedName>
    <definedName name="_tra80">#REF!</definedName>
    <definedName name="_tra82" localSheetId="15">#REF!</definedName>
    <definedName name="_tra82" localSheetId="17">#REF!</definedName>
    <definedName name="_tra82">#REF!</definedName>
    <definedName name="_tra84" localSheetId="15">#REF!</definedName>
    <definedName name="_tra84" localSheetId="17">#REF!</definedName>
    <definedName name="_tra84">#REF!</definedName>
    <definedName name="_tra86" localSheetId="15">#REF!</definedName>
    <definedName name="_tra86" localSheetId="17">#REF!</definedName>
    <definedName name="_tra86">#REF!</definedName>
    <definedName name="_tra88" localSheetId="15">#REF!</definedName>
    <definedName name="_tra88" localSheetId="17">#REF!</definedName>
    <definedName name="_tra88">#REF!</definedName>
    <definedName name="_tra90" localSheetId="15">#REF!</definedName>
    <definedName name="_tra90" localSheetId="17">#REF!</definedName>
    <definedName name="_tra90">#REF!</definedName>
    <definedName name="_tra92" localSheetId="15">#REF!</definedName>
    <definedName name="_tra92" localSheetId="17">#REF!</definedName>
    <definedName name="_tra92">#REF!</definedName>
    <definedName name="_tra94" localSheetId="15">#REF!</definedName>
    <definedName name="_tra94" localSheetId="17">#REF!</definedName>
    <definedName name="_tra94">#REF!</definedName>
    <definedName name="_tra96" localSheetId="15">#REF!</definedName>
    <definedName name="_tra96" localSheetId="17">#REF!</definedName>
    <definedName name="_tra96">#REF!</definedName>
    <definedName name="_tra98" localSheetId="15">#REF!</definedName>
    <definedName name="_tra98" localSheetId="17">#REF!</definedName>
    <definedName name="_tra98">#REF!</definedName>
    <definedName name="_Tru21" localSheetId="15" hidden="1">{"'Sheet1'!$L$16"}</definedName>
    <definedName name="_Tru21" localSheetId="16" hidden="1">{"'Sheet1'!$L$16"}</definedName>
    <definedName name="_Tru21" localSheetId="17" hidden="1">{"'Sheet1'!$L$16"}</definedName>
    <definedName name="_Tru21" localSheetId="14" hidden="1">{"'Sheet1'!$L$16"}</definedName>
    <definedName name="_Tru21" hidden="1">{"'Sheet1'!$L$16"}</definedName>
    <definedName name="_tt10" localSheetId="15">#REF!</definedName>
    <definedName name="_tt10" localSheetId="17">#REF!</definedName>
    <definedName name="_tt10">#REF!</definedName>
    <definedName name="_tt22" localSheetId="15">#REF!</definedName>
    <definedName name="_tt22" localSheetId="17">#REF!</definedName>
    <definedName name="_tt22">#REF!</definedName>
    <definedName name="_tt3" localSheetId="15" hidden="1">{"'Sheet1'!$L$16"}</definedName>
    <definedName name="_tt3" localSheetId="16" hidden="1">{"'Sheet1'!$L$16"}</definedName>
    <definedName name="_tt3" localSheetId="17" hidden="1">{"'Sheet1'!$L$16"}</definedName>
    <definedName name="_tt3" localSheetId="14" hidden="1">{"'Sheet1'!$L$16"}</definedName>
    <definedName name="_tt3" hidden="1">{"'Sheet1'!$L$16"}</definedName>
    <definedName name="_TT31" localSheetId="15" hidden="1">{"'Sheet1'!$L$16"}</definedName>
    <definedName name="_TT31" localSheetId="16" hidden="1">{"'Sheet1'!$L$16"}</definedName>
    <definedName name="_TT31" localSheetId="17" hidden="1">{"'Sheet1'!$L$16"}</definedName>
    <definedName name="_TT31" localSheetId="14" hidden="1">{"'Sheet1'!$L$16"}</definedName>
    <definedName name="_TT31" hidden="1">{"'Sheet1'!$L$16"}</definedName>
    <definedName name="_tt6" localSheetId="15">#REF!</definedName>
    <definedName name="_tt6" localSheetId="17">#REF!</definedName>
    <definedName name="_tt6">#REF!</definedName>
    <definedName name="_tz593" localSheetId="15">#REF!</definedName>
    <definedName name="_tz593" localSheetId="16">#REF!</definedName>
    <definedName name="_tz593" localSheetId="17">#REF!</definedName>
    <definedName name="_tz593" localSheetId="14">#REF!</definedName>
    <definedName name="_tz593" localSheetId="19">#REF!</definedName>
    <definedName name="_tz593" localSheetId="20">#REF!</definedName>
    <definedName name="_tz593">#REF!</definedName>
    <definedName name="_u" localSheetId="15">#REF!</definedName>
    <definedName name="_u" localSheetId="17">#REF!</definedName>
    <definedName name="_u">#REF!</definedName>
    <definedName name="_u_20" localSheetId="15">#REF!</definedName>
    <definedName name="_u_20" localSheetId="17">#REF!</definedName>
    <definedName name="_u_20">#REF!</definedName>
    <definedName name="_u_28" localSheetId="15">#REF!</definedName>
    <definedName name="_u_28" localSheetId="17">#REF!</definedName>
    <definedName name="_u_28">#REF!</definedName>
    <definedName name="_ui108" localSheetId="15">#REF!</definedName>
    <definedName name="_ui108" localSheetId="17">#REF!</definedName>
    <definedName name="_ui108">#REF!</definedName>
    <definedName name="_ui110" localSheetId="15">#REF!</definedName>
    <definedName name="_ui110" localSheetId="17">#REF!</definedName>
    <definedName name="_ui110">#REF!</definedName>
    <definedName name="_ui140" localSheetId="15">#REF!</definedName>
    <definedName name="_ui140" localSheetId="17">#REF!</definedName>
    <definedName name="_ui140">#REF!</definedName>
    <definedName name="_ui180" localSheetId="15">#REF!</definedName>
    <definedName name="_ui180" localSheetId="17">#REF!</definedName>
    <definedName name="_ui180">#REF!</definedName>
    <definedName name="_Uk1" localSheetId="15">#REF!</definedName>
    <definedName name="_Uk1" localSheetId="17">#REF!</definedName>
    <definedName name="_Uk1">#REF!</definedName>
    <definedName name="_Uk10" localSheetId="15">#REF!</definedName>
    <definedName name="_Uk10" localSheetId="17">#REF!</definedName>
    <definedName name="_Uk10">#REF!</definedName>
    <definedName name="_Uk11" localSheetId="15">#REF!</definedName>
    <definedName name="_Uk11" localSheetId="17">#REF!</definedName>
    <definedName name="_Uk11">#REF!</definedName>
    <definedName name="_Uk12" localSheetId="15">#REF!</definedName>
    <definedName name="_Uk12" localSheetId="17">#REF!</definedName>
    <definedName name="_Uk12">#REF!</definedName>
    <definedName name="_Uk13" localSheetId="15">#REF!</definedName>
    <definedName name="_Uk13" localSheetId="17">#REF!</definedName>
    <definedName name="_Uk13">#REF!</definedName>
    <definedName name="_Uk14" localSheetId="15">#REF!</definedName>
    <definedName name="_Uk14" localSheetId="17">#REF!</definedName>
    <definedName name="_Uk14">#REF!</definedName>
    <definedName name="_Uk15" localSheetId="15">#REF!</definedName>
    <definedName name="_Uk15" localSheetId="17">#REF!</definedName>
    <definedName name="_Uk15">#REF!</definedName>
    <definedName name="_Uk16" localSheetId="15">#REF!</definedName>
    <definedName name="_Uk16" localSheetId="17">#REF!</definedName>
    <definedName name="_Uk16">#REF!</definedName>
    <definedName name="_Uk17" localSheetId="15">#REF!</definedName>
    <definedName name="_Uk17" localSheetId="17">#REF!</definedName>
    <definedName name="_Uk17">#REF!</definedName>
    <definedName name="_Uk18" localSheetId="15">#REF!</definedName>
    <definedName name="_Uk18" localSheetId="17">#REF!</definedName>
    <definedName name="_Uk18">#REF!</definedName>
    <definedName name="_Uk19" localSheetId="15">#REF!</definedName>
    <definedName name="_Uk19" localSheetId="17">#REF!</definedName>
    <definedName name="_Uk19">#REF!</definedName>
    <definedName name="_Uk2" localSheetId="15">#REF!</definedName>
    <definedName name="_Uk2" localSheetId="17">#REF!</definedName>
    <definedName name="_Uk2">#REF!</definedName>
    <definedName name="_Uk20" localSheetId="15">#REF!</definedName>
    <definedName name="_Uk20" localSheetId="17">#REF!</definedName>
    <definedName name="_Uk20">#REF!</definedName>
    <definedName name="_Uk21" localSheetId="15">#REF!</definedName>
    <definedName name="_Uk21" localSheetId="17">#REF!</definedName>
    <definedName name="_Uk21">#REF!</definedName>
    <definedName name="_Uk22" localSheetId="15">#REF!</definedName>
    <definedName name="_Uk22" localSheetId="17">#REF!</definedName>
    <definedName name="_Uk22">#REF!</definedName>
    <definedName name="_Uk23" localSheetId="15">#REF!</definedName>
    <definedName name="_Uk23" localSheetId="17">#REF!</definedName>
    <definedName name="_Uk23">#REF!</definedName>
    <definedName name="_Uk3" localSheetId="15">#REF!</definedName>
    <definedName name="_Uk3" localSheetId="17">#REF!</definedName>
    <definedName name="_Uk3">#REF!</definedName>
    <definedName name="_Uk4" localSheetId="15">#REF!</definedName>
    <definedName name="_Uk4" localSheetId="17">#REF!</definedName>
    <definedName name="_Uk4">#REF!</definedName>
    <definedName name="_Uk5" localSheetId="15">#REF!</definedName>
    <definedName name="_Uk5" localSheetId="17">#REF!</definedName>
    <definedName name="_Uk5">#REF!</definedName>
    <definedName name="_Uk6" localSheetId="15">#REF!</definedName>
    <definedName name="_Uk6" localSheetId="17">#REF!</definedName>
    <definedName name="_Uk6">#REF!</definedName>
    <definedName name="_Uk7" localSheetId="15">#REF!</definedName>
    <definedName name="_Uk7" localSheetId="17">#REF!</definedName>
    <definedName name="_Uk7">#REF!</definedName>
    <definedName name="_Uk8" localSheetId="15">#REF!</definedName>
    <definedName name="_Uk8" localSheetId="17">#REF!</definedName>
    <definedName name="_Uk8">#REF!</definedName>
    <definedName name="_Uk9" localSheetId="15">#REF!</definedName>
    <definedName name="_Uk9" localSheetId="17">#REF!</definedName>
    <definedName name="_Uk9">#REF!</definedName>
    <definedName name="_v" localSheetId="15">#REF!</definedName>
    <definedName name="_v" localSheetId="17">#REF!</definedName>
    <definedName name="_v">#REF!</definedName>
    <definedName name="_v_28" localSheetId="15">#REF!</definedName>
    <definedName name="_v_28" localSheetId="17">#REF!</definedName>
    <definedName name="_v_28">#REF!</definedName>
    <definedName name="_V10" localSheetId="15">#REF!</definedName>
    <definedName name="_V10" localSheetId="17">#REF!</definedName>
    <definedName name="_V10">#REF!</definedName>
    <definedName name="_V10_28" localSheetId="15">#REF!</definedName>
    <definedName name="_V10_28" localSheetId="17">#REF!</definedName>
    <definedName name="_V10_28">#REF!</definedName>
    <definedName name="_va1" localSheetId="15">#REF!</definedName>
    <definedName name="_va1" localSheetId="17">#REF!</definedName>
    <definedName name="_va1">#REF!</definedName>
    <definedName name="_VAN1">NA()</definedName>
    <definedName name="_vb1214" localSheetId="15">#REF!</definedName>
    <definedName name="_vb1214" localSheetId="17">#REF!</definedName>
    <definedName name="_vb1214">#REF!</definedName>
    <definedName name="_vb1215" localSheetId="15">#REF!</definedName>
    <definedName name="_vb1215" localSheetId="17">#REF!</definedName>
    <definedName name="_vb1215">#REF!</definedName>
    <definedName name="_vb1224" localSheetId="15">#REF!</definedName>
    <definedName name="_vb1224" localSheetId="17">#REF!</definedName>
    <definedName name="_vb1224">#REF!</definedName>
    <definedName name="_vb1225" localSheetId="15">#REF!</definedName>
    <definedName name="_vb1225" localSheetId="17">#REF!</definedName>
    <definedName name="_vb1225">#REF!</definedName>
    <definedName name="_vb1234" localSheetId="15">#REF!</definedName>
    <definedName name="_vb1234" localSheetId="17">#REF!</definedName>
    <definedName name="_vb1234">#REF!</definedName>
    <definedName name="_vbt100" localSheetId="15">#REF!</definedName>
    <definedName name="_vbt100" localSheetId="17">#REF!</definedName>
    <definedName name="_vbt100">#REF!</definedName>
    <definedName name="_vbt150" localSheetId="15">#REF!</definedName>
    <definedName name="_vbt150" localSheetId="17">#REF!</definedName>
    <definedName name="_vbt150">#REF!</definedName>
    <definedName name="_vbt200" localSheetId="15">#REF!</definedName>
    <definedName name="_vbt200" localSheetId="17">#REF!</definedName>
    <definedName name="_vbt200">#REF!</definedName>
    <definedName name="_vc1" localSheetId="15">#REF!</definedName>
    <definedName name="_vc1" localSheetId="17">#REF!</definedName>
    <definedName name="_vc1">#REF!</definedName>
    <definedName name="_vc2" localSheetId="15">#REF!</definedName>
    <definedName name="_vc2" localSheetId="17">#REF!</definedName>
    <definedName name="_vc2">#REF!</definedName>
    <definedName name="_vc2121" localSheetId="15">#REF!</definedName>
    <definedName name="_vc2121" localSheetId="17">#REF!</definedName>
    <definedName name="_vc2121">#REF!</definedName>
    <definedName name="_vc2122" localSheetId="15">#REF!</definedName>
    <definedName name="_vc2122" localSheetId="17">#REF!</definedName>
    <definedName name="_vc2122">#REF!</definedName>
    <definedName name="_vc2123" localSheetId="15">#REF!</definedName>
    <definedName name="_vc2123" localSheetId="17">#REF!</definedName>
    <definedName name="_vc2123">#REF!</definedName>
    <definedName name="_vc2124" localSheetId="15">#REF!</definedName>
    <definedName name="_vc2124" localSheetId="17">#REF!</definedName>
    <definedName name="_vc2124">#REF!</definedName>
    <definedName name="_vc2131" localSheetId="15">#REF!</definedName>
    <definedName name="_vc2131" localSheetId="17">#REF!</definedName>
    <definedName name="_vc2131">#REF!</definedName>
    <definedName name="_vc2132" localSheetId="15">#REF!</definedName>
    <definedName name="_vc2132" localSheetId="17">#REF!</definedName>
    <definedName name="_vc2132">#REF!</definedName>
    <definedName name="_vc2134" localSheetId="15">#REF!</definedName>
    <definedName name="_vc2134" localSheetId="17">#REF!</definedName>
    <definedName name="_vc2134">#REF!</definedName>
    <definedName name="_vc2141" localSheetId="15">#REF!</definedName>
    <definedName name="_vc2141" localSheetId="17">#REF!</definedName>
    <definedName name="_vc2141">#REF!</definedName>
    <definedName name="_vc2142" localSheetId="15">#REF!</definedName>
    <definedName name="_vc2142" localSheetId="17">#REF!</definedName>
    <definedName name="_vc2142">#REF!</definedName>
    <definedName name="_vc2143" localSheetId="15">#REF!</definedName>
    <definedName name="_vc2143" localSheetId="17">#REF!</definedName>
    <definedName name="_vc2143">#REF!</definedName>
    <definedName name="_vc2223" localSheetId="15">#REF!</definedName>
    <definedName name="_vc2223" localSheetId="17">#REF!</definedName>
    <definedName name="_vc2223">#REF!</definedName>
    <definedName name="_vc3" localSheetId="15">#REF!</definedName>
    <definedName name="_vc3" localSheetId="17">#REF!</definedName>
    <definedName name="_vc3">#REF!</definedName>
    <definedName name="_vc3136" localSheetId="15">#REF!</definedName>
    <definedName name="_vc3136" localSheetId="17">#REF!</definedName>
    <definedName name="_vc3136">#REF!</definedName>
    <definedName name="_vc4" localSheetId="15" hidden="1">{"'Sheet1'!$L$16"}</definedName>
    <definedName name="_vc4" localSheetId="16" hidden="1">{"'Sheet1'!$L$16"}</definedName>
    <definedName name="_vc4" localSheetId="17" hidden="1">{"'Sheet1'!$L$16"}</definedName>
    <definedName name="_vc4" localSheetId="14" hidden="1">{"'Sheet1'!$L$16"}</definedName>
    <definedName name="_vc4" hidden="1">{"'Sheet1'!$L$16"}</definedName>
    <definedName name="_VC400" localSheetId="15">#REF!</definedName>
    <definedName name="_VC400" localSheetId="17">#REF!</definedName>
    <definedName name="_VC400">#REF!</definedName>
    <definedName name="_VCD4" localSheetId="15">#REF!</definedName>
    <definedName name="_VCD4" localSheetId="17">#REF!</definedName>
    <definedName name="_VCD4">#REF!</definedName>
    <definedName name="_vl1" localSheetId="15">#REF!</definedName>
    <definedName name="_vl1" localSheetId="17">#REF!</definedName>
    <definedName name="_vl1">#REF!</definedName>
    <definedName name="_VL100" localSheetId="15">#REF!</definedName>
    <definedName name="_VL100" localSheetId="16">#REF!</definedName>
    <definedName name="_VL100" localSheetId="17">#REF!</definedName>
    <definedName name="_VL100" localSheetId="14">#REF!</definedName>
    <definedName name="_VL100" localSheetId="19">#REF!</definedName>
    <definedName name="_VL100" localSheetId="20">#REF!</definedName>
    <definedName name="_VL100">#REF!</definedName>
    <definedName name="_vl150" localSheetId="15">#REF!</definedName>
    <definedName name="_vl150" localSheetId="17">#REF!</definedName>
    <definedName name="_vl150">#REF!</definedName>
    <definedName name="_vl2" localSheetId="15" hidden="1">{"'Sheet1'!$L$16"}</definedName>
    <definedName name="_vl2" localSheetId="16" hidden="1">{"'Sheet1'!$L$16"}</definedName>
    <definedName name="_vl2" localSheetId="17" hidden="1">{"'Sheet1'!$L$16"}</definedName>
    <definedName name="_vl2" localSheetId="14" hidden="1">{"'Sheet1'!$L$16"}</definedName>
    <definedName name="_vl2" hidden="1">{"'Sheet1'!$L$16"}</definedName>
    <definedName name="_VL200" localSheetId="15">#REF!</definedName>
    <definedName name="_VL200" localSheetId="16">#REF!</definedName>
    <definedName name="_VL200" localSheetId="17">#REF!</definedName>
    <definedName name="_VL200" localSheetId="14">#REF!</definedName>
    <definedName name="_VL200">#REF!</definedName>
    <definedName name="_VL250" localSheetId="15">#REF!</definedName>
    <definedName name="_VL250" localSheetId="16">#REF!</definedName>
    <definedName name="_VL250" localSheetId="17">#REF!</definedName>
    <definedName name="_VL250" localSheetId="14">#REF!</definedName>
    <definedName name="_VL250" localSheetId="19">#REF!</definedName>
    <definedName name="_VL250" localSheetId="20">#REF!</definedName>
    <definedName name="_VL250">#REF!</definedName>
    <definedName name="_vl50" localSheetId="15">#REF!</definedName>
    <definedName name="_vl50" localSheetId="17">#REF!</definedName>
    <definedName name="_vl50">#REF!</definedName>
    <definedName name="_VLI150" localSheetId="15">#REF!</definedName>
    <definedName name="_VLI150" localSheetId="17">#REF!</definedName>
    <definedName name="_VLI150">#REF!</definedName>
    <definedName name="_VLI200" localSheetId="15">#REF!</definedName>
    <definedName name="_VLI200" localSheetId="17">#REF!</definedName>
    <definedName name="_VLI200">#REF!</definedName>
    <definedName name="_VLI50" localSheetId="15">#REF!</definedName>
    <definedName name="_VLI50" localSheetId="17">#REF!</definedName>
    <definedName name="_VLI50">#REF!</definedName>
    <definedName name="_VLP2" localSheetId="15" hidden="1">{"'Sheet1'!$L$16"}</definedName>
    <definedName name="_VLP2" localSheetId="16" hidden="1">{"'Sheet1'!$L$16"}</definedName>
    <definedName name="_VLP2" localSheetId="17" hidden="1">{"'Sheet1'!$L$16"}</definedName>
    <definedName name="_VLP2" localSheetId="14" hidden="1">{"'Sheet1'!$L$16"}</definedName>
    <definedName name="_VLP2" hidden="1">{"'Sheet1'!$L$16"}</definedName>
    <definedName name="_vu1" localSheetId="15">#REF!</definedName>
    <definedName name="_vu1" localSheetId="17">#REF!</definedName>
    <definedName name="_vu1">#REF!</definedName>
    <definedName name="_vu12124" localSheetId="15">#REF!</definedName>
    <definedName name="_vu12124" localSheetId="17">#REF!</definedName>
    <definedName name="_vu12124">#REF!</definedName>
    <definedName name="_vu2" localSheetId="15">#REF!</definedName>
    <definedName name="_vu2" localSheetId="17">#REF!</definedName>
    <definedName name="_vu2">#REF!</definedName>
    <definedName name="_vu3" localSheetId="15">#REF!</definedName>
    <definedName name="_vu3" localSheetId="17">#REF!</definedName>
    <definedName name="_vu3">#REF!</definedName>
    <definedName name="_vua100" localSheetId="15">#REF!</definedName>
    <definedName name="_vua100" localSheetId="17">#REF!</definedName>
    <definedName name="_vua100">#REF!</definedName>
    <definedName name="_vub1215" localSheetId="15">#REF!</definedName>
    <definedName name="_vub1215" localSheetId="17">#REF!</definedName>
    <definedName name="_vub1215">#REF!</definedName>
    <definedName name="_vub1234" localSheetId="15">#REF!</definedName>
    <definedName name="_vub1234" localSheetId="17">#REF!</definedName>
    <definedName name="_vub1234">#REF!</definedName>
    <definedName name="_vuc2124" localSheetId="15">#REF!</definedName>
    <definedName name="_vuc2124" localSheetId="17">#REF!</definedName>
    <definedName name="_vuc2124">#REF!</definedName>
    <definedName name="_vuc2134" localSheetId="15">#REF!</definedName>
    <definedName name="_vuc2134" localSheetId="17">#REF!</definedName>
    <definedName name="_vuc2134">#REF!</definedName>
    <definedName name="_Xa">"#NAME!_Xa"</definedName>
    <definedName name="_Xa_26" localSheetId="16">_Xa</definedName>
    <definedName name="_Xa_26" localSheetId="17">_Xa</definedName>
    <definedName name="_Xa_26">_Xa</definedName>
    <definedName name="_Xa04" localSheetId="15">#REF!</definedName>
    <definedName name="_Xa04" localSheetId="16">#REF!</definedName>
    <definedName name="_Xa04" localSheetId="17">#REF!</definedName>
    <definedName name="_Xa04">#REF!</definedName>
    <definedName name="_xb80" localSheetId="15">#REF!</definedName>
    <definedName name="_xb80" localSheetId="17">#REF!</definedName>
    <definedName name="_xb80">#REF!</definedName>
    <definedName name="_xm30" localSheetId="15">#REF!</definedName>
    <definedName name="_xm30" localSheetId="17">#REF!</definedName>
    <definedName name="_xm30">#REF!</definedName>
    <definedName name="_xm40" localSheetId="15">#REF!</definedName>
    <definedName name="_xm40" localSheetId="17">#REF!</definedName>
    <definedName name="_xm40">#REF!</definedName>
    <definedName name="_xx1" localSheetId="15">#REF!</definedName>
    <definedName name="_xx1" localSheetId="17">#REF!</definedName>
    <definedName name="_xx1">#REF!</definedName>
    <definedName name="_xx12" localSheetId="15">#REF!</definedName>
    <definedName name="_xx12" localSheetId="17">#REF!</definedName>
    <definedName name="_xx12">#REF!</definedName>
    <definedName name="_xx2" localSheetId="15">#REF!</definedName>
    <definedName name="_xx2" localSheetId="17">#REF!</definedName>
    <definedName name="_xx2">#REF!</definedName>
    <definedName name="_xx3" localSheetId="15">#REF!</definedName>
    <definedName name="_xx3" localSheetId="17">#REF!</definedName>
    <definedName name="_xx3">#REF!</definedName>
    <definedName name="_xx4" localSheetId="15">#REF!</definedName>
    <definedName name="_xx4" localSheetId="17">#REF!</definedName>
    <definedName name="_xx4">#REF!</definedName>
    <definedName name="_xx5" localSheetId="15">#REF!</definedName>
    <definedName name="_xx5" localSheetId="17">#REF!</definedName>
    <definedName name="_xx5">#REF!</definedName>
    <definedName name="_xx6" localSheetId="15">#REF!</definedName>
    <definedName name="_xx6" localSheetId="17">#REF!</definedName>
    <definedName name="_xx6">#REF!</definedName>
    <definedName name="_xx7" localSheetId="15">#REF!</definedName>
    <definedName name="_xx7" localSheetId="17">#REF!</definedName>
    <definedName name="_xx7">#REF!</definedName>
    <definedName name="_yy1" localSheetId="15">#REF!</definedName>
    <definedName name="_yy1" localSheetId="17">#REF!</definedName>
    <definedName name="_yy1">#REF!</definedName>
    <definedName name="_yy2" localSheetId="15">#REF!</definedName>
    <definedName name="_yy2" localSheetId="17">#REF!</definedName>
    <definedName name="_yy2">#REF!</definedName>
    <definedName name="_z">NA()</definedName>
    <definedName name="_z_2" localSheetId="15">#REF!</definedName>
    <definedName name="_z_2" localSheetId="17">#REF!</definedName>
    <definedName name="_z_2">#REF!</definedName>
    <definedName name="_z_28" localSheetId="15">#REF!</definedName>
    <definedName name="_z_28" localSheetId="17">#REF!</definedName>
    <definedName name="_z_28">#REF!</definedName>
    <definedName name="_zx1" localSheetId="15">#REF!</definedName>
    <definedName name="_zx1" localSheetId="17">#REF!</definedName>
    <definedName name="_zx1">#REF!</definedName>
    <definedName name="A" localSheetId="15">#REF!</definedName>
    <definedName name="A" localSheetId="16">#REF!</definedName>
    <definedName name="A" localSheetId="17">#REF!</definedName>
    <definedName name="A" localSheetId="14">#REF!</definedName>
    <definedName name="A">#REF!</definedName>
    <definedName name="â" localSheetId="15" hidden="1">{"'Sheet1'!$L$16"}</definedName>
    <definedName name="â" localSheetId="16" hidden="1">{"'Sheet1'!$L$16"}</definedName>
    <definedName name="â" localSheetId="17" hidden="1">{"'Sheet1'!$L$16"}</definedName>
    <definedName name="â" localSheetId="14" hidden="1">{"'Sheet1'!$L$16"}</definedName>
    <definedName name="â" hidden="1">{"'Sheet1'!$L$16"}</definedName>
    <definedName name="A." localSheetId="15">#REF!</definedName>
    <definedName name="A." localSheetId="17">#REF!</definedName>
    <definedName name="A.">#REF!</definedName>
    <definedName name="A._20" localSheetId="15">#REF!</definedName>
    <definedName name="A._20" localSheetId="17">#REF!</definedName>
    <definedName name="A._20">#REF!</definedName>
    <definedName name="A._28" localSheetId="15">#REF!</definedName>
    <definedName name="A._28" localSheetId="17">#REF!</definedName>
    <definedName name="A._28">#REF!</definedName>
    <definedName name="a_" localSheetId="15">#REF!</definedName>
    <definedName name="a_" localSheetId="17">#REF!</definedName>
    <definedName name="a_">#REF!</definedName>
    <definedName name="a__20" localSheetId="15">#REF!</definedName>
    <definedName name="a__20" localSheetId="17">#REF!</definedName>
    <definedName name="a__20">#REF!</definedName>
    <definedName name="a__28" localSheetId="15">#REF!</definedName>
    <definedName name="a__28" localSheetId="17">#REF!</definedName>
    <definedName name="a__28">#REF!</definedName>
    <definedName name="A_01" localSheetId="15">#REF!</definedName>
    <definedName name="A_01" localSheetId="17">#REF!</definedName>
    <definedName name="A_01">#REF!</definedName>
    <definedName name="A_01_20" localSheetId="15">#REF!</definedName>
    <definedName name="A_01_20" localSheetId="17">#REF!</definedName>
    <definedName name="A_01_20">#REF!</definedName>
    <definedName name="A_01_28" localSheetId="15">#REF!</definedName>
    <definedName name="A_01_28" localSheetId="17">#REF!</definedName>
    <definedName name="A_01_28">#REF!</definedName>
    <definedName name="A_02" localSheetId="15">#REF!</definedName>
    <definedName name="A_02" localSheetId="17">#REF!</definedName>
    <definedName name="A_02">#REF!</definedName>
    <definedName name="A_02_20" localSheetId="15">#REF!</definedName>
    <definedName name="A_02_20" localSheetId="17">#REF!</definedName>
    <definedName name="A_02_20">#REF!</definedName>
    <definedName name="A_02_28" localSheetId="15">#REF!</definedName>
    <definedName name="A_02_28" localSheetId="17">#REF!</definedName>
    <definedName name="A_02_28">#REF!</definedName>
    <definedName name="A_03" localSheetId="15">#REF!</definedName>
    <definedName name="A_03" localSheetId="17">#REF!</definedName>
    <definedName name="A_03">#REF!</definedName>
    <definedName name="A_03_20" localSheetId="15">#REF!</definedName>
    <definedName name="A_03_20" localSheetId="17">#REF!</definedName>
    <definedName name="A_03_20">#REF!</definedName>
    <definedName name="A_03_28" localSheetId="15">#REF!</definedName>
    <definedName name="A_03_28" localSheetId="17">#REF!</definedName>
    <definedName name="A_03_28">#REF!</definedName>
    <definedName name="A_04" localSheetId="15">#REF!</definedName>
    <definedName name="A_04" localSheetId="17">#REF!</definedName>
    <definedName name="A_04">#REF!</definedName>
    <definedName name="A_04_20" localSheetId="15">#REF!</definedName>
    <definedName name="A_04_20" localSheetId="17">#REF!</definedName>
    <definedName name="A_04_20">#REF!</definedName>
    <definedName name="A_04_28" localSheetId="15">#REF!</definedName>
    <definedName name="A_04_28" localSheetId="17">#REF!</definedName>
    <definedName name="A_04_28">#REF!</definedName>
    <definedName name="A_05" localSheetId="15">#REF!</definedName>
    <definedName name="A_05" localSheetId="17">#REF!</definedName>
    <definedName name="A_05">#REF!</definedName>
    <definedName name="A_05_20" localSheetId="15">#REF!</definedName>
    <definedName name="A_05_20" localSheetId="17">#REF!</definedName>
    <definedName name="A_05_20">#REF!</definedName>
    <definedName name="A_05_28" localSheetId="15">#REF!</definedName>
    <definedName name="A_05_28" localSheetId="17">#REF!</definedName>
    <definedName name="A_05_28">#REF!</definedName>
    <definedName name="A_06" localSheetId="15">#REF!</definedName>
    <definedName name="A_06" localSheetId="17">#REF!</definedName>
    <definedName name="A_06">#REF!</definedName>
    <definedName name="A_06_20" localSheetId="15">#REF!</definedName>
    <definedName name="A_06_20" localSheetId="17">#REF!</definedName>
    <definedName name="A_06_20">#REF!</definedName>
    <definedName name="A_06_28" localSheetId="15">#REF!</definedName>
    <definedName name="A_06_28" localSheetId="17">#REF!</definedName>
    <definedName name="A_06_28">#REF!</definedName>
    <definedName name="A_07" localSheetId="15">#REF!</definedName>
    <definedName name="A_07" localSheetId="17">#REF!</definedName>
    <definedName name="A_07">#REF!</definedName>
    <definedName name="A_07_20" localSheetId="15">#REF!</definedName>
    <definedName name="A_07_20" localSheetId="17">#REF!</definedName>
    <definedName name="A_07_20">#REF!</definedName>
    <definedName name="A_07_28" localSheetId="15">#REF!</definedName>
    <definedName name="A_07_28" localSheetId="17">#REF!</definedName>
    <definedName name="A_07_28">#REF!</definedName>
    <definedName name="A_08" localSheetId="15">#REF!</definedName>
    <definedName name="A_08" localSheetId="17">#REF!</definedName>
    <definedName name="A_08">#REF!</definedName>
    <definedName name="A_08_20" localSheetId="15">#REF!</definedName>
    <definedName name="A_08_20" localSheetId="17">#REF!</definedName>
    <definedName name="A_08_20">#REF!</definedName>
    <definedName name="A_08_28" localSheetId="15">#REF!</definedName>
    <definedName name="A_08_28" localSheetId="17">#REF!</definedName>
    <definedName name="A_08_28">#REF!</definedName>
    <definedName name="A_09" localSheetId="15">#REF!</definedName>
    <definedName name="A_09" localSheetId="17">#REF!</definedName>
    <definedName name="A_09">#REF!</definedName>
    <definedName name="A_09_20" localSheetId="15">#REF!</definedName>
    <definedName name="A_09_20" localSheetId="17">#REF!</definedName>
    <definedName name="A_09_20">#REF!</definedName>
    <definedName name="A_09_28" localSheetId="15">#REF!</definedName>
    <definedName name="A_09_28" localSheetId="17">#REF!</definedName>
    <definedName name="A_09_28">#REF!</definedName>
    <definedName name="A_10" localSheetId="15">#REF!</definedName>
    <definedName name="A_10" localSheetId="17">#REF!</definedName>
    <definedName name="A_10">#REF!</definedName>
    <definedName name="A_10_20" localSheetId="15">#REF!</definedName>
    <definedName name="A_10_20" localSheetId="17">#REF!</definedName>
    <definedName name="A_10_20">#REF!</definedName>
    <definedName name="A_10_28" localSheetId="15">#REF!</definedName>
    <definedName name="A_10_28" localSheetId="17">#REF!</definedName>
    <definedName name="A_10_28">#REF!</definedName>
    <definedName name="A_11" localSheetId="15">#REF!</definedName>
    <definedName name="A_11" localSheetId="17">#REF!</definedName>
    <definedName name="A_11">#REF!</definedName>
    <definedName name="A_11_20" localSheetId="15">#REF!</definedName>
    <definedName name="A_11_20" localSheetId="17">#REF!</definedName>
    <definedName name="A_11_20">#REF!</definedName>
    <definedName name="A_11_28" localSheetId="15">#REF!</definedName>
    <definedName name="A_11_28" localSheetId="17">#REF!</definedName>
    <definedName name="A_11_28">#REF!</definedName>
    <definedName name="A_12" localSheetId="15">#REF!</definedName>
    <definedName name="A_12" localSheetId="17">#REF!</definedName>
    <definedName name="A_12">#REF!</definedName>
    <definedName name="A_12_20" localSheetId="15">#REF!</definedName>
    <definedName name="A_12_20" localSheetId="17">#REF!</definedName>
    <definedName name="A_12_20">#REF!</definedName>
    <definedName name="A_12_28" localSheetId="15">#REF!</definedName>
    <definedName name="A_12_28" localSheetId="17">#REF!</definedName>
    <definedName name="A_12_28">#REF!</definedName>
    <definedName name="A_13" localSheetId="15">#REF!</definedName>
    <definedName name="A_13" localSheetId="17">#REF!</definedName>
    <definedName name="A_13">#REF!</definedName>
    <definedName name="A_13_20" localSheetId="15">#REF!</definedName>
    <definedName name="A_13_20" localSheetId="17">#REF!</definedName>
    <definedName name="A_13_20">#REF!</definedName>
    <definedName name="A_13_28" localSheetId="15">#REF!</definedName>
    <definedName name="A_13_28" localSheetId="17">#REF!</definedName>
    <definedName name="A_13_28">#REF!</definedName>
    <definedName name="A_14" localSheetId="15">#REF!</definedName>
    <definedName name="A_14" localSheetId="17">#REF!</definedName>
    <definedName name="A_14">#REF!</definedName>
    <definedName name="A_14_20" localSheetId="15">#REF!</definedName>
    <definedName name="A_14_20" localSheetId="17">#REF!</definedName>
    <definedName name="A_14_20">#REF!</definedName>
    <definedName name="A_14_28" localSheetId="15">#REF!</definedName>
    <definedName name="A_14_28" localSheetId="17">#REF!</definedName>
    <definedName name="A_14_28">#REF!</definedName>
    <definedName name="A_15" localSheetId="15">#REF!</definedName>
    <definedName name="A_15" localSheetId="17">#REF!</definedName>
    <definedName name="A_15">#REF!</definedName>
    <definedName name="A_15_20" localSheetId="15">#REF!</definedName>
    <definedName name="A_15_20" localSheetId="17">#REF!</definedName>
    <definedName name="A_15_20">#REF!</definedName>
    <definedName name="A_15_28" localSheetId="15">#REF!</definedName>
    <definedName name="A_15_28" localSheetId="17">#REF!</definedName>
    <definedName name="A_15_28">#REF!</definedName>
    <definedName name="A_16" localSheetId="15">#REF!</definedName>
    <definedName name="A_16" localSheetId="17">#REF!</definedName>
    <definedName name="A_16">#REF!</definedName>
    <definedName name="A_16_20" localSheetId="15">#REF!</definedName>
    <definedName name="A_16_20" localSheetId="17">#REF!</definedName>
    <definedName name="A_16_20">#REF!</definedName>
    <definedName name="A_16_28" localSheetId="15">#REF!</definedName>
    <definedName name="A_16_28" localSheetId="17">#REF!</definedName>
    <definedName name="A_16_28">#REF!</definedName>
    <definedName name="A_17" localSheetId="15">#REF!</definedName>
    <definedName name="A_17" localSheetId="17">#REF!</definedName>
    <definedName name="A_17">#REF!</definedName>
    <definedName name="A_17_20" localSheetId="15">#REF!</definedName>
    <definedName name="A_17_20" localSheetId="17">#REF!</definedName>
    <definedName name="A_17_20">#REF!</definedName>
    <definedName name="A_17_28" localSheetId="15">#REF!</definedName>
    <definedName name="A_17_28" localSheetId="17">#REF!</definedName>
    <definedName name="A_17_28">#REF!</definedName>
    <definedName name="A_18" localSheetId="15">#REF!</definedName>
    <definedName name="A_18" localSheetId="17">#REF!</definedName>
    <definedName name="A_18">#REF!</definedName>
    <definedName name="A_18_20" localSheetId="15">#REF!</definedName>
    <definedName name="A_18_20" localSheetId="17">#REF!</definedName>
    <definedName name="A_18_20">#REF!</definedName>
    <definedName name="A_18_28" localSheetId="15">#REF!</definedName>
    <definedName name="A_18_28" localSheetId="17">#REF!</definedName>
    <definedName name="A_18_28">#REF!</definedName>
    <definedName name="A_19" localSheetId="15">#REF!</definedName>
    <definedName name="A_19" localSheetId="17">#REF!</definedName>
    <definedName name="A_19">#REF!</definedName>
    <definedName name="A_19_20" localSheetId="15">#REF!</definedName>
    <definedName name="A_19_20" localSheetId="17">#REF!</definedName>
    <definedName name="A_19_20">#REF!</definedName>
    <definedName name="A_19_28" localSheetId="15">#REF!</definedName>
    <definedName name="A_19_28" localSheetId="17">#REF!</definedName>
    <definedName name="A_19_28">#REF!</definedName>
    <definedName name="A_20" localSheetId="15">#REF!</definedName>
    <definedName name="A_20" localSheetId="17">#REF!</definedName>
    <definedName name="A_20">#REF!</definedName>
    <definedName name="A_20_20" localSheetId="15">#REF!</definedName>
    <definedName name="A_20_20" localSheetId="17">#REF!</definedName>
    <definedName name="A_20_20">#REF!</definedName>
    <definedName name="A_20_28" localSheetId="15">#REF!</definedName>
    <definedName name="A_20_28" localSheetId="17">#REF!</definedName>
    <definedName name="A_20_28">#REF!</definedName>
    <definedName name="A_21" localSheetId="15">#REF!</definedName>
    <definedName name="A_21" localSheetId="17">#REF!</definedName>
    <definedName name="A_21">#REF!</definedName>
    <definedName name="A_21_20" localSheetId="15">#REF!</definedName>
    <definedName name="A_21_20" localSheetId="17">#REF!</definedName>
    <definedName name="A_21_20">#REF!</definedName>
    <definedName name="A_21_28" localSheetId="15">#REF!</definedName>
    <definedName name="A_21_28" localSheetId="17">#REF!</definedName>
    <definedName name="A_21_28">#REF!</definedName>
    <definedName name="A_22" localSheetId="15">#REF!</definedName>
    <definedName name="A_22" localSheetId="17">#REF!</definedName>
    <definedName name="A_22">#REF!</definedName>
    <definedName name="A_22_20" localSheetId="15">#REF!</definedName>
    <definedName name="A_22_20" localSheetId="17">#REF!</definedName>
    <definedName name="A_22_20">#REF!</definedName>
    <definedName name="A_22_28" localSheetId="15">#REF!</definedName>
    <definedName name="A_22_28" localSheetId="17">#REF!</definedName>
    <definedName name="A_22_28">#REF!</definedName>
    <definedName name="A_23" localSheetId="15">#REF!</definedName>
    <definedName name="A_23" localSheetId="17">#REF!</definedName>
    <definedName name="A_23">#REF!</definedName>
    <definedName name="A_23_20" localSheetId="15">#REF!</definedName>
    <definedName name="A_23_20" localSheetId="17">#REF!</definedName>
    <definedName name="A_23_20">#REF!</definedName>
    <definedName name="A_23_28" localSheetId="15">#REF!</definedName>
    <definedName name="A_23_28" localSheetId="17">#REF!</definedName>
    <definedName name="A_23_28">#REF!</definedName>
    <definedName name="A_24" localSheetId="15">#REF!</definedName>
    <definedName name="A_24" localSheetId="17">#REF!</definedName>
    <definedName name="A_24">#REF!</definedName>
    <definedName name="A_24_20" localSheetId="15">#REF!</definedName>
    <definedName name="A_24_20" localSheetId="17">#REF!</definedName>
    <definedName name="A_24_20">#REF!</definedName>
    <definedName name="A_24_28" localSheetId="15">#REF!</definedName>
    <definedName name="A_24_28" localSheetId="17">#REF!</definedName>
    <definedName name="A_24_28">#REF!</definedName>
    <definedName name="A_25" localSheetId="15">#REF!</definedName>
    <definedName name="A_25" localSheetId="17">#REF!</definedName>
    <definedName name="A_25">#REF!</definedName>
    <definedName name="A_25_20" localSheetId="15">#REF!</definedName>
    <definedName name="A_25_20" localSheetId="17">#REF!</definedName>
    <definedName name="A_25_20">#REF!</definedName>
    <definedName name="A_25_28" localSheetId="15">#REF!</definedName>
    <definedName name="A_25_28" localSheetId="17">#REF!</definedName>
    <definedName name="A_25_28">#REF!</definedName>
    <definedName name="A_26" localSheetId="15">#REF!</definedName>
    <definedName name="A_26" localSheetId="17">#REF!</definedName>
    <definedName name="A_26">#REF!</definedName>
    <definedName name="A_26_20" localSheetId="15">#REF!</definedName>
    <definedName name="A_26_20" localSheetId="17">#REF!</definedName>
    <definedName name="A_26_20">#REF!</definedName>
    <definedName name="A_26_28" localSheetId="15">#REF!</definedName>
    <definedName name="A_26_28" localSheetId="17">#REF!</definedName>
    <definedName name="A_26_28">#REF!</definedName>
    <definedName name="A_27" localSheetId="15">#REF!</definedName>
    <definedName name="A_27" localSheetId="17">#REF!</definedName>
    <definedName name="A_27">#REF!</definedName>
    <definedName name="A_27_20" localSheetId="15">#REF!</definedName>
    <definedName name="A_27_20" localSheetId="17">#REF!</definedName>
    <definedName name="A_27_20">#REF!</definedName>
    <definedName name="A_27_28" localSheetId="15">#REF!</definedName>
    <definedName name="A_27_28" localSheetId="17">#REF!</definedName>
    <definedName name="A_27_28">#REF!</definedName>
    <definedName name="A_28" localSheetId="15">#REF!</definedName>
    <definedName name="A_28" localSheetId="17">#REF!</definedName>
    <definedName name="A_28">#REF!</definedName>
    <definedName name="A_28_20" localSheetId="15">#REF!</definedName>
    <definedName name="A_28_20" localSheetId="17">#REF!</definedName>
    <definedName name="A_28_20">#REF!</definedName>
    <definedName name="A_28_28" localSheetId="15">#REF!</definedName>
    <definedName name="A_28_28" localSheetId="17">#REF!</definedName>
    <definedName name="A_28_28">#REF!</definedName>
    <definedName name="A_29" localSheetId="15">#REF!</definedName>
    <definedName name="A_29" localSheetId="17">#REF!</definedName>
    <definedName name="A_29">#REF!</definedName>
    <definedName name="A_29_20" localSheetId="15">#REF!</definedName>
    <definedName name="A_29_20" localSheetId="17">#REF!</definedName>
    <definedName name="A_29_20">#REF!</definedName>
    <definedName name="A_29_28" localSheetId="15">#REF!</definedName>
    <definedName name="A_29_28" localSheetId="17">#REF!</definedName>
    <definedName name="A_29_28">#REF!</definedName>
    <definedName name="A_3">"$#REF!.$B$4"</definedName>
    <definedName name="a_min" localSheetId="15">#REF!</definedName>
    <definedName name="a_min" localSheetId="17">#REF!</definedName>
    <definedName name="a_min">#REF!</definedName>
    <definedName name="a_min_20" localSheetId="15">#REF!</definedName>
    <definedName name="a_min_20" localSheetId="17">#REF!</definedName>
    <definedName name="a_min_20">#REF!</definedName>
    <definedName name="a_min_28" localSheetId="15">#REF!</definedName>
    <definedName name="a_min_28" localSheetId="17">#REF!</definedName>
    <definedName name="a_min_28">#REF!</definedName>
    <definedName name="a0.75" localSheetId="15">#REF!</definedName>
    <definedName name="a0.75" localSheetId="17">#REF!</definedName>
    <definedName name="a0.75">#REF!</definedName>
    <definedName name="a0.75_28" localSheetId="15">#REF!</definedName>
    <definedName name="a0.75_28" localSheetId="17">#REF!</definedName>
    <definedName name="a0.75_28">#REF!</definedName>
    <definedName name="A01_">#N/A</definedName>
    <definedName name="A01__26">NA()</definedName>
    <definedName name="A01__28">NA()</definedName>
    <definedName name="A01AC">#N/A</definedName>
    <definedName name="A01AC_26">NA()</definedName>
    <definedName name="A01AC_28">NA()</definedName>
    <definedName name="A01CAT">#N/A</definedName>
    <definedName name="A01CAT_26">NA()</definedName>
    <definedName name="A01CAT_28">NA()</definedName>
    <definedName name="A01CODE">#N/A</definedName>
    <definedName name="A01CODE_26">NA()</definedName>
    <definedName name="A01CODE_28">NA()</definedName>
    <definedName name="A01DATA">#N/A</definedName>
    <definedName name="A01DATA_26">NA()</definedName>
    <definedName name="A01DATA_28">NA()</definedName>
    <definedName name="A01MI">#N/A</definedName>
    <definedName name="A01MI_26">NA()</definedName>
    <definedName name="A01MI_28">NA()</definedName>
    <definedName name="A01TO">#N/A</definedName>
    <definedName name="A01TO_26">NA()</definedName>
    <definedName name="A01TO_28">NA()</definedName>
    <definedName name="a1.1" localSheetId="15">#REF!</definedName>
    <definedName name="a1.1" localSheetId="16">#REF!</definedName>
    <definedName name="a1.1" localSheetId="17">#REF!</definedName>
    <definedName name="a1.1" localSheetId="14">#REF!</definedName>
    <definedName name="a1.1" localSheetId="19">#REF!</definedName>
    <definedName name="a1.1" localSheetId="20">#REF!</definedName>
    <definedName name="a1.1">#REF!</definedName>
    <definedName name="a1.1_20" localSheetId="15">#REF!</definedName>
    <definedName name="a1.1_20" localSheetId="17">#REF!</definedName>
    <definedName name="a1.1_20">#REF!</definedName>
    <definedName name="a1.1_28" localSheetId="15">#REF!</definedName>
    <definedName name="a1.1_28" localSheetId="17">#REF!</definedName>
    <definedName name="a1.1_28">#REF!</definedName>
    <definedName name="A1.8" localSheetId="15">#REF!</definedName>
    <definedName name="A1.8" localSheetId="17">#REF!</definedName>
    <definedName name="A1.8">#REF!</definedName>
    <definedName name="A1.8_20" localSheetId="15">#REF!</definedName>
    <definedName name="A1.8_20" localSheetId="17">#REF!</definedName>
    <definedName name="A1.8_20">#REF!</definedName>
    <definedName name="A1.8_28" localSheetId="15">#REF!</definedName>
    <definedName name="A1.8_28" localSheetId="17">#REF!</definedName>
    <definedName name="A1.8_28">#REF!</definedName>
    <definedName name="A1.8N2" localSheetId="15">#REF!</definedName>
    <definedName name="A1.8N2" localSheetId="17">#REF!</definedName>
    <definedName name="A1.8N2">#REF!</definedName>
    <definedName name="A1.8N2_20" localSheetId="15">#REF!</definedName>
    <definedName name="A1.8N2_20" localSheetId="17">#REF!</definedName>
    <definedName name="A1.8N2_20">#REF!</definedName>
    <definedName name="A1.8N2_28" localSheetId="15">#REF!</definedName>
    <definedName name="A1.8N2_28" localSheetId="17">#REF!</definedName>
    <definedName name="A1.8N2_28">#REF!</definedName>
    <definedName name="A1.8N3" localSheetId="15">#REF!</definedName>
    <definedName name="A1.8N3" localSheetId="17">#REF!</definedName>
    <definedName name="A1.8N3">#REF!</definedName>
    <definedName name="A1.8N3_20" localSheetId="15">#REF!</definedName>
    <definedName name="A1.8N3_20" localSheetId="17">#REF!</definedName>
    <definedName name="A1.8N3_20">#REF!</definedName>
    <definedName name="a1_" localSheetId="15">#REF!</definedName>
    <definedName name="a1_" localSheetId="17">#REF!</definedName>
    <definedName name="a1_">#REF!</definedName>
    <definedName name="a10_a11_a12_a13_" localSheetId="15">#REF!</definedName>
    <definedName name="a10_a11_a12_a13_" localSheetId="17">#REF!</definedName>
    <definedName name="a10_a11_a12_a13_">#REF!</definedName>
    <definedName name="a10_a11_a12_a13__28" localSheetId="15">#REF!</definedName>
    <definedName name="a10_a11_a12_a13__28" localSheetId="17">#REF!</definedName>
    <definedName name="a10_a11_a12_a13__28">#REF!</definedName>
    <definedName name="A120_" localSheetId="15">#REF!</definedName>
    <definedName name="A120_" localSheetId="16">#REF!</definedName>
    <definedName name="A120_" localSheetId="17">#REF!</definedName>
    <definedName name="A120_" localSheetId="14">#REF!</definedName>
    <definedName name="A120_" localSheetId="19">#REF!</definedName>
    <definedName name="A120_" localSheetId="20">#REF!</definedName>
    <definedName name="A120_">#REF!</definedName>
    <definedName name="A120__26" localSheetId="15">#REF!</definedName>
    <definedName name="A120__26" localSheetId="17">#REF!</definedName>
    <definedName name="A120__26">#REF!</definedName>
    <definedName name="A120__28" localSheetId="15">#REF!</definedName>
    <definedName name="A120__28" localSheetId="17">#REF!</definedName>
    <definedName name="A120__28">#REF!</definedName>
    <definedName name="A120__3">"$#REF!.$B$23"</definedName>
    <definedName name="a16550_28" localSheetId="15">#REF!</definedName>
    <definedName name="a16550_28" localSheetId="17">#REF!</definedName>
    <definedName name="a16550_28">#REF!</definedName>
    <definedName name="A1A">2.34</definedName>
    <definedName name="a1a_20" localSheetId="15">#REF!</definedName>
    <definedName name="a1a_20" localSheetId="17">#REF!</definedName>
    <definedName name="a1a_20">#REF!</definedName>
    <definedName name="a1a_28" localSheetId="15">#REF!</definedName>
    <definedName name="a1a_28" localSheetId="17">#REF!</definedName>
    <definedName name="a1a_28">#REF!</definedName>
    <definedName name="a1moi" localSheetId="15" hidden="1">{"'Sheet1'!$L$16"}</definedName>
    <definedName name="a1moi" localSheetId="16" hidden="1">{"'Sheet1'!$L$16"}</definedName>
    <definedName name="a1moi" localSheetId="17" hidden="1">{"'Sheet1'!$L$16"}</definedName>
    <definedName name="a1moi" localSheetId="14" hidden="1">{"'Sheet1'!$L$16"}</definedName>
    <definedName name="a1moi" hidden="1">{"'Sheet1'!$L$16"}</definedName>
    <definedName name="a2_" localSheetId="15">#REF!</definedName>
    <definedName name="a2_" localSheetId="17">#REF!</definedName>
    <definedName name="a2_">#REF!</definedName>
    <definedName name="a277Print_Titles" localSheetId="15">#REF!</definedName>
    <definedName name="a277Print_Titles" localSheetId="16">#REF!</definedName>
    <definedName name="a277Print_Titles" localSheetId="17">#REF!</definedName>
    <definedName name="a277Print_Titles" localSheetId="14">#REF!</definedName>
    <definedName name="a277Print_Titles" localSheetId="19">#REF!</definedName>
    <definedName name="a277Print_Titles" localSheetId="20">#REF!</definedName>
    <definedName name="a277Print_Titles">#REF!</definedName>
    <definedName name="a277Print_Titles_20" localSheetId="15">#REF!</definedName>
    <definedName name="a277Print_Titles_20" localSheetId="17">#REF!</definedName>
    <definedName name="a277Print_Titles_20">#REF!</definedName>
    <definedName name="a2a" localSheetId="15">#REF!</definedName>
    <definedName name="a2a" localSheetId="17">#REF!</definedName>
    <definedName name="a2a">#REF!</definedName>
    <definedName name="a2a_20" localSheetId="15">#REF!</definedName>
    <definedName name="a2a_20" localSheetId="17">#REF!</definedName>
    <definedName name="a2a_20">#REF!</definedName>
    <definedName name="a2a_28" localSheetId="15">#REF!</definedName>
    <definedName name="a2a_28" localSheetId="17">#REF!</definedName>
    <definedName name="a2a_28">#REF!</definedName>
    <definedName name="a3_" localSheetId="15">#REF!</definedName>
    <definedName name="a3_" localSheetId="17">#REF!</definedName>
    <definedName name="a3_">#REF!</definedName>
    <definedName name="A35_" localSheetId="15">#REF!</definedName>
    <definedName name="A35_" localSheetId="16">#REF!</definedName>
    <definedName name="A35_" localSheetId="17">#REF!</definedName>
    <definedName name="A35_" localSheetId="14">#REF!</definedName>
    <definedName name="A35_" localSheetId="19">#REF!</definedName>
    <definedName name="A35_" localSheetId="20">#REF!</definedName>
    <definedName name="A35_">#REF!</definedName>
    <definedName name="A35__26" localSheetId="15">#REF!</definedName>
    <definedName name="A35__26" localSheetId="17">#REF!</definedName>
    <definedName name="A35__26">#REF!</definedName>
    <definedName name="A35__28" localSheetId="15">#REF!</definedName>
    <definedName name="A35__28" localSheetId="17">#REF!</definedName>
    <definedName name="A35__28">#REF!</definedName>
    <definedName name="A35__3">"$#REF!.$B$27"</definedName>
    <definedName name="a3a" localSheetId="15">#REF!</definedName>
    <definedName name="a3a" localSheetId="17">#REF!</definedName>
    <definedName name="a3a">#REF!</definedName>
    <definedName name="a3a_20" localSheetId="15">#REF!</definedName>
    <definedName name="a3a_20" localSheetId="17">#REF!</definedName>
    <definedName name="a3a_20">#REF!</definedName>
    <definedName name="a3a_28" localSheetId="15">#REF!</definedName>
    <definedName name="a3a_28" localSheetId="17">#REF!</definedName>
    <definedName name="a3a_28">#REF!</definedName>
    <definedName name="a4_" localSheetId="15">#REF!</definedName>
    <definedName name="a4_" localSheetId="17">#REF!</definedName>
    <definedName name="a4_">#REF!</definedName>
    <definedName name="a4a" localSheetId="15">#REF!</definedName>
    <definedName name="a4a" localSheetId="17">#REF!</definedName>
    <definedName name="a4a">#REF!</definedName>
    <definedName name="a4a_20" localSheetId="15">#REF!</definedName>
    <definedName name="a4a_20" localSheetId="17">#REF!</definedName>
    <definedName name="a4a_20">#REF!</definedName>
    <definedName name="a4a_28" localSheetId="15">#REF!</definedName>
    <definedName name="a4a_28" localSheetId="17">#REF!</definedName>
    <definedName name="a4a_28">#REF!</definedName>
    <definedName name="a5_" localSheetId="15">#REF!</definedName>
    <definedName name="a5_" localSheetId="17">#REF!</definedName>
    <definedName name="a5_">#REF!</definedName>
    <definedName name="A50_" localSheetId="15">#REF!</definedName>
    <definedName name="A50_" localSheetId="16">#REF!</definedName>
    <definedName name="A50_" localSheetId="17">#REF!</definedName>
    <definedName name="A50_" localSheetId="14">#REF!</definedName>
    <definedName name="A50_" localSheetId="19">#REF!</definedName>
    <definedName name="A50_" localSheetId="20">#REF!</definedName>
    <definedName name="A50_">#REF!</definedName>
    <definedName name="A50__26" localSheetId="15">#REF!</definedName>
    <definedName name="A50__26" localSheetId="17">#REF!</definedName>
    <definedName name="A50__26">#REF!</definedName>
    <definedName name="A50__28" localSheetId="15">#REF!</definedName>
    <definedName name="A50__28" localSheetId="17">#REF!</definedName>
    <definedName name="A50__28">#REF!</definedName>
    <definedName name="A50__3">"$#REF!.$B$26"</definedName>
    <definedName name="a6_" localSheetId="15">#REF!</definedName>
    <definedName name="a6_" localSheetId="17">#REF!</definedName>
    <definedName name="a6_">#REF!</definedName>
    <definedName name="A65700_26" localSheetId="15">#REF!</definedName>
    <definedName name="A65700_26" localSheetId="17">#REF!</definedName>
    <definedName name="A65700_26">#REF!</definedName>
    <definedName name="A65700_28" localSheetId="15">#REF!</definedName>
    <definedName name="A65700_28" localSheetId="17">#REF!</definedName>
    <definedName name="A65700_28">#REF!</definedName>
    <definedName name="A65700_3">NA()</definedName>
    <definedName name="A65800_26" localSheetId="15">#REF!</definedName>
    <definedName name="A65800_26" localSheetId="17">#REF!</definedName>
    <definedName name="A65800_26">#REF!</definedName>
    <definedName name="A65800_28" localSheetId="15">#REF!</definedName>
    <definedName name="A65800_28" localSheetId="17">#REF!</definedName>
    <definedName name="A65800_28">#REF!</definedName>
    <definedName name="A65800_3">NA()</definedName>
    <definedName name="A66000_26" localSheetId="15">#REF!</definedName>
    <definedName name="A66000_26" localSheetId="17">#REF!</definedName>
    <definedName name="A66000_26">#REF!</definedName>
    <definedName name="A66000_28" localSheetId="15">#REF!</definedName>
    <definedName name="A66000_28" localSheetId="17">#REF!</definedName>
    <definedName name="A66000_28">#REF!</definedName>
    <definedName name="A66000_3">NA()</definedName>
    <definedName name="A67000_26" localSheetId="15">#REF!</definedName>
    <definedName name="A67000_26" localSheetId="17">#REF!</definedName>
    <definedName name="A67000_26">#REF!</definedName>
    <definedName name="A67000_28" localSheetId="15">#REF!</definedName>
    <definedName name="A67000_28" localSheetId="17">#REF!</definedName>
    <definedName name="A67000_28">#REF!</definedName>
    <definedName name="A67000_3">NA()</definedName>
    <definedName name="A68000_26" localSheetId="15">#REF!</definedName>
    <definedName name="A68000_26" localSheetId="17">#REF!</definedName>
    <definedName name="A68000_26">#REF!</definedName>
    <definedName name="A68000_28" localSheetId="15">#REF!</definedName>
    <definedName name="A68000_28" localSheetId="17">#REF!</definedName>
    <definedName name="A68000_28">#REF!</definedName>
    <definedName name="A68000_3">NA()</definedName>
    <definedName name="A6N2" localSheetId="15">#REF!</definedName>
    <definedName name="A6N2" localSheetId="17">#REF!</definedName>
    <definedName name="A6N2">#REF!</definedName>
    <definedName name="A6N2_20" localSheetId="15">#REF!</definedName>
    <definedName name="A6N2_20" localSheetId="17">#REF!</definedName>
    <definedName name="A6N2_20">#REF!</definedName>
    <definedName name="A6N2_28" localSheetId="15">#REF!</definedName>
    <definedName name="A6N2_28" localSheetId="17">#REF!</definedName>
    <definedName name="A6N2_28">#REF!</definedName>
    <definedName name="A6N3" localSheetId="15">#REF!</definedName>
    <definedName name="A6N3" localSheetId="17">#REF!</definedName>
    <definedName name="A6N3">#REF!</definedName>
    <definedName name="A6N3_20" localSheetId="15">#REF!</definedName>
    <definedName name="A6N3_20" localSheetId="17">#REF!</definedName>
    <definedName name="A6N3_20">#REF!</definedName>
    <definedName name="a7_" localSheetId="15">#REF!</definedName>
    <definedName name="a7_" localSheetId="17">#REF!</definedName>
    <definedName name="a7_">#REF!</definedName>
    <definedName name="A70_" localSheetId="15">#REF!</definedName>
    <definedName name="A70_" localSheetId="16">#REF!</definedName>
    <definedName name="A70_" localSheetId="17">#REF!</definedName>
    <definedName name="A70_" localSheetId="14">#REF!</definedName>
    <definedName name="A70_" localSheetId="19">#REF!</definedName>
    <definedName name="A70_" localSheetId="20">#REF!</definedName>
    <definedName name="A70_">#REF!</definedName>
    <definedName name="A70__26" localSheetId="15">#REF!</definedName>
    <definedName name="A70__26" localSheetId="17">#REF!</definedName>
    <definedName name="A70__26">#REF!</definedName>
    <definedName name="A70__28" localSheetId="15">#REF!</definedName>
    <definedName name="A70__28" localSheetId="17">#REF!</definedName>
    <definedName name="A70__28">#REF!</definedName>
    <definedName name="A70__3">"$#REF!.$B$25"</definedName>
    <definedName name="A70000_26" localSheetId="15">#REF!</definedName>
    <definedName name="A70000_26" localSheetId="17">#REF!</definedName>
    <definedName name="A70000_26">#REF!</definedName>
    <definedName name="A70000_28" localSheetId="15">#REF!</definedName>
    <definedName name="A70000_28" localSheetId="17">#REF!</definedName>
    <definedName name="A70000_28">#REF!</definedName>
    <definedName name="A70000_3">NA()</definedName>
    <definedName name="A75000_26" localSheetId="15">#REF!</definedName>
    <definedName name="A75000_26" localSheetId="17">#REF!</definedName>
    <definedName name="A75000_26">#REF!</definedName>
    <definedName name="A75000_28" localSheetId="15">#REF!</definedName>
    <definedName name="A75000_28" localSheetId="17">#REF!</definedName>
    <definedName name="A75000_28">#REF!</definedName>
    <definedName name="A75000_3">NA()</definedName>
    <definedName name="a8_a9_" localSheetId="15">#REF!</definedName>
    <definedName name="a8_a9_" localSheetId="17">#REF!</definedName>
    <definedName name="a8_a9_">#REF!</definedName>
    <definedName name="a8_a9__28" localSheetId="15">#REF!</definedName>
    <definedName name="a8_a9__28" localSheetId="17">#REF!</definedName>
    <definedName name="a8_a9__28">#REF!</definedName>
    <definedName name="A85000_26" localSheetId="15">#REF!</definedName>
    <definedName name="A85000_26" localSheetId="17">#REF!</definedName>
    <definedName name="A85000_26">#REF!</definedName>
    <definedName name="A85000_28" localSheetId="15">#REF!</definedName>
    <definedName name="A85000_28" localSheetId="17">#REF!</definedName>
    <definedName name="A85000_28">#REF!</definedName>
    <definedName name="A85000_3">NA()</definedName>
    <definedName name="A8N2" localSheetId="15">#REF!</definedName>
    <definedName name="A8N2" localSheetId="17">#REF!</definedName>
    <definedName name="A8N2">#REF!</definedName>
    <definedName name="A8N2_20" localSheetId="15">#REF!</definedName>
    <definedName name="A8N2_20" localSheetId="17">#REF!</definedName>
    <definedName name="A8N2_20">#REF!</definedName>
    <definedName name="A8N2_28" localSheetId="15">#REF!</definedName>
    <definedName name="A8N2_28" localSheetId="17">#REF!</definedName>
    <definedName name="A8N2_28">#REF!</definedName>
    <definedName name="A95_" localSheetId="15">#REF!</definedName>
    <definedName name="A95_" localSheetId="16">#REF!</definedName>
    <definedName name="A95_" localSheetId="17">#REF!</definedName>
    <definedName name="A95_" localSheetId="14">#REF!</definedName>
    <definedName name="A95_" localSheetId="19">#REF!</definedName>
    <definedName name="A95_" localSheetId="20">#REF!</definedName>
    <definedName name="A95_">#REF!</definedName>
    <definedName name="A95__26" localSheetId="15">#REF!</definedName>
    <definedName name="A95__26" localSheetId="17">#REF!</definedName>
    <definedName name="A95__26">#REF!</definedName>
    <definedName name="A95__28" localSheetId="15">#REF!</definedName>
    <definedName name="A95__28" localSheetId="17">#REF!</definedName>
    <definedName name="A95__28">#REF!</definedName>
    <definedName name="A95__3">"$#REF!.$B$24"</definedName>
    <definedName name="AA" localSheetId="15">#REF!</definedName>
    <definedName name="AA" localSheetId="16">#REF!</definedName>
    <definedName name="AA" localSheetId="17">#REF!</definedName>
    <definedName name="AA" localSheetId="14">#REF!</definedName>
    <definedName name="aa" localSheetId="19">#N/A</definedName>
    <definedName name="aa" localSheetId="20">#N/A</definedName>
    <definedName name="AA">#REF!</definedName>
    <definedName name="aa." localSheetId="15">#REF!</definedName>
    <definedName name="aa." localSheetId="17">#REF!</definedName>
    <definedName name="aa.">#REF!</definedName>
    <definedName name="AA_26" localSheetId="15">#REF!</definedName>
    <definedName name="AA_26" localSheetId="17">#REF!</definedName>
    <definedName name="AA_26">#REF!</definedName>
    <definedName name="AA_28" localSheetId="15">#REF!</definedName>
    <definedName name="AA_28" localSheetId="17">#REF!</definedName>
    <definedName name="AA_28">#REF!</definedName>
    <definedName name="AA_3">"$#REF!.$A$1:$CE$46"</definedName>
    <definedName name="AAA">NA()</definedName>
    <definedName name="AAA_12" localSheetId="15">#REF!</definedName>
    <definedName name="AAA_12" localSheetId="17">#REF!</definedName>
    <definedName name="AAA_12">#REF!</definedName>
    <definedName name="AAA_12_28" localSheetId="15">#REF!</definedName>
    <definedName name="AAA_12_28" localSheetId="17">#REF!</definedName>
    <definedName name="AAA_12_28">#REF!</definedName>
    <definedName name="AAA_26" localSheetId="15">#REF!</definedName>
    <definedName name="AAA_26" localSheetId="17">#REF!</definedName>
    <definedName name="AAA_26">#REF!</definedName>
    <definedName name="AAA_28" localSheetId="15">#REF!</definedName>
    <definedName name="AAA_28" localSheetId="17">#REF!</definedName>
    <definedName name="AAA_28">#REF!</definedName>
    <definedName name="AAA_3">NA()</definedName>
    <definedName name="aaaa">"[2]revenue!#ref!"</definedName>
    <definedName name="aAAA_20" localSheetId="15">#REF!</definedName>
    <definedName name="aAAA_20" localSheetId="17">#REF!</definedName>
    <definedName name="aAAA_20">#REF!</definedName>
    <definedName name="aAAA_28" localSheetId="15">#REF!</definedName>
    <definedName name="aAAA_28" localSheetId="17">#REF!</definedName>
    <definedName name="aAAA_28">#REF!</definedName>
    <definedName name="aaaaaaa" localSheetId="15">#REF!</definedName>
    <definedName name="aaaaaaa" localSheetId="16">#REF!</definedName>
    <definedName name="aaaaaaa" localSheetId="17">#REF!</definedName>
    <definedName name="aaaaaaa" localSheetId="14">#REF!</definedName>
    <definedName name="aaaaaaa" localSheetId="20">#REF!</definedName>
    <definedName name="aaaaaaa">#REF!</definedName>
    <definedName name="aaaaaaaa" localSheetId="15">#REF!</definedName>
    <definedName name="aaaaaaaa" localSheetId="17">#REF!</definedName>
    <definedName name="aaaaaaaa">#REF!</definedName>
    <definedName name="aaaaaaaa_1" localSheetId="15">#REF!</definedName>
    <definedName name="aaaaaaaa_1" localSheetId="17">#REF!</definedName>
    <definedName name="aaaaaaaa_1">#REF!</definedName>
    <definedName name="aaaaaaaa_2" localSheetId="15">#REF!</definedName>
    <definedName name="aaaaaaaa_2" localSheetId="17">#REF!</definedName>
    <definedName name="aaaaaaaa_2">#REF!</definedName>
    <definedName name="aaaaaaaa_20" localSheetId="15">#REF!</definedName>
    <definedName name="aaaaaaaa_20" localSheetId="17">#REF!</definedName>
    <definedName name="aaaaaaaa_20">#REF!</definedName>
    <definedName name="aaaaaaaa_25" localSheetId="15">#REF!</definedName>
    <definedName name="aaaaaaaa_25" localSheetId="17">#REF!</definedName>
    <definedName name="aaaaaaaa_25">#REF!</definedName>
    <definedName name="aabb" localSheetId="15">#REF!</definedName>
    <definedName name="aabb" localSheetId="16">#REF!</definedName>
    <definedName name="aabb" localSheetId="17">#REF!</definedName>
    <definedName name="aabb" localSheetId="14">#REF!</definedName>
    <definedName name="aabb">#REF!</definedName>
    <definedName name="aass" localSheetId="15" hidden="1">{"'Sheet1'!$L$16"}</definedName>
    <definedName name="aass" localSheetId="16" hidden="1">{"'Sheet1'!$L$16"}</definedName>
    <definedName name="aass" localSheetId="17" hidden="1">{"'Sheet1'!$L$16"}</definedName>
    <definedName name="aass" localSheetId="14" hidden="1">{"'Sheet1'!$L$16"}</definedName>
    <definedName name="aass" hidden="1">{"'Sheet1'!$L$16"}</definedName>
    <definedName name="AB" localSheetId="15">#REF!</definedName>
    <definedName name="AB" localSheetId="16">#REF!</definedName>
    <definedName name="AB" localSheetId="17">#REF!</definedName>
    <definedName name="AB" localSheetId="14">#REF!</definedName>
    <definedName name="AB" localSheetId="19">#REF!</definedName>
    <definedName name="AB" localSheetId="20">#REF!</definedName>
    <definedName name="AB">#REF!</definedName>
    <definedName name="ab." localSheetId="15">#REF!</definedName>
    <definedName name="ab." localSheetId="17">#REF!</definedName>
    <definedName name="ab.">#REF!</definedName>
    <definedName name="abb91_26" localSheetId="15">#REF!</definedName>
    <definedName name="abb91_26" localSheetId="17">#REF!</definedName>
    <definedName name="abb91_26">#REF!</definedName>
    <definedName name="abb91_28" localSheetId="15">#REF!</definedName>
    <definedName name="abb91_28" localSheetId="17">#REF!</definedName>
    <definedName name="abb91_28">#REF!</definedName>
    <definedName name="abba" localSheetId="15">#REF!</definedName>
    <definedName name="abba" localSheetId="16">#REF!</definedName>
    <definedName name="abba" localSheetId="17">#REF!</definedName>
    <definedName name="abba" localSheetId="14">#REF!</definedName>
    <definedName name="abba">#REF!</definedName>
    <definedName name="ABC">#N/A</definedName>
    <definedName name="abc_28" localSheetId="15">#REF!</definedName>
    <definedName name="abc_28" localSheetId="17">#REF!</definedName>
    <definedName name="abc_28">#REF!</definedName>
    <definedName name="abcd" localSheetId="15">#REF!</definedName>
    <definedName name="abcd" localSheetId="17">#REF!</definedName>
    <definedName name="abcd">#REF!</definedName>
    <definedName name="Ac" localSheetId="15">#REF!</definedName>
    <definedName name="Ac" localSheetId="17">#REF!</definedName>
    <definedName name="Ac">#REF!</definedName>
    <definedName name="ac." localSheetId="15">#REF!</definedName>
    <definedName name="ac." localSheetId="17">#REF!</definedName>
    <definedName name="ac.">#REF!</definedName>
    <definedName name="Ac_28" localSheetId="15">#REF!</definedName>
    <definedName name="Ac_28" localSheetId="17">#REF!</definedName>
    <definedName name="Ac_28">#REF!</definedName>
    <definedName name="AC120_" localSheetId="15">#REF!</definedName>
    <definedName name="AC120_" localSheetId="16">#REF!</definedName>
    <definedName name="AC120_" localSheetId="17">#REF!</definedName>
    <definedName name="AC120_" localSheetId="14">#REF!</definedName>
    <definedName name="AC120_" localSheetId="19">#REF!</definedName>
    <definedName name="AC120_" localSheetId="20">#REF!</definedName>
    <definedName name="AC120_">#REF!</definedName>
    <definedName name="AC120__26" localSheetId="15">#REF!</definedName>
    <definedName name="AC120__26" localSheetId="17">#REF!</definedName>
    <definedName name="AC120__26">#REF!</definedName>
    <definedName name="AC120__28" localSheetId="15">#REF!</definedName>
    <definedName name="AC120__28" localSheetId="17">#REF!</definedName>
    <definedName name="AC120__28">#REF!</definedName>
    <definedName name="AC120__3">"$#REF!.$B$32"</definedName>
    <definedName name="AC35_" localSheetId="15">#REF!</definedName>
    <definedName name="AC35_" localSheetId="16">#REF!</definedName>
    <definedName name="AC35_" localSheetId="17">#REF!</definedName>
    <definedName name="AC35_" localSheetId="14">#REF!</definedName>
    <definedName name="AC35_" localSheetId="19">#REF!</definedName>
    <definedName name="AC35_" localSheetId="20">#REF!</definedName>
    <definedName name="AC35_">#REF!</definedName>
    <definedName name="AC35__26" localSheetId="15">#REF!</definedName>
    <definedName name="AC35__26" localSheetId="17">#REF!</definedName>
    <definedName name="AC35__26">#REF!</definedName>
    <definedName name="AC35__28" localSheetId="15">#REF!</definedName>
    <definedName name="AC35__28" localSheetId="17">#REF!</definedName>
    <definedName name="AC35__28">#REF!</definedName>
    <definedName name="AC35__3">"$#REF!.$B$28"</definedName>
    <definedName name="AC50_" localSheetId="15">#REF!</definedName>
    <definedName name="AC50_" localSheetId="16">#REF!</definedName>
    <definedName name="AC50_" localSheetId="17">#REF!</definedName>
    <definedName name="AC50_" localSheetId="14">#REF!</definedName>
    <definedName name="AC50_" localSheetId="19">#REF!</definedName>
    <definedName name="AC50_" localSheetId="20">#REF!</definedName>
    <definedName name="AC50_">#REF!</definedName>
    <definedName name="AC50__26" localSheetId="15">#REF!</definedName>
    <definedName name="AC50__26" localSheetId="17">#REF!</definedName>
    <definedName name="AC50__26">#REF!</definedName>
    <definedName name="AC50__28" localSheetId="15">#REF!</definedName>
    <definedName name="AC50__28" localSheetId="17">#REF!</definedName>
    <definedName name="AC50__28">#REF!</definedName>
    <definedName name="AC50__3">"$#REF!.$B$29"</definedName>
    <definedName name="AC70_" localSheetId="15">#REF!</definedName>
    <definedName name="AC70_" localSheetId="16">#REF!</definedName>
    <definedName name="AC70_" localSheetId="17">#REF!</definedName>
    <definedName name="AC70_" localSheetId="14">#REF!</definedName>
    <definedName name="AC70_" localSheetId="19">#REF!</definedName>
    <definedName name="AC70_" localSheetId="20">#REF!</definedName>
    <definedName name="AC70_">#REF!</definedName>
    <definedName name="AC70__26" localSheetId="15">#REF!</definedName>
    <definedName name="AC70__26" localSheetId="17">#REF!</definedName>
    <definedName name="AC70__26">#REF!</definedName>
    <definedName name="AC70__28" localSheetId="15">#REF!</definedName>
    <definedName name="AC70__28" localSheetId="17">#REF!</definedName>
    <definedName name="AC70__28">#REF!</definedName>
    <definedName name="AC70__3">"$#REF!.$B$30"</definedName>
    <definedName name="AC95_" localSheetId="15">#REF!</definedName>
    <definedName name="AC95_" localSheetId="16">#REF!</definedName>
    <definedName name="AC95_" localSheetId="17">#REF!</definedName>
    <definedName name="AC95_" localSheetId="14">#REF!</definedName>
    <definedName name="AC95_" localSheetId="19">#REF!</definedName>
    <definedName name="AC95_" localSheetId="20">#REF!</definedName>
    <definedName name="AC95_">#REF!</definedName>
    <definedName name="AC95__26" localSheetId="15">#REF!</definedName>
    <definedName name="AC95__26" localSheetId="17">#REF!</definedName>
    <definedName name="AC95__26">#REF!</definedName>
    <definedName name="AC95__28" localSheetId="15">#REF!</definedName>
    <definedName name="AC95__28" localSheetId="17">#REF!</definedName>
    <definedName name="AC95__28">#REF!</definedName>
    <definedName name="AC95__3">"$#REF!.$B$31"</definedName>
    <definedName name="acbtb" localSheetId="15">#REF!</definedName>
    <definedName name="acbtb" localSheetId="16">#REF!</definedName>
    <definedName name="acbtb" localSheetId="17">#REF!</definedName>
    <definedName name="acbtb" localSheetId="14">#REF!</definedName>
    <definedName name="acbtb">#REF!</definedName>
    <definedName name="Acc_Payable" localSheetId="15">#REF!</definedName>
    <definedName name="Acc_Payable" localSheetId="16">#REF!</definedName>
    <definedName name="Acc_Payable" localSheetId="17">#REF!</definedName>
    <definedName name="Acc_Payable" localSheetId="14">#REF!</definedName>
    <definedName name="Acc_Payable">#REF!</definedName>
    <definedName name="Acc_Receivable" localSheetId="15">#REF!</definedName>
    <definedName name="Acc_Receivable" localSheetId="16">#REF!</definedName>
    <definedName name="Acc_Receivable" localSheetId="17">#REF!</definedName>
    <definedName name="Acc_Receivable" localSheetId="14">#REF!</definedName>
    <definedName name="Acc_Receivable">#REF!</definedName>
    <definedName name="ACCCC" localSheetId="15">#REF!</definedName>
    <definedName name="ACCCC" localSheetId="16">#REF!</definedName>
    <definedName name="ACCCC" localSheetId="17">#REF!</definedName>
    <definedName name="ACCCC" localSheetId="14">#REF!</definedName>
    <definedName name="ACCCC" localSheetId="20">#REF!</definedName>
    <definedName name="ACCCC">#REF!</definedName>
    <definedName name="AccessDatabase" hidden="1">"C:\Documents and Settings\trong.tran\My Documents\Phieu thu chi.mdb"</definedName>
    <definedName name="aco" localSheetId="15">#REF!</definedName>
    <definedName name="aco" localSheetId="17">#REF!</definedName>
    <definedName name="aco">#REF!</definedName>
    <definedName name="aco_28" localSheetId="15">#REF!</definedName>
    <definedName name="aco_28" localSheetId="17">#REF!</definedName>
    <definedName name="aco_28">#REF!</definedName>
    <definedName name="Act_tec" localSheetId="15">#REF!</definedName>
    <definedName name="Act_tec" localSheetId="17">#REF!</definedName>
    <definedName name="Act_tec">#REF!</definedName>
    <definedName name="Act_tec_20" localSheetId="15">#REF!</definedName>
    <definedName name="Act_tec_20" localSheetId="17">#REF!</definedName>
    <definedName name="Act_tec_20">#REF!</definedName>
    <definedName name="Act_tec_28" localSheetId="15">#REF!</definedName>
    <definedName name="Act_tec_28" localSheetId="17">#REF!</definedName>
    <definedName name="Act_tec_28">#REF!</definedName>
    <definedName name="ad" localSheetId="15">#REF!</definedName>
    <definedName name="ad" localSheetId="17">#REF!</definedName>
    <definedName name="ad">#REF!</definedName>
    <definedName name="ADADADD" localSheetId="15" hidden="1">{"'Sheet1'!$L$16"}</definedName>
    <definedName name="ADADADD" localSheetId="16" hidden="1">{"'Sheet1'!$L$16"}</definedName>
    <definedName name="ADADADD" localSheetId="17" hidden="1">{"'Sheet1'!$L$16"}</definedName>
    <definedName name="ADADADD" localSheetId="14" hidden="1">{"'Sheet1'!$L$16"}</definedName>
    <definedName name="ADADADD" hidden="1">{"'Sheet1'!$L$16"}</definedName>
    <definedName name="ADAY" localSheetId="15">#REF!</definedName>
    <definedName name="ADAY" localSheetId="16">#REF!</definedName>
    <definedName name="ADAY" localSheetId="17">#REF!</definedName>
    <definedName name="ADAY" localSheetId="14">#REF!</definedName>
    <definedName name="ADAY" localSheetId="20">#REF!</definedName>
    <definedName name="ADAY">#REF!</definedName>
    <definedName name="ADAY_20" localSheetId="15">#REF!</definedName>
    <definedName name="ADAY_20" localSheetId="17">#REF!</definedName>
    <definedName name="ADAY_20">#REF!</definedName>
    <definedName name="ADAY_28" localSheetId="15">#REF!</definedName>
    <definedName name="ADAY_28" localSheetId="17">#REF!</definedName>
    <definedName name="ADAY_28">#REF!</definedName>
    <definedName name="adb" localSheetId="15">#REF!</definedName>
    <definedName name="adb" localSheetId="17">#REF!</definedName>
    <definedName name="adb">#REF!</definedName>
    <definedName name="adb_20" localSheetId="15">#REF!</definedName>
    <definedName name="adb_20" localSheetId="17">#REF!</definedName>
    <definedName name="adb_20">#REF!</definedName>
    <definedName name="Address" localSheetId="15">#REF!</definedName>
    <definedName name="Address" localSheetId="17">#REF!</definedName>
    <definedName name="Address">#REF!</definedName>
    <definedName name="Address_20" localSheetId="15">#REF!</definedName>
    <definedName name="Address_20" localSheetId="17">#REF!</definedName>
    <definedName name="Address_20">#REF!</definedName>
    <definedName name="Address_28" localSheetId="15">#REF!</definedName>
    <definedName name="Address_28" localSheetId="17">#REF!</definedName>
    <definedName name="Address_28">#REF!</definedName>
    <definedName name="ADEQ" localSheetId="15">#REF!</definedName>
    <definedName name="ADEQ" localSheetId="17">#REF!</definedName>
    <definedName name="ADEQ">#REF!</definedName>
    <definedName name="ADEQ_20" localSheetId="15">#REF!</definedName>
    <definedName name="ADEQ_20" localSheetId="17">#REF!</definedName>
    <definedName name="ADEQ_20">#REF!</definedName>
    <definedName name="ADEQ_28" localSheetId="15">#REF!</definedName>
    <definedName name="ADEQ_28" localSheetId="17">#REF!</definedName>
    <definedName name="ADEQ_28">#REF!</definedName>
    <definedName name="âdf" localSheetId="15">{"Book5","sæ quü.xls","Dù to¸n x©y dùng nhµ s¶n xuÊt.xls","Than.xls","TiÕn ®é s¶n xuÊt - Th¸ng 9.xls"}</definedName>
    <definedName name="âdf" localSheetId="16">{"Book5","sæ quü.xls","Dù to¸n x©y dùng nhµ s¶n xuÊt.xls","Than.xls","TiÕn ®é s¶n xuÊt - Th¸ng 9.xls"}</definedName>
    <definedName name="âdf" localSheetId="17">{"Book5","sæ quü.xls","Dù to¸n x©y dùng nhµ s¶n xuÊt.xls","Than.xls","TiÕn ®é s¶n xuÊt - Th¸ng 9.xls"}</definedName>
    <definedName name="âdf" localSheetId="14">{"Book5","sæ quü.xls","Dù to¸n x©y dùng nhµ s¶n xuÊt.xls","Than.xls","TiÕn ®é s¶n xuÊt - Th¸ng 9.xls"}</definedName>
    <definedName name="âdf">{"Book5","sæ quü.xls","Dù to¸n x©y dùng nhµ s¶n xuÊt.xls","Than.xls","TiÕn ®é s¶n xuÊt - Th¸ng 9.xls"}</definedName>
    <definedName name="adg" localSheetId="15">#REF!</definedName>
    <definedName name="adg" localSheetId="17">#REF!</definedName>
    <definedName name="adg">#REF!</definedName>
    <definedName name="adg_20" localSheetId="15">#REF!</definedName>
    <definedName name="adg_20" localSheetId="17">#REF!</definedName>
    <definedName name="adg_20">#REF!</definedName>
    <definedName name="ADP">#N/A</definedName>
    <definedName name="æ76" localSheetId="15">#REF!</definedName>
    <definedName name="æ76" localSheetId="17">#REF!</definedName>
    <definedName name="æ76">#REF!</definedName>
    <definedName name="AEZ" localSheetId="15">#REF!</definedName>
    <definedName name="AEZ" localSheetId="17">#REF!</definedName>
    <definedName name="AEZ">#REF!</definedName>
    <definedName name="AEZ_20" localSheetId="15">#REF!</definedName>
    <definedName name="AEZ_20" localSheetId="17">#REF!</definedName>
    <definedName name="AEZ_20">#REF!</definedName>
    <definedName name="AEZ_28" localSheetId="15">#REF!</definedName>
    <definedName name="AEZ_28" localSheetId="17">#REF!</definedName>
    <definedName name="AEZ_28">#REF!</definedName>
    <definedName name="Ag" localSheetId="15">#REF!</definedName>
    <definedName name="Ag" localSheetId="17">#REF!</definedName>
    <definedName name="Ag">#REF!</definedName>
    <definedName name="Ag_" localSheetId="15">#REF!</definedName>
    <definedName name="Ag_" localSheetId="17">#REF!</definedName>
    <definedName name="Ag_">#REF!</definedName>
    <definedName name="Ag__20" localSheetId="15">#REF!</definedName>
    <definedName name="Ag__20" localSheetId="17">#REF!</definedName>
    <definedName name="Ag__20">#REF!</definedName>
    <definedName name="Ag__28" localSheetId="15">#REF!</definedName>
    <definedName name="Ag__28" localSheetId="17">#REF!</definedName>
    <definedName name="Ag__28">#REF!</definedName>
    <definedName name="Ag_20" localSheetId="15">#REF!</definedName>
    <definedName name="Ag_20" localSheetId="17">#REF!</definedName>
    <definedName name="Ag_20">#REF!</definedName>
    <definedName name="Ag_28" localSheetId="15">#REF!</definedName>
    <definedName name="Ag_28" localSheetId="17">#REF!</definedName>
    <definedName name="Ag_28">#REF!</definedName>
    <definedName name="ag142X42">NA()</definedName>
    <definedName name="ag142X42_26" localSheetId="15">#REF!</definedName>
    <definedName name="ag142X42_26" localSheetId="17">#REF!</definedName>
    <definedName name="ag142X42_26">#REF!</definedName>
    <definedName name="ag142X42_28" localSheetId="15">#REF!</definedName>
    <definedName name="ag142X42_28" localSheetId="17">#REF!</definedName>
    <definedName name="ag142X42_28">#REF!</definedName>
    <definedName name="ag15F80" localSheetId="15">#REF!</definedName>
    <definedName name="ag15F80" localSheetId="16">#REF!</definedName>
    <definedName name="ag15F80" localSheetId="17">#REF!</definedName>
    <definedName name="ag15F80" localSheetId="14">#REF!</definedName>
    <definedName name="ag15F80" localSheetId="19">#REF!</definedName>
    <definedName name="ag15F80" localSheetId="20">#REF!</definedName>
    <definedName name="ag15F80">#REF!</definedName>
    <definedName name="ag267N59">NA()</definedName>
    <definedName name="ag267N59_26" localSheetId="15">#REF!</definedName>
    <definedName name="ag267N59_26" localSheetId="17">#REF!</definedName>
    <definedName name="ag267N59_26">#REF!</definedName>
    <definedName name="ag267N59_28" localSheetId="15">#REF!</definedName>
    <definedName name="ag267N59_28" localSheetId="17">#REF!</definedName>
    <definedName name="ag267N59_28">#REF!</definedName>
    <definedName name="agd" localSheetId="15">#REF!</definedName>
    <definedName name="agd" localSheetId="17">#REF!</definedName>
    <definedName name="agd">#REF!</definedName>
    <definedName name="agd_28" localSheetId="15">#REF!</definedName>
    <definedName name="agd_28" localSheetId="17">#REF!</definedName>
    <definedName name="agd_28">#REF!</definedName>
    <definedName name="agsd" localSheetId="15">#REF!</definedName>
    <definedName name="agsd" localSheetId="17">#REF!</definedName>
    <definedName name="agsd">#REF!</definedName>
    <definedName name="agsd_28" localSheetId="15">#REF!</definedName>
    <definedName name="agsd_28" localSheetId="17">#REF!</definedName>
    <definedName name="agsd_28">#REF!</definedName>
    <definedName name="ah" localSheetId="15">#REF!</definedName>
    <definedName name="ah" localSheetId="17">#REF!</definedName>
    <definedName name="ah">#REF!</definedName>
    <definedName name="ah_20" localSheetId="15">#REF!</definedName>
    <definedName name="ah_20" localSheetId="17">#REF!</definedName>
    <definedName name="ah_20">#REF!</definedName>
    <definedName name="ah_28" localSheetId="15">#REF!</definedName>
    <definedName name="ah_28" localSheetId="17">#REF!</definedName>
    <definedName name="ah_28">#REF!</definedName>
    <definedName name="ai" localSheetId="15">#REF!</definedName>
    <definedName name="ai" localSheetId="17">#REF!</definedName>
    <definedName name="ai">#REF!</definedName>
    <definedName name="ai_20" localSheetId="15">#REF!</definedName>
    <definedName name="ai_20" localSheetId="17">#REF!</definedName>
    <definedName name="ai_20">#REF!</definedName>
    <definedName name="ai_28" localSheetId="15">#REF!</definedName>
    <definedName name="ai_28" localSheetId="17">#REF!</definedName>
    <definedName name="ai_28">#REF!</definedName>
    <definedName name="aii" localSheetId="15">#REF!</definedName>
    <definedName name="aii" localSheetId="17">#REF!</definedName>
    <definedName name="aii">#REF!</definedName>
    <definedName name="aii_20" localSheetId="15">#REF!</definedName>
    <definedName name="aii_20" localSheetId="17">#REF!</definedName>
    <definedName name="aii_20">#REF!</definedName>
    <definedName name="aii_28" localSheetId="15">#REF!</definedName>
    <definedName name="aii_28" localSheetId="17">#REF!</definedName>
    <definedName name="aii_28">#REF!</definedName>
    <definedName name="aiii" localSheetId="15">#REF!</definedName>
    <definedName name="aiii" localSheetId="17">#REF!</definedName>
    <definedName name="aiii">#REF!</definedName>
    <definedName name="aiii_20" localSheetId="15">#REF!</definedName>
    <definedName name="aiii_20" localSheetId="17">#REF!</definedName>
    <definedName name="aiii_20">#REF!</definedName>
    <definedName name="aiii_28" localSheetId="15">#REF!</definedName>
    <definedName name="aiii_28" localSheetId="17">#REF!</definedName>
    <definedName name="aiii_28">#REF!</definedName>
    <definedName name="ak" localSheetId="15">#REF!</definedName>
    <definedName name="ak" localSheetId="17">#REF!</definedName>
    <definedName name="ak">#REF!</definedName>
    <definedName name="ak_20" localSheetId="15">#REF!</definedName>
    <definedName name="ak_20" localSheetId="17">#REF!</definedName>
    <definedName name="ak_20">#REF!</definedName>
    <definedName name="ak_28" localSheetId="15">#REF!</definedName>
    <definedName name="ak_28" localSheetId="17">#REF!</definedName>
    <definedName name="ak_28">#REF!</definedName>
    <definedName name="aK_cap" localSheetId="15">#REF!</definedName>
    <definedName name="aK_cap" localSheetId="17">#REF!</definedName>
    <definedName name="aK_cap">#REF!</definedName>
    <definedName name="aK_cap_20" localSheetId="15">#REF!</definedName>
    <definedName name="aK_cap_20" localSheetId="17">#REF!</definedName>
    <definedName name="aK_cap_20">#REF!</definedName>
    <definedName name="aK_cap_28" localSheetId="15">#REF!</definedName>
    <definedName name="aK_cap_28" localSheetId="17">#REF!</definedName>
    <definedName name="aK_cap_28">#REF!</definedName>
    <definedName name="aK_con" localSheetId="15">#REF!</definedName>
    <definedName name="aK_con" localSheetId="17">#REF!</definedName>
    <definedName name="aK_con">#REF!</definedName>
    <definedName name="aK_con_20" localSheetId="15">#REF!</definedName>
    <definedName name="aK_con_20" localSheetId="17">#REF!</definedName>
    <definedName name="aK_con_20">#REF!</definedName>
    <definedName name="aK_con_28" localSheetId="15">#REF!</definedName>
    <definedName name="aK_con_28" localSheetId="17">#REF!</definedName>
    <definedName name="aK_con_28">#REF!</definedName>
    <definedName name="aK_dep" localSheetId="15">#REF!</definedName>
    <definedName name="aK_dep" localSheetId="17">#REF!</definedName>
    <definedName name="aK_dep">#REF!</definedName>
    <definedName name="aK_dep_20" localSheetId="15">#REF!</definedName>
    <definedName name="aK_dep_20" localSheetId="17">#REF!</definedName>
    <definedName name="aK_dep_20">#REF!</definedName>
    <definedName name="aK_dep_28" localSheetId="15">#REF!</definedName>
    <definedName name="aK_dep_28" localSheetId="17">#REF!</definedName>
    <definedName name="aK_dep_28">#REF!</definedName>
    <definedName name="aK_dis" localSheetId="15">#REF!</definedName>
    <definedName name="aK_dis" localSheetId="17">#REF!</definedName>
    <definedName name="aK_dis">#REF!</definedName>
    <definedName name="aK_dis_20" localSheetId="15">#REF!</definedName>
    <definedName name="aK_dis_20" localSheetId="17">#REF!</definedName>
    <definedName name="aK_dis_20">#REF!</definedName>
    <definedName name="aK_dis_28" localSheetId="15">#REF!</definedName>
    <definedName name="aK_dis_28" localSheetId="17">#REF!</definedName>
    <definedName name="aK_dis_28">#REF!</definedName>
    <definedName name="aK_imm" localSheetId="15">#REF!</definedName>
    <definedName name="aK_imm" localSheetId="17">#REF!</definedName>
    <definedName name="aK_imm">#REF!</definedName>
    <definedName name="aK_imm_20" localSheetId="15">#REF!</definedName>
    <definedName name="aK_imm_20" localSheetId="17">#REF!</definedName>
    <definedName name="aK_imm_20">#REF!</definedName>
    <definedName name="aK_imm_28" localSheetId="15">#REF!</definedName>
    <definedName name="aK_imm_28" localSheetId="17">#REF!</definedName>
    <definedName name="aK_imm_28">#REF!</definedName>
    <definedName name="aK_rof" localSheetId="15">#REF!</definedName>
    <definedName name="aK_rof" localSheetId="17">#REF!</definedName>
    <definedName name="aK_rof">#REF!</definedName>
    <definedName name="aK_rof_20" localSheetId="15">#REF!</definedName>
    <definedName name="aK_rof_20" localSheetId="17">#REF!</definedName>
    <definedName name="aK_rof_20">#REF!</definedName>
    <definedName name="aK_rof_28" localSheetId="15">#REF!</definedName>
    <definedName name="aK_rof_28" localSheetId="17">#REF!</definedName>
    <definedName name="aK_rof_28">#REF!</definedName>
    <definedName name="aK_ron" localSheetId="15">#REF!</definedName>
    <definedName name="aK_ron" localSheetId="17">#REF!</definedName>
    <definedName name="aK_ron">#REF!</definedName>
    <definedName name="aK_ron_20" localSheetId="15">#REF!</definedName>
    <definedName name="aK_ron_20" localSheetId="17">#REF!</definedName>
    <definedName name="aK_ron_20">#REF!</definedName>
    <definedName name="aK_ron_28" localSheetId="15">#REF!</definedName>
    <definedName name="aK_ron_28" localSheetId="17">#REF!</definedName>
    <definedName name="aK_ron_28">#REF!</definedName>
    <definedName name="aK_run" localSheetId="15">#REF!</definedName>
    <definedName name="aK_run" localSheetId="17">#REF!</definedName>
    <definedName name="aK_run">#REF!</definedName>
    <definedName name="aK_run_20" localSheetId="15">#REF!</definedName>
    <definedName name="aK_run_20" localSheetId="17">#REF!</definedName>
    <definedName name="aK_run_20">#REF!</definedName>
    <definedName name="aK_run_28" localSheetId="15">#REF!</definedName>
    <definedName name="aK_run_28" localSheetId="17">#REF!</definedName>
    <definedName name="aK_run_28">#REF!</definedName>
    <definedName name="aK_sed" localSheetId="15">#REF!</definedName>
    <definedName name="aK_sed" localSheetId="17">#REF!</definedName>
    <definedName name="aK_sed">#REF!</definedName>
    <definedName name="aK_sed_20" localSheetId="15">#REF!</definedName>
    <definedName name="aK_sed_20" localSheetId="17">#REF!</definedName>
    <definedName name="aK_sed_20">#REF!</definedName>
    <definedName name="aK_sed_28" localSheetId="15">#REF!</definedName>
    <definedName name="aK_sed_28" localSheetId="17">#REF!</definedName>
    <definedName name="aK_sed_28">#REF!</definedName>
    <definedName name="AKHAC">#N/A</definedName>
    <definedName name="alfa" localSheetId="15">#REF!</definedName>
    <definedName name="alfa" localSheetId="16">#REF!</definedName>
    <definedName name="alfa" localSheetId="17">#REF!</definedName>
    <definedName name="alfa" localSheetId="14">#REF!</definedName>
    <definedName name="alfa">#REF!</definedName>
    <definedName name="Alfan" localSheetId="15">#REF!</definedName>
    <definedName name="Alfan" localSheetId="16">#REF!</definedName>
    <definedName name="Alfan" localSheetId="17">#REF!</definedName>
    <definedName name="Alfan" localSheetId="14">#REF!</definedName>
    <definedName name="Alfan">#REF!</definedName>
    <definedName name="all" localSheetId="15">#REF!</definedName>
    <definedName name="all" localSheetId="17">#REF!</definedName>
    <definedName name="all">#REF!</definedName>
    <definedName name="all_20" localSheetId="15">#REF!</definedName>
    <definedName name="all_20" localSheetId="17">#REF!</definedName>
    <definedName name="all_20">#REF!</definedName>
    <definedName name="all_28" localSheetId="15">#REF!</definedName>
    <definedName name="all_28" localSheetId="17">#REF!</definedName>
    <definedName name="all_28">#REF!</definedName>
    <definedName name="All_Item" localSheetId="15">#REF!</definedName>
    <definedName name="All_Item" localSheetId="16">#REF!</definedName>
    <definedName name="All_Item" localSheetId="17">#REF!</definedName>
    <definedName name="All_Item" localSheetId="14">#REF!</definedName>
    <definedName name="All_Item" localSheetId="19">#REF!</definedName>
    <definedName name="All_Item" localSheetId="20">#REF!</definedName>
    <definedName name="All_Item">#REF!</definedName>
    <definedName name="All_Item_26" localSheetId="15">#REF!</definedName>
    <definedName name="All_Item_26" localSheetId="17">#REF!</definedName>
    <definedName name="All_Item_26">#REF!</definedName>
    <definedName name="All_Item_28" localSheetId="15">#REF!</definedName>
    <definedName name="All_Item_28" localSheetId="17">#REF!</definedName>
    <definedName name="All_Item_28">#REF!</definedName>
    <definedName name="All_Item_3">"$#REF!.$B$16:$O$520"</definedName>
    <definedName name="Alnc" localSheetId="15">#REF!</definedName>
    <definedName name="Alnc" localSheetId="17">#REF!</definedName>
    <definedName name="Alnc">#REF!</definedName>
    <definedName name="Alnc_28" localSheetId="15">#REF!</definedName>
    <definedName name="Alnc_28" localSheetId="17">#REF!</definedName>
    <definedName name="Alnc_28">#REF!</definedName>
    <definedName name="alpha" localSheetId="15">#REF!</definedName>
    <definedName name="alpha" localSheetId="17">#REF!</definedName>
    <definedName name="alpha">#REF!</definedName>
    <definedName name="alpha_28" localSheetId="15">#REF!</definedName>
    <definedName name="alpha_28" localSheetId="17">#REF!</definedName>
    <definedName name="alpha_28">#REF!</definedName>
    <definedName name="ALPIN">#N/A</definedName>
    <definedName name="ALPIN_26">NA()</definedName>
    <definedName name="ALPIN_28">NA()</definedName>
    <definedName name="ALPJYOU">#N/A</definedName>
    <definedName name="ALPJYOU_26">NA()</definedName>
    <definedName name="ALPJYOU_28">NA()</definedName>
    <definedName name="ALPTOI">#N/A</definedName>
    <definedName name="ALPTOI_26">NA()</definedName>
    <definedName name="ALPTOI_28">NA()</definedName>
    <definedName name="ALTINH">#N/A</definedName>
    <definedName name="am" localSheetId="15">#REF!</definedName>
    <definedName name="am" localSheetId="17">#REF!</definedName>
    <definedName name="am">#REF!</definedName>
    <definedName name="am." localSheetId="15">#REF!</definedName>
    <definedName name="am." localSheetId="17">#REF!</definedName>
    <definedName name="am.">#REF!</definedName>
    <definedName name="amiang" localSheetId="15">#REF!</definedName>
    <definedName name="amiang" localSheetId="17">#REF!</definedName>
    <definedName name="amiang">#REF!</definedName>
    <definedName name="amiang_28" localSheetId="15">#REF!</definedName>
    <definedName name="amiang_28" localSheetId="17">#REF!</definedName>
    <definedName name="amiang_28">#REF!</definedName>
    <definedName name="amoi" localSheetId="15" hidden="1">{"'Sheet1'!$L$16"}</definedName>
    <definedName name="amoi" localSheetId="16" hidden="1">{"'Sheet1'!$L$16"}</definedName>
    <definedName name="amoi" localSheetId="17" hidden="1">{"'Sheet1'!$L$16"}</definedName>
    <definedName name="amoi" localSheetId="14" hidden="1">{"'Sheet1'!$L$16"}</definedName>
    <definedName name="amoi" hidden="1">{"'Sheet1'!$L$16"}</definedName>
    <definedName name="an" localSheetId="15">#REF!</definedName>
    <definedName name="an" localSheetId="17">#REF!</definedName>
    <definedName name="an">#REF!</definedName>
    <definedName name="aN_cap" localSheetId="15">#REF!</definedName>
    <definedName name="aN_cap" localSheetId="17">#REF!</definedName>
    <definedName name="aN_cap">#REF!</definedName>
    <definedName name="aN_cap_20" localSheetId="15">#REF!</definedName>
    <definedName name="aN_cap_20" localSheetId="17">#REF!</definedName>
    <definedName name="aN_cap_20">#REF!</definedName>
    <definedName name="aN_cap_28" localSheetId="15">#REF!</definedName>
    <definedName name="aN_cap_28" localSheetId="17">#REF!</definedName>
    <definedName name="aN_cap_28">#REF!</definedName>
    <definedName name="aN_con" localSheetId="15">#REF!</definedName>
    <definedName name="aN_con" localSheetId="17">#REF!</definedName>
    <definedName name="aN_con">#REF!</definedName>
    <definedName name="aN_con_20" localSheetId="15">#REF!</definedName>
    <definedName name="aN_con_20" localSheetId="17">#REF!</definedName>
    <definedName name="aN_con_20">#REF!</definedName>
    <definedName name="aN_con_28" localSheetId="15">#REF!</definedName>
    <definedName name="aN_con_28" localSheetId="17">#REF!</definedName>
    <definedName name="aN_con_28">#REF!</definedName>
    <definedName name="aN_dep" localSheetId="15">#REF!</definedName>
    <definedName name="aN_dep" localSheetId="17">#REF!</definedName>
    <definedName name="aN_dep">#REF!</definedName>
    <definedName name="aN_dep_20" localSheetId="15">#REF!</definedName>
    <definedName name="aN_dep_20" localSheetId="17">#REF!</definedName>
    <definedName name="aN_dep_20">#REF!</definedName>
    <definedName name="aN_dep_28" localSheetId="15">#REF!</definedName>
    <definedName name="aN_dep_28" localSheetId="17">#REF!</definedName>
    <definedName name="aN_dep_28">#REF!</definedName>
    <definedName name="aN_fix" localSheetId="15">#REF!</definedName>
    <definedName name="aN_fix" localSheetId="17">#REF!</definedName>
    <definedName name="aN_fix">#REF!</definedName>
    <definedName name="aN_fix_20" localSheetId="15">#REF!</definedName>
    <definedName name="aN_fix_20" localSheetId="17">#REF!</definedName>
    <definedName name="aN_fix_20">#REF!</definedName>
    <definedName name="aN_fix_28" localSheetId="15">#REF!</definedName>
    <definedName name="aN_fix_28" localSheetId="17">#REF!</definedName>
    <definedName name="aN_fix_28">#REF!</definedName>
    <definedName name="aN_imm" localSheetId="15">#REF!</definedName>
    <definedName name="aN_imm" localSheetId="17">#REF!</definedName>
    <definedName name="aN_imm">#REF!</definedName>
    <definedName name="aN_imm_20" localSheetId="15">#REF!</definedName>
    <definedName name="aN_imm_20" localSheetId="17">#REF!</definedName>
    <definedName name="aN_imm_20">#REF!</definedName>
    <definedName name="aN_imm_28" localSheetId="15">#REF!</definedName>
    <definedName name="aN_imm_28" localSheetId="17">#REF!</definedName>
    <definedName name="aN_imm_28">#REF!</definedName>
    <definedName name="aN_rof" localSheetId="15">#REF!</definedName>
    <definedName name="aN_rof" localSheetId="17">#REF!</definedName>
    <definedName name="aN_rof">#REF!</definedName>
    <definedName name="aN_rof_20" localSheetId="15">#REF!</definedName>
    <definedName name="aN_rof_20" localSheetId="17">#REF!</definedName>
    <definedName name="aN_rof_20">#REF!</definedName>
    <definedName name="aN_rof_28" localSheetId="15">#REF!</definedName>
    <definedName name="aN_rof_28" localSheetId="17">#REF!</definedName>
    <definedName name="aN_rof_28">#REF!</definedName>
    <definedName name="aN_ron" localSheetId="15">#REF!</definedName>
    <definedName name="aN_ron" localSheetId="17">#REF!</definedName>
    <definedName name="aN_ron">#REF!</definedName>
    <definedName name="aN_ron_20" localSheetId="15">#REF!</definedName>
    <definedName name="aN_ron_20" localSheetId="17">#REF!</definedName>
    <definedName name="aN_ron_20">#REF!</definedName>
    <definedName name="aN_ron_28" localSheetId="15">#REF!</definedName>
    <definedName name="aN_ron_28" localSheetId="17">#REF!</definedName>
    <definedName name="aN_ron_28">#REF!</definedName>
    <definedName name="aN_run" localSheetId="15">#REF!</definedName>
    <definedName name="aN_run" localSheetId="17">#REF!</definedName>
    <definedName name="aN_run">#REF!</definedName>
    <definedName name="aN_run_20" localSheetId="15">#REF!</definedName>
    <definedName name="aN_run_20" localSheetId="17">#REF!</definedName>
    <definedName name="aN_run_20">#REF!</definedName>
    <definedName name="aN_run_28" localSheetId="15">#REF!</definedName>
    <definedName name="aN_run_28" localSheetId="17">#REF!</definedName>
    <definedName name="aN_run_28">#REF!</definedName>
    <definedName name="aN_sed" localSheetId="15">#REF!</definedName>
    <definedName name="aN_sed" localSheetId="17">#REF!</definedName>
    <definedName name="aN_sed">#REF!</definedName>
    <definedName name="aN_sed_20" localSheetId="15">#REF!</definedName>
    <definedName name="aN_sed_20" localSheetId="17">#REF!</definedName>
    <definedName name="aN_sed_20">#REF!</definedName>
    <definedName name="aN_sed_28" localSheetId="15">#REF!</definedName>
    <definedName name="aN_sed_28" localSheetId="17">#REF!</definedName>
    <definedName name="aN_sed_28">#REF!</definedName>
    <definedName name="anfa" localSheetId="15">#REF!</definedName>
    <definedName name="anfa" localSheetId="17">#REF!</definedName>
    <definedName name="anfa">#REF!</definedName>
    <definedName name="anfa_20" localSheetId="15">#REF!</definedName>
    <definedName name="anfa_20" localSheetId="17">#REF!</definedName>
    <definedName name="anfa_20">#REF!</definedName>
    <definedName name="anfa_28" localSheetId="15">#REF!</definedName>
    <definedName name="anfa_28" localSheetId="17">#REF!</definedName>
    <definedName name="anfa_28">#REF!</definedName>
    <definedName name="Anguon">#N/A</definedName>
    <definedName name="ANN">#N/A</definedName>
    <definedName name="anpha" localSheetId="15">#REF!</definedName>
    <definedName name="anpha" localSheetId="17">#REF!</definedName>
    <definedName name="anpha">#REF!</definedName>
    <definedName name="anpha_28" localSheetId="15">#REF!</definedName>
    <definedName name="anpha_28" localSheetId="17">#REF!</definedName>
    <definedName name="anpha_28">#REF!</definedName>
    <definedName name="ANQD">#N/A</definedName>
    <definedName name="ANQQH">#N/A</definedName>
    <definedName name="anscount" localSheetId="19" hidden="1">3</definedName>
    <definedName name="anscount" localSheetId="20" hidden="1">3</definedName>
    <definedName name="anscount" hidden="1">1</definedName>
    <definedName name="ANSNN">#N/A</definedName>
    <definedName name="ANSNNxnk">#N/A</definedName>
    <definedName name="Antoan" localSheetId="15" hidden="1">{"'Sheet1'!$L$16"}</definedName>
    <definedName name="Antoan" localSheetId="16" hidden="1">{"'Sheet1'!$L$16"}</definedName>
    <definedName name="Antoan" localSheetId="17" hidden="1">{"'Sheet1'!$L$16"}</definedName>
    <definedName name="Antoan" localSheetId="14" hidden="1">{"'Sheet1'!$L$16"}</definedName>
    <definedName name="Antoan" hidden="1">{"'Sheet1'!$L$16"}</definedName>
    <definedName name="ao" localSheetId="15">#REF!</definedName>
    <definedName name="ao" localSheetId="17">#REF!</definedName>
    <definedName name="ao">#REF!</definedName>
    <definedName name="ao_28" localSheetId="15">#REF!</definedName>
    <definedName name="ao_28" localSheetId="17">#REF!</definedName>
    <definedName name="ao_28">#REF!</definedName>
    <definedName name="AoBok" localSheetId="15">#REF!</definedName>
    <definedName name="AoBok" localSheetId="17">#REF!</definedName>
    <definedName name="AoBok">#REF!</definedName>
    <definedName name="AoBok_20" localSheetId="15">#REF!</definedName>
    <definedName name="AoBok_20" localSheetId="17">#REF!</definedName>
    <definedName name="AoBok_20">#REF!</definedName>
    <definedName name="AoBok_28" localSheetId="15">#REF!</definedName>
    <definedName name="AoBok_28" localSheetId="17">#REF!</definedName>
    <definedName name="AoBok_28">#REF!</definedName>
    <definedName name="ap" localSheetId="15">#REF!</definedName>
    <definedName name="ap" localSheetId="17">#REF!</definedName>
    <definedName name="ap">#REF!</definedName>
    <definedName name="aP_cap" localSheetId="15">#REF!</definedName>
    <definedName name="aP_cap" localSheetId="17">#REF!</definedName>
    <definedName name="aP_cap">#REF!</definedName>
    <definedName name="aP_cap_20" localSheetId="15">#REF!</definedName>
    <definedName name="aP_cap_20" localSheetId="17">#REF!</definedName>
    <definedName name="aP_cap_20">#REF!</definedName>
    <definedName name="aP_cap_28" localSheetId="15">#REF!</definedName>
    <definedName name="aP_cap_28" localSheetId="17">#REF!</definedName>
    <definedName name="aP_cap_28">#REF!</definedName>
    <definedName name="aP_con" localSheetId="15">#REF!</definedName>
    <definedName name="aP_con" localSheetId="17">#REF!</definedName>
    <definedName name="aP_con">#REF!</definedName>
    <definedName name="aP_con_20" localSheetId="15">#REF!</definedName>
    <definedName name="aP_con_20" localSheetId="17">#REF!</definedName>
    <definedName name="aP_con_20">#REF!</definedName>
    <definedName name="aP_con_28" localSheetId="15">#REF!</definedName>
    <definedName name="aP_con_28" localSheetId="17">#REF!</definedName>
    <definedName name="aP_con_28">#REF!</definedName>
    <definedName name="aP_dep" localSheetId="15">#REF!</definedName>
    <definedName name="aP_dep" localSheetId="17">#REF!</definedName>
    <definedName name="aP_dep">#REF!</definedName>
    <definedName name="aP_dep_20" localSheetId="15">#REF!</definedName>
    <definedName name="aP_dep_20" localSheetId="17">#REF!</definedName>
    <definedName name="aP_dep_20">#REF!</definedName>
    <definedName name="aP_dep_28" localSheetId="15">#REF!</definedName>
    <definedName name="aP_dep_28" localSheetId="17">#REF!</definedName>
    <definedName name="aP_dep_28">#REF!</definedName>
    <definedName name="aP_dis" localSheetId="15">#REF!</definedName>
    <definedName name="aP_dis" localSheetId="17">#REF!</definedName>
    <definedName name="aP_dis">#REF!</definedName>
    <definedName name="aP_dis_20" localSheetId="15">#REF!</definedName>
    <definedName name="aP_dis_20" localSheetId="17">#REF!</definedName>
    <definedName name="aP_dis_20">#REF!</definedName>
    <definedName name="aP_dis_28" localSheetId="15">#REF!</definedName>
    <definedName name="aP_dis_28" localSheetId="17">#REF!</definedName>
    <definedName name="aP_dis_28">#REF!</definedName>
    <definedName name="aP_imm" localSheetId="15">#REF!</definedName>
    <definedName name="aP_imm" localSheetId="17">#REF!</definedName>
    <definedName name="aP_imm">#REF!</definedName>
    <definedName name="aP_imm_20" localSheetId="15">#REF!</definedName>
    <definedName name="aP_imm_20" localSheetId="17">#REF!</definedName>
    <definedName name="aP_imm_20">#REF!</definedName>
    <definedName name="aP_imm_28" localSheetId="15">#REF!</definedName>
    <definedName name="aP_imm_28" localSheetId="17">#REF!</definedName>
    <definedName name="aP_imm_28">#REF!</definedName>
    <definedName name="aP_rof" localSheetId="15">#REF!</definedName>
    <definedName name="aP_rof" localSheetId="17">#REF!</definedName>
    <definedName name="aP_rof">#REF!</definedName>
    <definedName name="aP_rof_20" localSheetId="15">#REF!</definedName>
    <definedName name="aP_rof_20" localSheetId="17">#REF!</definedName>
    <definedName name="aP_rof_20">#REF!</definedName>
    <definedName name="aP_rof_28" localSheetId="15">#REF!</definedName>
    <definedName name="aP_rof_28" localSheetId="17">#REF!</definedName>
    <definedName name="aP_rof_28">#REF!</definedName>
    <definedName name="aP_ron" localSheetId="15">#REF!</definedName>
    <definedName name="aP_ron" localSheetId="17">#REF!</definedName>
    <definedName name="aP_ron">#REF!</definedName>
    <definedName name="aP_ron_20" localSheetId="15">#REF!</definedName>
    <definedName name="aP_ron_20" localSheetId="17">#REF!</definedName>
    <definedName name="aP_ron_20">#REF!</definedName>
    <definedName name="aP_ron_28" localSheetId="15">#REF!</definedName>
    <definedName name="aP_ron_28" localSheetId="17">#REF!</definedName>
    <definedName name="aP_ron_28">#REF!</definedName>
    <definedName name="aP_run" localSheetId="15">#REF!</definedName>
    <definedName name="aP_run" localSheetId="17">#REF!</definedName>
    <definedName name="aP_run">#REF!</definedName>
    <definedName name="aP_run_20" localSheetId="15">#REF!</definedName>
    <definedName name="aP_run_20" localSheetId="17">#REF!</definedName>
    <definedName name="aP_run_20">#REF!</definedName>
    <definedName name="aP_run_28" localSheetId="15">#REF!</definedName>
    <definedName name="aP_run_28" localSheetId="17">#REF!</definedName>
    <definedName name="aP_run_28">#REF!</definedName>
    <definedName name="aP_sed" localSheetId="15">#REF!</definedName>
    <definedName name="aP_sed" localSheetId="17">#REF!</definedName>
    <definedName name="aP_sed">#REF!</definedName>
    <definedName name="aP_sed_20" localSheetId="15">#REF!</definedName>
    <definedName name="aP_sed_20" localSheetId="17">#REF!</definedName>
    <definedName name="aP_sed_20">#REF!</definedName>
    <definedName name="aP_sed_28" localSheetId="15">#REF!</definedName>
    <definedName name="aP_sed_28" localSheetId="17">#REF!</definedName>
    <definedName name="aP_sed_28">#REF!</definedName>
    <definedName name="APC">#N/A</definedName>
    <definedName name="Aps" localSheetId="15">#REF!</definedName>
    <definedName name="Aps" localSheetId="17">#REF!</definedName>
    <definedName name="Aps">#REF!</definedName>
    <definedName name="Aptomat" localSheetId="15">#REF!</definedName>
    <definedName name="Aptomat" localSheetId="17">#REF!</definedName>
    <definedName name="Aptomat">#REF!</definedName>
    <definedName name="Aptomat_20" localSheetId="15">#REF!</definedName>
    <definedName name="Aptomat_20" localSheetId="17">#REF!</definedName>
    <definedName name="Aptomat_20">#REF!</definedName>
    <definedName name="Aptomat_28" localSheetId="15">#REF!</definedName>
    <definedName name="Aptomat_28" localSheetId="17">#REF!</definedName>
    <definedName name="Aptomat_28">#REF!</definedName>
    <definedName name="AQ" localSheetId="15">#REF!</definedName>
    <definedName name="AQ" localSheetId="17">#REF!</definedName>
    <definedName name="AQ">#REF!</definedName>
    <definedName name="AQ_20" localSheetId="15">#REF!</definedName>
    <definedName name="AQ_20" localSheetId="17">#REF!</definedName>
    <definedName name="AQ_20">#REF!</definedName>
    <definedName name="AQ_28" localSheetId="15">#REF!</definedName>
    <definedName name="AQ_28" localSheetId="17">#REF!</definedName>
    <definedName name="AQ_28">#REF!</definedName>
    <definedName name="As" localSheetId="15">#REF!</definedName>
    <definedName name="As" localSheetId="17">#REF!</definedName>
    <definedName name="As">#REF!</definedName>
    <definedName name="As_" localSheetId="15">#REF!</definedName>
    <definedName name="As_" localSheetId="17">#REF!</definedName>
    <definedName name="As_">#REF!</definedName>
    <definedName name="As__20" localSheetId="15">#REF!</definedName>
    <definedName name="As__20" localSheetId="17">#REF!</definedName>
    <definedName name="As__20">#REF!</definedName>
    <definedName name="As__28" localSheetId="15">#REF!</definedName>
    <definedName name="As__28" localSheetId="17">#REF!</definedName>
    <definedName name="As__28">#REF!</definedName>
    <definedName name="AS_1" localSheetId="15">#REF!</definedName>
    <definedName name="AS_1" localSheetId="17">#REF!</definedName>
    <definedName name="AS_1">#REF!</definedName>
    <definedName name="As_20" localSheetId="15">#REF!</definedName>
    <definedName name="As_20" localSheetId="17">#REF!</definedName>
    <definedName name="As_20">#REF!</definedName>
    <definedName name="As_28" localSheetId="15">#REF!</definedName>
    <definedName name="As_28" localSheetId="17">#REF!</definedName>
    <definedName name="As_28">#REF!</definedName>
    <definedName name="AS2DocOpenMode" hidden="1">"AS2DocumentEdit"</definedName>
    <definedName name="asa." localSheetId="15">#REF!</definedName>
    <definedName name="asa." localSheetId="17">#REF!</definedName>
    <definedName name="asa.">#REF!</definedName>
    <definedName name="asb." localSheetId="15">#REF!</definedName>
    <definedName name="asb." localSheetId="17">#REF!</definedName>
    <definedName name="asb.">#REF!</definedName>
    <definedName name="asc." localSheetId="15">#REF!</definedName>
    <definedName name="asc." localSheetId="17">#REF!</definedName>
    <definedName name="asc.">#REF!</definedName>
    <definedName name="asd" localSheetId="15">{"Book1","Dt tonghop.xls"}</definedName>
    <definedName name="asd" localSheetId="16">{"Book1","Dt tonghop.xls"}</definedName>
    <definedName name="asd" localSheetId="17">{"Book1","Dt tonghop.xls"}</definedName>
    <definedName name="asd" localSheetId="14">{"Book1","Dt tonghop.xls"}</definedName>
    <definedName name="asd">{"Book1","Dt tonghop.xls"}</definedName>
    <definedName name="asd_20" localSheetId="15">#REF!</definedName>
    <definedName name="asd_20" localSheetId="17">#REF!</definedName>
    <definedName name="asd_20">#REF!</definedName>
    <definedName name="asd_28" localSheetId="15">#REF!</definedName>
    <definedName name="asd_28" localSheetId="17">#REF!</definedName>
    <definedName name="asd_28">#REF!</definedName>
    <definedName name="asega" localSheetId="15">{"Thuxm2.xls","Sheet1"}</definedName>
    <definedName name="asega" localSheetId="16">{"Thuxm2.xls","Sheet1"}</definedName>
    <definedName name="asega" localSheetId="17">{"Thuxm2.xls","Sheet1"}</definedName>
    <definedName name="asega" localSheetId="14">{"Thuxm2.xls","Sheet1"}</definedName>
    <definedName name="asega">{"Thuxm2.xls","Sheet1"}</definedName>
    <definedName name="asp5_28" localSheetId="15">#REF!</definedName>
    <definedName name="asp5_28" localSheetId="17">#REF!</definedName>
    <definedName name="asp5_28">#REF!</definedName>
    <definedName name="asp7_28" localSheetId="15">#REF!</definedName>
    <definedName name="asp7_28" localSheetId="17">#REF!</definedName>
    <definedName name="asp7_28">#REF!</definedName>
    <definedName name="asp7b" localSheetId="15">#REF!</definedName>
    <definedName name="asp7b" localSheetId="17">#REF!</definedName>
    <definedName name="asp7b">#REF!</definedName>
    <definedName name="at1.5" localSheetId="15">#REF!</definedName>
    <definedName name="at1.5" localSheetId="17">#REF!</definedName>
    <definedName name="at1.5">#REF!</definedName>
    <definedName name="at1.5_20" localSheetId="15">#REF!</definedName>
    <definedName name="at1.5_20" localSheetId="17">#REF!</definedName>
    <definedName name="at1.5_20">#REF!</definedName>
    <definedName name="atg" localSheetId="15">#REF!</definedName>
    <definedName name="atg" localSheetId="17">#REF!</definedName>
    <definedName name="atg">#REF!</definedName>
    <definedName name="atg_20" localSheetId="15">#REF!</definedName>
    <definedName name="atg_20" localSheetId="17">#REF!</definedName>
    <definedName name="atg_20">#REF!</definedName>
    <definedName name="atgoi" localSheetId="15">#REF!</definedName>
    <definedName name="atgoi" localSheetId="17">#REF!</definedName>
    <definedName name="atgoi">#REF!</definedName>
    <definedName name="atgoi_20" localSheetId="15">#REF!</definedName>
    <definedName name="atgoi_20" localSheetId="17">#REF!</definedName>
    <definedName name="atgoi_20">#REF!</definedName>
    <definedName name="ATGT" localSheetId="15" hidden="1">{"'Sheet1'!$L$16"}</definedName>
    <definedName name="ATGT" localSheetId="16" hidden="1">{"'Sheet1'!$L$16"}</definedName>
    <definedName name="ATGT" localSheetId="17" hidden="1">{"'Sheet1'!$L$16"}</definedName>
    <definedName name="ATGT" localSheetId="14" hidden="1">{"'Sheet1'!$L$16"}</definedName>
    <definedName name="ATGT" hidden="1">{"'Sheet1'!$L$16"}</definedName>
    <definedName name="atn1_20" localSheetId="15">#REF!</definedName>
    <definedName name="atn1_20" localSheetId="17">#REF!</definedName>
    <definedName name="atn1_20">#REF!</definedName>
    <definedName name="atn10_20" localSheetId="15">#REF!</definedName>
    <definedName name="atn10_20" localSheetId="17">#REF!</definedName>
    <definedName name="atn10_20">#REF!</definedName>
    <definedName name="atn2_20" localSheetId="15">#REF!</definedName>
    <definedName name="atn2_20" localSheetId="17">#REF!</definedName>
    <definedName name="atn2_20">#REF!</definedName>
    <definedName name="atn3_20" localSheetId="15">#REF!</definedName>
    <definedName name="atn3_20" localSheetId="17">#REF!</definedName>
    <definedName name="atn3_20">#REF!</definedName>
    <definedName name="atn4_20" localSheetId="15">#REF!</definedName>
    <definedName name="atn4_20" localSheetId="17">#REF!</definedName>
    <definedName name="atn4_20">#REF!</definedName>
    <definedName name="atn5_20" localSheetId="15">#REF!</definedName>
    <definedName name="atn5_20" localSheetId="17">#REF!</definedName>
    <definedName name="atn5_20">#REF!</definedName>
    <definedName name="atn6_20" localSheetId="15">#REF!</definedName>
    <definedName name="atn6_20" localSheetId="17">#REF!</definedName>
    <definedName name="atn6_20">#REF!</definedName>
    <definedName name="atn7_20" localSheetId="15">#REF!</definedName>
    <definedName name="atn7_20" localSheetId="17">#REF!</definedName>
    <definedName name="atn7_20">#REF!</definedName>
    <definedName name="atn8_20" localSheetId="15">#REF!</definedName>
    <definedName name="atn8_20" localSheetId="17">#REF!</definedName>
    <definedName name="atn8_20">#REF!</definedName>
    <definedName name="atn9_20" localSheetId="15">#REF!</definedName>
    <definedName name="atn9_20" localSheetId="17">#REF!</definedName>
    <definedName name="atn9_20">#REF!</definedName>
    <definedName name="ATRAM" localSheetId="15">#REF!</definedName>
    <definedName name="ATRAM" localSheetId="16">#REF!</definedName>
    <definedName name="ATRAM" localSheetId="17">#REF!</definedName>
    <definedName name="ATRAM" localSheetId="14">#REF!</definedName>
    <definedName name="ATRAM" localSheetId="20">#REF!</definedName>
    <definedName name="ATRAM">#REF!</definedName>
    <definedName name="ATRAM_20" localSheetId="15">#REF!</definedName>
    <definedName name="ATRAM_20" localSheetId="17">#REF!</definedName>
    <definedName name="ATRAM_20">#REF!</definedName>
    <definedName name="ATRAM_28" localSheetId="15">#REF!</definedName>
    <definedName name="ATRAM_28" localSheetId="17">#REF!</definedName>
    <definedName name="ATRAM_28">#REF!</definedName>
    <definedName name="ATW">#N/A</definedName>
    <definedName name="AU" localSheetId="15" hidden="1">{"'Sheet1'!$L$16"}</definedName>
    <definedName name="AU" localSheetId="16" hidden="1">{"'Sheet1'!$L$16"}</definedName>
    <definedName name="AU" localSheetId="17" hidden="1">{"'Sheet1'!$L$16"}</definedName>
    <definedName name="AU" localSheetId="14" hidden="1">{"'Sheet1'!$L$16"}</definedName>
    <definedName name="AU" hidden="1">{"'Sheet1'!$L$16"}</definedName>
    <definedName name="AÙ" localSheetId="15">#REF!</definedName>
    <definedName name="AÙ" localSheetId="17">#REF!</definedName>
    <definedName name="AÙ">#REF!</definedName>
    <definedName name="aù0" localSheetId="15">#REF!</definedName>
    <definedName name="aù0" localSheetId="17">#REF!</definedName>
    <definedName name="aù0">#REF!</definedName>
    <definedName name="auto" localSheetId="15">#REF!</definedName>
    <definedName name="auto" localSheetId="17">#REF!</definedName>
    <definedName name="auto">#REF!</definedName>
    <definedName name="automat" localSheetId="15">#REF!</definedName>
    <definedName name="automat" localSheetId="17">#REF!</definedName>
    <definedName name="automat">#REF!</definedName>
    <definedName name="automat_20" localSheetId="15">#REF!</definedName>
    <definedName name="automat_20" localSheetId="17">#REF!</definedName>
    <definedName name="automat_20">#REF!</definedName>
    <definedName name="automat_28" localSheetId="15">#REF!</definedName>
    <definedName name="automat_28" localSheetId="17">#REF!</definedName>
    <definedName name="automat_28">#REF!</definedName>
    <definedName name="automat50" localSheetId="15">#REF!</definedName>
    <definedName name="automat50" localSheetId="17">#REF!</definedName>
    <definedName name="automat50">#REF!</definedName>
    <definedName name="automat50_20" localSheetId="15">#REF!</definedName>
    <definedName name="automat50_20" localSheetId="17">#REF!</definedName>
    <definedName name="automat50_20">#REF!</definedName>
    <definedName name="automat50_28" localSheetId="15">#REF!</definedName>
    <definedName name="automat50_28" localSheetId="17">#REF!</definedName>
    <definedName name="automat50_28">#REF!</definedName>
    <definedName name="Av" localSheetId="15">#REF!</definedName>
    <definedName name="Av" localSheetId="17">#REF!</definedName>
    <definedName name="Av">#REF!</definedName>
    <definedName name="Av_20" localSheetId="15">#REF!</definedName>
    <definedName name="Av_20" localSheetId="17">#REF!</definedName>
    <definedName name="Av_20">#REF!</definedName>
    <definedName name="Av_28" localSheetId="15">#REF!</definedName>
    <definedName name="Av_28" localSheetId="17">#REF!</definedName>
    <definedName name="Av_28">#REF!</definedName>
    <definedName name="ava." localSheetId="15">#REF!</definedName>
    <definedName name="ava." localSheetId="17">#REF!</definedName>
    <definedName name="ava.">#REF!</definedName>
    <definedName name="B">NA()</definedName>
    <definedName name="B.MinBacLieu" localSheetId="15">#REF!</definedName>
    <definedName name="B.MinBacLieu" localSheetId="17">#REF!</definedName>
    <definedName name="B.MinBacLieu">#REF!</definedName>
    <definedName name="B.MinBacLieu_20" localSheetId="15">#REF!</definedName>
    <definedName name="B.MinBacLieu_20" localSheetId="17">#REF!</definedName>
    <definedName name="B.MinBacLieu_20">#REF!</definedName>
    <definedName name="B.MinBacLieu_28" localSheetId="15">#REF!</definedName>
    <definedName name="B.MinBacLieu_28" localSheetId="17">#REF!</definedName>
    <definedName name="B.MinBacLieu_28">#REF!</definedName>
    <definedName name="B.MinDuongHCM" localSheetId="15">#REF!</definedName>
    <definedName name="B.MinDuongHCM" localSheetId="17">#REF!</definedName>
    <definedName name="B.MinDuongHCM">#REF!</definedName>
    <definedName name="B.MinTuyHA" localSheetId="15">#REF!</definedName>
    <definedName name="B.MinTuyHA" localSheetId="17">#REF!</definedName>
    <definedName name="B.MinTuyHA">#REF!</definedName>
    <definedName name="B.nuamat">7.25</definedName>
    <definedName name="B_" localSheetId="15">#REF!</definedName>
    <definedName name="B_" localSheetId="17">#REF!</definedName>
    <definedName name="B_">#REF!</definedName>
    <definedName name="B__20" localSheetId="15">#REF!</definedName>
    <definedName name="B__20" localSheetId="17">#REF!</definedName>
    <definedName name="B__20">#REF!</definedName>
    <definedName name="B__28" localSheetId="15">#REF!</definedName>
    <definedName name="B__28" localSheetId="17">#REF!</definedName>
    <definedName name="B__28">#REF!</definedName>
    <definedName name="b_1" localSheetId="15">#REF!</definedName>
    <definedName name="b_1" localSheetId="17">#REF!</definedName>
    <definedName name="b_1">#REF!</definedName>
    <definedName name="b_2" localSheetId="15">#REF!</definedName>
    <definedName name="b_2" localSheetId="17">#REF!</definedName>
    <definedName name="b_2">#REF!</definedName>
    <definedName name="b_240">NA()</definedName>
    <definedName name="b_240_26" localSheetId="15">#REF!</definedName>
    <definedName name="b_240_26" localSheetId="17">#REF!</definedName>
    <definedName name="b_240_26">#REF!</definedName>
    <definedName name="b_240_28" localSheetId="15">#REF!</definedName>
    <definedName name="b_240_28" localSheetId="17">#REF!</definedName>
    <definedName name="b_240_28">#REF!</definedName>
    <definedName name="B_26" localSheetId="15">#REF!</definedName>
    <definedName name="B_26" localSheetId="17">#REF!</definedName>
    <definedName name="B_26">#REF!</definedName>
    <definedName name="B_28" localSheetId="15">#REF!</definedName>
    <definedName name="B_28" localSheetId="17">#REF!</definedName>
    <definedName name="B_28">#REF!</definedName>
    <definedName name="b_280">NA()</definedName>
    <definedName name="b_280_26" localSheetId="15">#REF!</definedName>
    <definedName name="b_280_26" localSheetId="17">#REF!</definedName>
    <definedName name="b_280_26">#REF!</definedName>
    <definedName name="b_280_28" localSheetId="15">#REF!</definedName>
    <definedName name="b_280_28" localSheetId="17">#REF!</definedName>
    <definedName name="b_280_28">#REF!</definedName>
    <definedName name="b_3" localSheetId="15">#REF!</definedName>
    <definedName name="b_3" localSheetId="17">#REF!</definedName>
    <definedName name="b_3">#REF!</definedName>
    <definedName name="b_320">NA()</definedName>
    <definedName name="b_320_26" localSheetId="15">#REF!</definedName>
    <definedName name="b_320_26" localSheetId="17">#REF!</definedName>
    <definedName name="b_320_26">#REF!</definedName>
    <definedName name="b_320_28" localSheetId="15">#REF!</definedName>
    <definedName name="b_320_28" localSheetId="17">#REF!</definedName>
    <definedName name="b_320_28">#REF!</definedName>
    <definedName name="b_4" localSheetId="15">#REF!</definedName>
    <definedName name="b_4" localSheetId="17">#REF!</definedName>
    <definedName name="b_4">#REF!</definedName>
    <definedName name="b_5" localSheetId="15">#REF!</definedName>
    <definedName name="b_5" localSheetId="17">#REF!</definedName>
    <definedName name="b_5">#REF!</definedName>
    <definedName name="b_6" localSheetId="15">#REF!</definedName>
    <definedName name="b_6" localSheetId="17">#REF!</definedName>
    <definedName name="b_6">#REF!</definedName>
    <definedName name="b_dd1" localSheetId="15">#REF!</definedName>
    <definedName name="b_dd1" localSheetId="17">#REF!</definedName>
    <definedName name="b_dd1">#REF!</definedName>
    <definedName name="b_dd1_20" localSheetId="15">#REF!</definedName>
    <definedName name="b_dd1_20" localSheetId="17">#REF!</definedName>
    <definedName name="b_dd1_20">#REF!</definedName>
    <definedName name="b_dd1_28" localSheetId="15">#REF!</definedName>
    <definedName name="b_dd1_28" localSheetId="17">#REF!</definedName>
    <definedName name="b_dd1_28">#REF!</definedName>
    <definedName name="b_DL" localSheetId="15">#REF!</definedName>
    <definedName name="b_DL" localSheetId="17">#REF!</definedName>
    <definedName name="b_DL">#REF!</definedName>
    <definedName name="b_DL_20" localSheetId="15">#REF!</definedName>
    <definedName name="b_DL_20" localSheetId="17">#REF!</definedName>
    <definedName name="b_DL_20">#REF!</definedName>
    <definedName name="b_DL_28" localSheetId="15">#REF!</definedName>
    <definedName name="b_DL_28" localSheetId="17">#REF!</definedName>
    <definedName name="b_DL_28">#REF!</definedName>
    <definedName name="b_eh" localSheetId="15">#REF!</definedName>
    <definedName name="b_eh" localSheetId="17">#REF!</definedName>
    <definedName name="b_eh">#REF!</definedName>
    <definedName name="b_eh_20" localSheetId="15">#REF!</definedName>
    <definedName name="b_eh_20" localSheetId="17">#REF!</definedName>
    <definedName name="b_eh_20">#REF!</definedName>
    <definedName name="b_eh_28" localSheetId="15">#REF!</definedName>
    <definedName name="b_eh_28" localSheetId="17">#REF!</definedName>
    <definedName name="b_eh_28">#REF!</definedName>
    <definedName name="b_eh1" localSheetId="15">#REF!</definedName>
    <definedName name="b_eh1" localSheetId="17">#REF!</definedName>
    <definedName name="b_eh1">#REF!</definedName>
    <definedName name="b_eh1_20" localSheetId="15">#REF!</definedName>
    <definedName name="b_eh1_20" localSheetId="17">#REF!</definedName>
    <definedName name="b_eh1_20">#REF!</definedName>
    <definedName name="b_eh1_28" localSheetId="15">#REF!</definedName>
    <definedName name="b_eh1_28" localSheetId="17">#REF!</definedName>
    <definedName name="b_eh1_28">#REF!</definedName>
    <definedName name="b_ev" localSheetId="15">#REF!</definedName>
    <definedName name="b_ev" localSheetId="17">#REF!</definedName>
    <definedName name="b_ev">#REF!</definedName>
    <definedName name="b_ev_20" localSheetId="15">#REF!</definedName>
    <definedName name="b_ev_20" localSheetId="17">#REF!</definedName>
    <definedName name="b_ev_20">#REF!</definedName>
    <definedName name="b_ev_28" localSheetId="15">#REF!</definedName>
    <definedName name="b_ev_28" localSheetId="17">#REF!</definedName>
    <definedName name="b_ev_28">#REF!</definedName>
    <definedName name="b_ev1" localSheetId="15">#REF!</definedName>
    <definedName name="b_ev1" localSheetId="17">#REF!</definedName>
    <definedName name="b_ev1">#REF!</definedName>
    <definedName name="b_ev1_20" localSheetId="15">#REF!</definedName>
    <definedName name="b_ev1_20" localSheetId="17">#REF!</definedName>
    <definedName name="b_ev1_20">#REF!</definedName>
    <definedName name="b_ev1_28" localSheetId="15">#REF!</definedName>
    <definedName name="b_ev1_28" localSheetId="17">#REF!</definedName>
    <definedName name="b_ev1_28">#REF!</definedName>
    <definedName name="b_FR" localSheetId="15">#REF!</definedName>
    <definedName name="b_FR" localSheetId="17">#REF!</definedName>
    <definedName name="b_FR">#REF!</definedName>
    <definedName name="b_FR_20" localSheetId="15">#REF!</definedName>
    <definedName name="b_FR_20" localSheetId="17">#REF!</definedName>
    <definedName name="b_FR_20">#REF!</definedName>
    <definedName name="b_FR_28" localSheetId="15">#REF!</definedName>
    <definedName name="b_FR_28" localSheetId="17">#REF!</definedName>
    <definedName name="b_FR_28">#REF!</definedName>
    <definedName name="b_fr1" localSheetId="15">#REF!</definedName>
    <definedName name="b_fr1" localSheetId="17">#REF!</definedName>
    <definedName name="b_fr1">#REF!</definedName>
    <definedName name="b_fr1_20" localSheetId="15">#REF!</definedName>
    <definedName name="b_fr1_20" localSheetId="17">#REF!</definedName>
    <definedName name="b_fr1_20">#REF!</definedName>
    <definedName name="b_fr1_28" localSheetId="15">#REF!</definedName>
    <definedName name="b_fr1_28" localSheetId="17">#REF!</definedName>
    <definedName name="b_fr1_28">#REF!</definedName>
    <definedName name="B_Isc" localSheetId="15">#REF!</definedName>
    <definedName name="B_Isc" localSheetId="16">#REF!</definedName>
    <definedName name="B_Isc" localSheetId="17">#REF!</definedName>
    <definedName name="B_Isc" localSheetId="14">#REF!</definedName>
    <definedName name="B_Isc">#REF!</definedName>
    <definedName name="B_Isc_20" localSheetId="15">#REF!</definedName>
    <definedName name="B_Isc_20" localSheetId="17">#REF!</definedName>
    <definedName name="B_Isc_20">#REF!</definedName>
    <definedName name="B_Isc_28" localSheetId="15">#REF!</definedName>
    <definedName name="B_Isc_28" localSheetId="17">#REF!</definedName>
    <definedName name="B_Isc_28">#REF!</definedName>
    <definedName name="b_LL" localSheetId="15">#REF!</definedName>
    <definedName name="b_LL" localSheetId="17">#REF!</definedName>
    <definedName name="b_LL">#REF!</definedName>
    <definedName name="b_LL_20" localSheetId="15">#REF!</definedName>
    <definedName name="b_LL_20" localSheetId="17">#REF!</definedName>
    <definedName name="b_LL_20">#REF!</definedName>
    <definedName name="b_LL_28" localSheetId="15">#REF!</definedName>
    <definedName name="b_LL_28" localSheetId="17">#REF!</definedName>
    <definedName name="b_LL_28">#REF!</definedName>
    <definedName name="b_ll1" localSheetId="15">#REF!</definedName>
    <definedName name="b_ll1" localSheetId="17">#REF!</definedName>
    <definedName name="b_ll1">#REF!</definedName>
    <definedName name="b_ll1_20" localSheetId="15">#REF!</definedName>
    <definedName name="b_ll1_20" localSheetId="17">#REF!</definedName>
    <definedName name="b_ll1_20">#REF!</definedName>
    <definedName name="b_ll1_28" localSheetId="15">#REF!</definedName>
    <definedName name="b_ll1_28" localSheetId="17">#REF!</definedName>
    <definedName name="b_ll1_28">#REF!</definedName>
    <definedName name="b_min" localSheetId="15">#REF!</definedName>
    <definedName name="b_min" localSheetId="17">#REF!</definedName>
    <definedName name="b_min">#REF!</definedName>
    <definedName name="b_min_20" localSheetId="15">#REF!</definedName>
    <definedName name="b_min_20" localSheetId="17">#REF!</definedName>
    <definedName name="b_min_20">#REF!</definedName>
    <definedName name="b_min_28" localSheetId="15">#REF!</definedName>
    <definedName name="b_min_28" localSheetId="17">#REF!</definedName>
    <definedName name="b_min_28">#REF!</definedName>
    <definedName name="B_n_tuyÓn_than_Cöa__ng">"tco"</definedName>
    <definedName name="B_ng_dÝnh" localSheetId="15">#REF!</definedName>
    <definedName name="B_ng_dÝnh" localSheetId="17">#REF!</definedName>
    <definedName name="B_ng_dÝnh">#REF!</definedName>
    <definedName name="b_WL" localSheetId="15">#REF!</definedName>
    <definedName name="b_WL" localSheetId="17">#REF!</definedName>
    <definedName name="b_WL">#REF!</definedName>
    <definedName name="b_WL_20" localSheetId="15">#REF!</definedName>
    <definedName name="b_WL_20" localSheetId="17">#REF!</definedName>
    <definedName name="b_WL_20">#REF!</definedName>
    <definedName name="b_WL_28" localSheetId="15">#REF!</definedName>
    <definedName name="b_WL_28" localSheetId="17">#REF!</definedName>
    <definedName name="b_WL_28">#REF!</definedName>
    <definedName name="b_WL1" localSheetId="15">#REF!</definedName>
    <definedName name="b_WL1" localSheetId="17">#REF!</definedName>
    <definedName name="b_WL1">#REF!</definedName>
    <definedName name="b_WL1_20" localSheetId="15">#REF!</definedName>
    <definedName name="b_WL1_20" localSheetId="17">#REF!</definedName>
    <definedName name="b_WL1_20">#REF!</definedName>
    <definedName name="b_WL1_28" localSheetId="15">#REF!</definedName>
    <definedName name="b_WL1_28" localSheetId="17">#REF!</definedName>
    <definedName name="b_WL1_28">#REF!</definedName>
    <definedName name="b_WS" localSheetId="15">#REF!</definedName>
    <definedName name="b_WS" localSheetId="17">#REF!</definedName>
    <definedName name="b_WS">#REF!</definedName>
    <definedName name="b_WS_20" localSheetId="15">#REF!</definedName>
    <definedName name="b_WS_20" localSheetId="17">#REF!</definedName>
    <definedName name="b_WS_20">#REF!</definedName>
    <definedName name="b_WS_28" localSheetId="15">#REF!</definedName>
    <definedName name="b_WS_28" localSheetId="17">#REF!</definedName>
    <definedName name="b_WS_28">#REF!</definedName>
    <definedName name="b_ws1" localSheetId="15">#REF!</definedName>
    <definedName name="b_ws1" localSheetId="17">#REF!</definedName>
    <definedName name="b_ws1">#REF!</definedName>
    <definedName name="b_ws1_20" localSheetId="15">#REF!</definedName>
    <definedName name="b_ws1_20" localSheetId="17">#REF!</definedName>
    <definedName name="b_ws1_20">#REF!</definedName>
    <definedName name="b_ws1_28" localSheetId="15">#REF!</definedName>
    <definedName name="b_ws1_28" localSheetId="17">#REF!</definedName>
    <definedName name="b_ws1_28">#REF!</definedName>
    <definedName name="b0.75" localSheetId="15">#REF!</definedName>
    <definedName name="b0.75" localSheetId="17">#REF!</definedName>
    <definedName name="b0.75">#REF!</definedName>
    <definedName name="b0.75_20" localSheetId="15">#REF!</definedName>
    <definedName name="b0.75_20" localSheetId="17">#REF!</definedName>
    <definedName name="b0.75_20">#REF!</definedName>
    <definedName name="b0.75_28" localSheetId="15">#REF!</definedName>
    <definedName name="b0.75_28" localSheetId="17">#REF!</definedName>
    <definedName name="b0.75_28">#REF!</definedName>
    <definedName name="b1." localSheetId="15">#REF!</definedName>
    <definedName name="b1." localSheetId="17">#REF!</definedName>
    <definedName name="b1.">#REF!</definedName>
    <definedName name="b1_" localSheetId="15">#REF!</definedName>
    <definedName name="b1_" localSheetId="17">#REF!</definedName>
    <definedName name="b1_">#REF!</definedName>
    <definedName name="b1__20" localSheetId="15">#REF!</definedName>
    <definedName name="b1__20" localSheetId="17">#REF!</definedName>
    <definedName name="b1__20">#REF!</definedName>
    <definedName name="b1__28" localSheetId="15">#REF!</definedName>
    <definedName name="b1__28" localSheetId="17">#REF!</definedName>
    <definedName name="b1__28">#REF!</definedName>
    <definedName name="b11." localSheetId="15">#REF!</definedName>
    <definedName name="b11." localSheetId="17">#REF!</definedName>
    <definedName name="b11.">#REF!</definedName>
    <definedName name="b11_" localSheetId="15">#REF!</definedName>
    <definedName name="b11_" localSheetId="17">#REF!</definedName>
    <definedName name="b11_">#REF!</definedName>
    <definedName name="b11__28" localSheetId="15">#REF!</definedName>
    <definedName name="b11__28" localSheetId="17">#REF!</definedName>
    <definedName name="b11__28">#REF!</definedName>
    <definedName name="B1a" localSheetId="15">{"BIEUBA~1.XLS"}</definedName>
    <definedName name="B1a" localSheetId="16">{"BIEUBA~1.XLS"}</definedName>
    <definedName name="B1a" localSheetId="17">{"BIEUBA~1.XLS"}</definedName>
    <definedName name="B1a" localSheetId="14">{"BIEUBA~1.XLS"}</definedName>
    <definedName name="B1a">{"BIEUBA~1.XLS"}</definedName>
    <definedName name="b1a." localSheetId="15">#REF!</definedName>
    <definedName name="b1a." localSheetId="17">#REF!</definedName>
    <definedName name="b1a.">#REF!</definedName>
    <definedName name="B1b" localSheetId="15">{"BIEUBA~1.XLS"}</definedName>
    <definedName name="B1b" localSheetId="16">{"BIEUBA~1.XLS"}</definedName>
    <definedName name="B1b" localSheetId="17">{"BIEUBA~1.XLS"}</definedName>
    <definedName name="B1b" localSheetId="14">{"BIEUBA~1.XLS"}</definedName>
    <definedName name="B1b">{"BIEUBA~1.XLS"}</definedName>
    <definedName name="b1b." localSheetId="15">#REF!</definedName>
    <definedName name="b1b." localSheetId="17">#REF!</definedName>
    <definedName name="b1b.">#REF!</definedName>
    <definedName name="b1b_20" localSheetId="15">#REF!</definedName>
    <definedName name="b1b_20" localSheetId="17">#REF!</definedName>
    <definedName name="b1b_20">#REF!</definedName>
    <definedName name="b1b_28" localSheetId="15">#REF!</definedName>
    <definedName name="b1b_28" localSheetId="17">#REF!</definedName>
    <definedName name="b1b_28">#REF!</definedName>
    <definedName name="b2." localSheetId="15">#REF!</definedName>
    <definedName name="b2." localSheetId="17">#REF!</definedName>
    <definedName name="b2.">#REF!</definedName>
    <definedName name="b2_" localSheetId="15">#REF!</definedName>
    <definedName name="b2_" localSheetId="17">#REF!</definedName>
    <definedName name="b2_">#REF!</definedName>
    <definedName name="b2__20" localSheetId="15">#REF!</definedName>
    <definedName name="b2__20" localSheetId="17">#REF!</definedName>
    <definedName name="b2__20">#REF!</definedName>
    <definedName name="b2__28" localSheetId="15">#REF!</definedName>
    <definedName name="b2__28" localSheetId="17">#REF!</definedName>
    <definedName name="b2__28">#REF!</definedName>
    <definedName name="b22." localSheetId="15">#REF!</definedName>
    <definedName name="b22." localSheetId="17">#REF!</definedName>
    <definedName name="b22.">#REF!</definedName>
    <definedName name="b3." localSheetId="15">#REF!</definedName>
    <definedName name="b3." localSheetId="17">#REF!</definedName>
    <definedName name="b3.">#REF!</definedName>
    <definedName name="b3_" localSheetId="15">#REF!</definedName>
    <definedName name="b3_" localSheetId="17">#REF!</definedName>
    <definedName name="b3_">#REF!</definedName>
    <definedName name="b3__20" localSheetId="15">#REF!</definedName>
    <definedName name="b3__20" localSheetId="17">#REF!</definedName>
    <definedName name="b3__20">#REF!</definedName>
    <definedName name="b3__28" localSheetId="15">#REF!</definedName>
    <definedName name="b3__28" localSheetId="17">#REF!</definedName>
    <definedName name="b3__28">#REF!</definedName>
    <definedName name="b4." localSheetId="15">#REF!</definedName>
    <definedName name="b4." localSheetId="17">#REF!</definedName>
    <definedName name="b4.">#REF!</definedName>
    <definedName name="b4_" localSheetId="15">#REF!</definedName>
    <definedName name="b4_" localSheetId="17">#REF!</definedName>
    <definedName name="b4_">#REF!</definedName>
    <definedName name="b4__20" localSheetId="15">#REF!</definedName>
    <definedName name="b4__20" localSheetId="17">#REF!</definedName>
    <definedName name="b4__20">#REF!</definedName>
    <definedName name="b4__28" localSheetId="15">#REF!</definedName>
    <definedName name="b4__28" localSheetId="17">#REF!</definedName>
    <definedName name="b4__28">#REF!</definedName>
    <definedName name="b5." localSheetId="15">#REF!</definedName>
    <definedName name="b5." localSheetId="17">#REF!</definedName>
    <definedName name="b5.">#REF!</definedName>
    <definedName name="b5_" localSheetId="15">#REF!</definedName>
    <definedName name="b5_" localSheetId="17">#REF!</definedName>
    <definedName name="b5_">#REF!</definedName>
    <definedName name="b6." localSheetId="15">#REF!</definedName>
    <definedName name="b6." localSheetId="17">#REF!</definedName>
    <definedName name="b6.">#REF!</definedName>
    <definedName name="b6_" localSheetId="15">#REF!</definedName>
    <definedName name="b6_" localSheetId="17">#REF!</definedName>
    <definedName name="b6_">#REF!</definedName>
    <definedName name="b60x" localSheetId="15">#REF!</definedName>
    <definedName name="b60x" localSheetId="16">#REF!</definedName>
    <definedName name="b60x" localSheetId="17">#REF!</definedName>
    <definedName name="b60x" localSheetId="14">#REF!</definedName>
    <definedName name="b60x">#REF!</definedName>
    <definedName name="b60x_20" localSheetId="15">#REF!</definedName>
    <definedName name="b60x_20" localSheetId="17">#REF!</definedName>
    <definedName name="b60x_20">#REF!</definedName>
    <definedName name="b60x_28" localSheetId="15">#REF!</definedName>
    <definedName name="b60x_28" localSheetId="17">#REF!</definedName>
    <definedName name="b60x_28">#REF!</definedName>
    <definedName name="B6Apha" localSheetId="15">#REF!</definedName>
    <definedName name="B6Apha" localSheetId="17">#REF!</definedName>
    <definedName name="B6Apha">#REF!</definedName>
    <definedName name="B6Apha_20" localSheetId="15">#REF!</definedName>
    <definedName name="B6Apha_20" localSheetId="17">#REF!</definedName>
    <definedName name="B6Apha_20">#REF!</definedName>
    <definedName name="B6Apha_28" localSheetId="15">#REF!</definedName>
    <definedName name="B6Apha_28" localSheetId="17">#REF!</definedName>
    <definedName name="B6Apha_28">#REF!</definedName>
    <definedName name="B6beta" localSheetId="15">#REF!</definedName>
    <definedName name="B6beta" localSheetId="17">#REF!</definedName>
    <definedName name="B6beta">#REF!</definedName>
    <definedName name="B6beta_20" localSheetId="15">#REF!</definedName>
    <definedName name="B6beta_20" localSheetId="17">#REF!</definedName>
    <definedName name="B6beta_20">#REF!</definedName>
    <definedName name="B6beta_28" localSheetId="15">#REF!</definedName>
    <definedName name="B6beta_28" localSheetId="17">#REF!</definedName>
    <definedName name="B6beta_28">#REF!</definedName>
    <definedName name="B6d" localSheetId="15">#REF!</definedName>
    <definedName name="B6d" localSheetId="17">#REF!</definedName>
    <definedName name="B6d">#REF!</definedName>
    <definedName name="B6d_20" localSheetId="15">#REF!</definedName>
    <definedName name="B6d_20" localSheetId="17">#REF!</definedName>
    <definedName name="B6d_20">#REF!</definedName>
    <definedName name="B6d_28" localSheetId="15">#REF!</definedName>
    <definedName name="B6d_28" localSheetId="17">#REF!</definedName>
    <definedName name="B6d_28">#REF!</definedName>
    <definedName name="B6phi" localSheetId="15">#REF!</definedName>
    <definedName name="B6phi" localSheetId="17">#REF!</definedName>
    <definedName name="B6phi">#REF!</definedName>
    <definedName name="B6phi_20" localSheetId="15">#REF!</definedName>
    <definedName name="B6phi_20" localSheetId="17">#REF!</definedName>
    <definedName name="B6phi_20">#REF!</definedName>
    <definedName name="B6phi_28" localSheetId="15">#REF!</definedName>
    <definedName name="B6phi_28" localSheetId="17">#REF!</definedName>
    <definedName name="B6phi_28">#REF!</definedName>
    <definedName name="b7." localSheetId="15">#REF!</definedName>
    <definedName name="b7." localSheetId="17">#REF!</definedName>
    <definedName name="b7.">#REF!</definedName>
    <definedName name="b7_" localSheetId="15">#REF!</definedName>
    <definedName name="b7_" localSheetId="17">#REF!</definedName>
    <definedName name="b7_">#REF!</definedName>
    <definedName name="B7Csau" localSheetId="15">#REF!</definedName>
    <definedName name="B7Csau" localSheetId="17">#REF!</definedName>
    <definedName name="B7Csau">#REF!</definedName>
    <definedName name="B7Csau_20" localSheetId="15">#REF!</definedName>
    <definedName name="B7Csau_20" localSheetId="17">#REF!</definedName>
    <definedName name="B7Csau_20">#REF!</definedName>
    <definedName name="B7Csau_28" localSheetId="15">#REF!</definedName>
    <definedName name="B7Csau_28" localSheetId="17">#REF!</definedName>
    <definedName name="B7Csau_28">#REF!</definedName>
    <definedName name="B7dset" localSheetId="15">#REF!</definedName>
    <definedName name="B7dset" localSheetId="17">#REF!</definedName>
    <definedName name="B7dset">#REF!</definedName>
    <definedName name="B7dset_20" localSheetId="15">#REF!</definedName>
    <definedName name="B7dset_20" localSheetId="17">#REF!</definedName>
    <definedName name="B7dset_20">#REF!</definedName>
    <definedName name="B7dset_28" localSheetId="15">#REF!</definedName>
    <definedName name="B7dset_28" localSheetId="17">#REF!</definedName>
    <definedName name="B7dset_28">#REF!</definedName>
    <definedName name="B7R" localSheetId="15">#REF!</definedName>
    <definedName name="B7R" localSheetId="17">#REF!</definedName>
    <definedName name="B7R">#REF!</definedName>
    <definedName name="B7R_20" localSheetId="15">#REF!</definedName>
    <definedName name="B7R_20" localSheetId="17">#REF!</definedName>
    <definedName name="B7R_20">#REF!</definedName>
    <definedName name="B7R_28" localSheetId="15">#REF!</definedName>
    <definedName name="B7R_28" localSheetId="17">#REF!</definedName>
    <definedName name="B7R_28">#REF!</definedName>
    <definedName name="b8." localSheetId="15">#REF!</definedName>
    <definedName name="b8." localSheetId="17">#REF!</definedName>
    <definedName name="b8.">#REF!</definedName>
    <definedName name="b8._28" localSheetId="15">#REF!</definedName>
    <definedName name="b8._28" localSheetId="17">#REF!</definedName>
    <definedName name="b8._28">#REF!</definedName>
    <definedName name="b80x" localSheetId="15">#REF!</definedName>
    <definedName name="b80x" localSheetId="16">#REF!</definedName>
    <definedName name="b80x" localSheetId="17">#REF!</definedName>
    <definedName name="b80x" localSheetId="14">#REF!</definedName>
    <definedName name="b80x">#REF!</definedName>
    <definedName name="b80x_20" localSheetId="15">#REF!</definedName>
    <definedName name="b80x_20" localSheetId="17">#REF!</definedName>
    <definedName name="b80x_20">#REF!</definedName>
    <definedName name="b80x_28" localSheetId="15">#REF!</definedName>
    <definedName name="b80x_28" localSheetId="17">#REF!</definedName>
    <definedName name="b80x_28">#REF!</definedName>
    <definedName name="b9." localSheetId="15">#REF!</definedName>
    <definedName name="b9." localSheetId="17">#REF!</definedName>
    <definedName name="b9.">#REF!</definedName>
    <definedName name="b9._28" localSheetId="15">#REF!</definedName>
    <definedName name="b9._28" localSheetId="17">#REF!</definedName>
    <definedName name="b9._28">#REF!</definedName>
    <definedName name="ba" localSheetId="15">#REF!</definedName>
    <definedName name="ba" localSheetId="17">#REF!</definedName>
    <definedName name="ba">#REF!</definedName>
    <definedName name="ba." localSheetId="15">#REF!</definedName>
    <definedName name="ba." localSheetId="17">#REF!</definedName>
    <definedName name="ba.">#REF!</definedName>
    <definedName name="ba._28" localSheetId="15">#REF!</definedName>
    <definedName name="ba._28" localSheetId="17">#REF!</definedName>
    <definedName name="ba._28">#REF!</definedName>
    <definedName name="ba_28" localSheetId="15">#REF!</definedName>
    <definedName name="ba_28" localSheetId="17">#REF!</definedName>
    <definedName name="ba_28">#REF!</definedName>
    <definedName name="bac1_28" localSheetId="15">#REF!</definedName>
    <definedName name="bac1_28" localSheetId="17">#REF!</definedName>
    <definedName name="bac1_28">#REF!</definedName>
    <definedName name="bac2.5" localSheetId="15">#REF!</definedName>
    <definedName name="bac2.5" localSheetId="17">#REF!</definedName>
    <definedName name="bac2.5">#REF!</definedName>
    <definedName name="bac2.5_20" localSheetId="15">#REF!</definedName>
    <definedName name="bac2.5_20" localSheetId="17">#REF!</definedName>
    <definedName name="bac2.5_20">#REF!</definedName>
    <definedName name="bac2.5_28" localSheetId="15">#REF!</definedName>
    <definedName name="bac2.5_28" localSheetId="17">#REF!</definedName>
    <definedName name="bac2.5_28">#REF!</definedName>
    <definedName name="bac2.7" localSheetId="15">#REF!</definedName>
    <definedName name="bac2.7" localSheetId="17">#REF!</definedName>
    <definedName name="bac2.7">#REF!</definedName>
    <definedName name="bac2.7_20" localSheetId="15">#REF!</definedName>
    <definedName name="bac2.7_20" localSheetId="17">#REF!</definedName>
    <definedName name="bac2.7_20">#REF!</definedName>
    <definedName name="bac3.5">12971</definedName>
    <definedName name="bac3.5_20" localSheetId="15">#REF!</definedName>
    <definedName name="bac3.5_20" localSheetId="17">#REF!</definedName>
    <definedName name="bac3.5_20">#REF!</definedName>
    <definedName name="bac3.5_28" localSheetId="15">#REF!</definedName>
    <definedName name="bac3.5_28" localSheetId="17">#REF!</definedName>
    <definedName name="bac3.5_28">#REF!</definedName>
    <definedName name="bac3.7">13180</definedName>
    <definedName name="bac3_20" localSheetId="15">#REF!</definedName>
    <definedName name="bac3_20" localSheetId="17">#REF!</definedName>
    <definedName name="bac3_20">#REF!</definedName>
    <definedName name="bac3_28" localSheetId="15">#REF!</definedName>
    <definedName name="bac3_28" localSheetId="17">#REF!</definedName>
    <definedName name="bac3_28">#REF!</definedName>
    <definedName name="bac4.5">14925</definedName>
    <definedName name="bac4.5_20" localSheetId="15">#REF!</definedName>
    <definedName name="bac4.5_20" localSheetId="17">#REF!</definedName>
    <definedName name="bac4.5_20">#REF!</definedName>
    <definedName name="bac4.5_28" localSheetId="15">#REF!</definedName>
    <definedName name="bac4.5_28" localSheetId="17">#REF!</definedName>
    <definedName name="bac4.5_28">#REF!</definedName>
    <definedName name="bac4_20" localSheetId="15">#REF!</definedName>
    <definedName name="bac4_20" localSheetId="17">#REF!</definedName>
    <definedName name="bac4_20">#REF!</definedName>
    <definedName name="bac4_28" localSheetId="15">#REF!</definedName>
    <definedName name="bac4_28" localSheetId="17">#REF!</definedName>
    <definedName name="bac4_28">#REF!</definedName>
    <definedName name="bac5_20" localSheetId="15">#REF!</definedName>
    <definedName name="bac5_20" localSheetId="17">#REF!</definedName>
    <definedName name="bac5_20">#REF!</definedName>
    <definedName name="bac5_28" localSheetId="15">#REF!</definedName>
    <definedName name="bac5_28" localSheetId="17">#REF!</definedName>
    <definedName name="bac5_28">#REF!</definedName>
    <definedName name="bachang" localSheetId="15">#REF!</definedName>
    <definedName name="bachang" localSheetId="17">#REF!</definedName>
    <definedName name="bachang">#REF!</definedName>
    <definedName name="bachang_20" localSheetId="15">#REF!</definedName>
    <definedName name="bachang_20" localSheetId="17">#REF!</definedName>
    <definedName name="bachang_20">#REF!</definedName>
    <definedName name="bachang_28" localSheetId="15">#REF!</definedName>
    <definedName name="bachang_28" localSheetId="17">#REF!</definedName>
    <definedName name="bachang_28">#REF!</definedName>
    <definedName name="BacKan">"$#REF!.$A$70:$O$103"</definedName>
    <definedName name="BacKan_26" localSheetId="15">#REF!</definedName>
    <definedName name="BacKan_26" localSheetId="17">#REF!</definedName>
    <definedName name="BacKan_26">#REF!</definedName>
    <definedName name="BacKan_28" localSheetId="15">#REF!</definedName>
    <definedName name="BacKan_28" localSheetId="17">#REF!</definedName>
    <definedName name="BacKan_28">#REF!</definedName>
    <definedName name="BacKan_3">"$#REF!.$A$70:$O$103"</definedName>
    <definedName name="Bai_ducdam_coc" localSheetId="15">#REF!</definedName>
    <definedName name="Bai_ducdam_coc" localSheetId="17">#REF!</definedName>
    <definedName name="Bai_ducdam_coc">#REF!</definedName>
    <definedName name="Bai_ducdam_coc_20" localSheetId="15">#REF!</definedName>
    <definedName name="Bai_ducdam_coc_20" localSheetId="17">#REF!</definedName>
    <definedName name="Bai_ducdam_coc_20">#REF!</definedName>
    <definedName name="Bai_ducdam_coc_28" localSheetId="15">#REF!</definedName>
    <definedName name="Bai_ducdam_coc_28" localSheetId="17">#REF!</definedName>
    <definedName name="Bai_ducdam_coc_28">#REF!</definedName>
    <definedName name="bamboo" localSheetId="15">#REF!</definedName>
    <definedName name="bamboo" localSheetId="17">#REF!</definedName>
    <definedName name="bamboo">#REF!</definedName>
    <definedName name="bamboo_28" localSheetId="15">#REF!</definedName>
    <definedName name="bamboo_28" localSheetId="17">#REF!</definedName>
    <definedName name="bamboo_28">#REF!</definedName>
    <definedName name="ban" localSheetId="15">#REF!</definedName>
    <definedName name="ban" localSheetId="17">#REF!</definedName>
    <definedName name="ban">#REF!</definedName>
    <definedName name="ban_20" localSheetId="15">#REF!</definedName>
    <definedName name="ban_20" localSheetId="17">#REF!</definedName>
    <definedName name="ban_20">#REF!</definedName>
    <definedName name="ban_28" localSheetId="15">#REF!</definedName>
    <definedName name="ban_28" localSheetId="17">#REF!</definedName>
    <definedName name="ban_28">#REF!</definedName>
    <definedName name="ban_dan" localSheetId="15">#REF!</definedName>
    <definedName name="ban_dan" localSheetId="17">#REF!</definedName>
    <definedName name="ban_dan">#REF!</definedName>
    <definedName name="ban_dan_20" localSheetId="15">#REF!</definedName>
    <definedName name="ban_dan_20" localSheetId="17">#REF!</definedName>
    <definedName name="ban_dan_20">#REF!</definedName>
    <definedName name="ban_dan_28" localSheetId="15">#REF!</definedName>
    <definedName name="ban_dan_28" localSheetId="17">#REF!</definedName>
    <definedName name="ban_dan_28">#REF!</definedName>
    <definedName name="bang" localSheetId="15">#REF!</definedName>
    <definedName name="bang" localSheetId="17">#REF!</definedName>
    <definedName name="bang">#REF!</definedName>
    <definedName name="bang_20" localSheetId="15">#REF!</definedName>
    <definedName name="bang_20" localSheetId="17">#REF!</definedName>
    <definedName name="bang_20">#REF!</definedName>
    <definedName name="bang_28" localSheetId="15">#REF!</definedName>
    <definedName name="bang_28" localSheetId="17">#REF!</definedName>
    <definedName name="bang_28">#REF!</definedName>
    <definedName name="BANG_CHI_TIET_THI_NGHIEM_DZ0.4KV" localSheetId="15">#REF!</definedName>
    <definedName name="BANG_CHI_TIET_THI_NGHIEM_DZ0.4KV" localSheetId="17">#REF!</definedName>
    <definedName name="BANG_CHI_TIET_THI_NGHIEM_DZ0.4KV">#REF!</definedName>
    <definedName name="Bang_cly" localSheetId="15">#REF!</definedName>
    <definedName name="Bang_cly" localSheetId="16">#REF!</definedName>
    <definedName name="Bang_cly" localSheetId="17">#REF!</definedName>
    <definedName name="Bang_cly" localSheetId="14">#REF!</definedName>
    <definedName name="Bang_cly">#REF!</definedName>
    <definedName name="Bang_cly_20" localSheetId="15">#REF!</definedName>
    <definedName name="Bang_cly_20" localSheetId="17">#REF!</definedName>
    <definedName name="Bang_cly_20">#REF!</definedName>
    <definedName name="Bang_CVC" localSheetId="15">#REF!</definedName>
    <definedName name="Bang_CVC" localSheetId="16">#REF!</definedName>
    <definedName name="Bang_CVC" localSheetId="17">#REF!</definedName>
    <definedName name="Bang_CVC" localSheetId="14">#REF!</definedName>
    <definedName name="Bang_CVC">#REF!</definedName>
    <definedName name="Bang_CVC_20" localSheetId="15">#REF!</definedName>
    <definedName name="Bang_CVC_20" localSheetId="17">#REF!</definedName>
    <definedName name="Bang_CVC_20">#REF!</definedName>
    <definedName name="bang_gia" localSheetId="15">#REF!</definedName>
    <definedName name="bang_gia" localSheetId="16">#REF!</definedName>
    <definedName name="bang_gia" localSheetId="17">#REF!</definedName>
    <definedName name="bang_gia" localSheetId="14">#REF!</definedName>
    <definedName name="bang_gia">#REF!</definedName>
    <definedName name="bang_gia_20" localSheetId="15">#REF!</definedName>
    <definedName name="bang_gia_20" localSheetId="17">#REF!</definedName>
    <definedName name="bang_gia_20">#REF!</definedName>
    <definedName name="bang_gia1" localSheetId="15">#REF!</definedName>
    <definedName name="bang_gia1" localSheetId="17">#REF!</definedName>
    <definedName name="bang_gia1">#REF!</definedName>
    <definedName name="bang_gia1_20" localSheetId="15">#REF!</definedName>
    <definedName name="bang_gia1_20" localSheetId="17">#REF!</definedName>
    <definedName name="bang_gia1_20">#REF!</definedName>
    <definedName name="bang_ke_nop_nsach" localSheetId="15">#REF!</definedName>
    <definedName name="bang_ke_nop_nsach" localSheetId="16">#REF!</definedName>
    <definedName name="bang_ke_nop_nsach" localSheetId="17">#REF!</definedName>
    <definedName name="bang_ke_nop_nsach" localSheetId="14">#REF!</definedName>
    <definedName name="bang_ke_nop_nsach">#REF!</definedName>
    <definedName name="BANG_TONG_HOP_CONG_TO" localSheetId="15">#REF!</definedName>
    <definedName name="BANG_TONG_HOP_CONG_TO" localSheetId="17">#REF!</definedName>
    <definedName name="BANG_TONG_HOP_CONG_TO">#REF!</definedName>
    <definedName name="BANG_TONG_HOP_KHO_BAI" localSheetId="15">#REF!</definedName>
    <definedName name="BANG_TONG_HOP_KHO_BAI" localSheetId="17">#REF!</definedName>
    <definedName name="BANG_TONG_HOP_KHO_BAI">#REF!</definedName>
    <definedName name="BANG_TONG_HOP_TBA" localSheetId="15">#REF!</definedName>
    <definedName name="BANG_TONG_HOP_TBA" localSheetId="17">#REF!</definedName>
    <definedName name="BANG_TONG_HOP_TBA">#REF!</definedName>
    <definedName name="Bang_travl" localSheetId="15">#REF!</definedName>
    <definedName name="Bang_travl" localSheetId="16">#REF!</definedName>
    <definedName name="Bang_travl" localSheetId="17">#REF!</definedName>
    <definedName name="Bang_travl" localSheetId="14">#REF!</definedName>
    <definedName name="Bang_travl">#REF!</definedName>
    <definedName name="Bang_travl_20" localSheetId="15">#REF!</definedName>
    <definedName name="Bang_travl_20" localSheetId="17">#REF!</definedName>
    <definedName name="Bang_travl_20">#REF!</definedName>
    <definedName name="BANG1" localSheetId="15">#REF!</definedName>
    <definedName name="BANG1" localSheetId="16">#REF!</definedName>
    <definedName name="BANG1" localSheetId="17">#REF!</definedName>
    <definedName name="BANG1" localSheetId="14">#REF!</definedName>
    <definedName name="BANG1">#REF!</definedName>
    <definedName name="Bang1_20" localSheetId="15">#REF!</definedName>
    <definedName name="Bang1_20" localSheetId="17">#REF!</definedName>
    <definedName name="Bang1_20">#REF!</definedName>
    <definedName name="Bang1_28" localSheetId="15">#REF!</definedName>
    <definedName name="Bang1_28" localSheetId="17">#REF!</definedName>
    <definedName name="Bang1_28">#REF!</definedName>
    <definedName name="Bang2" localSheetId="15">#REF!</definedName>
    <definedName name="Bang2" localSheetId="17">#REF!</definedName>
    <definedName name="Bang2">#REF!</definedName>
    <definedName name="Bang2_20" localSheetId="15">#REF!</definedName>
    <definedName name="Bang2_20" localSheetId="17">#REF!</definedName>
    <definedName name="Bang2_20">#REF!</definedName>
    <definedName name="Bang2_28" localSheetId="15">#REF!</definedName>
    <definedName name="Bang2_28" localSheetId="17">#REF!</definedName>
    <definedName name="Bang2_28">#REF!</definedName>
    <definedName name="Bang3" localSheetId="15">#REF!</definedName>
    <definedName name="Bang3" localSheetId="17">#REF!</definedName>
    <definedName name="Bang3">#REF!</definedName>
    <definedName name="Bang3_20" localSheetId="15">#REF!</definedName>
    <definedName name="Bang3_20" localSheetId="17">#REF!</definedName>
    <definedName name="Bang3_20">#REF!</definedName>
    <definedName name="Bang3_28" localSheetId="15">#REF!</definedName>
    <definedName name="Bang3_28" localSheetId="17">#REF!</definedName>
    <definedName name="Bang3_28">#REF!</definedName>
    <definedName name="Bang4" localSheetId="15">#REF!</definedName>
    <definedName name="Bang4" localSheetId="17">#REF!</definedName>
    <definedName name="Bang4">#REF!</definedName>
    <definedName name="Bang4_20" localSheetId="15">#REF!</definedName>
    <definedName name="Bang4_20" localSheetId="17">#REF!</definedName>
    <definedName name="Bang4_20">#REF!</definedName>
    <definedName name="Bang4_28" localSheetId="15">#REF!</definedName>
    <definedName name="Bang4_28" localSheetId="17">#REF!</definedName>
    <definedName name="Bang4_28">#REF!</definedName>
    <definedName name="bangchu" localSheetId="15">#REF!</definedName>
    <definedName name="bangchu" localSheetId="17">#REF!</definedName>
    <definedName name="bangchu">#REF!</definedName>
    <definedName name="bangciti">NA()</definedName>
    <definedName name="bangciti_26" localSheetId="15">#REF!</definedName>
    <definedName name="bangciti_26" localSheetId="17">#REF!</definedName>
    <definedName name="bangciti_26">#REF!</definedName>
    <definedName name="bangciti_28" localSheetId="15">#REF!</definedName>
    <definedName name="bangciti_28" localSheetId="17">#REF!</definedName>
    <definedName name="bangciti_28">#REF!</definedName>
    <definedName name="bangciti_3">NA()</definedName>
    <definedName name="Bangfs" localSheetId="15">#REF!</definedName>
    <definedName name="Bangfs" localSheetId="17">#REF!</definedName>
    <definedName name="Bangfs">#REF!</definedName>
    <definedName name="Bangfs_20" localSheetId="15">#REF!</definedName>
    <definedName name="Bangfs_20" localSheetId="17">#REF!</definedName>
    <definedName name="Bangfs_20">#REF!</definedName>
    <definedName name="Bangfs_28" localSheetId="15">#REF!</definedName>
    <definedName name="Bangfs_28" localSheetId="17">#REF!</definedName>
    <definedName name="Bangfs_28">#REF!</definedName>
    <definedName name="BangGiaVL_Q" localSheetId="15">#REF!</definedName>
    <definedName name="BangGiaVL_Q" localSheetId="17">#REF!</definedName>
    <definedName name="BangGiaVL_Q">#REF!</definedName>
    <definedName name="BangGiaVL_Q_20" localSheetId="15">#REF!</definedName>
    <definedName name="BangGiaVL_Q_20" localSheetId="17">#REF!</definedName>
    <definedName name="BangGiaVL_Q_20">#REF!</definedName>
    <definedName name="BangGiaVL_Q_28" localSheetId="15">#REF!</definedName>
    <definedName name="BangGiaVL_Q_28" localSheetId="17">#REF!</definedName>
    <definedName name="BangGiaVL_Q_28">#REF!</definedName>
    <definedName name="Banggo" localSheetId="15">#REF!</definedName>
    <definedName name="Banggo" localSheetId="17">#REF!</definedName>
    <definedName name="Banggo">#REF!</definedName>
    <definedName name="Banggo_20" localSheetId="15">#REF!</definedName>
    <definedName name="Banggo_20" localSheetId="17">#REF!</definedName>
    <definedName name="Banggo_20">#REF!</definedName>
    <definedName name="Banggo_28" localSheetId="15">#REF!</definedName>
    <definedName name="Banggo_28" localSheetId="17">#REF!</definedName>
    <definedName name="Banggo_28">#REF!</definedName>
    <definedName name="BanGiamdoc" localSheetId="15">#REF!</definedName>
    <definedName name="BanGiamdoc" localSheetId="17">#REF!</definedName>
    <definedName name="BanGiamdoc">#REF!</definedName>
    <definedName name="BangMa" localSheetId="15">#REF!</definedName>
    <definedName name="BangMa" localSheetId="17">#REF!</definedName>
    <definedName name="BangMa">#REF!</definedName>
    <definedName name="BangMa_20" localSheetId="15">#REF!</definedName>
    <definedName name="BangMa_20" localSheetId="17">#REF!</definedName>
    <definedName name="BangMa_20">#REF!</definedName>
    <definedName name="BangMa_28" localSheetId="15">#REF!</definedName>
    <definedName name="BangMa_28" localSheetId="17">#REF!</definedName>
    <definedName name="BangMa_28">#REF!</definedName>
    <definedName name="Bangtienluong" localSheetId="15">#REF!</definedName>
    <definedName name="Bangtienluong" localSheetId="17">#REF!</definedName>
    <definedName name="Bangtienluong">#REF!</definedName>
    <definedName name="Bangtienluong_20" localSheetId="15">#REF!</definedName>
    <definedName name="Bangtienluong_20" localSheetId="17">#REF!</definedName>
    <definedName name="Bangtienluong_20">#REF!</definedName>
    <definedName name="Bangtienluong_28" localSheetId="15">#REF!</definedName>
    <definedName name="Bangtienluong_28" localSheetId="17">#REF!</definedName>
    <definedName name="Bangtienluong_28">#REF!</definedName>
    <definedName name="bangtinh" localSheetId="15">#REF!</definedName>
    <definedName name="bangtinh" localSheetId="17">#REF!</definedName>
    <definedName name="bangtinh">#REF!</definedName>
    <definedName name="bangtinh_20" localSheetId="15">#REF!</definedName>
    <definedName name="bangtinh_20" localSheetId="17">#REF!</definedName>
    <definedName name="bangtinh_20">#REF!</definedName>
    <definedName name="bangtinh_28" localSheetId="15">#REF!</definedName>
    <definedName name="bangtinh_28" localSheetId="17">#REF!</definedName>
    <definedName name="bangtinh_28">#REF!</definedName>
    <definedName name="Bar" localSheetId="15">#REF!</definedName>
    <definedName name="Bar" localSheetId="17">#REF!</definedName>
    <definedName name="Bar">#REF!</definedName>
    <definedName name="Bar_20" localSheetId="15">#REF!</definedName>
    <definedName name="Bar_20" localSheetId="17">#REF!</definedName>
    <definedName name="Bar_20">#REF!</definedName>
    <definedName name="Bar_28" localSheetId="15">#REF!</definedName>
    <definedName name="Bar_28" localSheetId="17">#REF!</definedName>
    <definedName name="Bar_28">#REF!</definedName>
    <definedName name="BarData" localSheetId="15">#REF!</definedName>
    <definedName name="BarData" localSheetId="16">#REF!</definedName>
    <definedName name="BarData" localSheetId="17">#REF!</definedName>
    <definedName name="BarData" localSheetId="14">#REF!</definedName>
    <definedName name="BarData">#REF!</definedName>
    <definedName name="BarData_26" localSheetId="15">#REF!</definedName>
    <definedName name="BarData_26" localSheetId="17">#REF!</definedName>
    <definedName name="BarData_26">#REF!</definedName>
    <definedName name="BarData_28" localSheetId="15">#REF!</definedName>
    <definedName name="BarData_28" localSheetId="17">#REF!</definedName>
    <definedName name="BarData_28">#REF!</definedName>
    <definedName name="BarData_3">"$#REF!.$N$23:$AB$24"</definedName>
    <definedName name="base" localSheetId="15">#REF!</definedName>
    <definedName name="base" localSheetId="17">#REF!</definedName>
    <definedName name="base">#REF!</definedName>
    <definedName name="Bay" localSheetId="15">#REF!</definedName>
    <definedName name="Bay" localSheetId="17">#REF!</definedName>
    <definedName name="Bay">#REF!</definedName>
    <definedName name="BB" localSheetId="15">#REF!</definedName>
    <definedName name="BB" localSheetId="16">#REF!</definedName>
    <definedName name="BB" localSheetId="17">#REF!</definedName>
    <definedName name="BB" localSheetId="14">#REF!</definedName>
    <definedName name="bb" localSheetId="19">{"Thuxm2.xls","Sheet1"}</definedName>
    <definedName name="bb" localSheetId="20">{"Thuxm2.xls","Sheet1"}</definedName>
    <definedName name="BB">#REF!</definedName>
    <definedName name="bb." localSheetId="15">#REF!</definedName>
    <definedName name="bb." localSheetId="17">#REF!</definedName>
    <definedName name="bb.">#REF!</definedName>
    <definedName name="bb._28" localSheetId="15">#REF!</definedName>
    <definedName name="bb._28" localSheetId="17">#REF!</definedName>
    <definedName name="bb._28">#REF!</definedName>
    <definedName name="BB_26" localSheetId="15">#REF!</definedName>
    <definedName name="BB_26" localSheetId="17">#REF!</definedName>
    <definedName name="BB_26">#REF!</definedName>
    <definedName name="Bb_28" localSheetId="15">#REF!</definedName>
    <definedName name="Bb_28" localSheetId="17">#REF!</definedName>
    <definedName name="Bb_28">#REF!</definedName>
    <definedName name="BB_3">"$#REF!.$CG$5:$DI$46"</definedName>
    <definedName name="Bbb" localSheetId="15">#REF!</definedName>
    <definedName name="Bbb" localSheetId="17">#REF!</definedName>
    <definedName name="Bbb">#REF!</definedName>
    <definedName name="Bbb_20" localSheetId="15">#REF!</definedName>
    <definedName name="Bbb_20" localSheetId="17">#REF!</definedName>
    <definedName name="Bbb_20">#REF!</definedName>
    <definedName name="bbbbb" localSheetId="15">#REF!</definedName>
    <definedName name="bbbbb" localSheetId="17">#REF!</definedName>
    <definedName name="bbbbb">#REF!</definedName>
    <definedName name="bbbbb_28" localSheetId="15">#REF!</definedName>
    <definedName name="bbbbb_28" localSheetId="17">#REF!</definedName>
    <definedName name="bbbbb_28">#REF!</definedName>
    <definedName name="bbbbbbbb" localSheetId="15">#REF!</definedName>
    <definedName name="bbbbbbbb" localSheetId="17">#REF!</definedName>
    <definedName name="bbbbbbbb">#REF!</definedName>
    <definedName name="bbbbbbbb_1" localSheetId="15">#REF!</definedName>
    <definedName name="bbbbbbbb_1" localSheetId="17">#REF!</definedName>
    <definedName name="bbbbbbbb_1">#REF!</definedName>
    <definedName name="bbbbbbbb_2" localSheetId="15">#REF!</definedName>
    <definedName name="bbbbbbbb_2" localSheetId="17">#REF!</definedName>
    <definedName name="bbbbbbbb_2">#REF!</definedName>
    <definedName name="bbbbbbbb_20" localSheetId="15">#REF!</definedName>
    <definedName name="bbbbbbbb_20" localSheetId="17">#REF!</definedName>
    <definedName name="bbbbbbbb_20">#REF!</definedName>
    <definedName name="bbbbbbbb_25" localSheetId="15">#REF!</definedName>
    <definedName name="bbbbbbbb_25" localSheetId="17">#REF!</definedName>
    <definedName name="bbbbbbbb_25">#REF!</definedName>
    <definedName name="bbbbbbbbbbb" localSheetId="15">#REF!</definedName>
    <definedName name="bbbbbbbbbbb" localSheetId="17">#REF!</definedName>
    <definedName name="bbbbbbbbbbb">#REF!</definedName>
    <definedName name="bbbbbbbbbbb_1" localSheetId="15">#REF!</definedName>
    <definedName name="bbbbbbbbbbb_1" localSheetId="17">#REF!</definedName>
    <definedName name="bbbbbbbbbbb_1">#REF!</definedName>
    <definedName name="bbbbbbbbbbb_2" localSheetId="15">#REF!</definedName>
    <definedName name="bbbbbbbbbbb_2" localSheetId="17">#REF!</definedName>
    <definedName name="bbbbbbbbbbb_2">#REF!</definedName>
    <definedName name="bbbbbbbbbbb_20" localSheetId="15">#REF!</definedName>
    <definedName name="bbbbbbbbbbb_20" localSheetId="17">#REF!</definedName>
    <definedName name="bbbbbbbbbbb_20">#REF!</definedName>
    <definedName name="bbbbbbbbbbb_25" localSheetId="15">#REF!</definedName>
    <definedName name="bbbbbbbbbbb_25" localSheetId="17">#REF!</definedName>
    <definedName name="bbbbbbbbbbb_25">#REF!</definedName>
    <definedName name="bbe" localSheetId="15">#REF!</definedName>
    <definedName name="bbe" localSheetId="17">#REF!</definedName>
    <definedName name="bbe">#REF!</definedName>
    <definedName name="bbkt" localSheetId="15">#REF!</definedName>
    <definedName name="bbkt" localSheetId="16">#REF!</definedName>
    <definedName name="bbkt" localSheetId="17">#REF!</definedName>
    <definedName name="bbkt" localSheetId="14">#REF!</definedName>
    <definedName name="bbkt" localSheetId="20">#REF!</definedName>
    <definedName name="bbkt">#REF!</definedName>
    <definedName name="Bbm" localSheetId="15">#REF!</definedName>
    <definedName name="Bbm" localSheetId="17">#REF!</definedName>
    <definedName name="Bbm">#REF!</definedName>
    <definedName name="Bbm_20" localSheetId="15">#REF!</definedName>
    <definedName name="Bbm_20" localSheetId="17">#REF!</definedName>
    <definedName name="Bbm_20">#REF!</definedName>
    <definedName name="Bbm_28" localSheetId="15">#REF!</definedName>
    <definedName name="Bbm_28" localSheetId="17">#REF!</definedName>
    <definedName name="Bbm_28">#REF!</definedName>
    <definedName name="bbtc" localSheetId="15">#REF!</definedName>
    <definedName name="bbtc" localSheetId="16">#REF!</definedName>
    <definedName name="bbtc" localSheetId="17">#REF!</definedName>
    <definedName name="bbtc" localSheetId="14">#REF!</definedName>
    <definedName name="bbtc" localSheetId="20">#REF!</definedName>
    <definedName name="bbtc">#REF!</definedName>
    <definedName name="Bbtt" localSheetId="15">#REF!</definedName>
    <definedName name="Bbtt" localSheetId="17">#REF!</definedName>
    <definedName name="Bbtt">#REF!</definedName>
    <definedName name="Bbtt_20" localSheetId="15">#REF!</definedName>
    <definedName name="Bbtt_20" localSheetId="17">#REF!</definedName>
    <definedName name="Bbtt_20">#REF!</definedName>
    <definedName name="Bc" localSheetId="15">#REF!</definedName>
    <definedName name="Bc" localSheetId="17">#REF!</definedName>
    <definedName name="Bc">#REF!</definedName>
    <definedName name="bc." localSheetId="15">#REF!</definedName>
    <definedName name="bc." localSheetId="17">#REF!</definedName>
    <definedName name="bc.">#REF!</definedName>
    <definedName name="bc_1" localSheetId="15">#REF!</definedName>
    <definedName name="bc_1" localSheetId="17">#REF!</definedName>
    <definedName name="bc_1">#REF!</definedName>
    <definedName name="bc_1_20" localSheetId="15">#REF!</definedName>
    <definedName name="bc_1_20" localSheetId="17">#REF!</definedName>
    <definedName name="bc_1_20">#REF!</definedName>
    <definedName name="bc_1_28" localSheetId="15">#REF!</definedName>
    <definedName name="bc_1_28" localSheetId="17">#REF!</definedName>
    <definedName name="bc_1_28">#REF!</definedName>
    <definedName name="bc_2" localSheetId="15">#REF!</definedName>
    <definedName name="bc_2" localSheetId="17">#REF!</definedName>
    <definedName name="bc_2">#REF!</definedName>
    <definedName name="bc_2_20" localSheetId="15">#REF!</definedName>
    <definedName name="bc_2_20" localSheetId="17">#REF!</definedName>
    <definedName name="bc_2_20">#REF!</definedName>
    <definedName name="bc_2_28" localSheetId="15">#REF!</definedName>
    <definedName name="bc_2_28" localSheetId="17">#REF!</definedName>
    <definedName name="bc_2_28">#REF!</definedName>
    <definedName name="Bc_20" localSheetId="15">#REF!</definedName>
    <definedName name="Bc_20" localSheetId="17">#REF!</definedName>
    <definedName name="Bc_20">#REF!</definedName>
    <definedName name="BCao" localSheetId="15">#REF!</definedName>
    <definedName name="BCao" localSheetId="17">#REF!</definedName>
    <definedName name="BCao">#REF!</definedName>
    <definedName name="Bcb" localSheetId="15">#REF!</definedName>
    <definedName name="Bcb" localSheetId="17">#REF!</definedName>
    <definedName name="Bcb">#REF!</definedName>
    <definedName name="Bcb_20" localSheetId="15">#REF!</definedName>
    <definedName name="Bcb_20" localSheetId="17">#REF!</definedName>
    <definedName name="Bcb_20">#REF!</definedName>
    <definedName name="BCBo" localSheetId="15" hidden="1">{"'Sheet1'!$L$16"}</definedName>
    <definedName name="BCBo" localSheetId="16" hidden="1">{"'Sheet1'!$L$16"}</definedName>
    <definedName name="BCBo" localSheetId="17" hidden="1">{"'Sheet1'!$L$16"}</definedName>
    <definedName name="BCBo" localSheetId="14" hidden="1">{"'Sheet1'!$L$16"}</definedName>
    <definedName name="BCBo" localSheetId="20" hidden="1">{"'Sheet1'!$L$16"}</definedName>
    <definedName name="BCBo" hidden="1">{"'Sheet1'!$L$16"}</definedName>
    <definedName name="Bcg" localSheetId="15">#REF!</definedName>
    <definedName name="Bcg" localSheetId="17">#REF!</definedName>
    <definedName name="Bcg">#REF!</definedName>
    <definedName name="Bcg_20" localSheetId="15">#REF!</definedName>
    <definedName name="Bcg_20" localSheetId="17">#REF!</definedName>
    <definedName name="Bcg_20">#REF!</definedName>
    <definedName name="Bcg_28" localSheetId="15">#REF!</definedName>
    <definedName name="Bcg_28" localSheetId="17">#REF!</definedName>
    <definedName name="Bcg_28">#REF!</definedName>
    <definedName name="bckt" localSheetId="15">#REF!</definedName>
    <definedName name="bckt" localSheetId="17">#REF!</definedName>
    <definedName name="bckt">#REF!</definedName>
    <definedName name="bckt_20" localSheetId="15">#REF!</definedName>
    <definedName name="bckt_20" localSheetId="17">#REF!</definedName>
    <definedName name="bckt_20">#REF!</definedName>
    <definedName name="bckt_28" localSheetId="15">#REF!</definedName>
    <definedName name="bckt_28" localSheetId="17">#REF!</definedName>
    <definedName name="bckt_28">#REF!</definedName>
    <definedName name="bcnv" localSheetId="15">#REF!</definedName>
    <definedName name="bcnv" localSheetId="17">#REF!</definedName>
    <definedName name="bcnv">#REF!</definedName>
    <definedName name="bcrt4" localSheetId="15">#REF!</definedName>
    <definedName name="bcrt4" localSheetId="17">#REF!</definedName>
    <definedName name="bcrt4">#REF!</definedName>
    <definedName name="Bctt" localSheetId="15">#REF!</definedName>
    <definedName name="Bctt" localSheetId="17">#REF!</definedName>
    <definedName name="Bctt">#REF!</definedName>
    <definedName name="Bctt_20" localSheetId="15">#REF!</definedName>
    <definedName name="Bctt_20" localSheetId="17">#REF!</definedName>
    <definedName name="Bctt_20">#REF!</definedName>
    <definedName name="bd" localSheetId="15">#REF!</definedName>
    <definedName name="bd" localSheetId="17">#REF!</definedName>
    <definedName name="bd">#REF!</definedName>
    <definedName name="bd_" localSheetId="15">#REF!</definedName>
    <definedName name="bd_" localSheetId="17">#REF!</definedName>
    <definedName name="bd_">#REF!</definedName>
    <definedName name="bd__28" localSheetId="15">#REF!</definedName>
    <definedName name="bd__28" localSheetId="17">#REF!</definedName>
    <definedName name="bd__28">#REF!</definedName>
    <definedName name="bd_1" localSheetId="15">#REF!</definedName>
    <definedName name="bd_1" localSheetId="17">#REF!</definedName>
    <definedName name="bd_1">#REF!</definedName>
    <definedName name="bd_2" localSheetId="15">#REF!</definedName>
    <definedName name="bd_2" localSheetId="17">#REF!</definedName>
    <definedName name="bd_2">#REF!</definedName>
    <definedName name="bd_20" localSheetId="15">#REF!</definedName>
    <definedName name="bd_20" localSheetId="17">#REF!</definedName>
    <definedName name="bd_20">#REF!</definedName>
    <definedName name="bd_25" localSheetId="15">#REF!</definedName>
    <definedName name="bd_25" localSheetId="17">#REF!</definedName>
    <definedName name="bd_25">#REF!</definedName>
    <definedName name="bd_28" localSheetId="15">#REF!</definedName>
    <definedName name="bd_28" localSheetId="17">#REF!</definedName>
    <definedName name="bd_28">#REF!</definedName>
    <definedName name="BDAY" localSheetId="15">#REF!</definedName>
    <definedName name="BDAY" localSheetId="16">#REF!</definedName>
    <definedName name="BDAY" localSheetId="17">#REF!</definedName>
    <definedName name="BDAY" localSheetId="14">#REF!</definedName>
    <definedName name="BDAY" localSheetId="20">#REF!</definedName>
    <definedName name="BDAY">#REF!</definedName>
    <definedName name="BDAY_20" localSheetId="15">#REF!</definedName>
    <definedName name="BDAY_20" localSheetId="17">#REF!</definedName>
    <definedName name="BDAY_20">#REF!</definedName>
    <definedName name="BDAY_28" localSheetId="15">#REF!</definedName>
    <definedName name="BDAY_28" localSheetId="17">#REF!</definedName>
    <definedName name="BDAY_28">#REF!</definedName>
    <definedName name="bdd">1.5</definedName>
    <definedName name="bdf" localSheetId="15">#REF!</definedName>
    <definedName name="bdf" localSheetId="17">#REF!</definedName>
    <definedName name="bdf">#REF!</definedName>
    <definedName name="bDF_" localSheetId="15">#REF!</definedName>
    <definedName name="bDF_" localSheetId="17">#REF!</definedName>
    <definedName name="bDF_">#REF!</definedName>
    <definedName name="bDF__28" localSheetId="15">#REF!</definedName>
    <definedName name="bDF__28" localSheetId="17">#REF!</definedName>
    <definedName name="bDF__28">#REF!</definedName>
    <definedName name="bdf_28" localSheetId="15">#REF!</definedName>
    <definedName name="bdf_28" localSheetId="17">#REF!</definedName>
    <definedName name="bdf_28">#REF!</definedName>
    <definedName name="BDHo">NA()</definedName>
    <definedName name="BDHo_26" localSheetId="15">#REF!</definedName>
    <definedName name="BDHo_26" localSheetId="17">#REF!</definedName>
    <definedName name="BDHo_26">#REF!</definedName>
    <definedName name="BDHo_28" localSheetId="15">#REF!</definedName>
    <definedName name="BDHo_28" localSheetId="17">#REF!</definedName>
    <definedName name="BDHo_28">#REF!</definedName>
    <definedName name="bdht15nc">NA()</definedName>
    <definedName name="bdht15nc_26" localSheetId="15">#REF!</definedName>
    <definedName name="bdht15nc_26" localSheetId="17">#REF!</definedName>
    <definedName name="bdht15nc_26">#REF!</definedName>
    <definedName name="bdht15nc_28" localSheetId="15">#REF!</definedName>
    <definedName name="bdht15nc_28" localSheetId="17">#REF!</definedName>
    <definedName name="bdht15nc_28">#REF!</definedName>
    <definedName name="bdht15nc_3">NA()</definedName>
    <definedName name="bdht15vl">NA()</definedName>
    <definedName name="bdht15vl_26" localSheetId="15">#REF!</definedName>
    <definedName name="bdht15vl_26" localSheetId="17">#REF!</definedName>
    <definedName name="bdht15vl_26">#REF!</definedName>
    <definedName name="bdht15vl_28" localSheetId="15">#REF!</definedName>
    <definedName name="bdht15vl_28" localSheetId="17">#REF!</definedName>
    <definedName name="bdht15vl_28">#REF!</definedName>
    <definedName name="bdht15vl_3">NA()</definedName>
    <definedName name="bdht25nc">NA()</definedName>
    <definedName name="bdht25nc_26" localSheetId="15">#REF!</definedName>
    <definedName name="bdht25nc_26" localSheetId="17">#REF!</definedName>
    <definedName name="bdht25nc_26">#REF!</definedName>
    <definedName name="bdht25nc_28" localSheetId="15">#REF!</definedName>
    <definedName name="bdht25nc_28" localSheetId="17">#REF!</definedName>
    <definedName name="bdht25nc_28">#REF!</definedName>
    <definedName name="bdht25nc_3">NA()</definedName>
    <definedName name="bdht25vl">NA()</definedName>
    <definedName name="bdht25vl_26" localSheetId="15">#REF!</definedName>
    <definedName name="bdht25vl_26" localSheetId="17">#REF!</definedName>
    <definedName name="bdht25vl_26">#REF!</definedName>
    <definedName name="bdht25vl_28" localSheetId="15">#REF!</definedName>
    <definedName name="bdht25vl_28" localSheetId="17">#REF!</definedName>
    <definedName name="bdht25vl_28">#REF!</definedName>
    <definedName name="bdht25vl_3">NA()</definedName>
    <definedName name="bdht325nc">NA()</definedName>
    <definedName name="bdht325nc_26" localSheetId="15">#REF!</definedName>
    <definedName name="bdht325nc_26" localSheetId="17">#REF!</definedName>
    <definedName name="bdht325nc_26">#REF!</definedName>
    <definedName name="bdht325nc_28" localSheetId="15">#REF!</definedName>
    <definedName name="bdht325nc_28" localSheetId="17">#REF!</definedName>
    <definedName name="bdht325nc_28">#REF!</definedName>
    <definedName name="bdht325nc_3">NA()</definedName>
    <definedName name="bdht325vl">NA()</definedName>
    <definedName name="bdht325vl_26" localSheetId="15">#REF!</definedName>
    <definedName name="bdht325vl_26" localSheetId="17">#REF!</definedName>
    <definedName name="bdht325vl_26">#REF!</definedName>
    <definedName name="bdht325vl_28" localSheetId="15">#REF!</definedName>
    <definedName name="bdht325vl_28" localSheetId="17">#REF!</definedName>
    <definedName name="bdht325vl_28">#REF!</definedName>
    <definedName name="bdht325vl_3">NA()</definedName>
    <definedName name="Bdk" localSheetId="15">#REF!</definedName>
    <definedName name="Bdk" localSheetId="17">#REF!</definedName>
    <definedName name="Bdk">#REF!</definedName>
    <definedName name="Bdk_20" localSheetId="15">#REF!</definedName>
    <definedName name="Bdk_20" localSheetId="17">#REF!</definedName>
    <definedName name="Bdk_20">#REF!</definedName>
    <definedName name="Bdk_28" localSheetId="15">#REF!</definedName>
    <definedName name="Bdk_28" localSheetId="17">#REF!</definedName>
    <definedName name="Bdk_28">#REF!</definedName>
    <definedName name="BE" localSheetId="15">#REF!</definedName>
    <definedName name="BE" localSheetId="17">#REF!</definedName>
    <definedName name="BE">#REF!</definedName>
    <definedName name="BE_20" localSheetId="15">#REF!</definedName>
    <definedName name="BE_20" localSheetId="17">#REF!</definedName>
    <definedName name="BE_20">#REF!</definedName>
    <definedName name="BE_28" localSheetId="15">#REF!</definedName>
    <definedName name="BE_28" localSheetId="17">#REF!</definedName>
    <definedName name="BE_28">#REF!</definedName>
    <definedName name="Be_duc_dam" localSheetId="15">#REF!</definedName>
    <definedName name="Be_duc_dam" localSheetId="17">#REF!</definedName>
    <definedName name="Be_duc_dam">#REF!</definedName>
    <definedName name="Be_duc_dam_20" localSheetId="15">#REF!</definedName>
    <definedName name="Be_duc_dam_20" localSheetId="17">#REF!</definedName>
    <definedName name="Be_duc_dam_20">#REF!</definedName>
    <definedName name="Be_duc_dam_28" localSheetId="15">#REF!</definedName>
    <definedName name="Be_duc_dam_28" localSheetId="17">#REF!</definedName>
    <definedName name="Be_duc_dam_28">#REF!</definedName>
    <definedName name="bé_giao_th_ng" localSheetId="15">#REF!</definedName>
    <definedName name="bé_giao_th_ng" localSheetId="16">#REF!</definedName>
    <definedName name="bé_giao_th_ng" localSheetId="17">#REF!</definedName>
    <definedName name="bé_giao_th_ng" localSheetId="14">#REF!</definedName>
    <definedName name="bé_giao_th_ng" localSheetId="20">#REF!</definedName>
    <definedName name="bé_giao_th_ng">#REF!</definedName>
    <definedName name="bé_x_y_dùng" localSheetId="15">#REF!</definedName>
    <definedName name="bé_x_y_dùng" localSheetId="16">#REF!</definedName>
    <definedName name="bé_x_y_dùng" localSheetId="17">#REF!</definedName>
    <definedName name="bé_x_y_dùng" localSheetId="14">#REF!</definedName>
    <definedName name="bé_x_y_dùng" localSheetId="20">#REF!</definedName>
    <definedName name="bé_x_y_dùng">#REF!</definedName>
    <definedName name="BE100M" localSheetId="15">#REF!</definedName>
    <definedName name="BE100M" localSheetId="17">#REF!</definedName>
    <definedName name="BE100M">#REF!</definedName>
    <definedName name="BE100M_20" localSheetId="15">#REF!</definedName>
    <definedName name="BE100M_20" localSheetId="17">#REF!</definedName>
    <definedName name="BE100M_20">#REF!</definedName>
    <definedName name="BE100M_28" localSheetId="15">#REF!</definedName>
    <definedName name="BE100M_28" localSheetId="17">#REF!</definedName>
    <definedName name="BE100M_28">#REF!</definedName>
    <definedName name="BE150M" localSheetId="15">#REF!</definedName>
    <definedName name="BE150M" localSheetId="17">#REF!</definedName>
    <definedName name="BE150M">#REF!</definedName>
    <definedName name="BE150M_28" localSheetId="15">#REF!</definedName>
    <definedName name="BE150M_28" localSheetId="17">#REF!</definedName>
    <definedName name="BE150M_28">#REF!</definedName>
    <definedName name="BE200M" localSheetId="15">#REF!</definedName>
    <definedName name="BE200M" localSheetId="17">#REF!</definedName>
    <definedName name="BE200M">#REF!</definedName>
    <definedName name="BE200M_28" localSheetId="15">#REF!</definedName>
    <definedName name="BE200M_28" localSheetId="17">#REF!</definedName>
    <definedName name="BE200M_28">#REF!</definedName>
    <definedName name="BE50M" localSheetId="15">#REF!</definedName>
    <definedName name="BE50M" localSheetId="17">#REF!</definedName>
    <definedName name="BE50M">#REF!</definedName>
    <definedName name="BE50M_20" localSheetId="15">#REF!</definedName>
    <definedName name="BE50M_20" localSheetId="17">#REF!</definedName>
    <definedName name="BE50M_20">#REF!</definedName>
    <definedName name="BE50M_28" localSheetId="15">#REF!</definedName>
    <definedName name="BE50M_28" localSheetId="17">#REF!</definedName>
    <definedName name="BE50M_28">#REF!</definedName>
    <definedName name="BeaRef" localSheetId="15">#REF!</definedName>
    <definedName name="BeaRef" localSheetId="17">#REF!</definedName>
    <definedName name="BeaRef">#REF!</definedName>
    <definedName name="beepsound" localSheetId="15">#REF!</definedName>
    <definedName name="beepsound" localSheetId="17">#REF!</definedName>
    <definedName name="beepsound">#REF!</definedName>
    <definedName name="beepsound_20" localSheetId="15">#REF!</definedName>
    <definedName name="beepsound_20" localSheetId="17">#REF!</definedName>
    <definedName name="beepsound_20">#REF!</definedName>
    <definedName name="beepsound_28" localSheetId="15">#REF!</definedName>
    <definedName name="beepsound_28" localSheetId="17">#REF!</definedName>
    <definedName name="beepsound_28">#REF!</definedName>
    <definedName name="beff" localSheetId="15">#REF!</definedName>
    <definedName name="beff" localSheetId="17">#REF!</definedName>
    <definedName name="beff">#REF!</definedName>
    <definedName name="beff_28" localSheetId="15">#REF!</definedName>
    <definedName name="beff_28" localSheetId="17">#REF!</definedName>
    <definedName name="beff_28">#REF!</definedName>
    <definedName name="ben10_20" localSheetId="15">#REF!</definedName>
    <definedName name="ben10_20" localSheetId="17">#REF!</definedName>
    <definedName name="ben10_20">#REF!</definedName>
    <definedName name="ben10_28" localSheetId="15">#REF!</definedName>
    <definedName name="ben10_28" localSheetId="17">#REF!</definedName>
    <definedName name="ben10_28">#REF!</definedName>
    <definedName name="ben12_20" localSheetId="15">#REF!</definedName>
    <definedName name="ben12_20" localSheetId="17">#REF!</definedName>
    <definedName name="ben12_20">#REF!</definedName>
    <definedName name="ben12_28" localSheetId="15">#REF!</definedName>
    <definedName name="ben12_28" localSheetId="17">#REF!</definedName>
    <definedName name="ben12_28">#REF!</definedName>
    <definedName name="bengam" localSheetId="15">#REF!</definedName>
    <definedName name="bengam" localSheetId="17">#REF!</definedName>
    <definedName name="bengam">#REF!</definedName>
    <definedName name="bentonite" localSheetId="15">#REF!</definedName>
    <definedName name="bentonite" localSheetId="17">#REF!</definedName>
    <definedName name="bentonite">#REF!</definedName>
    <definedName name="bentonite_28" localSheetId="15">#REF!</definedName>
    <definedName name="bentonite_28" localSheetId="17">#REF!</definedName>
    <definedName name="bentonite_28">#REF!</definedName>
    <definedName name="benuoc" localSheetId="15">#REF!</definedName>
    <definedName name="benuoc" localSheetId="17">#REF!</definedName>
    <definedName name="benuoc">#REF!</definedName>
    <definedName name="beta" localSheetId="15">#REF!</definedName>
    <definedName name="beta" localSheetId="17">#REF!</definedName>
    <definedName name="beta">#REF!</definedName>
    <definedName name="beta_20" localSheetId="15">#REF!</definedName>
    <definedName name="beta_20" localSheetId="17">#REF!</definedName>
    <definedName name="beta_20">#REF!</definedName>
    <definedName name="beta_28" localSheetId="15">#REF!</definedName>
    <definedName name="beta_28" localSheetId="17">#REF!</definedName>
    <definedName name="beta_28">#REF!</definedName>
    <definedName name="betong" localSheetId="15">#REF!</definedName>
    <definedName name="betong" localSheetId="17">#REF!</definedName>
    <definedName name="betong">#REF!</definedName>
    <definedName name="betong_28" localSheetId="15">#REF!</definedName>
    <definedName name="betong_28" localSheetId="17">#REF!</definedName>
    <definedName name="betong_28">#REF!</definedName>
    <definedName name="betong100" localSheetId="15">#REF!</definedName>
    <definedName name="betong100" localSheetId="17">#REF!</definedName>
    <definedName name="betong100">#REF!</definedName>
    <definedName name="betong200">NA()</definedName>
    <definedName name="betong200_26" localSheetId="15">#REF!</definedName>
    <definedName name="betong200_26" localSheetId="17">#REF!</definedName>
    <definedName name="betong200_26">#REF!</definedName>
    <definedName name="betong200_28" localSheetId="15">#REF!</definedName>
    <definedName name="betong200_28" localSheetId="17">#REF!</definedName>
    <definedName name="betong200_28">#REF!</definedName>
    <definedName name="betong200_3">NA()</definedName>
    <definedName name="BetongM150" localSheetId="15">(#REF!,#REF!)</definedName>
    <definedName name="BetongM150" localSheetId="17">(#REF!,#REF!)</definedName>
    <definedName name="BetongM150">(#REF!,#REF!)</definedName>
    <definedName name="BetongM200" localSheetId="15">(#REF!,#REF!)</definedName>
    <definedName name="BetongM200" localSheetId="17">(#REF!,#REF!)</definedName>
    <definedName name="BetongM200">(#REF!,#REF!)</definedName>
    <definedName name="BetongM50" localSheetId="15">(#REF!,#REF!)</definedName>
    <definedName name="BetongM50" localSheetId="17">(#REF!,#REF!)</definedName>
    <definedName name="BetongM50">(#REF!,#REF!)</definedName>
    <definedName name="BG" localSheetId="15">{"Book1","Dt tonghop.xls"}</definedName>
    <definedName name="BG" localSheetId="16">{"Book1","Dt tonghop.xls"}</definedName>
    <definedName name="BG" localSheetId="17">{"Book1","Dt tonghop.xls"}</definedName>
    <definedName name="BG" localSheetId="14">{"Book1","Dt tonghop.xls"}</definedName>
    <definedName name="BG">{"Book1","Dt tonghop.xls"}</definedName>
    <definedName name="bg_28" localSheetId="15">#REF!</definedName>
    <definedName name="bg_28" localSheetId="17">#REF!</definedName>
    <definedName name="bg_28">#REF!</definedName>
    <definedName name="Bgc" localSheetId="15">#REF!</definedName>
    <definedName name="Bgc" localSheetId="17">#REF!</definedName>
    <definedName name="Bgc">#REF!</definedName>
    <definedName name="Bgc_20" localSheetId="15">#REF!</definedName>
    <definedName name="Bgc_20" localSheetId="17">#REF!</definedName>
    <definedName name="Bgc_20">#REF!</definedName>
    <definedName name="Bgiang" localSheetId="15" hidden="1">{"'Sheet1'!$L$16"}</definedName>
    <definedName name="Bgiang" localSheetId="16" hidden="1">{"'Sheet1'!$L$16"}</definedName>
    <definedName name="Bgiang" localSheetId="17" hidden="1">{"'Sheet1'!$L$16"}</definedName>
    <definedName name="Bgiang" localSheetId="14" hidden="1">{"'Sheet1'!$L$16"}</definedName>
    <definedName name="Bgiang" hidden="1">{"'Sheet1'!$L$16"}</definedName>
    <definedName name="BGS" localSheetId="15">#REF!</definedName>
    <definedName name="BGS" localSheetId="17">#REF!</definedName>
    <definedName name="BGS">#REF!</definedName>
    <definedName name="BGS_20" localSheetId="15">#REF!</definedName>
    <definedName name="BGS_20" localSheetId="17">#REF!</definedName>
    <definedName name="BGS_20">#REF!</definedName>
    <definedName name="BGS_28" localSheetId="15">#REF!</definedName>
    <definedName name="BGS_28" localSheetId="17">#REF!</definedName>
    <definedName name="BGS_28">#REF!</definedName>
    <definedName name="BGVL" localSheetId="15" hidden="1">{"'Sheet1'!$L$16"}</definedName>
    <definedName name="BGVL" localSheetId="16" hidden="1">{"'Sheet1'!$L$16"}</definedName>
    <definedName name="BGVL" localSheetId="17" hidden="1">{"'Sheet1'!$L$16"}</definedName>
    <definedName name="BGVL" localSheetId="14" hidden="1">{"'Sheet1'!$L$16"}</definedName>
    <definedName name="BGVL" hidden="1">{"'Sheet1'!$L$16"}</definedName>
    <definedName name="bh" localSheetId="15">#REF!</definedName>
    <definedName name="bh" localSheetId="17">#REF!</definedName>
    <definedName name="bh">#REF!</definedName>
    <definedName name="bh_28" localSheetId="15">#REF!</definedName>
    <definedName name="bh_28" localSheetId="17">#REF!</definedName>
    <definedName name="bh_28">#REF!</definedName>
    <definedName name="bhfh" localSheetId="15" hidden="1">{"'Sheet1'!$L$16"}</definedName>
    <definedName name="bhfh" localSheetId="16" hidden="1">{"'Sheet1'!$L$16"}</definedName>
    <definedName name="bhfh" localSheetId="17" hidden="1">{"'Sheet1'!$L$16"}</definedName>
    <definedName name="bhfh" localSheetId="14" hidden="1">{"'Sheet1'!$L$16"}</definedName>
    <definedName name="bhfh" hidden="1">{"'Sheet1'!$L$16"}</definedName>
    <definedName name="bi" localSheetId="15">#REF!</definedName>
    <definedName name="bi" localSheetId="17">#REF!</definedName>
    <definedName name="bi">#REF!</definedName>
    <definedName name="bi_20" localSheetId="15">#REF!</definedName>
    <definedName name="bi_20" localSheetId="17">#REF!</definedName>
    <definedName name="bi_20">#REF!</definedName>
    <definedName name="bi_28" localSheetId="15">#REF!</definedName>
    <definedName name="bi_28" localSheetId="17">#REF!</definedName>
    <definedName name="bi_28">#REF!</definedName>
    <definedName name="bia" localSheetId="15">#REF!</definedName>
    <definedName name="bia" localSheetId="17">#REF!</definedName>
    <definedName name="bia">#REF!</definedName>
    <definedName name="bien" localSheetId="15">#REF!</definedName>
    <definedName name="bien" localSheetId="17">#REF!</definedName>
    <definedName name="bien">#REF!</definedName>
    <definedName name="bien_20" localSheetId="15">#REF!</definedName>
    <definedName name="bien_20" localSheetId="17">#REF!</definedName>
    <definedName name="bien_20">#REF!</definedName>
    <definedName name="bien_28" localSheetId="15">#REF!</definedName>
    <definedName name="bien_28" localSheetId="17">#REF!</definedName>
    <definedName name="bien_28">#REF!</definedName>
    <definedName name="Bien1" localSheetId="15" hidden="1">#REF!</definedName>
    <definedName name="Bien1" localSheetId="16" hidden="1">#REF!</definedName>
    <definedName name="Bien1" localSheetId="17" hidden="1">#REF!</definedName>
    <definedName name="Bien1" localSheetId="14" hidden="1">#REF!</definedName>
    <definedName name="Bien1" hidden="1">#REF!</definedName>
    <definedName name="Bieu1" localSheetId="15">{"BIEUBA~1.XLS"}</definedName>
    <definedName name="Bieu1" localSheetId="16">{"BIEUBA~1.XLS"}</definedName>
    <definedName name="Bieu1" localSheetId="17">{"BIEUBA~1.XLS"}</definedName>
    <definedName name="Bieu1" localSheetId="14">{"BIEUBA~1.XLS"}</definedName>
    <definedName name="Bieu1">{"BIEUBA~1.XLS"}</definedName>
    <definedName name="Bieu2" localSheetId="15">{"BIEUBA~1.XLS"}</definedName>
    <definedName name="Bieu2" localSheetId="16">{"BIEUBA~1.XLS"}</definedName>
    <definedName name="Bieu2" localSheetId="17">{"BIEUBA~1.XLS"}</definedName>
    <definedName name="Bieu2" localSheetId="14">{"BIEUBA~1.XLS"}</definedName>
    <definedName name="Bieu2">{"BIEUBA~1.XLS"}</definedName>
    <definedName name="bieu20" localSheetId="15">#REF!</definedName>
    <definedName name="bieu20" localSheetId="17">#REF!</definedName>
    <definedName name="bieu20">#REF!</definedName>
    <definedName name="bieu20_1" localSheetId="15">#REF!</definedName>
    <definedName name="bieu20_1" localSheetId="17">#REF!</definedName>
    <definedName name="bieu20_1">#REF!</definedName>
    <definedName name="bieu20_2" localSheetId="15">#REF!</definedName>
    <definedName name="bieu20_2" localSheetId="17">#REF!</definedName>
    <definedName name="bieu20_2">#REF!</definedName>
    <definedName name="bieu20_20" localSheetId="15">#REF!</definedName>
    <definedName name="bieu20_20" localSheetId="17">#REF!</definedName>
    <definedName name="bieu20_20">#REF!</definedName>
    <definedName name="bieu20_25" localSheetId="15">#REF!</definedName>
    <definedName name="bieu20_25" localSheetId="17">#REF!</definedName>
    <definedName name="bieu20_25">#REF!</definedName>
    <definedName name="BieuNghiBaiChay" localSheetId="15">#REF!</definedName>
    <definedName name="BieuNghiBaiChay" localSheetId="17">#REF!</definedName>
    <definedName name="BieuNghiBaiChay">#REF!</definedName>
    <definedName name="BieuTCPC" localSheetId="15" hidden="1">#REF!</definedName>
    <definedName name="BieuTCPC" localSheetId="16" hidden="1">#REF!</definedName>
    <definedName name="BieuTCPC" localSheetId="17" hidden="1">#REF!</definedName>
    <definedName name="BieuTCPC" localSheetId="14" hidden="1">#REF!</definedName>
    <definedName name="BieuTCPC" hidden="1">#REF!</definedName>
    <definedName name="bii" localSheetId="15">#REF!</definedName>
    <definedName name="bii" localSheetId="17">#REF!</definedName>
    <definedName name="bii">#REF!</definedName>
    <definedName name="bii_20" localSheetId="15">#REF!</definedName>
    <definedName name="bii_20" localSheetId="17">#REF!</definedName>
    <definedName name="bii_20">#REF!</definedName>
    <definedName name="bii_28" localSheetId="15">#REF!</definedName>
    <definedName name="bii_28" localSheetId="17">#REF!</definedName>
    <definedName name="bii_28">#REF!</definedName>
    <definedName name="biii" localSheetId="15">#REF!</definedName>
    <definedName name="biii" localSheetId="17">#REF!</definedName>
    <definedName name="biii">#REF!</definedName>
    <definedName name="biii_20" localSheetId="15">#REF!</definedName>
    <definedName name="biii_20" localSheetId="17">#REF!</definedName>
    <definedName name="biii_20">#REF!</definedName>
    <definedName name="biii_28" localSheetId="15">#REF!</definedName>
    <definedName name="biii_28" localSheetId="17">#REF!</definedName>
    <definedName name="biii_28">#REF!</definedName>
    <definedName name="Binhduong" localSheetId="15">#REF!</definedName>
    <definedName name="Binhduong" localSheetId="17">#REF!</definedName>
    <definedName name="Binhduong">#REF!</definedName>
    <definedName name="Binhphuoc" localSheetId="15">#REF!</definedName>
    <definedName name="Binhphuoc" localSheetId="17">#REF!</definedName>
    <definedName name="Binhphuoc">#REF!</definedName>
    <definedName name="Bio_tec" localSheetId="15">#REF!</definedName>
    <definedName name="Bio_tec" localSheetId="17">#REF!</definedName>
    <definedName name="Bio_tec">#REF!</definedName>
    <definedName name="Bio_tec_20" localSheetId="15">#REF!</definedName>
    <definedName name="Bio_tec_20" localSheetId="17">#REF!</definedName>
    <definedName name="Bio_tec_20">#REF!</definedName>
    <definedName name="Bio_tec_28" localSheetId="15">#REF!</definedName>
    <definedName name="Bio_tec_28" localSheetId="17">#REF!</definedName>
    <definedName name="Bio_tec_28">#REF!</definedName>
    <definedName name="Bitdaucap" localSheetId="15">#REF!</definedName>
    <definedName name="Bitdaucap" localSheetId="17">#REF!</definedName>
    <definedName name="Bitdaucap">#REF!</definedName>
    <definedName name="Bitdaucap_20" localSheetId="15">#REF!</definedName>
    <definedName name="Bitdaucap_20" localSheetId="17">#REF!</definedName>
    <definedName name="Bitdaucap_20">#REF!</definedName>
    <definedName name="Bitum" localSheetId="15">#REF!</definedName>
    <definedName name="Bitum" localSheetId="17">#REF!</definedName>
    <definedName name="Bitum">#REF!</definedName>
    <definedName name="bk" localSheetId="15">#REF!</definedName>
    <definedName name="bk" localSheetId="17">#REF!</definedName>
    <definedName name="bk">#REF!</definedName>
    <definedName name="bk_20" localSheetId="15">#REF!</definedName>
    <definedName name="bk_20" localSheetId="17">#REF!</definedName>
    <definedName name="bk_20">#REF!</definedName>
    <definedName name="bk_28" localSheetId="15">#REF!</definedName>
    <definedName name="bk_28" localSheetId="17">#REF!</definedName>
    <definedName name="bk_28">#REF!</definedName>
    <definedName name="bL" localSheetId="15">#REF!</definedName>
    <definedName name="bL" localSheetId="17">#REF!</definedName>
    <definedName name="bL">#REF!</definedName>
    <definedName name="bl_" localSheetId="15">#REF!</definedName>
    <definedName name="bl_" localSheetId="17">#REF!</definedName>
    <definedName name="bl_">#REF!</definedName>
    <definedName name="bl__28" localSheetId="15">#REF!</definedName>
    <definedName name="bl__28" localSheetId="17">#REF!</definedName>
    <definedName name="bl__28">#REF!</definedName>
    <definedName name="bL_28" localSheetId="15">#REF!</definedName>
    <definedName name="bL_28" localSheetId="17">#REF!</definedName>
    <definedName name="bL_28">#REF!</definedName>
    <definedName name="blang" localSheetId="15">#REF!</definedName>
    <definedName name="blang" localSheetId="17">#REF!</definedName>
    <definedName name="blang">#REF!</definedName>
    <definedName name="Blc" localSheetId="15">#REF!</definedName>
    <definedName name="Blc" localSheetId="17">#REF!</definedName>
    <definedName name="Blc">#REF!</definedName>
    <definedName name="Blc_20" localSheetId="15">#REF!</definedName>
    <definedName name="Blc_20" localSheetId="17">#REF!</definedName>
    <definedName name="Blc_20">#REF!</definedName>
    <definedName name="blcd" localSheetId="15">#REF!</definedName>
    <definedName name="blcd" localSheetId="17">#REF!</definedName>
    <definedName name="blcd">#REF!</definedName>
    <definedName name="blcd_28" localSheetId="15">#REF!</definedName>
    <definedName name="blcd_28" localSheetId="17">#REF!</definedName>
    <definedName name="blcd_28">#REF!</definedName>
    <definedName name="BLDG" localSheetId="15">#REF!</definedName>
    <definedName name="BLDG" localSheetId="17">#REF!</definedName>
    <definedName name="BLDG">#REF!</definedName>
    <definedName name="BLDG_28" localSheetId="15">#REF!</definedName>
    <definedName name="BLDG_28" localSheetId="17">#REF!</definedName>
    <definedName name="BLDG_28">#REF!</definedName>
    <definedName name="BLDGIMP" localSheetId="15">#REF!</definedName>
    <definedName name="BLDGIMP" localSheetId="17">#REF!</definedName>
    <definedName name="BLDGIMP">#REF!</definedName>
    <definedName name="BLDGIMP_28" localSheetId="15">#REF!</definedName>
    <definedName name="BLDGIMP_28" localSheetId="17">#REF!</definedName>
    <definedName name="BLDGIMP_28">#REF!</definedName>
    <definedName name="BLDGREV" localSheetId="15">#REF!</definedName>
    <definedName name="BLDGREV" localSheetId="17">#REF!</definedName>
    <definedName name="BLDGREV">#REF!</definedName>
    <definedName name="BLDGREV_28" localSheetId="15">#REF!</definedName>
    <definedName name="BLDGREV_28" localSheetId="17">#REF!</definedName>
    <definedName name="BLDGREV_28">#REF!</definedName>
    <definedName name="blf" localSheetId="15">#REF!</definedName>
    <definedName name="blf" localSheetId="17">#REF!</definedName>
    <definedName name="blf">#REF!</definedName>
    <definedName name="bLF_" localSheetId="15">#REF!</definedName>
    <definedName name="bLF_" localSheetId="17">#REF!</definedName>
    <definedName name="bLF_">#REF!</definedName>
    <definedName name="bLF__28" localSheetId="15">#REF!</definedName>
    <definedName name="bLF__28" localSheetId="17">#REF!</definedName>
    <definedName name="bLF__28">#REF!</definedName>
    <definedName name="blf_28" localSheetId="15">#REF!</definedName>
    <definedName name="blf_28" localSheetId="17">#REF!</definedName>
    <definedName name="blf_28">#REF!</definedName>
    <definedName name="blkh" localSheetId="15">#REF!</definedName>
    <definedName name="blkh" localSheetId="17">#REF!</definedName>
    <definedName name="blkh">#REF!</definedName>
    <definedName name="blkh_20" localSheetId="15">#REF!</definedName>
    <definedName name="blkh_20" localSheetId="17">#REF!</definedName>
    <definedName name="blkh_20">#REF!</definedName>
    <definedName name="blkh_28" localSheetId="15">#REF!</definedName>
    <definedName name="blkh_28" localSheetId="17">#REF!</definedName>
    <definedName name="blkh_28">#REF!</definedName>
    <definedName name="blkh1" localSheetId="15">#REF!</definedName>
    <definedName name="blkh1" localSheetId="17">#REF!</definedName>
    <definedName name="blkh1">#REF!</definedName>
    <definedName name="blkh1_20" localSheetId="15">#REF!</definedName>
    <definedName name="blkh1_20" localSheetId="17">#REF!</definedName>
    <definedName name="blkh1_20">#REF!</definedName>
    <definedName name="blkh1_28" localSheetId="15">#REF!</definedName>
    <definedName name="blkh1_28" localSheetId="17">#REF!</definedName>
    <definedName name="blkh1_28">#REF!</definedName>
    <definedName name="block" localSheetId="15">#REF!</definedName>
    <definedName name="block" localSheetId="17">#REF!</definedName>
    <definedName name="block">#REF!</definedName>
    <definedName name="block_20" localSheetId="15">#REF!</definedName>
    <definedName name="block_20" localSheetId="17">#REF!</definedName>
    <definedName name="block_20">#REF!</definedName>
    <definedName name="block_28" localSheetId="15">#REF!</definedName>
    <definedName name="block_28" localSheetId="17">#REF!</definedName>
    <definedName name="block_28">#REF!</definedName>
    <definedName name="BLOCK1" localSheetId="15">#REF!</definedName>
    <definedName name="BLOCK1" localSheetId="17">#REF!</definedName>
    <definedName name="BLOCK1">#REF!</definedName>
    <definedName name="BLOCK2" localSheetId="15">#REF!</definedName>
    <definedName name="BLOCK2" localSheetId="17">#REF!</definedName>
    <definedName name="BLOCK2">#REF!</definedName>
    <definedName name="BLOCK3" localSheetId="15">#REF!</definedName>
    <definedName name="BLOCK3" localSheetId="17">#REF!</definedName>
    <definedName name="BLOCK3">#REF!</definedName>
    <definedName name="blong" localSheetId="15">#REF!</definedName>
    <definedName name="blong" localSheetId="17">#REF!</definedName>
    <definedName name="blong">#REF!</definedName>
    <definedName name="blop" localSheetId="15">#REF!</definedName>
    <definedName name="blop" localSheetId="17">#REF!</definedName>
    <definedName name="blop">#REF!</definedName>
    <definedName name="blop_28" localSheetId="15">#REF!</definedName>
    <definedName name="blop_28" localSheetId="17">#REF!</definedName>
    <definedName name="blop_28">#REF!</definedName>
    <definedName name="Bm">3.5</definedName>
    <definedName name="bm_28" localSheetId="15">#REF!</definedName>
    <definedName name="bm_28" localSheetId="17">#REF!</definedName>
    <definedName name="bm_28">#REF!</definedName>
    <definedName name="BMCauDuongSat" localSheetId="15">#REF!</definedName>
    <definedName name="BMCauDuongSat" localSheetId="17">#REF!</definedName>
    <definedName name="BMCauDuongSat">#REF!</definedName>
    <definedName name="BMCauDuongSat_20" localSheetId="15">#REF!</definedName>
    <definedName name="BMCauDuongSat_20" localSheetId="17">#REF!</definedName>
    <definedName name="BMCauDuongSat_20">#REF!</definedName>
    <definedName name="BMCauDuongSat_28" localSheetId="15">#REF!</definedName>
    <definedName name="BMCauDuongSat_28" localSheetId="17">#REF!</definedName>
    <definedName name="BMCauDuongSat_28">#REF!</definedName>
    <definedName name="bmd" localSheetId="15">#REF!</definedName>
    <definedName name="bmd" localSheetId="17">#REF!</definedName>
    <definedName name="bmd">#REF!</definedName>
    <definedName name="Bmn" localSheetId="15">#REF!</definedName>
    <definedName name="Bmn" localSheetId="17">#REF!</definedName>
    <definedName name="Bmn">#REF!</definedName>
    <definedName name="Bmn_20" localSheetId="15">#REF!</definedName>
    <definedName name="Bmn_20" localSheetId="17">#REF!</definedName>
    <definedName name="Bmn_20">#REF!</definedName>
    <definedName name="Bmn_28" localSheetId="15">#REF!</definedName>
    <definedName name="Bmn_28" localSheetId="17">#REF!</definedName>
    <definedName name="Bmn_28">#REF!</definedName>
    <definedName name="Bn">6.5</definedName>
    <definedName name="bn_28" localSheetId="15">#REF!</definedName>
    <definedName name="bn_28" localSheetId="17">#REF!</definedName>
    <definedName name="bn_28">#REF!</definedName>
    <definedName name="bN_fix" localSheetId="15">#REF!</definedName>
    <definedName name="bN_fix" localSheetId="17">#REF!</definedName>
    <definedName name="bN_fix">#REF!</definedName>
    <definedName name="bN_fix_20" localSheetId="15">#REF!</definedName>
    <definedName name="bN_fix_20" localSheetId="17">#REF!</definedName>
    <definedName name="bN_fix_20">#REF!</definedName>
    <definedName name="bN_fix_28" localSheetId="15">#REF!</definedName>
    <definedName name="bN_fix_28" localSheetId="17">#REF!</definedName>
    <definedName name="bN_fix_28">#REF!</definedName>
    <definedName name="Bnc" localSheetId="15">#REF!</definedName>
    <definedName name="Bnc" localSheetId="17">#REF!</definedName>
    <definedName name="Bnc">#REF!</definedName>
    <definedName name="Bnc_20" localSheetId="15">#REF!</definedName>
    <definedName name="Bnc_20" localSheetId="17">#REF!</definedName>
    <definedName name="Bnc_20">#REF!</definedName>
    <definedName name="Bng" localSheetId="15">#REF!</definedName>
    <definedName name="Bng" localSheetId="17">#REF!</definedName>
    <definedName name="Bng">#REF!</definedName>
    <definedName name="Bng_20" localSheetId="15">#REF!</definedName>
    <definedName name="Bng_20" localSheetId="17">#REF!</definedName>
    <definedName name="Bng_20">#REF!</definedName>
    <definedName name="Bng_28" localSheetId="15">#REF!</definedName>
    <definedName name="Bng_28" localSheetId="17">#REF!</definedName>
    <definedName name="Bng_28">#REF!</definedName>
    <definedName name="boi1_20" localSheetId="15">#REF!</definedName>
    <definedName name="boi1_20" localSheetId="17">#REF!</definedName>
    <definedName name="boi1_20">#REF!</definedName>
    <definedName name="boi1_28" localSheetId="15">#REF!</definedName>
    <definedName name="boi1_28" localSheetId="17">#REF!</definedName>
    <definedName name="boi1_28">#REF!</definedName>
    <definedName name="boi2_20" localSheetId="15">#REF!</definedName>
    <definedName name="boi2_20" localSheetId="17">#REF!</definedName>
    <definedName name="boi2_20">#REF!</definedName>
    <definedName name="boi2_28" localSheetId="15">#REF!</definedName>
    <definedName name="boi2_28" localSheetId="17">#REF!</definedName>
    <definedName name="boi2_28">#REF!</definedName>
    <definedName name="boi3_20" localSheetId="15">#REF!</definedName>
    <definedName name="boi3_20" localSheetId="17">#REF!</definedName>
    <definedName name="boi3_20">#REF!</definedName>
    <definedName name="boi3_28" localSheetId="15">#REF!</definedName>
    <definedName name="boi3_28" localSheetId="17">#REF!</definedName>
    <definedName name="boi3_28">#REF!</definedName>
    <definedName name="boi4_20" localSheetId="15">#REF!</definedName>
    <definedName name="boi4_20" localSheetId="17">#REF!</definedName>
    <definedName name="boi4_20">#REF!</definedName>
    <definedName name="boi4_28" localSheetId="15">#REF!</definedName>
    <definedName name="boi4_28" localSheetId="17">#REF!</definedName>
    <definedName name="boi4_28">#REF!</definedName>
    <definedName name="bom" localSheetId="15">#REF!</definedName>
    <definedName name="bom" localSheetId="17">#REF!</definedName>
    <definedName name="bom">#REF!</definedName>
    <definedName name="bombt50" localSheetId="15">#REF!</definedName>
    <definedName name="bombt50" localSheetId="17">#REF!</definedName>
    <definedName name="bombt50">#REF!</definedName>
    <definedName name="bombt50_20" localSheetId="15">#REF!</definedName>
    <definedName name="bombt50_20" localSheetId="17">#REF!</definedName>
    <definedName name="bombt50_20">#REF!</definedName>
    <definedName name="bombt50_28" localSheetId="15">#REF!</definedName>
    <definedName name="bombt50_28" localSheetId="17">#REF!</definedName>
    <definedName name="bombt50_28">#REF!</definedName>
    <definedName name="bomBT50m3" localSheetId="15">#REF!</definedName>
    <definedName name="bomBT50m3" localSheetId="17">#REF!</definedName>
    <definedName name="bomBT50m3">#REF!</definedName>
    <definedName name="bomBT50m3_20" localSheetId="15">#REF!</definedName>
    <definedName name="bomBT50m3_20" localSheetId="17">#REF!</definedName>
    <definedName name="bomBT50m3_20">#REF!</definedName>
    <definedName name="bombt60" localSheetId="15">#REF!</definedName>
    <definedName name="bombt60" localSheetId="17">#REF!</definedName>
    <definedName name="bombt60">#REF!</definedName>
    <definedName name="bombt60_20" localSheetId="15">#REF!</definedName>
    <definedName name="bombt60_20" localSheetId="17">#REF!</definedName>
    <definedName name="bombt60_20">#REF!</definedName>
    <definedName name="bombt60_28" localSheetId="15">#REF!</definedName>
    <definedName name="bombt60_28" localSheetId="17">#REF!</definedName>
    <definedName name="bombt60_28">#REF!</definedName>
    <definedName name="bomnuoc" localSheetId="15">#REF!</definedName>
    <definedName name="bomnuoc" localSheetId="17">#REF!</definedName>
    <definedName name="bomnuoc">#REF!</definedName>
    <definedName name="bomnuoc_20" localSheetId="15">#REF!</definedName>
    <definedName name="bomnuoc_20" localSheetId="17">#REF!</definedName>
    <definedName name="bomnuoc_20">#REF!</definedName>
    <definedName name="bomnuoc_28" localSheetId="15">#REF!</definedName>
    <definedName name="bomnuoc_28" localSheetId="17">#REF!</definedName>
    <definedName name="bomnuoc_28">#REF!</definedName>
    <definedName name="bomnuoc20cv" localSheetId="15">#REF!</definedName>
    <definedName name="bomnuoc20cv" localSheetId="17">#REF!</definedName>
    <definedName name="bomnuoc20cv">#REF!</definedName>
    <definedName name="bomnuoc20cv_20" localSheetId="15">#REF!</definedName>
    <definedName name="bomnuoc20cv_20" localSheetId="17">#REF!</definedName>
    <definedName name="bomnuoc20cv_20">#REF!</definedName>
    <definedName name="bomnuoc20cv_28" localSheetId="15">#REF!</definedName>
    <definedName name="bomnuoc20cv_28" localSheetId="17">#REF!</definedName>
    <definedName name="bomnuoc20cv_28">#REF!</definedName>
    <definedName name="bomnuoc20kw" localSheetId="15">#REF!</definedName>
    <definedName name="bomnuoc20kw" localSheetId="17">#REF!</definedName>
    <definedName name="bomnuoc20kw">#REF!</definedName>
    <definedName name="bomnuoc20kw_20" localSheetId="15">#REF!</definedName>
    <definedName name="bomnuoc20kw_20" localSheetId="17">#REF!</definedName>
    <definedName name="bomnuoc20kw_20">#REF!</definedName>
    <definedName name="bomnuoc20kw_28" localSheetId="15">#REF!</definedName>
    <definedName name="bomnuoc20kw_28" localSheetId="17">#REF!</definedName>
    <definedName name="bomnuoc20kw_28">#REF!</definedName>
    <definedName name="bomvua" localSheetId="15">#REF!</definedName>
    <definedName name="bomvua" localSheetId="17">#REF!</definedName>
    <definedName name="bomvua">#REF!</definedName>
    <definedName name="bomvua_20" localSheetId="15">#REF!</definedName>
    <definedName name="bomvua_20" localSheetId="17">#REF!</definedName>
    <definedName name="bomvua_20">#REF!</definedName>
    <definedName name="bomvua_28" localSheetId="15">#REF!</definedName>
    <definedName name="bomvua_28" localSheetId="17">#REF!</definedName>
    <definedName name="bomvua_28">#REF!</definedName>
    <definedName name="bomvua1.5" localSheetId="15">#REF!</definedName>
    <definedName name="bomvua1.5" localSheetId="17">#REF!</definedName>
    <definedName name="bomvua1.5">#REF!</definedName>
    <definedName name="bomvua1.5_20" localSheetId="15">#REF!</definedName>
    <definedName name="bomvua1.5_20" localSheetId="17">#REF!</definedName>
    <definedName name="bomvua1.5_20">#REF!</definedName>
    <definedName name="bomvua1.5_28" localSheetId="15">#REF!</definedName>
    <definedName name="bomvua1.5_28" localSheetId="17">#REF!</definedName>
    <definedName name="bomvua1.5_28">#REF!</definedName>
    <definedName name="Bon" localSheetId="15">#REF!</definedName>
    <definedName name="Bon" localSheetId="17">#REF!</definedName>
    <definedName name="Bon">#REF!</definedName>
    <definedName name="Book2" localSheetId="15">#REF!</definedName>
    <definedName name="Book2" localSheetId="17">#REF!</definedName>
    <definedName name="Book2">#REF!</definedName>
    <definedName name="Book2_20" localSheetId="15">#REF!</definedName>
    <definedName name="Book2_20" localSheetId="17">#REF!</definedName>
    <definedName name="Book2_20">#REF!</definedName>
    <definedName name="Book2_28" localSheetId="15">#REF!</definedName>
    <definedName name="Book2_28" localSheetId="17">#REF!</definedName>
    <definedName name="Book2_28">#REF!</definedName>
    <definedName name="booking_CoGS" localSheetId="15">#REF!</definedName>
    <definedName name="booking_CoGS" localSheetId="16">#REF!</definedName>
    <definedName name="booking_CoGS" localSheetId="17">#REF!</definedName>
    <definedName name="booking_CoGS" localSheetId="14">#REF!</definedName>
    <definedName name="booking_CoGS">#REF!</definedName>
    <definedName name="BOQ" localSheetId="15">#REF!</definedName>
    <definedName name="BOQ" localSheetId="16">#REF!</definedName>
    <definedName name="BOQ" localSheetId="17">#REF!</definedName>
    <definedName name="BOQ" localSheetId="14">#REF!</definedName>
    <definedName name="BOQ" localSheetId="19">#REF!</definedName>
    <definedName name="BOQ" localSheetId="20">#REF!</definedName>
    <definedName name="BOQ">#REF!</definedName>
    <definedName name="BOQ_26" localSheetId="15">#REF!</definedName>
    <definedName name="BOQ_26" localSheetId="17">#REF!</definedName>
    <definedName name="BOQ_26">#REF!</definedName>
    <definedName name="BOQ_28" localSheetId="15">#REF!</definedName>
    <definedName name="BOQ_28" localSheetId="17">#REF!</definedName>
    <definedName name="BOQ_28">#REF!</definedName>
    <definedName name="BOQ_3">"$#REF!.$A$14:$T$346"</definedName>
    <definedName name="Border1" localSheetId="15">#REF!</definedName>
    <definedName name="Border1" localSheetId="17">#REF!</definedName>
    <definedName name="Border1">#REF!</definedName>
    <definedName name="Border2" localSheetId="15">#REF!</definedName>
    <definedName name="Border2" localSheetId="17">#REF!</definedName>
    <definedName name="Border2">#REF!</definedName>
    <definedName name="botda" localSheetId="15">#REF!</definedName>
    <definedName name="botda" localSheetId="17">#REF!</definedName>
    <definedName name="botda">#REF!</definedName>
    <definedName name="botmau" localSheetId="15">#REF!</definedName>
    <definedName name="botmau" localSheetId="17">#REF!</definedName>
    <definedName name="botmau">#REF!</definedName>
    <definedName name="botmau_20" localSheetId="15">#REF!</definedName>
    <definedName name="botmau_20" localSheetId="17">#REF!</definedName>
    <definedName name="botmau_20">#REF!</definedName>
    <definedName name="botmau_28" localSheetId="15">#REF!</definedName>
    <definedName name="botmau_28" localSheetId="17">#REF!</definedName>
    <definedName name="botmau_28">#REF!</definedName>
    <definedName name="bp" localSheetId="15">#REF!</definedName>
    <definedName name="bp" localSheetId="16">#REF!</definedName>
    <definedName name="bp" localSheetId="17">#REF!</definedName>
    <definedName name="bp" localSheetId="14">#REF!</definedName>
    <definedName name="bp">#REF!</definedName>
    <definedName name="bpm" localSheetId="15">#REF!</definedName>
    <definedName name="bpm" localSheetId="16">#REF!</definedName>
    <definedName name="bpm" localSheetId="17">#REF!</definedName>
    <definedName name="bpm" localSheetId="14">#REF!</definedName>
    <definedName name="bpm">#REF!</definedName>
    <definedName name="Bptc" localSheetId="15">#REF!</definedName>
    <definedName name="Bptc" localSheetId="16">#REF!</definedName>
    <definedName name="Bptc" localSheetId="17">#REF!</definedName>
    <definedName name="Bptc" localSheetId="14">#REF!</definedName>
    <definedName name="Bptc">#REF!</definedName>
    <definedName name="Bqd" localSheetId="15">#REF!</definedName>
    <definedName name="Bqd" localSheetId="17">#REF!</definedName>
    <definedName name="Bqd">#REF!</definedName>
    <definedName name="Bqd_20" localSheetId="15">#REF!</definedName>
    <definedName name="Bqd_20" localSheetId="17">#REF!</definedName>
    <definedName name="Bqd_20">#REF!</definedName>
    <definedName name="Bqd_28" localSheetId="15">#REF!</definedName>
    <definedName name="Bqd_28" localSheetId="17">#REF!</definedName>
    <definedName name="Bqd_28">#REF!</definedName>
    <definedName name="bqt" localSheetId="15">#REF!</definedName>
    <definedName name="bqt" localSheetId="17">#REF!</definedName>
    <definedName name="bqt">#REF!</definedName>
    <definedName name="bqt_28" localSheetId="15">#REF!</definedName>
    <definedName name="bqt_28" localSheetId="17">#REF!</definedName>
    <definedName name="bqt_28">#REF!</definedName>
    <definedName name="Bs" localSheetId="15">#REF!</definedName>
    <definedName name="Bs" localSheetId="17">#REF!</definedName>
    <definedName name="Bs">#REF!</definedName>
    <definedName name="bs_" localSheetId="15">#REF!</definedName>
    <definedName name="bs_" localSheetId="17">#REF!</definedName>
    <definedName name="bs_">#REF!</definedName>
    <definedName name="bs__28" localSheetId="15">#REF!</definedName>
    <definedName name="bs__28" localSheetId="17">#REF!</definedName>
    <definedName name="bs__28">#REF!</definedName>
    <definedName name="Bs_20" localSheetId="15">#REF!</definedName>
    <definedName name="Bs_20" localSheetId="17">#REF!</definedName>
    <definedName name="Bs_20">#REF!</definedName>
    <definedName name="Bsb" localSheetId="15">#REF!</definedName>
    <definedName name="Bsb" localSheetId="17">#REF!</definedName>
    <definedName name="Bsb">#REF!</definedName>
    <definedName name="Bsb_20" localSheetId="15">#REF!</definedName>
    <definedName name="Bsb_20" localSheetId="17">#REF!</definedName>
    <definedName name="Bsb_20">#REF!</definedName>
    <definedName name="bsf" localSheetId="15">#REF!</definedName>
    <definedName name="bsf" localSheetId="17">#REF!</definedName>
    <definedName name="bsf">#REF!</definedName>
    <definedName name="bSF_" localSheetId="15">#REF!</definedName>
    <definedName name="bSF_" localSheetId="17">#REF!</definedName>
    <definedName name="bSF_">#REF!</definedName>
    <definedName name="bSF__28" localSheetId="15">#REF!</definedName>
    <definedName name="bSF__28" localSheetId="17">#REF!</definedName>
    <definedName name="bSF__28">#REF!</definedName>
    <definedName name="bsf_28" localSheetId="15">#REF!</definedName>
    <definedName name="bsf_28" localSheetId="17">#REF!</definedName>
    <definedName name="bsf_28">#REF!</definedName>
    <definedName name="BSM" localSheetId="15">#REF!</definedName>
    <definedName name="BSM" localSheetId="17">#REF!</definedName>
    <definedName name="BSM">#REF!</definedName>
    <definedName name="BSM_20" localSheetId="15">#REF!</definedName>
    <definedName name="BSM_20" localSheetId="17">#REF!</definedName>
    <definedName name="BSM_20">#REF!</definedName>
    <definedName name="BSM_28" localSheetId="15">#REF!</definedName>
    <definedName name="BSM_28" localSheetId="17">#REF!</definedName>
    <definedName name="BSM_28">#REF!</definedName>
    <definedName name="bson" localSheetId="15">#REF!</definedName>
    <definedName name="bson" localSheetId="17">#REF!</definedName>
    <definedName name="bson">#REF!</definedName>
    <definedName name="bson_28" localSheetId="15">#REF!</definedName>
    <definedName name="bson_28" localSheetId="17">#REF!</definedName>
    <definedName name="bson_28">#REF!</definedName>
    <definedName name="Bstt" localSheetId="15">#REF!</definedName>
    <definedName name="Bstt" localSheetId="17">#REF!</definedName>
    <definedName name="Bstt">#REF!</definedName>
    <definedName name="Bstt_20" localSheetId="15">#REF!</definedName>
    <definedName name="Bstt_20" localSheetId="17">#REF!</definedName>
    <definedName name="Bstt_20">#REF!</definedName>
    <definedName name="BT" localSheetId="15">#REF!</definedName>
    <definedName name="BT" localSheetId="16">#REF!</definedName>
    <definedName name="BT" localSheetId="17">#REF!</definedName>
    <definedName name="BT" localSheetId="14">#REF!</definedName>
    <definedName name="BT">#REF!</definedName>
    <definedName name="BT_125" localSheetId="15">#REF!</definedName>
    <definedName name="BT_125" localSheetId="16">#REF!</definedName>
    <definedName name="BT_125" localSheetId="17">#REF!</definedName>
    <definedName name="BT_125" localSheetId="14">#REF!</definedName>
    <definedName name="BT_125">#REF!</definedName>
    <definedName name="BT_125_20" localSheetId="15">#REF!</definedName>
    <definedName name="BT_125_20" localSheetId="17">#REF!</definedName>
    <definedName name="BT_125_20">#REF!</definedName>
    <definedName name="BT_125_28" localSheetId="15">#REF!</definedName>
    <definedName name="BT_125_28" localSheetId="17">#REF!</definedName>
    <definedName name="BT_125_28">#REF!</definedName>
    <definedName name="BT_26" localSheetId="15">#REF!</definedName>
    <definedName name="BT_26" localSheetId="17">#REF!</definedName>
    <definedName name="BT_26">#REF!</definedName>
    <definedName name="bt_28" localSheetId="15">#REF!</definedName>
    <definedName name="bt_28" localSheetId="17">#REF!</definedName>
    <definedName name="bt_28">#REF!</definedName>
    <definedName name="BT_3">"$#REF!.$D$3:$I$16"</definedName>
    <definedName name="BT_A1" localSheetId="15">#REF!</definedName>
    <definedName name="BT_A1" localSheetId="16">#REF!</definedName>
    <definedName name="BT_A1" localSheetId="17">#REF!</definedName>
    <definedName name="BT_A1" localSheetId="14">#REF!</definedName>
    <definedName name="BT_A1">#REF!</definedName>
    <definedName name="BT_A2" localSheetId="15">#REF!</definedName>
    <definedName name="BT_A2" localSheetId="17">#REF!</definedName>
    <definedName name="BT_A2">#REF!</definedName>
    <definedName name="BT_A2.1" localSheetId="15">#REF!</definedName>
    <definedName name="BT_A2.1" localSheetId="16">#REF!</definedName>
    <definedName name="BT_A2.1" localSheetId="17">#REF!</definedName>
    <definedName name="BT_A2.1" localSheetId="14">#REF!</definedName>
    <definedName name="BT_A2.1">#REF!</definedName>
    <definedName name="BT_A2.2" localSheetId="15">#REF!</definedName>
    <definedName name="BT_A2.2" localSheetId="16">#REF!</definedName>
    <definedName name="BT_A2.2" localSheetId="17">#REF!</definedName>
    <definedName name="BT_A2.2" localSheetId="14">#REF!</definedName>
    <definedName name="BT_A2.2">#REF!</definedName>
    <definedName name="BT_A2_20" localSheetId="15">#REF!</definedName>
    <definedName name="BT_A2_20" localSheetId="17">#REF!</definedName>
    <definedName name="BT_A2_20">#REF!</definedName>
    <definedName name="BT_A2_28" localSheetId="15">#REF!</definedName>
    <definedName name="BT_A2_28" localSheetId="17">#REF!</definedName>
    <definedName name="BT_A2_28">#REF!</definedName>
    <definedName name="BT_B1" localSheetId="15">#REF!</definedName>
    <definedName name="BT_B1" localSheetId="16">#REF!</definedName>
    <definedName name="BT_B1" localSheetId="17">#REF!</definedName>
    <definedName name="BT_B1" localSheetId="14">#REF!</definedName>
    <definedName name="BT_B1">#REF!</definedName>
    <definedName name="BT_B2" localSheetId="15">#REF!</definedName>
    <definedName name="BT_B2" localSheetId="16">#REF!</definedName>
    <definedName name="BT_B2" localSheetId="17">#REF!</definedName>
    <definedName name="BT_B2" localSheetId="14">#REF!</definedName>
    <definedName name="BT_B2">#REF!</definedName>
    <definedName name="BT_C1" localSheetId="15">#REF!</definedName>
    <definedName name="BT_C1" localSheetId="16">#REF!</definedName>
    <definedName name="BT_C1" localSheetId="17">#REF!</definedName>
    <definedName name="BT_C1" localSheetId="14">#REF!</definedName>
    <definedName name="BT_C1">#REF!</definedName>
    <definedName name="BT_CT_Mong_Mo_Tru_Cau" localSheetId="15">#REF!</definedName>
    <definedName name="BT_CT_Mong_Mo_Tru_Cau" localSheetId="17">#REF!</definedName>
    <definedName name="BT_CT_Mong_Mo_Tru_Cau">#REF!</definedName>
    <definedName name="BT_CT_Mong_Mo_Tru_Cau_20" localSheetId="15">#REF!</definedName>
    <definedName name="BT_CT_Mong_Mo_Tru_Cau_20" localSheetId="17">#REF!</definedName>
    <definedName name="BT_CT_Mong_Mo_Tru_Cau_20">#REF!</definedName>
    <definedName name="BT_CT_Mong_Mo_Tru_Cau_28" localSheetId="15">#REF!</definedName>
    <definedName name="BT_CT_Mong_Mo_Tru_Cau_28" localSheetId="17">#REF!</definedName>
    <definedName name="BT_CT_Mong_Mo_Tru_Cau_28">#REF!</definedName>
    <definedName name="BT_loai_A2.1" localSheetId="15">#REF!</definedName>
    <definedName name="BT_loai_A2.1" localSheetId="16">#REF!</definedName>
    <definedName name="BT_loai_A2.1" localSheetId="17">#REF!</definedName>
    <definedName name="BT_loai_A2.1" localSheetId="14">#REF!</definedName>
    <definedName name="BT_loai_A2.1">#REF!</definedName>
    <definedName name="BT_P1" localSheetId="15">#REF!</definedName>
    <definedName name="BT_P1" localSheetId="16">#REF!</definedName>
    <definedName name="BT_P1" localSheetId="17">#REF!</definedName>
    <definedName name="BT_P1" localSheetId="14">#REF!</definedName>
    <definedName name="BT_P1">#REF!</definedName>
    <definedName name="BT_P10" localSheetId="15">#REF!</definedName>
    <definedName name="BT_P10" localSheetId="17">#REF!</definedName>
    <definedName name="BT_P10">#REF!</definedName>
    <definedName name="BT_P10_20" localSheetId="15">#REF!</definedName>
    <definedName name="BT_P10_20" localSheetId="17">#REF!</definedName>
    <definedName name="BT_P10_20">#REF!</definedName>
    <definedName name="BT_P10_28" localSheetId="15">#REF!</definedName>
    <definedName name="BT_P10_28" localSheetId="17">#REF!</definedName>
    <definedName name="BT_P10_28">#REF!</definedName>
    <definedName name="BT_P11" localSheetId="15">#REF!</definedName>
    <definedName name="BT_P11" localSheetId="17">#REF!</definedName>
    <definedName name="BT_P11">#REF!</definedName>
    <definedName name="BT_P11_20" localSheetId="15">#REF!</definedName>
    <definedName name="BT_P11_20" localSheetId="17">#REF!</definedName>
    <definedName name="BT_P11_20">#REF!</definedName>
    <definedName name="BT_P11_28" localSheetId="15">#REF!</definedName>
    <definedName name="BT_P11_28" localSheetId="17">#REF!</definedName>
    <definedName name="BT_P11_28">#REF!</definedName>
    <definedName name="BT_P2" localSheetId="15">#REF!</definedName>
    <definedName name="BT_P2" localSheetId="17">#REF!</definedName>
    <definedName name="BT_P2">#REF!</definedName>
    <definedName name="BT_P2_20" localSheetId="15">#REF!</definedName>
    <definedName name="BT_P2_20" localSheetId="17">#REF!</definedName>
    <definedName name="BT_P2_20">#REF!</definedName>
    <definedName name="BT_P2_28" localSheetId="15">#REF!</definedName>
    <definedName name="BT_P2_28" localSheetId="17">#REF!</definedName>
    <definedName name="BT_P2_28">#REF!</definedName>
    <definedName name="BT_P3" localSheetId="15">#REF!</definedName>
    <definedName name="BT_P3" localSheetId="17">#REF!</definedName>
    <definedName name="BT_P3">#REF!</definedName>
    <definedName name="BT_P3_20" localSheetId="15">#REF!</definedName>
    <definedName name="BT_P3_20" localSheetId="17">#REF!</definedName>
    <definedName name="BT_P3_20">#REF!</definedName>
    <definedName name="BT_P3_28" localSheetId="15">#REF!</definedName>
    <definedName name="BT_P3_28" localSheetId="17">#REF!</definedName>
    <definedName name="BT_P3_28">#REF!</definedName>
    <definedName name="BT_P4" localSheetId="15">#REF!</definedName>
    <definedName name="BT_P4" localSheetId="17">#REF!</definedName>
    <definedName name="BT_P4">#REF!</definedName>
    <definedName name="BT_P4_20" localSheetId="15">#REF!</definedName>
    <definedName name="BT_P4_20" localSheetId="17">#REF!</definedName>
    <definedName name="BT_P4_20">#REF!</definedName>
    <definedName name="BT_P4_28" localSheetId="15">#REF!</definedName>
    <definedName name="BT_P4_28" localSheetId="17">#REF!</definedName>
    <definedName name="BT_P4_28">#REF!</definedName>
    <definedName name="BT_P5" localSheetId="15">#REF!</definedName>
    <definedName name="BT_P5" localSheetId="17">#REF!</definedName>
    <definedName name="BT_P5">#REF!</definedName>
    <definedName name="BT_P5_20" localSheetId="15">#REF!</definedName>
    <definedName name="BT_P5_20" localSheetId="17">#REF!</definedName>
    <definedName name="BT_P5_20">#REF!</definedName>
    <definedName name="BT_P5_28" localSheetId="15">#REF!</definedName>
    <definedName name="BT_P5_28" localSheetId="17">#REF!</definedName>
    <definedName name="BT_P5_28">#REF!</definedName>
    <definedName name="BT_P6" localSheetId="15">#REF!</definedName>
    <definedName name="BT_P6" localSheetId="17">#REF!</definedName>
    <definedName name="BT_P6">#REF!</definedName>
    <definedName name="BT_P6_20" localSheetId="15">#REF!</definedName>
    <definedName name="BT_P6_20" localSheetId="17">#REF!</definedName>
    <definedName name="BT_P6_20">#REF!</definedName>
    <definedName name="BT_P6_28" localSheetId="15">#REF!</definedName>
    <definedName name="BT_P6_28" localSheetId="17">#REF!</definedName>
    <definedName name="BT_P6_28">#REF!</definedName>
    <definedName name="BT_P7" localSheetId="15">#REF!</definedName>
    <definedName name="BT_P7" localSheetId="17">#REF!</definedName>
    <definedName name="BT_P7">#REF!</definedName>
    <definedName name="BT_P7_20" localSheetId="15">#REF!</definedName>
    <definedName name="BT_P7_20" localSheetId="17">#REF!</definedName>
    <definedName name="BT_P7_20">#REF!</definedName>
    <definedName name="BT_P7_28" localSheetId="15">#REF!</definedName>
    <definedName name="BT_P7_28" localSheetId="17">#REF!</definedName>
    <definedName name="BT_P7_28">#REF!</definedName>
    <definedName name="BT_P8" localSheetId="15">#REF!</definedName>
    <definedName name="BT_P8" localSheetId="17">#REF!</definedName>
    <definedName name="BT_P8">#REF!</definedName>
    <definedName name="BT_P8_20" localSheetId="15">#REF!</definedName>
    <definedName name="BT_P8_20" localSheetId="17">#REF!</definedName>
    <definedName name="BT_P8_20">#REF!</definedName>
    <definedName name="BT_P8_28" localSheetId="15">#REF!</definedName>
    <definedName name="BT_P8_28" localSheetId="17">#REF!</definedName>
    <definedName name="BT_P8_28">#REF!</definedName>
    <definedName name="BT_P9" localSheetId="15">#REF!</definedName>
    <definedName name="BT_P9" localSheetId="17">#REF!</definedName>
    <definedName name="BT_P9">#REF!</definedName>
    <definedName name="BT_P9_20" localSheetId="15">#REF!</definedName>
    <definedName name="BT_P9_20" localSheetId="17">#REF!</definedName>
    <definedName name="BT_P9_20">#REF!</definedName>
    <definedName name="BT_P9_28" localSheetId="15">#REF!</definedName>
    <definedName name="BT_P9_28" localSheetId="17">#REF!</definedName>
    <definedName name="BT_P9_28">#REF!</definedName>
    <definedName name="BT200_50" localSheetId="15">#REF!</definedName>
    <definedName name="BT200_50" localSheetId="16">#REF!</definedName>
    <definedName name="BT200_50" localSheetId="17">#REF!</definedName>
    <definedName name="BT200_50" localSheetId="14">#REF!</definedName>
    <definedName name="BT200_50">#REF!</definedName>
    <definedName name="BT200_50_20" localSheetId="15">#REF!</definedName>
    <definedName name="BT200_50_20" localSheetId="17">#REF!</definedName>
    <definedName name="BT200_50_20">#REF!</definedName>
    <definedName name="BT200_50_28" localSheetId="15">#REF!</definedName>
    <definedName name="BT200_50_28" localSheetId="17">#REF!</definedName>
    <definedName name="BT200_50_28">#REF!</definedName>
    <definedName name="bt30_" localSheetId="15">#REF!</definedName>
    <definedName name="bt30_" localSheetId="17">#REF!</definedName>
    <definedName name="bt30_">#REF!</definedName>
    <definedName name="btai" localSheetId="15">#REF!</definedName>
    <definedName name="btai" localSheetId="17">#REF!</definedName>
    <definedName name="btai">#REF!</definedName>
    <definedName name="btc20_20" localSheetId="15">#REF!</definedName>
    <definedName name="btc20_20" localSheetId="17">#REF!</definedName>
    <definedName name="btc20_20">#REF!</definedName>
    <definedName name="btc20_28" localSheetId="15">#REF!</definedName>
    <definedName name="btc20_28" localSheetId="17">#REF!</definedName>
    <definedName name="btc20_28">#REF!</definedName>
    <definedName name="btc30_20" localSheetId="15">#REF!</definedName>
    <definedName name="btc30_20" localSheetId="17">#REF!</definedName>
    <definedName name="btc30_20">#REF!</definedName>
    <definedName name="btc30_28" localSheetId="15">#REF!</definedName>
    <definedName name="btc30_28" localSheetId="17">#REF!</definedName>
    <definedName name="btc30_28">#REF!</definedName>
    <definedName name="btc35_20" localSheetId="15">#REF!</definedName>
    <definedName name="btc35_20" localSheetId="17">#REF!</definedName>
    <definedName name="btc35_20">#REF!</definedName>
    <definedName name="btc35_28" localSheetId="15">#REF!</definedName>
    <definedName name="btc35_28" localSheetId="17">#REF!</definedName>
    <definedName name="btc35_28">#REF!</definedName>
    <definedName name="btchiuaxitm300" localSheetId="15">#REF!</definedName>
    <definedName name="btchiuaxitm300" localSheetId="17">#REF!</definedName>
    <definedName name="btchiuaxitm300">#REF!</definedName>
    <definedName name="btchiuaxitm300_20" localSheetId="15">#REF!</definedName>
    <definedName name="btchiuaxitm300_20" localSheetId="17">#REF!</definedName>
    <definedName name="btchiuaxitm300_20">#REF!</definedName>
    <definedName name="btchiuaxitm300_28" localSheetId="15">#REF!</definedName>
    <definedName name="btchiuaxitm300_28" localSheetId="17">#REF!</definedName>
    <definedName name="btchiuaxitm300_28">#REF!</definedName>
    <definedName name="BTchiuaxm200" localSheetId="15">#REF!</definedName>
    <definedName name="BTchiuaxm200" localSheetId="17">#REF!</definedName>
    <definedName name="BTchiuaxm200">#REF!</definedName>
    <definedName name="BTchiuaxm200_20" localSheetId="15">#REF!</definedName>
    <definedName name="BTchiuaxm200_20" localSheetId="17">#REF!</definedName>
    <definedName name="BTchiuaxm200_20">#REF!</definedName>
    <definedName name="BTchiuaxm200_28" localSheetId="15">#REF!</definedName>
    <definedName name="BTchiuaxm200_28" localSheetId="17">#REF!</definedName>
    <definedName name="BTchiuaxm200_28">#REF!</definedName>
    <definedName name="btcocM400" localSheetId="15">#REF!</definedName>
    <definedName name="btcocM400" localSheetId="17">#REF!</definedName>
    <definedName name="btcocM400">#REF!</definedName>
    <definedName name="btcocM400_20" localSheetId="15">#REF!</definedName>
    <definedName name="btcocM400_20" localSheetId="17">#REF!</definedName>
    <definedName name="btcocM400_20">#REF!</definedName>
    <definedName name="btcocM400_28" localSheetId="15">#REF!</definedName>
    <definedName name="btcocM400_28" localSheetId="17">#REF!</definedName>
    <definedName name="btcocM400_28">#REF!</definedName>
    <definedName name="BTcot" localSheetId="15">#REF!</definedName>
    <definedName name="BTcot" localSheetId="16">#REF!</definedName>
    <definedName name="BTcot" localSheetId="17">#REF!</definedName>
    <definedName name="BTcot" localSheetId="14">#REF!</definedName>
    <definedName name="BTcot">#REF!</definedName>
    <definedName name="BTcot_20" localSheetId="15">#REF!</definedName>
    <definedName name="BTcot_20" localSheetId="17">#REF!</definedName>
    <definedName name="BTcot_20">#REF!</definedName>
    <definedName name="BTcot_28" localSheetId="15">#REF!</definedName>
    <definedName name="BTcot_28" localSheetId="17">#REF!</definedName>
    <definedName name="BTcot_28">#REF!</definedName>
    <definedName name="Btcot1" localSheetId="15">#REF!</definedName>
    <definedName name="Btcot1" localSheetId="16">#REF!</definedName>
    <definedName name="Btcot1" localSheetId="17">#REF!</definedName>
    <definedName name="Btcot1" localSheetId="14">#REF!</definedName>
    <definedName name="Btcot1">#REF!</definedName>
    <definedName name="Btcot1_20" localSheetId="15">#REF!</definedName>
    <definedName name="Btcot1_20" localSheetId="17">#REF!</definedName>
    <definedName name="Btcot1_20">#REF!</definedName>
    <definedName name="Btcot1_28" localSheetId="15">#REF!</definedName>
    <definedName name="Btcot1_28" localSheetId="17">#REF!</definedName>
    <definedName name="Btcot1_28">#REF!</definedName>
    <definedName name="btd" localSheetId="15">#REF!</definedName>
    <definedName name="btd" localSheetId="17">#REF!</definedName>
    <definedName name="btd">#REF!</definedName>
    <definedName name="btd_28" localSheetId="15">#REF!</definedName>
    <definedName name="btd_28" localSheetId="17">#REF!</definedName>
    <definedName name="btd_28">#REF!</definedName>
    <definedName name="btdco" localSheetId="15">#REF!</definedName>
    <definedName name="btdco" localSheetId="17">#REF!</definedName>
    <definedName name="btdco">#REF!</definedName>
    <definedName name="btdco_28" localSheetId="15">#REF!</definedName>
    <definedName name="btdco_28" localSheetId="17">#REF!</definedName>
    <definedName name="btdco_28">#REF!</definedName>
    <definedName name="btdmcau" localSheetId="15">#REF!</definedName>
    <definedName name="btdmcau" localSheetId="17">#REF!</definedName>
    <definedName name="btdmcau">#REF!</definedName>
    <definedName name="btdmcau_28" localSheetId="15">#REF!</definedName>
    <definedName name="btdmcau_28" localSheetId="17">#REF!</definedName>
    <definedName name="btdmcau_28">#REF!</definedName>
    <definedName name="btds" localSheetId="15">#REF!</definedName>
    <definedName name="btds" localSheetId="17">#REF!</definedName>
    <definedName name="btds">#REF!</definedName>
    <definedName name="btds_28" localSheetId="15">#REF!</definedName>
    <definedName name="btds_28" localSheetId="17">#REF!</definedName>
    <definedName name="btds_28">#REF!</definedName>
    <definedName name="btga70" localSheetId="15">#REF!</definedName>
    <definedName name="btga70" localSheetId="17">#REF!</definedName>
    <definedName name="btga70">#REF!</definedName>
    <definedName name="BTGACHVO" localSheetId="15">#REF!</definedName>
    <definedName name="BTGACHVO" localSheetId="17">#REF!</definedName>
    <definedName name="BTGACHVO">#REF!</definedName>
    <definedName name="BTGACHVO_20" localSheetId="15">#REF!</definedName>
    <definedName name="BTGACHVO_20" localSheetId="17">#REF!</definedName>
    <definedName name="BTGACHVO_20">#REF!</definedName>
    <definedName name="BTGACHVO_28" localSheetId="15">#REF!</definedName>
    <definedName name="BTGACHVO_28" localSheetId="17">#REF!</definedName>
    <definedName name="BTGACHVO_28">#REF!</definedName>
    <definedName name="bth" localSheetId="15">#REF!</definedName>
    <definedName name="bth" localSheetId="17">#REF!</definedName>
    <definedName name="bth">#REF!</definedName>
    <definedName name="btham" localSheetId="15">#REF!</definedName>
    <definedName name="btham" localSheetId="17">#REF!</definedName>
    <definedName name="btham">#REF!</definedName>
    <definedName name="btkn" localSheetId="15">#REF!</definedName>
    <definedName name="btkn" localSheetId="17">#REF!</definedName>
    <definedName name="btkn">#REF!</definedName>
    <definedName name="btkn_20" localSheetId="15">#REF!</definedName>
    <definedName name="btkn_20" localSheetId="17">#REF!</definedName>
    <definedName name="btkn_20">#REF!</definedName>
    <definedName name="btkn_28" localSheetId="15">#REF!</definedName>
    <definedName name="btkn_28" localSheetId="17">#REF!</definedName>
    <definedName name="btkn_28">#REF!</definedName>
    <definedName name="btl" localSheetId="15" hidden="1">{"'Sheet1'!$L$16"}</definedName>
    <definedName name="btl" localSheetId="16" hidden="1">{"'Sheet1'!$L$16"}</definedName>
    <definedName name="btl" localSheetId="17" hidden="1">{"'Sheet1'!$L$16"}</definedName>
    <definedName name="btl" localSheetId="14" hidden="1">{"'Sheet1'!$L$16"}</definedName>
    <definedName name="btl" hidden="1">{"'Sheet1'!$L$16"}</definedName>
    <definedName name="BTlotm100" localSheetId="15">#REF!</definedName>
    <definedName name="BTlotm100" localSheetId="17">#REF!</definedName>
    <definedName name="BTlotm100">#REF!</definedName>
    <definedName name="BTlotm100_20" localSheetId="15">#REF!</definedName>
    <definedName name="BTlotm100_20" localSheetId="17">#REF!</definedName>
    <definedName name="BTlotm100_20">#REF!</definedName>
    <definedName name="BTlotm100_28" localSheetId="15">#REF!</definedName>
    <definedName name="BTlotm100_28" localSheetId="17">#REF!</definedName>
    <definedName name="BTlotm100_28">#REF!</definedName>
    <definedName name="btm" localSheetId="15">#REF!</definedName>
    <definedName name="btm" localSheetId="17">#REF!</definedName>
    <definedName name="btm">#REF!</definedName>
    <definedName name="btm_20" localSheetId="15">#REF!</definedName>
    <definedName name="btm_20" localSheetId="17">#REF!</definedName>
    <definedName name="btm_20">#REF!</definedName>
    <definedName name="btm_28" localSheetId="15">#REF!</definedName>
    <definedName name="btm_28" localSheetId="17">#REF!</definedName>
    <definedName name="btm_28">#REF!</definedName>
    <definedName name="btm10_26" localSheetId="15">#REF!</definedName>
    <definedName name="btm10_26" localSheetId="17">#REF!</definedName>
    <definedName name="btm10_26">#REF!</definedName>
    <definedName name="btm10_28" localSheetId="15">#REF!</definedName>
    <definedName name="btm10_28" localSheetId="17">#REF!</definedName>
    <definedName name="btm10_28">#REF!</definedName>
    <definedName name="btm10_3">"$#REF!.$#REF!$#REF!"</definedName>
    <definedName name="btm100_20" localSheetId="15">#REF!</definedName>
    <definedName name="btm100_20" localSheetId="17">#REF!</definedName>
    <definedName name="btm100_20">#REF!</definedName>
    <definedName name="btm100_28" localSheetId="15">#REF!</definedName>
    <definedName name="btm100_28" localSheetId="17">#REF!</definedName>
    <definedName name="btm100_28">#REF!</definedName>
    <definedName name="btm200_28" localSheetId="15">#REF!</definedName>
    <definedName name="btm200_28" localSheetId="17">#REF!</definedName>
    <definedName name="btm200_28">#REF!</definedName>
    <definedName name="btM300_20" localSheetId="15">#REF!</definedName>
    <definedName name="btM300_20" localSheetId="17">#REF!</definedName>
    <definedName name="btM300_20">#REF!</definedName>
    <definedName name="btM300_28" localSheetId="15">#REF!</definedName>
    <definedName name="btM300_28" localSheetId="17">#REF!</definedName>
    <definedName name="btM300_28">#REF!</definedName>
    <definedName name="BTN_CPDD_tuoi_nhua_lot" localSheetId="15">#REF!</definedName>
    <definedName name="BTN_CPDD_tuoi_nhua_lot" localSheetId="17">#REF!</definedName>
    <definedName name="BTN_CPDD_tuoi_nhua_lot">#REF!</definedName>
    <definedName name="BTN_CPDD_tuoi_nhua_lot_20" localSheetId="15">#REF!</definedName>
    <definedName name="BTN_CPDD_tuoi_nhua_lot_20" localSheetId="17">#REF!</definedName>
    <definedName name="BTN_CPDD_tuoi_nhua_lot_20">#REF!</definedName>
    <definedName name="BTN_CPDD_tuoi_nhua_lot_28" localSheetId="15">#REF!</definedName>
    <definedName name="BTN_CPDD_tuoi_nhua_lot_28" localSheetId="17">#REF!</definedName>
    <definedName name="BTN_CPDD_tuoi_nhua_lot_28">#REF!</definedName>
    <definedName name="btong" localSheetId="15">#REF!</definedName>
    <definedName name="btong" localSheetId="17">#REF!</definedName>
    <definedName name="btong">#REF!</definedName>
    <definedName name="btong_28" localSheetId="15">#REF!</definedName>
    <definedName name="btong_28" localSheetId="17">#REF!</definedName>
    <definedName name="btong_28">#REF!</definedName>
    <definedName name="btr" localSheetId="15">#REF!</definedName>
    <definedName name="btr" localSheetId="17">#REF!</definedName>
    <definedName name="btr">#REF!</definedName>
    <definedName name="btr_20" localSheetId="15">#REF!</definedName>
    <definedName name="btr_20" localSheetId="17">#REF!</definedName>
    <definedName name="btr_20">#REF!</definedName>
    <definedName name="btr_28" localSheetId="15">#REF!</definedName>
    <definedName name="btr_28" localSheetId="17">#REF!</definedName>
    <definedName name="btr_28">#REF!</definedName>
    <definedName name="BTRAM" localSheetId="15">#REF!</definedName>
    <definedName name="BTRAM" localSheetId="16">#REF!</definedName>
    <definedName name="BTRAM" localSheetId="17">#REF!</definedName>
    <definedName name="BTRAM" localSheetId="14">#REF!</definedName>
    <definedName name="BTRAM" localSheetId="20">#REF!</definedName>
    <definedName name="BTRAM">#REF!</definedName>
    <definedName name="BTRAM_20" localSheetId="15">#REF!</definedName>
    <definedName name="BTRAM_20" localSheetId="17">#REF!</definedName>
    <definedName name="BTRAM_20">#REF!</definedName>
    <definedName name="BTRAM_28" localSheetId="15">#REF!</definedName>
    <definedName name="BTRAM_28" localSheetId="17">#REF!</definedName>
    <definedName name="BTRAM_28">#REF!</definedName>
    <definedName name="Btt" localSheetId="15">#REF!</definedName>
    <definedName name="Btt" localSheetId="17">#REF!</definedName>
    <definedName name="Btt">#REF!</definedName>
    <definedName name="Btt_20" localSheetId="15">#REF!</definedName>
    <definedName name="Btt_20" localSheetId="17">#REF!</definedName>
    <definedName name="Btt_20">#REF!</definedName>
    <definedName name="Btt_28" localSheetId="15">#REF!</definedName>
    <definedName name="Btt_28" localSheetId="17">#REF!</definedName>
    <definedName name="Btt_28">#REF!</definedName>
    <definedName name="bttc" localSheetId="15">#REF!</definedName>
    <definedName name="bttc" localSheetId="17">#REF!</definedName>
    <definedName name="bttc">#REF!</definedName>
    <definedName name="bttc_28" localSheetId="15">#REF!</definedName>
    <definedName name="bttc_28" localSheetId="17">#REF!</definedName>
    <definedName name="bttc_28">#REF!</definedName>
    <definedName name="btthuongpham150" localSheetId="15">#REF!</definedName>
    <definedName name="btthuongpham150" localSheetId="17">#REF!</definedName>
    <definedName name="btthuongpham150">#REF!</definedName>
    <definedName name="btthuongpham300" localSheetId="15">#REF!</definedName>
    <definedName name="btthuongpham300" localSheetId="17">#REF!</definedName>
    <definedName name="btthuongpham300">#REF!</definedName>
    <definedName name="bu" localSheetId="15">#REF!</definedName>
    <definedName name="bu" localSheetId="17">#REF!</definedName>
    <definedName name="bu">#REF!</definedName>
    <definedName name="BU_CHENH_LECH_DZ0.4KV" localSheetId="15">#REF!</definedName>
    <definedName name="BU_CHENH_LECH_DZ0.4KV" localSheetId="17">#REF!</definedName>
    <definedName name="BU_CHENH_LECH_DZ0.4KV">#REF!</definedName>
    <definedName name="BU_CHENH_LECH_DZ22KV" localSheetId="15">#REF!</definedName>
    <definedName name="BU_CHENH_LECH_DZ22KV" localSheetId="17">#REF!</definedName>
    <definedName name="BU_CHENH_LECH_DZ22KV">#REF!</definedName>
    <definedName name="BU_CHENH_LECH_TBA" localSheetId="15">#REF!</definedName>
    <definedName name="BU_CHENH_LECH_TBA" localSheetId="17">#REF!</definedName>
    <definedName name="BU_CHENH_LECH_TBA">#REF!</definedName>
    <definedName name="Bu_long">NA()</definedName>
    <definedName name="Bu_long_26" localSheetId="15">#REF!</definedName>
    <definedName name="Bu_long_26" localSheetId="17">#REF!</definedName>
    <definedName name="Bu_long_26">#REF!</definedName>
    <definedName name="Bu_long_28" localSheetId="15">#REF!</definedName>
    <definedName name="Bu_long_28" localSheetId="17">#REF!</definedName>
    <definedName name="Bu_long_28">#REF!</definedName>
    <definedName name="bua" localSheetId="15">#REF!</definedName>
    <definedName name="bua" localSheetId="17">#REF!</definedName>
    <definedName name="bua">#REF!</definedName>
    <definedName name="bua1.2" localSheetId="15">#REF!</definedName>
    <definedName name="bua1.2" localSheetId="17">#REF!</definedName>
    <definedName name="bua1.2">#REF!</definedName>
    <definedName name="bua1.2_20" localSheetId="15">#REF!</definedName>
    <definedName name="bua1.2_20" localSheetId="17">#REF!</definedName>
    <definedName name="bua1.2_20">#REF!</definedName>
    <definedName name="bua1.2_28" localSheetId="15">#REF!</definedName>
    <definedName name="bua1.2_28" localSheetId="17">#REF!</definedName>
    <definedName name="bua1.2_28">#REF!</definedName>
    <definedName name="bua1.8" localSheetId="15">#REF!</definedName>
    <definedName name="bua1.8" localSheetId="17">#REF!</definedName>
    <definedName name="bua1.8">#REF!</definedName>
    <definedName name="bua1.8_20" localSheetId="15">#REF!</definedName>
    <definedName name="bua1.8_20" localSheetId="17">#REF!</definedName>
    <definedName name="bua1.8_20">#REF!</definedName>
    <definedName name="bua1.8_28" localSheetId="15">#REF!</definedName>
    <definedName name="bua1.8_28" localSheetId="17">#REF!</definedName>
    <definedName name="bua1.8_28">#REF!</definedName>
    <definedName name="bua3.5" localSheetId="15">#REF!</definedName>
    <definedName name="bua3.5" localSheetId="17">#REF!</definedName>
    <definedName name="bua3.5">#REF!</definedName>
    <definedName name="bua3.5_20" localSheetId="15">#REF!</definedName>
    <definedName name="bua3.5_20" localSheetId="17">#REF!</definedName>
    <definedName name="bua3.5_20">#REF!</definedName>
    <definedName name="bua3.5_28" localSheetId="15">#REF!</definedName>
    <definedName name="bua3.5_28" localSheetId="17">#REF!</definedName>
    <definedName name="bua3.5_28">#REF!</definedName>
    <definedName name="buacan" localSheetId="15">#REF!</definedName>
    <definedName name="buacan" localSheetId="17">#REF!</definedName>
    <definedName name="buacan">#REF!</definedName>
    <definedName name="buacan_20" localSheetId="15">#REF!</definedName>
    <definedName name="buacan_20" localSheetId="17">#REF!</definedName>
    <definedName name="buacan_20">#REF!</definedName>
    <definedName name="buacan_28" localSheetId="15">#REF!</definedName>
    <definedName name="buacan_28" localSheetId="17">#REF!</definedName>
    <definedName name="buacan_28">#REF!</definedName>
    <definedName name="Buacan3m3KN" localSheetId="15">#REF!</definedName>
    <definedName name="Buacan3m3KN" localSheetId="17">#REF!</definedName>
    <definedName name="Buacan3m3KN">#REF!</definedName>
    <definedName name="Buacan3m3KN_20" localSheetId="15">#REF!</definedName>
    <definedName name="Buacan3m3KN_20" localSheetId="17">#REF!</definedName>
    <definedName name="Buacan3m3KN_20">#REF!</definedName>
    <definedName name="buarung" localSheetId="15">#REF!</definedName>
    <definedName name="buarung" localSheetId="17">#REF!</definedName>
    <definedName name="buarung">#REF!</definedName>
    <definedName name="buarung_20" localSheetId="15">#REF!</definedName>
    <definedName name="buarung_20" localSheetId="17">#REF!</definedName>
    <definedName name="buarung_20">#REF!</definedName>
    <definedName name="buarung_28" localSheetId="15">#REF!</definedName>
    <definedName name="buarung_28" localSheetId="17">#REF!</definedName>
    <definedName name="buarung_28">#REF!</definedName>
    <definedName name="buarung170" localSheetId="15">#REF!</definedName>
    <definedName name="buarung170" localSheetId="17">#REF!</definedName>
    <definedName name="buarung170">#REF!</definedName>
    <definedName name="buarung170_20" localSheetId="15">#REF!</definedName>
    <definedName name="buarung170_20" localSheetId="17">#REF!</definedName>
    <definedName name="buarung170_20">#REF!</definedName>
    <definedName name="buarung170_28" localSheetId="15">#REF!</definedName>
    <definedName name="buarung170_28" localSheetId="17">#REF!</definedName>
    <definedName name="buarung170_28">#REF!</definedName>
    <definedName name="bùc" localSheetId="15">{"Book1","Dt tonghop.xls"}</definedName>
    <definedName name="bùc" localSheetId="16">{"Book1","Dt tonghop.xls"}</definedName>
    <definedName name="bùc" localSheetId="17">{"Book1","Dt tonghop.xls"}</definedName>
    <definedName name="bùc" localSheetId="14">{"Book1","Dt tonghop.xls"}</definedName>
    <definedName name="bùc">{"Book1","Dt tonghop.xls"}</definedName>
    <definedName name="bùc_20" localSheetId="16">{"Book1","Dt tonghop.xls"}</definedName>
    <definedName name="bùc_20" localSheetId="17">{"Book1","Dt tonghop.xls"}</definedName>
    <definedName name="bùc_20">{"Book1","Dt tonghop.xls"}</definedName>
    <definedName name="bùc_22" localSheetId="16">{"Book1","Dt tonghop.xls"}</definedName>
    <definedName name="bùc_22" localSheetId="17">{"Book1","Dt tonghop.xls"}</definedName>
    <definedName name="bùc_22">{"Book1","Dt tonghop.xls"}</definedName>
    <definedName name="bùc_28" localSheetId="16">{"Book1","Dt tonghop.xls"}</definedName>
    <definedName name="bùc_28" localSheetId="17">{"Book1","Dt tonghop.xls"}</definedName>
    <definedName name="bùc_28">{"Book1","Dt tonghop.xls"}</definedName>
    <definedName name="bucl" localSheetId="15">#REF!</definedName>
    <definedName name="bucl" localSheetId="17">#REF!</definedName>
    <definedName name="bucl">#REF!</definedName>
    <definedName name="Bulongma">8700</definedName>
    <definedName name="Bulongthepcoctiepdia">"$#REF!.$B$90:$D$94"</definedName>
    <definedName name="Bulongthepcoctiepdia_26" localSheetId="15">#REF!</definedName>
    <definedName name="Bulongthepcoctiepdia_26" localSheetId="17">#REF!</definedName>
    <definedName name="Bulongthepcoctiepdia_26">#REF!</definedName>
    <definedName name="Bulongthepcoctiepdia_28" localSheetId="15">#REF!</definedName>
    <definedName name="Bulongthepcoctiepdia_28" localSheetId="17">#REF!</definedName>
    <definedName name="Bulongthepcoctiepdia_28">#REF!</definedName>
    <definedName name="Bulongthepcoctiepdia_3">"$#REF!.$B$90:$D$94"</definedName>
    <definedName name="buoc" localSheetId="15">#REF!</definedName>
    <definedName name="buoc" localSheetId="16">#REF!</definedName>
    <definedName name="buoc" localSheetId="17">#REF!</definedName>
    <definedName name="buoc" localSheetId="14">#REF!</definedName>
    <definedName name="buoc">#REF!</definedName>
    <definedName name="buoc_20" localSheetId="15">#REF!</definedName>
    <definedName name="buoc_20" localSheetId="17">#REF!</definedName>
    <definedName name="buoc_20">#REF!</definedName>
    <definedName name="buoc_28" localSheetId="15">#REF!</definedName>
    <definedName name="buoc_28" localSheetId="17">#REF!</definedName>
    <definedName name="buoc_28">#REF!</definedName>
    <definedName name="Bust" localSheetId="15">#REF!</definedName>
    <definedName name="Bust" localSheetId="16">#REF!</definedName>
    <definedName name="Bust" localSheetId="17">#REF!</definedName>
    <definedName name="Bust" localSheetId="14">#REF!</definedName>
    <definedName name="Bust">#REF!</definedName>
    <definedName name="Bust_28">NA()</definedName>
    <definedName name="Button_26">"SOKTMAY1003_SOQUI_VND__List"</definedName>
    <definedName name="Button_28">"SOKTMAY1003_SOQUI_VND__List"</definedName>
    <definedName name="bv" localSheetId="15">#REF!</definedName>
    <definedName name="bv" localSheetId="17">#REF!</definedName>
    <definedName name="bv">#REF!</definedName>
    <definedName name="bv_20" localSheetId="15">#REF!</definedName>
    <definedName name="bv_20" localSheetId="17">#REF!</definedName>
    <definedName name="bv_20">#REF!</definedName>
    <definedName name="Bvc1_20" localSheetId="15">#REF!</definedName>
    <definedName name="Bvc1_20" localSheetId="17">#REF!</definedName>
    <definedName name="Bvc1_20">#REF!</definedName>
    <definedName name="Bvc1_28" localSheetId="15">#REF!</definedName>
    <definedName name="Bvc1_28" localSheetId="17">#REF!</definedName>
    <definedName name="Bvc1_28">#REF!</definedName>
    <definedName name="BVCISUMMARY" localSheetId="15">#REF!</definedName>
    <definedName name="BVCISUMMARY" localSheetId="16">#REF!</definedName>
    <definedName name="BVCISUMMARY" localSheetId="17">#REF!</definedName>
    <definedName name="BVCISUMMARY" localSheetId="14">#REF!</definedName>
    <definedName name="BVCISUMMARY" localSheetId="19">#REF!</definedName>
    <definedName name="BVCISUMMARY" localSheetId="20">#REF!</definedName>
    <definedName name="BVCISUMMARY">#REF!</definedName>
    <definedName name="BVCISUMMARY_26" localSheetId="15">#REF!</definedName>
    <definedName name="BVCISUMMARY_26" localSheetId="17">#REF!</definedName>
    <definedName name="BVCISUMMARY_26">#REF!</definedName>
    <definedName name="BVCISUMMARY_28" localSheetId="15">#REF!</definedName>
    <definedName name="BVCISUMMARY_28" localSheetId="17">#REF!</definedName>
    <definedName name="BVCISUMMARY_28">#REF!</definedName>
    <definedName name="BVCISUMMARY_3">"$#REF!.$B$3:$N$57"</definedName>
    <definedName name="bvt" localSheetId="15">#REF!</definedName>
    <definedName name="bvt" localSheetId="17">#REF!</definedName>
    <definedName name="bvt">#REF!</definedName>
    <definedName name="bvt_20" localSheetId="15">#REF!</definedName>
    <definedName name="bvt_20" localSheetId="17">#REF!</definedName>
    <definedName name="bvt_20">#REF!</definedName>
    <definedName name="bvtb" localSheetId="15">#REF!</definedName>
    <definedName name="bvtb" localSheetId="17">#REF!</definedName>
    <definedName name="bvtb">#REF!</definedName>
    <definedName name="bvtb_20" localSheetId="15">#REF!</definedName>
    <definedName name="bvtb_20" localSheetId="17">#REF!</definedName>
    <definedName name="bvtb_20">#REF!</definedName>
    <definedName name="BVTINH" localSheetId="16">{"'Sheet1'!$L$16"}</definedName>
    <definedName name="BVTINH" localSheetId="17">{"'Sheet1'!$L$16"}</definedName>
    <definedName name="BVTINH">{"'Sheet1'!$L$16"}</definedName>
    <definedName name="bvttt" localSheetId="15">#REF!</definedName>
    <definedName name="bvttt" localSheetId="17">#REF!</definedName>
    <definedName name="bvttt">#REF!</definedName>
    <definedName name="bvttt_20" localSheetId="15">#REF!</definedName>
    <definedName name="bvttt_20" localSheetId="17">#REF!</definedName>
    <definedName name="bvttt_20">#REF!</definedName>
    <definedName name="bw">NA()</definedName>
    <definedName name="bw_" localSheetId="15">#REF!</definedName>
    <definedName name="bw_" localSheetId="17">#REF!</definedName>
    <definedName name="bw_">#REF!</definedName>
    <definedName name="bw__28" localSheetId="15">#REF!</definedName>
    <definedName name="bw__28" localSheetId="17">#REF!</definedName>
    <definedName name="bw__28">#REF!</definedName>
    <definedName name="bwf" localSheetId="15">#REF!</definedName>
    <definedName name="bwf" localSheetId="17">#REF!</definedName>
    <definedName name="bwf">#REF!</definedName>
    <definedName name="bWF_" localSheetId="15">#REF!</definedName>
    <definedName name="bWF_" localSheetId="17">#REF!</definedName>
    <definedName name="bWF_">#REF!</definedName>
    <definedName name="bWF__28" localSheetId="15">#REF!</definedName>
    <definedName name="bWF__28" localSheetId="17">#REF!</definedName>
    <definedName name="bWF__28">#REF!</definedName>
    <definedName name="bwf_28" localSheetId="15">#REF!</definedName>
    <definedName name="bwf_28" localSheetId="17">#REF!</definedName>
    <definedName name="bwf_28">#REF!</definedName>
    <definedName name="bWL" localSheetId="15">#REF!</definedName>
    <definedName name="bWL" localSheetId="17">#REF!</definedName>
    <definedName name="bWL">#REF!</definedName>
    <definedName name="bWL_28" localSheetId="15">#REF!</definedName>
    <definedName name="bWL_28" localSheetId="17">#REF!</definedName>
    <definedName name="bWL_28">#REF!</definedName>
    <definedName name="bwlf" localSheetId="15">#REF!</definedName>
    <definedName name="bwlf" localSheetId="17">#REF!</definedName>
    <definedName name="bwlf">#REF!</definedName>
    <definedName name="bWLF_" localSheetId="15">#REF!</definedName>
    <definedName name="bWLF_" localSheetId="17">#REF!</definedName>
    <definedName name="bWLF_">#REF!</definedName>
    <definedName name="bWLF__28" localSheetId="15">#REF!</definedName>
    <definedName name="bWLF__28" localSheetId="17">#REF!</definedName>
    <definedName name="bWLF__28">#REF!</definedName>
    <definedName name="bwlf_28" localSheetId="15">#REF!</definedName>
    <definedName name="bwlf_28" localSheetId="17">#REF!</definedName>
    <definedName name="bwlf_28">#REF!</definedName>
    <definedName name="bx" localSheetId="15">#REF!</definedName>
    <definedName name="bx" localSheetId="17">#REF!</definedName>
    <definedName name="bx">#REF!</definedName>
    <definedName name="bx_20" localSheetId="15">#REF!</definedName>
    <definedName name="bx_20" localSheetId="17">#REF!</definedName>
    <definedName name="bx_20">#REF!</definedName>
    <definedName name="bx_28" localSheetId="15">#REF!</definedName>
    <definedName name="bx_28" localSheetId="17">#REF!</definedName>
    <definedName name="bx_28">#REF!</definedName>
    <definedName name="BŸo_cŸo_täng_hìp_giŸ_trÙ_t_i_s_n_câ__Ùnh" localSheetId="15">#REF!</definedName>
    <definedName name="BŸo_cŸo_täng_hìp_giŸ_trÙ_t_i_s_n_câ__Ùnh" localSheetId="17">#REF!</definedName>
    <definedName name="BŸo_cŸo_täng_hìp_giŸ_trÙ_t_i_s_n_câ__Ùnh">#REF!</definedName>
    <definedName name="C.1.1..Phat_tuyen" localSheetId="15">#REF!</definedName>
    <definedName name="C.1.1..Phat_tuyen" localSheetId="17">#REF!</definedName>
    <definedName name="C.1.1..Phat_tuyen">#REF!</definedName>
    <definedName name="C.1.1..Phat_tuyen_26" localSheetId="15">#REF!</definedName>
    <definedName name="C.1.1..Phat_tuyen_26" localSheetId="17">#REF!</definedName>
    <definedName name="C.1.1..Phat_tuyen_26">#REF!</definedName>
    <definedName name="C.1.1..Phat_tuyen_28" localSheetId="15">#REF!</definedName>
    <definedName name="C.1.1..Phat_tuyen_28" localSheetId="17">#REF!</definedName>
    <definedName name="C.1.1..Phat_tuyen_28">#REF!</definedName>
    <definedName name="C.1.1..Phat_tuyen_3">"$#REF!.$B$4"</definedName>
    <definedName name="C.1.10..VC_Thu_cong_CG" localSheetId="15">#REF!</definedName>
    <definedName name="C.1.10..VC_Thu_cong_CG" localSheetId="17">#REF!</definedName>
    <definedName name="C.1.10..VC_Thu_cong_CG">#REF!</definedName>
    <definedName name="C.1.10..VC_Thu_cong_CG_26" localSheetId="15">#REF!</definedName>
    <definedName name="C.1.10..VC_Thu_cong_CG_26" localSheetId="17">#REF!</definedName>
    <definedName name="C.1.10..VC_Thu_cong_CG_26">#REF!</definedName>
    <definedName name="C.1.10..VC_Thu_cong_CG_28" localSheetId="15">#REF!</definedName>
    <definedName name="C.1.10..VC_Thu_cong_CG_28" localSheetId="17">#REF!</definedName>
    <definedName name="C.1.10..VC_Thu_cong_CG_28">#REF!</definedName>
    <definedName name="C.1.10..VC_Thu_cong_CG_3">"$#REF!.$B$341"</definedName>
    <definedName name="C.1.2..Chat_cay_thu_cong" localSheetId="15">#REF!</definedName>
    <definedName name="C.1.2..Chat_cay_thu_cong" localSheetId="17">#REF!</definedName>
    <definedName name="C.1.2..Chat_cay_thu_cong">#REF!</definedName>
    <definedName name="C.1.2..Chat_cay_thu_cong_26" localSheetId="15">#REF!</definedName>
    <definedName name="C.1.2..Chat_cay_thu_cong_26" localSheetId="17">#REF!</definedName>
    <definedName name="C.1.2..Chat_cay_thu_cong_26">#REF!</definedName>
    <definedName name="C.1.2..Chat_cay_thu_cong_28" localSheetId="15">#REF!</definedName>
    <definedName name="C.1.2..Chat_cay_thu_cong_28" localSheetId="17">#REF!</definedName>
    <definedName name="C.1.2..Chat_cay_thu_cong_28">#REF!</definedName>
    <definedName name="C.1.2..Chat_cay_thu_cong_3">"$#REF!.$B$42"</definedName>
    <definedName name="C.1.3..Chat_cay_may" localSheetId="15">#REF!</definedName>
    <definedName name="C.1.3..Chat_cay_may" localSheetId="17">#REF!</definedName>
    <definedName name="C.1.3..Chat_cay_may">#REF!</definedName>
    <definedName name="C.1.3..Chat_cay_may_26" localSheetId="15">#REF!</definedName>
    <definedName name="C.1.3..Chat_cay_may_26" localSheetId="17">#REF!</definedName>
    <definedName name="C.1.3..Chat_cay_may_26">#REF!</definedName>
    <definedName name="C.1.3..Chat_cay_may_28" localSheetId="15">#REF!</definedName>
    <definedName name="C.1.3..Chat_cay_may_28" localSheetId="17">#REF!</definedName>
    <definedName name="C.1.3..Chat_cay_may_28">#REF!</definedName>
    <definedName name="C.1.3..Chat_cay_may_3">"$#REF!.$B$59"</definedName>
    <definedName name="C.1.4..Dao_goc_cay" localSheetId="15">#REF!</definedName>
    <definedName name="C.1.4..Dao_goc_cay" localSheetId="17">#REF!</definedName>
    <definedName name="C.1.4..Dao_goc_cay">#REF!</definedName>
    <definedName name="C.1.4..Dao_goc_cay_26" localSheetId="15">#REF!</definedName>
    <definedName name="C.1.4..Dao_goc_cay_26" localSheetId="17">#REF!</definedName>
    <definedName name="C.1.4..Dao_goc_cay_26">#REF!</definedName>
    <definedName name="C.1.4..Dao_goc_cay_28" localSheetId="15">#REF!</definedName>
    <definedName name="C.1.4..Dao_goc_cay_28" localSheetId="17">#REF!</definedName>
    <definedName name="C.1.4..Dao_goc_cay_28">#REF!</definedName>
    <definedName name="C.1.4..Dao_goc_cay_3">"$#REF!.$B$76"</definedName>
    <definedName name="C.1.5..Lam_duong_tam" localSheetId="15">#REF!</definedName>
    <definedName name="C.1.5..Lam_duong_tam" localSheetId="17">#REF!</definedName>
    <definedName name="C.1.5..Lam_duong_tam">#REF!</definedName>
    <definedName name="C.1.5..Lam_duong_tam_26" localSheetId="15">#REF!</definedName>
    <definedName name="C.1.5..Lam_duong_tam_26" localSheetId="17">#REF!</definedName>
    <definedName name="C.1.5..Lam_duong_tam_26">#REF!</definedName>
    <definedName name="C.1.5..Lam_duong_tam_28" localSheetId="15">#REF!</definedName>
    <definedName name="C.1.5..Lam_duong_tam_28" localSheetId="17">#REF!</definedName>
    <definedName name="C.1.5..Lam_duong_tam_28">#REF!</definedName>
    <definedName name="C.1.5..Lam_duong_tam_3">"$#REF!.$B$107"</definedName>
    <definedName name="C.1.6..Lam_cau_tam" localSheetId="15">#REF!</definedName>
    <definedName name="C.1.6..Lam_cau_tam" localSheetId="17">#REF!</definedName>
    <definedName name="C.1.6..Lam_cau_tam">#REF!</definedName>
    <definedName name="C.1.6..Lam_cau_tam_26" localSheetId="15">#REF!</definedName>
    <definedName name="C.1.6..Lam_cau_tam_26" localSheetId="17">#REF!</definedName>
    <definedName name="C.1.6..Lam_cau_tam_26">#REF!</definedName>
    <definedName name="C.1.6..Lam_cau_tam_28" localSheetId="15">#REF!</definedName>
    <definedName name="C.1.6..Lam_cau_tam_28" localSheetId="17">#REF!</definedName>
    <definedName name="C.1.6..Lam_cau_tam_28">#REF!</definedName>
    <definedName name="C.1.6..Lam_cau_tam_3">"$#REF!.$B$141"</definedName>
    <definedName name="C.1.7..Rai_da_chong_lun" localSheetId="15">#REF!</definedName>
    <definedName name="C.1.7..Rai_da_chong_lun" localSheetId="17">#REF!</definedName>
    <definedName name="C.1.7..Rai_da_chong_lun">#REF!</definedName>
    <definedName name="C.1.7..Rai_da_chong_lun_26" localSheetId="15">#REF!</definedName>
    <definedName name="C.1.7..Rai_da_chong_lun_26" localSheetId="17">#REF!</definedName>
    <definedName name="C.1.7..Rai_da_chong_lun_26">#REF!</definedName>
    <definedName name="C.1.7..Rai_da_chong_lun_28" localSheetId="15">#REF!</definedName>
    <definedName name="C.1.7..Rai_da_chong_lun_28" localSheetId="17">#REF!</definedName>
    <definedName name="C.1.7..Rai_da_chong_lun_28">#REF!</definedName>
    <definedName name="C.1.7..Rai_da_chong_lun_3">"$#REF!.$B$143"</definedName>
    <definedName name="C.1.8..Lam_kho_tam" localSheetId="15">#REF!</definedName>
    <definedName name="C.1.8..Lam_kho_tam" localSheetId="17">#REF!</definedName>
    <definedName name="C.1.8..Lam_kho_tam">#REF!</definedName>
    <definedName name="C.1.8..Lam_kho_tam_26" localSheetId="15">#REF!</definedName>
    <definedName name="C.1.8..Lam_kho_tam_26" localSheetId="17">#REF!</definedName>
    <definedName name="C.1.8..Lam_kho_tam_26">#REF!</definedName>
    <definedName name="C.1.8..Lam_kho_tam_28" localSheetId="15">#REF!</definedName>
    <definedName name="C.1.8..Lam_kho_tam_28" localSheetId="17">#REF!</definedName>
    <definedName name="C.1.8..Lam_kho_tam_28">#REF!</definedName>
    <definedName name="C.1.8..Lam_kho_tam_3">"$#REF!.$B$175"</definedName>
    <definedName name="C.1.8..San_mat_bang" localSheetId="15">#REF!</definedName>
    <definedName name="C.1.8..San_mat_bang" localSheetId="17">#REF!</definedName>
    <definedName name="C.1.8..San_mat_bang">#REF!</definedName>
    <definedName name="C.1.8..San_mat_bang_26" localSheetId="15">#REF!</definedName>
    <definedName name="C.1.8..San_mat_bang_26" localSheetId="17">#REF!</definedName>
    <definedName name="C.1.8..San_mat_bang_26">#REF!</definedName>
    <definedName name="C.1.8..San_mat_bang_28" localSheetId="15">#REF!</definedName>
    <definedName name="C.1.8..San_mat_bang_28" localSheetId="17">#REF!</definedName>
    <definedName name="C.1.8..San_mat_bang_28">#REF!</definedName>
    <definedName name="C.1.8..San_mat_bang_3">"$#REF!.$B$146"</definedName>
    <definedName name="C.2.1..VC_Thu_cong" localSheetId="15">#REF!</definedName>
    <definedName name="C.2.1..VC_Thu_cong" localSheetId="17">#REF!</definedName>
    <definedName name="C.2.1..VC_Thu_cong">#REF!</definedName>
    <definedName name="C.2.1..VC_Thu_cong_26" localSheetId="15">#REF!</definedName>
    <definedName name="C.2.1..VC_Thu_cong_26" localSheetId="17">#REF!</definedName>
    <definedName name="C.2.1..VC_Thu_cong_26">#REF!</definedName>
    <definedName name="C.2.1..VC_Thu_cong_28" localSheetId="15">#REF!</definedName>
    <definedName name="C.2.1..VC_Thu_cong_28" localSheetId="17">#REF!</definedName>
    <definedName name="C.2.1..VC_Thu_cong_28">#REF!</definedName>
    <definedName name="C.2.1..VC_Thu_cong_3">"$#REF!.$B$181"</definedName>
    <definedName name="C.2.2..VC_T_cong_CG" localSheetId="15">#REF!</definedName>
    <definedName name="C.2.2..VC_T_cong_CG" localSheetId="17">#REF!</definedName>
    <definedName name="C.2.2..VC_T_cong_CG">#REF!</definedName>
    <definedName name="C.2.2..VC_T_cong_CG_26" localSheetId="15">#REF!</definedName>
    <definedName name="C.2.2..VC_T_cong_CG_26" localSheetId="17">#REF!</definedName>
    <definedName name="C.2.2..VC_T_cong_CG_26">#REF!</definedName>
    <definedName name="C.2.2..VC_T_cong_CG_28" localSheetId="15">#REF!</definedName>
    <definedName name="C.2.2..VC_T_cong_CG_28" localSheetId="17">#REF!</definedName>
    <definedName name="C.2.2..VC_T_cong_CG_28">#REF!</definedName>
    <definedName name="C.2.2..VC_T_cong_CG_3">"$#REF!.$B$341"</definedName>
    <definedName name="C.2.3..Boc_do" localSheetId="15">#REF!</definedName>
    <definedName name="C.2.3..Boc_do" localSheetId="17">#REF!</definedName>
    <definedName name="C.2.3..Boc_do">#REF!</definedName>
    <definedName name="C.2.3..Boc_do_26" localSheetId="15">#REF!</definedName>
    <definedName name="C.2.3..Boc_do_26" localSheetId="17">#REF!</definedName>
    <definedName name="C.2.3..Boc_do_26">#REF!</definedName>
    <definedName name="C.2.3..Boc_do_28" localSheetId="15">#REF!</definedName>
    <definedName name="C.2.3..Boc_do_28" localSheetId="17">#REF!</definedName>
    <definedName name="C.2.3..Boc_do_28">#REF!</definedName>
    <definedName name="C.2.3..Boc_do_3">"$#REF!.$B$361"</definedName>
    <definedName name="C.3.1..Dao_dat_mong_cot" localSheetId="15">#REF!</definedName>
    <definedName name="C.3.1..Dao_dat_mong_cot" localSheetId="17">#REF!</definedName>
    <definedName name="C.3.1..Dao_dat_mong_cot">#REF!</definedName>
    <definedName name="C.3.1..Dao_dat_mong_cot_26" localSheetId="15">#REF!</definedName>
    <definedName name="C.3.1..Dao_dat_mong_cot_26" localSheetId="17">#REF!</definedName>
    <definedName name="C.3.1..Dao_dat_mong_cot_26">#REF!</definedName>
    <definedName name="C.3.1..Dao_dat_mong_cot_28" localSheetId="15">#REF!</definedName>
    <definedName name="C.3.1..Dao_dat_mong_cot_28" localSheetId="17">#REF!</definedName>
    <definedName name="C.3.1..Dao_dat_mong_cot_28">#REF!</definedName>
    <definedName name="C.3.1..Dao_dat_mong_cot_3">"$#REF!.$B$399"</definedName>
    <definedName name="C.3.2..Dao_dat_de_dap" localSheetId="15">#REF!</definedName>
    <definedName name="C.3.2..Dao_dat_de_dap" localSheetId="17">#REF!</definedName>
    <definedName name="C.3.2..Dao_dat_de_dap">#REF!</definedName>
    <definedName name="C.3.2..Dao_dat_de_dap_26" localSheetId="15">#REF!</definedName>
    <definedName name="C.3.2..Dao_dat_de_dap_26" localSheetId="17">#REF!</definedName>
    <definedName name="C.3.2..Dao_dat_de_dap_26">#REF!</definedName>
    <definedName name="C.3.2..Dao_dat_de_dap_28" localSheetId="15">#REF!</definedName>
    <definedName name="C.3.2..Dao_dat_de_dap_28" localSheetId="17">#REF!</definedName>
    <definedName name="C.3.2..Dao_dat_de_dap_28">#REF!</definedName>
    <definedName name="C.3.2..Dao_dat_de_dap_3">"$#REF!.$B$579"</definedName>
    <definedName name="C.3.3..Dap_dat_mong" localSheetId="15">#REF!</definedName>
    <definedName name="C.3.3..Dap_dat_mong" localSheetId="17">#REF!</definedName>
    <definedName name="C.3.3..Dap_dat_mong">#REF!</definedName>
    <definedName name="C.3.3..Dap_dat_mong_26" localSheetId="15">#REF!</definedName>
    <definedName name="C.3.3..Dap_dat_mong_26" localSheetId="17">#REF!</definedName>
    <definedName name="C.3.3..Dap_dat_mong_26">#REF!</definedName>
    <definedName name="C.3.3..Dap_dat_mong_28" localSheetId="15">#REF!</definedName>
    <definedName name="C.3.3..Dap_dat_mong_28" localSheetId="17">#REF!</definedName>
    <definedName name="C.3.3..Dap_dat_mong_28">#REF!</definedName>
    <definedName name="C.3.3..Dap_dat_mong_3">"$#REF!.$B$586"</definedName>
    <definedName name="C.3.4..Dao_dap_TDia" localSheetId="15">#REF!</definedName>
    <definedName name="C.3.4..Dao_dap_TDia" localSheetId="17">#REF!</definedName>
    <definedName name="C.3.4..Dao_dap_TDia">#REF!</definedName>
    <definedName name="C.3.4..Dao_dap_TDia_26" localSheetId="15">#REF!</definedName>
    <definedName name="C.3.4..Dao_dap_TDia_26" localSheetId="17">#REF!</definedName>
    <definedName name="C.3.4..Dao_dap_TDia_26">#REF!</definedName>
    <definedName name="C.3.4..Dao_dap_TDia_28" localSheetId="15">#REF!</definedName>
    <definedName name="C.3.4..Dao_dap_TDia_28" localSheetId="17">#REF!</definedName>
    <definedName name="C.3.4..Dao_dap_TDia_28">#REF!</definedName>
    <definedName name="C.3.4..Dao_dap_TDia_3">"$#REF!.$B$593"</definedName>
    <definedName name="C.3.5..Dap_bo_bao" localSheetId="15">#REF!</definedName>
    <definedName name="C.3.5..Dap_bo_bao" localSheetId="17">#REF!</definedName>
    <definedName name="C.3.5..Dap_bo_bao">#REF!</definedName>
    <definedName name="C.3.5..Dap_bo_bao_26" localSheetId="15">#REF!</definedName>
    <definedName name="C.3.5..Dap_bo_bao_26" localSheetId="17">#REF!</definedName>
    <definedName name="C.3.5..Dap_bo_bao_26">#REF!</definedName>
    <definedName name="C.3.5..Dap_bo_bao_28" localSheetId="15">#REF!</definedName>
    <definedName name="C.3.5..Dap_bo_bao_28" localSheetId="17">#REF!</definedName>
    <definedName name="C.3.5..Dap_bo_bao_28">#REF!</definedName>
    <definedName name="C.3.5..Dap_bo_bao_3">"$#REF!.$B$605"</definedName>
    <definedName name="C.3.6..Bom_tat_nuoc" localSheetId="15">#REF!</definedName>
    <definedName name="C.3.6..Bom_tat_nuoc" localSheetId="17">#REF!</definedName>
    <definedName name="C.3.6..Bom_tat_nuoc">#REF!</definedName>
    <definedName name="C.3.6..Bom_tat_nuoc_26" localSheetId="15">#REF!</definedName>
    <definedName name="C.3.6..Bom_tat_nuoc_26" localSheetId="17">#REF!</definedName>
    <definedName name="C.3.6..Bom_tat_nuoc_26">#REF!</definedName>
    <definedName name="C.3.6..Bom_tat_nuoc_28" localSheetId="15">#REF!</definedName>
    <definedName name="C.3.6..Bom_tat_nuoc_28" localSheetId="17">#REF!</definedName>
    <definedName name="C.3.6..Bom_tat_nuoc_28">#REF!</definedName>
    <definedName name="C.3.6..Bom_tat_nuoc_3">"$#REF!.$B$612"</definedName>
    <definedName name="C.3.7..Dao_bun" localSheetId="15">#REF!</definedName>
    <definedName name="C.3.7..Dao_bun" localSheetId="17">#REF!</definedName>
    <definedName name="C.3.7..Dao_bun">#REF!</definedName>
    <definedName name="C.3.7..Dao_bun_26" localSheetId="15">#REF!</definedName>
    <definedName name="C.3.7..Dao_bun_26" localSheetId="17">#REF!</definedName>
    <definedName name="C.3.7..Dao_bun_26">#REF!</definedName>
    <definedName name="C.3.7..Dao_bun_28" localSheetId="15">#REF!</definedName>
    <definedName name="C.3.7..Dao_bun_28" localSheetId="17">#REF!</definedName>
    <definedName name="C.3.7..Dao_bun_28">#REF!</definedName>
    <definedName name="C.3.7..Dao_bun_3">"$#REF!.$B$617"</definedName>
    <definedName name="C.3.8..Dap_cat_CT" localSheetId="15">#REF!</definedName>
    <definedName name="C.3.8..Dap_cat_CT" localSheetId="17">#REF!</definedName>
    <definedName name="C.3.8..Dap_cat_CT">#REF!</definedName>
    <definedName name="C.3.8..Dap_cat_CT_26" localSheetId="15">#REF!</definedName>
    <definedName name="C.3.8..Dap_cat_CT_26" localSheetId="17">#REF!</definedName>
    <definedName name="C.3.8..Dap_cat_CT_26">#REF!</definedName>
    <definedName name="C.3.8..Dap_cat_CT_28" localSheetId="15">#REF!</definedName>
    <definedName name="C.3.8..Dap_cat_CT_28" localSheetId="17">#REF!</definedName>
    <definedName name="C.3.8..Dap_cat_CT_28">#REF!</definedName>
    <definedName name="C.3.8..Dap_cat_CT_3">"$#REF!.$B$624"</definedName>
    <definedName name="C.3.9..Dao_pha_da" localSheetId="15">#REF!</definedName>
    <definedName name="C.3.9..Dao_pha_da" localSheetId="17">#REF!</definedName>
    <definedName name="C.3.9..Dao_pha_da">#REF!</definedName>
    <definedName name="C.3.9..Dao_pha_da_26" localSheetId="15">#REF!</definedName>
    <definedName name="C.3.9..Dao_pha_da_26" localSheetId="17">#REF!</definedName>
    <definedName name="C.3.9..Dao_pha_da_26">#REF!</definedName>
    <definedName name="C.3.9..Dao_pha_da_28" localSheetId="15">#REF!</definedName>
    <definedName name="C.3.9..Dao_pha_da_28" localSheetId="17">#REF!</definedName>
    <definedName name="C.3.9..Dao_pha_da_28">#REF!</definedName>
    <definedName name="C.3.9..Dao_pha_da_3">"$#REF!.$B$628"</definedName>
    <definedName name="C.4.1.Cot_thep" localSheetId="15">#REF!</definedName>
    <definedName name="C.4.1.Cot_thep" localSheetId="17">#REF!</definedName>
    <definedName name="C.4.1.Cot_thep">#REF!</definedName>
    <definedName name="C.4.1.Cot_thep_26" localSheetId="15">#REF!</definedName>
    <definedName name="C.4.1.Cot_thep_26" localSheetId="17">#REF!</definedName>
    <definedName name="C.4.1.Cot_thep_26">#REF!</definedName>
    <definedName name="C.4.1.Cot_thep_28" localSheetId="15">#REF!</definedName>
    <definedName name="C.4.1.Cot_thep_28" localSheetId="17">#REF!</definedName>
    <definedName name="C.4.1.Cot_thep_28">#REF!</definedName>
    <definedName name="C.4.1.Cot_thep_3">"$#REF!.$B$688"</definedName>
    <definedName name="C.4.2..Van_khuon" localSheetId="15">#REF!</definedName>
    <definedName name="C.4.2..Van_khuon" localSheetId="17">#REF!</definedName>
    <definedName name="C.4.2..Van_khuon">#REF!</definedName>
    <definedName name="C.4.2..Van_khuon_26" localSheetId="15">#REF!</definedName>
    <definedName name="C.4.2..Van_khuon_26" localSheetId="17">#REF!</definedName>
    <definedName name="C.4.2..Van_khuon_26">#REF!</definedName>
    <definedName name="C.4.2..Van_khuon_28" localSheetId="15">#REF!</definedName>
    <definedName name="C.4.2..Van_khuon_28" localSheetId="17">#REF!</definedName>
    <definedName name="C.4.2..Van_khuon_28">#REF!</definedName>
    <definedName name="C.4.2..Van_khuon_3">"$#REF!.$B$699"</definedName>
    <definedName name="C.4.3..Be_tong" localSheetId="15">#REF!</definedName>
    <definedName name="C.4.3..Be_tong" localSheetId="17">#REF!</definedName>
    <definedName name="C.4.3..Be_tong">#REF!</definedName>
    <definedName name="C.4.3..Be_tong_26" localSheetId="15">#REF!</definedName>
    <definedName name="C.4.3..Be_tong_26" localSheetId="17">#REF!</definedName>
    <definedName name="C.4.3..Be_tong_26">#REF!</definedName>
    <definedName name="C.4.3..Be_tong_28" localSheetId="15">#REF!</definedName>
    <definedName name="C.4.3..Be_tong_28" localSheetId="17">#REF!</definedName>
    <definedName name="C.4.3..Be_tong_28">#REF!</definedName>
    <definedName name="C.4.3..Be_tong_3">"$#REF!.$B$710"</definedName>
    <definedName name="C.4.4..Lap_BT_D.San" localSheetId="15">#REF!</definedName>
    <definedName name="C.4.4..Lap_BT_D.San" localSheetId="17">#REF!</definedName>
    <definedName name="C.4.4..Lap_BT_D.San">#REF!</definedName>
    <definedName name="C.4.4..Lap_BT_D.San_26" localSheetId="15">#REF!</definedName>
    <definedName name="C.4.4..Lap_BT_D.San_26" localSheetId="17">#REF!</definedName>
    <definedName name="C.4.4..Lap_BT_D.San_26">#REF!</definedName>
    <definedName name="C.4.4..Lap_BT_D.San_28" localSheetId="15">#REF!</definedName>
    <definedName name="C.4.4..Lap_BT_D.San_28" localSheetId="17">#REF!</definedName>
    <definedName name="C.4.4..Lap_BT_D.San_28">#REF!</definedName>
    <definedName name="C.4.4..Lap_BT_D.San_3">"$#REF!.$B$803"</definedName>
    <definedName name="C.4.5..Xay_da_hoc" localSheetId="15">#REF!</definedName>
    <definedName name="C.4.5..Xay_da_hoc" localSheetId="17">#REF!</definedName>
    <definedName name="C.4.5..Xay_da_hoc">#REF!</definedName>
    <definedName name="C.4.5..Xay_da_hoc_26" localSheetId="15">#REF!</definedName>
    <definedName name="C.4.5..Xay_da_hoc_26" localSheetId="17">#REF!</definedName>
    <definedName name="C.4.5..Xay_da_hoc_26">#REF!</definedName>
    <definedName name="C.4.5..Xay_da_hoc_28" localSheetId="15">#REF!</definedName>
    <definedName name="C.4.5..Xay_da_hoc_28" localSheetId="17">#REF!</definedName>
    <definedName name="C.4.5..Xay_da_hoc_28">#REF!</definedName>
    <definedName name="C.4.5..Xay_da_hoc_3">"$#REF!.$B$809"</definedName>
    <definedName name="C.4.6..Dong_coc" localSheetId="15">#REF!</definedName>
    <definedName name="C.4.6..Dong_coc" localSheetId="17">#REF!</definedName>
    <definedName name="C.4.6..Dong_coc">#REF!</definedName>
    <definedName name="C.4.6..Dong_coc_26" localSheetId="15">#REF!</definedName>
    <definedName name="C.4.6..Dong_coc_26" localSheetId="17">#REF!</definedName>
    <definedName name="C.4.6..Dong_coc_26">#REF!</definedName>
    <definedName name="C.4.6..Dong_coc_28" localSheetId="15">#REF!</definedName>
    <definedName name="C.4.6..Dong_coc_28" localSheetId="17">#REF!</definedName>
    <definedName name="C.4.6..Dong_coc_28">#REF!</definedName>
    <definedName name="C.4.6..Dong_coc_3">"$#REF!.$B$842"</definedName>
    <definedName name="C.4.7..Quet_Bi_tum" localSheetId="15">#REF!</definedName>
    <definedName name="C.4.7..Quet_Bi_tum" localSheetId="17">#REF!</definedName>
    <definedName name="C.4.7..Quet_Bi_tum">#REF!</definedName>
    <definedName name="C.4.7..Quet_Bi_tum_26" localSheetId="15">#REF!</definedName>
    <definedName name="C.4.7..Quet_Bi_tum_26" localSheetId="17">#REF!</definedName>
    <definedName name="C.4.7..Quet_Bi_tum_26">#REF!</definedName>
    <definedName name="C.4.7..Quet_Bi_tum_28" localSheetId="15">#REF!</definedName>
    <definedName name="C.4.7..Quet_Bi_tum_28" localSheetId="17">#REF!</definedName>
    <definedName name="C.4.7..Quet_Bi_tum_28">#REF!</definedName>
    <definedName name="C.4.7..Quet_Bi_tum_3">"$#REF!.$B$880"</definedName>
    <definedName name="C.5.1..Lap_cot_thep" localSheetId="15">#REF!</definedName>
    <definedName name="C.5.1..Lap_cot_thep" localSheetId="17">#REF!</definedName>
    <definedName name="C.5.1..Lap_cot_thep">#REF!</definedName>
    <definedName name="C.5.1..Lap_cot_thep_26" localSheetId="15">#REF!</definedName>
    <definedName name="C.5.1..Lap_cot_thep_26" localSheetId="17">#REF!</definedName>
    <definedName name="C.5.1..Lap_cot_thep_26">#REF!</definedName>
    <definedName name="C.5.1..Lap_cot_thep_28" localSheetId="15">#REF!</definedName>
    <definedName name="C.5.1..Lap_cot_thep_28" localSheetId="17">#REF!</definedName>
    <definedName name="C.5.1..Lap_cot_thep_28">#REF!</definedName>
    <definedName name="C.5.1..Lap_cot_thep_3">"$#REF!.$B$891"</definedName>
    <definedName name="C.5.2..Lap_cot_BT" localSheetId="15">#REF!</definedName>
    <definedName name="C.5.2..Lap_cot_BT" localSheetId="17">#REF!</definedName>
    <definedName name="C.5.2..Lap_cot_BT">#REF!</definedName>
    <definedName name="C.5.2..Lap_cot_BT_26" localSheetId="15">#REF!</definedName>
    <definedName name="C.5.2..Lap_cot_BT_26" localSheetId="17">#REF!</definedName>
    <definedName name="C.5.2..Lap_cot_BT_26">#REF!</definedName>
    <definedName name="C.5.2..Lap_cot_BT_28" localSheetId="15">#REF!</definedName>
    <definedName name="C.5.2..Lap_cot_BT_28" localSheetId="17">#REF!</definedName>
    <definedName name="C.5.2..Lap_cot_BT_28">#REF!</definedName>
    <definedName name="C.5.2..Lap_cot_BT_3">"$#REF!.$B$910"</definedName>
    <definedName name="C.5.3..Lap_dat_xa" localSheetId="15">#REF!</definedName>
    <definedName name="C.5.3..Lap_dat_xa" localSheetId="17">#REF!</definedName>
    <definedName name="C.5.3..Lap_dat_xa">#REF!</definedName>
    <definedName name="C.5.3..Lap_dat_xa_26" localSheetId="15">#REF!</definedName>
    <definedName name="C.5.3..Lap_dat_xa_26" localSheetId="17">#REF!</definedName>
    <definedName name="C.5.3..Lap_dat_xa_26">#REF!</definedName>
    <definedName name="C.5.3..Lap_dat_xa_28" localSheetId="15">#REF!</definedName>
    <definedName name="C.5.3..Lap_dat_xa_28" localSheetId="17">#REF!</definedName>
    <definedName name="C.5.3..Lap_dat_xa_28">#REF!</definedName>
    <definedName name="C.5.3..Lap_dat_xa_3">"$#REF!.$B$938"</definedName>
    <definedName name="C.5.4..Lap_tiep_dia" localSheetId="15">#REF!</definedName>
    <definedName name="C.5.4..Lap_tiep_dia" localSheetId="17">#REF!</definedName>
    <definedName name="C.5.4..Lap_tiep_dia">#REF!</definedName>
    <definedName name="C.5.4..Lap_tiep_dia_26" localSheetId="15">#REF!</definedName>
    <definedName name="C.5.4..Lap_tiep_dia_26" localSheetId="17">#REF!</definedName>
    <definedName name="C.5.4..Lap_tiep_dia_26">#REF!</definedName>
    <definedName name="C.5.4..Lap_tiep_dia_28" localSheetId="15">#REF!</definedName>
    <definedName name="C.5.4..Lap_tiep_dia_28" localSheetId="17">#REF!</definedName>
    <definedName name="C.5.4..Lap_tiep_dia_28">#REF!</definedName>
    <definedName name="C.5.4..Lap_tiep_dia_3">"$#REF!.$B$975"</definedName>
    <definedName name="C.5.5..Son_sat_thep" localSheetId="15">#REF!</definedName>
    <definedName name="C.5.5..Son_sat_thep" localSheetId="17">#REF!</definedName>
    <definedName name="C.5.5..Son_sat_thep">#REF!</definedName>
    <definedName name="C.5.5..Son_sat_thep_26" localSheetId="15">#REF!</definedName>
    <definedName name="C.5.5..Son_sat_thep_26" localSheetId="17">#REF!</definedName>
    <definedName name="C.5.5..Son_sat_thep_26">#REF!</definedName>
    <definedName name="C.5.5..Son_sat_thep_28" localSheetId="15">#REF!</definedName>
    <definedName name="C.5.5..Son_sat_thep_28" localSheetId="17">#REF!</definedName>
    <definedName name="C.5.5..Son_sat_thep_28">#REF!</definedName>
    <definedName name="C.5.5..Son_sat_thep_3">"$#REF!.$B$987"</definedName>
    <definedName name="C.6.1..Lap_su_dung" localSheetId="15">#REF!</definedName>
    <definedName name="C.6.1..Lap_su_dung" localSheetId="17">#REF!</definedName>
    <definedName name="C.6.1..Lap_su_dung">#REF!</definedName>
    <definedName name="C.6.1..Lap_su_dung_26" localSheetId="15">#REF!</definedName>
    <definedName name="C.6.1..Lap_su_dung_26" localSheetId="17">#REF!</definedName>
    <definedName name="C.6.1..Lap_su_dung_26">#REF!</definedName>
    <definedName name="C.6.1..Lap_su_dung_28" localSheetId="15">#REF!</definedName>
    <definedName name="C.6.1..Lap_su_dung_28" localSheetId="17">#REF!</definedName>
    <definedName name="C.6.1..Lap_su_dung_28">#REF!</definedName>
    <definedName name="C.6.1..Lap_su_dung_3">"$#REF!.$B$1000"</definedName>
    <definedName name="C.6.2..Lap_su_CS" localSheetId="15">#REF!</definedName>
    <definedName name="C.6.2..Lap_su_CS" localSheetId="17">#REF!</definedName>
    <definedName name="C.6.2..Lap_su_CS">#REF!</definedName>
    <definedName name="C.6.2..Lap_su_CS_26" localSheetId="15">#REF!</definedName>
    <definedName name="C.6.2..Lap_su_CS_26" localSheetId="17">#REF!</definedName>
    <definedName name="C.6.2..Lap_su_CS_26">#REF!</definedName>
    <definedName name="C.6.2..Lap_su_CS_28" localSheetId="15">#REF!</definedName>
    <definedName name="C.6.2..Lap_su_CS_28" localSheetId="17">#REF!</definedName>
    <definedName name="C.6.2..Lap_su_CS_28">#REF!</definedName>
    <definedName name="C.6.2..Lap_su_CS_3">"$#REF!.$B$1021"</definedName>
    <definedName name="C.6.3..Su_chuoi_do" localSheetId="15">#REF!</definedName>
    <definedName name="C.6.3..Su_chuoi_do" localSheetId="17">#REF!</definedName>
    <definedName name="C.6.3..Su_chuoi_do">#REF!</definedName>
    <definedName name="C.6.3..Su_chuoi_do_26" localSheetId="15">#REF!</definedName>
    <definedName name="C.6.3..Su_chuoi_do_26" localSheetId="17">#REF!</definedName>
    <definedName name="C.6.3..Su_chuoi_do_26">#REF!</definedName>
    <definedName name="C.6.3..Su_chuoi_do_28" localSheetId="15">#REF!</definedName>
    <definedName name="C.6.3..Su_chuoi_do_28" localSheetId="17">#REF!</definedName>
    <definedName name="C.6.3..Su_chuoi_do_28">#REF!</definedName>
    <definedName name="C.6.3..Su_chuoi_do_3">"$#REF!.$B$1030"</definedName>
    <definedName name="C.6.4..Su_chuoi_neo" localSheetId="15">#REF!</definedName>
    <definedName name="C.6.4..Su_chuoi_neo" localSheetId="17">#REF!</definedName>
    <definedName name="C.6.4..Su_chuoi_neo">#REF!</definedName>
    <definedName name="C.6.4..Su_chuoi_neo_26" localSheetId="15">#REF!</definedName>
    <definedName name="C.6.4..Su_chuoi_neo_26" localSheetId="17">#REF!</definedName>
    <definedName name="C.6.4..Su_chuoi_neo_26">#REF!</definedName>
    <definedName name="C.6.4..Su_chuoi_neo_28" localSheetId="15">#REF!</definedName>
    <definedName name="C.6.4..Su_chuoi_neo_28" localSheetId="17">#REF!</definedName>
    <definedName name="C.6.4..Su_chuoi_neo_28">#REF!</definedName>
    <definedName name="C.6.4..Su_chuoi_neo_3">"$#REF!.$B$1075"</definedName>
    <definedName name="C.6.5..Lap_phu_kien" localSheetId="15">#REF!</definedName>
    <definedName name="C.6.5..Lap_phu_kien" localSheetId="17">#REF!</definedName>
    <definedName name="C.6.5..Lap_phu_kien">#REF!</definedName>
    <definedName name="C.6.5..Lap_phu_kien_26" localSheetId="15">#REF!</definedName>
    <definedName name="C.6.5..Lap_phu_kien_26" localSheetId="17">#REF!</definedName>
    <definedName name="C.6.5..Lap_phu_kien_26">#REF!</definedName>
    <definedName name="C.6.5..Lap_phu_kien_28" localSheetId="15">#REF!</definedName>
    <definedName name="C.6.5..Lap_phu_kien_28" localSheetId="17">#REF!</definedName>
    <definedName name="C.6.5..Lap_phu_kien_28">#REF!</definedName>
    <definedName name="C.6.5..Lap_phu_kien_3">"$#REF!.$B$1120"</definedName>
    <definedName name="C.6.6..Ep_noi_day" localSheetId="15">#REF!</definedName>
    <definedName name="C.6.6..Ep_noi_day" localSheetId="17">#REF!</definedName>
    <definedName name="C.6.6..Ep_noi_day">#REF!</definedName>
    <definedName name="C.6.6..Ep_noi_day_26" localSheetId="15">#REF!</definedName>
    <definedName name="C.6.6..Ep_noi_day_26" localSheetId="17">#REF!</definedName>
    <definedName name="C.6.6..Ep_noi_day_26">#REF!</definedName>
    <definedName name="C.6.6..Ep_noi_day_28" localSheetId="15">#REF!</definedName>
    <definedName name="C.6.6..Ep_noi_day_28" localSheetId="17">#REF!</definedName>
    <definedName name="C.6.6..Ep_noi_day_28">#REF!</definedName>
    <definedName name="C.6.6..Ep_noi_day_3">"$#REF!.$B$1185"</definedName>
    <definedName name="C.6.7..KD_vuot_CN" localSheetId="15">#REF!</definedName>
    <definedName name="C.6.7..KD_vuot_CN" localSheetId="17">#REF!</definedName>
    <definedName name="C.6.7..KD_vuot_CN">#REF!</definedName>
    <definedName name="C.6.7..KD_vuot_CN_26" localSheetId="15">#REF!</definedName>
    <definedName name="C.6.7..KD_vuot_CN_26" localSheetId="17">#REF!</definedName>
    <definedName name="C.6.7..KD_vuot_CN_26">#REF!</definedName>
    <definedName name="C.6.7..KD_vuot_CN_28" localSheetId="15">#REF!</definedName>
    <definedName name="C.6.7..KD_vuot_CN_28" localSheetId="17">#REF!</definedName>
    <definedName name="C.6.7..KD_vuot_CN_28">#REF!</definedName>
    <definedName name="C.6.7..KD_vuot_CN_3">"$#REF!.$B$1212"</definedName>
    <definedName name="C.6.8..Rai_cang_day" localSheetId="15">#REF!</definedName>
    <definedName name="C.6.8..Rai_cang_day" localSheetId="17">#REF!</definedName>
    <definedName name="C.6.8..Rai_cang_day">#REF!</definedName>
    <definedName name="C.6.8..Rai_cang_day_26" localSheetId="15">#REF!</definedName>
    <definedName name="C.6.8..Rai_cang_day_26" localSheetId="17">#REF!</definedName>
    <definedName name="C.6.8..Rai_cang_day_26">#REF!</definedName>
    <definedName name="C.6.8..Rai_cang_day_28" localSheetId="15">#REF!</definedName>
    <definedName name="C.6.8..Rai_cang_day_28" localSheetId="17">#REF!</definedName>
    <definedName name="C.6.8..Rai_cang_day_28">#REF!</definedName>
    <definedName name="C.6.8..Rai_cang_day_3">"$#REF!.$B$1269"</definedName>
    <definedName name="C.6.9..Cap_quang" localSheetId="15">#REF!</definedName>
    <definedName name="C.6.9..Cap_quang" localSheetId="17">#REF!</definedName>
    <definedName name="C.6.9..Cap_quang">#REF!</definedName>
    <definedName name="C.6.9..Cap_quang_26" localSheetId="15">#REF!</definedName>
    <definedName name="C.6.9..Cap_quang_26" localSheetId="17">#REF!</definedName>
    <definedName name="C.6.9..Cap_quang_26">#REF!</definedName>
    <definedName name="C.6.9..Cap_quang_28" localSheetId="15">#REF!</definedName>
    <definedName name="C.6.9..Cap_quang_28" localSheetId="17">#REF!</definedName>
    <definedName name="C.6.9..Cap_quang_28">#REF!</definedName>
    <definedName name="C.6.9..Cap_quang_3">"$#REF!.$B$1380"</definedName>
    <definedName name="C.doc1">540</definedName>
    <definedName name="C.doc2">740</definedName>
    <definedName name="C.nhanhP.Nam" localSheetId="15">#REF!</definedName>
    <definedName name="C.nhanhP.Nam" localSheetId="17">#REF!</definedName>
    <definedName name="C.nhanhP.Nam">#REF!</definedName>
    <definedName name="C.nhanhP.Nam_20" localSheetId="15">#REF!</definedName>
    <definedName name="C.nhanhP.Nam_20" localSheetId="17">#REF!</definedName>
    <definedName name="C.nhanhP.Nam_20">#REF!</definedName>
    <definedName name="C.nhanhP.Nam_28" localSheetId="15">#REF!</definedName>
    <definedName name="C.nhanhP.Nam_28" localSheetId="17">#REF!</definedName>
    <definedName name="C.nhanhP.Nam_28">#REF!</definedName>
    <definedName name="C.TBachLongVy" localSheetId="15">#REF!</definedName>
    <definedName name="C.TBachLongVy" localSheetId="17">#REF!</definedName>
    <definedName name="C.TBachLongVy">#REF!</definedName>
    <definedName name="C.TBomMin" localSheetId="15">#REF!</definedName>
    <definedName name="C.TBomMin" localSheetId="17">#REF!</definedName>
    <definedName name="C.TBomMin">#REF!</definedName>
    <definedName name="C.TBomMin_20" localSheetId="15">#REF!</definedName>
    <definedName name="C.TBomMin_20" localSheetId="17">#REF!</definedName>
    <definedName name="C.TBomMin_20">#REF!</definedName>
    <definedName name="C.TBomMin_28" localSheetId="15">#REF!</definedName>
    <definedName name="C.TBomMin_28" localSheetId="17">#REF!</definedName>
    <definedName name="C.TBomMin_28">#REF!</definedName>
    <definedName name="C.TDungQuÊt" localSheetId="15">#REF!</definedName>
    <definedName name="C.TDungQuÊt" localSheetId="17">#REF!</definedName>
    <definedName name="C.TDungQuÊt">#REF!</definedName>
    <definedName name="C.TLachbang" localSheetId="15">#REF!</definedName>
    <definedName name="C.TLachbang" localSheetId="17">#REF!</definedName>
    <definedName name="C.TLachbang">#REF!</definedName>
    <definedName name="C_" localSheetId="15">#REF!</definedName>
    <definedName name="C_" localSheetId="16">#REF!</definedName>
    <definedName name="C_" localSheetId="17">#REF!</definedName>
    <definedName name="C_" localSheetId="14">#REF!</definedName>
    <definedName name="C_" localSheetId="19">#REF!</definedName>
    <definedName name="C_" localSheetId="20">#REF!</definedName>
    <definedName name="C_">#REF!</definedName>
    <definedName name="c__20" localSheetId="15">#REF!</definedName>
    <definedName name="c__20" localSheetId="17">#REF!</definedName>
    <definedName name="c__20">#REF!</definedName>
    <definedName name="c__28" localSheetId="15">#REF!</definedName>
    <definedName name="c__28" localSheetId="17">#REF!</definedName>
    <definedName name="c__28">#REF!</definedName>
    <definedName name="c_1" localSheetId="15">#REF!</definedName>
    <definedName name="c_1" localSheetId="17">#REF!</definedName>
    <definedName name="c_1">#REF!</definedName>
    <definedName name="c_2" localSheetId="15">#REF!</definedName>
    <definedName name="c_2" localSheetId="17">#REF!</definedName>
    <definedName name="c_2">#REF!</definedName>
    <definedName name="c_k" localSheetId="15">#REF!</definedName>
    <definedName name="c_k" localSheetId="17">#REF!</definedName>
    <definedName name="c_k">#REF!</definedName>
    <definedName name="c_k_20" localSheetId="15">#REF!</definedName>
    <definedName name="c_k_20" localSheetId="17">#REF!</definedName>
    <definedName name="c_k_20">#REF!</definedName>
    <definedName name="c_k_28" localSheetId="15">#REF!</definedName>
    <definedName name="c_k_28" localSheetId="17">#REF!</definedName>
    <definedName name="c_k_28">#REF!</definedName>
    <definedName name="c_n" localSheetId="15">#REF!</definedName>
    <definedName name="c_n" localSheetId="16">#REF!</definedName>
    <definedName name="c_n" localSheetId="17">#REF!</definedName>
    <definedName name="c_n" localSheetId="14">#REF!</definedName>
    <definedName name="c_n" localSheetId="20">#REF!</definedName>
    <definedName name="c_n">#REF!</definedName>
    <definedName name="c_n_20" localSheetId="15">#REF!</definedName>
    <definedName name="c_n_20" localSheetId="17">#REF!</definedName>
    <definedName name="c_n_20">#REF!</definedName>
    <definedName name="c_n_28" localSheetId="15">#REF!</definedName>
    <definedName name="c_n_28" localSheetId="17">#REF!</definedName>
    <definedName name="c_n_28">#REF!</definedName>
    <definedName name="C_ng_tr_nh" localSheetId="15">#REF!</definedName>
    <definedName name="C_ng_tr_nh" localSheetId="17">#REF!</definedName>
    <definedName name="C_ng_tr_nh">#REF!</definedName>
    <definedName name="C2.7" localSheetId="15">#REF!</definedName>
    <definedName name="C2.7" localSheetId="17">#REF!</definedName>
    <definedName name="C2.7">#REF!</definedName>
    <definedName name="C2.7_20" localSheetId="15">#REF!</definedName>
    <definedName name="C2.7_20" localSheetId="17">#REF!</definedName>
    <definedName name="C2.7_20">#REF!</definedName>
    <definedName name="C2.7_28" localSheetId="15">#REF!</definedName>
    <definedName name="C2.7_28" localSheetId="17">#REF!</definedName>
    <definedName name="C2.7_28">#REF!</definedName>
    <definedName name="C3.0" localSheetId="15">#REF!</definedName>
    <definedName name="C3.0" localSheetId="17">#REF!</definedName>
    <definedName name="C3.0">#REF!</definedName>
    <definedName name="C3.0_20" localSheetId="15">#REF!</definedName>
    <definedName name="C3.0_20" localSheetId="17">#REF!</definedName>
    <definedName name="C3.0_20">#REF!</definedName>
    <definedName name="C3.0_28" localSheetId="15">#REF!</definedName>
    <definedName name="C3.0_28" localSheetId="17">#REF!</definedName>
    <definedName name="C3.0_28">#REF!</definedName>
    <definedName name="C3.5" localSheetId="15">#REF!</definedName>
    <definedName name="C3.5" localSheetId="17">#REF!</definedName>
    <definedName name="C3.5">#REF!</definedName>
    <definedName name="C3.5_20" localSheetId="15">#REF!</definedName>
    <definedName name="C3.5_20" localSheetId="17">#REF!</definedName>
    <definedName name="C3.5_20">#REF!</definedName>
    <definedName name="C3.5_28" localSheetId="15">#REF!</definedName>
    <definedName name="C3.5_28" localSheetId="17">#REF!</definedName>
    <definedName name="C3.5_28">#REF!</definedName>
    <definedName name="C3.7" localSheetId="15">#REF!</definedName>
    <definedName name="C3.7" localSheetId="17">#REF!</definedName>
    <definedName name="C3.7">#REF!</definedName>
    <definedName name="C3.7_20" localSheetId="15">#REF!</definedName>
    <definedName name="C3.7_20" localSheetId="17">#REF!</definedName>
    <definedName name="C3.7_20">#REF!</definedName>
    <definedName name="C3.7_28" localSheetId="15">#REF!</definedName>
    <definedName name="C3.7_28" localSheetId="17">#REF!</definedName>
    <definedName name="C3.7_28">#REF!</definedName>
    <definedName name="C4.0" localSheetId="15">#REF!</definedName>
    <definedName name="C4.0" localSheetId="17">#REF!</definedName>
    <definedName name="C4.0">#REF!</definedName>
    <definedName name="C4.0_20" localSheetId="15">#REF!</definedName>
    <definedName name="C4.0_20" localSheetId="17">#REF!</definedName>
    <definedName name="C4.0_20">#REF!</definedName>
    <definedName name="C4.0_28" localSheetId="15">#REF!</definedName>
    <definedName name="C4.0_28" localSheetId="17">#REF!</definedName>
    <definedName name="C4.0_28">#REF!</definedName>
    <definedName name="ca" localSheetId="15">#REF!</definedName>
    <definedName name="ca" localSheetId="17">#REF!</definedName>
    <definedName name="ca">#REF!</definedName>
    <definedName name="CABLE2_26" localSheetId="15">#REF!</definedName>
    <definedName name="CABLE2_26" localSheetId="17">#REF!</definedName>
    <definedName name="CABLE2_26">#REF!</definedName>
    <definedName name="CABLE2_28" localSheetId="15">#REF!</definedName>
    <definedName name="CABLE2_28" localSheetId="17">#REF!</definedName>
    <definedName name="CABLE2_28">#REF!</definedName>
    <definedName name="CACAU">298161</definedName>
    <definedName name="Cachdienchuoi">"$#REF!.$B$535:$D$561"</definedName>
    <definedName name="Cachdienchuoi_26" localSheetId="15">#REF!</definedName>
    <definedName name="Cachdienchuoi_26" localSheetId="17">#REF!</definedName>
    <definedName name="Cachdienchuoi_26">#REF!</definedName>
    <definedName name="Cachdienchuoi_28" localSheetId="15">#REF!</definedName>
    <definedName name="Cachdienchuoi_28" localSheetId="17">#REF!</definedName>
    <definedName name="Cachdienchuoi_28">#REF!</definedName>
    <definedName name="Cachdienchuoi_3">"$#REF!.$B$535:$D$561"</definedName>
    <definedName name="Cachdiendung">"$#REF!.$B$519:$D$534"</definedName>
    <definedName name="Cachdiendung_26" localSheetId="15">#REF!</definedName>
    <definedName name="Cachdiendung_26" localSheetId="17">#REF!</definedName>
    <definedName name="Cachdiendung_26">#REF!</definedName>
    <definedName name="Cachdiendung_28" localSheetId="15">#REF!</definedName>
    <definedName name="Cachdiendung_28" localSheetId="17">#REF!</definedName>
    <definedName name="Cachdiendung_28">#REF!</definedName>
    <definedName name="Cachdiendung_3">"$#REF!.$B$519:$D$534"</definedName>
    <definedName name="Cachdienhaap">"$#REF!.$B$553:$D$564"</definedName>
    <definedName name="Cachdienhaap_26" localSheetId="15">#REF!</definedName>
    <definedName name="Cachdienhaap_26" localSheetId="17">#REF!</definedName>
    <definedName name="Cachdienhaap_26">#REF!</definedName>
    <definedName name="Cachdienhaap_28" localSheetId="15">#REF!</definedName>
    <definedName name="Cachdienhaap_28" localSheetId="17">#REF!</definedName>
    <definedName name="Cachdienhaap_28">#REF!</definedName>
    <definedName name="Cachdienhaap_3">"$#REF!.$B$553:$D$564"</definedName>
    <definedName name="cácte" localSheetId="15">#REF!</definedName>
    <definedName name="cácte" localSheetId="17">#REF!</definedName>
    <definedName name="cácte">#REF!</definedName>
    <definedName name="cácte_20" localSheetId="15">#REF!</definedName>
    <definedName name="cácte_20" localSheetId="17">#REF!</definedName>
    <definedName name="cácte_20">#REF!</definedName>
    <definedName name="cácte_28" localSheetId="15">#REF!</definedName>
    <definedName name="cácte_28" localSheetId="17">#REF!</definedName>
    <definedName name="cácte_28">#REF!</definedName>
    <definedName name="CALC" localSheetId="15">#REF!</definedName>
    <definedName name="CALC" localSheetId="17">#REF!</definedName>
    <definedName name="CALC">#REF!</definedName>
    <definedName name="CaMay" localSheetId="15">#REF!</definedName>
    <definedName name="CaMay" localSheetId="17">#REF!</definedName>
    <definedName name="CaMay">#REF!</definedName>
    <definedName name="CaMay_20" localSheetId="15">#REF!</definedName>
    <definedName name="CaMay_20" localSheetId="17">#REF!</definedName>
    <definedName name="CaMay_20">#REF!</definedName>
    <definedName name="Can_doi">#N/A</definedName>
    <definedName name="CANON" localSheetId="15" hidden="1">{"'Sheet1'!$L$16"}</definedName>
    <definedName name="CANON" localSheetId="16" hidden="1">{"'Sheet1'!$L$16"}</definedName>
    <definedName name="CANON" localSheetId="17" hidden="1">{"'Sheet1'!$L$16"}</definedName>
    <definedName name="CANON" localSheetId="14" hidden="1">{"'Sheet1'!$L$16"}</definedName>
    <definedName name="CANON" hidden="1">{"'Sheet1'!$L$16"}</definedName>
    <definedName name="Canon_20" localSheetId="15">#REF!</definedName>
    <definedName name="Canon_20" localSheetId="17">#REF!</definedName>
    <definedName name="Canon_20">#REF!</definedName>
    <definedName name="Canon_28" localSheetId="15">#REF!</definedName>
    <definedName name="Canon_28" localSheetId="17">#REF!</definedName>
    <definedName name="Canon_28">#REF!</definedName>
    <definedName name="cao" localSheetId="15">#REF!</definedName>
    <definedName name="cao" localSheetId="17">#REF!</definedName>
    <definedName name="cao">#REF!</definedName>
    <definedName name="cap" localSheetId="15">#REF!</definedName>
    <definedName name="cap" localSheetId="16">#REF!</definedName>
    <definedName name="cap" localSheetId="17">#REF!</definedName>
    <definedName name="cap" localSheetId="14">#REF!</definedName>
    <definedName name="cap" localSheetId="20">#REF!</definedName>
    <definedName name="cap">#REF!</definedName>
    <definedName name="Cap_DUL_doc_B" localSheetId="15">#REF!</definedName>
    <definedName name="Cap_DUL_doc_B" localSheetId="16">#REF!</definedName>
    <definedName name="Cap_DUL_doc_B" localSheetId="17">#REF!</definedName>
    <definedName name="Cap_DUL_doc_B" localSheetId="14">#REF!</definedName>
    <definedName name="Cap_DUL_doc_B">#REF!</definedName>
    <definedName name="CAP_DUL_ngang_B" localSheetId="15">#REF!</definedName>
    <definedName name="CAP_DUL_ngang_B" localSheetId="16">#REF!</definedName>
    <definedName name="CAP_DUL_ngang_B" localSheetId="17">#REF!</definedName>
    <definedName name="CAP_DUL_ngang_B" localSheetId="14">#REF!</definedName>
    <definedName name="CAP_DUL_ngang_B">#REF!</definedName>
    <definedName name="cap_DUL_va_TC" localSheetId="15">#REF!</definedName>
    <definedName name="cap_DUL_va_TC" localSheetId="17">#REF!</definedName>
    <definedName name="cap_DUL_va_TC">#REF!</definedName>
    <definedName name="cap_DUL_va_TC_20" localSheetId="15">#REF!</definedName>
    <definedName name="cap_DUL_va_TC_20" localSheetId="17">#REF!</definedName>
    <definedName name="cap_DUL_va_TC_20">#REF!</definedName>
    <definedName name="cap_DUL_va_TC_28" localSheetId="15">#REF!</definedName>
    <definedName name="cap_DUL_va_TC_28" localSheetId="17">#REF!</definedName>
    <definedName name="cap_DUL_va_TC_28">#REF!</definedName>
    <definedName name="cap0.7" localSheetId="15">#REF!</definedName>
    <definedName name="cap0.7" localSheetId="16">#REF!</definedName>
    <definedName name="cap0.7" localSheetId="17">#REF!</definedName>
    <definedName name="cap0.7" localSheetId="14">#REF!</definedName>
    <definedName name="cap0.7" localSheetId="20">#REF!</definedName>
    <definedName name="cap0.7">#REF!</definedName>
    <definedName name="capcdc" localSheetId="15">#REF!</definedName>
    <definedName name="capcdc" localSheetId="17">#REF!</definedName>
    <definedName name="capcdc">#REF!</definedName>
    <definedName name="capcdc_28" localSheetId="15">#REF!</definedName>
    <definedName name="capcdc_28" localSheetId="17">#REF!</definedName>
    <definedName name="capcdc_28">#REF!</definedName>
    <definedName name="CAPDAT">NA()</definedName>
    <definedName name="CAPDAT_26" localSheetId="15">#REF!</definedName>
    <definedName name="CAPDAT_26" localSheetId="17">#REF!</definedName>
    <definedName name="CAPDAT_26">#REF!</definedName>
    <definedName name="CAPDAT_28" localSheetId="15">#REF!</definedName>
    <definedName name="CAPDAT_28" localSheetId="17">#REF!</definedName>
    <definedName name="CAPDAT_28">#REF!</definedName>
    <definedName name="capdul" localSheetId="15">#REF!</definedName>
    <definedName name="capdul" localSheetId="17">#REF!</definedName>
    <definedName name="capdul">#REF!</definedName>
    <definedName name="capdul_20" localSheetId="15">#REF!</definedName>
    <definedName name="capdul_20" localSheetId="17">#REF!</definedName>
    <definedName name="capdul_20">#REF!</definedName>
    <definedName name="capdul_28" localSheetId="15">#REF!</definedName>
    <definedName name="capdul_28" localSheetId="17">#REF!</definedName>
    <definedName name="capdul_28">#REF!</definedName>
    <definedName name="capphoi" localSheetId="15">#REF!</definedName>
    <definedName name="capphoi" localSheetId="17">#REF!</definedName>
    <definedName name="capphoi">#REF!</definedName>
    <definedName name="Case_Linkw_AT_211_Fdd" localSheetId="15">#REF!</definedName>
    <definedName name="Case_Linkw_AT_211_Fdd" localSheetId="17">#REF!</definedName>
    <definedName name="Case_Linkw_AT_211_Fdd">#REF!</definedName>
    <definedName name="Case_Linkw_AT_211_Fdd_28" localSheetId="15">#REF!</definedName>
    <definedName name="Case_Linkw_AT_211_Fdd_28" localSheetId="17">#REF!</definedName>
    <definedName name="Case_Linkw_AT_211_Fdd_28">#REF!</definedName>
    <definedName name="Case_Linkw_ATX" localSheetId="15">#REF!</definedName>
    <definedName name="Case_Linkw_ATX" localSheetId="17">#REF!</definedName>
    <definedName name="Case_Linkw_ATX">#REF!</definedName>
    <definedName name="Case_Linkw_ATX_218_Fdd" localSheetId="15">#REF!</definedName>
    <definedName name="Case_Linkw_ATX_218_Fdd" localSheetId="17">#REF!</definedName>
    <definedName name="Case_Linkw_ATX_218_Fdd">#REF!</definedName>
    <definedName name="Case_Linkw_ATX_218_Fdd_28" localSheetId="15">#REF!</definedName>
    <definedName name="Case_Linkw_ATX_218_Fdd_28" localSheetId="17">#REF!</definedName>
    <definedName name="Case_Linkw_ATX_218_Fdd_28">#REF!</definedName>
    <definedName name="Case_Linkw_ATX_28" localSheetId="15">#REF!</definedName>
    <definedName name="Case_Linkw_ATX_28" localSheetId="17">#REF!</definedName>
    <definedName name="Case_Linkw_ATX_28">#REF!</definedName>
    <definedName name="casing" localSheetId="15">#REF!</definedName>
    <definedName name="casing" localSheetId="17">#REF!</definedName>
    <definedName name="casing">#REF!</definedName>
    <definedName name="casing_20" localSheetId="15">#REF!</definedName>
    <definedName name="casing_20" localSheetId="17">#REF!</definedName>
    <definedName name="casing_20">#REF!</definedName>
    <definedName name="casing_28" localSheetId="15">#REF!</definedName>
    <definedName name="casing_28" localSheetId="17">#REF!</definedName>
    <definedName name="casing_28">#REF!</definedName>
    <definedName name="Cat" localSheetId="15">#REF!</definedName>
    <definedName name="Cat" localSheetId="16">#REF!</definedName>
    <definedName name="Cat" localSheetId="17">#REF!</definedName>
    <definedName name="Cat" localSheetId="14">#REF!</definedName>
    <definedName name="Cat">#REF!</definedName>
    <definedName name="Cat_26" localSheetId="15">#REF!</definedName>
    <definedName name="Cat_26" localSheetId="17">#REF!</definedName>
    <definedName name="Cat_26">#REF!</definedName>
    <definedName name="cat_28" localSheetId="15">#REF!</definedName>
    <definedName name="cat_28" localSheetId="17">#REF!</definedName>
    <definedName name="cat_28">#REF!</definedName>
    <definedName name="Cat_3">"$#REF!.$K$6"</definedName>
    <definedName name="catcap" localSheetId="15">#REF!</definedName>
    <definedName name="catcap" localSheetId="17">#REF!</definedName>
    <definedName name="catcap">#REF!</definedName>
    <definedName name="catcap_20" localSheetId="15">#REF!</definedName>
    <definedName name="catcap_20" localSheetId="17">#REF!</definedName>
    <definedName name="catcap_20">#REF!</definedName>
    <definedName name="catcap_28" localSheetId="15">#REF!</definedName>
    <definedName name="catcap_28" localSheetId="17">#REF!</definedName>
    <definedName name="catcap_28">#REF!</definedName>
    <definedName name="catcap10kw" localSheetId="15">#REF!</definedName>
    <definedName name="catcap10kw" localSheetId="17">#REF!</definedName>
    <definedName name="catcap10kw">#REF!</definedName>
    <definedName name="catcap10kw_20" localSheetId="15">#REF!</definedName>
    <definedName name="catcap10kw_20" localSheetId="17">#REF!</definedName>
    <definedName name="catcap10kw_20">#REF!</definedName>
    <definedName name="catdap" localSheetId="15">#REF!</definedName>
    <definedName name="catdap" localSheetId="17">#REF!</definedName>
    <definedName name="catdap">#REF!</definedName>
    <definedName name="catdap_20" localSheetId="15">#REF!</definedName>
    <definedName name="catdap_20" localSheetId="17">#REF!</definedName>
    <definedName name="catdap_20">#REF!</definedName>
    <definedName name="catdap_28" localSheetId="15">#REF!</definedName>
    <definedName name="catdap_28" localSheetId="17">#REF!</definedName>
    <definedName name="catdap_28">#REF!</definedName>
    <definedName name="Category_All" localSheetId="15">#REF!</definedName>
    <definedName name="Category_All" localSheetId="16">#REF!</definedName>
    <definedName name="Category_All" localSheetId="17">#REF!</definedName>
    <definedName name="Category_All" localSheetId="14">#REF!</definedName>
    <definedName name="Category_All" localSheetId="19">#REF!</definedName>
    <definedName name="Category_All" localSheetId="20">#REF!</definedName>
    <definedName name="Category_All">#REF!</definedName>
    <definedName name="Category_All_26" localSheetId="15">#REF!</definedName>
    <definedName name="Category_All_26" localSheetId="17">#REF!</definedName>
    <definedName name="Category_All_26">#REF!</definedName>
    <definedName name="Category_All_28" localSheetId="15">#REF!</definedName>
    <definedName name="Category_All_28" localSheetId="17">#REF!</definedName>
    <definedName name="Category_All_28">#REF!</definedName>
    <definedName name="Category_All_3">"$#REF!.$B$524:$O$558"</definedName>
    <definedName name="CATIN">#N/A</definedName>
    <definedName name="CATIN_26">NA()</definedName>
    <definedName name="CATIN_28">NA()</definedName>
    <definedName name="CATJYOU">#N/A</definedName>
    <definedName name="CATJYOU_26">NA()</definedName>
    <definedName name="CATJYOU_28">NA()</definedName>
    <definedName name="catm" localSheetId="15">#REF!</definedName>
    <definedName name="catm" localSheetId="17">#REF!</definedName>
    <definedName name="catm">#REF!</definedName>
    <definedName name="catm_20" localSheetId="15">#REF!</definedName>
    <definedName name="catm_20" localSheetId="17">#REF!</definedName>
    <definedName name="catm_20">#REF!</definedName>
    <definedName name="catm_28" localSheetId="15">#REF!</definedName>
    <definedName name="catm_28" localSheetId="17">#REF!</definedName>
    <definedName name="catm_28">#REF!</definedName>
    <definedName name="catn" localSheetId="15">#REF!</definedName>
    <definedName name="catn" localSheetId="17">#REF!</definedName>
    <definedName name="catn">#REF!</definedName>
    <definedName name="catn_20" localSheetId="15">#REF!</definedName>
    <definedName name="catn_20" localSheetId="17">#REF!</definedName>
    <definedName name="catn_20">#REF!</definedName>
    <definedName name="catn_28" localSheetId="15">#REF!</definedName>
    <definedName name="catn_28" localSheetId="17">#REF!</definedName>
    <definedName name="catn_28">#REF!</definedName>
    <definedName name="catong" localSheetId="15">#REF!</definedName>
    <definedName name="catong" localSheetId="17">#REF!</definedName>
    <definedName name="catong">#REF!</definedName>
    <definedName name="catong_20" localSheetId="15">#REF!</definedName>
    <definedName name="catong_20" localSheetId="17">#REF!</definedName>
    <definedName name="catong_20">#REF!</definedName>
    <definedName name="catong_28" localSheetId="15">#REF!</definedName>
    <definedName name="catong_28" localSheetId="17">#REF!</definedName>
    <definedName name="catong_28">#REF!</definedName>
    <definedName name="catong5kw" localSheetId="15">#REF!</definedName>
    <definedName name="catong5kw" localSheetId="17">#REF!</definedName>
    <definedName name="catong5kw">#REF!</definedName>
    <definedName name="catong5kw_20" localSheetId="15">#REF!</definedName>
    <definedName name="catong5kw_20" localSheetId="17">#REF!</definedName>
    <definedName name="catong5kw_20">#REF!</definedName>
    <definedName name="CATREC">#N/A</definedName>
    <definedName name="CATREC_26">NA()</definedName>
    <definedName name="CATREC_28">NA()</definedName>
    <definedName name="CATSYU">#N/A</definedName>
    <definedName name="CATSYU_26">NA()</definedName>
    <definedName name="CATSYU_28">NA()</definedName>
    <definedName name="catthep" localSheetId="15">#REF!</definedName>
    <definedName name="catthep" localSheetId="17">#REF!</definedName>
    <definedName name="catthep">#REF!</definedName>
    <definedName name="catthep_20" localSheetId="15">#REF!</definedName>
    <definedName name="catthep_20" localSheetId="17">#REF!</definedName>
    <definedName name="catthep_20">#REF!</definedName>
    <definedName name="catthep_28" localSheetId="15">#REF!</definedName>
    <definedName name="catthep_28" localSheetId="17">#REF!</definedName>
    <definedName name="catthep_28">#REF!</definedName>
    <definedName name="catthep2.8kw" localSheetId="15">#REF!</definedName>
    <definedName name="catthep2.8kw" localSheetId="17">#REF!</definedName>
    <definedName name="catthep2.8kw">#REF!</definedName>
    <definedName name="catthep2.8kw_20" localSheetId="15">#REF!</definedName>
    <definedName name="catthep2.8kw_20" localSheetId="17">#REF!</definedName>
    <definedName name="catthep2.8kw_20">#REF!</definedName>
    <definedName name="catuon" localSheetId="15">#REF!</definedName>
    <definedName name="catuon" localSheetId="17">#REF!</definedName>
    <definedName name="catuon">#REF!</definedName>
    <definedName name="catuon_20" localSheetId="15">#REF!</definedName>
    <definedName name="catuon_20" localSheetId="17">#REF!</definedName>
    <definedName name="catuon_20">#REF!</definedName>
    <definedName name="catuon_28" localSheetId="15">#REF!</definedName>
    <definedName name="catuon_28" localSheetId="17">#REF!</definedName>
    <definedName name="catuon_28">#REF!</definedName>
    <definedName name="catvang">"$#REF!.$K$6"</definedName>
    <definedName name="catvang_26" localSheetId="15">#REF!</definedName>
    <definedName name="catvang_26" localSheetId="17">#REF!</definedName>
    <definedName name="catvang_26">#REF!</definedName>
    <definedName name="catvang_28" localSheetId="15">#REF!</definedName>
    <definedName name="catvang_28" localSheetId="17">#REF!</definedName>
    <definedName name="catvang_28">#REF!</definedName>
    <definedName name="catvang_3">"$#REF!.$K$6"</definedName>
    <definedName name="CatVang_HamYen">NA()</definedName>
    <definedName name="CatVang_HamYen_26" localSheetId="15">#REF!</definedName>
    <definedName name="CatVang_HamYen_26" localSheetId="17">#REF!</definedName>
    <definedName name="CatVang_HamYen_26">#REF!</definedName>
    <definedName name="CatVang_HamYen_28" localSheetId="15">#REF!</definedName>
    <definedName name="CatVang_HamYen_28" localSheetId="17">#REF!</definedName>
    <definedName name="CatVang_HamYen_28">#REF!</definedName>
    <definedName name="CatVang_HamYen_3">NA()</definedName>
    <definedName name="cau" localSheetId="15">#REF!</definedName>
    <definedName name="cau" localSheetId="17">#REF!</definedName>
    <definedName name="cau">#REF!</definedName>
    <definedName name="cau_20" localSheetId="15">#REF!</definedName>
    <definedName name="cau_20" localSheetId="17">#REF!</definedName>
    <definedName name="cau_20">#REF!</definedName>
    <definedName name="cau_nho" localSheetId="15">#REF!</definedName>
    <definedName name="cau_nho" localSheetId="17">#REF!</definedName>
    <definedName name="cau_nho">#REF!</definedName>
    <definedName name="cau_nho_20" localSheetId="15">#REF!</definedName>
    <definedName name="cau_nho_20" localSheetId="17">#REF!</definedName>
    <definedName name="cau_nho_20">#REF!</definedName>
    <definedName name="cau_nho_28" localSheetId="15">#REF!</definedName>
    <definedName name="cau_nho_28" localSheetId="17">#REF!</definedName>
    <definedName name="cau_nho_28">#REF!</definedName>
    <definedName name="cau10_20" localSheetId="15">#REF!</definedName>
    <definedName name="cau10_20" localSheetId="17">#REF!</definedName>
    <definedName name="cau10_20">#REF!</definedName>
    <definedName name="cau10_28" localSheetId="15">#REF!</definedName>
    <definedName name="cau10_28" localSheetId="17">#REF!</definedName>
    <definedName name="cau10_28">#REF!</definedName>
    <definedName name="cau16_20" localSheetId="15">#REF!</definedName>
    <definedName name="cau16_20" localSheetId="17">#REF!</definedName>
    <definedName name="cau16_20">#REF!</definedName>
    <definedName name="cau16_28" localSheetId="15">#REF!</definedName>
    <definedName name="cau16_28" localSheetId="17">#REF!</definedName>
    <definedName name="cau16_28">#REF!</definedName>
    <definedName name="cau25_20" localSheetId="15">#REF!</definedName>
    <definedName name="cau25_20" localSheetId="17">#REF!</definedName>
    <definedName name="cau25_20">#REF!</definedName>
    <definedName name="cau25_28" localSheetId="15">#REF!</definedName>
    <definedName name="cau25_28" localSheetId="17">#REF!</definedName>
    <definedName name="cau25_28">#REF!</definedName>
    <definedName name="cau40_20" localSheetId="15">#REF!</definedName>
    <definedName name="cau40_20" localSheetId="17">#REF!</definedName>
    <definedName name="cau40_20">#REF!</definedName>
    <definedName name="cau40_28" localSheetId="15">#REF!</definedName>
    <definedName name="cau40_28" localSheetId="17">#REF!</definedName>
    <definedName name="cau40_28">#REF!</definedName>
    <definedName name="cau40moi" localSheetId="15">#REF!</definedName>
    <definedName name="cau40moi" localSheetId="17">#REF!</definedName>
    <definedName name="cau40moi">#REF!</definedName>
    <definedName name="cau50_20" localSheetId="15">#REF!</definedName>
    <definedName name="cau50_20" localSheetId="17">#REF!</definedName>
    <definedName name="cau50_20">#REF!</definedName>
    <definedName name="cau50_28" localSheetId="15">#REF!</definedName>
    <definedName name="cau50_28" localSheetId="17">#REF!</definedName>
    <definedName name="cau50_28">#REF!</definedName>
    <definedName name="cau60_20" localSheetId="15">#REF!</definedName>
    <definedName name="cau60_20" localSheetId="17">#REF!</definedName>
    <definedName name="cau60_20">#REF!</definedName>
    <definedName name="cau60_28" localSheetId="15">#REF!</definedName>
    <definedName name="cau60_28" localSheetId="17">#REF!</definedName>
    <definedName name="cau60_28">#REF!</definedName>
    <definedName name="cau63_20" localSheetId="15">#REF!</definedName>
    <definedName name="cau63_20" localSheetId="17">#REF!</definedName>
    <definedName name="cau63_20">#REF!</definedName>
    <definedName name="cau63_28" localSheetId="15">#REF!</definedName>
    <definedName name="cau63_28" localSheetId="17">#REF!</definedName>
    <definedName name="cau63_28">#REF!</definedName>
    <definedName name="cau7_20" localSheetId="15">#REF!</definedName>
    <definedName name="cau7_20" localSheetId="17">#REF!</definedName>
    <definedName name="cau7_20">#REF!</definedName>
    <definedName name="cau7_28" localSheetId="15">#REF!</definedName>
    <definedName name="cau7_28" localSheetId="17">#REF!</definedName>
    <definedName name="cau7_28">#REF!</definedName>
    <definedName name="Caudao" localSheetId="15">#REF!</definedName>
    <definedName name="Caudao" localSheetId="17">#REF!</definedName>
    <definedName name="Caudao">#REF!</definedName>
    <definedName name="Caudao_20" localSheetId="15">#REF!</definedName>
    <definedName name="Caudao_20" localSheetId="17">#REF!</definedName>
    <definedName name="Caudao_20">#REF!</definedName>
    <definedName name="Caudao_28" localSheetId="15">#REF!</definedName>
    <definedName name="Caudao_28" localSheetId="17">#REF!</definedName>
    <definedName name="Caudao_28">#REF!</definedName>
    <definedName name="cauhoi10T" localSheetId="15">#REF!</definedName>
    <definedName name="cauhoi10T" localSheetId="17">#REF!</definedName>
    <definedName name="cauhoi10T">#REF!</definedName>
    <definedName name="cauhoi10T_20" localSheetId="15">#REF!</definedName>
    <definedName name="cauhoi10T_20" localSheetId="17">#REF!</definedName>
    <definedName name="cauhoi10T_20">#REF!</definedName>
    <definedName name="cauhoi16T" localSheetId="15">#REF!</definedName>
    <definedName name="cauhoi16T" localSheetId="17">#REF!</definedName>
    <definedName name="cauhoi16T">#REF!</definedName>
    <definedName name="cauhoi16T_20" localSheetId="15">#REF!</definedName>
    <definedName name="cauhoi16T_20" localSheetId="17">#REF!</definedName>
    <definedName name="cauhoi16T_20">#REF!</definedName>
    <definedName name="cauhoi25T" localSheetId="15">#REF!</definedName>
    <definedName name="cauhoi25T" localSheetId="17">#REF!</definedName>
    <definedName name="cauhoi25T">#REF!</definedName>
    <definedName name="cauhoi25T_20" localSheetId="15">#REF!</definedName>
    <definedName name="cauhoi25T_20" localSheetId="17">#REF!</definedName>
    <definedName name="cauhoi25T_20">#REF!</definedName>
    <definedName name="cauhoi5T" localSheetId="15">#REF!</definedName>
    <definedName name="cauhoi5T" localSheetId="17">#REF!</definedName>
    <definedName name="cauhoi5T">#REF!</definedName>
    <definedName name="cauhoi5T_20" localSheetId="15">#REF!</definedName>
    <definedName name="cauhoi5T_20" localSheetId="17">#REF!</definedName>
    <definedName name="cauhoi5T_20">#REF!</definedName>
    <definedName name="caulop10" localSheetId="15">#REF!</definedName>
    <definedName name="caulop10" localSheetId="17">#REF!</definedName>
    <definedName name="caulop10">#REF!</definedName>
    <definedName name="Caunho" localSheetId="15">#REF!</definedName>
    <definedName name="Caunho" localSheetId="17">#REF!</definedName>
    <definedName name="Caunho">#REF!</definedName>
    <definedName name="Caunho_20" localSheetId="15">#REF!</definedName>
    <definedName name="Caunho_20" localSheetId="17">#REF!</definedName>
    <definedName name="Caunho_20">#REF!</definedName>
    <definedName name="Caunho_28" localSheetId="15">#REF!</definedName>
    <definedName name="Caunho_28" localSheetId="17">#REF!</definedName>
    <definedName name="Caunho_28">#REF!</definedName>
    <definedName name="caunoi30" localSheetId="15">#REF!</definedName>
    <definedName name="caunoi30" localSheetId="17">#REF!</definedName>
    <definedName name="caunoi30">#REF!</definedName>
    <definedName name="caunoi30_20" localSheetId="15">#REF!</definedName>
    <definedName name="caunoi30_20" localSheetId="17">#REF!</definedName>
    <definedName name="caunoi30_20">#REF!</definedName>
    <definedName name="caunoi30_28" localSheetId="15">#REF!</definedName>
    <definedName name="caunoi30_28" localSheetId="17">#REF!</definedName>
    <definedName name="caunoi30_28">#REF!</definedName>
    <definedName name="cauxich25T" localSheetId="15">#REF!</definedName>
    <definedName name="cauxich25T" localSheetId="17">#REF!</definedName>
    <definedName name="cauxich25T">#REF!</definedName>
    <definedName name="cauxich25T_20" localSheetId="15">#REF!</definedName>
    <definedName name="cauxich25T_20" localSheetId="17">#REF!</definedName>
    <definedName name="cauxich25T_20">#REF!</definedName>
    <definedName name="cay" localSheetId="15">#REF!</definedName>
    <definedName name="cay" localSheetId="17">#REF!</definedName>
    <definedName name="cay">#REF!</definedName>
    <definedName name="cay_28" localSheetId="15">#REF!</definedName>
    <definedName name="cay_28" localSheetId="17">#REF!</definedName>
    <definedName name="cay_28">#REF!</definedName>
    <definedName name="cayxoi108" localSheetId="15">#REF!</definedName>
    <definedName name="cayxoi108" localSheetId="17">#REF!</definedName>
    <definedName name="cayxoi108">#REF!</definedName>
    <definedName name="cayxoi108_20" localSheetId="15">#REF!</definedName>
    <definedName name="cayxoi108_20" localSheetId="17">#REF!</definedName>
    <definedName name="cayxoi108_20">#REF!</definedName>
    <definedName name="cayxoi108_28" localSheetId="15">#REF!</definedName>
    <definedName name="cayxoi108_28" localSheetId="17">#REF!</definedName>
    <definedName name="cayxoi108_28">#REF!</definedName>
    <definedName name="cayxoi108cv" localSheetId="15">#REF!</definedName>
    <definedName name="cayxoi108cv" localSheetId="17">#REF!</definedName>
    <definedName name="cayxoi108cv">#REF!</definedName>
    <definedName name="cayxoi108cv_20" localSheetId="15">#REF!</definedName>
    <definedName name="cayxoi108cv_20" localSheetId="17">#REF!</definedName>
    <definedName name="cayxoi108cv_20">#REF!</definedName>
    <definedName name="cayxoi110" localSheetId="15">#REF!</definedName>
    <definedName name="cayxoi110" localSheetId="17">#REF!</definedName>
    <definedName name="cayxoi110">#REF!</definedName>
    <definedName name="cayxoi110_20" localSheetId="15">#REF!</definedName>
    <definedName name="cayxoi110_20" localSheetId="17">#REF!</definedName>
    <definedName name="cayxoi110_20">#REF!</definedName>
    <definedName name="cayxoi110_28" localSheetId="15">#REF!</definedName>
    <definedName name="cayxoi110_28" localSheetId="17">#REF!</definedName>
    <definedName name="cayxoi110_28">#REF!</definedName>
    <definedName name="cayxoi75" localSheetId="15">#REF!</definedName>
    <definedName name="cayxoi75" localSheetId="17">#REF!</definedName>
    <definedName name="cayxoi75">#REF!</definedName>
    <definedName name="cayxoi75_20" localSheetId="15">#REF!</definedName>
    <definedName name="cayxoi75_20" localSheetId="17">#REF!</definedName>
    <definedName name="cayxoi75_20">#REF!</definedName>
    <definedName name="cayxoi75_28" localSheetId="15">#REF!</definedName>
    <definedName name="cayxoi75_28" localSheetId="17">#REF!</definedName>
    <definedName name="cayxoi75_28">#REF!</definedName>
    <definedName name="Cb" localSheetId="15">#REF!</definedName>
    <definedName name="Cb" localSheetId="17">#REF!</definedName>
    <definedName name="Cb">#REF!</definedName>
    <definedName name="Cb_20" localSheetId="15">#REF!</definedName>
    <definedName name="Cb_20" localSheetId="17">#REF!</definedName>
    <definedName name="Cb_20">#REF!</definedName>
    <definedName name="Cb_28" localSheetId="15">#REF!</definedName>
    <definedName name="Cb_28" localSheetId="17">#REF!</definedName>
    <definedName name="Cb_28">#REF!</definedName>
    <definedName name="CBE100M" localSheetId="15">#REF!</definedName>
    <definedName name="CBE100M" localSheetId="17">#REF!</definedName>
    <definedName name="CBE100M">#REF!</definedName>
    <definedName name="CBE100M_28" localSheetId="15">#REF!</definedName>
    <definedName name="CBE100M_28" localSheetId="17">#REF!</definedName>
    <definedName name="CBE100M_28">#REF!</definedName>
    <definedName name="CBE150M" localSheetId="15">#REF!</definedName>
    <definedName name="CBE150M" localSheetId="17">#REF!</definedName>
    <definedName name="CBE150M">#REF!</definedName>
    <definedName name="CBE150M_28" localSheetId="15">#REF!</definedName>
    <definedName name="CBE150M_28" localSheetId="17">#REF!</definedName>
    <definedName name="CBE150M_28">#REF!</definedName>
    <definedName name="CBE200M" localSheetId="15">#REF!</definedName>
    <definedName name="CBE200M" localSheetId="17">#REF!</definedName>
    <definedName name="CBE200M">#REF!</definedName>
    <definedName name="CBE200M_28" localSheetId="15">#REF!</definedName>
    <definedName name="CBE200M_28" localSheetId="17">#REF!</definedName>
    <definedName name="CBE200M_28">#REF!</definedName>
    <definedName name="CBE50M" localSheetId="15">#REF!</definedName>
    <definedName name="CBE50M" localSheetId="17">#REF!</definedName>
    <definedName name="CBE50M">#REF!</definedName>
    <definedName name="CBE50M_20" localSheetId="15">#REF!</definedName>
    <definedName name="CBE50M_20" localSheetId="17">#REF!</definedName>
    <definedName name="CBE50M_20">#REF!</definedName>
    <definedName name="CBE50M_28" localSheetId="15">#REF!</definedName>
    <definedName name="CBE50M_28" localSheetId="17">#REF!</definedName>
    <definedName name="CBE50M_28">#REF!</definedName>
    <definedName name="CC" localSheetId="15">#REF!</definedName>
    <definedName name="CC" localSheetId="16">#REF!</definedName>
    <definedName name="CC" localSheetId="17">#REF!</definedName>
    <definedName name="CC" localSheetId="14">#REF!</definedName>
    <definedName name="CC">#REF!</definedName>
    <definedName name="CC.M14.1" localSheetId="15">#REF!</definedName>
    <definedName name="CC.M14.1" localSheetId="17">#REF!</definedName>
    <definedName name="CC.M14.1">#REF!</definedName>
    <definedName name="CC.M14.1_28" localSheetId="15">#REF!</definedName>
    <definedName name="CC.M14.1_28" localSheetId="17">#REF!</definedName>
    <definedName name="CC.M14.1_28">#REF!</definedName>
    <definedName name="CC.M14.2" localSheetId="15">#REF!</definedName>
    <definedName name="CC.M14.2" localSheetId="17">#REF!</definedName>
    <definedName name="CC.M14.2">#REF!</definedName>
    <definedName name="CC.M14.2_28" localSheetId="15">#REF!</definedName>
    <definedName name="CC.M14.2_28" localSheetId="17">#REF!</definedName>
    <definedName name="CC.M14.2_28">#REF!</definedName>
    <definedName name="CC.MTCat" localSheetId="15">#REF!</definedName>
    <definedName name="CC.MTCat" localSheetId="17">#REF!</definedName>
    <definedName name="CC.MTCat">#REF!</definedName>
    <definedName name="CC.MTCat_28" localSheetId="15">#REF!</definedName>
    <definedName name="CC.MTCat_28" localSheetId="17">#REF!</definedName>
    <definedName name="CC.MTCat_28">#REF!</definedName>
    <definedName name="cc_" localSheetId="15">#REF!</definedName>
    <definedName name="cc_" localSheetId="17">#REF!</definedName>
    <definedName name="cc_">#REF!</definedName>
    <definedName name="cc__28" localSheetId="15">#REF!</definedName>
    <definedName name="cc__28" localSheetId="17">#REF!</definedName>
    <definedName name="cc__28">#REF!</definedName>
    <definedName name="CC_20" localSheetId="15">#REF!</definedName>
    <definedName name="CC_20" localSheetId="17">#REF!</definedName>
    <definedName name="CC_20">#REF!</definedName>
    <definedName name="CC_28" localSheetId="15">#REF!</definedName>
    <definedName name="CC_28" localSheetId="17">#REF!</definedName>
    <definedName name="CC_28">#REF!</definedName>
    <definedName name="ccc" localSheetId="15">#REF!</definedName>
    <definedName name="ccc" localSheetId="17">#REF!</definedName>
    <definedName name="ccc">#REF!</definedName>
    <definedName name="cccl2" localSheetId="15">#REF!</definedName>
    <definedName name="cccl2" localSheetId="17">#REF!</definedName>
    <definedName name="cccl2">#REF!</definedName>
    <definedName name="cccl2_20" localSheetId="15">#REF!</definedName>
    <definedName name="cccl2_20" localSheetId="17">#REF!</definedName>
    <definedName name="cccl2_20">#REF!</definedName>
    <definedName name="cccl2_28" localSheetId="15">#REF!</definedName>
    <definedName name="cccl2_28" localSheetId="17">#REF!</definedName>
    <definedName name="cccl2_28">#REF!</definedName>
    <definedName name="ccl1_20" localSheetId="15">#REF!</definedName>
    <definedName name="ccl1_20" localSheetId="17">#REF!</definedName>
    <definedName name="ccl1_20">#REF!</definedName>
    <definedName name="ccl1_28" localSheetId="15">#REF!</definedName>
    <definedName name="ccl1_28" localSheetId="17">#REF!</definedName>
    <definedName name="ccl1_28">#REF!</definedName>
    <definedName name="ccl2_20" localSheetId="15">#REF!</definedName>
    <definedName name="ccl2_20" localSheetId="17">#REF!</definedName>
    <definedName name="ccl2_20">#REF!</definedName>
    <definedName name="ccl2_28" localSheetId="15">#REF!</definedName>
    <definedName name="ccl2_28" localSheetId="17">#REF!</definedName>
    <definedName name="ccl2_28">#REF!</definedName>
    <definedName name="CÇn_cÈu_10_T" localSheetId="15">#REF!</definedName>
    <definedName name="CÇn_cÈu_10_T" localSheetId="17">#REF!</definedName>
    <definedName name="CÇn_cÈu_10_T">#REF!</definedName>
    <definedName name="CCNK" localSheetId="15">#REF!</definedName>
    <definedName name="CCNK" localSheetId="17">#REF!</definedName>
    <definedName name="CCNK">#REF!</definedName>
    <definedName name="CCS" localSheetId="15">#REF!</definedName>
    <definedName name="CCS" localSheetId="16">#REF!</definedName>
    <definedName name="CCS" localSheetId="17">#REF!</definedName>
    <definedName name="CCS" localSheetId="14">#REF!</definedName>
    <definedName name="CCS" localSheetId="19">#REF!</definedName>
    <definedName name="CCS" localSheetId="20">#REF!</definedName>
    <definedName name="CCS">#REF!</definedName>
    <definedName name="CCS_26" localSheetId="15">#REF!</definedName>
    <definedName name="CCS_26" localSheetId="17">#REF!</definedName>
    <definedName name="CCS_26">#REF!</definedName>
    <definedName name="CCS_28" localSheetId="15">#REF!</definedName>
    <definedName name="CCS_28" localSheetId="17">#REF!</definedName>
    <definedName name="CCS_28">#REF!</definedName>
    <definedName name="CCS_3">"$#REF!.$#REF!$#REF!:$#REF!$#REF!"</definedName>
    <definedName name="cd" localSheetId="15">#REF!</definedName>
    <definedName name="cd" localSheetId="17">#REF!</definedName>
    <definedName name="cd">#REF!</definedName>
    <definedName name="cd_20" localSheetId="15">#REF!</definedName>
    <definedName name="cd_20" localSheetId="17">#REF!</definedName>
    <definedName name="cd_20">#REF!</definedName>
    <definedName name="cd_28" localSheetId="15">#REF!</definedName>
    <definedName name="cd_28" localSheetId="17">#REF!</definedName>
    <definedName name="cd_28">#REF!</definedName>
    <definedName name="CDAY" localSheetId="15">#REF!</definedName>
    <definedName name="CDAY" localSheetId="16">#REF!</definedName>
    <definedName name="CDAY" localSheetId="17">#REF!</definedName>
    <definedName name="CDAY" localSheetId="14">#REF!</definedName>
    <definedName name="CDAY" localSheetId="20">#REF!</definedName>
    <definedName name="CDAY">#REF!</definedName>
    <definedName name="CDAY_20" localSheetId="15">#REF!</definedName>
    <definedName name="CDAY_20" localSheetId="17">#REF!</definedName>
    <definedName name="CDAY_20">#REF!</definedName>
    <definedName name="CDAY_28" localSheetId="15">#REF!</definedName>
    <definedName name="CDAY_28" localSheetId="17">#REF!</definedName>
    <definedName name="CDAY_28">#REF!</definedName>
    <definedName name="CDBT" localSheetId="15">#REF!</definedName>
    <definedName name="CDBT" localSheetId="17">#REF!</definedName>
    <definedName name="CDBT">#REF!</definedName>
    <definedName name="CDBT_20" localSheetId="15">#REF!</definedName>
    <definedName name="CDBT_20" localSheetId="17">#REF!</definedName>
    <definedName name="CDBT_20">#REF!</definedName>
    <definedName name="cdc" localSheetId="15">#REF!*1000+1030-100</definedName>
    <definedName name="cdc" localSheetId="17">#REF!*1000+1030-100</definedName>
    <definedName name="cdc">#REF!*1000+1030-100</definedName>
    <definedName name="CDCK" localSheetId="15">#REF!</definedName>
    <definedName name="CDCK" localSheetId="17">#REF!</definedName>
    <definedName name="CDCK">#REF!</definedName>
    <definedName name="CDCK_20" localSheetId="15">#REF!</definedName>
    <definedName name="CDCK_20" localSheetId="17">#REF!</definedName>
    <definedName name="CDCK_20">#REF!</definedName>
    <definedName name="CDCN" localSheetId="15">#REF!</definedName>
    <definedName name="CDCN" localSheetId="17">#REF!</definedName>
    <definedName name="CDCN">#REF!</definedName>
    <definedName name="CDCN_20" localSheetId="15">#REF!</definedName>
    <definedName name="CDCN_20" localSheetId="17">#REF!</definedName>
    <definedName name="CDCN_20">#REF!</definedName>
    <definedName name="CDCU" localSheetId="15">#REF!</definedName>
    <definedName name="CDCU" localSheetId="17">#REF!</definedName>
    <definedName name="CDCU">#REF!</definedName>
    <definedName name="CDCU_20" localSheetId="15">#REF!</definedName>
    <definedName name="CDCU_20" localSheetId="17">#REF!</definedName>
    <definedName name="CDCU_20">#REF!</definedName>
    <definedName name="CDD" localSheetId="15">#REF!</definedName>
    <definedName name="CDD" localSheetId="16">#REF!</definedName>
    <definedName name="CDD" localSheetId="17">#REF!</definedName>
    <definedName name="CDD" localSheetId="14">#REF!</definedName>
    <definedName name="CDD" localSheetId="19">#REF!</definedName>
    <definedName name="CDD" localSheetId="20">#REF!</definedName>
    <definedName name="CDD">#REF!</definedName>
    <definedName name="CDD_26" localSheetId="15">#REF!</definedName>
    <definedName name="CDD_26" localSheetId="17">#REF!</definedName>
    <definedName name="CDD_26">#REF!</definedName>
    <definedName name="CDD_28" localSheetId="15">#REF!</definedName>
    <definedName name="CDD_28" localSheetId="17">#REF!</definedName>
    <definedName name="CDD_28">#REF!</definedName>
    <definedName name="CDD_3">"$#REF!.$#REF!$#REF!:$#REF!$#REF!"</definedName>
    <definedName name="CDDB" localSheetId="15">#REF!</definedName>
    <definedName name="CDDB" localSheetId="17">#REF!</definedName>
    <definedName name="CDDB">#REF!</definedName>
    <definedName name="CDDD">NA()</definedName>
    <definedName name="CDDD_26" localSheetId="15">#REF!</definedName>
    <definedName name="CDDD_26" localSheetId="17">#REF!</definedName>
    <definedName name="CDDD_26">#REF!</definedName>
    <definedName name="CDDD_28" localSheetId="15">#REF!</definedName>
    <definedName name="CDDD_28" localSheetId="17">#REF!</definedName>
    <definedName name="CDDD_28">#REF!</definedName>
    <definedName name="cddd1p_26" localSheetId="15">#REF!</definedName>
    <definedName name="cddd1p_26" localSheetId="17">#REF!</definedName>
    <definedName name="cddd1p_26">#REF!</definedName>
    <definedName name="cddd1p_28" localSheetId="15">#REF!</definedName>
    <definedName name="cddd1p_28" localSheetId="17">#REF!</definedName>
    <definedName name="cddd1p_28">#REF!</definedName>
    <definedName name="CDDD1PHA" localSheetId="15">#REF!</definedName>
    <definedName name="CDDD1PHA" localSheetId="17">#REF!</definedName>
    <definedName name="CDDD1PHA">#REF!</definedName>
    <definedName name="CDDD1PHA_20" localSheetId="15">#REF!</definedName>
    <definedName name="CDDD1PHA_20" localSheetId="17">#REF!</definedName>
    <definedName name="CDDD1PHA_20">#REF!</definedName>
    <definedName name="CDDD1PHA_28" localSheetId="15">#REF!</definedName>
    <definedName name="CDDD1PHA_28" localSheetId="17">#REF!</definedName>
    <definedName name="CDDD1PHA_28">#REF!</definedName>
    <definedName name="cddd3p_26" localSheetId="15">#REF!</definedName>
    <definedName name="cddd3p_26" localSheetId="17">#REF!</definedName>
    <definedName name="cddd3p_26">#REF!</definedName>
    <definedName name="cddd3p_28" localSheetId="15">#REF!</definedName>
    <definedName name="cddd3p_28" localSheetId="17">#REF!</definedName>
    <definedName name="cddd3p_28">#REF!</definedName>
    <definedName name="CDDD3PHA" localSheetId="15">#REF!</definedName>
    <definedName name="CDDD3PHA" localSheetId="17">#REF!</definedName>
    <definedName name="CDDD3PHA">#REF!</definedName>
    <definedName name="CDDD3PHA_20" localSheetId="15">#REF!</definedName>
    <definedName name="CDDD3PHA_20" localSheetId="17">#REF!</definedName>
    <definedName name="CDDD3PHA_20">#REF!</definedName>
    <definedName name="CDDD3PHA_28" localSheetId="15">#REF!</definedName>
    <definedName name="CDDD3PHA_28" localSheetId="17">#REF!</definedName>
    <definedName name="CDDD3PHA_28">#REF!</definedName>
    <definedName name="CDDR_Acer40X_IDE" localSheetId="15">#REF!</definedName>
    <definedName name="CDDR_Acer40X_IDE" localSheetId="17">#REF!</definedName>
    <definedName name="CDDR_Acer40X_IDE">#REF!</definedName>
    <definedName name="CDDR_Acer40X_IDE_28" localSheetId="15">#REF!</definedName>
    <definedName name="CDDR_Acer40X_IDE_28" localSheetId="17">#REF!</definedName>
    <definedName name="CDDR_Acer40X_IDE_28">#REF!</definedName>
    <definedName name="CDDR_Acer48X_IDE" localSheetId="15">#REF!</definedName>
    <definedName name="CDDR_Acer48X_IDE" localSheetId="17">#REF!</definedName>
    <definedName name="CDDR_Acer48X_IDE">#REF!</definedName>
    <definedName name="CDDR_Acer48X_IDE_28" localSheetId="15">#REF!</definedName>
    <definedName name="CDDR_Acer48X_IDE_28" localSheetId="17">#REF!</definedName>
    <definedName name="CDDR_Acer48X_IDE_28">#REF!</definedName>
    <definedName name="CDDR_Acer50X_IDE" localSheetId="15">#REF!</definedName>
    <definedName name="CDDR_Acer50X_IDE" localSheetId="17">#REF!</definedName>
    <definedName name="CDDR_Acer50X_IDE">#REF!</definedName>
    <definedName name="CDDR_Acer50X_IDE_28" localSheetId="15">#REF!</definedName>
    <definedName name="CDDR_Acer50X_IDE_28" localSheetId="17">#REF!</definedName>
    <definedName name="CDDR_Acer50X_IDE_28">#REF!</definedName>
    <definedName name="CDDT" localSheetId="15">#REF!</definedName>
    <definedName name="CDDT" localSheetId="17">#REF!</definedName>
    <definedName name="CDDT">#REF!</definedName>
    <definedName name="cden" localSheetId="15">#REF!</definedName>
    <definedName name="cden" localSheetId="17">#REF!</definedName>
    <definedName name="cden">#REF!</definedName>
    <definedName name="cden_28" localSheetId="15">#REF!</definedName>
    <definedName name="cden_28" localSheetId="17">#REF!</definedName>
    <definedName name="cden_28">#REF!</definedName>
    <definedName name="CDMD" localSheetId="15">#REF!</definedName>
    <definedName name="CDMD" localSheetId="17">#REF!</definedName>
    <definedName name="CDMD">#REF!</definedName>
    <definedName name="cdn" localSheetId="15">#REF!</definedName>
    <definedName name="cdn" localSheetId="17">#REF!</definedName>
    <definedName name="cdn">#REF!</definedName>
    <definedName name="Cdnum" localSheetId="15">#REF!</definedName>
    <definedName name="Cdnum" localSheetId="17">#REF!</definedName>
    <definedName name="Cdnum">#REF!</definedName>
    <definedName name="Cdnum_20" localSheetId="15">#REF!</definedName>
    <definedName name="Cdnum_20" localSheetId="17">#REF!</definedName>
    <definedName name="Cdnum_20">#REF!</definedName>
    <definedName name="Cdnum_28" localSheetId="15">#REF!</definedName>
    <definedName name="Cdnum_28" localSheetId="17">#REF!</definedName>
    <definedName name="Cdnum_28">#REF!</definedName>
    <definedName name="cdothep" localSheetId="15">#REF!</definedName>
    <definedName name="cdothep" localSheetId="17">#REF!</definedName>
    <definedName name="cdothep">#REF!</definedName>
    <definedName name="cdothep_28" localSheetId="15">#REF!</definedName>
    <definedName name="cdothep_28" localSheetId="17">#REF!</definedName>
    <definedName name="cdothep_28">#REF!</definedName>
    <definedName name="cds" localSheetId="15">#REF!</definedName>
    <definedName name="cds" localSheetId="17">#REF!</definedName>
    <definedName name="cds">#REF!</definedName>
    <definedName name="cds_28" localSheetId="15">#REF!</definedName>
    <definedName name="cds_28" localSheetId="17">#REF!</definedName>
    <definedName name="cds_28">#REF!</definedName>
    <definedName name="CDT" localSheetId="15">#REF!</definedName>
    <definedName name="CDT" localSheetId="17">#REF!</definedName>
    <definedName name="CDT">#REF!</definedName>
    <definedName name="CDT_20" localSheetId="15">#REF!</definedName>
    <definedName name="CDT_20" localSheetId="17">#REF!</definedName>
    <definedName name="CDT_20">#REF!</definedName>
    <definedName name="CDTK_tim">31.77</definedName>
    <definedName name="cellhasformular" localSheetId="15">_1NAME()</definedName>
    <definedName name="cellhasformular" localSheetId="16">_1NAME()</definedName>
    <definedName name="cellhasformular" localSheetId="17">_1NAME()</definedName>
    <definedName name="cellhasformular">_1NAME()</definedName>
    <definedName name="CELPNT" localSheetId="15">#REF!</definedName>
    <definedName name="CELPNT" localSheetId="16">#REF!</definedName>
    <definedName name="CELPNT" localSheetId="17">#REF!</definedName>
    <definedName name="CELPNT">#REF!</definedName>
    <definedName name="CELPNT_20" localSheetId="15">#REF!</definedName>
    <definedName name="CELPNT_20" localSheetId="17">#REF!</definedName>
    <definedName name="CELPNT_20">#REF!</definedName>
    <definedName name="CELPNT_28" localSheetId="15">#REF!</definedName>
    <definedName name="CELPNT_28" localSheetId="17">#REF!</definedName>
    <definedName name="CELPNT_28">#REF!</definedName>
    <definedName name="CELPNT2" localSheetId="15">#REF!</definedName>
    <definedName name="CELPNT2" localSheetId="17">#REF!</definedName>
    <definedName name="CELPNT2">#REF!</definedName>
    <definedName name="CELPNT2_20" localSheetId="15">#REF!</definedName>
    <definedName name="CELPNT2_20" localSheetId="17">#REF!</definedName>
    <definedName name="CELPNT2_20">#REF!</definedName>
    <definedName name="CELPNT2_28" localSheetId="15">#REF!</definedName>
    <definedName name="CELPNT2_28" localSheetId="17">#REF!</definedName>
    <definedName name="CELPNT2_28">#REF!</definedName>
    <definedName name="Céng" localSheetId="15">#REF!</definedName>
    <definedName name="Céng" localSheetId="17">#REF!</definedName>
    <definedName name="Céng">#REF!</definedName>
    <definedName name="Céng_gi__trÞ_dù_thÇu_x_y_l_p" localSheetId="15">#REF!</definedName>
    <definedName name="Céng_gi__trÞ_dù_thÇu_x_y_l_p" localSheetId="17">#REF!</definedName>
    <definedName name="Céng_gi__trÞ_dù_thÇu_x_y_l_p">#REF!</definedName>
    <definedName name="cf" localSheetId="15">BlankMacro1</definedName>
    <definedName name="cf" localSheetId="16">BlankMacro1</definedName>
    <definedName name="cf" localSheetId="17">BlankMacro1</definedName>
    <definedName name="cf" localSheetId="14">BlankMacro1</definedName>
    <definedName name="cf">BlankMacro1</definedName>
    <definedName name="cfc_28" localSheetId="15">#REF!</definedName>
    <definedName name="cfc_28" localSheetId="16">#REF!</definedName>
    <definedName name="cfc_28" localSheetId="17">#REF!</definedName>
    <definedName name="cfc_28">#REF!</definedName>
    <definedName name="cfk" localSheetId="15">#REF!</definedName>
    <definedName name="cfk" localSheetId="16">#REF!</definedName>
    <definedName name="cfk" localSheetId="17">#REF!</definedName>
    <definedName name="cfk" localSheetId="14">#REF!</definedName>
    <definedName name="cfk" localSheetId="19">#REF!</definedName>
    <definedName name="cfk" localSheetId="20">#REF!</definedName>
    <definedName name="cfk">#REF!</definedName>
    <definedName name="cfk_20" localSheetId="15">#REF!</definedName>
    <definedName name="cfk_20" localSheetId="17">#REF!</definedName>
    <definedName name="cfk_20">#REF!</definedName>
    <definedName name="cfk_28" localSheetId="15">#REF!</definedName>
    <definedName name="cfk_28" localSheetId="17">#REF!</definedName>
    <definedName name="cfk_28">#REF!</definedName>
    <definedName name="cgionc">NA()</definedName>
    <definedName name="cgionc_26" localSheetId="15">#REF!</definedName>
    <definedName name="cgionc_26" localSheetId="17">#REF!</definedName>
    <definedName name="cgionc_26">#REF!</definedName>
    <definedName name="cgionc_28" localSheetId="15">#REF!</definedName>
    <definedName name="cgionc_28" localSheetId="17">#REF!</definedName>
    <definedName name="cgionc_28">#REF!</definedName>
    <definedName name="cgionc_3">NA()</definedName>
    <definedName name="cgiovl">NA()</definedName>
    <definedName name="cgiovl_26" localSheetId="15">#REF!</definedName>
    <definedName name="cgiovl_26" localSheetId="17">#REF!</definedName>
    <definedName name="cgiovl_26">#REF!</definedName>
    <definedName name="cgiovl_28" localSheetId="15">#REF!</definedName>
    <definedName name="cgiovl_28" localSheetId="17">#REF!</definedName>
    <definedName name="cgiovl_28">#REF!</definedName>
    <definedName name="cgiovl_3">NA()</definedName>
    <definedName name="CGS_CLO" localSheetId="15">#REF!</definedName>
    <definedName name="CGS_CLO" localSheetId="16">#REF!</definedName>
    <definedName name="CGS_CLO" localSheetId="17">#REF!</definedName>
    <definedName name="CGS_CLO" localSheetId="14">#REF!</definedName>
    <definedName name="CGS_CLO">#REF!</definedName>
    <definedName name="CH" localSheetId="15">#REF!</definedName>
    <definedName name="CH" localSheetId="16">#REF!</definedName>
    <definedName name="CH" localSheetId="17">#REF!</definedName>
    <definedName name="CH" localSheetId="14">#REF!</definedName>
    <definedName name="CH">#REF!</definedName>
    <definedName name="CH_26" localSheetId="15">#REF!</definedName>
    <definedName name="CH_26" localSheetId="17">#REF!</definedName>
    <definedName name="CH_26">#REF!</definedName>
    <definedName name="CH_28" localSheetId="15">#REF!</definedName>
    <definedName name="CH_28" localSheetId="17">#REF!</definedName>
    <definedName name="CH_28">#REF!</definedName>
    <definedName name="CH_3">"$#REF!.$K$10"</definedName>
    <definedName name="Chang" localSheetId="15">#REF!</definedName>
    <definedName name="Chang" localSheetId="17">#REF!</definedName>
    <definedName name="Chang">#REF!</definedName>
    <definedName name="chay1" localSheetId="15">#REF!</definedName>
    <definedName name="chay1" localSheetId="17">#REF!</definedName>
    <definedName name="chay1">#REF!</definedName>
    <definedName name="chay1_20" localSheetId="15">#REF!</definedName>
    <definedName name="chay1_20" localSheetId="17">#REF!</definedName>
    <definedName name="chay1_20">#REF!</definedName>
    <definedName name="chay10" localSheetId="15">#REF!</definedName>
    <definedName name="chay10" localSheetId="17">#REF!</definedName>
    <definedName name="chay10">#REF!</definedName>
    <definedName name="chay10_20" localSheetId="15">#REF!</definedName>
    <definedName name="chay10_20" localSheetId="17">#REF!</definedName>
    <definedName name="chay10_20">#REF!</definedName>
    <definedName name="chay2" localSheetId="15">#REF!</definedName>
    <definedName name="chay2" localSheetId="17">#REF!</definedName>
    <definedName name="chay2">#REF!</definedName>
    <definedName name="chay2_20" localSheetId="15">#REF!</definedName>
    <definedName name="chay2_20" localSheetId="17">#REF!</definedName>
    <definedName name="chay2_20">#REF!</definedName>
    <definedName name="chay3" localSheetId="15">#REF!</definedName>
    <definedName name="chay3" localSheetId="17">#REF!</definedName>
    <definedName name="chay3">#REF!</definedName>
    <definedName name="chay3_20" localSheetId="15">#REF!</definedName>
    <definedName name="chay3_20" localSheetId="17">#REF!</definedName>
    <definedName name="chay3_20">#REF!</definedName>
    <definedName name="chay4" localSheetId="15">#REF!</definedName>
    <definedName name="chay4" localSheetId="17">#REF!</definedName>
    <definedName name="chay4">#REF!</definedName>
    <definedName name="chay4_20" localSheetId="15">#REF!</definedName>
    <definedName name="chay4_20" localSheetId="17">#REF!</definedName>
    <definedName name="chay4_20">#REF!</definedName>
    <definedName name="chay5" localSheetId="15">#REF!</definedName>
    <definedName name="chay5" localSheetId="17">#REF!</definedName>
    <definedName name="chay5">#REF!</definedName>
    <definedName name="chay5_20" localSheetId="15">#REF!</definedName>
    <definedName name="chay5_20" localSheetId="17">#REF!</definedName>
    <definedName name="chay5_20">#REF!</definedName>
    <definedName name="chay6" localSheetId="15">#REF!</definedName>
    <definedName name="chay6" localSheetId="17">#REF!</definedName>
    <definedName name="chay6">#REF!</definedName>
    <definedName name="chay6_20" localSheetId="15">#REF!</definedName>
    <definedName name="chay6_20" localSheetId="17">#REF!</definedName>
    <definedName name="chay6_20">#REF!</definedName>
    <definedName name="chay7" localSheetId="15">#REF!</definedName>
    <definedName name="chay7" localSheetId="17">#REF!</definedName>
    <definedName name="chay7">#REF!</definedName>
    <definedName name="chay7_20" localSheetId="15">#REF!</definedName>
    <definedName name="chay7_20" localSheetId="17">#REF!</definedName>
    <definedName name="chay7_20">#REF!</definedName>
    <definedName name="chay8" localSheetId="15">#REF!</definedName>
    <definedName name="chay8" localSheetId="17">#REF!</definedName>
    <definedName name="chay8">#REF!</definedName>
    <definedName name="chay8_20" localSheetId="15">#REF!</definedName>
    <definedName name="chay8_20" localSheetId="17">#REF!</definedName>
    <definedName name="chay8_20">#REF!</definedName>
    <definedName name="chay9" localSheetId="15">#REF!</definedName>
    <definedName name="chay9" localSheetId="17">#REF!</definedName>
    <definedName name="chay9">#REF!</definedName>
    <definedName name="chay9_20" localSheetId="15">#REF!</definedName>
    <definedName name="chay9_20" localSheetId="17">#REF!</definedName>
    <definedName name="chay9_20">#REF!</definedName>
    <definedName name="Chdate" localSheetId="15" hidden="1">#REF!</definedName>
    <definedName name="Chdate" localSheetId="16" hidden="1">#REF!</definedName>
    <definedName name="Chdate" localSheetId="17" hidden="1">#REF!</definedName>
    <definedName name="Chdate" localSheetId="14" hidden="1">#REF!</definedName>
    <definedName name="Chdate" hidden="1">#REF!</definedName>
    <definedName name="chhtnc">NA()</definedName>
    <definedName name="chhtnc_26" localSheetId="15">#REF!</definedName>
    <definedName name="chhtnc_26" localSheetId="17">#REF!</definedName>
    <definedName name="chhtnc_26">#REF!</definedName>
    <definedName name="chhtnc_28" localSheetId="15">#REF!</definedName>
    <definedName name="chhtnc_28" localSheetId="17">#REF!</definedName>
    <definedName name="chhtnc_28">#REF!</definedName>
    <definedName name="chhtnc_3">NA()</definedName>
    <definedName name="chhtvl">NA()</definedName>
    <definedName name="chhtvl_26" localSheetId="15">#REF!</definedName>
    <definedName name="chhtvl_26" localSheetId="17">#REF!</definedName>
    <definedName name="chhtvl_26">#REF!</definedName>
    <definedName name="chhtvl_28" localSheetId="15">#REF!</definedName>
    <definedName name="chhtvl_28" localSheetId="17">#REF!</definedName>
    <definedName name="chhtvl_28">#REF!</definedName>
    <definedName name="chhtvl_3">NA()</definedName>
    <definedName name="Chi_Phi_Chung" localSheetId="15">#REF!</definedName>
    <definedName name="Chi_Phi_Chung" localSheetId="16">#REF!</definedName>
    <definedName name="Chi_Phi_Chung" localSheetId="17">#REF!</definedName>
    <definedName name="Chi_Phi_Chung" localSheetId="14">#REF!</definedName>
    <definedName name="Chi_Phi_Chung">#REF!</definedName>
    <definedName name="Chi_phi_OM" localSheetId="15">#REF!</definedName>
    <definedName name="Chi_phi_OM" localSheetId="17">#REF!</definedName>
    <definedName name="Chi_phi_OM">#REF!</definedName>
    <definedName name="chi_tiÕt_vËt_liÖu___nh_n_c_ng___m_y_thi_c_ng" localSheetId="15">#REF!</definedName>
    <definedName name="chi_tiÕt_vËt_liÖu___nh_n_c_ng___m_y_thi_c_ng" localSheetId="16">#REF!</definedName>
    <definedName name="chi_tiÕt_vËt_liÖu___nh_n_c_ng___m_y_thi_c_ng" localSheetId="17">#REF!</definedName>
    <definedName name="chi_tiÕt_vËt_liÖu___nh_n_c_ng___m_y_thi_c_ng" localSheetId="14">#REF!</definedName>
    <definedName name="chi_tiÕt_vËt_liÖu___nh_n_c_ng___m_y_thi_c_ng" localSheetId="20">#REF!</definedName>
    <definedName name="chi_tiÕt_vËt_liÖu___nh_n_c_ng___m_y_thi_c_ng">#REF!</definedName>
    <definedName name="chi_tiÕt_vËt_liÖu___nh_n_c_ng___m_y_thi_c_ng_20" localSheetId="15">#REF!</definedName>
    <definedName name="chi_tiÕt_vËt_liÖu___nh_n_c_ng___m_y_thi_c_ng_20" localSheetId="17">#REF!</definedName>
    <definedName name="chi_tiÕt_vËt_liÖu___nh_n_c_ng___m_y_thi_c_ng_20">#REF!</definedName>
    <definedName name="chi_tiÕt_vËt_liÖu___nh_n_c_ng___m_y_thi_c_ng_28" localSheetId="15">#REF!</definedName>
    <definedName name="chi_tiÕt_vËt_liÖu___nh_n_c_ng___m_y_thi_c_ng_28" localSheetId="17">#REF!</definedName>
    <definedName name="chi_tiÕt_vËt_liÖu___nh_n_c_ng___m_y_thi_c_ng_28">#REF!</definedName>
    <definedName name="chie" localSheetId="15">BlankMacro1</definedName>
    <definedName name="chie" localSheetId="16">BlankMacro1</definedName>
    <definedName name="chie" localSheetId="17">BlankMacro1</definedName>
    <definedName name="chie" localSheetId="14">BlankMacro1</definedName>
    <definedName name="chie">BlankMacro1</definedName>
    <definedName name="chiemhoa">NA()</definedName>
    <definedName name="chiemhoa_26" localSheetId="15">#REF!</definedName>
    <definedName name="chiemhoa_26" localSheetId="17">#REF!</definedName>
    <definedName name="chiemhoa_26">#REF!</definedName>
    <definedName name="chiemhoa_28" localSheetId="15">#REF!</definedName>
    <definedName name="chiemhoa_28" localSheetId="17">#REF!</definedName>
    <definedName name="chiemhoa_28">#REF!</definedName>
    <definedName name="chiemhoa_3">NA()</definedName>
    <definedName name="Chiet_khau" localSheetId="15">#REF!</definedName>
    <definedName name="Chiet_khau" localSheetId="17">#REF!</definedName>
    <definedName name="Chiet_khau">#REF!</definedName>
    <definedName name="Chin" localSheetId="15">#REF!</definedName>
    <definedName name="Chin" localSheetId="17">#REF!</definedName>
    <definedName name="Chin">#REF!</definedName>
    <definedName name="CHIÕt_TÝnh_0_4_II" localSheetId="15">#REF!</definedName>
    <definedName name="CHIÕt_TÝnh_0_4_II" localSheetId="17">#REF!</definedName>
    <definedName name="CHIÕt_TÝnh_0_4_II">#REF!</definedName>
    <definedName name="CHIÕt_TÝnh_0_4_II_20" localSheetId="15">#REF!</definedName>
    <definedName name="CHIÕt_TÝnh_0_4_II_20" localSheetId="17">#REF!</definedName>
    <definedName name="CHIÕt_TÝnh_0_4_II_20">#REF!</definedName>
    <definedName name="CHIÕt_TÝnh_0_4_II_28" localSheetId="15">#REF!</definedName>
    <definedName name="CHIÕt_TÝnh_0_4_II_28" localSheetId="17">#REF!</definedName>
    <definedName name="CHIÕt_TÝnh_0_4_II_28">#REF!</definedName>
    <definedName name="chitietbgiang2" localSheetId="15" hidden="1">{"'Sheet1'!$L$16"}</definedName>
    <definedName name="chitietbgiang2" localSheetId="16" hidden="1">{"'Sheet1'!$L$16"}</definedName>
    <definedName name="chitietbgiang2" localSheetId="17" hidden="1">{"'Sheet1'!$L$16"}</definedName>
    <definedName name="chitietbgiang2" localSheetId="14" hidden="1">{"'Sheet1'!$L$16"}</definedName>
    <definedName name="chitietbgiang2" hidden="1">{"'Sheet1'!$L$16"}</definedName>
    <definedName name="chk" localSheetId="15">#REF!</definedName>
    <definedName name="chk" localSheetId="17">#REF!</definedName>
    <definedName name="chk">#REF!</definedName>
    <definedName name="chk_20" localSheetId="15">#REF!</definedName>
    <definedName name="chk_20" localSheetId="17">#REF!</definedName>
    <definedName name="chk_20">#REF!</definedName>
    <definedName name="chk_28" localSheetId="15">#REF!</definedName>
    <definedName name="chk_28" localSheetId="17">#REF!</definedName>
    <definedName name="chk_28">#REF!</definedName>
    <definedName name="chk1_20" localSheetId="15">#REF!</definedName>
    <definedName name="chk1_20" localSheetId="17">#REF!</definedName>
    <definedName name="chk1_20">#REF!</definedName>
    <definedName name="chk1_28" localSheetId="15">#REF!</definedName>
    <definedName name="chk1_28" localSheetId="17">#REF!</definedName>
    <definedName name="chk1_28">#REF!</definedName>
    <definedName name="chl" localSheetId="15" hidden="1">{"'Sheet1'!$L$16"}</definedName>
    <definedName name="chl" localSheetId="16" hidden="1">{"'Sheet1'!$L$16"}</definedName>
    <definedName name="chl" localSheetId="17" hidden="1">{"'Sheet1'!$L$16"}</definedName>
    <definedName name="chl" localSheetId="14" hidden="1">{"'Sheet1'!$L$16"}</definedName>
    <definedName name="chl" hidden="1">{"'Sheet1'!$L$16"}</definedName>
    <definedName name="chnbvch" localSheetId="15">#REF!</definedName>
    <definedName name="chnbvch" localSheetId="17">#REF!</definedName>
    <definedName name="chnbvch">#REF!</definedName>
    <definedName name="chnbvch_1" localSheetId="15">#REF!</definedName>
    <definedName name="chnbvch_1" localSheetId="17">#REF!</definedName>
    <definedName name="chnbvch_1">#REF!</definedName>
    <definedName name="chnbvch_2" localSheetId="15">#REF!</definedName>
    <definedName name="chnbvch_2" localSheetId="17">#REF!</definedName>
    <definedName name="chnbvch_2">#REF!</definedName>
    <definedName name="chnbvch_20" localSheetId="15">#REF!</definedName>
    <definedName name="chnbvch_20" localSheetId="17">#REF!</definedName>
    <definedName name="chnbvch_20">#REF!</definedName>
    <definedName name="chnbvch_25" localSheetId="15">#REF!</definedName>
    <definedName name="chnbvch_25" localSheetId="17">#REF!</definedName>
    <definedName name="chnbvch_25">#REF!</definedName>
    <definedName name="chnc">NA()</definedName>
    <definedName name="chnc_26" localSheetId="15">#REF!</definedName>
    <definedName name="chnc_26" localSheetId="17">#REF!</definedName>
    <definedName name="chnc_26">#REF!</definedName>
    <definedName name="chnc_28" localSheetId="15">#REF!</definedName>
    <definedName name="chnc_28" localSheetId="17">#REF!</definedName>
    <definedName name="chnc_28">#REF!</definedName>
    <definedName name="chnc_3">NA()</definedName>
    <definedName name="Chohuu" localSheetId="15">(#REF!,#REF!,#REF!,#REF!,#REF!,#REF!,#REF!,#REF!,#REF!,#REF!,#REF!)</definedName>
    <definedName name="Chohuu" localSheetId="17">(#REF!,#REF!,#REF!,#REF!,#REF!,#REF!,#REF!,#REF!,#REF!,#REF!,#REF!)</definedName>
    <definedName name="Chohuu">(#REF!,#REF!,#REF!,#REF!,#REF!,#REF!,#REF!,#REF!,#REF!,#REF!,#REF!)</definedName>
    <definedName name="Chohuu_20" localSheetId="15">(#REF!,#REF!,#REF!,#REF!,#REF!,#REF!,#REF!,#REF!,#REF!,#REF!,#REF!)</definedName>
    <definedName name="Chohuu_20" localSheetId="17">(#REF!,#REF!,#REF!,#REF!,#REF!,#REF!,#REF!,#REF!,#REF!,#REF!,#REF!)</definedName>
    <definedName name="Chohuu_20">(#REF!,#REF!,#REF!,#REF!,#REF!,#REF!,#REF!,#REF!,#REF!,#REF!,#REF!)</definedName>
    <definedName name="Chohuu_28" localSheetId="15">(#REF!,#REF!,#REF!,#REF!,#REF!,#REF!,#REF!,#REF!,#REF!,#REF!,#REF!)</definedName>
    <definedName name="Chohuu_28" localSheetId="17">(#REF!,#REF!,#REF!,#REF!,#REF!,#REF!,#REF!,#REF!,#REF!,#REF!,#REF!)</definedName>
    <definedName name="Chohuu_28">(#REF!,#REF!,#REF!,#REF!,#REF!,#REF!,#REF!,#REF!,#REF!,#REF!,#REF!)</definedName>
    <definedName name="choiquet" localSheetId="15">#REF!</definedName>
    <definedName name="choiquet" localSheetId="17">#REF!</definedName>
    <definedName name="choiquet">#REF!</definedName>
    <definedName name="choiquet_20" localSheetId="15">#REF!</definedName>
    <definedName name="choiquet_20" localSheetId="17">#REF!</definedName>
    <definedName name="choiquet_20">#REF!</definedName>
    <definedName name="choiquet_28" localSheetId="15">#REF!</definedName>
    <definedName name="choiquet_28" localSheetId="17">#REF!</definedName>
    <definedName name="choiquet_28">#REF!</definedName>
    <definedName name="chon" localSheetId="15">#REF!</definedName>
    <definedName name="chon" localSheetId="17">#REF!</definedName>
    <definedName name="chon">#REF!</definedName>
    <definedName name="chon_20" localSheetId="15">#REF!</definedName>
    <definedName name="chon_20" localSheetId="17">#REF!</definedName>
    <definedName name="chon_20">#REF!</definedName>
    <definedName name="chon_28" localSheetId="15">#REF!</definedName>
    <definedName name="chon_28" localSheetId="17">#REF!</definedName>
    <definedName name="chon_28">#REF!</definedName>
    <definedName name="chon1" localSheetId="15">#REF!</definedName>
    <definedName name="chon1" localSheetId="17">#REF!</definedName>
    <definedName name="chon1">#REF!</definedName>
    <definedName name="chon1_20" localSheetId="15">#REF!</definedName>
    <definedName name="chon1_20" localSheetId="17">#REF!</definedName>
    <definedName name="chon1_20">#REF!</definedName>
    <definedName name="chon1_28" localSheetId="15">#REF!</definedName>
    <definedName name="chon1_28" localSheetId="17">#REF!</definedName>
    <definedName name="chon1_28">#REF!</definedName>
    <definedName name="chon2" localSheetId="15">#REF!</definedName>
    <definedName name="chon2" localSheetId="17">#REF!</definedName>
    <definedName name="chon2">#REF!</definedName>
    <definedName name="chon2_20" localSheetId="15">#REF!</definedName>
    <definedName name="chon2_20" localSheetId="17">#REF!</definedName>
    <definedName name="chon2_20">#REF!</definedName>
    <definedName name="chon2_28" localSheetId="15">#REF!</definedName>
    <definedName name="chon2_28" localSheetId="17">#REF!</definedName>
    <definedName name="chon2_28">#REF!</definedName>
    <definedName name="chon3" localSheetId="15">#REF!</definedName>
    <definedName name="chon3" localSheetId="17">#REF!</definedName>
    <definedName name="chon3">#REF!</definedName>
    <definedName name="chon3_20" localSheetId="15">#REF!</definedName>
    <definedName name="chon3_20" localSheetId="17">#REF!</definedName>
    <definedName name="chon3_20">#REF!</definedName>
    <definedName name="chon3_28" localSheetId="15">#REF!</definedName>
    <definedName name="chon3_28" localSheetId="17">#REF!</definedName>
    <definedName name="chon3_28">#REF!</definedName>
    <definedName name="chongtron" localSheetId="15">#REF!</definedName>
    <definedName name="chongtron" localSheetId="17">#REF!</definedName>
    <definedName name="chongtron">#REF!</definedName>
    <definedName name="chongtron_20" localSheetId="15">#REF!</definedName>
    <definedName name="chongtron_20" localSheetId="17">#REF!</definedName>
    <definedName name="chongtron_20">#REF!</definedName>
    <definedName name="chongtron_28" localSheetId="15">#REF!</definedName>
    <definedName name="chongtron_28" localSheetId="17">#REF!</definedName>
    <definedName name="chongtron_28">#REF!</definedName>
    <definedName name="Chs_bq" localSheetId="15">#REF!</definedName>
    <definedName name="Chs_bq" localSheetId="17">#REF!</definedName>
    <definedName name="Chs_bq">#REF!</definedName>
    <definedName name="Chs_bq_20" localSheetId="15">#REF!</definedName>
    <definedName name="Chs_bq_20" localSheetId="17">#REF!</definedName>
    <definedName name="Chs_bq_20">#REF!</definedName>
    <definedName name="Chs_bq_28" localSheetId="15">#REF!</definedName>
    <definedName name="Chs_bq_28" localSheetId="17">#REF!</definedName>
    <definedName name="Chs_bq_28">#REF!</definedName>
    <definedName name="Chsau" localSheetId="15">#REF!</definedName>
    <definedName name="Chsau" localSheetId="17">#REF!</definedName>
    <definedName name="Chsau">#REF!</definedName>
    <definedName name="Chsau_20" localSheetId="15">#REF!</definedName>
    <definedName name="Chsau_20" localSheetId="17">#REF!</definedName>
    <definedName name="Chsau_20">#REF!</definedName>
    <definedName name="Chsau_28" localSheetId="15">#REF!</definedName>
    <definedName name="Chsau_28" localSheetId="17">#REF!</definedName>
    <definedName name="Chsau_28">#REF!</definedName>
    <definedName name="Chu" localSheetId="15">#REF!</definedName>
    <definedName name="Chu" localSheetId="17">#REF!</definedName>
    <definedName name="Chu">#REF!</definedName>
    <definedName name="Chu_28" localSheetId="15">#REF!</definedName>
    <definedName name="Chu_28" localSheetId="17">#REF!</definedName>
    <definedName name="Chu_28">#REF!</definedName>
    <definedName name="Chu_dau_tu" localSheetId="15">#REF!</definedName>
    <definedName name="Chu_dau_tu" localSheetId="17">#REF!</definedName>
    <definedName name="Chu_dau_tu">#REF!</definedName>
    <definedName name="chung">66</definedName>
    <definedName name="chungloainhapthan" localSheetId="15">#REF!</definedName>
    <definedName name="chungloainhapthan" localSheetId="16">#REF!</definedName>
    <definedName name="chungloainhapthan" localSheetId="17">#REF!</definedName>
    <definedName name="chungloainhapthan" localSheetId="14">#REF!</definedName>
    <definedName name="chungloainhapthan" localSheetId="20">#REF!</definedName>
    <definedName name="chungloainhapthan">#REF!</definedName>
    <definedName name="chungloaiXNT" localSheetId="15">#REF!</definedName>
    <definedName name="chungloaiXNT" localSheetId="16">#REF!</definedName>
    <definedName name="chungloaiXNT" localSheetId="17">#REF!</definedName>
    <definedName name="chungloaiXNT" localSheetId="14">#REF!</definedName>
    <definedName name="chungloaiXNT" localSheetId="20">#REF!</definedName>
    <definedName name="chungloaiXNT">#REF!</definedName>
    <definedName name="chungloaixuatthan" localSheetId="15">#REF!</definedName>
    <definedName name="chungloaixuatthan" localSheetId="16">#REF!</definedName>
    <definedName name="chungloaixuatthan" localSheetId="17">#REF!</definedName>
    <definedName name="chungloaixuatthan" localSheetId="14">#REF!</definedName>
    <definedName name="chungloaixuatthan" localSheetId="20">#REF!</definedName>
    <definedName name="chungloaixuatthan">#REF!</definedName>
    <definedName name="chuong1" localSheetId="15">#REF!</definedName>
    <definedName name="chuong1" localSheetId="17">#REF!</definedName>
    <definedName name="chuong1">#REF!</definedName>
    <definedName name="chuong1_20" localSheetId="15">#REF!</definedName>
    <definedName name="chuong1_20" localSheetId="17">#REF!</definedName>
    <definedName name="chuong1_20">#REF!</definedName>
    <definedName name="chuong1_28" localSheetId="15">#REF!</definedName>
    <definedName name="chuong1_28" localSheetId="17">#REF!</definedName>
    <definedName name="chuong1_28">#REF!</definedName>
    <definedName name="chuong10" localSheetId="15">#REF!</definedName>
    <definedName name="chuong10" localSheetId="17">#REF!</definedName>
    <definedName name="chuong10">#REF!</definedName>
    <definedName name="chuong10_20" localSheetId="15">#REF!</definedName>
    <definedName name="chuong10_20" localSheetId="17">#REF!</definedName>
    <definedName name="chuong10_20">#REF!</definedName>
    <definedName name="chuong10_28" localSheetId="15">#REF!</definedName>
    <definedName name="chuong10_28" localSheetId="17">#REF!</definedName>
    <definedName name="chuong10_28">#REF!</definedName>
    <definedName name="chuong11" localSheetId="15">#REF!</definedName>
    <definedName name="chuong11" localSheetId="17">#REF!</definedName>
    <definedName name="chuong11">#REF!</definedName>
    <definedName name="chuong11_20" localSheetId="15">#REF!</definedName>
    <definedName name="chuong11_20" localSheetId="17">#REF!</definedName>
    <definedName name="chuong11_20">#REF!</definedName>
    <definedName name="chuong11_28" localSheetId="15">#REF!</definedName>
    <definedName name="chuong11_28" localSheetId="17">#REF!</definedName>
    <definedName name="chuong11_28">#REF!</definedName>
    <definedName name="chuong12" localSheetId="15">#REF!</definedName>
    <definedName name="chuong12" localSheetId="17">#REF!</definedName>
    <definedName name="chuong12">#REF!</definedName>
    <definedName name="chuong12_20" localSheetId="15">#REF!</definedName>
    <definedName name="chuong12_20" localSheetId="17">#REF!</definedName>
    <definedName name="chuong12_20">#REF!</definedName>
    <definedName name="chuong12_28" localSheetId="15">#REF!</definedName>
    <definedName name="chuong12_28" localSheetId="17">#REF!</definedName>
    <definedName name="chuong12_28">#REF!</definedName>
    <definedName name="chuong13" localSheetId="15">#REF!</definedName>
    <definedName name="chuong13" localSheetId="17">#REF!</definedName>
    <definedName name="chuong13">#REF!</definedName>
    <definedName name="chuong13_20" localSheetId="15">#REF!</definedName>
    <definedName name="chuong13_20" localSheetId="17">#REF!</definedName>
    <definedName name="chuong13_20">#REF!</definedName>
    <definedName name="chuong13_28" localSheetId="15">#REF!</definedName>
    <definedName name="chuong13_28" localSheetId="17">#REF!</definedName>
    <definedName name="chuong13_28">#REF!</definedName>
    <definedName name="chuong14" localSheetId="15">#REF!</definedName>
    <definedName name="chuong14" localSheetId="17">#REF!</definedName>
    <definedName name="chuong14">#REF!</definedName>
    <definedName name="chuong14_20" localSheetId="15">#REF!</definedName>
    <definedName name="chuong14_20" localSheetId="17">#REF!</definedName>
    <definedName name="chuong14_20">#REF!</definedName>
    <definedName name="chuong14_28" localSheetId="15">#REF!</definedName>
    <definedName name="chuong14_28" localSheetId="17">#REF!</definedName>
    <definedName name="chuong14_28">#REF!</definedName>
    <definedName name="chuong15" localSheetId="15">#REF!</definedName>
    <definedName name="chuong15" localSheetId="17">#REF!</definedName>
    <definedName name="chuong15">#REF!</definedName>
    <definedName name="chuong15_20" localSheetId="15">#REF!</definedName>
    <definedName name="chuong15_20" localSheetId="17">#REF!</definedName>
    <definedName name="chuong15_20">#REF!</definedName>
    <definedName name="chuong15_28" localSheetId="15">#REF!</definedName>
    <definedName name="chuong15_28" localSheetId="17">#REF!</definedName>
    <definedName name="chuong15_28">#REF!</definedName>
    <definedName name="chuong16" localSheetId="15">#REF!</definedName>
    <definedName name="chuong16" localSheetId="17">#REF!</definedName>
    <definedName name="chuong16">#REF!</definedName>
    <definedName name="chuong16_20" localSheetId="15">#REF!</definedName>
    <definedName name="chuong16_20" localSheetId="17">#REF!</definedName>
    <definedName name="chuong16_20">#REF!</definedName>
    <definedName name="chuong16_28" localSheetId="15">#REF!</definedName>
    <definedName name="chuong16_28" localSheetId="17">#REF!</definedName>
    <definedName name="chuong16_28">#REF!</definedName>
    <definedName name="chuong17" localSheetId="15">#REF!</definedName>
    <definedName name="chuong17" localSheetId="17">#REF!</definedName>
    <definedName name="chuong17">#REF!</definedName>
    <definedName name="chuong17_20" localSheetId="15">#REF!</definedName>
    <definedName name="chuong17_20" localSheetId="17">#REF!</definedName>
    <definedName name="chuong17_20">#REF!</definedName>
    <definedName name="chuong17_28" localSheetId="15">#REF!</definedName>
    <definedName name="chuong17_28" localSheetId="17">#REF!</definedName>
    <definedName name="chuong17_28">#REF!</definedName>
    <definedName name="chuong2" localSheetId="15">#REF!</definedName>
    <definedName name="chuong2" localSheetId="17">#REF!</definedName>
    <definedName name="chuong2">#REF!</definedName>
    <definedName name="chuong2_20" localSheetId="15">#REF!</definedName>
    <definedName name="chuong2_20" localSheetId="17">#REF!</definedName>
    <definedName name="chuong2_20">#REF!</definedName>
    <definedName name="chuong2_28" localSheetId="15">#REF!</definedName>
    <definedName name="chuong2_28" localSheetId="17">#REF!</definedName>
    <definedName name="chuong2_28">#REF!</definedName>
    <definedName name="chuong3" localSheetId="15">#REF!</definedName>
    <definedName name="chuong3" localSheetId="17">#REF!</definedName>
    <definedName name="chuong3">#REF!</definedName>
    <definedName name="chuong3_20" localSheetId="15">#REF!</definedName>
    <definedName name="chuong3_20" localSheetId="17">#REF!</definedName>
    <definedName name="chuong3_20">#REF!</definedName>
    <definedName name="chuong3_28" localSheetId="15">#REF!</definedName>
    <definedName name="chuong3_28" localSheetId="17">#REF!</definedName>
    <definedName name="chuong3_28">#REF!</definedName>
    <definedName name="chuong4" localSheetId="15">#REF!</definedName>
    <definedName name="chuong4" localSheetId="17">#REF!</definedName>
    <definedName name="chuong4">#REF!</definedName>
    <definedName name="chuong4_20" localSheetId="15">#REF!</definedName>
    <definedName name="chuong4_20" localSheetId="17">#REF!</definedName>
    <definedName name="chuong4_20">#REF!</definedName>
    <definedName name="chuong4_28" localSheetId="15">#REF!</definedName>
    <definedName name="chuong4_28" localSheetId="17">#REF!</definedName>
    <definedName name="chuong4_28">#REF!</definedName>
    <definedName name="chuong5" localSheetId="15">#REF!</definedName>
    <definedName name="chuong5" localSheetId="17">#REF!</definedName>
    <definedName name="chuong5">#REF!</definedName>
    <definedName name="chuong5_20" localSheetId="15">#REF!</definedName>
    <definedName name="chuong5_20" localSheetId="17">#REF!</definedName>
    <definedName name="chuong5_20">#REF!</definedName>
    <definedName name="chuong5_28" localSheetId="15">#REF!</definedName>
    <definedName name="chuong5_28" localSheetId="17">#REF!</definedName>
    <definedName name="chuong5_28">#REF!</definedName>
    <definedName name="chuong6" localSheetId="15">#REF!</definedName>
    <definedName name="chuong6" localSheetId="17">#REF!</definedName>
    <definedName name="chuong6">#REF!</definedName>
    <definedName name="chuong6_20" localSheetId="15">#REF!</definedName>
    <definedName name="chuong6_20" localSheetId="17">#REF!</definedName>
    <definedName name="chuong6_20">#REF!</definedName>
    <definedName name="chuong6_28" localSheetId="15">#REF!</definedName>
    <definedName name="chuong6_28" localSheetId="17">#REF!</definedName>
    <definedName name="chuong6_28">#REF!</definedName>
    <definedName name="chuong7" localSheetId="15">#REF!</definedName>
    <definedName name="chuong7" localSheetId="17">#REF!</definedName>
    <definedName name="chuong7">#REF!</definedName>
    <definedName name="chuong7_20" localSheetId="15">#REF!</definedName>
    <definedName name="chuong7_20" localSheetId="17">#REF!</definedName>
    <definedName name="chuong7_20">#REF!</definedName>
    <definedName name="chuong7_28" localSheetId="15">#REF!</definedName>
    <definedName name="chuong7_28" localSheetId="17">#REF!</definedName>
    <definedName name="chuong7_28">#REF!</definedName>
    <definedName name="chuong8" localSheetId="15">#REF!</definedName>
    <definedName name="chuong8" localSheetId="17">#REF!</definedName>
    <definedName name="chuong8">#REF!</definedName>
    <definedName name="chuong8_20" localSheetId="15">#REF!</definedName>
    <definedName name="chuong8_20" localSheetId="17">#REF!</definedName>
    <definedName name="chuong8_20">#REF!</definedName>
    <definedName name="chuong8_28" localSheetId="15">#REF!</definedName>
    <definedName name="chuong8_28" localSheetId="17">#REF!</definedName>
    <definedName name="chuong8_28">#REF!</definedName>
    <definedName name="chuong9" localSheetId="15">#REF!</definedName>
    <definedName name="chuong9" localSheetId="17">#REF!</definedName>
    <definedName name="chuong9">#REF!</definedName>
    <definedName name="chuong9_20" localSheetId="15">#REF!</definedName>
    <definedName name="chuong9_20" localSheetId="17">#REF!</definedName>
    <definedName name="chuong9_20">#REF!</definedName>
    <definedName name="chuong9_28" localSheetId="15">#REF!</definedName>
    <definedName name="chuong9_28" localSheetId="17">#REF!</definedName>
    <definedName name="chuong9_28">#REF!</definedName>
    <definedName name="Chupdaucapcongotnong">"$#REF!.$B$762:$D$765"</definedName>
    <definedName name="Chupdaucapcongotnong_26" localSheetId="15">#REF!</definedName>
    <definedName name="Chupdaucapcongotnong_26" localSheetId="17">#REF!</definedName>
    <definedName name="Chupdaucapcongotnong_26">#REF!</definedName>
    <definedName name="Chupdaucapcongotnong_28" localSheetId="15">#REF!</definedName>
    <definedName name="Chupdaucapcongotnong_28" localSheetId="17">#REF!</definedName>
    <definedName name="Chupdaucapcongotnong_28">#REF!</definedName>
    <definedName name="Chupdaucapcongotnong_3">"$#REF!.$B$762:$D$765"</definedName>
    <definedName name="chuyen" localSheetId="15" hidden="1">{"'Sheet1'!$L$16"}</definedName>
    <definedName name="chuyen" localSheetId="16" hidden="1">{"'Sheet1'!$L$16"}</definedName>
    <definedName name="chuyen" localSheetId="17" hidden="1">{"'Sheet1'!$L$16"}</definedName>
    <definedName name="chuyen" localSheetId="14" hidden="1">{"'Sheet1'!$L$16"}</definedName>
    <definedName name="chuyen" hidden="1">{"'Sheet1'!$L$16"}</definedName>
    <definedName name="chvl">NA()</definedName>
    <definedName name="chvl_26" localSheetId="15">#REF!</definedName>
    <definedName name="chvl_26" localSheetId="17">#REF!</definedName>
    <definedName name="chvl_26">#REF!</definedName>
    <definedName name="chvl_28" localSheetId="15">#REF!</definedName>
    <definedName name="chvl_28" localSheetId="17">#REF!</definedName>
    <definedName name="chvl_28">#REF!</definedName>
    <definedName name="chvl_3">NA()</definedName>
    <definedName name="ci" localSheetId="15">#REF!</definedName>
    <definedName name="ci" localSheetId="17">#REF!</definedName>
    <definedName name="ci">#REF!</definedName>
    <definedName name="ci_20" localSheetId="15">#REF!</definedName>
    <definedName name="ci_20" localSheetId="17">#REF!</definedName>
    <definedName name="ci_20">#REF!</definedName>
    <definedName name="ci_28" localSheetId="15">#REF!</definedName>
    <definedName name="ci_28" localSheetId="17">#REF!</definedName>
    <definedName name="ci_28">#REF!</definedName>
    <definedName name="cii" localSheetId="15">#REF!</definedName>
    <definedName name="cii" localSheetId="17">#REF!</definedName>
    <definedName name="cii">#REF!</definedName>
    <definedName name="cii_20" localSheetId="15">#REF!</definedName>
    <definedName name="cii_20" localSheetId="17">#REF!</definedName>
    <definedName name="cii_20">#REF!</definedName>
    <definedName name="cii_28" localSheetId="15">#REF!</definedName>
    <definedName name="cii_28" localSheetId="17">#REF!</definedName>
    <definedName name="cii_28">#REF!</definedName>
    <definedName name="ciii" localSheetId="15">#REF!</definedName>
    <definedName name="ciii" localSheetId="17">#REF!</definedName>
    <definedName name="ciii">#REF!</definedName>
    <definedName name="ciii_20" localSheetId="15">#REF!</definedName>
    <definedName name="ciii_20" localSheetId="17">#REF!</definedName>
    <definedName name="ciii_20">#REF!</definedName>
    <definedName name="ciii_28" localSheetId="15">#REF!</definedName>
    <definedName name="ciii_28" localSheetId="17">#REF!</definedName>
    <definedName name="ciii_28">#REF!</definedName>
    <definedName name="citidd">NA()</definedName>
    <definedName name="citidd_26" localSheetId="15">#REF!</definedName>
    <definedName name="citidd_26" localSheetId="17">#REF!</definedName>
    <definedName name="citidd_26">#REF!</definedName>
    <definedName name="citidd_28" localSheetId="15">#REF!</definedName>
    <definedName name="citidd_28" localSheetId="17">#REF!</definedName>
    <definedName name="citidd_28">#REF!</definedName>
    <definedName name="citidd_3">NA()</definedName>
    <definedName name="City" localSheetId="15">#REF!</definedName>
    <definedName name="City" localSheetId="17">#REF!</definedName>
    <definedName name="City">#REF!</definedName>
    <definedName name="City_20" localSheetId="15">#REF!</definedName>
    <definedName name="City_20" localSheetId="17">#REF!</definedName>
    <definedName name="City_20">#REF!</definedName>
    <definedName name="City_28" localSheetId="15">#REF!</definedName>
    <definedName name="City_28" localSheetId="17">#REF!</definedName>
    <definedName name="City_28">#REF!</definedName>
    <definedName name="CK" localSheetId="15">#REF!</definedName>
    <definedName name="CK" localSheetId="16">#REF!</definedName>
    <definedName name="CK" localSheetId="17">#REF!</definedName>
    <definedName name="CK" localSheetId="14">#REF!</definedName>
    <definedName name="CK" localSheetId="19">#REF!</definedName>
    <definedName name="CK" localSheetId="20">#REF!</definedName>
    <definedName name="CK">#REF!</definedName>
    <definedName name="CK_26" localSheetId="15">#REF!</definedName>
    <definedName name="CK_26" localSheetId="17">#REF!</definedName>
    <definedName name="CK_26">#REF!</definedName>
    <definedName name="ck_28" localSheetId="15">#REF!</definedName>
    <definedName name="ck_28" localSheetId="17">#REF!</definedName>
    <definedName name="ck_28">#REF!</definedName>
    <definedName name="CK_3">"$#REF!.$J$10"</definedName>
    <definedName name="Ckc" localSheetId="15">#REF!</definedName>
    <definedName name="Ckc" localSheetId="17">#REF!</definedName>
    <definedName name="Ckc">#REF!</definedName>
    <definedName name="Ckc_28" localSheetId="15">#REF!</definedName>
    <definedName name="Ckc_28" localSheetId="17">#REF!</definedName>
    <definedName name="Ckc_28">#REF!</definedName>
    <definedName name="ckka" localSheetId="15">#REF!</definedName>
    <definedName name="ckka" localSheetId="17">#REF!</definedName>
    <definedName name="ckka">#REF!</definedName>
    <definedName name="ckka_20" localSheetId="15">#REF!</definedName>
    <definedName name="ckka_20" localSheetId="17">#REF!</definedName>
    <definedName name="ckka_20">#REF!</definedName>
    <definedName name="ckka_28" localSheetId="15">#REF!</definedName>
    <definedName name="ckka_28" localSheetId="17">#REF!</definedName>
    <definedName name="ckka_28">#REF!</definedName>
    <definedName name="ckn" localSheetId="15">#REF!</definedName>
    <definedName name="ckn" localSheetId="17">#REF!</definedName>
    <definedName name="ckn">#REF!</definedName>
    <definedName name="ckn_20" localSheetId="15">#REF!</definedName>
    <definedName name="ckn_20" localSheetId="17">#REF!</definedName>
    <definedName name="ckn_20">#REF!</definedName>
    <definedName name="ckn_28" localSheetId="15">#REF!</definedName>
    <definedName name="ckn_28" localSheetId="17">#REF!</definedName>
    <definedName name="ckn_28">#REF!</definedName>
    <definedName name="ckn12_20" localSheetId="15">#REF!</definedName>
    <definedName name="ckn12_20" localSheetId="17">#REF!</definedName>
    <definedName name="ckn12_20">#REF!</definedName>
    <definedName name="ckn12_28" localSheetId="15">#REF!</definedName>
    <definedName name="ckn12_28" localSheetId="17">#REF!</definedName>
    <definedName name="ckn12_28">#REF!</definedName>
    <definedName name="ckna" localSheetId="15">#REF!</definedName>
    <definedName name="ckna" localSheetId="17">#REF!</definedName>
    <definedName name="ckna">#REF!</definedName>
    <definedName name="ckna_20" localSheetId="15">#REF!</definedName>
    <definedName name="ckna_20" localSheetId="17">#REF!</definedName>
    <definedName name="ckna_20">#REF!</definedName>
    <definedName name="ckna_28" localSheetId="15">#REF!</definedName>
    <definedName name="ckna_28" localSheetId="17">#REF!</definedName>
    <definedName name="ckna_28">#REF!</definedName>
    <definedName name="cknc">NA()</definedName>
    <definedName name="cknc_26" localSheetId="15">#REF!</definedName>
    <definedName name="cknc_26" localSheetId="17">#REF!</definedName>
    <definedName name="cknc_26">#REF!</definedName>
    <definedName name="cknc_28" localSheetId="15">#REF!</definedName>
    <definedName name="cknc_28" localSheetId="17">#REF!</definedName>
    <definedName name="cknc_28">#REF!</definedName>
    <definedName name="cknc_3">NA()</definedName>
    <definedName name="ckvl">NA()</definedName>
    <definedName name="ckvl_26" localSheetId="15">#REF!</definedName>
    <definedName name="ckvl_26" localSheetId="17">#REF!</definedName>
    <definedName name="ckvl_26">#REF!</definedName>
    <definedName name="ckvl_28" localSheetId="15">#REF!</definedName>
    <definedName name="ckvl_28" localSheetId="17">#REF!</definedName>
    <definedName name="ckvl_28">#REF!</definedName>
    <definedName name="ckvl_3">NA()</definedName>
    <definedName name="Cl" localSheetId="15">#REF!</definedName>
    <definedName name="Cl" localSheetId="16">#REF!</definedName>
    <definedName name="Cl" localSheetId="17">#REF!</definedName>
    <definedName name="Cl" localSheetId="14">#REF!</definedName>
    <definedName name="CL" localSheetId="19">#REF!</definedName>
    <definedName name="CL" localSheetId="20">#REF!</definedName>
    <definedName name="Cl">#REF!</definedName>
    <definedName name="cl_20" localSheetId="15">#REF!</definedName>
    <definedName name="cl_20" localSheetId="17">#REF!</definedName>
    <definedName name="cl_20">#REF!</definedName>
    <definedName name="cl_MCX" localSheetId="15">#REF!</definedName>
    <definedName name="cl_MCX" localSheetId="17">#REF!</definedName>
    <definedName name="cl_MCX">#REF!</definedName>
    <definedName name="Class_1" localSheetId="15">#REF!</definedName>
    <definedName name="Class_1" localSheetId="17">#REF!</definedName>
    <definedName name="Class_1">#REF!</definedName>
    <definedName name="Class_1_20" localSheetId="15">#REF!</definedName>
    <definedName name="Class_1_20" localSheetId="17">#REF!</definedName>
    <definedName name="Class_1_20">#REF!</definedName>
    <definedName name="Class_1_28" localSheetId="15">#REF!</definedName>
    <definedName name="Class_1_28" localSheetId="17">#REF!</definedName>
    <definedName name="Class_1_28">#REF!</definedName>
    <definedName name="Class_2" localSheetId="15">#REF!</definedName>
    <definedName name="Class_2" localSheetId="17">#REF!</definedName>
    <definedName name="Class_2">#REF!</definedName>
    <definedName name="Class_2_20" localSheetId="15">#REF!</definedName>
    <definedName name="Class_2_20" localSheetId="17">#REF!</definedName>
    <definedName name="Class_2_20">#REF!</definedName>
    <definedName name="Class_2_28" localSheetId="15">#REF!</definedName>
    <definedName name="Class_2_28" localSheetId="17">#REF!</definedName>
    <definedName name="Class_2_28">#REF!</definedName>
    <definedName name="Class_3" localSheetId="15">#REF!</definedName>
    <definedName name="Class_3" localSheetId="17">#REF!</definedName>
    <definedName name="Class_3">#REF!</definedName>
    <definedName name="Class_3_20" localSheetId="15">#REF!</definedName>
    <definedName name="Class_3_20" localSheetId="17">#REF!</definedName>
    <definedName name="Class_3_20">#REF!</definedName>
    <definedName name="Class_3_28" localSheetId="15">#REF!</definedName>
    <definedName name="Class_3_28" localSheetId="17">#REF!</definedName>
    <definedName name="Class_3_28">#REF!</definedName>
    <definedName name="Class_4" localSheetId="15">#REF!</definedName>
    <definedName name="Class_4" localSheetId="17">#REF!</definedName>
    <definedName name="Class_4">#REF!</definedName>
    <definedName name="Class_4_20" localSheetId="15">#REF!</definedName>
    <definedName name="Class_4_20" localSheetId="17">#REF!</definedName>
    <definedName name="Class_4_20">#REF!</definedName>
    <definedName name="Class_4_28" localSheetId="15">#REF!</definedName>
    <definedName name="Class_4_28" localSheetId="17">#REF!</definedName>
    <definedName name="Class_4_28">#REF!</definedName>
    <definedName name="Class_5" localSheetId="15">#REF!</definedName>
    <definedName name="Class_5" localSheetId="17">#REF!</definedName>
    <definedName name="Class_5">#REF!</definedName>
    <definedName name="Class_5_20" localSheetId="15">#REF!</definedName>
    <definedName name="Class_5_20" localSheetId="17">#REF!</definedName>
    <definedName name="Class_5_20">#REF!</definedName>
    <definedName name="Class_5_28" localSheetId="15">#REF!</definedName>
    <definedName name="Class_5_28" localSheetId="17">#REF!</definedName>
    <definedName name="Class_5_28">#REF!</definedName>
    <definedName name="class2b" localSheetId="15">#REF!</definedName>
    <definedName name="class2b" localSheetId="17">#REF!</definedName>
    <definedName name="class2b">#REF!</definedName>
    <definedName name="class2b_28" localSheetId="15">#REF!</definedName>
    <definedName name="class2b_28" localSheetId="17">#REF!</definedName>
    <definedName name="class2b_28">#REF!</definedName>
    <definedName name="classdb" localSheetId="15">#REF!</definedName>
    <definedName name="classdb" localSheetId="17">#REF!</definedName>
    <definedName name="classdb">#REF!</definedName>
    <definedName name="classdb_28" localSheetId="15">#REF!</definedName>
    <definedName name="classdb_28" localSheetId="17">#REF!</definedName>
    <definedName name="classdb_28">#REF!</definedName>
    <definedName name="classe" localSheetId="15">#REF!</definedName>
    <definedName name="classe" localSheetId="17">#REF!</definedName>
    <definedName name="classe">#REF!</definedName>
    <definedName name="classg" localSheetId="15">#REF!</definedName>
    <definedName name="classg" localSheetId="17">#REF!</definedName>
    <definedName name="classg">#REF!</definedName>
    <definedName name="ClayNden" localSheetId="15">#REF!</definedName>
    <definedName name="ClayNden" localSheetId="17">#REF!</definedName>
    <definedName name="ClayNden">#REF!</definedName>
    <definedName name="ClayNden_20" localSheetId="15">#REF!</definedName>
    <definedName name="ClayNden_20" localSheetId="17">#REF!</definedName>
    <definedName name="ClayNden_20">#REF!</definedName>
    <definedName name="ClayNden_28" localSheetId="15">#REF!</definedName>
    <definedName name="ClayNden_28" localSheetId="17">#REF!</definedName>
    <definedName name="ClayNden_28">#REF!</definedName>
    <definedName name="clear" localSheetId="15">#REF!</definedName>
    <definedName name="clear" localSheetId="17">#REF!</definedName>
    <definedName name="clear">#REF!</definedName>
    <definedName name="clear_28" localSheetId="15">#REF!</definedName>
    <definedName name="clear_28" localSheetId="17">#REF!</definedName>
    <definedName name="clear_28">#REF!</definedName>
    <definedName name="CLECH_0.4" localSheetId="15">#REF!</definedName>
    <definedName name="CLECH_0.4" localSheetId="17">#REF!</definedName>
    <definedName name="CLECH_0.4">#REF!</definedName>
    <definedName name="CLECT" localSheetId="15">#REF!</definedName>
    <definedName name="CLECT" localSheetId="17">#REF!</definedName>
    <definedName name="CLECT">#REF!</definedName>
    <definedName name="CLECT_28" localSheetId="15">#REF!</definedName>
    <definedName name="CLECT_28" localSheetId="17">#REF!</definedName>
    <definedName name="CLECT_28">#REF!</definedName>
    <definedName name="CLIENT" localSheetId="15">#REF!</definedName>
    <definedName name="CLIENT" localSheetId="17">#REF!</definedName>
    <definedName name="CLIENT">#REF!</definedName>
    <definedName name="CLIENT_20" localSheetId="15">#REF!</definedName>
    <definedName name="CLIENT_20" localSheetId="17">#REF!</definedName>
    <definedName name="CLIENT_20">#REF!</definedName>
    <definedName name="CLIEOS" localSheetId="15">#REF!</definedName>
    <definedName name="CLIEOS" localSheetId="17">#REF!</definedName>
    <definedName name="CLIEOS">#REF!</definedName>
    <definedName name="CLIEOS_28" localSheetId="15">#REF!</definedName>
    <definedName name="CLIEOS_28" localSheetId="17">#REF!</definedName>
    <definedName name="CLIEOS_28">#REF!</definedName>
    <definedName name="CLTMP" localSheetId="15">#REF!</definedName>
    <definedName name="CLTMP" localSheetId="17">#REF!</definedName>
    <definedName name="CLTMP">#REF!</definedName>
    <definedName name="CLVC" localSheetId="15">#REF!</definedName>
    <definedName name="CLVC" localSheetId="17">#REF!</definedName>
    <definedName name="CLVC">#REF!</definedName>
    <definedName name="clvc1_1" localSheetId="15">#REF!</definedName>
    <definedName name="clvc1_1" localSheetId="17">#REF!</definedName>
    <definedName name="clvc1_1">#REF!</definedName>
    <definedName name="clvc1_2" localSheetId="15">#REF!</definedName>
    <definedName name="clvc1_2" localSheetId="17">#REF!</definedName>
    <definedName name="clvc1_2">#REF!</definedName>
    <definedName name="clvc1_20" localSheetId="15">#REF!</definedName>
    <definedName name="clvc1_20" localSheetId="17">#REF!</definedName>
    <definedName name="clvc1_20">#REF!</definedName>
    <definedName name="clvc1_25" localSheetId="15">#REF!</definedName>
    <definedName name="clvc1_25" localSheetId="17">#REF!</definedName>
    <definedName name="clvc1_25">#REF!</definedName>
    <definedName name="clvc1_26" localSheetId="15">#REF!</definedName>
    <definedName name="clvc1_26" localSheetId="17">#REF!</definedName>
    <definedName name="clvc1_26">#REF!</definedName>
    <definedName name="clvc1_28" localSheetId="15">#REF!</definedName>
    <definedName name="clvc1_28" localSheetId="17">#REF!</definedName>
    <definedName name="clvc1_28">#REF!</definedName>
    <definedName name="clvc1_3_1" localSheetId="15">#REF!</definedName>
    <definedName name="clvc1_3_1" localSheetId="17">#REF!</definedName>
    <definedName name="clvc1_3_1">#REF!</definedName>
    <definedName name="clvc1_3_2" localSheetId="15">#REF!</definedName>
    <definedName name="clvc1_3_2" localSheetId="17">#REF!</definedName>
    <definedName name="clvc1_3_2">#REF!</definedName>
    <definedName name="clvc1_3_20" localSheetId="15">#REF!</definedName>
    <definedName name="clvc1_3_20" localSheetId="17">#REF!</definedName>
    <definedName name="clvc1_3_20">#REF!</definedName>
    <definedName name="clvc1_3_25" localSheetId="15">#REF!</definedName>
    <definedName name="clvc1_3_25" localSheetId="17">#REF!</definedName>
    <definedName name="clvc1_3_25">#REF!</definedName>
    <definedName name="CLVC3">0.1</definedName>
    <definedName name="CLVC35" localSheetId="15">#REF!</definedName>
    <definedName name="CLVC35" localSheetId="17">#REF!</definedName>
    <definedName name="CLVC35">#REF!</definedName>
    <definedName name="CLVC35_20" localSheetId="15">#REF!</definedName>
    <definedName name="CLVC35_20" localSheetId="17">#REF!</definedName>
    <definedName name="CLVC35_20">#REF!</definedName>
    <definedName name="CLVC35_28" localSheetId="15">#REF!</definedName>
    <definedName name="CLVC35_28" localSheetId="17">#REF!</definedName>
    <definedName name="CLVC35_28">#REF!</definedName>
    <definedName name="CLVCTB" localSheetId="15">#REF!</definedName>
    <definedName name="CLVCTB" localSheetId="16">#REF!</definedName>
    <definedName name="CLVCTB" localSheetId="17">#REF!</definedName>
    <definedName name="CLVCTB" localSheetId="14">#REF!</definedName>
    <definedName name="CLVCTB" localSheetId="19">#REF!</definedName>
    <definedName name="CLVCTB" localSheetId="20">#REF!</definedName>
    <definedName name="CLVCTB">#REF!</definedName>
    <definedName name="CLVCTB_26" localSheetId="15">#REF!</definedName>
    <definedName name="CLVCTB_26" localSheetId="17">#REF!</definedName>
    <definedName name="CLVCTB_26">#REF!</definedName>
    <definedName name="CLVCTB_28" localSheetId="15">#REF!</definedName>
    <definedName name="CLVCTB_28" localSheetId="17">#REF!</definedName>
    <definedName name="CLVCTB_28">#REF!</definedName>
    <definedName name="CLVCTB_3">"$#REF!.$D$4"</definedName>
    <definedName name="CLVL" localSheetId="15">#REF!</definedName>
    <definedName name="CLVL" localSheetId="16">#REF!</definedName>
    <definedName name="CLVL" localSheetId="17">#REF!</definedName>
    <definedName name="CLVL" localSheetId="14">#REF!</definedName>
    <definedName name="CLVL" localSheetId="19">#REF!</definedName>
    <definedName name="CLVL" localSheetId="20">#REF!</definedName>
    <definedName name="CLVL">#REF!</definedName>
    <definedName name="CLyTC" localSheetId="15">#REF!</definedName>
    <definedName name="CLyTC" localSheetId="17">#REF!</definedName>
    <definedName name="CLyTC">#REF!</definedName>
    <definedName name="cmin" localSheetId="15">#REF!</definedName>
    <definedName name="cmin" localSheetId="17">#REF!</definedName>
    <definedName name="cmin">#REF!</definedName>
    <definedName name="cmin_28" localSheetId="15">#REF!</definedName>
    <definedName name="cmin_28" localSheetId="17">#REF!</definedName>
    <definedName name="cmin_28">#REF!</definedName>
    <definedName name="cn" localSheetId="15">#REF!</definedName>
    <definedName name="cn" localSheetId="17">#REF!</definedName>
    <definedName name="cn">#REF!</definedName>
    <definedName name="cn_20" localSheetId="15">#REF!</definedName>
    <definedName name="cn_20" localSheetId="17">#REF!</definedName>
    <definedName name="cn_20">#REF!</definedName>
    <definedName name="cn_28" localSheetId="15">#REF!</definedName>
    <definedName name="cn_28" localSheetId="17">#REF!</definedName>
    <definedName name="cn_28">#REF!</definedName>
    <definedName name="cN_fix" localSheetId="15">#REF!</definedName>
    <definedName name="cN_fix" localSheetId="17">#REF!</definedName>
    <definedName name="cN_fix">#REF!</definedName>
    <definedName name="cN_fix_20" localSheetId="15">#REF!</definedName>
    <definedName name="cN_fix_20" localSheetId="17">#REF!</definedName>
    <definedName name="cN_fix_20">#REF!</definedName>
    <definedName name="cN_fix_28" localSheetId="15">#REF!</definedName>
    <definedName name="cN_fix_28" localSheetId="17">#REF!</definedName>
    <definedName name="cN_fix_28">#REF!</definedName>
    <definedName name="CN3p_28" localSheetId="15">#REF!</definedName>
    <definedName name="CN3p_28" localSheetId="17">#REF!</definedName>
    <definedName name="CN3p_28">#REF!</definedName>
    <definedName name="CNC" localSheetId="15">#REF!</definedName>
    <definedName name="CNC" localSheetId="17">#REF!</definedName>
    <definedName name="CNC">#REF!</definedName>
    <definedName name="CNC_26" localSheetId="15">#REF!</definedName>
    <definedName name="CNC_26" localSheetId="17">#REF!</definedName>
    <definedName name="CNC_26">#REF!</definedName>
    <definedName name="CNC_28" localSheetId="15">#REF!</definedName>
    <definedName name="CNC_28" localSheetId="17">#REF!</definedName>
    <definedName name="CNC_28">#REF!</definedName>
    <definedName name="CNC_3">"$#REF!.$K$50:$K$129"</definedName>
    <definedName name="CND" localSheetId="15">#REF!</definedName>
    <definedName name="CND" localSheetId="17">#REF!</definedName>
    <definedName name="CND">#REF!</definedName>
    <definedName name="CND_26" localSheetId="15">#REF!</definedName>
    <definedName name="CND_26" localSheetId="17">#REF!</definedName>
    <definedName name="CND_26">#REF!</definedName>
    <definedName name="CND_28" localSheetId="15">#REF!</definedName>
    <definedName name="CND_28" localSheetId="17">#REF!</definedName>
    <definedName name="CND_28">#REF!</definedName>
    <definedName name="CND_3">"$#REF!.$L$50:$L$129"</definedName>
    <definedName name="cNden" localSheetId="15">#REF!</definedName>
    <definedName name="cNden" localSheetId="17">#REF!</definedName>
    <definedName name="cNden">#REF!</definedName>
    <definedName name="cNden_20" localSheetId="15">#REF!</definedName>
    <definedName name="cNden_20" localSheetId="17">#REF!</definedName>
    <definedName name="cNden_20">#REF!</definedName>
    <definedName name="cNden_28" localSheetId="15">#REF!</definedName>
    <definedName name="cNden_28" localSheetId="17">#REF!</definedName>
    <definedName name="cNden_28">#REF!</definedName>
    <definedName name="cne" localSheetId="15">#REF!</definedName>
    <definedName name="cne" localSheetId="17">#REF!</definedName>
    <definedName name="cne">#REF!</definedName>
    <definedName name="cne_20" localSheetId="15">#REF!</definedName>
    <definedName name="cne_20" localSheetId="17">#REF!</definedName>
    <definedName name="cne_20">#REF!</definedName>
    <definedName name="cne_28" localSheetId="15">#REF!</definedName>
    <definedName name="cne_28" localSheetId="17">#REF!</definedName>
    <definedName name="cne_28">#REF!</definedName>
    <definedName name="CNG" localSheetId="15">#REF!</definedName>
    <definedName name="CNG" localSheetId="17">#REF!</definedName>
    <definedName name="CNG">#REF!</definedName>
    <definedName name="CNG_26" localSheetId="15">#REF!</definedName>
    <definedName name="CNG_26" localSheetId="17">#REF!</definedName>
    <definedName name="CNG_26">#REF!</definedName>
    <definedName name="CNG_28" localSheetId="15">#REF!</definedName>
    <definedName name="CNG_28" localSheetId="17">#REF!</definedName>
    <definedName name="CNG_28">#REF!</definedName>
    <definedName name="CNG_3">"$#REF!.$J$50:$J$129"</definedName>
    <definedName name="Cñi" localSheetId="15">#REF!</definedName>
    <definedName name="Cñi" localSheetId="17">#REF!</definedName>
    <definedName name="Cñi">#REF!</definedName>
    <definedName name="cnxd2000">1.58</definedName>
    <definedName name="cnxd2005">2.19</definedName>
    <definedName name="cnxd2010">2.8</definedName>
    <definedName name="cnxd97">1.26</definedName>
    <definedName name="cnxd98">1.34</definedName>
    <definedName name="cnxd99">1.45</definedName>
    <definedName name="Co" localSheetId="15">#REF!</definedName>
    <definedName name="Co" localSheetId="16">#REF!</definedName>
    <definedName name="Co" localSheetId="17">#REF!</definedName>
    <definedName name="Co" localSheetId="14">#REF!</definedName>
    <definedName name="Co" localSheetId="19">#REF!</definedName>
    <definedName name="Co" localSheetId="20">#REF!</definedName>
    <definedName name="Co">#REF!</definedName>
    <definedName name="co." localSheetId="15">#REF!</definedName>
    <definedName name="co." localSheetId="16">#REF!</definedName>
    <definedName name="co." localSheetId="17">#REF!</definedName>
    <definedName name="co." localSheetId="14">#REF!</definedName>
    <definedName name="co." localSheetId="20">#REF!</definedName>
    <definedName name="co.">#REF!</definedName>
    <definedName name="co.." localSheetId="15">#REF!</definedName>
    <definedName name="co.." localSheetId="16">#REF!</definedName>
    <definedName name="co.." localSheetId="17">#REF!</definedName>
    <definedName name="co.." localSheetId="14">#REF!</definedName>
    <definedName name="co.." localSheetId="20">#REF!</definedName>
    <definedName name="co..">#REF!</definedName>
    <definedName name="Co_20" localSheetId="15">#REF!</definedName>
    <definedName name="Co_20" localSheetId="17">#REF!</definedName>
    <definedName name="Co_20">#REF!</definedName>
    <definedName name="coar" localSheetId="15">#REF!</definedName>
    <definedName name="coar" localSheetId="17">#REF!</definedName>
    <definedName name="coar">#REF!</definedName>
    <definedName name="COAT">NA()</definedName>
    <definedName name="COAT_26" localSheetId="15">#REF!</definedName>
    <definedName name="COAT_26" localSheetId="17">#REF!</definedName>
    <definedName name="COAT_26">#REF!</definedName>
    <definedName name="COAT_28" localSheetId="15">#REF!</definedName>
    <definedName name="COAT_28" localSheetId="17">#REF!</definedName>
    <definedName name="COAT_28">#REF!</definedName>
    <definedName name="COBSDC" localSheetId="15">#REF!</definedName>
    <definedName name="COBSDC" localSheetId="16">#REF!</definedName>
    <definedName name="COBSDC" localSheetId="17">#REF!</definedName>
    <definedName name="COBSDC" localSheetId="14">#REF!</definedName>
    <definedName name="COBSDC">#REF!</definedName>
    <definedName name="coc" localSheetId="15">#REF!</definedName>
    <definedName name="coc" localSheetId="17">#REF!</definedName>
    <definedName name="coc">#REF!</definedName>
    <definedName name="COC_1.2" localSheetId="15">#REF!</definedName>
    <definedName name="COC_1.2" localSheetId="16">#REF!</definedName>
    <definedName name="COC_1.2" localSheetId="17">#REF!</definedName>
    <definedName name="COC_1.2" localSheetId="14">#REF!</definedName>
    <definedName name="COC_1.2">#REF!</definedName>
    <definedName name="Coc_2m" localSheetId="15">#REF!</definedName>
    <definedName name="Coc_2m" localSheetId="16">#REF!</definedName>
    <definedName name="Coc_2m" localSheetId="17">#REF!</definedName>
    <definedName name="Coc_2m" localSheetId="14">#REF!</definedName>
    <definedName name="Coc_2m">#REF!</definedName>
    <definedName name="Coc_60" localSheetId="15" hidden="1">{"'Sheet1'!$L$16"}</definedName>
    <definedName name="Coc_60" localSheetId="16" hidden="1">{"'Sheet1'!$L$16"}</definedName>
    <definedName name="Coc_60" localSheetId="17" hidden="1">{"'Sheet1'!$L$16"}</definedName>
    <definedName name="Coc_60" localSheetId="14" hidden="1">{"'Sheet1'!$L$16"}</definedName>
    <definedName name="Coc_60" hidden="1">{"'Sheet1'!$L$16"}</definedName>
    <definedName name="Coc_BTCT" localSheetId="15">#REF!</definedName>
    <definedName name="Coc_BTCT" localSheetId="17">#REF!</definedName>
    <definedName name="Coc_BTCT">#REF!</definedName>
    <definedName name="Coc_BTCT_20" localSheetId="15">#REF!</definedName>
    <definedName name="Coc_BTCT_20" localSheetId="17">#REF!</definedName>
    <definedName name="Coc_BTCT_20">#REF!</definedName>
    <definedName name="Coc_BTCT_28" localSheetId="15">#REF!</definedName>
    <definedName name="Coc_BTCT_28" localSheetId="17">#REF!</definedName>
    <definedName name="Coc_BTCT_28">#REF!</definedName>
    <definedName name="coc1.2m" localSheetId="15">#REF!</definedName>
    <definedName name="coc1.2m" localSheetId="17">#REF!</definedName>
    <definedName name="coc1.2m">#REF!</definedName>
    <definedName name="coc1.2m_28" localSheetId="15">#REF!</definedName>
    <definedName name="coc1.2m_28" localSheetId="17">#REF!</definedName>
    <definedName name="coc1.2m_28">#REF!</definedName>
    <definedName name="coc1m" localSheetId="15">#REF!</definedName>
    <definedName name="coc1m" localSheetId="17">#REF!</definedName>
    <definedName name="coc1m">#REF!</definedName>
    <definedName name="coc1m_28" localSheetId="15">#REF!</definedName>
    <definedName name="coc1m_28" localSheetId="17">#REF!</definedName>
    <definedName name="coc1m_28">#REF!</definedName>
    <definedName name="coc20x20" localSheetId="15">#REF!</definedName>
    <definedName name="coc20x20" localSheetId="17">#REF!</definedName>
    <definedName name="coc20x20">#REF!</definedName>
    <definedName name="coc20x20_28" localSheetId="15">#REF!</definedName>
    <definedName name="coc20x20_28" localSheetId="17">#REF!</definedName>
    <definedName name="coc20x20_28">#REF!</definedName>
    <definedName name="cocaudautu" localSheetId="15">#REF!</definedName>
    <definedName name="cocaudautu" localSheetId="17">#REF!</definedName>
    <definedName name="cocaudautu">#REF!</definedName>
    <definedName name="CocauKT" localSheetId="15">#REF!</definedName>
    <definedName name="CocauKT" localSheetId="17">#REF!</definedName>
    <definedName name="CocauKT">#REF!</definedName>
    <definedName name="CoCauN" localSheetId="15" hidden="1">{"'Sheet1'!$L$16"}</definedName>
    <definedName name="CoCauN" localSheetId="16" hidden="1">{"'Sheet1'!$L$16"}</definedName>
    <definedName name="CoCauN" localSheetId="17" hidden="1">{"'Sheet1'!$L$16"}</definedName>
    <definedName name="CoCauN" localSheetId="14" hidden="1">{"'Sheet1'!$L$16"}</definedName>
    <definedName name="CoCauN" hidden="1">{"'Sheet1'!$L$16"}</definedName>
    <definedName name="Cocbetong">"$#REF!.$B$44:$D$49"</definedName>
    <definedName name="Cocbetong_26" localSheetId="15">#REF!</definedName>
    <definedName name="Cocbetong_26" localSheetId="17">#REF!</definedName>
    <definedName name="Cocbetong_26">#REF!</definedName>
    <definedName name="Cocbetong_28" localSheetId="15">#REF!</definedName>
    <definedName name="Cocbetong_28" localSheetId="17">#REF!</definedName>
    <definedName name="Cocbetong_28">#REF!</definedName>
    <definedName name="Cocbetong_3">"$#REF!.$B$44:$D$49"</definedName>
    <definedName name="cocbtct" localSheetId="15">#REF!</definedName>
    <definedName name="cocbtct" localSheetId="17">#REF!</definedName>
    <definedName name="cocbtct">#REF!</definedName>
    <definedName name="cocot" localSheetId="15">#REF!</definedName>
    <definedName name="cocot" localSheetId="17">#REF!</definedName>
    <definedName name="cocot">#REF!</definedName>
    <definedName name="cocott" localSheetId="15">#REF!</definedName>
    <definedName name="cocott" localSheetId="17">#REF!</definedName>
    <definedName name="cocott">#REF!</definedName>
    <definedName name="COCTIEU" localSheetId="15">#REF!</definedName>
    <definedName name="COCTIEU" localSheetId="17">#REF!</definedName>
    <definedName name="COCTIEU">#REF!</definedName>
    <definedName name="COCTIEU_20" localSheetId="15">#REF!</definedName>
    <definedName name="COCTIEU_20" localSheetId="17">#REF!</definedName>
    <definedName name="COCTIEU_20">#REF!</definedName>
    <definedName name="COCTIEU_28" localSheetId="15">#REF!</definedName>
    <definedName name="COCTIEU_28" localSheetId="17">#REF!</definedName>
    <definedName name="COCTIEU_28">#REF!</definedName>
    <definedName name="cocvt" localSheetId="15">#REF!</definedName>
    <definedName name="cocvt" localSheetId="17">#REF!</definedName>
    <definedName name="cocvt">#REF!</definedName>
    <definedName name="cocvt_20" localSheetId="15">#REF!</definedName>
    <definedName name="cocvt_20" localSheetId="17">#REF!</definedName>
    <definedName name="cocvt_20">#REF!</definedName>
    <definedName name="cocvt_28" localSheetId="15">#REF!</definedName>
    <definedName name="cocvt_28" localSheetId="17">#REF!</definedName>
    <definedName name="cocvt_28">#REF!</definedName>
    <definedName name="code" localSheetId="15">#REF!</definedName>
    <definedName name="code" localSheetId="16">#REF!</definedName>
    <definedName name="code" localSheetId="17">#REF!</definedName>
    <definedName name="code" localSheetId="14">#REF!</definedName>
    <definedName name="code">#REF!</definedName>
    <definedName name="cogg" localSheetId="15">#REF!</definedName>
    <definedName name="cogg" localSheetId="17">#REF!</definedName>
    <definedName name="cogg">#REF!</definedName>
    <definedName name="coi" localSheetId="15">#REF!</definedName>
    <definedName name="coi" localSheetId="17">#REF!</definedName>
    <definedName name="coi">#REF!</definedName>
    <definedName name="coi_28" localSheetId="15">#REF!</definedName>
    <definedName name="coi_28" localSheetId="17">#REF!</definedName>
    <definedName name="coi_28">#REF!</definedName>
    <definedName name="Cöï_ly_vaän_chuyeãn" localSheetId="15">#REF!</definedName>
    <definedName name="Cöï_ly_vaän_chuyeãn" localSheetId="16">#REF!</definedName>
    <definedName name="Cöï_ly_vaän_chuyeãn" localSheetId="17">#REF!</definedName>
    <definedName name="Cöï_ly_vaän_chuyeãn" localSheetId="14">#REF!</definedName>
    <definedName name="Cöï_ly_vaän_chuyeãn" localSheetId="19">#REF!</definedName>
    <definedName name="Cöï_ly_vaän_chuyeãn" localSheetId="20">#REF!</definedName>
    <definedName name="Cöï_ly_vaän_chuyeãn">#REF!</definedName>
    <definedName name="CÖÏ_LY_VAÄN_CHUYEÅN" localSheetId="15">#REF!</definedName>
    <definedName name="CÖÏ_LY_VAÄN_CHUYEÅN" localSheetId="16">#REF!</definedName>
    <definedName name="CÖÏ_LY_VAÄN_CHUYEÅN" localSheetId="17">#REF!</definedName>
    <definedName name="CÖÏ_LY_VAÄN_CHUYEÅN" localSheetId="14">#REF!</definedName>
    <definedName name="CÖÏ_LY_VAÄN_CHUYEÅN" localSheetId="19">#REF!</definedName>
    <definedName name="CÖÏ_LY_VAÄN_CHUYEÅN" localSheetId="20">#REF!</definedName>
    <definedName name="CÖÏ_LY_VAÄN_CHUYEÅN">#REF!</definedName>
    <definedName name="Cöï_ly_vaän_chuyeãn_26" localSheetId="15">#REF!</definedName>
    <definedName name="Cöï_ly_vaän_chuyeãn_26" localSheetId="17">#REF!</definedName>
    <definedName name="Cöï_ly_vaän_chuyeãn_26">#REF!</definedName>
    <definedName name="CÖÏ_LY_VAÄN_CHUYEÅN_26" localSheetId="15">#REF!</definedName>
    <definedName name="CÖÏ_LY_VAÄN_CHUYEÅN_26" localSheetId="17">#REF!</definedName>
    <definedName name="CÖÏ_LY_VAÄN_CHUYEÅN_26">#REF!</definedName>
    <definedName name="Cöï_ly_vaän_chuyeãn_28" localSheetId="15">#REF!</definedName>
    <definedName name="Cöï_ly_vaän_chuyeãn_28" localSheetId="17">#REF!</definedName>
    <definedName name="Cöï_ly_vaän_chuyeãn_28">#REF!</definedName>
    <definedName name="CÖÏ_LY_VAÄN_CHUYEÅN_28" localSheetId="15">#REF!</definedName>
    <definedName name="CÖÏ_LY_VAÄN_CHUYEÅN_28" localSheetId="17">#REF!</definedName>
    <definedName name="CÖÏ_LY_VAÄN_CHUYEÅN_28">#REF!</definedName>
    <definedName name="Cöï_ly_vaän_chuyeãn_3">"$#REF!.$D$4"</definedName>
    <definedName name="CÖÏ_LY_VAÄN_CHUYEÅN_3">"$#REF!.$C$4"</definedName>
    <definedName name="cokhihoachat" localSheetId="15">#REF!</definedName>
    <definedName name="cokhihoachat" localSheetId="17">#REF!</definedName>
    <definedName name="cokhihoachat">#REF!</definedName>
    <definedName name="Combined_A" localSheetId="15">#REF!</definedName>
    <definedName name="Combined_A" localSheetId="17">#REF!</definedName>
    <definedName name="Combined_A">#REF!</definedName>
    <definedName name="Combined_A_20" localSheetId="15">#REF!</definedName>
    <definedName name="Combined_A_20" localSheetId="17">#REF!</definedName>
    <definedName name="Combined_A_20">#REF!</definedName>
    <definedName name="Combined_A_28" localSheetId="15">#REF!</definedName>
    <definedName name="Combined_A_28" localSheetId="17">#REF!</definedName>
    <definedName name="Combined_A_28">#REF!</definedName>
    <definedName name="Combined_B" localSheetId="15">#REF!</definedName>
    <definedName name="Combined_B" localSheetId="17">#REF!</definedName>
    <definedName name="Combined_B">#REF!</definedName>
    <definedName name="Combined_B_20" localSheetId="15">#REF!</definedName>
    <definedName name="Combined_B_20" localSheetId="17">#REF!</definedName>
    <definedName name="Combined_B_20">#REF!</definedName>
    <definedName name="Combined_B_28" localSheetId="15">#REF!</definedName>
    <definedName name="Combined_B_28" localSheetId="17">#REF!</definedName>
    <definedName name="Combined_B_28">#REF!</definedName>
    <definedName name="Comm" localSheetId="15">boa</definedName>
    <definedName name="Comm" localSheetId="16">boa</definedName>
    <definedName name="Comm" localSheetId="17">boa</definedName>
    <definedName name="Comm" localSheetId="14">boa</definedName>
    <definedName name="Comm">boa</definedName>
    <definedName name="COMMON" localSheetId="15">#REF!</definedName>
    <definedName name="COMMON" localSheetId="16">#REF!</definedName>
    <definedName name="COMMON" localSheetId="17">#REF!</definedName>
    <definedName name="COMMON" localSheetId="14">#REF!</definedName>
    <definedName name="COMMON" localSheetId="19">#REF!</definedName>
    <definedName name="COMMON" localSheetId="20">#REF!</definedName>
    <definedName name="COMMON">#REF!</definedName>
    <definedName name="COMMON_26" localSheetId="15">#REF!</definedName>
    <definedName name="COMMON_26" localSheetId="17">#REF!</definedName>
    <definedName name="COMMON_26">#REF!</definedName>
    <definedName name="COMMON_28" localSheetId="15">#REF!</definedName>
    <definedName name="COMMON_28" localSheetId="17">#REF!</definedName>
    <definedName name="COMMON_28">#REF!</definedName>
    <definedName name="comong" localSheetId="15">#REF!</definedName>
    <definedName name="comong" localSheetId="17">#REF!</definedName>
    <definedName name="comong">#REF!</definedName>
    <definedName name="COMP" localSheetId="15">#REF!</definedName>
    <definedName name="COMP" localSheetId="17">#REF!</definedName>
    <definedName name="COMP">#REF!</definedName>
    <definedName name="COMP_28" localSheetId="15">#REF!</definedName>
    <definedName name="COMP_28" localSheetId="17">#REF!</definedName>
    <definedName name="COMP_28">#REF!</definedName>
    <definedName name="Company" localSheetId="15">#REF!</definedName>
    <definedName name="Company" localSheetId="17">#REF!</definedName>
    <definedName name="Company">#REF!</definedName>
    <definedName name="Company_20" localSheetId="15">#REF!</definedName>
    <definedName name="Company_20" localSheetId="17">#REF!</definedName>
    <definedName name="Company_20">#REF!</definedName>
    <definedName name="Company_28" localSheetId="15">#REF!</definedName>
    <definedName name="Company_28" localSheetId="17">#REF!</definedName>
    <definedName name="Company_28">#REF!</definedName>
    <definedName name="CON_EQP_COS" localSheetId="15">#REF!</definedName>
    <definedName name="CON_EQP_COS" localSheetId="16">#REF!</definedName>
    <definedName name="CON_EQP_COS" localSheetId="17">#REF!</definedName>
    <definedName name="CON_EQP_COS" localSheetId="14">#REF!</definedName>
    <definedName name="CON_EQP_COS" localSheetId="19">#REF!</definedName>
    <definedName name="CON_EQP_COS" localSheetId="20">#REF!</definedName>
    <definedName name="CON_EQP_COS">#REF!</definedName>
    <definedName name="CON_EQP_COS_26" localSheetId="15">#REF!</definedName>
    <definedName name="CON_EQP_COS_26" localSheetId="17">#REF!</definedName>
    <definedName name="CON_EQP_COS_26">#REF!</definedName>
    <definedName name="CON_EQP_COS_28" localSheetId="15">#REF!</definedName>
    <definedName name="CON_EQP_COS_28" localSheetId="17">#REF!</definedName>
    <definedName name="CON_EQP_COS_28">#REF!</definedName>
    <definedName name="CON_EQP_COST" localSheetId="15">#REF!</definedName>
    <definedName name="CON_EQP_COST" localSheetId="16">#REF!</definedName>
    <definedName name="CON_EQP_COST" localSheetId="17">#REF!</definedName>
    <definedName name="CON_EQP_COST" localSheetId="14">#REF!</definedName>
    <definedName name="CON_EQP_COST" localSheetId="19">#REF!</definedName>
    <definedName name="CON_EQP_COST" localSheetId="20">#REF!</definedName>
    <definedName name="CON_EQP_COST">#REF!</definedName>
    <definedName name="CON_EQP_COST_26" localSheetId="15">#REF!</definedName>
    <definedName name="CON_EQP_COST_26" localSheetId="17">#REF!</definedName>
    <definedName name="CON_EQP_COST_26">#REF!</definedName>
    <definedName name="CON_EQP_COST_28" localSheetId="15">#REF!</definedName>
    <definedName name="CON_EQP_COST_28" localSheetId="17">#REF!</definedName>
    <definedName name="CON_EQP_COST_28">#REF!</definedName>
    <definedName name="CON_EQP_COST_3">"$#REF!.$AM$6:$AT$53"</definedName>
    <definedName name="CON1_26" localSheetId="15">#REF!</definedName>
    <definedName name="CON1_26" localSheetId="17">#REF!</definedName>
    <definedName name="CON1_26">#REF!</definedName>
    <definedName name="CON1_28" localSheetId="15">#REF!</definedName>
    <definedName name="CON1_28" localSheetId="17">#REF!</definedName>
    <definedName name="CON1_28">#REF!</definedName>
    <definedName name="CON1_3">"$#REF!.$A$7:$N$325"</definedName>
    <definedName name="CON2_26" localSheetId="15">#REF!</definedName>
    <definedName name="CON2_26" localSheetId="17">#REF!</definedName>
    <definedName name="CON2_26">#REF!</definedName>
    <definedName name="CON2_28" localSheetId="15">#REF!</definedName>
    <definedName name="CON2_28" localSheetId="17">#REF!</definedName>
    <definedName name="CON2_28">#REF!</definedName>
    <definedName name="CON2_3">"$#REF!.$A$328:$P$393"</definedName>
    <definedName name="Concrete" localSheetId="15">#REF!</definedName>
    <definedName name="Concrete" localSheetId="17">#REF!</definedName>
    <definedName name="Concrete">#REF!</definedName>
    <definedName name="Concrete_28" localSheetId="15">#REF!</definedName>
    <definedName name="Concrete_28" localSheetId="17">#REF!</definedName>
    <definedName name="Concrete_28">#REF!</definedName>
    <definedName name="Cong">#N/A</definedName>
    <definedName name="cong_20" localSheetId="15">#REF!</definedName>
    <definedName name="cong_20" localSheetId="17">#REF!</definedName>
    <definedName name="cong_20">#REF!</definedName>
    <definedName name="cong_28" localSheetId="15">#REF!</definedName>
    <definedName name="cong_28" localSheetId="17">#REF!</definedName>
    <definedName name="cong_28">#REF!</definedName>
    <definedName name="cong_bq" localSheetId="15">#REF!</definedName>
    <definedName name="cong_bq" localSheetId="17">#REF!</definedName>
    <definedName name="cong_bq">#REF!</definedName>
    <definedName name="cong_bv" localSheetId="15">#REF!</definedName>
    <definedName name="cong_bv" localSheetId="17">#REF!</definedName>
    <definedName name="cong_bv">#REF!</definedName>
    <definedName name="cong_ck" localSheetId="15">#REF!</definedName>
    <definedName name="cong_ck" localSheetId="17">#REF!</definedName>
    <definedName name="cong_ck">#REF!</definedName>
    <definedName name="cong_d1" localSheetId="15">#REF!</definedName>
    <definedName name="cong_d1" localSheetId="17">#REF!</definedName>
    <definedName name="cong_d1">#REF!</definedName>
    <definedName name="cong_d2" localSheetId="15">#REF!</definedName>
    <definedName name="cong_d2" localSheetId="17">#REF!</definedName>
    <definedName name="cong_d2">#REF!</definedName>
    <definedName name="cong_d3" localSheetId="15">#REF!</definedName>
    <definedName name="cong_d3" localSheetId="17">#REF!</definedName>
    <definedName name="cong_d3">#REF!</definedName>
    <definedName name="cong_dl" localSheetId="15">#REF!</definedName>
    <definedName name="cong_dl" localSheetId="17">#REF!</definedName>
    <definedName name="cong_dl">#REF!</definedName>
    <definedName name="Cong_HM_DTCT" localSheetId="15">#REF!</definedName>
    <definedName name="Cong_HM_DTCT" localSheetId="16">#REF!</definedName>
    <definedName name="Cong_HM_DTCT" localSheetId="17">#REF!</definedName>
    <definedName name="Cong_HM_DTCT" localSheetId="14">#REF!</definedName>
    <definedName name="Cong_HM_DTCT" localSheetId="19">#REF!</definedName>
    <definedName name="Cong_HM_DTCT" localSheetId="20">#REF!</definedName>
    <definedName name="Cong_HM_DTCT">#REF!</definedName>
    <definedName name="Cong_HM_DTCT_20" localSheetId="15">#REF!</definedName>
    <definedName name="Cong_HM_DTCT_20" localSheetId="17">#REF!</definedName>
    <definedName name="Cong_HM_DTCT_20">#REF!</definedName>
    <definedName name="cong_kcs" localSheetId="15">#REF!</definedName>
    <definedName name="cong_kcs" localSheetId="17">#REF!</definedName>
    <definedName name="cong_kcs">#REF!</definedName>
    <definedName name="Cong_M_DTCT" localSheetId="15">#REF!</definedName>
    <definedName name="Cong_M_DTCT" localSheetId="16">#REF!</definedName>
    <definedName name="Cong_M_DTCT" localSheetId="17">#REF!</definedName>
    <definedName name="Cong_M_DTCT" localSheetId="14">#REF!</definedName>
    <definedName name="Cong_M_DTCT" localSheetId="19">#REF!</definedName>
    <definedName name="Cong_M_DTCT" localSheetId="20">#REF!</definedName>
    <definedName name="Cong_M_DTCT">#REF!</definedName>
    <definedName name="Cong_M_DTCT_20" localSheetId="15">#REF!</definedName>
    <definedName name="Cong_M_DTCT_20" localSheetId="17">#REF!</definedName>
    <definedName name="Cong_M_DTCT_20">#REF!</definedName>
    <definedName name="cong_nb" localSheetId="15">#REF!</definedName>
    <definedName name="cong_nb" localSheetId="17">#REF!</definedName>
    <definedName name="cong_nb">#REF!</definedName>
    <definedName name="Cong_NC_DTCT" localSheetId="15">#REF!</definedName>
    <definedName name="Cong_NC_DTCT" localSheetId="16">#REF!</definedName>
    <definedName name="Cong_NC_DTCT" localSheetId="17">#REF!</definedName>
    <definedName name="Cong_NC_DTCT" localSheetId="14">#REF!</definedName>
    <definedName name="Cong_NC_DTCT" localSheetId="19">#REF!</definedName>
    <definedName name="Cong_NC_DTCT" localSheetId="20">#REF!</definedName>
    <definedName name="Cong_NC_DTCT">#REF!</definedName>
    <definedName name="Cong_NC_DTCT_20" localSheetId="15">#REF!</definedName>
    <definedName name="Cong_NC_DTCT_20" localSheetId="17">#REF!</definedName>
    <definedName name="Cong_NC_DTCT_20">#REF!</definedName>
    <definedName name="cong_ngio" localSheetId="15">#REF!</definedName>
    <definedName name="cong_ngio" localSheetId="17">#REF!</definedName>
    <definedName name="cong_ngio">#REF!</definedName>
    <definedName name="cong_nv" localSheetId="15">#REF!</definedName>
    <definedName name="cong_nv" localSheetId="17">#REF!</definedName>
    <definedName name="cong_nv">#REF!</definedName>
    <definedName name="Cong_suat" localSheetId="15">#REF!</definedName>
    <definedName name="Cong_suat" localSheetId="17">#REF!</definedName>
    <definedName name="Cong_suat">#REF!</definedName>
    <definedName name="Cong_suat_dat" localSheetId="15">#REF!</definedName>
    <definedName name="Cong_suat_dat" localSheetId="17">#REF!</definedName>
    <definedName name="Cong_suat_dat">#REF!</definedName>
    <definedName name="cong_t3" localSheetId="15">#REF!</definedName>
    <definedName name="cong_t3" localSheetId="17">#REF!</definedName>
    <definedName name="cong_t3">#REF!</definedName>
    <definedName name="cong_t4" localSheetId="15">#REF!</definedName>
    <definedName name="cong_t4" localSheetId="17">#REF!</definedName>
    <definedName name="cong_t4">#REF!</definedName>
    <definedName name="cong_t5" localSheetId="15">#REF!</definedName>
    <definedName name="cong_t5" localSheetId="17">#REF!</definedName>
    <definedName name="cong_t5">#REF!</definedName>
    <definedName name="cong_t6" localSheetId="15">#REF!</definedName>
    <definedName name="cong_t6" localSheetId="17">#REF!</definedName>
    <definedName name="cong_t6">#REF!</definedName>
    <definedName name="cong_tc" localSheetId="15">#REF!</definedName>
    <definedName name="cong_tc" localSheetId="17">#REF!</definedName>
    <definedName name="cong_tc">#REF!</definedName>
    <definedName name="cong_tm" localSheetId="15">#REF!</definedName>
    <definedName name="cong_tm" localSheetId="17">#REF!</definedName>
    <definedName name="cong_tm">#REF!</definedName>
    <definedName name="Cong_VL_DTCT" localSheetId="15">#REF!</definedName>
    <definedName name="Cong_VL_DTCT" localSheetId="16">#REF!</definedName>
    <definedName name="Cong_VL_DTCT" localSheetId="17">#REF!</definedName>
    <definedName name="Cong_VL_DTCT" localSheetId="14">#REF!</definedName>
    <definedName name="Cong_VL_DTCT" localSheetId="19">#REF!</definedName>
    <definedName name="Cong_VL_DTCT" localSheetId="20">#REF!</definedName>
    <definedName name="Cong_VL_DTCT">#REF!</definedName>
    <definedName name="Cong_VL_DTCT_20" localSheetId="15">#REF!</definedName>
    <definedName name="Cong_VL_DTCT_20" localSheetId="17">#REF!</definedName>
    <definedName name="Cong_VL_DTCT_20">#REF!</definedName>
    <definedName name="cong_vs" localSheetId="15">#REF!</definedName>
    <definedName name="cong_vs" localSheetId="17">#REF!</definedName>
    <definedName name="cong_vs">#REF!</definedName>
    <definedName name="cong_xh" localSheetId="15">#REF!</definedName>
    <definedName name="cong_xh" localSheetId="17">#REF!</definedName>
    <definedName name="cong_xh">#REF!</definedName>
    <definedName name="cong1x15">NA()</definedName>
    <definedName name="cong1x15_26" localSheetId="15">#REF!</definedName>
    <definedName name="cong1x15_26" localSheetId="17">#REF!</definedName>
    <definedName name="cong1x15_26">#REF!</definedName>
    <definedName name="cong1x15_28" localSheetId="15">#REF!</definedName>
    <definedName name="cong1x15_28" localSheetId="17">#REF!</definedName>
    <definedName name="cong1x15_28">#REF!</definedName>
    <definedName name="cong1x15_3">NA()</definedName>
    <definedName name="cong2.7" localSheetId="15">#REF!</definedName>
    <definedName name="cong2.7" localSheetId="17">#REF!</definedName>
    <definedName name="cong2.7">#REF!</definedName>
    <definedName name="cong3.0" localSheetId="15">#REF!</definedName>
    <definedName name="cong3.0" localSheetId="17">#REF!</definedName>
    <definedName name="cong3.0">#REF!</definedName>
    <definedName name="cong3.5" localSheetId="15">#REF!</definedName>
    <definedName name="cong3.5" localSheetId="17">#REF!</definedName>
    <definedName name="cong3.5">#REF!</definedName>
    <definedName name="cong3.7" localSheetId="15">#REF!</definedName>
    <definedName name="cong3.7" localSheetId="17">#REF!</definedName>
    <definedName name="cong3.7">#REF!</definedName>
    <definedName name="cong3.7_20" localSheetId="15">#REF!</definedName>
    <definedName name="cong3.7_20" localSheetId="17">#REF!</definedName>
    <definedName name="cong3.7_20">#REF!</definedName>
    <definedName name="cong3.7_28" localSheetId="15">#REF!</definedName>
    <definedName name="cong3.7_28" localSheetId="17">#REF!</definedName>
    <definedName name="cong3.7_28">#REF!</definedName>
    <definedName name="cong4.0" localSheetId="15">#REF!</definedName>
    <definedName name="cong4.0" localSheetId="17">#REF!</definedName>
    <definedName name="cong4.0">#REF!</definedName>
    <definedName name="cong4.0_20" localSheetId="15">#REF!</definedName>
    <definedName name="cong4.0_20" localSheetId="17">#REF!</definedName>
    <definedName name="cong4.0_20">#REF!</definedName>
    <definedName name="cong4.3" localSheetId="15">#REF!</definedName>
    <definedName name="cong4.3" localSheetId="17">#REF!</definedName>
    <definedName name="cong4.3">#REF!</definedName>
    <definedName name="cong4.3_20" localSheetId="15">#REF!</definedName>
    <definedName name="cong4.3_20" localSheetId="17">#REF!</definedName>
    <definedName name="cong4.3_20">#REF!</definedName>
    <definedName name="cong4.3_28" localSheetId="15">#REF!</definedName>
    <definedName name="cong4.3_28" localSheetId="17">#REF!</definedName>
    <definedName name="cong4.3_28">#REF!</definedName>
    <definedName name="cong4.5" localSheetId="15">#REF!</definedName>
    <definedName name="cong4.5" localSheetId="17">#REF!</definedName>
    <definedName name="cong4.5">#REF!</definedName>
    <definedName name="cong4.5_20" localSheetId="15">#REF!</definedName>
    <definedName name="cong4.5_20" localSheetId="17">#REF!</definedName>
    <definedName name="cong4.5_20">#REF!</definedName>
    <definedName name="cong4.7" localSheetId="15">#REF!</definedName>
    <definedName name="cong4.7" localSheetId="17">#REF!</definedName>
    <definedName name="cong4.7">#REF!</definedName>
    <definedName name="cong4.7_20" localSheetId="15">#REF!</definedName>
    <definedName name="cong4.7_20" localSheetId="17">#REF!</definedName>
    <definedName name="cong4.7_20">#REF!</definedName>
    <definedName name="cong4.7_28" localSheetId="15">#REF!</definedName>
    <definedName name="cong4.7_28" localSheetId="17">#REF!</definedName>
    <definedName name="cong4.7_28">#REF!</definedName>
    <definedName name="congbengam" localSheetId="15">#REF!</definedName>
    <definedName name="congbengam" localSheetId="17">#REF!</definedName>
    <definedName name="congbengam">#REF!</definedName>
    <definedName name="congbenuoc" localSheetId="15">#REF!</definedName>
    <definedName name="congbenuoc" localSheetId="17">#REF!</definedName>
    <definedName name="congbenuoc">#REF!</definedName>
    <definedName name="congcoc" localSheetId="15">#REF!</definedName>
    <definedName name="congcoc" localSheetId="17">#REF!</definedName>
    <definedName name="congcoc">#REF!</definedName>
    <definedName name="congcocot" localSheetId="15">#REF!</definedName>
    <definedName name="congcocot" localSheetId="17">#REF!</definedName>
    <definedName name="congcocot">#REF!</definedName>
    <definedName name="congcocott" localSheetId="15">#REF!</definedName>
    <definedName name="congcocott" localSheetId="17">#REF!</definedName>
    <definedName name="congcocott">#REF!</definedName>
    <definedName name="congcomong" localSheetId="15">#REF!</definedName>
    <definedName name="congcomong" localSheetId="17">#REF!</definedName>
    <definedName name="congcomong">#REF!</definedName>
    <definedName name="congcottron" localSheetId="15">#REF!</definedName>
    <definedName name="congcottron" localSheetId="17">#REF!</definedName>
    <definedName name="congcottron">#REF!</definedName>
    <definedName name="congcotvuong" localSheetId="15">#REF!</definedName>
    <definedName name="congcotvuong" localSheetId="17">#REF!</definedName>
    <definedName name="congcotvuong">#REF!</definedName>
    <definedName name="congdam" localSheetId="15">#REF!</definedName>
    <definedName name="congdam" localSheetId="17">#REF!</definedName>
    <definedName name="congdam">#REF!</definedName>
    <definedName name="congdan1" localSheetId="15">#REF!</definedName>
    <definedName name="congdan1" localSheetId="17">#REF!</definedName>
    <definedName name="congdan1">#REF!</definedName>
    <definedName name="congdan2" localSheetId="15">#REF!</definedName>
    <definedName name="congdan2" localSheetId="17">#REF!</definedName>
    <definedName name="congdan2">#REF!</definedName>
    <definedName name="congdandusan" localSheetId="15">#REF!</definedName>
    <definedName name="congdandusan" localSheetId="17">#REF!</definedName>
    <definedName name="congdandusan">#REF!</definedName>
    <definedName name="CongI" localSheetId="15">#REF!</definedName>
    <definedName name="CongI" localSheetId="17">#REF!</definedName>
    <definedName name="CongI">#REF!</definedName>
    <definedName name="CongI_20" localSheetId="15">#REF!</definedName>
    <definedName name="CongI_20" localSheetId="17">#REF!</definedName>
    <definedName name="CongI_20">#REF!</definedName>
    <definedName name="CongII" localSheetId="15">#REF!</definedName>
    <definedName name="CongII" localSheetId="17">#REF!</definedName>
    <definedName name="CongII">#REF!</definedName>
    <definedName name="CongII_20" localSheetId="15">#REF!</definedName>
    <definedName name="CongII_20" localSheetId="17">#REF!</definedName>
    <definedName name="CongII_20">#REF!</definedName>
    <definedName name="CongIII" localSheetId="15">#REF!</definedName>
    <definedName name="CongIII" localSheetId="17">#REF!</definedName>
    <definedName name="CongIII">#REF!</definedName>
    <definedName name="CongIII_20" localSheetId="15">#REF!</definedName>
    <definedName name="CongIII_20" localSheetId="17">#REF!</definedName>
    <definedName name="CongIII_20">#REF!</definedName>
    <definedName name="conglanhto" localSheetId="15">#REF!</definedName>
    <definedName name="conglanhto" localSheetId="17">#REF!</definedName>
    <definedName name="conglanhto">#REF!</definedName>
    <definedName name="congmong" localSheetId="15">#REF!</definedName>
    <definedName name="congmong" localSheetId="17">#REF!</definedName>
    <definedName name="congmong">#REF!</definedName>
    <definedName name="congmongbang" localSheetId="15">#REF!</definedName>
    <definedName name="congmongbang" localSheetId="17">#REF!</definedName>
    <definedName name="congmongbang">#REF!</definedName>
    <definedName name="congmongdon" localSheetId="15">#REF!</definedName>
    <definedName name="congmongdon" localSheetId="17">#REF!</definedName>
    <definedName name="congmongdon">#REF!</definedName>
    <definedName name="congpanen" localSheetId="15">#REF!</definedName>
    <definedName name="congpanen" localSheetId="17">#REF!</definedName>
    <definedName name="congpanen">#REF!</definedName>
    <definedName name="congsan" localSheetId="15">#REF!</definedName>
    <definedName name="congsan" localSheetId="17">#REF!</definedName>
    <definedName name="congsan">#REF!</definedName>
    <definedName name="congthang" localSheetId="15">#REF!</definedName>
    <definedName name="congthang" localSheetId="17">#REF!</definedName>
    <definedName name="congthang">#REF!</definedName>
    <definedName name="CongVattu" localSheetId="15">#REF!</definedName>
    <definedName name="CongVattu" localSheetId="16">#REF!</definedName>
    <definedName name="CongVattu" localSheetId="17">#REF!</definedName>
    <definedName name="CongVattu" localSheetId="14">#REF!</definedName>
    <definedName name="CongVattu" localSheetId="20">#REF!</definedName>
    <definedName name="CongVattu">#REF!</definedName>
    <definedName name="conrua" localSheetId="15">#REF!</definedName>
    <definedName name="conrua" localSheetId="17">#REF!</definedName>
    <definedName name="conrua">#REF!</definedName>
    <definedName name="CONST_EQ" localSheetId="15">#REF!</definedName>
    <definedName name="CONST_EQ" localSheetId="16">#REF!</definedName>
    <definedName name="CONST_EQ" localSheetId="17">#REF!</definedName>
    <definedName name="CONST_EQ" localSheetId="14">#REF!</definedName>
    <definedName name="CONST_EQ" localSheetId="19">#REF!</definedName>
    <definedName name="CONST_EQ" localSheetId="20">#REF!</definedName>
    <definedName name="CONST_EQ">#REF!</definedName>
    <definedName name="CONST_EQ_26" localSheetId="15">#REF!</definedName>
    <definedName name="CONST_EQ_26" localSheetId="17">#REF!</definedName>
    <definedName name="CONST_EQ_26">#REF!</definedName>
    <definedName name="CONST_EQ_28" localSheetId="15">#REF!</definedName>
    <definedName name="CONST_EQ_28" localSheetId="17">#REF!</definedName>
    <definedName name="CONST_EQ_28">#REF!</definedName>
    <definedName name="CONST_EQ_3">"$#REF!.$CG$5:$DI$46"</definedName>
    <definedName name="Content1" localSheetId="15">ErrorHandler_1</definedName>
    <definedName name="Content1" localSheetId="16">ErrorHandler_1</definedName>
    <definedName name="Content1" localSheetId="17">ErrorHandler_1</definedName>
    <definedName name="Content1" localSheetId="14">ErrorHandler_1</definedName>
    <definedName name="Content1">ErrorHandler_1</definedName>
    <definedName name="Continue" localSheetId="15">#REF!</definedName>
    <definedName name="Continue" localSheetId="16">#REF!</definedName>
    <definedName name="Continue" localSheetId="17">#REF!</definedName>
    <definedName name="Continue" localSheetId="14">#REF!</definedName>
    <definedName name="Continue">#REF!</definedName>
    <definedName name="Continue_28">NA()</definedName>
    <definedName name="conversion" localSheetId="15">#REF!</definedName>
    <definedName name="conversion" localSheetId="16">#REF!</definedName>
    <definedName name="conversion" localSheetId="17">#REF!</definedName>
    <definedName name="conversion" localSheetId="14">#REF!</definedName>
    <definedName name="conversion">#REF!</definedName>
    <definedName name="COPLDC" localSheetId="15">#REF!</definedName>
    <definedName name="COPLDC" localSheetId="16">#REF!</definedName>
    <definedName name="COPLDC" localSheetId="17">#REF!</definedName>
    <definedName name="COPLDC" localSheetId="14">#REF!</definedName>
    <definedName name="COPLDC">#REF!</definedName>
    <definedName name="coppha">"$#REF!.$F$10"</definedName>
    <definedName name="coppha_26" localSheetId="15">#REF!</definedName>
    <definedName name="coppha_26" localSheetId="17">#REF!</definedName>
    <definedName name="coppha_26">#REF!</definedName>
    <definedName name="coppha_28" localSheetId="15">#REF!</definedName>
    <definedName name="coppha_28" localSheetId="17">#REF!</definedName>
    <definedName name="coppha_28">#REF!</definedName>
    <definedName name="coppha_3">"$#REF!.$F$10"</definedName>
    <definedName name="cos" localSheetId="15">#REF!</definedName>
    <definedName name="cos" localSheetId="17">#REF!</definedName>
    <definedName name="cos">#REF!</definedName>
    <definedName name="Cos_tec" localSheetId="15">#REF!</definedName>
    <definedName name="Cos_tec" localSheetId="17">#REF!</definedName>
    <definedName name="Cos_tec">#REF!</definedName>
    <definedName name="Cos_tec_20" localSheetId="15">#REF!</definedName>
    <definedName name="Cos_tec_20" localSheetId="17">#REF!</definedName>
    <definedName name="Cos_tec_20">#REF!</definedName>
    <definedName name="Cos_tec_28" localSheetId="15">#REF!</definedName>
    <definedName name="Cos_tec_28" localSheetId="17">#REF!</definedName>
    <definedName name="Cos_tec_28">#REF!</definedName>
    <definedName name="COT" localSheetId="15">#REF!</definedName>
    <definedName name="COT" localSheetId="17">#REF!</definedName>
    <definedName name="COT">#REF!</definedName>
    <definedName name="COT_26" localSheetId="15">#REF!</definedName>
    <definedName name="COT_26" localSheetId="17">#REF!</definedName>
    <definedName name="COT_26">#REF!</definedName>
    <definedName name="cot_28" localSheetId="15">#REF!</definedName>
    <definedName name="cot_28" localSheetId="17">#REF!</definedName>
    <definedName name="cot_28">#REF!</definedName>
    <definedName name="COT_3">"$#REF!.$C$50:$C$129"</definedName>
    <definedName name="Cot_thep">NA()</definedName>
    <definedName name="Cot_thep_26" localSheetId="15">#REF!</definedName>
    <definedName name="Cot_thep_26" localSheetId="17">#REF!</definedName>
    <definedName name="Cot_thep_26">#REF!</definedName>
    <definedName name="Cot_thep_28" localSheetId="15">#REF!</definedName>
    <definedName name="Cot_thep_28" localSheetId="17">#REF!</definedName>
    <definedName name="Cot_thep_28">#REF!</definedName>
    <definedName name="cot12b" localSheetId="15">#REF!</definedName>
    <definedName name="cot12b" localSheetId="17">#REF!</definedName>
    <definedName name="cot12b">#REF!</definedName>
    <definedName name="cot7.5" localSheetId="15">#REF!</definedName>
    <definedName name="cot7.5" localSheetId="17">#REF!</definedName>
    <definedName name="cot7.5">#REF!</definedName>
    <definedName name="cot7.5_28" localSheetId="15">#REF!</definedName>
    <definedName name="cot7.5_28" localSheetId="17">#REF!</definedName>
    <definedName name="cot7.5_28">#REF!</definedName>
    <definedName name="cot8.5" localSheetId="15">#REF!</definedName>
    <definedName name="cot8.5" localSheetId="17">#REF!</definedName>
    <definedName name="cot8.5">#REF!</definedName>
    <definedName name="cot8.5_28" localSheetId="15">#REF!</definedName>
    <definedName name="cot8.5_28" localSheetId="17">#REF!</definedName>
    <definedName name="cot8.5_28">#REF!</definedName>
    <definedName name="CotBTtronVuong">"$#REF!.$B$136:$D$191"</definedName>
    <definedName name="CotBTtronVuong_26" localSheetId="15">#REF!</definedName>
    <definedName name="CotBTtronVuong_26" localSheetId="17">#REF!</definedName>
    <definedName name="CotBTtronVuong_26">#REF!</definedName>
    <definedName name="CotBTtronVuong_28" localSheetId="15">#REF!</definedName>
    <definedName name="CotBTtronVuong_28" localSheetId="17">#REF!</definedName>
    <definedName name="CotBTtronVuong_28">#REF!</definedName>
    <definedName name="CotBTtronVuong_3">"$#REF!.$B$136:$D$191"</definedName>
    <definedName name="cotpha_1" localSheetId="15">#REF!</definedName>
    <definedName name="cotpha_1" localSheetId="17">#REF!</definedName>
    <definedName name="cotpha_1">#REF!</definedName>
    <definedName name="cotpha_2" localSheetId="15">#REF!</definedName>
    <definedName name="cotpha_2" localSheetId="17">#REF!</definedName>
    <definedName name="cotpha_2">#REF!</definedName>
    <definedName name="cotpha_20" localSheetId="15">#REF!</definedName>
    <definedName name="cotpha_20" localSheetId="17">#REF!</definedName>
    <definedName name="cotpha_20">#REF!</definedName>
    <definedName name="cotpha_25" localSheetId="15">#REF!</definedName>
    <definedName name="cotpha_25" localSheetId="17">#REF!</definedName>
    <definedName name="cotpha_25">#REF!</definedName>
    <definedName name="cotpha_26" localSheetId="15">#REF!</definedName>
    <definedName name="cotpha_26" localSheetId="17">#REF!</definedName>
    <definedName name="cotpha_26">#REF!</definedName>
    <definedName name="cotpha_28" localSheetId="15">#REF!</definedName>
    <definedName name="cotpha_28" localSheetId="17">#REF!</definedName>
    <definedName name="cotpha_28">#REF!</definedName>
    <definedName name="cotpha_3_1" localSheetId="15">#REF!</definedName>
    <definedName name="cotpha_3_1" localSheetId="17">#REF!</definedName>
    <definedName name="cotpha_3_1">#REF!</definedName>
    <definedName name="cotpha_3_2" localSheetId="15">#REF!</definedName>
    <definedName name="cotpha_3_2" localSheetId="17">#REF!</definedName>
    <definedName name="cotpha_3_2">#REF!</definedName>
    <definedName name="cotpha_3_20" localSheetId="15">#REF!</definedName>
    <definedName name="cotpha_3_20" localSheetId="17">#REF!</definedName>
    <definedName name="cotpha_3_20">#REF!</definedName>
    <definedName name="cotpha_3_25" localSheetId="15">#REF!</definedName>
    <definedName name="cotpha_3_25" localSheetId="17">#REF!</definedName>
    <definedName name="cotpha_3_25">#REF!</definedName>
    <definedName name="Cotsatma">9726</definedName>
    <definedName name="Cotthepma">9726</definedName>
    <definedName name="cottron" localSheetId="15">#REF!</definedName>
    <definedName name="cottron" localSheetId="17">#REF!</definedName>
    <definedName name="cottron">#REF!</definedName>
    <definedName name="cotvuong" localSheetId="15">#REF!</definedName>
    <definedName name="cotvuong" localSheetId="17">#REF!</definedName>
    <definedName name="cotvuong">#REF!</definedName>
    <definedName name="Country" localSheetId="15">#REF!</definedName>
    <definedName name="Country" localSheetId="17">#REF!</definedName>
    <definedName name="Country">#REF!</definedName>
    <definedName name="Country_20" localSheetId="15">#REF!</definedName>
    <definedName name="Country_20" localSheetId="17">#REF!</definedName>
    <definedName name="Country_20">#REF!</definedName>
    <definedName name="Country_28" localSheetId="15">#REF!</definedName>
    <definedName name="Country_28" localSheetId="17">#REF!</definedName>
    <definedName name="Country_28">#REF!</definedName>
    <definedName name="COVER" localSheetId="15">#REF!</definedName>
    <definedName name="COVER" localSheetId="16">#REF!</definedName>
    <definedName name="COVER" localSheetId="17">#REF!</definedName>
    <definedName name="COVER" localSheetId="14">#REF!</definedName>
    <definedName name="COVER" localSheetId="19">#REF!</definedName>
    <definedName name="COVER" localSheetId="20">#REF!</definedName>
    <definedName name="COVER">#REF!</definedName>
    <definedName name="COVER_26" localSheetId="15">#REF!</definedName>
    <definedName name="COVER_26" localSheetId="17">#REF!</definedName>
    <definedName name="COVER_26">#REF!</definedName>
    <definedName name="COVER_28" localSheetId="15">#REF!</definedName>
    <definedName name="COVER_28" localSheetId="17">#REF!</definedName>
    <definedName name="COVER_28">#REF!</definedName>
    <definedName name="COVER_3">"$#REF!.$B$3:$S$105"</definedName>
    <definedName name="covet" localSheetId="15">#REF!</definedName>
    <definedName name="covet" localSheetId="17">#REF!</definedName>
    <definedName name="covet">#REF!</definedName>
    <definedName name="CP" localSheetId="15" hidden="1">#REF!</definedName>
    <definedName name="CP" localSheetId="16" hidden="1">#REF!</definedName>
    <definedName name="CP" localSheetId="17" hidden="1">#REF!</definedName>
    <definedName name="CP" localSheetId="14" hidden="1">#REF!</definedName>
    <definedName name="CP" hidden="1">#REF!</definedName>
    <definedName name="CP.M10.1a" localSheetId="15">#REF!</definedName>
    <definedName name="CP.M10.1a" localSheetId="17">#REF!</definedName>
    <definedName name="CP.M10.1a">#REF!</definedName>
    <definedName name="CP.M10.1a_28" localSheetId="15">#REF!</definedName>
    <definedName name="CP.M10.1a_28" localSheetId="17">#REF!</definedName>
    <definedName name="CP.M10.1a_28">#REF!</definedName>
    <definedName name="CP.M10.1b" localSheetId="15">#REF!</definedName>
    <definedName name="CP.M10.1b" localSheetId="17">#REF!</definedName>
    <definedName name="CP.M10.1b">#REF!</definedName>
    <definedName name="CP.M10.1b_28" localSheetId="15">#REF!</definedName>
    <definedName name="CP.M10.1b_28" localSheetId="17">#REF!</definedName>
    <definedName name="CP.M10.1b_28">#REF!</definedName>
    <definedName name="CP.M10.1c" localSheetId="15">#REF!</definedName>
    <definedName name="CP.M10.1c" localSheetId="17">#REF!</definedName>
    <definedName name="CP.M10.1c">#REF!</definedName>
    <definedName name="CP.M10.1c_28" localSheetId="15">#REF!</definedName>
    <definedName name="CP.M10.1c_28" localSheetId="17">#REF!</definedName>
    <definedName name="CP.M10.1c_28">#REF!</definedName>
    <definedName name="CP.M10.1d" localSheetId="15">#REF!</definedName>
    <definedName name="CP.M10.1d" localSheetId="17">#REF!</definedName>
    <definedName name="CP.M10.1d">#REF!</definedName>
    <definedName name="CP.M10.1d_28" localSheetId="15">#REF!</definedName>
    <definedName name="CP.M10.1d_28" localSheetId="17">#REF!</definedName>
    <definedName name="CP.M10.1d_28">#REF!</definedName>
    <definedName name="CP.M10.1e" localSheetId="15">#REF!</definedName>
    <definedName name="CP.M10.1e" localSheetId="17">#REF!</definedName>
    <definedName name="CP.M10.1e">#REF!</definedName>
    <definedName name="CP.M10.1e_28" localSheetId="15">#REF!</definedName>
    <definedName name="CP.M10.1e_28" localSheetId="17">#REF!</definedName>
    <definedName name="CP.M10.1e_28">#REF!</definedName>
    <definedName name="CP.M10.2a" localSheetId="15">#REF!</definedName>
    <definedName name="CP.M10.2a" localSheetId="17">#REF!</definedName>
    <definedName name="CP.M10.2a">#REF!</definedName>
    <definedName name="CP.M10.2a_28" localSheetId="15">#REF!</definedName>
    <definedName name="CP.M10.2a_28" localSheetId="17">#REF!</definedName>
    <definedName name="CP.M10.2a_28">#REF!</definedName>
    <definedName name="CP.M10.2b" localSheetId="15">#REF!</definedName>
    <definedName name="CP.M10.2b" localSheetId="17">#REF!</definedName>
    <definedName name="CP.M10.2b">#REF!</definedName>
    <definedName name="CP.M10.2b_28" localSheetId="15">#REF!</definedName>
    <definedName name="CP.M10.2b_28" localSheetId="17">#REF!</definedName>
    <definedName name="CP.M10.2b_28">#REF!</definedName>
    <definedName name="CP.M10.2c" localSheetId="15">#REF!</definedName>
    <definedName name="CP.M10.2c" localSheetId="17">#REF!</definedName>
    <definedName name="CP.M10.2c">#REF!</definedName>
    <definedName name="CP.M10.2c_28" localSheetId="15">#REF!</definedName>
    <definedName name="CP.M10.2c_28" localSheetId="17">#REF!</definedName>
    <definedName name="CP.M10.2c_28">#REF!</definedName>
    <definedName name="CP.M10.2d" localSheetId="15">#REF!</definedName>
    <definedName name="CP.M10.2d" localSheetId="17">#REF!</definedName>
    <definedName name="CP.M10.2d">#REF!</definedName>
    <definedName name="CP.M10.2d_28" localSheetId="15">#REF!</definedName>
    <definedName name="CP.M10.2d_28" localSheetId="17">#REF!</definedName>
    <definedName name="CP.M10.2d_28">#REF!</definedName>
    <definedName name="CP.M10.2e" localSheetId="15">#REF!</definedName>
    <definedName name="CP.M10.2e" localSheetId="17">#REF!</definedName>
    <definedName name="CP.M10.2e">#REF!</definedName>
    <definedName name="CP.M10.2e_28" localSheetId="15">#REF!</definedName>
    <definedName name="CP.M10.2e_28" localSheetId="17">#REF!</definedName>
    <definedName name="CP.M10.2e_28">#REF!</definedName>
    <definedName name="CP.M14.1a" localSheetId="15">#REF!</definedName>
    <definedName name="CP.M14.1a" localSheetId="17">#REF!</definedName>
    <definedName name="CP.M14.1a">#REF!</definedName>
    <definedName name="CP.M14.1a_28" localSheetId="15">#REF!</definedName>
    <definedName name="CP.M14.1a_28" localSheetId="17">#REF!</definedName>
    <definedName name="CP.M14.1a_28">#REF!</definedName>
    <definedName name="CP.M14.1b" localSheetId="15">#REF!</definedName>
    <definedName name="CP.M14.1b" localSheetId="17">#REF!</definedName>
    <definedName name="CP.M14.1b">#REF!</definedName>
    <definedName name="CP.M14.1b_28" localSheetId="15">#REF!</definedName>
    <definedName name="CP.M14.1b_28" localSheetId="17">#REF!</definedName>
    <definedName name="CP.M14.1b_28">#REF!</definedName>
    <definedName name="CP.M14.1c" localSheetId="15">#REF!</definedName>
    <definedName name="CP.M14.1c" localSheetId="17">#REF!</definedName>
    <definedName name="CP.M14.1c">#REF!</definedName>
    <definedName name="CP.M14.1c_28" localSheetId="15">#REF!</definedName>
    <definedName name="CP.M14.1c_28" localSheetId="17">#REF!</definedName>
    <definedName name="CP.M14.1c_28">#REF!</definedName>
    <definedName name="CP.M14.1d" localSheetId="15">#REF!</definedName>
    <definedName name="CP.M14.1d" localSheetId="17">#REF!</definedName>
    <definedName name="CP.M14.1d">#REF!</definedName>
    <definedName name="CP.M14.1d_28" localSheetId="15">#REF!</definedName>
    <definedName name="CP.M14.1d_28" localSheetId="17">#REF!</definedName>
    <definedName name="CP.M14.1d_28">#REF!</definedName>
    <definedName name="CP.M14.1e" localSheetId="15">#REF!</definedName>
    <definedName name="CP.M14.1e" localSheetId="17">#REF!</definedName>
    <definedName name="CP.M14.1e">#REF!</definedName>
    <definedName name="CP.M14.1e_28" localSheetId="15">#REF!</definedName>
    <definedName name="CP.M14.1e_28" localSheetId="17">#REF!</definedName>
    <definedName name="CP.M14.1e_28">#REF!</definedName>
    <definedName name="CP.M14.2a" localSheetId="15">#REF!</definedName>
    <definedName name="CP.M14.2a" localSheetId="17">#REF!</definedName>
    <definedName name="CP.M14.2a">#REF!</definedName>
    <definedName name="CP.M14.2a_28" localSheetId="15">#REF!</definedName>
    <definedName name="CP.M14.2a_28" localSheetId="17">#REF!</definedName>
    <definedName name="CP.M14.2a_28">#REF!</definedName>
    <definedName name="CP.M14.2b" localSheetId="15">#REF!</definedName>
    <definedName name="CP.M14.2b" localSheetId="17">#REF!</definedName>
    <definedName name="CP.M14.2b">#REF!</definedName>
    <definedName name="CP.M14.2b_28" localSheetId="15">#REF!</definedName>
    <definedName name="CP.M14.2b_28" localSheetId="17">#REF!</definedName>
    <definedName name="CP.M14.2b_28">#REF!</definedName>
    <definedName name="CP.M14.2c" localSheetId="15">#REF!</definedName>
    <definedName name="CP.M14.2c" localSheetId="17">#REF!</definedName>
    <definedName name="CP.M14.2c">#REF!</definedName>
    <definedName name="CP.M14.2c_28" localSheetId="15">#REF!</definedName>
    <definedName name="CP.M14.2c_28" localSheetId="17">#REF!</definedName>
    <definedName name="CP.M14.2c_28">#REF!</definedName>
    <definedName name="CP.M14.2d" localSheetId="15">#REF!</definedName>
    <definedName name="CP.M14.2d" localSheetId="17">#REF!</definedName>
    <definedName name="CP.M14.2d">#REF!</definedName>
    <definedName name="CP.M14.2d_28" localSheetId="15">#REF!</definedName>
    <definedName name="CP.M14.2d_28" localSheetId="17">#REF!</definedName>
    <definedName name="CP.M14.2d_28">#REF!</definedName>
    <definedName name="CP.M14.2e" localSheetId="15">#REF!</definedName>
    <definedName name="CP.M14.2e" localSheetId="17">#REF!</definedName>
    <definedName name="CP.M14.2e">#REF!</definedName>
    <definedName name="CP.M14.2e_28" localSheetId="15">#REF!</definedName>
    <definedName name="CP.M14.2e_28" localSheetId="17">#REF!</definedName>
    <definedName name="CP.M14.2e_28">#REF!</definedName>
    <definedName name="CP.MDTa" localSheetId="15">#REF!</definedName>
    <definedName name="CP.MDTa" localSheetId="17">#REF!</definedName>
    <definedName name="CP.MDTa">#REF!</definedName>
    <definedName name="CP.MDTa_28" localSheetId="15">#REF!</definedName>
    <definedName name="CP.MDTa_28" localSheetId="17">#REF!</definedName>
    <definedName name="CP.MDTa_28">#REF!</definedName>
    <definedName name="CP.MDTb" localSheetId="15">#REF!</definedName>
    <definedName name="CP.MDTb" localSheetId="17">#REF!</definedName>
    <definedName name="CP.MDTb">#REF!</definedName>
    <definedName name="CP.MDTb_28" localSheetId="15">#REF!</definedName>
    <definedName name="CP.MDTb_28" localSheetId="17">#REF!</definedName>
    <definedName name="CP.MDTb_28">#REF!</definedName>
    <definedName name="CP.MDTc" localSheetId="15">#REF!</definedName>
    <definedName name="CP.MDTc" localSheetId="17">#REF!</definedName>
    <definedName name="CP.MDTc">#REF!</definedName>
    <definedName name="CP.MDTc_28" localSheetId="15">#REF!</definedName>
    <definedName name="CP.MDTc_28" localSheetId="17">#REF!</definedName>
    <definedName name="CP.MDTc_28">#REF!</definedName>
    <definedName name="CP.MDTd" localSheetId="15">#REF!</definedName>
    <definedName name="CP.MDTd" localSheetId="17">#REF!</definedName>
    <definedName name="CP.MDTd">#REF!</definedName>
    <definedName name="CP.MDTd_28" localSheetId="15">#REF!</definedName>
    <definedName name="CP.MDTd_28" localSheetId="17">#REF!</definedName>
    <definedName name="CP.MDTd_28">#REF!</definedName>
    <definedName name="CP.MDTe" localSheetId="15">#REF!</definedName>
    <definedName name="CP.MDTe" localSheetId="17">#REF!</definedName>
    <definedName name="CP.MDTe">#REF!</definedName>
    <definedName name="CP.MDTe_28" localSheetId="15">#REF!</definedName>
    <definedName name="CP.MDTe_28" localSheetId="17">#REF!</definedName>
    <definedName name="CP.MDTe_28">#REF!</definedName>
    <definedName name="CP.MTCata" localSheetId="15">#REF!</definedName>
    <definedName name="CP.MTCata" localSheetId="17">#REF!</definedName>
    <definedName name="CP.MTCata">#REF!</definedName>
    <definedName name="CP.MTCata_28" localSheetId="15">#REF!</definedName>
    <definedName name="CP.MTCata_28" localSheetId="17">#REF!</definedName>
    <definedName name="CP.MTCata_28">#REF!</definedName>
    <definedName name="CP.MTCatb" localSheetId="15">#REF!</definedName>
    <definedName name="CP.MTCatb" localSheetId="17">#REF!</definedName>
    <definedName name="CP.MTCatb">#REF!</definedName>
    <definedName name="CP.MTCatb_28" localSheetId="15">#REF!</definedName>
    <definedName name="CP.MTCatb_28" localSheetId="17">#REF!</definedName>
    <definedName name="CP.MTCatb_28">#REF!</definedName>
    <definedName name="CP.MTCatc" localSheetId="15">#REF!</definedName>
    <definedName name="CP.MTCatc" localSheetId="17">#REF!</definedName>
    <definedName name="CP.MTCatc">#REF!</definedName>
    <definedName name="CP.MTCatc_28" localSheetId="15">#REF!</definedName>
    <definedName name="CP.MTCatc_28" localSheetId="17">#REF!</definedName>
    <definedName name="CP.MTCatc_28">#REF!</definedName>
    <definedName name="CP.MTCatd" localSheetId="15">#REF!</definedName>
    <definedName name="CP.MTCatd" localSheetId="17">#REF!</definedName>
    <definedName name="CP.MTCatd">#REF!</definedName>
    <definedName name="CP.MTCatd_28" localSheetId="15">#REF!</definedName>
    <definedName name="CP.MTCatd_28" localSheetId="17">#REF!</definedName>
    <definedName name="CP.MTCatd_28">#REF!</definedName>
    <definedName name="CP.MTCate" localSheetId="15">#REF!</definedName>
    <definedName name="CP.MTCate" localSheetId="17">#REF!</definedName>
    <definedName name="CP.MTCate">#REF!</definedName>
    <definedName name="CP.MTCate_28" localSheetId="15">#REF!</definedName>
    <definedName name="CP.MTCate_28" localSheetId="17">#REF!</definedName>
    <definedName name="CP.MTCate_28">#REF!</definedName>
    <definedName name="CPC" localSheetId="15">#REF!</definedName>
    <definedName name="CPC" localSheetId="16">#REF!</definedName>
    <definedName name="CPC" localSheetId="17">#REF!</definedName>
    <definedName name="CPC" localSheetId="14">#REF!</definedName>
    <definedName name="CPC" localSheetId="19">#REF!</definedName>
    <definedName name="CPC" localSheetId="20">#REF!</definedName>
    <definedName name="CPC">#REF!</definedName>
    <definedName name="CPC_20" localSheetId="15">#REF!</definedName>
    <definedName name="CPC_20" localSheetId="17">#REF!</definedName>
    <definedName name="CPC_20">#REF!</definedName>
    <definedName name="CPC_28" localSheetId="15">#REF!</definedName>
    <definedName name="CPC_28" localSheetId="17">#REF!</definedName>
    <definedName name="CPC_28">#REF!</definedName>
    <definedName name="cpcbsx" localSheetId="15">#REF!</definedName>
    <definedName name="cpcbsx" localSheetId="17">#REF!</definedName>
    <definedName name="cpcbsx">#REF!</definedName>
    <definedName name="CPCNT" localSheetId="15">#REF!</definedName>
    <definedName name="CPCNT" localSheetId="17">#REF!</definedName>
    <definedName name="CPCNT">#REF!</definedName>
    <definedName name="cpd" localSheetId="15">#REF!</definedName>
    <definedName name="cpd" localSheetId="17">#REF!</definedName>
    <definedName name="cpd">#REF!</definedName>
    <definedName name="cpd_1" localSheetId="15">#REF!</definedName>
    <definedName name="cpd_1" localSheetId="17">#REF!</definedName>
    <definedName name="cpd_1">#REF!</definedName>
    <definedName name="cpd_2" localSheetId="15">#REF!</definedName>
    <definedName name="cpd_2" localSheetId="17">#REF!</definedName>
    <definedName name="cpd_2">#REF!</definedName>
    <definedName name="cpd_20" localSheetId="15">#REF!</definedName>
    <definedName name="cpd_20" localSheetId="17">#REF!</definedName>
    <definedName name="cpd_20">#REF!</definedName>
    <definedName name="cpd_25" localSheetId="15">#REF!</definedName>
    <definedName name="cpd_25" localSheetId="17">#REF!</definedName>
    <definedName name="cpd_25">#REF!</definedName>
    <definedName name="cpd_28" localSheetId="15">#REF!</definedName>
    <definedName name="cpd_28" localSheetId="17">#REF!</definedName>
    <definedName name="cpd_28">#REF!</definedName>
    <definedName name="cpdd" localSheetId="15">#REF!</definedName>
    <definedName name="cpdd" localSheetId="17">#REF!</definedName>
    <definedName name="cpdd">#REF!</definedName>
    <definedName name="cpdd_1" localSheetId="15">#REF!</definedName>
    <definedName name="cpdd_1" localSheetId="17">#REF!</definedName>
    <definedName name="cpdd_1">#REF!</definedName>
    <definedName name="cpdd_2" localSheetId="15">#REF!</definedName>
    <definedName name="cpdd_2" localSheetId="17">#REF!</definedName>
    <definedName name="cpdd_2">#REF!</definedName>
    <definedName name="cpdd_20" localSheetId="15">#REF!</definedName>
    <definedName name="cpdd_20" localSheetId="17">#REF!</definedName>
    <definedName name="cpdd_20">#REF!</definedName>
    <definedName name="cpdd_25" localSheetId="15">#REF!</definedName>
    <definedName name="cpdd_25" localSheetId="17">#REF!</definedName>
    <definedName name="cpdd_25">#REF!</definedName>
    <definedName name="cpdd_28" localSheetId="15">#REF!</definedName>
    <definedName name="cpdd_28" localSheetId="17">#REF!</definedName>
    <definedName name="cpdd_28">#REF!</definedName>
    <definedName name="cpdd1" localSheetId="15">#REF!</definedName>
    <definedName name="cpdd1" localSheetId="17">#REF!</definedName>
    <definedName name="cpdd1">#REF!</definedName>
    <definedName name="cpdd1_28" localSheetId="15">#REF!</definedName>
    <definedName name="cpdd1_28" localSheetId="17">#REF!</definedName>
    <definedName name="cpdd1_28">#REF!</definedName>
    <definedName name="cpdd2" localSheetId="15">#REF!</definedName>
    <definedName name="cpdd2" localSheetId="17">#REF!</definedName>
    <definedName name="cpdd2">#REF!</definedName>
    <definedName name="CPHA" localSheetId="15">#REF!</definedName>
    <definedName name="CPHA" localSheetId="17">#REF!</definedName>
    <definedName name="CPHA">#REF!</definedName>
    <definedName name="CPHA_20" localSheetId="15">#REF!</definedName>
    <definedName name="CPHA_20" localSheetId="17">#REF!</definedName>
    <definedName name="CPHA_20">#REF!</definedName>
    <definedName name="CPHA_28" localSheetId="15">#REF!</definedName>
    <definedName name="CPHA_28" localSheetId="17">#REF!</definedName>
    <definedName name="CPHA_28">#REF!</definedName>
    <definedName name="cphoi" localSheetId="15">#REF!</definedName>
    <definedName name="cphoi" localSheetId="17">#REF!</definedName>
    <definedName name="cphoi">#REF!</definedName>
    <definedName name="cphoi_20" localSheetId="15">#REF!</definedName>
    <definedName name="cphoi_20" localSheetId="17">#REF!</definedName>
    <definedName name="cphoi_20">#REF!</definedName>
    <definedName name="cphoi_28" localSheetId="15">#REF!</definedName>
    <definedName name="cphoi_28" localSheetId="17">#REF!</definedName>
    <definedName name="cphoi_28">#REF!</definedName>
    <definedName name="cpI" localSheetId="15">#REF!</definedName>
    <definedName name="cpI" localSheetId="17">#REF!</definedName>
    <definedName name="cpI">#REF!</definedName>
    <definedName name="cpI_20" localSheetId="15">#REF!</definedName>
    <definedName name="cpI_20" localSheetId="17">#REF!</definedName>
    <definedName name="cpI_20">#REF!</definedName>
    <definedName name="cpI_28" localSheetId="15">#REF!</definedName>
    <definedName name="cpI_28" localSheetId="17">#REF!</definedName>
    <definedName name="cpI_28">#REF!</definedName>
    <definedName name="CPII" localSheetId="15">#REF!</definedName>
    <definedName name="CPII" localSheetId="17">#REF!</definedName>
    <definedName name="CPII">#REF!</definedName>
    <definedName name="CPII_20" localSheetId="15">#REF!</definedName>
    <definedName name="CPII_20" localSheetId="17">#REF!</definedName>
    <definedName name="CPII_20">#REF!</definedName>
    <definedName name="CPII_28" localSheetId="15">#REF!</definedName>
    <definedName name="CPII_28" localSheetId="17">#REF!</definedName>
    <definedName name="CPII_28">#REF!</definedName>
    <definedName name="CPK">"$#REF!.$AA$1"</definedName>
    <definedName name="CPK_26" localSheetId="15">#REF!</definedName>
    <definedName name="CPK_26" localSheetId="17">#REF!</definedName>
    <definedName name="CPK_26">#REF!</definedName>
    <definedName name="CPK_28" localSheetId="15">#REF!</definedName>
    <definedName name="CPK_28" localSheetId="17">#REF!</definedName>
    <definedName name="CPK_28">#REF!</definedName>
    <definedName name="CPK_3">"$#REF!.$AA$1"</definedName>
    <definedName name="cpkhac" localSheetId="15">#REF!</definedName>
    <definedName name="cpkhac" localSheetId="17">#REF!</definedName>
    <definedName name="cpkhac">#REF!</definedName>
    <definedName name="cpkhac_20" localSheetId="15">#REF!</definedName>
    <definedName name="cpkhac_20" localSheetId="17">#REF!</definedName>
    <definedName name="cpkhac_20">#REF!</definedName>
    <definedName name="cpkhac_28" localSheetId="15">#REF!</definedName>
    <definedName name="cpkhac_28" localSheetId="17">#REF!</definedName>
    <definedName name="cpkhac_28">#REF!</definedName>
    <definedName name="cpl1_20" localSheetId="15">#REF!</definedName>
    <definedName name="cpl1_20" localSheetId="17">#REF!</definedName>
    <definedName name="cpl1_20">#REF!</definedName>
    <definedName name="cpl2_20" localSheetId="15">#REF!</definedName>
    <definedName name="cpl2_20" localSheetId="17">#REF!</definedName>
    <definedName name="cpl2_20">#REF!</definedName>
    <definedName name="cplhsmt">#N/A</definedName>
    <definedName name="CPTB">"$#REF!.$P$1"</definedName>
    <definedName name="CPTB_26" localSheetId="15">#REF!</definedName>
    <definedName name="CPTB_26" localSheetId="17">#REF!</definedName>
    <definedName name="CPTB_26">#REF!</definedName>
    <definedName name="CPTB_28" localSheetId="15">#REF!</definedName>
    <definedName name="CPTB_28" localSheetId="17">#REF!</definedName>
    <definedName name="CPTB_28">#REF!</definedName>
    <definedName name="CPTB_3">"$#REF!.$P$1"</definedName>
    <definedName name="cptdhsmt">#N/A</definedName>
    <definedName name="cptdtdt">#N/A</definedName>
    <definedName name="cptdtkkt">#N/A</definedName>
    <definedName name="CPU_AMD_K6II_550" localSheetId="15">#REF!</definedName>
    <definedName name="CPU_AMD_K6II_550" localSheetId="17">#REF!</definedName>
    <definedName name="CPU_AMD_K6II_550">#REF!</definedName>
    <definedName name="CPU_AMD_K6II_550_28" localSheetId="15">#REF!</definedName>
    <definedName name="CPU_AMD_K6II_550_28" localSheetId="17">#REF!</definedName>
    <definedName name="CPU_AMD_K6II_550_28">#REF!</definedName>
    <definedName name="CPU_Intel_P4_1.7_256K_256RIMM" localSheetId="15">#REF!</definedName>
    <definedName name="CPU_Intel_P4_1.7_256K_256RIMM" localSheetId="17">#REF!</definedName>
    <definedName name="CPU_Intel_P4_1.7_256K_256RIMM">#REF!</definedName>
    <definedName name="CPU_Intel_P4_1.7_256K_256RIMM_28" localSheetId="15">#REF!</definedName>
    <definedName name="CPU_Intel_P4_1.7_256K_256RIMM_28" localSheetId="17">#REF!</definedName>
    <definedName name="CPU_Intel_P4_1.7_256K_256RIMM_28">#REF!</definedName>
    <definedName name="CPU_Intel_PIII500E_256Kdie_Copp" localSheetId="15">#REF!</definedName>
    <definedName name="CPU_Intel_PIII500E_256Kdie_Copp" localSheetId="17">#REF!</definedName>
    <definedName name="CPU_Intel_PIII500E_256Kdie_Copp">#REF!</definedName>
    <definedName name="CPU_Intel_PIII500E_256Kdie_Copp_28" localSheetId="15">#REF!</definedName>
    <definedName name="CPU_Intel_PIII500E_256Kdie_Copp_28" localSheetId="17">#REF!</definedName>
    <definedName name="CPU_Intel_PIII500E_256Kdie_Copp_28">#REF!</definedName>
    <definedName name="CPU_Intel_PIII550E_256Kdie_Copp" localSheetId="15">#REF!</definedName>
    <definedName name="CPU_Intel_PIII550E_256Kdie_Copp" localSheetId="17">#REF!</definedName>
    <definedName name="CPU_Intel_PIII550E_256Kdie_Copp">#REF!</definedName>
    <definedName name="CPU_Intel_PIII550E_256Kdie_Copp_28" localSheetId="15">#REF!</definedName>
    <definedName name="CPU_Intel_PIII550E_256Kdie_Copp_28" localSheetId="17">#REF!</definedName>
    <definedName name="CPU_Intel_PIII550E_256Kdie_Copp_28">#REF!</definedName>
    <definedName name="CPVC100" localSheetId="15">#REF!</definedName>
    <definedName name="CPVC100" localSheetId="16">#REF!</definedName>
    <definedName name="CPVC100" localSheetId="17">#REF!</definedName>
    <definedName name="CPVC100" localSheetId="14">#REF!</definedName>
    <definedName name="CPVC100" localSheetId="19">#REF!</definedName>
    <definedName name="CPVC100" localSheetId="20">#REF!</definedName>
    <definedName name="CPVC100">#REF!</definedName>
    <definedName name="CPVC100_26" localSheetId="15">#REF!</definedName>
    <definedName name="CPVC100_26" localSheetId="17">#REF!</definedName>
    <definedName name="CPVC100_26">#REF!</definedName>
    <definedName name="CPVC100_28" localSheetId="15">#REF!</definedName>
    <definedName name="CPVC100_28" localSheetId="17">#REF!</definedName>
    <definedName name="CPVC100_28">#REF!</definedName>
    <definedName name="CPVC100_3">"$#REF!.$Q$66"</definedName>
    <definedName name="CPVC1KM_26" localSheetId="15">#REF!</definedName>
    <definedName name="CPVC1KM_26" localSheetId="17">#REF!</definedName>
    <definedName name="CPVC1KM_26">#REF!</definedName>
    <definedName name="CPVC1KM_28" localSheetId="15">#REF!</definedName>
    <definedName name="CPVC1KM_28" localSheetId="17">#REF!</definedName>
    <definedName name="CPVC1KM_28">#REF!</definedName>
    <definedName name="CPVC35" localSheetId="15">#REF!</definedName>
    <definedName name="CPVC35" localSheetId="17">#REF!</definedName>
    <definedName name="CPVC35">#REF!</definedName>
    <definedName name="CPVC35_20" localSheetId="15">#REF!</definedName>
    <definedName name="CPVC35_20" localSheetId="17">#REF!</definedName>
    <definedName name="CPVC35_20">#REF!</definedName>
    <definedName name="CPVC35_28" localSheetId="15">#REF!</definedName>
    <definedName name="CPVC35_28" localSheetId="17">#REF!</definedName>
    <definedName name="CPVC35_28">#REF!</definedName>
    <definedName name="CPVCDN" localSheetId="15">#REF!</definedName>
    <definedName name="CPVCDN" localSheetId="17">#REF!</definedName>
    <definedName name="CPVCDN">#REF!</definedName>
    <definedName name="CPVCDN_26" localSheetId="15">#REF!</definedName>
    <definedName name="CPVCDN_26" localSheetId="17">#REF!</definedName>
    <definedName name="CPVCDN_26">#REF!</definedName>
    <definedName name="CPVCDN_28" localSheetId="15">#REF!</definedName>
    <definedName name="CPVCDN_28" localSheetId="17">#REF!</definedName>
    <definedName name="CPVCDN_28">#REF!</definedName>
    <definedName name="CPX" localSheetId="15">#REF!</definedName>
    <definedName name="CPX" localSheetId="17">#REF!</definedName>
    <definedName name="CPX">#REF!</definedName>
    <definedName name="CPX_28" localSheetId="15">#REF!</definedName>
    <definedName name="CPX_28" localSheetId="17">#REF!</definedName>
    <definedName name="CPX_28">#REF!</definedName>
    <definedName name="CPY" localSheetId="15">#REF!</definedName>
    <definedName name="CPY" localSheetId="17">#REF!</definedName>
    <definedName name="CPY">#REF!</definedName>
    <definedName name="CPY_28" localSheetId="15">#REF!</definedName>
    <definedName name="CPY_28" localSheetId="17">#REF!</definedName>
    <definedName name="CPY_28">#REF!</definedName>
    <definedName name="CRD" localSheetId="15">#REF!</definedName>
    <definedName name="CRD" localSheetId="16">#REF!</definedName>
    <definedName name="CRD" localSheetId="17">#REF!</definedName>
    <definedName name="CRD" localSheetId="14">#REF!</definedName>
    <definedName name="CRD" localSheetId="19">#REF!</definedName>
    <definedName name="CRD" localSheetId="20">#REF!</definedName>
    <definedName name="CRD">#REF!</definedName>
    <definedName name="CRD_26" localSheetId="15">#REF!</definedName>
    <definedName name="CRD_26" localSheetId="17">#REF!</definedName>
    <definedName name="CRD_26">#REF!</definedName>
    <definedName name="CRD_28" localSheetId="15">#REF!</definedName>
    <definedName name="CRD_28" localSheetId="17">#REF!</definedName>
    <definedName name="CRD_28">#REF!</definedName>
    <definedName name="CRD_3">"$#REF!.$Q$5:$Q$619"</definedName>
    <definedName name="crit" localSheetId="15">#REF!</definedName>
    <definedName name="crit" localSheetId="16">#REF!</definedName>
    <definedName name="crit" localSheetId="17">#REF!</definedName>
    <definedName name="crit" localSheetId="14">#REF!</definedName>
    <definedName name="crit">#REF!</definedName>
    <definedName name="crit1" localSheetId="15">#REF!</definedName>
    <definedName name="crit1" localSheetId="16">#REF!</definedName>
    <definedName name="crit1" localSheetId="17">#REF!</definedName>
    <definedName name="crit1" localSheetId="14">#REF!</definedName>
    <definedName name="crit1">#REF!</definedName>
    <definedName name="CRIT1_20" localSheetId="15">#REF!</definedName>
    <definedName name="CRIT1_20" localSheetId="17">#REF!</definedName>
    <definedName name="CRIT1_20">#REF!</definedName>
    <definedName name="CRIT1_28" localSheetId="15">#REF!</definedName>
    <definedName name="CRIT1_28" localSheetId="17">#REF!</definedName>
    <definedName name="CRIT1_28">#REF!</definedName>
    <definedName name="CRIT10" localSheetId="15">#REF!</definedName>
    <definedName name="CRIT10" localSheetId="17">#REF!</definedName>
    <definedName name="CRIT10">#REF!</definedName>
    <definedName name="CRIT10_20" localSheetId="15">#REF!</definedName>
    <definedName name="CRIT10_20" localSheetId="17">#REF!</definedName>
    <definedName name="CRIT10_20">#REF!</definedName>
    <definedName name="CRIT10_28" localSheetId="15">#REF!</definedName>
    <definedName name="CRIT10_28" localSheetId="17">#REF!</definedName>
    <definedName name="CRIT10_28">#REF!</definedName>
    <definedName name="CRIT2" localSheetId="15">#REF!</definedName>
    <definedName name="CRIT2" localSheetId="17">#REF!</definedName>
    <definedName name="CRIT2">#REF!</definedName>
    <definedName name="CRIT2_20" localSheetId="15">#REF!</definedName>
    <definedName name="CRIT2_20" localSheetId="17">#REF!</definedName>
    <definedName name="CRIT2_20">#REF!</definedName>
    <definedName name="CRIT2_28" localSheetId="15">#REF!</definedName>
    <definedName name="CRIT2_28" localSheetId="17">#REF!</definedName>
    <definedName name="CRIT2_28">#REF!</definedName>
    <definedName name="CRIT3" localSheetId="15">#REF!</definedName>
    <definedName name="CRIT3" localSheetId="17">#REF!</definedName>
    <definedName name="CRIT3">#REF!</definedName>
    <definedName name="CRIT3_20" localSheetId="15">#REF!</definedName>
    <definedName name="CRIT3_20" localSheetId="17">#REF!</definedName>
    <definedName name="CRIT3_20">#REF!</definedName>
    <definedName name="CRIT3_28" localSheetId="15">#REF!</definedName>
    <definedName name="CRIT3_28" localSheetId="17">#REF!</definedName>
    <definedName name="CRIT3_28">#REF!</definedName>
    <definedName name="crit4" localSheetId="15">#REF!</definedName>
    <definedName name="crit4" localSheetId="16">#REF!</definedName>
    <definedName name="crit4" localSheetId="17">#REF!</definedName>
    <definedName name="crit4" localSheetId="14">#REF!</definedName>
    <definedName name="crit4">#REF!</definedName>
    <definedName name="CRIT4_20" localSheetId="15">#REF!</definedName>
    <definedName name="CRIT4_20" localSheetId="17">#REF!</definedName>
    <definedName name="CRIT4_20">#REF!</definedName>
    <definedName name="CRIT4_28" localSheetId="15">#REF!</definedName>
    <definedName name="CRIT4_28" localSheetId="17">#REF!</definedName>
    <definedName name="CRIT4_28">#REF!</definedName>
    <definedName name="CRIT5" localSheetId="15">#REF!</definedName>
    <definedName name="CRIT5" localSheetId="17">#REF!</definedName>
    <definedName name="CRIT5">#REF!</definedName>
    <definedName name="CRIT5_20" localSheetId="15">#REF!</definedName>
    <definedName name="CRIT5_20" localSheetId="17">#REF!</definedName>
    <definedName name="CRIT5_20">#REF!</definedName>
    <definedName name="CRIT5_28" localSheetId="15">#REF!</definedName>
    <definedName name="CRIT5_28" localSheetId="17">#REF!</definedName>
    <definedName name="CRIT5_28">#REF!</definedName>
    <definedName name="CRIT6" localSheetId="15">#REF!</definedName>
    <definedName name="CRIT6" localSheetId="17">#REF!</definedName>
    <definedName name="CRIT6">#REF!</definedName>
    <definedName name="CRIT6_20" localSheetId="15">#REF!</definedName>
    <definedName name="CRIT6_20" localSheetId="17">#REF!</definedName>
    <definedName name="CRIT6_20">#REF!</definedName>
    <definedName name="CRIT6_28" localSheetId="15">#REF!</definedName>
    <definedName name="CRIT6_28" localSheetId="17">#REF!</definedName>
    <definedName name="CRIT6_28">#REF!</definedName>
    <definedName name="CRIT7" localSheetId="15">#REF!</definedName>
    <definedName name="CRIT7" localSheetId="17">#REF!</definedName>
    <definedName name="CRIT7">#REF!</definedName>
    <definedName name="CRIT7_20" localSheetId="15">#REF!</definedName>
    <definedName name="CRIT7_20" localSheetId="17">#REF!</definedName>
    <definedName name="CRIT7_20">#REF!</definedName>
    <definedName name="CRIT7_28" localSheetId="15">#REF!</definedName>
    <definedName name="CRIT7_28" localSheetId="17">#REF!</definedName>
    <definedName name="CRIT7_28">#REF!</definedName>
    <definedName name="CRIT8" localSheetId="15">#REF!</definedName>
    <definedName name="CRIT8" localSheetId="17">#REF!</definedName>
    <definedName name="CRIT8">#REF!</definedName>
    <definedName name="CRIT8_20" localSheetId="15">#REF!</definedName>
    <definedName name="CRIT8_20" localSheetId="17">#REF!</definedName>
    <definedName name="CRIT8_20">#REF!</definedName>
    <definedName name="CRIT8_28" localSheetId="15">#REF!</definedName>
    <definedName name="CRIT8_28" localSheetId="17">#REF!</definedName>
    <definedName name="CRIT8_28">#REF!</definedName>
    <definedName name="CRIT9" localSheetId="15">#REF!</definedName>
    <definedName name="CRIT9" localSheetId="17">#REF!</definedName>
    <definedName name="CRIT9">#REF!</definedName>
    <definedName name="CRIT9_20" localSheetId="15">#REF!</definedName>
    <definedName name="CRIT9_20" localSheetId="17">#REF!</definedName>
    <definedName name="CRIT9_20">#REF!</definedName>
    <definedName name="CRIT9_28" localSheetId="15">#REF!</definedName>
    <definedName name="CRIT9_28" localSheetId="17">#REF!</definedName>
    <definedName name="CRIT9_28">#REF!</definedName>
    <definedName name="CRITINST" localSheetId="15">#REF!</definedName>
    <definedName name="CRITINST" localSheetId="16">#REF!</definedName>
    <definedName name="CRITINST" localSheetId="17">#REF!</definedName>
    <definedName name="CRITINST" localSheetId="14">#REF!</definedName>
    <definedName name="CRITINST" localSheetId="19">#REF!</definedName>
    <definedName name="CRITINST" localSheetId="20">#REF!</definedName>
    <definedName name="CRITINST">#REF!</definedName>
    <definedName name="CRITINST_26" localSheetId="15">#REF!</definedName>
    <definedName name="CRITINST_26" localSheetId="17">#REF!</definedName>
    <definedName name="CRITINST_26">#REF!</definedName>
    <definedName name="CRITINST_28" localSheetId="15">#REF!</definedName>
    <definedName name="CRITINST_28" localSheetId="17">#REF!</definedName>
    <definedName name="CRITINST_28">#REF!</definedName>
    <definedName name="CRITINST_3">"$#REF!.$B$4:$B$5"</definedName>
    <definedName name="CRITPURC" localSheetId="15">#REF!</definedName>
    <definedName name="CRITPURC" localSheetId="16">#REF!</definedName>
    <definedName name="CRITPURC" localSheetId="17">#REF!</definedName>
    <definedName name="CRITPURC" localSheetId="14">#REF!</definedName>
    <definedName name="CRITPURC" localSheetId="19">#REF!</definedName>
    <definedName name="CRITPURC" localSheetId="20">#REF!</definedName>
    <definedName name="CRITPURC">#REF!</definedName>
    <definedName name="CRITPURC_26" localSheetId="15">#REF!</definedName>
    <definedName name="CRITPURC_26" localSheetId="17">#REF!</definedName>
    <definedName name="CRITPURC_26">#REF!</definedName>
    <definedName name="CRITPURC_28" localSheetId="15">#REF!</definedName>
    <definedName name="CRITPURC_28" localSheetId="17">#REF!</definedName>
    <definedName name="CRITPURC_28">#REF!</definedName>
    <definedName name="CRITPURC_3">"$#REF!.$B$2:$B$3"</definedName>
    <definedName name="Cro_section" localSheetId="15">#REF!</definedName>
    <definedName name="Cro_section" localSheetId="17">#REF!</definedName>
    <definedName name="Cro_section">#REF!</definedName>
    <definedName name="Cro_section_28" localSheetId="15">#REF!</definedName>
    <definedName name="Cro_section_28" localSheetId="17">#REF!</definedName>
    <definedName name="Cro_section_28">#REF!</definedName>
    <definedName name="CropEstablishmentWage" localSheetId="15">#REF!</definedName>
    <definedName name="CropEstablishmentWage" localSheetId="17">#REF!</definedName>
    <definedName name="CropEstablishmentWage">#REF!</definedName>
    <definedName name="CropEstablishmentWage_20" localSheetId="15">#REF!</definedName>
    <definedName name="CropEstablishmentWage_20" localSheetId="17">#REF!</definedName>
    <definedName name="CropEstablishmentWage_20">#REF!</definedName>
    <definedName name="CropEstablishmentWage_28" localSheetId="15">#REF!</definedName>
    <definedName name="CropEstablishmentWage_28" localSheetId="17">#REF!</definedName>
    <definedName name="CropEstablishmentWage_28">#REF!</definedName>
    <definedName name="CropManagementWage" localSheetId="15">#REF!</definedName>
    <definedName name="CropManagementWage" localSheetId="17">#REF!</definedName>
    <definedName name="CropManagementWage">#REF!</definedName>
    <definedName name="CropManagementWage_20" localSheetId="15">#REF!</definedName>
    <definedName name="CropManagementWage_20" localSheetId="17">#REF!</definedName>
    <definedName name="CropManagementWage_20">#REF!</definedName>
    <definedName name="CropManagementWage_28" localSheetId="15">#REF!</definedName>
    <definedName name="CropManagementWage_28" localSheetId="17">#REF!</definedName>
    <definedName name="CropManagementWage_28">#REF!</definedName>
    <definedName name="CRS" localSheetId="15">#REF!</definedName>
    <definedName name="CRS" localSheetId="16">#REF!</definedName>
    <definedName name="CRS" localSheetId="17">#REF!</definedName>
    <definedName name="CRS" localSheetId="14">#REF!</definedName>
    <definedName name="CRS" localSheetId="19">#REF!</definedName>
    <definedName name="CRS" localSheetId="20">#REF!</definedName>
    <definedName name="CRS">#REF!</definedName>
    <definedName name="CRS_26" localSheetId="15">#REF!</definedName>
    <definedName name="CRS_26" localSheetId="17">#REF!</definedName>
    <definedName name="CRS_26">#REF!</definedName>
    <definedName name="CRS_28" localSheetId="15">#REF!</definedName>
    <definedName name="CRS_28" localSheetId="17">#REF!</definedName>
    <definedName name="CRS_28">#REF!</definedName>
    <definedName name="CRS_3">"$#REF!.$S$5:$S$619"</definedName>
    <definedName name="CRT_EXT" localSheetId="15">#REF!</definedName>
    <definedName name="CRT_EXT" localSheetId="16">#REF!</definedName>
    <definedName name="CRT_EXT" localSheetId="17">#REF!</definedName>
    <definedName name="CRT_EXT" localSheetId="14">#REF!</definedName>
    <definedName name="CRT_EXT">#REF!</definedName>
    <definedName name="CRT_INT" localSheetId="15">#REF!</definedName>
    <definedName name="CRT_INT" localSheetId="16">#REF!</definedName>
    <definedName name="CRT_INT" localSheetId="17">#REF!</definedName>
    <definedName name="CRT_INT" localSheetId="14">#REF!</definedName>
    <definedName name="CRT_INT">#REF!</definedName>
    <definedName name="CS" localSheetId="15">#REF!</definedName>
    <definedName name="CS" localSheetId="16">#REF!</definedName>
    <definedName name="CS" localSheetId="17">#REF!</definedName>
    <definedName name="CS" localSheetId="14">#REF!</definedName>
    <definedName name="CS" localSheetId="19">#REF!</definedName>
    <definedName name="CS" localSheetId="20">#REF!</definedName>
    <definedName name="CS">#REF!</definedName>
    <definedName name="CS_10" localSheetId="15">#REF!</definedName>
    <definedName name="CS_10" localSheetId="16">#REF!</definedName>
    <definedName name="CS_10" localSheetId="17">#REF!</definedName>
    <definedName name="CS_10" localSheetId="14">#REF!</definedName>
    <definedName name="CS_10" localSheetId="19">#REF!</definedName>
    <definedName name="CS_10" localSheetId="20">#REF!</definedName>
    <definedName name="CS_10">#REF!</definedName>
    <definedName name="CS_10_26" localSheetId="15">#REF!</definedName>
    <definedName name="CS_10_26" localSheetId="17">#REF!</definedName>
    <definedName name="CS_10_26">#REF!</definedName>
    <definedName name="CS_10_28" localSheetId="15">#REF!</definedName>
    <definedName name="CS_10_28" localSheetId="17">#REF!</definedName>
    <definedName name="CS_10_28">#REF!</definedName>
    <definedName name="CS_10_3">"$#REF!.$B$43:$C$54"</definedName>
    <definedName name="CS_100" localSheetId="15">#REF!</definedName>
    <definedName name="CS_100" localSheetId="16">#REF!</definedName>
    <definedName name="CS_100" localSheetId="17">#REF!</definedName>
    <definedName name="CS_100" localSheetId="14">#REF!</definedName>
    <definedName name="CS_100" localSheetId="19">#REF!</definedName>
    <definedName name="CS_100" localSheetId="20">#REF!</definedName>
    <definedName name="CS_100">#REF!</definedName>
    <definedName name="CS_100_26" localSheetId="15">#REF!</definedName>
    <definedName name="CS_100_26" localSheetId="17">#REF!</definedName>
    <definedName name="CS_100_26">#REF!</definedName>
    <definedName name="CS_100_28" localSheetId="15">#REF!</definedName>
    <definedName name="CS_100_28" localSheetId="17">#REF!</definedName>
    <definedName name="CS_100_28">#REF!</definedName>
    <definedName name="CS_100_3">"$#REF!.$B$294:$C$302"</definedName>
    <definedName name="CS_10S" localSheetId="15">#REF!</definedName>
    <definedName name="CS_10S" localSheetId="16">#REF!</definedName>
    <definedName name="CS_10S" localSheetId="17">#REF!</definedName>
    <definedName name="CS_10S" localSheetId="14">#REF!</definedName>
    <definedName name="CS_10S" localSheetId="19">#REF!</definedName>
    <definedName name="CS_10S" localSheetId="20">#REF!</definedName>
    <definedName name="CS_10S">#REF!</definedName>
    <definedName name="CS_10S_26" localSheetId="15">#REF!</definedName>
    <definedName name="CS_10S_26" localSheetId="17">#REF!</definedName>
    <definedName name="CS_10S_26">#REF!</definedName>
    <definedName name="CS_10S_28" localSheetId="15">#REF!</definedName>
    <definedName name="CS_10S_28" localSheetId="17">#REF!</definedName>
    <definedName name="CS_10S_28">#REF!</definedName>
    <definedName name="CS_10S_3">"$#REF!.$B$55:$C$97"</definedName>
    <definedName name="CS_120" localSheetId="15">#REF!</definedName>
    <definedName name="CS_120" localSheetId="16">#REF!</definedName>
    <definedName name="CS_120" localSheetId="17">#REF!</definedName>
    <definedName name="CS_120" localSheetId="14">#REF!</definedName>
    <definedName name="CS_120" localSheetId="19">#REF!</definedName>
    <definedName name="CS_120" localSheetId="20">#REF!</definedName>
    <definedName name="CS_120">#REF!</definedName>
    <definedName name="CS_120_26" localSheetId="15">#REF!</definedName>
    <definedName name="CS_120_26" localSheetId="17">#REF!</definedName>
    <definedName name="CS_120_26">#REF!</definedName>
    <definedName name="CS_120_28" localSheetId="15">#REF!</definedName>
    <definedName name="CS_120_28" localSheetId="17">#REF!</definedName>
    <definedName name="CS_120_28">#REF!</definedName>
    <definedName name="CS_120_3">"$#REF!.$B$303:$C$314"</definedName>
    <definedName name="CS_140" localSheetId="15">#REF!</definedName>
    <definedName name="CS_140" localSheetId="16">#REF!</definedName>
    <definedName name="CS_140" localSheetId="17">#REF!</definedName>
    <definedName name="CS_140" localSheetId="14">#REF!</definedName>
    <definedName name="CS_140" localSheetId="19">#REF!</definedName>
    <definedName name="CS_140" localSheetId="20">#REF!</definedName>
    <definedName name="CS_140">#REF!</definedName>
    <definedName name="CS_140_26" localSheetId="15">#REF!</definedName>
    <definedName name="CS_140_26" localSheetId="17">#REF!</definedName>
    <definedName name="CS_140_26">#REF!</definedName>
    <definedName name="CS_140_28" localSheetId="15">#REF!</definedName>
    <definedName name="CS_140_28" localSheetId="17">#REF!</definedName>
    <definedName name="CS_140_28">#REF!</definedName>
    <definedName name="CS_140_3">"$#REF!.$B$315:$C$323"</definedName>
    <definedName name="CS_160" localSheetId="15">#REF!</definedName>
    <definedName name="CS_160" localSheetId="16">#REF!</definedName>
    <definedName name="CS_160" localSheetId="17">#REF!</definedName>
    <definedName name="CS_160" localSheetId="14">#REF!</definedName>
    <definedName name="CS_160" localSheetId="19">#REF!</definedName>
    <definedName name="CS_160" localSheetId="20">#REF!</definedName>
    <definedName name="CS_160">#REF!</definedName>
    <definedName name="CS_160_26" localSheetId="15">#REF!</definedName>
    <definedName name="CS_160_26" localSheetId="17">#REF!</definedName>
    <definedName name="CS_160_26">#REF!</definedName>
    <definedName name="CS_160_28" localSheetId="15">#REF!</definedName>
    <definedName name="CS_160_28" localSheetId="17">#REF!</definedName>
    <definedName name="CS_160_28">#REF!</definedName>
    <definedName name="CS_160_3">"$#REF!.$B$324:$C$355"</definedName>
    <definedName name="CS_20" localSheetId="15">#REF!</definedName>
    <definedName name="CS_20" localSheetId="16">#REF!</definedName>
    <definedName name="CS_20" localSheetId="17">#REF!</definedName>
    <definedName name="CS_20" localSheetId="14">#REF!</definedName>
    <definedName name="CS_20" localSheetId="19">#REF!</definedName>
    <definedName name="CS_20" localSheetId="20">#REF!</definedName>
    <definedName name="CS_20">#REF!</definedName>
    <definedName name="CS_20_26" localSheetId="15">#REF!</definedName>
    <definedName name="CS_20_26" localSheetId="17">#REF!</definedName>
    <definedName name="CS_20_26">#REF!</definedName>
    <definedName name="CS_20_28" localSheetId="15">#REF!</definedName>
    <definedName name="CS_20_28" localSheetId="17">#REF!</definedName>
    <definedName name="CS_20_28">#REF!</definedName>
    <definedName name="CS_20_3">"$#REF!.$B$98:$C$112"</definedName>
    <definedName name="CS_26" localSheetId="15">#REF!</definedName>
    <definedName name="CS_26" localSheetId="17">#REF!</definedName>
    <definedName name="CS_26">#REF!</definedName>
    <definedName name="CS_28" localSheetId="15">#REF!</definedName>
    <definedName name="CS_28" localSheetId="17">#REF!</definedName>
    <definedName name="CS_28">#REF!</definedName>
    <definedName name="CS_3">"$#REF!.$#REF!$#REF!:$#REF!$#REF!"</definedName>
    <definedName name="CS_30" localSheetId="15">#REF!</definedName>
    <definedName name="CS_30" localSheetId="16">#REF!</definedName>
    <definedName name="CS_30" localSheetId="17">#REF!</definedName>
    <definedName name="CS_30" localSheetId="14">#REF!</definedName>
    <definedName name="CS_30" localSheetId="19">#REF!</definedName>
    <definedName name="CS_30" localSheetId="20">#REF!</definedName>
    <definedName name="CS_30">#REF!</definedName>
    <definedName name="CS_30_26" localSheetId="15">#REF!</definedName>
    <definedName name="CS_30_26" localSheetId="17">#REF!</definedName>
    <definedName name="CS_30_26">#REF!</definedName>
    <definedName name="CS_30_28" localSheetId="15">#REF!</definedName>
    <definedName name="CS_30_28" localSheetId="17">#REF!</definedName>
    <definedName name="CS_30_28">#REF!</definedName>
    <definedName name="CS_30_3">"$#REF!.$B$113:$C$126"</definedName>
    <definedName name="CS_40" localSheetId="15">#REF!</definedName>
    <definedName name="CS_40" localSheetId="16">#REF!</definedName>
    <definedName name="CS_40" localSheetId="17">#REF!</definedName>
    <definedName name="CS_40" localSheetId="14">#REF!</definedName>
    <definedName name="CS_40" localSheetId="19">#REF!</definedName>
    <definedName name="CS_40" localSheetId="20">#REF!</definedName>
    <definedName name="CS_40">#REF!</definedName>
    <definedName name="CS_40_26" localSheetId="15">#REF!</definedName>
    <definedName name="CS_40_26" localSheetId="17">#REF!</definedName>
    <definedName name="CS_40_26">#REF!</definedName>
    <definedName name="CS_40_28" localSheetId="15">#REF!</definedName>
    <definedName name="CS_40_28" localSheetId="17">#REF!</definedName>
    <definedName name="CS_40_28">#REF!</definedName>
    <definedName name="CS_40_3">"$#REF!.$B$127:$C$170"</definedName>
    <definedName name="CS_40S" localSheetId="15">#REF!</definedName>
    <definedName name="CS_40S" localSheetId="16">#REF!</definedName>
    <definedName name="CS_40S" localSheetId="17">#REF!</definedName>
    <definedName name="CS_40S" localSheetId="14">#REF!</definedName>
    <definedName name="CS_40S" localSheetId="19">#REF!</definedName>
    <definedName name="CS_40S" localSheetId="20">#REF!</definedName>
    <definedName name="CS_40S">#REF!</definedName>
    <definedName name="CS_40S_26" localSheetId="15">#REF!</definedName>
    <definedName name="CS_40S_26" localSheetId="17">#REF!</definedName>
    <definedName name="CS_40S_26">#REF!</definedName>
    <definedName name="CS_40S_28" localSheetId="15">#REF!</definedName>
    <definedName name="CS_40S_28" localSheetId="17">#REF!</definedName>
    <definedName name="CS_40S_28">#REF!</definedName>
    <definedName name="CS_40S_3">"$#REF!.$B$171:$C$206"</definedName>
    <definedName name="CS_5S" localSheetId="15">#REF!</definedName>
    <definedName name="CS_5S" localSheetId="16">#REF!</definedName>
    <definedName name="CS_5S" localSheetId="17">#REF!</definedName>
    <definedName name="CS_5S" localSheetId="14">#REF!</definedName>
    <definedName name="CS_5S" localSheetId="19">#REF!</definedName>
    <definedName name="CS_5S" localSheetId="20">#REF!</definedName>
    <definedName name="CS_5S">#REF!</definedName>
    <definedName name="CS_5S_26" localSheetId="15">#REF!</definedName>
    <definedName name="CS_5S_26" localSheetId="17">#REF!</definedName>
    <definedName name="CS_5S_26">#REF!</definedName>
    <definedName name="CS_5S_28" localSheetId="15">#REF!</definedName>
    <definedName name="CS_5S_28" localSheetId="17">#REF!</definedName>
    <definedName name="CS_5S_28">#REF!</definedName>
    <definedName name="CS_5S_3">"$#REF!.$B$8:$C$42"</definedName>
    <definedName name="CS_60" localSheetId="15">#REF!</definedName>
    <definedName name="CS_60" localSheetId="16">#REF!</definedName>
    <definedName name="CS_60" localSheetId="17">#REF!</definedName>
    <definedName name="CS_60" localSheetId="14">#REF!</definedName>
    <definedName name="CS_60" localSheetId="19">#REF!</definedName>
    <definedName name="CS_60" localSheetId="20">#REF!</definedName>
    <definedName name="CS_60">#REF!</definedName>
    <definedName name="CS_60_26" localSheetId="15">#REF!</definedName>
    <definedName name="CS_60_26" localSheetId="17">#REF!</definedName>
    <definedName name="CS_60_26">#REF!</definedName>
    <definedName name="CS_60_28" localSheetId="15">#REF!</definedName>
    <definedName name="CS_60_28" localSheetId="17">#REF!</definedName>
    <definedName name="CS_60_28">#REF!</definedName>
    <definedName name="CS_60_3">"$#REF!.$B$207:$C$215"</definedName>
    <definedName name="CS_80" localSheetId="15">#REF!</definedName>
    <definedName name="CS_80" localSheetId="16">#REF!</definedName>
    <definedName name="CS_80" localSheetId="17">#REF!</definedName>
    <definedName name="CS_80" localSheetId="14">#REF!</definedName>
    <definedName name="CS_80" localSheetId="19">#REF!</definedName>
    <definedName name="CS_80" localSheetId="20">#REF!</definedName>
    <definedName name="CS_80">#REF!</definedName>
    <definedName name="CS_80_26" localSheetId="15">#REF!</definedName>
    <definedName name="CS_80_26" localSheetId="17">#REF!</definedName>
    <definedName name="CS_80_26">#REF!</definedName>
    <definedName name="CS_80_28" localSheetId="15">#REF!</definedName>
    <definedName name="CS_80_28" localSheetId="17">#REF!</definedName>
    <definedName name="CS_80_28">#REF!</definedName>
    <definedName name="CS_80_3">"$#REF!.$B$216:$C$257"</definedName>
    <definedName name="CS_80S" localSheetId="15">#REF!</definedName>
    <definedName name="CS_80S" localSheetId="16">#REF!</definedName>
    <definedName name="CS_80S" localSheetId="17">#REF!</definedName>
    <definedName name="CS_80S" localSheetId="14">#REF!</definedName>
    <definedName name="CS_80S" localSheetId="19">#REF!</definedName>
    <definedName name="CS_80S" localSheetId="20">#REF!</definedName>
    <definedName name="CS_80S">#REF!</definedName>
    <definedName name="CS_80S_26" localSheetId="15">#REF!</definedName>
    <definedName name="CS_80S_26" localSheetId="17">#REF!</definedName>
    <definedName name="CS_80S_26">#REF!</definedName>
    <definedName name="CS_80S_28" localSheetId="15">#REF!</definedName>
    <definedName name="CS_80S_28" localSheetId="17">#REF!</definedName>
    <definedName name="CS_80S_28">#REF!</definedName>
    <definedName name="CS_80S_3">"$#REF!.$B$258:$C$293"</definedName>
    <definedName name="CS_STD" localSheetId="15">#REF!</definedName>
    <definedName name="CS_STD" localSheetId="16">#REF!</definedName>
    <definedName name="CS_STD" localSheetId="17">#REF!</definedName>
    <definedName name="CS_STD" localSheetId="14">#REF!</definedName>
    <definedName name="CS_STD" localSheetId="19">#REF!</definedName>
    <definedName name="CS_STD" localSheetId="20">#REF!</definedName>
    <definedName name="CS_STD">#REF!</definedName>
    <definedName name="CS_STD_26" localSheetId="15">#REF!</definedName>
    <definedName name="CS_STD_26" localSheetId="17">#REF!</definedName>
    <definedName name="CS_STD_26">#REF!</definedName>
    <definedName name="CS_STD_28" localSheetId="15">#REF!</definedName>
    <definedName name="CS_STD_28" localSheetId="17">#REF!</definedName>
    <definedName name="CS_STD_28">#REF!</definedName>
    <definedName name="CS_STD_3">"$#REF!.$B$356:$C$409"</definedName>
    <definedName name="CS_XS" localSheetId="15">#REF!</definedName>
    <definedName name="CS_XS" localSheetId="16">#REF!</definedName>
    <definedName name="CS_XS" localSheetId="17">#REF!</definedName>
    <definedName name="CS_XS" localSheetId="14">#REF!</definedName>
    <definedName name="CS_XS" localSheetId="19">#REF!</definedName>
    <definedName name="CS_XS" localSheetId="20">#REF!</definedName>
    <definedName name="CS_XS">#REF!</definedName>
    <definedName name="CS_XS_26" localSheetId="15">#REF!</definedName>
    <definedName name="CS_XS_26" localSheetId="17">#REF!</definedName>
    <definedName name="CS_XS_26">#REF!</definedName>
    <definedName name="CS_XS_28" localSheetId="15">#REF!</definedName>
    <definedName name="CS_XS_28" localSheetId="17">#REF!</definedName>
    <definedName name="CS_XS_28">#REF!</definedName>
    <definedName name="CS_XS_3">"$#REF!.$B$410:$C$463"</definedName>
    <definedName name="CS_XXS" localSheetId="15">#REF!</definedName>
    <definedName name="CS_XXS" localSheetId="16">#REF!</definedName>
    <definedName name="CS_XXS" localSheetId="17">#REF!</definedName>
    <definedName name="CS_XXS" localSheetId="14">#REF!</definedName>
    <definedName name="CS_XXS" localSheetId="19">#REF!</definedName>
    <definedName name="CS_XXS" localSheetId="20">#REF!</definedName>
    <definedName name="CS_XXS">#REF!</definedName>
    <definedName name="CS_XXS_26" localSheetId="15">#REF!</definedName>
    <definedName name="CS_XXS_26" localSheetId="17">#REF!</definedName>
    <definedName name="CS_XXS_26">#REF!</definedName>
    <definedName name="CS_XXS_28" localSheetId="15">#REF!</definedName>
    <definedName name="CS_XXS_28" localSheetId="17">#REF!</definedName>
    <definedName name="CS_XXS_28">#REF!</definedName>
    <definedName name="CS_XXS_3">"$#REF!.$B$464:$C$490"</definedName>
    <definedName name="cs805_26" localSheetId="15">#REF!</definedName>
    <definedName name="cs805_26" localSheetId="17">#REF!</definedName>
    <definedName name="cs805_26">#REF!</definedName>
    <definedName name="cs805_3">"$#REF!.$B$258:$C$293"</definedName>
    <definedName name="CSau" localSheetId="15">#REF!</definedName>
    <definedName name="CSau" localSheetId="17">#REF!</definedName>
    <definedName name="CSau">#REF!</definedName>
    <definedName name="CSau_20" localSheetId="15">#REF!</definedName>
    <definedName name="CSau_20" localSheetId="17">#REF!</definedName>
    <definedName name="CSau_20">#REF!</definedName>
    <definedName name="CSau_28" localSheetId="15">#REF!</definedName>
    <definedName name="CSau_28" localSheetId="17">#REF!</definedName>
    <definedName name="CSau_28">#REF!</definedName>
    <definedName name="csd3p" localSheetId="15">#REF!</definedName>
    <definedName name="csd3p" localSheetId="16">#REF!</definedName>
    <definedName name="csd3p" localSheetId="17">#REF!</definedName>
    <definedName name="csd3p" localSheetId="14">#REF!</definedName>
    <definedName name="csd3p" localSheetId="19">#REF!</definedName>
    <definedName name="csd3p" localSheetId="20">#REF!</definedName>
    <definedName name="csd3p">#REF!</definedName>
    <definedName name="csd3p_26" localSheetId="15">#REF!</definedName>
    <definedName name="csd3p_26" localSheetId="17">#REF!</definedName>
    <definedName name="csd3p_26">#REF!</definedName>
    <definedName name="csd3p_28" localSheetId="15">#REF!</definedName>
    <definedName name="csd3p_28" localSheetId="17">#REF!</definedName>
    <definedName name="csd3p_28">#REF!</definedName>
    <definedName name="csd3p_3">"$#REF!.$V$10"</definedName>
    <definedName name="csddg1p" localSheetId="15">#REF!</definedName>
    <definedName name="csddg1p" localSheetId="16">#REF!</definedName>
    <definedName name="csddg1p" localSheetId="17">#REF!</definedName>
    <definedName name="csddg1p" localSheetId="14">#REF!</definedName>
    <definedName name="csddg1p" localSheetId="19">#REF!</definedName>
    <definedName name="csddg1p" localSheetId="20">#REF!</definedName>
    <definedName name="csddg1p">#REF!</definedName>
    <definedName name="csddg1p_26" localSheetId="15">#REF!</definedName>
    <definedName name="csddg1p_26" localSheetId="17">#REF!</definedName>
    <definedName name="csddg1p_26">#REF!</definedName>
    <definedName name="csddg1p_28" localSheetId="15">#REF!</definedName>
    <definedName name="csddg1p_28" localSheetId="17">#REF!</definedName>
    <definedName name="csddg1p_28">#REF!</definedName>
    <definedName name="csddg1p_3">"$#REF!.$AC$290"</definedName>
    <definedName name="csddt1p" localSheetId="15">#REF!</definedName>
    <definedName name="csddt1p" localSheetId="16">#REF!</definedName>
    <definedName name="csddt1p" localSheetId="17">#REF!</definedName>
    <definedName name="csddt1p" localSheetId="14">#REF!</definedName>
    <definedName name="csddt1p" localSheetId="19">#REF!</definedName>
    <definedName name="csddt1p" localSheetId="20">#REF!</definedName>
    <definedName name="csddt1p">#REF!</definedName>
    <definedName name="csddt1p_26" localSheetId="15">#REF!</definedName>
    <definedName name="csddt1p_26" localSheetId="17">#REF!</definedName>
    <definedName name="csddt1p_26">#REF!</definedName>
    <definedName name="csddt1p_28" localSheetId="15">#REF!</definedName>
    <definedName name="csddt1p_28" localSheetId="17">#REF!</definedName>
    <definedName name="csddt1p_28">#REF!</definedName>
    <definedName name="csddt1p_3">"$#REF!.$AB$290"</definedName>
    <definedName name="csht3p" localSheetId="15">#REF!</definedName>
    <definedName name="csht3p" localSheetId="16">#REF!</definedName>
    <definedName name="csht3p" localSheetId="17">#REF!</definedName>
    <definedName name="csht3p" localSheetId="14">#REF!</definedName>
    <definedName name="csht3p" localSheetId="19">#REF!</definedName>
    <definedName name="csht3p" localSheetId="20">#REF!</definedName>
    <definedName name="csht3p">#REF!</definedName>
    <definedName name="csht3p_26" localSheetId="15">#REF!</definedName>
    <definedName name="csht3p_26" localSheetId="17">#REF!</definedName>
    <definedName name="csht3p_26">#REF!</definedName>
    <definedName name="csht3p_28" localSheetId="15">#REF!</definedName>
    <definedName name="csht3p_28" localSheetId="17">#REF!</definedName>
    <definedName name="csht3p_28">#REF!</definedName>
    <definedName name="csht3p_3">"$#REF!.$U$10"</definedName>
    <definedName name="CSMBA" localSheetId="15">#REF!</definedName>
    <definedName name="CSMBA" localSheetId="17">#REF!</definedName>
    <definedName name="CSMBA">#REF!</definedName>
    <definedName name="CSMBA_28" localSheetId="15">#REF!</definedName>
    <definedName name="CSMBA_28" localSheetId="17">#REF!</definedName>
    <definedName name="CSMBA_28">#REF!</definedName>
    <definedName name="CSNT" localSheetId="15">#REF!</definedName>
    <definedName name="CSNT" localSheetId="17">#REF!</definedName>
    <definedName name="CSNT">#REF!</definedName>
    <definedName name="CSX" localSheetId="15">#REF!</definedName>
    <definedName name="CSX" localSheetId="17">#REF!</definedName>
    <definedName name="CSX">#REF!</definedName>
    <definedName name="CSX_28" localSheetId="15">#REF!</definedName>
    <definedName name="CSX_28" localSheetId="17">#REF!</definedName>
    <definedName name="CSX_28">#REF!</definedName>
    <definedName name="CSY" localSheetId="15">#REF!</definedName>
    <definedName name="CSY" localSheetId="17">#REF!</definedName>
    <definedName name="CSY">#REF!</definedName>
    <definedName name="CSY_28" localSheetId="15">#REF!</definedName>
    <definedName name="CSY_28" localSheetId="17">#REF!</definedName>
    <definedName name="CSY_28">#REF!</definedName>
    <definedName name="CT" localSheetId="15">#REF!</definedName>
    <definedName name="CT" localSheetId="16">#REF!</definedName>
    <definedName name="CT" localSheetId="17">#REF!</definedName>
    <definedName name="CT" localSheetId="14">#REF!</definedName>
    <definedName name="CT">#REF!</definedName>
    <definedName name="CT.M10.1" localSheetId="15">#REF!</definedName>
    <definedName name="CT.M10.1" localSheetId="17">#REF!</definedName>
    <definedName name="CT.M10.1">#REF!</definedName>
    <definedName name="CT.M10.1_28" localSheetId="15">#REF!</definedName>
    <definedName name="CT.M10.1_28" localSheetId="17">#REF!</definedName>
    <definedName name="CT.M10.1_28">#REF!</definedName>
    <definedName name="CT.M10.2" localSheetId="15">#REF!</definedName>
    <definedName name="CT.M10.2" localSheetId="17">#REF!</definedName>
    <definedName name="CT.M10.2">#REF!</definedName>
    <definedName name="CT.M10.2_28" localSheetId="15">#REF!</definedName>
    <definedName name="CT.M10.2_28" localSheetId="17">#REF!</definedName>
    <definedName name="CT.M10.2_28">#REF!</definedName>
    <definedName name="CT.M14.1" localSheetId="15">#REF!</definedName>
    <definedName name="CT.M14.1" localSheetId="17">#REF!</definedName>
    <definedName name="CT.M14.1">#REF!</definedName>
    <definedName name="CT.M14.1_28" localSheetId="15">#REF!</definedName>
    <definedName name="CT.M14.1_28" localSheetId="17">#REF!</definedName>
    <definedName name="CT.M14.1_28">#REF!</definedName>
    <definedName name="CT.M14.2" localSheetId="15">#REF!</definedName>
    <definedName name="CT.M14.2" localSheetId="17">#REF!</definedName>
    <definedName name="CT.M14.2">#REF!</definedName>
    <definedName name="CT.M14.2_28" localSheetId="15">#REF!</definedName>
    <definedName name="CT.M14.2_28" localSheetId="17">#REF!</definedName>
    <definedName name="CT.M14.2_28">#REF!</definedName>
    <definedName name="CT.MDT" localSheetId="15">#REF!</definedName>
    <definedName name="CT.MDT" localSheetId="17">#REF!</definedName>
    <definedName name="CT.MDT">#REF!</definedName>
    <definedName name="CT.MDT_28" localSheetId="15">#REF!</definedName>
    <definedName name="CT.MDT_28" localSheetId="17">#REF!</definedName>
    <definedName name="CT.MDT_28">#REF!</definedName>
    <definedName name="CT.MTCat" localSheetId="15">#REF!</definedName>
    <definedName name="CT.MTCat" localSheetId="17">#REF!</definedName>
    <definedName name="CT.MTCat">#REF!</definedName>
    <definedName name="CT.MTCat_28" localSheetId="15">#REF!</definedName>
    <definedName name="CT.MTCat_28" localSheetId="17">#REF!</definedName>
    <definedName name="CT.MTCat_28">#REF!</definedName>
    <definedName name="CT_03" localSheetId="15">#REF!</definedName>
    <definedName name="CT_03" localSheetId="17">#REF!</definedName>
    <definedName name="CT_03">#REF!</definedName>
    <definedName name="CT_50" localSheetId="15">#REF!</definedName>
    <definedName name="CT_50" localSheetId="16">#REF!</definedName>
    <definedName name="CT_50" localSheetId="17">#REF!</definedName>
    <definedName name="CT_50" localSheetId="14">#REF!</definedName>
    <definedName name="CT_50" localSheetId="19">#REF!</definedName>
    <definedName name="CT_50" localSheetId="20">#REF!</definedName>
    <definedName name="CT_50">#REF!</definedName>
    <definedName name="CT_50_20" localSheetId="15">#REF!</definedName>
    <definedName name="CT_50_20" localSheetId="17">#REF!</definedName>
    <definedName name="CT_50_20">#REF!</definedName>
    <definedName name="CT_50_28" localSheetId="15">#REF!</definedName>
    <definedName name="CT_50_28" localSheetId="17">#REF!</definedName>
    <definedName name="CT_50_28">#REF!</definedName>
    <definedName name="CT_KSTK">"$#REF!.$AL$1:$AR$19"</definedName>
    <definedName name="CT_KSTK_26" localSheetId="15">#REF!</definedName>
    <definedName name="CT_KSTK_26" localSheetId="17">#REF!</definedName>
    <definedName name="CT_KSTK_26">#REF!</definedName>
    <definedName name="CT_KSTK_28" localSheetId="15">#REF!</definedName>
    <definedName name="CT_KSTK_28" localSheetId="17">#REF!</definedName>
    <definedName name="CT_KSTK_28">#REF!</definedName>
    <definedName name="CT_KSTK_3">"$#REF!.$AL$1:$AR$19"</definedName>
    <definedName name="CT_MCX" localSheetId="15">#REF!</definedName>
    <definedName name="CT_MCX" localSheetId="16">#REF!</definedName>
    <definedName name="CT_MCX" localSheetId="17">#REF!</definedName>
    <definedName name="CT_MCX" localSheetId="14">#REF!</definedName>
    <definedName name="CT_MCX" localSheetId="20">#REF!</definedName>
    <definedName name="CT_MCX">#REF!</definedName>
    <definedName name="CT_MCX_20" localSheetId="15">#REF!</definedName>
    <definedName name="CT_MCX_20" localSheetId="17">#REF!</definedName>
    <definedName name="CT_MCX_20">#REF!</definedName>
    <definedName name="CT_MCX_28" localSheetId="15">#REF!</definedName>
    <definedName name="CT_MCX_28" localSheetId="17">#REF!</definedName>
    <definedName name="CT_MCX_28">#REF!</definedName>
    <definedName name="CT0.4" localSheetId="15">#REF!</definedName>
    <definedName name="CT0.4" localSheetId="17">#REF!</definedName>
    <definedName name="CT0.4">#REF!</definedName>
    <definedName name="CT0.4_20" localSheetId="15">#REF!</definedName>
    <definedName name="CT0.4_20" localSheetId="17">#REF!</definedName>
    <definedName name="CT0.4_20">#REF!</definedName>
    <definedName name="CT0.4_28" localSheetId="15">#REF!</definedName>
    <definedName name="CT0.4_28" localSheetId="17">#REF!</definedName>
    <definedName name="CT0.4_28">#REF!</definedName>
    <definedName name="CT250_26" localSheetId="15">#REF!</definedName>
    <definedName name="CT250_26" localSheetId="17">#REF!</definedName>
    <definedName name="CT250_26">#REF!</definedName>
    <definedName name="CT250_28" localSheetId="15">#REF!</definedName>
    <definedName name="CT250_28" localSheetId="17">#REF!</definedName>
    <definedName name="CT250_28">#REF!</definedName>
    <definedName name="CT250_3">NA()</definedName>
    <definedName name="ct3_">NA()</definedName>
    <definedName name="ct3__26" localSheetId="15">#REF!</definedName>
    <definedName name="ct3__26" localSheetId="17">#REF!</definedName>
    <definedName name="ct3__26">#REF!</definedName>
    <definedName name="ct3__28" localSheetId="15">#REF!</definedName>
    <definedName name="ct3__28" localSheetId="17">#REF!</definedName>
    <definedName name="ct3__28">#REF!</definedName>
    <definedName name="ct5_">NA()</definedName>
    <definedName name="ct5__26" localSheetId="15">#REF!</definedName>
    <definedName name="ct5__26" localSheetId="17">#REF!</definedName>
    <definedName name="ct5__26">#REF!</definedName>
    <definedName name="ct5__28" localSheetId="15">#REF!</definedName>
    <definedName name="ct5__28" localSheetId="17">#REF!</definedName>
    <definedName name="ct5__28">#REF!</definedName>
    <definedName name="Ctb" localSheetId="15">#REF!</definedName>
    <definedName name="Ctb" localSheetId="17">#REF!</definedName>
    <definedName name="Ctb">#REF!</definedName>
    <definedName name="Ctb_28" localSheetId="15">#REF!</definedName>
    <definedName name="Ctb_28" localSheetId="17">#REF!</definedName>
    <definedName name="Ctb_28">#REF!</definedName>
    <definedName name="ctbb" localSheetId="15">#REF!</definedName>
    <definedName name="ctbb" localSheetId="17">#REF!</definedName>
    <definedName name="ctbb">#REF!</definedName>
    <definedName name="ctbb_20" localSheetId="15">#REF!</definedName>
    <definedName name="ctbb_20" localSheetId="17">#REF!</definedName>
    <definedName name="ctbb_20">#REF!</definedName>
    <definedName name="ctbb_28" localSheetId="15">#REF!</definedName>
    <definedName name="ctbb_28" localSheetId="17">#REF!</definedName>
    <definedName name="ctbb_28">#REF!</definedName>
    <definedName name="ctbbt" localSheetId="15" hidden="1">{"'Sheet1'!$L$16"}</definedName>
    <definedName name="ctbbt" localSheetId="16" hidden="1">{"'Sheet1'!$L$16"}</definedName>
    <definedName name="ctbbt" localSheetId="17" hidden="1">{"'Sheet1'!$L$16"}</definedName>
    <definedName name="ctbbt" localSheetId="14" hidden="1">{"'Sheet1'!$L$16"}</definedName>
    <definedName name="ctbbt" hidden="1">{"'Sheet1'!$L$16"}</definedName>
    <definedName name="CTBL" localSheetId="15">#REF!</definedName>
    <definedName name="CTBL" localSheetId="16">#REF!</definedName>
    <definedName name="CTBL" localSheetId="17">#REF!</definedName>
    <definedName name="CTBL" localSheetId="14">#REF!</definedName>
    <definedName name="CTBL">#REF!</definedName>
    <definedName name="CTBT">NA()</definedName>
    <definedName name="CTBT_26" localSheetId="15">#REF!</definedName>
    <definedName name="CTBT_26" localSheetId="17">#REF!</definedName>
    <definedName name="CTBT_26">#REF!</definedName>
    <definedName name="CTBT_28" localSheetId="15">#REF!</definedName>
    <definedName name="CTBT_28" localSheetId="17">#REF!</definedName>
    <definedName name="CTBT_28">#REF!</definedName>
    <definedName name="CTBT_3">NA()</definedName>
    <definedName name="CTBT1">NA()</definedName>
    <definedName name="CTBT1_26" localSheetId="15">#REF!</definedName>
    <definedName name="CTBT1_26" localSheetId="17">#REF!</definedName>
    <definedName name="CTBT1_26">#REF!</definedName>
    <definedName name="CTBT1_28" localSheetId="15">#REF!</definedName>
    <definedName name="CTBT1_28" localSheetId="17">#REF!</definedName>
    <definedName name="CTBT1_28">#REF!</definedName>
    <definedName name="CTBT1_3">NA()</definedName>
    <definedName name="CTBT2">NA()</definedName>
    <definedName name="CTBT2_26" localSheetId="15">#REF!</definedName>
    <definedName name="CTBT2_26" localSheetId="17">#REF!</definedName>
    <definedName name="CTBT2_26">#REF!</definedName>
    <definedName name="CTBT2_28" localSheetId="15">#REF!</definedName>
    <definedName name="CTBT2_28" localSheetId="17">#REF!</definedName>
    <definedName name="CTBT2_28">#REF!</definedName>
    <definedName name="CTBT2_3">NA()</definedName>
    <definedName name="CTCT" localSheetId="15">#REF!</definedName>
    <definedName name="CTCT" localSheetId="17">#REF!</definedName>
    <definedName name="CTCT">#REF!</definedName>
    <definedName name="CTCT_20" localSheetId="15">#REF!</definedName>
    <definedName name="CTCT_20" localSheetId="17">#REF!</definedName>
    <definedName name="CTCT_20">#REF!</definedName>
    <definedName name="CTCT_28" localSheetId="15">#REF!</definedName>
    <definedName name="CTCT_28" localSheetId="17">#REF!</definedName>
    <definedName name="CTCT_28">#REF!</definedName>
    <definedName name="CTCT1" localSheetId="15" hidden="1">{"'Sheet1'!$L$16"}</definedName>
    <definedName name="CTCT1" localSheetId="16" hidden="1">{"'Sheet1'!$L$16"}</definedName>
    <definedName name="CTCT1" localSheetId="17" hidden="1">{"'Sheet1'!$L$16"}</definedName>
    <definedName name="CTCT1" localSheetId="14" hidden="1">{"'Sheet1'!$L$16"}</definedName>
    <definedName name="CTCT1" localSheetId="19" hidden="1">{"'Sheet1'!$L$16"}</definedName>
    <definedName name="CTCT1" localSheetId="20" hidden="1">{"'Sheet1'!$L$16"}</definedName>
    <definedName name="CTCT1" hidden="1">{"'Sheet1'!$L$16"}</definedName>
    <definedName name="CTCT2" localSheetId="16">{"'Sheet1'!$L$16"}</definedName>
    <definedName name="CTCT2" localSheetId="17">{"'Sheet1'!$L$16"}</definedName>
    <definedName name="CTCT2">{"'Sheet1'!$L$16"}</definedName>
    <definedName name="ctdg" localSheetId="15">#REF!</definedName>
    <definedName name="ctdg" localSheetId="17">#REF!</definedName>
    <definedName name="ctdg">#REF!</definedName>
    <definedName name="ctdn9697" localSheetId="15">#REF!</definedName>
    <definedName name="ctdn9697" localSheetId="16">#REF!</definedName>
    <definedName name="ctdn9697" localSheetId="17">#REF!</definedName>
    <definedName name="ctdn9697" localSheetId="14">#REF!</definedName>
    <definedName name="ctdn9697" localSheetId="20">#REF!</definedName>
    <definedName name="ctdn9697">#REF!</definedName>
    <definedName name="CTDZ" localSheetId="15">#REF!</definedName>
    <definedName name="CTDZ" localSheetId="17">#REF!</definedName>
    <definedName name="CTDZ">#REF!</definedName>
    <definedName name="CTDZ_20" localSheetId="15">#REF!</definedName>
    <definedName name="CTDZ_20" localSheetId="17">#REF!</definedName>
    <definedName name="CTDZ_20">#REF!</definedName>
    <definedName name="CTDZ_28" localSheetId="15">#REF!</definedName>
    <definedName name="CTDZ_28" localSheetId="17">#REF!</definedName>
    <definedName name="CTDZ_28">#REF!</definedName>
    <definedName name="CTDZ04" localSheetId="15">#REF!</definedName>
    <definedName name="CTDZ04" localSheetId="17">#REF!</definedName>
    <definedName name="CTDZ04">#REF!</definedName>
    <definedName name="CTDZ04_20" localSheetId="15">#REF!</definedName>
    <definedName name="CTDZ04_20" localSheetId="17">#REF!</definedName>
    <definedName name="CTDZ04_20">#REF!</definedName>
    <definedName name="CTDz35" localSheetId="15">#REF!</definedName>
    <definedName name="CTDz35" localSheetId="17">#REF!</definedName>
    <definedName name="CTDz35">#REF!</definedName>
    <definedName name="CTDz35_20" localSheetId="15">#REF!</definedName>
    <definedName name="CTDz35_20" localSheetId="17">#REF!</definedName>
    <definedName name="CTDz35_20">#REF!</definedName>
    <definedName name="CTDz35_28" localSheetId="15">#REF!</definedName>
    <definedName name="CTDz35_28" localSheetId="17">#REF!</definedName>
    <definedName name="CTDz35_28">#REF!</definedName>
    <definedName name="CTFS" localSheetId="15">#REF!</definedName>
    <definedName name="CTFS" localSheetId="17">#REF!</definedName>
    <definedName name="CTFS">#REF!</definedName>
    <definedName name="ctgt" localSheetId="15">#REF!</definedName>
    <definedName name="ctgt" localSheetId="17">#REF!</definedName>
    <definedName name="ctgt">#REF!</definedName>
    <definedName name="CTHT" localSheetId="15">#REF!</definedName>
    <definedName name="CTHT" localSheetId="16">#REF!</definedName>
    <definedName name="CTHT" localSheetId="17">#REF!</definedName>
    <definedName name="CTHT" localSheetId="14">#REF!</definedName>
    <definedName name="CTHT">#REF!</definedName>
    <definedName name="cti3x15">NA()</definedName>
    <definedName name="cti3x15_26" localSheetId="15">#REF!</definedName>
    <definedName name="cti3x15_26" localSheetId="17">#REF!</definedName>
    <definedName name="cti3x15_26">#REF!</definedName>
    <definedName name="cti3x15_28" localSheetId="15">#REF!</definedName>
    <definedName name="cti3x15_28" localSheetId="17">#REF!</definedName>
    <definedName name="cti3x15_28">#REF!</definedName>
    <definedName name="cti3x15_3">NA()</definedName>
    <definedName name="ctiep" localSheetId="15">#REF!</definedName>
    <definedName name="ctiep" localSheetId="16">#REF!</definedName>
    <definedName name="ctiep" localSheetId="17">#REF!</definedName>
    <definedName name="ctiep" localSheetId="14">#REF!</definedName>
    <definedName name="ctiep" localSheetId="19">#REF!</definedName>
    <definedName name="ctiep" localSheetId="20">#REF!</definedName>
    <definedName name="ctiep">#REF!</definedName>
    <definedName name="ctiep_20" localSheetId="15">#REF!</definedName>
    <definedName name="ctiep_20" localSheetId="17">#REF!</definedName>
    <definedName name="ctiep_20">#REF!</definedName>
    <definedName name="CTIET" localSheetId="15">#REF!</definedName>
    <definedName name="CTIET" localSheetId="17">#REF!</definedName>
    <definedName name="CTIET">#REF!</definedName>
    <definedName name="CTIET_20" localSheetId="15">#REF!</definedName>
    <definedName name="CTIET_20" localSheetId="17">#REF!</definedName>
    <definedName name="CTIET_20">#REF!</definedName>
    <definedName name="CTIET_28" localSheetId="15">#REF!</definedName>
    <definedName name="CTIET_28" localSheetId="17">#REF!</definedName>
    <definedName name="CTIET_28">#REF!</definedName>
    <definedName name="ctieu" localSheetId="15" hidden="1">{"'Sheet1'!$L$16"}</definedName>
    <definedName name="ctieu" localSheetId="16" hidden="1">{"'Sheet1'!$L$16"}</definedName>
    <definedName name="ctieu" localSheetId="17" hidden="1">{"'Sheet1'!$L$16"}</definedName>
    <definedName name="ctieu" localSheetId="14" hidden="1">{"'Sheet1'!$L$16"}</definedName>
    <definedName name="ctieu" hidden="1">{"'Sheet1'!$L$16"}</definedName>
    <definedName name="CTieu_H" localSheetId="15">#REF!</definedName>
    <definedName name="CTieu_H" localSheetId="17">#REF!</definedName>
    <definedName name="CTieu_H">#REF!</definedName>
    <definedName name="CTieu_H_20" localSheetId="15">#REF!</definedName>
    <definedName name="CTieu_H_20" localSheetId="17">#REF!</definedName>
    <definedName name="CTieu_H_20">#REF!</definedName>
    <definedName name="CTieu_H_28" localSheetId="15">#REF!</definedName>
    <definedName name="CTieu_H_28" localSheetId="17">#REF!</definedName>
    <definedName name="CTieu_H_28">#REF!</definedName>
    <definedName name="CTieuXB" localSheetId="15">#REF!</definedName>
    <definedName name="CTieuXB" localSheetId="17">#REF!</definedName>
    <definedName name="CTieuXB">#REF!</definedName>
    <definedName name="CTieuXB_20" localSheetId="15">#REF!</definedName>
    <definedName name="CTieuXB_20" localSheetId="17">#REF!</definedName>
    <definedName name="CTieuXB_20">#REF!</definedName>
    <definedName name="CTieuXB_28" localSheetId="15">#REF!</definedName>
    <definedName name="CTieuXB_28" localSheetId="17">#REF!</definedName>
    <definedName name="CTieuXB_28">#REF!</definedName>
    <definedName name="ctinh" localSheetId="15">#REF!</definedName>
    <definedName name="ctinh" localSheetId="17">#REF!</definedName>
    <definedName name="ctinh">#REF!</definedName>
    <definedName name="CTkhautru" localSheetId="15">{"Book1","Dt  Yen Son BY.xls","Dt Bai bang.xls"}</definedName>
    <definedName name="CTkhautru" localSheetId="16">{"Book1","Dt  Yen Son BY.xls","Dt Bai bang.xls"}</definedName>
    <definedName name="CTkhautru" localSheetId="17">{"Book1","Dt  Yen Son BY.xls","Dt Bai bang.xls"}</definedName>
    <definedName name="CTkhautru" localSheetId="14">{"Book1","Dt  Yen Son BY.xls","Dt Bai bang.xls"}</definedName>
    <definedName name="CTkhautru">{"Book1","Dt  Yen Son BY.xls","Dt Bai bang.xls"}</definedName>
    <definedName name="ctmai" localSheetId="15">#REF!</definedName>
    <definedName name="ctmai" localSheetId="17">#REF!</definedName>
    <definedName name="ctmai">#REF!</definedName>
    <definedName name="CTN" localSheetId="15">#REF!</definedName>
    <definedName name="CTN" localSheetId="16">#REF!</definedName>
    <definedName name="CTN" localSheetId="17">#REF!</definedName>
    <definedName name="CTN" localSheetId="14">#REF!</definedName>
    <definedName name="CTN">#REF!</definedName>
    <definedName name="CTNC" localSheetId="15">#REF!</definedName>
    <definedName name="CTNC" localSheetId="17">#REF!</definedName>
    <definedName name="CTNC">#REF!</definedName>
    <definedName name="cto" localSheetId="15">#REF!</definedName>
    <definedName name="cto" localSheetId="17">#REF!</definedName>
    <definedName name="cto">#REF!</definedName>
    <definedName name="cto_28" localSheetId="15">#REF!</definedName>
    <definedName name="cto_28" localSheetId="17">#REF!</definedName>
    <definedName name="cto_28">#REF!</definedName>
    <definedName name="ctong" localSheetId="15">#REF!</definedName>
    <definedName name="ctong" localSheetId="17">#REF!</definedName>
    <definedName name="ctong">#REF!</definedName>
    <definedName name="CTÖØ" localSheetId="15">#REF!</definedName>
    <definedName name="CTÖØ" localSheetId="17">#REF!</definedName>
    <definedName name="CTÖØ">#REF!</definedName>
    <definedName name="CTÖØ_20" localSheetId="15">#REF!</definedName>
    <definedName name="CTÖØ_20" localSheetId="17">#REF!</definedName>
    <definedName name="CTÖØ_20">#REF!</definedName>
    <definedName name="CTÖØ_28" localSheetId="15">#REF!</definedName>
    <definedName name="CTÖØ_28" localSheetId="17">#REF!</definedName>
    <definedName name="CTÖØ_28">#REF!</definedName>
    <definedName name="CTRAM" localSheetId="15">#REF!</definedName>
    <definedName name="CTRAM" localSheetId="16">#REF!</definedName>
    <definedName name="CTRAM" localSheetId="17">#REF!</definedName>
    <definedName name="CTRAM" localSheetId="14">#REF!</definedName>
    <definedName name="CTRAM" localSheetId="20">#REF!</definedName>
    <definedName name="CTRAM">#REF!</definedName>
    <definedName name="CTRAM_20" localSheetId="15">#REF!</definedName>
    <definedName name="CTRAM_20" localSheetId="17">#REF!</definedName>
    <definedName name="CTRAM_20">#REF!</definedName>
    <definedName name="CTRAM_28" localSheetId="15">#REF!</definedName>
    <definedName name="CTRAM_28" localSheetId="17">#REF!</definedName>
    <definedName name="CTRAM_28">#REF!</definedName>
    <definedName name="ctre" localSheetId="15">#REF!</definedName>
    <definedName name="ctre" localSheetId="17">#REF!</definedName>
    <definedName name="ctre">#REF!</definedName>
    <definedName name="ctre_28" localSheetId="15">#REF!</definedName>
    <definedName name="ctre_28" localSheetId="17">#REF!</definedName>
    <definedName name="ctre_28">#REF!</definedName>
    <definedName name="CTTAICHO" localSheetId="15">#REF!</definedName>
    <definedName name="CTTAICHO" localSheetId="17">#REF!</definedName>
    <definedName name="CTTAICHO">#REF!</definedName>
    <definedName name="CTTAICHO_20" localSheetId="15">#REF!</definedName>
    <definedName name="CTTAICHO_20" localSheetId="17">#REF!</definedName>
    <definedName name="CTTAICHO_20">#REF!</definedName>
    <definedName name="CTTAICHO_28" localSheetId="15">#REF!</definedName>
    <definedName name="CTTAICHO_28" localSheetId="17">#REF!</definedName>
    <definedName name="CTTAICHO_28">#REF!</definedName>
    <definedName name="CTTBA35" localSheetId="15">#REF!</definedName>
    <definedName name="CTTBA35" localSheetId="17">#REF!</definedName>
    <definedName name="CTTBA35">#REF!</definedName>
    <definedName name="CTTBA35_20" localSheetId="15">#REF!</definedName>
    <definedName name="CTTBA35_20" localSheetId="17">#REF!</definedName>
    <definedName name="CTTBA35_20">#REF!</definedName>
    <definedName name="CTTra" localSheetId="15">#REF!</definedName>
    <definedName name="CTTra" localSheetId="17">#REF!</definedName>
    <definedName name="CTTra">#REF!</definedName>
    <definedName name="CTTraD" localSheetId="15">#REF!</definedName>
    <definedName name="CTTraD" localSheetId="17">#REF!</definedName>
    <definedName name="CTTraD">#REF!</definedName>
    <definedName name="CTTramDD" localSheetId="15">#REF!</definedName>
    <definedName name="CTTramDD" localSheetId="17">#REF!</definedName>
    <definedName name="CTTramDD">#REF!</definedName>
    <definedName name="CTV_EXT" localSheetId="15">#REF!</definedName>
    <definedName name="CTV_EXT" localSheetId="16">#REF!</definedName>
    <definedName name="CTV_EXT" localSheetId="17">#REF!</definedName>
    <definedName name="CTV_EXT" localSheetId="14">#REF!</definedName>
    <definedName name="CTV_EXT">#REF!</definedName>
    <definedName name="CTV_HKS" localSheetId="15">#REF!</definedName>
    <definedName name="CTV_HKS" localSheetId="16">#REF!</definedName>
    <definedName name="CTV_HKS" localSheetId="17">#REF!</definedName>
    <definedName name="CTV_HKS" localSheetId="14">#REF!</definedName>
    <definedName name="CTV_HKS">#REF!</definedName>
    <definedName name="CTVL" localSheetId="15">#REF!</definedName>
    <definedName name="CTVL" localSheetId="17">#REF!</definedName>
    <definedName name="CTVL">#REF!</definedName>
    <definedName name="Cty_TNHH_HYDRO_AGRI" localSheetId="15">#REF!</definedName>
    <definedName name="Cty_TNHH_HYDRO_AGRI" localSheetId="17">#REF!</definedName>
    <definedName name="Cty_TNHH_HYDRO_AGRI">#REF!</definedName>
    <definedName name="Cty_TNHH_HYDRO_AGRI_20" localSheetId="15">#REF!</definedName>
    <definedName name="Cty_TNHH_HYDRO_AGRI_20" localSheetId="17">#REF!</definedName>
    <definedName name="Cty_TNHH_HYDRO_AGRI_20">#REF!</definedName>
    <definedName name="Cty_TNHH_HYDRO_AGRI_28" localSheetId="15">#REF!</definedName>
    <definedName name="Cty_TNHH_HYDRO_AGRI_28" localSheetId="17">#REF!</definedName>
    <definedName name="Cty_TNHH_HYDRO_AGRI_28">#REF!</definedName>
    <definedName name="CTY_VTKTNN_CAÀN_THÔ" localSheetId="15">#REF!</definedName>
    <definedName name="CTY_VTKTNN_CAÀN_THÔ" localSheetId="17">#REF!</definedName>
    <definedName name="CTY_VTKTNN_CAÀN_THÔ">#REF!</definedName>
    <definedName name="CTY_VTKTNN_CAÀN_THÔ_20" localSheetId="15">#REF!</definedName>
    <definedName name="CTY_VTKTNN_CAÀN_THÔ_20" localSheetId="17">#REF!</definedName>
    <definedName name="CTY_VTKTNN_CAÀN_THÔ_20">#REF!</definedName>
    <definedName name="CTY_VTKTNN_CAÀN_THÔ_28" localSheetId="15">#REF!</definedName>
    <definedName name="CTY_VTKTNN_CAÀN_THÔ_28" localSheetId="17">#REF!</definedName>
    <definedName name="CTY_VTKTNN_CAÀN_THÔ_28">#REF!</definedName>
    <definedName name="cu" localSheetId="15">#REF!</definedName>
    <definedName name="cu" localSheetId="16">#REF!</definedName>
    <definedName name="cu" localSheetId="17">#REF!</definedName>
    <definedName name="cu" localSheetId="14">#REF!</definedName>
    <definedName name="cu" localSheetId="20">#REF!</definedName>
    <definedName name="cu">#REF!</definedName>
    <definedName name="cu_20" localSheetId="15">#REF!</definedName>
    <definedName name="cu_20" localSheetId="17">#REF!</definedName>
    <definedName name="cu_20">#REF!</definedName>
    <definedName name="cu_28" localSheetId="15">#REF!</definedName>
    <definedName name="cu_28" localSheetId="17">#REF!</definedName>
    <definedName name="cu_28">#REF!</definedName>
    <definedName name="CU_LY" localSheetId="15">#REF!</definedName>
    <definedName name="CU_LY" localSheetId="16">#REF!</definedName>
    <definedName name="CU_LY" localSheetId="17">#REF!</definedName>
    <definedName name="CU_LY" localSheetId="14">#REF!</definedName>
    <definedName name="cu_ly" localSheetId="19">#REF!</definedName>
    <definedName name="cu_ly" localSheetId="20">#REF!</definedName>
    <definedName name="CU_LY">#REF!</definedName>
    <definedName name="cu_ly_1" localSheetId="15">#REF!</definedName>
    <definedName name="cu_ly_1" localSheetId="17">#REF!</definedName>
    <definedName name="cu_ly_1">#REF!</definedName>
    <definedName name="CU_LY_VAN_CHUYEN_GIA_QUYEN" localSheetId="15">#REF!</definedName>
    <definedName name="CU_LY_VAN_CHUYEN_GIA_QUYEN" localSheetId="17">#REF!</definedName>
    <definedName name="CU_LY_VAN_CHUYEN_GIA_QUYEN">#REF!</definedName>
    <definedName name="CU_LY_VAN_CHUYEN_THU_CONG" localSheetId="15">#REF!</definedName>
    <definedName name="CU_LY_VAN_CHUYEN_THU_CONG" localSheetId="17">#REF!</definedName>
    <definedName name="CU_LY_VAN_CHUYEN_THU_CONG">#REF!</definedName>
    <definedName name="cuaong" localSheetId="15">#REF!</definedName>
    <definedName name="cuaong" localSheetId="17">#REF!</definedName>
    <definedName name="cuaong">#REF!</definedName>
    <definedName name="cuaong_20" localSheetId="15">#REF!</definedName>
    <definedName name="cuaong_20" localSheetId="17">#REF!</definedName>
    <definedName name="cuaong_20">#REF!</definedName>
    <definedName name="cuaong_28" localSheetId="15">#REF!</definedName>
    <definedName name="cuaong_28" localSheetId="17">#REF!</definedName>
    <definedName name="cuaong_28">#REF!</definedName>
    <definedName name="cui" localSheetId="15">#REF!</definedName>
    <definedName name="cui" localSheetId="17">#REF!</definedName>
    <definedName name="cui">#REF!</definedName>
    <definedName name="culi" localSheetId="15">#REF!</definedName>
    <definedName name="culi" localSheetId="17">#REF!</definedName>
    <definedName name="culi">#REF!</definedName>
    <definedName name="CuLy" localSheetId="15">#REF!</definedName>
    <definedName name="CuLy" localSheetId="16">#REF!</definedName>
    <definedName name="CuLy" localSheetId="17">#REF!</definedName>
    <definedName name="CuLy" localSheetId="14">#REF!</definedName>
    <definedName name="CuLy" localSheetId="20">#REF!</definedName>
    <definedName name="CuLy">#REF!</definedName>
    <definedName name="culy_26" localSheetId="15">#REF!</definedName>
    <definedName name="culy_26" localSheetId="17">#REF!</definedName>
    <definedName name="culy_26">#REF!</definedName>
    <definedName name="CuLy_28" localSheetId="15">#REF!</definedName>
    <definedName name="CuLy_28" localSheetId="17">#REF!</definedName>
    <definedName name="CuLy_28">#REF!</definedName>
    <definedName name="culy_3">"$#REF!.$F$5"</definedName>
    <definedName name="CuLy_Q" localSheetId="15">#REF!</definedName>
    <definedName name="CuLy_Q" localSheetId="16">#REF!</definedName>
    <definedName name="CuLy_Q" localSheetId="17">#REF!</definedName>
    <definedName name="CuLy_Q" localSheetId="14">#REF!</definedName>
    <definedName name="CuLy_Q" localSheetId="20">#REF!</definedName>
    <definedName name="CuLy_Q">#REF!</definedName>
    <definedName name="culy1">NA()</definedName>
    <definedName name="culy1_26" localSheetId="15">#REF!</definedName>
    <definedName name="culy1_26" localSheetId="17">#REF!</definedName>
    <definedName name="culy1_26">#REF!</definedName>
    <definedName name="culy1_28" localSheetId="15">#REF!</definedName>
    <definedName name="culy1_28" localSheetId="17">#REF!</definedName>
    <definedName name="culy1_28">#REF!</definedName>
    <definedName name="culy1_3">NA()</definedName>
    <definedName name="culy2">NA()</definedName>
    <definedName name="culy2_26" localSheetId="15">#REF!</definedName>
    <definedName name="culy2_26" localSheetId="17">#REF!</definedName>
    <definedName name="culy2_26">#REF!</definedName>
    <definedName name="culy2_28" localSheetId="15">#REF!</definedName>
    <definedName name="culy2_28" localSheetId="17">#REF!</definedName>
    <definedName name="culy2_28">#REF!</definedName>
    <definedName name="culy2_3">NA()</definedName>
    <definedName name="culy3">NA()</definedName>
    <definedName name="culy3_26" localSheetId="15">#REF!</definedName>
    <definedName name="culy3_26" localSheetId="17">#REF!</definedName>
    <definedName name="culy3_26">#REF!</definedName>
    <definedName name="culy3_28" localSheetId="15">#REF!</definedName>
    <definedName name="culy3_28" localSheetId="17">#REF!</definedName>
    <definedName name="culy3_28">#REF!</definedName>
    <definedName name="culy3_3">NA()</definedName>
    <definedName name="culy4">NA()</definedName>
    <definedName name="culy4_26" localSheetId="15">#REF!</definedName>
    <definedName name="culy4_26" localSheetId="17">#REF!</definedName>
    <definedName name="culy4_26">#REF!</definedName>
    <definedName name="culy4_28" localSheetId="15">#REF!</definedName>
    <definedName name="culy4_28" localSheetId="17">#REF!</definedName>
    <definedName name="culy4_28">#REF!</definedName>
    <definedName name="culy4_3">NA()</definedName>
    <definedName name="culy5">NA()</definedName>
    <definedName name="culy5_26" localSheetId="15">#REF!</definedName>
    <definedName name="culy5_26" localSheetId="17">#REF!</definedName>
    <definedName name="culy5_26">#REF!</definedName>
    <definedName name="culy5_28" localSheetId="15">#REF!</definedName>
    <definedName name="culy5_28" localSheetId="17">#REF!</definedName>
    <definedName name="culy5_28">#REF!</definedName>
    <definedName name="culy5_3">NA()</definedName>
    <definedName name="cun" localSheetId="15">#REF!</definedName>
    <definedName name="cun" localSheetId="16">#REF!</definedName>
    <definedName name="cun" localSheetId="17">#REF!</definedName>
    <definedName name="cun" localSheetId="14">#REF!</definedName>
    <definedName name="cun">#REF!</definedName>
    <definedName name="cun_20" localSheetId="15">#REF!</definedName>
    <definedName name="cun_20" localSheetId="17">#REF!</definedName>
    <definedName name="cun_20">#REF!</definedName>
    <definedName name="cun_28" localSheetId="15">#REF!</definedName>
    <definedName name="cun_28" localSheetId="17">#REF!</definedName>
    <definedName name="cun_28">#REF!</definedName>
    <definedName name="cuoc">NA()</definedName>
    <definedName name="cuoc_26" localSheetId="15">#REF!</definedName>
    <definedName name="cuoc_26" localSheetId="17">#REF!</definedName>
    <definedName name="cuoc_26">#REF!</definedName>
    <definedName name="cuoc_28" localSheetId="15">#REF!</definedName>
    <definedName name="cuoc_28" localSheetId="17">#REF!</definedName>
    <definedName name="cuoc_28">#REF!</definedName>
    <definedName name="cuoc_3">NA()</definedName>
    <definedName name="cuoc_vc" localSheetId="15">#REF!</definedName>
    <definedName name="cuoc_vc" localSheetId="16">#REF!</definedName>
    <definedName name="cuoc_vc" localSheetId="17">#REF!</definedName>
    <definedName name="cuoc_vc" localSheetId="14">#REF!</definedName>
    <definedName name="cuoc_vc" localSheetId="19">#REF!</definedName>
    <definedName name="cuoc_vc" localSheetId="20">#REF!</definedName>
    <definedName name="cuoc_vc">#REF!</definedName>
    <definedName name="Cuoc_vc_1" localSheetId="15">#REF!</definedName>
    <definedName name="Cuoc_vc_1" localSheetId="17">#REF!</definedName>
    <definedName name="Cuoc_vc_1">#REF!</definedName>
    <definedName name="cuoc89" localSheetId="15">#REF!</definedName>
    <definedName name="cuoc89" localSheetId="17">#REF!</definedName>
    <definedName name="cuoc89">#REF!</definedName>
    <definedName name="CuocVC" localSheetId="15">#REF!</definedName>
    <definedName name="CuocVC" localSheetId="16">#REF!</definedName>
    <definedName name="CuocVC" localSheetId="17">#REF!</definedName>
    <definedName name="CuocVC" localSheetId="14">#REF!</definedName>
    <definedName name="CuocVC" localSheetId="20">#REF!</definedName>
    <definedName name="CuocVC">#REF!</definedName>
    <definedName name="cuonong" localSheetId="15">#REF!</definedName>
    <definedName name="cuonong" localSheetId="17">#REF!</definedName>
    <definedName name="cuonong">#REF!</definedName>
    <definedName name="cuonong_20" localSheetId="15">#REF!</definedName>
    <definedName name="cuonong_20" localSheetId="17">#REF!</definedName>
    <definedName name="cuonong_20">#REF!</definedName>
    <definedName name="cuonong_28" localSheetId="15">#REF!</definedName>
    <definedName name="cuonong_28" localSheetId="17">#REF!</definedName>
    <definedName name="cuonong_28">#REF!</definedName>
    <definedName name="CurDate" localSheetId="15" hidden="1">#REF!</definedName>
    <definedName name="CurDate" localSheetId="16" hidden="1">#REF!</definedName>
    <definedName name="CurDate" localSheetId="17" hidden="1">#REF!</definedName>
    <definedName name="CurDate" localSheetId="14" hidden="1">#REF!</definedName>
    <definedName name="CurDate" hidden="1">#REF!</definedName>
    <definedName name="CURRENCY" localSheetId="15">#REF!</definedName>
    <definedName name="CURRENCY" localSheetId="16">#REF!</definedName>
    <definedName name="CURRENCY" localSheetId="17">#REF!</definedName>
    <definedName name="CURRENCY" localSheetId="14">#REF!</definedName>
    <definedName name="CURRENCY" localSheetId="19">#REF!</definedName>
    <definedName name="CURRENCY" localSheetId="20">#REF!</definedName>
    <definedName name="CURRENCY">#REF!</definedName>
    <definedName name="CURRENCY_26" localSheetId="15">#REF!</definedName>
    <definedName name="CURRENCY_26" localSheetId="17">#REF!</definedName>
    <definedName name="CURRENCY_26">#REF!</definedName>
    <definedName name="CURRENCY_28" localSheetId="15">#REF!</definedName>
    <definedName name="CURRENCY_28" localSheetId="17">#REF!</definedName>
    <definedName name="CURRENCY_28">#REF!</definedName>
    <definedName name="CURRENCY_3">"$#REF!.$F$14:$H$28"</definedName>
    <definedName name="Currency_tec" localSheetId="15">#REF!</definedName>
    <definedName name="Currency_tec" localSheetId="17">#REF!</definedName>
    <definedName name="Currency_tec">#REF!</definedName>
    <definedName name="Currency_tec_20" localSheetId="15">#REF!</definedName>
    <definedName name="Currency_tec_20" localSheetId="17">#REF!</definedName>
    <definedName name="Currency_tec_20">#REF!</definedName>
    <definedName name="Currency_tec_28" localSheetId="15">#REF!</definedName>
    <definedName name="Currency_tec_28" localSheetId="17">#REF!</definedName>
    <definedName name="Currency_tec_28">#REF!</definedName>
    <definedName name="cutback" localSheetId="15">#REF!</definedName>
    <definedName name="cutback" localSheetId="17">#REF!</definedName>
    <definedName name="cutback">#REF!</definedName>
    <definedName name="cutback_20" localSheetId="15">#REF!</definedName>
    <definedName name="cutback_20" localSheetId="17">#REF!</definedName>
    <definedName name="cutback_20">#REF!</definedName>
    <definedName name="cutback_28" localSheetId="15">#REF!</definedName>
    <definedName name="cutback_28" localSheetId="17">#REF!</definedName>
    <definedName name="cutback_28">#REF!</definedName>
    <definedName name="CV.M10.1" localSheetId="15">#REF!</definedName>
    <definedName name="CV.M10.1" localSheetId="17">#REF!</definedName>
    <definedName name="CV.M10.1">#REF!</definedName>
    <definedName name="CV.M10.1_28" localSheetId="15">#REF!</definedName>
    <definedName name="CV.M10.1_28" localSheetId="17">#REF!</definedName>
    <definedName name="CV.M10.1_28">#REF!</definedName>
    <definedName name="CV.M10.2" localSheetId="15">#REF!</definedName>
    <definedName name="CV.M10.2" localSheetId="17">#REF!</definedName>
    <definedName name="CV.M10.2">#REF!</definedName>
    <definedName name="CV.M10.2_28" localSheetId="15">#REF!</definedName>
    <definedName name="CV.M10.2_28" localSheetId="17">#REF!</definedName>
    <definedName name="CV.M10.2_28">#REF!</definedName>
    <definedName name="CV.M14.1" localSheetId="15">#REF!</definedName>
    <definedName name="CV.M14.1" localSheetId="17">#REF!</definedName>
    <definedName name="CV.M14.1">#REF!</definedName>
    <definedName name="CV.M14.1_28" localSheetId="15">#REF!</definedName>
    <definedName name="CV.M14.1_28" localSheetId="17">#REF!</definedName>
    <definedName name="CV.M14.1_28">#REF!</definedName>
    <definedName name="CV.M14.2" localSheetId="15">#REF!</definedName>
    <definedName name="CV.M14.2" localSheetId="17">#REF!</definedName>
    <definedName name="CV.M14.2">#REF!</definedName>
    <definedName name="CV.M14.2_28" localSheetId="15">#REF!</definedName>
    <definedName name="CV.M14.2_28" localSheetId="17">#REF!</definedName>
    <definedName name="CV.M14.2_28">#REF!</definedName>
    <definedName name="CV.MDT" localSheetId="15">#REF!</definedName>
    <definedName name="CV.MDT" localSheetId="17">#REF!</definedName>
    <definedName name="CV.MDT">#REF!</definedName>
    <definedName name="CV.MDT_28" localSheetId="15">#REF!</definedName>
    <definedName name="CV.MDT_28" localSheetId="17">#REF!</definedName>
    <definedName name="CV.MDT_28">#REF!</definedName>
    <definedName name="CV.MTCat" localSheetId="15">#REF!</definedName>
    <definedName name="CV.MTCat" localSheetId="17">#REF!</definedName>
    <definedName name="CV.MTCat">#REF!</definedName>
    <definedName name="CV.MTCat_28" localSheetId="15">#REF!</definedName>
    <definedName name="CV.MTCat_28" localSheetId="17">#REF!</definedName>
    <definedName name="CV.MTCat_28">#REF!</definedName>
    <definedName name="cv_1" localSheetId="15">#REF!</definedName>
    <definedName name="cv_1" localSheetId="17">#REF!</definedName>
    <definedName name="cv_1">#REF!</definedName>
    <definedName name="cv_2" localSheetId="15">#REF!</definedName>
    <definedName name="cv_2" localSheetId="17">#REF!</definedName>
    <definedName name="cv_2">#REF!</definedName>
    <definedName name="cv_20" localSheetId="15">#REF!</definedName>
    <definedName name="cv_20" localSheetId="17">#REF!</definedName>
    <definedName name="cv_20">#REF!</definedName>
    <definedName name="cv_25" localSheetId="15">#REF!</definedName>
    <definedName name="cv_25" localSheetId="17">#REF!</definedName>
    <definedName name="cv_25">#REF!</definedName>
    <definedName name="cv_26" localSheetId="15">#REF!</definedName>
    <definedName name="cv_26" localSheetId="17">#REF!</definedName>
    <definedName name="cv_26">#REF!</definedName>
    <definedName name="cv_28" localSheetId="15">#REF!</definedName>
    <definedName name="cv_28" localSheetId="17">#REF!</definedName>
    <definedName name="cv_28">#REF!</definedName>
    <definedName name="CVC" localSheetId="15">#REF!</definedName>
    <definedName name="CVC" localSheetId="17">#REF!</definedName>
    <definedName name="CVC">#REF!</definedName>
    <definedName name="CVC_Q" localSheetId="15">#REF!</definedName>
    <definedName name="CVC_Q" localSheetId="16">#REF!</definedName>
    <definedName name="CVC_Q" localSheetId="17">#REF!</definedName>
    <definedName name="CVC_Q" localSheetId="14">#REF!</definedName>
    <definedName name="CVC_Q" localSheetId="20">#REF!</definedName>
    <definedName name="CVC_Q">#REF!</definedName>
    <definedName name="cvkhac" localSheetId="15">#REF!</definedName>
    <definedName name="cvkhac" localSheetId="17">#REF!</definedName>
    <definedName name="cvkhac">#REF!</definedName>
    <definedName name="cvkhac_20" localSheetId="15">#REF!</definedName>
    <definedName name="cvkhac_20" localSheetId="17">#REF!</definedName>
    <definedName name="cvkhac_20">#REF!</definedName>
    <definedName name="cvkhac_28" localSheetId="15">#REF!</definedName>
    <definedName name="cvkhac_28" localSheetId="17">#REF!</definedName>
    <definedName name="cvkhac_28">#REF!</definedName>
    <definedName name="cvt" localSheetId="15">#REF!</definedName>
    <definedName name="cvt" localSheetId="17">#REF!</definedName>
    <definedName name="cvt">#REF!</definedName>
    <definedName name="cvt_28" localSheetId="15">#REF!</definedName>
    <definedName name="cvt_28" localSheetId="17">#REF!</definedName>
    <definedName name="cvt_28">#REF!</definedName>
    <definedName name="CX" localSheetId="15">#REF!</definedName>
    <definedName name="CX" localSheetId="16">#REF!</definedName>
    <definedName name="CX" localSheetId="17">#REF!</definedName>
    <definedName name="CX" localSheetId="14">#REF!</definedName>
    <definedName name="cx" localSheetId="19">#REF!</definedName>
    <definedName name="cx" localSheetId="20">#REF!</definedName>
    <definedName name="CX">#REF!</definedName>
    <definedName name="cx_26" localSheetId="15">#REF!</definedName>
    <definedName name="cx_26" localSheetId="17">#REF!</definedName>
    <definedName name="cx_26">#REF!</definedName>
    <definedName name="CX_28" localSheetId="15">#REF!</definedName>
    <definedName name="CX_28" localSheetId="17">#REF!</definedName>
    <definedName name="CX_28">#REF!</definedName>
    <definedName name="cx_3">"$#REF!.$D$1:$M$65536"</definedName>
    <definedName name="cxhtnc">NA()</definedName>
    <definedName name="cxhtnc_26" localSheetId="15">#REF!</definedName>
    <definedName name="cxhtnc_26" localSheetId="17">#REF!</definedName>
    <definedName name="cxhtnc_26">#REF!</definedName>
    <definedName name="cxhtnc_28" localSheetId="15">#REF!</definedName>
    <definedName name="cxhtnc_28" localSheetId="17">#REF!</definedName>
    <definedName name="cxhtnc_28">#REF!</definedName>
    <definedName name="cxhtnc_3">NA()</definedName>
    <definedName name="cxhtvl">NA()</definedName>
    <definedName name="cxhtvl_26" localSheetId="15">#REF!</definedName>
    <definedName name="cxhtvl_26" localSheetId="17">#REF!</definedName>
    <definedName name="cxhtvl_26">#REF!</definedName>
    <definedName name="cxhtvl_28" localSheetId="15">#REF!</definedName>
    <definedName name="cxhtvl_28" localSheetId="17">#REF!</definedName>
    <definedName name="cxhtvl_28">#REF!</definedName>
    <definedName name="cxhtvl_3">NA()</definedName>
    <definedName name="cxnc">NA()</definedName>
    <definedName name="cxnc_26" localSheetId="15">#REF!</definedName>
    <definedName name="cxnc_26" localSheetId="17">#REF!</definedName>
    <definedName name="cxnc_26">#REF!</definedName>
    <definedName name="cxnc_28" localSheetId="15">#REF!</definedName>
    <definedName name="cxnc_28" localSheetId="17">#REF!</definedName>
    <definedName name="cxnc_28">#REF!</definedName>
    <definedName name="cxnc_3">NA()</definedName>
    <definedName name="cxvl">NA()</definedName>
    <definedName name="cxvl_26" localSheetId="15">#REF!</definedName>
    <definedName name="cxvl_26" localSheetId="17">#REF!</definedName>
    <definedName name="cxvl_26">#REF!</definedName>
    <definedName name="cxvl_28" localSheetId="15">#REF!</definedName>
    <definedName name="cxvl_28" localSheetId="17">#REF!</definedName>
    <definedName name="cxvl_28">#REF!</definedName>
    <definedName name="cxvl_3">NA()</definedName>
    <definedName name="cxxnc">NA()</definedName>
    <definedName name="cxxnc_26" localSheetId="15">#REF!</definedName>
    <definedName name="cxxnc_26" localSheetId="17">#REF!</definedName>
    <definedName name="cxxnc_26">#REF!</definedName>
    <definedName name="cxxnc_28" localSheetId="15">#REF!</definedName>
    <definedName name="cxxnc_28" localSheetId="17">#REF!</definedName>
    <definedName name="cxxnc_28">#REF!</definedName>
    <definedName name="cxxnc_3">NA()</definedName>
    <definedName name="cxxvl">NA()</definedName>
    <definedName name="cxxvl_26" localSheetId="15">#REF!</definedName>
    <definedName name="cxxvl_26" localSheetId="17">#REF!</definedName>
    <definedName name="cxxvl_26">#REF!</definedName>
    <definedName name="cxxvl_28" localSheetId="15">#REF!</definedName>
    <definedName name="cxxvl_28" localSheetId="17">#REF!</definedName>
    <definedName name="cxxvl_28">#REF!</definedName>
    <definedName name="cxxvl_3">NA()</definedName>
    <definedName name="cy" localSheetId="15">#REF!</definedName>
    <definedName name="cy" localSheetId="16">#REF!</definedName>
    <definedName name="cy" localSheetId="17">#REF!</definedName>
    <definedName name="cy" localSheetId="14">#REF!</definedName>
    <definedName name="cy">#REF!</definedName>
    <definedName name="d.d" localSheetId="15">#REF!</definedName>
    <definedName name="d.d" localSheetId="17">#REF!</definedName>
    <definedName name="d.d">#REF!</definedName>
    <definedName name="d.d1" localSheetId="15">#REF!</definedName>
    <definedName name="d.d1" localSheetId="17">#REF!</definedName>
    <definedName name="d.d1">#REF!</definedName>
    <definedName name="d.d2" localSheetId="15">#REF!</definedName>
    <definedName name="d.d2" localSheetId="17">#REF!</definedName>
    <definedName name="d.d2">#REF!</definedName>
    <definedName name="D.M10.1a" localSheetId="15">#REF!</definedName>
    <definedName name="D.M10.1a" localSheetId="17">#REF!</definedName>
    <definedName name="D.M10.1a">#REF!</definedName>
    <definedName name="D.M10.1a_28" localSheetId="15">#REF!</definedName>
    <definedName name="D.M10.1a_28" localSheetId="17">#REF!</definedName>
    <definedName name="D.M10.1a_28">#REF!</definedName>
    <definedName name="D.M10.1b" localSheetId="15">#REF!</definedName>
    <definedName name="D.M10.1b" localSheetId="17">#REF!</definedName>
    <definedName name="D.M10.1b">#REF!</definedName>
    <definedName name="D.M10.1b_28" localSheetId="15">#REF!</definedName>
    <definedName name="D.M10.1b_28" localSheetId="17">#REF!</definedName>
    <definedName name="D.M10.1b_28">#REF!</definedName>
    <definedName name="D.M10.2a" localSheetId="15">#REF!</definedName>
    <definedName name="D.M10.2a" localSheetId="17">#REF!</definedName>
    <definedName name="D.M10.2a">#REF!</definedName>
    <definedName name="D.M10.2a_28" localSheetId="15">#REF!</definedName>
    <definedName name="D.M10.2a_28" localSheetId="17">#REF!</definedName>
    <definedName name="D.M10.2a_28">#REF!</definedName>
    <definedName name="D.M10.2b" localSheetId="15">#REF!</definedName>
    <definedName name="D.M10.2b" localSheetId="17">#REF!</definedName>
    <definedName name="D.M10.2b">#REF!</definedName>
    <definedName name="D.M10.2b_28" localSheetId="15">#REF!</definedName>
    <definedName name="D.M10.2b_28" localSheetId="17">#REF!</definedName>
    <definedName name="D.M10.2b_28">#REF!</definedName>
    <definedName name="D.M14.1" localSheetId="15">#REF!</definedName>
    <definedName name="D.M14.1" localSheetId="17">#REF!</definedName>
    <definedName name="D.M14.1">#REF!</definedName>
    <definedName name="D.M14.1_28" localSheetId="15">#REF!</definedName>
    <definedName name="D.M14.1_28" localSheetId="17">#REF!</definedName>
    <definedName name="D.M14.1_28">#REF!</definedName>
    <definedName name="D.M14.1b" localSheetId="15">#REF!</definedName>
    <definedName name="D.M14.1b" localSheetId="17">#REF!</definedName>
    <definedName name="D.M14.1b">#REF!</definedName>
    <definedName name="D.M14.1b_28" localSheetId="15">#REF!</definedName>
    <definedName name="D.M14.1b_28" localSheetId="17">#REF!</definedName>
    <definedName name="D.M14.1b_28">#REF!</definedName>
    <definedName name="D.M14.2" localSheetId="15">#REF!</definedName>
    <definedName name="D.M14.2" localSheetId="17">#REF!</definedName>
    <definedName name="D.M14.2">#REF!</definedName>
    <definedName name="D.M14.2_28" localSheetId="15">#REF!</definedName>
    <definedName name="D.M14.2_28" localSheetId="17">#REF!</definedName>
    <definedName name="D.M14.2_28">#REF!</definedName>
    <definedName name="D.M14.2b" localSheetId="15">#REF!</definedName>
    <definedName name="D.M14.2b" localSheetId="17">#REF!</definedName>
    <definedName name="D.M14.2b">#REF!</definedName>
    <definedName name="D.M14.2b_28" localSheetId="15">#REF!</definedName>
    <definedName name="D.M14.2b_28" localSheetId="17">#REF!</definedName>
    <definedName name="D.M14.2b_28">#REF!</definedName>
    <definedName name="D.MDTa" localSheetId="15">#REF!</definedName>
    <definedName name="D.MDTa" localSheetId="17">#REF!</definedName>
    <definedName name="D.MDTa">#REF!</definedName>
    <definedName name="D.MDTa_28" localSheetId="15">#REF!</definedName>
    <definedName name="D.MDTa_28" localSheetId="17">#REF!</definedName>
    <definedName name="D.MDTa_28">#REF!</definedName>
    <definedName name="D.MDTb" localSheetId="15">#REF!</definedName>
    <definedName name="D.MDTb" localSheetId="17">#REF!</definedName>
    <definedName name="D.MDTb">#REF!</definedName>
    <definedName name="D.MDTb_28" localSheetId="15">#REF!</definedName>
    <definedName name="D.MDTb_28" localSheetId="17">#REF!</definedName>
    <definedName name="D.MDTb_28">#REF!</definedName>
    <definedName name="D.MTCat" localSheetId="15">#REF!</definedName>
    <definedName name="D.MTCat" localSheetId="17">#REF!</definedName>
    <definedName name="D.MTCat">#REF!</definedName>
    <definedName name="D.MTCat_28" localSheetId="15">#REF!</definedName>
    <definedName name="D.MTCat_28" localSheetId="17">#REF!</definedName>
    <definedName name="D.MTCat_28">#REF!</definedName>
    <definedName name="D.MTCatb" localSheetId="15">#REF!</definedName>
    <definedName name="D.MTCatb" localSheetId="17">#REF!</definedName>
    <definedName name="D.MTCatb">#REF!</definedName>
    <definedName name="D.MTCatb_28" localSheetId="15">#REF!</definedName>
    <definedName name="D.MTCatb_28" localSheetId="17">#REF!</definedName>
    <definedName name="D.MTCatb_28">#REF!</definedName>
    <definedName name="d_" localSheetId="15">#REF!</definedName>
    <definedName name="d_" localSheetId="16">#REF!</definedName>
    <definedName name="d_" localSheetId="17">#REF!</definedName>
    <definedName name="d_" localSheetId="14">#REF!</definedName>
    <definedName name="d_" localSheetId="20">#REF!</definedName>
    <definedName name="d_">#REF!</definedName>
    <definedName name="d__20" localSheetId="15">#REF!</definedName>
    <definedName name="d__20" localSheetId="17">#REF!</definedName>
    <definedName name="d__20">#REF!</definedName>
    <definedName name="d__28" localSheetId="15">#REF!</definedName>
    <definedName name="d__28" localSheetId="17">#REF!</definedName>
    <definedName name="d__28">#REF!</definedName>
    <definedName name="d__Céng_trùc_tiÕp___a___b__c" localSheetId="15">#REF!</definedName>
    <definedName name="d__Céng_trùc_tiÕp___a___b__c" localSheetId="17">#REF!</definedName>
    <definedName name="d__Céng_trùc_tiÕp___a___b__c">#REF!</definedName>
    <definedName name="d_1" localSheetId="15">#REF!</definedName>
    <definedName name="d_1" localSheetId="17">#REF!</definedName>
    <definedName name="d_1">#REF!</definedName>
    <definedName name="d_1I" localSheetId="15">#REF!</definedName>
    <definedName name="d_1I" localSheetId="17">#REF!</definedName>
    <definedName name="d_1I">#REF!</definedName>
    <definedName name="d_1I_20" localSheetId="15">#REF!</definedName>
    <definedName name="d_1I_20" localSheetId="17">#REF!</definedName>
    <definedName name="d_1I_20">#REF!</definedName>
    <definedName name="d_1I_28" localSheetId="15">#REF!</definedName>
    <definedName name="d_1I_28" localSheetId="17">#REF!</definedName>
    <definedName name="d_1I_28">#REF!</definedName>
    <definedName name="d_1II" localSheetId="15">#REF!</definedName>
    <definedName name="d_1II" localSheetId="17">#REF!</definedName>
    <definedName name="d_1II">#REF!</definedName>
    <definedName name="d_1II_20" localSheetId="15">#REF!</definedName>
    <definedName name="d_1II_20" localSheetId="17">#REF!</definedName>
    <definedName name="d_1II_20">#REF!</definedName>
    <definedName name="d_1II_28" localSheetId="15">#REF!</definedName>
    <definedName name="d_1II_28" localSheetId="17">#REF!</definedName>
    <definedName name="d_1II_28">#REF!</definedName>
    <definedName name="d_1III" localSheetId="15">#REF!</definedName>
    <definedName name="d_1III" localSheetId="17">#REF!</definedName>
    <definedName name="d_1III">#REF!</definedName>
    <definedName name="d_1III_20" localSheetId="15">#REF!</definedName>
    <definedName name="d_1III_20" localSheetId="17">#REF!</definedName>
    <definedName name="d_1III_20">#REF!</definedName>
    <definedName name="d_1III_28" localSheetId="15">#REF!</definedName>
    <definedName name="d_1III_28" localSheetId="17">#REF!</definedName>
    <definedName name="d_1III_28">#REF!</definedName>
    <definedName name="d_1IV" localSheetId="15">#REF!</definedName>
    <definedName name="d_1IV" localSheetId="17">#REF!</definedName>
    <definedName name="d_1IV">#REF!</definedName>
    <definedName name="d_1IV_20" localSheetId="15">#REF!</definedName>
    <definedName name="d_1IV_20" localSheetId="17">#REF!</definedName>
    <definedName name="d_1IV_20">#REF!</definedName>
    <definedName name="d_1IV_28" localSheetId="15">#REF!</definedName>
    <definedName name="d_1IV_28" localSheetId="17">#REF!</definedName>
    <definedName name="d_1IV_28">#REF!</definedName>
    <definedName name="d_2" localSheetId="15">#REF!</definedName>
    <definedName name="d_2" localSheetId="17">#REF!</definedName>
    <definedName name="d_2">#REF!</definedName>
    <definedName name="d_20" localSheetId="15">#REF!</definedName>
    <definedName name="d_20" localSheetId="17">#REF!</definedName>
    <definedName name="d_20">#REF!</definedName>
    <definedName name="d_25" localSheetId="15">#REF!</definedName>
    <definedName name="d_25" localSheetId="17">#REF!</definedName>
    <definedName name="d_25">#REF!</definedName>
    <definedName name="d_26" localSheetId="15">#REF!</definedName>
    <definedName name="d_26" localSheetId="17">#REF!</definedName>
    <definedName name="d_26">#REF!</definedName>
    <definedName name="d_28" localSheetId="15">#REF!</definedName>
    <definedName name="d_28" localSheetId="17">#REF!</definedName>
    <definedName name="d_28">#REF!</definedName>
    <definedName name="d_2I" localSheetId="15">#REF!</definedName>
    <definedName name="d_2I" localSheetId="17">#REF!</definedName>
    <definedName name="d_2I">#REF!</definedName>
    <definedName name="d_2I_20" localSheetId="15">#REF!</definedName>
    <definedName name="d_2I_20" localSheetId="17">#REF!</definedName>
    <definedName name="d_2I_20">#REF!</definedName>
    <definedName name="d_2I_28" localSheetId="15">#REF!</definedName>
    <definedName name="d_2I_28" localSheetId="17">#REF!</definedName>
    <definedName name="d_2I_28">#REF!</definedName>
    <definedName name="d_2II" localSheetId="15">#REF!</definedName>
    <definedName name="d_2II" localSheetId="17">#REF!</definedName>
    <definedName name="d_2II">#REF!</definedName>
    <definedName name="d_2II_20" localSheetId="15">#REF!</definedName>
    <definedName name="d_2II_20" localSheetId="17">#REF!</definedName>
    <definedName name="d_2II_20">#REF!</definedName>
    <definedName name="d_2II_28" localSheetId="15">#REF!</definedName>
    <definedName name="d_2II_28" localSheetId="17">#REF!</definedName>
    <definedName name="d_2II_28">#REF!</definedName>
    <definedName name="d_2III" localSheetId="15">#REF!</definedName>
    <definedName name="d_2III" localSheetId="17">#REF!</definedName>
    <definedName name="d_2III">#REF!</definedName>
    <definedName name="d_2III_20" localSheetId="15">#REF!</definedName>
    <definedName name="d_2III_20" localSheetId="17">#REF!</definedName>
    <definedName name="d_2III_20">#REF!</definedName>
    <definedName name="d_2III_28" localSheetId="15">#REF!</definedName>
    <definedName name="d_2III_28" localSheetId="17">#REF!</definedName>
    <definedName name="d_2III_28">#REF!</definedName>
    <definedName name="d_2IV" localSheetId="15">#REF!</definedName>
    <definedName name="d_2IV" localSheetId="17">#REF!</definedName>
    <definedName name="d_2IV">#REF!</definedName>
    <definedName name="d_2IV_20" localSheetId="15">#REF!</definedName>
    <definedName name="d_2IV_20" localSheetId="17">#REF!</definedName>
    <definedName name="d_2IV_20">#REF!</definedName>
    <definedName name="d_2IV_28" localSheetId="15">#REF!</definedName>
    <definedName name="d_2IV_28" localSheetId="17">#REF!</definedName>
    <definedName name="d_2IV_28">#REF!</definedName>
    <definedName name="d_3_1" localSheetId="15">#REF!</definedName>
    <definedName name="d_3_1" localSheetId="17">#REF!</definedName>
    <definedName name="d_3_1">#REF!</definedName>
    <definedName name="d_3_2" localSheetId="15">#REF!</definedName>
    <definedName name="d_3_2" localSheetId="17">#REF!</definedName>
    <definedName name="d_3_2">#REF!</definedName>
    <definedName name="d_3_20" localSheetId="15">#REF!</definedName>
    <definedName name="d_3_20" localSheetId="17">#REF!</definedName>
    <definedName name="d_3_20">#REF!</definedName>
    <definedName name="d_3_25" localSheetId="15">#REF!</definedName>
    <definedName name="d_3_25" localSheetId="17">#REF!</definedName>
    <definedName name="d_3_25">#REF!</definedName>
    <definedName name="d_3_28" localSheetId="15">#REF!</definedName>
    <definedName name="d_3_28" localSheetId="17">#REF!</definedName>
    <definedName name="d_3_28">#REF!</definedName>
    <definedName name="d_3I" localSheetId="15">#REF!</definedName>
    <definedName name="d_3I" localSheetId="17">#REF!</definedName>
    <definedName name="d_3I">#REF!</definedName>
    <definedName name="d_3I_20" localSheetId="15">#REF!</definedName>
    <definedName name="d_3I_20" localSheetId="17">#REF!</definedName>
    <definedName name="d_3I_20">#REF!</definedName>
    <definedName name="d_3I_28" localSheetId="15">#REF!</definedName>
    <definedName name="d_3I_28" localSheetId="17">#REF!</definedName>
    <definedName name="d_3I_28">#REF!</definedName>
    <definedName name="d_3II" localSheetId="15">#REF!</definedName>
    <definedName name="d_3II" localSheetId="17">#REF!</definedName>
    <definedName name="d_3II">#REF!</definedName>
    <definedName name="d_3II_20" localSheetId="15">#REF!</definedName>
    <definedName name="d_3II_20" localSheetId="17">#REF!</definedName>
    <definedName name="d_3II_20">#REF!</definedName>
    <definedName name="d_3II_28" localSheetId="15">#REF!</definedName>
    <definedName name="d_3II_28" localSheetId="17">#REF!</definedName>
    <definedName name="d_3II_28">#REF!</definedName>
    <definedName name="d_3III" localSheetId="15">#REF!</definedName>
    <definedName name="d_3III" localSheetId="17">#REF!</definedName>
    <definedName name="d_3III">#REF!</definedName>
    <definedName name="d_3III_20" localSheetId="15">#REF!</definedName>
    <definedName name="d_3III_20" localSheetId="17">#REF!</definedName>
    <definedName name="d_3III_20">#REF!</definedName>
    <definedName name="d_3III_28" localSheetId="15">#REF!</definedName>
    <definedName name="d_3III_28" localSheetId="17">#REF!</definedName>
    <definedName name="d_3III_28">#REF!</definedName>
    <definedName name="d_3IV" localSheetId="15">#REF!</definedName>
    <definedName name="d_3IV" localSheetId="17">#REF!</definedName>
    <definedName name="d_3IV">#REF!</definedName>
    <definedName name="d_3IV_20" localSheetId="15">#REF!</definedName>
    <definedName name="d_3IV_20" localSheetId="17">#REF!</definedName>
    <definedName name="d_3IV_20">#REF!</definedName>
    <definedName name="d_3IV_28" localSheetId="15">#REF!</definedName>
    <definedName name="d_3IV_28" localSheetId="17">#REF!</definedName>
    <definedName name="d_3IV_28">#REF!</definedName>
    <definedName name="d_4" localSheetId="15">#REF!</definedName>
    <definedName name="d_4" localSheetId="17">#REF!</definedName>
    <definedName name="d_4">#REF!</definedName>
    <definedName name="d_4I" localSheetId="15">#REF!</definedName>
    <definedName name="d_4I" localSheetId="17">#REF!</definedName>
    <definedName name="d_4I">#REF!</definedName>
    <definedName name="d_4I_20" localSheetId="15">#REF!</definedName>
    <definedName name="d_4I_20" localSheetId="17">#REF!</definedName>
    <definedName name="d_4I_20">#REF!</definedName>
    <definedName name="d_4I_28" localSheetId="15">#REF!</definedName>
    <definedName name="d_4I_28" localSheetId="17">#REF!</definedName>
    <definedName name="d_4I_28">#REF!</definedName>
    <definedName name="d_4II" localSheetId="15">#REF!</definedName>
    <definedName name="d_4II" localSheetId="17">#REF!</definedName>
    <definedName name="d_4II">#REF!</definedName>
    <definedName name="d_4II_20" localSheetId="15">#REF!</definedName>
    <definedName name="d_4II_20" localSheetId="17">#REF!</definedName>
    <definedName name="d_4II_20">#REF!</definedName>
    <definedName name="d_4II_28" localSheetId="15">#REF!</definedName>
    <definedName name="d_4II_28" localSheetId="17">#REF!</definedName>
    <definedName name="d_4II_28">#REF!</definedName>
    <definedName name="d_4III" localSheetId="15">#REF!</definedName>
    <definedName name="d_4III" localSheetId="17">#REF!</definedName>
    <definedName name="d_4III">#REF!</definedName>
    <definedName name="d_4III_20" localSheetId="15">#REF!</definedName>
    <definedName name="d_4III_20" localSheetId="17">#REF!</definedName>
    <definedName name="d_4III_20">#REF!</definedName>
    <definedName name="d_4III_28" localSheetId="15">#REF!</definedName>
    <definedName name="d_4III_28" localSheetId="17">#REF!</definedName>
    <definedName name="d_4III_28">#REF!</definedName>
    <definedName name="d_4IV" localSheetId="15">#REF!</definedName>
    <definedName name="d_4IV" localSheetId="17">#REF!</definedName>
    <definedName name="d_4IV">#REF!</definedName>
    <definedName name="d_4IV_20" localSheetId="15">#REF!</definedName>
    <definedName name="d_4IV_20" localSheetId="17">#REF!</definedName>
    <definedName name="d_4IV_20">#REF!</definedName>
    <definedName name="d_4IV_28" localSheetId="15">#REF!</definedName>
    <definedName name="d_4IV_28" localSheetId="17">#REF!</definedName>
    <definedName name="d_4IV_28">#REF!</definedName>
    <definedName name="D_7101A_B" localSheetId="15">#REF!</definedName>
    <definedName name="D_7101A_B" localSheetId="16">#REF!</definedName>
    <definedName name="D_7101A_B" localSheetId="17">#REF!</definedName>
    <definedName name="D_7101A_B" localSheetId="14">#REF!</definedName>
    <definedName name="D_7101A_B" localSheetId="19">#REF!</definedName>
    <definedName name="D_7101A_B" localSheetId="20">#REF!</definedName>
    <definedName name="D_7101A_B">#REF!</definedName>
    <definedName name="D_7101A_B_26" localSheetId="15">#REF!</definedName>
    <definedName name="D_7101A_B_26" localSheetId="17">#REF!</definedName>
    <definedName name="D_7101A_B_26">#REF!</definedName>
    <definedName name="D_7101A_B_28" localSheetId="15">#REF!</definedName>
    <definedName name="D_7101A_B_28" localSheetId="17">#REF!</definedName>
    <definedName name="D_7101A_B_28">#REF!</definedName>
    <definedName name="D_7101A_B_3">"$#REF!.$C$7:$AE$157"</definedName>
    <definedName name="d_9bI" localSheetId="15">#REF!</definedName>
    <definedName name="d_9bI" localSheetId="17">#REF!</definedName>
    <definedName name="d_9bI">#REF!</definedName>
    <definedName name="d_9bI_20" localSheetId="15">#REF!</definedName>
    <definedName name="d_9bI_20" localSheetId="17">#REF!</definedName>
    <definedName name="d_9bI_20">#REF!</definedName>
    <definedName name="d_9bI_28" localSheetId="15">#REF!</definedName>
    <definedName name="d_9bI_28" localSheetId="17">#REF!</definedName>
    <definedName name="d_9bI_28">#REF!</definedName>
    <definedName name="d_9bII" localSheetId="15">#REF!</definedName>
    <definedName name="d_9bII" localSheetId="17">#REF!</definedName>
    <definedName name="d_9bII">#REF!</definedName>
    <definedName name="d_9bII_20" localSheetId="15">#REF!</definedName>
    <definedName name="d_9bII_20" localSheetId="17">#REF!</definedName>
    <definedName name="d_9bII_20">#REF!</definedName>
    <definedName name="d_9bII_28" localSheetId="15">#REF!</definedName>
    <definedName name="d_9bII_28" localSheetId="17">#REF!</definedName>
    <definedName name="d_9bII_28">#REF!</definedName>
    <definedName name="d_9bIII" localSheetId="15">#REF!</definedName>
    <definedName name="d_9bIII" localSheetId="17">#REF!</definedName>
    <definedName name="d_9bIII">#REF!</definedName>
    <definedName name="d_9bIII_20" localSheetId="15">#REF!</definedName>
    <definedName name="d_9bIII_20" localSheetId="17">#REF!</definedName>
    <definedName name="d_9bIII_20">#REF!</definedName>
    <definedName name="d_9bIII_28" localSheetId="15">#REF!</definedName>
    <definedName name="d_9bIII_28" localSheetId="17">#REF!</definedName>
    <definedName name="d_9bIII_28">#REF!</definedName>
    <definedName name="d_9bIV" localSheetId="15">#REF!</definedName>
    <definedName name="d_9bIV" localSheetId="17">#REF!</definedName>
    <definedName name="d_9bIV">#REF!</definedName>
    <definedName name="d_9bIV_20" localSheetId="15">#REF!</definedName>
    <definedName name="d_9bIV_20" localSheetId="17">#REF!</definedName>
    <definedName name="d_9bIV_20">#REF!</definedName>
    <definedName name="d_9bIV_28" localSheetId="15">#REF!</definedName>
    <definedName name="d_9bIV_28" localSheetId="17">#REF!</definedName>
    <definedName name="d_9bIV_28">#REF!</definedName>
    <definedName name="d_9I" localSheetId="15">#REF!</definedName>
    <definedName name="d_9I" localSheetId="17">#REF!</definedName>
    <definedName name="d_9I">#REF!</definedName>
    <definedName name="d_9I_20" localSheetId="15">#REF!</definedName>
    <definedName name="d_9I_20" localSheetId="17">#REF!</definedName>
    <definedName name="d_9I_20">#REF!</definedName>
    <definedName name="d_9I_28" localSheetId="15">#REF!</definedName>
    <definedName name="d_9I_28" localSheetId="17">#REF!</definedName>
    <definedName name="d_9I_28">#REF!</definedName>
    <definedName name="d_9II" localSheetId="15">#REF!</definedName>
    <definedName name="d_9II" localSheetId="17">#REF!</definedName>
    <definedName name="d_9II">#REF!</definedName>
    <definedName name="d_9II_20" localSheetId="15">#REF!</definedName>
    <definedName name="d_9II_20" localSheetId="17">#REF!</definedName>
    <definedName name="d_9II_20">#REF!</definedName>
    <definedName name="d_9II_28" localSheetId="15">#REF!</definedName>
    <definedName name="d_9II_28" localSheetId="17">#REF!</definedName>
    <definedName name="d_9II_28">#REF!</definedName>
    <definedName name="d_9III" localSheetId="15">#REF!</definedName>
    <definedName name="d_9III" localSheetId="17">#REF!</definedName>
    <definedName name="d_9III">#REF!</definedName>
    <definedName name="d_9III_20" localSheetId="15">#REF!</definedName>
    <definedName name="d_9III_20" localSheetId="17">#REF!</definedName>
    <definedName name="d_9III_20">#REF!</definedName>
    <definedName name="d_9III_28" localSheetId="15">#REF!</definedName>
    <definedName name="d_9III_28" localSheetId="17">#REF!</definedName>
    <definedName name="d_9III_28">#REF!</definedName>
    <definedName name="d_9IV" localSheetId="15">#REF!</definedName>
    <definedName name="d_9IV" localSheetId="17">#REF!</definedName>
    <definedName name="d_9IV">#REF!</definedName>
    <definedName name="d_9IV_20" localSheetId="15">#REF!</definedName>
    <definedName name="d_9IV_20" localSheetId="17">#REF!</definedName>
    <definedName name="d_9IV_20">#REF!</definedName>
    <definedName name="d_9IV_28" localSheetId="15">#REF!</definedName>
    <definedName name="d_9IV_28" localSheetId="17">#REF!</definedName>
    <definedName name="d_9IV_28">#REF!</definedName>
    <definedName name="D_giavt" localSheetId="15">#REF!</definedName>
    <definedName name="D_giavt" localSheetId="17">#REF!</definedName>
    <definedName name="D_giavt">#REF!</definedName>
    <definedName name="D_kien" localSheetId="15">#REF!</definedName>
    <definedName name="D_kien" localSheetId="17">#REF!</definedName>
    <definedName name="D_kien">#REF!</definedName>
    <definedName name="D_L" localSheetId="15">#REF!</definedName>
    <definedName name="D_L" localSheetId="17">#REF!</definedName>
    <definedName name="D_L">#REF!</definedName>
    <definedName name="D_L_20" localSheetId="15">#REF!</definedName>
    <definedName name="D_L_20" localSheetId="17">#REF!</definedName>
    <definedName name="D_L_20">#REF!</definedName>
    <definedName name="D_L_28" localSheetId="15">#REF!</definedName>
    <definedName name="D_L_28" localSheetId="17">#REF!</definedName>
    <definedName name="D_L_28">#REF!</definedName>
    <definedName name="D_n" localSheetId="15">#REF!</definedName>
    <definedName name="D_n" localSheetId="16">#REF!</definedName>
    <definedName name="D_n" localSheetId="17">#REF!</definedName>
    <definedName name="D_n" localSheetId="14">#REF!</definedName>
    <definedName name="D_n" localSheetId="20">#REF!</definedName>
    <definedName name="D_n">#REF!</definedName>
    <definedName name="D_n_20" localSheetId="15">#REF!</definedName>
    <definedName name="D_n_20" localSheetId="17">#REF!</definedName>
    <definedName name="D_n_20">#REF!</definedName>
    <definedName name="D_n_28" localSheetId="15">#REF!</definedName>
    <definedName name="D_n_28" localSheetId="17">#REF!</definedName>
    <definedName name="D_n_28">#REF!</definedName>
    <definedName name="D_y__ay" localSheetId="15">#REF!</definedName>
    <definedName name="D_y__ay" localSheetId="17">#REF!</definedName>
    <definedName name="D_y__ay">#REF!</definedName>
    <definedName name="d0.5x1" localSheetId="15">#REF!</definedName>
    <definedName name="d0.5x1" localSheetId="17">#REF!</definedName>
    <definedName name="d0.5x1">#REF!</definedName>
    <definedName name="d1_" localSheetId="15">#REF!</definedName>
    <definedName name="d1_" localSheetId="17">#REF!</definedName>
    <definedName name="d1_">#REF!</definedName>
    <definedName name="d1__20" localSheetId="15">#REF!</definedName>
    <definedName name="d1__20" localSheetId="17">#REF!</definedName>
    <definedName name="d1__20">#REF!</definedName>
    <definedName name="d1__28" localSheetId="15">#REF!</definedName>
    <definedName name="d1__28" localSheetId="17">#REF!</definedName>
    <definedName name="d1__28">#REF!</definedName>
    <definedName name="d1x2" localSheetId="15">#REF!</definedName>
    <definedName name="d1x2" localSheetId="17">#REF!</definedName>
    <definedName name="d1x2">#REF!</definedName>
    <definedName name="D1x49">NA()</definedName>
    <definedName name="D1x49_26" localSheetId="15">#REF!</definedName>
    <definedName name="D1x49_26" localSheetId="17">#REF!</definedName>
    <definedName name="D1x49_26">#REF!</definedName>
    <definedName name="D1x49_28" localSheetId="15">#REF!</definedName>
    <definedName name="D1x49_28" localSheetId="17">#REF!</definedName>
    <definedName name="D1x49_28">#REF!</definedName>
    <definedName name="D1x49x49">NA()</definedName>
    <definedName name="D1x49x49_26" localSheetId="15">#REF!</definedName>
    <definedName name="D1x49x49_26" localSheetId="17">#REF!</definedName>
    <definedName name="D1x49x49_26">#REF!</definedName>
    <definedName name="D1x49x49_28" localSheetId="15">#REF!</definedName>
    <definedName name="D1x49x49_28" localSheetId="17">#REF!</definedName>
    <definedName name="D1x49x49_28">#REF!</definedName>
    <definedName name="d1x6" localSheetId="15">#REF!</definedName>
    <definedName name="d1x6" localSheetId="17">#REF!</definedName>
    <definedName name="d1x6">#REF!</definedName>
    <definedName name="d1x6_28" localSheetId="15">#REF!</definedName>
    <definedName name="d1x6_28" localSheetId="17">#REF!</definedName>
    <definedName name="d1x6_28">#REF!</definedName>
    <definedName name="D1Z" localSheetId="15">#REF!</definedName>
    <definedName name="D1Z" localSheetId="17">#REF!</definedName>
    <definedName name="D1Z">#REF!</definedName>
    <definedName name="D1Z_20" localSheetId="15">#REF!</definedName>
    <definedName name="D1Z_20" localSheetId="17">#REF!</definedName>
    <definedName name="D1Z_20">#REF!</definedName>
    <definedName name="D1Z_28" localSheetId="15">#REF!</definedName>
    <definedName name="D1Z_28" localSheetId="17">#REF!</definedName>
    <definedName name="D1Z_28">#REF!</definedName>
    <definedName name="d2_" localSheetId="15">#REF!</definedName>
    <definedName name="d2_" localSheetId="17">#REF!</definedName>
    <definedName name="d2_">#REF!</definedName>
    <definedName name="d2__20" localSheetId="15">#REF!</definedName>
    <definedName name="d2__20" localSheetId="17">#REF!</definedName>
    <definedName name="d2__20">#REF!</definedName>
    <definedName name="d2__28" localSheetId="15">#REF!</definedName>
    <definedName name="d2__28" localSheetId="17">#REF!</definedName>
    <definedName name="d2__28">#REF!</definedName>
    <definedName name="d24nc">NA()</definedName>
    <definedName name="d24nc_26" localSheetId="15">#REF!</definedName>
    <definedName name="d24nc_26" localSheetId="17">#REF!</definedName>
    <definedName name="d24nc_26">#REF!</definedName>
    <definedName name="d24nc_28" localSheetId="15">#REF!</definedName>
    <definedName name="d24nc_28" localSheetId="17">#REF!</definedName>
    <definedName name="d24nc_28">#REF!</definedName>
    <definedName name="d24nc_3">NA()</definedName>
    <definedName name="d24vl">NA()</definedName>
    <definedName name="d24vl_26" localSheetId="15">#REF!</definedName>
    <definedName name="d24vl_26" localSheetId="17">#REF!</definedName>
    <definedName name="d24vl_26">#REF!</definedName>
    <definedName name="d24vl_28" localSheetId="15">#REF!</definedName>
    <definedName name="d24vl_28" localSheetId="17">#REF!</definedName>
    <definedName name="d24vl_28">#REF!</definedName>
    <definedName name="d24vl_3">NA()</definedName>
    <definedName name="d2x4" localSheetId="15">#REF!</definedName>
    <definedName name="d2x4" localSheetId="17">#REF!</definedName>
    <definedName name="d2x4">#REF!</definedName>
    <definedName name="d3_" localSheetId="15">#REF!</definedName>
    <definedName name="d3_" localSheetId="17">#REF!</definedName>
    <definedName name="d3_">#REF!</definedName>
    <definedName name="d3__20" localSheetId="15">#REF!</definedName>
    <definedName name="d3__20" localSheetId="17">#REF!</definedName>
    <definedName name="d3__20">#REF!</definedName>
    <definedName name="d3__28" localSheetId="15">#REF!</definedName>
    <definedName name="d3__28" localSheetId="17">#REF!</definedName>
    <definedName name="d3__28">#REF!</definedName>
    <definedName name="D4.0" localSheetId="15">#REF!</definedName>
    <definedName name="D4.0" localSheetId="17">#REF!</definedName>
    <definedName name="D4.0">#REF!</definedName>
    <definedName name="d4_" localSheetId="15">#REF!</definedName>
    <definedName name="d4_" localSheetId="17">#REF!</definedName>
    <definedName name="d4_">#REF!</definedName>
    <definedName name="d4__20" localSheetId="15">#REF!</definedName>
    <definedName name="d4__20" localSheetId="17">#REF!</definedName>
    <definedName name="d4__20">#REF!</definedName>
    <definedName name="d4__28" localSheetId="15">#REF!</definedName>
    <definedName name="d4__28" localSheetId="17">#REF!</definedName>
    <definedName name="d4__28">#REF!</definedName>
    <definedName name="d4x6" localSheetId="15">#REF!</definedName>
    <definedName name="d4x6" localSheetId="17">#REF!</definedName>
    <definedName name="d4x6">#REF!</definedName>
    <definedName name="d4x6_28" localSheetId="15">#REF!</definedName>
    <definedName name="d4x6_28" localSheetId="17">#REF!</definedName>
    <definedName name="d4x6_28">#REF!</definedName>
    <definedName name="D4Z" localSheetId="15">#REF!</definedName>
    <definedName name="D4Z" localSheetId="17">#REF!</definedName>
    <definedName name="D4Z">#REF!</definedName>
    <definedName name="D4Z_20" localSheetId="15">#REF!</definedName>
    <definedName name="D4Z_20" localSheetId="17">#REF!</definedName>
    <definedName name="D4Z_20">#REF!</definedName>
    <definedName name="D4Z_28" localSheetId="15">#REF!</definedName>
    <definedName name="D4Z_28" localSheetId="17">#REF!</definedName>
    <definedName name="D4Z_28">#REF!</definedName>
    <definedName name="d5_" localSheetId="15">#REF!</definedName>
    <definedName name="d5_" localSheetId="17">#REF!</definedName>
    <definedName name="d5_">#REF!</definedName>
    <definedName name="d5__20" localSheetId="15">#REF!</definedName>
    <definedName name="d5__20" localSheetId="17">#REF!</definedName>
    <definedName name="d5__20">#REF!</definedName>
    <definedName name="d5__28" localSheetId="15">#REF!</definedName>
    <definedName name="d5__28" localSheetId="17">#REF!</definedName>
    <definedName name="d5__28">#REF!</definedName>
    <definedName name="da" localSheetId="15">#REF!</definedName>
    <definedName name="da" localSheetId="16">#REF!</definedName>
    <definedName name="da" localSheetId="17">#REF!</definedName>
    <definedName name="da" localSheetId="14">#REF!</definedName>
    <definedName name="da" localSheetId="20">#REF!</definedName>
    <definedName name="da">#REF!</definedName>
    <definedName name="đa">#N/A</definedName>
    <definedName name="da." localSheetId="15">#REF!</definedName>
    <definedName name="da." localSheetId="17">#REF!</definedName>
    <definedName name="da.">#REF!</definedName>
    <definedName name="da._28" localSheetId="15">#REF!</definedName>
    <definedName name="da._28" localSheetId="17">#REF!</definedName>
    <definedName name="da._28">#REF!</definedName>
    <definedName name="da_" localSheetId="15">#REF!</definedName>
    <definedName name="da_" localSheetId="17">#REF!</definedName>
    <definedName name="da_">#REF!</definedName>
    <definedName name="da_20" localSheetId="15">#REF!</definedName>
    <definedName name="da_20" localSheetId="17">#REF!</definedName>
    <definedName name="da_20">#REF!</definedName>
    <definedName name="da_28" localSheetId="15">#REF!</definedName>
    <definedName name="da_28" localSheetId="17">#REF!</definedName>
    <definedName name="da_28">#REF!</definedName>
    <definedName name="da_hoc_xay" localSheetId="15">#REF!</definedName>
    <definedName name="da_hoc_xay" localSheetId="17">#REF!</definedName>
    <definedName name="da_hoc_xay">#REF!</definedName>
    <definedName name="da_hoc_xay_20" localSheetId="15">#REF!</definedName>
    <definedName name="da_hoc_xay_20" localSheetId="17">#REF!</definedName>
    <definedName name="da_hoc_xay_20">#REF!</definedName>
    <definedName name="da_hoc_xay_28" localSheetId="15">#REF!</definedName>
    <definedName name="da_hoc_xay_28" localSheetId="17">#REF!</definedName>
    <definedName name="da_hoc_xay_28">#REF!</definedName>
    <definedName name="da0.5" localSheetId="15">#REF!</definedName>
    <definedName name="da0.5" localSheetId="17">#REF!</definedName>
    <definedName name="da0.5">#REF!</definedName>
    <definedName name="da0.5_20" localSheetId="15">#REF!</definedName>
    <definedName name="da0.5_20" localSheetId="17">#REF!</definedName>
    <definedName name="da0.5_20">#REF!</definedName>
    <definedName name="da0.5_28" localSheetId="15">#REF!</definedName>
    <definedName name="da0.5_28" localSheetId="17">#REF!</definedName>
    <definedName name="da0.5_28">#REF!</definedName>
    <definedName name="da05x1" localSheetId="15">#REF!</definedName>
    <definedName name="da05x1" localSheetId="17">#REF!</definedName>
    <definedName name="da05x1">#REF!</definedName>
    <definedName name="da1x0.5" localSheetId="15">#REF!</definedName>
    <definedName name="da1x0.5" localSheetId="17">#REF!</definedName>
    <definedName name="da1x0.5">#REF!</definedName>
    <definedName name="da1x0.5_20" localSheetId="15">#REF!</definedName>
    <definedName name="da1x0.5_20" localSheetId="17">#REF!</definedName>
    <definedName name="da1x0.5_20">#REF!</definedName>
    <definedName name="da1x0.5_28" localSheetId="15">#REF!</definedName>
    <definedName name="da1x0.5_28" localSheetId="17">#REF!</definedName>
    <definedName name="da1x0.5_28">#REF!</definedName>
    <definedName name="da1x1" localSheetId="15">#REF!</definedName>
    <definedName name="da1x1" localSheetId="17">#REF!</definedName>
    <definedName name="da1x1">#REF!</definedName>
    <definedName name="da1x1_20" localSheetId="15">#REF!</definedName>
    <definedName name="da1x1_20" localSheetId="17">#REF!</definedName>
    <definedName name="da1x1_20">#REF!</definedName>
    <definedName name="da1x1_28" localSheetId="15">#REF!</definedName>
    <definedName name="da1x1_28" localSheetId="17">#REF!</definedName>
    <definedName name="da1x1_28">#REF!</definedName>
    <definedName name="da1x2" localSheetId="15">#REF!</definedName>
    <definedName name="da1x2" localSheetId="17">#REF!</definedName>
    <definedName name="da1x2">#REF!</definedName>
    <definedName name="da1x2_20" localSheetId="15">#REF!</definedName>
    <definedName name="da1x2_20" localSheetId="17">#REF!</definedName>
    <definedName name="da1x2_20">#REF!</definedName>
    <definedName name="da2x1" localSheetId="15">#REF!</definedName>
    <definedName name="da2x1" localSheetId="17">#REF!</definedName>
    <definedName name="da2x1">#REF!</definedName>
    <definedName name="da2x4">"$#REF!.$F$8"</definedName>
    <definedName name="da2x4_26" localSheetId="15">#REF!</definedName>
    <definedName name="da2x4_26" localSheetId="17">#REF!</definedName>
    <definedName name="da2x4_26">#REF!</definedName>
    <definedName name="da2x4_28" localSheetId="15">#REF!</definedName>
    <definedName name="da2x4_28" localSheetId="17">#REF!</definedName>
    <definedName name="da2x4_28">#REF!</definedName>
    <definedName name="da2x4_3">"$#REF!.$F$8"</definedName>
    <definedName name="da4x6" localSheetId="15">#REF!</definedName>
    <definedName name="da4x6" localSheetId="17">#REF!</definedName>
    <definedName name="da4x6">#REF!</definedName>
    <definedName name="da4x6_20" localSheetId="15">#REF!</definedName>
    <definedName name="da4x6_20" localSheetId="17">#REF!</definedName>
    <definedName name="da4x6_20">#REF!</definedName>
    <definedName name="da4x7">"$#REF!.$F$9"</definedName>
    <definedName name="da4x7_26" localSheetId="15">#REF!</definedName>
    <definedName name="da4x7_26" localSheetId="17">#REF!</definedName>
    <definedName name="da4x7_26">#REF!</definedName>
    <definedName name="da4x7_28" localSheetId="15">#REF!</definedName>
    <definedName name="da4x7_28" localSheetId="17">#REF!</definedName>
    <definedName name="da4x7_28">#REF!</definedName>
    <definedName name="da4x7_3">"$#REF!.$F$9"</definedName>
    <definedName name="dacat" localSheetId="15">#REF!</definedName>
    <definedName name="dacat" localSheetId="17">#REF!</definedName>
    <definedName name="dacat">#REF!</definedName>
    <definedName name="dacat_20" localSheetId="15">#REF!</definedName>
    <definedName name="dacat_20" localSheetId="17">#REF!</definedName>
    <definedName name="dacat_20">#REF!</definedName>
    <definedName name="dacat_28" localSheetId="15">#REF!</definedName>
    <definedName name="dacat_28" localSheetId="17">#REF!</definedName>
    <definedName name="dacat_28">#REF!</definedName>
    <definedName name="dadad" localSheetId="15">#REF!</definedName>
    <definedName name="dadad" localSheetId="17">#REF!</definedName>
    <definedName name="dadad">#REF!</definedName>
    <definedName name="dadad_20" localSheetId="15">#REF!</definedName>
    <definedName name="dadad_20" localSheetId="17">#REF!</definedName>
    <definedName name="dadad_20">#REF!</definedName>
    <definedName name="dadas" localSheetId="15">#REF!</definedName>
    <definedName name="dadas" localSheetId="17">#REF!</definedName>
    <definedName name="dadas">#REF!</definedName>
    <definedName name="dadas_20" localSheetId="15">#REF!</definedName>
    <definedName name="dadas_20" localSheetId="17">#REF!</definedName>
    <definedName name="dadas_20">#REF!</definedName>
    <definedName name="dadas_28" localSheetId="15">#REF!</definedName>
    <definedName name="dadas_28" localSheetId="17">#REF!</definedName>
    <definedName name="dadas_28">#REF!</definedName>
    <definedName name="dah" localSheetId="15">#REF!</definedName>
    <definedName name="dah" localSheetId="17">#REF!</definedName>
    <definedName name="dah">#REF!</definedName>
    <definedName name="dahb" localSheetId="15">#REF!</definedName>
    <definedName name="dahb" localSheetId="17">#REF!</definedName>
    <definedName name="dahb">#REF!</definedName>
    <definedName name="dahb_20" localSheetId="15">#REF!</definedName>
    <definedName name="dahb_20" localSheetId="17">#REF!</definedName>
    <definedName name="dahb_20">#REF!</definedName>
    <definedName name="dahg" localSheetId="15">#REF!</definedName>
    <definedName name="dahg" localSheetId="17">#REF!</definedName>
    <definedName name="dahg">#REF!</definedName>
    <definedName name="dahg_20" localSheetId="15">#REF!</definedName>
    <definedName name="dahg_20" localSheetId="17">#REF!</definedName>
    <definedName name="dahg_20">#REF!</definedName>
    <definedName name="dahnlt" localSheetId="15">#REF!</definedName>
    <definedName name="dahnlt" localSheetId="17">#REF!</definedName>
    <definedName name="dahnlt">#REF!</definedName>
    <definedName name="dahnlt_20" localSheetId="15">#REF!</definedName>
    <definedName name="dahnlt_20" localSheetId="17">#REF!</definedName>
    <definedName name="dahnlt_20">#REF!</definedName>
    <definedName name="dahoc" localSheetId="15">#REF!</definedName>
    <definedName name="dahoc" localSheetId="17">#REF!</definedName>
    <definedName name="dahoc">#REF!</definedName>
    <definedName name="Dai_don" localSheetId="15">#REF!</definedName>
    <definedName name="Dai_don" localSheetId="17">#REF!</definedName>
    <definedName name="Dai_don">#REF!</definedName>
    <definedName name="Dai_don_20" localSheetId="15">#REF!</definedName>
    <definedName name="Dai_don_20" localSheetId="17">#REF!</definedName>
    <definedName name="Dai_don_20">#REF!</definedName>
    <definedName name="Dai_dup" localSheetId="15">#REF!</definedName>
    <definedName name="Dai_dup" localSheetId="17">#REF!</definedName>
    <definedName name="Dai_dup">#REF!</definedName>
    <definedName name="Dai_dup_20" localSheetId="15">#REF!</definedName>
    <definedName name="Dai_dup_20" localSheetId="17">#REF!</definedName>
    <definedName name="Dai_dup_20">#REF!</definedName>
    <definedName name="dam">78000</definedName>
    <definedName name="dam_24" localSheetId="15">#REF!</definedName>
    <definedName name="dam_24" localSheetId="16">#REF!</definedName>
    <definedName name="dam_24" localSheetId="17">#REF!</definedName>
    <definedName name="dam_24" localSheetId="14">#REF!</definedName>
    <definedName name="dam_24" localSheetId="19">#REF!</definedName>
    <definedName name="dam_24" localSheetId="20">#REF!</definedName>
    <definedName name="dam_24">#REF!</definedName>
    <definedName name="dam_24_20" localSheetId="15">#REF!</definedName>
    <definedName name="dam_24_20" localSheetId="17">#REF!</definedName>
    <definedName name="dam_24_20">#REF!</definedName>
    <definedName name="dam_24_28" localSheetId="15">#REF!</definedName>
    <definedName name="dam_24_28" localSheetId="17">#REF!</definedName>
    <definedName name="dam_24_28">#REF!</definedName>
    <definedName name="dam_cau_BTCT" localSheetId="15">#REF!</definedName>
    <definedName name="dam_cau_BTCT" localSheetId="17">#REF!</definedName>
    <definedName name="dam_cau_BTCT">#REF!</definedName>
    <definedName name="dam_cau_BTCT_20" localSheetId="15">#REF!</definedName>
    <definedName name="dam_cau_BTCT_20" localSheetId="17">#REF!</definedName>
    <definedName name="dam_cau_BTCT_20">#REF!</definedName>
    <definedName name="dam_cau_BTCT_28" localSheetId="15">#REF!</definedName>
    <definedName name="dam_cau_BTCT_28" localSheetId="17">#REF!</definedName>
    <definedName name="dam_cau_BTCT_28">#REF!</definedName>
    <definedName name="dam20_28" localSheetId="15">#REF!</definedName>
    <definedName name="dam20_28" localSheetId="17">#REF!</definedName>
    <definedName name="dam20_28">#REF!</definedName>
    <definedName name="dam33_28" localSheetId="15">#REF!</definedName>
    <definedName name="dam33_28" localSheetId="17">#REF!</definedName>
    <definedName name="dam33_28">#REF!</definedName>
    <definedName name="Dam33_Bdien" localSheetId="15">#REF!</definedName>
    <definedName name="Dam33_Bdien" localSheetId="17">#REF!</definedName>
    <definedName name="Dam33_Bdien">#REF!</definedName>
    <definedName name="Dam33va24m" localSheetId="15">#REF!</definedName>
    <definedName name="Dam33va24m" localSheetId="17">#REF!</definedName>
    <definedName name="Dam33va24m">#REF!</definedName>
    <definedName name="damban1" localSheetId="15">#REF!</definedName>
    <definedName name="damban1" localSheetId="17">#REF!</definedName>
    <definedName name="damban1">#REF!</definedName>
    <definedName name="damban1_20" localSheetId="15">#REF!</definedName>
    <definedName name="damban1_20" localSheetId="17">#REF!</definedName>
    <definedName name="damban1_20">#REF!</definedName>
    <definedName name="damban1_28" localSheetId="15">#REF!</definedName>
    <definedName name="damban1_28" localSheetId="17">#REF!</definedName>
    <definedName name="damban1_28">#REF!</definedName>
    <definedName name="damban1kw" localSheetId="15">#REF!</definedName>
    <definedName name="damban1kw" localSheetId="17">#REF!</definedName>
    <definedName name="damban1kw">#REF!</definedName>
    <definedName name="damban1kw_20" localSheetId="15">#REF!</definedName>
    <definedName name="damban1kw_20" localSheetId="17">#REF!</definedName>
    <definedName name="damban1kw_20">#REF!</definedName>
    <definedName name="damban1kw_28" localSheetId="15">#REF!</definedName>
    <definedName name="damban1kw_28" localSheetId="17">#REF!</definedName>
    <definedName name="damban1kw_28">#REF!</definedName>
    <definedName name="damcanh15k" localSheetId="15">#REF!</definedName>
    <definedName name="damcanh15k" localSheetId="17">#REF!</definedName>
    <definedName name="damcanh15k">#REF!</definedName>
    <definedName name="damcanh15k_28" localSheetId="15">#REF!</definedName>
    <definedName name="damcanh15k_28" localSheetId="17">#REF!</definedName>
    <definedName name="damcanh15k_28">#REF!</definedName>
    <definedName name="damcoc" localSheetId="15">#REF!</definedName>
    <definedName name="damcoc" localSheetId="17">#REF!</definedName>
    <definedName name="damcoc">#REF!</definedName>
    <definedName name="damcoc60" localSheetId="15">#REF!</definedName>
    <definedName name="damcoc60" localSheetId="17">#REF!</definedName>
    <definedName name="damcoc60">#REF!</definedName>
    <definedName name="damcoc60_20" localSheetId="15">#REF!</definedName>
    <definedName name="damcoc60_20" localSheetId="17">#REF!</definedName>
    <definedName name="damcoc60_20">#REF!</definedName>
    <definedName name="damcoc60_28" localSheetId="15">#REF!</definedName>
    <definedName name="damcoc60_28" localSheetId="17">#REF!</definedName>
    <definedName name="damcoc60_28">#REF!</definedName>
    <definedName name="damcoc80" localSheetId="15">#REF!</definedName>
    <definedName name="damcoc80" localSheetId="17">#REF!</definedName>
    <definedName name="damcoc80">#REF!</definedName>
    <definedName name="damcoc80_20" localSheetId="15">#REF!</definedName>
    <definedName name="damcoc80_20" localSheetId="17">#REF!</definedName>
    <definedName name="damcoc80_20">#REF!</definedName>
    <definedName name="damcoc80_28" localSheetId="15">#REF!</definedName>
    <definedName name="damcoc80_28" localSheetId="17">#REF!</definedName>
    <definedName name="damcoc80_28">#REF!</definedName>
    <definedName name="damcoc80kg" localSheetId="15">#REF!</definedName>
    <definedName name="damcoc80kg" localSheetId="17">#REF!</definedName>
    <definedName name="damcoc80kg">#REF!</definedName>
    <definedName name="damcoc80kg_20" localSheetId="15">#REF!</definedName>
    <definedName name="damcoc80kg_20" localSheetId="17">#REF!</definedName>
    <definedName name="damcoc80kg_20">#REF!</definedName>
    <definedName name="damdui1.5" localSheetId="15">#REF!</definedName>
    <definedName name="damdui1.5" localSheetId="17">#REF!</definedName>
    <definedName name="damdui1.5">#REF!</definedName>
    <definedName name="damdui1.5_20" localSheetId="15">#REF!</definedName>
    <definedName name="damdui1.5_20" localSheetId="17">#REF!</definedName>
    <definedName name="damdui1.5_20">#REF!</definedName>
    <definedName name="damdui1.5_28" localSheetId="15">#REF!</definedName>
    <definedName name="damdui1.5_28" localSheetId="17">#REF!</definedName>
    <definedName name="damdui1.5_28">#REF!</definedName>
    <definedName name="damdui1.5kw" localSheetId="15">#REF!</definedName>
    <definedName name="damdui1.5kw" localSheetId="17">#REF!</definedName>
    <definedName name="damdui1.5kw">#REF!</definedName>
    <definedName name="damdui1.5kw_20" localSheetId="15">#REF!</definedName>
    <definedName name="damdui1.5kw_20" localSheetId="17">#REF!</definedName>
    <definedName name="damdui1.5kw_20">#REF!</definedName>
    <definedName name="Damhop" localSheetId="15">#REF!</definedName>
    <definedName name="Damhop" localSheetId="17">#REF!</definedName>
    <definedName name="Damhop">#REF!</definedName>
    <definedName name="DamHop33m" localSheetId="15">#REF!</definedName>
    <definedName name="DamHop33m" localSheetId="17">#REF!</definedName>
    <definedName name="DamHop33m">#REF!</definedName>
    <definedName name="damlop25" localSheetId="15">#REF!</definedName>
    <definedName name="damlop25" localSheetId="17">#REF!</definedName>
    <definedName name="damlop25">#REF!</definedName>
    <definedName name="DamNgang" localSheetId="15">#REF!</definedName>
    <definedName name="DamNgang" localSheetId="16">#REF!</definedName>
    <definedName name="DamNgang" localSheetId="17">#REF!</definedName>
    <definedName name="DamNgang" localSheetId="14">#REF!</definedName>
    <definedName name="DamNgang" localSheetId="19">#REF!</definedName>
    <definedName name="DamNgang" localSheetId="20">#REF!</definedName>
    <definedName name="DamNgang">#REF!</definedName>
    <definedName name="DamNgang_20" localSheetId="15">#REF!</definedName>
    <definedName name="DamNgang_20" localSheetId="17">#REF!</definedName>
    <definedName name="DamNgang_20">#REF!</definedName>
    <definedName name="DamNgang_28" localSheetId="15">#REF!</definedName>
    <definedName name="DamNgang_28" localSheetId="17">#REF!</definedName>
    <definedName name="DamNgang_28">#REF!</definedName>
    <definedName name="damrung25T" localSheetId="15">#REF!</definedName>
    <definedName name="damrung25T" localSheetId="17">#REF!</definedName>
    <definedName name="damrung25T">#REF!</definedName>
    <definedName name="damrung25T_20" localSheetId="15">#REF!</definedName>
    <definedName name="damrung25T_20" localSheetId="17">#REF!</definedName>
    <definedName name="damrung25T_20">#REF!</definedName>
    <definedName name="DamThepTraBong" localSheetId="15">#REF!</definedName>
    <definedName name="DamThepTraBong" localSheetId="17">#REF!</definedName>
    <definedName name="DamThepTraBong">#REF!</definedName>
    <definedName name="Dan_dung" localSheetId="15">#REF!</definedName>
    <definedName name="Dan_dung" localSheetId="17">#REF!</definedName>
    <definedName name="Dan_dung">#REF!</definedName>
    <definedName name="Dan_dung_20" localSheetId="15">#REF!</definedName>
    <definedName name="Dan_dung_20" localSheetId="17">#REF!</definedName>
    <definedName name="Dan_dung_20">#REF!</definedName>
    <definedName name="Dan_dung_28" localSheetId="15">#REF!</definedName>
    <definedName name="Dan_dung_28" localSheetId="17">#REF!</definedName>
    <definedName name="Dan_dung_28">#REF!</definedName>
    <definedName name="danducsan" localSheetId="15">#REF!</definedName>
    <definedName name="danducsan" localSheetId="17">#REF!</definedName>
    <definedName name="danducsan">#REF!</definedName>
    <definedName name="Dangky_TPCP_KH_1" localSheetId="15">IF(LEFT(#REF!,2)="NG",#REF!&amp;[0]!_MongCotNeo&amp;IF(#REF!&gt;12,"a",""),IF(LEFT(#REF!,3)="NCD","2MT-4",VLOOKUP(#REF!,[0]!_Mong,MATCH(#REF!,[0]!KcTieuChuan,0)+1,0)))</definedName>
    <definedName name="Dangky_TPCP_KH_1" localSheetId="16">IF(LEFT(#REF!,2)="NG",#REF!&amp;_MongCotNeo&amp;IF(#REF!&gt;12,"a",""),IF(LEFT(#REF!,3)="NCD","2MT-4",VLOOKUP(#REF!,_Mong,MATCH(#REF!,KcTieuChuan,0)+1,0)))</definedName>
    <definedName name="Dangky_TPCP_KH_1" localSheetId="17">IF(LEFT(#REF!,2)="NG",#REF!&amp;[0]!_MongCotNeo&amp;IF(#REF!&gt;12,"a",""),IF(LEFT(#REF!,3)="NCD","2MT-4",VLOOKUP(#REF!,[0]!_Mong,MATCH(#REF!,[0]!KcTieuChuan,0)+1,0)))</definedName>
    <definedName name="Dangky_TPCP_KH_1">IF(LEFT(#REF!,2)="NG",#REF!&amp;_MongCotNeo&amp;IF(#REF!&gt;12,"a",""),IF(LEFT(#REF!,3)="NCD","2MT-4",VLOOKUP(#REF!,_Mong,MATCH(#REF!,KcTieuChuan,0)+1,0)))</definedName>
    <definedName name="Dangky_TPCP_KH_2" localSheetId="15">IF(LEFT(#REF!,2)="NG",#REF!&amp;[0]!_MongCotNeo&amp;IF(#REF!&gt;12,"a",""),IF(LEFT(#REF!,3)="NCD","2MT-4",VLOOKUP(#REF!,[0]!_Mong,MATCH(#REF!,[0]!KcTieuChuan,0)+1,0)))</definedName>
    <definedName name="Dangky_TPCP_KH_2" localSheetId="16">IF(LEFT(#REF!,2)="NG",#REF!&amp;_MongCotNeo&amp;IF(#REF!&gt;12,"a",""),IF(LEFT(#REF!,3)="NCD","2MT-4",VLOOKUP(#REF!,_Mong,MATCH(#REF!,KcTieuChuan,0)+1,0)))</definedName>
    <definedName name="Dangky_TPCP_KH_2" localSheetId="17">IF(LEFT(#REF!,2)="NG",#REF!&amp;[0]!_MongCotNeo&amp;IF(#REF!&gt;12,"a",""),IF(LEFT(#REF!,3)="NCD","2MT-4",VLOOKUP(#REF!,[0]!_Mong,MATCH(#REF!,[0]!KcTieuChuan,0)+1,0)))</definedName>
    <definedName name="Dangky_TPCP_KH_2">IF(LEFT(#REF!,2)="NG",#REF!&amp;_MongCotNeo&amp;IF(#REF!&gt;12,"a",""),IF(LEFT(#REF!,3)="NCD","2MT-4",VLOOKUP(#REF!,_Mong,MATCH(#REF!,KcTieuChuan,0)+1,0)))</definedName>
    <definedName name="Dangky_TPCP_KH_20" localSheetId="15">IF(LEFT(#REF!,2)="NG",#REF!&amp;[0]!_MongCotNeo&amp;IF(#REF!&gt;12,"a",""),IF(LEFT(#REF!,3)="NCD","2MT-4",VLOOKUP(#REF!,[0]!_Mong,MATCH(#REF!,[0]!KcTieuChuan,0)+1,0)))</definedName>
    <definedName name="Dangky_TPCP_KH_20" localSheetId="16">IF(LEFT(#REF!,2)="NG",#REF!&amp;_MongCotNeo&amp;IF(#REF!&gt;12,"a",""),IF(LEFT(#REF!,3)="NCD","2MT-4",VLOOKUP(#REF!,_Mong,MATCH(#REF!,KcTieuChuan,0)+1,0)))</definedName>
    <definedName name="Dangky_TPCP_KH_20" localSheetId="17">IF(LEFT(#REF!,2)="NG",#REF!&amp;[0]!_MongCotNeo&amp;IF(#REF!&gt;12,"a",""),IF(LEFT(#REF!,3)="NCD","2MT-4",VLOOKUP(#REF!,[0]!_Mong,MATCH(#REF!,[0]!KcTieuChuan,0)+1,0)))</definedName>
    <definedName name="Dangky_TPCP_KH_20">IF(LEFT(#REF!,2)="NG",#REF!&amp;_MongCotNeo&amp;IF(#REF!&gt;12,"a",""),IF(LEFT(#REF!,3)="NCD","2MT-4",VLOOKUP(#REF!,_Mong,MATCH(#REF!,KcTieuChuan,0)+1,0)))</definedName>
    <definedName name="Dangky_TPCP_KH_22" localSheetId="15">IF(LEFT(#REF!,2)="NG",#REF!&amp;[0]!_MongCotNeo&amp;IF(#REF!&gt;12,"a",""),IF(LEFT(#REF!,3)="NCD","2MT-4",VLOOKUP(#REF!,[0]!_Mong,MATCH(#REF!,[0]!KcTieuChuan,0)+1,0)))</definedName>
    <definedName name="Dangky_TPCP_KH_22" localSheetId="16">IF(LEFT(#REF!,2)="NG",#REF!&amp;_MongCotNeo&amp;IF(#REF!&gt;12,"a",""),IF(LEFT(#REF!,3)="NCD","2MT-4",VLOOKUP(#REF!,_Mong,MATCH(#REF!,KcTieuChuan,0)+1,0)))</definedName>
    <definedName name="Dangky_TPCP_KH_22" localSheetId="17">IF(LEFT(#REF!,2)="NG",#REF!&amp;[0]!_MongCotNeo&amp;IF(#REF!&gt;12,"a",""),IF(LEFT(#REF!,3)="NCD","2MT-4",VLOOKUP(#REF!,[0]!_Mong,MATCH(#REF!,[0]!KcTieuChuan,0)+1,0)))</definedName>
    <definedName name="Dangky_TPCP_KH_22">IF(LEFT(#REF!,2)="NG",#REF!&amp;_MongCotNeo&amp;IF(#REF!&gt;12,"a",""),IF(LEFT(#REF!,3)="NCD","2MT-4",VLOOKUP(#REF!,_Mong,MATCH(#REF!,KcTieuChuan,0)+1,0)))</definedName>
    <definedName name="Dangky_TPCP_KH_25" localSheetId="15">IF(LEFT(#REF!,2)="NG",#REF!&amp;[0]!_MongCotNeo&amp;IF(#REF!&gt;12,"a",""),IF(LEFT(#REF!,3)="NCD","2MT-4",VLOOKUP(#REF!,[0]!_Mong,MATCH(#REF!,[0]!KcTieuChuan,0)+1,0)))</definedName>
    <definedName name="Dangky_TPCP_KH_25" localSheetId="16">IF(LEFT(#REF!,2)="NG",#REF!&amp;_MongCotNeo&amp;IF(#REF!&gt;12,"a",""),IF(LEFT(#REF!,3)="NCD","2MT-4",VLOOKUP(#REF!,_Mong,MATCH(#REF!,KcTieuChuan,0)+1,0)))</definedName>
    <definedName name="Dangky_TPCP_KH_25" localSheetId="17">IF(LEFT(#REF!,2)="NG",#REF!&amp;[0]!_MongCotNeo&amp;IF(#REF!&gt;12,"a",""),IF(LEFT(#REF!,3)="NCD","2MT-4",VLOOKUP(#REF!,[0]!_Mong,MATCH(#REF!,[0]!KcTieuChuan,0)+1,0)))</definedName>
    <definedName name="Dangky_TPCP_KH_25">IF(LEFT(#REF!,2)="NG",#REF!&amp;_MongCotNeo&amp;IF(#REF!&gt;12,"a",""),IF(LEFT(#REF!,3)="NCD","2MT-4",VLOOKUP(#REF!,_Mong,MATCH(#REF!,KcTieuChuan,0)+1,0)))</definedName>
    <definedName name="Dangky_TPCP_KH_26">#N/A</definedName>
    <definedName name="Danh_s_chkh_ch_h_ng" localSheetId="15">#REF!</definedName>
    <definedName name="Danh_s_chkh_ch_h_ng" localSheetId="17">#REF!</definedName>
    <definedName name="Danh_s_chkh_ch_h_ng">#REF!</definedName>
    <definedName name="Danh_s_chkh_ch_h_ng_20" localSheetId="15">#REF!</definedName>
    <definedName name="Danh_s_chkh_ch_h_ng_20" localSheetId="17">#REF!</definedName>
    <definedName name="Danh_s_chkh_ch_h_ng_20">#REF!</definedName>
    <definedName name="Danh_s_chkh_ch_h_ng_28" localSheetId="15">#REF!</definedName>
    <definedName name="Danh_s_chkh_ch_h_ng_28" localSheetId="17">#REF!</definedName>
    <definedName name="Danh_s_chkh_ch_h_ng_28">#REF!</definedName>
    <definedName name="danhmuc" localSheetId="15">#REF!</definedName>
    <definedName name="danhmuc" localSheetId="16">#REF!</definedName>
    <definedName name="danhmuc" localSheetId="17">#REF!</definedName>
    <definedName name="danhmuc" localSheetId="14">#REF!</definedName>
    <definedName name="danhmuc" localSheetId="20">#REF!</definedName>
    <definedName name="danhmuc">#REF!</definedName>
    <definedName name="danhmucN" localSheetId="15">#REF!</definedName>
    <definedName name="danhmucN" localSheetId="16">#REF!</definedName>
    <definedName name="danhmucN" localSheetId="17">#REF!</definedName>
    <definedName name="danhmucN" localSheetId="14">#REF!</definedName>
    <definedName name="danhmucN" localSheetId="20">#REF!</definedName>
    <definedName name="danhmucN">#REF!</definedName>
    <definedName name="dao" localSheetId="15">#REF!</definedName>
    <definedName name="dao" localSheetId="17">#REF!</definedName>
    <definedName name="dao">#REF!</definedName>
    <definedName name="dao_20" localSheetId="15">#REF!</definedName>
    <definedName name="dao_20" localSheetId="17">#REF!</definedName>
    <definedName name="dao_20">#REF!</definedName>
    <definedName name="dao_28" localSheetId="15">#REF!</definedName>
    <definedName name="dao_28" localSheetId="17">#REF!</definedName>
    <definedName name="dao_28">#REF!</definedName>
    <definedName name="dao_dap_dat" localSheetId="15">#REF!</definedName>
    <definedName name="dao_dap_dat" localSheetId="17">#REF!</definedName>
    <definedName name="dao_dap_dat">#REF!</definedName>
    <definedName name="dao_dap_dat_20" localSheetId="15">#REF!</definedName>
    <definedName name="dao_dap_dat_20" localSheetId="17">#REF!</definedName>
    <definedName name="dao_dap_dat_20">#REF!</definedName>
    <definedName name="dao_dap_dat_28" localSheetId="15">#REF!</definedName>
    <definedName name="dao_dap_dat_28" localSheetId="17">#REF!</definedName>
    <definedName name="dao_dap_dat_28">#REF!</definedName>
    <definedName name="DAO_DAT" localSheetId="15">#REF!</definedName>
    <definedName name="DAO_DAT" localSheetId="16">#REF!</definedName>
    <definedName name="DAO_DAT" localSheetId="17">#REF!</definedName>
    <definedName name="DAO_DAT" localSheetId="14">#REF!</definedName>
    <definedName name="DAO_DAT">#REF!</definedName>
    <definedName name="dao0.4" localSheetId="15">#REF!</definedName>
    <definedName name="dao0.4" localSheetId="17">#REF!</definedName>
    <definedName name="dao0.4">#REF!</definedName>
    <definedName name="dao0.4_20" localSheetId="15">#REF!</definedName>
    <definedName name="dao0.4_20" localSheetId="17">#REF!</definedName>
    <definedName name="dao0.4_20">#REF!</definedName>
    <definedName name="dao0.4_28" localSheetId="15">#REF!</definedName>
    <definedName name="dao0.4_28" localSheetId="17">#REF!</definedName>
    <definedName name="dao0.4_28">#REF!</definedName>
    <definedName name="dao0.6" localSheetId="15">#REF!</definedName>
    <definedName name="dao0.6" localSheetId="17">#REF!</definedName>
    <definedName name="dao0.6">#REF!</definedName>
    <definedName name="dao0.6_20" localSheetId="15">#REF!</definedName>
    <definedName name="dao0.6_20" localSheetId="17">#REF!</definedName>
    <definedName name="dao0.6_20">#REF!</definedName>
    <definedName name="dao0.6_28" localSheetId="15">#REF!</definedName>
    <definedName name="dao0.6_28" localSheetId="17">#REF!</definedName>
    <definedName name="dao0.6_28">#REF!</definedName>
    <definedName name="dao0.65" localSheetId="15">#REF!</definedName>
    <definedName name="dao0.65" localSheetId="17">#REF!</definedName>
    <definedName name="dao0.65">#REF!</definedName>
    <definedName name="dao0.65_20" localSheetId="15">#REF!</definedName>
    <definedName name="dao0.65_20" localSheetId="17">#REF!</definedName>
    <definedName name="dao0.65_20">#REF!</definedName>
    <definedName name="dao0.65_28" localSheetId="15">#REF!</definedName>
    <definedName name="dao0.65_28" localSheetId="17">#REF!</definedName>
    <definedName name="dao0.65_28">#REF!</definedName>
    <definedName name="dao0.8" localSheetId="15">#REF!</definedName>
    <definedName name="dao0.8" localSheetId="17">#REF!</definedName>
    <definedName name="dao0.8">#REF!</definedName>
    <definedName name="dao0.8_20" localSheetId="15">#REF!</definedName>
    <definedName name="dao0.8_20" localSheetId="17">#REF!</definedName>
    <definedName name="dao0.8_20">#REF!</definedName>
    <definedName name="dao0.8_28" localSheetId="15">#REF!</definedName>
    <definedName name="dao0.8_28" localSheetId="17">#REF!</definedName>
    <definedName name="dao0.8_28">#REF!</definedName>
    <definedName name="dao1.0" localSheetId="15">#REF!</definedName>
    <definedName name="dao1.0" localSheetId="17">#REF!</definedName>
    <definedName name="dao1.0">#REF!</definedName>
    <definedName name="dao1.0_20" localSheetId="15">#REF!</definedName>
    <definedName name="dao1.0_20" localSheetId="17">#REF!</definedName>
    <definedName name="dao1.0_20">#REF!</definedName>
    <definedName name="dao1.0_28" localSheetId="15">#REF!</definedName>
    <definedName name="dao1.0_28" localSheetId="17">#REF!</definedName>
    <definedName name="dao1.0_28">#REF!</definedName>
    <definedName name="dao1.2" localSheetId="15">#REF!</definedName>
    <definedName name="dao1.2" localSheetId="17">#REF!</definedName>
    <definedName name="dao1.2">#REF!</definedName>
    <definedName name="dao1.2_20" localSheetId="15">#REF!</definedName>
    <definedName name="dao1.2_20" localSheetId="17">#REF!</definedName>
    <definedName name="dao1.2_20">#REF!</definedName>
    <definedName name="dao1.2_28" localSheetId="15">#REF!</definedName>
    <definedName name="dao1.2_28" localSheetId="17">#REF!</definedName>
    <definedName name="dao1.2_28">#REF!</definedName>
    <definedName name="dao1.25" localSheetId="15">#REF!</definedName>
    <definedName name="dao1.25" localSheetId="17">#REF!</definedName>
    <definedName name="dao1.25">#REF!</definedName>
    <definedName name="dao1_20" localSheetId="15">#REF!</definedName>
    <definedName name="dao1_20" localSheetId="17">#REF!</definedName>
    <definedName name="dao1_20">#REF!</definedName>
    <definedName name="dao1_28" localSheetId="15">#REF!</definedName>
    <definedName name="dao1_28" localSheetId="17">#REF!</definedName>
    <definedName name="dao1_28">#REF!</definedName>
    <definedName name="DAOBUN" localSheetId="15">#REF!</definedName>
    <definedName name="DAOBUN" localSheetId="17">#REF!</definedName>
    <definedName name="DAOBUN">#REF!</definedName>
    <definedName name="DAOBUN_20" localSheetId="15">#REF!</definedName>
    <definedName name="DAOBUN_20" localSheetId="17">#REF!</definedName>
    <definedName name="DAOBUN_20">#REF!</definedName>
    <definedName name="DAOBUN_28" localSheetId="15">#REF!</definedName>
    <definedName name="DAOBUN_28" localSheetId="17">#REF!</definedName>
    <definedName name="DAOBUN_28">#REF!</definedName>
    <definedName name="DAODA" localSheetId="15">#REF!</definedName>
    <definedName name="DAODA" localSheetId="17">#REF!</definedName>
    <definedName name="DAODA">#REF!</definedName>
    <definedName name="DAODA_20" localSheetId="15">#REF!</definedName>
    <definedName name="DAODA_20" localSheetId="17">#REF!</definedName>
    <definedName name="DAODA_20">#REF!</definedName>
    <definedName name="DAODA_28" localSheetId="15">#REF!</definedName>
    <definedName name="DAODA_28" localSheetId="17">#REF!</definedName>
    <definedName name="DAODA_28">#REF!</definedName>
    <definedName name="DAODAT" localSheetId="15">#REF!</definedName>
    <definedName name="DAODAT" localSheetId="17">#REF!</definedName>
    <definedName name="DAODAT">#REF!</definedName>
    <definedName name="DAODAT_20" localSheetId="15">#REF!</definedName>
    <definedName name="DAODAT_20" localSheetId="17">#REF!</definedName>
    <definedName name="DAODAT_20">#REF!</definedName>
    <definedName name="DAODAT_28" localSheetId="15">#REF!</definedName>
    <definedName name="DAODAT_28" localSheetId="17">#REF!</definedName>
    <definedName name="DAODAT_28">#REF!</definedName>
    <definedName name="daolay" localSheetId="15">#REF!</definedName>
    <definedName name="daolay" localSheetId="17">#REF!</definedName>
    <definedName name="daolay">#REF!</definedName>
    <definedName name="daolay_20" localSheetId="15">#REF!</definedName>
    <definedName name="daolay_20" localSheetId="17">#REF!</definedName>
    <definedName name="daolay_20">#REF!</definedName>
    <definedName name="daolop1.25" localSheetId="15">#REF!</definedName>
    <definedName name="daolop1.25" localSheetId="17">#REF!</definedName>
    <definedName name="daolop1.25">#REF!</definedName>
    <definedName name="DAOMAY" localSheetId="15">#REF!</definedName>
    <definedName name="DAOMAY" localSheetId="17">#REF!</definedName>
    <definedName name="DAOMAY">#REF!</definedName>
    <definedName name="DAOMAY_20" localSheetId="15">#REF!</definedName>
    <definedName name="DAOMAY_20" localSheetId="17">#REF!</definedName>
    <definedName name="DAOMAY_20">#REF!</definedName>
    <definedName name="DAOMAY_28" localSheetId="15">#REF!</definedName>
    <definedName name="DAOMAY_28" localSheetId="17">#REF!</definedName>
    <definedName name="DAOMAY_28">#REF!</definedName>
    <definedName name="DaoMe" localSheetId="15">#REF!</definedName>
    <definedName name="DaoMe" localSheetId="17">#REF!</definedName>
    <definedName name="DaoMe">#REF!</definedName>
    <definedName name="daotd" localSheetId="15">#REF!</definedName>
    <definedName name="daotd" localSheetId="17">#REF!</definedName>
    <definedName name="daotd">#REF!</definedName>
    <definedName name="daøy" localSheetId="15" hidden="1">#REF!</definedName>
    <definedName name="daøy" localSheetId="16" hidden="1">#REF!</definedName>
    <definedName name="daøy" localSheetId="17" hidden="1">#REF!</definedName>
    <definedName name="daøy" localSheetId="14" hidden="1">#REF!</definedName>
    <definedName name="daøy" hidden="1">#REF!</definedName>
    <definedName name="dap" localSheetId="15">#REF!</definedName>
    <definedName name="dap" localSheetId="17">#REF!</definedName>
    <definedName name="dap">#REF!</definedName>
    <definedName name="dap_20" localSheetId="15">#REF!</definedName>
    <definedName name="dap_20" localSheetId="17">#REF!</definedName>
    <definedName name="dap_20">#REF!</definedName>
    <definedName name="dap_28" localSheetId="15">#REF!</definedName>
    <definedName name="dap_28" localSheetId="17">#REF!</definedName>
    <definedName name="dap_28">#REF!</definedName>
    <definedName name="DAPTC" localSheetId="15">#REF!</definedName>
    <definedName name="DAPTC" localSheetId="17">#REF!</definedName>
    <definedName name="DAPTC">#REF!</definedName>
    <definedName name="DAPTC_20" localSheetId="15">#REF!</definedName>
    <definedName name="DAPTC_20" localSheetId="17">#REF!</definedName>
    <definedName name="DAPTC_20">#REF!</definedName>
    <definedName name="DAPTC_28" localSheetId="15">#REF!</definedName>
    <definedName name="DAPTC_28" localSheetId="17">#REF!</definedName>
    <definedName name="DAPTC_28">#REF!</definedName>
    <definedName name="daptd" localSheetId="15">#REF!</definedName>
    <definedName name="daptd" localSheetId="17">#REF!</definedName>
    <definedName name="daptd">#REF!</definedName>
    <definedName name="daro" localSheetId="15">#REF!</definedName>
    <definedName name="daro" localSheetId="17">#REF!</definedName>
    <definedName name="daro">#REF!</definedName>
    <definedName name="daro_28" localSheetId="15">#REF!</definedName>
    <definedName name="daro_28" localSheetId="17">#REF!</definedName>
    <definedName name="daro_28">#REF!</definedName>
    <definedName name="dasdasd" localSheetId="15" hidden="1">{"'Sheet1'!$L$16"}</definedName>
    <definedName name="dasdasd" localSheetId="16" hidden="1">{"'Sheet1'!$L$16"}</definedName>
    <definedName name="dasdasd" localSheetId="17" hidden="1">{"'Sheet1'!$L$16"}</definedName>
    <definedName name="dasdasd" localSheetId="14" hidden="1">{"'Sheet1'!$L$16"}</definedName>
    <definedName name="dasdasd" hidden="1">{"'Sheet1'!$L$16"}</definedName>
    <definedName name="DAT" localSheetId="15">#REF!</definedName>
    <definedName name="DAT" localSheetId="17">#REF!</definedName>
    <definedName name="DAT">#REF!</definedName>
    <definedName name="DAT_26" localSheetId="15">#REF!</definedName>
    <definedName name="DAT_26" localSheetId="17">#REF!</definedName>
    <definedName name="DAT_26">#REF!</definedName>
    <definedName name="DAT_28" localSheetId="15">#REF!</definedName>
    <definedName name="DAT_28" localSheetId="17">#REF!</definedName>
    <definedName name="DAT_28">#REF!</definedName>
    <definedName name="DAT_3">"$#REF!.$B$4:$L$44"</definedName>
    <definedName name="DAT5M" localSheetId="15">#REF!</definedName>
    <definedName name="DAT5M" localSheetId="17">#REF!</definedName>
    <definedName name="DAT5M">#REF!</definedName>
    <definedName name="data" localSheetId="15">#REF!</definedName>
    <definedName name="data" localSheetId="16">#REF!</definedName>
    <definedName name="data" localSheetId="17">#REF!</definedName>
    <definedName name="data" localSheetId="14">#REF!</definedName>
    <definedName name="data" localSheetId="19">#REF!</definedName>
    <definedName name="data" localSheetId="20">#REF!</definedName>
    <definedName name="data">#REF!</definedName>
    <definedName name="data_26" localSheetId="15">#REF!</definedName>
    <definedName name="data_26" localSheetId="17">#REF!</definedName>
    <definedName name="data_26">#REF!</definedName>
    <definedName name="Data_28" localSheetId="15">#REF!</definedName>
    <definedName name="Data_28" localSheetId="17">#REF!</definedName>
    <definedName name="Data_28">#REF!</definedName>
    <definedName name="data_3">"$#REF!.$A$3:$I$62"</definedName>
    <definedName name="DATA_DATA2_List" localSheetId="15">#REF!</definedName>
    <definedName name="DATA_DATA2_List" localSheetId="16">#REF!</definedName>
    <definedName name="DATA_DATA2_List" localSheetId="17">#REF!</definedName>
    <definedName name="DATA_DATA2_List" localSheetId="14">#REF!</definedName>
    <definedName name="DATA_DATA2_List" localSheetId="20">#REF!</definedName>
    <definedName name="DATA_DATA2_List">#REF!</definedName>
    <definedName name="DATA_DATA2_List_20" localSheetId="15">#REF!</definedName>
    <definedName name="DATA_DATA2_List_20" localSheetId="17">#REF!</definedName>
    <definedName name="DATA_DATA2_List_20">#REF!</definedName>
    <definedName name="DATA_DATA2_List_28" localSheetId="15">#REF!</definedName>
    <definedName name="DATA_DATA2_List_28" localSheetId="17">#REF!</definedName>
    <definedName name="DATA_DATA2_List_28">#REF!</definedName>
    <definedName name="data_tn" localSheetId="15">#REF!</definedName>
    <definedName name="data_tn" localSheetId="17">#REF!</definedName>
    <definedName name="data_tn">#REF!</definedName>
    <definedName name="data_tn_20" localSheetId="15">#REF!</definedName>
    <definedName name="data_tn_20" localSheetId="17">#REF!</definedName>
    <definedName name="data_tn_20">#REF!</definedName>
    <definedName name="data_tn_28" localSheetId="15">#REF!</definedName>
    <definedName name="data_tn_28" localSheetId="17">#REF!</definedName>
    <definedName name="data_tn_28">#REF!</definedName>
    <definedName name="data1" localSheetId="15" hidden="1">#REF!</definedName>
    <definedName name="data1" localSheetId="16" hidden="1">#REF!</definedName>
    <definedName name="data1" localSheetId="17" hidden="1">#REF!</definedName>
    <definedName name="data1" localSheetId="14" hidden="1">#REF!</definedName>
    <definedName name="data1" localSheetId="19">#REF!</definedName>
    <definedName name="data1" localSheetId="20">#REF!</definedName>
    <definedName name="data1" hidden="1">#REF!</definedName>
    <definedName name="Data11" localSheetId="15">#REF!</definedName>
    <definedName name="Data11" localSheetId="16">#REF!</definedName>
    <definedName name="Data11" localSheetId="17">#REF!</definedName>
    <definedName name="Data11" localSheetId="14">#REF!</definedName>
    <definedName name="Data11" localSheetId="19">#REF!</definedName>
    <definedName name="Data11" localSheetId="20">#REF!</definedName>
    <definedName name="Data11">#REF!</definedName>
    <definedName name="Data11_26" localSheetId="15">#REF!</definedName>
    <definedName name="Data11_26" localSheetId="17">#REF!</definedName>
    <definedName name="Data11_26">#REF!</definedName>
    <definedName name="Data11_28" localSheetId="15">#REF!</definedName>
    <definedName name="Data11_28" localSheetId="17">#REF!</definedName>
    <definedName name="Data11_28">#REF!</definedName>
    <definedName name="Data11_3">"$#REF!.$N$23:$AB$24"</definedName>
    <definedName name="data1204" localSheetId="15">#REF!</definedName>
    <definedName name="data1204" localSheetId="16">#REF!</definedName>
    <definedName name="data1204" localSheetId="17">#REF!</definedName>
    <definedName name="data1204" localSheetId="14">#REF!</definedName>
    <definedName name="data1204">#REF!</definedName>
    <definedName name="DATA2" localSheetId="15">#REF!</definedName>
    <definedName name="DATA2" localSheetId="16">#REF!</definedName>
    <definedName name="DATA2" localSheetId="17">#REF!</definedName>
    <definedName name="DATA2" localSheetId="14">#REF!</definedName>
    <definedName name="DATA2">#REF!</definedName>
    <definedName name="DATA3" localSheetId="15">#REF!</definedName>
    <definedName name="DATA3" localSheetId="16">#REF!</definedName>
    <definedName name="DATA3" localSheetId="17">#REF!</definedName>
    <definedName name="DATA3" localSheetId="14">#REF!</definedName>
    <definedName name="DATA3">#REF!</definedName>
    <definedName name="Data41" localSheetId="15">#REF!</definedName>
    <definedName name="Data41" localSheetId="16">#REF!</definedName>
    <definedName name="Data41" localSheetId="17">#REF!</definedName>
    <definedName name="Data41" localSheetId="14">#REF!</definedName>
    <definedName name="Data41" localSheetId="19">#REF!</definedName>
    <definedName name="Data41" localSheetId="20">#REF!</definedName>
    <definedName name="Data41">#REF!</definedName>
    <definedName name="Data41_26" localSheetId="15">#REF!</definedName>
    <definedName name="Data41_26" localSheetId="17">#REF!</definedName>
    <definedName name="Data41_26">#REF!</definedName>
    <definedName name="Data41_28" localSheetId="15">#REF!</definedName>
    <definedName name="Data41_28" localSheetId="17">#REF!</definedName>
    <definedName name="Data41_28">#REF!</definedName>
    <definedName name="Data41_3">"$#REF!.$N$21:$AB$22"</definedName>
    <definedName name="data5" localSheetId="15">#REF!</definedName>
    <definedName name="data5" localSheetId="16">#REF!</definedName>
    <definedName name="data5" localSheetId="17">#REF!</definedName>
    <definedName name="data5" localSheetId="14">#REF!</definedName>
    <definedName name="data5" localSheetId="20">#REF!</definedName>
    <definedName name="data5">#REF!</definedName>
    <definedName name="data6" localSheetId="15">#REF!</definedName>
    <definedName name="data6" localSheetId="16">#REF!</definedName>
    <definedName name="data6" localSheetId="17">#REF!</definedName>
    <definedName name="data6" localSheetId="14">#REF!</definedName>
    <definedName name="data6" localSheetId="20">#REF!</definedName>
    <definedName name="data6">#REF!</definedName>
    <definedName name="data7" localSheetId="15">#REF!</definedName>
    <definedName name="data7" localSheetId="16">#REF!</definedName>
    <definedName name="data7" localSheetId="17">#REF!</definedName>
    <definedName name="data7" localSheetId="14">#REF!</definedName>
    <definedName name="data7" localSheetId="20">#REF!</definedName>
    <definedName name="data7">#REF!</definedName>
    <definedName name="data8" localSheetId="15">#REF!</definedName>
    <definedName name="data8" localSheetId="16">#REF!</definedName>
    <definedName name="data8" localSheetId="17">#REF!</definedName>
    <definedName name="data8" localSheetId="14">#REF!</definedName>
    <definedName name="data8" localSheetId="20">#REF!</definedName>
    <definedName name="data8">#REF!</definedName>
    <definedName name="_xlnm.Database" localSheetId="15">#REF!</definedName>
    <definedName name="_xlnm.Database" localSheetId="16">#REF!</definedName>
    <definedName name="_xlnm.Database" localSheetId="17">#REF!</definedName>
    <definedName name="_xlnm.Database" localSheetId="14">#REF!</definedName>
    <definedName name="_xlnm.Database" localSheetId="19">#N/A</definedName>
    <definedName name="_xlnm.Database" localSheetId="20">#N/A</definedName>
    <definedName name="_xlnm.Database">#REF!</definedName>
    <definedName name="DataFilter">"#NAME!DataFilter"</definedName>
    <definedName name="DataFilter_26">#N/A</definedName>
    <definedName name="DataFilter_28">#N/A</definedName>
    <definedName name="DataSort">"#NAME!DataSort"</definedName>
    <definedName name="DataSort_26">#N/A</definedName>
    <definedName name="DataSort_28">#N/A</definedName>
    <definedName name="DataStaff" localSheetId="15">#REF!</definedName>
    <definedName name="DataStaff" localSheetId="16">#REF!</definedName>
    <definedName name="DataStaff" localSheetId="17">#REF!</definedName>
    <definedName name="DataStaff" localSheetId="14">#REF!</definedName>
    <definedName name="DataStaff">#REF!</definedName>
    <definedName name="DATAÙ" localSheetId="15">#REF!</definedName>
    <definedName name="DATAÙ" localSheetId="16">#REF!</definedName>
    <definedName name="DATAÙ" localSheetId="17">#REF!</definedName>
    <definedName name="DATAÙ" localSheetId="14">#REF!</definedName>
    <definedName name="DATAÙ">#REF!</definedName>
    <definedName name="DATDAO" localSheetId="15">#REF!</definedName>
    <definedName name="DATDAO" localSheetId="16">#REF!</definedName>
    <definedName name="DATDAO" localSheetId="17">#REF!</definedName>
    <definedName name="DATDAO" localSheetId="14">#REF!</definedName>
    <definedName name="DATDAO" localSheetId="20">#REF!</definedName>
    <definedName name="DATDAO">#REF!</definedName>
    <definedName name="datden" localSheetId="15">#REF!</definedName>
    <definedName name="datden" localSheetId="17">#REF!</definedName>
    <definedName name="datden">#REF!</definedName>
    <definedName name="dathnho" localSheetId="15">#REF!</definedName>
    <definedName name="dathnho" localSheetId="17">#REF!</definedName>
    <definedName name="dathnho">#REF!</definedName>
    <definedName name="dathto" localSheetId="15">#REF!</definedName>
    <definedName name="dathto" localSheetId="17">#REF!</definedName>
    <definedName name="dathto">#REF!</definedName>
    <definedName name="datrang" localSheetId="15">#REF!</definedName>
    <definedName name="datrang" localSheetId="17">#REF!</definedName>
    <definedName name="datrang">#REF!</definedName>
    <definedName name="datrang_20" localSheetId="15">#REF!</definedName>
    <definedName name="datrang_20" localSheetId="17">#REF!</definedName>
    <definedName name="datrang_20">#REF!</definedName>
    <definedName name="datrang_28" localSheetId="15">#REF!</definedName>
    <definedName name="datrang_28" localSheetId="17">#REF!</definedName>
    <definedName name="datrang_28">#REF!</definedName>
    <definedName name="DATT" localSheetId="15">#REF!</definedName>
    <definedName name="DATT" localSheetId="17">#REF!</definedName>
    <definedName name="DATT">#REF!</definedName>
    <definedName name="dau" localSheetId="15">#REF!</definedName>
    <definedName name="dau" localSheetId="17">#REF!</definedName>
    <definedName name="dau">#REF!</definedName>
    <definedName name="Daucapcongotnong">"$#REF!.$B$728:$D$761"</definedName>
    <definedName name="Daucapcongotnong_26" localSheetId="15">#REF!</definedName>
    <definedName name="Daucapcongotnong_26" localSheetId="17">#REF!</definedName>
    <definedName name="Daucapcongotnong_26">#REF!</definedName>
    <definedName name="Daucapcongotnong_28" localSheetId="15">#REF!</definedName>
    <definedName name="Daucapcongotnong_28" localSheetId="17">#REF!</definedName>
    <definedName name="Daucapcongotnong_28">#REF!</definedName>
    <definedName name="Daucapcongotnong_3">"$#REF!.$B$728:$D$761"</definedName>
    <definedName name="Daucaplapdattrongvangoainha">"$#REF!.$B$766:$D$815"</definedName>
    <definedName name="Daucaplapdattrongvangoainha_26" localSheetId="15">#REF!</definedName>
    <definedName name="Daucaplapdattrongvangoainha_26" localSheetId="17">#REF!</definedName>
    <definedName name="Daucaplapdattrongvangoainha_26">#REF!</definedName>
    <definedName name="Daucaplapdattrongvangoainha_28" localSheetId="15">#REF!</definedName>
    <definedName name="Daucaplapdattrongvangoainha_28" localSheetId="17">#REF!</definedName>
    <definedName name="Daucaplapdattrongvangoainha_28">#REF!</definedName>
    <definedName name="Daucaplapdattrongvangoainha_3">"$#REF!.$B$766:$D$815"</definedName>
    <definedName name="dauchi" localSheetId="15">#REF!</definedName>
    <definedName name="dauchi" localSheetId="17">#REF!</definedName>
    <definedName name="dauchi">#REF!</definedName>
    <definedName name="DaucotdongcuaUc">"$#REF!.$B$699:$D$708"</definedName>
    <definedName name="DaucotdongcuaUc_26" localSheetId="15">#REF!</definedName>
    <definedName name="DaucotdongcuaUc_26" localSheetId="17">#REF!</definedName>
    <definedName name="DaucotdongcuaUc_26">#REF!</definedName>
    <definedName name="DaucotdongcuaUc_28" localSheetId="15">#REF!</definedName>
    <definedName name="DaucotdongcuaUc_28" localSheetId="17">#REF!</definedName>
    <definedName name="DaucotdongcuaUc_28">#REF!</definedName>
    <definedName name="DaucotdongcuaUc_3">"$#REF!.$B$699:$D$708"</definedName>
    <definedName name="Daucotdongnhom">"$#REF!.$B$709:$D$727"</definedName>
    <definedName name="Daucotdongnhom_26" localSheetId="15">#REF!</definedName>
    <definedName name="Daucotdongnhom_26" localSheetId="17">#REF!</definedName>
    <definedName name="Daucotdongnhom_26">#REF!</definedName>
    <definedName name="Daucotdongnhom_28" localSheetId="15">#REF!</definedName>
    <definedName name="Daucotdongnhom_28" localSheetId="17">#REF!</definedName>
    <definedName name="Daucotdongnhom_28">#REF!</definedName>
    <definedName name="Daucotdongnhom_3">"$#REF!.$B$709:$D$727"</definedName>
    <definedName name="daunoi">"$#REF!.$F$14"</definedName>
    <definedName name="daunoi_26" localSheetId="15">#REF!</definedName>
    <definedName name="daunoi_26" localSheetId="17">#REF!</definedName>
    <definedName name="daunoi_26">#REF!</definedName>
    <definedName name="daunoi_28" localSheetId="15">#REF!</definedName>
    <definedName name="daunoi_28" localSheetId="17">#REF!</definedName>
    <definedName name="daunoi_28">#REF!</definedName>
    <definedName name="daunoi_3">"$#REF!.$F$14"</definedName>
    <definedName name="Daunoinhomdong">"$#REF!.$B$677:$D$698"</definedName>
    <definedName name="Daunoinhomdong_26" localSheetId="15">#REF!</definedName>
    <definedName name="Daunoinhomdong_26" localSheetId="17">#REF!</definedName>
    <definedName name="Daunoinhomdong_26">#REF!</definedName>
    <definedName name="Daunoinhomdong_28" localSheetId="15">#REF!</definedName>
    <definedName name="Daunoinhomdong_28" localSheetId="17">#REF!</definedName>
    <definedName name="Daunoinhomdong_28">#REF!</definedName>
    <definedName name="Daunoinhomdong_3">"$#REF!.$B$677:$D$698"</definedName>
    <definedName name="daxay" localSheetId="15">#REF!</definedName>
    <definedName name="daxay" localSheetId="17">#REF!</definedName>
    <definedName name="daxay">#REF!</definedName>
    <definedName name="daxay_28" localSheetId="15">#REF!</definedName>
    <definedName name="daxay_28" localSheetId="17">#REF!</definedName>
    <definedName name="daxay_28">#REF!</definedName>
    <definedName name="day" localSheetId="15">#REF!</definedName>
    <definedName name="day" localSheetId="17">#REF!</definedName>
    <definedName name="day">#REF!</definedName>
    <definedName name="day1_28" localSheetId="15">#REF!</definedName>
    <definedName name="day1_28" localSheetId="17">#REF!</definedName>
    <definedName name="day1_28">#REF!</definedName>
    <definedName name="dayAE35" localSheetId="15">#REF!</definedName>
    <definedName name="dayAE35" localSheetId="17">#REF!</definedName>
    <definedName name="dayAE35">#REF!</definedName>
    <definedName name="dayAE50" localSheetId="15">#REF!</definedName>
    <definedName name="dayAE50" localSheetId="17">#REF!</definedName>
    <definedName name="dayAE50">#REF!</definedName>
    <definedName name="dayAE70" localSheetId="15">#REF!</definedName>
    <definedName name="dayAE70" localSheetId="17">#REF!</definedName>
    <definedName name="dayAE70">#REF!</definedName>
    <definedName name="dayAE95" localSheetId="15">#REF!</definedName>
    <definedName name="dayAE95" localSheetId="17">#REF!</definedName>
    <definedName name="dayAE95">#REF!</definedName>
    <definedName name="dayAE95_28" localSheetId="15">#REF!</definedName>
    <definedName name="dayAE95_28" localSheetId="17">#REF!</definedName>
    <definedName name="dayAE95_28">#REF!</definedName>
    <definedName name="daybuoc" localSheetId="15">#REF!</definedName>
    <definedName name="daybuoc" localSheetId="17">#REF!</definedName>
    <definedName name="daybuoc">#REF!</definedName>
    <definedName name="DayCEV">"$#REF!.$C$16:$I$118"</definedName>
    <definedName name="DayCEV_26" localSheetId="15">#REF!</definedName>
    <definedName name="DayCEV_26" localSheetId="17">#REF!</definedName>
    <definedName name="DayCEV_26">#REF!</definedName>
    <definedName name="DayCEV_28" localSheetId="15">#REF!</definedName>
    <definedName name="DayCEV_28" localSheetId="17">#REF!</definedName>
    <definedName name="DayCEV_28">#REF!</definedName>
    <definedName name="DayCEV_3">"$#REF!.$C$16:$I$118"</definedName>
    <definedName name="daychay" localSheetId="15">#REF!</definedName>
    <definedName name="daychay" localSheetId="17">#REF!</definedName>
    <definedName name="daychay">#REF!</definedName>
    <definedName name="daychay_20" localSheetId="15">#REF!</definedName>
    <definedName name="daychay_20" localSheetId="17">#REF!</definedName>
    <definedName name="daychay_20">#REF!</definedName>
    <definedName name="daychay_28" localSheetId="15">#REF!</definedName>
    <definedName name="daychay_28" localSheetId="17">#REF!</definedName>
    <definedName name="daychay_28">#REF!</definedName>
    <definedName name="daythep" localSheetId="15">#REF!</definedName>
    <definedName name="daythep" localSheetId="17">#REF!</definedName>
    <definedName name="daythep">#REF!</definedName>
    <definedName name="daythep_20" localSheetId="15">#REF!</definedName>
    <definedName name="daythep_20" localSheetId="17">#REF!</definedName>
    <definedName name="daythep_20">#REF!</definedName>
    <definedName name="daythep_28" localSheetId="15">#REF!</definedName>
    <definedName name="daythep_28" localSheetId="17">#REF!</definedName>
    <definedName name="daythep_28">#REF!</definedName>
    <definedName name="db" localSheetId="15">#REF!</definedName>
    <definedName name="db" localSheetId="17">#REF!</definedName>
    <definedName name="db">#REF!</definedName>
    <definedName name="db." localSheetId="15">#REF!</definedName>
    <definedName name="db." localSheetId="17">#REF!</definedName>
    <definedName name="db.">#REF!</definedName>
    <definedName name="db._28" localSheetId="15">#REF!</definedName>
    <definedName name="db._28" localSheetId="17">#REF!</definedName>
    <definedName name="db._28">#REF!</definedName>
    <definedName name="DBASE" localSheetId="15">#REF!</definedName>
    <definedName name="DBASE" localSheetId="17">#REF!</definedName>
    <definedName name="DBASE">#REF!</definedName>
    <definedName name="DBASE_20" localSheetId="15">#REF!</definedName>
    <definedName name="DBASE_20" localSheetId="17">#REF!</definedName>
    <definedName name="DBASE_20">#REF!</definedName>
    <definedName name="DBASE_28" localSheetId="15">#REF!</definedName>
    <definedName name="DBASE_28" localSheetId="17">#REF!</definedName>
    <definedName name="DBASE_28">#REF!</definedName>
    <definedName name="dbln" localSheetId="15">#REF!</definedName>
    <definedName name="dbln" localSheetId="17">#REF!</definedName>
    <definedName name="dbln">#REF!</definedName>
    <definedName name="dbln_20" localSheetId="15">#REF!</definedName>
    <definedName name="dbln_20" localSheetId="17">#REF!</definedName>
    <definedName name="dbln_20">#REF!</definedName>
    <definedName name="dbqd" localSheetId="15">#REF!</definedName>
    <definedName name="dbqd" localSheetId="17">#REF!</definedName>
    <definedName name="dbqd">#REF!</definedName>
    <definedName name="dbqd_20" localSheetId="15">#REF!</definedName>
    <definedName name="dbqd_20" localSheetId="17">#REF!</definedName>
    <definedName name="dbqd_20">#REF!</definedName>
    <definedName name="dbqd_28" localSheetId="15">#REF!</definedName>
    <definedName name="dbqd_28" localSheetId="17">#REF!</definedName>
    <definedName name="dbqd_28">#REF!</definedName>
    <definedName name="DBT" localSheetId="15">#REF!</definedName>
    <definedName name="DBT" localSheetId="17">#REF!</definedName>
    <definedName name="DBT">#REF!</definedName>
    <definedName name="DBT_28" localSheetId="15">#REF!</definedName>
    <definedName name="DBT_28" localSheetId="17">#REF!</definedName>
    <definedName name="DBT_28">#REF!</definedName>
    <definedName name="dbu1_20" localSheetId="15">#REF!</definedName>
    <definedName name="dbu1_20" localSheetId="17">#REF!</definedName>
    <definedName name="dbu1_20">#REF!</definedName>
    <definedName name="dbu1_28" localSheetId="15">#REF!</definedName>
    <definedName name="dbu1_28" localSheetId="17">#REF!</definedName>
    <definedName name="dbu1_28">#REF!</definedName>
    <definedName name="dbu2_20" localSheetId="15">#REF!</definedName>
    <definedName name="dbu2_20" localSheetId="17">#REF!</definedName>
    <definedName name="dbu2_20">#REF!</definedName>
    <definedName name="dbu2_28" localSheetId="15">#REF!</definedName>
    <definedName name="dbu2_28" localSheetId="17">#REF!</definedName>
    <definedName name="dbu2_28">#REF!</definedName>
    <definedName name="dbuoc" localSheetId="15">#REF!</definedName>
    <definedName name="dbuoc" localSheetId="17">#REF!</definedName>
    <definedName name="dbuoc">#REF!</definedName>
    <definedName name="dc" localSheetId="15">#REF!</definedName>
    <definedName name="dc" localSheetId="17">#REF!</definedName>
    <definedName name="dc">#REF!</definedName>
    <definedName name="dc." localSheetId="15">#REF!</definedName>
    <definedName name="dc." localSheetId="17">#REF!</definedName>
    <definedName name="dc.">#REF!</definedName>
    <definedName name="dc._28" localSheetId="15">#REF!</definedName>
    <definedName name="dc._28" localSheetId="17">#REF!</definedName>
    <definedName name="dc._28">#REF!</definedName>
    <definedName name="dca." localSheetId="15">#REF!</definedName>
    <definedName name="dca." localSheetId="17">#REF!</definedName>
    <definedName name="dca.">#REF!</definedName>
    <definedName name="dca._28" localSheetId="15">#REF!</definedName>
    <definedName name="dca._28" localSheetId="17">#REF!</definedName>
    <definedName name="dca._28">#REF!</definedName>
    <definedName name="Dcap" localSheetId="15">#REF!</definedName>
    <definedName name="Dcap" localSheetId="17">#REF!</definedName>
    <definedName name="Dcap">#REF!</definedName>
    <definedName name="Dcap_28" localSheetId="15">#REF!</definedName>
    <definedName name="Dcap_28" localSheetId="17">#REF!</definedName>
    <definedName name="Dcap_28">#REF!</definedName>
    <definedName name="dcb." localSheetId="15">#REF!</definedName>
    <definedName name="dcb." localSheetId="17">#REF!</definedName>
    <definedName name="dcb.">#REF!</definedName>
    <definedName name="dcb._28" localSheetId="15">#REF!</definedName>
    <definedName name="dcb._28" localSheetId="17">#REF!</definedName>
    <definedName name="dcb._28">#REF!</definedName>
    <definedName name="dcc" localSheetId="15">#REF!</definedName>
    <definedName name="dcc" localSheetId="17">#REF!</definedName>
    <definedName name="dcc">#REF!</definedName>
    <definedName name="dcc." localSheetId="15">#REF!</definedName>
    <definedName name="dcc." localSheetId="17">#REF!</definedName>
    <definedName name="dcc.">#REF!</definedName>
    <definedName name="dcc._28" localSheetId="15">#REF!</definedName>
    <definedName name="dcc._28" localSheetId="17">#REF!</definedName>
    <definedName name="dcc._28">#REF!</definedName>
    <definedName name="dcc_1" localSheetId="15">#REF!</definedName>
    <definedName name="dcc_1" localSheetId="17">#REF!</definedName>
    <definedName name="dcc_1">#REF!</definedName>
    <definedName name="dcc_2" localSheetId="15">#REF!</definedName>
    <definedName name="dcc_2" localSheetId="17">#REF!</definedName>
    <definedName name="dcc_2">#REF!</definedName>
    <definedName name="dcc_20" localSheetId="15">#REF!</definedName>
    <definedName name="dcc_20" localSheetId="17">#REF!</definedName>
    <definedName name="dcc_20">#REF!</definedName>
    <definedName name="dcc_25" localSheetId="15">#REF!</definedName>
    <definedName name="dcc_25" localSheetId="17">#REF!</definedName>
    <definedName name="dcc_25">#REF!</definedName>
    <definedName name="dcc_28" localSheetId="15">#REF!</definedName>
    <definedName name="dcc_28" localSheetId="17">#REF!</definedName>
    <definedName name="dcc_28">#REF!</definedName>
    <definedName name="dcct" localSheetId="15">#REF!</definedName>
    <definedName name="dcct" localSheetId="17">#REF!</definedName>
    <definedName name="dcct">#REF!</definedName>
    <definedName name="dcct_20" localSheetId="15">#REF!</definedName>
    <definedName name="dcct_20" localSheetId="17">#REF!</definedName>
    <definedName name="dcct_20">#REF!</definedName>
    <definedName name="dcct_28" localSheetId="15">#REF!</definedName>
    <definedName name="dcct_28" localSheetId="17">#REF!</definedName>
    <definedName name="dcct_28">#REF!</definedName>
    <definedName name="Dch" localSheetId="15">#REF!</definedName>
    <definedName name="Dch" localSheetId="17">#REF!</definedName>
    <definedName name="Dch">#REF!</definedName>
    <definedName name="Dch_28" localSheetId="15">#REF!</definedName>
    <definedName name="Dch_28" localSheetId="17">#REF!</definedName>
    <definedName name="Dch_28">#REF!</definedName>
    <definedName name="dchay" localSheetId="15">#REF!</definedName>
    <definedName name="dchay" localSheetId="17">#REF!</definedName>
    <definedName name="dchay">#REF!</definedName>
    <definedName name="dche" localSheetId="15">#REF!</definedName>
    <definedName name="dche" localSheetId="17">#REF!</definedName>
    <definedName name="dche">#REF!</definedName>
    <definedName name="DCHINH" localSheetId="15">#REF!</definedName>
    <definedName name="DCHINH" localSheetId="16">#REF!</definedName>
    <definedName name="DCHINH" localSheetId="17">#REF!</definedName>
    <definedName name="DCHINH" localSheetId="14">#REF!</definedName>
    <definedName name="DCHINH">#REF!</definedName>
    <definedName name="dcl" localSheetId="15">#REF!</definedName>
    <definedName name="dcl" localSheetId="17">#REF!</definedName>
    <definedName name="dcl">#REF!</definedName>
    <definedName name="dcl_1" localSheetId="15">#REF!</definedName>
    <definedName name="dcl_1" localSheetId="17">#REF!</definedName>
    <definedName name="dcl_1">#REF!</definedName>
    <definedName name="dcl_2" localSheetId="15">#REF!</definedName>
    <definedName name="dcl_2" localSheetId="17">#REF!</definedName>
    <definedName name="dcl_2">#REF!</definedName>
    <definedName name="dcl_20" localSheetId="15">#REF!</definedName>
    <definedName name="dcl_20" localSheetId="17">#REF!</definedName>
    <definedName name="dcl_20">#REF!</definedName>
    <definedName name="DCL_22">12117600</definedName>
    <definedName name="dcl_25" localSheetId="15">#REF!</definedName>
    <definedName name="dcl_25" localSheetId="17">#REF!</definedName>
    <definedName name="dcl_25">#REF!</definedName>
    <definedName name="dcl_28" localSheetId="15">#REF!</definedName>
    <definedName name="dcl_28" localSheetId="17">#REF!</definedName>
    <definedName name="dcl_28">#REF!</definedName>
    <definedName name="DCL_35">25490000</definedName>
    <definedName name="DÇm_33" localSheetId="15">#REF!</definedName>
    <definedName name="DÇm_33" localSheetId="16">#REF!</definedName>
    <definedName name="DÇm_33" localSheetId="17">#REF!</definedName>
    <definedName name="DÇm_33" localSheetId="14">#REF!</definedName>
    <definedName name="DÇm_33">#REF!</definedName>
    <definedName name="dcoc" localSheetId="15">#REF!</definedName>
    <definedName name="dcoc" localSheetId="17">#REF!</definedName>
    <definedName name="dcoc">#REF!</definedName>
    <definedName name="dcocxich1.2T" localSheetId="15">#REF!</definedName>
    <definedName name="dcocxich1.2T" localSheetId="17">#REF!</definedName>
    <definedName name="dcocxich1.2T">#REF!</definedName>
    <definedName name="dcocxich1.2T_20" localSheetId="15">#REF!</definedName>
    <definedName name="dcocxich1.2T_20" localSheetId="17">#REF!</definedName>
    <definedName name="dcocxich1.2T_20">#REF!</definedName>
    <definedName name="dcocxich1.8T" localSheetId="15">#REF!</definedName>
    <definedName name="dcocxich1.8T" localSheetId="17">#REF!</definedName>
    <definedName name="dcocxich1.8T">#REF!</definedName>
    <definedName name="dcocxich1.8T_20" localSheetId="15">#REF!</definedName>
    <definedName name="dcocxich1.8T_20" localSheetId="17">#REF!</definedName>
    <definedName name="dcocxich1.8T_20">#REF!</definedName>
    <definedName name="Dcol" localSheetId="15">#REF!</definedName>
    <definedName name="Dcol" localSheetId="17">#REF!</definedName>
    <definedName name="Dcol">#REF!</definedName>
    <definedName name="Dcol_28" localSheetId="15">#REF!</definedName>
    <definedName name="Dcol_28" localSheetId="17">#REF!</definedName>
    <definedName name="Dcol_28">#REF!</definedName>
    <definedName name="dcp1_28" localSheetId="15">#REF!</definedName>
    <definedName name="dcp1_28" localSheetId="17">#REF!</definedName>
    <definedName name="dcp1_28">#REF!</definedName>
    <definedName name="dcp2_28" localSheetId="15">#REF!</definedName>
    <definedName name="dcp2_28" localSheetId="17">#REF!</definedName>
    <definedName name="dcp2_28">#REF!</definedName>
    <definedName name="dctc35" localSheetId="15">#REF!</definedName>
    <definedName name="dctc35" localSheetId="17">#REF!</definedName>
    <definedName name="dctc35">#REF!</definedName>
    <definedName name="dctc35_20" localSheetId="15">#REF!</definedName>
    <definedName name="dctc35_20" localSheetId="17">#REF!</definedName>
    <definedName name="dctc35_20">#REF!</definedName>
    <definedName name="dctc35_28" localSheetId="15">#REF!</definedName>
    <definedName name="dctc35_28" localSheetId="17">#REF!</definedName>
    <definedName name="dctc35_28">#REF!</definedName>
    <definedName name="DD" localSheetId="15">#REF!</definedName>
    <definedName name="DD" localSheetId="16">#REF!</definedName>
    <definedName name="DD" localSheetId="17">#REF!</definedName>
    <definedName name="DD" localSheetId="14">#REF!</definedName>
    <definedName name="DD">#REF!</definedName>
    <definedName name="dđ" localSheetId="15" hidden="1">{"'Sheet1'!$L$16"}</definedName>
    <definedName name="dđ" localSheetId="16" hidden="1">{"'Sheet1'!$L$16"}</definedName>
    <definedName name="dđ" localSheetId="17" hidden="1">{"'Sheet1'!$L$16"}</definedName>
    <definedName name="dđ" localSheetId="14" hidden="1">{"'Sheet1'!$L$16"}</definedName>
    <definedName name="dđ" hidden="1">{"'Sheet1'!$L$16"}</definedName>
    <definedName name="DD_26" localSheetId="15">#REF!</definedName>
    <definedName name="DD_26" localSheetId="17">#REF!</definedName>
    <definedName name="DD_26">#REF!</definedName>
    <definedName name="DD_28" localSheetId="15">#REF!</definedName>
    <definedName name="DD_28" localSheetId="17">#REF!</definedName>
    <definedName name="DD_28">#REF!</definedName>
    <definedName name="DD_3">"$#REF!.$#REF!$#REF!:$#REF!$#REF!"</definedName>
    <definedName name="dd0.5x1" localSheetId="15">#REF!</definedName>
    <definedName name="dd0.5x1" localSheetId="17">#REF!</definedName>
    <definedName name="dd0.5x1">#REF!</definedName>
    <definedName name="dd0.5x1_1" localSheetId="15">#REF!</definedName>
    <definedName name="dd0.5x1_1" localSheetId="17">#REF!</definedName>
    <definedName name="dd0.5x1_1">#REF!</definedName>
    <definedName name="dd0.5x1_2" localSheetId="15">#REF!</definedName>
    <definedName name="dd0.5x1_2" localSheetId="17">#REF!</definedName>
    <definedName name="dd0.5x1_2">#REF!</definedName>
    <definedName name="dd0.5x1_20" localSheetId="15">#REF!</definedName>
    <definedName name="dd0.5x1_20" localSheetId="17">#REF!</definedName>
    <definedName name="dd0.5x1_20">#REF!</definedName>
    <definedName name="dd0.5x1_25" localSheetId="15">#REF!</definedName>
    <definedName name="dd0.5x1_25" localSheetId="17">#REF!</definedName>
    <definedName name="dd0.5x1_25">#REF!</definedName>
    <definedName name="dd0.5x1_28" localSheetId="15">#REF!</definedName>
    <definedName name="dd0.5x1_28" localSheetId="17">#REF!</definedName>
    <definedName name="dd0.5x1_28">#REF!</definedName>
    <definedName name="dd1pnc_1" localSheetId="15">#REF!</definedName>
    <definedName name="dd1pnc_1" localSheetId="17">#REF!</definedName>
    <definedName name="dd1pnc_1">#REF!</definedName>
    <definedName name="dd1pnc_2" localSheetId="15">#REF!</definedName>
    <definedName name="dd1pnc_2" localSheetId="17">#REF!</definedName>
    <definedName name="dd1pnc_2">#REF!</definedName>
    <definedName name="dd1pnc_20" localSheetId="15">#REF!</definedName>
    <definedName name="dd1pnc_20" localSheetId="17">#REF!</definedName>
    <definedName name="dd1pnc_20">#REF!</definedName>
    <definedName name="dd1pnc_25" localSheetId="15">#REF!</definedName>
    <definedName name="dd1pnc_25" localSheetId="17">#REF!</definedName>
    <definedName name="dd1pnc_25">#REF!</definedName>
    <definedName name="dd1pnc_26" localSheetId="15">#REF!</definedName>
    <definedName name="dd1pnc_26" localSheetId="17">#REF!</definedName>
    <definedName name="dd1pnc_26">#REF!</definedName>
    <definedName name="dd1pnc_28" localSheetId="15">#REF!</definedName>
    <definedName name="dd1pnc_28" localSheetId="17">#REF!</definedName>
    <definedName name="dd1pnc_28">#REF!</definedName>
    <definedName name="dd1pnc_3_1" localSheetId="15">#REF!</definedName>
    <definedName name="dd1pnc_3_1" localSheetId="17">#REF!</definedName>
    <definedName name="dd1pnc_3_1">#REF!</definedName>
    <definedName name="dd1pnc_3_2" localSheetId="15">#REF!</definedName>
    <definedName name="dd1pnc_3_2" localSheetId="17">#REF!</definedName>
    <definedName name="dd1pnc_3_2">#REF!</definedName>
    <definedName name="dd1pnc_3_20" localSheetId="15">#REF!</definedName>
    <definedName name="dd1pnc_3_20" localSheetId="17">#REF!</definedName>
    <definedName name="dd1pnc_3_20">#REF!</definedName>
    <definedName name="dd1pnc_3_25" localSheetId="15">#REF!</definedName>
    <definedName name="dd1pnc_3_25" localSheetId="17">#REF!</definedName>
    <definedName name="dd1pnc_3_25">#REF!</definedName>
    <definedName name="dd1pvl_1" localSheetId="15">#REF!</definedName>
    <definedName name="dd1pvl_1" localSheetId="17">#REF!</definedName>
    <definedName name="dd1pvl_1">#REF!</definedName>
    <definedName name="dd1pvl_2" localSheetId="15">#REF!</definedName>
    <definedName name="dd1pvl_2" localSheetId="17">#REF!</definedName>
    <definedName name="dd1pvl_2">#REF!</definedName>
    <definedName name="dd1pvl_20" localSheetId="15">#REF!</definedName>
    <definedName name="dd1pvl_20" localSheetId="17">#REF!</definedName>
    <definedName name="dd1pvl_20">#REF!</definedName>
    <definedName name="dd1pvl_25" localSheetId="15">#REF!</definedName>
    <definedName name="dd1pvl_25" localSheetId="17">#REF!</definedName>
    <definedName name="dd1pvl_25">#REF!</definedName>
    <definedName name="dd1pvl_26" localSheetId="15">#REF!</definedName>
    <definedName name="dd1pvl_26" localSheetId="17">#REF!</definedName>
    <definedName name="dd1pvl_26">#REF!</definedName>
    <definedName name="dd1pvl_28" localSheetId="15">#REF!</definedName>
    <definedName name="dd1pvl_28" localSheetId="17">#REF!</definedName>
    <definedName name="dd1pvl_28">#REF!</definedName>
    <definedName name="dd1pvl_3_1" localSheetId="15">#REF!</definedName>
    <definedName name="dd1pvl_3_1" localSheetId="17">#REF!</definedName>
    <definedName name="dd1pvl_3_1">#REF!</definedName>
    <definedName name="dd1pvl_3_2" localSheetId="15">#REF!</definedName>
    <definedName name="dd1pvl_3_2" localSheetId="17">#REF!</definedName>
    <definedName name="dd1pvl_3_2">#REF!</definedName>
    <definedName name="dd1pvl_3_20" localSheetId="15">#REF!</definedName>
    <definedName name="dd1pvl_3_20" localSheetId="17">#REF!</definedName>
    <definedName name="dd1pvl_3_20">#REF!</definedName>
    <definedName name="dd1pvl_3_25" localSheetId="15">#REF!</definedName>
    <definedName name="dd1pvl_3_25" localSheetId="17">#REF!</definedName>
    <definedName name="dd1pvl_3_25">#REF!</definedName>
    <definedName name="dd1x2_1" localSheetId="15">#REF!</definedName>
    <definedName name="dd1x2_1" localSheetId="17">#REF!</definedName>
    <definedName name="dd1x2_1">#REF!</definedName>
    <definedName name="dd1x2_2" localSheetId="15">#REF!</definedName>
    <definedName name="dd1x2_2" localSheetId="17">#REF!</definedName>
    <definedName name="dd1x2_2">#REF!</definedName>
    <definedName name="dd1x2_20" localSheetId="15">#REF!</definedName>
    <definedName name="dd1x2_20" localSheetId="17">#REF!</definedName>
    <definedName name="dd1x2_20">#REF!</definedName>
    <definedName name="dd1x2_25" localSheetId="15">#REF!</definedName>
    <definedName name="dd1x2_25" localSheetId="17">#REF!</definedName>
    <definedName name="dd1x2_25">#REF!</definedName>
    <definedName name="dd1x2_26" localSheetId="15">#REF!</definedName>
    <definedName name="dd1x2_26" localSheetId="17">#REF!</definedName>
    <definedName name="dd1x2_26">#REF!</definedName>
    <definedName name="dd1x2_28" localSheetId="15">#REF!</definedName>
    <definedName name="dd1x2_28" localSheetId="17">#REF!</definedName>
    <definedName name="dd1x2_28">#REF!</definedName>
    <definedName name="dd2x4" localSheetId="15">#REF!</definedName>
    <definedName name="dd2x4" localSheetId="17">#REF!</definedName>
    <definedName name="dd2x4">#REF!</definedName>
    <definedName name="dd2x4_1" localSheetId="15">#REF!</definedName>
    <definedName name="dd2x4_1" localSheetId="17">#REF!</definedName>
    <definedName name="dd2x4_1">#REF!</definedName>
    <definedName name="dd2x4_2" localSheetId="15">#REF!</definedName>
    <definedName name="dd2x4_2" localSheetId="17">#REF!</definedName>
    <definedName name="dd2x4_2">#REF!</definedName>
    <definedName name="dd2x4_20" localSheetId="15">#REF!</definedName>
    <definedName name="dd2x4_20" localSheetId="17">#REF!</definedName>
    <definedName name="dd2x4_20">#REF!</definedName>
    <definedName name="dd2x4_25" localSheetId="15">#REF!</definedName>
    <definedName name="dd2x4_25" localSheetId="17">#REF!</definedName>
    <definedName name="dd2x4_25">#REF!</definedName>
    <definedName name="dd2x4_28" localSheetId="15">#REF!</definedName>
    <definedName name="dd2x4_28" localSheetId="17">#REF!</definedName>
    <definedName name="dd2x4_28">#REF!</definedName>
    <definedName name="dd3pctnc">NA()</definedName>
    <definedName name="dd3pctnc_26" localSheetId="15">#REF!</definedName>
    <definedName name="dd3pctnc_26" localSheetId="17">#REF!</definedName>
    <definedName name="dd3pctnc_26">#REF!</definedName>
    <definedName name="dd3pctnc_28" localSheetId="15">#REF!</definedName>
    <definedName name="dd3pctnc_28" localSheetId="17">#REF!</definedName>
    <definedName name="dd3pctnc_28">#REF!</definedName>
    <definedName name="dd3pctnc_3">NA()</definedName>
    <definedName name="dd3pctvl">NA()</definedName>
    <definedName name="dd3pctvl_26" localSheetId="15">#REF!</definedName>
    <definedName name="dd3pctvl_26" localSheetId="17">#REF!</definedName>
    <definedName name="dd3pctvl_26">#REF!</definedName>
    <definedName name="dd3pctvl_28" localSheetId="15">#REF!</definedName>
    <definedName name="dd3pctvl_28" localSheetId="17">#REF!</definedName>
    <definedName name="dd3pctvl_28">#REF!</definedName>
    <definedName name="dd3pctvl_3">NA()</definedName>
    <definedName name="dd3plmvl">NA()</definedName>
    <definedName name="dd3plmvl_26" localSheetId="15">#REF!</definedName>
    <definedName name="dd3plmvl_26" localSheetId="17">#REF!</definedName>
    <definedName name="dd3plmvl_26">#REF!</definedName>
    <definedName name="dd3plmvl_28" localSheetId="15">#REF!</definedName>
    <definedName name="dd3plmvl_28" localSheetId="17">#REF!</definedName>
    <definedName name="dd3plmvl_28">#REF!</definedName>
    <definedName name="dd3plmvl_3">NA()</definedName>
    <definedName name="dd3pnc">NA()</definedName>
    <definedName name="dd3pnc_26" localSheetId="15">#REF!</definedName>
    <definedName name="dd3pnc_26" localSheetId="17">#REF!</definedName>
    <definedName name="dd3pnc_26">#REF!</definedName>
    <definedName name="dd3pnc_28" localSheetId="15">#REF!</definedName>
    <definedName name="dd3pnc_28" localSheetId="17">#REF!</definedName>
    <definedName name="dd3pnc_28">#REF!</definedName>
    <definedName name="dd3pnc_3">NA()</definedName>
    <definedName name="dd3pvl">NA()</definedName>
    <definedName name="dd3pvl_26" localSheetId="15">#REF!</definedName>
    <definedName name="dd3pvl_26" localSheetId="17">#REF!</definedName>
    <definedName name="dd3pvl_26">#REF!</definedName>
    <definedName name="dd3pvl_28" localSheetId="15">#REF!</definedName>
    <definedName name="dd3pvl_28" localSheetId="17">#REF!</definedName>
    <definedName name="dd3pvl_28">#REF!</definedName>
    <definedName name="dd3pvl_3">NA()</definedName>
    <definedName name="dd4x6" localSheetId="15">#REF!</definedName>
    <definedName name="dd4x6" localSheetId="17">#REF!</definedName>
    <definedName name="dd4x6">#REF!</definedName>
    <definedName name="DD5M" localSheetId="15">#REF!</definedName>
    <definedName name="DD5M" localSheetId="17">#REF!</definedName>
    <definedName name="DD5M">#REF!</definedName>
    <definedName name="ddamco" localSheetId="15">#REF!</definedName>
    <definedName name="ddamco" localSheetId="17">#REF!</definedName>
    <definedName name="ddamco">#REF!</definedName>
    <definedName name="DDAY" localSheetId="15">#REF!</definedName>
    <definedName name="DDAY" localSheetId="16">#REF!</definedName>
    <definedName name="DDAY" localSheetId="17">#REF!</definedName>
    <definedName name="DDAY" localSheetId="14">#REF!</definedName>
    <definedName name="DDAY" localSheetId="20">#REF!</definedName>
    <definedName name="DDAY">#REF!</definedName>
    <definedName name="DDC3_20" localSheetId="15">#REF!</definedName>
    <definedName name="DDC3_20" localSheetId="17">#REF!</definedName>
    <definedName name="DDC3_20">#REF!</definedName>
    <definedName name="DDC3_28" localSheetId="15">#REF!</definedName>
    <definedName name="DDC3_28" localSheetId="17">#REF!</definedName>
    <definedName name="DDC3_28">#REF!</definedName>
    <definedName name="ddd" localSheetId="15">#REF!</definedName>
    <definedName name="ddd" localSheetId="16">#REF!</definedName>
    <definedName name="ddd" localSheetId="17">#REF!</definedName>
    <definedName name="ddd" localSheetId="14">#REF!</definedName>
    <definedName name="ddd">#REF!</definedName>
    <definedName name="ddd_1" localSheetId="15">#REF!</definedName>
    <definedName name="ddd_1" localSheetId="17">#REF!</definedName>
    <definedName name="ddd_1">#REF!</definedName>
    <definedName name="ddd_2" localSheetId="15">#REF!</definedName>
    <definedName name="ddd_2" localSheetId="17">#REF!</definedName>
    <definedName name="ddd_2">#REF!</definedName>
    <definedName name="ddd_20" localSheetId="15">#REF!</definedName>
    <definedName name="ddd_20" localSheetId="17">#REF!</definedName>
    <definedName name="ddd_20">#REF!</definedName>
    <definedName name="ddd_25" localSheetId="15">#REF!</definedName>
    <definedName name="ddd_25" localSheetId="17">#REF!</definedName>
    <definedName name="ddd_25">#REF!</definedName>
    <definedName name="DDD_28" localSheetId="15">#REF!</definedName>
    <definedName name="DDD_28" localSheetId="17">#REF!</definedName>
    <definedName name="DDD_28">#REF!</definedName>
    <definedName name="DDDD">#N/A</definedName>
    <definedName name="dddddddd" localSheetId="15">#REF!</definedName>
    <definedName name="dddddddd" localSheetId="17">#REF!</definedName>
    <definedName name="dddddddd">#REF!</definedName>
    <definedName name="dddddddd_1" localSheetId="15">#REF!</definedName>
    <definedName name="dddddddd_1" localSheetId="17">#REF!</definedName>
    <definedName name="dddddddd_1">#REF!</definedName>
    <definedName name="dddddddd_2" localSheetId="15">#REF!</definedName>
    <definedName name="dddddddd_2" localSheetId="17">#REF!</definedName>
    <definedName name="dddddddd_2">#REF!</definedName>
    <definedName name="dddddddd_20" localSheetId="15">#REF!</definedName>
    <definedName name="dddddddd_20" localSheetId="17">#REF!</definedName>
    <definedName name="dddddddd_20">#REF!</definedName>
    <definedName name="dddddddd_25" localSheetId="15">#REF!</definedName>
    <definedName name="dddddddd_25" localSheetId="17">#REF!</definedName>
    <definedName name="dddddddd_25">#REF!</definedName>
    <definedName name="ddddddddddd" localSheetId="15">#REF!</definedName>
    <definedName name="ddddddddddd" localSheetId="16">#REF!</definedName>
    <definedName name="ddddddddddd" localSheetId="17">#REF!</definedName>
    <definedName name="ddddddddddd" localSheetId="14">#REF!</definedName>
    <definedName name="ddddddddddd" localSheetId="20">#REF!</definedName>
    <definedName name="ddddddddddd">#REF!</definedName>
    <definedName name="dddem">0.1</definedName>
    <definedName name="DDDS" localSheetId="15">#REF!</definedName>
    <definedName name="DDDS" localSheetId="17">#REF!</definedName>
    <definedName name="DDDS">#REF!</definedName>
    <definedName name="dden" localSheetId="15">#REF!</definedName>
    <definedName name="dden" localSheetId="17">#REF!</definedName>
    <definedName name="dden">#REF!</definedName>
    <definedName name="ddhnho" localSheetId="15">#REF!</definedName>
    <definedName name="ddhnho" localSheetId="17">#REF!</definedName>
    <definedName name="ddhnho">#REF!</definedName>
    <definedName name="ddhtnc">NA()</definedName>
    <definedName name="ddhtnc_26" localSheetId="15">#REF!</definedName>
    <definedName name="ddhtnc_26" localSheetId="17">#REF!</definedName>
    <definedName name="ddhtnc_26">#REF!</definedName>
    <definedName name="ddhtnc_28" localSheetId="15">#REF!</definedName>
    <definedName name="ddhtnc_28" localSheetId="17">#REF!</definedName>
    <definedName name="ddhtnc_28">#REF!</definedName>
    <definedName name="ddhtnc_3">NA()</definedName>
    <definedName name="ddhto" localSheetId="15">#REF!</definedName>
    <definedName name="ddhto" localSheetId="17">#REF!</definedName>
    <definedName name="ddhto">#REF!</definedName>
    <definedName name="ddhtvl">NA()</definedName>
    <definedName name="ddhtvl_26" localSheetId="15">#REF!</definedName>
    <definedName name="ddhtvl_26" localSheetId="17">#REF!</definedName>
    <definedName name="ddhtvl_26">#REF!</definedName>
    <definedName name="ddhtvl_28" localSheetId="15">#REF!</definedName>
    <definedName name="ddhtvl_28" localSheetId="17">#REF!</definedName>
    <definedName name="ddhtvl_28">#REF!</definedName>
    <definedName name="ddhtvl_3">NA()</definedName>
    <definedName name="ddia" localSheetId="15">#REF!</definedName>
    <definedName name="ddia" localSheetId="17">#REF!</definedName>
    <definedName name="ddia">#REF!</definedName>
    <definedName name="ddien" localSheetId="15">#REF!</definedName>
    <definedName name="ddien" localSheetId="17">#REF!</definedName>
    <definedName name="ddien">#REF!</definedName>
    <definedName name="ddien_1" localSheetId="15">#REF!</definedName>
    <definedName name="ddien_1" localSheetId="17">#REF!</definedName>
    <definedName name="ddien_1">#REF!</definedName>
    <definedName name="ddien_2" localSheetId="15">#REF!</definedName>
    <definedName name="ddien_2" localSheetId="17">#REF!</definedName>
    <definedName name="ddien_2">#REF!</definedName>
    <definedName name="ddien_20" localSheetId="15">#REF!</definedName>
    <definedName name="ddien_20" localSheetId="17">#REF!</definedName>
    <definedName name="ddien_20">#REF!</definedName>
    <definedName name="ddien_25" localSheetId="15">#REF!</definedName>
    <definedName name="ddien_25" localSheetId="17">#REF!</definedName>
    <definedName name="ddien_25">#REF!</definedName>
    <definedName name="ddien_28" localSheetId="15">#REF!</definedName>
    <definedName name="ddien_28" localSheetId="17">#REF!</definedName>
    <definedName name="ddien_28">#REF!</definedName>
    <definedName name="ddinh" localSheetId="15">#REF!</definedName>
    <definedName name="ddinh" localSheetId="17">#REF!</definedName>
    <definedName name="ddinh">#REF!</definedName>
    <definedName name="ddinh_28" localSheetId="15">#REF!</definedName>
    <definedName name="ddinh_28" localSheetId="17">#REF!</definedName>
    <definedName name="ddinh_28">#REF!</definedName>
    <definedName name="DDK" localSheetId="15">#REF!</definedName>
    <definedName name="DDK" localSheetId="17">#REF!</definedName>
    <definedName name="DDK">#REF!</definedName>
    <definedName name="DDK_1" localSheetId="15">#REF!</definedName>
    <definedName name="DDK_1" localSheetId="17">#REF!</definedName>
    <definedName name="DDK_1">#REF!</definedName>
    <definedName name="DDK_2" localSheetId="15">#REF!</definedName>
    <definedName name="DDK_2" localSheetId="17">#REF!</definedName>
    <definedName name="DDK_2">#REF!</definedName>
    <definedName name="DDK_20" localSheetId="15">#REF!</definedName>
    <definedName name="DDK_20" localSheetId="17">#REF!</definedName>
    <definedName name="DDK_20">#REF!</definedName>
    <definedName name="DDK_25" localSheetId="15">#REF!</definedName>
    <definedName name="DDK_25" localSheetId="17">#REF!</definedName>
    <definedName name="DDK_25">#REF!</definedName>
    <definedName name="DDK_26" localSheetId="15">#REF!</definedName>
    <definedName name="DDK_26" localSheetId="17">#REF!</definedName>
    <definedName name="DDK_26">#REF!</definedName>
    <definedName name="DDK_28" localSheetId="15">#REF!</definedName>
    <definedName name="DDK_28" localSheetId="17">#REF!</definedName>
    <definedName name="DDK_28">#REF!</definedName>
    <definedName name="DDM" localSheetId="15">#REF!</definedName>
    <definedName name="DDM" localSheetId="17">#REF!</definedName>
    <definedName name="DDM">#REF!</definedName>
    <definedName name="DDM_20" localSheetId="15">#REF!</definedName>
    <definedName name="DDM_20" localSheetId="17">#REF!</definedName>
    <definedName name="DDM_20">#REF!</definedName>
    <definedName name="DDM_28" localSheetId="15">#REF!</definedName>
    <definedName name="DDM_28" localSheetId="17">#REF!</definedName>
    <definedName name="DDM_28">#REF!</definedName>
    <definedName name="ddn400_26" localSheetId="15">#REF!</definedName>
    <definedName name="ddn400_26" localSheetId="17">#REF!</definedName>
    <definedName name="ddn400_26">#REF!</definedName>
    <definedName name="ddn400_28" localSheetId="15">#REF!</definedName>
    <definedName name="ddn400_28" localSheetId="17">#REF!</definedName>
    <definedName name="ddn400_28">#REF!</definedName>
    <definedName name="ddn400_3">"$#REF!.$F$47"</definedName>
    <definedName name="ddn600_26" localSheetId="15">#REF!</definedName>
    <definedName name="ddn600_26" localSheetId="17">#REF!</definedName>
    <definedName name="ddn600_26">#REF!</definedName>
    <definedName name="ddn600_28" localSheetId="15">#REF!</definedName>
    <definedName name="ddn600_28" localSheetId="17">#REF!</definedName>
    <definedName name="ddn600_28">#REF!</definedName>
    <definedName name="ddn600_3">"$#REF!.$F$33"</definedName>
    <definedName name="DDS" localSheetId="15">#REF!</definedName>
    <definedName name="DDS" localSheetId="17">#REF!</definedName>
    <definedName name="DDS">#REF!</definedName>
    <definedName name="ddt2nc">NA()</definedName>
    <definedName name="ddt2nc_26" localSheetId="15">#REF!</definedName>
    <definedName name="ddt2nc_26" localSheetId="17">#REF!</definedName>
    <definedName name="ddt2nc_26">#REF!</definedName>
    <definedName name="ddt2nc_28" localSheetId="15">#REF!</definedName>
    <definedName name="ddt2nc_28" localSheetId="17">#REF!</definedName>
    <definedName name="ddt2nc_28">#REF!</definedName>
    <definedName name="ddt2nc_3">NA()</definedName>
    <definedName name="ddt2vl">NA()</definedName>
    <definedName name="ddt2vl_26" localSheetId="15">#REF!</definedName>
    <definedName name="ddt2vl_26" localSheetId="17">#REF!</definedName>
    <definedName name="ddt2vl_26">#REF!</definedName>
    <definedName name="ddt2vl_28" localSheetId="15">#REF!</definedName>
    <definedName name="ddt2vl_28" localSheetId="17">#REF!</definedName>
    <definedName name="ddt2vl_28">#REF!</definedName>
    <definedName name="ddt2vl_3">NA()</definedName>
    <definedName name="ddtd3pnc">NA()</definedName>
    <definedName name="ddtd3pnc_26" localSheetId="15">#REF!</definedName>
    <definedName name="ddtd3pnc_26" localSheetId="17">#REF!</definedName>
    <definedName name="ddtd3pnc_26">#REF!</definedName>
    <definedName name="ddtd3pnc_28" localSheetId="15">#REF!</definedName>
    <definedName name="ddtd3pnc_28" localSheetId="17">#REF!</definedName>
    <definedName name="ddtd3pnc_28">#REF!</definedName>
    <definedName name="ddtd3pnc_3">NA()</definedName>
    <definedName name="ddtt1pnc">NA()</definedName>
    <definedName name="ddtt1pnc_26" localSheetId="15">#REF!</definedName>
    <definedName name="ddtt1pnc_26" localSheetId="17">#REF!</definedName>
    <definedName name="ddtt1pnc_26">#REF!</definedName>
    <definedName name="ddtt1pnc_28" localSheetId="15">#REF!</definedName>
    <definedName name="ddtt1pnc_28" localSheetId="17">#REF!</definedName>
    <definedName name="ddtt1pnc_28">#REF!</definedName>
    <definedName name="ddtt1pnc_3">NA()</definedName>
    <definedName name="ddtt1pvl">NA()</definedName>
    <definedName name="ddtt1pvl_26" localSheetId="15">#REF!</definedName>
    <definedName name="ddtt1pvl_26" localSheetId="17">#REF!</definedName>
    <definedName name="ddtt1pvl_26">#REF!</definedName>
    <definedName name="ddtt1pvl_28" localSheetId="15">#REF!</definedName>
    <definedName name="ddtt1pvl_28" localSheetId="17">#REF!</definedName>
    <definedName name="ddtt1pvl_28">#REF!</definedName>
    <definedName name="ddtt1pvl_3">NA()</definedName>
    <definedName name="ddtt3pnc">NA()</definedName>
    <definedName name="ddtt3pnc_26" localSheetId="15">#REF!</definedName>
    <definedName name="ddtt3pnc_26" localSheetId="17">#REF!</definedName>
    <definedName name="ddtt3pnc_26">#REF!</definedName>
    <definedName name="ddtt3pnc_28" localSheetId="15">#REF!</definedName>
    <definedName name="ddtt3pnc_28" localSheetId="17">#REF!</definedName>
    <definedName name="ddtt3pnc_28">#REF!</definedName>
    <definedName name="ddtt3pnc_3">NA()</definedName>
    <definedName name="ddtt3pvl">NA()</definedName>
    <definedName name="ddtt3pvl_26" localSheetId="15">#REF!</definedName>
    <definedName name="ddtt3pvl_26" localSheetId="17">#REF!</definedName>
    <definedName name="ddtt3pvl_26">#REF!</definedName>
    <definedName name="ddtt3pvl_28" localSheetId="15">#REF!</definedName>
    <definedName name="ddtt3pvl_28" localSheetId="17">#REF!</definedName>
    <definedName name="ddtt3pvl_28">#REF!</definedName>
    <definedName name="ddtt3pvl_3">NA()</definedName>
    <definedName name="de" localSheetId="15">#REF!</definedName>
    <definedName name="de" localSheetId="17">#REF!</definedName>
    <definedName name="de">#REF!</definedName>
    <definedName name="de_" localSheetId="15">#REF!</definedName>
    <definedName name="de_" localSheetId="17">#REF!</definedName>
    <definedName name="de_">#REF!</definedName>
    <definedName name="de__28" localSheetId="15">#REF!</definedName>
    <definedName name="de__28" localSheetId="17">#REF!</definedName>
    <definedName name="de__28">#REF!</definedName>
    <definedName name="de_20" localSheetId="15">#REF!</definedName>
    <definedName name="de_20" localSheetId="17">#REF!</definedName>
    <definedName name="de_20">#REF!</definedName>
    <definedName name="de_28" localSheetId="15">#REF!</definedName>
    <definedName name="de_28" localSheetId="17">#REF!</definedName>
    <definedName name="de_28">#REF!</definedName>
    <definedName name="deff" localSheetId="15">#REF!</definedName>
    <definedName name="deff" localSheetId="17">#REF!</definedName>
    <definedName name="deff">#REF!</definedName>
    <definedName name="deff_28" localSheetId="15">#REF!</definedName>
    <definedName name="deff_28" localSheetId="17">#REF!</definedName>
    <definedName name="deff_28">#REF!</definedName>
    <definedName name="DEFINENAME" localSheetId="15">#REF!</definedName>
    <definedName name="DEFINENAME" localSheetId="17">#REF!</definedName>
    <definedName name="DEFINENAME">#REF!</definedName>
    <definedName name="Deflator" localSheetId="15">#REF!</definedName>
    <definedName name="Deflator" localSheetId="17">#REF!</definedName>
    <definedName name="Deflator">#REF!</definedName>
    <definedName name="deg" localSheetId="15">#REF!</definedName>
    <definedName name="deg" localSheetId="17">#REF!</definedName>
    <definedName name="deg">#REF!</definedName>
    <definedName name="deg_20" localSheetId="15">#REF!</definedName>
    <definedName name="deg_20" localSheetId="17">#REF!</definedName>
    <definedName name="deg_20">#REF!</definedName>
    <definedName name="deg_28" localSheetId="15">#REF!</definedName>
    <definedName name="deg_28" localSheetId="17">#REF!</definedName>
    <definedName name="deg_28">#REF!</definedName>
    <definedName name="Delta" localSheetId="15">#REF!</definedName>
    <definedName name="Delta" localSheetId="17">#REF!</definedName>
    <definedName name="Delta">#REF!</definedName>
    <definedName name="Delta_20" localSheetId="15">#REF!</definedName>
    <definedName name="Delta_20" localSheetId="17">#REF!</definedName>
    <definedName name="Delta_20">#REF!</definedName>
    <definedName name="Delta_28" localSheetId="15">#REF!</definedName>
    <definedName name="Delta_28" localSheetId="17">#REF!</definedName>
    <definedName name="Delta_28">#REF!</definedName>
    <definedName name="den_bu" localSheetId="15">#REF!</definedName>
    <definedName name="den_bu" localSheetId="16">#REF!</definedName>
    <definedName name="den_bu" localSheetId="17">#REF!</definedName>
    <definedName name="den_bu" localSheetId="14">#REF!</definedName>
    <definedName name="den_bu" localSheetId="19">#REF!</definedName>
    <definedName name="den_bu" localSheetId="20">#REF!</definedName>
    <definedName name="den_bu">#REF!</definedName>
    <definedName name="den_bu_20" localSheetId="15">#REF!</definedName>
    <definedName name="den_bu_20" localSheetId="17">#REF!</definedName>
    <definedName name="den_bu_20">#REF!</definedName>
    <definedName name="denbu" localSheetId="15">#REF!</definedName>
    <definedName name="denbu" localSheetId="17">#REF!</definedName>
    <definedName name="denbu">#REF!</definedName>
    <definedName name="denbu_26" localSheetId="15">#REF!</definedName>
    <definedName name="denbu_26" localSheetId="17">#REF!</definedName>
    <definedName name="denbu_26">#REF!</definedName>
    <definedName name="denbu_28" localSheetId="15">#REF!</definedName>
    <definedName name="denbu_28" localSheetId="17">#REF!</definedName>
    <definedName name="denbu_28">#REF!</definedName>
    <definedName name="denbu_3">"$#REF!.$A$2:$G$30"</definedName>
    <definedName name="DenDK" localSheetId="15" hidden="1">{"'Sheet1'!$L$16"}</definedName>
    <definedName name="DenDK" localSheetId="16" hidden="1">{"'Sheet1'!$L$16"}</definedName>
    <definedName name="DenDK" localSheetId="17" hidden="1">{"'Sheet1'!$L$16"}</definedName>
    <definedName name="DenDK" localSheetId="14" hidden="1">{"'Sheet1'!$L$16"}</definedName>
    <definedName name="DenDK" hidden="1">{"'Sheet1'!$L$16"}</definedName>
    <definedName name="deo1_20" localSheetId="15">#REF!</definedName>
    <definedName name="deo1_20" localSheetId="17">#REF!</definedName>
    <definedName name="deo1_20">#REF!</definedName>
    <definedName name="deo10_20" localSheetId="15">#REF!</definedName>
    <definedName name="deo10_20" localSheetId="17">#REF!</definedName>
    <definedName name="deo10_20">#REF!</definedName>
    <definedName name="deo2_20" localSheetId="15">#REF!</definedName>
    <definedName name="deo2_20" localSheetId="17">#REF!</definedName>
    <definedName name="deo2_20">#REF!</definedName>
    <definedName name="deo3_20" localSheetId="15">#REF!</definedName>
    <definedName name="deo3_20" localSheetId="17">#REF!</definedName>
    <definedName name="deo3_20">#REF!</definedName>
    <definedName name="deo4_20" localSheetId="15">#REF!</definedName>
    <definedName name="deo4_20" localSheetId="17">#REF!</definedName>
    <definedName name="deo4_20">#REF!</definedName>
    <definedName name="deo5_20" localSheetId="15">#REF!</definedName>
    <definedName name="deo5_20" localSheetId="17">#REF!</definedName>
    <definedName name="deo5_20">#REF!</definedName>
    <definedName name="deo6_20" localSheetId="15">#REF!</definedName>
    <definedName name="deo6_20" localSheetId="17">#REF!</definedName>
    <definedName name="deo6_20">#REF!</definedName>
    <definedName name="deo7_20" localSheetId="15">#REF!</definedName>
    <definedName name="deo7_20" localSheetId="17">#REF!</definedName>
    <definedName name="deo7_20">#REF!</definedName>
    <definedName name="deo8_20" localSheetId="15">#REF!</definedName>
    <definedName name="deo8_20" localSheetId="17">#REF!</definedName>
    <definedName name="deo8_20">#REF!</definedName>
    <definedName name="deo9_20" localSheetId="15">#REF!</definedName>
    <definedName name="deo9_20" localSheetId="17">#REF!</definedName>
    <definedName name="deo9_20">#REF!</definedName>
    <definedName name="det" localSheetId="15">#REF!</definedName>
    <definedName name="det" localSheetId="17">#REF!</definedName>
    <definedName name="det">#REF!</definedName>
    <definedName name="det_28" localSheetId="15">#REF!</definedName>
    <definedName name="det_28" localSheetId="17">#REF!</definedName>
    <definedName name="det_28">#REF!</definedName>
    <definedName name="Det32x3" localSheetId="15">#REF!</definedName>
    <definedName name="Det32x3" localSheetId="16">#REF!</definedName>
    <definedName name="Det32x3" localSheetId="17">#REF!</definedName>
    <definedName name="Det32x3" localSheetId="14">#REF!</definedName>
    <definedName name="Det32x3">#REF!</definedName>
    <definedName name="Det32x3_26" localSheetId="15">#REF!</definedName>
    <definedName name="Det32x3_26" localSheetId="17">#REF!</definedName>
    <definedName name="Det32x3_26">#REF!</definedName>
    <definedName name="Det32x3_28" localSheetId="15">#REF!</definedName>
    <definedName name="Det32x3_28" localSheetId="17">#REF!</definedName>
    <definedName name="Det32x3_28">#REF!</definedName>
    <definedName name="Det32x3_3">"$#REF!.$#REF!$#REF!"</definedName>
    <definedName name="Det35x3" localSheetId="15">#REF!</definedName>
    <definedName name="Det35x3" localSheetId="16">#REF!</definedName>
    <definedName name="Det35x3" localSheetId="17">#REF!</definedName>
    <definedName name="Det35x3" localSheetId="14">#REF!</definedName>
    <definedName name="Det35x3">#REF!</definedName>
    <definedName name="Det35x3_26" localSheetId="15">#REF!</definedName>
    <definedName name="Det35x3_26" localSheetId="17">#REF!</definedName>
    <definedName name="Det35x3_26">#REF!</definedName>
    <definedName name="Det35x3_28" localSheetId="15">#REF!</definedName>
    <definedName name="Det35x3_28" localSheetId="17">#REF!</definedName>
    <definedName name="Det35x3_28">#REF!</definedName>
    <definedName name="Det35x3_3">"$#REF!.$#REF!$#REF!"</definedName>
    <definedName name="Det40x4" localSheetId="15">#REF!</definedName>
    <definedName name="Det40x4" localSheetId="16">#REF!</definedName>
    <definedName name="Det40x4" localSheetId="17">#REF!</definedName>
    <definedName name="Det40x4" localSheetId="14">#REF!</definedName>
    <definedName name="Det40x4">#REF!</definedName>
    <definedName name="Det40x4_26" localSheetId="15">#REF!</definedName>
    <definedName name="Det40x4_26" localSheetId="17">#REF!</definedName>
    <definedName name="Det40x4_26">#REF!</definedName>
    <definedName name="Det40x4_28" localSheetId="15">#REF!</definedName>
    <definedName name="Det40x4_28" localSheetId="17">#REF!</definedName>
    <definedName name="Det40x4_28">#REF!</definedName>
    <definedName name="Det40x4_3">"$#REF!.$#REF!$#REF!"</definedName>
    <definedName name="Det50x5" localSheetId="15">#REF!</definedName>
    <definedName name="Det50x5" localSheetId="16">#REF!</definedName>
    <definedName name="Det50x5" localSheetId="17">#REF!</definedName>
    <definedName name="Det50x5" localSheetId="14">#REF!</definedName>
    <definedName name="Det50x5">#REF!</definedName>
    <definedName name="Det50x5_26" localSheetId="15">#REF!</definedName>
    <definedName name="Det50x5_26" localSheetId="17">#REF!</definedName>
    <definedName name="Det50x5_26">#REF!</definedName>
    <definedName name="Det50x5_28" localSheetId="15">#REF!</definedName>
    <definedName name="Det50x5_28" localSheetId="17">#REF!</definedName>
    <definedName name="Det50x5_28">#REF!</definedName>
    <definedName name="Det50x5_3">"$#REF!.$#REF!$#REF!"</definedName>
    <definedName name="Det63x6" localSheetId="15">#REF!</definedName>
    <definedName name="Det63x6" localSheetId="16">#REF!</definedName>
    <definedName name="Det63x6" localSheetId="17">#REF!</definedName>
    <definedName name="Det63x6" localSheetId="14">#REF!</definedName>
    <definedName name="Det63x6">#REF!</definedName>
    <definedName name="Det63x6_26" localSheetId="15">#REF!</definedName>
    <definedName name="Det63x6_26" localSheetId="17">#REF!</definedName>
    <definedName name="Det63x6_26">#REF!</definedName>
    <definedName name="Det63x6_28" localSheetId="15">#REF!</definedName>
    <definedName name="Det63x6_28" localSheetId="17">#REF!</definedName>
    <definedName name="Det63x6_28">#REF!</definedName>
    <definedName name="Det63x6_3">"$#REF!.$#REF!$#REF!"</definedName>
    <definedName name="Det75x6" localSheetId="15">#REF!</definedName>
    <definedName name="Det75x6" localSheetId="16">#REF!</definedName>
    <definedName name="Det75x6" localSheetId="17">#REF!</definedName>
    <definedName name="Det75x6" localSheetId="14">#REF!</definedName>
    <definedName name="Det75x6">#REF!</definedName>
    <definedName name="Det75x6_26" localSheetId="15">#REF!</definedName>
    <definedName name="Det75x6_26" localSheetId="17">#REF!</definedName>
    <definedName name="Det75x6_26">#REF!</definedName>
    <definedName name="Det75x6_28" localSheetId="15">#REF!</definedName>
    <definedName name="Det75x6_28" localSheetId="17">#REF!</definedName>
    <definedName name="Det75x6_28">#REF!</definedName>
    <definedName name="Det75x6_3">"$#REF!.$#REF!$#REF!"</definedName>
    <definedName name="df" localSheetId="15">#REF!</definedName>
    <definedName name="df" localSheetId="16">#REF!</definedName>
    <definedName name="df" localSheetId="17">#REF!</definedName>
    <definedName name="df" localSheetId="14">#REF!</definedName>
    <definedName name="df" localSheetId="19">#REF!</definedName>
    <definedName name="df" localSheetId="20">#REF!</definedName>
    <definedName name="df">#REF!</definedName>
    <definedName name="df_" localSheetId="15">#REF!</definedName>
    <definedName name="df_" localSheetId="17">#REF!</definedName>
    <definedName name="df_">#REF!</definedName>
    <definedName name="df__28" localSheetId="15">#REF!</definedName>
    <definedName name="df__28" localSheetId="17">#REF!</definedName>
    <definedName name="df__28">#REF!</definedName>
    <definedName name="df_20" localSheetId="15">#REF!</definedName>
    <definedName name="df_20" localSheetId="17">#REF!</definedName>
    <definedName name="df_20">#REF!</definedName>
    <definedName name="df_28" localSheetId="15">#REF!</definedName>
    <definedName name="df_28" localSheetId="17">#REF!</definedName>
    <definedName name="df_28">#REF!</definedName>
    <definedName name="DF_e" localSheetId="15">#REF!</definedName>
    <definedName name="DF_e" localSheetId="17">#REF!</definedName>
    <definedName name="DF_e">#REF!</definedName>
    <definedName name="DF_e_28" localSheetId="15">#REF!</definedName>
    <definedName name="DF_e_28" localSheetId="17">#REF!</definedName>
    <definedName name="DF_e_28">#REF!</definedName>
    <definedName name="DF_i" localSheetId="15">#REF!</definedName>
    <definedName name="DF_i" localSheetId="17">#REF!</definedName>
    <definedName name="DF_i">#REF!</definedName>
    <definedName name="DF_i_28" localSheetId="15">#REF!</definedName>
    <definedName name="DF_i_28" localSheetId="17">#REF!</definedName>
    <definedName name="DF_i_28">#REF!</definedName>
    <definedName name="DF_ve" localSheetId="15">#REF!</definedName>
    <definedName name="DF_ve" localSheetId="17">#REF!</definedName>
    <definedName name="DF_ve">#REF!</definedName>
    <definedName name="DF_ve_28" localSheetId="15">#REF!</definedName>
    <definedName name="DF_ve_28" localSheetId="17">#REF!</definedName>
    <definedName name="DF_ve_28">#REF!</definedName>
    <definedName name="DF_vi" localSheetId="15">#REF!</definedName>
    <definedName name="DF_vi" localSheetId="17">#REF!</definedName>
    <definedName name="DF_vi">#REF!</definedName>
    <definedName name="DF_vi_28" localSheetId="15">#REF!</definedName>
    <definedName name="DF_vi_28" localSheetId="17">#REF!</definedName>
    <definedName name="DF_vi_28">#REF!</definedName>
    <definedName name="dfas" localSheetId="15">#REF!</definedName>
    <definedName name="dfas" localSheetId="17">#REF!</definedName>
    <definedName name="dfas">#REF!</definedName>
    <definedName name="dfas_28" localSheetId="15">#REF!</definedName>
    <definedName name="dfas_28" localSheetId="17">#REF!</definedName>
    <definedName name="dfas_28">#REF!</definedName>
    <definedName name="dfcr" localSheetId="15">#REF!</definedName>
    <definedName name="dfcr" localSheetId="17">#REF!</definedName>
    <definedName name="dfcr">#REF!</definedName>
    <definedName name="dfcr_28" localSheetId="15">#REF!</definedName>
    <definedName name="dfcr_28" localSheetId="17">#REF!</definedName>
    <definedName name="dfcr_28">#REF!</definedName>
    <definedName name="dfcrs" localSheetId="15">#REF!</definedName>
    <definedName name="dfcrs" localSheetId="17">#REF!</definedName>
    <definedName name="dfcrs">#REF!</definedName>
    <definedName name="dfcrs_28" localSheetId="15">#REF!</definedName>
    <definedName name="dfcrs_28" localSheetId="17">#REF!</definedName>
    <definedName name="dfcrs_28">#REF!</definedName>
    <definedName name="dfes" localSheetId="15">#REF!</definedName>
    <definedName name="dfes" localSheetId="17">#REF!</definedName>
    <definedName name="dfes">#REF!</definedName>
    <definedName name="dfes_28" localSheetId="15">#REF!</definedName>
    <definedName name="dfes_28" localSheetId="17">#REF!</definedName>
    <definedName name="dfes_28">#REF!</definedName>
    <definedName name="dffr" localSheetId="15">#REF!</definedName>
    <definedName name="dffr" localSheetId="17">#REF!</definedName>
    <definedName name="dffr">#REF!</definedName>
    <definedName name="dffr_28" localSheetId="15">#REF!</definedName>
    <definedName name="dffr_28" localSheetId="17">#REF!</definedName>
    <definedName name="dffr_28">#REF!</definedName>
    <definedName name="dflk">#N/A</definedName>
    <definedName name="dfpf" localSheetId="15">#REF!</definedName>
    <definedName name="dfpf" localSheetId="17">#REF!</definedName>
    <definedName name="dfpf">#REF!</definedName>
    <definedName name="dfpf_28" localSheetId="15">#REF!</definedName>
    <definedName name="dfpf_28" localSheetId="17">#REF!</definedName>
    <definedName name="dfpf_28">#REF!</definedName>
    <definedName name="dfs" localSheetId="15">#REF!</definedName>
    <definedName name="dfs" localSheetId="17">#REF!</definedName>
    <definedName name="dfs">#REF!</definedName>
    <definedName name="dfs_28" localSheetId="15">#REF!</definedName>
    <definedName name="dfs_28" localSheetId="17">#REF!</definedName>
    <definedName name="dfs_28">#REF!</definedName>
    <definedName name="DFSDF" localSheetId="15" hidden="1">{"'Sheet1'!$L$16"}</definedName>
    <definedName name="DFSDF" localSheetId="16" hidden="1">{"'Sheet1'!$L$16"}</definedName>
    <definedName name="DFSDF" localSheetId="17" hidden="1">{"'Sheet1'!$L$16"}</definedName>
    <definedName name="DFSDF" localSheetId="14" hidden="1">{"'Sheet1'!$L$16"}</definedName>
    <definedName name="DFSDF" hidden="1">{"'Sheet1'!$L$16"}</definedName>
    <definedName name="dfsh" localSheetId="15">#REF!</definedName>
    <definedName name="dfsh" localSheetId="17">#REF!</definedName>
    <definedName name="dfsh">#REF!</definedName>
    <definedName name="dfsh_28" localSheetId="15">#REF!</definedName>
    <definedName name="dfsh_28" localSheetId="17">#REF!</definedName>
    <definedName name="dfsh_28">#REF!</definedName>
    <definedName name="DFv" localSheetId="15">#REF!</definedName>
    <definedName name="DFv" localSheetId="17">#REF!</definedName>
    <definedName name="DFv">#REF!</definedName>
    <definedName name="DFv_28" localSheetId="15">#REF!</definedName>
    <definedName name="DFv_28" localSheetId="17">#REF!</definedName>
    <definedName name="DFv_28">#REF!</definedName>
    <definedName name="dg" localSheetId="15">#REF!</definedName>
    <definedName name="dg" localSheetId="16">#REF!</definedName>
    <definedName name="dg" localSheetId="17">#REF!</definedName>
    <definedName name="dg" localSheetId="14">#REF!</definedName>
    <definedName name="dg" localSheetId="20">#REF!</definedName>
    <definedName name="dg">#REF!</definedName>
    <definedName name="dg_5cau" localSheetId="15">#REF!</definedName>
    <definedName name="dg_5cau" localSheetId="16">#REF!</definedName>
    <definedName name="dg_5cau" localSheetId="17">#REF!</definedName>
    <definedName name="dg_5cau" localSheetId="14">#REF!</definedName>
    <definedName name="dg_5cau" localSheetId="19">#REF!</definedName>
    <definedName name="dg_5cau" localSheetId="20">#REF!</definedName>
    <definedName name="dg_5cau">#REF!</definedName>
    <definedName name="dg_5cau_20" localSheetId="15">#REF!</definedName>
    <definedName name="dg_5cau_20" localSheetId="17">#REF!</definedName>
    <definedName name="dg_5cau_20">#REF!</definedName>
    <definedName name="dg_5cau_28" localSheetId="15">#REF!</definedName>
    <definedName name="dg_5cau_28" localSheetId="17">#REF!</definedName>
    <definedName name="dg_5cau_28">#REF!</definedName>
    <definedName name="DG_M_C_X" localSheetId="15">#REF!</definedName>
    <definedName name="DG_M_C_X" localSheetId="16">#REF!</definedName>
    <definedName name="DG_M_C_X" localSheetId="17">#REF!</definedName>
    <definedName name="DG_M_C_X" localSheetId="14">#REF!</definedName>
    <definedName name="DG_M_C_X" localSheetId="20">#REF!</definedName>
    <definedName name="DG_M_C_X">#REF!</definedName>
    <definedName name="DG_M_C_X_20" localSheetId="15">#REF!</definedName>
    <definedName name="DG_M_C_X_20" localSheetId="17">#REF!</definedName>
    <definedName name="DG_M_C_X_20">#REF!</definedName>
    <definedName name="DG_M_C_X_28" localSheetId="15">#REF!</definedName>
    <definedName name="DG_M_C_X_28" localSheetId="17">#REF!</definedName>
    <definedName name="DG_M_C_X_28">#REF!</definedName>
    <definedName name="DG1M3BETONG" localSheetId="15">#REF!</definedName>
    <definedName name="DG1M3BETONG" localSheetId="17">#REF!</definedName>
    <definedName name="DG1M3BETONG">#REF!</definedName>
    <definedName name="DG1M3BETONG_20" localSheetId="15">#REF!</definedName>
    <definedName name="DG1M3BETONG_20" localSheetId="17">#REF!</definedName>
    <definedName name="DG1M3BETONG_20">#REF!</definedName>
    <definedName name="DG1M3BETONG_28" localSheetId="15">#REF!</definedName>
    <definedName name="DG1M3BETONG_28" localSheetId="17">#REF!</definedName>
    <definedName name="DG1M3BETONG_28">#REF!</definedName>
    <definedName name="dgbdII" localSheetId="15">#REF!</definedName>
    <definedName name="dgbdII" localSheetId="17">#REF!</definedName>
    <definedName name="dgbdII">#REF!</definedName>
    <definedName name="dgc" localSheetId="15">#REF!</definedName>
    <definedName name="dgc" localSheetId="16">#REF!</definedName>
    <definedName name="dgc" localSheetId="17">#REF!</definedName>
    <definedName name="dgc" localSheetId="14">#REF!</definedName>
    <definedName name="dgc" localSheetId="19">#REF!</definedName>
    <definedName name="dgc" localSheetId="20">#REF!</definedName>
    <definedName name="dgc">#REF!</definedName>
    <definedName name="dgc_20" localSheetId="15">#REF!</definedName>
    <definedName name="dgc_20" localSheetId="17">#REF!</definedName>
    <definedName name="dgc_20">#REF!</definedName>
    <definedName name="dgc_28" localSheetId="15">#REF!</definedName>
    <definedName name="dgc_28" localSheetId="17">#REF!</definedName>
    <definedName name="dgc_28">#REF!</definedName>
    <definedName name="DGCocKhoanNhoi" localSheetId="15">#REF!</definedName>
    <definedName name="DGCocKhoanNhoi" localSheetId="17">#REF!</definedName>
    <definedName name="DGCocKhoanNhoi">#REF!</definedName>
    <definedName name="DGCocOng_D1M" localSheetId="15">#REF!</definedName>
    <definedName name="DGCocOng_D1M" localSheetId="17">#REF!</definedName>
    <definedName name="DGCocOng_D1M">#REF!</definedName>
    <definedName name="dgct" localSheetId="15">#REF!</definedName>
    <definedName name="dgct" localSheetId="17">#REF!</definedName>
    <definedName name="dgct">#REF!</definedName>
    <definedName name="DGCT_L.SON1" localSheetId="15">#REF!</definedName>
    <definedName name="DGCT_L.SON1" localSheetId="17">#REF!</definedName>
    <definedName name="DGCT_L.SON1">#REF!</definedName>
    <definedName name="DGCT_T.Quy_P.Thuy_Q" localSheetId="15">#REF!</definedName>
    <definedName name="DGCT_T.Quy_P.Thuy_Q" localSheetId="16">#REF!</definedName>
    <definedName name="DGCT_T.Quy_P.Thuy_Q" localSheetId="17">#REF!</definedName>
    <definedName name="DGCT_T.Quy_P.Thuy_Q" localSheetId="14">#REF!</definedName>
    <definedName name="DGCT_T.Quy_P.Thuy_Q" localSheetId="20">#REF!</definedName>
    <definedName name="DGCT_T.Quy_P.Thuy_Q">#REF!</definedName>
    <definedName name="DGCT_TRAUQUYPHUTHUY_HN" localSheetId="15">#REF!</definedName>
    <definedName name="DGCT_TRAUQUYPHUTHUY_HN" localSheetId="16">#REF!</definedName>
    <definedName name="DGCT_TRAUQUYPHUTHUY_HN" localSheetId="17">#REF!</definedName>
    <definedName name="DGCT_TRAUQUYPHUTHUY_HN" localSheetId="14">#REF!</definedName>
    <definedName name="DGCT_TRAUQUYPHUTHUY_HN" localSheetId="20">#REF!</definedName>
    <definedName name="DGCT_TRAUQUYPHUTHUY_HN">#REF!</definedName>
    <definedName name="DGCTDam33" localSheetId="15">#REF!</definedName>
    <definedName name="DGCTDam33" localSheetId="17">#REF!</definedName>
    <definedName name="DGCTDam33">#REF!</definedName>
    <definedName name="DGCTdamKhungT" localSheetId="15">#REF!</definedName>
    <definedName name="DGCTdamKhungT" localSheetId="17">#REF!</definedName>
    <definedName name="DGCTdamKhungT">#REF!</definedName>
    <definedName name="DGCTI592" localSheetId="15">#REF!</definedName>
    <definedName name="DGCTI592" localSheetId="17">#REF!</definedName>
    <definedName name="DGCTI592">#REF!</definedName>
    <definedName name="DGCTI592_28" localSheetId="15">#REF!</definedName>
    <definedName name="DGCTI592_28" localSheetId="17">#REF!</definedName>
    <definedName name="DGCTI592_28">#REF!</definedName>
    <definedName name="DGCTMatCauLanCan" localSheetId="15">#REF!</definedName>
    <definedName name="DGCTMatCauLanCan" localSheetId="17">#REF!</definedName>
    <definedName name="DGCTMatCauLanCan">#REF!</definedName>
    <definedName name="dgctp2" localSheetId="15" hidden="1">{"'Sheet1'!$L$16"}</definedName>
    <definedName name="dgctp2" localSheetId="16" hidden="1">{"'Sheet1'!$L$16"}</definedName>
    <definedName name="dgctp2" localSheetId="17" hidden="1">{"'Sheet1'!$L$16"}</definedName>
    <definedName name="dgctp2" localSheetId="14" hidden="1">{"'Sheet1'!$L$16"}</definedName>
    <definedName name="dgctp2" hidden="1">{"'Sheet1'!$L$16"}</definedName>
    <definedName name="DGCTPhanDuoi" localSheetId="15">#REF!</definedName>
    <definedName name="DGCTPhanDuoi" localSheetId="17">#REF!</definedName>
    <definedName name="DGCTPhanDuoi">#REF!</definedName>
    <definedName name="dgd" localSheetId="15">#REF!</definedName>
    <definedName name="dgd" localSheetId="16">#REF!</definedName>
    <definedName name="dgd" localSheetId="17">#REF!</definedName>
    <definedName name="dgd" localSheetId="14">#REF!</definedName>
    <definedName name="dgd" localSheetId="19">#REF!</definedName>
    <definedName name="dgd" localSheetId="20">#REF!</definedName>
    <definedName name="dgd">#REF!</definedName>
    <definedName name="dgd_20" localSheetId="15">#REF!</definedName>
    <definedName name="dgd_20" localSheetId="17">#REF!</definedName>
    <definedName name="dgd_20">#REF!</definedName>
    <definedName name="dgd_28" localSheetId="15">#REF!</definedName>
    <definedName name="dgd_28" localSheetId="17">#REF!</definedName>
    <definedName name="dgd_28">#REF!</definedName>
    <definedName name="dgdz" localSheetId="15">#REF!</definedName>
    <definedName name="dgdz" localSheetId="17">#REF!</definedName>
    <definedName name="dgdz">#REF!</definedName>
    <definedName name="DGIA" localSheetId="15">#REF!</definedName>
    <definedName name="DGIA" localSheetId="16">#REF!</definedName>
    <definedName name="DGIA" localSheetId="17">#REF!</definedName>
    <definedName name="DGIA" localSheetId="14">#REF!</definedName>
    <definedName name="DGIA" localSheetId="20">#REF!</definedName>
    <definedName name="DGIA">#REF!</definedName>
    <definedName name="DGIA_28" localSheetId="15">#REF!</definedName>
    <definedName name="DGIA_28" localSheetId="17">#REF!</definedName>
    <definedName name="DGIA_28">#REF!</definedName>
    <definedName name="DGIA2" localSheetId="15">#REF!</definedName>
    <definedName name="DGIA2" localSheetId="16">#REF!</definedName>
    <definedName name="DGIA2" localSheetId="17">#REF!</definedName>
    <definedName name="DGIA2" localSheetId="14">#REF!</definedName>
    <definedName name="DGIA2" localSheetId="20">#REF!</definedName>
    <definedName name="DGIA2">#REF!</definedName>
    <definedName name="DGIA2_20" localSheetId="15">#REF!</definedName>
    <definedName name="DGIA2_20" localSheetId="17">#REF!</definedName>
    <definedName name="DGIA2_20">#REF!</definedName>
    <definedName name="DGIA2_28" localSheetId="15">#REF!</definedName>
    <definedName name="DGIA2_28" localSheetId="17">#REF!</definedName>
    <definedName name="DGIA2_28">#REF!</definedName>
    <definedName name="DGiaT" localSheetId="15">#REF!</definedName>
    <definedName name="DGiaT" localSheetId="17">#REF!</definedName>
    <definedName name="DGiaT">#REF!</definedName>
    <definedName name="DGiaTN" localSheetId="15">#REF!</definedName>
    <definedName name="DGiaTN" localSheetId="17">#REF!</definedName>
    <definedName name="DGiaTN">#REF!</definedName>
    <definedName name="DGM_1" localSheetId="15">#REF!</definedName>
    <definedName name="DGM_1" localSheetId="17">#REF!</definedName>
    <definedName name="DGM_1">#REF!</definedName>
    <definedName name="DGM_2" localSheetId="15">#REF!</definedName>
    <definedName name="DGM_2" localSheetId="17">#REF!</definedName>
    <definedName name="DGM_2">#REF!</definedName>
    <definedName name="DGM_20" localSheetId="15">#REF!</definedName>
    <definedName name="DGM_20" localSheetId="17">#REF!</definedName>
    <definedName name="DGM_20">#REF!</definedName>
    <definedName name="DGM_25" localSheetId="15">#REF!</definedName>
    <definedName name="DGM_25" localSheetId="17">#REF!</definedName>
    <definedName name="DGM_25">#REF!</definedName>
    <definedName name="DGM_26" localSheetId="15">#REF!</definedName>
    <definedName name="DGM_26" localSheetId="17">#REF!</definedName>
    <definedName name="DGM_26">#REF!</definedName>
    <definedName name="DGM_28" localSheetId="15">#REF!</definedName>
    <definedName name="DGM_28" localSheetId="17">#REF!</definedName>
    <definedName name="DGM_28">#REF!</definedName>
    <definedName name="DGM_3_1" localSheetId="15">#REF!</definedName>
    <definedName name="DGM_3_1" localSheetId="17">#REF!</definedName>
    <definedName name="DGM_3_1">#REF!</definedName>
    <definedName name="DGM_3_2" localSheetId="15">#REF!</definedName>
    <definedName name="DGM_3_2" localSheetId="17">#REF!</definedName>
    <definedName name="DGM_3_2">#REF!</definedName>
    <definedName name="DGM_3_20" localSheetId="15">#REF!</definedName>
    <definedName name="DGM_3_20" localSheetId="17">#REF!</definedName>
    <definedName name="DGM_3_20">#REF!</definedName>
    <definedName name="DGM_3_25" localSheetId="15">#REF!</definedName>
    <definedName name="DGM_3_25" localSheetId="17">#REF!</definedName>
    <definedName name="DGM_3_25">#REF!</definedName>
    <definedName name="dgnc" localSheetId="15">#REF!</definedName>
    <definedName name="dgnc" localSheetId="16">#REF!</definedName>
    <definedName name="dgnc" localSheetId="17">#REF!</definedName>
    <definedName name="dgnc" localSheetId="14">#REF!</definedName>
    <definedName name="dgnc">#REF!</definedName>
    <definedName name="dgnc_26" localSheetId="15">#REF!</definedName>
    <definedName name="dgnc_26" localSheetId="17">#REF!</definedName>
    <definedName name="dgnc_26">#REF!</definedName>
    <definedName name="dgnc_28" localSheetId="15">#REF!</definedName>
    <definedName name="dgnc_28" localSheetId="17">#REF!</definedName>
    <definedName name="dgnc_28">#REF!</definedName>
    <definedName name="dgnc_3">"$#REF!.$A$255:$G$420"</definedName>
    <definedName name="DGNCTT" localSheetId="15">#REF!</definedName>
    <definedName name="DGNCTT" localSheetId="17">#REF!</definedName>
    <definedName name="DGNCTT">#REF!</definedName>
    <definedName name="dgqndn" localSheetId="15">#REF!</definedName>
    <definedName name="dgqndn" localSheetId="17">#REF!</definedName>
    <definedName name="dgqndn">#REF!</definedName>
    <definedName name="dgt100_26" localSheetId="15">#REF!</definedName>
    <definedName name="dgt100_26" localSheetId="17">#REF!</definedName>
    <definedName name="dgt100_26">#REF!</definedName>
    <definedName name="dgt100_28" localSheetId="15">#REF!</definedName>
    <definedName name="dgt100_28" localSheetId="17">#REF!</definedName>
    <definedName name="dgt100_28">#REF!</definedName>
    <definedName name="dgt100_3">NA()</definedName>
    <definedName name="DGTH" localSheetId="19">#REF!</definedName>
    <definedName name="DGTH" localSheetId="20">#REF!</definedName>
    <definedName name="DGTH">NA()</definedName>
    <definedName name="DGTH_26" localSheetId="15">#REF!</definedName>
    <definedName name="DGTH_26" localSheetId="17">#REF!</definedName>
    <definedName name="DGTH_26">#REF!</definedName>
    <definedName name="DGTH_28" localSheetId="15">#REF!</definedName>
    <definedName name="DGTH_28" localSheetId="17">#REF!</definedName>
    <definedName name="DGTH_28">#REF!</definedName>
    <definedName name="DGTH_3">NA()</definedName>
    <definedName name="DGTH1_1" localSheetId="15">#REF!</definedName>
    <definedName name="DGTH1_1" localSheetId="17">#REF!</definedName>
    <definedName name="DGTH1_1">#REF!</definedName>
    <definedName name="DGTH1_2" localSheetId="15">#REF!</definedName>
    <definedName name="DGTH1_2" localSheetId="17">#REF!</definedName>
    <definedName name="DGTH1_2">#REF!</definedName>
    <definedName name="DGTH1_20" localSheetId="15">#REF!</definedName>
    <definedName name="DGTH1_20" localSheetId="17">#REF!</definedName>
    <definedName name="DGTH1_20">#REF!</definedName>
    <definedName name="DGTH1_25" localSheetId="15">#REF!</definedName>
    <definedName name="DGTH1_25" localSheetId="17">#REF!</definedName>
    <definedName name="DGTH1_25">#REF!</definedName>
    <definedName name="DGTH1_26" localSheetId="15">#REF!</definedName>
    <definedName name="DGTH1_26" localSheetId="17">#REF!</definedName>
    <definedName name="DGTH1_26">#REF!</definedName>
    <definedName name="DGTH1_28" localSheetId="15">#REF!</definedName>
    <definedName name="DGTH1_28" localSheetId="17">#REF!</definedName>
    <definedName name="DGTH1_28">#REF!</definedName>
    <definedName name="DGTH1_3_1" localSheetId="15">#REF!</definedName>
    <definedName name="DGTH1_3_1" localSheetId="17">#REF!</definedName>
    <definedName name="DGTH1_3_1">#REF!</definedName>
    <definedName name="DGTH1_3_2" localSheetId="15">#REF!</definedName>
    <definedName name="DGTH1_3_2" localSheetId="17">#REF!</definedName>
    <definedName name="DGTH1_3_2">#REF!</definedName>
    <definedName name="DGTH1_3_20" localSheetId="15">#REF!</definedName>
    <definedName name="DGTH1_3_20" localSheetId="17">#REF!</definedName>
    <definedName name="DGTH1_3_20">#REF!</definedName>
    <definedName name="DGTH1_3_25" localSheetId="15">#REF!</definedName>
    <definedName name="DGTH1_3_25" localSheetId="17">#REF!</definedName>
    <definedName name="DGTH1_3_25">#REF!</definedName>
    <definedName name="dgth2_1" localSheetId="15">#REF!</definedName>
    <definedName name="dgth2_1" localSheetId="17">#REF!</definedName>
    <definedName name="dgth2_1">#REF!</definedName>
    <definedName name="dgth2_2" localSheetId="15">#REF!</definedName>
    <definedName name="dgth2_2" localSheetId="17">#REF!</definedName>
    <definedName name="dgth2_2">#REF!</definedName>
    <definedName name="dgth2_20" localSheetId="15">#REF!</definedName>
    <definedName name="dgth2_20" localSheetId="17">#REF!</definedName>
    <definedName name="dgth2_20">#REF!</definedName>
    <definedName name="dgth2_25" localSheetId="15">#REF!</definedName>
    <definedName name="dgth2_25" localSheetId="17">#REF!</definedName>
    <definedName name="dgth2_25">#REF!</definedName>
    <definedName name="dgth2_26" localSheetId="15">#REF!</definedName>
    <definedName name="dgth2_26" localSheetId="17">#REF!</definedName>
    <definedName name="dgth2_26">#REF!</definedName>
    <definedName name="dgth2_28" localSheetId="15">#REF!</definedName>
    <definedName name="dgth2_28" localSheetId="17">#REF!</definedName>
    <definedName name="dgth2_28">#REF!</definedName>
    <definedName name="dgth2_3_1" localSheetId="15">#REF!</definedName>
    <definedName name="dgth2_3_1" localSheetId="17">#REF!</definedName>
    <definedName name="dgth2_3_1">#REF!</definedName>
    <definedName name="dgth2_3_2" localSheetId="15">#REF!</definedName>
    <definedName name="dgth2_3_2" localSheetId="17">#REF!</definedName>
    <definedName name="dgth2_3_2">#REF!</definedName>
    <definedName name="dgth2_3_20" localSheetId="15">#REF!</definedName>
    <definedName name="dgth2_3_20" localSheetId="17">#REF!</definedName>
    <definedName name="dgth2_3_20">#REF!</definedName>
    <definedName name="dgth2_3_25" localSheetId="15">#REF!</definedName>
    <definedName name="dgth2_3_25" localSheetId="17">#REF!</definedName>
    <definedName name="dgth2_3_25">#REF!</definedName>
    <definedName name="DGTHCT" localSheetId="15">#REF!</definedName>
    <definedName name="DGTHCT" localSheetId="17">#REF!</definedName>
    <definedName name="DGTHCT">#REF!</definedName>
    <definedName name="DGTHCT_28" localSheetId="15">#REF!</definedName>
    <definedName name="DGTHCT_28" localSheetId="17">#REF!</definedName>
    <definedName name="DGTHCT_28">#REF!</definedName>
    <definedName name="DGTHDZ0_4" localSheetId="15">#REF!</definedName>
    <definedName name="DGTHDZ0_4" localSheetId="17">#REF!</definedName>
    <definedName name="DGTHDZ0_4">#REF!</definedName>
    <definedName name="DGTHDZ0_4_28" localSheetId="15">#REF!</definedName>
    <definedName name="DGTHDZ0_4_28" localSheetId="17">#REF!</definedName>
    <definedName name="DGTHDZ0_4_28">#REF!</definedName>
    <definedName name="DGTHDZ35" localSheetId="15">#REF!</definedName>
    <definedName name="DGTHDZ35" localSheetId="17">#REF!</definedName>
    <definedName name="DGTHDZ35">#REF!</definedName>
    <definedName name="DGTHDZ35_28" localSheetId="15">#REF!</definedName>
    <definedName name="DGTHDZ35_28" localSheetId="17">#REF!</definedName>
    <definedName name="DGTHDZ35_28">#REF!</definedName>
    <definedName name="DGTHTBA" localSheetId="15">#REF!</definedName>
    <definedName name="DGTHTBA" localSheetId="17">#REF!</definedName>
    <definedName name="DGTHTBA">#REF!</definedName>
    <definedName name="DGTHTBA_28" localSheetId="15">#REF!</definedName>
    <definedName name="DGTHTBA_28" localSheetId="17">#REF!</definedName>
    <definedName name="DGTHTBA_28">#REF!</definedName>
    <definedName name="DGTHTH" localSheetId="15">#REF!</definedName>
    <definedName name="DGTHTH" localSheetId="17">#REF!</definedName>
    <definedName name="DGTHTH">#REF!</definedName>
    <definedName name="DGTHTH_28" localSheetId="15">#REF!</definedName>
    <definedName name="DGTHTH_28" localSheetId="17">#REF!</definedName>
    <definedName name="DGTHTH_28">#REF!</definedName>
    <definedName name="DGTN" localSheetId="15">#REF!</definedName>
    <definedName name="DGTN" localSheetId="17">#REF!</definedName>
    <definedName name="DGTN">#REF!</definedName>
    <definedName name="DGTR_1" localSheetId="15">#REF!</definedName>
    <definedName name="DGTR_1" localSheetId="17">#REF!</definedName>
    <definedName name="DGTR_1">#REF!</definedName>
    <definedName name="DGTR_2" localSheetId="15">#REF!</definedName>
    <definedName name="DGTR_2" localSheetId="17">#REF!</definedName>
    <definedName name="DGTR_2">#REF!</definedName>
    <definedName name="DGTR_20" localSheetId="15">#REF!</definedName>
    <definedName name="DGTR_20" localSheetId="17">#REF!</definedName>
    <definedName name="DGTR_20">#REF!</definedName>
    <definedName name="DGTR_25" localSheetId="15">#REF!</definedName>
    <definedName name="DGTR_25" localSheetId="17">#REF!</definedName>
    <definedName name="DGTR_25">#REF!</definedName>
    <definedName name="DGTR_26" localSheetId="15">#REF!</definedName>
    <definedName name="DGTR_26" localSheetId="17">#REF!</definedName>
    <definedName name="DGTR_26">#REF!</definedName>
    <definedName name="DGTR_28" localSheetId="15">#REF!</definedName>
    <definedName name="DGTR_28" localSheetId="17">#REF!</definedName>
    <definedName name="DGTR_28">#REF!</definedName>
    <definedName name="DGTR_3_1" localSheetId="15">#REF!</definedName>
    <definedName name="DGTR_3_1" localSheetId="17">#REF!</definedName>
    <definedName name="DGTR_3_1">#REF!</definedName>
    <definedName name="DGTR_3_2" localSheetId="15">#REF!</definedName>
    <definedName name="DGTR_3_2" localSheetId="17">#REF!</definedName>
    <definedName name="DGTR_3_2">#REF!</definedName>
    <definedName name="DGTR_3_20" localSheetId="15">#REF!</definedName>
    <definedName name="DGTR_3_20" localSheetId="17">#REF!</definedName>
    <definedName name="DGTR_3_20">#REF!</definedName>
    <definedName name="DGTR_3_25" localSheetId="15">#REF!</definedName>
    <definedName name="DGTR_3_25" localSheetId="17">#REF!</definedName>
    <definedName name="DGTR_3_25">#REF!</definedName>
    <definedName name="DGTV" localSheetId="15">#REF!</definedName>
    <definedName name="DGTV" localSheetId="17">#REF!</definedName>
    <definedName name="DGTV">#REF!</definedName>
    <definedName name="DGTV_20" localSheetId="15">#REF!</definedName>
    <definedName name="DGTV_20" localSheetId="17">#REF!</definedName>
    <definedName name="DGTV_20">#REF!</definedName>
    <definedName name="DGTV_28" localSheetId="15">#REF!</definedName>
    <definedName name="DGTV_28" localSheetId="17">#REF!</definedName>
    <definedName name="DGTV_28">#REF!</definedName>
    <definedName name="dgvc" localSheetId="15">#REF!</definedName>
    <definedName name="dgvc" localSheetId="17">#REF!</definedName>
    <definedName name="dgvc">#REF!</definedName>
    <definedName name="dgvl" localSheetId="15">#REF!</definedName>
    <definedName name="dgvl" localSheetId="16">#REF!</definedName>
    <definedName name="dgvl" localSheetId="17">#REF!</definedName>
    <definedName name="dgvl" localSheetId="14">#REF!</definedName>
    <definedName name="dgvl" localSheetId="19">#REF!</definedName>
    <definedName name="dgvl" localSheetId="20">#REF!</definedName>
    <definedName name="dgvl">#REF!</definedName>
    <definedName name="dgvl_26" localSheetId="15">#REF!</definedName>
    <definedName name="dgvl_26" localSheetId="17">#REF!</definedName>
    <definedName name="dgvl_26">#REF!</definedName>
    <definedName name="dgvl_28" localSheetId="15">#REF!</definedName>
    <definedName name="dgvl_28" localSheetId="17">#REF!</definedName>
    <definedName name="dgvl_28">#REF!</definedName>
    <definedName name="dgvl_3">"$#REF!.$A$5:$H$248"</definedName>
    <definedName name="DGVL1_1" localSheetId="15">#REF!</definedName>
    <definedName name="DGVL1_1" localSheetId="17">#REF!</definedName>
    <definedName name="DGVL1_1">#REF!</definedName>
    <definedName name="DGVL1_2" localSheetId="15">#REF!</definedName>
    <definedName name="DGVL1_2" localSheetId="17">#REF!</definedName>
    <definedName name="DGVL1_2">#REF!</definedName>
    <definedName name="DGVL1_20" localSheetId="15">#REF!</definedName>
    <definedName name="DGVL1_20" localSheetId="17">#REF!</definedName>
    <definedName name="DGVL1_20">#REF!</definedName>
    <definedName name="DGVL1_25" localSheetId="15">#REF!</definedName>
    <definedName name="DGVL1_25" localSheetId="17">#REF!</definedName>
    <definedName name="DGVL1_25">#REF!</definedName>
    <definedName name="DGVL1_26" localSheetId="15">#REF!</definedName>
    <definedName name="DGVL1_26" localSheetId="17">#REF!</definedName>
    <definedName name="DGVL1_26">#REF!</definedName>
    <definedName name="DGVL1_28" localSheetId="15">#REF!</definedName>
    <definedName name="DGVL1_28" localSheetId="17">#REF!</definedName>
    <definedName name="DGVL1_28">#REF!</definedName>
    <definedName name="DGVL1_3_1" localSheetId="15">#REF!</definedName>
    <definedName name="DGVL1_3_1" localSheetId="17">#REF!</definedName>
    <definedName name="DGVL1_3_1">#REF!</definedName>
    <definedName name="DGVL1_3_2" localSheetId="15">#REF!</definedName>
    <definedName name="DGVL1_3_2" localSheetId="17">#REF!</definedName>
    <definedName name="DGVL1_3_2">#REF!</definedName>
    <definedName name="DGVL1_3_20" localSheetId="15">#REF!</definedName>
    <definedName name="DGVL1_3_20" localSheetId="17">#REF!</definedName>
    <definedName name="DGVL1_3_20">#REF!</definedName>
    <definedName name="DGVL1_3_25" localSheetId="15">#REF!</definedName>
    <definedName name="DGVL1_3_25" localSheetId="17">#REF!</definedName>
    <definedName name="DGVL1_3_25">#REF!</definedName>
    <definedName name="Dgvlcau" localSheetId="15">#REF!</definedName>
    <definedName name="Dgvlcau" localSheetId="17">#REF!</definedName>
    <definedName name="Dgvlcau">#REF!</definedName>
    <definedName name="DGVT" localSheetId="15">#REF!</definedName>
    <definedName name="DGVT" localSheetId="17">#REF!</definedName>
    <definedName name="DGVT">#REF!</definedName>
    <definedName name="DGVT_28" localSheetId="15">#REF!</definedName>
    <definedName name="DGVT_28" localSheetId="17">#REF!</definedName>
    <definedName name="DGVT_28">#REF!</definedName>
    <definedName name="dgxhiencau" localSheetId="15">#REF!</definedName>
    <definedName name="dgxhiencau" localSheetId="17">#REF!</definedName>
    <definedName name="dgxhiencau">#REF!</definedName>
    <definedName name="dgxhiencau_20" localSheetId="15">#REF!</definedName>
    <definedName name="dgxhiencau_20" localSheetId="17">#REF!</definedName>
    <definedName name="dgxhiencau_20">#REF!</definedName>
    <definedName name="dgxhienduong" localSheetId="15">#REF!</definedName>
    <definedName name="dgxhienduong" localSheetId="17">#REF!</definedName>
    <definedName name="dgxhienduong">#REF!</definedName>
    <definedName name="dgxhienduong_20" localSheetId="15">#REF!</definedName>
    <definedName name="dgxhienduong_20" localSheetId="17">#REF!</definedName>
    <definedName name="dgxhienduong_20">#REF!</definedName>
    <definedName name="dh" localSheetId="15">#REF!</definedName>
    <definedName name="dh" localSheetId="17">#REF!</definedName>
    <definedName name="dh">#REF!</definedName>
    <definedName name="dh_28" localSheetId="15">#REF!</definedName>
    <definedName name="dh_28" localSheetId="17">#REF!</definedName>
    <definedName name="dh_28">#REF!</definedName>
    <definedName name="dhoa" localSheetId="15">#REF!</definedName>
    <definedName name="dhoa" localSheetId="17">#REF!</definedName>
    <definedName name="dhoa">#REF!</definedName>
    <definedName name="dhoa_20" localSheetId="15">#REF!</definedName>
    <definedName name="dhoa_20" localSheetId="17">#REF!</definedName>
    <definedName name="dhoa_20">#REF!</definedName>
    <definedName name="dhoc" localSheetId="15">#REF!</definedName>
    <definedName name="dhoc" localSheetId="17">#REF!</definedName>
    <definedName name="dhoc">#REF!</definedName>
    <definedName name="dhoc_20" localSheetId="15">#REF!</definedName>
    <definedName name="dhoc_20" localSheetId="17">#REF!</definedName>
    <definedName name="dhoc_20">#REF!</definedName>
    <definedName name="dhoc_28" localSheetId="15">#REF!</definedName>
    <definedName name="dhoc_28" localSheetId="17">#REF!</definedName>
    <definedName name="dhoc_28">#REF!</definedName>
    <definedName name="dhom" localSheetId="15">#REF!</definedName>
    <definedName name="dhom" localSheetId="17">#REF!</definedName>
    <definedName name="dhom">#REF!</definedName>
    <definedName name="dhom_28" localSheetId="15">#REF!</definedName>
    <definedName name="dhom_28" localSheetId="17">#REF!</definedName>
    <definedName name="dhom_28">#REF!</definedName>
    <definedName name="di" localSheetId="15">#REF!</definedName>
    <definedName name="di" localSheetId="17">#REF!</definedName>
    <definedName name="di">#REF!</definedName>
    <definedName name="DICH11" localSheetId="15">#REF!</definedName>
    <definedName name="DICH11" localSheetId="17">#REF!</definedName>
    <definedName name="DICH11">#REF!</definedName>
    <definedName name="DICH11_20" localSheetId="15">#REF!</definedName>
    <definedName name="DICH11_20" localSheetId="17">#REF!</definedName>
    <definedName name="DICH11_20">#REF!</definedName>
    <definedName name="DICH11_28" localSheetId="15">#REF!</definedName>
    <definedName name="DICH11_28" localSheetId="17">#REF!</definedName>
    <definedName name="DICH11_28">#REF!</definedName>
    <definedName name="dich22" localSheetId="15">#REF!</definedName>
    <definedName name="dich22" localSheetId="17">#REF!</definedName>
    <definedName name="dich22">#REF!</definedName>
    <definedName name="dich22_20" localSheetId="15">#REF!</definedName>
    <definedName name="dich22_20" localSheetId="17">#REF!</definedName>
    <definedName name="dich22_20">#REF!</definedName>
    <definedName name="dich22_28" localSheetId="15">#REF!</definedName>
    <definedName name="dich22_28" localSheetId="17">#REF!</definedName>
    <definedName name="dich22_28">#REF!</definedName>
    <definedName name="dien" localSheetId="15">#REF!</definedName>
    <definedName name="dien" localSheetId="16">#REF!</definedName>
    <definedName name="dien" localSheetId="17">#REF!</definedName>
    <definedName name="dien" localSheetId="14">#REF!</definedName>
    <definedName name="dien" localSheetId="20">#REF!</definedName>
    <definedName name="dien">#REF!</definedName>
    <definedName name="Dien_Luong_nam" localSheetId="15">#REF!</definedName>
    <definedName name="Dien_Luong_nam" localSheetId="17">#REF!</definedName>
    <definedName name="Dien_Luong_nam">#REF!</definedName>
    <definedName name="Dien_nang_so_cap" localSheetId="15">#REF!</definedName>
    <definedName name="Dien_nang_so_cap" localSheetId="17">#REF!</definedName>
    <definedName name="Dien_nang_so_cap">#REF!</definedName>
    <definedName name="Dien_nang_thu_cap" localSheetId="15">#REF!</definedName>
    <definedName name="Dien_nang_thu_cap" localSheetId="17">#REF!</definedName>
    <definedName name="Dien_nang_thu_cap">#REF!</definedName>
    <definedName name="dienluc" localSheetId="15" hidden="1">{#N/A,#N/A,FALSE,"Chi tiÆt"}</definedName>
    <definedName name="dienluc" localSheetId="16" hidden="1">{#N/A,#N/A,FALSE,"Chi tiÆt"}</definedName>
    <definedName name="dienluc" localSheetId="17" hidden="1">{#N/A,#N/A,FALSE,"Chi tiÆt"}</definedName>
    <definedName name="dienluc" localSheetId="14" hidden="1">{#N/A,#N/A,FALSE,"Chi tiÆt"}</definedName>
    <definedName name="dienluc" localSheetId="20" hidden="1">{#N/A,#N/A,FALSE,"Chi tiÆt"}</definedName>
    <definedName name="dienluc" hidden="1">{#N/A,#N/A,FALSE,"Chi tiÆt"}</definedName>
    <definedName name="dientichck" localSheetId="15">#REF!</definedName>
    <definedName name="dientichck" localSheetId="17">#REF!</definedName>
    <definedName name="dientichck">#REF!</definedName>
    <definedName name="Diezel" localSheetId="15">+#REF!</definedName>
    <definedName name="Diezel" localSheetId="17">+#REF!</definedName>
    <definedName name="Diezel">+#REF!</definedName>
    <definedName name="dim" localSheetId="15">#REF!</definedName>
    <definedName name="dim" localSheetId="17">#REF!</definedName>
    <definedName name="dim">#REF!</definedName>
    <definedName name="dim_20" localSheetId="15">#REF!</definedName>
    <definedName name="dim_20" localSheetId="17">#REF!</definedName>
    <definedName name="dim_20">#REF!</definedName>
    <definedName name="dim_28" localSheetId="15">#REF!</definedName>
    <definedName name="dim_28" localSheetId="17">#REF!</definedName>
    <definedName name="dim_28">#REF!</definedName>
    <definedName name="DIMM_64MB_ECC_PC133" localSheetId="15">#REF!</definedName>
    <definedName name="DIMM_64MB_ECC_PC133" localSheetId="17">#REF!</definedName>
    <definedName name="DIMM_64MB_ECC_PC133">#REF!</definedName>
    <definedName name="DIMM_64MB_ECC_PC133_28" localSheetId="15">#REF!</definedName>
    <definedName name="DIMM_64MB_ECC_PC133_28" localSheetId="17">#REF!</definedName>
    <definedName name="DIMM_64MB_ECC_PC133_28">#REF!</definedName>
    <definedName name="dinh">"$#REF!.$F$11"</definedName>
    <definedName name="dinh_26" localSheetId="15">#REF!</definedName>
    <definedName name="dinh_26" localSheetId="17">#REF!</definedName>
    <definedName name="dinh_26">#REF!</definedName>
    <definedName name="dinh_28" localSheetId="15">#REF!</definedName>
    <definedName name="dinh_28" localSheetId="17">#REF!</definedName>
    <definedName name="dinh_28">#REF!</definedName>
    <definedName name="dinh_3">"$#REF!.$F$11"</definedName>
    <definedName name="dinh2">"$#REF!.$O$4"</definedName>
    <definedName name="dinh2_26" localSheetId="15">#REF!</definedName>
    <definedName name="dinh2_26" localSheetId="17">#REF!</definedName>
    <definedName name="dinh2_26">#REF!</definedName>
    <definedName name="dinh2_28" localSheetId="15">#REF!</definedName>
    <definedName name="dinh2_28" localSheetId="17">#REF!</definedName>
    <definedName name="dinh2_28">#REF!</definedName>
    <definedName name="dinh2_3">"$#REF!.$O$4"</definedName>
    <definedName name="dinhdia" localSheetId="15">#REF!</definedName>
    <definedName name="dinhdia" localSheetId="17">#REF!</definedName>
    <definedName name="dinhdia">#REF!</definedName>
    <definedName name="dinhdia_20" localSheetId="15">#REF!</definedName>
    <definedName name="dinhdia_20" localSheetId="17">#REF!</definedName>
    <definedName name="dinhdia_20">#REF!</definedName>
    <definedName name="dinhmu" localSheetId="15">#REF!</definedName>
    <definedName name="dinhmu" localSheetId="17">#REF!</definedName>
    <definedName name="dinhmu">#REF!</definedName>
    <definedName name="dinhmu_20" localSheetId="15">#REF!</definedName>
    <definedName name="dinhmu_20" localSheetId="17">#REF!</definedName>
    <definedName name="dinhmu_20">#REF!</definedName>
    <definedName name="dinhmu_28" localSheetId="15">#REF!</definedName>
    <definedName name="dinhmu_28" localSheetId="17">#REF!</definedName>
    <definedName name="dinhmu_28">#REF!</definedName>
    <definedName name="Dinhmuc" localSheetId="15">#REF!</definedName>
    <definedName name="Dinhmuc" localSheetId="16">#REF!</definedName>
    <definedName name="Dinhmuc" localSheetId="17">#REF!</definedName>
    <definedName name="Dinhmuc" localSheetId="14">#REF!</definedName>
    <definedName name="Dinhmuc">#REF!</definedName>
    <definedName name="Dinhmuc_20" localSheetId="15">#REF!</definedName>
    <definedName name="Dinhmuc_20" localSheetId="17">#REF!</definedName>
    <definedName name="Dinhmuc_20">#REF!</definedName>
    <definedName name="Dinhmuc_28" localSheetId="15">#REF!</definedName>
    <definedName name="Dinhmuc_28" localSheetId="17">#REF!</definedName>
    <definedName name="Dinhmuc_28">#REF!</definedName>
    <definedName name="diÔn_gi_i" localSheetId="15">#REF!</definedName>
    <definedName name="diÔn_gi_i" localSheetId="17">#REF!</definedName>
    <definedName name="diÔn_gi_i">#REF!</definedName>
    <definedName name="Discount" localSheetId="15" hidden="1">#REF!</definedName>
    <definedName name="Discount" localSheetId="16" hidden="1">#REF!</definedName>
    <definedName name="Discount" localSheetId="17" hidden="1">#REF!</definedName>
    <definedName name="Discount" localSheetId="14" hidden="1">#REF!</definedName>
    <definedName name="Discount" hidden="1">#REF!</definedName>
    <definedName name="display_area_2" localSheetId="15" hidden="1">#REF!</definedName>
    <definedName name="display_area_2" localSheetId="16" hidden="1">#REF!</definedName>
    <definedName name="display_area_2" localSheetId="17" hidden="1">#REF!</definedName>
    <definedName name="display_area_2" localSheetId="14" hidden="1">#REF!</definedName>
    <definedName name="display_area_2" hidden="1">#REF!</definedName>
    <definedName name="DKTINH" localSheetId="16">{"'Sheet1'!$L$16"}</definedName>
    <definedName name="DKTINH" localSheetId="17">{"'Sheet1'!$L$16"}</definedName>
    <definedName name="DKTINH">{"'Sheet1'!$L$16"}</definedName>
    <definedName name="DL" localSheetId="15">#REF!</definedName>
    <definedName name="DL" localSheetId="17">#REF!</definedName>
    <definedName name="DL">#REF!</definedName>
    <definedName name="DL_28" localSheetId="15">#REF!</definedName>
    <definedName name="DL_28" localSheetId="17">#REF!</definedName>
    <definedName name="DL_28">#REF!</definedName>
    <definedName name="DL15HT">NA()</definedName>
    <definedName name="DL15HT_26" localSheetId="15">#REF!</definedName>
    <definedName name="DL15HT_26" localSheetId="17">#REF!</definedName>
    <definedName name="DL15HT_26">#REF!</definedName>
    <definedName name="DL15HT_28" localSheetId="15">#REF!</definedName>
    <definedName name="DL15HT_28" localSheetId="17">#REF!</definedName>
    <definedName name="DL15HT_28">#REF!</definedName>
    <definedName name="DL15HT_3">NA()</definedName>
    <definedName name="DL16HT">NA()</definedName>
    <definedName name="DL16HT_26" localSheetId="15">#REF!</definedName>
    <definedName name="DL16HT_26" localSheetId="17">#REF!</definedName>
    <definedName name="DL16HT_26">#REF!</definedName>
    <definedName name="DL16HT_28" localSheetId="15">#REF!</definedName>
    <definedName name="DL16HT_28" localSheetId="17">#REF!</definedName>
    <definedName name="DL16HT_28">#REF!</definedName>
    <definedName name="DL16HT_3">NA()</definedName>
    <definedName name="DL19HT">NA()</definedName>
    <definedName name="DL19HT_26" localSheetId="15">#REF!</definedName>
    <definedName name="DL19HT_26" localSheetId="17">#REF!</definedName>
    <definedName name="DL19HT_26">#REF!</definedName>
    <definedName name="DL19HT_28" localSheetId="15">#REF!</definedName>
    <definedName name="DL19HT_28" localSheetId="17">#REF!</definedName>
    <definedName name="DL19HT_28">#REF!</definedName>
    <definedName name="DL19HT_3">NA()</definedName>
    <definedName name="DL20HT">NA()</definedName>
    <definedName name="DL20HT_26" localSheetId="15">#REF!</definedName>
    <definedName name="DL20HT_26" localSheetId="17">#REF!</definedName>
    <definedName name="DL20HT_26">#REF!</definedName>
    <definedName name="DL20HT_28" localSheetId="15">#REF!</definedName>
    <definedName name="DL20HT_28" localSheetId="17">#REF!</definedName>
    <definedName name="DL20HT_28">#REF!</definedName>
    <definedName name="DL20HT_3">NA()</definedName>
    <definedName name="DLC" localSheetId="15">#REF!</definedName>
    <definedName name="DLC" localSheetId="17">#REF!</definedName>
    <definedName name="DLC">#REF!</definedName>
    <definedName name="DLC_20" localSheetId="15">#REF!</definedName>
    <definedName name="DLC_20" localSheetId="17">#REF!</definedName>
    <definedName name="DLC_20">#REF!</definedName>
    <definedName name="DLC_28" localSheetId="15">#REF!</definedName>
    <definedName name="DLC_28" localSheetId="17">#REF!</definedName>
    <definedName name="DLC_28">#REF!</definedName>
    <definedName name="DLCC" localSheetId="15">#REF!</definedName>
    <definedName name="DLCC" localSheetId="17">#REF!</definedName>
    <definedName name="DLCC">#REF!</definedName>
    <definedName name="DLCC_20" localSheetId="15">#REF!</definedName>
    <definedName name="DLCC_20" localSheetId="17">#REF!</definedName>
    <definedName name="DLCC_20">#REF!</definedName>
    <definedName name="DLCC_28" localSheetId="15">#REF!</definedName>
    <definedName name="DLCC_28" localSheetId="17">#REF!</definedName>
    <definedName name="DLCC_28">#REF!</definedName>
    <definedName name="dls" localSheetId="15">#REF!</definedName>
    <definedName name="dls" localSheetId="17">#REF!</definedName>
    <definedName name="dls">#REF!</definedName>
    <definedName name="dls_28" localSheetId="15">#REF!</definedName>
    <definedName name="dls_28" localSheetId="17">#REF!</definedName>
    <definedName name="dls_28">#REF!</definedName>
    <definedName name="DM" localSheetId="15">#REF!</definedName>
    <definedName name="DM" localSheetId="16">#REF!</definedName>
    <definedName name="DM" localSheetId="17">#REF!</definedName>
    <definedName name="DM" localSheetId="14">#REF!</definedName>
    <definedName name="DM" localSheetId="19">#REF!</definedName>
    <definedName name="DM" localSheetId="20">#REF!</definedName>
    <definedName name="DM">#REF!</definedName>
    <definedName name="DM_MaTruong" localSheetId="15">#REF!</definedName>
    <definedName name="DM_MaTruong" localSheetId="17">#REF!</definedName>
    <definedName name="DM_MaTruong">#REF!</definedName>
    <definedName name="DM_MaTruong_20" localSheetId="15">#REF!</definedName>
    <definedName name="DM_MaTruong_20" localSheetId="17">#REF!</definedName>
    <definedName name="DM_MaTruong_20">#REF!</definedName>
    <definedName name="DM_MaTruong_28" localSheetId="15">#REF!</definedName>
    <definedName name="DM_MaTruong_28" localSheetId="17">#REF!</definedName>
    <definedName name="DM_MaTruong_28">#REF!</definedName>
    <definedName name="dm1." localSheetId="15">#REF!</definedName>
    <definedName name="dm1." localSheetId="17">#REF!</definedName>
    <definedName name="dm1.">#REF!</definedName>
    <definedName name="dm2." localSheetId="15">#REF!</definedName>
    <definedName name="dm2." localSheetId="17">#REF!</definedName>
    <definedName name="dm2.">#REF!</definedName>
    <definedName name="dm56bxd" localSheetId="15">#REF!</definedName>
    <definedName name="dm56bxd" localSheetId="17">#REF!</definedName>
    <definedName name="dm56bxd">#REF!</definedName>
    <definedName name="dmat" localSheetId="15">#REF!</definedName>
    <definedName name="dmat" localSheetId="17">#REF!</definedName>
    <definedName name="dmat">#REF!</definedName>
    <definedName name="DMAY" localSheetId="15">#REF!</definedName>
    <definedName name="DMAY" localSheetId="17">#REF!</definedName>
    <definedName name="DMAY">#REF!</definedName>
    <definedName name="DMAY_20" localSheetId="15">#REF!</definedName>
    <definedName name="DMAY_20" localSheetId="17">#REF!</definedName>
    <definedName name="DMAY_20">#REF!</definedName>
    <definedName name="DMAY_28" localSheetId="15">#REF!</definedName>
    <definedName name="DMAY_28" localSheetId="17">#REF!</definedName>
    <definedName name="DMAY_28">#REF!</definedName>
    <definedName name="DMC" localSheetId="15">#REF!</definedName>
    <definedName name="DMC" localSheetId="17">#REF!</definedName>
    <definedName name="DMC">#REF!</definedName>
    <definedName name="DMC_28" localSheetId="15">#REF!</definedName>
    <definedName name="DMC_28" localSheetId="17">#REF!</definedName>
    <definedName name="DMC_28">#REF!</definedName>
    <definedName name="DMCa" localSheetId="15">#REF!</definedName>
    <definedName name="DMCa" localSheetId="17">#REF!</definedName>
    <definedName name="DMCa">#REF!</definedName>
    <definedName name="DMCa_28" localSheetId="15">#REF!</definedName>
    <definedName name="DMCa_28" localSheetId="17">#REF!</definedName>
    <definedName name="DMCa_28">#REF!</definedName>
    <definedName name="DMGT" localSheetId="15">#REF!</definedName>
    <definedName name="DMGT" localSheetId="17">#REF!</definedName>
    <definedName name="DMGT">#REF!</definedName>
    <definedName name="DMlapdatxa">"$#REF!.$A$1244:$F$1285"</definedName>
    <definedName name="DMlapdatxa_26" localSheetId="15">#REF!</definedName>
    <definedName name="DMlapdatxa_26" localSheetId="17">#REF!</definedName>
    <definedName name="DMlapdatxa_26">#REF!</definedName>
    <definedName name="DMlapdatxa_28" localSheetId="15">#REF!</definedName>
    <definedName name="DMlapdatxa_28" localSheetId="17">#REF!</definedName>
    <definedName name="DMlapdatxa_28">#REF!</definedName>
    <definedName name="DMlapdatxa_3">"$#REF!.$A$1244:$F$1285"</definedName>
    <definedName name="dmld" localSheetId="15">#REF!</definedName>
    <definedName name="dmld" localSheetId="16">#REF!</definedName>
    <definedName name="dmld" localSheetId="17">#REF!</definedName>
    <definedName name="dmld" localSheetId="14">#REF!</definedName>
    <definedName name="dmld" localSheetId="20">#REF!</definedName>
    <definedName name="dmld">#REF!</definedName>
    <definedName name="dmoi" localSheetId="15">#REF!</definedName>
    <definedName name="dmoi" localSheetId="17">#REF!</definedName>
    <definedName name="dmoi">#REF!</definedName>
    <definedName name="dmoi_28" localSheetId="15">#REF!</definedName>
    <definedName name="dmoi_28" localSheetId="17">#REF!</definedName>
    <definedName name="dmoi_28">#REF!</definedName>
    <definedName name="DMTK" localSheetId="15">#REF!</definedName>
    <definedName name="DMTK" localSheetId="17">#REF!</definedName>
    <definedName name="DMTK">#REF!</definedName>
    <definedName name="DMTK_20" localSheetId="15">#REF!</definedName>
    <definedName name="DMTK_20" localSheetId="17">#REF!</definedName>
    <definedName name="DMTK_20">#REF!</definedName>
    <definedName name="DMTK_28" localSheetId="15">#REF!</definedName>
    <definedName name="DMTK_28" localSheetId="17">#REF!</definedName>
    <definedName name="DMTK_28">#REF!</definedName>
    <definedName name="DMTL" localSheetId="15">#REF!</definedName>
    <definedName name="DMTL" localSheetId="17">#REF!</definedName>
    <definedName name="DMTL">#REF!</definedName>
    <definedName name="dmz" localSheetId="15">#REF!</definedName>
    <definedName name="dmz" localSheetId="17">#REF!</definedName>
    <definedName name="dmz">#REF!</definedName>
    <definedName name="dmz_1" localSheetId="15">#REF!</definedName>
    <definedName name="dmz_1" localSheetId="17">#REF!</definedName>
    <definedName name="dmz_1">#REF!</definedName>
    <definedName name="dmz_2" localSheetId="15">#REF!</definedName>
    <definedName name="dmz_2" localSheetId="17">#REF!</definedName>
    <definedName name="dmz_2">#REF!</definedName>
    <definedName name="dmz_20" localSheetId="15">#REF!</definedName>
    <definedName name="dmz_20" localSheetId="17">#REF!</definedName>
    <definedName name="dmz_20">#REF!</definedName>
    <definedName name="dmz_25" localSheetId="15">#REF!</definedName>
    <definedName name="dmz_25" localSheetId="17">#REF!</definedName>
    <definedName name="dmz_25">#REF!</definedName>
    <definedName name="dmz_28" localSheetId="15">#REF!</definedName>
    <definedName name="dmz_28" localSheetId="17">#REF!</definedName>
    <definedName name="dmz_28">#REF!</definedName>
    <definedName name="Dn" localSheetId="15">#REF!</definedName>
    <definedName name="Dn" localSheetId="16">#REF!</definedName>
    <definedName name="Dn" localSheetId="17">#REF!</definedName>
    <definedName name="Dn" localSheetId="14">#REF!</definedName>
    <definedName name="Dn">#REF!</definedName>
    <definedName name="DN_26" localSheetId="15">#REF!</definedName>
    <definedName name="DN_26" localSheetId="17">#REF!</definedName>
    <definedName name="DN_26">#REF!</definedName>
    <definedName name="DN_28" localSheetId="15">#REF!</definedName>
    <definedName name="DN_28" localSheetId="17">#REF!</definedName>
    <definedName name="DN_28">#REF!</definedName>
    <definedName name="DN_3">"$#REF!.$G$50:$G$129"</definedName>
    <definedName name="DNNN">#N/A</definedName>
    <definedName name="dno" localSheetId="15">#REF!</definedName>
    <definedName name="dno" localSheetId="17">#REF!</definedName>
    <definedName name="dno">#REF!</definedName>
    <definedName name="dno_1" localSheetId="15">#REF!</definedName>
    <definedName name="dno_1" localSheetId="17">#REF!</definedName>
    <definedName name="dno_1">#REF!</definedName>
    <definedName name="dno_2" localSheetId="15">#REF!</definedName>
    <definedName name="dno_2" localSheetId="17">#REF!</definedName>
    <definedName name="dno_2">#REF!</definedName>
    <definedName name="dno_20" localSheetId="15">#REF!</definedName>
    <definedName name="dno_20" localSheetId="17">#REF!</definedName>
    <definedName name="dno_20">#REF!</definedName>
    <definedName name="dno_25" localSheetId="15">#REF!</definedName>
    <definedName name="dno_25" localSheetId="17">#REF!</definedName>
    <definedName name="dno_25">#REF!</definedName>
    <definedName name="dno_28" localSheetId="15">#REF!</definedName>
    <definedName name="dno_28" localSheetId="17">#REF!</definedName>
    <definedName name="dno_28">#REF!</definedName>
    <definedName name="DÑt45x4" localSheetId="15">#REF!</definedName>
    <definedName name="DÑt45x4" localSheetId="16">#REF!</definedName>
    <definedName name="DÑt45x4" localSheetId="17">#REF!</definedName>
    <definedName name="DÑt45x4" localSheetId="14">#REF!</definedName>
    <definedName name="DÑt45x4">#REF!</definedName>
    <definedName name="DÑt45x4_26" localSheetId="15">#REF!</definedName>
    <definedName name="DÑt45x4_26" localSheetId="17">#REF!</definedName>
    <definedName name="DÑt45x4_26">#REF!</definedName>
    <definedName name="DÑt45x4_28" localSheetId="15">#REF!</definedName>
    <definedName name="DÑt45x4_28" localSheetId="17">#REF!</definedName>
    <definedName name="DÑt45x4_28">#REF!</definedName>
    <definedName name="DÑt45x4_3">"$#REF!.$#REF!$#REF!"</definedName>
    <definedName name="do" localSheetId="15" hidden="1">{"'Sheet1'!$L$16"}</definedName>
    <definedName name="do" localSheetId="16" hidden="1">{"'Sheet1'!$L$16"}</definedName>
    <definedName name="do" localSheetId="17" hidden="1">{"'Sheet1'!$L$16"}</definedName>
    <definedName name="do" localSheetId="14" hidden="1">{"'Sheet1'!$L$16"}</definedName>
    <definedName name="do" hidden="1">{"'Sheet1'!$L$16"}</definedName>
    <definedName name="do_20" localSheetId="15">#REF!</definedName>
    <definedName name="do_20" localSheetId="17">#REF!</definedName>
    <definedName name="do_20">#REF!</definedName>
    <definedName name="do_28" localSheetId="15">#REF!</definedName>
    <definedName name="do_28" localSheetId="17">#REF!</definedName>
    <definedName name="do_28">#REF!</definedName>
    <definedName name="DOAN" localSheetId="15">#REF!</definedName>
    <definedName name="DOAN" localSheetId="17">#REF!</definedName>
    <definedName name="DOAN">#REF!</definedName>
    <definedName name="doan2" localSheetId="15">#REF!</definedName>
    <definedName name="doan2" localSheetId="17">#REF!</definedName>
    <definedName name="doan2">#REF!</definedName>
    <definedName name="doan3" localSheetId="15">#REF!</definedName>
    <definedName name="doan3" localSheetId="17">#REF!</definedName>
    <definedName name="doan3">#REF!</definedName>
    <definedName name="doan4" localSheetId="15">#REF!</definedName>
    <definedName name="doan4" localSheetId="17">#REF!</definedName>
    <definedName name="doan4">#REF!</definedName>
    <definedName name="doan5" localSheetId="15">#REF!</definedName>
    <definedName name="doan5" localSheetId="17">#REF!</definedName>
    <definedName name="doan5">#REF!</definedName>
    <definedName name="doan6" localSheetId="15">#REF!</definedName>
    <definedName name="doan6" localSheetId="17">#REF!</definedName>
    <definedName name="doan6">#REF!</definedName>
    <definedName name="doanh_nghiÖp_tØnh" localSheetId="15">#REF!</definedName>
    <definedName name="doanh_nghiÖp_tØnh" localSheetId="16">#REF!</definedName>
    <definedName name="doanh_nghiÖp_tØnh" localSheetId="17">#REF!</definedName>
    <definedName name="doanh_nghiÖp_tØnh" localSheetId="14">#REF!</definedName>
    <definedName name="doanh_nghiÖp_tØnh" localSheetId="20">#REF!</definedName>
    <definedName name="doanh_nghiÖp_tØnh">#REF!</definedName>
    <definedName name="dobt" localSheetId="15">#REF!</definedName>
    <definedName name="dobt" localSheetId="16">#REF!</definedName>
    <definedName name="dobt" localSheetId="17">#REF!</definedName>
    <definedName name="dobt" localSheetId="14">#REF!</definedName>
    <definedName name="dobt" localSheetId="20">#REF!</definedName>
    <definedName name="dobt">#REF!</definedName>
    <definedName name="DOC" localSheetId="15">#REF!</definedName>
    <definedName name="DOC" localSheetId="17">#REF!</definedName>
    <definedName name="DOC">#REF!</definedName>
    <definedName name="DOC_20" localSheetId="15">#REF!</definedName>
    <definedName name="DOC_20" localSheetId="17">#REF!</definedName>
    <definedName name="DOC_20">#REF!</definedName>
    <definedName name="docdoc">0.03125</definedName>
    <definedName name="Document_array" localSheetId="15">{"Book1","Dt tonghop.xls"}</definedName>
    <definedName name="Document_array" localSheetId="16">{"Book1","Dt tonghop.xls"}</definedName>
    <definedName name="Document_array" localSheetId="17">{"Book1","Dt tonghop.xls"}</definedName>
    <definedName name="Document_array" localSheetId="14">{"Book1","Dt tonghop.xls"}</definedName>
    <definedName name="Document_array" localSheetId="19">{"ÿÿÿÿÿ"}</definedName>
    <definedName name="Document_array" localSheetId="20">{"ÿÿÿÿÿ"}</definedName>
    <definedName name="Document_array">{"Book1","Dt tonghop.xls"}</definedName>
    <definedName name="Document_array_1" localSheetId="16">{"ÿÿÿÿÿ"}</definedName>
    <definedName name="Document_array_1" localSheetId="17">{"ÿÿÿÿÿ"}</definedName>
    <definedName name="Document_array_1">{"ÿÿÿÿÿ"}</definedName>
    <definedName name="Document_array_2" localSheetId="16">{"ÿÿÿÿÿ"}</definedName>
    <definedName name="Document_array_2" localSheetId="17">{"ÿÿÿÿÿ"}</definedName>
    <definedName name="Document_array_2">{"ÿÿÿÿÿ"}</definedName>
    <definedName name="Document_array_20" localSheetId="16">{"ÿÿÿÿÿ"}</definedName>
    <definedName name="Document_array_20" localSheetId="17">{"ÿÿÿÿÿ"}</definedName>
    <definedName name="Document_array_20">{"ÿÿÿÿÿ"}</definedName>
    <definedName name="Document_array_22" localSheetId="16">{"ÿÿÿÿÿ"}</definedName>
    <definedName name="Document_array_22" localSheetId="17">{"ÿÿÿÿÿ"}</definedName>
    <definedName name="Document_array_22">{"ÿÿÿÿÿ"}</definedName>
    <definedName name="Document_array_25" localSheetId="16">{"ÿÿÿÿÿ"}</definedName>
    <definedName name="Document_array_25" localSheetId="17">{"ÿÿÿÿÿ"}</definedName>
    <definedName name="Document_array_25">{"ÿÿÿÿÿ"}</definedName>
    <definedName name="Document_array_26" localSheetId="16">{"ÿÿÿÿÿ"}</definedName>
    <definedName name="Document_array_26" localSheetId="17">{"ÿÿÿÿÿ"}</definedName>
    <definedName name="Document_array_26">{"ÿÿÿÿÿ"}</definedName>
    <definedName name="Document_array_28" localSheetId="16">{"Book1"}</definedName>
    <definedName name="Document_array_28" localSheetId="17">{"Book1"}</definedName>
    <definedName name="Document_array_28">{"Book1"}</definedName>
    <definedName name="Document_array_3" localSheetId="16">{"ÿÿÿÿÿ","Bieu_Giuaky_LangSon (chinhthuc).xls"}</definedName>
    <definedName name="Document_array_3" localSheetId="17">{"ÿÿÿÿÿ","Bieu_Giuaky_LangSon (chinhthuc).xls"}</definedName>
    <definedName name="Document_array_3">{"ÿÿÿÿÿ","Bieu_Giuaky_LangSon (chinhthuc).xls"}</definedName>
    <definedName name="Document_array_3_1" localSheetId="16">{"ÿÿÿÿÿ","Bieu_Giuaky_LangSon (chinhthuc).xls"}</definedName>
    <definedName name="Document_array_3_1" localSheetId="17">{"ÿÿÿÿÿ","Bieu_Giuaky_LangSon (chinhthuc).xls"}</definedName>
    <definedName name="Document_array_3_1">{"ÿÿÿÿÿ","Bieu_Giuaky_LangSon (chinhthuc).xls"}</definedName>
    <definedName name="Document_array_3_2" localSheetId="16">{"ÿÿÿÿÿ","Bieu_Giuaky_LangSon (chinhthuc).xls"}</definedName>
    <definedName name="Document_array_3_2" localSheetId="17">{"ÿÿÿÿÿ","Bieu_Giuaky_LangSon (chinhthuc).xls"}</definedName>
    <definedName name="Document_array_3_2">{"ÿÿÿÿÿ","Bieu_Giuaky_LangSon (chinhthuc).xls"}</definedName>
    <definedName name="Document_array_3_20" localSheetId="16">{"ÿÿÿÿÿ","Bieu_Giuaky_LangSon (chinhthuc).xls"}</definedName>
    <definedName name="Document_array_3_20" localSheetId="17">{"ÿÿÿÿÿ","Bieu_Giuaky_LangSon (chinhthuc).xls"}</definedName>
    <definedName name="Document_array_3_20">{"ÿÿÿÿÿ","Bieu_Giuaky_LangSon (chinhthuc).xls"}</definedName>
    <definedName name="Document_array_3_22" localSheetId="16">{"ÿÿÿÿÿ","Bieu_Giuaky_LangSon (chinhthuc).xls"}</definedName>
    <definedName name="Document_array_3_22" localSheetId="17">{"ÿÿÿÿÿ","Bieu_Giuaky_LangSon (chinhthuc).xls"}</definedName>
    <definedName name="Document_array_3_22">{"ÿÿÿÿÿ","Bieu_Giuaky_LangSon (chinhthuc).xls"}</definedName>
    <definedName name="Document_array_3_25" localSheetId="16">{"ÿÿÿÿÿ","Bieu_Giuaky_LangSon (chinhthuc).xls"}</definedName>
    <definedName name="Document_array_3_25" localSheetId="17">{"ÿÿÿÿÿ","Bieu_Giuaky_LangSon (chinhthuc).xls"}</definedName>
    <definedName name="Document_array_3_25">{"ÿÿÿÿÿ","Bieu_Giuaky_LangSon (chinhthuc).xls"}</definedName>
    <definedName name="Documents_array" localSheetId="15">#REF!</definedName>
    <definedName name="Documents_array" localSheetId="16">#REF!</definedName>
    <definedName name="Documents_array" localSheetId="17">#REF!</definedName>
    <definedName name="Documents_array" localSheetId="14">#REF!</definedName>
    <definedName name="Documents_array">#REF!</definedName>
    <definedName name="Documents_array_28" localSheetId="15">#REF!</definedName>
    <definedName name="Documents_array_28" localSheetId="17">#REF!</definedName>
    <definedName name="Documents_array_28">#REF!</definedName>
    <definedName name="DoiSCCoDong" localSheetId="15">#REF!</definedName>
    <definedName name="DoiSCCoDong" localSheetId="17">#REF!</definedName>
    <definedName name="DoiSCCoDong">#REF!</definedName>
    <definedName name="DON_giA" localSheetId="15">#REF!</definedName>
    <definedName name="DON_giA" localSheetId="17">#REF!</definedName>
    <definedName name="DON_giA">#REF!</definedName>
    <definedName name="DON_GIA_3283" localSheetId="15">#REF!</definedName>
    <definedName name="DON_GIA_3283" localSheetId="17">#REF!</definedName>
    <definedName name="DON_GIA_3283">#REF!</definedName>
    <definedName name="DON_GIA_3285" localSheetId="15">#REF!</definedName>
    <definedName name="DON_GIA_3285" localSheetId="17">#REF!</definedName>
    <definedName name="DON_GIA_3285">#REF!</definedName>
    <definedName name="DON_GIA_VAN_CHUYEN_36" localSheetId="15">#REF!</definedName>
    <definedName name="DON_GIA_VAN_CHUYEN_36" localSheetId="17">#REF!</definedName>
    <definedName name="DON_GIA_VAN_CHUYEN_36">#REF!</definedName>
    <definedName name="Don_giahanam" localSheetId="15">#REF!</definedName>
    <definedName name="Don_giahanam" localSheetId="17">#REF!</definedName>
    <definedName name="Don_giahanam">#REF!</definedName>
    <definedName name="Don_giaIII" localSheetId="15">#REF!</definedName>
    <definedName name="Don_giaIII" localSheetId="17">#REF!</definedName>
    <definedName name="Don_giaIII">#REF!</definedName>
    <definedName name="Don_gianhanam" localSheetId="15">#REF!</definedName>
    <definedName name="Don_gianhanam" localSheetId="17">#REF!</definedName>
    <definedName name="Don_gianhanam">#REF!</definedName>
    <definedName name="Don_giatp" localSheetId="15">#REF!</definedName>
    <definedName name="Don_giatp" localSheetId="17">#REF!</definedName>
    <definedName name="Don_giatp">#REF!</definedName>
    <definedName name="Don_giavl" localSheetId="15">#REF!</definedName>
    <definedName name="Don_giavl" localSheetId="17">#REF!</definedName>
    <definedName name="Don_giavl">#REF!</definedName>
    <definedName name="Dong_A" localSheetId="15">#REF!</definedName>
    <definedName name="Dong_A" localSheetId="17">#REF!</definedName>
    <definedName name="Dong_A">#REF!</definedName>
    <definedName name="Dong_A_20" localSheetId="15">#REF!</definedName>
    <definedName name="Dong_A_20" localSheetId="17">#REF!</definedName>
    <definedName name="Dong_A_20">#REF!</definedName>
    <definedName name="Dong_A_28" localSheetId="15">#REF!</definedName>
    <definedName name="Dong_A_28" localSheetId="17">#REF!</definedName>
    <definedName name="Dong_A_28">#REF!</definedName>
    <definedName name="Dong_B" localSheetId="15">#REF!</definedName>
    <definedName name="Dong_B" localSheetId="17">#REF!</definedName>
    <definedName name="Dong_B">#REF!</definedName>
    <definedName name="Dong_B_20" localSheetId="15">#REF!</definedName>
    <definedName name="Dong_B_20" localSheetId="17">#REF!</definedName>
    <definedName name="Dong_B_20">#REF!</definedName>
    <definedName name="Dong_B_28" localSheetId="15">#REF!</definedName>
    <definedName name="Dong_B_28" localSheetId="17">#REF!</definedName>
    <definedName name="Dong_B_28">#REF!</definedName>
    <definedName name="Dong_coc" localSheetId="15">#REF!</definedName>
    <definedName name="Dong_coc" localSheetId="17">#REF!</definedName>
    <definedName name="Dong_coc">#REF!</definedName>
    <definedName name="Dong_coc_20" localSheetId="15">#REF!</definedName>
    <definedName name="Dong_coc_20" localSheetId="17">#REF!</definedName>
    <definedName name="Dong_coc_20">#REF!</definedName>
    <definedName name="Dong_coc_28" localSheetId="15">#REF!</definedName>
    <definedName name="Dong_coc_28" localSheetId="17">#REF!</definedName>
    <definedName name="Dong_coc_28">#REF!</definedName>
    <definedName name="dongdongia">#N/A</definedName>
    <definedName name="dongia" localSheetId="15">#REF!</definedName>
    <definedName name="dongia" localSheetId="16">#REF!</definedName>
    <definedName name="dongia" localSheetId="17">#REF!</definedName>
    <definedName name="dongia" localSheetId="14">#REF!</definedName>
    <definedName name="dongia" localSheetId="20">#REF!</definedName>
    <definedName name="dongia">#REF!</definedName>
    <definedName name="dongia_1" localSheetId="15">#REF!</definedName>
    <definedName name="dongia_1" localSheetId="17">#REF!</definedName>
    <definedName name="dongia_1">#REF!</definedName>
    <definedName name="dongia_2" localSheetId="15">#REF!</definedName>
    <definedName name="dongia_2" localSheetId="17">#REF!</definedName>
    <definedName name="dongia_2">#REF!</definedName>
    <definedName name="dongia_20" localSheetId="15">#REF!</definedName>
    <definedName name="dongia_20" localSheetId="17">#REF!</definedName>
    <definedName name="dongia_20">#REF!</definedName>
    <definedName name="dongia_25" localSheetId="15">#REF!</definedName>
    <definedName name="dongia_25" localSheetId="17">#REF!</definedName>
    <definedName name="dongia_25">#REF!</definedName>
    <definedName name="dongia_26" localSheetId="15">#REF!</definedName>
    <definedName name="dongia_26" localSheetId="17">#REF!</definedName>
    <definedName name="dongia_26">#REF!</definedName>
    <definedName name="dongia_28" localSheetId="15">#REF!</definedName>
    <definedName name="dongia_28" localSheetId="17">#REF!</definedName>
    <definedName name="dongia_28">#REF!</definedName>
    <definedName name="dongia_3_1" localSheetId="15">#REF!</definedName>
    <definedName name="dongia_3_1" localSheetId="17">#REF!</definedName>
    <definedName name="dongia_3_1">#REF!</definedName>
    <definedName name="dongia_3_2" localSheetId="15">#REF!</definedName>
    <definedName name="dongia_3_2" localSheetId="17">#REF!</definedName>
    <definedName name="dongia_3_2">#REF!</definedName>
    <definedName name="dongia_3_20" localSheetId="15">#REF!</definedName>
    <definedName name="dongia_3_20" localSheetId="17">#REF!</definedName>
    <definedName name="dongia_3_20">#REF!</definedName>
    <definedName name="dongia_3_25" localSheetId="15">#REF!</definedName>
    <definedName name="dongia_3_25" localSheetId="17">#REF!</definedName>
    <definedName name="dongia_3_25">#REF!</definedName>
    <definedName name="Dongia_III" localSheetId="15">#REF!</definedName>
    <definedName name="Dongia_III" localSheetId="17">#REF!</definedName>
    <definedName name="Dongia_III">#REF!</definedName>
    <definedName name="dongia08" localSheetId="15">#REF!</definedName>
    <definedName name="dongia08" localSheetId="17">#REF!</definedName>
    <definedName name="dongia08">#REF!</definedName>
    <definedName name="dongia08_20" localSheetId="15">#REF!</definedName>
    <definedName name="dongia08_20" localSheetId="17">#REF!</definedName>
    <definedName name="dongia08_20">#REF!</definedName>
    <definedName name="dongia08_28" localSheetId="15">#REF!</definedName>
    <definedName name="dongia08_28" localSheetId="17">#REF!</definedName>
    <definedName name="dongia08_28">#REF!</definedName>
    <definedName name="dongia1_1" localSheetId="15">#REF!</definedName>
    <definedName name="dongia1_1" localSheetId="17">#REF!</definedName>
    <definedName name="dongia1_1">#REF!</definedName>
    <definedName name="dongia1_2" localSheetId="15">#REF!</definedName>
    <definedName name="dongia1_2" localSheetId="17">#REF!</definedName>
    <definedName name="dongia1_2">#REF!</definedName>
    <definedName name="dongia1_20" localSheetId="15">#REF!</definedName>
    <definedName name="dongia1_20" localSheetId="17">#REF!</definedName>
    <definedName name="dongia1_20">#REF!</definedName>
    <definedName name="dongia1_25" localSheetId="15">#REF!</definedName>
    <definedName name="dongia1_25" localSheetId="17">#REF!</definedName>
    <definedName name="dongia1_25">#REF!</definedName>
    <definedName name="dongia1_26" localSheetId="15">#REF!</definedName>
    <definedName name="dongia1_26" localSheetId="17">#REF!</definedName>
    <definedName name="dongia1_26">#REF!</definedName>
    <definedName name="dongia1_28" localSheetId="15">#REF!</definedName>
    <definedName name="dongia1_28" localSheetId="17">#REF!</definedName>
    <definedName name="dongia1_28">#REF!</definedName>
    <definedName name="dongia1_3_1" localSheetId="15">#REF!</definedName>
    <definedName name="dongia1_3_1" localSheetId="17">#REF!</definedName>
    <definedName name="dongia1_3_1">#REF!</definedName>
    <definedName name="dongia1_3_2" localSheetId="15">#REF!</definedName>
    <definedName name="dongia1_3_2" localSheetId="17">#REF!</definedName>
    <definedName name="dongia1_3_2">#REF!</definedName>
    <definedName name="dongia1_3_20" localSheetId="15">#REF!</definedName>
    <definedName name="dongia1_3_20" localSheetId="17">#REF!</definedName>
    <definedName name="dongia1_3_20">#REF!</definedName>
    <definedName name="dongia1_3_25" localSheetId="15">#REF!</definedName>
    <definedName name="dongia1_3_25" localSheetId="17">#REF!</definedName>
    <definedName name="dongia1_3_25">#REF!</definedName>
    <definedName name="DonGiaDamMabey" localSheetId="15">#REF!</definedName>
    <definedName name="DonGiaDamMabey" localSheetId="17">#REF!</definedName>
    <definedName name="DonGiaDamMabey">#REF!</definedName>
    <definedName name="dongiavanchuyen">"$#REF!.$C$16:$I$118"</definedName>
    <definedName name="dongiavanchuyen_26" localSheetId="15">#REF!</definedName>
    <definedName name="dongiavanchuyen_26" localSheetId="17">#REF!</definedName>
    <definedName name="dongiavanchuyen_26">#REF!</definedName>
    <definedName name="dongiavanchuyen_28" localSheetId="15">#REF!</definedName>
    <definedName name="dongiavanchuyen_28" localSheetId="17">#REF!</definedName>
    <definedName name="dongiavanchuyen_28">#REF!</definedName>
    <definedName name="dongiavanchuyen_3">"$#REF!.$C$16:$I$118"</definedName>
    <definedName name="DONVI">#N/A</definedName>
    <definedName name="DONVIDG" localSheetId="15">OFFSET(#REF!,COUNTIF(#REF!,"&lt;&gt;0")-1,0,1)</definedName>
    <definedName name="DONVIDG" localSheetId="17">OFFSET(#REF!,COUNTIF(#REF!,"&lt;&gt;0")-1,0,1)</definedName>
    <definedName name="DONVIDG">OFFSET(#REF!,COUNTIF(#REF!,"&lt;&gt;0")-1,0,1)</definedName>
    <definedName name="DoorWindow" localSheetId="15">#REF!</definedName>
    <definedName name="DoorWindow" localSheetId="17">#REF!</definedName>
    <definedName name="DoorWindow">#REF!</definedName>
    <definedName name="DoorWindow_28" localSheetId="15">#REF!</definedName>
    <definedName name="DoorWindow_28" localSheetId="17">#REF!</definedName>
    <definedName name="DoorWindow_28">#REF!</definedName>
    <definedName name="dotcong">1</definedName>
    <definedName name="DP" localSheetId="17">[4]DS!$B$7:$B$69</definedName>
    <definedName name="DP">[4]DS!$B$7:$B$69</definedName>
    <definedName name="dp_28" localSheetId="15">#REF!</definedName>
    <definedName name="dp_28" localSheetId="17">#REF!</definedName>
    <definedName name="dp_28">#REF!</definedName>
    <definedName name="dps" localSheetId="15">#REF!</definedName>
    <definedName name="dps" localSheetId="17">#REF!</definedName>
    <definedName name="dps">#REF!</definedName>
    <definedName name="dps_28" localSheetId="15">#REF!</definedName>
    <definedName name="dps_28" localSheetId="17">#REF!</definedName>
    <definedName name="dps_28">#REF!</definedName>
    <definedName name="DRAFT" localSheetId="15">#REF!</definedName>
    <definedName name="DRAFT" localSheetId="16">#REF!</definedName>
    <definedName name="DRAFT" localSheetId="17">#REF!</definedName>
    <definedName name="DRAFT" localSheetId="14">#REF!</definedName>
    <definedName name="DRAFT">#REF!</definedName>
    <definedName name="drg" localSheetId="15">#REF!</definedName>
    <definedName name="drg" localSheetId="17">#REF!</definedName>
    <definedName name="drg">#REF!</definedName>
    <definedName name="Drop1">"Drop Down 3"</definedName>
    <definedName name="Drop2">#N/A</definedName>
    <definedName name="Drop3">#N/A</definedName>
    <definedName name="drop4" localSheetId="16">Drop3</definedName>
    <definedName name="drop4" localSheetId="17">Drop3</definedName>
    <definedName name="drop4">Drop3</definedName>
    <definedName name="Dry" localSheetId="15">#REF!</definedName>
    <definedName name="Dry" localSheetId="16">#REF!</definedName>
    <definedName name="Dry" localSheetId="17">#REF!</definedName>
    <definedName name="Dry">#REF!</definedName>
    <definedName name="dry." localSheetId="15">#REF!</definedName>
    <definedName name="dry." localSheetId="17">#REF!</definedName>
    <definedName name="dry.">#REF!</definedName>
    <definedName name="dry.." localSheetId="15">#REF!</definedName>
    <definedName name="dry.." localSheetId="16">#REF!</definedName>
    <definedName name="dry.." localSheetId="17">#REF!</definedName>
    <definedName name="dry.." localSheetId="14">#REF!</definedName>
    <definedName name="dry.." localSheetId="20">#REF!</definedName>
    <definedName name="dry..">#REF!</definedName>
    <definedName name="ds" localSheetId="15" hidden="1">{#N/A,#N/A,FALSE,"Chi tiÆt"}</definedName>
    <definedName name="ds" localSheetId="16" hidden="1">{#N/A,#N/A,FALSE,"Chi tiÆt"}</definedName>
    <definedName name="ds" localSheetId="17" hidden="1">{#N/A,#N/A,FALSE,"Chi tiÆt"}</definedName>
    <definedName name="ds" localSheetId="14" hidden="1">{#N/A,#N/A,FALSE,"Chi tiÆt"}</definedName>
    <definedName name="ds" hidden="1">{#N/A,#N/A,FALSE,"Chi tiÆt"}</definedName>
    <definedName name="ds_20" localSheetId="15">#REF!</definedName>
    <definedName name="ds_20" localSheetId="17">#REF!</definedName>
    <definedName name="ds_20">#REF!</definedName>
    <definedName name="ds_28" localSheetId="15">#REF!</definedName>
    <definedName name="ds_28" localSheetId="17">#REF!</definedName>
    <definedName name="ds_28">#REF!</definedName>
    <definedName name="DS1p1vc" localSheetId="15">#REF!</definedName>
    <definedName name="DS1p1vc" localSheetId="17">#REF!</definedName>
    <definedName name="DS1p1vc">#REF!</definedName>
    <definedName name="DS1p1vc_20" localSheetId="15">#REF!</definedName>
    <definedName name="DS1p1vc_20" localSheetId="17">#REF!</definedName>
    <definedName name="DS1p1vc_20">#REF!</definedName>
    <definedName name="DS1p1vc_28" localSheetId="15">#REF!</definedName>
    <definedName name="DS1p1vc_28" localSheetId="17">#REF!</definedName>
    <definedName name="DS1p1vc_28">#REF!</definedName>
    <definedName name="ds1p2nc" localSheetId="15">#REF!</definedName>
    <definedName name="ds1p2nc" localSheetId="17">#REF!</definedName>
    <definedName name="ds1p2nc">#REF!</definedName>
    <definedName name="ds1p2nc_20" localSheetId="15">#REF!</definedName>
    <definedName name="ds1p2nc_20" localSheetId="17">#REF!</definedName>
    <definedName name="ds1p2nc_20">#REF!</definedName>
    <definedName name="ds1p2nc_28" localSheetId="15">#REF!</definedName>
    <definedName name="ds1p2nc_28" localSheetId="17">#REF!</definedName>
    <definedName name="ds1p2nc_28">#REF!</definedName>
    <definedName name="ds1p2vc" localSheetId="15">#REF!</definedName>
    <definedName name="ds1p2vc" localSheetId="17">#REF!</definedName>
    <definedName name="ds1p2vc">#REF!</definedName>
    <definedName name="ds1p2vc_20" localSheetId="15">#REF!</definedName>
    <definedName name="ds1p2vc_20" localSheetId="17">#REF!</definedName>
    <definedName name="ds1p2vc_20">#REF!</definedName>
    <definedName name="ds1p2vc_28" localSheetId="15">#REF!</definedName>
    <definedName name="ds1p2vc_28" localSheetId="17">#REF!</definedName>
    <definedName name="ds1p2vc_28">#REF!</definedName>
    <definedName name="ds1p2vl" localSheetId="15">#REF!</definedName>
    <definedName name="ds1p2vl" localSheetId="17">#REF!</definedName>
    <definedName name="ds1p2vl">#REF!</definedName>
    <definedName name="ds1pnc" localSheetId="15">#REF!</definedName>
    <definedName name="ds1pnc" localSheetId="16">#REF!</definedName>
    <definedName name="ds1pnc" localSheetId="17">#REF!</definedName>
    <definedName name="ds1pnc" localSheetId="14">#REF!</definedName>
    <definedName name="ds1pnc" localSheetId="19">#REF!</definedName>
    <definedName name="ds1pnc" localSheetId="20">#REF!</definedName>
    <definedName name="ds1pnc">#REF!</definedName>
    <definedName name="ds1pnc_26" localSheetId="15">#REF!</definedName>
    <definedName name="ds1pnc_26" localSheetId="17">#REF!</definedName>
    <definedName name="ds1pnc_26">#REF!</definedName>
    <definedName name="ds1pnc_28" localSheetId="15">#REF!</definedName>
    <definedName name="ds1pnc_28" localSheetId="17">#REF!</definedName>
    <definedName name="ds1pnc_28">#REF!</definedName>
    <definedName name="ds1pnc_3">"$#REF!.$G$294"</definedName>
    <definedName name="ds1pvl" localSheetId="15">#REF!</definedName>
    <definedName name="ds1pvl" localSheetId="16">#REF!</definedName>
    <definedName name="ds1pvl" localSheetId="17">#REF!</definedName>
    <definedName name="ds1pvl" localSheetId="14">#REF!</definedName>
    <definedName name="ds1pvl" localSheetId="19">#REF!</definedName>
    <definedName name="ds1pvl" localSheetId="20">#REF!</definedName>
    <definedName name="ds1pvl">#REF!</definedName>
    <definedName name="ds1pvl_26" localSheetId="15">#REF!</definedName>
    <definedName name="ds1pvl_26" localSheetId="17">#REF!</definedName>
    <definedName name="ds1pvl_26">#REF!</definedName>
    <definedName name="ds1pvl_28" localSheetId="15">#REF!</definedName>
    <definedName name="ds1pvl_28" localSheetId="17">#REF!</definedName>
    <definedName name="ds1pvl_28">#REF!</definedName>
    <definedName name="ds1pvl_3">"$#REF!.$G$269"</definedName>
    <definedName name="ds3pctnc" localSheetId="15">#REF!</definedName>
    <definedName name="ds3pctnc" localSheetId="17">#REF!</definedName>
    <definedName name="ds3pctnc">#REF!</definedName>
    <definedName name="ds3pctnc_20" localSheetId="15">#REF!</definedName>
    <definedName name="ds3pctnc_20" localSheetId="17">#REF!</definedName>
    <definedName name="ds3pctnc_20">#REF!</definedName>
    <definedName name="ds3pctnc_28" localSheetId="15">#REF!</definedName>
    <definedName name="ds3pctnc_28" localSheetId="17">#REF!</definedName>
    <definedName name="ds3pctnc_28">#REF!</definedName>
    <definedName name="ds3pctvc" localSheetId="15">#REF!</definedName>
    <definedName name="ds3pctvc" localSheetId="17">#REF!</definedName>
    <definedName name="ds3pctvc">#REF!</definedName>
    <definedName name="ds3pctvc_20" localSheetId="15">#REF!</definedName>
    <definedName name="ds3pctvc_20" localSheetId="17">#REF!</definedName>
    <definedName name="ds3pctvc_20">#REF!</definedName>
    <definedName name="ds3pctvc_28" localSheetId="15">#REF!</definedName>
    <definedName name="ds3pctvc_28" localSheetId="17">#REF!</definedName>
    <definedName name="ds3pctvc_28">#REF!</definedName>
    <definedName name="ds3pctvl" localSheetId="15">#REF!</definedName>
    <definedName name="ds3pctvl" localSheetId="17">#REF!</definedName>
    <definedName name="ds3pctvl">#REF!</definedName>
    <definedName name="ds3pctvl_20" localSheetId="15">#REF!</definedName>
    <definedName name="ds3pctvl_20" localSheetId="17">#REF!</definedName>
    <definedName name="ds3pctvl_20">#REF!</definedName>
    <definedName name="ds3pctvl_28" localSheetId="15">#REF!</definedName>
    <definedName name="ds3pctvl_28" localSheetId="17">#REF!</definedName>
    <definedName name="ds3pctvl_28">#REF!</definedName>
    <definedName name="ds3pmnc" localSheetId="15">#REF!</definedName>
    <definedName name="ds3pmnc" localSheetId="17">#REF!</definedName>
    <definedName name="ds3pmnc">#REF!</definedName>
    <definedName name="ds3pmvc" localSheetId="15">#REF!</definedName>
    <definedName name="ds3pmvc" localSheetId="17">#REF!</definedName>
    <definedName name="ds3pmvc">#REF!</definedName>
    <definedName name="ds3pmvl" localSheetId="15">#REF!</definedName>
    <definedName name="ds3pmvl" localSheetId="17">#REF!</definedName>
    <definedName name="ds3pmvl">#REF!</definedName>
    <definedName name="ds3pnc" localSheetId="15">#REF!</definedName>
    <definedName name="ds3pnc" localSheetId="16">#REF!</definedName>
    <definedName name="ds3pnc" localSheetId="17">#REF!</definedName>
    <definedName name="ds3pnc" localSheetId="14">#REF!</definedName>
    <definedName name="ds3pnc" localSheetId="19">#REF!</definedName>
    <definedName name="ds3pnc" localSheetId="20">#REF!</definedName>
    <definedName name="ds3pnc">#REF!</definedName>
    <definedName name="ds3pnc_26" localSheetId="15">#REF!</definedName>
    <definedName name="ds3pnc_26" localSheetId="17">#REF!</definedName>
    <definedName name="ds3pnc_26">#REF!</definedName>
    <definedName name="ds3pnc_28" localSheetId="15">#REF!</definedName>
    <definedName name="ds3pnc_28" localSheetId="17">#REF!</definedName>
    <definedName name="ds3pnc_28">#REF!</definedName>
    <definedName name="ds3pnc_3">"$#REF!.$#REF!$#REF!"</definedName>
    <definedName name="ds3pvl" localSheetId="15">#REF!</definedName>
    <definedName name="ds3pvl" localSheetId="16">#REF!</definedName>
    <definedName name="ds3pvl" localSheetId="17">#REF!</definedName>
    <definedName name="ds3pvl" localSheetId="14">#REF!</definedName>
    <definedName name="ds3pvl" localSheetId="19">#REF!</definedName>
    <definedName name="ds3pvl" localSheetId="20">#REF!</definedName>
    <definedName name="ds3pvl">#REF!</definedName>
    <definedName name="ds3pvl_26" localSheetId="15">#REF!</definedName>
    <definedName name="ds3pvl_26" localSheetId="17">#REF!</definedName>
    <definedName name="ds3pvl_26">#REF!</definedName>
    <definedName name="ds3pvl_28" localSheetId="15">#REF!</definedName>
    <definedName name="ds3pvl_28" localSheetId="17">#REF!</definedName>
    <definedName name="ds3pvl_28">#REF!</definedName>
    <definedName name="ds3pvl_3">"$#REF!.$#REF!$#REF!"</definedName>
    <definedName name="dsct3pnc">"$#REF!.#REF!#REF!"</definedName>
    <definedName name="dsct3pnc_26" localSheetId="15">#REF!</definedName>
    <definedName name="dsct3pnc_26" localSheetId="17">#REF!</definedName>
    <definedName name="dsct3pnc_26">#REF!</definedName>
    <definedName name="dsct3pnc_28" localSheetId="15">#REF!</definedName>
    <definedName name="dsct3pnc_28" localSheetId="17">#REF!</definedName>
    <definedName name="dsct3pnc_28">#REF!</definedName>
    <definedName name="dsct3pnc_3">"$#REF!.#REF!#REF!"</definedName>
    <definedName name="dsct3pvl">"$#REF!.#REF!#REF!"</definedName>
    <definedName name="dsct3pvl_26" localSheetId="15">#REF!</definedName>
    <definedName name="dsct3pvl_26" localSheetId="17">#REF!</definedName>
    <definedName name="dsct3pvl_26">#REF!</definedName>
    <definedName name="dsct3pvl_28" localSheetId="15">#REF!</definedName>
    <definedName name="dsct3pvl_28" localSheetId="17">#REF!</definedName>
    <definedName name="dsct3pvl_28">#REF!</definedName>
    <definedName name="dsct3pvl_3">"$#REF!.#REF!#REF!"</definedName>
    <definedName name="DSD" localSheetId="15">#REF!</definedName>
    <definedName name="DSD" localSheetId="17">#REF!</definedName>
    <definedName name="DSD">#REF!</definedName>
    <definedName name="DSDS" localSheetId="15">#REF!</definedName>
    <definedName name="DSDS" localSheetId="17">#REF!</definedName>
    <definedName name="DSDS">#REF!</definedName>
    <definedName name="dset" localSheetId="15">#REF!</definedName>
    <definedName name="dset" localSheetId="17">#REF!</definedName>
    <definedName name="dset">#REF!</definedName>
    <definedName name="dset_28" localSheetId="15">#REF!</definedName>
    <definedName name="dset_28" localSheetId="17">#REF!</definedName>
    <definedName name="dset_28">#REF!</definedName>
    <definedName name="dsh">#N/A</definedName>
    <definedName name="dsjk" localSheetId="15" hidden="1">{"'Sheet1'!$L$16"}</definedName>
    <definedName name="dsjk" localSheetId="16" hidden="1">{"'Sheet1'!$L$16"}</definedName>
    <definedName name="dsjk" localSheetId="17" hidden="1">{"'Sheet1'!$L$16"}</definedName>
    <definedName name="dsjk" localSheetId="14" hidden="1">{"'Sheet1'!$L$16"}</definedName>
    <definedName name="dsjk" hidden="1">{"'Sheet1'!$L$16"}</definedName>
    <definedName name="Dsoil" localSheetId="15">#REF!</definedName>
    <definedName name="Dsoil" localSheetId="17">#REF!</definedName>
    <definedName name="Dsoil">#REF!</definedName>
    <definedName name="Dsoil_28" localSheetId="15">#REF!</definedName>
    <definedName name="Dsoil_28" localSheetId="17">#REF!</definedName>
    <definedName name="Dsoil_28">#REF!</definedName>
    <definedName name="DSPK1p1nc" localSheetId="15">#REF!</definedName>
    <definedName name="DSPK1p1nc" localSheetId="17">#REF!</definedName>
    <definedName name="DSPK1p1nc">#REF!</definedName>
    <definedName name="DSPK1p1nc_20" localSheetId="15">#REF!</definedName>
    <definedName name="DSPK1p1nc_20" localSheetId="17">#REF!</definedName>
    <definedName name="DSPK1p1nc_20">#REF!</definedName>
    <definedName name="DSPK1p1nc_28" localSheetId="15">#REF!</definedName>
    <definedName name="DSPK1p1nc_28" localSheetId="17">#REF!</definedName>
    <definedName name="DSPK1p1nc_28">#REF!</definedName>
    <definedName name="DSPK1p1vl" localSheetId="15">#REF!</definedName>
    <definedName name="DSPK1p1vl" localSheetId="17">#REF!</definedName>
    <definedName name="DSPK1p1vl">#REF!</definedName>
    <definedName name="DSPK1p1vl_20" localSheetId="15">#REF!</definedName>
    <definedName name="DSPK1p1vl_20" localSheetId="17">#REF!</definedName>
    <definedName name="DSPK1p1vl_20">#REF!</definedName>
    <definedName name="DSPK1p1vl_28" localSheetId="15">#REF!</definedName>
    <definedName name="DSPK1p1vl_28" localSheetId="17">#REF!</definedName>
    <definedName name="DSPK1p1vl_28">#REF!</definedName>
    <definedName name="DSPK1pnc" localSheetId="15">#REF!</definedName>
    <definedName name="DSPK1pnc" localSheetId="17">#REF!</definedName>
    <definedName name="DSPK1pnc">#REF!</definedName>
    <definedName name="DSPK1pnc_20" localSheetId="15">#REF!</definedName>
    <definedName name="DSPK1pnc_20" localSheetId="17">#REF!</definedName>
    <definedName name="DSPK1pnc_20">#REF!</definedName>
    <definedName name="DSPK1pnc_28" localSheetId="15">#REF!</definedName>
    <definedName name="DSPK1pnc_28" localSheetId="17">#REF!</definedName>
    <definedName name="DSPK1pnc_28">#REF!</definedName>
    <definedName name="DSPK1pvl" localSheetId="15">#REF!</definedName>
    <definedName name="DSPK1pvl" localSheetId="17">#REF!</definedName>
    <definedName name="DSPK1pvl">#REF!</definedName>
    <definedName name="DSPK1pvl_20" localSheetId="15">#REF!</definedName>
    <definedName name="DSPK1pvl_20" localSheetId="17">#REF!</definedName>
    <definedName name="DSPK1pvl_20">#REF!</definedName>
    <definedName name="DSPK1pvl_28" localSheetId="15">#REF!</definedName>
    <definedName name="DSPK1pvl_28" localSheetId="17">#REF!</definedName>
    <definedName name="DSPK1pvl_28">#REF!</definedName>
    <definedName name="DSS" localSheetId="15">#REF!</definedName>
    <definedName name="DSS" localSheetId="17">#REF!</definedName>
    <definedName name="DSS">#REF!</definedName>
    <definedName name="DSTD_Clear">#N/A</definedName>
    <definedName name="DSTD_Clear_20">#N/A</definedName>
    <definedName name="DSTD_Clear_22">#N/A</definedName>
    <definedName name="DSTD_Clear_28">#N/A</definedName>
    <definedName name="DSUMDATA" localSheetId="15">#REF!</definedName>
    <definedName name="DSUMDATA" localSheetId="16">#REF!</definedName>
    <definedName name="DSUMDATA" localSheetId="17">#REF!</definedName>
    <definedName name="DSUMDATA" localSheetId="14">#REF!</definedName>
    <definedName name="DSUMDATA" localSheetId="19">#REF!</definedName>
    <definedName name="DSUMDATA" localSheetId="20">#REF!</definedName>
    <definedName name="DSUMDATA">#REF!</definedName>
    <definedName name="DSUMDATA_26" localSheetId="15">#REF!</definedName>
    <definedName name="DSUMDATA_26" localSheetId="17">#REF!</definedName>
    <definedName name="DSUMDATA_26">#REF!</definedName>
    <definedName name="DSUMDATA_28" localSheetId="15">#REF!</definedName>
    <definedName name="DSUMDATA_28" localSheetId="17">#REF!</definedName>
    <definedName name="DSUMDATA_28">#REF!</definedName>
    <definedName name="DSUMDATA_3">"$#REF!.$A$1:$T$340"</definedName>
    <definedName name="Dsup" localSheetId="15">#REF!</definedName>
    <definedName name="Dsup" localSheetId="17">#REF!</definedName>
    <definedName name="Dsup">#REF!</definedName>
    <definedName name="Dsup_28" localSheetId="15">#REF!</definedName>
    <definedName name="Dsup_28" localSheetId="17">#REF!</definedName>
    <definedName name="Dsup_28">#REF!</definedName>
    <definedName name="dt_1" localSheetId="15">#REF!</definedName>
    <definedName name="dt_1" localSheetId="17">#REF!</definedName>
    <definedName name="dt_1">#REF!</definedName>
    <definedName name="dt_2" localSheetId="15">#REF!</definedName>
    <definedName name="dt_2" localSheetId="17">#REF!</definedName>
    <definedName name="dt_2">#REF!</definedName>
    <definedName name="dt_20" localSheetId="15">#REF!</definedName>
    <definedName name="dt_20" localSheetId="17">#REF!</definedName>
    <definedName name="dt_20">#REF!</definedName>
    <definedName name="dt_25" localSheetId="15">#REF!</definedName>
    <definedName name="dt_25" localSheetId="17">#REF!</definedName>
    <definedName name="dt_25">#REF!</definedName>
    <definedName name="dt_26" localSheetId="15">#REF!</definedName>
    <definedName name="dt_26" localSheetId="17">#REF!</definedName>
    <definedName name="dt_26">#REF!</definedName>
    <definedName name="dt_28" localSheetId="15">#REF!</definedName>
    <definedName name="dt_28" localSheetId="17">#REF!</definedName>
    <definedName name="dt_28">#REF!</definedName>
    <definedName name="dt10.1" localSheetId="15" hidden="1">{"'Sheet1'!$L$16"}</definedName>
    <definedName name="dt10.1" localSheetId="16" hidden="1">{"'Sheet1'!$L$16"}</definedName>
    <definedName name="dt10.1" localSheetId="17" hidden="1">{"'Sheet1'!$L$16"}</definedName>
    <definedName name="dt10.1" localSheetId="14" hidden="1">{"'Sheet1'!$L$16"}</definedName>
    <definedName name="dt10.1" localSheetId="20" hidden="1">{"'Sheet1'!$L$16"}</definedName>
    <definedName name="dt10.1" hidden="1">{"'Sheet1'!$L$16"}</definedName>
    <definedName name="DT12DienLuc" localSheetId="15">{"ÿÿÿÿÿ"}</definedName>
    <definedName name="DT12DienLuc" localSheetId="16">{"ÿÿÿÿÿ"}</definedName>
    <definedName name="DT12DienLuc" localSheetId="17">{"ÿÿÿÿÿ"}</definedName>
    <definedName name="DT12DienLuc" localSheetId="14">{"ÿÿÿÿÿ"}</definedName>
    <definedName name="DT12DienLuc" localSheetId="20">{"ÿÿÿÿÿ"}</definedName>
    <definedName name="DT12DienLuc">{"ÿÿÿÿÿ"}</definedName>
    <definedName name="DT12Dluc" localSheetId="15" hidden="1">{"'Sheet1'!$L$16"}</definedName>
    <definedName name="DT12Dluc" localSheetId="16" hidden="1">{"'Sheet1'!$L$16"}</definedName>
    <definedName name="DT12Dluc" localSheetId="17" hidden="1">{"'Sheet1'!$L$16"}</definedName>
    <definedName name="DT12Dluc" localSheetId="14" hidden="1">{"'Sheet1'!$L$16"}</definedName>
    <definedName name="DT12Dluc" localSheetId="20" hidden="1">{"'Sheet1'!$L$16"}</definedName>
    <definedName name="DT12Dluc" hidden="1">{"'Sheet1'!$L$16"}</definedName>
    <definedName name="DT12HoangThach" localSheetId="15" hidden="1">{"'Sheet1'!$L$16"}</definedName>
    <definedName name="DT12HoangThach" localSheetId="16" hidden="1">{"'Sheet1'!$L$16"}</definedName>
    <definedName name="DT12HoangThach" localSheetId="17" hidden="1">{"'Sheet1'!$L$16"}</definedName>
    <definedName name="DT12HoangThach" localSheetId="14" hidden="1">{"'Sheet1'!$L$16"}</definedName>
    <definedName name="DT12HoangThach" localSheetId="20" hidden="1">{"'Sheet1'!$L$16"}</definedName>
    <definedName name="DT12HoangThach" hidden="1">{"'Sheet1'!$L$16"}</definedName>
    <definedName name="DT8.1" localSheetId="15" hidden="1">{"'Sheet1'!$L$16"}</definedName>
    <definedName name="DT8.1" localSheetId="16" hidden="1">{"'Sheet1'!$L$16"}</definedName>
    <definedName name="DT8.1" localSheetId="17" hidden="1">{"'Sheet1'!$L$16"}</definedName>
    <definedName name="DT8.1" localSheetId="14" hidden="1">{"'Sheet1'!$L$16"}</definedName>
    <definedName name="DT8.1" localSheetId="20" hidden="1">{"'Sheet1'!$L$16"}</definedName>
    <definedName name="DT8.1" hidden="1">{"'Sheet1'!$L$16"}</definedName>
    <definedName name="DT8.2" localSheetId="15" hidden="1">{"'Sheet1'!$L$16"}</definedName>
    <definedName name="DT8.2" localSheetId="16" hidden="1">{"'Sheet1'!$L$16"}</definedName>
    <definedName name="DT8.2" localSheetId="17" hidden="1">{"'Sheet1'!$L$16"}</definedName>
    <definedName name="DT8.2" localSheetId="14" hidden="1">{"'Sheet1'!$L$16"}</definedName>
    <definedName name="DT8.2" localSheetId="20" hidden="1">{"'Sheet1'!$L$16"}</definedName>
    <definedName name="DT8.2" hidden="1">{"'Sheet1'!$L$16"}</definedName>
    <definedName name="dt9.1" localSheetId="15" hidden="1">{#N/A,#N/A,FALSE,"Chi tiÆt"}</definedName>
    <definedName name="dt9.1" localSheetId="16" hidden="1">{#N/A,#N/A,FALSE,"Chi tiÆt"}</definedName>
    <definedName name="dt9.1" localSheetId="17" hidden="1">{#N/A,#N/A,FALSE,"Chi tiÆt"}</definedName>
    <definedName name="dt9.1" localSheetId="14" hidden="1">{#N/A,#N/A,FALSE,"Chi tiÆt"}</definedName>
    <definedName name="dt9.1" localSheetId="20" hidden="1">{#N/A,#N/A,FALSE,"Chi tiÆt"}</definedName>
    <definedName name="dt9.1" hidden="1">{#N/A,#N/A,FALSE,"Chi tiÆt"}</definedName>
    <definedName name="DTDUY" localSheetId="15">#REF!</definedName>
    <definedName name="DTDUY" localSheetId="17">#REF!</definedName>
    <definedName name="DTDUY">#REF!</definedName>
    <definedName name="DTHANH" localSheetId="15">#REF!</definedName>
    <definedName name="DTHANH" localSheetId="17">#REF!</definedName>
    <definedName name="DTHANH">#REF!</definedName>
    <definedName name="Dthep" localSheetId="15">#REF!</definedName>
    <definedName name="Dthep" localSheetId="17">#REF!</definedName>
    <definedName name="Dthep">#REF!</definedName>
    <definedName name="Dthep_20" localSheetId="15">#REF!</definedName>
    <definedName name="Dthep_20" localSheetId="17">#REF!</definedName>
    <definedName name="Dthep_20">#REF!</definedName>
    <definedName name="Dthep_28" localSheetId="15">#REF!</definedName>
    <definedName name="Dthep_28" localSheetId="17">#REF!</definedName>
    <definedName name="Dthep_28">#REF!</definedName>
    <definedName name="DTHIEU" localSheetId="15">#REF!</definedName>
    <definedName name="DTHIEU" localSheetId="17">#REF!</definedName>
    <definedName name="DTHIEU">#REF!</definedName>
    <definedName name="dtich1" localSheetId="15">#REF!</definedName>
    <definedName name="dtich1" localSheetId="17">#REF!</definedName>
    <definedName name="dtich1">#REF!</definedName>
    <definedName name="dtich2" localSheetId="15">#REF!</definedName>
    <definedName name="dtich2" localSheetId="17">#REF!</definedName>
    <definedName name="dtich2">#REF!</definedName>
    <definedName name="dtich3" localSheetId="15">#REF!</definedName>
    <definedName name="dtich3" localSheetId="17">#REF!</definedName>
    <definedName name="dtich3">#REF!</definedName>
    <definedName name="dtich4" localSheetId="15">#REF!</definedName>
    <definedName name="dtich4" localSheetId="17">#REF!</definedName>
    <definedName name="dtich4">#REF!</definedName>
    <definedName name="dtich5" localSheetId="15">#REF!</definedName>
    <definedName name="dtich5" localSheetId="17">#REF!</definedName>
    <definedName name="dtich5">#REF!</definedName>
    <definedName name="dtich6" localSheetId="15">#REF!</definedName>
    <definedName name="dtich6" localSheetId="17">#REF!</definedName>
    <definedName name="dtich6">#REF!</definedName>
    <definedName name="DTKS" localSheetId="15">#REF!</definedName>
    <definedName name="DTKS" localSheetId="16">#REF!</definedName>
    <definedName name="DTKS" localSheetId="17">#REF!</definedName>
    <definedName name="DTKS" localSheetId="14">#REF!</definedName>
    <definedName name="DTKS">#REF!</definedName>
    <definedName name="dtoan" localSheetId="15" hidden="1">{#N/A,#N/A,FALSE,"Chi tiÆt"}</definedName>
    <definedName name="dtoan" localSheetId="16" hidden="1">{#N/A,#N/A,FALSE,"Chi tiÆt"}</definedName>
    <definedName name="dtoan" localSheetId="17" hidden="1">{#N/A,#N/A,FALSE,"Chi tiÆt"}</definedName>
    <definedName name="dtoan" localSheetId="14" hidden="1">{#N/A,#N/A,FALSE,"Chi tiÆt"}</definedName>
    <definedName name="dtoan" localSheetId="20" hidden="1">{#N/A,#N/A,FALSE,"Chi tiÆt"}</definedName>
    <definedName name="dtoan" hidden="1">{#N/A,#N/A,FALSE,"Chi tiÆt"}</definedName>
    <definedName name="DTPHUNG" localSheetId="15">#REF!</definedName>
    <definedName name="DTPHUNG" localSheetId="17">#REF!</definedName>
    <definedName name="DTPHUNG">#REF!</definedName>
    <definedName name="DTPKD" localSheetId="15">#REF!</definedName>
    <definedName name="DTPKD" localSheetId="17">#REF!</definedName>
    <definedName name="DTPKD">#REF!</definedName>
    <definedName name="DTPN_TKCO_NK" localSheetId="15">#REF!</definedName>
    <definedName name="DTPN_TKCO_NK" localSheetId="17">#REF!</definedName>
    <definedName name="DTPN_TKCO_NK">#REF!</definedName>
    <definedName name="DTPN_TKCO_SKC" localSheetId="15">#REF!</definedName>
    <definedName name="DTPN_TKCO_SKC" localSheetId="17">#REF!</definedName>
    <definedName name="DTPN_TKCO_SKC">#REF!</definedName>
    <definedName name="DTPN_TKCO_TGT" localSheetId="15">#REF!</definedName>
    <definedName name="DTPN_TKCO_TGT" localSheetId="17">#REF!</definedName>
    <definedName name="DTPN_TKCO_TGT">#REF!</definedName>
    <definedName name="DTPN_TKCO_TKC" localSheetId="15">#REF!</definedName>
    <definedName name="DTPN_TKCO_TKC" localSheetId="17">#REF!</definedName>
    <definedName name="DTPN_TKCO_TKC">#REF!</definedName>
    <definedName name="DTPN_TKNO_NK" localSheetId="15">#REF!</definedName>
    <definedName name="DTPN_TKNO_NK" localSheetId="17">#REF!</definedName>
    <definedName name="DTPN_TKNO_NK">#REF!</definedName>
    <definedName name="DTPN_TKNO_SKC" localSheetId="15">#REF!</definedName>
    <definedName name="DTPN_TKNO_SKC" localSheetId="17">#REF!</definedName>
    <definedName name="DTPN_TKNO_SKC">#REF!</definedName>
    <definedName name="DTPN_TKNO_TGT" localSheetId="15">#REF!</definedName>
    <definedName name="DTPN_TKNO_TGT" localSheetId="17">#REF!</definedName>
    <definedName name="DTPN_TKNO_TGT">#REF!</definedName>
    <definedName name="DTPN_TKNO_TKC" localSheetId="15">#REF!</definedName>
    <definedName name="DTPN_TKNO_TKC" localSheetId="17">#REF!</definedName>
    <definedName name="DTPN_TKNO_TKC">#REF!</definedName>
    <definedName name="dtru" localSheetId="15">#REF!</definedName>
    <definedName name="dtru" localSheetId="16">#REF!</definedName>
    <definedName name="dtru" localSheetId="17">#REF!</definedName>
    <definedName name="dtru" localSheetId="14">#REF!</definedName>
    <definedName name="dtru" localSheetId="20">#REF!</definedName>
    <definedName name="dtru">#REF!</definedName>
    <definedName name="DTT" localSheetId="15">#REF!</definedName>
    <definedName name="DTT" localSheetId="17">#REF!</definedName>
    <definedName name="DTT">#REF!</definedName>
    <definedName name="DTT_20" localSheetId="15">#REF!</definedName>
    <definedName name="DTT_20" localSheetId="17">#REF!</definedName>
    <definedName name="DTT_20">#REF!</definedName>
    <definedName name="dttdb" localSheetId="15">#REF!</definedName>
    <definedName name="dttdb" localSheetId="17">#REF!</definedName>
    <definedName name="dttdb">#REF!</definedName>
    <definedName name="dttdb_20" localSheetId="15">#REF!</definedName>
    <definedName name="dttdb_20" localSheetId="17">#REF!</definedName>
    <definedName name="dttdb_20">#REF!</definedName>
    <definedName name="dttdg" localSheetId="15">#REF!</definedName>
    <definedName name="dttdg" localSheetId="17">#REF!</definedName>
    <definedName name="dttdg">#REF!</definedName>
    <definedName name="dttdg_20" localSheetId="15">#REF!</definedName>
    <definedName name="dttdg_20" localSheetId="17">#REF!</definedName>
    <definedName name="dttdg_20">#REF!</definedName>
    <definedName name="DTTVGM163" localSheetId="15" hidden="1">{"'Sheet1'!$L$16"}</definedName>
    <definedName name="DTTVGM163" localSheetId="16" hidden="1">{"'Sheet1'!$L$16"}</definedName>
    <definedName name="DTTVGM163" localSheetId="17" hidden="1">{"'Sheet1'!$L$16"}</definedName>
    <definedName name="DTTVGM163" localSheetId="14" hidden="1">{"'Sheet1'!$L$16"}</definedName>
    <definedName name="DTTVGM163" hidden="1">{"'Sheet1'!$L$16"}</definedName>
    <definedName name="Dù_kiÕn_kinh_phÝ" localSheetId="15">#REF!</definedName>
    <definedName name="Dù_kiÕn_kinh_phÝ" localSheetId="17">#REF!</definedName>
    <definedName name="Dù_kiÕn_kinh_phÝ">#REF!</definedName>
    <definedName name="DU_TOAN_CHI_TIET_CONG_TO" localSheetId="15">#REF!</definedName>
    <definedName name="DU_TOAN_CHI_TIET_CONG_TO" localSheetId="17">#REF!</definedName>
    <definedName name="DU_TOAN_CHI_TIET_CONG_TO">#REF!</definedName>
    <definedName name="DU_TOAN_CHI_TIET_DZ22KV" localSheetId="15">#REF!</definedName>
    <definedName name="DU_TOAN_CHI_TIET_DZ22KV" localSheetId="17">#REF!</definedName>
    <definedName name="DU_TOAN_CHI_TIET_DZ22KV">#REF!</definedName>
    <definedName name="DU_TOAN_CHI_TIET_KHO_BAI" localSheetId="15">#REF!</definedName>
    <definedName name="DU_TOAN_CHI_TIET_KHO_BAI" localSheetId="17">#REF!</definedName>
    <definedName name="DU_TOAN_CHI_TIET_KHO_BAI">#REF!</definedName>
    <definedName name="duaån" localSheetId="15">#REF!</definedName>
    <definedName name="duaån" localSheetId="16">#REF!</definedName>
    <definedName name="duaån" localSheetId="17">#REF!</definedName>
    <definedName name="duaån" localSheetId="14">#REF!</definedName>
    <definedName name="duaån" localSheetId="20">#REF!</definedName>
    <definedName name="duaån">#REF!</definedName>
    <definedName name="duan" localSheetId="15">#REF!</definedName>
    <definedName name="duan" localSheetId="16">#REF!</definedName>
    <definedName name="duan" localSheetId="17">#REF!</definedName>
    <definedName name="duan" localSheetId="14">#REF!</definedName>
    <definedName name="duan" localSheetId="20">#REF!</definedName>
    <definedName name="duan">#REF!</definedName>
    <definedName name="duc" localSheetId="15" hidden="1">{"'Sheet1'!$L$16"}</definedName>
    <definedName name="duc" localSheetId="16" hidden="1">{"'Sheet1'!$L$16"}</definedName>
    <definedName name="duc" localSheetId="17" hidden="1">{"'Sheet1'!$L$16"}</definedName>
    <definedName name="duc" localSheetId="14" hidden="1">{"'Sheet1'!$L$16"}</definedName>
    <definedName name="duc" hidden="1">{"'Sheet1'!$L$16"}</definedName>
    <definedName name="DUCANH" localSheetId="15" hidden="1">{"'Sheet1'!$L$16"}</definedName>
    <definedName name="DUCANH" localSheetId="16" hidden="1">{"'Sheet1'!$L$16"}</definedName>
    <definedName name="DUCANH" localSheetId="17" hidden="1">{"'Sheet1'!$L$16"}</definedName>
    <definedName name="DUCANH" localSheetId="14" hidden="1">{"'Sheet1'!$L$16"}</definedName>
    <definedName name="DUCANH" localSheetId="20" hidden="1">{"'Sheet1'!$L$16"}</definedName>
    <definedName name="DUCANH" hidden="1">{"'Sheet1'!$L$16"}</definedName>
    <definedName name="duccong" localSheetId="15">#REF!</definedName>
    <definedName name="duccong" localSheetId="17">#REF!</definedName>
    <definedName name="duccong">#REF!</definedName>
    <definedName name="duccong_20" localSheetId="15">#REF!</definedName>
    <definedName name="duccong_20" localSheetId="17">#REF!</definedName>
    <definedName name="duccong_20">#REF!</definedName>
    <definedName name="duccong_28" localSheetId="15">#REF!</definedName>
    <definedName name="duccong_28" localSheetId="17">#REF!</definedName>
    <definedName name="duccong_28">#REF!</definedName>
    <definedName name="duct1" localSheetId="15">#REF!</definedName>
    <definedName name="duct1" localSheetId="17">#REF!</definedName>
    <definedName name="duct1">#REF!</definedName>
    <definedName name="duct1_28" localSheetId="15">#REF!</definedName>
    <definedName name="duct1_28" localSheetId="17">#REF!</definedName>
    <definedName name="duct1_28">#REF!</definedName>
    <definedName name="dui1.5" localSheetId="15">#REF!</definedName>
    <definedName name="dui1.5" localSheetId="17">#REF!</definedName>
    <definedName name="dui1.5">#REF!</definedName>
    <definedName name="dul" localSheetId="15">#REF!</definedName>
    <definedName name="dul" localSheetId="17">#REF!</definedName>
    <definedName name="dul">#REF!</definedName>
    <definedName name="dul_28" localSheetId="15">#REF!</definedName>
    <definedName name="dul_28" localSheetId="17">#REF!</definedName>
    <definedName name="dul_28">#REF!</definedName>
    <definedName name="dung" localSheetId="15">#REF!</definedName>
    <definedName name="dung" localSheetId="16">#REF!</definedName>
    <definedName name="dung" localSheetId="17">#REF!</definedName>
    <definedName name="dung" localSheetId="14">#REF!</definedName>
    <definedName name="dung" localSheetId="20">#REF!</definedName>
    <definedName name="dung">#REF!</definedName>
    <definedName name="dung1" localSheetId="15">#REF!</definedName>
    <definedName name="dung1" localSheetId="16">#REF!</definedName>
    <definedName name="dung1" localSheetId="17">#REF!</definedName>
    <definedName name="dung1" localSheetId="14">#REF!</definedName>
    <definedName name="dung1" localSheetId="20">#REF!</definedName>
    <definedName name="dung1">#REF!</definedName>
    <definedName name="dung2" localSheetId="15">{"BIEUBA~1.XLS"}</definedName>
    <definedName name="dung2" localSheetId="16">{"BIEUBA~1.XLS"}</definedName>
    <definedName name="dung2" localSheetId="17">{"BIEUBA~1.XLS"}</definedName>
    <definedName name="dung2" localSheetId="14">{"BIEUBA~1.XLS"}</definedName>
    <definedName name="dung2">{"BIEUBA~1.XLS"}</definedName>
    <definedName name="Dung32" localSheetId="15">{"BIEUBA~1.XLS"}</definedName>
    <definedName name="Dung32" localSheetId="16">{"BIEUBA~1.XLS"}</definedName>
    <definedName name="Dung32" localSheetId="17">{"BIEUBA~1.XLS"}</definedName>
    <definedName name="Dung32" localSheetId="14">{"BIEUBA~1.XLS"}</definedName>
    <definedName name="Dung32">{"BIEUBA~1.XLS"}</definedName>
    <definedName name="dungkh" localSheetId="15" hidden="1">{"'Sheet1'!$L$16"}</definedName>
    <definedName name="dungkh" localSheetId="16" hidden="1">{"'Sheet1'!$L$16"}</definedName>
    <definedName name="dungkh" localSheetId="17" hidden="1">{"'Sheet1'!$L$16"}</definedName>
    <definedName name="dungkh" localSheetId="14" hidden="1">{"'Sheet1'!$L$16"}</definedName>
    <definedName name="dungkh" localSheetId="20" hidden="1">{"'Sheet1'!$L$16"}</definedName>
    <definedName name="dungkh" hidden="1">{"'Sheet1'!$L$16"}</definedName>
    <definedName name="duoi" localSheetId="15">#REF!</definedName>
    <definedName name="duoi" localSheetId="17">#REF!</definedName>
    <definedName name="duoi">#REF!</definedName>
    <definedName name="duoi_20" localSheetId="15">#REF!</definedName>
    <definedName name="duoi_20" localSheetId="17">#REF!</definedName>
    <definedName name="duoi_20">#REF!</definedName>
    <definedName name="duoi_28" localSheetId="15">#REF!</definedName>
    <definedName name="duoi_28" localSheetId="17">#REF!</definedName>
    <definedName name="duoi_28">#REF!</definedName>
    <definedName name="duong" localSheetId="15">#REF!</definedName>
    <definedName name="duong" localSheetId="17">#REF!</definedName>
    <definedName name="duong">#REF!</definedName>
    <definedName name="duong_20" localSheetId="15">#REF!</definedName>
    <definedName name="duong_20" localSheetId="17">#REF!</definedName>
    <definedName name="duong_20">#REF!</definedName>
    <definedName name="Duong_dau_cau" localSheetId="15">#REF!</definedName>
    <definedName name="Duong_dau_cau" localSheetId="17">#REF!</definedName>
    <definedName name="Duong_dau_cau">#REF!</definedName>
    <definedName name="Duong_dau_cau_20" localSheetId="15">#REF!</definedName>
    <definedName name="Duong_dau_cau_20" localSheetId="17">#REF!</definedName>
    <definedName name="Duong_dau_cau_20">#REF!</definedName>
    <definedName name="Duong_dau_cau_28" localSheetId="15">#REF!</definedName>
    <definedName name="Duong_dau_cau_28" localSheetId="17">#REF!</definedName>
    <definedName name="Duong_dau_cau_28">#REF!</definedName>
    <definedName name="duong04" localSheetId="15">#REF!</definedName>
    <definedName name="duong04" localSheetId="17">#REF!</definedName>
    <definedName name="duong04">#REF!</definedName>
    <definedName name="duong04_28" localSheetId="15">#REF!</definedName>
    <definedName name="duong04_28" localSheetId="17">#REF!</definedName>
    <definedName name="duong04_28">#REF!</definedName>
    <definedName name="duong1">NA()</definedName>
    <definedName name="duong1_26" localSheetId="15">#REF!</definedName>
    <definedName name="duong1_26" localSheetId="17">#REF!</definedName>
    <definedName name="duong1_26">#REF!</definedName>
    <definedName name="duong1_28" localSheetId="15">#REF!</definedName>
    <definedName name="duong1_28" localSheetId="17">#REF!</definedName>
    <definedName name="duong1_28">#REF!</definedName>
    <definedName name="duong1_3">NA()</definedName>
    <definedName name="duong2">NA()</definedName>
    <definedName name="duong2_26" localSheetId="15">#REF!</definedName>
    <definedName name="duong2_26" localSheetId="17">#REF!</definedName>
    <definedName name="duong2_26">#REF!</definedName>
    <definedName name="duong2_28" localSheetId="15">#REF!</definedName>
    <definedName name="duong2_28" localSheetId="17">#REF!</definedName>
    <definedName name="duong2_28">#REF!</definedName>
    <definedName name="duong2_3">NA()</definedName>
    <definedName name="duong3">NA()</definedName>
    <definedName name="duong3_26" localSheetId="15">#REF!</definedName>
    <definedName name="duong3_26" localSheetId="17">#REF!</definedName>
    <definedName name="duong3_26">#REF!</definedName>
    <definedName name="duong3_28" localSheetId="15">#REF!</definedName>
    <definedName name="duong3_28" localSheetId="17">#REF!</definedName>
    <definedName name="duong3_28">#REF!</definedName>
    <definedName name="duong3_3">NA()</definedName>
    <definedName name="duong35" localSheetId="15">#REF!</definedName>
    <definedName name="duong35" localSheetId="17">#REF!</definedName>
    <definedName name="duong35">#REF!</definedName>
    <definedName name="duong35_28" localSheetId="15">#REF!</definedName>
    <definedName name="duong35_28" localSheetId="17">#REF!</definedName>
    <definedName name="duong35_28">#REF!</definedName>
    <definedName name="duong4">NA()</definedName>
    <definedName name="duong4_26" localSheetId="15">#REF!</definedName>
    <definedName name="duong4_26" localSheetId="17">#REF!</definedName>
    <definedName name="duong4_26">#REF!</definedName>
    <definedName name="duong4_28" localSheetId="15">#REF!</definedName>
    <definedName name="duong4_28" localSheetId="17">#REF!</definedName>
    <definedName name="duong4_28">#REF!</definedName>
    <definedName name="duong4_3">NA()</definedName>
    <definedName name="duong5">NA()</definedName>
    <definedName name="duong5_26" localSheetId="15">#REF!</definedName>
    <definedName name="duong5_26" localSheetId="17">#REF!</definedName>
    <definedName name="duong5_26">#REF!</definedName>
    <definedName name="duong5_28" localSheetId="15">#REF!</definedName>
    <definedName name="duong5_28" localSheetId="17">#REF!</definedName>
    <definedName name="duong5_28">#REF!</definedName>
    <definedName name="duong5_3">NA()</definedName>
    <definedName name="DuongCDHaiVan" localSheetId="15">#REF!</definedName>
    <definedName name="DuongCDHaiVan" localSheetId="17">#REF!</definedName>
    <definedName name="DuongCDHaiVan">#REF!</definedName>
    <definedName name="DuongHCM" localSheetId="15">#REF!</definedName>
    <definedName name="DuongHCM" localSheetId="17">#REF!</definedName>
    <definedName name="DuongHCM">#REF!</definedName>
    <definedName name="Duongnaco" localSheetId="15" hidden="1">{"'Sheet1'!$L$16"}</definedName>
    <definedName name="Duongnaco" localSheetId="16" hidden="1">{"'Sheet1'!$L$16"}</definedName>
    <definedName name="Duongnaco" localSheetId="17" hidden="1">{"'Sheet1'!$L$16"}</definedName>
    <definedName name="Duongnaco" localSheetId="14" hidden="1">{"'Sheet1'!$L$16"}</definedName>
    <definedName name="Duongnaco" hidden="1">{"'Sheet1'!$L$16"}</definedName>
    <definedName name="DUT" localSheetId="15">#REF!</definedName>
    <definedName name="DUT" localSheetId="17">#REF!</definedName>
    <definedName name="DUT">#REF!</definedName>
    <definedName name="DUT_20" localSheetId="15">#REF!</definedName>
    <definedName name="DUT_20" localSheetId="17">#REF!</definedName>
    <definedName name="DUT_20">#REF!</definedName>
    <definedName name="DUT_28" localSheetId="15">#REF!</definedName>
    <definedName name="DUT_28" localSheetId="17">#REF!</definedName>
    <definedName name="DUT_28">#REF!</definedName>
    <definedName name="dutoan_1" localSheetId="15">#REF!</definedName>
    <definedName name="dutoan_1" localSheetId="17">#REF!</definedName>
    <definedName name="dutoan_1">#REF!</definedName>
    <definedName name="dutoan_2" localSheetId="15">#REF!</definedName>
    <definedName name="dutoan_2" localSheetId="17">#REF!</definedName>
    <definedName name="dutoan_2">#REF!</definedName>
    <definedName name="dutoan_20" localSheetId="15">#REF!</definedName>
    <definedName name="dutoan_20" localSheetId="17">#REF!</definedName>
    <definedName name="dutoan_20">#REF!</definedName>
    <definedName name="dutoan_25" localSheetId="15">#REF!</definedName>
    <definedName name="dutoan_25" localSheetId="17">#REF!</definedName>
    <definedName name="dutoan_25">#REF!</definedName>
    <definedName name="dutoan_26" localSheetId="15">#REF!</definedName>
    <definedName name="dutoan_26" localSheetId="17">#REF!</definedName>
    <definedName name="dutoan_26">#REF!</definedName>
    <definedName name="dutoan_28" localSheetId="15">#REF!</definedName>
    <definedName name="dutoan_28" localSheetId="17">#REF!</definedName>
    <definedName name="dutoan_28">#REF!</definedName>
    <definedName name="DutoanDongmo" localSheetId="15">#REF!</definedName>
    <definedName name="DutoanDongmo" localSheetId="17">#REF!</definedName>
    <definedName name="DutoanDongmo">#REF!</definedName>
    <definedName name="DutoanDongmo_20" localSheetId="15">#REF!</definedName>
    <definedName name="DutoanDongmo_20" localSheetId="17">#REF!</definedName>
    <definedName name="DutoanDongmo_20">#REF!</definedName>
    <definedName name="DutoanDongmo_28" localSheetId="15">#REF!</definedName>
    <definedName name="DutoanDongmo_28" localSheetId="17">#REF!</definedName>
    <definedName name="DutoanDongmo_28">#REF!</definedName>
    <definedName name="dv" localSheetId="15">#REF!</definedName>
    <definedName name="dv" localSheetId="17">#REF!</definedName>
    <definedName name="dv">#REF!</definedName>
    <definedName name="dv_28" localSheetId="15">#REF!</definedName>
    <definedName name="dv_28" localSheetId="17">#REF!</definedName>
    <definedName name="dv_28">#REF!</definedName>
    <definedName name="dva." localSheetId="15">#REF!</definedName>
    <definedName name="dva." localSheetId="17">#REF!</definedName>
    <definedName name="dva.">#REF!</definedName>
    <definedName name="dva._28" localSheetId="15">#REF!</definedName>
    <definedName name="dva._28" localSheetId="17">#REF!</definedName>
    <definedName name="dva._28">#REF!</definedName>
    <definedName name="dvb." localSheetId="15">#REF!</definedName>
    <definedName name="dvb." localSheetId="17">#REF!</definedName>
    <definedName name="dvb.">#REF!</definedName>
    <definedName name="dvb._28" localSheetId="15">#REF!</definedName>
    <definedName name="dvb._28" localSheetId="17">#REF!</definedName>
    <definedName name="dvb._28">#REF!</definedName>
    <definedName name="dvc." localSheetId="15">#REF!</definedName>
    <definedName name="dvc." localSheetId="17">#REF!</definedName>
    <definedName name="dvc.">#REF!</definedName>
    <definedName name="dvc._28" localSheetId="15">#REF!</definedName>
    <definedName name="dvc._28" localSheetId="17">#REF!</definedName>
    <definedName name="dvc._28">#REF!</definedName>
    <definedName name="dvuls2000">1.55</definedName>
    <definedName name="dvuls99">1.35</definedName>
    <definedName name="dw" localSheetId="15">#REF!</definedName>
    <definedName name="dw" localSheetId="17">#REF!</definedName>
    <definedName name="dw">#REF!</definedName>
    <definedName name="dw_28" localSheetId="15">#REF!</definedName>
    <definedName name="dw_28" localSheetId="17">#REF!</definedName>
    <definedName name="dw_28">#REF!</definedName>
    <definedName name="Dwall" localSheetId="15">#REF!</definedName>
    <definedName name="Dwall" localSheetId="17">#REF!</definedName>
    <definedName name="Dwall">#REF!</definedName>
    <definedName name="Dwall_28" localSheetId="15">#REF!</definedName>
    <definedName name="Dwall_28" localSheetId="17">#REF!</definedName>
    <definedName name="Dwall_28">#REF!</definedName>
    <definedName name="DWPRICE" localSheetId="15" hidden="1">[5]Quantity!#REF!</definedName>
    <definedName name="DWPRICE" localSheetId="16" hidden="1">[5]Quantity!#REF!</definedName>
    <definedName name="DWPRICE" localSheetId="17" hidden="1">[5]Quantity!#REF!</definedName>
    <definedName name="DWPRICE" localSheetId="14" hidden="1">[5]Quantity!#REF!</definedName>
    <definedName name="DWPRICE" hidden="1">[5]Quantity!#REF!</definedName>
    <definedName name="dx" localSheetId="15">#REF!</definedName>
    <definedName name="dx" localSheetId="17">#REF!</definedName>
    <definedName name="dx">#REF!</definedName>
    <definedName name="DX5M" localSheetId="15">#REF!</definedName>
    <definedName name="DX5M" localSheetId="17">#REF!</definedName>
    <definedName name="DX5M">#REF!</definedName>
    <definedName name="dxhnho" localSheetId="15">#REF!</definedName>
    <definedName name="dxhnho" localSheetId="17">#REF!</definedName>
    <definedName name="dxhnho">#REF!</definedName>
    <definedName name="dxhto" localSheetId="15">#REF!</definedName>
    <definedName name="dxhto" localSheetId="17">#REF!</definedName>
    <definedName name="dxhto">#REF!</definedName>
    <definedName name="DXMT" localSheetId="15">#REF!</definedName>
    <definedName name="DXMT" localSheetId="17">#REF!</definedName>
    <definedName name="DXMT">#REF!</definedName>
    <definedName name="DY" localSheetId="15">#REF!</definedName>
    <definedName name="DY" localSheetId="17">#REF!</definedName>
    <definedName name="DY">#REF!</definedName>
    <definedName name="DY_20" localSheetId="15">#REF!</definedName>
    <definedName name="DY_20" localSheetId="17">#REF!</definedName>
    <definedName name="DY_20">#REF!</definedName>
    <definedName name="DY_28" localSheetId="15">#REF!</definedName>
    <definedName name="DY_28" localSheetId="17">#REF!</definedName>
    <definedName name="DY_28">#REF!</definedName>
    <definedName name="DZ" localSheetId="15">#REF!</definedName>
    <definedName name="DZ" localSheetId="17">#REF!</definedName>
    <definedName name="DZ">#REF!</definedName>
    <definedName name="DZ_04" localSheetId="15">#REF!</definedName>
    <definedName name="DZ_04" localSheetId="17">#REF!</definedName>
    <definedName name="DZ_04">#REF!</definedName>
    <definedName name="DZ_04_20" localSheetId="15">#REF!</definedName>
    <definedName name="DZ_04_20" localSheetId="17">#REF!</definedName>
    <definedName name="DZ_04_20">#REF!</definedName>
    <definedName name="DZ_04_28" localSheetId="15">#REF!</definedName>
    <definedName name="DZ_04_28" localSheetId="17">#REF!</definedName>
    <definedName name="DZ_04_28">#REF!</definedName>
    <definedName name="DZ_28" localSheetId="15">#REF!</definedName>
    <definedName name="DZ_28" localSheetId="17">#REF!</definedName>
    <definedName name="DZ_28">#REF!</definedName>
    <definedName name="DZ_35" localSheetId="15">#REF!</definedName>
    <definedName name="DZ_35" localSheetId="17">#REF!</definedName>
    <definedName name="DZ_35">#REF!</definedName>
    <definedName name="DZ_35_20" localSheetId="15">#REF!</definedName>
    <definedName name="DZ_35_20" localSheetId="17">#REF!</definedName>
    <definedName name="DZ_35_20">#REF!</definedName>
    <definedName name="DZ_35_28" localSheetId="15">#REF!</definedName>
    <definedName name="DZ_35_28" localSheetId="17">#REF!</definedName>
    <definedName name="DZ_35_28">#REF!</definedName>
    <definedName name="DZ0.4_1" localSheetId="15">#REF!</definedName>
    <definedName name="DZ0.4_1" localSheetId="17">#REF!</definedName>
    <definedName name="DZ0.4_1">#REF!</definedName>
    <definedName name="DZ0.4_2" localSheetId="15">#REF!</definedName>
    <definedName name="DZ0.4_2" localSheetId="17">#REF!</definedName>
    <definedName name="DZ0.4_2">#REF!</definedName>
    <definedName name="DZ0.4_20" localSheetId="15">#REF!</definedName>
    <definedName name="DZ0.4_20" localSheetId="17">#REF!</definedName>
    <definedName name="DZ0.4_20">#REF!</definedName>
    <definedName name="DZ0.4_25" localSheetId="15">#REF!</definedName>
    <definedName name="DZ0.4_25" localSheetId="17">#REF!</definedName>
    <definedName name="DZ0.4_25">#REF!</definedName>
    <definedName name="DZ0.4_26" localSheetId="15">#REF!</definedName>
    <definedName name="DZ0.4_26" localSheetId="17">#REF!</definedName>
    <definedName name="DZ0.4_26">#REF!</definedName>
    <definedName name="DZ0.4_28" localSheetId="15">#REF!</definedName>
    <definedName name="DZ0.4_28" localSheetId="17">#REF!</definedName>
    <definedName name="DZ0.4_28">#REF!</definedName>
    <definedName name="dztramtt" localSheetId="15">#REF!</definedName>
    <definedName name="dztramtt" localSheetId="17">#REF!</definedName>
    <definedName name="dztramtt">#REF!</definedName>
    <definedName name="e" localSheetId="15">#REF!</definedName>
    <definedName name="e" localSheetId="17">#REF!</definedName>
    <definedName name="e">#REF!</definedName>
    <definedName name="ë" localSheetId="15">#REF!</definedName>
    <definedName name="ë" localSheetId="17">#REF!</definedName>
    <definedName name="ë">#REF!</definedName>
    <definedName name="E.chandoc">8.875</definedName>
    <definedName name="E.PC">10.438</definedName>
    <definedName name="E.PVI">12</definedName>
    <definedName name="e_" localSheetId="15">#REF!</definedName>
    <definedName name="e_" localSheetId="17">#REF!</definedName>
    <definedName name="e_">#REF!</definedName>
    <definedName name="e__" localSheetId="15">#REF!</definedName>
    <definedName name="e__" localSheetId="17">#REF!</definedName>
    <definedName name="e__">#REF!</definedName>
    <definedName name="e___28" localSheetId="15">#REF!</definedName>
    <definedName name="e___28" localSheetId="17">#REF!</definedName>
    <definedName name="e___28">#REF!</definedName>
    <definedName name="e__28" localSheetId="15">#REF!</definedName>
    <definedName name="e__28" localSheetId="17">#REF!</definedName>
    <definedName name="e__28">#REF!</definedName>
    <definedName name="e__Chi_phÝ_chung___NC" localSheetId="15">#REF!</definedName>
    <definedName name="e__Chi_phÝ_chung___NC" localSheetId="17">#REF!</definedName>
    <definedName name="e__Chi_phÝ_chung___NC">#REF!</definedName>
    <definedName name="e_20" localSheetId="15">#REF!</definedName>
    <definedName name="e_20" localSheetId="17">#REF!</definedName>
    <definedName name="e_20">#REF!</definedName>
    <definedName name="e_28" localSheetId="15">#REF!</definedName>
    <definedName name="e_28" localSheetId="17">#REF!</definedName>
    <definedName name="e_28">#REF!</definedName>
    <definedName name="E_p" localSheetId="15">#REF!</definedName>
    <definedName name="E_p" localSheetId="17">#REF!</definedName>
    <definedName name="E_p">#REF!</definedName>
    <definedName name="E_p_20" localSheetId="15">#REF!</definedName>
    <definedName name="E_p_20" localSheetId="17">#REF!</definedName>
    <definedName name="E_p_20">#REF!</definedName>
    <definedName name="E_p_28" localSheetId="15">#REF!</definedName>
    <definedName name="E_p_28" localSheetId="17">#REF!</definedName>
    <definedName name="E_p_28">#REF!</definedName>
    <definedName name="E_p_Echm" localSheetId="15">#REF!</definedName>
    <definedName name="E_p_Echm" localSheetId="17">#REF!</definedName>
    <definedName name="E_p_Echm">#REF!</definedName>
    <definedName name="E_p_Echm_28" localSheetId="15">#REF!</definedName>
    <definedName name="E_p_Echm_28" localSheetId="17">#REF!</definedName>
    <definedName name="E_p_Echm_28">#REF!</definedName>
    <definedName name="e0.75" localSheetId="15">#REF!</definedName>
    <definedName name="e0.75" localSheetId="17">#REF!</definedName>
    <definedName name="e0.75">#REF!</definedName>
    <definedName name="e0.75_20" localSheetId="15">#REF!</definedName>
    <definedName name="e0.75_20" localSheetId="17">#REF!</definedName>
    <definedName name="e0.75_20">#REF!</definedName>
    <definedName name="e0.75_28" localSheetId="15">#REF!</definedName>
    <definedName name="e0.75_28" localSheetId="17">#REF!</definedName>
    <definedName name="e0.75_28">#REF!</definedName>
    <definedName name="E1.000" localSheetId="15">#REF!</definedName>
    <definedName name="E1.000" localSheetId="17">#REF!</definedName>
    <definedName name="E1.000">#REF!</definedName>
    <definedName name="E1.000_20" localSheetId="15">#REF!</definedName>
    <definedName name="E1.000_20" localSheetId="17">#REF!</definedName>
    <definedName name="E1.000_20">#REF!</definedName>
    <definedName name="E1.000_28" localSheetId="15">#REF!</definedName>
    <definedName name="E1.000_28" localSheetId="17">#REF!</definedName>
    <definedName name="E1.000_28">#REF!</definedName>
    <definedName name="E1.010" localSheetId="15">#REF!</definedName>
    <definedName name="E1.010" localSheetId="17">#REF!</definedName>
    <definedName name="E1.010">#REF!</definedName>
    <definedName name="E1.010_20" localSheetId="15">#REF!</definedName>
    <definedName name="E1.010_20" localSheetId="17">#REF!</definedName>
    <definedName name="E1.010_20">#REF!</definedName>
    <definedName name="E1.010_28" localSheetId="15">#REF!</definedName>
    <definedName name="E1.010_28" localSheetId="17">#REF!</definedName>
    <definedName name="E1.010_28">#REF!</definedName>
    <definedName name="E1.020" localSheetId="15">#REF!</definedName>
    <definedName name="E1.020" localSheetId="17">#REF!</definedName>
    <definedName name="E1.020">#REF!</definedName>
    <definedName name="E1.020_20" localSheetId="15">#REF!</definedName>
    <definedName name="E1.020_20" localSheetId="17">#REF!</definedName>
    <definedName name="E1.020_20">#REF!</definedName>
    <definedName name="E1.020_28" localSheetId="15">#REF!</definedName>
    <definedName name="E1.020_28" localSheetId="17">#REF!</definedName>
    <definedName name="E1.020_28">#REF!</definedName>
    <definedName name="E1.200" localSheetId="15">#REF!</definedName>
    <definedName name="E1.200" localSheetId="17">#REF!</definedName>
    <definedName name="E1.200">#REF!</definedName>
    <definedName name="E1.200_20" localSheetId="15">#REF!</definedName>
    <definedName name="E1.200_20" localSheetId="17">#REF!</definedName>
    <definedName name="E1.200_20">#REF!</definedName>
    <definedName name="E1.200_28" localSheetId="15">#REF!</definedName>
    <definedName name="E1.200_28" localSheetId="17">#REF!</definedName>
    <definedName name="E1.200_28">#REF!</definedName>
    <definedName name="E1.210" localSheetId="15">#REF!</definedName>
    <definedName name="E1.210" localSheetId="17">#REF!</definedName>
    <definedName name="E1.210">#REF!</definedName>
    <definedName name="E1.210_20" localSheetId="15">#REF!</definedName>
    <definedName name="E1.210_20" localSheetId="17">#REF!</definedName>
    <definedName name="E1.210_20">#REF!</definedName>
    <definedName name="E1.210_28" localSheetId="15">#REF!</definedName>
    <definedName name="E1.210_28" localSheetId="17">#REF!</definedName>
    <definedName name="E1.210_28">#REF!</definedName>
    <definedName name="E1.220" localSheetId="15">#REF!</definedName>
    <definedName name="E1.220" localSheetId="17">#REF!</definedName>
    <definedName name="E1.220">#REF!</definedName>
    <definedName name="E1.220_20" localSheetId="15">#REF!</definedName>
    <definedName name="E1.220_20" localSheetId="17">#REF!</definedName>
    <definedName name="E1.220_20">#REF!</definedName>
    <definedName name="E1.220_28" localSheetId="15">#REF!</definedName>
    <definedName name="E1.220_28" localSheetId="17">#REF!</definedName>
    <definedName name="E1.220_28">#REF!</definedName>
    <definedName name="E1.300" localSheetId="15">#REF!</definedName>
    <definedName name="E1.300" localSheetId="17">#REF!</definedName>
    <definedName name="E1.300">#REF!</definedName>
    <definedName name="E1.300_20" localSheetId="15">#REF!</definedName>
    <definedName name="E1.300_20" localSheetId="17">#REF!</definedName>
    <definedName name="E1.300_20">#REF!</definedName>
    <definedName name="E1.300_28" localSheetId="15">#REF!</definedName>
    <definedName name="E1.300_28" localSheetId="17">#REF!</definedName>
    <definedName name="E1.300_28">#REF!</definedName>
    <definedName name="E1.310" localSheetId="15">#REF!</definedName>
    <definedName name="E1.310" localSheetId="17">#REF!</definedName>
    <definedName name="E1.310">#REF!</definedName>
    <definedName name="E1.310_20" localSheetId="15">#REF!</definedName>
    <definedName name="E1.310_20" localSheetId="17">#REF!</definedName>
    <definedName name="E1.310_20">#REF!</definedName>
    <definedName name="E1.310_28" localSheetId="15">#REF!</definedName>
    <definedName name="E1.310_28" localSheetId="17">#REF!</definedName>
    <definedName name="E1.310_28">#REF!</definedName>
    <definedName name="E1.320" localSheetId="15">#REF!</definedName>
    <definedName name="E1.320" localSheetId="17">#REF!</definedName>
    <definedName name="E1.320">#REF!</definedName>
    <definedName name="E1.320_20" localSheetId="15">#REF!</definedName>
    <definedName name="E1.320_20" localSheetId="17">#REF!</definedName>
    <definedName name="E1.320_20">#REF!</definedName>
    <definedName name="E1.320_28" localSheetId="15">#REF!</definedName>
    <definedName name="E1.320_28" localSheetId="17">#REF!</definedName>
    <definedName name="E1.320_28">#REF!</definedName>
    <definedName name="E1.400" localSheetId="15">#REF!</definedName>
    <definedName name="E1.400" localSheetId="17">#REF!</definedName>
    <definedName name="E1.400">#REF!</definedName>
    <definedName name="E1.400_20" localSheetId="15">#REF!</definedName>
    <definedName name="E1.400_20" localSheetId="17">#REF!</definedName>
    <definedName name="E1.400_20">#REF!</definedName>
    <definedName name="E1.400_28" localSheetId="15">#REF!</definedName>
    <definedName name="E1.400_28" localSheetId="17">#REF!</definedName>
    <definedName name="E1.400_28">#REF!</definedName>
    <definedName name="E1.410" localSheetId="15">#REF!</definedName>
    <definedName name="E1.410" localSheetId="17">#REF!</definedName>
    <definedName name="E1.410">#REF!</definedName>
    <definedName name="E1.410_20" localSheetId="15">#REF!</definedName>
    <definedName name="E1.410_20" localSheetId="17">#REF!</definedName>
    <definedName name="E1.410_20">#REF!</definedName>
    <definedName name="E1.410_28" localSheetId="15">#REF!</definedName>
    <definedName name="E1.410_28" localSheetId="17">#REF!</definedName>
    <definedName name="E1.410_28">#REF!</definedName>
    <definedName name="E1.420" localSheetId="15">#REF!</definedName>
    <definedName name="E1.420" localSheetId="17">#REF!</definedName>
    <definedName name="E1.420">#REF!</definedName>
    <definedName name="E1.420_20" localSheetId="15">#REF!</definedName>
    <definedName name="E1.420_20" localSheetId="17">#REF!</definedName>
    <definedName name="E1.420_20">#REF!</definedName>
    <definedName name="E1.420_28" localSheetId="15">#REF!</definedName>
    <definedName name="E1.420_28" localSheetId="17">#REF!</definedName>
    <definedName name="E1.420_28">#REF!</definedName>
    <definedName name="E1.500" localSheetId="15">#REF!</definedName>
    <definedName name="E1.500" localSheetId="17">#REF!</definedName>
    <definedName name="E1.500">#REF!</definedName>
    <definedName name="E1.500_20" localSheetId="15">#REF!</definedName>
    <definedName name="E1.500_20" localSheetId="17">#REF!</definedName>
    <definedName name="E1.500_20">#REF!</definedName>
    <definedName name="E1.500_28" localSheetId="15">#REF!</definedName>
    <definedName name="E1.500_28" localSheetId="17">#REF!</definedName>
    <definedName name="E1.500_28">#REF!</definedName>
    <definedName name="E1.510" localSheetId="15">#REF!</definedName>
    <definedName name="E1.510" localSheetId="17">#REF!</definedName>
    <definedName name="E1.510">#REF!</definedName>
    <definedName name="E1.510_20" localSheetId="15">#REF!</definedName>
    <definedName name="E1.510_20" localSheetId="17">#REF!</definedName>
    <definedName name="E1.510_20">#REF!</definedName>
    <definedName name="E1.510_28" localSheetId="15">#REF!</definedName>
    <definedName name="E1.510_28" localSheetId="17">#REF!</definedName>
    <definedName name="E1.510_28">#REF!</definedName>
    <definedName name="E1.520" localSheetId="15">#REF!</definedName>
    <definedName name="E1.520" localSheetId="17">#REF!</definedName>
    <definedName name="E1.520">#REF!</definedName>
    <definedName name="E1.520_20" localSheetId="15">#REF!</definedName>
    <definedName name="E1.520_20" localSheetId="17">#REF!</definedName>
    <definedName name="E1.520_20">#REF!</definedName>
    <definedName name="E1.520_28" localSheetId="15">#REF!</definedName>
    <definedName name="E1.520_28" localSheetId="17">#REF!</definedName>
    <definedName name="E1.520_28">#REF!</definedName>
    <definedName name="E1.600" localSheetId="15">#REF!</definedName>
    <definedName name="E1.600" localSheetId="17">#REF!</definedName>
    <definedName name="E1.600">#REF!</definedName>
    <definedName name="E1.600_20" localSheetId="15">#REF!</definedName>
    <definedName name="E1.600_20" localSheetId="17">#REF!</definedName>
    <definedName name="E1.600_20">#REF!</definedName>
    <definedName name="E1.600_28" localSheetId="15">#REF!</definedName>
    <definedName name="E1.600_28" localSheetId="17">#REF!</definedName>
    <definedName name="E1.600_28">#REF!</definedName>
    <definedName name="E1.611" localSheetId="15">#REF!</definedName>
    <definedName name="E1.611" localSheetId="17">#REF!</definedName>
    <definedName name="E1.611">#REF!</definedName>
    <definedName name="E1.611_20" localSheetId="15">#REF!</definedName>
    <definedName name="E1.611_20" localSheetId="17">#REF!</definedName>
    <definedName name="E1.611_20">#REF!</definedName>
    <definedName name="E1.611_28" localSheetId="15">#REF!</definedName>
    <definedName name="E1.611_28" localSheetId="17">#REF!</definedName>
    <definedName name="E1.611_28">#REF!</definedName>
    <definedName name="E1.631" localSheetId="15">#REF!</definedName>
    <definedName name="E1.631" localSheetId="17">#REF!</definedName>
    <definedName name="E1.631">#REF!</definedName>
    <definedName name="E1.631_20" localSheetId="15">#REF!</definedName>
    <definedName name="E1.631_20" localSheetId="17">#REF!</definedName>
    <definedName name="E1.631_20">#REF!</definedName>
    <definedName name="E1.631_28" localSheetId="15">#REF!</definedName>
    <definedName name="E1.631_28" localSheetId="17">#REF!</definedName>
    <definedName name="E1.631_28">#REF!</definedName>
    <definedName name="E2.000" localSheetId="15">#REF!</definedName>
    <definedName name="E2.000" localSheetId="17">#REF!</definedName>
    <definedName name="E2.000">#REF!</definedName>
    <definedName name="E2.000_20" localSheetId="15">#REF!</definedName>
    <definedName name="E2.000_20" localSheetId="17">#REF!</definedName>
    <definedName name="E2.000_20">#REF!</definedName>
    <definedName name="E2.000_28" localSheetId="15">#REF!</definedName>
    <definedName name="E2.000_28" localSheetId="17">#REF!</definedName>
    <definedName name="E2.000_28">#REF!</definedName>
    <definedName name="E2.000A" localSheetId="15">#REF!</definedName>
    <definedName name="E2.000A" localSheetId="17">#REF!</definedName>
    <definedName name="E2.000A">#REF!</definedName>
    <definedName name="E2.000A_20" localSheetId="15">#REF!</definedName>
    <definedName name="E2.000A_20" localSheetId="17">#REF!</definedName>
    <definedName name="E2.000A_20">#REF!</definedName>
    <definedName name="E2.000A_28" localSheetId="15">#REF!</definedName>
    <definedName name="E2.000A_28" localSheetId="17">#REF!</definedName>
    <definedName name="E2.000A_28">#REF!</definedName>
    <definedName name="E2.010" localSheetId="15">#REF!</definedName>
    <definedName name="E2.010" localSheetId="17">#REF!</definedName>
    <definedName name="E2.010">#REF!</definedName>
    <definedName name="E2.010_20" localSheetId="15">#REF!</definedName>
    <definedName name="E2.010_20" localSheetId="17">#REF!</definedName>
    <definedName name="E2.010_20">#REF!</definedName>
    <definedName name="E2.010_28" localSheetId="15">#REF!</definedName>
    <definedName name="E2.010_28" localSheetId="17">#REF!</definedName>
    <definedName name="E2.010_28">#REF!</definedName>
    <definedName name="E2.010A" localSheetId="15">#REF!</definedName>
    <definedName name="E2.010A" localSheetId="17">#REF!</definedName>
    <definedName name="E2.010A">#REF!</definedName>
    <definedName name="E2.010A_20" localSheetId="15">#REF!</definedName>
    <definedName name="E2.010A_20" localSheetId="17">#REF!</definedName>
    <definedName name="E2.010A_20">#REF!</definedName>
    <definedName name="E2.010A_28" localSheetId="15">#REF!</definedName>
    <definedName name="E2.010A_28" localSheetId="17">#REF!</definedName>
    <definedName name="E2.010A_28">#REF!</definedName>
    <definedName name="E2.020" localSheetId="15">#REF!</definedName>
    <definedName name="E2.020" localSheetId="17">#REF!</definedName>
    <definedName name="E2.020">#REF!</definedName>
    <definedName name="E2.020_20" localSheetId="15">#REF!</definedName>
    <definedName name="E2.020_20" localSheetId="17">#REF!</definedName>
    <definedName name="E2.020_20">#REF!</definedName>
    <definedName name="E2.020_28" localSheetId="15">#REF!</definedName>
    <definedName name="E2.020_28" localSheetId="17">#REF!</definedName>
    <definedName name="E2.020_28">#REF!</definedName>
    <definedName name="E2.020A" localSheetId="15">#REF!</definedName>
    <definedName name="E2.020A" localSheetId="17">#REF!</definedName>
    <definedName name="E2.020A">#REF!</definedName>
    <definedName name="E2.020A_20" localSheetId="15">#REF!</definedName>
    <definedName name="E2.020A_20" localSheetId="17">#REF!</definedName>
    <definedName name="E2.020A_20">#REF!</definedName>
    <definedName name="E2.020A_28" localSheetId="15">#REF!</definedName>
    <definedName name="E2.020A_28" localSheetId="17">#REF!</definedName>
    <definedName name="E2.020A_28">#REF!</definedName>
    <definedName name="E2.100" localSheetId="15">#REF!</definedName>
    <definedName name="E2.100" localSheetId="17">#REF!</definedName>
    <definedName name="E2.100">#REF!</definedName>
    <definedName name="E2.100_20" localSheetId="15">#REF!</definedName>
    <definedName name="E2.100_20" localSheetId="17">#REF!</definedName>
    <definedName name="E2.100_20">#REF!</definedName>
    <definedName name="E2.100_28" localSheetId="15">#REF!</definedName>
    <definedName name="E2.100_28" localSheetId="17">#REF!</definedName>
    <definedName name="E2.100_28">#REF!</definedName>
    <definedName name="E2.100A" localSheetId="15">#REF!</definedName>
    <definedName name="E2.100A" localSheetId="17">#REF!</definedName>
    <definedName name="E2.100A">#REF!</definedName>
    <definedName name="E2.100A_20" localSheetId="15">#REF!</definedName>
    <definedName name="E2.100A_20" localSheetId="17">#REF!</definedName>
    <definedName name="E2.100A_20">#REF!</definedName>
    <definedName name="E2.100A_28" localSheetId="15">#REF!</definedName>
    <definedName name="E2.100A_28" localSheetId="17">#REF!</definedName>
    <definedName name="E2.100A_28">#REF!</definedName>
    <definedName name="E2.110" localSheetId="15">#REF!</definedName>
    <definedName name="E2.110" localSheetId="17">#REF!</definedName>
    <definedName name="E2.110">#REF!</definedName>
    <definedName name="E2.110_20" localSheetId="15">#REF!</definedName>
    <definedName name="E2.110_20" localSheetId="17">#REF!</definedName>
    <definedName name="E2.110_20">#REF!</definedName>
    <definedName name="E2.110_28" localSheetId="15">#REF!</definedName>
    <definedName name="E2.110_28" localSheetId="17">#REF!</definedName>
    <definedName name="E2.110_28">#REF!</definedName>
    <definedName name="E2.110A" localSheetId="15">#REF!</definedName>
    <definedName name="E2.110A" localSheetId="17">#REF!</definedName>
    <definedName name="E2.110A">#REF!</definedName>
    <definedName name="E2.110A_20" localSheetId="15">#REF!</definedName>
    <definedName name="E2.110A_20" localSheetId="17">#REF!</definedName>
    <definedName name="E2.110A_20">#REF!</definedName>
    <definedName name="E2.110A_28" localSheetId="15">#REF!</definedName>
    <definedName name="E2.110A_28" localSheetId="17">#REF!</definedName>
    <definedName name="E2.110A_28">#REF!</definedName>
    <definedName name="E2.120" localSheetId="15">#REF!</definedName>
    <definedName name="E2.120" localSheetId="17">#REF!</definedName>
    <definedName name="E2.120">#REF!</definedName>
    <definedName name="E2.120_20" localSheetId="15">#REF!</definedName>
    <definedName name="E2.120_20" localSheetId="17">#REF!</definedName>
    <definedName name="E2.120_20">#REF!</definedName>
    <definedName name="E2.120_28" localSheetId="15">#REF!</definedName>
    <definedName name="E2.120_28" localSheetId="17">#REF!</definedName>
    <definedName name="E2.120_28">#REF!</definedName>
    <definedName name="E2.120A" localSheetId="15">#REF!</definedName>
    <definedName name="E2.120A" localSheetId="17">#REF!</definedName>
    <definedName name="E2.120A">#REF!</definedName>
    <definedName name="E2.120A_20" localSheetId="15">#REF!</definedName>
    <definedName name="E2.120A_20" localSheetId="17">#REF!</definedName>
    <definedName name="E2.120A_20">#REF!</definedName>
    <definedName name="E2.120A_28" localSheetId="15">#REF!</definedName>
    <definedName name="E2.120A_28" localSheetId="17">#REF!</definedName>
    <definedName name="E2.120A_28">#REF!</definedName>
    <definedName name="E3.000" localSheetId="15">#REF!</definedName>
    <definedName name="E3.000" localSheetId="17">#REF!</definedName>
    <definedName name="E3.000">#REF!</definedName>
    <definedName name="E3.000_20" localSheetId="15">#REF!</definedName>
    <definedName name="E3.000_20" localSheetId="17">#REF!</definedName>
    <definedName name="E3.000_20">#REF!</definedName>
    <definedName name="E3.000_28" localSheetId="15">#REF!</definedName>
    <definedName name="E3.000_28" localSheetId="17">#REF!</definedName>
    <definedName name="E3.000_28">#REF!</definedName>
    <definedName name="E3.010" localSheetId="15">#REF!</definedName>
    <definedName name="E3.010" localSheetId="17">#REF!</definedName>
    <definedName name="E3.010">#REF!</definedName>
    <definedName name="E3.010_20" localSheetId="15">#REF!</definedName>
    <definedName name="E3.010_20" localSheetId="17">#REF!</definedName>
    <definedName name="E3.010_20">#REF!</definedName>
    <definedName name="E3.010_28" localSheetId="15">#REF!</definedName>
    <definedName name="E3.010_28" localSheetId="17">#REF!</definedName>
    <definedName name="E3.010_28">#REF!</definedName>
    <definedName name="E3.020" localSheetId="15">#REF!</definedName>
    <definedName name="E3.020" localSheetId="17">#REF!</definedName>
    <definedName name="E3.020">#REF!</definedName>
    <definedName name="E3.020_20" localSheetId="15">#REF!</definedName>
    <definedName name="E3.020_20" localSheetId="17">#REF!</definedName>
    <definedName name="E3.020_20">#REF!</definedName>
    <definedName name="E3.020_28" localSheetId="15">#REF!</definedName>
    <definedName name="E3.020_28" localSheetId="17">#REF!</definedName>
    <definedName name="E3.020_28">#REF!</definedName>
    <definedName name="E3.031" localSheetId="15">#REF!</definedName>
    <definedName name="E3.031" localSheetId="17">#REF!</definedName>
    <definedName name="E3.031">#REF!</definedName>
    <definedName name="E3.031_20" localSheetId="15">#REF!</definedName>
    <definedName name="E3.031_20" localSheetId="17">#REF!</definedName>
    <definedName name="E3.031_20">#REF!</definedName>
    <definedName name="E3.031_28" localSheetId="15">#REF!</definedName>
    <definedName name="E3.031_28" localSheetId="17">#REF!</definedName>
    <definedName name="E3.031_28">#REF!</definedName>
    <definedName name="E3.032" localSheetId="15">#REF!</definedName>
    <definedName name="E3.032" localSheetId="17">#REF!</definedName>
    <definedName name="E3.032">#REF!</definedName>
    <definedName name="E3.032_20" localSheetId="15">#REF!</definedName>
    <definedName name="E3.032_20" localSheetId="17">#REF!</definedName>
    <definedName name="E3.032_20">#REF!</definedName>
    <definedName name="E3.032_28" localSheetId="15">#REF!</definedName>
    <definedName name="E3.032_28" localSheetId="17">#REF!</definedName>
    <definedName name="E3.032_28">#REF!</definedName>
    <definedName name="E3.033" localSheetId="15">#REF!</definedName>
    <definedName name="E3.033" localSheetId="17">#REF!</definedName>
    <definedName name="E3.033">#REF!</definedName>
    <definedName name="E3.033_20" localSheetId="15">#REF!</definedName>
    <definedName name="E3.033_20" localSheetId="17">#REF!</definedName>
    <definedName name="E3.033_20">#REF!</definedName>
    <definedName name="E3.033_28" localSheetId="15">#REF!</definedName>
    <definedName name="E3.033_28" localSheetId="17">#REF!</definedName>
    <definedName name="E3.033_28">#REF!</definedName>
    <definedName name="E4.001" localSheetId="15">#REF!</definedName>
    <definedName name="E4.001" localSheetId="17">#REF!</definedName>
    <definedName name="E4.001">#REF!</definedName>
    <definedName name="E4.001_20" localSheetId="15">#REF!</definedName>
    <definedName name="E4.001_20" localSheetId="17">#REF!</definedName>
    <definedName name="E4.001_20">#REF!</definedName>
    <definedName name="E4.001_28" localSheetId="15">#REF!</definedName>
    <definedName name="E4.001_28" localSheetId="17">#REF!</definedName>
    <definedName name="E4.001_28">#REF!</definedName>
    <definedName name="E4.011" localSheetId="15">#REF!</definedName>
    <definedName name="E4.011" localSheetId="17">#REF!</definedName>
    <definedName name="E4.011">#REF!</definedName>
    <definedName name="E4.011_20" localSheetId="15">#REF!</definedName>
    <definedName name="E4.011_20" localSheetId="17">#REF!</definedName>
    <definedName name="E4.011_20">#REF!</definedName>
    <definedName name="E4.011_28" localSheetId="15">#REF!</definedName>
    <definedName name="E4.011_28" localSheetId="17">#REF!</definedName>
    <definedName name="E4.011_28">#REF!</definedName>
    <definedName name="E4.021" localSheetId="15">#REF!</definedName>
    <definedName name="E4.021" localSheetId="17">#REF!</definedName>
    <definedName name="E4.021">#REF!</definedName>
    <definedName name="E4.021_20" localSheetId="15">#REF!</definedName>
    <definedName name="E4.021_20" localSheetId="17">#REF!</definedName>
    <definedName name="E4.021_20">#REF!</definedName>
    <definedName name="E4.021_28" localSheetId="15">#REF!</definedName>
    <definedName name="E4.021_28" localSheetId="17">#REF!</definedName>
    <definedName name="E4.021_28">#REF!</definedName>
    <definedName name="E4.101" localSheetId="15">#REF!</definedName>
    <definedName name="E4.101" localSheetId="17">#REF!</definedName>
    <definedName name="E4.101">#REF!</definedName>
    <definedName name="E4.101_20" localSheetId="15">#REF!</definedName>
    <definedName name="E4.101_20" localSheetId="17">#REF!</definedName>
    <definedName name="E4.101_20">#REF!</definedName>
    <definedName name="E4.101_28" localSheetId="15">#REF!</definedName>
    <definedName name="E4.101_28" localSheetId="17">#REF!</definedName>
    <definedName name="E4.101_28">#REF!</definedName>
    <definedName name="E4.111" localSheetId="15">#REF!</definedName>
    <definedName name="E4.111" localSheetId="17">#REF!</definedName>
    <definedName name="E4.111">#REF!</definedName>
    <definedName name="E4.111_20" localSheetId="15">#REF!</definedName>
    <definedName name="E4.111_20" localSheetId="17">#REF!</definedName>
    <definedName name="E4.111_20">#REF!</definedName>
    <definedName name="E4.111_28" localSheetId="15">#REF!</definedName>
    <definedName name="E4.111_28" localSheetId="17">#REF!</definedName>
    <definedName name="E4.111_28">#REF!</definedName>
    <definedName name="E4.121" localSheetId="15">#REF!</definedName>
    <definedName name="E4.121" localSheetId="17">#REF!</definedName>
    <definedName name="E4.121">#REF!</definedName>
    <definedName name="E4.121_20" localSheetId="15">#REF!</definedName>
    <definedName name="E4.121_20" localSheetId="17">#REF!</definedName>
    <definedName name="E4.121_20">#REF!</definedName>
    <definedName name="E4.121_28" localSheetId="15">#REF!</definedName>
    <definedName name="E4.121_28" localSheetId="17">#REF!</definedName>
    <definedName name="E4.121_28">#REF!</definedName>
    <definedName name="E5.010" localSheetId="15">#REF!</definedName>
    <definedName name="E5.010" localSheetId="17">#REF!</definedName>
    <definedName name="E5.010">#REF!</definedName>
    <definedName name="E5.010_20" localSheetId="15">#REF!</definedName>
    <definedName name="E5.010_20" localSheetId="17">#REF!</definedName>
    <definedName name="E5.010_20">#REF!</definedName>
    <definedName name="E5.010_28" localSheetId="15">#REF!</definedName>
    <definedName name="E5.010_28" localSheetId="17">#REF!</definedName>
    <definedName name="E5.010_28">#REF!</definedName>
    <definedName name="E5.020" localSheetId="15">#REF!</definedName>
    <definedName name="E5.020" localSheetId="17">#REF!</definedName>
    <definedName name="E5.020">#REF!</definedName>
    <definedName name="E5.020_20" localSheetId="15">#REF!</definedName>
    <definedName name="E5.020_20" localSheetId="17">#REF!</definedName>
    <definedName name="E5.020_20">#REF!</definedName>
    <definedName name="E5.020_28" localSheetId="15">#REF!</definedName>
    <definedName name="E5.020_28" localSheetId="17">#REF!</definedName>
    <definedName name="E5.020_28">#REF!</definedName>
    <definedName name="E5.030" localSheetId="15">#REF!</definedName>
    <definedName name="E5.030" localSheetId="17">#REF!</definedName>
    <definedName name="E5.030">#REF!</definedName>
    <definedName name="E5.030_20" localSheetId="15">#REF!</definedName>
    <definedName name="E5.030_20" localSheetId="17">#REF!</definedName>
    <definedName name="E5.030_20">#REF!</definedName>
    <definedName name="E5.030_28" localSheetId="15">#REF!</definedName>
    <definedName name="E5.030_28" localSheetId="17">#REF!</definedName>
    <definedName name="E5.030_28">#REF!</definedName>
    <definedName name="E6.001" localSheetId="15">#REF!</definedName>
    <definedName name="E6.001" localSheetId="17">#REF!</definedName>
    <definedName name="E6.001">#REF!</definedName>
    <definedName name="E6.001_20" localSheetId="15">#REF!</definedName>
    <definedName name="E6.001_20" localSheetId="17">#REF!</definedName>
    <definedName name="E6.001_20">#REF!</definedName>
    <definedName name="E6.001_28" localSheetId="15">#REF!</definedName>
    <definedName name="E6.001_28" localSheetId="17">#REF!</definedName>
    <definedName name="E6.001_28">#REF!</definedName>
    <definedName name="E6.002" localSheetId="15">#REF!</definedName>
    <definedName name="E6.002" localSheetId="17">#REF!</definedName>
    <definedName name="E6.002">#REF!</definedName>
    <definedName name="E6.002_20" localSheetId="15">#REF!</definedName>
    <definedName name="E6.002_20" localSheetId="17">#REF!</definedName>
    <definedName name="E6.002_20">#REF!</definedName>
    <definedName name="E6.002_28" localSheetId="15">#REF!</definedName>
    <definedName name="E6.002_28" localSheetId="17">#REF!</definedName>
    <definedName name="E6.002_28">#REF!</definedName>
    <definedName name="E6.011" localSheetId="15">#REF!</definedName>
    <definedName name="E6.011" localSheetId="17">#REF!</definedName>
    <definedName name="E6.011">#REF!</definedName>
    <definedName name="E6.011_20" localSheetId="15">#REF!</definedName>
    <definedName name="E6.011_20" localSheetId="17">#REF!</definedName>
    <definedName name="E6.011_20">#REF!</definedName>
    <definedName name="E6.011_28" localSheetId="15">#REF!</definedName>
    <definedName name="E6.011_28" localSheetId="17">#REF!</definedName>
    <definedName name="E6.011_28">#REF!</definedName>
    <definedName name="E6.012" localSheetId="15">#REF!</definedName>
    <definedName name="E6.012" localSheetId="17">#REF!</definedName>
    <definedName name="E6.012">#REF!</definedName>
    <definedName name="E6.012_20" localSheetId="15">#REF!</definedName>
    <definedName name="E6.012_20" localSheetId="17">#REF!</definedName>
    <definedName name="E6.012_20">#REF!</definedName>
    <definedName name="E6.012_28" localSheetId="15">#REF!</definedName>
    <definedName name="E6.012_28" localSheetId="17">#REF!</definedName>
    <definedName name="E6.012_28">#REF!</definedName>
    <definedName name="ë74" localSheetId="15">#REF!</definedName>
    <definedName name="ë74" localSheetId="17">#REF!</definedName>
    <definedName name="ë74">#REF!</definedName>
    <definedName name="E99999_20" localSheetId="15">#REF!</definedName>
    <definedName name="E99999_20" localSheetId="17">#REF!</definedName>
    <definedName name="E99999_20">#REF!</definedName>
    <definedName name="E99999_28" localSheetId="15">#REF!</definedName>
    <definedName name="E99999_28" localSheetId="17">#REF!</definedName>
    <definedName name="E99999_28">#REF!</definedName>
    <definedName name="Ea" localSheetId="15">#REF!</definedName>
    <definedName name="Ea" localSheetId="16">#REF!</definedName>
    <definedName name="Ea" localSheetId="17">#REF!</definedName>
    <definedName name="Ea" localSheetId="14">#REF!</definedName>
    <definedName name="Ea" localSheetId="20">#REF!</definedName>
    <definedName name="Ea">#REF!</definedName>
    <definedName name="Ea_20" localSheetId="15">#REF!</definedName>
    <definedName name="Ea_20" localSheetId="17">#REF!</definedName>
    <definedName name="Ea_20">#REF!</definedName>
    <definedName name="Ea_28" localSheetId="15">#REF!</definedName>
    <definedName name="Ea_28" localSheetId="17">#REF!</definedName>
    <definedName name="Ea_28">#REF!</definedName>
    <definedName name="Earthwork" localSheetId="15">#REF!</definedName>
    <definedName name="Earthwork" localSheetId="17">#REF!</definedName>
    <definedName name="Earthwork">#REF!</definedName>
    <definedName name="Earthwork_28" localSheetId="15">#REF!</definedName>
    <definedName name="Earthwork_28" localSheetId="17">#REF!</definedName>
    <definedName name="Earthwork_28">#REF!</definedName>
    <definedName name="Eb" localSheetId="15">#REF!</definedName>
    <definedName name="Eb" localSheetId="16">#REF!</definedName>
    <definedName name="Eb" localSheetId="17">#REF!</definedName>
    <definedName name="Eb" localSheetId="14">#REF!</definedName>
    <definedName name="Eb">#REF!</definedName>
    <definedName name="Eb_28" localSheetId="15">#REF!</definedName>
    <definedName name="Eb_28" localSheetId="17">#REF!</definedName>
    <definedName name="Eb_28">#REF!</definedName>
    <definedName name="Ebdam" localSheetId="15">#REF!</definedName>
    <definedName name="Ebdam" localSheetId="16">#REF!</definedName>
    <definedName name="Ebdam" localSheetId="17">#REF!</definedName>
    <definedName name="Ebdam" localSheetId="14">#REF!</definedName>
    <definedName name="Ebdam">#REF!</definedName>
    <definedName name="Ebdam_20" localSheetId="15">#REF!</definedName>
    <definedName name="Ebdam_20" localSheetId="17">#REF!</definedName>
    <definedName name="Ebdam_20">#REF!</definedName>
    <definedName name="Ebdam_28" localSheetId="15">#REF!</definedName>
    <definedName name="Ebdam_28" localSheetId="17">#REF!</definedName>
    <definedName name="Ebdam_28">#REF!</definedName>
    <definedName name="EBT" localSheetId="15">#REF!</definedName>
    <definedName name="EBT" localSheetId="17">#REF!</definedName>
    <definedName name="EBT">#REF!</definedName>
    <definedName name="EBT_20" localSheetId="15">#REF!</definedName>
    <definedName name="EBT_20" localSheetId="17">#REF!</definedName>
    <definedName name="EBT_20">#REF!</definedName>
    <definedName name="Ec" localSheetId="15">#REF!</definedName>
    <definedName name="Ec" localSheetId="16">#REF!</definedName>
    <definedName name="Ec" localSheetId="17">#REF!</definedName>
    <definedName name="Ec" localSheetId="14">#REF!</definedName>
    <definedName name="Ec">#REF!</definedName>
    <definedName name="Ec_" localSheetId="15">#REF!</definedName>
    <definedName name="Ec_" localSheetId="17">#REF!</definedName>
    <definedName name="Ec_">#REF!</definedName>
    <definedName name="ec_20" localSheetId="15">#REF!</definedName>
    <definedName name="ec_20" localSheetId="17">#REF!</definedName>
    <definedName name="ec_20">#REF!</definedName>
    <definedName name="ec_28" localSheetId="15">#REF!</definedName>
    <definedName name="ec_28" localSheetId="17">#REF!</definedName>
    <definedName name="ec_28">#REF!</definedName>
    <definedName name="ecb" localSheetId="15">#REF!</definedName>
    <definedName name="ecb" localSheetId="17">#REF!</definedName>
    <definedName name="ecb">#REF!</definedName>
    <definedName name="ecb_28" localSheetId="15">#REF!</definedName>
    <definedName name="ecb_28" localSheetId="17">#REF!</definedName>
    <definedName name="ecb_28">#REF!</definedName>
    <definedName name="Ecdc" localSheetId="15">#REF!</definedName>
    <definedName name="Ecdc" localSheetId="17">#REF!</definedName>
    <definedName name="Ecdc">#REF!</definedName>
    <definedName name="Ecdc_20" localSheetId="15">#REF!</definedName>
    <definedName name="Ecdc_20" localSheetId="17">#REF!</definedName>
    <definedName name="Ecdc_20">#REF!</definedName>
    <definedName name="EcG" localSheetId="15">#REF!</definedName>
    <definedName name="EcG" localSheetId="17">#REF!</definedName>
    <definedName name="EcG">#REF!</definedName>
    <definedName name="EcG_20" localSheetId="15">#REF!</definedName>
    <definedName name="EcG_20" localSheetId="17">#REF!</definedName>
    <definedName name="EcG_20">#REF!</definedName>
    <definedName name="EcG_28" localSheetId="15">#REF!</definedName>
    <definedName name="EcG_28" localSheetId="17">#REF!</definedName>
    <definedName name="EcG_28">#REF!</definedName>
    <definedName name="ech" localSheetId="15">#REF!</definedName>
    <definedName name="ech" localSheetId="17">#REF!</definedName>
    <definedName name="ech">#REF!</definedName>
    <definedName name="ech_28" localSheetId="15">#REF!</definedName>
    <definedName name="ech_28" localSheetId="17">#REF!</definedName>
    <definedName name="ech_28">#REF!</definedName>
    <definedName name="Echm" localSheetId="15">#REF!</definedName>
    <definedName name="Echm" localSheetId="17">#REF!</definedName>
    <definedName name="Echm">#REF!</definedName>
    <definedName name="Echm_28" localSheetId="15">#REF!</definedName>
    <definedName name="Echm_28" localSheetId="17">#REF!</definedName>
    <definedName name="Echm_28">#REF!</definedName>
    <definedName name="Eci" localSheetId="15">#REF!</definedName>
    <definedName name="Eci" localSheetId="17">#REF!</definedName>
    <definedName name="Eci">#REF!</definedName>
    <definedName name="Eci_28" localSheetId="15">#REF!</definedName>
    <definedName name="Eci_28" localSheetId="17">#REF!</definedName>
    <definedName name="Eci_28">#REF!</definedName>
    <definedName name="Ecot1" localSheetId="15">#REF!</definedName>
    <definedName name="Ecot1" localSheetId="16">#REF!</definedName>
    <definedName name="Ecot1" localSheetId="17">#REF!</definedName>
    <definedName name="Ecot1" localSheetId="14">#REF!</definedName>
    <definedName name="Ecot1">#REF!</definedName>
    <definedName name="Ecot1_20" localSheetId="15">#REF!</definedName>
    <definedName name="Ecot1_20" localSheetId="17">#REF!</definedName>
    <definedName name="Ecot1_20">#REF!</definedName>
    <definedName name="Ecot1_28" localSheetId="15">#REF!</definedName>
    <definedName name="Ecot1_28" localSheetId="17">#REF!</definedName>
    <definedName name="Ecot1_28">#REF!</definedName>
    <definedName name="ecx" localSheetId="15">#REF!</definedName>
    <definedName name="ecx" localSheetId="17">#REF!</definedName>
    <definedName name="ecx">#REF!</definedName>
    <definedName name="ecx_28" localSheetId="15">#REF!</definedName>
    <definedName name="ecx_28" localSheetId="17">#REF!</definedName>
    <definedName name="ecx_28">#REF!</definedName>
    <definedName name="EDR" localSheetId="15">#REF!</definedName>
    <definedName name="EDR" localSheetId="17">#REF!</definedName>
    <definedName name="EDR">#REF!</definedName>
    <definedName name="EDR_20" localSheetId="15">#REF!</definedName>
    <definedName name="EDR_20" localSheetId="17">#REF!</definedName>
    <definedName name="EDR_20">#REF!</definedName>
    <definedName name="EDR_28" localSheetId="15">#REF!</definedName>
    <definedName name="EDR_28" localSheetId="17">#REF!</definedName>
    <definedName name="EDR_28">#REF!</definedName>
    <definedName name="ee" localSheetId="15">#REF!</definedName>
    <definedName name="ee" localSheetId="17">#REF!</definedName>
    <definedName name="ee">#REF!</definedName>
    <definedName name="ee_28" localSheetId="15">#REF!</definedName>
    <definedName name="ee_28" localSheetId="17">#REF!</definedName>
    <definedName name="ee_28">#REF!</definedName>
    <definedName name="eeeeeeee" localSheetId="15">#REF!</definedName>
    <definedName name="eeeeeeee" localSheetId="17">#REF!</definedName>
    <definedName name="eeeeeeee">#REF!</definedName>
    <definedName name="Eff_min" localSheetId="15">#REF!</definedName>
    <definedName name="Eff_min" localSheetId="17">#REF!</definedName>
    <definedName name="Eff_min">#REF!</definedName>
    <definedName name="Eff_min_20" localSheetId="15">#REF!</definedName>
    <definedName name="Eff_min_20" localSheetId="17">#REF!</definedName>
    <definedName name="Eff_min_20">#REF!</definedName>
    <definedName name="Eff_min_28" localSheetId="15">#REF!</definedName>
    <definedName name="Eff_min_28" localSheetId="17">#REF!</definedName>
    <definedName name="Eff_min_28">#REF!</definedName>
    <definedName name="efs" localSheetId="15">#REF!</definedName>
    <definedName name="efs" localSheetId="17">#REF!</definedName>
    <definedName name="efs">#REF!</definedName>
    <definedName name="efs_28" localSheetId="15">#REF!</definedName>
    <definedName name="efs_28" localSheetId="17">#REF!</definedName>
    <definedName name="efs_28">#REF!</definedName>
    <definedName name="EIRR11" localSheetId="15">#REF!</definedName>
    <definedName name="EIRR11" localSheetId="17">#REF!</definedName>
    <definedName name="EIRR11">#REF!</definedName>
    <definedName name="EIRR11_20" localSheetId="15">#REF!</definedName>
    <definedName name="EIRR11_20" localSheetId="17">#REF!</definedName>
    <definedName name="EIRR11_20">#REF!</definedName>
    <definedName name="EIRR11_28" localSheetId="15">#REF!</definedName>
    <definedName name="EIRR11_28" localSheetId="17">#REF!</definedName>
    <definedName name="EIRR11_28">#REF!</definedName>
    <definedName name="EIRR22" localSheetId="15">#REF!</definedName>
    <definedName name="EIRR22" localSheetId="17">#REF!</definedName>
    <definedName name="EIRR22">#REF!</definedName>
    <definedName name="EIRR22_20" localSheetId="15">#REF!</definedName>
    <definedName name="EIRR22_20" localSheetId="17">#REF!</definedName>
    <definedName name="EIRR22_20">#REF!</definedName>
    <definedName name="EIRR22_28" localSheetId="15">#REF!</definedName>
    <definedName name="EIRR22_28" localSheetId="17">#REF!</definedName>
    <definedName name="EIRR22_28">#REF!</definedName>
    <definedName name="EL2." localSheetId="15">#REF!</definedName>
    <definedName name="EL2." localSheetId="17">#REF!</definedName>
    <definedName name="EL2.">#REF!</definedName>
    <definedName name="EL2._20" localSheetId="15">#REF!</definedName>
    <definedName name="EL2._20" localSheetId="17">#REF!</definedName>
    <definedName name="EL2._20">#REF!</definedName>
    <definedName name="EL2._28" localSheetId="15">#REF!</definedName>
    <definedName name="EL2._28" localSheetId="17">#REF!</definedName>
    <definedName name="EL2._28">#REF!</definedName>
    <definedName name="EL2_" localSheetId="15">#REF!</definedName>
    <definedName name="EL2_" localSheetId="17">#REF!</definedName>
    <definedName name="EL2_">#REF!</definedName>
    <definedName name="EL3_" localSheetId="15">#REF!</definedName>
    <definedName name="EL3_" localSheetId="17">#REF!</definedName>
    <definedName name="EL3_">#REF!</definedName>
    <definedName name="EL4_" localSheetId="15">#REF!</definedName>
    <definedName name="EL4_" localSheetId="17">#REF!</definedName>
    <definedName name="EL4_">#REF!</definedName>
    <definedName name="EL5_" localSheetId="15">#REF!</definedName>
    <definedName name="EL5_" localSheetId="17">#REF!</definedName>
    <definedName name="EL5_">#REF!</definedName>
    <definedName name="EL6_" localSheetId="15">#REF!</definedName>
    <definedName name="EL6_" localSheetId="17">#REF!</definedName>
    <definedName name="EL6_">#REF!</definedName>
    <definedName name="ELa" localSheetId="15">#REF!</definedName>
    <definedName name="ELa" localSheetId="17">#REF!</definedName>
    <definedName name="ELa">#REF!</definedName>
    <definedName name="ELa_28" localSheetId="15">#REF!</definedName>
    <definedName name="ELa_28" localSheetId="17">#REF!</definedName>
    <definedName name="ELa_28">#REF!</definedName>
    <definedName name="ELb" localSheetId="15">#REF!</definedName>
    <definedName name="ELb" localSheetId="17">#REF!</definedName>
    <definedName name="ELb">#REF!</definedName>
    <definedName name="ELb_28" localSheetId="15">#REF!</definedName>
    <definedName name="ELb_28" localSheetId="17">#REF!</definedName>
    <definedName name="ELb_28">#REF!</definedName>
    <definedName name="ELc" localSheetId="15">#REF!</definedName>
    <definedName name="ELc" localSheetId="17">#REF!</definedName>
    <definedName name="ELc">#REF!</definedName>
    <definedName name="ELc_28" localSheetId="15">#REF!</definedName>
    <definedName name="ELc_28" localSheetId="17">#REF!</definedName>
    <definedName name="ELc_28">#REF!</definedName>
    <definedName name="Elev" localSheetId="15">#REF!</definedName>
    <definedName name="Elev" localSheetId="17">#REF!</definedName>
    <definedName name="Elev">#REF!</definedName>
    <definedName name="elp" localSheetId="15">#REF!</definedName>
    <definedName name="elp" localSheetId="17">#REF!</definedName>
    <definedName name="elp">#REF!</definedName>
    <definedName name="elp_20" localSheetId="15">#REF!</definedName>
    <definedName name="elp_20" localSheetId="17">#REF!</definedName>
    <definedName name="elp_20">#REF!</definedName>
    <definedName name="elp_28" localSheetId="15">#REF!</definedName>
    <definedName name="elp_28" localSheetId="17">#REF!</definedName>
    <definedName name="elp_28">#REF!</definedName>
    <definedName name="ELsf" localSheetId="15">#REF!</definedName>
    <definedName name="ELsf" localSheetId="17">#REF!</definedName>
    <definedName name="ELsf">#REF!</definedName>
    <definedName name="ELsf_28" localSheetId="15">#REF!</definedName>
    <definedName name="ELsf_28" localSheetId="17">#REF!</definedName>
    <definedName name="ELsf_28">#REF!</definedName>
    <definedName name="ELso" localSheetId="15">#REF!</definedName>
    <definedName name="ELso" localSheetId="17">#REF!</definedName>
    <definedName name="ELso">#REF!</definedName>
    <definedName name="ELso_28" localSheetId="15">#REF!</definedName>
    <definedName name="ELso_28" localSheetId="17">#REF!</definedName>
    <definedName name="ELso_28">#REF!</definedName>
    <definedName name="Email" localSheetId="15">#REF!</definedName>
    <definedName name="Email" localSheetId="17">#REF!</definedName>
    <definedName name="Email">#REF!</definedName>
    <definedName name="Email_20" localSheetId="15">#REF!</definedName>
    <definedName name="Email_20" localSheetId="17">#REF!</definedName>
    <definedName name="Email_20">#REF!</definedName>
    <definedName name="Email_28" localSheetId="15">#REF!</definedName>
    <definedName name="Email_28" localSheetId="17">#REF!</definedName>
    <definedName name="Email_28">#REF!</definedName>
    <definedName name="emb" localSheetId="15">#REF!</definedName>
    <definedName name="emb" localSheetId="16">#REF!</definedName>
    <definedName name="emb" localSheetId="17">#REF!</definedName>
    <definedName name="emb" localSheetId="14">#REF!</definedName>
    <definedName name="emb">#REF!</definedName>
    <definedName name="emb_20" localSheetId="15">#REF!</definedName>
    <definedName name="emb_20" localSheetId="17">#REF!</definedName>
    <definedName name="emb_20">#REF!</definedName>
    <definedName name="emb_28" localSheetId="15">#REF!</definedName>
    <definedName name="emb_28" localSheetId="17">#REF!</definedName>
    <definedName name="emb_28">#REF!</definedName>
    <definedName name="en" localSheetId="15">#REF!</definedName>
    <definedName name="en" localSheetId="17">#REF!</definedName>
    <definedName name="en">#REF!</definedName>
    <definedName name="en_28" localSheetId="15">#REF!</definedName>
    <definedName name="en_28" localSheetId="17">#REF!</definedName>
    <definedName name="en_28">#REF!</definedName>
    <definedName name="end" localSheetId="15">#REF!</definedName>
    <definedName name="end" localSheetId="16">#REF!</definedName>
    <definedName name="end" localSheetId="17">#REF!</definedName>
    <definedName name="end" localSheetId="14">#REF!</definedName>
    <definedName name="end">#REF!</definedName>
    <definedName name="End_1" localSheetId="15">#REF!</definedName>
    <definedName name="End_1" localSheetId="16">#REF!</definedName>
    <definedName name="End_1" localSheetId="17">#REF!</definedName>
    <definedName name="End_1" localSheetId="14">#REF!</definedName>
    <definedName name="End_1" localSheetId="19">#REF!</definedName>
    <definedName name="End_1" localSheetId="20">#REF!</definedName>
    <definedName name="End_1">#REF!</definedName>
    <definedName name="End_1_26" localSheetId="15">#REF!</definedName>
    <definedName name="End_1_26" localSheetId="17">#REF!</definedName>
    <definedName name="End_1_26">#REF!</definedName>
    <definedName name="End_1_28" localSheetId="15">#REF!</definedName>
    <definedName name="End_1_28" localSheetId="17">#REF!</definedName>
    <definedName name="End_1_28">#REF!</definedName>
    <definedName name="End_1_3">"$#REF!.$O$9"</definedName>
    <definedName name="End_10" localSheetId="15">#REF!</definedName>
    <definedName name="End_10" localSheetId="16">#REF!</definedName>
    <definedName name="End_10" localSheetId="17">#REF!</definedName>
    <definedName name="End_10" localSheetId="14">#REF!</definedName>
    <definedName name="End_10" localSheetId="19">#REF!</definedName>
    <definedName name="End_10" localSheetId="20">#REF!</definedName>
    <definedName name="End_10">#REF!</definedName>
    <definedName name="End_10_26" localSheetId="15">#REF!</definedName>
    <definedName name="End_10_26" localSheetId="17">#REF!</definedName>
    <definedName name="End_10_26">#REF!</definedName>
    <definedName name="End_10_28" localSheetId="15">#REF!</definedName>
    <definedName name="End_10_28" localSheetId="17">#REF!</definedName>
    <definedName name="End_10_28">#REF!</definedName>
    <definedName name="End_10_3">"$#REF!.$V$36"</definedName>
    <definedName name="End_11" localSheetId="15">#REF!</definedName>
    <definedName name="End_11" localSheetId="16">#REF!</definedName>
    <definedName name="End_11" localSheetId="17">#REF!</definedName>
    <definedName name="End_11" localSheetId="14">#REF!</definedName>
    <definedName name="End_11" localSheetId="19">#REF!</definedName>
    <definedName name="End_11" localSheetId="20">#REF!</definedName>
    <definedName name="End_11">#REF!</definedName>
    <definedName name="End_11_26" localSheetId="15">#REF!</definedName>
    <definedName name="End_11_26" localSheetId="17">#REF!</definedName>
    <definedName name="End_11_26">#REF!</definedName>
    <definedName name="End_11_28" localSheetId="15">#REF!</definedName>
    <definedName name="End_11_28" localSheetId="17">#REF!</definedName>
    <definedName name="End_11_28">#REF!</definedName>
    <definedName name="End_11_3">"$#REF!.$V$39"</definedName>
    <definedName name="End_12" localSheetId="15">#REF!</definedName>
    <definedName name="End_12" localSheetId="16">#REF!</definedName>
    <definedName name="End_12" localSheetId="17">#REF!</definedName>
    <definedName name="End_12" localSheetId="14">#REF!</definedName>
    <definedName name="End_12" localSheetId="19">#REF!</definedName>
    <definedName name="End_12" localSheetId="20">#REF!</definedName>
    <definedName name="End_12">#REF!</definedName>
    <definedName name="End_12_26" localSheetId="15">#REF!</definedName>
    <definedName name="End_12_26" localSheetId="17">#REF!</definedName>
    <definedName name="End_12_26">#REF!</definedName>
    <definedName name="End_12_28" localSheetId="15">#REF!</definedName>
    <definedName name="End_12_28" localSheetId="17">#REF!</definedName>
    <definedName name="End_12_28">#REF!</definedName>
    <definedName name="End_12_3">"$#REF!.$V$42"</definedName>
    <definedName name="End_13" localSheetId="15">#REF!</definedName>
    <definedName name="End_13" localSheetId="16">#REF!</definedName>
    <definedName name="End_13" localSheetId="17">#REF!</definedName>
    <definedName name="End_13" localSheetId="14">#REF!</definedName>
    <definedName name="End_13" localSheetId="19">#REF!</definedName>
    <definedName name="End_13" localSheetId="20">#REF!</definedName>
    <definedName name="End_13">#REF!</definedName>
    <definedName name="End_13_26" localSheetId="15">#REF!</definedName>
    <definedName name="End_13_26" localSheetId="17">#REF!</definedName>
    <definedName name="End_13_26">#REF!</definedName>
    <definedName name="End_13_28" localSheetId="15">#REF!</definedName>
    <definedName name="End_13_28" localSheetId="17">#REF!</definedName>
    <definedName name="End_13_28">#REF!</definedName>
    <definedName name="End_13_3">"$#REF!.$U$45"</definedName>
    <definedName name="End_2" localSheetId="15">#REF!</definedName>
    <definedName name="End_2" localSheetId="16">#REF!</definedName>
    <definedName name="End_2" localSheetId="17">#REF!</definedName>
    <definedName name="End_2" localSheetId="14">#REF!</definedName>
    <definedName name="End_2" localSheetId="19">#REF!</definedName>
    <definedName name="End_2" localSheetId="20">#REF!</definedName>
    <definedName name="End_2">#REF!</definedName>
    <definedName name="End_2_26" localSheetId="15">#REF!</definedName>
    <definedName name="End_2_26" localSheetId="17">#REF!</definedName>
    <definedName name="End_2_26">#REF!</definedName>
    <definedName name="End_2_28" localSheetId="15">#REF!</definedName>
    <definedName name="End_2_28" localSheetId="17">#REF!</definedName>
    <definedName name="End_2_28">#REF!</definedName>
    <definedName name="End_2_3">"$#REF!.$P$12"</definedName>
    <definedName name="end_20" localSheetId="15">#REF!</definedName>
    <definedName name="end_20" localSheetId="17">#REF!</definedName>
    <definedName name="end_20">#REF!</definedName>
    <definedName name="end_28" localSheetId="15">#REF!</definedName>
    <definedName name="end_28" localSheetId="17">#REF!</definedName>
    <definedName name="end_28">#REF!</definedName>
    <definedName name="End_3" localSheetId="15">#REF!</definedName>
    <definedName name="End_3" localSheetId="16">#REF!</definedName>
    <definedName name="End_3" localSheetId="17">#REF!</definedName>
    <definedName name="End_3" localSheetId="14">#REF!</definedName>
    <definedName name="End_3" localSheetId="19">#REF!</definedName>
    <definedName name="End_3" localSheetId="20">#REF!</definedName>
    <definedName name="End_3">#REF!</definedName>
    <definedName name="End_3_26" localSheetId="15">#REF!</definedName>
    <definedName name="End_3_26" localSheetId="17">#REF!</definedName>
    <definedName name="End_3_26">#REF!</definedName>
    <definedName name="End_3_28" localSheetId="15">#REF!</definedName>
    <definedName name="End_3_28" localSheetId="17">#REF!</definedName>
    <definedName name="End_3_28">#REF!</definedName>
    <definedName name="End_3_3">"$#REF!.$Q$15"</definedName>
    <definedName name="End_4" localSheetId="15">#REF!</definedName>
    <definedName name="End_4" localSheetId="16">#REF!</definedName>
    <definedName name="End_4" localSheetId="17">#REF!</definedName>
    <definedName name="End_4" localSheetId="14">#REF!</definedName>
    <definedName name="End_4" localSheetId="19">#REF!</definedName>
    <definedName name="End_4" localSheetId="20">#REF!</definedName>
    <definedName name="End_4">#REF!</definedName>
    <definedName name="End_4_26" localSheetId="15">#REF!</definedName>
    <definedName name="End_4_26" localSheetId="17">#REF!</definedName>
    <definedName name="End_4_26">#REF!</definedName>
    <definedName name="End_4_28" localSheetId="15">#REF!</definedName>
    <definedName name="End_4_28" localSheetId="17">#REF!</definedName>
    <definedName name="End_4_28">#REF!</definedName>
    <definedName name="End_4_3">"$#REF!.$Q$18"</definedName>
    <definedName name="End_5" localSheetId="15">#REF!</definedName>
    <definedName name="End_5" localSheetId="16">#REF!</definedName>
    <definedName name="End_5" localSheetId="17">#REF!</definedName>
    <definedName name="End_5" localSheetId="14">#REF!</definedName>
    <definedName name="End_5" localSheetId="19">#REF!</definedName>
    <definedName name="End_5" localSheetId="20">#REF!</definedName>
    <definedName name="End_5">#REF!</definedName>
    <definedName name="End_5_26" localSheetId="15">#REF!</definedName>
    <definedName name="End_5_26" localSheetId="17">#REF!</definedName>
    <definedName name="End_5_26">#REF!</definedName>
    <definedName name="End_5_28" localSheetId="15">#REF!</definedName>
    <definedName name="End_5_28" localSheetId="17">#REF!</definedName>
    <definedName name="End_5_28">#REF!</definedName>
    <definedName name="End_5_3">"$#REF!.$Q$21"</definedName>
    <definedName name="End_6" localSheetId="15">#REF!</definedName>
    <definedName name="End_6" localSheetId="16">#REF!</definedName>
    <definedName name="End_6" localSheetId="17">#REF!</definedName>
    <definedName name="End_6" localSheetId="14">#REF!</definedName>
    <definedName name="End_6" localSheetId="19">#REF!</definedName>
    <definedName name="End_6" localSheetId="20">#REF!</definedName>
    <definedName name="End_6">#REF!</definedName>
    <definedName name="End_6_26" localSheetId="15">#REF!</definedName>
    <definedName name="End_6_26" localSheetId="17">#REF!</definedName>
    <definedName name="End_6_26">#REF!</definedName>
    <definedName name="End_6_28" localSheetId="15">#REF!</definedName>
    <definedName name="End_6_28" localSheetId="17">#REF!</definedName>
    <definedName name="End_6_28">#REF!</definedName>
    <definedName name="End_6_3">"$#REF!.$R$24"</definedName>
    <definedName name="End_7" localSheetId="15">#REF!</definedName>
    <definedName name="End_7" localSheetId="16">#REF!</definedName>
    <definedName name="End_7" localSheetId="17">#REF!</definedName>
    <definedName name="End_7" localSheetId="14">#REF!</definedName>
    <definedName name="End_7" localSheetId="19">#REF!</definedName>
    <definedName name="End_7" localSheetId="20">#REF!</definedName>
    <definedName name="End_7">#REF!</definedName>
    <definedName name="End_7_26" localSheetId="15">#REF!</definedName>
    <definedName name="End_7_26" localSheetId="17">#REF!</definedName>
    <definedName name="End_7_26">#REF!</definedName>
    <definedName name="End_7_28" localSheetId="15">#REF!</definedName>
    <definedName name="End_7_28" localSheetId="17">#REF!</definedName>
    <definedName name="End_7_28">#REF!</definedName>
    <definedName name="End_7_3">"$#REF!.$S$27"</definedName>
    <definedName name="End_8" localSheetId="15">#REF!</definedName>
    <definedName name="End_8" localSheetId="16">#REF!</definedName>
    <definedName name="End_8" localSheetId="17">#REF!</definedName>
    <definedName name="End_8" localSheetId="14">#REF!</definedName>
    <definedName name="End_8" localSheetId="19">#REF!</definedName>
    <definedName name="End_8" localSheetId="20">#REF!</definedName>
    <definedName name="End_8">#REF!</definedName>
    <definedName name="End_8_26" localSheetId="15">#REF!</definedName>
    <definedName name="End_8_26" localSheetId="17">#REF!</definedName>
    <definedName name="End_8_26">#REF!</definedName>
    <definedName name="End_8_28" localSheetId="15">#REF!</definedName>
    <definedName name="End_8_28" localSheetId="17">#REF!</definedName>
    <definedName name="End_8_28">#REF!</definedName>
    <definedName name="End_8_3">"$#REF!.$Q$30"</definedName>
    <definedName name="End_9" localSheetId="15">#REF!</definedName>
    <definedName name="End_9" localSheetId="16">#REF!</definedName>
    <definedName name="End_9" localSheetId="17">#REF!</definedName>
    <definedName name="End_9" localSheetId="14">#REF!</definedName>
    <definedName name="End_9" localSheetId="19">#REF!</definedName>
    <definedName name="End_9" localSheetId="20">#REF!</definedName>
    <definedName name="End_9">#REF!</definedName>
    <definedName name="End_9_26" localSheetId="15">#REF!</definedName>
    <definedName name="End_9_26" localSheetId="17">#REF!</definedName>
    <definedName name="End_9_26">#REF!</definedName>
    <definedName name="End_9_28" localSheetId="15">#REF!</definedName>
    <definedName name="End_9_28" localSheetId="17">#REF!</definedName>
    <definedName name="End_9_28">#REF!</definedName>
    <definedName name="End_9_3">"$#REF!.$P$33"</definedName>
    <definedName name="Eo" localSheetId="15">#REF!</definedName>
    <definedName name="Eo" localSheetId="16">#REF!</definedName>
    <definedName name="Eo" localSheetId="17">#REF!</definedName>
    <definedName name="Eo" localSheetId="14">#REF!</definedName>
    <definedName name="Eo">#REF!</definedName>
    <definedName name="Ep" localSheetId="15">#REF!</definedName>
    <definedName name="Ep" localSheetId="17">#REF!</definedName>
    <definedName name="Ep">#REF!</definedName>
    <definedName name="epcoc" localSheetId="15">#REF!</definedName>
    <definedName name="epcoc" localSheetId="17">#REF!</definedName>
    <definedName name="epcoc">#REF!</definedName>
    <definedName name="epcoc_20" localSheetId="15">#REF!</definedName>
    <definedName name="epcoc_20" localSheetId="17">#REF!</definedName>
    <definedName name="epcoc_20">#REF!</definedName>
    <definedName name="epcoc_28" localSheetId="15">#REF!</definedName>
    <definedName name="epcoc_28" localSheetId="17">#REF!</definedName>
    <definedName name="epcoc_28">#REF!</definedName>
    <definedName name="EQI" localSheetId="15">#REF!</definedName>
    <definedName name="EQI" localSheetId="17">#REF!</definedName>
    <definedName name="EQI">#REF!</definedName>
    <definedName name="EQI_20" localSheetId="15">#REF!</definedName>
    <definedName name="EQI_20" localSheetId="17">#REF!</definedName>
    <definedName name="EQI_20">#REF!</definedName>
    <definedName name="EQI_28" localSheetId="15">#REF!</definedName>
    <definedName name="EQI_28" localSheetId="17">#REF!</definedName>
    <definedName name="EQI_28">#REF!</definedName>
    <definedName name="er">#N/A</definedName>
    <definedName name="ert" localSheetId="15">#REF!</definedName>
    <definedName name="ert" localSheetId="17">#REF!</definedName>
    <definedName name="ert">#REF!</definedName>
    <definedName name="es">#N/A</definedName>
    <definedName name="ESC" localSheetId="15">#REF!</definedName>
    <definedName name="ESC" localSheetId="17">#REF!</definedName>
    <definedName name="ESC">#REF!</definedName>
    <definedName name="ESL" localSheetId="15">#REF!</definedName>
    <definedName name="ESL" localSheetId="17">#REF!</definedName>
    <definedName name="ESL">#REF!</definedName>
    <definedName name="ESR" localSheetId="15">#REF!</definedName>
    <definedName name="ESR" localSheetId="17">#REF!</definedName>
    <definedName name="ESR">#REF!</definedName>
    <definedName name="ETCDC" localSheetId="15">#REF!</definedName>
    <definedName name="ETCDC" localSheetId="17">#REF!</definedName>
    <definedName name="ETCDC">#REF!</definedName>
    <definedName name="ETCDC_20" localSheetId="15">#REF!</definedName>
    <definedName name="ETCDC_20" localSheetId="17">#REF!</definedName>
    <definedName name="ETCDC_20">#REF!</definedName>
    <definedName name="EVNB" localSheetId="15">#REF!</definedName>
    <definedName name="EVNB" localSheetId="17">#REF!</definedName>
    <definedName name="EVNB">#REF!</definedName>
    <definedName name="EVNB_20" localSheetId="15">#REF!</definedName>
    <definedName name="EVNB_20" localSheetId="17">#REF!</definedName>
    <definedName name="EVNB_20">#REF!</definedName>
    <definedName name="EVNB_28" localSheetId="15">#REF!</definedName>
    <definedName name="EVNB_28" localSheetId="17">#REF!</definedName>
    <definedName name="EVNB_28">#REF!</definedName>
    <definedName name="ex" localSheetId="15">#REF!</definedName>
    <definedName name="ex" localSheetId="16">#REF!</definedName>
    <definedName name="ex" localSheetId="17">#REF!</definedName>
    <definedName name="ex" localSheetId="14">#REF!</definedName>
    <definedName name="EX" localSheetId="19">#REF!</definedName>
    <definedName name="EX" localSheetId="20">#REF!</definedName>
    <definedName name="ex">#REF!</definedName>
    <definedName name="ex_20" localSheetId="15">#REF!</definedName>
    <definedName name="ex_20" localSheetId="17">#REF!</definedName>
    <definedName name="ex_20">#REF!</definedName>
    <definedName name="ex_28" localSheetId="15">#REF!</definedName>
    <definedName name="ex_28" localSheetId="17">#REF!</definedName>
    <definedName name="ex_28">#REF!</definedName>
    <definedName name="EXC" localSheetId="15">#REF!</definedName>
    <definedName name="EXC" localSheetId="16">#REF!</definedName>
    <definedName name="EXC" localSheetId="17">#REF!</definedName>
    <definedName name="EXC" localSheetId="14">#REF!</definedName>
    <definedName name="EXC" localSheetId="20">#REF!</definedName>
    <definedName name="EXC">#REF!</definedName>
    <definedName name="EXC_20" localSheetId="15">#REF!</definedName>
    <definedName name="EXC_20" localSheetId="17">#REF!</definedName>
    <definedName name="EXC_20">#REF!</definedName>
    <definedName name="EXC_28" localSheetId="15">#REF!</definedName>
    <definedName name="EXC_28" localSheetId="17">#REF!</definedName>
    <definedName name="EXC_28">#REF!</definedName>
    <definedName name="Excel_BuiltIn__FilterDatabase" localSheetId="15">#REF!</definedName>
    <definedName name="Excel_BuiltIn__FilterDatabase" localSheetId="17">#REF!</definedName>
    <definedName name="Excel_BuiltIn__FilterDatabase">#REF!</definedName>
    <definedName name="Excel_BuiltIn__FilterDatabase_20" localSheetId="15">#REF!</definedName>
    <definedName name="Excel_BuiltIn__FilterDatabase_20" localSheetId="17">#REF!</definedName>
    <definedName name="Excel_BuiltIn__FilterDatabase_20">#REF!</definedName>
    <definedName name="Excel_BuiltIn__FilterDatabase_28" localSheetId="15">#REF!</definedName>
    <definedName name="Excel_BuiltIn__FilterDatabase_28" localSheetId="17">#REF!</definedName>
    <definedName name="Excel_BuiltIn__FilterDatabase_28">#REF!</definedName>
    <definedName name="Excel_BuiltIn_Criteria">NA()</definedName>
    <definedName name="Excel_BuiltIn_Criteria_2" localSheetId="15">#REF!</definedName>
    <definedName name="Excel_BuiltIn_Criteria_2" localSheetId="17">#REF!</definedName>
    <definedName name="Excel_BuiltIn_Criteria_2">#REF!</definedName>
    <definedName name="Excel_BuiltIn_Criteria_28" localSheetId="15">#REF!</definedName>
    <definedName name="Excel_BuiltIn_Criteria_28" localSheetId="17">#REF!</definedName>
    <definedName name="Excel_BuiltIn_Criteria_28">#REF!</definedName>
    <definedName name="Excel_BuiltIn_Database">"$#REF!.$#REF!$#REF!"</definedName>
    <definedName name="Excel_BuiltIn_Database_1" localSheetId="15">#REF!</definedName>
    <definedName name="Excel_BuiltIn_Database_1" localSheetId="17">#REF!</definedName>
    <definedName name="Excel_BuiltIn_Database_1">#REF!</definedName>
    <definedName name="Excel_BuiltIn_Database_2" localSheetId="15">#REF!</definedName>
    <definedName name="Excel_BuiltIn_Database_2" localSheetId="17">#REF!</definedName>
    <definedName name="Excel_BuiltIn_Database_2">#REF!</definedName>
    <definedName name="Excel_BuiltIn_Database_20" localSheetId="15">#REF!</definedName>
    <definedName name="Excel_BuiltIn_Database_20" localSheetId="17">#REF!</definedName>
    <definedName name="Excel_BuiltIn_Database_20">#REF!</definedName>
    <definedName name="Excel_BuiltIn_Database_25" localSheetId="15">#REF!</definedName>
    <definedName name="Excel_BuiltIn_Database_25" localSheetId="17">#REF!</definedName>
    <definedName name="Excel_BuiltIn_Database_25">#REF!</definedName>
    <definedName name="Excel_BuiltIn_Database_26" localSheetId="15">#REF!</definedName>
    <definedName name="Excel_BuiltIn_Database_26" localSheetId="17">#REF!</definedName>
    <definedName name="Excel_BuiltIn_Database_26">#REF!</definedName>
    <definedName name="Excel_BuiltIn_Database_28" localSheetId="15">#REF!</definedName>
    <definedName name="Excel_BuiltIn_Database_28" localSheetId="17">#REF!</definedName>
    <definedName name="Excel_BuiltIn_Database_28">#REF!</definedName>
    <definedName name="Excel_BuiltIn_Database_3">"$#REF!.$#REF!$#REF!"</definedName>
    <definedName name="Excel_BuiltIn_Extract">NA()</definedName>
    <definedName name="Excel_BuiltIn_Extract_2" localSheetId="15">#REF!</definedName>
    <definedName name="Excel_BuiltIn_Extract_2" localSheetId="17">#REF!</definedName>
    <definedName name="Excel_BuiltIn_Extract_2">#REF!</definedName>
    <definedName name="Excel_BuiltIn_Extract_25" localSheetId="15">#REF!</definedName>
    <definedName name="Excel_BuiltIn_Extract_25" localSheetId="17">#REF!</definedName>
    <definedName name="Excel_BuiltIn_Extract_25">#REF!</definedName>
    <definedName name="Excel_BuiltIn_Extract_26" localSheetId="15">#REF!</definedName>
    <definedName name="Excel_BuiltIn_Extract_26" localSheetId="17">#REF!</definedName>
    <definedName name="Excel_BuiltIn_Extract_26">#REF!</definedName>
    <definedName name="Excel_BuiltIn_Extract_28" localSheetId="15">#REF!</definedName>
    <definedName name="Excel_BuiltIn_Extract_28" localSheetId="17">#REF!</definedName>
    <definedName name="Excel_BuiltIn_Extract_28">#REF!</definedName>
    <definedName name="Excel_BuiltIn_Extract_3">"$#REF!.$K$3"</definedName>
    <definedName name="Excel_BuiltIn_Print_Area">"$#REF!.$#REF!$#REF!:$#REF!$#REF!"</definedName>
    <definedName name="Excel_BuiltIn_Print_Area_2" localSheetId="15">#REF!</definedName>
    <definedName name="Excel_BuiltIn_Print_Area_2" localSheetId="17">#REF!</definedName>
    <definedName name="Excel_BuiltIn_Print_Area_2">#REF!</definedName>
    <definedName name="Excel_BuiltIn_Print_Area_28" localSheetId="15">#REF!</definedName>
    <definedName name="Excel_BuiltIn_Print_Area_28" localSheetId="17">#REF!</definedName>
    <definedName name="Excel_BuiltIn_Print_Area_28">#REF!</definedName>
    <definedName name="Excel_BuiltIn_Print_Area_3">"$#REF!.$#REF!$#REF!:$#REF!$#REF!"</definedName>
    <definedName name="Excel_BuiltIn_Print_Titles">"$#REF!.$A$5:$AMJ$6"</definedName>
    <definedName name="Excel_BuiltIn_Print_Titles_1">"$Sheet2.$A$3:$AMJ$6"</definedName>
    <definedName name="Excel_BuiltIn_Print_Titles_1_28" localSheetId="15">#REF!</definedName>
    <definedName name="Excel_BuiltIn_Print_Titles_1_28" localSheetId="17">#REF!</definedName>
    <definedName name="Excel_BuiltIn_Print_Titles_1_28">#REF!</definedName>
    <definedName name="Excel_BuiltIn_Print_Titles_28" localSheetId="15">#REF!</definedName>
    <definedName name="Excel_BuiltIn_Print_Titles_28" localSheetId="17">#REF!</definedName>
    <definedName name="Excel_BuiltIn_Print_Titles_28">#REF!</definedName>
    <definedName name="Excel_BuiltIn_Print_Titles_3">"$#REF!.$A$1:$AMJ$6"</definedName>
    <definedName name="Excel_BuiltIn_Recorder" localSheetId="15">#REF!</definedName>
    <definedName name="Excel_BuiltIn_Recorder" localSheetId="17">#REF!</definedName>
    <definedName name="Excel_BuiltIn_Recorder">#REF!</definedName>
    <definedName name="Excel_BuiltIn_Recorder_20" localSheetId="15">#REF!</definedName>
    <definedName name="Excel_BuiltIn_Recorder_20" localSheetId="17">#REF!</definedName>
    <definedName name="Excel_BuiltIn_Recorder_20">#REF!</definedName>
    <definedName name="Excel_BuiltIn_Recorder_28" localSheetId="15">#REF!</definedName>
    <definedName name="Excel_BuiltIn_Recorder_28" localSheetId="17">#REF!</definedName>
    <definedName name="Excel_BuiltIn_Recorder_28">#REF!</definedName>
    <definedName name="EXCH" localSheetId="15">#REF!</definedName>
    <definedName name="EXCH" localSheetId="16">#REF!</definedName>
    <definedName name="EXCH" localSheetId="17">#REF!</definedName>
    <definedName name="EXCH" localSheetId="14">#REF!</definedName>
    <definedName name="EXCH" localSheetId="20">#REF!</definedName>
    <definedName name="EXCH">#REF!</definedName>
    <definedName name="EXCH_20" localSheetId="15">#REF!</definedName>
    <definedName name="EXCH_20" localSheetId="17">#REF!</definedName>
    <definedName name="EXCH_20">#REF!</definedName>
    <definedName name="EXCH_28" localSheetId="15">#REF!</definedName>
    <definedName name="EXCH_28" localSheetId="17">#REF!</definedName>
    <definedName name="EXCH_28">#REF!</definedName>
    <definedName name="EXCH2">#N/A</definedName>
    <definedName name="EXPORT" localSheetId="15">#REF!</definedName>
    <definedName name="EXPORT" localSheetId="17">#REF!</definedName>
    <definedName name="EXPORT">#REF!</definedName>
    <definedName name="EXPORT_20" localSheetId="15">#REF!</definedName>
    <definedName name="EXPORT_20" localSheetId="17">#REF!</definedName>
    <definedName name="EXPORT_20">#REF!</definedName>
    <definedName name="EXPORT_28" localSheetId="15">#REF!</definedName>
    <definedName name="EXPORT_28" localSheetId="17">#REF!</definedName>
    <definedName name="EXPORT_28">#REF!</definedName>
    <definedName name="_xlnm.Extract" localSheetId="15">#REF!</definedName>
    <definedName name="_xlnm.Extract" localSheetId="16">#REF!</definedName>
    <definedName name="_xlnm.Extract" localSheetId="17">#REF!</definedName>
    <definedName name="_xlnm.Extract" localSheetId="14">#REF!</definedName>
    <definedName name="_xlnm.Extract" localSheetId="19">#REF!</definedName>
    <definedName name="_xlnm.Extract" localSheetId="20">#REF!</definedName>
    <definedName name="_xlnm.Extract">#REF!</definedName>
    <definedName name="ey" localSheetId="15">#REF!</definedName>
    <definedName name="ey" localSheetId="17">#REF!</definedName>
    <definedName name="ey">#REF!</definedName>
    <definedName name="ey_20" localSheetId="15">#REF!</definedName>
    <definedName name="ey_20" localSheetId="17">#REF!</definedName>
    <definedName name="ey_20">#REF!</definedName>
    <definedName name="ey_28" localSheetId="15">#REF!</definedName>
    <definedName name="ey_28" localSheetId="17">#REF!</definedName>
    <definedName name="ey_28">#REF!</definedName>
    <definedName name="f" localSheetId="15">#REF!</definedName>
    <definedName name="f" localSheetId="16">#REF!</definedName>
    <definedName name="f" localSheetId="17">#REF!</definedName>
    <definedName name="f" localSheetId="14">#REF!</definedName>
    <definedName name="f">#REF!</definedName>
    <definedName name="F.10" localSheetId="15">#REF!</definedName>
    <definedName name="F.10" localSheetId="17">#REF!</definedName>
    <definedName name="F.10">#REF!</definedName>
    <definedName name="F.7" localSheetId="15">#REF!</definedName>
    <definedName name="F.7" localSheetId="17">#REF!</definedName>
    <definedName name="F.7">#REF!</definedName>
    <definedName name="F.8" localSheetId="15">#REF!</definedName>
    <definedName name="F.8" localSheetId="17">#REF!</definedName>
    <definedName name="F.8">#REF!</definedName>
    <definedName name="F.9" localSheetId="15">#REF!</definedName>
    <definedName name="F.9" localSheetId="17">#REF!</definedName>
    <definedName name="F.9">#REF!</definedName>
    <definedName name="f__Céng___d___e" localSheetId="15">#REF!</definedName>
    <definedName name="f__Céng___d___e" localSheetId="17">#REF!</definedName>
    <definedName name="f__Céng___d___e">#REF!</definedName>
    <definedName name="f_2" localSheetId="15">#REF!</definedName>
    <definedName name="f_2" localSheetId="17">#REF!</definedName>
    <definedName name="f_2">#REF!</definedName>
    <definedName name="f_2_20" localSheetId="15">#REF!</definedName>
    <definedName name="f_2_20" localSheetId="17">#REF!</definedName>
    <definedName name="f_2_20">#REF!</definedName>
    <definedName name="f_2_28" localSheetId="15">#REF!</definedName>
    <definedName name="f_2_28" localSheetId="17">#REF!</definedName>
    <definedName name="f_2_28">#REF!</definedName>
    <definedName name="f_21" localSheetId="15">#REF!</definedName>
    <definedName name="f_21" localSheetId="17">#REF!</definedName>
    <definedName name="f_21">#REF!</definedName>
    <definedName name="f_21_20" localSheetId="15">#REF!</definedName>
    <definedName name="f_21_20" localSheetId="17">#REF!</definedName>
    <definedName name="f_21_20">#REF!</definedName>
    <definedName name="f_21_28" localSheetId="15">#REF!</definedName>
    <definedName name="f_21_28" localSheetId="17">#REF!</definedName>
    <definedName name="f_21_28">#REF!</definedName>
    <definedName name="f_22" localSheetId="15">#REF!</definedName>
    <definedName name="f_22" localSheetId="17">#REF!</definedName>
    <definedName name="f_22">#REF!</definedName>
    <definedName name="f_22_20" localSheetId="15">#REF!</definedName>
    <definedName name="f_22_20" localSheetId="17">#REF!</definedName>
    <definedName name="f_22_20">#REF!</definedName>
    <definedName name="f_22_28" localSheetId="15">#REF!</definedName>
    <definedName name="f_22_28" localSheetId="17">#REF!</definedName>
    <definedName name="f_22_28">#REF!</definedName>
    <definedName name="f_23" localSheetId="15">#REF!</definedName>
    <definedName name="f_23" localSheetId="17">#REF!</definedName>
    <definedName name="f_23">#REF!</definedName>
    <definedName name="f_23_20" localSheetId="15">#REF!</definedName>
    <definedName name="f_23_20" localSheetId="17">#REF!</definedName>
    <definedName name="f_23_20">#REF!</definedName>
    <definedName name="f_23_28" localSheetId="15">#REF!</definedName>
    <definedName name="f_23_28" localSheetId="17">#REF!</definedName>
    <definedName name="f_23_28">#REF!</definedName>
    <definedName name="f_24" localSheetId="15">#REF!</definedName>
    <definedName name="f_24" localSheetId="17">#REF!</definedName>
    <definedName name="f_24">#REF!</definedName>
    <definedName name="f_24_20" localSheetId="15">#REF!</definedName>
    <definedName name="f_24_20" localSheetId="17">#REF!</definedName>
    <definedName name="f_24_20">#REF!</definedName>
    <definedName name="f_24_28" localSheetId="15">#REF!</definedName>
    <definedName name="f_24_28" localSheetId="17">#REF!</definedName>
    <definedName name="f_24_28">#REF!</definedName>
    <definedName name="f_26" localSheetId="15">#REF!</definedName>
    <definedName name="f_26" localSheetId="17">#REF!</definedName>
    <definedName name="f_26">#REF!</definedName>
    <definedName name="F_28" localSheetId="15">#REF!</definedName>
    <definedName name="F_28" localSheetId="17">#REF!</definedName>
    <definedName name="F_28">#REF!</definedName>
    <definedName name="f_3">"$#REF!.$#REF!$#REF!:$#REF!$#REF!"</definedName>
    <definedName name="f_3_28" localSheetId="15">#REF!</definedName>
    <definedName name="f_3_28" localSheetId="17">#REF!</definedName>
    <definedName name="f_3_28">#REF!</definedName>
    <definedName name="f_31" localSheetId="15">#REF!</definedName>
    <definedName name="f_31" localSheetId="17">#REF!</definedName>
    <definedName name="f_31">#REF!</definedName>
    <definedName name="f_31_20" localSheetId="15">#REF!</definedName>
    <definedName name="f_31_20" localSheetId="17">#REF!</definedName>
    <definedName name="f_31_20">#REF!</definedName>
    <definedName name="f_31_28" localSheetId="15">#REF!</definedName>
    <definedName name="f_31_28" localSheetId="17">#REF!</definedName>
    <definedName name="f_31_28">#REF!</definedName>
    <definedName name="f_32" localSheetId="15">#REF!</definedName>
    <definedName name="f_32" localSheetId="17">#REF!</definedName>
    <definedName name="f_32">#REF!</definedName>
    <definedName name="f_32_20" localSheetId="15">#REF!</definedName>
    <definedName name="f_32_20" localSheetId="17">#REF!</definedName>
    <definedName name="f_32_20">#REF!</definedName>
    <definedName name="f_32_28" localSheetId="15">#REF!</definedName>
    <definedName name="f_32_28" localSheetId="17">#REF!</definedName>
    <definedName name="f_32_28">#REF!</definedName>
    <definedName name="F_33" localSheetId="15">#REF!</definedName>
    <definedName name="F_33" localSheetId="17">#REF!</definedName>
    <definedName name="F_33">#REF!</definedName>
    <definedName name="F_33_20" localSheetId="15">#REF!</definedName>
    <definedName name="F_33_20" localSheetId="17">#REF!</definedName>
    <definedName name="F_33_20">#REF!</definedName>
    <definedName name="F_33_28" localSheetId="15">#REF!</definedName>
    <definedName name="F_33_28" localSheetId="17">#REF!</definedName>
    <definedName name="F_33_28">#REF!</definedName>
    <definedName name="f_34" localSheetId="15">#REF!</definedName>
    <definedName name="f_34" localSheetId="17">#REF!</definedName>
    <definedName name="f_34">#REF!</definedName>
    <definedName name="f_34_20" localSheetId="15">#REF!</definedName>
    <definedName name="f_34_20" localSheetId="17">#REF!</definedName>
    <definedName name="f_34_20">#REF!</definedName>
    <definedName name="f_34_28" localSheetId="15">#REF!</definedName>
    <definedName name="f_34_28" localSheetId="17">#REF!</definedName>
    <definedName name="f_34_28">#REF!</definedName>
    <definedName name="f_4" localSheetId="15">#REF!</definedName>
    <definedName name="f_4" localSheetId="17">#REF!</definedName>
    <definedName name="f_4">#REF!</definedName>
    <definedName name="f_4_20" localSheetId="15">#REF!</definedName>
    <definedName name="f_4_20" localSheetId="17">#REF!</definedName>
    <definedName name="f_4_20">#REF!</definedName>
    <definedName name="f_4_28" localSheetId="15">#REF!</definedName>
    <definedName name="f_4_28" localSheetId="17">#REF!</definedName>
    <definedName name="f_4_28">#REF!</definedName>
    <definedName name="f_41" localSheetId="15">#REF!</definedName>
    <definedName name="f_41" localSheetId="17">#REF!</definedName>
    <definedName name="f_41">#REF!</definedName>
    <definedName name="f_41_20" localSheetId="15">#REF!</definedName>
    <definedName name="f_41_20" localSheetId="17">#REF!</definedName>
    <definedName name="f_41_20">#REF!</definedName>
    <definedName name="f_41_28" localSheetId="15">#REF!</definedName>
    <definedName name="f_41_28" localSheetId="17">#REF!</definedName>
    <definedName name="f_41_28">#REF!</definedName>
    <definedName name="f_42" localSheetId="15">#REF!</definedName>
    <definedName name="f_42" localSheetId="17">#REF!</definedName>
    <definedName name="f_42">#REF!</definedName>
    <definedName name="f_42_20" localSheetId="15">#REF!</definedName>
    <definedName name="f_42_20" localSheetId="17">#REF!</definedName>
    <definedName name="f_42_20">#REF!</definedName>
    <definedName name="f_42_28" localSheetId="15">#REF!</definedName>
    <definedName name="f_42_28" localSheetId="17">#REF!</definedName>
    <definedName name="f_42_28">#REF!</definedName>
    <definedName name="f_43" localSheetId="15">#REF!</definedName>
    <definedName name="f_43" localSheetId="17">#REF!</definedName>
    <definedName name="f_43">#REF!</definedName>
    <definedName name="f_43_20" localSheetId="15">#REF!</definedName>
    <definedName name="f_43_20" localSheetId="17">#REF!</definedName>
    <definedName name="f_43_20">#REF!</definedName>
    <definedName name="f_43_28" localSheetId="15">#REF!</definedName>
    <definedName name="f_43_28" localSheetId="17">#REF!</definedName>
    <definedName name="f_43_28">#REF!</definedName>
    <definedName name="f_44" localSheetId="15">#REF!</definedName>
    <definedName name="f_44" localSheetId="17">#REF!</definedName>
    <definedName name="f_44">#REF!</definedName>
    <definedName name="f_44_20" localSheetId="15">#REF!</definedName>
    <definedName name="f_44_20" localSheetId="17">#REF!</definedName>
    <definedName name="f_44_20">#REF!</definedName>
    <definedName name="f_44_28" localSheetId="15">#REF!</definedName>
    <definedName name="f_44_28" localSheetId="17">#REF!</definedName>
    <definedName name="f_44_28">#REF!</definedName>
    <definedName name="f_9a1" localSheetId="15">#REF!</definedName>
    <definedName name="f_9a1" localSheetId="17">#REF!</definedName>
    <definedName name="f_9a1">#REF!</definedName>
    <definedName name="f_9a1_20" localSheetId="15">#REF!</definedName>
    <definedName name="f_9a1_20" localSheetId="17">#REF!</definedName>
    <definedName name="f_9a1_20">#REF!</definedName>
    <definedName name="f_9a1_28" localSheetId="15">#REF!</definedName>
    <definedName name="f_9a1_28" localSheetId="17">#REF!</definedName>
    <definedName name="f_9a1_28">#REF!</definedName>
    <definedName name="f_9a2" localSheetId="15">#REF!</definedName>
    <definedName name="f_9a2" localSheetId="17">#REF!</definedName>
    <definedName name="f_9a2">#REF!</definedName>
    <definedName name="f_9a2_20" localSheetId="15">#REF!</definedName>
    <definedName name="f_9a2_20" localSheetId="17">#REF!</definedName>
    <definedName name="f_9a2_20">#REF!</definedName>
    <definedName name="f_9a2_28" localSheetId="15">#REF!</definedName>
    <definedName name="f_9a2_28" localSheetId="17">#REF!</definedName>
    <definedName name="f_9a2_28">#REF!</definedName>
    <definedName name="f_9a3" localSheetId="15">#REF!</definedName>
    <definedName name="f_9a3" localSheetId="17">#REF!</definedName>
    <definedName name="f_9a3">#REF!</definedName>
    <definedName name="f_9a3_20" localSheetId="15">#REF!</definedName>
    <definedName name="f_9a3_20" localSheetId="17">#REF!</definedName>
    <definedName name="f_9a3_20">#REF!</definedName>
    <definedName name="f_9a3_28" localSheetId="15">#REF!</definedName>
    <definedName name="f_9a3_28" localSheetId="17">#REF!</definedName>
    <definedName name="f_9a3_28">#REF!</definedName>
    <definedName name="f_9a4" localSheetId="15">#REF!</definedName>
    <definedName name="f_9a4" localSheetId="17">#REF!</definedName>
    <definedName name="f_9a4">#REF!</definedName>
    <definedName name="f_9a4_20" localSheetId="15">#REF!</definedName>
    <definedName name="f_9a4_20" localSheetId="17">#REF!</definedName>
    <definedName name="f_9a4_20">#REF!</definedName>
    <definedName name="f_9a4_28" localSheetId="15">#REF!</definedName>
    <definedName name="f_9a4_28" localSheetId="17">#REF!</definedName>
    <definedName name="f_9a4_28">#REF!</definedName>
    <definedName name="f_9b1" localSheetId="15">#REF!</definedName>
    <definedName name="f_9b1" localSheetId="17">#REF!</definedName>
    <definedName name="f_9b1">#REF!</definedName>
    <definedName name="f_9b1_20" localSheetId="15">#REF!</definedName>
    <definedName name="f_9b1_20" localSheetId="17">#REF!</definedName>
    <definedName name="f_9b1_20">#REF!</definedName>
    <definedName name="f_9b1_28" localSheetId="15">#REF!</definedName>
    <definedName name="f_9b1_28" localSheetId="17">#REF!</definedName>
    <definedName name="f_9b1_28">#REF!</definedName>
    <definedName name="f_9b2" localSheetId="15">#REF!</definedName>
    <definedName name="f_9b2" localSheetId="17">#REF!</definedName>
    <definedName name="f_9b2">#REF!</definedName>
    <definedName name="f_9b2_20" localSheetId="15">#REF!</definedName>
    <definedName name="f_9b2_20" localSheetId="17">#REF!</definedName>
    <definedName name="f_9b2_20">#REF!</definedName>
    <definedName name="f_9b2_28" localSheetId="15">#REF!</definedName>
    <definedName name="f_9b2_28" localSheetId="17">#REF!</definedName>
    <definedName name="f_9b2_28">#REF!</definedName>
    <definedName name="f_9b3" localSheetId="15">#REF!</definedName>
    <definedName name="f_9b3" localSheetId="17">#REF!</definedName>
    <definedName name="f_9b3">#REF!</definedName>
    <definedName name="f_9b3_20" localSheetId="15">#REF!</definedName>
    <definedName name="f_9b3_20" localSheetId="17">#REF!</definedName>
    <definedName name="f_9b3_20">#REF!</definedName>
    <definedName name="f_9b3_28" localSheetId="15">#REF!</definedName>
    <definedName name="f_9b3_28" localSheetId="17">#REF!</definedName>
    <definedName name="f_9b3_28">#REF!</definedName>
    <definedName name="f_9b4" localSheetId="15">#REF!</definedName>
    <definedName name="f_9b4" localSheetId="17">#REF!</definedName>
    <definedName name="f_9b4">#REF!</definedName>
    <definedName name="f_9b4_20" localSheetId="15">#REF!</definedName>
    <definedName name="f_9b4_20" localSheetId="17">#REF!</definedName>
    <definedName name="f_9b4_20">#REF!</definedName>
    <definedName name="f_9b4_28" localSheetId="15">#REF!</definedName>
    <definedName name="f_9b4_28" localSheetId="17">#REF!</definedName>
    <definedName name="f_9b4_28">#REF!</definedName>
    <definedName name="F_ChonMong_1" localSheetId="15">IF(LEFT(#REF!,2)="NG",#REF!&amp;[0]!_MongCotNeo&amp;IF(#REF!&gt;12,"a",""),IF(LEFT(#REF!,3)="NCD","2MT-4",VLOOKUP(#REF!,[0]!_Mong,MATCH(#REF!,[0]!KcTieuChuan,0)+1,0)))</definedName>
    <definedName name="F_ChonMong_1" localSheetId="16">IF(LEFT(#REF!,2)="NG",#REF!&amp;_MongCotNeo&amp;IF(#REF!&gt;12,"a",""),IF(LEFT(#REF!,3)="NCD","2MT-4",VLOOKUP(#REF!,_Mong,MATCH(#REF!,KcTieuChuan,0)+1,0)))</definedName>
    <definedName name="F_ChonMong_1" localSheetId="17">IF(LEFT(#REF!,2)="NG",#REF!&amp;[0]!_MongCotNeo&amp;IF(#REF!&gt;12,"a",""),IF(LEFT(#REF!,3)="NCD","2MT-4",VLOOKUP(#REF!,[0]!_Mong,MATCH(#REF!,[0]!KcTieuChuan,0)+1,0)))</definedName>
    <definedName name="F_ChonMong_1">IF(LEFT(#REF!,2)="NG",#REF!&amp;_MongCotNeo&amp;IF(#REF!&gt;12,"a",""),IF(LEFT(#REF!,3)="NCD","2MT-4",VLOOKUP(#REF!,_Mong,MATCH(#REF!,KcTieuChuan,0)+1,0)))</definedName>
    <definedName name="F_ChonMong_2" localSheetId="15">IF(LEFT(#REF!,2)="NG",#REF!&amp;[0]!_MongCotNeo&amp;IF(#REF!&gt;12,"a",""),IF(LEFT(#REF!,3)="NCD","2MT-4",VLOOKUP(#REF!,[0]!_Mong,MATCH(#REF!,[0]!KcTieuChuan,0)+1,0)))</definedName>
    <definedName name="F_ChonMong_2" localSheetId="16">IF(LEFT(#REF!,2)="NG",#REF!&amp;_MongCotNeo&amp;IF(#REF!&gt;12,"a",""),IF(LEFT(#REF!,3)="NCD","2MT-4",VLOOKUP(#REF!,_Mong,MATCH(#REF!,KcTieuChuan,0)+1,0)))</definedName>
    <definedName name="F_ChonMong_2" localSheetId="17">IF(LEFT(#REF!,2)="NG",#REF!&amp;[0]!_MongCotNeo&amp;IF(#REF!&gt;12,"a",""),IF(LEFT(#REF!,3)="NCD","2MT-4",VLOOKUP(#REF!,[0]!_Mong,MATCH(#REF!,[0]!KcTieuChuan,0)+1,0)))</definedName>
    <definedName name="F_ChonMong_2">IF(LEFT(#REF!,2)="NG",#REF!&amp;_MongCotNeo&amp;IF(#REF!&gt;12,"a",""),IF(LEFT(#REF!,3)="NCD","2MT-4",VLOOKUP(#REF!,_Mong,MATCH(#REF!,KcTieuChuan,0)+1,0)))</definedName>
    <definedName name="F_ChonMong_20" localSheetId="15">IF(LEFT(#REF!,2)="NG",#REF!&amp;[0]!_MongCotNeo&amp;IF(#REF!&gt;12,"a",""),IF(LEFT(#REF!,3)="NCD","2MT-4",VLOOKUP(#REF!,[0]!_Mong,MATCH(#REF!,[0]!KcTieuChuan,0)+1,0)))</definedName>
    <definedName name="F_ChonMong_20" localSheetId="16">IF(LEFT(#REF!,2)="NG",#REF!&amp;_MongCotNeo&amp;IF(#REF!&gt;12,"a",""),IF(LEFT(#REF!,3)="NCD","2MT-4",VLOOKUP(#REF!,_Mong,MATCH(#REF!,KcTieuChuan,0)+1,0)))</definedName>
    <definedName name="F_ChonMong_20" localSheetId="17">IF(LEFT(#REF!,2)="NG",#REF!&amp;[0]!_MongCotNeo&amp;IF(#REF!&gt;12,"a",""),IF(LEFT(#REF!,3)="NCD","2MT-4",VLOOKUP(#REF!,[0]!_Mong,MATCH(#REF!,[0]!KcTieuChuan,0)+1,0)))</definedName>
    <definedName name="F_ChonMong_20">IF(LEFT(#REF!,2)="NG",#REF!&amp;_MongCotNeo&amp;IF(#REF!&gt;12,"a",""),IF(LEFT(#REF!,3)="NCD","2MT-4",VLOOKUP(#REF!,_Mong,MATCH(#REF!,KcTieuChuan,0)+1,0)))</definedName>
    <definedName name="F_ChonMong_22" localSheetId="15">IF(LEFT(#REF!,2)="NG",#REF!&amp;[0]!_MongCotNeo&amp;IF(#REF!&gt;12,"a",""),IF(LEFT(#REF!,3)="NCD","2MT-4",VLOOKUP(#REF!,[0]!_Mong,MATCH(#REF!,[0]!KcTieuChuan,0)+1,0)))</definedName>
    <definedName name="F_ChonMong_22" localSheetId="16">IF(LEFT(#REF!,2)="NG",#REF!&amp;_MongCotNeo&amp;IF(#REF!&gt;12,"a",""),IF(LEFT(#REF!,3)="NCD","2MT-4",VLOOKUP(#REF!,_Mong,MATCH(#REF!,KcTieuChuan,0)+1,0)))</definedName>
    <definedName name="F_ChonMong_22" localSheetId="17">IF(LEFT(#REF!,2)="NG",#REF!&amp;[0]!_MongCotNeo&amp;IF(#REF!&gt;12,"a",""),IF(LEFT(#REF!,3)="NCD","2MT-4",VLOOKUP(#REF!,[0]!_Mong,MATCH(#REF!,[0]!KcTieuChuan,0)+1,0)))</definedName>
    <definedName name="F_ChonMong_22">IF(LEFT(#REF!,2)="NG",#REF!&amp;_MongCotNeo&amp;IF(#REF!&gt;12,"a",""),IF(LEFT(#REF!,3)="NCD","2MT-4",VLOOKUP(#REF!,_Mong,MATCH(#REF!,KcTieuChuan,0)+1,0)))</definedName>
    <definedName name="F_ChonMong_25" localSheetId="15">IF(LEFT(#REF!,2)="NG",#REF!&amp;[0]!_MongCotNeo&amp;IF(#REF!&gt;12,"a",""),IF(LEFT(#REF!,3)="NCD","2MT-4",VLOOKUP(#REF!,[0]!_Mong,MATCH(#REF!,[0]!KcTieuChuan,0)+1,0)))</definedName>
    <definedName name="F_ChonMong_25" localSheetId="16">IF(LEFT(#REF!,2)="NG",#REF!&amp;_MongCotNeo&amp;IF(#REF!&gt;12,"a",""),IF(LEFT(#REF!,3)="NCD","2MT-4",VLOOKUP(#REF!,_Mong,MATCH(#REF!,KcTieuChuan,0)+1,0)))</definedName>
    <definedName name="F_ChonMong_25" localSheetId="17">IF(LEFT(#REF!,2)="NG",#REF!&amp;[0]!_MongCotNeo&amp;IF(#REF!&gt;12,"a",""),IF(LEFT(#REF!,3)="NCD","2MT-4",VLOOKUP(#REF!,[0]!_Mong,MATCH(#REF!,[0]!KcTieuChuan,0)+1,0)))</definedName>
    <definedName name="F_ChonMong_25">IF(LEFT(#REF!,2)="NG",#REF!&amp;_MongCotNeo&amp;IF(#REF!&gt;12,"a",""),IF(LEFT(#REF!,3)="NCD","2MT-4",VLOOKUP(#REF!,_Mong,MATCH(#REF!,KcTieuChuan,0)+1,0)))</definedName>
    <definedName name="F_ChonMong_26">#N/A</definedName>
    <definedName name="F_ChonMong_3_1" localSheetId="15">IF(LEFT(#REF!,2)="NG",#REF!&amp;[0]!_MongCotNeo&amp;IF(#REF!&gt;12,"a",""),IF(LEFT(#REF!,3)="NCD","2MT-4",VLOOKUP(#REF!,[0]!_Mong,MATCH(#REF!,[0]!KcTieuChuan,0)+1,0)))</definedName>
    <definedName name="F_ChonMong_3_1" localSheetId="16">IF(LEFT(#REF!,2)="NG",#REF!&amp;_MongCotNeo&amp;IF(#REF!&gt;12,"a",""),IF(LEFT(#REF!,3)="NCD","2MT-4",VLOOKUP(#REF!,_Mong,MATCH(#REF!,KcTieuChuan,0)+1,0)))</definedName>
    <definedName name="F_ChonMong_3_1" localSheetId="17">IF(LEFT(#REF!,2)="NG",#REF!&amp;[0]!_MongCotNeo&amp;IF(#REF!&gt;12,"a",""),IF(LEFT(#REF!,3)="NCD","2MT-4",VLOOKUP(#REF!,[0]!_Mong,MATCH(#REF!,[0]!KcTieuChuan,0)+1,0)))</definedName>
    <definedName name="F_ChonMong_3_1">IF(LEFT(#REF!,2)="NG",#REF!&amp;_MongCotNeo&amp;IF(#REF!&gt;12,"a",""),IF(LEFT(#REF!,3)="NCD","2MT-4",VLOOKUP(#REF!,_Mong,MATCH(#REF!,KcTieuChuan,0)+1,0)))</definedName>
    <definedName name="F_ChonMong_3_2" localSheetId="15">IF(LEFT(#REF!,2)="NG",#REF!&amp;[0]!_MongCotNeo&amp;IF(#REF!&gt;12,"a",""),IF(LEFT(#REF!,3)="NCD","2MT-4",VLOOKUP(#REF!,[0]!_Mong,MATCH(#REF!,[0]!KcTieuChuan,0)+1,0)))</definedName>
    <definedName name="F_ChonMong_3_2" localSheetId="16">IF(LEFT(#REF!,2)="NG",#REF!&amp;_MongCotNeo&amp;IF(#REF!&gt;12,"a",""),IF(LEFT(#REF!,3)="NCD","2MT-4",VLOOKUP(#REF!,_Mong,MATCH(#REF!,KcTieuChuan,0)+1,0)))</definedName>
    <definedName name="F_ChonMong_3_2" localSheetId="17">IF(LEFT(#REF!,2)="NG",#REF!&amp;[0]!_MongCotNeo&amp;IF(#REF!&gt;12,"a",""),IF(LEFT(#REF!,3)="NCD","2MT-4",VLOOKUP(#REF!,[0]!_Mong,MATCH(#REF!,[0]!KcTieuChuan,0)+1,0)))</definedName>
    <definedName name="F_ChonMong_3_2">IF(LEFT(#REF!,2)="NG",#REF!&amp;_MongCotNeo&amp;IF(#REF!&gt;12,"a",""),IF(LEFT(#REF!,3)="NCD","2MT-4",VLOOKUP(#REF!,_Mong,MATCH(#REF!,KcTieuChuan,0)+1,0)))</definedName>
    <definedName name="F_ChonMong_3_20" localSheetId="15">IF(LEFT(#REF!,2)="NG",#REF!&amp;[0]!_MongCotNeo&amp;IF(#REF!&gt;12,"a",""),IF(LEFT(#REF!,3)="NCD","2MT-4",VLOOKUP(#REF!,[0]!_Mong,MATCH(#REF!,[0]!KcTieuChuan,0)+1,0)))</definedName>
    <definedName name="F_ChonMong_3_20" localSheetId="16">IF(LEFT(#REF!,2)="NG",#REF!&amp;_MongCotNeo&amp;IF(#REF!&gt;12,"a",""),IF(LEFT(#REF!,3)="NCD","2MT-4",VLOOKUP(#REF!,_Mong,MATCH(#REF!,KcTieuChuan,0)+1,0)))</definedName>
    <definedName name="F_ChonMong_3_20" localSheetId="17">IF(LEFT(#REF!,2)="NG",#REF!&amp;[0]!_MongCotNeo&amp;IF(#REF!&gt;12,"a",""),IF(LEFT(#REF!,3)="NCD","2MT-4",VLOOKUP(#REF!,[0]!_Mong,MATCH(#REF!,[0]!KcTieuChuan,0)+1,0)))</definedName>
    <definedName name="F_ChonMong_3_20">IF(LEFT(#REF!,2)="NG",#REF!&amp;_MongCotNeo&amp;IF(#REF!&gt;12,"a",""),IF(LEFT(#REF!,3)="NCD","2MT-4",VLOOKUP(#REF!,_Mong,MATCH(#REF!,KcTieuChuan,0)+1,0)))</definedName>
    <definedName name="F_ChonMong_3_22" localSheetId="15">IF(LEFT(#REF!,2)="NG",#REF!&amp;[0]!_MongCotNeo&amp;IF(#REF!&gt;12,"a",""),IF(LEFT(#REF!,3)="NCD","2MT-4",VLOOKUP(#REF!,[0]!_Mong,MATCH(#REF!,[0]!KcTieuChuan,0)+1,0)))</definedName>
    <definedName name="F_ChonMong_3_22" localSheetId="16">IF(LEFT(#REF!,2)="NG",#REF!&amp;_MongCotNeo&amp;IF(#REF!&gt;12,"a",""),IF(LEFT(#REF!,3)="NCD","2MT-4",VLOOKUP(#REF!,_Mong,MATCH(#REF!,KcTieuChuan,0)+1,0)))</definedName>
    <definedName name="F_ChonMong_3_22" localSheetId="17">IF(LEFT(#REF!,2)="NG",#REF!&amp;[0]!_MongCotNeo&amp;IF(#REF!&gt;12,"a",""),IF(LEFT(#REF!,3)="NCD","2MT-4",VLOOKUP(#REF!,[0]!_Mong,MATCH(#REF!,[0]!KcTieuChuan,0)+1,0)))</definedName>
    <definedName name="F_ChonMong_3_22">IF(LEFT(#REF!,2)="NG",#REF!&amp;_MongCotNeo&amp;IF(#REF!&gt;12,"a",""),IF(LEFT(#REF!,3)="NCD","2MT-4",VLOOKUP(#REF!,_Mong,MATCH(#REF!,KcTieuChuan,0)+1,0)))</definedName>
    <definedName name="F_ChonMong_3_25" localSheetId="15">IF(LEFT(#REF!,2)="NG",#REF!&amp;[0]!_MongCotNeo&amp;IF(#REF!&gt;12,"a",""),IF(LEFT(#REF!,3)="NCD","2MT-4",VLOOKUP(#REF!,[0]!_Mong,MATCH(#REF!,[0]!KcTieuChuan,0)+1,0)))</definedName>
    <definedName name="F_ChonMong_3_25" localSheetId="16">IF(LEFT(#REF!,2)="NG",#REF!&amp;_MongCotNeo&amp;IF(#REF!&gt;12,"a",""),IF(LEFT(#REF!,3)="NCD","2MT-4",VLOOKUP(#REF!,_Mong,MATCH(#REF!,KcTieuChuan,0)+1,0)))</definedName>
    <definedName name="F_ChonMong_3_25" localSheetId="17">IF(LEFT(#REF!,2)="NG",#REF!&amp;[0]!_MongCotNeo&amp;IF(#REF!&gt;12,"a",""),IF(LEFT(#REF!,3)="NCD","2MT-4",VLOOKUP(#REF!,[0]!_Mong,MATCH(#REF!,[0]!KcTieuChuan,0)+1,0)))</definedName>
    <definedName name="F_ChonMong_3_25">IF(LEFT(#REF!,2)="NG",#REF!&amp;_MongCotNeo&amp;IF(#REF!&gt;12,"a",""),IF(LEFT(#REF!,3)="NCD","2MT-4",VLOOKUP(#REF!,_Mong,MATCH(#REF!,KcTieuChuan,0)+1,0)))</definedName>
    <definedName name="F_Class1" localSheetId="15">#REF!</definedName>
    <definedName name="F_Class1" localSheetId="17">#REF!</definedName>
    <definedName name="F_Class1">#REF!</definedName>
    <definedName name="F_Class1_20" localSheetId="15">#REF!</definedName>
    <definedName name="F_Class1_20" localSheetId="17">#REF!</definedName>
    <definedName name="F_Class1_20">#REF!</definedName>
    <definedName name="F_Class1_28" localSheetId="15">#REF!</definedName>
    <definedName name="F_Class1_28" localSheetId="17">#REF!</definedName>
    <definedName name="F_Class1_28">#REF!</definedName>
    <definedName name="F_Class2" localSheetId="15">#REF!</definedName>
    <definedName name="F_Class2" localSheetId="17">#REF!</definedName>
    <definedName name="F_Class2">#REF!</definedName>
    <definedName name="F_Class2_20" localSheetId="15">#REF!</definedName>
    <definedName name="F_Class2_20" localSheetId="17">#REF!</definedName>
    <definedName name="F_Class2_20">#REF!</definedName>
    <definedName name="F_Class2_28" localSheetId="15">#REF!</definedName>
    <definedName name="F_Class2_28" localSheetId="17">#REF!</definedName>
    <definedName name="F_Class2_28">#REF!</definedName>
    <definedName name="F_Class3" localSheetId="15">#REF!</definedName>
    <definedName name="F_Class3" localSheetId="17">#REF!</definedName>
    <definedName name="F_Class3">#REF!</definedName>
    <definedName name="F_Class3_20" localSheetId="15">#REF!</definedName>
    <definedName name="F_Class3_20" localSheetId="17">#REF!</definedName>
    <definedName name="F_Class3_20">#REF!</definedName>
    <definedName name="F_Class3_28" localSheetId="15">#REF!</definedName>
    <definedName name="F_Class3_28" localSheetId="17">#REF!</definedName>
    <definedName name="F_Class3_28">#REF!</definedName>
    <definedName name="F_Class4" localSheetId="15">#REF!</definedName>
    <definedName name="F_Class4" localSheetId="17">#REF!</definedName>
    <definedName name="F_Class4">#REF!</definedName>
    <definedName name="F_Class4_20" localSheetId="15">#REF!</definedName>
    <definedName name="F_Class4_20" localSheetId="17">#REF!</definedName>
    <definedName name="F_Class4_20">#REF!</definedName>
    <definedName name="F_Class4_28" localSheetId="15">#REF!</definedName>
    <definedName name="F_Class4_28" localSheetId="17">#REF!</definedName>
    <definedName name="F_Class4_28">#REF!</definedName>
    <definedName name="F_Class5" localSheetId="15">#REF!</definedName>
    <definedName name="F_Class5" localSheetId="17">#REF!</definedName>
    <definedName name="F_Class5">#REF!</definedName>
    <definedName name="F_Class5_20" localSheetId="15">#REF!</definedName>
    <definedName name="F_Class5_20" localSheetId="17">#REF!</definedName>
    <definedName name="F_Class5_20">#REF!</definedName>
    <definedName name="F_Class5_28" localSheetId="15">#REF!</definedName>
    <definedName name="F_Class5_28" localSheetId="17">#REF!</definedName>
    <definedName name="F_Class5_28">#REF!</definedName>
    <definedName name="F_CongDon_1">#N/A</definedName>
    <definedName name="F_CongDon_2">#N/A</definedName>
    <definedName name="F_CongDon_20">#N/A</definedName>
    <definedName name="F_CongDon_25">#N/A</definedName>
    <definedName name="F_CongDon_26">#N/A</definedName>
    <definedName name="F0.000" localSheetId="15">#REF!</definedName>
    <definedName name="F0.000" localSheetId="17">#REF!</definedName>
    <definedName name="F0.000">#REF!</definedName>
    <definedName name="F0.000_20" localSheetId="15">#REF!</definedName>
    <definedName name="F0.000_20" localSheetId="17">#REF!</definedName>
    <definedName name="F0.000_20">#REF!</definedName>
    <definedName name="F0.000_28" localSheetId="15">#REF!</definedName>
    <definedName name="F0.000_28" localSheetId="17">#REF!</definedName>
    <definedName name="F0.000_28">#REF!</definedName>
    <definedName name="F0.010" localSheetId="15">#REF!</definedName>
    <definedName name="F0.010" localSheetId="17">#REF!</definedName>
    <definedName name="F0.010">#REF!</definedName>
    <definedName name="F0.010_20" localSheetId="15">#REF!</definedName>
    <definedName name="F0.010_20" localSheetId="17">#REF!</definedName>
    <definedName name="F0.010_20">#REF!</definedName>
    <definedName name="F0.010_28" localSheetId="15">#REF!</definedName>
    <definedName name="F0.010_28" localSheetId="17">#REF!</definedName>
    <definedName name="F0.010_28">#REF!</definedName>
    <definedName name="F0.020" localSheetId="15">#REF!</definedName>
    <definedName name="F0.020" localSheetId="17">#REF!</definedName>
    <definedName name="F0.020">#REF!</definedName>
    <definedName name="F0.020_20" localSheetId="15">#REF!</definedName>
    <definedName name="F0.020_20" localSheetId="17">#REF!</definedName>
    <definedName name="F0.020_20">#REF!</definedName>
    <definedName name="F0.020_28" localSheetId="15">#REF!</definedName>
    <definedName name="F0.020_28" localSheetId="17">#REF!</definedName>
    <definedName name="F0.020_28">#REF!</definedName>
    <definedName name="F0.100" localSheetId="15">#REF!</definedName>
    <definedName name="F0.100" localSheetId="17">#REF!</definedName>
    <definedName name="F0.100">#REF!</definedName>
    <definedName name="F0.100_20" localSheetId="15">#REF!</definedName>
    <definedName name="F0.100_20" localSheetId="17">#REF!</definedName>
    <definedName name="F0.100_20">#REF!</definedName>
    <definedName name="F0.100_28" localSheetId="15">#REF!</definedName>
    <definedName name="F0.100_28" localSheetId="17">#REF!</definedName>
    <definedName name="F0.100_28">#REF!</definedName>
    <definedName name="F0.110" localSheetId="15">#REF!</definedName>
    <definedName name="F0.110" localSheetId="17">#REF!</definedName>
    <definedName name="F0.110">#REF!</definedName>
    <definedName name="F0.110_20" localSheetId="15">#REF!</definedName>
    <definedName name="F0.110_20" localSheetId="17">#REF!</definedName>
    <definedName name="F0.110_20">#REF!</definedName>
    <definedName name="F0.110_28" localSheetId="15">#REF!</definedName>
    <definedName name="F0.110_28" localSheetId="17">#REF!</definedName>
    <definedName name="F0.110_28">#REF!</definedName>
    <definedName name="F0.120" localSheetId="15">#REF!</definedName>
    <definedName name="F0.120" localSheetId="17">#REF!</definedName>
    <definedName name="F0.120">#REF!</definedName>
    <definedName name="F0.120_20" localSheetId="15">#REF!</definedName>
    <definedName name="F0.120_20" localSheetId="17">#REF!</definedName>
    <definedName name="F0.120_20">#REF!</definedName>
    <definedName name="F0.120_28" localSheetId="15">#REF!</definedName>
    <definedName name="F0.120_28" localSheetId="17">#REF!</definedName>
    <definedName name="F0.120_28">#REF!</definedName>
    <definedName name="F0.200" localSheetId="15">#REF!</definedName>
    <definedName name="F0.200" localSheetId="17">#REF!</definedName>
    <definedName name="F0.200">#REF!</definedName>
    <definedName name="F0.200_20" localSheetId="15">#REF!</definedName>
    <definedName name="F0.200_20" localSheetId="17">#REF!</definedName>
    <definedName name="F0.200_20">#REF!</definedName>
    <definedName name="F0.200_28" localSheetId="15">#REF!</definedName>
    <definedName name="F0.200_28" localSheetId="17">#REF!</definedName>
    <definedName name="F0.200_28">#REF!</definedName>
    <definedName name="F0.210" localSheetId="15">#REF!</definedName>
    <definedName name="F0.210" localSheetId="17">#REF!</definedName>
    <definedName name="F0.210">#REF!</definedName>
    <definedName name="F0.210_20" localSheetId="15">#REF!</definedName>
    <definedName name="F0.210_20" localSheetId="17">#REF!</definedName>
    <definedName name="F0.210_20">#REF!</definedName>
    <definedName name="F0.210_28" localSheetId="15">#REF!</definedName>
    <definedName name="F0.210_28" localSheetId="17">#REF!</definedName>
    <definedName name="F0.210_28">#REF!</definedName>
    <definedName name="F0.220" localSheetId="15">#REF!</definedName>
    <definedName name="F0.220" localSheetId="17">#REF!</definedName>
    <definedName name="F0.220">#REF!</definedName>
    <definedName name="F0.220_20" localSheetId="15">#REF!</definedName>
    <definedName name="F0.220_20" localSheetId="17">#REF!</definedName>
    <definedName name="F0.220_20">#REF!</definedName>
    <definedName name="F0.220_28" localSheetId="15">#REF!</definedName>
    <definedName name="F0.220_28" localSheetId="17">#REF!</definedName>
    <definedName name="F0.220_28">#REF!</definedName>
    <definedName name="F0.300" localSheetId="15">#REF!</definedName>
    <definedName name="F0.300" localSheetId="17">#REF!</definedName>
    <definedName name="F0.300">#REF!</definedName>
    <definedName name="F0.300_20" localSheetId="15">#REF!</definedName>
    <definedName name="F0.300_20" localSheetId="17">#REF!</definedName>
    <definedName name="F0.300_20">#REF!</definedName>
    <definedName name="F0.300_28" localSheetId="15">#REF!</definedName>
    <definedName name="F0.300_28" localSheetId="17">#REF!</definedName>
    <definedName name="F0.300_28">#REF!</definedName>
    <definedName name="F0.310" localSheetId="15">#REF!</definedName>
    <definedName name="F0.310" localSheetId="17">#REF!</definedName>
    <definedName name="F0.310">#REF!</definedName>
    <definedName name="F0.310_20" localSheetId="15">#REF!</definedName>
    <definedName name="F0.310_20" localSheetId="17">#REF!</definedName>
    <definedName name="F0.310_20">#REF!</definedName>
    <definedName name="F0.310_28" localSheetId="15">#REF!</definedName>
    <definedName name="F0.310_28" localSheetId="17">#REF!</definedName>
    <definedName name="F0.310_28">#REF!</definedName>
    <definedName name="F0.320" localSheetId="15">#REF!</definedName>
    <definedName name="F0.320" localSheetId="17">#REF!</definedName>
    <definedName name="F0.320">#REF!</definedName>
    <definedName name="F0.320_20" localSheetId="15">#REF!</definedName>
    <definedName name="F0.320_20" localSheetId="17">#REF!</definedName>
    <definedName name="F0.320_20">#REF!</definedName>
    <definedName name="F0.320_28" localSheetId="15">#REF!</definedName>
    <definedName name="F0.320_28" localSheetId="17">#REF!</definedName>
    <definedName name="F0.320_28">#REF!</definedName>
    <definedName name="F1.000" localSheetId="15">#REF!</definedName>
    <definedName name="F1.000" localSheetId="17">#REF!</definedName>
    <definedName name="F1.000">#REF!</definedName>
    <definedName name="F1.000_20" localSheetId="15">#REF!</definedName>
    <definedName name="F1.000_20" localSheetId="17">#REF!</definedName>
    <definedName name="F1.000_20">#REF!</definedName>
    <definedName name="F1.000_28" localSheetId="15">#REF!</definedName>
    <definedName name="F1.000_28" localSheetId="17">#REF!</definedName>
    <definedName name="F1.000_28">#REF!</definedName>
    <definedName name="F1.010" localSheetId="15">#REF!</definedName>
    <definedName name="F1.010" localSheetId="17">#REF!</definedName>
    <definedName name="F1.010">#REF!</definedName>
    <definedName name="F1.010_20" localSheetId="15">#REF!</definedName>
    <definedName name="F1.010_20" localSheetId="17">#REF!</definedName>
    <definedName name="F1.010_20">#REF!</definedName>
    <definedName name="F1.010_28" localSheetId="15">#REF!</definedName>
    <definedName name="F1.010_28" localSheetId="17">#REF!</definedName>
    <definedName name="F1.010_28">#REF!</definedName>
    <definedName name="F1.020" localSheetId="15">#REF!</definedName>
    <definedName name="F1.020" localSheetId="17">#REF!</definedName>
    <definedName name="F1.020">#REF!</definedName>
    <definedName name="F1.020_20" localSheetId="15">#REF!</definedName>
    <definedName name="F1.020_20" localSheetId="17">#REF!</definedName>
    <definedName name="F1.020_20">#REF!</definedName>
    <definedName name="F1.020_28" localSheetId="15">#REF!</definedName>
    <definedName name="F1.020_28" localSheetId="17">#REF!</definedName>
    <definedName name="F1.020_28">#REF!</definedName>
    <definedName name="F1.100" localSheetId="15">#REF!</definedName>
    <definedName name="F1.100" localSheetId="17">#REF!</definedName>
    <definedName name="F1.100">#REF!</definedName>
    <definedName name="F1.100_20" localSheetId="15">#REF!</definedName>
    <definedName name="F1.100_20" localSheetId="17">#REF!</definedName>
    <definedName name="F1.100_20">#REF!</definedName>
    <definedName name="F1.100_28" localSheetId="15">#REF!</definedName>
    <definedName name="F1.100_28" localSheetId="17">#REF!</definedName>
    <definedName name="F1.100_28">#REF!</definedName>
    <definedName name="F1.110" localSheetId="15">#REF!</definedName>
    <definedName name="F1.110" localSheetId="17">#REF!</definedName>
    <definedName name="F1.110">#REF!</definedName>
    <definedName name="F1.110_20" localSheetId="15">#REF!</definedName>
    <definedName name="F1.110_20" localSheetId="17">#REF!</definedName>
    <definedName name="F1.110_20">#REF!</definedName>
    <definedName name="F1.110_28" localSheetId="15">#REF!</definedName>
    <definedName name="F1.110_28" localSheetId="17">#REF!</definedName>
    <definedName name="F1.110_28">#REF!</definedName>
    <definedName name="F1.120" localSheetId="15">#REF!</definedName>
    <definedName name="F1.120" localSheetId="17">#REF!</definedName>
    <definedName name="F1.120">#REF!</definedName>
    <definedName name="F1.120_20" localSheetId="15">#REF!</definedName>
    <definedName name="F1.120_20" localSheetId="17">#REF!</definedName>
    <definedName name="F1.120_20">#REF!</definedName>
    <definedName name="F1.120_28" localSheetId="15">#REF!</definedName>
    <definedName name="F1.120_28" localSheetId="17">#REF!</definedName>
    <definedName name="F1.120_28">#REF!</definedName>
    <definedName name="F1.130" localSheetId="15">#REF!</definedName>
    <definedName name="F1.130" localSheetId="17">#REF!</definedName>
    <definedName name="F1.130">#REF!</definedName>
    <definedName name="F1.130_20" localSheetId="15">#REF!</definedName>
    <definedName name="F1.130_20" localSheetId="17">#REF!</definedName>
    <definedName name="F1.130_20">#REF!</definedName>
    <definedName name="F1.130_28" localSheetId="15">#REF!</definedName>
    <definedName name="F1.130_28" localSheetId="17">#REF!</definedName>
    <definedName name="F1.130_28">#REF!</definedName>
    <definedName name="F1.140" localSheetId="15">#REF!</definedName>
    <definedName name="F1.140" localSheetId="17">#REF!</definedName>
    <definedName name="F1.140">#REF!</definedName>
    <definedName name="F1.140_20" localSheetId="15">#REF!</definedName>
    <definedName name="F1.140_20" localSheetId="17">#REF!</definedName>
    <definedName name="F1.140_20">#REF!</definedName>
    <definedName name="F1.140_28" localSheetId="15">#REF!</definedName>
    <definedName name="F1.140_28" localSheetId="17">#REF!</definedName>
    <definedName name="F1.140_28">#REF!</definedName>
    <definedName name="F1.150" localSheetId="15">#REF!</definedName>
    <definedName name="F1.150" localSheetId="17">#REF!</definedName>
    <definedName name="F1.150">#REF!</definedName>
    <definedName name="F1.150_20" localSheetId="15">#REF!</definedName>
    <definedName name="F1.150_20" localSheetId="17">#REF!</definedName>
    <definedName name="F1.150_20">#REF!</definedName>
    <definedName name="F1.150_28" localSheetId="15">#REF!</definedName>
    <definedName name="F1.150_28" localSheetId="17">#REF!</definedName>
    <definedName name="F1.150_28">#REF!</definedName>
    <definedName name="F1bo" localSheetId="15">#REF!</definedName>
    <definedName name="F1bo" localSheetId="17">#REF!</definedName>
    <definedName name="F1bo">#REF!</definedName>
    <definedName name="F1bo_20" localSheetId="15">#REF!</definedName>
    <definedName name="F1bo_20" localSheetId="17">#REF!</definedName>
    <definedName name="F1bo_20">#REF!</definedName>
    <definedName name="F2.001" localSheetId="15">#REF!</definedName>
    <definedName name="F2.001" localSheetId="17">#REF!</definedName>
    <definedName name="F2.001">#REF!</definedName>
    <definedName name="F2.001_20" localSheetId="15">#REF!</definedName>
    <definedName name="F2.001_20" localSheetId="17">#REF!</definedName>
    <definedName name="F2.001_20">#REF!</definedName>
    <definedName name="F2.001_28" localSheetId="15">#REF!</definedName>
    <definedName name="F2.001_28" localSheetId="17">#REF!</definedName>
    <definedName name="F2.001_28">#REF!</definedName>
    <definedName name="F2.011" localSheetId="15">#REF!</definedName>
    <definedName name="F2.011" localSheetId="17">#REF!</definedName>
    <definedName name="F2.011">#REF!</definedName>
    <definedName name="F2.011_20" localSheetId="15">#REF!</definedName>
    <definedName name="F2.011_20" localSheetId="17">#REF!</definedName>
    <definedName name="F2.011_20">#REF!</definedName>
    <definedName name="F2.011_28" localSheetId="15">#REF!</definedName>
    <definedName name="F2.011_28" localSheetId="17">#REF!</definedName>
    <definedName name="F2.011_28">#REF!</definedName>
    <definedName name="F2.021" localSheetId="15">#REF!</definedName>
    <definedName name="F2.021" localSheetId="17">#REF!</definedName>
    <definedName name="F2.021">#REF!</definedName>
    <definedName name="F2.021_20" localSheetId="15">#REF!</definedName>
    <definedName name="F2.021_20" localSheetId="17">#REF!</definedName>
    <definedName name="F2.021_20">#REF!</definedName>
    <definedName name="F2.021_28" localSheetId="15">#REF!</definedName>
    <definedName name="F2.021_28" localSheetId="17">#REF!</definedName>
    <definedName name="F2.021_28">#REF!</definedName>
    <definedName name="F2.031" localSheetId="15">#REF!</definedName>
    <definedName name="F2.031" localSheetId="17">#REF!</definedName>
    <definedName name="F2.031">#REF!</definedName>
    <definedName name="F2.031_20" localSheetId="15">#REF!</definedName>
    <definedName name="F2.031_20" localSheetId="17">#REF!</definedName>
    <definedName name="F2.031_20">#REF!</definedName>
    <definedName name="F2.031_28" localSheetId="15">#REF!</definedName>
    <definedName name="F2.031_28" localSheetId="17">#REF!</definedName>
    <definedName name="F2.031_28">#REF!</definedName>
    <definedName name="F2.041" localSheetId="15">#REF!</definedName>
    <definedName name="F2.041" localSheetId="17">#REF!</definedName>
    <definedName name="F2.041">#REF!</definedName>
    <definedName name="F2.041_20" localSheetId="15">#REF!</definedName>
    <definedName name="F2.041_20" localSheetId="17">#REF!</definedName>
    <definedName name="F2.041_20">#REF!</definedName>
    <definedName name="F2.041_28" localSheetId="15">#REF!</definedName>
    <definedName name="F2.041_28" localSheetId="17">#REF!</definedName>
    <definedName name="F2.041_28">#REF!</definedName>
    <definedName name="F2.051" localSheetId="15">#REF!</definedName>
    <definedName name="F2.051" localSheetId="17">#REF!</definedName>
    <definedName name="F2.051">#REF!</definedName>
    <definedName name="F2.051_20" localSheetId="15">#REF!</definedName>
    <definedName name="F2.051_20" localSheetId="17">#REF!</definedName>
    <definedName name="F2.051_20">#REF!</definedName>
    <definedName name="F2.051_28" localSheetId="15">#REF!</definedName>
    <definedName name="F2.051_28" localSheetId="17">#REF!</definedName>
    <definedName name="F2.051_28">#REF!</definedName>
    <definedName name="F2.052" localSheetId="15">#REF!</definedName>
    <definedName name="F2.052" localSheetId="17">#REF!</definedName>
    <definedName name="F2.052">#REF!</definedName>
    <definedName name="F2.052_20" localSheetId="15">#REF!</definedName>
    <definedName name="F2.052_20" localSheetId="17">#REF!</definedName>
    <definedName name="F2.052_20">#REF!</definedName>
    <definedName name="F2.052_28" localSheetId="15">#REF!</definedName>
    <definedName name="F2.052_28" localSheetId="17">#REF!</definedName>
    <definedName name="F2.052_28">#REF!</definedName>
    <definedName name="F2.061" localSheetId="15">#REF!</definedName>
    <definedName name="F2.061" localSheetId="17">#REF!</definedName>
    <definedName name="F2.061">#REF!</definedName>
    <definedName name="F2.061_20" localSheetId="15">#REF!</definedName>
    <definedName name="F2.061_20" localSheetId="17">#REF!</definedName>
    <definedName name="F2.061_20">#REF!</definedName>
    <definedName name="F2.061_28" localSheetId="15">#REF!</definedName>
    <definedName name="F2.061_28" localSheetId="17">#REF!</definedName>
    <definedName name="F2.061_28">#REF!</definedName>
    <definedName name="F2.071" localSheetId="15">#REF!</definedName>
    <definedName name="F2.071" localSheetId="17">#REF!</definedName>
    <definedName name="F2.071">#REF!</definedName>
    <definedName name="F2.071_20" localSheetId="15">#REF!</definedName>
    <definedName name="F2.071_20" localSheetId="17">#REF!</definedName>
    <definedName name="F2.071_20">#REF!</definedName>
    <definedName name="F2.071_28" localSheetId="15">#REF!</definedName>
    <definedName name="F2.071_28" localSheetId="17">#REF!</definedName>
    <definedName name="F2.071_28">#REF!</definedName>
    <definedName name="F2.101" localSheetId="15">#REF!</definedName>
    <definedName name="F2.101" localSheetId="17">#REF!</definedName>
    <definedName name="F2.101">#REF!</definedName>
    <definedName name="F2.101_20" localSheetId="15">#REF!</definedName>
    <definedName name="F2.101_20" localSheetId="17">#REF!</definedName>
    <definedName name="F2.101_20">#REF!</definedName>
    <definedName name="F2.101_28" localSheetId="15">#REF!</definedName>
    <definedName name="F2.101_28" localSheetId="17">#REF!</definedName>
    <definedName name="F2.101_28">#REF!</definedName>
    <definedName name="F2.111" localSheetId="15">#REF!</definedName>
    <definedName name="F2.111" localSheetId="17">#REF!</definedName>
    <definedName name="F2.111">#REF!</definedName>
    <definedName name="F2.111_20" localSheetId="15">#REF!</definedName>
    <definedName name="F2.111_20" localSheetId="17">#REF!</definedName>
    <definedName name="F2.111_20">#REF!</definedName>
    <definedName name="F2.111_28" localSheetId="15">#REF!</definedName>
    <definedName name="F2.111_28" localSheetId="17">#REF!</definedName>
    <definedName name="F2.111_28">#REF!</definedName>
    <definedName name="F2.121" localSheetId="15">#REF!</definedName>
    <definedName name="F2.121" localSheetId="17">#REF!</definedName>
    <definedName name="F2.121">#REF!</definedName>
    <definedName name="F2.121_20" localSheetId="15">#REF!</definedName>
    <definedName name="F2.121_20" localSheetId="17">#REF!</definedName>
    <definedName name="F2.121_20">#REF!</definedName>
    <definedName name="F2.121_28" localSheetId="15">#REF!</definedName>
    <definedName name="F2.121_28" localSheetId="17">#REF!</definedName>
    <definedName name="F2.121_28">#REF!</definedName>
    <definedName name="F2.131" localSheetId="15">#REF!</definedName>
    <definedName name="F2.131" localSheetId="17">#REF!</definedName>
    <definedName name="F2.131">#REF!</definedName>
    <definedName name="F2.131_20" localSheetId="15">#REF!</definedName>
    <definedName name="F2.131_20" localSheetId="17">#REF!</definedName>
    <definedName name="F2.131_20">#REF!</definedName>
    <definedName name="F2.131_28" localSheetId="15">#REF!</definedName>
    <definedName name="F2.131_28" localSheetId="17">#REF!</definedName>
    <definedName name="F2.131_28">#REF!</definedName>
    <definedName name="F2.141" localSheetId="15">#REF!</definedName>
    <definedName name="F2.141" localSheetId="17">#REF!</definedName>
    <definedName name="F2.141">#REF!</definedName>
    <definedName name="F2.141_20" localSheetId="15">#REF!</definedName>
    <definedName name="F2.141_20" localSheetId="17">#REF!</definedName>
    <definedName name="F2.141_20">#REF!</definedName>
    <definedName name="F2.141_28" localSheetId="15">#REF!</definedName>
    <definedName name="F2.141_28" localSheetId="17">#REF!</definedName>
    <definedName name="F2.141_28">#REF!</definedName>
    <definedName name="F2.200" localSheetId="15">#REF!</definedName>
    <definedName name="F2.200" localSheetId="17">#REF!</definedName>
    <definedName name="F2.200">#REF!</definedName>
    <definedName name="F2.200_20" localSheetId="15">#REF!</definedName>
    <definedName name="F2.200_20" localSheetId="17">#REF!</definedName>
    <definedName name="F2.200_20">#REF!</definedName>
    <definedName name="F2.200_28" localSheetId="15">#REF!</definedName>
    <definedName name="F2.200_28" localSheetId="17">#REF!</definedName>
    <definedName name="F2.200_28">#REF!</definedName>
    <definedName name="F2.210" localSheetId="15">#REF!</definedName>
    <definedName name="F2.210" localSheetId="17">#REF!</definedName>
    <definedName name="F2.210">#REF!</definedName>
    <definedName name="F2.210_20" localSheetId="15">#REF!</definedName>
    <definedName name="F2.210_20" localSheetId="17">#REF!</definedName>
    <definedName name="F2.210_20">#REF!</definedName>
    <definedName name="F2.210_28" localSheetId="15">#REF!</definedName>
    <definedName name="F2.210_28" localSheetId="17">#REF!</definedName>
    <definedName name="F2.210_28">#REF!</definedName>
    <definedName name="F2.220" localSheetId="15">#REF!</definedName>
    <definedName name="F2.220" localSheetId="17">#REF!</definedName>
    <definedName name="F2.220">#REF!</definedName>
    <definedName name="F2.220_20" localSheetId="15">#REF!</definedName>
    <definedName name="F2.220_20" localSheetId="17">#REF!</definedName>
    <definedName name="F2.220_20">#REF!</definedName>
    <definedName name="F2.220_28" localSheetId="15">#REF!</definedName>
    <definedName name="F2.220_28" localSheetId="17">#REF!</definedName>
    <definedName name="F2.220_28">#REF!</definedName>
    <definedName name="F2.230" localSheetId="15">#REF!</definedName>
    <definedName name="F2.230" localSheetId="17">#REF!</definedName>
    <definedName name="F2.230">#REF!</definedName>
    <definedName name="F2.230_20" localSheetId="15">#REF!</definedName>
    <definedName name="F2.230_20" localSheetId="17">#REF!</definedName>
    <definedName name="F2.230_20">#REF!</definedName>
    <definedName name="F2.230_28" localSheetId="15">#REF!</definedName>
    <definedName name="F2.230_28" localSheetId="17">#REF!</definedName>
    <definedName name="F2.230_28">#REF!</definedName>
    <definedName name="F2.240" localSheetId="15">#REF!</definedName>
    <definedName name="F2.240" localSheetId="17">#REF!</definedName>
    <definedName name="F2.240">#REF!</definedName>
    <definedName name="F2.240_20" localSheetId="15">#REF!</definedName>
    <definedName name="F2.240_20" localSheetId="17">#REF!</definedName>
    <definedName name="F2.240_20">#REF!</definedName>
    <definedName name="F2.240_28" localSheetId="15">#REF!</definedName>
    <definedName name="F2.240_28" localSheetId="17">#REF!</definedName>
    <definedName name="F2.240_28">#REF!</definedName>
    <definedName name="F2.250" localSheetId="15">#REF!</definedName>
    <definedName name="F2.250" localSheetId="17">#REF!</definedName>
    <definedName name="F2.250">#REF!</definedName>
    <definedName name="F2.250_20" localSheetId="15">#REF!</definedName>
    <definedName name="F2.250_20" localSheetId="17">#REF!</definedName>
    <definedName name="F2.250_20">#REF!</definedName>
    <definedName name="F2.250_28" localSheetId="15">#REF!</definedName>
    <definedName name="F2.250_28" localSheetId="17">#REF!</definedName>
    <definedName name="F2.250_28">#REF!</definedName>
    <definedName name="F2.300" localSheetId="15">#REF!</definedName>
    <definedName name="F2.300" localSheetId="17">#REF!</definedName>
    <definedName name="F2.300">#REF!</definedName>
    <definedName name="F2.300_20" localSheetId="15">#REF!</definedName>
    <definedName name="F2.300_20" localSheetId="17">#REF!</definedName>
    <definedName name="F2.300_20">#REF!</definedName>
    <definedName name="F2.300_28" localSheetId="15">#REF!</definedName>
    <definedName name="F2.300_28" localSheetId="17">#REF!</definedName>
    <definedName name="F2.300_28">#REF!</definedName>
    <definedName name="F2.310" localSheetId="15">#REF!</definedName>
    <definedName name="F2.310" localSheetId="17">#REF!</definedName>
    <definedName name="F2.310">#REF!</definedName>
    <definedName name="F2.310_20" localSheetId="15">#REF!</definedName>
    <definedName name="F2.310_20" localSheetId="17">#REF!</definedName>
    <definedName name="F2.310_20">#REF!</definedName>
    <definedName name="F2.310_28" localSheetId="15">#REF!</definedName>
    <definedName name="F2.310_28" localSheetId="17">#REF!</definedName>
    <definedName name="F2.310_28">#REF!</definedName>
    <definedName name="F2.320" localSheetId="15">#REF!</definedName>
    <definedName name="F2.320" localSheetId="17">#REF!</definedName>
    <definedName name="F2.320">#REF!</definedName>
    <definedName name="F2.320_20" localSheetId="15">#REF!</definedName>
    <definedName name="F2.320_20" localSheetId="17">#REF!</definedName>
    <definedName name="F2.320_20">#REF!</definedName>
    <definedName name="F2.320_28" localSheetId="15">#REF!</definedName>
    <definedName name="F2.320_28" localSheetId="17">#REF!</definedName>
    <definedName name="F2.320_28">#REF!</definedName>
    <definedName name="F3.000" localSheetId="15">#REF!</definedName>
    <definedName name="F3.000" localSheetId="17">#REF!</definedName>
    <definedName name="F3.000">#REF!</definedName>
    <definedName name="F3.000_20" localSheetId="15">#REF!</definedName>
    <definedName name="F3.000_20" localSheetId="17">#REF!</definedName>
    <definedName name="F3.000_20">#REF!</definedName>
    <definedName name="F3.000_28" localSheetId="15">#REF!</definedName>
    <definedName name="F3.000_28" localSheetId="17">#REF!</definedName>
    <definedName name="F3.000_28">#REF!</definedName>
    <definedName name="F3.010" localSheetId="15">#REF!</definedName>
    <definedName name="F3.010" localSheetId="17">#REF!</definedName>
    <definedName name="F3.010">#REF!</definedName>
    <definedName name="F3.010_20" localSheetId="15">#REF!</definedName>
    <definedName name="F3.010_20" localSheetId="17">#REF!</definedName>
    <definedName name="F3.010_20">#REF!</definedName>
    <definedName name="F3.010_28" localSheetId="15">#REF!</definedName>
    <definedName name="F3.010_28" localSheetId="17">#REF!</definedName>
    <definedName name="F3.010_28">#REF!</definedName>
    <definedName name="F3.020" localSheetId="15">#REF!</definedName>
    <definedName name="F3.020" localSheetId="17">#REF!</definedName>
    <definedName name="F3.020">#REF!</definedName>
    <definedName name="F3.020_20" localSheetId="15">#REF!</definedName>
    <definedName name="F3.020_20" localSheetId="17">#REF!</definedName>
    <definedName name="F3.020_20">#REF!</definedName>
    <definedName name="F3.020_28" localSheetId="15">#REF!</definedName>
    <definedName name="F3.020_28" localSheetId="17">#REF!</definedName>
    <definedName name="F3.020_28">#REF!</definedName>
    <definedName name="F3.030" localSheetId="15">#REF!</definedName>
    <definedName name="F3.030" localSheetId="17">#REF!</definedName>
    <definedName name="F3.030">#REF!</definedName>
    <definedName name="F3.030_20" localSheetId="15">#REF!</definedName>
    <definedName name="F3.030_20" localSheetId="17">#REF!</definedName>
    <definedName name="F3.030_20">#REF!</definedName>
    <definedName name="F3.030_28" localSheetId="15">#REF!</definedName>
    <definedName name="F3.030_28" localSheetId="17">#REF!</definedName>
    <definedName name="F3.030_28">#REF!</definedName>
    <definedName name="F3.100" localSheetId="15">#REF!</definedName>
    <definedName name="F3.100" localSheetId="17">#REF!</definedName>
    <definedName name="F3.100">#REF!</definedName>
    <definedName name="F3.100_20" localSheetId="15">#REF!</definedName>
    <definedName name="F3.100_20" localSheetId="17">#REF!</definedName>
    <definedName name="F3.100_20">#REF!</definedName>
    <definedName name="F3.100_28" localSheetId="15">#REF!</definedName>
    <definedName name="F3.100_28" localSheetId="17">#REF!</definedName>
    <definedName name="F3.100_28">#REF!</definedName>
    <definedName name="F3.110" localSheetId="15">#REF!</definedName>
    <definedName name="F3.110" localSheetId="17">#REF!</definedName>
    <definedName name="F3.110">#REF!</definedName>
    <definedName name="F3.110_20" localSheetId="15">#REF!</definedName>
    <definedName name="F3.110_20" localSheetId="17">#REF!</definedName>
    <definedName name="F3.110_20">#REF!</definedName>
    <definedName name="F3.110_28" localSheetId="15">#REF!</definedName>
    <definedName name="F3.110_28" localSheetId="17">#REF!</definedName>
    <definedName name="F3.110_28">#REF!</definedName>
    <definedName name="F3.120" localSheetId="15">#REF!</definedName>
    <definedName name="F3.120" localSheetId="17">#REF!</definedName>
    <definedName name="F3.120">#REF!</definedName>
    <definedName name="F3.120_20" localSheetId="15">#REF!</definedName>
    <definedName name="F3.120_20" localSheetId="17">#REF!</definedName>
    <definedName name="F3.120_20">#REF!</definedName>
    <definedName name="F3.120_28" localSheetId="15">#REF!</definedName>
    <definedName name="F3.120_28" localSheetId="17">#REF!</definedName>
    <definedName name="F3.120_28">#REF!</definedName>
    <definedName name="F3.130" localSheetId="15">#REF!</definedName>
    <definedName name="F3.130" localSheetId="17">#REF!</definedName>
    <definedName name="F3.130">#REF!</definedName>
    <definedName name="F3.130_20" localSheetId="15">#REF!</definedName>
    <definedName name="F3.130_20" localSheetId="17">#REF!</definedName>
    <definedName name="F3.130_20">#REF!</definedName>
    <definedName name="F3.130_28" localSheetId="15">#REF!</definedName>
    <definedName name="F3.130_28" localSheetId="17">#REF!</definedName>
    <definedName name="F3.130_28">#REF!</definedName>
    <definedName name="F4.000" localSheetId="15">#REF!</definedName>
    <definedName name="F4.000" localSheetId="17">#REF!</definedName>
    <definedName name="F4.000">#REF!</definedName>
    <definedName name="F4.000_20" localSheetId="15">#REF!</definedName>
    <definedName name="F4.000_20" localSheetId="17">#REF!</definedName>
    <definedName name="F4.000_20">#REF!</definedName>
    <definedName name="F4.000_28" localSheetId="15">#REF!</definedName>
    <definedName name="F4.000_28" localSheetId="17">#REF!</definedName>
    <definedName name="F4.000_28">#REF!</definedName>
    <definedName name="F4.010" localSheetId="15">#REF!</definedName>
    <definedName name="F4.010" localSheetId="17">#REF!</definedName>
    <definedName name="F4.010">#REF!</definedName>
    <definedName name="F4.010_20" localSheetId="15">#REF!</definedName>
    <definedName name="F4.010_20" localSheetId="17">#REF!</definedName>
    <definedName name="F4.010_20">#REF!</definedName>
    <definedName name="F4.010_28" localSheetId="15">#REF!</definedName>
    <definedName name="F4.010_28" localSheetId="17">#REF!</definedName>
    <definedName name="F4.010_28">#REF!</definedName>
    <definedName name="F4.020" localSheetId="15">#REF!</definedName>
    <definedName name="F4.020" localSheetId="17">#REF!</definedName>
    <definedName name="F4.020">#REF!</definedName>
    <definedName name="F4.020_20" localSheetId="15">#REF!</definedName>
    <definedName name="F4.020_20" localSheetId="17">#REF!</definedName>
    <definedName name="F4.020_20">#REF!</definedName>
    <definedName name="F4.020_28" localSheetId="15">#REF!</definedName>
    <definedName name="F4.020_28" localSheetId="17">#REF!</definedName>
    <definedName name="F4.020_28">#REF!</definedName>
    <definedName name="F4.030" localSheetId="15">#REF!</definedName>
    <definedName name="F4.030" localSheetId="17">#REF!</definedName>
    <definedName name="F4.030">#REF!</definedName>
    <definedName name="F4.030_20" localSheetId="15">#REF!</definedName>
    <definedName name="F4.030_20" localSheetId="17">#REF!</definedName>
    <definedName name="F4.030_20">#REF!</definedName>
    <definedName name="F4.030_28" localSheetId="15">#REF!</definedName>
    <definedName name="F4.030_28" localSheetId="17">#REF!</definedName>
    <definedName name="F4.030_28">#REF!</definedName>
    <definedName name="F4.100" localSheetId="15">#REF!</definedName>
    <definedName name="F4.100" localSheetId="17">#REF!</definedName>
    <definedName name="F4.100">#REF!</definedName>
    <definedName name="F4.100_20" localSheetId="15">#REF!</definedName>
    <definedName name="F4.100_20" localSheetId="17">#REF!</definedName>
    <definedName name="F4.100_20">#REF!</definedName>
    <definedName name="F4.100_28" localSheetId="15">#REF!</definedName>
    <definedName name="F4.100_28" localSheetId="17">#REF!</definedName>
    <definedName name="F4.100_28">#REF!</definedName>
    <definedName name="F4.120" localSheetId="15">#REF!</definedName>
    <definedName name="F4.120" localSheetId="17">#REF!</definedName>
    <definedName name="F4.120">#REF!</definedName>
    <definedName name="F4.120_20" localSheetId="15">#REF!</definedName>
    <definedName name="F4.120_20" localSheetId="17">#REF!</definedName>
    <definedName name="F4.120_20">#REF!</definedName>
    <definedName name="F4.120_28" localSheetId="15">#REF!</definedName>
    <definedName name="F4.120_28" localSheetId="17">#REF!</definedName>
    <definedName name="F4.120_28">#REF!</definedName>
    <definedName name="F4.140" localSheetId="15">#REF!</definedName>
    <definedName name="F4.140" localSheetId="17">#REF!</definedName>
    <definedName name="F4.140">#REF!</definedName>
    <definedName name="F4.140_20" localSheetId="15">#REF!</definedName>
    <definedName name="F4.140_20" localSheetId="17">#REF!</definedName>
    <definedName name="F4.140_20">#REF!</definedName>
    <definedName name="F4.140_28" localSheetId="15">#REF!</definedName>
    <definedName name="F4.140_28" localSheetId="17">#REF!</definedName>
    <definedName name="F4.140_28">#REF!</definedName>
    <definedName name="F4.160" localSheetId="15">#REF!</definedName>
    <definedName name="F4.160" localSheetId="17">#REF!</definedName>
    <definedName name="F4.160">#REF!</definedName>
    <definedName name="F4.160_20" localSheetId="15">#REF!</definedName>
    <definedName name="F4.160_20" localSheetId="17">#REF!</definedName>
    <definedName name="F4.160_20">#REF!</definedName>
    <definedName name="F4.160_28" localSheetId="15">#REF!</definedName>
    <definedName name="F4.160_28" localSheetId="17">#REF!</definedName>
    <definedName name="F4.160_28">#REF!</definedName>
    <definedName name="F4.200" localSheetId="15">#REF!</definedName>
    <definedName name="F4.200" localSheetId="17">#REF!</definedName>
    <definedName name="F4.200">#REF!</definedName>
    <definedName name="F4.200_20" localSheetId="15">#REF!</definedName>
    <definedName name="F4.200_20" localSheetId="17">#REF!</definedName>
    <definedName name="F4.200_20">#REF!</definedName>
    <definedName name="F4.200_28" localSheetId="15">#REF!</definedName>
    <definedName name="F4.200_28" localSheetId="17">#REF!</definedName>
    <definedName name="F4.200_28">#REF!</definedName>
    <definedName name="F4.220" localSheetId="15">#REF!</definedName>
    <definedName name="F4.220" localSheetId="17">#REF!</definedName>
    <definedName name="F4.220">#REF!</definedName>
    <definedName name="F4.220_20" localSheetId="15">#REF!</definedName>
    <definedName name="F4.220_20" localSheetId="17">#REF!</definedName>
    <definedName name="F4.220_20">#REF!</definedName>
    <definedName name="F4.220_28" localSheetId="15">#REF!</definedName>
    <definedName name="F4.220_28" localSheetId="17">#REF!</definedName>
    <definedName name="F4.220_28">#REF!</definedName>
    <definedName name="F4.240" localSheetId="15">#REF!</definedName>
    <definedName name="F4.240" localSheetId="17">#REF!</definedName>
    <definedName name="F4.240">#REF!</definedName>
    <definedName name="F4.240_20" localSheetId="15">#REF!</definedName>
    <definedName name="F4.240_20" localSheetId="17">#REF!</definedName>
    <definedName name="F4.240_20">#REF!</definedName>
    <definedName name="F4.240_28" localSheetId="15">#REF!</definedName>
    <definedName name="F4.240_28" localSheetId="17">#REF!</definedName>
    <definedName name="F4.240_28">#REF!</definedName>
    <definedName name="F4.260" localSheetId="15">#REF!</definedName>
    <definedName name="F4.260" localSheetId="17">#REF!</definedName>
    <definedName name="F4.260">#REF!</definedName>
    <definedName name="F4.260_20" localSheetId="15">#REF!</definedName>
    <definedName name="F4.260_20" localSheetId="17">#REF!</definedName>
    <definedName name="F4.260_20">#REF!</definedName>
    <definedName name="F4.260_28" localSheetId="15">#REF!</definedName>
    <definedName name="F4.260_28" localSheetId="17">#REF!</definedName>
    <definedName name="F4.260_28">#REF!</definedName>
    <definedName name="F4.300" localSheetId="15">#REF!</definedName>
    <definedName name="F4.300" localSheetId="17">#REF!</definedName>
    <definedName name="F4.300">#REF!</definedName>
    <definedName name="F4.300_20" localSheetId="15">#REF!</definedName>
    <definedName name="F4.300_20" localSheetId="17">#REF!</definedName>
    <definedName name="F4.300_20">#REF!</definedName>
    <definedName name="F4.300_28" localSheetId="15">#REF!</definedName>
    <definedName name="F4.300_28" localSheetId="17">#REF!</definedName>
    <definedName name="F4.300_28">#REF!</definedName>
    <definedName name="F4.320" localSheetId="15">#REF!</definedName>
    <definedName name="F4.320" localSheetId="17">#REF!</definedName>
    <definedName name="F4.320">#REF!</definedName>
    <definedName name="F4.320_20" localSheetId="15">#REF!</definedName>
    <definedName name="F4.320_20" localSheetId="17">#REF!</definedName>
    <definedName name="F4.320_20">#REF!</definedName>
    <definedName name="F4.320_28" localSheetId="15">#REF!</definedName>
    <definedName name="F4.320_28" localSheetId="17">#REF!</definedName>
    <definedName name="F4.320_28">#REF!</definedName>
    <definedName name="F4.340" localSheetId="15">#REF!</definedName>
    <definedName name="F4.340" localSheetId="17">#REF!</definedName>
    <definedName name="F4.340">#REF!</definedName>
    <definedName name="F4.340_20" localSheetId="15">#REF!</definedName>
    <definedName name="F4.340_20" localSheetId="17">#REF!</definedName>
    <definedName name="F4.340_20">#REF!</definedName>
    <definedName name="F4.340_28" localSheetId="15">#REF!</definedName>
    <definedName name="F4.340_28" localSheetId="17">#REF!</definedName>
    <definedName name="F4.340_28">#REF!</definedName>
    <definedName name="F4.400" localSheetId="15">#REF!</definedName>
    <definedName name="F4.400" localSheetId="17">#REF!</definedName>
    <definedName name="F4.400">#REF!</definedName>
    <definedName name="F4.400_20" localSheetId="15">#REF!</definedName>
    <definedName name="F4.400_20" localSheetId="17">#REF!</definedName>
    <definedName name="F4.400_20">#REF!</definedName>
    <definedName name="F4.400_28" localSheetId="15">#REF!</definedName>
    <definedName name="F4.400_28" localSheetId="17">#REF!</definedName>
    <definedName name="F4.400_28">#REF!</definedName>
    <definedName name="F4.420" localSheetId="15">#REF!</definedName>
    <definedName name="F4.420" localSheetId="17">#REF!</definedName>
    <definedName name="F4.420">#REF!</definedName>
    <definedName name="F4.420_20" localSheetId="15">#REF!</definedName>
    <definedName name="F4.420_20" localSheetId="17">#REF!</definedName>
    <definedName name="F4.420_20">#REF!</definedName>
    <definedName name="F4.420_28" localSheetId="15">#REF!</definedName>
    <definedName name="F4.420_28" localSheetId="17">#REF!</definedName>
    <definedName name="F4.420_28">#REF!</definedName>
    <definedName name="F4.440" localSheetId="15">#REF!</definedName>
    <definedName name="F4.440" localSheetId="17">#REF!</definedName>
    <definedName name="F4.440">#REF!</definedName>
    <definedName name="F4.440_20" localSheetId="15">#REF!</definedName>
    <definedName name="F4.440_20" localSheetId="17">#REF!</definedName>
    <definedName name="F4.440_20">#REF!</definedName>
    <definedName name="F4.440_28" localSheetId="15">#REF!</definedName>
    <definedName name="F4.440_28" localSheetId="17">#REF!</definedName>
    <definedName name="F4.440_28">#REF!</definedName>
    <definedName name="F4.500" localSheetId="15">#REF!</definedName>
    <definedName name="F4.500" localSheetId="17">#REF!</definedName>
    <definedName name="F4.500">#REF!</definedName>
    <definedName name="F4.500_20" localSheetId="15">#REF!</definedName>
    <definedName name="F4.500_20" localSheetId="17">#REF!</definedName>
    <definedName name="F4.500_20">#REF!</definedName>
    <definedName name="F4.500_28" localSheetId="15">#REF!</definedName>
    <definedName name="F4.500_28" localSheetId="17">#REF!</definedName>
    <definedName name="F4.500_28">#REF!</definedName>
    <definedName name="F4.530" localSheetId="15">#REF!</definedName>
    <definedName name="F4.530" localSheetId="17">#REF!</definedName>
    <definedName name="F4.530">#REF!</definedName>
    <definedName name="F4.530_20" localSheetId="15">#REF!</definedName>
    <definedName name="F4.530_20" localSheetId="17">#REF!</definedName>
    <definedName name="F4.530_20">#REF!</definedName>
    <definedName name="F4.530_28" localSheetId="15">#REF!</definedName>
    <definedName name="F4.530_28" localSheetId="17">#REF!</definedName>
    <definedName name="F4.530_28">#REF!</definedName>
    <definedName name="F4.550" localSheetId="15">#REF!</definedName>
    <definedName name="F4.550" localSheetId="17">#REF!</definedName>
    <definedName name="F4.550">#REF!</definedName>
    <definedName name="F4.550_20" localSheetId="15">#REF!</definedName>
    <definedName name="F4.550_20" localSheetId="17">#REF!</definedName>
    <definedName name="F4.550_20">#REF!</definedName>
    <definedName name="F4.550_28" localSheetId="15">#REF!</definedName>
    <definedName name="F4.550_28" localSheetId="17">#REF!</definedName>
    <definedName name="F4.550_28">#REF!</definedName>
    <definedName name="F4.570" localSheetId="15">#REF!</definedName>
    <definedName name="F4.570" localSheetId="17">#REF!</definedName>
    <definedName name="F4.570">#REF!</definedName>
    <definedName name="F4.570_20" localSheetId="15">#REF!</definedName>
    <definedName name="F4.570_20" localSheetId="17">#REF!</definedName>
    <definedName name="F4.570_20">#REF!</definedName>
    <definedName name="F4.570_28" localSheetId="15">#REF!</definedName>
    <definedName name="F4.570_28" localSheetId="17">#REF!</definedName>
    <definedName name="F4.570_28">#REF!</definedName>
    <definedName name="F4.600" localSheetId="15">#REF!</definedName>
    <definedName name="F4.600" localSheetId="17">#REF!</definedName>
    <definedName name="F4.600">#REF!</definedName>
    <definedName name="F4.600_20" localSheetId="15">#REF!</definedName>
    <definedName name="F4.600_20" localSheetId="17">#REF!</definedName>
    <definedName name="F4.600_20">#REF!</definedName>
    <definedName name="F4.600_28" localSheetId="15">#REF!</definedName>
    <definedName name="F4.600_28" localSheetId="17">#REF!</definedName>
    <definedName name="F4.600_28">#REF!</definedName>
    <definedName name="F4.610" localSheetId="15">#REF!</definedName>
    <definedName name="F4.610" localSheetId="17">#REF!</definedName>
    <definedName name="F4.610">#REF!</definedName>
    <definedName name="F4.610_20" localSheetId="15">#REF!</definedName>
    <definedName name="F4.610_20" localSheetId="17">#REF!</definedName>
    <definedName name="F4.610_20">#REF!</definedName>
    <definedName name="F4.610_28" localSheetId="15">#REF!</definedName>
    <definedName name="F4.610_28" localSheetId="17">#REF!</definedName>
    <definedName name="F4.610_28">#REF!</definedName>
    <definedName name="F4.620" localSheetId="15">#REF!</definedName>
    <definedName name="F4.620" localSheetId="17">#REF!</definedName>
    <definedName name="F4.620">#REF!</definedName>
    <definedName name="F4.620_20" localSheetId="15">#REF!</definedName>
    <definedName name="F4.620_20" localSheetId="17">#REF!</definedName>
    <definedName name="F4.620_20">#REF!</definedName>
    <definedName name="F4.620_28" localSheetId="15">#REF!</definedName>
    <definedName name="F4.620_28" localSheetId="17">#REF!</definedName>
    <definedName name="F4.620_28">#REF!</definedName>
    <definedName name="F4.700" localSheetId="15">#REF!</definedName>
    <definedName name="F4.700" localSheetId="17">#REF!</definedName>
    <definedName name="F4.700">#REF!</definedName>
    <definedName name="F4.700_20" localSheetId="15">#REF!</definedName>
    <definedName name="F4.700_20" localSheetId="17">#REF!</definedName>
    <definedName name="F4.700_20">#REF!</definedName>
    <definedName name="F4.700_28" localSheetId="15">#REF!</definedName>
    <definedName name="F4.700_28" localSheetId="17">#REF!</definedName>
    <definedName name="F4.700_28">#REF!</definedName>
    <definedName name="F4.730" localSheetId="15">#REF!</definedName>
    <definedName name="F4.730" localSheetId="17">#REF!</definedName>
    <definedName name="F4.730">#REF!</definedName>
    <definedName name="F4.730_20" localSheetId="15">#REF!</definedName>
    <definedName name="F4.730_20" localSheetId="17">#REF!</definedName>
    <definedName name="F4.730_20">#REF!</definedName>
    <definedName name="F4.730_28" localSheetId="15">#REF!</definedName>
    <definedName name="F4.730_28" localSheetId="17">#REF!</definedName>
    <definedName name="F4.730_28">#REF!</definedName>
    <definedName name="F4.740" localSheetId="15">#REF!</definedName>
    <definedName name="F4.740" localSheetId="17">#REF!</definedName>
    <definedName name="F4.740">#REF!</definedName>
    <definedName name="F4.740_20" localSheetId="15">#REF!</definedName>
    <definedName name="F4.740_20" localSheetId="17">#REF!</definedName>
    <definedName name="F4.740_20">#REF!</definedName>
    <definedName name="F4.740_28" localSheetId="15">#REF!</definedName>
    <definedName name="F4.740_28" localSheetId="17">#REF!</definedName>
    <definedName name="F4.740_28">#REF!</definedName>
    <definedName name="F4.800" localSheetId="15">#REF!</definedName>
    <definedName name="F4.800" localSheetId="17">#REF!</definedName>
    <definedName name="F4.800">#REF!</definedName>
    <definedName name="F4.800_20" localSheetId="15">#REF!</definedName>
    <definedName name="F4.800_20" localSheetId="17">#REF!</definedName>
    <definedName name="F4.800_20">#REF!</definedName>
    <definedName name="F4.800_28" localSheetId="15">#REF!</definedName>
    <definedName name="F4.800_28" localSheetId="17">#REF!</definedName>
    <definedName name="F4.800_28">#REF!</definedName>
    <definedName name="F4.830" localSheetId="15">#REF!</definedName>
    <definedName name="F4.830" localSheetId="17">#REF!</definedName>
    <definedName name="F4.830">#REF!</definedName>
    <definedName name="F4.830_20" localSheetId="15">#REF!</definedName>
    <definedName name="F4.830_20" localSheetId="17">#REF!</definedName>
    <definedName name="F4.830_20">#REF!</definedName>
    <definedName name="F4.830_28" localSheetId="15">#REF!</definedName>
    <definedName name="F4.830_28" localSheetId="17">#REF!</definedName>
    <definedName name="F4.830_28">#REF!</definedName>
    <definedName name="F4.840" localSheetId="15">#REF!</definedName>
    <definedName name="F4.840" localSheetId="17">#REF!</definedName>
    <definedName name="F4.840">#REF!</definedName>
    <definedName name="F4.840_20" localSheetId="15">#REF!</definedName>
    <definedName name="F4.840_20" localSheetId="17">#REF!</definedName>
    <definedName name="F4.840_20">#REF!</definedName>
    <definedName name="F4.840_28" localSheetId="15">#REF!</definedName>
    <definedName name="F4.840_28" localSheetId="17">#REF!</definedName>
    <definedName name="F4.840_28">#REF!</definedName>
    <definedName name="F5.01" localSheetId="15">#REF!</definedName>
    <definedName name="F5.01" localSheetId="17">#REF!</definedName>
    <definedName name="F5.01">#REF!</definedName>
    <definedName name="F5.01_20" localSheetId="15">#REF!</definedName>
    <definedName name="F5.01_20" localSheetId="17">#REF!</definedName>
    <definedName name="F5.01_20">#REF!</definedName>
    <definedName name="F5.01_28" localSheetId="15">#REF!</definedName>
    <definedName name="F5.01_28" localSheetId="17">#REF!</definedName>
    <definedName name="F5.01_28">#REF!</definedName>
    <definedName name="F5.02" localSheetId="15">#REF!</definedName>
    <definedName name="F5.02" localSheetId="17">#REF!</definedName>
    <definedName name="F5.02">#REF!</definedName>
    <definedName name="F5.02_20" localSheetId="15">#REF!</definedName>
    <definedName name="F5.02_20" localSheetId="17">#REF!</definedName>
    <definedName name="F5.02_20">#REF!</definedName>
    <definedName name="F5.02_28" localSheetId="15">#REF!</definedName>
    <definedName name="F5.02_28" localSheetId="17">#REF!</definedName>
    <definedName name="F5.02_28">#REF!</definedName>
    <definedName name="F5.03" localSheetId="15">#REF!</definedName>
    <definedName name="F5.03" localSheetId="17">#REF!</definedName>
    <definedName name="F5.03">#REF!</definedName>
    <definedName name="F5.03_20" localSheetId="15">#REF!</definedName>
    <definedName name="F5.03_20" localSheetId="17">#REF!</definedName>
    <definedName name="F5.03_20">#REF!</definedName>
    <definedName name="F5.03_28" localSheetId="15">#REF!</definedName>
    <definedName name="F5.03_28" localSheetId="17">#REF!</definedName>
    <definedName name="F5.03_28">#REF!</definedName>
    <definedName name="F5.04" localSheetId="15">#REF!</definedName>
    <definedName name="F5.04" localSheetId="17">#REF!</definedName>
    <definedName name="F5.04">#REF!</definedName>
    <definedName name="F5.04_20" localSheetId="15">#REF!</definedName>
    <definedName name="F5.04_20" localSheetId="17">#REF!</definedName>
    <definedName name="F5.04_20">#REF!</definedName>
    <definedName name="F5.04_28" localSheetId="15">#REF!</definedName>
    <definedName name="F5.04_28" localSheetId="17">#REF!</definedName>
    <definedName name="F5.04_28">#REF!</definedName>
    <definedName name="F5.05" localSheetId="15">#REF!</definedName>
    <definedName name="F5.05" localSheetId="17">#REF!</definedName>
    <definedName name="F5.05">#REF!</definedName>
    <definedName name="F5.05_20" localSheetId="15">#REF!</definedName>
    <definedName name="F5.05_20" localSheetId="17">#REF!</definedName>
    <definedName name="F5.05_20">#REF!</definedName>
    <definedName name="F5.05_28" localSheetId="15">#REF!</definedName>
    <definedName name="F5.05_28" localSheetId="17">#REF!</definedName>
    <definedName name="F5.05_28">#REF!</definedName>
    <definedName name="F5.11" localSheetId="15">#REF!</definedName>
    <definedName name="F5.11" localSheetId="17">#REF!</definedName>
    <definedName name="F5.11">#REF!</definedName>
    <definedName name="F5.11_20" localSheetId="15">#REF!</definedName>
    <definedName name="F5.11_20" localSheetId="17">#REF!</definedName>
    <definedName name="F5.11_20">#REF!</definedName>
    <definedName name="F5.11_28" localSheetId="15">#REF!</definedName>
    <definedName name="F5.11_28" localSheetId="17">#REF!</definedName>
    <definedName name="F5.11_28">#REF!</definedName>
    <definedName name="F5.12" localSheetId="15">#REF!</definedName>
    <definedName name="F5.12" localSheetId="17">#REF!</definedName>
    <definedName name="F5.12">#REF!</definedName>
    <definedName name="F5.12_20" localSheetId="15">#REF!</definedName>
    <definedName name="F5.12_20" localSheetId="17">#REF!</definedName>
    <definedName name="F5.12_20">#REF!</definedName>
    <definedName name="F5.12_28" localSheetId="15">#REF!</definedName>
    <definedName name="F5.12_28" localSheetId="17">#REF!</definedName>
    <definedName name="F5.12_28">#REF!</definedName>
    <definedName name="F5.13" localSheetId="15">#REF!</definedName>
    <definedName name="F5.13" localSheetId="17">#REF!</definedName>
    <definedName name="F5.13">#REF!</definedName>
    <definedName name="F5.13_20" localSheetId="15">#REF!</definedName>
    <definedName name="F5.13_20" localSheetId="17">#REF!</definedName>
    <definedName name="F5.13_20">#REF!</definedName>
    <definedName name="F5.13_28" localSheetId="15">#REF!</definedName>
    <definedName name="F5.13_28" localSheetId="17">#REF!</definedName>
    <definedName name="F5.13_28">#REF!</definedName>
    <definedName name="F5.14" localSheetId="15">#REF!</definedName>
    <definedName name="F5.14" localSheetId="17">#REF!</definedName>
    <definedName name="F5.14">#REF!</definedName>
    <definedName name="F5.14_20" localSheetId="15">#REF!</definedName>
    <definedName name="F5.14_20" localSheetId="17">#REF!</definedName>
    <definedName name="F5.14_20">#REF!</definedName>
    <definedName name="F5.14_28" localSheetId="15">#REF!</definedName>
    <definedName name="F5.14_28" localSheetId="17">#REF!</definedName>
    <definedName name="F5.14_28">#REF!</definedName>
    <definedName name="F5.15" localSheetId="15">#REF!</definedName>
    <definedName name="F5.15" localSheetId="17">#REF!</definedName>
    <definedName name="F5.15">#REF!</definedName>
    <definedName name="F5.15_20" localSheetId="15">#REF!</definedName>
    <definedName name="F5.15_20" localSheetId="17">#REF!</definedName>
    <definedName name="F5.15_20">#REF!</definedName>
    <definedName name="F5.15_28" localSheetId="15">#REF!</definedName>
    <definedName name="F5.15_28" localSheetId="17">#REF!</definedName>
    <definedName name="F5.15_28">#REF!</definedName>
    <definedName name="F6.001" localSheetId="15">#REF!</definedName>
    <definedName name="F6.001" localSheetId="17">#REF!</definedName>
    <definedName name="F6.001">#REF!</definedName>
    <definedName name="F6.001_20" localSheetId="15">#REF!</definedName>
    <definedName name="F6.001_20" localSheetId="17">#REF!</definedName>
    <definedName name="F6.001_20">#REF!</definedName>
    <definedName name="F6.001_28" localSheetId="15">#REF!</definedName>
    <definedName name="F6.001_28" localSheetId="17">#REF!</definedName>
    <definedName name="F6.001_28">#REF!</definedName>
    <definedName name="F6.002" localSheetId="15">#REF!</definedName>
    <definedName name="F6.002" localSheetId="17">#REF!</definedName>
    <definedName name="F6.002">#REF!</definedName>
    <definedName name="F6.002_20" localSheetId="15">#REF!</definedName>
    <definedName name="F6.002_20" localSheetId="17">#REF!</definedName>
    <definedName name="F6.002_20">#REF!</definedName>
    <definedName name="F6.002_28" localSheetId="15">#REF!</definedName>
    <definedName name="F6.002_28" localSheetId="17">#REF!</definedName>
    <definedName name="F6.002_28">#REF!</definedName>
    <definedName name="F6.003" localSheetId="15">#REF!</definedName>
    <definedName name="F6.003" localSheetId="17">#REF!</definedName>
    <definedName name="F6.003">#REF!</definedName>
    <definedName name="F6.003_20" localSheetId="15">#REF!</definedName>
    <definedName name="F6.003_20" localSheetId="17">#REF!</definedName>
    <definedName name="F6.003_20">#REF!</definedName>
    <definedName name="F6.003_28" localSheetId="15">#REF!</definedName>
    <definedName name="F6.003_28" localSheetId="17">#REF!</definedName>
    <definedName name="F6.003_28">#REF!</definedName>
    <definedName name="F6.004" localSheetId="15">#REF!</definedName>
    <definedName name="F6.004" localSheetId="17">#REF!</definedName>
    <definedName name="F6.004">#REF!</definedName>
    <definedName name="F6.004_20" localSheetId="15">#REF!</definedName>
    <definedName name="F6.004_20" localSheetId="17">#REF!</definedName>
    <definedName name="F6.004_20">#REF!</definedName>
    <definedName name="F6.004_28" localSheetId="15">#REF!</definedName>
    <definedName name="F6.004_28" localSheetId="17">#REF!</definedName>
    <definedName name="F6.004_28">#REF!</definedName>
    <definedName name="f82E46" localSheetId="15">#REF!</definedName>
    <definedName name="f82E46" localSheetId="16">#REF!</definedName>
    <definedName name="f82E46" localSheetId="17">#REF!</definedName>
    <definedName name="f82E46" localSheetId="14">#REF!</definedName>
    <definedName name="f82E46" localSheetId="20">#REF!</definedName>
    <definedName name="f82E46">#REF!</definedName>
    <definedName name="f82E46_28" localSheetId="15">#REF!</definedName>
    <definedName name="f82E46_28" localSheetId="17">#REF!</definedName>
    <definedName name="f82E46_28">#REF!</definedName>
    <definedName name="f92F56" localSheetId="15">#REF!</definedName>
    <definedName name="f92F56" localSheetId="16">#REF!</definedName>
    <definedName name="f92F56" localSheetId="17">#REF!</definedName>
    <definedName name="f92F56" localSheetId="14">#REF!</definedName>
    <definedName name="f92F56" localSheetId="19">#REF!</definedName>
    <definedName name="f92F56" localSheetId="20">#REF!</definedName>
    <definedName name="f92F56">#REF!</definedName>
    <definedName name="f92F56_26" localSheetId="15">#REF!</definedName>
    <definedName name="f92F56_26" localSheetId="17">#REF!</definedName>
    <definedName name="f92F56_26">#REF!</definedName>
    <definedName name="f92F56_28" localSheetId="15">#REF!</definedName>
    <definedName name="f92F56_28" localSheetId="17">#REF!</definedName>
    <definedName name="f92F56_28">#REF!</definedName>
    <definedName name="Fa" localSheetId="15">#REF!</definedName>
    <definedName name="Fa" localSheetId="17">#REF!</definedName>
    <definedName name="Fa">#REF!</definedName>
    <definedName name="Fa_20" localSheetId="15">#REF!</definedName>
    <definedName name="Fa_20" localSheetId="17">#REF!</definedName>
    <definedName name="Fa_20">#REF!</definedName>
    <definedName name="Fa_28" localSheetId="15">#REF!</definedName>
    <definedName name="Fa_28" localSheetId="17">#REF!</definedName>
    <definedName name="Fa_28">#REF!</definedName>
    <definedName name="FACTOR" localSheetId="15">#REF!</definedName>
    <definedName name="FACTOR" localSheetId="16">#REF!</definedName>
    <definedName name="FACTOR" localSheetId="17">#REF!</definedName>
    <definedName name="FACTOR" localSheetId="14">#REF!</definedName>
    <definedName name="FACTOR" localSheetId="19">#REF!</definedName>
    <definedName name="FACTOR" localSheetId="20">#REF!</definedName>
    <definedName name="FACTOR">#REF!</definedName>
    <definedName name="FACTOR_26" localSheetId="15">#REF!</definedName>
    <definedName name="FACTOR_26" localSheetId="17">#REF!</definedName>
    <definedName name="FACTOR_26">#REF!</definedName>
    <definedName name="FACTOR_28" localSheetId="15">#REF!</definedName>
    <definedName name="FACTOR_28" localSheetId="17">#REF!</definedName>
    <definedName name="FACTOR_28">#REF!</definedName>
    <definedName name="FACTOR_3">"$#REF!.$AP$9:$AP$1010"</definedName>
    <definedName name="Fax" localSheetId="15">#REF!</definedName>
    <definedName name="Fax" localSheetId="16">#REF!</definedName>
    <definedName name="Fax" localSheetId="17">#REF!</definedName>
    <definedName name="Fax" localSheetId="14">#REF!</definedName>
    <definedName name="Fax" localSheetId="20">#REF!</definedName>
    <definedName name="Fax">#REF!</definedName>
    <definedName name="Fax_20" localSheetId="15">#REF!</definedName>
    <definedName name="Fax_20" localSheetId="17">#REF!</definedName>
    <definedName name="Fax_20">#REF!</definedName>
    <definedName name="Fax_28" localSheetId="15">#REF!</definedName>
    <definedName name="Fax_28" localSheetId="17">#REF!</definedName>
    <definedName name="Fax_28">#REF!</definedName>
    <definedName name="Fay" localSheetId="15">#REF!</definedName>
    <definedName name="Fay" localSheetId="16">#REF!</definedName>
    <definedName name="Fay" localSheetId="17">#REF!</definedName>
    <definedName name="Fay" localSheetId="14">#REF!</definedName>
    <definedName name="Fay" localSheetId="20">#REF!</definedName>
    <definedName name="Fay">#REF!</definedName>
    <definedName name="Fay_20" localSheetId="15">#REF!</definedName>
    <definedName name="Fay_20" localSheetId="17">#REF!</definedName>
    <definedName name="Fay_20">#REF!</definedName>
    <definedName name="Fay_28" localSheetId="15">#REF!</definedName>
    <definedName name="Fay_28" localSheetId="17">#REF!</definedName>
    <definedName name="Fay_28">#REF!</definedName>
    <definedName name="fb" localSheetId="15">#REF!</definedName>
    <definedName name="fb" localSheetId="17">#REF!</definedName>
    <definedName name="fb">#REF!</definedName>
    <definedName name="fb_20" localSheetId="15">#REF!</definedName>
    <definedName name="fb_20" localSheetId="17">#REF!</definedName>
    <definedName name="fb_20">#REF!</definedName>
    <definedName name="fb_28" localSheetId="15">#REF!</definedName>
    <definedName name="fb_28" localSheetId="17">#REF!</definedName>
    <definedName name="fb_28">#REF!</definedName>
    <definedName name="fbsdggdsf" localSheetId="15">{"DZ-TDTB2.XLS","Dcksat.xls"}</definedName>
    <definedName name="fbsdggdsf" localSheetId="16">{"DZ-TDTB2.XLS","Dcksat.xls"}</definedName>
    <definedName name="fbsdggdsf" localSheetId="17">{"DZ-TDTB2.XLS","Dcksat.xls"}</definedName>
    <definedName name="fbsdggdsf" localSheetId="14">{"DZ-TDTB2.XLS","Dcksat.xls"}</definedName>
    <definedName name="fbsdggdsf">{"DZ-TDTB2.XLS","Dcksat.xls"}</definedName>
    <definedName name="fbsdggdsf_20" localSheetId="16">{"DZ-TDTB2.XLS","Dcksat.xls"}</definedName>
    <definedName name="fbsdggdsf_20" localSheetId="17">{"DZ-TDTB2.XLS","Dcksat.xls"}</definedName>
    <definedName name="fbsdggdsf_20">{"DZ-TDTB2.XLS","Dcksat.xls"}</definedName>
    <definedName name="fbsdggdsf_22" localSheetId="16">{"DZ-TDTB2.XLS","Dcksat.xls"}</definedName>
    <definedName name="fbsdggdsf_22" localSheetId="17">{"DZ-TDTB2.XLS","Dcksat.xls"}</definedName>
    <definedName name="fbsdggdsf_22">{"DZ-TDTB2.XLS","Dcksat.xls"}</definedName>
    <definedName name="fbsdggdsf_28" localSheetId="16">{"DZ-TDTB2.XLS","Dcksat.xls"}</definedName>
    <definedName name="fbsdggdsf_28" localSheetId="17">{"DZ-TDTB2.XLS","Dcksat.xls"}</definedName>
    <definedName name="fbsdggdsf_28">{"DZ-TDTB2.XLS","Dcksat.xls"}</definedName>
    <definedName name="fc" localSheetId="15">#REF!</definedName>
    <definedName name="fc" localSheetId="16">#REF!</definedName>
    <definedName name="fc" localSheetId="17">#REF!</definedName>
    <definedName name="fc" localSheetId="14">#REF!</definedName>
    <definedName name="fc" localSheetId="20">#REF!</definedName>
    <definedName name="fc">#REF!</definedName>
    <definedName name="fc." localSheetId="15">#REF!</definedName>
    <definedName name="fc." localSheetId="17">#REF!</definedName>
    <definedName name="fc.">#REF!</definedName>
    <definedName name="fc._28" localSheetId="15">#REF!</definedName>
    <definedName name="fc._28" localSheetId="17">#REF!</definedName>
    <definedName name="fc._28">#REF!</definedName>
    <definedName name="fc_" localSheetId="15">#REF!</definedName>
    <definedName name="fc_" localSheetId="16">#REF!</definedName>
    <definedName name="fc_" localSheetId="17">#REF!</definedName>
    <definedName name="fc_" localSheetId="14">#REF!</definedName>
    <definedName name="fc_" localSheetId="20">#REF!</definedName>
    <definedName name="fc_">#REF!</definedName>
    <definedName name="fc__20" localSheetId="15">#REF!</definedName>
    <definedName name="fc__20" localSheetId="17">#REF!</definedName>
    <definedName name="fc__20">#REF!</definedName>
    <definedName name="fc__28" localSheetId="15">#REF!</definedName>
    <definedName name="fc__28" localSheetId="17">#REF!</definedName>
    <definedName name="fc__28">#REF!</definedName>
    <definedName name="Fc_20" localSheetId="15">#REF!</definedName>
    <definedName name="Fc_20" localSheetId="17">#REF!</definedName>
    <definedName name="Fc_20">#REF!</definedName>
    <definedName name="FC_TOTAL" localSheetId="15">#REF!</definedName>
    <definedName name="FC_TOTAL" localSheetId="17">#REF!</definedName>
    <definedName name="FC_TOTAL">#REF!</definedName>
    <definedName name="FC_TOTAL_28" localSheetId="15">#REF!</definedName>
    <definedName name="FC_TOTAL_28" localSheetId="17">#REF!</definedName>
    <definedName name="FC_TOTAL_28">#REF!</definedName>
    <definedName name="FC5_total" localSheetId="15">#REF!</definedName>
    <definedName name="FC5_total" localSheetId="16">#REF!</definedName>
    <definedName name="FC5_total" localSheetId="17">#REF!</definedName>
    <definedName name="FC5_total" localSheetId="14">#REF!</definedName>
    <definedName name="FC5_total" localSheetId="20">#REF!</definedName>
    <definedName name="FC5_total">#REF!</definedName>
    <definedName name="FC5_total_20" localSheetId="15">#REF!</definedName>
    <definedName name="FC5_total_20" localSheetId="17">#REF!</definedName>
    <definedName name="FC5_total_20">#REF!</definedName>
    <definedName name="FC5_total_28" localSheetId="15">#REF!</definedName>
    <definedName name="FC5_total_28" localSheetId="17">#REF!</definedName>
    <definedName name="FC5_total_28">#REF!</definedName>
    <definedName name="FC6_total" localSheetId="15">#REF!</definedName>
    <definedName name="FC6_total" localSheetId="16">#REF!</definedName>
    <definedName name="FC6_total" localSheetId="17">#REF!</definedName>
    <definedName name="FC6_total" localSheetId="14">#REF!</definedName>
    <definedName name="FC6_total" localSheetId="20">#REF!</definedName>
    <definedName name="FC6_total">#REF!</definedName>
    <definedName name="FC6_total_20" localSheetId="15">#REF!</definedName>
    <definedName name="FC6_total_20" localSheetId="17">#REF!</definedName>
    <definedName name="FC6_total_20">#REF!</definedName>
    <definedName name="FC6_total_28" localSheetId="15">#REF!</definedName>
    <definedName name="FC6_total_28" localSheetId="17">#REF!</definedName>
    <definedName name="FC6_total_28">#REF!</definedName>
    <definedName name="fcc" localSheetId="15">#REF!</definedName>
    <definedName name="fcc" localSheetId="17">#REF!</definedName>
    <definedName name="fcc">#REF!</definedName>
    <definedName name="fcc_20" localSheetId="15">#REF!</definedName>
    <definedName name="fcc_20" localSheetId="17">#REF!</definedName>
    <definedName name="fcc_20">#REF!</definedName>
    <definedName name="fcc_28" localSheetId="15">#REF!</definedName>
    <definedName name="fcc_28" localSheetId="17">#REF!</definedName>
    <definedName name="fcc_28">#REF!</definedName>
    <definedName name="fcds" localSheetId="15">#REF!</definedName>
    <definedName name="fcds" localSheetId="17">#REF!</definedName>
    <definedName name="fcds">#REF!</definedName>
    <definedName name="fcds_28" localSheetId="15">#REF!</definedName>
    <definedName name="fcds_28" localSheetId="17">#REF!</definedName>
    <definedName name="fcds_28">#REF!</definedName>
    <definedName name="fcg" localSheetId="15">#REF!</definedName>
    <definedName name="fcg" localSheetId="17">#REF!</definedName>
    <definedName name="fcg">#REF!</definedName>
    <definedName name="fcg_20" localSheetId="15">#REF!</definedName>
    <definedName name="fcg_20" localSheetId="17">#REF!</definedName>
    <definedName name="fcg_20">#REF!</definedName>
    <definedName name="fcg_28" localSheetId="15">#REF!</definedName>
    <definedName name="fcg_28" localSheetId="17">#REF!</definedName>
    <definedName name="fcg_28">#REF!</definedName>
    <definedName name="fcig" localSheetId="15">#REF!</definedName>
    <definedName name="fcig" localSheetId="17">#REF!</definedName>
    <definedName name="fcig">#REF!</definedName>
    <definedName name="fcig_20" localSheetId="15">#REF!</definedName>
    <definedName name="fcig_20" localSheetId="17">#REF!</definedName>
    <definedName name="fcig_20">#REF!</definedName>
    <definedName name="fcig_28" localSheetId="15">#REF!</definedName>
    <definedName name="fcig_28" localSheetId="17">#REF!</definedName>
    <definedName name="fcig_28">#REF!</definedName>
    <definedName name="fcir" localSheetId="15">#REF!</definedName>
    <definedName name="fcir" localSheetId="17">#REF!</definedName>
    <definedName name="fcir">#REF!</definedName>
    <definedName name="fcir_28" localSheetId="15">#REF!</definedName>
    <definedName name="fcir_28" localSheetId="17">#REF!</definedName>
    <definedName name="fcir_28">#REF!</definedName>
    <definedName name="FCode" localSheetId="15" hidden="1">#REF!</definedName>
    <definedName name="FCode" localSheetId="16" hidden="1">#REF!</definedName>
    <definedName name="FCode" localSheetId="17" hidden="1">#REF!</definedName>
    <definedName name="FCode" localSheetId="14" hidden="1">#REF!</definedName>
    <definedName name="FCode" hidden="1">#REF!</definedName>
    <definedName name="fcp" localSheetId="15">#REF!</definedName>
    <definedName name="fcp" localSheetId="16">#REF!</definedName>
    <definedName name="fcp" localSheetId="17">#REF!</definedName>
    <definedName name="fcp" localSheetId="14">#REF!</definedName>
    <definedName name="fcp">#REF!</definedName>
    <definedName name="fd" localSheetId="15">#REF!</definedName>
    <definedName name="fd" localSheetId="17">#REF!</definedName>
    <definedName name="fd">#REF!</definedName>
    <definedName name="fd_28" localSheetId="15">#REF!</definedName>
    <definedName name="fd_28" localSheetId="17">#REF!</definedName>
    <definedName name="fd_28">#REF!</definedName>
    <definedName name="Fdaymong" localSheetId="15">#REF!</definedName>
    <definedName name="Fdaymong" localSheetId="16">#REF!</definedName>
    <definedName name="Fdaymong" localSheetId="17">#REF!</definedName>
    <definedName name="Fdaymong" localSheetId="14">#REF!</definedName>
    <definedName name="Fdaymong" localSheetId="20">#REF!</definedName>
    <definedName name="Fdaymong">#REF!</definedName>
    <definedName name="Fdaymong_20" localSheetId="15">#REF!</definedName>
    <definedName name="Fdaymong_20" localSheetId="17">#REF!</definedName>
    <definedName name="Fdaymong_20">#REF!</definedName>
    <definedName name="Fdaymong_28" localSheetId="15">#REF!</definedName>
    <definedName name="Fdaymong_28" localSheetId="17">#REF!</definedName>
    <definedName name="Fdaymong_28">#REF!</definedName>
    <definedName name="fddd" localSheetId="15">#REF!</definedName>
    <definedName name="fddd" localSheetId="17">#REF!</definedName>
    <definedName name="fddd">#REF!</definedName>
    <definedName name="fddd_28" localSheetId="15">#REF!</definedName>
    <definedName name="fddd_28" localSheetId="17">#REF!</definedName>
    <definedName name="fddd_28">#REF!</definedName>
    <definedName name="fdfsf" localSheetId="15" hidden="1">{#N/A,#N/A,FALSE,"Chi tiÆt"}</definedName>
    <definedName name="fdfsf" localSheetId="16" hidden="1">{#N/A,#N/A,FALSE,"Chi tiÆt"}</definedName>
    <definedName name="fdfsf" localSheetId="17" hidden="1">{#N/A,#N/A,FALSE,"Chi tiÆt"}</definedName>
    <definedName name="fdfsf" localSheetId="14" hidden="1">{#N/A,#N/A,FALSE,"Chi tiÆt"}</definedName>
    <definedName name="fdfsf" hidden="1">{#N/A,#N/A,FALSE,"Chi tiÆt"}</definedName>
    <definedName name="FDR" localSheetId="15">#REF!</definedName>
    <definedName name="FDR" localSheetId="17">#REF!</definedName>
    <definedName name="FDR">#REF!</definedName>
    <definedName name="FDR_20" localSheetId="15">#REF!</definedName>
    <definedName name="FDR_20" localSheetId="17">#REF!</definedName>
    <definedName name="FDR_20">#REF!</definedName>
    <definedName name="FDR_28" localSheetId="15">#REF!</definedName>
    <definedName name="FDR_28" localSheetId="17">#REF!</definedName>
    <definedName name="FDR_28">#REF!</definedName>
    <definedName name="ff" localSheetId="15">#REF!</definedName>
    <definedName name="ff" localSheetId="17">#REF!</definedName>
    <definedName name="ff">#REF!</definedName>
    <definedName name="ff_" localSheetId="15">#REF!</definedName>
    <definedName name="ff_" localSheetId="17">#REF!</definedName>
    <definedName name="ff_">#REF!</definedName>
    <definedName name="ff__28" localSheetId="15">#REF!</definedName>
    <definedName name="ff__28" localSheetId="17">#REF!</definedName>
    <definedName name="ff__28">#REF!</definedName>
    <definedName name="ff_28" localSheetId="15">#REF!</definedName>
    <definedName name="ff_28" localSheetId="17">#REF!</definedName>
    <definedName name="ff_28">#REF!</definedName>
    <definedName name="fff" localSheetId="15" hidden="1">{"'Sheet1'!$L$16"}</definedName>
    <definedName name="fff" localSheetId="16" hidden="1">{"'Sheet1'!$L$16"}</definedName>
    <definedName name="fff" localSheetId="17" hidden="1">{"'Sheet1'!$L$16"}</definedName>
    <definedName name="fff" localSheetId="14" hidden="1">{"'Sheet1'!$L$16"}</definedName>
    <definedName name="fff" hidden="1">{"'Sheet1'!$L$16"}</definedName>
    <definedName name="ffs" localSheetId="15">#REF!</definedName>
    <definedName name="ffs" localSheetId="17">#REF!</definedName>
    <definedName name="ffs">#REF!</definedName>
    <definedName name="ffs_28" localSheetId="15">#REF!</definedName>
    <definedName name="ffs_28" localSheetId="17">#REF!</definedName>
    <definedName name="ffs_28">#REF!</definedName>
    <definedName name="fg" localSheetId="15" hidden="1">{"'Sheet1'!$L$16"}</definedName>
    <definedName name="fg" localSheetId="16" hidden="1">{"'Sheet1'!$L$16"}</definedName>
    <definedName name="fg" localSheetId="17" hidden="1">{"'Sheet1'!$L$16"}</definedName>
    <definedName name="fg" localSheetId="14" hidden="1">{"'Sheet1'!$L$16"}</definedName>
    <definedName name="Fg" localSheetId="19">#REF!</definedName>
    <definedName name="Fg" localSheetId="20">#REF!</definedName>
    <definedName name="fg" hidden="1">{"'Sheet1'!$L$16"}</definedName>
    <definedName name="fh" localSheetId="15">#REF!</definedName>
    <definedName name="fh" localSheetId="16">#REF!</definedName>
    <definedName name="fh" localSheetId="17">#REF!</definedName>
    <definedName name="fh" localSheetId="14">#REF!</definedName>
    <definedName name="fh">#REF!</definedName>
    <definedName name="Fh_20" localSheetId="15">#REF!</definedName>
    <definedName name="Fh_20" localSheetId="17">#REF!</definedName>
    <definedName name="Fh_20">#REF!</definedName>
    <definedName name="Fh_28" localSheetId="15">#REF!</definedName>
    <definedName name="Fh_28" localSheetId="17">#REF!</definedName>
    <definedName name="Fh_28">#REF!</definedName>
    <definedName name="fI" localSheetId="15">#REF!</definedName>
    <definedName name="fI" localSheetId="16">#REF!</definedName>
    <definedName name="fI" localSheetId="17">#REF!</definedName>
    <definedName name="fI" localSheetId="14">#REF!</definedName>
    <definedName name="fI">#REF!</definedName>
    <definedName name="FI_12">4820</definedName>
    <definedName name="Fi_20" localSheetId="15">#REF!</definedName>
    <definedName name="Fi_20" localSheetId="17">#REF!</definedName>
    <definedName name="Fi_20">#REF!</definedName>
    <definedName name="fII" localSheetId="15">#REF!</definedName>
    <definedName name="fII" localSheetId="16">#REF!</definedName>
    <definedName name="fII" localSheetId="17">#REF!</definedName>
    <definedName name="fII" localSheetId="14">#REF!</definedName>
    <definedName name="fII">#REF!</definedName>
    <definedName name="FIL" localSheetId="15">#REF!</definedName>
    <definedName name="FIL" localSheetId="17">#REF!</definedName>
    <definedName name="FIL">#REF!</definedName>
    <definedName name="FIL_20" localSheetId="15">#REF!</definedName>
    <definedName name="FIL_20" localSheetId="17">#REF!</definedName>
    <definedName name="FIL_20">#REF!</definedName>
    <definedName name="FIL_28" localSheetId="15">#REF!</definedName>
    <definedName name="FIL_28" localSheetId="17">#REF!</definedName>
    <definedName name="FIL_28">#REF!</definedName>
    <definedName name="FIL2_20" localSheetId="15">#REF!</definedName>
    <definedName name="FIL2_20" localSheetId="17">#REF!</definedName>
    <definedName name="FIL2_20">#REF!</definedName>
    <definedName name="FIL2_28" localSheetId="15">#REF!</definedName>
    <definedName name="FIL2_28" localSheetId="17">#REF!</definedName>
    <definedName name="FIL2_28">#REF!</definedName>
    <definedName name="FILE" localSheetId="15">#REF!</definedName>
    <definedName name="FILE" localSheetId="17">#REF!</definedName>
    <definedName name="FILE">#REF!</definedName>
    <definedName name="FILE_20" localSheetId="15">#REF!</definedName>
    <definedName name="FILE_20" localSheetId="17">#REF!</definedName>
    <definedName name="FILE_20">#REF!</definedName>
    <definedName name="FILE_28" localSheetId="15">#REF!</definedName>
    <definedName name="FILE_28" localSheetId="17">#REF!</definedName>
    <definedName name="FILE_28">#REF!</definedName>
    <definedName name="fill" localSheetId="15">#REF!</definedName>
    <definedName name="fill" localSheetId="17">#REF!</definedName>
    <definedName name="fill">#REF!</definedName>
    <definedName name="filler" localSheetId="15">#REF!</definedName>
    <definedName name="filler" localSheetId="17">#REF!</definedName>
    <definedName name="filler">#REF!</definedName>
    <definedName name="filler_28" localSheetId="15">#REF!</definedName>
    <definedName name="filler_28" localSheetId="17">#REF!</definedName>
    <definedName name="filler_28">#REF!</definedName>
    <definedName name="fine" localSheetId="15">#REF!</definedName>
    <definedName name="fine" localSheetId="17">#REF!</definedName>
    <definedName name="fine">#REF!</definedName>
    <definedName name="FinishWork" localSheetId="15">#REF!</definedName>
    <definedName name="FinishWork" localSheetId="17">#REF!</definedName>
    <definedName name="FinishWork">#REF!</definedName>
    <definedName name="FinishWork_28" localSheetId="15">#REF!</definedName>
    <definedName name="FinishWork_28" localSheetId="17">#REF!</definedName>
    <definedName name="FinishWork_28">#REF!</definedName>
    <definedName name="FIT" localSheetId="15">boa</definedName>
    <definedName name="FIT" localSheetId="16">boa</definedName>
    <definedName name="FIT" localSheetId="17">boa</definedName>
    <definedName name="FIT" localSheetId="14">boa</definedName>
    <definedName name="FIT">boa</definedName>
    <definedName name="Fitb" localSheetId="15">#REF!</definedName>
    <definedName name="Fitb" localSheetId="16">#REF!</definedName>
    <definedName name="Fitb" localSheetId="17">#REF!</definedName>
    <definedName name="Fitb">#REF!</definedName>
    <definedName name="Fitb_28" localSheetId="15">#REF!</definedName>
    <definedName name="Fitb_28" localSheetId="17">#REF!</definedName>
    <definedName name="Fitb_28">#REF!</definedName>
    <definedName name="FITT2" localSheetId="15">boa</definedName>
    <definedName name="FITT2" localSheetId="16">boa</definedName>
    <definedName name="FITT2" localSheetId="17">boa</definedName>
    <definedName name="FITT2" localSheetId="14">boa</definedName>
    <definedName name="FITT2">boa</definedName>
    <definedName name="FITTING2" localSheetId="15">boa</definedName>
    <definedName name="FITTING2" localSheetId="16">boa</definedName>
    <definedName name="FITTING2" localSheetId="17">boa</definedName>
    <definedName name="FITTING2" localSheetId="14">boa</definedName>
    <definedName name="FITTING2">boa</definedName>
    <definedName name="fj" localSheetId="15">#REF!</definedName>
    <definedName name="fj" localSheetId="16">#REF!</definedName>
    <definedName name="fj" localSheetId="17">#REF!</definedName>
    <definedName name="fj">#REF!</definedName>
    <definedName name="fj_28" localSheetId="15">#REF!</definedName>
    <definedName name="fj_28" localSheetId="17">#REF!</definedName>
    <definedName name="fj_28">#REF!</definedName>
    <definedName name="fk" localSheetId="15">#REF!</definedName>
    <definedName name="fk" localSheetId="17">#REF!</definedName>
    <definedName name="fk">#REF!</definedName>
    <definedName name="fl" localSheetId="15">#REF!</definedName>
    <definedName name="fl" localSheetId="17">#REF!</definedName>
    <definedName name="fl">#REF!</definedName>
    <definedName name="fl_28" localSheetId="15">#REF!</definedName>
    <definedName name="fl_28" localSheetId="17">#REF!</definedName>
    <definedName name="fl_28">#REF!</definedName>
    <definedName name="FLG" localSheetId="15">boa</definedName>
    <definedName name="FLG" localSheetId="16">boa</definedName>
    <definedName name="FLG" localSheetId="17">boa</definedName>
    <definedName name="FLG" localSheetId="14">boa</definedName>
    <definedName name="FLG">boa</definedName>
    <definedName name="Flv" localSheetId="15">#REF!</definedName>
    <definedName name="Flv" localSheetId="16">#REF!</definedName>
    <definedName name="Flv" localSheetId="17">#REF!</definedName>
    <definedName name="Flv">#REF!</definedName>
    <definedName name="Flv_20" localSheetId="15">#REF!</definedName>
    <definedName name="Flv_20" localSheetId="17">#REF!</definedName>
    <definedName name="Flv_20">#REF!</definedName>
    <definedName name="Flv_28" localSheetId="15">#REF!</definedName>
    <definedName name="Flv_28" localSheetId="17">#REF!</definedName>
    <definedName name="Flv_28">#REF!</definedName>
    <definedName name="fms" localSheetId="15">#REF!</definedName>
    <definedName name="fms" localSheetId="17">#REF!</definedName>
    <definedName name="fms">#REF!</definedName>
    <definedName name="fms_28" localSheetId="15">#REF!</definedName>
    <definedName name="fms_28" localSheetId="17">#REF!</definedName>
    <definedName name="fms_28">#REF!</definedName>
    <definedName name="Fnc" localSheetId="15">#REF!</definedName>
    <definedName name="Fnc" localSheetId="16">#REF!</definedName>
    <definedName name="Fnc" localSheetId="17">#REF!</definedName>
    <definedName name="Fnc" localSheetId="14">#REF!</definedName>
    <definedName name="Fnc">#REF!</definedName>
    <definedName name="Fng" localSheetId="15">#REF!</definedName>
    <definedName name="Fng" localSheetId="17">#REF!</definedName>
    <definedName name="Fng">#REF!</definedName>
    <definedName name="Fng_20" localSheetId="15">#REF!</definedName>
    <definedName name="Fng_20" localSheetId="17">#REF!</definedName>
    <definedName name="Fng_20">#REF!</definedName>
    <definedName name="foo" localSheetId="15">ErrorHandler_1</definedName>
    <definedName name="foo" localSheetId="16">ErrorHandler_1</definedName>
    <definedName name="foo" localSheetId="17">ErrorHandler_1</definedName>
    <definedName name="foo" localSheetId="14">ErrorHandler_1</definedName>
    <definedName name="foo">ErrorHandler_1</definedName>
    <definedName name="FORK" localSheetId="15">#REF!</definedName>
    <definedName name="FORK" localSheetId="16">#REF!</definedName>
    <definedName name="FORK" localSheetId="17">#REF!</definedName>
    <definedName name="FORK">#REF!</definedName>
    <definedName name="FORK_28" localSheetId="15">#REF!</definedName>
    <definedName name="FORK_28" localSheetId="17">#REF!</definedName>
    <definedName name="FORK_28">#REF!</definedName>
    <definedName name="FP">NA()</definedName>
    <definedName name="fp_" localSheetId="15">#REF!</definedName>
    <definedName name="fp_" localSheetId="17">#REF!</definedName>
    <definedName name="fp_">#REF!</definedName>
    <definedName name="fp__28" localSheetId="15">#REF!</definedName>
    <definedName name="fp__28" localSheetId="17">#REF!</definedName>
    <definedName name="fp__28">#REF!</definedName>
    <definedName name="FP_26" localSheetId="15">#REF!</definedName>
    <definedName name="FP_26" localSheetId="17">#REF!</definedName>
    <definedName name="FP_26">#REF!</definedName>
    <definedName name="FP_28" localSheetId="15">#REF!</definedName>
    <definedName name="FP_28" localSheetId="17">#REF!</definedName>
    <definedName name="FP_28">#REF!</definedName>
    <definedName name="fpa" localSheetId="15">#REF!</definedName>
    <definedName name="fpa" localSheetId="17">#REF!</definedName>
    <definedName name="fpa">#REF!</definedName>
    <definedName name="fpa_28" localSheetId="15">#REF!</definedName>
    <definedName name="fpa_28" localSheetId="17">#REF!</definedName>
    <definedName name="fpa_28">#REF!</definedName>
    <definedName name="fpc" localSheetId="15">#REF!</definedName>
    <definedName name="fpc" localSheetId="17">#REF!</definedName>
    <definedName name="fpc">#REF!</definedName>
    <definedName name="fpc_20" localSheetId="15">#REF!</definedName>
    <definedName name="fpc_20" localSheetId="17">#REF!</definedName>
    <definedName name="fpc_20">#REF!</definedName>
    <definedName name="fpc_28" localSheetId="15">#REF!</definedName>
    <definedName name="fpc_28" localSheetId="17">#REF!</definedName>
    <definedName name="fpc_28">#REF!</definedName>
    <definedName name="fpcs" localSheetId="15">#REF!</definedName>
    <definedName name="fpcs" localSheetId="17">#REF!</definedName>
    <definedName name="fpcs">#REF!</definedName>
    <definedName name="fpcs_28" localSheetId="15">#REF!</definedName>
    <definedName name="fpcs_28" localSheetId="17">#REF!</definedName>
    <definedName name="fpcs_28">#REF!</definedName>
    <definedName name="fpe" localSheetId="15">#REF!</definedName>
    <definedName name="fpe" localSheetId="17">#REF!</definedName>
    <definedName name="fpe">#REF!</definedName>
    <definedName name="fpe_" localSheetId="15">#REF!</definedName>
    <definedName name="fpe_" localSheetId="17">#REF!</definedName>
    <definedName name="fpe_">#REF!</definedName>
    <definedName name="fpe__28" localSheetId="15">#REF!</definedName>
    <definedName name="fpe__28" localSheetId="17">#REF!</definedName>
    <definedName name="fpe__28">#REF!</definedName>
    <definedName name="fpe_28" localSheetId="15">#REF!</definedName>
    <definedName name="fpe_28" localSheetId="17">#REF!</definedName>
    <definedName name="fpe_28">#REF!</definedName>
    <definedName name="fpet" localSheetId="15">#REF!</definedName>
    <definedName name="fpet" localSheetId="17">#REF!</definedName>
    <definedName name="fpet">#REF!</definedName>
    <definedName name="fpet_28" localSheetId="15">#REF!</definedName>
    <definedName name="fpet_28" localSheetId="17">#REF!</definedName>
    <definedName name="fpet_28">#REF!</definedName>
    <definedName name="fpf" localSheetId="15">#REF!</definedName>
    <definedName name="fpf" localSheetId="17">#REF!</definedName>
    <definedName name="fpf">#REF!</definedName>
    <definedName name="fpf_28" localSheetId="15">#REF!</definedName>
    <definedName name="fpf_28" localSheetId="17">#REF!</definedName>
    <definedName name="fpf_28">#REF!</definedName>
    <definedName name="fpi" localSheetId="15">#REF!</definedName>
    <definedName name="fpi" localSheetId="17">#REF!</definedName>
    <definedName name="fpi">#REF!</definedName>
    <definedName name="fpi_28" localSheetId="15">#REF!</definedName>
    <definedName name="fpi_28" localSheetId="17">#REF!</definedName>
    <definedName name="fpi_28">#REF!</definedName>
    <definedName name="fpj" localSheetId="15">#REF!</definedName>
    <definedName name="fpj" localSheetId="17">#REF!</definedName>
    <definedName name="fpj">#REF!</definedName>
    <definedName name="fpj_28" localSheetId="15">#REF!</definedName>
    <definedName name="fpj_28" localSheetId="17">#REF!</definedName>
    <definedName name="fpj_28">#REF!</definedName>
    <definedName name="fps" localSheetId="15">#REF!</definedName>
    <definedName name="fps" localSheetId="17">#REF!</definedName>
    <definedName name="fps">#REF!</definedName>
    <definedName name="fps_28" localSheetId="15">#REF!</definedName>
    <definedName name="fps_28" localSheetId="17">#REF!</definedName>
    <definedName name="fps_28">#REF!</definedName>
    <definedName name="fpu" localSheetId="15">#REF!</definedName>
    <definedName name="fpu" localSheetId="17">#REF!</definedName>
    <definedName name="fpu">#REF!</definedName>
    <definedName name="fpu_28" localSheetId="15">#REF!</definedName>
    <definedName name="fpu_28" localSheetId="17">#REF!</definedName>
    <definedName name="fpu_28">#REF!</definedName>
    <definedName name="fpy" localSheetId="15">#REF!</definedName>
    <definedName name="fpy" localSheetId="17">#REF!</definedName>
    <definedName name="fpy">#REF!</definedName>
    <definedName name="fpy_28" localSheetId="15">#REF!</definedName>
    <definedName name="fpy_28" localSheetId="17">#REF!</definedName>
    <definedName name="fpy_28">#REF!</definedName>
    <definedName name="fr_ani" localSheetId="15">#REF!</definedName>
    <definedName name="fr_ani" localSheetId="17">#REF!</definedName>
    <definedName name="fr_ani">#REF!</definedName>
    <definedName name="fr_ani_20" localSheetId="15">#REF!</definedName>
    <definedName name="fr_ani_20" localSheetId="17">#REF!</definedName>
    <definedName name="fr_ani_20">#REF!</definedName>
    <definedName name="fr_ani_28" localSheetId="15">#REF!</definedName>
    <definedName name="fr_ani_28" localSheetId="17">#REF!</definedName>
    <definedName name="fr_ani_28">#REF!</definedName>
    <definedName name="frG" localSheetId="15">#REF!</definedName>
    <definedName name="frG" localSheetId="17">#REF!</definedName>
    <definedName name="frG">#REF!</definedName>
    <definedName name="frG_28" localSheetId="15">#REF!</definedName>
    <definedName name="frG_28" localSheetId="17">#REF!</definedName>
    <definedName name="frG_28">#REF!</definedName>
    <definedName name="frK_bls" localSheetId="15">#REF!</definedName>
    <definedName name="frK_bls" localSheetId="17">#REF!</definedName>
    <definedName name="frK_bls">#REF!</definedName>
    <definedName name="frK_bls_20" localSheetId="15">#REF!</definedName>
    <definedName name="frK_bls_20" localSheetId="17">#REF!</definedName>
    <definedName name="frK_bls_20">#REF!</definedName>
    <definedName name="frK_bls_28" localSheetId="15">#REF!</definedName>
    <definedName name="frK_bls_28" localSheetId="17">#REF!</definedName>
    <definedName name="frK_bls_28">#REF!</definedName>
    <definedName name="frN_bls" localSheetId="15">#REF!</definedName>
    <definedName name="frN_bls" localSheetId="17">#REF!</definedName>
    <definedName name="frN_bls">#REF!</definedName>
    <definedName name="frN_bls_20" localSheetId="15">#REF!</definedName>
    <definedName name="frN_bls_20" localSheetId="17">#REF!</definedName>
    <definedName name="frN_bls_20">#REF!</definedName>
    <definedName name="frN_bls_28" localSheetId="15">#REF!</definedName>
    <definedName name="frN_bls_28" localSheetId="17">#REF!</definedName>
    <definedName name="frN_bls_28">#REF!</definedName>
    <definedName name="frP_bls" localSheetId="15">#REF!</definedName>
    <definedName name="frP_bls" localSheetId="17">#REF!</definedName>
    <definedName name="frP_bls">#REF!</definedName>
    <definedName name="frP_bls_20" localSheetId="15">#REF!</definedName>
    <definedName name="frP_bls_20" localSheetId="17">#REF!</definedName>
    <definedName name="frP_bls_20">#REF!</definedName>
    <definedName name="frP_bls_28" localSheetId="15">#REF!</definedName>
    <definedName name="frP_bls_28" localSheetId="17">#REF!</definedName>
    <definedName name="frP_bls_28">#REF!</definedName>
    <definedName name="FS" localSheetId="15">#REF!</definedName>
    <definedName name="FS" localSheetId="16">#REF!</definedName>
    <definedName name="FS" localSheetId="17">#REF!</definedName>
    <definedName name="FS" localSheetId="14">#REF!</definedName>
    <definedName name="FS" localSheetId="20">#REF!</definedName>
    <definedName name="FS">#REF!</definedName>
    <definedName name="fs_2" localSheetId="15">#REF!</definedName>
    <definedName name="fs_2" localSheetId="17">#REF!</definedName>
    <definedName name="fs_2">#REF!</definedName>
    <definedName name="fs_2_20" localSheetId="15">#REF!</definedName>
    <definedName name="fs_2_20" localSheetId="17">#REF!</definedName>
    <definedName name="fs_2_20">#REF!</definedName>
    <definedName name="fs_2_28" localSheetId="15">#REF!</definedName>
    <definedName name="fs_2_28" localSheetId="17">#REF!</definedName>
    <definedName name="fs_2_28">#REF!</definedName>
    <definedName name="fs_20" localSheetId="15">#REF!</definedName>
    <definedName name="fs_20" localSheetId="17">#REF!</definedName>
    <definedName name="fs_20">#REF!</definedName>
    <definedName name="fsa" localSheetId="15">#REF!</definedName>
    <definedName name="fsa" localSheetId="17">#REF!</definedName>
    <definedName name="fsa">#REF!</definedName>
    <definedName name="fsa_20" localSheetId="15">#REF!</definedName>
    <definedName name="fsa_20" localSheetId="17">#REF!</definedName>
    <definedName name="fsa_20">#REF!</definedName>
    <definedName name="fsa1_20" localSheetId="15">#REF!</definedName>
    <definedName name="fsa1_20" localSheetId="17">#REF!</definedName>
    <definedName name="fsa1_20">#REF!</definedName>
    <definedName name="fsb" localSheetId="15">#REF!</definedName>
    <definedName name="fsb" localSheetId="17">#REF!</definedName>
    <definedName name="fsb">#REF!</definedName>
    <definedName name="fsb_28" localSheetId="15">#REF!</definedName>
    <definedName name="fsb_28" localSheetId="17">#REF!</definedName>
    <definedName name="fsb_28">#REF!</definedName>
    <definedName name="fsd_" localSheetId="15">#REF!</definedName>
    <definedName name="fsd_" localSheetId="17">#REF!</definedName>
    <definedName name="fsd_">#REF!</definedName>
    <definedName name="fsd__28" localSheetId="15">#REF!</definedName>
    <definedName name="fsd__28" localSheetId="17">#REF!</definedName>
    <definedName name="fsd__28">#REF!</definedName>
    <definedName name="fsdfdsf" localSheetId="15" hidden="1">{"'Sheet1'!$L$16"}</definedName>
    <definedName name="fsdfdsf" localSheetId="16" hidden="1">{"'Sheet1'!$L$16"}</definedName>
    <definedName name="fsdfdsf" localSheetId="17" hidden="1">{"'Sheet1'!$L$16"}</definedName>
    <definedName name="fsdfdsf" localSheetId="14" hidden="1">{"'Sheet1'!$L$16"}</definedName>
    <definedName name="fsdfdsf" hidden="1">{"'Sheet1'!$L$16"}</definedName>
    <definedName name="fsdfsd" localSheetId="15" hidden="1">{#N/A,#N/A,FALSE,"Chi tiÆt"}</definedName>
    <definedName name="fsdfsd" localSheetId="16" hidden="1">{#N/A,#N/A,FALSE,"Chi tiÆt"}</definedName>
    <definedName name="fsdfsd" localSheetId="17" hidden="1">{#N/A,#N/A,FALSE,"Chi tiÆt"}</definedName>
    <definedName name="fsdfsd" localSheetId="14" hidden="1">{#N/A,#N/A,FALSE,"Chi tiÆt"}</definedName>
    <definedName name="fsdfsd" hidden="1">{#N/A,#N/A,FALSE,"Chi tiÆt"}</definedName>
    <definedName name="fse" localSheetId="15">#REF!</definedName>
    <definedName name="fse" localSheetId="17">#REF!</definedName>
    <definedName name="fse">#REF!</definedName>
    <definedName name="fse_28" localSheetId="15">#REF!</definedName>
    <definedName name="fse_28" localSheetId="17">#REF!</definedName>
    <definedName name="fse_28">#REF!</definedName>
    <definedName name="fses" localSheetId="15">#REF!</definedName>
    <definedName name="fses" localSheetId="17">#REF!</definedName>
    <definedName name="fses">#REF!</definedName>
    <definedName name="fses_28" localSheetId="15">#REF!</definedName>
    <definedName name="fses_28" localSheetId="17">#REF!</definedName>
    <definedName name="fses_28">#REF!</definedName>
    <definedName name="fso" localSheetId="15">#REF!</definedName>
    <definedName name="fso" localSheetId="17">#REF!</definedName>
    <definedName name="fso">#REF!</definedName>
    <definedName name="fso_28" localSheetId="15">#REF!</definedName>
    <definedName name="fso_28" localSheetId="17">#REF!</definedName>
    <definedName name="fso_28">#REF!</definedName>
    <definedName name="fsu" localSheetId="15">#REF!</definedName>
    <definedName name="fsu" localSheetId="17">#REF!</definedName>
    <definedName name="fsu">#REF!</definedName>
    <definedName name="fsu_28" localSheetId="15">#REF!</definedName>
    <definedName name="fsu_28" localSheetId="17">#REF!</definedName>
    <definedName name="fsu_28">#REF!</definedName>
    <definedName name="fsy" localSheetId="15">#REF!</definedName>
    <definedName name="fsy" localSheetId="17">#REF!</definedName>
    <definedName name="fsy">#REF!</definedName>
    <definedName name="fsy_28" localSheetId="15">#REF!</definedName>
    <definedName name="fsy_28" localSheetId="17">#REF!</definedName>
    <definedName name="fsy_28">#REF!</definedName>
    <definedName name="ftd" localSheetId="15">#REF!</definedName>
    <definedName name="ftd" localSheetId="17">#REF!</definedName>
    <definedName name="ftd">#REF!</definedName>
    <definedName name="ftd_20" localSheetId="15">#REF!</definedName>
    <definedName name="ftd_20" localSheetId="17">#REF!</definedName>
    <definedName name="ftd_20">#REF!</definedName>
    <definedName name="ftftftftftftftft" localSheetId="15" hidden="1">{"'Sheet1'!$L$16"}</definedName>
    <definedName name="ftftftftftftftft" localSheetId="16" hidden="1">{"'Sheet1'!$L$16"}</definedName>
    <definedName name="ftftftftftftftft" localSheetId="17" hidden="1">{"'Sheet1'!$L$16"}</definedName>
    <definedName name="ftftftftftftftft" localSheetId="14" hidden="1">{"'Sheet1'!$L$16"}</definedName>
    <definedName name="ftftftftftftftft" hidden="1">{"'Sheet1'!$L$16"}</definedName>
    <definedName name="fth" localSheetId="15">#REF!</definedName>
    <definedName name="fth" localSheetId="17">#REF!</definedName>
    <definedName name="fth">#REF!</definedName>
    <definedName name="fth_20" localSheetId="15">#REF!</definedName>
    <definedName name="fth_20" localSheetId="17">#REF!</definedName>
    <definedName name="fth_20">#REF!</definedName>
    <definedName name="fuji" localSheetId="15">#REF!</definedName>
    <definedName name="fuji" localSheetId="16">#REF!</definedName>
    <definedName name="fuji" localSheetId="17">#REF!</definedName>
    <definedName name="fuji" localSheetId="14">#REF!</definedName>
    <definedName name="fuji">#REF!</definedName>
    <definedName name="fuji_20" localSheetId="15">#REF!</definedName>
    <definedName name="fuji_20" localSheetId="17">#REF!</definedName>
    <definedName name="fuji_20">#REF!</definedName>
    <definedName name="fuji_28" localSheetId="15">#REF!</definedName>
    <definedName name="fuji_28" localSheetId="17">#REF!</definedName>
    <definedName name="fuji_28">#REF!</definedName>
    <definedName name="Full" localSheetId="15">#REF!</definedName>
    <definedName name="Full" localSheetId="17">#REF!</definedName>
    <definedName name="Full">#REF!</definedName>
    <definedName name="fv">#N/A</definedName>
    <definedName name="fv_28" localSheetId="15">#REF!</definedName>
    <definedName name="fv_28" localSheetId="17">#REF!</definedName>
    <definedName name="fv_28">#REF!</definedName>
    <definedName name="fy" localSheetId="15">#REF!</definedName>
    <definedName name="fy" localSheetId="16">#REF!</definedName>
    <definedName name="fy" localSheetId="17">#REF!</definedName>
    <definedName name="fy" localSheetId="14">#REF!</definedName>
    <definedName name="fy" localSheetId="20">#REF!</definedName>
    <definedName name="fy">#REF!</definedName>
    <definedName name="fy." localSheetId="15">#REF!</definedName>
    <definedName name="fy." localSheetId="17">#REF!</definedName>
    <definedName name="fy.">#REF!</definedName>
    <definedName name="fy._28" localSheetId="15">#REF!</definedName>
    <definedName name="fy._28" localSheetId="17">#REF!</definedName>
    <definedName name="fy._28">#REF!</definedName>
    <definedName name="Fy_" localSheetId="15">#REF!</definedName>
    <definedName name="Fy_" localSheetId="16">#REF!</definedName>
    <definedName name="Fy_" localSheetId="17">#REF!</definedName>
    <definedName name="Fy_" localSheetId="14">#REF!</definedName>
    <definedName name="Fy_" localSheetId="20">#REF!</definedName>
    <definedName name="Fy_">#REF!</definedName>
    <definedName name="Fy__20" localSheetId="15">#REF!</definedName>
    <definedName name="Fy__20" localSheetId="17">#REF!</definedName>
    <definedName name="Fy__20">#REF!</definedName>
    <definedName name="Fy__28" localSheetId="15">#REF!</definedName>
    <definedName name="Fy__28" localSheetId="17">#REF!</definedName>
    <definedName name="Fy__28">#REF!</definedName>
    <definedName name="fy_20" localSheetId="15">#REF!</definedName>
    <definedName name="fy_20" localSheetId="17">#REF!</definedName>
    <definedName name="fy_20">#REF!</definedName>
    <definedName name="fy_28" localSheetId="15">#REF!</definedName>
    <definedName name="fy_28" localSheetId="17">#REF!</definedName>
    <definedName name="fy_28">#REF!</definedName>
    <definedName name="fys" localSheetId="15">#REF!</definedName>
    <definedName name="fys" localSheetId="17">#REF!</definedName>
    <definedName name="fys">#REF!</definedName>
    <definedName name="fys_28" localSheetId="15">#REF!</definedName>
    <definedName name="fys_28" localSheetId="17">#REF!</definedName>
    <definedName name="fys_28">#REF!</definedName>
    <definedName name="G" localSheetId="15">#REF!</definedName>
    <definedName name="G" localSheetId="16">#REF!</definedName>
    <definedName name="G" localSheetId="17">#REF!</definedName>
    <definedName name="G" localSheetId="14">#REF!</definedName>
    <definedName name="G">#REF!</definedName>
    <definedName name="g_" localSheetId="15">#REF!</definedName>
    <definedName name="g_" localSheetId="16">#REF!</definedName>
    <definedName name="g_" localSheetId="17">#REF!</definedName>
    <definedName name="g_" localSheetId="14">#REF!</definedName>
    <definedName name="g_" localSheetId="20">#REF!</definedName>
    <definedName name="g_">#REF!</definedName>
    <definedName name="g__20" localSheetId="15">#REF!</definedName>
    <definedName name="g__20" localSheetId="17">#REF!</definedName>
    <definedName name="g__20">#REF!</definedName>
    <definedName name="g__28" localSheetId="15">#REF!</definedName>
    <definedName name="g__28" localSheetId="17">#REF!</definedName>
    <definedName name="g__28">#REF!</definedName>
    <definedName name="g__Thu_nhËp_chÞu_thuÕ_tÝnh_tr_íc___f" localSheetId="15">#REF!</definedName>
    <definedName name="g__Thu_nhËp_chÞu_thuÕ_tÝnh_tr_íc___f" localSheetId="17">#REF!</definedName>
    <definedName name="g__Thu_nhËp_chÞu_thuÕ_tÝnh_tr_íc___f">#REF!</definedName>
    <definedName name="G_1" localSheetId="15">#REF!</definedName>
    <definedName name="G_1" localSheetId="17">#REF!</definedName>
    <definedName name="G_1">#REF!</definedName>
    <definedName name="G_2" localSheetId="15">#REF!</definedName>
    <definedName name="G_2" localSheetId="17">#REF!</definedName>
    <definedName name="G_2">#REF!</definedName>
    <definedName name="G_28" localSheetId="15">#REF!</definedName>
    <definedName name="G_28" localSheetId="17">#REF!</definedName>
    <definedName name="G_28">#REF!</definedName>
    <definedName name="G_3" localSheetId="15">#REF!</definedName>
    <definedName name="G_3" localSheetId="17">#REF!</definedName>
    <definedName name="G_3">#REF!</definedName>
    <definedName name="G_4" localSheetId="15">#REF!</definedName>
    <definedName name="G_4" localSheetId="17">#REF!</definedName>
    <definedName name="G_4">#REF!</definedName>
    <definedName name="G_C" localSheetId="15">#REF!</definedName>
    <definedName name="G_C" localSheetId="17">#REF!</definedName>
    <definedName name="G_C">#REF!</definedName>
    <definedName name="G_ME" localSheetId="15">#REF!</definedName>
    <definedName name="G_ME" localSheetId="17">#REF!</definedName>
    <definedName name="G_ME">#REF!</definedName>
    <definedName name="G_section" localSheetId="15">#REF!</definedName>
    <definedName name="G_section" localSheetId="17">#REF!</definedName>
    <definedName name="G_section">#REF!</definedName>
    <definedName name="G_section_28" localSheetId="15">#REF!</definedName>
    <definedName name="G_section_28" localSheetId="17">#REF!</definedName>
    <definedName name="G_section_28">#REF!</definedName>
    <definedName name="G0.000" localSheetId="15">#REF!</definedName>
    <definedName name="G0.000" localSheetId="17">#REF!</definedName>
    <definedName name="G0.000">#REF!</definedName>
    <definedName name="G0.000_20" localSheetId="15">#REF!</definedName>
    <definedName name="G0.000_20" localSheetId="17">#REF!</definedName>
    <definedName name="G0.000_20">#REF!</definedName>
    <definedName name="G0.000_28" localSheetId="15">#REF!</definedName>
    <definedName name="G0.000_28" localSheetId="17">#REF!</definedName>
    <definedName name="G0.000_28">#REF!</definedName>
    <definedName name="G0.010" localSheetId="15">#REF!</definedName>
    <definedName name="G0.010" localSheetId="17">#REF!</definedName>
    <definedName name="G0.010">#REF!</definedName>
    <definedName name="G0.010_20" localSheetId="15">#REF!</definedName>
    <definedName name="G0.010_20" localSheetId="17">#REF!</definedName>
    <definedName name="G0.010_20">#REF!</definedName>
    <definedName name="G0.010_28" localSheetId="15">#REF!</definedName>
    <definedName name="G0.010_28" localSheetId="17">#REF!</definedName>
    <definedName name="G0.010_28">#REF!</definedName>
    <definedName name="G0.020" localSheetId="15">#REF!</definedName>
    <definedName name="G0.020" localSheetId="17">#REF!</definedName>
    <definedName name="G0.020">#REF!</definedName>
    <definedName name="G0.020_20" localSheetId="15">#REF!</definedName>
    <definedName name="G0.020_20" localSheetId="17">#REF!</definedName>
    <definedName name="G0.020_20">#REF!</definedName>
    <definedName name="G0.020_28" localSheetId="15">#REF!</definedName>
    <definedName name="G0.020_28" localSheetId="17">#REF!</definedName>
    <definedName name="G0.020_28">#REF!</definedName>
    <definedName name="G0.100" localSheetId="15">#REF!</definedName>
    <definedName name="G0.100" localSheetId="17">#REF!</definedName>
    <definedName name="G0.100">#REF!</definedName>
    <definedName name="G0.100_20" localSheetId="15">#REF!</definedName>
    <definedName name="G0.100_20" localSheetId="17">#REF!</definedName>
    <definedName name="G0.100_20">#REF!</definedName>
    <definedName name="G0.100_28" localSheetId="15">#REF!</definedName>
    <definedName name="G0.100_28" localSheetId="17">#REF!</definedName>
    <definedName name="G0.100_28">#REF!</definedName>
    <definedName name="G0.110" localSheetId="15">#REF!</definedName>
    <definedName name="G0.110" localSheetId="17">#REF!</definedName>
    <definedName name="G0.110">#REF!</definedName>
    <definedName name="G0.110_20" localSheetId="15">#REF!</definedName>
    <definedName name="G0.110_20" localSheetId="17">#REF!</definedName>
    <definedName name="G0.110_20">#REF!</definedName>
    <definedName name="G0.110_28" localSheetId="15">#REF!</definedName>
    <definedName name="G0.110_28" localSheetId="17">#REF!</definedName>
    <definedName name="G0.110_28">#REF!</definedName>
    <definedName name="G0.120" localSheetId="15">#REF!</definedName>
    <definedName name="G0.120" localSheetId="17">#REF!</definedName>
    <definedName name="G0.120">#REF!</definedName>
    <definedName name="G0.120_20" localSheetId="15">#REF!</definedName>
    <definedName name="G0.120_20" localSheetId="17">#REF!</definedName>
    <definedName name="G0.120_20">#REF!</definedName>
    <definedName name="G0.120_28" localSheetId="15">#REF!</definedName>
    <definedName name="G0.120_28" localSheetId="17">#REF!</definedName>
    <definedName name="G0.120_28">#REF!</definedName>
    <definedName name="g1." localSheetId="15">#REF!</definedName>
    <definedName name="g1." localSheetId="17">#REF!</definedName>
    <definedName name="g1.">#REF!</definedName>
    <definedName name="g1._28" localSheetId="15">#REF!</definedName>
    <definedName name="g1._28" localSheetId="17">#REF!</definedName>
    <definedName name="g1._28">#REF!</definedName>
    <definedName name="G1.000" localSheetId="15">#REF!</definedName>
    <definedName name="G1.000" localSheetId="17">#REF!</definedName>
    <definedName name="G1.000">#REF!</definedName>
    <definedName name="G1.000_20" localSheetId="15">#REF!</definedName>
    <definedName name="G1.000_20" localSheetId="17">#REF!</definedName>
    <definedName name="G1.000_20">#REF!</definedName>
    <definedName name="G1.000_28" localSheetId="15">#REF!</definedName>
    <definedName name="G1.000_28" localSheetId="17">#REF!</definedName>
    <definedName name="G1.000_28">#REF!</definedName>
    <definedName name="G1.011" localSheetId="15">#REF!</definedName>
    <definedName name="G1.011" localSheetId="17">#REF!</definedName>
    <definedName name="G1.011">#REF!</definedName>
    <definedName name="G1.011_20" localSheetId="15">#REF!</definedName>
    <definedName name="G1.011_20" localSheetId="17">#REF!</definedName>
    <definedName name="G1.011_20">#REF!</definedName>
    <definedName name="G1.011_28" localSheetId="15">#REF!</definedName>
    <definedName name="G1.011_28" localSheetId="17">#REF!</definedName>
    <definedName name="G1.011_28">#REF!</definedName>
    <definedName name="G1.021" localSheetId="15">#REF!</definedName>
    <definedName name="G1.021" localSheetId="17">#REF!</definedName>
    <definedName name="G1.021">#REF!</definedName>
    <definedName name="G1.021_20" localSheetId="15">#REF!</definedName>
    <definedName name="G1.021_20" localSheetId="17">#REF!</definedName>
    <definedName name="G1.021_20">#REF!</definedName>
    <definedName name="G1.021_28" localSheetId="15">#REF!</definedName>
    <definedName name="G1.021_28" localSheetId="17">#REF!</definedName>
    <definedName name="G1.021_28">#REF!</definedName>
    <definedName name="G1.031" localSheetId="15">#REF!</definedName>
    <definedName name="G1.031" localSheetId="17">#REF!</definedName>
    <definedName name="G1.031">#REF!</definedName>
    <definedName name="G1.031_20" localSheetId="15">#REF!</definedName>
    <definedName name="G1.031_20" localSheetId="17">#REF!</definedName>
    <definedName name="G1.031_20">#REF!</definedName>
    <definedName name="G1.031_28" localSheetId="15">#REF!</definedName>
    <definedName name="G1.031_28" localSheetId="17">#REF!</definedName>
    <definedName name="G1.031_28">#REF!</definedName>
    <definedName name="G1.041" localSheetId="15">#REF!</definedName>
    <definedName name="G1.041" localSheetId="17">#REF!</definedName>
    <definedName name="G1.041">#REF!</definedName>
    <definedName name="G1.041_20" localSheetId="15">#REF!</definedName>
    <definedName name="G1.041_20" localSheetId="17">#REF!</definedName>
    <definedName name="G1.041_20">#REF!</definedName>
    <definedName name="G1.041_28" localSheetId="15">#REF!</definedName>
    <definedName name="G1.041_28" localSheetId="17">#REF!</definedName>
    <definedName name="G1.041_28">#REF!</definedName>
    <definedName name="G1.051" localSheetId="15">#REF!</definedName>
    <definedName name="G1.051" localSheetId="17">#REF!</definedName>
    <definedName name="G1.051">#REF!</definedName>
    <definedName name="G1.051_20" localSheetId="15">#REF!</definedName>
    <definedName name="G1.051_20" localSheetId="17">#REF!</definedName>
    <definedName name="G1.051_20">#REF!</definedName>
    <definedName name="G1.051_28" localSheetId="15">#REF!</definedName>
    <definedName name="G1.051_28" localSheetId="17">#REF!</definedName>
    <definedName name="G1.051_28">#REF!</definedName>
    <definedName name="g2." localSheetId="15">#REF!</definedName>
    <definedName name="g2." localSheetId="17">#REF!</definedName>
    <definedName name="g2.">#REF!</definedName>
    <definedName name="g2._28" localSheetId="15">#REF!</definedName>
    <definedName name="g2._28" localSheetId="17">#REF!</definedName>
    <definedName name="g2._28">#REF!</definedName>
    <definedName name="G2.000" localSheetId="15">#REF!</definedName>
    <definedName name="G2.000" localSheetId="17">#REF!</definedName>
    <definedName name="G2.000">#REF!</definedName>
    <definedName name="G2.000_20" localSheetId="15">#REF!</definedName>
    <definedName name="G2.000_20" localSheetId="17">#REF!</definedName>
    <definedName name="G2.000_20">#REF!</definedName>
    <definedName name="G2.000_28" localSheetId="15">#REF!</definedName>
    <definedName name="G2.000_28" localSheetId="17">#REF!</definedName>
    <definedName name="G2.000_28">#REF!</definedName>
    <definedName name="G2.010" localSheetId="15">#REF!</definedName>
    <definedName name="G2.010" localSheetId="17">#REF!</definedName>
    <definedName name="G2.010">#REF!</definedName>
    <definedName name="G2.010_20" localSheetId="15">#REF!</definedName>
    <definedName name="G2.010_20" localSheetId="17">#REF!</definedName>
    <definedName name="G2.010_20">#REF!</definedName>
    <definedName name="G2.010_28" localSheetId="15">#REF!</definedName>
    <definedName name="G2.010_28" localSheetId="17">#REF!</definedName>
    <definedName name="G2.010_28">#REF!</definedName>
    <definedName name="G2.020" localSheetId="15">#REF!</definedName>
    <definedName name="G2.020" localSheetId="17">#REF!</definedName>
    <definedName name="G2.020">#REF!</definedName>
    <definedName name="G2.020_20" localSheetId="15">#REF!</definedName>
    <definedName name="G2.020_20" localSheetId="17">#REF!</definedName>
    <definedName name="G2.020_20">#REF!</definedName>
    <definedName name="G2.020_28" localSheetId="15">#REF!</definedName>
    <definedName name="G2.020_28" localSheetId="17">#REF!</definedName>
    <definedName name="G2.020_28">#REF!</definedName>
    <definedName name="G2.030" localSheetId="15">#REF!</definedName>
    <definedName name="G2.030" localSheetId="17">#REF!</definedName>
    <definedName name="G2.030">#REF!</definedName>
    <definedName name="G2.030_20" localSheetId="15">#REF!</definedName>
    <definedName name="G2.030_20" localSheetId="17">#REF!</definedName>
    <definedName name="G2.030_20">#REF!</definedName>
    <definedName name="G2.030_28" localSheetId="15">#REF!</definedName>
    <definedName name="G2.030_28" localSheetId="17">#REF!</definedName>
    <definedName name="G2.030_28">#REF!</definedName>
    <definedName name="G3.000" localSheetId="15">#REF!</definedName>
    <definedName name="G3.000" localSheetId="17">#REF!</definedName>
    <definedName name="G3.000">#REF!</definedName>
    <definedName name="G3.000_20" localSheetId="15">#REF!</definedName>
    <definedName name="G3.000_20" localSheetId="17">#REF!</definedName>
    <definedName name="G3.000_20">#REF!</definedName>
    <definedName name="G3.000_28" localSheetId="15">#REF!</definedName>
    <definedName name="G3.000_28" localSheetId="17">#REF!</definedName>
    <definedName name="G3.000_28">#REF!</definedName>
    <definedName name="G3.011" localSheetId="15">#REF!</definedName>
    <definedName name="G3.011" localSheetId="17">#REF!</definedName>
    <definedName name="G3.011">#REF!</definedName>
    <definedName name="G3.011_20" localSheetId="15">#REF!</definedName>
    <definedName name="G3.011_20" localSheetId="17">#REF!</definedName>
    <definedName name="G3.011_20">#REF!</definedName>
    <definedName name="G3.011_28" localSheetId="15">#REF!</definedName>
    <definedName name="G3.011_28" localSheetId="17">#REF!</definedName>
    <definedName name="G3.011_28">#REF!</definedName>
    <definedName name="G3.021" localSheetId="15">#REF!</definedName>
    <definedName name="G3.021" localSheetId="17">#REF!</definedName>
    <definedName name="G3.021">#REF!</definedName>
    <definedName name="G3.021_20" localSheetId="15">#REF!</definedName>
    <definedName name="G3.021_20" localSheetId="17">#REF!</definedName>
    <definedName name="G3.021_20">#REF!</definedName>
    <definedName name="G3.021_28" localSheetId="15">#REF!</definedName>
    <definedName name="G3.021_28" localSheetId="17">#REF!</definedName>
    <definedName name="G3.021_28">#REF!</definedName>
    <definedName name="G3.031" localSheetId="15">#REF!</definedName>
    <definedName name="G3.031" localSheetId="17">#REF!</definedName>
    <definedName name="G3.031">#REF!</definedName>
    <definedName name="G3.031_20" localSheetId="15">#REF!</definedName>
    <definedName name="G3.031_20" localSheetId="17">#REF!</definedName>
    <definedName name="G3.031_20">#REF!</definedName>
    <definedName name="G3.031_28" localSheetId="15">#REF!</definedName>
    <definedName name="G3.031_28" localSheetId="17">#REF!</definedName>
    <definedName name="G3.031_28">#REF!</definedName>
    <definedName name="G3.041" localSheetId="15">#REF!</definedName>
    <definedName name="G3.041" localSheetId="17">#REF!</definedName>
    <definedName name="G3.041">#REF!</definedName>
    <definedName name="G3.041_20" localSheetId="15">#REF!</definedName>
    <definedName name="G3.041_20" localSheetId="17">#REF!</definedName>
    <definedName name="G3.041_20">#REF!</definedName>
    <definedName name="G3.041_28" localSheetId="15">#REF!</definedName>
    <definedName name="G3.041_28" localSheetId="17">#REF!</definedName>
    <definedName name="G3.041_28">#REF!</definedName>
    <definedName name="G3.100" localSheetId="15">#REF!</definedName>
    <definedName name="G3.100" localSheetId="17">#REF!</definedName>
    <definedName name="G3.100">#REF!</definedName>
    <definedName name="G3.100_20" localSheetId="15">#REF!</definedName>
    <definedName name="G3.100_20" localSheetId="17">#REF!</definedName>
    <definedName name="G3.100_20">#REF!</definedName>
    <definedName name="G3.100_28" localSheetId="15">#REF!</definedName>
    <definedName name="G3.100_28" localSheetId="17">#REF!</definedName>
    <definedName name="G3.100_28">#REF!</definedName>
    <definedName name="G3.111" localSheetId="15">#REF!</definedName>
    <definedName name="G3.111" localSheetId="17">#REF!</definedName>
    <definedName name="G3.111">#REF!</definedName>
    <definedName name="G3.111_20" localSheetId="15">#REF!</definedName>
    <definedName name="G3.111_20" localSheetId="17">#REF!</definedName>
    <definedName name="G3.111_20">#REF!</definedName>
    <definedName name="G3.111_28" localSheetId="15">#REF!</definedName>
    <definedName name="G3.111_28" localSheetId="17">#REF!</definedName>
    <definedName name="G3.111_28">#REF!</definedName>
    <definedName name="G3.121" localSheetId="15">#REF!</definedName>
    <definedName name="G3.121" localSheetId="17">#REF!</definedName>
    <definedName name="G3.121">#REF!</definedName>
    <definedName name="G3.121_20" localSheetId="15">#REF!</definedName>
    <definedName name="G3.121_20" localSheetId="17">#REF!</definedName>
    <definedName name="G3.121_20">#REF!</definedName>
    <definedName name="G3.121_28" localSheetId="15">#REF!</definedName>
    <definedName name="G3.121_28" localSheetId="17">#REF!</definedName>
    <definedName name="G3.121_28">#REF!</definedName>
    <definedName name="G3.131" localSheetId="15">#REF!</definedName>
    <definedName name="G3.131" localSheetId="17">#REF!</definedName>
    <definedName name="G3.131">#REF!</definedName>
    <definedName name="G3.131_20" localSheetId="15">#REF!</definedName>
    <definedName name="G3.131_20" localSheetId="17">#REF!</definedName>
    <definedName name="G3.131_20">#REF!</definedName>
    <definedName name="G3.131_28" localSheetId="15">#REF!</definedName>
    <definedName name="G3.131_28" localSheetId="17">#REF!</definedName>
    <definedName name="G3.131_28">#REF!</definedName>
    <definedName name="G3.141" localSheetId="15">#REF!</definedName>
    <definedName name="G3.141" localSheetId="17">#REF!</definedName>
    <definedName name="G3.141">#REF!</definedName>
    <definedName name="G3.141_20" localSheetId="15">#REF!</definedName>
    <definedName name="G3.141_20" localSheetId="17">#REF!</definedName>
    <definedName name="G3.141_20">#REF!</definedName>
    <definedName name="G3.141_28" localSheetId="15">#REF!</definedName>
    <definedName name="G3.141_28" localSheetId="17">#REF!</definedName>
    <definedName name="G3.141_28">#REF!</definedName>
    <definedName name="G3.201" localSheetId="15">#REF!</definedName>
    <definedName name="G3.201" localSheetId="17">#REF!</definedName>
    <definedName name="G3.201">#REF!</definedName>
    <definedName name="G3.201_20" localSheetId="15">#REF!</definedName>
    <definedName name="G3.201_20" localSheetId="17">#REF!</definedName>
    <definedName name="G3.201_20">#REF!</definedName>
    <definedName name="G3.201_28" localSheetId="15">#REF!</definedName>
    <definedName name="G3.201_28" localSheetId="17">#REF!</definedName>
    <definedName name="G3.201_28">#REF!</definedName>
    <definedName name="G3.211" localSheetId="15">#REF!</definedName>
    <definedName name="G3.211" localSheetId="17">#REF!</definedName>
    <definedName name="G3.211">#REF!</definedName>
    <definedName name="G3.211_20" localSheetId="15">#REF!</definedName>
    <definedName name="G3.211_20" localSheetId="17">#REF!</definedName>
    <definedName name="G3.211_20">#REF!</definedName>
    <definedName name="G3.211_28" localSheetId="15">#REF!</definedName>
    <definedName name="G3.211_28" localSheetId="17">#REF!</definedName>
    <definedName name="G3.211_28">#REF!</definedName>
    <definedName name="G3.221" localSheetId="15">#REF!</definedName>
    <definedName name="G3.221" localSheetId="17">#REF!</definedName>
    <definedName name="G3.221">#REF!</definedName>
    <definedName name="G3.221_20" localSheetId="15">#REF!</definedName>
    <definedName name="G3.221_20" localSheetId="17">#REF!</definedName>
    <definedName name="G3.221_20">#REF!</definedName>
    <definedName name="G3.221_28" localSheetId="15">#REF!</definedName>
    <definedName name="G3.221_28" localSheetId="17">#REF!</definedName>
    <definedName name="G3.221_28">#REF!</definedName>
    <definedName name="G3.231" localSheetId="15">#REF!</definedName>
    <definedName name="G3.231" localSheetId="17">#REF!</definedName>
    <definedName name="G3.231">#REF!</definedName>
    <definedName name="G3.231_20" localSheetId="15">#REF!</definedName>
    <definedName name="G3.231_20" localSheetId="17">#REF!</definedName>
    <definedName name="G3.231_20">#REF!</definedName>
    <definedName name="G3.231_28" localSheetId="15">#REF!</definedName>
    <definedName name="G3.231_28" localSheetId="17">#REF!</definedName>
    <definedName name="G3.231_28">#REF!</definedName>
    <definedName name="G3.241" localSheetId="15">#REF!</definedName>
    <definedName name="G3.241" localSheetId="17">#REF!</definedName>
    <definedName name="G3.241">#REF!</definedName>
    <definedName name="G3.241_20" localSheetId="15">#REF!</definedName>
    <definedName name="G3.241_20" localSheetId="17">#REF!</definedName>
    <definedName name="G3.241_20">#REF!</definedName>
    <definedName name="G3.241_28" localSheetId="15">#REF!</definedName>
    <definedName name="G3.241_28" localSheetId="17">#REF!</definedName>
    <definedName name="G3.241_28">#REF!</definedName>
    <definedName name="G3.301" localSheetId="15">#REF!</definedName>
    <definedName name="G3.301" localSheetId="17">#REF!</definedName>
    <definedName name="G3.301">#REF!</definedName>
    <definedName name="G3.301_20" localSheetId="15">#REF!</definedName>
    <definedName name="G3.301_20" localSheetId="17">#REF!</definedName>
    <definedName name="G3.301_20">#REF!</definedName>
    <definedName name="G3.301_28" localSheetId="15">#REF!</definedName>
    <definedName name="G3.301_28" localSheetId="17">#REF!</definedName>
    <definedName name="G3.301_28">#REF!</definedName>
    <definedName name="G3.311" localSheetId="15">#REF!</definedName>
    <definedName name="G3.311" localSheetId="17">#REF!</definedName>
    <definedName name="G3.311">#REF!</definedName>
    <definedName name="G3.311_20" localSheetId="15">#REF!</definedName>
    <definedName name="G3.311_20" localSheetId="17">#REF!</definedName>
    <definedName name="G3.311_20">#REF!</definedName>
    <definedName name="G3.311_28" localSheetId="15">#REF!</definedName>
    <definedName name="G3.311_28" localSheetId="17">#REF!</definedName>
    <definedName name="G3.311_28">#REF!</definedName>
    <definedName name="G3.321" localSheetId="15">#REF!</definedName>
    <definedName name="G3.321" localSheetId="17">#REF!</definedName>
    <definedName name="G3.321">#REF!</definedName>
    <definedName name="G3.321_20" localSheetId="15">#REF!</definedName>
    <definedName name="G3.321_20" localSheetId="17">#REF!</definedName>
    <definedName name="G3.321_20">#REF!</definedName>
    <definedName name="G3.321_28" localSheetId="15">#REF!</definedName>
    <definedName name="G3.321_28" localSheetId="17">#REF!</definedName>
    <definedName name="G3.321_28">#REF!</definedName>
    <definedName name="G3.331" localSheetId="15">#REF!</definedName>
    <definedName name="G3.331" localSheetId="17">#REF!</definedName>
    <definedName name="G3.331">#REF!</definedName>
    <definedName name="G3.331_20" localSheetId="15">#REF!</definedName>
    <definedName name="G3.331_20" localSheetId="17">#REF!</definedName>
    <definedName name="G3.331_20">#REF!</definedName>
    <definedName name="G3.331_28" localSheetId="15">#REF!</definedName>
    <definedName name="G3.331_28" localSheetId="17">#REF!</definedName>
    <definedName name="G3.331_28">#REF!</definedName>
    <definedName name="G3.341" localSheetId="15">#REF!</definedName>
    <definedName name="G3.341" localSheetId="17">#REF!</definedName>
    <definedName name="G3.341">#REF!</definedName>
    <definedName name="G3.341_20" localSheetId="15">#REF!</definedName>
    <definedName name="G3.341_20" localSheetId="17">#REF!</definedName>
    <definedName name="G3.341_20">#REF!</definedName>
    <definedName name="G3.341_28" localSheetId="15">#REF!</definedName>
    <definedName name="G3.341_28" localSheetId="17">#REF!</definedName>
    <definedName name="G3.341_28">#REF!</definedName>
    <definedName name="G4.000" localSheetId="15">#REF!</definedName>
    <definedName name="G4.000" localSheetId="17">#REF!</definedName>
    <definedName name="G4.000">#REF!</definedName>
    <definedName name="G4.000_20" localSheetId="15">#REF!</definedName>
    <definedName name="G4.000_20" localSheetId="17">#REF!</definedName>
    <definedName name="G4.000_20">#REF!</definedName>
    <definedName name="G4.000_28" localSheetId="15">#REF!</definedName>
    <definedName name="G4.000_28" localSheetId="17">#REF!</definedName>
    <definedName name="G4.000_28">#REF!</definedName>
    <definedName name="G4.010" localSheetId="15">#REF!</definedName>
    <definedName name="G4.010" localSheetId="17">#REF!</definedName>
    <definedName name="G4.010">#REF!</definedName>
    <definedName name="G4.010_20" localSheetId="15">#REF!</definedName>
    <definedName name="G4.010_20" localSheetId="17">#REF!</definedName>
    <definedName name="G4.010_20">#REF!</definedName>
    <definedName name="G4.010_28" localSheetId="15">#REF!</definedName>
    <definedName name="G4.010_28" localSheetId="17">#REF!</definedName>
    <definedName name="G4.010_28">#REF!</definedName>
    <definedName name="G4.020" localSheetId="15">#REF!</definedName>
    <definedName name="G4.020" localSheetId="17">#REF!</definedName>
    <definedName name="G4.020">#REF!</definedName>
    <definedName name="G4.020_20" localSheetId="15">#REF!</definedName>
    <definedName name="G4.020_20" localSheetId="17">#REF!</definedName>
    <definedName name="G4.020_20">#REF!</definedName>
    <definedName name="G4.020_28" localSheetId="15">#REF!</definedName>
    <definedName name="G4.020_28" localSheetId="17">#REF!</definedName>
    <definedName name="G4.020_28">#REF!</definedName>
    <definedName name="G4.030" localSheetId="15">#REF!</definedName>
    <definedName name="G4.030" localSheetId="17">#REF!</definedName>
    <definedName name="G4.030">#REF!</definedName>
    <definedName name="G4.030_20" localSheetId="15">#REF!</definedName>
    <definedName name="G4.030_20" localSheetId="17">#REF!</definedName>
    <definedName name="G4.030_20">#REF!</definedName>
    <definedName name="G4.030_28" localSheetId="15">#REF!</definedName>
    <definedName name="G4.030_28" localSheetId="17">#REF!</definedName>
    <definedName name="G4.030_28">#REF!</definedName>
    <definedName name="G4.040" localSheetId="15">#REF!</definedName>
    <definedName name="G4.040" localSheetId="17">#REF!</definedName>
    <definedName name="G4.040">#REF!</definedName>
    <definedName name="G4.040_20" localSheetId="15">#REF!</definedName>
    <definedName name="G4.040_20" localSheetId="17">#REF!</definedName>
    <definedName name="G4.040_20">#REF!</definedName>
    <definedName name="G4.040_28" localSheetId="15">#REF!</definedName>
    <definedName name="G4.040_28" localSheetId="17">#REF!</definedName>
    <definedName name="G4.040_28">#REF!</definedName>
    <definedName name="G4.101" localSheetId="15">#REF!</definedName>
    <definedName name="G4.101" localSheetId="17">#REF!</definedName>
    <definedName name="G4.101">#REF!</definedName>
    <definedName name="G4.101_20" localSheetId="15">#REF!</definedName>
    <definedName name="G4.101_20" localSheetId="17">#REF!</definedName>
    <definedName name="G4.101_20">#REF!</definedName>
    <definedName name="G4.101_28" localSheetId="15">#REF!</definedName>
    <definedName name="G4.101_28" localSheetId="17">#REF!</definedName>
    <definedName name="G4.101_28">#REF!</definedName>
    <definedName name="G4.111" localSheetId="15">#REF!</definedName>
    <definedName name="G4.111" localSheetId="17">#REF!</definedName>
    <definedName name="G4.111">#REF!</definedName>
    <definedName name="G4.111_20" localSheetId="15">#REF!</definedName>
    <definedName name="G4.111_20" localSheetId="17">#REF!</definedName>
    <definedName name="G4.111_20">#REF!</definedName>
    <definedName name="G4.111_28" localSheetId="15">#REF!</definedName>
    <definedName name="G4.111_28" localSheetId="17">#REF!</definedName>
    <definedName name="G4.111_28">#REF!</definedName>
    <definedName name="G4.121" localSheetId="15">#REF!</definedName>
    <definedName name="G4.121" localSheetId="17">#REF!</definedName>
    <definedName name="G4.121">#REF!</definedName>
    <definedName name="G4.121_20" localSheetId="15">#REF!</definedName>
    <definedName name="G4.121_20" localSheetId="17">#REF!</definedName>
    <definedName name="G4.121_20">#REF!</definedName>
    <definedName name="G4.121_28" localSheetId="15">#REF!</definedName>
    <definedName name="G4.121_28" localSheetId="17">#REF!</definedName>
    <definedName name="G4.121_28">#REF!</definedName>
    <definedName name="G4.131" localSheetId="15">#REF!</definedName>
    <definedName name="G4.131" localSheetId="17">#REF!</definedName>
    <definedName name="G4.131">#REF!</definedName>
    <definedName name="G4.131_20" localSheetId="15">#REF!</definedName>
    <definedName name="G4.131_20" localSheetId="17">#REF!</definedName>
    <definedName name="G4.131_20">#REF!</definedName>
    <definedName name="G4.131_28" localSheetId="15">#REF!</definedName>
    <definedName name="G4.131_28" localSheetId="17">#REF!</definedName>
    <definedName name="G4.131_28">#REF!</definedName>
    <definedName name="G4.141" localSheetId="15">#REF!</definedName>
    <definedName name="G4.141" localSheetId="17">#REF!</definedName>
    <definedName name="G4.141">#REF!</definedName>
    <definedName name="G4.141_20" localSheetId="15">#REF!</definedName>
    <definedName name="G4.141_20" localSheetId="17">#REF!</definedName>
    <definedName name="G4.141_20">#REF!</definedName>
    <definedName name="G4.141_28" localSheetId="15">#REF!</definedName>
    <definedName name="G4.141_28" localSheetId="17">#REF!</definedName>
    <definedName name="G4.141_28">#REF!</definedName>
    <definedName name="G4.151" localSheetId="15">#REF!</definedName>
    <definedName name="G4.151" localSheetId="17">#REF!</definedName>
    <definedName name="G4.151">#REF!</definedName>
    <definedName name="G4.151_20" localSheetId="15">#REF!</definedName>
    <definedName name="G4.151_20" localSheetId="17">#REF!</definedName>
    <definedName name="G4.151_20">#REF!</definedName>
    <definedName name="G4.151_28" localSheetId="15">#REF!</definedName>
    <definedName name="G4.151_28" localSheetId="17">#REF!</definedName>
    <definedName name="G4.151_28">#REF!</definedName>
    <definedName name="G4.161" localSheetId="15">#REF!</definedName>
    <definedName name="G4.161" localSheetId="17">#REF!</definedName>
    <definedName name="G4.161">#REF!</definedName>
    <definedName name="G4.161_20" localSheetId="15">#REF!</definedName>
    <definedName name="G4.161_20" localSheetId="17">#REF!</definedName>
    <definedName name="G4.161_20">#REF!</definedName>
    <definedName name="G4.161_28" localSheetId="15">#REF!</definedName>
    <definedName name="G4.161_28" localSheetId="17">#REF!</definedName>
    <definedName name="G4.161_28">#REF!</definedName>
    <definedName name="G4.171" localSheetId="15">#REF!</definedName>
    <definedName name="G4.171" localSheetId="17">#REF!</definedName>
    <definedName name="G4.171">#REF!</definedName>
    <definedName name="G4.171_20" localSheetId="15">#REF!</definedName>
    <definedName name="G4.171_20" localSheetId="17">#REF!</definedName>
    <definedName name="G4.171_20">#REF!</definedName>
    <definedName name="G4.171_28" localSheetId="15">#REF!</definedName>
    <definedName name="G4.171_28" localSheetId="17">#REF!</definedName>
    <definedName name="G4.171_28">#REF!</definedName>
    <definedName name="G4.200" localSheetId="15">#REF!</definedName>
    <definedName name="G4.200" localSheetId="17">#REF!</definedName>
    <definedName name="G4.200">#REF!</definedName>
    <definedName name="G4.200_20" localSheetId="15">#REF!</definedName>
    <definedName name="G4.200_20" localSheetId="17">#REF!</definedName>
    <definedName name="G4.200_20">#REF!</definedName>
    <definedName name="G4.200_28" localSheetId="15">#REF!</definedName>
    <definedName name="G4.200_28" localSheetId="17">#REF!</definedName>
    <definedName name="G4.200_28">#REF!</definedName>
    <definedName name="G4.210" localSheetId="15">#REF!</definedName>
    <definedName name="G4.210" localSheetId="17">#REF!</definedName>
    <definedName name="G4.210">#REF!</definedName>
    <definedName name="G4.210_20" localSheetId="15">#REF!</definedName>
    <definedName name="G4.210_20" localSheetId="17">#REF!</definedName>
    <definedName name="G4.210_20">#REF!</definedName>
    <definedName name="G4.210_28" localSheetId="15">#REF!</definedName>
    <definedName name="G4.210_28" localSheetId="17">#REF!</definedName>
    <definedName name="G4.210_28">#REF!</definedName>
    <definedName name="G4.220" localSheetId="15">#REF!</definedName>
    <definedName name="G4.220" localSheetId="17">#REF!</definedName>
    <definedName name="G4.220">#REF!</definedName>
    <definedName name="G4.220_20" localSheetId="15">#REF!</definedName>
    <definedName name="G4.220_20" localSheetId="17">#REF!</definedName>
    <definedName name="G4.220_20">#REF!</definedName>
    <definedName name="G4.220_28" localSheetId="15">#REF!</definedName>
    <definedName name="G4.220_28" localSheetId="17">#REF!</definedName>
    <definedName name="G4.220_28">#REF!</definedName>
    <definedName name="g40g40" localSheetId="15">#REF!</definedName>
    <definedName name="g40g40" localSheetId="17">#REF!</definedName>
    <definedName name="g40g40">#REF!</definedName>
    <definedName name="g40g40_28" localSheetId="15">#REF!</definedName>
    <definedName name="g40g40_28" localSheetId="17">#REF!</definedName>
    <definedName name="g40g40_28">#REF!</definedName>
    <definedName name="ga" localSheetId="15">#REF!</definedName>
    <definedName name="ga" localSheetId="17">#REF!</definedName>
    <definedName name="ga">#REF!</definedName>
    <definedName name="gabion" localSheetId="15">#REF!</definedName>
    <definedName name="gabion" localSheetId="17">#REF!</definedName>
    <definedName name="gabion">#REF!</definedName>
    <definedName name="gabion_28" localSheetId="15">#REF!</definedName>
    <definedName name="gabion_28" localSheetId="17">#REF!</definedName>
    <definedName name="gabion_28">#REF!</definedName>
    <definedName name="gach" localSheetId="15">#REF!</definedName>
    <definedName name="gach" localSheetId="17">#REF!</definedName>
    <definedName name="gach">#REF!</definedName>
    <definedName name="gach_20" localSheetId="15">#REF!</definedName>
    <definedName name="gach_20" localSheetId="17">#REF!</definedName>
    <definedName name="gach_20">#REF!</definedName>
    <definedName name="gach_28" localSheetId="15">#REF!</definedName>
    <definedName name="gach_28" localSheetId="17">#REF!</definedName>
    <definedName name="gach_28">#REF!</definedName>
    <definedName name="gachblock" localSheetId="15">#REF!</definedName>
    <definedName name="gachblock" localSheetId="17">#REF!</definedName>
    <definedName name="gachblock">#REF!</definedName>
    <definedName name="Gachce" localSheetId="15">#REF!</definedName>
    <definedName name="Gachce" localSheetId="17">#REF!</definedName>
    <definedName name="Gachce">#REF!</definedName>
    <definedName name="Gachce_20" localSheetId="15">#REF!</definedName>
    <definedName name="Gachce_20" localSheetId="17">#REF!</definedName>
    <definedName name="Gachce_20">#REF!</definedName>
    <definedName name="Gachce_28" localSheetId="15">#REF!</definedName>
    <definedName name="Gachce_28" localSheetId="17">#REF!</definedName>
    <definedName name="Gachce_28">#REF!</definedName>
    <definedName name="gachllatnen30x30" localSheetId="15">#REF!</definedName>
    <definedName name="gachllatnen30x30" localSheetId="17">#REF!</definedName>
    <definedName name="gachllatnen30x30">#REF!</definedName>
    <definedName name="gachllatnen40x40" localSheetId="15">#REF!</definedName>
    <definedName name="gachllatnen40x40" localSheetId="17">#REF!</definedName>
    <definedName name="gachllatnen40x40">#REF!</definedName>
    <definedName name="gachllatnen50x50" localSheetId="15">#REF!</definedName>
    <definedName name="gachllatnen50x50" localSheetId="17">#REF!</definedName>
    <definedName name="gachllatnen50x50">#REF!</definedName>
    <definedName name="gachllatnen50x50_28" localSheetId="15">#REF!</definedName>
    <definedName name="gachllatnen50x50_28" localSheetId="17">#REF!</definedName>
    <definedName name="gachllatnen50x50_28">#REF!</definedName>
    <definedName name="gachvo" localSheetId="15">#REF!</definedName>
    <definedName name="gachvo" localSheetId="17">#REF!</definedName>
    <definedName name="gachvo">#REF!</definedName>
    <definedName name="gachvo_20" localSheetId="15">#REF!</definedName>
    <definedName name="gachvo_20" localSheetId="17">#REF!</definedName>
    <definedName name="gachvo_20">#REF!</definedName>
    <definedName name="gachvo_28" localSheetId="15">#REF!</definedName>
    <definedName name="gachvo_28" localSheetId="17">#REF!</definedName>
    <definedName name="gachvo_28">#REF!</definedName>
    <definedName name="GAHT" localSheetId="15">#REF!</definedName>
    <definedName name="GAHT" localSheetId="17">#REF!</definedName>
    <definedName name="GAHT">#REF!</definedName>
    <definedName name="GAHT_20" localSheetId="15">#REF!</definedName>
    <definedName name="GAHT_20" localSheetId="17">#REF!</definedName>
    <definedName name="GAHT_20">#REF!</definedName>
    <definedName name="GAHT_28" localSheetId="15">#REF!</definedName>
    <definedName name="GAHT_28" localSheetId="17">#REF!</definedName>
    <definedName name="GAHT_28">#REF!</definedName>
    <definedName name="GaicapbocCuXLPEPVCPVCloaiCEVV18den35kV">"$#REF!.$B$466:$D$474"</definedName>
    <definedName name="GaicapbocCuXLPEPVCPVCloaiCEVV18den35kV_26" localSheetId="15">#REF!</definedName>
    <definedName name="GaicapbocCuXLPEPVCPVCloaiCEVV18den35kV_26" localSheetId="17">#REF!</definedName>
    <definedName name="GaicapbocCuXLPEPVCPVCloaiCEVV18den35kV_26">#REF!</definedName>
    <definedName name="GaicapbocCuXLPEPVCPVCloaiCEVV18den35kV_28" localSheetId="15">#REF!</definedName>
    <definedName name="GaicapbocCuXLPEPVCPVCloaiCEVV18den35kV_28" localSheetId="17">#REF!</definedName>
    <definedName name="GaicapbocCuXLPEPVCPVCloaiCEVV18den35kV_28">#REF!</definedName>
    <definedName name="GaicapbocCuXLPEPVCPVCloaiCEVV18den35kV_3">"$#REF!.$B$466:$D$474"</definedName>
    <definedName name="gama" localSheetId="15">#REF!</definedName>
    <definedName name="gama" localSheetId="16">#REF!</definedName>
    <definedName name="gama" localSheetId="17">#REF!</definedName>
    <definedName name="gama" localSheetId="14">#REF!</definedName>
    <definedName name="gama">#REF!</definedName>
    <definedName name="Gamadam" localSheetId="15">#REF!</definedName>
    <definedName name="Gamadam" localSheetId="16">#REF!</definedName>
    <definedName name="Gamadam" localSheetId="17">#REF!</definedName>
    <definedName name="Gamadam" localSheetId="14">#REF!</definedName>
    <definedName name="Gamadam">#REF!</definedName>
    <definedName name="Gamadam_20" localSheetId="15">#REF!</definedName>
    <definedName name="Gamadam_20" localSheetId="17">#REF!</definedName>
    <definedName name="Gamadam_20">#REF!</definedName>
    <definedName name="Gamadam_28" localSheetId="15">#REF!</definedName>
    <definedName name="Gamadam_28" localSheetId="17">#REF!</definedName>
    <definedName name="Gamadam_28">#REF!</definedName>
    <definedName name="gamatc" localSheetId="15">#REF!</definedName>
    <definedName name="gamatc" localSheetId="17">#REF!</definedName>
    <definedName name="gamatc">#REF!</definedName>
    <definedName name="GanhHaoBacLieu" localSheetId="15">#REF!</definedName>
    <definedName name="GanhHaoBacLieu" localSheetId="17">#REF!</definedName>
    <definedName name="GanhHaoBacLieu">#REF!</definedName>
    <definedName name="gas" localSheetId="15">#REF!</definedName>
    <definedName name="gas" localSheetId="16">#REF!</definedName>
    <definedName name="gas" localSheetId="17">#REF!</definedName>
    <definedName name="gas" localSheetId="14">#REF!</definedName>
    <definedName name="gas" localSheetId="20">#REF!</definedName>
    <definedName name="gas">#REF!</definedName>
    <definedName name="gas_20" localSheetId="15">#REF!</definedName>
    <definedName name="gas_20" localSheetId="17">#REF!</definedName>
    <definedName name="gas_20">#REF!</definedName>
    <definedName name="gas_28" localSheetId="15">#REF!</definedName>
    <definedName name="gas_28" localSheetId="17">#REF!</definedName>
    <definedName name="gas_28">#REF!</definedName>
    <definedName name="Gb" localSheetId="15">#REF!</definedName>
    <definedName name="Gb" localSheetId="17">#REF!</definedName>
    <definedName name="Gb">#REF!</definedName>
    <definedName name="gbt" localSheetId="15">#REF!</definedName>
    <definedName name="gbt" localSheetId="17">#REF!</definedName>
    <definedName name="gbt">#REF!</definedName>
    <definedName name="gbt_20" localSheetId="15">#REF!</definedName>
    <definedName name="gbt_20" localSheetId="17">#REF!</definedName>
    <definedName name="gbt_20">#REF!</definedName>
    <definedName name="gbt_28" localSheetId="15">#REF!</definedName>
    <definedName name="gbt_28" localSheetId="17">#REF!</definedName>
    <definedName name="gbt_28">#REF!</definedName>
    <definedName name="gc" localSheetId="15">#REF!</definedName>
    <definedName name="gc" localSheetId="17">#REF!</definedName>
    <definedName name="gc">#REF!</definedName>
    <definedName name="GC_CT_1" localSheetId="15">#REF!</definedName>
    <definedName name="GC_CT_1" localSheetId="17">#REF!</definedName>
    <definedName name="GC_CT_1">#REF!</definedName>
    <definedName name="GC_CT_2" localSheetId="15">#REF!</definedName>
    <definedName name="GC_CT_2" localSheetId="17">#REF!</definedName>
    <definedName name="GC_CT_2">#REF!</definedName>
    <definedName name="GC_CT_20" localSheetId="15">#REF!</definedName>
    <definedName name="GC_CT_20" localSheetId="17">#REF!</definedName>
    <definedName name="GC_CT_20">#REF!</definedName>
    <definedName name="GC_CT_25" localSheetId="15">#REF!</definedName>
    <definedName name="GC_CT_25" localSheetId="17">#REF!</definedName>
    <definedName name="GC_CT_25">#REF!</definedName>
    <definedName name="GC_CT_26" localSheetId="15">#REF!</definedName>
    <definedName name="GC_CT_26" localSheetId="17">#REF!</definedName>
    <definedName name="GC_CT_26">#REF!</definedName>
    <definedName name="GC_CT_28" localSheetId="15">#REF!</definedName>
    <definedName name="GC_CT_28" localSheetId="17">#REF!</definedName>
    <definedName name="GC_CT_28">#REF!</definedName>
    <definedName name="GC_CT_3_1" localSheetId="15">#REF!</definedName>
    <definedName name="GC_CT_3_1" localSheetId="17">#REF!</definedName>
    <definedName name="GC_CT_3_1">#REF!</definedName>
    <definedName name="GC_CT_3_2" localSheetId="15">#REF!</definedName>
    <definedName name="GC_CT_3_2" localSheetId="17">#REF!</definedName>
    <definedName name="GC_CT_3_2">#REF!</definedName>
    <definedName name="GC_CT_3_20" localSheetId="15">#REF!</definedName>
    <definedName name="GC_CT_3_20" localSheetId="17">#REF!</definedName>
    <definedName name="GC_CT_3_20">#REF!</definedName>
    <definedName name="GC_CT_3_25" localSheetId="15">#REF!</definedName>
    <definedName name="GC_CT_3_25" localSheetId="17">#REF!</definedName>
    <definedName name="GC_CT_3_25">#REF!</definedName>
    <definedName name="GC_CT1_1" localSheetId="15">#REF!</definedName>
    <definedName name="GC_CT1_1" localSheetId="17">#REF!</definedName>
    <definedName name="GC_CT1_1">#REF!</definedName>
    <definedName name="GC_CT1_2" localSheetId="15">#REF!</definedName>
    <definedName name="GC_CT1_2" localSheetId="17">#REF!</definedName>
    <definedName name="GC_CT1_2">#REF!</definedName>
    <definedName name="GC_CT1_20" localSheetId="15">#REF!</definedName>
    <definedName name="GC_CT1_20" localSheetId="17">#REF!</definedName>
    <definedName name="GC_CT1_20">#REF!</definedName>
    <definedName name="GC_CT1_25" localSheetId="15">#REF!</definedName>
    <definedName name="GC_CT1_25" localSheetId="17">#REF!</definedName>
    <definedName name="GC_CT1_25">#REF!</definedName>
    <definedName name="GC_CT1_26" localSheetId="15">#REF!</definedName>
    <definedName name="GC_CT1_26" localSheetId="17">#REF!</definedName>
    <definedName name="GC_CT1_26">#REF!</definedName>
    <definedName name="GC_CT1_28" localSheetId="15">#REF!</definedName>
    <definedName name="GC_CT1_28" localSheetId="17">#REF!</definedName>
    <definedName name="GC_CT1_28">#REF!</definedName>
    <definedName name="GC_CT1_3_1" localSheetId="15">#REF!</definedName>
    <definedName name="GC_CT1_3_1" localSheetId="17">#REF!</definedName>
    <definedName name="GC_CT1_3_1">#REF!</definedName>
    <definedName name="GC_CT1_3_2" localSheetId="15">#REF!</definedName>
    <definedName name="GC_CT1_3_2" localSheetId="17">#REF!</definedName>
    <definedName name="GC_CT1_3_2">#REF!</definedName>
    <definedName name="GC_CT1_3_20" localSheetId="15">#REF!</definedName>
    <definedName name="GC_CT1_3_20" localSheetId="17">#REF!</definedName>
    <definedName name="GC_CT1_3_20">#REF!</definedName>
    <definedName name="GC_CT1_3_25" localSheetId="15">#REF!</definedName>
    <definedName name="GC_CT1_3_25" localSheetId="17">#REF!</definedName>
    <definedName name="GC_CT1_3_25">#REF!</definedName>
    <definedName name="GC_DN" localSheetId="15">#REF!</definedName>
    <definedName name="GC_DN" localSheetId="17">#REF!</definedName>
    <definedName name="GC_DN">#REF!</definedName>
    <definedName name="GC_DN_20" localSheetId="15">#REF!</definedName>
    <definedName name="GC_DN_20" localSheetId="17">#REF!</definedName>
    <definedName name="GC_DN_20">#REF!</definedName>
    <definedName name="GC_DN_28" localSheetId="15">#REF!</definedName>
    <definedName name="GC_DN_28" localSheetId="17">#REF!</definedName>
    <definedName name="GC_DN_28">#REF!</definedName>
    <definedName name="GC_HT" localSheetId="15">#REF!</definedName>
    <definedName name="GC_HT" localSheetId="17">#REF!</definedName>
    <definedName name="GC_HT">#REF!</definedName>
    <definedName name="GC_HT_20" localSheetId="15">#REF!</definedName>
    <definedName name="GC_HT_20" localSheetId="17">#REF!</definedName>
    <definedName name="GC_HT_20">#REF!</definedName>
    <definedName name="GC_HT_28" localSheetId="15">#REF!</definedName>
    <definedName name="GC_HT_28" localSheetId="17">#REF!</definedName>
    <definedName name="GC_HT_28">#REF!</definedName>
    <definedName name="GC_TD" localSheetId="15">#REF!</definedName>
    <definedName name="GC_TD" localSheetId="17">#REF!</definedName>
    <definedName name="GC_TD">#REF!</definedName>
    <definedName name="GC_TD_20" localSheetId="15">#REF!</definedName>
    <definedName name="GC_TD_20" localSheetId="17">#REF!</definedName>
    <definedName name="GC_TD_20">#REF!</definedName>
    <definedName name="GC_TD_28" localSheetId="15">#REF!</definedName>
    <definedName name="GC_TD_28" localSheetId="17">#REF!</definedName>
    <definedName name="GC_TD_28">#REF!</definedName>
    <definedName name="gcE" localSheetId="15">#REF!</definedName>
    <definedName name="gcE" localSheetId="17">#REF!</definedName>
    <definedName name="gcE">#REF!</definedName>
    <definedName name="gcE_20" localSheetId="15">#REF!</definedName>
    <definedName name="gcE_20" localSheetId="17">#REF!</definedName>
    <definedName name="gcE_20">#REF!</definedName>
    <definedName name="gcE_28" localSheetId="15">#REF!</definedName>
    <definedName name="gcE_28" localSheetId="17">#REF!</definedName>
    <definedName name="gcE_28">#REF!</definedName>
    <definedName name="gchi" localSheetId="15">#REF!</definedName>
    <definedName name="gchi" localSheetId="16">#REF!</definedName>
    <definedName name="gchi" localSheetId="17">#REF!</definedName>
    <definedName name="gchi" localSheetId="14">#REF!</definedName>
    <definedName name="gchi" localSheetId="20">#REF!</definedName>
    <definedName name="gchi">#REF!</definedName>
    <definedName name="gchi_20" localSheetId="15">#REF!</definedName>
    <definedName name="gchi_20" localSheetId="17">#REF!</definedName>
    <definedName name="gchi_20">#REF!</definedName>
    <definedName name="gchi_28" localSheetId="15">#REF!</definedName>
    <definedName name="gchi_28" localSheetId="17">#REF!</definedName>
    <definedName name="gchi_28">#REF!</definedName>
    <definedName name="gchong" localSheetId="15">#REF!</definedName>
    <definedName name="gchong" localSheetId="17">#REF!</definedName>
    <definedName name="gchong">#REF!</definedName>
    <definedName name="gchong_20" localSheetId="15">#REF!</definedName>
    <definedName name="gchong_20" localSheetId="17">#REF!</definedName>
    <definedName name="gchong_20">#REF!</definedName>
    <definedName name="gchong_28" localSheetId="15">#REF!</definedName>
    <definedName name="gchong_28" localSheetId="17">#REF!</definedName>
    <definedName name="gchong_28">#REF!</definedName>
    <definedName name="GCM" localSheetId="15">#REF!</definedName>
    <definedName name="GCM" localSheetId="17">#REF!</definedName>
    <definedName name="GCM">#REF!</definedName>
    <definedName name="GCP" localSheetId="15">#REF!</definedName>
    <definedName name="GCP" localSheetId="17">#REF!</definedName>
    <definedName name="GCP">#REF!</definedName>
    <definedName name="GCP_28" localSheetId="15">#REF!</definedName>
    <definedName name="GCP_28" localSheetId="17">#REF!</definedName>
    <definedName name="GCP_28">#REF!</definedName>
    <definedName name="GCS" localSheetId="15">#REF!</definedName>
    <definedName name="GCS" localSheetId="17">#REF!</definedName>
    <definedName name="GCS">#REF!</definedName>
    <definedName name="gd" localSheetId="15">#REF!</definedName>
    <definedName name="gd" localSheetId="16">#REF!</definedName>
    <definedName name="gd" localSheetId="17">#REF!</definedName>
    <definedName name="gd" localSheetId="14">#REF!</definedName>
    <definedName name="gd" localSheetId="19">#REF!</definedName>
    <definedName name="gd" localSheetId="20">#REF!</definedName>
    <definedName name="gd">#REF!</definedName>
    <definedName name="gd_20" localSheetId="15">#REF!</definedName>
    <definedName name="gd_20" localSheetId="17">#REF!</definedName>
    <definedName name="gd_20">#REF!</definedName>
    <definedName name="gd_28" localSheetId="15">#REF!</definedName>
    <definedName name="gd_28" localSheetId="17">#REF!</definedName>
    <definedName name="gd_28">#REF!</definedName>
    <definedName name="gdc" localSheetId="15">#REF!</definedName>
    <definedName name="gdc" localSheetId="17">#REF!</definedName>
    <definedName name="gdc">#REF!</definedName>
    <definedName name="gdcf" localSheetId="15">#REF!</definedName>
    <definedName name="gdcf" localSheetId="17">#REF!</definedName>
    <definedName name="gdcf">#REF!</definedName>
    <definedName name="gdcf1" localSheetId="15">#REF!</definedName>
    <definedName name="gdcf1" localSheetId="17">#REF!</definedName>
    <definedName name="gdcf1">#REF!</definedName>
    <definedName name="gdcs" localSheetId="15">#REF!</definedName>
    <definedName name="gdcs" localSheetId="17">#REF!</definedName>
    <definedName name="gdcs">#REF!</definedName>
    <definedName name="gdg" localSheetId="15" hidden="1">{"'Sheet1'!$L$16"}</definedName>
    <definedName name="gdg" localSheetId="16" hidden="1">{"'Sheet1'!$L$16"}</definedName>
    <definedName name="gdg" localSheetId="17" hidden="1">{"'Sheet1'!$L$16"}</definedName>
    <definedName name="gdg" localSheetId="14" hidden="1">{"'Sheet1'!$L$16"}</definedName>
    <definedName name="gdg" hidden="1">{"'Sheet1'!$L$16"}</definedName>
    <definedName name="gdkcn25" localSheetId="15">#REF!</definedName>
    <definedName name="gdkcn25" localSheetId="17">#REF!</definedName>
    <definedName name="gdkcn25">#REF!</definedName>
    <definedName name="GDL" localSheetId="15">#REF!</definedName>
    <definedName name="GDL" localSheetId="17">#REF!</definedName>
    <definedName name="GDL">#REF!</definedName>
    <definedName name="GDL_20" localSheetId="15">#REF!</definedName>
    <definedName name="GDL_20" localSheetId="17">#REF!</definedName>
    <definedName name="GDL_20">#REF!</definedName>
    <definedName name="GDL_28" localSheetId="15">#REF!</definedName>
    <definedName name="GDL_28" localSheetId="17">#REF!</definedName>
    <definedName name="GDL_28">#REF!</definedName>
    <definedName name="gdlc25" localSheetId="15">#REF!</definedName>
    <definedName name="gdlc25" localSheetId="17">#REF!</definedName>
    <definedName name="gdlc25">#REF!</definedName>
    <definedName name="GDPdef2000">1.71</definedName>
    <definedName name="GDPdef2005">2.29</definedName>
    <definedName name="GDPdef2010">2.92</definedName>
    <definedName name="GDPdef97">1.33</definedName>
    <definedName name="GDPdef98">1.44</definedName>
    <definedName name="GDPdef99">1.56</definedName>
    <definedName name="GDTD" localSheetId="15">#REF!</definedName>
    <definedName name="GDTD" localSheetId="17">#REF!</definedName>
    <definedName name="GDTD">#REF!</definedName>
    <definedName name="gdtt25" localSheetId="15">#REF!</definedName>
    <definedName name="gdtt25" localSheetId="17">#REF!</definedName>
    <definedName name="gdtt25">#REF!</definedName>
    <definedName name="gdw" localSheetId="15">#REF!</definedName>
    <definedName name="gdw" localSheetId="17">#REF!</definedName>
    <definedName name="gdw">#REF!</definedName>
    <definedName name="gdwf" localSheetId="15">#REF!</definedName>
    <definedName name="gdwf" localSheetId="17">#REF!</definedName>
    <definedName name="gdwf">#REF!</definedName>
    <definedName name="gdxm25" localSheetId="15">#REF!</definedName>
    <definedName name="gdxm25" localSheetId="17">#REF!</definedName>
    <definedName name="gdxm25">#REF!</definedName>
    <definedName name="ge" localSheetId="15">#REF!</definedName>
    <definedName name="ge" localSheetId="17">#REF!</definedName>
    <definedName name="ge">#REF!</definedName>
    <definedName name="ge_28" localSheetId="15">#REF!</definedName>
    <definedName name="ge_28" localSheetId="17">#REF!</definedName>
    <definedName name="ge_28">#REF!</definedName>
    <definedName name="geff" localSheetId="15">#REF!</definedName>
    <definedName name="geff" localSheetId="16">#REF!</definedName>
    <definedName name="geff" localSheetId="17">#REF!</definedName>
    <definedName name="geff" localSheetId="14">#REF!</definedName>
    <definedName name="geff" localSheetId="20">#REF!</definedName>
    <definedName name="geff">#REF!</definedName>
    <definedName name="geff_20" localSheetId="15">#REF!</definedName>
    <definedName name="geff_20" localSheetId="17">#REF!</definedName>
    <definedName name="geff_20">#REF!</definedName>
    <definedName name="geff_28" localSheetId="15">#REF!</definedName>
    <definedName name="geff_28" localSheetId="17">#REF!</definedName>
    <definedName name="geff_28">#REF!</definedName>
    <definedName name="geo" localSheetId="15">#REF!</definedName>
    <definedName name="geo" localSheetId="16">#REF!</definedName>
    <definedName name="geo" localSheetId="17">#REF!</definedName>
    <definedName name="geo" localSheetId="14">#REF!</definedName>
    <definedName name="geo">#REF!</definedName>
    <definedName name="geo_20" localSheetId="15">#REF!</definedName>
    <definedName name="geo_20" localSheetId="17">#REF!</definedName>
    <definedName name="geo_20">#REF!</definedName>
    <definedName name="geo_28" localSheetId="15">#REF!</definedName>
    <definedName name="geo_28" localSheetId="17">#REF!</definedName>
    <definedName name="geo_28">#REF!</definedName>
    <definedName name="ges" localSheetId="15">#REF!</definedName>
    <definedName name="ges" localSheetId="17">#REF!</definedName>
    <definedName name="ges">#REF!</definedName>
    <definedName name="gesf" localSheetId="15">#REF!</definedName>
    <definedName name="gesf" localSheetId="17">#REF!</definedName>
    <definedName name="gesf">#REF!</definedName>
    <definedName name="getrtertertert" localSheetId="15">BlankMacro1</definedName>
    <definedName name="getrtertertert" localSheetId="16">BlankMacro1</definedName>
    <definedName name="getrtertertert" localSheetId="17">BlankMacro1</definedName>
    <definedName name="getrtertertert" localSheetId="14">BlankMacro1</definedName>
    <definedName name="getrtertertert">BlankMacro1</definedName>
    <definedName name="GETVAR" localSheetId="15">#REF!</definedName>
    <definedName name="GETVAR" localSheetId="16">#REF!</definedName>
    <definedName name="GETVAR" localSheetId="17">#REF!</definedName>
    <definedName name="GETVAR">#REF!</definedName>
    <definedName name="gf" localSheetId="15">#REF!</definedName>
    <definedName name="gf" localSheetId="17">#REF!</definedName>
    <definedName name="gf">#REF!</definedName>
    <definedName name="gf_28" localSheetId="15">#REF!</definedName>
    <definedName name="gf_28" localSheetId="17">#REF!</definedName>
    <definedName name="gf_28">#REF!</definedName>
    <definedName name="gffh" localSheetId="16">{"'Sheet1'!$L$16"}</definedName>
    <definedName name="gffh" localSheetId="17">{"'Sheet1'!$L$16"}</definedName>
    <definedName name="gffh">{"'Sheet1'!$L$16"}</definedName>
    <definedName name="gg" localSheetId="15">#REF!</definedName>
    <definedName name="gg" localSheetId="17">#REF!</definedName>
    <definedName name="gg">#REF!</definedName>
    <definedName name="gg_28" localSheetId="15">#REF!</definedName>
    <definedName name="gg_28" localSheetId="17">#REF!</definedName>
    <definedName name="gg_28">#REF!</definedName>
    <definedName name="ggg" localSheetId="15" hidden="1">{"'Sheet1'!$L$16"}</definedName>
    <definedName name="ggg" localSheetId="16" hidden="1">{"'Sheet1'!$L$16"}</definedName>
    <definedName name="ggg" localSheetId="17" hidden="1">{"'Sheet1'!$L$16"}</definedName>
    <definedName name="ggg" localSheetId="14" hidden="1">{"'Sheet1'!$L$16"}</definedName>
    <definedName name="ggg" hidden="1">{"'Sheet1'!$L$16"}</definedName>
    <definedName name="ggh" localSheetId="15">#REF!</definedName>
    <definedName name="ggh" localSheetId="17">#REF!</definedName>
    <definedName name="ggh">#REF!</definedName>
    <definedName name="ggh_1" localSheetId="15">#REF!</definedName>
    <definedName name="ggh_1" localSheetId="17">#REF!</definedName>
    <definedName name="ggh_1">#REF!</definedName>
    <definedName name="ggh_2" localSheetId="15">#REF!</definedName>
    <definedName name="ggh_2" localSheetId="17">#REF!</definedName>
    <definedName name="ggh_2">#REF!</definedName>
    <definedName name="ggh_20" localSheetId="15">#REF!</definedName>
    <definedName name="ggh_20" localSheetId="17">#REF!</definedName>
    <definedName name="ggh_20">#REF!</definedName>
    <definedName name="ggh_25" localSheetId="15">#REF!</definedName>
    <definedName name="ggh_25" localSheetId="17">#REF!</definedName>
    <definedName name="ggh_25">#REF!</definedName>
    <definedName name="ggss" localSheetId="15" hidden="1">{"'Sheet1'!$L$16"}</definedName>
    <definedName name="ggss" localSheetId="16" hidden="1">{"'Sheet1'!$L$16"}</definedName>
    <definedName name="ggss" localSheetId="17" hidden="1">{"'Sheet1'!$L$16"}</definedName>
    <definedName name="ggss" localSheetId="14" hidden="1">{"'Sheet1'!$L$16"}</definedName>
    <definedName name="ggss" hidden="1">{"'Sheet1'!$L$16"}</definedName>
    <definedName name="ghg" localSheetId="15" hidden="1">{"'Sheet1'!$L$16"}</definedName>
    <definedName name="ghg" localSheetId="16" hidden="1">{"'Sheet1'!$L$16"}</definedName>
    <definedName name="ghg" localSheetId="17" hidden="1">{"'Sheet1'!$L$16"}</definedName>
    <definedName name="ghg" localSheetId="14" hidden="1">{"'Sheet1'!$L$16"}</definedName>
    <definedName name="ghg" hidden="1">{"'Sheet1'!$L$16"}</definedName>
    <definedName name="ghichu" localSheetId="15">#REF!</definedName>
    <definedName name="ghichu" localSheetId="17">#REF!</definedName>
    <definedName name="ghichu">#REF!</definedName>
    <definedName name="ghichu_20" localSheetId="15">#REF!</definedName>
    <definedName name="ghichu_20" localSheetId="17">#REF!</definedName>
    <definedName name="ghichu_20">#REF!</definedName>
    <definedName name="ghichu_28" localSheetId="15">#REF!</definedName>
    <definedName name="ghichu_28" localSheetId="17">#REF!</definedName>
    <definedName name="ghichu_28">#REF!</definedName>
    <definedName name="ghip" localSheetId="15">#REF!</definedName>
    <definedName name="ghip" localSheetId="17">#REF!</definedName>
    <definedName name="ghip">#REF!</definedName>
    <definedName name="ghip_28" localSheetId="15">#REF!</definedName>
    <definedName name="ghip_28" localSheetId="17">#REF!</definedName>
    <definedName name="ghip_28">#REF!</definedName>
    <definedName name="Ghip_GN3" localSheetId="15">#REF!</definedName>
    <definedName name="Ghip_GN3" localSheetId="17">#REF!</definedName>
    <definedName name="Ghip_GN3">#REF!</definedName>
    <definedName name="Ghip_GN3_20" localSheetId="15">#REF!</definedName>
    <definedName name="Ghip_GN3_20" localSheetId="17">#REF!</definedName>
    <definedName name="Ghip_GN3_20">#REF!</definedName>
    <definedName name="Ghipnoi" localSheetId="15">#REF!</definedName>
    <definedName name="Ghipnoi" localSheetId="17">#REF!</definedName>
    <definedName name="Ghipnoi">#REF!</definedName>
    <definedName name="Ghipnoi_20" localSheetId="15">#REF!</definedName>
    <definedName name="Ghipnoi_20" localSheetId="17">#REF!</definedName>
    <definedName name="Ghipnoi_20">#REF!</definedName>
    <definedName name="Ghipnoi_28" localSheetId="15">#REF!</definedName>
    <definedName name="Ghipnoi_28" localSheetId="17">#REF!</definedName>
    <definedName name="Ghipnoi_28">#REF!</definedName>
    <definedName name="Ghipnoi_N4" localSheetId="15">#REF!</definedName>
    <definedName name="Ghipnoi_N4" localSheetId="17">#REF!</definedName>
    <definedName name="Ghipnoi_N4">#REF!</definedName>
    <definedName name="Ghipnoi_N4_20" localSheetId="15">#REF!</definedName>
    <definedName name="Ghipnoi_N4_20" localSheetId="17">#REF!</definedName>
    <definedName name="Ghipnoi_N4_20">#REF!</definedName>
    <definedName name="Ghipnoi_N4_28" localSheetId="15">#REF!</definedName>
    <definedName name="Ghipnoi_N4_28" localSheetId="17">#REF!</definedName>
    <definedName name="Ghipnoi_N4_28">#REF!</definedName>
    <definedName name="gia" localSheetId="15">#REF!</definedName>
    <definedName name="gia" localSheetId="16">#REF!</definedName>
    <definedName name="gia" localSheetId="17">#REF!</definedName>
    <definedName name="gia" localSheetId="14">#REF!</definedName>
    <definedName name="gia">#REF!</definedName>
    <definedName name="Gia_ban_dien_sc" localSheetId="15">#REF!</definedName>
    <definedName name="Gia_ban_dien_sc" localSheetId="17">#REF!</definedName>
    <definedName name="Gia_ban_dien_sc">#REF!</definedName>
    <definedName name="Gia_ban_dien_tc" localSheetId="15">#REF!</definedName>
    <definedName name="Gia_ban_dien_tc" localSheetId="17">#REF!</definedName>
    <definedName name="Gia_ban_dien_tc">#REF!</definedName>
    <definedName name="Gia_CT" localSheetId="15">#REF!</definedName>
    <definedName name="Gia_CT" localSheetId="17">#REF!</definedName>
    <definedName name="Gia_CT">#REF!</definedName>
    <definedName name="Gia_CT_20" localSheetId="15">#REF!</definedName>
    <definedName name="Gia_CT_20" localSheetId="17">#REF!</definedName>
    <definedName name="Gia_CT_20">#REF!</definedName>
    <definedName name="Gia_CT_28" localSheetId="15">#REF!</definedName>
    <definedName name="Gia_CT_28" localSheetId="17">#REF!</definedName>
    <definedName name="Gia_CT_28">#REF!</definedName>
    <definedName name="GIA_CU_LY_VAN_CHUYEN" localSheetId="15">#REF!</definedName>
    <definedName name="GIA_CU_LY_VAN_CHUYEN" localSheetId="17">#REF!</definedName>
    <definedName name="GIA_CU_LY_VAN_CHUYEN">#REF!</definedName>
    <definedName name="GIA_LANGSON" localSheetId="15">#REF!</definedName>
    <definedName name="GIA_LANGSON" localSheetId="17">#REF!</definedName>
    <definedName name="GIA_LANGSON">#REF!</definedName>
    <definedName name="gia_tien" localSheetId="15">#REF!</definedName>
    <definedName name="gia_tien" localSheetId="16">#REF!</definedName>
    <definedName name="gia_tien" localSheetId="17">#REF!</definedName>
    <definedName name="gia_tien" localSheetId="14">#REF!</definedName>
    <definedName name="gia_tien" localSheetId="19">#REF!</definedName>
    <definedName name="gia_tien" localSheetId="20">#REF!</definedName>
    <definedName name="gia_tien">#REF!</definedName>
    <definedName name="gia_tien_1" localSheetId="15">#REF!</definedName>
    <definedName name="gia_tien_1" localSheetId="17">#REF!</definedName>
    <definedName name="gia_tien_1">#REF!</definedName>
    <definedName name="gia_tien_2" localSheetId="15">#REF!</definedName>
    <definedName name="gia_tien_2" localSheetId="17">#REF!</definedName>
    <definedName name="gia_tien_2">#REF!</definedName>
    <definedName name="gia_tien_20" localSheetId="15">#REF!</definedName>
    <definedName name="gia_tien_20" localSheetId="17">#REF!</definedName>
    <definedName name="gia_tien_20">#REF!</definedName>
    <definedName name="gia_tien_3" localSheetId="15">#REF!</definedName>
    <definedName name="gia_tien_3" localSheetId="17">#REF!</definedName>
    <definedName name="gia_tien_3">#REF!</definedName>
    <definedName name="gia_tien_BTN" localSheetId="15">#REF!</definedName>
    <definedName name="gia_tien_BTN" localSheetId="16">#REF!</definedName>
    <definedName name="gia_tien_BTN" localSheetId="17">#REF!</definedName>
    <definedName name="gia_tien_BTN" localSheetId="14">#REF!</definedName>
    <definedName name="gia_tien_BTN" localSheetId="19">#REF!</definedName>
    <definedName name="gia_tien_BTN" localSheetId="20">#REF!</definedName>
    <definedName name="gia_tien_BTN">#REF!</definedName>
    <definedName name="gia_tien_BTN_20" localSheetId="15">#REF!</definedName>
    <definedName name="gia_tien_BTN_20" localSheetId="17">#REF!</definedName>
    <definedName name="gia_tien_BTN_20">#REF!</definedName>
    <definedName name="gia_tien_BTN_28" localSheetId="15">#REF!</definedName>
    <definedName name="gia_tien_BTN_28" localSheetId="17">#REF!</definedName>
    <definedName name="gia_tien_BTN_28">#REF!</definedName>
    <definedName name="gia_tri_1" localSheetId="15">#REF!</definedName>
    <definedName name="gia_tri_1" localSheetId="17">#REF!</definedName>
    <definedName name="gia_tri_1">#REF!</definedName>
    <definedName name="gia_tri_1_20" localSheetId="15">#REF!</definedName>
    <definedName name="gia_tri_1_20" localSheetId="17">#REF!</definedName>
    <definedName name="gia_tri_1_20">#REF!</definedName>
    <definedName name="gia_tri_1_28" localSheetId="15">#REF!</definedName>
    <definedName name="gia_tri_1_28" localSheetId="17">#REF!</definedName>
    <definedName name="gia_tri_1_28">#REF!</definedName>
    <definedName name="gia_tri_1_BTN" localSheetId="15">#REF!</definedName>
    <definedName name="gia_tri_1_BTN" localSheetId="17">#REF!</definedName>
    <definedName name="gia_tri_1_BTN">#REF!</definedName>
    <definedName name="gia_tri_1_BTN_20" localSheetId="15">#REF!</definedName>
    <definedName name="gia_tri_1_BTN_20" localSheetId="17">#REF!</definedName>
    <definedName name="gia_tri_1_BTN_20">#REF!</definedName>
    <definedName name="gia_tri_1_BTN_28" localSheetId="15">#REF!</definedName>
    <definedName name="gia_tri_1_BTN_28" localSheetId="17">#REF!</definedName>
    <definedName name="gia_tri_1_BTN_28">#REF!</definedName>
    <definedName name="gia_tri_1BTN" localSheetId="15">#REF!</definedName>
    <definedName name="gia_tri_1BTN" localSheetId="17">#REF!</definedName>
    <definedName name="gia_tri_1BTN">#REF!</definedName>
    <definedName name="gia_tri_1BTN_20" localSheetId="15">#REF!</definedName>
    <definedName name="gia_tri_1BTN_20" localSheetId="17">#REF!</definedName>
    <definedName name="gia_tri_1BTN_20">#REF!</definedName>
    <definedName name="gia_tri_1BTN_28" localSheetId="15">#REF!</definedName>
    <definedName name="gia_tri_1BTN_28" localSheetId="17">#REF!</definedName>
    <definedName name="gia_tri_1BTN_28">#REF!</definedName>
    <definedName name="gia_tri_2" localSheetId="15">#REF!</definedName>
    <definedName name="gia_tri_2" localSheetId="17">#REF!</definedName>
    <definedName name="gia_tri_2">#REF!</definedName>
    <definedName name="gia_tri_2_20" localSheetId="15">#REF!</definedName>
    <definedName name="gia_tri_2_20" localSheetId="17">#REF!</definedName>
    <definedName name="gia_tri_2_20">#REF!</definedName>
    <definedName name="gia_tri_2_28" localSheetId="15">#REF!</definedName>
    <definedName name="gia_tri_2_28" localSheetId="17">#REF!</definedName>
    <definedName name="gia_tri_2_28">#REF!</definedName>
    <definedName name="gia_tri_2_BTN" localSheetId="15">#REF!</definedName>
    <definedName name="gia_tri_2_BTN" localSheetId="17">#REF!</definedName>
    <definedName name="gia_tri_2_BTN">#REF!</definedName>
    <definedName name="gia_tri_2_BTN_20" localSheetId="15">#REF!</definedName>
    <definedName name="gia_tri_2_BTN_20" localSheetId="17">#REF!</definedName>
    <definedName name="gia_tri_2_BTN_20">#REF!</definedName>
    <definedName name="gia_tri_2_BTN_28" localSheetId="15">#REF!</definedName>
    <definedName name="gia_tri_2_BTN_28" localSheetId="17">#REF!</definedName>
    <definedName name="gia_tri_2_BTN_28">#REF!</definedName>
    <definedName name="gia_tri_2BTN" localSheetId="15">#REF!</definedName>
    <definedName name="gia_tri_2BTN" localSheetId="17">#REF!</definedName>
    <definedName name="gia_tri_2BTN">#REF!</definedName>
    <definedName name="gia_tri_2BTN_20" localSheetId="15">#REF!</definedName>
    <definedName name="gia_tri_2BTN_20" localSheetId="17">#REF!</definedName>
    <definedName name="gia_tri_2BTN_20">#REF!</definedName>
    <definedName name="gia_tri_2BTN_28" localSheetId="15">#REF!</definedName>
    <definedName name="gia_tri_2BTN_28" localSheetId="17">#REF!</definedName>
    <definedName name="gia_tri_2BTN_28">#REF!</definedName>
    <definedName name="gia_tri_3" localSheetId="15">#REF!</definedName>
    <definedName name="gia_tri_3" localSheetId="17">#REF!</definedName>
    <definedName name="gia_tri_3">#REF!</definedName>
    <definedName name="gia_tri_3_20" localSheetId="15">#REF!</definedName>
    <definedName name="gia_tri_3_20" localSheetId="17">#REF!</definedName>
    <definedName name="gia_tri_3_20">#REF!</definedName>
    <definedName name="gia_tri_3_28" localSheetId="15">#REF!</definedName>
    <definedName name="gia_tri_3_28" localSheetId="17">#REF!</definedName>
    <definedName name="gia_tri_3_28">#REF!</definedName>
    <definedName name="gia_tri_3_BTN" localSheetId="15">#REF!</definedName>
    <definedName name="gia_tri_3_BTN" localSheetId="17">#REF!</definedName>
    <definedName name="gia_tri_3_BTN">#REF!</definedName>
    <definedName name="gia_tri_3_BTN_20" localSheetId="15">#REF!</definedName>
    <definedName name="gia_tri_3_BTN_20" localSheetId="17">#REF!</definedName>
    <definedName name="gia_tri_3_BTN_20">#REF!</definedName>
    <definedName name="gia_tri_3_BTN_28" localSheetId="15">#REF!</definedName>
    <definedName name="gia_tri_3_BTN_28" localSheetId="17">#REF!</definedName>
    <definedName name="gia_tri_3_BTN_28">#REF!</definedName>
    <definedName name="gia_tri_3BTN" localSheetId="15">#REF!</definedName>
    <definedName name="gia_tri_3BTN" localSheetId="17">#REF!</definedName>
    <definedName name="gia_tri_3BTN">#REF!</definedName>
    <definedName name="gia_tri_3BTN_20" localSheetId="15">#REF!</definedName>
    <definedName name="gia_tri_3BTN_20" localSheetId="17">#REF!</definedName>
    <definedName name="gia_tri_3BTN_20">#REF!</definedName>
    <definedName name="gia_tri_3BTN_28" localSheetId="15">#REF!</definedName>
    <definedName name="gia_tri_3BTN_28" localSheetId="17">#REF!</definedName>
    <definedName name="gia_tri_3BTN_28">#REF!</definedName>
    <definedName name="Gia_VT" localSheetId="15">#REF!</definedName>
    <definedName name="Gia_VT" localSheetId="17">#REF!</definedName>
    <definedName name="Gia_VT">#REF!</definedName>
    <definedName name="Gia_VT_20" localSheetId="15">#REF!</definedName>
    <definedName name="Gia_VT_20" localSheetId="17">#REF!</definedName>
    <definedName name="Gia_VT_20">#REF!</definedName>
    <definedName name="Gia_VT_28" localSheetId="15">#REF!</definedName>
    <definedName name="Gia_VT_28" localSheetId="17">#REF!</definedName>
    <definedName name="Gia_VT_28">#REF!</definedName>
    <definedName name="GIA_XEPANGHIENG_Q" localSheetId="15">#REF!</definedName>
    <definedName name="GIA_XEPANGHIENG_Q" localSheetId="17">#REF!</definedName>
    <definedName name="GIA_XEPANGHIENG_Q">#REF!</definedName>
    <definedName name="GIABAN" localSheetId="15">#REF!</definedName>
    <definedName name="GIABAN" localSheetId="17">#REF!</definedName>
    <definedName name="GIABAN">#REF!</definedName>
    <definedName name="giaca" localSheetId="15">#REF!</definedName>
    <definedName name="giaca" localSheetId="17">#REF!</definedName>
    <definedName name="giaca">#REF!</definedName>
    <definedName name="GiaCaMay" localSheetId="15">#REF!</definedName>
    <definedName name="GiaCaMay" localSheetId="17">#REF!</definedName>
    <definedName name="GiaCaMay">#REF!</definedName>
    <definedName name="GiacapAvanxoanLVABCXLPE">"$#REF!.$B$361:$D$387"</definedName>
    <definedName name="GiacapAvanxoanLVABCXLPE_26" localSheetId="15">#REF!</definedName>
    <definedName name="GiacapAvanxoanLVABCXLPE_26" localSheetId="17">#REF!</definedName>
    <definedName name="GiacapAvanxoanLVABCXLPE_26">#REF!</definedName>
    <definedName name="GiacapAvanxoanLVABCXLPE_28" localSheetId="15">#REF!</definedName>
    <definedName name="GiacapAvanxoanLVABCXLPE_28" localSheetId="17">#REF!</definedName>
    <definedName name="GiacapAvanxoanLVABCXLPE_28">#REF!</definedName>
    <definedName name="GiacapAvanxoanLVABCXLPE_3">"$#REF!.$B$361:$D$387"</definedName>
    <definedName name="GiacapbocCuXLPEPVCDSTAPVCloaiCEVVST">"$#REF!.$B$405:$D$414"</definedName>
    <definedName name="GiacapbocCuXLPEPVCDSTAPVCloaiCEVVST_26" localSheetId="15">#REF!</definedName>
    <definedName name="GiacapbocCuXLPEPVCDSTAPVCloaiCEVVST_26" localSheetId="17">#REF!</definedName>
    <definedName name="GiacapbocCuXLPEPVCDSTAPVCloaiCEVVST_26">#REF!</definedName>
    <definedName name="GiacapbocCuXLPEPVCDSTAPVCloaiCEVVST_28" localSheetId="15">#REF!</definedName>
    <definedName name="GiacapbocCuXLPEPVCDSTAPVCloaiCEVVST_28" localSheetId="17">#REF!</definedName>
    <definedName name="GiacapbocCuXLPEPVCDSTAPVCloaiCEVVST_28">#REF!</definedName>
    <definedName name="GiacapbocCuXLPEPVCDSTAPVCloaiCEVVST_3">"$#REF!.$B$405:$D$414"</definedName>
    <definedName name="GiacapbocCuXLPEPVCDSTPVCloaiCEVVST12den24kV">"$#REF!.$B$436:$D$444"</definedName>
    <definedName name="GiacapbocCuXLPEPVCDSTPVCloaiCEVVST12den24kV_26" localSheetId="15">#REF!</definedName>
    <definedName name="GiacapbocCuXLPEPVCDSTPVCloaiCEVVST12den24kV_26" localSheetId="17">#REF!</definedName>
    <definedName name="GiacapbocCuXLPEPVCDSTPVCloaiCEVVST12den24kV_26">#REF!</definedName>
    <definedName name="GiacapbocCuXLPEPVCDSTPVCloaiCEVVST12den24kV_28" localSheetId="15">#REF!</definedName>
    <definedName name="GiacapbocCuXLPEPVCDSTPVCloaiCEVVST12den24kV_28" localSheetId="17">#REF!</definedName>
    <definedName name="GiacapbocCuXLPEPVCDSTPVCloaiCEVVST12den24kV_28">#REF!</definedName>
    <definedName name="GiacapbocCuXLPEPVCDSTPVCloaiCEVVST12den24kV_3">"$#REF!.$B$436:$D$444"</definedName>
    <definedName name="GiacapbocCuXLPEPVCDSTPVCloaiCEVVST18den35kV">"$#REF!.$B$476:$D$484"</definedName>
    <definedName name="GiacapbocCuXLPEPVCDSTPVCloaiCEVVST18den35kV_26" localSheetId="15">#REF!</definedName>
    <definedName name="GiacapbocCuXLPEPVCDSTPVCloaiCEVVST18den35kV_26" localSheetId="17">#REF!</definedName>
    <definedName name="GiacapbocCuXLPEPVCDSTPVCloaiCEVVST18den35kV_26">#REF!</definedName>
    <definedName name="GiacapbocCuXLPEPVCDSTPVCloaiCEVVST18den35kV_28" localSheetId="15">#REF!</definedName>
    <definedName name="GiacapbocCuXLPEPVCDSTPVCloaiCEVVST18den35kV_28" localSheetId="17">#REF!</definedName>
    <definedName name="GiacapbocCuXLPEPVCDSTPVCloaiCEVVST18den35kV_28">#REF!</definedName>
    <definedName name="GiacapbocCuXLPEPVCDSTPVCloaiCEVVST18den35kV_3">"$#REF!.$B$476:$D$484"</definedName>
    <definedName name="GiacapbocCuXLPEPVCloaiCEV">"$#REF!.$B$389:$D$403"</definedName>
    <definedName name="GiacapbocCuXLPEPVCloaiCEV_26" localSheetId="15">#REF!</definedName>
    <definedName name="GiacapbocCuXLPEPVCloaiCEV_26" localSheetId="17">#REF!</definedName>
    <definedName name="GiacapbocCuXLPEPVCloaiCEV_26">#REF!</definedName>
    <definedName name="GiacapbocCuXLPEPVCloaiCEV_28" localSheetId="15">#REF!</definedName>
    <definedName name="GiacapbocCuXLPEPVCloaiCEV_28" localSheetId="17">#REF!</definedName>
    <definedName name="GiacapbocCuXLPEPVCloaiCEV_28">#REF!</definedName>
    <definedName name="GiacapbocCuXLPEPVCloaiCEV_3">"$#REF!.$B$389:$D$403"</definedName>
    <definedName name="GiacapbocCuXLPEPVCloaiCEV12den24kV">"$#REF!.$B$416:$D$424"</definedName>
    <definedName name="GiacapbocCuXLPEPVCloaiCEV12den24kV_26" localSheetId="15">#REF!</definedName>
    <definedName name="GiacapbocCuXLPEPVCloaiCEV12den24kV_26" localSheetId="17">#REF!</definedName>
    <definedName name="GiacapbocCuXLPEPVCloaiCEV12den24kV_26">#REF!</definedName>
    <definedName name="GiacapbocCuXLPEPVCloaiCEV12den24kV_28" localSheetId="15">#REF!</definedName>
    <definedName name="GiacapbocCuXLPEPVCloaiCEV12den24kV_28" localSheetId="17">#REF!</definedName>
    <definedName name="GiacapbocCuXLPEPVCloaiCEV12den24kV_28">#REF!</definedName>
    <definedName name="GiacapbocCuXLPEPVCloaiCEV12den24kV_3">"$#REF!.$B$416:$D$424"</definedName>
    <definedName name="GiacapbocCuXLPEPVCloaiCEV18den35kV">"$#REF!.$B$456:$D$464"</definedName>
    <definedName name="GiacapbocCuXLPEPVCloaiCEV18den35kV_26" localSheetId="15">#REF!</definedName>
    <definedName name="GiacapbocCuXLPEPVCloaiCEV18den35kV_26" localSheetId="17">#REF!</definedName>
    <definedName name="GiacapbocCuXLPEPVCloaiCEV18den35kV_26">#REF!</definedName>
    <definedName name="GiacapbocCuXLPEPVCloaiCEV18den35kV_28" localSheetId="15">#REF!</definedName>
    <definedName name="GiacapbocCuXLPEPVCloaiCEV18den35kV_28" localSheetId="17">#REF!</definedName>
    <definedName name="GiacapbocCuXLPEPVCloaiCEV18den35kV_28">#REF!</definedName>
    <definedName name="GiacapbocCuXLPEPVCloaiCEV18den35kV_3">"$#REF!.$B$456:$D$464"</definedName>
    <definedName name="GiacapbocCuXLPEPVCPVCloaiCEVV12den24kV">"$#REF!.$B$426:$D$434"</definedName>
    <definedName name="GiacapbocCuXLPEPVCPVCloaiCEVV12den24kV_26" localSheetId="15">#REF!</definedName>
    <definedName name="GiacapbocCuXLPEPVCPVCloaiCEVV12den24kV_26" localSheetId="17">#REF!</definedName>
    <definedName name="GiacapbocCuXLPEPVCPVCloaiCEVV12den24kV_26">#REF!</definedName>
    <definedName name="GiacapbocCuXLPEPVCPVCloaiCEVV12den24kV_28" localSheetId="15">#REF!</definedName>
    <definedName name="GiacapbocCuXLPEPVCPVCloaiCEVV12den24kV_28" localSheetId="17">#REF!</definedName>
    <definedName name="GiacapbocCuXLPEPVCPVCloaiCEVV12den24kV_28">#REF!</definedName>
    <definedName name="GiacapbocCuXLPEPVCPVCloaiCEVV12den24kV_3">"$#REF!.$B$426:$D$434"</definedName>
    <definedName name="GiacapbocCuXLPEPVCSWPVCloaiCEVVSW12den24kV">"$#REF!.$B$446:$D$454"</definedName>
    <definedName name="GiacapbocCuXLPEPVCSWPVCloaiCEVVSW12den24kV_26" localSheetId="15">#REF!</definedName>
    <definedName name="GiacapbocCuXLPEPVCSWPVCloaiCEVVSW12den24kV_26" localSheetId="17">#REF!</definedName>
    <definedName name="GiacapbocCuXLPEPVCSWPVCloaiCEVVSW12den24kV_26">#REF!</definedName>
    <definedName name="GiacapbocCuXLPEPVCSWPVCloaiCEVVSW12den24kV_28" localSheetId="15">#REF!</definedName>
    <definedName name="GiacapbocCuXLPEPVCSWPVCloaiCEVVSW12den24kV_28" localSheetId="17">#REF!</definedName>
    <definedName name="GiacapbocCuXLPEPVCSWPVCloaiCEVVSW12den24kV_28">#REF!</definedName>
    <definedName name="GiacapbocCuXLPEPVCSWPVCloaiCEVVSW12den24kV_3">"$#REF!.$B$446:$D$454"</definedName>
    <definedName name="GiacapbocCuXLPEPVCSWPVCloaiCEVVSW18den35kV">"$#REF!.$B$486:$D$494"</definedName>
    <definedName name="GiacapbocCuXLPEPVCSWPVCloaiCEVVSW18den35kV_26" localSheetId="15">#REF!</definedName>
    <definedName name="GiacapbocCuXLPEPVCSWPVCloaiCEVVSW18den35kV_26" localSheetId="17">#REF!</definedName>
    <definedName name="GiacapbocCuXLPEPVCSWPVCloaiCEVVSW18den35kV_26">#REF!</definedName>
    <definedName name="GiacapbocCuXLPEPVCSWPVCloaiCEVVSW18den35kV_28" localSheetId="15">#REF!</definedName>
    <definedName name="GiacapbocCuXLPEPVCSWPVCloaiCEVVSW18den35kV_28" localSheetId="17">#REF!</definedName>
    <definedName name="GiacapbocCuXLPEPVCSWPVCloaiCEVVSW18den35kV_28">#REF!</definedName>
    <definedName name="GiacapbocCuXLPEPVCSWPVCloaiCEVVSW18den35kV_3">"$#REF!.$B$486:$D$494"</definedName>
    <definedName name="giacong" localSheetId="15">#REF!</definedName>
    <definedName name="giacong" localSheetId="17">#REF!</definedName>
    <definedName name="giacong">#REF!</definedName>
    <definedName name="giacong_28" localSheetId="15">#REF!</definedName>
    <definedName name="giacong_28" localSheetId="17">#REF!</definedName>
    <definedName name="giacong_28">#REF!</definedName>
    <definedName name="Giacuoc" localSheetId="15">#REF!</definedName>
    <definedName name="Giacuoc" localSheetId="17">#REF!</definedName>
    <definedName name="Giacuoc">#REF!</definedName>
    <definedName name="Giacuoc_20" localSheetId="15">#REF!</definedName>
    <definedName name="Giacuoc_20" localSheetId="17">#REF!</definedName>
    <definedName name="Giacuoc_20">#REF!</definedName>
    <definedName name="Giacuoc_28" localSheetId="15">#REF!</definedName>
    <definedName name="Giacuoc_28" localSheetId="17">#REF!</definedName>
    <definedName name="Giacuoc_28">#REF!</definedName>
    <definedName name="GiadayACbocPVC">"$#REF!.$B$208:$D$222"</definedName>
    <definedName name="GiadayACbocPVC_26" localSheetId="15">#REF!</definedName>
    <definedName name="GiadayACbocPVC_26" localSheetId="17">#REF!</definedName>
    <definedName name="GiadayACbocPVC_26">#REF!</definedName>
    <definedName name="GiadayACbocPVC_28" localSheetId="15">#REF!</definedName>
    <definedName name="GiadayACbocPVC_28" localSheetId="17">#REF!</definedName>
    <definedName name="GiadayACbocPVC_28">#REF!</definedName>
    <definedName name="GiadayACbocPVC_3">"$#REF!.$B$208:$D$222"</definedName>
    <definedName name="GiadayAS">"$#REF!.$B$198:$D$206"</definedName>
    <definedName name="GiadayAS_26" localSheetId="15">#REF!</definedName>
    <definedName name="GiadayAS_26" localSheetId="17">#REF!</definedName>
    <definedName name="GiadayAS_26">#REF!</definedName>
    <definedName name="GiadayAS_28" localSheetId="15">#REF!</definedName>
    <definedName name="GiadayAS_28" localSheetId="17">#REF!</definedName>
    <definedName name="GiadayAS_28">#REF!</definedName>
    <definedName name="GiadayAS_3">"$#REF!.$B$198:$D$206"</definedName>
    <definedName name="GiadayAtran">"$#REF!.$B$224:$D$235"</definedName>
    <definedName name="GiadayAtran_26" localSheetId="15">#REF!</definedName>
    <definedName name="GiadayAtran_26" localSheetId="17">#REF!</definedName>
    <definedName name="GiadayAtran_26">#REF!</definedName>
    <definedName name="GiadayAtran_28" localSheetId="15">#REF!</definedName>
    <definedName name="GiadayAtran_28" localSheetId="17">#REF!</definedName>
    <definedName name="GiadayAtran_28">#REF!</definedName>
    <definedName name="GiadayAtran_3">"$#REF!.$B$224:$D$235"</definedName>
    <definedName name="GiadayAV">"$#REF!.$B$237:$D$248"</definedName>
    <definedName name="GiadayAV_26" localSheetId="15">#REF!</definedName>
    <definedName name="GiadayAV_26" localSheetId="17">#REF!</definedName>
    <definedName name="GiadayAV_26">#REF!</definedName>
    <definedName name="GiadayAV_28" localSheetId="15">#REF!</definedName>
    <definedName name="GiadayAV_28" localSheetId="17">#REF!</definedName>
    <definedName name="GiadayAV_28">#REF!</definedName>
    <definedName name="GiadayAV_3">"$#REF!.$B$237:$D$248"</definedName>
    <definedName name="GiadayAXLPE1kVlkyhieuAE">"$#REF!.$B$250:$D$256"</definedName>
    <definedName name="GiadayAXLPE1kVlkyhieuAE_26" localSheetId="15">#REF!</definedName>
    <definedName name="GiadayAXLPE1kVlkyhieuAE_26" localSheetId="17">#REF!</definedName>
    <definedName name="GiadayAXLPE1kVlkyhieuAE_26">#REF!</definedName>
    <definedName name="GiadayAXLPE1kVlkyhieuAE_28" localSheetId="15">#REF!</definedName>
    <definedName name="GiadayAXLPE1kVlkyhieuAE_28" localSheetId="17">#REF!</definedName>
    <definedName name="GiadayAXLPE1kVlkyhieuAE_28">#REF!</definedName>
    <definedName name="GiadayAXLPE1kVlkyhieuAE_3">"$#REF!.$B$250:$D$256"</definedName>
    <definedName name="GiadaycapCEV">"$#REF!.$B$284:$D$295"</definedName>
    <definedName name="GiadaycapCEV_26" localSheetId="15">#REF!</definedName>
    <definedName name="GiadaycapCEV_26" localSheetId="17">#REF!</definedName>
    <definedName name="GiadaycapCEV_26">#REF!</definedName>
    <definedName name="GiadaycapCEV_28" localSheetId="15">#REF!</definedName>
    <definedName name="GiadaycapCEV_28" localSheetId="17">#REF!</definedName>
    <definedName name="GiadaycapCEV_28">#REF!</definedName>
    <definedName name="GiadaycapCEV_3">"$#REF!.$B$284:$D$295"</definedName>
    <definedName name="GiadaycapCuPVC600V">"$#REF!.$B$271:$D$282"</definedName>
    <definedName name="GiadaycapCuPVC600V_26" localSheetId="15">#REF!</definedName>
    <definedName name="GiadaycapCuPVC600V_26" localSheetId="17">#REF!</definedName>
    <definedName name="GiadaycapCuPVC600V_26">#REF!</definedName>
    <definedName name="GiadaycapCuPVC600V_28" localSheetId="15">#REF!</definedName>
    <definedName name="GiadaycapCuPVC600V_28" localSheetId="17">#REF!</definedName>
    <definedName name="GiadaycapCuPVC600V_28">#REF!</definedName>
    <definedName name="GiadaycapCuPVC600V_3">"$#REF!.$B$271:$D$282"</definedName>
    <definedName name="GiadayCVV">"$#REF!.$B$297:$D$359"</definedName>
    <definedName name="GiadayCVV_26" localSheetId="15">#REF!</definedName>
    <definedName name="GiadayCVV_26" localSheetId="17">#REF!</definedName>
    <definedName name="GiadayCVV_26">#REF!</definedName>
    <definedName name="GiadayCVV_28" localSheetId="15">#REF!</definedName>
    <definedName name="GiadayCVV_28" localSheetId="17">#REF!</definedName>
    <definedName name="GiadayCVV_28">#REF!</definedName>
    <definedName name="GiadayCVV_3">"$#REF!.$B$297:$D$359"</definedName>
    <definedName name="GiadayMtran">"$#REF!.$B$258:$D$269"</definedName>
    <definedName name="GiadayMtran_26" localSheetId="15">#REF!</definedName>
    <definedName name="GiadayMtran_26" localSheetId="17">#REF!</definedName>
    <definedName name="GiadayMtran_26">#REF!</definedName>
    <definedName name="GiadayMtran_28" localSheetId="15">#REF!</definedName>
    <definedName name="GiadayMtran_28" localSheetId="17">#REF!</definedName>
    <definedName name="GiadayMtran_28">#REF!</definedName>
    <definedName name="GiadayMtran_3">"$#REF!.$B$258:$D$269"</definedName>
    <definedName name="GiaHaNoiT2_2002_Q" localSheetId="15">#REF!</definedName>
    <definedName name="GiaHaNoiT2_2002_Q" localSheetId="17">#REF!</definedName>
    <definedName name="GiaHaNoiT2_2002_Q">#REF!</definedName>
    <definedName name="GIAMUA" localSheetId="15">#REF!</definedName>
    <definedName name="GIAMUA" localSheetId="17">#REF!</definedName>
    <definedName name="GIAMUA">#REF!</definedName>
    <definedName name="giang" localSheetId="15" hidden="1">{"'Sheet1'!$L$16"}</definedName>
    <definedName name="giang" localSheetId="16" hidden="1">{"'Sheet1'!$L$16"}</definedName>
    <definedName name="giang" localSheetId="17" hidden="1">{"'Sheet1'!$L$16"}</definedName>
    <definedName name="giang" localSheetId="14" hidden="1">{"'Sheet1'!$L$16"}</definedName>
    <definedName name="giang" hidden="1">{"'Sheet1'!$L$16"}</definedName>
    <definedName name="giap" localSheetId="15" hidden="1">{"'Sheet1'!$L$16"}</definedName>
    <definedName name="giap" localSheetId="16" hidden="1">{"'Sheet1'!$L$16"}</definedName>
    <definedName name="giap" localSheetId="17" hidden="1">{"'Sheet1'!$L$16"}</definedName>
    <definedName name="giap" localSheetId="14" hidden="1">{"'Sheet1'!$L$16"}</definedName>
    <definedName name="giap" hidden="1">{"'Sheet1'!$L$16"}</definedName>
    <definedName name="Giasatthep">"$#REF!.$B$193:$D$195"</definedName>
    <definedName name="Giasatthep_26" localSheetId="15">#REF!</definedName>
    <definedName name="Giasatthep_26" localSheetId="17">#REF!</definedName>
    <definedName name="Giasatthep_26">#REF!</definedName>
    <definedName name="Giasatthep_28" localSheetId="15">#REF!</definedName>
    <definedName name="Giasatthep_28" localSheetId="17">#REF!</definedName>
    <definedName name="Giasatthep_28">#REF!</definedName>
    <definedName name="Giasatthep_3">"$#REF!.$B$193:$D$195"</definedName>
    <definedName name="giatrinhap" localSheetId="15">#REF!</definedName>
    <definedName name="giatrinhap" localSheetId="16">#REF!</definedName>
    <definedName name="giatrinhap" localSheetId="17">#REF!</definedName>
    <definedName name="giatrinhap" localSheetId="14">#REF!</definedName>
    <definedName name="giatrinhap" localSheetId="20">#REF!</definedName>
    <definedName name="giatrinhap">#REF!</definedName>
    <definedName name="Giavatlieukhac">"$#REF!.$B$69:$D$77"</definedName>
    <definedName name="Giavatlieukhac_26" localSheetId="15">#REF!</definedName>
    <definedName name="Giavatlieukhac_26" localSheetId="17">#REF!</definedName>
    <definedName name="Giavatlieukhac_26">#REF!</definedName>
    <definedName name="Giavatlieukhac_28" localSheetId="15">#REF!</definedName>
    <definedName name="Giavatlieukhac_28" localSheetId="17">#REF!</definedName>
    <definedName name="Giavatlieukhac_28">#REF!</definedName>
    <definedName name="Giavatlieukhac_3">"$#REF!.$B$69:$D$77"</definedName>
    <definedName name="GIAVL_KHECAC" localSheetId="15">#REF!</definedName>
    <definedName name="GIAVL_KHECAC" localSheetId="17">#REF!</definedName>
    <definedName name="GIAVL_KHECAC">#REF!</definedName>
    <definedName name="GIAVL_TRALY" localSheetId="15">#REF!</definedName>
    <definedName name="GIAVL_TRALY" localSheetId="16">#REF!</definedName>
    <definedName name="GIAVL_TRALY" localSheetId="17">#REF!</definedName>
    <definedName name="GIAVL_TRALY" localSheetId="14">#REF!</definedName>
    <definedName name="GIAVL_TRALY" localSheetId="20">#REF!</definedName>
    <definedName name="GIAVL_TRALY">#REF!</definedName>
    <definedName name="GIAVLIEUTN" localSheetId="15">#REF!</definedName>
    <definedName name="GIAVLIEUTN" localSheetId="17">#REF!</definedName>
    <definedName name="GIAVLIEUTN">#REF!</definedName>
    <definedName name="GIAVLIEUTN_20" localSheetId="15">#REF!</definedName>
    <definedName name="GIAVLIEUTN_20" localSheetId="17">#REF!</definedName>
    <definedName name="GIAVLIEUTN_20">#REF!</definedName>
    <definedName name="GIAVLIEUTN_28" localSheetId="15">#REF!</definedName>
    <definedName name="GIAVLIEUTN_28" localSheetId="17">#REF!</definedName>
    <definedName name="GIAVLIEUTN_28">#REF!</definedName>
    <definedName name="giaVLxhien" localSheetId="15">#REF!</definedName>
    <definedName name="giaVLxhien" localSheetId="17">#REF!</definedName>
    <definedName name="giaVLxhien">#REF!</definedName>
    <definedName name="gica_bq" localSheetId="15">#REF!</definedName>
    <definedName name="gica_bq" localSheetId="17">#REF!</definedName>
    <definedName name="gica_bq">#REF!</definedName>
    <definedName name="gica_bv" localSheetId="15">#REF!</definedName>
    <definedName name="gica_bv" localSheetId="17">#REF!</definedName>
    <definedName name="gica_bv">#REF!</definedName>
    <definedName name="gica_ck" localSheetId="15">#REF!</definedName>
    <definedName name="gica_ck" localSheetId="17">#REF!</definedName>
    <definedName name="gica_ck">#REF!</definedName>
    <definedName name="gica_d1" localSheetId="15">#REF!</definedName>
    <definedName name="gica_d1" localSheetId="17">#REF!</definedName>
    <definedName name="gica_d1">#REF!</definedName>
    <definedName name="gica_d2" localSheetId="15">#REF!</definedName>
    <definedName name="gica_d2" localSheetId="17">#REF!</definedName>
    <definedName name="gica_d2">#REF!</definedName>
    <definedName name="gica_d3" localSheetId="15">#REF!</definedName>
    <definedName name="gica_d3" localSheetId="17">#REF!</definedName>
    <definedName name="gica_d3">#REF!</definedName>
    <definedName name="gica_dl" localSheetId="15">#REF!</definedName>
    <definedName name="gica_dl" localSheetId="17">#REF!</definedName>
    <definedName name="gica_dl">#REF!</definedName>
    <definedName name="gica_kcs" localSheetId="15">#REF!</definedName>
    <definedName name="gica_kcs" localSheetId="17">#REF!</definedName>
    <definedName name="gica_kcs">#REF!</definedName>
    <definedName name="gica_nb" localSheetId="15">#REF!</definedName>
    <definedName name="gica_nb" localSheetId="17">#REF!</definedName>
    <definedName name="gica_nb">#REF!</definedName>
    <definedName name="gica_ngio" localSheetId="15">#REF!</definedName>
    <definedName name="gica_ngio" localSheetId="17">#REF!</definedName>
    <definedName name="gica_ngio">#REF!</definedName>
    <definedName name="gica_nv" localSheetId="15">#REF!</definedName>
    <definedName name="gica_nv" localSheetId="17">#REF!</definedName>
    <definedName name="gica_nv">#REF!</definedName>
    <definedName name="gica_t3" localSheetId="15">#REF!</definedName>
    <definedName name="gica_t3" localSheetId="17">#REF!</definedName>
    <definedName name="gica_t3">#REF!</definedName>
    <definedName name="gica_t4" localSheetId="15">#REF!</definedName>
    <definedName name="gica_t4" localSheetId="17">#REF!</definedName>
    <definedName name="gica_t4">#REF!</definedName>
    <definedName name="gica_t5" localSheetId="15">#REF!</definedName>
    <definedName name="gica_t5" localSheetId="17">#REF!</definedName>
    <definedName name="gica_t5">#REF!</definedName>
    <definedName name="gica_t6" localSheetId="15">#REF!</definedName>
    <definedName name="gica_t6" localSheetId="17">#REF!</definedName>
    <definedName name="gica_t6">#REF!</definedName>
    <definedName name="gica_tc" localSheetId="15">#REF!</definedName>
    <definedName name="gica_tc" localSheetId="17">#REF!</definedName>
    <definedName name="gica_tc">#REF!</definedName>
    <definedName name="gica_tm" localSheetId="15">#REF!</definedName>
    <definedName name="gica_tm" localSheetId="17">#REF!</definedName>
    <definedName name="gica_tm">#REF!</definedName>
    <definedName name="gica_vs" localSheetId="15">#REF!</definedName>
    <definedName name="gica_vs" localSheetId="17">#REF!</definedName>
    <definedName name="gica_vs">#REF!</definedName>
    <definedName name="gica_xh" localSheetId="15">#REF!</definedName>
    <definedName name="gica_xh" localSheetId="17">#REF!</definedName>
    <definedName name="gica_xh">#REF!</definedName>
    <definedName name="GID1_1" localSheetId="15">#REF!</definedName>
    <definedName name="GID1_1" localSheetId="17">#REF!</definedName>
    <definedName name="GID1_1">#REF!</definedName>
    <definedName name="GID1_2" localSheetId="15">#REF!</definedName>
    <definedName name="GID1_2" localSheetId="17">#REF!</definedName>
    <definedName name="GID1_2">#REF!</definedName>
    <definedName name="GID1_20" localSheetId="15">#REF!</definedName>
    <definedName name="GID1_20" localSheetId="17">#REF!</definedName>
    <definedName name="GID1_20">#REF!</definedName>
    <definedName name="GID1_25" localSheetId="15">#REF!</definedName>
    <definedName name="GID1_25" localSheetId="17">#REF!</definedName>
    <definedName name="GID1_25">#REF!</definedName>
    <definedName name="GID1_26" localSheetId="15">#REF!</definedName>
    <definedName name="GID1_26" localSheetId="17">#REF!</definedName>
    <definedName name="GID1_26">#REF!</definedName>
    <definedName name="GID1_28" localSheetId="15">#REF!</definedName>
    <definedName name="GID1_28" localSheetId="17">#REF!</definedName>
    <definedName name="GID1_28">#REF!</definedName>
    <definedName name="GID1_3_1" localSheetId="15">#REF!</definedName>
    <definedName name="GID1_3_1" localSheetId="17">#REF!</definedName>
    <definedName name="GID1_3_1">#REF!</definedName>
    <definedName name="GID1_3_2" localSheetId="15">#REF!</definedName>
    <definedName name="GID1_3_2" localSheetId="17">#REF!</definedName>
    <definedName name="GID1_3_2">#REF!</definedName>
    <definedName name="GID1_3_20" localSheetId="15">#REF!</definedName>
    <definedName name="GID1_3_20" localSheetId="17">#REF!</definedName>
    <definedName name="GID1_3_20">#REF!</definedName>
    <definedName name="GID1_3_25" localSheetId="15">#REF!</definedName>
    <definedName name="GID1_3_25" localSheetId="17">#REF!</definedName>
    <definedName name="GID1_3_25">#REF!</definedName>
    <definedName name="gielau" localSheetId="15">#REF!</definedName>
    <definedName name="gielau" localSheetId="17">#REF!</definedName>
    <definedName name="gielau">#REF!</definedName>
    <definedName name="gIItc" localSheetId="15">#REF!</definedName>
    <definedName name="gIItc" localSheetId="17">#REF!</definedName>
    <definedName name="gIItc">#REF!</definedName>
    <definedName name="gIItc_20" localSheetId="15">#REF!</definedName>
    <definedName name="gIItc_20" localSheetId="17">#REF!</definedName>
    <definedName name="gIItc_20">#REF!</definedName>
    <definedName name="gIItc_28" localSheetId="15">#REF!</definedName>
    <definedName name="gIItc_28" localSheetId="17">#REF!</definedName>
    <definedName name="gIItc_28">#REF!</definedName>
    <definedName name="gIItt" localSheetId="15">#REF!</definedName>
    <definedName name="gIItt" localSheetId="17">#REF!</definedName>
    <definedName name="gIItt">#REF!</definedName>
    <definedName name="gIItt_20" localSheetId="15">#REF!</definedName>
    <definedName name="gIItt_20" localSheetId="17">#REF!</definedName>
    <definedName name="gIItt_20">#REF!</definedName>
    <definedName name="gIItt_28" localSheetId="15">#REF!</definedName>
    <definedName name="gIItt_28" localSheetId="17">#REF!</definedName>
    <definedName name="gIItt_28">#REF!</definedName>
    <definedName name="gio_bq" localSheetId="15">#REF!</definedName>
    <definedName name="gio_bq" localSheetId="17">#REF!</definedName>
    <definedName name="gio_bq">#REF!</definedName>
    <definedName name="gio_d1" localSheetId="15">#REF!</definedName>
    <definedName name="gio_d1" localSheetId="17">#REF!</definedName>
    <definedName name="gio_d1">#REF!</definedName>
    <definedName name="gio_d2" localSheetId="15">#REF!</definedName>
    <definedName name="gio_d2" localSheetId="17">#REF!</definedName>
    <definedName name="gio_d2">#REF!</definedName>
    <definedName name="gio_d3" localSheetId="15">#REF!</definedName>
    <definedName name="gio_d3" localSheetId="17">#REF!</definedName>
    <definedName name="gio_d3">#REF!</definedName>
    <definedName name="gio_dl" localSheetId="15">#REF!</definedName>
    <definedName name="gio_dl" localSheetId="17">#REF!</definedName>
    <definedName name="gio_dl">#REF!</definedName>
    <definedName name="gio_kcs" localSheetId="15">#REF!</definedName>
    <definedName name="gio_kcs" localSheetId="17">#REF!</definedName>
    <definedName name="gio_kcs">#REF!</definedName>
    <definedName name="gio_ngio" localSheetId="15">#REF!</definedName>
    <definedName name="gio_ngio" localSheetId="17">#REF!</definedName>
    <definedName name="gio_ngio">#REF!</definedName>
    <definedName name="gio_t3" localSheetId="15">#REF!</definedName>
    <definedName name="gio_t3" localSheetId="17">#REF!</definedName>
    <definedName name="gio_t3">#REF!</definedName>
    <definedName name="gio_t4" localSheetId="15">#REF!</definedName>
    <definedName name="gio_t4" localSheetId="17">#REF!</definedName>
    <definedName name="gio_t4">#REF!</definedName>
    <definedName name="gio_t5" localSheetId="15">#REF!</definedName>
    <definedName name="gio_t5" localSheetId="17">#REF!</definedName>
    <definedName name="gio_t5">#REF!</definedName>
    <definedName name="gio_t6" localSheetId="15">#REF!</definedName>
    <definedName name="gio_t6" localSheetId="17">#REF!</definedName>
    <definedName name="gio_t6">#REF!</definedName>
    <definedName name="gio_vs" localSheetId="15">#REF!</definedName>
    <definedName name="gio_vs" localSheetId="17">#REF!</definedName>
    <definedName name="gio_vs">#REF!</definedName>
    <definedName name="gio_xh" localSheetId="15">#REF!</definedName>
    <definedName name="gio_xh" localSheetId="17">#REF!</definedName>
    <definedName name="gio_xh">#REF!</definedName>
    <definedName name="Giocong" localSheetId="15">#REF!</definedName>
    <definedName name="Giocong" localSheetId="17">#REF!</definedName>
    <definedName name="Giocong">#REF!</definedName>
    <definedName name="Giocong_20" localSheetId="15">#REF!</definedName>
    <definedName name="Giocong_20" localSheetId="17">#REF!</definedName>
    <definedName name="Giocong_20">#REF!</definedName>
    <definedName name="Giocong_28" localSheetId="15">#REF!</definedName>
    <definedName name="Giocong_28" localSheetId="17">#REF!</definedName>
    <definedName name="Giocong_28">#REF!</definedName>
    <definedName name="giom" localSheetId="15">#REF!</definedName>
    <definedName name="giom" localSheetId="17">#REF!</definedName>
    <definedName name="giom">#REF!</definedName>
    <definedName name="giom_20" localSheetId="15">#REF!</definedName>
    <definedName name="giom_20" localSheetId="17">#REF!</definedName>
    <definedName name="giom_20">#REF!</definedName>
    <definedName name="giom_28" localSheetId="15">#REF!</definedName>
    <definedName name="giom_28" localSheetId="17">#REF!</definedName>
    <definedName name="giom_28">#REF!</definedName>
    <definedName name="giomoi" localSheetId="15">#REF!</definedName>
    <definedName name="giomoi" localSheetId="17">#REF!</definedName>
    <definedName name="giomoi">#REF!</definedName>
    <definedName name="giomoi_20" localSheetId="15">#REF!</definedName>
    <definedName name="giomoi_20" localSheetId="17">#REF!</definedName>
    <definedName name="giomoi_20">#REF!</definedName>
    <definedName name="giomoi_28" localSheetId="15">#REF!</definedName>
    <definedName name="giomoi_28" localSheetId="17">#REF!</definedName>
    <definedName name="giomoi_28">#REF!</definedName>
    <definedName name="gipa5" localSheetId="15">#REF!</definedName>
    <definedName name="gipa5" localSheetId="17">#REF!</definedName>
    <definedName name="gipa5">#REF!</definedName>
    <definedName name="gipa5_28" localSheetId="15">#REF!</definedName>
    <definedName name="gipa5_28" localSheetId="17">#REF!</definedName>
    <definedName name="gipa5_28">#REF!</definedName>
    <definedName name="GJ" localSheetId="15">#REF!</definedName>
    <definedName name="GJ" localSheetId="16">#REF!</definedName>
    <definedName name="GJ" localSheetId="17">#REF!</definedName>
    <definedName name="GJ" localSheetId="14">#REF!</definedName>
    <definedName name="GJ">#REF!</definedName>
    <definedName name="gk" localSheetId="15">#REF!</definedName>
    <definedName name="gk" localSheetId="17">#REF!</definedName>
    <definedName name="gk">#REF!</definedName>
    <definedName name="gk_28" localSheetId="15">#REF!</definedName>
    <definedName name="gk_28" localSheetId="17">#REF!</definedName>
    <definedName name="gk_28">#REF!</definedName>
    <definedName name="gkcn" localSheetId="15">#REF!</definedName>
    <definedName name="gkcn" localSheetId="17">#REF!</definedName>
    <definedName name="gkcn">#REF!</definedName>
    <definedName name="gkcn_20" localSheetId="15">#REF!</definedName>
    <definedName name="gkcn_20" localSheetId="17">#REF!</definedName>
    <definedName name="gkcn_20">#REF!</definedName>
    <definedName name="gkcn_28" localSheetId="15">#REF!</definedName>
    <definedName name="gkcn_28" localSheetId="17">#REF!</definedName>
    <definedName name="gkcn_28">#REF!</definedName>
    <definedName name="gkGTGT" localSheetId="15">#REF!</definedName>
    <definedName name="gkGTGT" localSheetId="16">#REF!</definedName>
    <definedName name="gkGTGT" localSheetId="17">#REF!</definedName>
    <definedName name="gkGTGT" localSheetId="14">#REF!</definedName>
    <definedName name="gkGTGT" localSheetId="20">#REF!</definedName>
    <definedName name="gkGTGT">#REF!</definedName>
    <definedName name="gkGTGT_20" localSheetId="15">#REF!</definedName>
    <definedName name="gkGTGT_20" localSheetId="17">#REF!</definedName>
    <definedName name="gkGTGT_20">#REF!</definedName>
    <definedName name="gl3p" localSheetId="15">#REF!</definedName>
    <definedName name="gl3p" localSheetId="16">#REF!</definedName>
    <definedName name="gl3p" localSheetId="17">#REF!</definedName>
    <definedName name="gl3p" localSheetId="14">#REF!</definedName>
    <definedName name="gl3p" localSheetId="19">#REF!</definedName>
    <definedName name="gl3p" localSheetId="20">#REF!</definedName>
    <definedName name="gl3p">#REF!</definedName>
    <definedName name="gl3p_26" localSheetId="15">#REF!</definedName>
    <definedName name="gl3p_26" localSheetId="17">#REF!</definedName>
    <definedName name="gl3p_26">#REF!</definedName>
    <definedName name="gl3p_28" localSheetId="15">#REF!</definedName>
    <definedName name="gl3p_28" localSheetId="17">#REF!</definedName>
    <definedName name="gl3p_28">#REF!</definedName>
    <definedName name="gl3p_3">"$#REF!.$D$10"</definedName>
    <definedName name="Glazing" localSheetId="15">#REF!</definedName>
    <definedName name="Glazing" localSheetId="17">#REF!</definedName>
    <definedName name="Glazing">#REF!</definedName>
    <definedName name="Glazing_28" localSheetId="15">#REF!</definedName>
    <definedName name="Glazing_28" localSheetId="17">#REF!</definedName>
    <definedName name="Glazing_28">#REF!</definedName>
    <definedName name="glc" localSheetId="15">#REF!</definedName>
    <definedName name="glc" localSheetId="17">#REF!</definedName>
    <definedName name="glc">#REF!</definedName>
    <definedName name="gld" localSheetId="15">#REF!</definedName>
    <definedName name="gld" localSheetId="16">#REF!</definedName>
    <definedName name="gld" localSheetId="17">#REF!</definedName>
    <definedName name="gld" localSheetId="14">#REF!</definedName>
    <definedName name="gld" localSheetId="20">#REF!</definedName>
    <definedName name="gld">#REF!</definedName>
    <definedName name="gld_20" localSheetId="15">#REF!</definedName>
    <definedName name="gld_20" localSheetId="17">#REF!</definedName>
    <definedName name="gld_20">#REF!</definedName>
    <definedName name="gld_28" localSheetId="15">#REF!</definedName>
    <definedName name="gld_28" localSheetId="17">#REF!</definedName>
    <definedName name="gld_28">#REF!</definedName>
    <definedName name="GLL" localSheetId="15">#REF!</definedName>
    <definedName name="GLL" localSheetId="17">#REF!</definedName>
    <definedName name="GLL">#REF!</definedName>
    <definedName name="GLL_20" localSheetId="15">#REF!</definedName>
    <definedName name="GLL_20" localSheetId="17">#REF!</definedName>
    <definedName name="GLL_20">#REF!</definedName>
    <definedName name="GLL_28" localSheetId="15">#REF!</definedName>
    <definedName name="GLL_28" localSheetId="17">#REF!</definedName>
    <definedName name="GLL_28">#REF!</definedName>
    <definedName name="gllf" localSheetId="15">#REF!</definedName>
    <definedName name="gllf" localSheetId="17">#REF!</definedName>
    <definedName name="gllf">#REF!</definedName>
    <definedName name="glls" localSheetId="15">#REF!</definedName>
    <definedName name="glls" localSheetId="17">#REF!</definedName>
    <definedName name="glls">#REF!</definedName>
    <definedName name="gm" localSheetId="15">#REF!</definedName>
    <definedName name="gm" localSheetId="17">#REF!</definedName>
    <definedName name="gm">#REF!</definedName>
    <definedName name="gm_20" localSheetId="15">#REF!</definedName>
    <definedName name="gm_20" localSheetId="17">#REF!</definedName>
    <definedName name="gm_20">#REF!</definedName>
    <definedName name="gm_28" localSheetId="15">#REF!</definedName>
    <definedName name="gm_28" localSheetId="17">#REF!</definedName>
    <definedName name="gm_28">#REF!</definedName>
    <definedName name="gn" localSheetId="15">#REF!</definedName>
    <definedName name="gn" localSheetId="17">#REF!</definedName>
    <definedName name="gn">#REF!</definedName>
    <definedName name="gn_28" localSheetId="15">#REF!</definedName>
    <definedName name="gn_28" localSheetId="17">#REF!</definedName>
    <definedName name="gn_28">#REF!</definedName>
    <definedName name="gnc" localSheetId="15">#REF!</definedName>
    <definedName name="gnc" localSheetId="17">#REF!</definedName>
    <definedName name="gnc">#REF!</definedName>
    <definedName name="Gnd" localSheetId="15">#REF!</definedName>
    <definedName name="Gnd" localSheetId="17">#REF!</definedName>
    <definedName name="Gnd">#REF!</definedName>
    <definedName name="gnkcn25" localSheetId="15">#REF!</definedName>
    <definedName name="gnkcn25" localSheetId="17">#REF!</definedName>
    <definedName name="gnkcn25">#REF!</definedName>
    <definedName name="gnlc25" localSheetId="15">#REF!</definedName>
    <definedName name="gnlc25" localSheetId="17">#REF!</definedName>
    <definedName name="gnlc25">#REF!</definedName>
    <definedName name="gntt25" localSheetId="15">#REF!</definedName>
    <definedName name="gntt25" localSheetId="17">#REF!</definedName>
    <definedName name="gntt25">#REF!</definedName>
    <definedName name="gnxm25" localSheetId="15">#REF!</definedName>
    <definedName name="gnxm25" localSheetId="17">#REF!</definedName>
    <definedName name="gnxm25">#REF!</definedName>
    <definedName name="Go">NA()</definedName>
    <definedName name="GO.110" localSheetId="15">#REF!</definedName>
    <definedName name="GO.110" localSheetId="16">#REF!</definedName>
    <definedName name="GO.110" localSheetId="17">#REF!</definedName>
    <definedName name="GO.110" localSheetId="14">#REF!</definedName>
    <definedName name="GO.110" localSheetId="20">#REF!</definedName>
    <definedName name="GO.110">#REF!</definedName>
    <definedName name="GO.25" localSheetId="15">#REF!</definedName>
    <definedName name="GO.25" localSheetId="16">#REF!</definedName>
    <definedName name="GO.25" localSheetId="17">#REF!</definedName>
    <definedName name="GO.25" localSheetId="14">#REF!</definedName>
    <definedName name="GO.25" localSheetId="20">#REF!</definedName>
    <definedName name="GO.25">#REF!</definedName>
    <definedName name="GO.39" localSheetId="15">#REF!</definedName>
    <definedName name="GO.39" localSheetId="16">#REF!</definedName>
    <definedName name="GO.39" localSheetId="17">#REF!</definedName>
    <definedName name="GO.39" localSheetId="14">#REF!</definedName>
    <definedName name="GO.39" localSheetId="20">#REF!</definedName>
    <definedName name="GO.39">#REF!</definedName>
    <definedName name="GO.52" localSheetId="15">#REF!</definedName>
    <definedName name="GO.52" localSheetId="16">#REF!</definedName>
    <definedName name="GO.52" localSheetId="17">#REF!</definedName>
    <definedName name="GO.52" localSheetId="14">#REF!</definedName>
    <definedName name="GO.52" localSheetId="20">#REF!</definedName>
    <definedName name="GO.52">#REF!</definedName>
    <definedName name="GO.65" localSheetId="15">#REF!</definedName>
    <definedName name="GO.65" localSheetId="16">#REF!</definedName>
    <definedName name="GO.65" localSheetId="17">#REF!</definedName>
    <definedName name="GO.65" localSheetId="14">#REF!</definedName>
    <definedName name="GO.65" localSheetId="20">#REF!</definedName>
    <definedName name="GO.65">#REF!</definedName>
    <definedName name="GO.81" localSheetId="15">#REF!</definedName>
    <definedName name="GO.81" localSheetId="16">#REF!</definedName>
    <definedName name="GO.81" localSheetId="17">#REF!</definedName>
    <definedName name="GO.81" localSheetId="14">#REF!</definedName>
    <definedName name="GO.81" localSheetId="20">#REF!</definedName>
    <definedName name="GO.81">#REF!</definedName>
    <definedName name="GO.9" localSheetId="15">#REF!</definedName>
    <definedName name="GO.9" localSheetId="16">#REF!</definedName>
    <definedName name="GO.9" localSheetId="17">#REF!</definedName>
    <definedName name="GO.9" localSheetId="14">#REF!</definedName>
    <definedName name="GO.9" localSheetId="20">#REF!</definedName>
    <definedName name="GO.9">#REF!</definedName>
    <definedName name="Go_26" localSheetId="15">#REF!</definedName>
    <definedName name="Go_26" localSheetId="17">#REF!</definedName>
    <definedName name="Go_26">#REF!</definedName>
    <definedName name="Go_28" localSheetId="15">#REF!</definedName>
    <definedName name="Go_28" localSheetId="17">#REF!</definedName>
    <definedName name="Go_28">#REF!</definedName>
    <definedName name="Go_3">NA()</definedName>
    <definedName name="GoBack">"#NAME!GoBack"</definedName>
    <definedName name="GoBack_26">#N/A</definedName>
    <definedName name="GoBack_28">#N/A</definedName>
    <definedName name="goc">NA()</definedName>
    <definedName name="goc_26" localSheetId="15">#REF!</definedName>
    <definedName name="goc_26" localSheetId="17">#REF!</definedName>
    <definedName name="goc_26">#REF!</definedName>
    <definedName name="goc_28" localSheetId="15">#REF!</definedName>
    <definedName name="goc_28" localSheetId="17">#REF!</definedName>
    <definedName name="goc_28">#REF!</definedName>
    <definedName name="Goc32x3" localSheetId="15">#REF!</definedName>
    <definedName name="Goc32x3" localSheetId="16">#REF!</definedName>
    <definedName name="Goc32x3" localSheetId="17">#REF!</definedName>
    <definedName name="Goc32x3" localSheetId="14">#REF!</definedName>
    <definedName name="Goc32x3">#REF!</definedName>
    <definedName name="Goc32x3_26" localSheetId="15">#REF!</definedName>
    <definedName name="Goc32x3_26" localSheetId="17">#REF!</definedName>
    <definedName name="Goc32x3_26">#REF!</definedName>
    <definedName name="Goc32x3_28" localSheetId="15">#REF!</definedName>
    <definedName name="Goc32x3_28" localSheetId="17">#REF!</definedName>
    <definedName name="Goc32x3_28">#REF!</definedName>
    <definedName name="Goc32x3_3">"$#REF!.$K$19"</definedName>
    <definedName name="Goc35x3" localSheetId="15">#REF!</definedName>
    <definedName name="Goc35x3" localSheetId="16">#REF!</definedName>
    <definedName name="Goc35x3" localSheetId="17">#REF!</definedName>
    <definedName name="Goc35x3" localSheetId="14">#REF!</definedName>
    <definedName name="Goc35x3">#REF!</definedName>
    <definedName name="Goc35x3_26" localSheetId="15">#REF!</definedName>
    <definedName name="Goc35x3_26" localSheetId="17">#REF!</definedName>
    <definedName name="Goc35x3_26">#REF!</definedName>
    <definedName name="Goc35x3_28" localSheetId="15">#REF!</definedName>
    <definedName name="Goc35x3_28" localSheetId="17">#REF!</definedName>
    <definedName name="Goc35x3_28">#REF!</definedName>
    <definedName name="Goc35x3_3">"$#REF!.$K$15"</definedName>
    <definedName name="Goc40x4" localSheetId="15">#REF!</definedName>
    <definedName name="Goc40x4" localSheetId="16">#REF!</definedName>
    <definedName name="Goc40x4" localSheetId="17">#REF!</definedName>
    <definedName name="Goc40x4" localSheetId="14">#REF!</definedName>
    <definedName name="Goc40x4">#REF!</definedName>
    <definedName name="Goc40x4_26" localSheetId="15">#REF!</definedName>
    <definedName name="Goc40x4_26" localSheetId="17">#REF!</definedName>
    <definedName name="Goc40x4_26">#REF!</definedName>
    <definedName name="Goc40x4_28" localSheetId="15">#REF!</definedName>
    <definedName name="Goc40x4_28" localSheetId="17">#REF!</definedName>
    <definedName name="Goc40x4_28">#REF!</definedName>
    <definedName name="Goc40x4_3">"$#REF!.$K$20"</definedName>
    <definedName name="Goc45x4" localSheetId="15">#REF!</definedName>
    <definedName name="Goc45x4" localSheetId="16">#REF!</definedName>
    <definedName name="Goc45x4" localSheetId="17">#REF!</definedName>
    <definedName name="Goc45x4" localSheetId="14">#REF!</definedName>
    <definedName name="Goc45x4">#REF!</definedName>
    <definedName name="Goc45x4_26" localSheetId="15">#REF!</definedName>
    <definedName name="Goc45x4_26" localSheetId="17">#REF!</definedName>
    <definedName name="Goc45x4_26">#REF!</definedName>
    <definedName name="Goc45x4_28" localSheetId="15">#REF!</definedName>
    <definedName name="Goc45x4_28" localSheetId="17">#REF!</definedName>
    <definedName name="Goc45x4_28">#REF!</definedName>
    <definedName name="Goc45x4_3">"$#REF!.$K$18"</definedName>
    <definedName name="Goc50x5" localSheetId="15">#REF!</definedName>
    <definedName name="Goc50x5" localSheetId="16">#REF!</definedName>
    <definedName name="Goc50x5" localSheetId="17">#REF!</definedName>
    <definedName name="Goc50x5" localSheetId="14">#REF!</definedName>
    <definedName name="Goc50x5">#REF!</definedName>
    <definedName name="Goc50x5_26" localSheetId="15">#REF!</definedName>
    <definedName name="Goc50x5_26" localSheetId="17">#REF!</definedName>
    <definedName name="Goc50x5_26">#REF!</definedName>
    <definedName name="Goc50x5_28" localSheetId="15">#REF!</definedName>
    <definedName name="Goc50x5_28" localSheetId="17">#REF!</definedName>
    <definedName name="Goc50x5_28">#REF!</definedName>
    <definedName name="Goc50x5_3">"$#REF!.$#REF!$#REF!"</definedName>
    <definedName name="Goc63x6" localSheetId="15">#REF!</definedName>
    <definedName name="Goc63x6" localSheetId="16">#REF!</definedName>
    <definedName name="Goc63x6" localSheetId="17">#REF!</definedName>
    <definedName name="Goc63x6" localSheetId="14">#REF!</definedName>
    <definedName name="Goc63x6">#REF!</definedName>
    <definedName name="Goc63x6_26" localSheetId="15">#REF!</definedName>
    <definedName name="Goc63x6_26" localSheetId="17">#REF!</definedName>
    <definedName name="Goc63x6_26">#REF!</definedName>
    <definedName name="Goc63x6_28" localSheetId="15">#REF!</definedName>
    <definedName name="Goc63x6_28" localSheetId="17">#REF!</definedName>
    <definedName name="Goc63x6_28">#REF!</definedName>
    <definedName name="Goc63x6_3">"$#REF!.$K$17"</definedName>
    <definedName name="Goc75x6" localSheetId="15">#REF!</definedName>
    <definedName name="Goc75x6" localSheetId="16">#REF!</definedName>
    <definedName name="Goc75x6" localSheetId="17">#REF!</definedName>
    <definedName name="Goc75x6" localSheetId="14">#REF!</definedName>
    <definedName name="Goc75x6">#REF!</definedName>
    <definedName name="Goc75x6_26" localSheetId="15">#REF!</definedName>
    <definedName name="Goc75x6_26" localSheetId="17">#REF!</definedName>
    <definedName name="Goc75x6_26">#REF!</definedName>
    <definedName name="Goc75x6_28" localSheetId="15">#REF!</definedName>
    <definedName name="Goc75x6_28" localSheetId="17">#REF!</definedName>
    <definedName name="Goc75x6_28">#REF!</definedName>
    <definedName name="Goc75x6_3">"$#REF!.$K$16"</definedName>
    <definedName name="gochong" localSheetId="15">#REF!</definedName>
    <definedName name="gochong" localSheetId="17">#REF!</definedName>
    <definedName name="gochong">#REF!</definedName>
    <definedName name="gochong_20" localSheetId="15">#REF!</definedName>
    <definedName name="gochong_20" localSheetId="17">#REF!</definedName>
    <definedName name="gochong_20">#REF!</definedName>
    <definedName name="gochongcay" localSheetId="15">#REF!</definedName>
    <definedName name="gochongcay" localSheetId="17">#REF!</definedName>
    <definedName name="gochongcay">#REF!</definedName>
    <definedName name="gochongcay_20" localSheetId="15">#REF!</definedName>
    <definedName name="gochongcay_20" localSheetId="17">#REF!</definedName>
    <definedName name="gochongcay_20">#REF!</definedName>
    <definedName name="gochongcay_28" localSheetId="15">#REF!</definedName>
    <definedName name="gochongcay_28" localSheetId="17">#REF!</definedName>
    <definedName name="gochongcay_28">#REF!</definedName>
    <definedName name="GocTieuChuan">"#NAME!GocTieuChuan"</definedName>
    <definedName name="GocTieuChuan_26" localSheetId="16">GocTieuChuan</definedName>
    <definedName name="GocTieuChuan_26" localSheetId="17">GocTieuChuan</definedName>
    <definedName name="GocTieuChuan_26">GocTieuChuan</definedName>
    <definedName name="gon4_20" localSheetId="15">#REF!</definedName>
    <definedName name="gon4_20" localSheetId="16">#REF!</definedName>
    <definedName name="gon4_20" localSheetId="17">#REF!</definedName>
    <definedName name="gon4_20">#REF!</definedName>
    <definedName name="gon4_28" localSheetId="15">#REF!</definedName>
    <definedName name="gon4_28" localSheetId="17">#REF!</definedName>
    <definedName name="gon4_28">#REF!</definedName>
    <definedName name="gonep" localSheetId="15">#REF!</definedName>
    <definedName name="gonep" localSheetId="17">#REF!</definedName>
    <definedName name="gonep">#REF!</definedName>
    <definedName name="gonep_20" localSheetId="15">#REF!</definedName>
    <definedName name="gonep_20" localSheetId="17">#REF!</definedName>
    <definedName name="gonep_20">#REF!</definedName>
    <definedName name="gonep_28" localSheetId="15">#REF!</definedName>
    <definedName name="gonep_28" localSheetId="17">#REF!</definedName>
    <definedName name="gonep_28">#REF!</definedName>
    <definedName name="govan" localSheetId="15">#REF!</definedName>
    <definedName name="govan" localSheetId="17">#REF!</definedName>
    <definedName name="govan">#REF!</definedName>
    <definedName name="govan_20" localSheetId="15">#REF!</definedName>
    <definedName name="govan_20" localSheetId="17">#REF!</definedName>
    <definedName name="govan_20">#REF!</definedName>
    <definedName name="govan_28" localSheetId="15">#REF!</definedName>
    <definedName name="govan_28" localSheetId="17">#REF!</definedName>
    <definedName name="govan_28">#REF!</definedName>
    <definedName name="GP" localSheetId="15">#REF!</definedName>
    <definedName name="GP" localSheetId="17">#REF!</definedName>
    <definedName name="GP">#REF!</definedName>
    <definedName name="GP_28" localSheetId="15">#REF!</definedName>
    <definedName name="GP_28" localSheetId="17">#REF!</definedName>
    <definedName name="GP_28">#REF!</definedName>
    <definedName name="gps" localSheetId="15">#REF!</definedName>
    <definedName name="gps" localSheetId="17">#REF!</definedName>
    <definedName name="gps">#REF!</definedName>
    <definedName name="gps_28" localSheetId="15">#REF!</definedName>
    <definedName name="gps_28" localSheetId="17">#REF!</definedName>
    <definedName name="gps_28">#REF!</definedName>
    <definedName name="GPT_GROUNDING_PT">NA()</definedName>
    <definedName name="GPT_GROUNDING_PT_26" localSheetId="15">#REF!</definedName>
    <definedName name="GPT_GROUNDING_PT_26" localSheetId="17">#REF!</definedName>
    <definedName name="GPT_GROUNDING_PT_26">#REF!</definedName>
    <definedName name="GPT_GROUNDING_PT_28" localSheetId="15">#REF!</definedName>
    <definedName name="GPT_GROUNDING_PT_28" localSheetId="17">#REF!</definedName>
    <definedName name="GPT_GROUNDING_PT_28">#REF!</definedName>
    <definedName name="GPT_GROUNDING_PT_3">NA()</definedName>
    <definedName name="grB" localSheetId="15">#REF!</definedName>
    <definedName name="grB" localSheetId="17">#REF!</definedName>
    <definedName name="grB">#REF!</definedName>
    <definedName name="grB_20" localSheetId="15">#REF!</definedName>
    <definedName name="grB_20" localSheetId="17">#REF!</definedName>
    <definedName name="grB_20">#REF!</definedName>
    <definedName name="grB_28" localSheetId="15">#REF!</definedName>
    <definedName name="grB_28" localSheetId="17">#REF!</definedName>
    <definedName name="grB_28">#REF!</definedName>
    <definedName name="grC" localSheetId="15">#REF!</definedName>
    <definedName name="grC" localSheetId="17">#REF!</definedName>
    <definedName name="grC">#REF!</definedName>
    <definedName name="grC_20" localSheetId="15">#REF!</definedName>
    <definedName name="grC_20" localSheetId="17">#REF!</definedName>
    <definedName name="grC_20">#REF!</definedName>
    <definedName name="grC_28" localSheetId="15">#REF!</definedName>
    <definedName name="grC_28" localSheetId="17">#REF!</definedName>
    <definedName name="grC_28">#REF!</definedName>
    <definedName name="grD" localSheetId="15">#REF!</definedName>
    <definedName name="grD" localSheetId="17">#REF!</definedName>
    <definedName name="grD">#REF!</definedName>
    <definedName name="grD_20" localSheetId="15">#REF!</definedName>
    <definedName name="grD_20" localSheetId="17">#REF!</definedName>
    <definedName name="grD_20">#REF!</definedName>
    <definedName name="grD_28" localSheetId="15">#REF!</definedName>
    <definedName name="grD_28" localSheetId="17">#REF!</definedName>
    <definedName name="grD_28">#REF!</definedName>
    <definedName name="GRID" localSheetId="15">#REF!</definedName>
    <definedName name="GRID" localSheetId="17">#REF!</definedName>
    <definedName name="GRID">#REF!</definedName>
    <definedName name="GRID_20" localSheetId="15">#REF!</definedName>
    <definedName name="GRID_20" localSheetId="17">#REF!</definedName>
    <definedName name="GRID_20">#REF!</definedName>
    <definedName name="GRID_28" localSheetId="15">#REF!</definedName>
    <definedName name="GRID_28" localSheetId="17">#REF!</definedName>
    <definedName name="GRID_28">#REF!</definedName>
    <definedName name="grst" localSheetId="15">#REF!</definedName>
    <definedName name="grst" localSheetId="17">#REF!</definedName>
    <definedName name="grst">#REF!</definedName>
    <definedName name="grstf" localSheetId="15">#REF!</definedName>
    <definedName name="grstf" localSheetId="17">#REF!</definedName>
    <definedName name="grstf">#REF!</definedName>
    <definedName name="gs" localSheetId="15">#REF!</definedName>
    <definedName name="gs" localSheetId="16">#REF!</definedName>
    <definedName name="gs" localSheetId="17">#REF!</definedName>
    <definedName name="gs" localSheetId="14">#REF!</definedName>
    <definedName name="gs" localSheetId="20">#REF!</definedName>
    <definedName name="gs">#REF!</definedName>
    <definedName name="gs_20" localSheetId="15">#REF!</definedName>
    <definedName name="gs_20" localSheetId="17">#REF!</definedName>
    <definedName name="gs_20">#REF!</definedName>
    <definedName name="gs_28" localSheetId="15">#REF!</definedName>
    <definedName name="gs_28" localSheetId="17">#REF!</definedName>
    <definedName name="gs_28">#REF!</definedName>
    <definedName name="gse" localSheetId="15">#REF!</definedName>
    <definedName name="gse" localSheetId="16">#REF!</definedName>
    <definedName name="gse" localSheetId="17">#REF!</definedName>
    <definedName name="gse" localSheetId="14">#REF!</definedName>
    <definedName name="gse" localSheetId="20">#REF!</definedName>
    <definedName name="gse">#REF!</definedName>
    <definedName name="gse_20" localSheetId="15">#REF!</definedName>
    <definedName name="gse_20" localSheetId="17">#REF!</definedName>
    <definedName name="gse_20">#REF!</definedName>
    <definedName name="gse_28" localSheetId="15">#REF!</definedName>
    <definedName name="gse_28" localSheetId="17">#REF!</definedName>
    <definedName name="gse_28">#REF!</definedName>
    <definedName name="gsktxd">#N/A</definedName>
    <definedName name="gst" localSheetId="15">#REF!</definedName>
    <definedName name="gst" localSheetId="17">#REF!</definedName>
    <definedName name="gst">#REF!</definedName>
    <definedName name="gst_20" localSheetId="15">#REF!</definedName>
    <definedName name="gst_20" localSheetId="17">#REF!</definedName>
    <definedName name="gst_20">#REF!</definedName>
    <definedName name="gt" localSheetId="15">#REF!</definedName>
    <definedName name="gt" localSheetId="17">#REF!</definedName>
    <definedName name="gt">#REF!</definedName>
    <definedName name="Gtb" localSheetId="15">#REF!</definedName>
    <definedName name="Gtb" localSheetId="17">#REF!</definedName>
    <definedName name="Gtb">#REF!</definedName>
    <definedName name="Gtb_20" localSheetId="15">#REF!</definedName>
    <definedName name="Gtb_20" localSheetId="17">#REF!</definedName>
    <definedName name="Gtb_20">#REF!</definedName>
    <definedName name="Gtb_28" localSheetId="15">#REF!</definedName>
    <definedName name="Gtb_28" localSheetId="17">#REF!</definedName>
    <definedName name="Gtb_28">#REF!</definedName>
    <definedName name="gtbtt" localSheetId="15">#REF!</definedName>
    <definedName name="gtbtt" localSheetId="17">#REF!</definedName>
    <definedName name="gtbtt">#REF!</definedName>
    <definedName name="gtbtt_20" localSheetId="15">#REF!</definedName>
    <definedName name="gtbtt_20" localSheetId="17">#REF!</definedName>
    <definedName name="gtbtt_20">#REF!</definedName>
    <definedName name="gtbtt_28" localSheetId="15">#REF!</definedName>
    <definedName name="gtbtt_28" localSheetId="17">#REF!</definedName>
    <definedName name="gtbtt_28">#REF!</definedName>
    <definedName name="gtc" localSheetId="15">#REF!</definedName>
    <definedName name="gtc" localSheetId="16">#REF!</definedName>
    <definedName name="gtc" localSheetId="17">#REF!</definedName>
    <definedName name="gtc" localSheetId="14">#REF!</definedName>
    <definedName name="gtc" localSheetId="20">#REF!</definedName>
    <definedName name="gtc">#REF!</definedName>
    <definedName name="gtc_20" localSheetId="15">#REF!</definedName>
    <definedName name="gtc_20" localSheetId="17">#REF!</definedName>
    <definedName name="gtc_20">#REF!</definedName>
    <definedName name="gtc_28" localSheetId="15">#REF!</definedName>
    <definedName name="gtc_28" localSheetId="17">#REF!</definedName>
    <definedName name="gtc_28">#REF!</definedName>
    <definedName name="GTRI" localSheetId="15">#REF!</definedName>
    <definedName name="GTRI" localSheetId="16">#REF!</definedName>
    <definedName name="GTRI" localSheetId="17">#REF!</definedName>
    <definedName name="GTRI" localSheetId="14">#REF!</definedName>
    <definedName name="GTRI" localSheetId="19">#REF!</definedName>
    <definedName name="GTRI" localSheetId="20">#REF!</definedName>
    <definedName name="GTRI">#REF!</definedName>
    <definedName name="GTRI_20" localSheetId="15">#REF!</definedName>
    <definedName name="GTRI_20" localSheetId="17">#REF!</definedName>
    <definedName name="GTRI_20">#REF!</definedName>
    <definedName name="GTRI_28" localSheetId="15">#REF!</definedName>
    <definedName name="GTRI_28" localSheetId="17">#REF!</definedName>
    <definedName name="GTRI_28">#REF!</definedName>
    <definedName name="gtron" localSheetId="15">#REF!</definedName>
    <definedName name="gtron" localSheetId="17">#REF!</definedName>
    <definedName name="gtron">#REF!</definedName>
    <definedName name="gtron_28" localSheetId="15">#REF!</definedName>
    <definedName name="gtron_28" localSheetId="17">#REF!</definedName>
    <definedName name="gtron_28">#REF!</definedName>
    <definedName name="GTTMC" localSheetId="15">#REF!</definedName>
    <definedName name="GTTMC" localSheetId="17">#REF!</definedName>
    <definedName name="GTTMC">#REF!</definedName>
    <definedName name="GTTMC_28" localSheetId="15">#REF!</definedName>
    <definedName name="GTTMC_28" localSheetId="17">#REF!</definedName>
    <definedName name="GTTMC_28">#REF!</definedName>
    <definedName name="GTTMCa" localSheetId="15">#REF!</definedName>
    <definedName name="GTTMCa" localSheetId="17">#REF!</definedName>
    <definedName name="GTTMCa">#REF!</definedName>
    <definedName name="GTTMCa_28" localSheetId="15">#REF!</definedName>
    <definedName name="GTTMCa_28" localSheetId="17">#REF!</definedName>
    <definedName name="GTTMCa_28">#REF!</definedName>
    <definedName name="GTXL" localSheetId="15">#REF!</definedName>
    <definedName name="GTXL" localSheetId="16">#REF!</definedName>
    <definedName name="GTXL" localSheetId="17">#REF!</definedName>
    <definedName name="GTXL" localSheetId="14">#REF!</definedName>
    <definedName name="GTXL" localSheetId="19">#REF!</definedName>
    <definedName name="GTXL" localSheetId="20">#REF!</definedName>
    <definedName name="GTXL">#REF!</definedName>
    <definedName name="GTXL_20" localSheetId="15">#REF!</definedName>
    <definedName name="GTXL_20" localSheetId="17">#REF!</definedName>
    <definedName name="GTXL_20">#REF!</definedName>
    <definedName name="gv" localSheetId="15">#REF!</definedName>
    <definedName name="gv" localSheetId="17">#REF!</definedName>
    <definedName name="gv">#REF!</definedName>
    <definedName name="gv_1" localSheetId="15">#REF!</definedName>
    <definedName name="gv_1" localSheetId="17">#REF!</definedName>
    <definedName name="gv_1">#REF!</definedName>
    <definedName name="gv_2" localSheetId="15">#REF!</definedName>
    <definedName name="gv_2" localSheetId="17">#REF!</definedName>
    <definedName name="gv_2">#REF!</definedName>
    <definedName name="gv_20" localSheetId="15">#REF!</definedName>
    <definedName name="gv_20" localSheetId="17">#REF!</definedName>
    <definedName name="gv_20">#REF!</definedName>
    <definedName name="gv_25" localSheetId="15">#REF!</definedName>
    <definedName name="gv_25" localSheetId="17">#REF!</definedName>
    <definedName name="gv_25">#REF!</definedName>
    <definedName name="gv_28" localSheetId="15">#REF!</definedName>
    <definedName name="gv_28" localSheetId="17">#REF!</definedName>
    <definedName name="gv_28">#REF!</definedName>
    <definedName name="gvan" localSheetId="15">#REF!</definedName>
    <definedName name="gvan" localSheetId="17">#REF!</definedName>
    <definedName name="gvan">#REF!</definedName>
    <definedName name="gvan_20" localSheetId="15">#REF!</definedName>
    <definedName name="gvan_20" localSheetId="17">#REF!</definedName>
    <definedName name="gvan_20">#REF!</definedName>
    <definedName name="gvan_28" localSheetId="15">#REF!</definedName>
    <definedName name="gvan_28" localSheetId="17">#REF!</definedName>
    <definedName name="gvan_28">#REF!</definedName>
    <definedName name="gvk" localSheetId="15">#REF!</definedName>
    <definedName name="gvk" localSheetId="17">#REF!</definedName>
    <definedName name="gvk">#REF!</definedName>
    <definedName name="gvl" localSheetId="15">#REF!</definedName>
    <definedName name="gvl" localSheetId="17">#REF!</definedName>
    <definedName name="gvl">#REF!</definedName>
    <definedName name="GVL_LDT" localSheetId="15">#REF!</definedName>
    <definedName name="GVL_LDT" localSheetId="16">#REF!</definedName>
    <definedName name="GVL_LDT" localSheetId="17">#REF!</definedName>
    <definedName name="GVL_LDT" localSheetId="14">#REF!</definedName>
    <definedName name="GVL_LDT" localSheetId="20">#REF!</definedName>
    <definedName name="GVL_LDT">#REF!</definedName>
    <definedName name="gvt" localSheetId="15">#REF!</definedName>
    <definedName name="gvt" localSheetId="17">#REF!</definedName>
    <definedName name="gvt">#REF!</definedName>
    <definedName name="gwa" localSheetId="15">#REF!</definedName>
    <definedName name="gwa" localSheetId="17">#REF!</definedName>
    <definedName name="gwa">#REF!</definedName>
    <definedName name="gwaf" localSheetId="15">#REF!</definedName>
    <definedName name="gwaf" localSheetId="17">#REF!</definedName>
    <definedName name="gwaf">#REF!</definedName>
    <definedName name="gwas" localSheetId="15">#REF!</definedName>
    <definedName name="gwas" localSheetId="17">#REF!</definedName>
    <definedName name="gwas">#REF!</definedName>
    <definedName name="gwl" localSheetId="15">#REF!</definedName>
    <definedName name="gwl" localSheetId="17">#REF!</definedName>
    <definedName name="gwl">#REF!</definedName>
    <definedName name="gwlf" localSheetId="15">#REF!</definedName>
    <definedName name="gwlf" localSheetId="17">#REF!</definedName>
    <definedName name="gwlf">#REF!</definedName>
    <definedName name="gwls" localSheetId="15">#REF!</definedName>
    <definedName name="gwls" localSheetId="17">#REF!</definedName>
    <definedName name="gwls">#REF!</definedName>
    <definedName name="gws" localSheetId="15">#REF!</definedName>
    <definedName name="gws" localSheetId="17">#REF!</definedName>
    <definedName name="gws">#REF!</definedName>
    <definedName name="gwsf" localSheetId="15">#REF!</definedName>
    <definedName name="gwsf" localSheetId="17">#REF!</definedName>
    <definedName name="gwsf">#REF!</definedName>
    <definedName name="gwss" localSheetId="15">#REF!</definedName>
    <definedName name="gwss" localSheetId="17">#REF!</definedName>
    <definedName name="gwss">#REF!</definedName>
    <definedName name="Gxet" localSheetId="15">#REF!</definedName>
    <definedName name="Gxet" localSheetId="17">#REF!</definedName>
    <definedName name="Gxet">#REF!</definedName>
    <definedName name="Gxet_20" localSheetId="15">#REF!</definedName>
    <definedName name="Gxet_20" localSheetId="17">#REF!</definedName>
    <definedName name="Gxet_20">#REF!</definedName>
    <definedName name="Gxet_28" localSheetId="15">#REF!</definedName>
    <definedName name="Gxet_28" localSheetId="17">#REF!</definedName>
    <definedName name="Gxet_28">#REF!</definedName>
    <definedName name="Gxl" localSheetId="15">#REF!</definedName>
    <definedName name="Gxl" localSheetId="17">#REF!</definedName>
    <definedName name="Gxl">#REF!</definedName>
    <definedName name="Gxl_20" localSheetId="15">#REF!</definedName>
    <definedName name="Gxl_20" localSheetId="17">#REF!</definedName>
    <definedName name="Gxl_20">#REF!</definedName>
    <definedName name="Gxl_28" localSheetId="15">#REF!</definedName>
    <definedName name="Gxl_28" localSheetId="17">#REF!</definedName>
    <definedName name="Gxl_28">#REF!</definedName>
    <definedName name="GXLC" localSheetId="15">#REF!</definedName>
    <definedName name="GXLC" localSheetId="17">#REF!</definedName>
    <definedName name="GXLC">#REF!</definedName>
    <definedName name="gxltt" localSheetId="15">#REF!</definedName>
    <definedName name="gxltt" localSheetId="17">#REF!</definedName>
    <definedName name="gxltt">#REF!</definedName>
    <definedName name="gxltt_20" localSheetId="15">#REF!</definedName>
    <definedName name="gxltt_20" localSheetId="17">#REF!</definedName>
    <definedName name="gxltt_20">#REF!</definedName>
    <definedName name="gxltt_28" localSheetId="15">#REF!</definedName>
    <definedName name="gxltt_28" localSheetId="17">#REF!</definedName>
    <definedName name="gxltt_28">#REF!</definedName>
    <definedName name="gxm" localSheetId="15">#REF!</definedName>
    <definedName name="gxm" localSheetId="16">#REF!</definedName>
    <definedName name="gxm" localSheetId="17">#REF!</definedName>
    <definedName name="gxm" localSheetId="14">#REF!</definedName>
    <definedName name="gxm" localSheetId="20">#REF!</definedName>
    <definedName name="gxm">#REF!</definedName>
    <definedName name="gxm_20" localSheetId="15">#REF!</definedName>
    <definedName name="gxm_20" localSheetId="17">#REF!</definedName>
    <definedName name="gxm_20">#REF!</definedName>
    <definedName name="gxm_28" localSheetId="15">#REF!</definedName>
    <definedName name="gxm_28" localSheetId="17">#REF!</definedName>
    <definedName name="gxm_28">#REF!</definedName>
    <definedName name="GXMAX" localSheetId="15">#REF!</definedName>
    <definedName name="GXMAX" localSheetId="17">#REF!</definedName>
    <definedName name="GXMAX">#REF!</definedName>
    <definedName name="GXMAX_20" localSheetId="15">#REF!</definedName>
    <definedName name="GXMAX_20" localSheetId="17">#REF!</definedName>
    <definedName name="GXMAX_20">#REF!</definedName>
    <definedName name="GXMAX_28" localSheetId="15">#REF!</definedName>
    <definedName name="GXMAX_28" localSheetId="17">#REF!</definedName>
    <definedName name="GXMAX_28">#REF!</definedName>
    <definedName name="GXMIN" localSheetId="15">#REF!</definedName>
    <definedName name="GXMIN" localSheetId="17">#REF!</definedName>
    <definedName name="GXMIN">#REF!</definedName>
    <definedName name="GXMIN_20" localSheetId="15">#REF!</definedName>
    <definedName name="GXMIN_20" localSheetId="17">#REF!</definedName>
    <definedName name="GXMIN_20">#REF!</definedName>
    <definedName name="GXMIN_28" localSheetId="15">#REF!</definedName>
    <definedName name="GXMIN_28" localSheetId="17">#REF!</definedName>
    <definedName name="GXMIN_28">#REF!</definedName>
    <definedName name="GYMAX" localSheetId="15">#REF!</definedName>
    <definedName name="GYMAX" localSheetId="17">#REF!</definedName>
    <definedName name="GYMAX">#REF!</definedName>
    <definedName name="GYMAX_20" localSheetId="15">#REF!</definedName>
    <definedName name="GYMAX_20" localSheetId="17">#REF!</definedName>
    <definedName name="GYMAX_20">#REF!</definedName>
    <definedName name="GYMAX_28" localSheetId="15">#REF!</definedName>
    <definedName name="GYMAX_28" localSheetId="17">#REF!</definedName>
    <definedName name="GYMAX_28">#REF!</definedName>
    <definedName name="GYMIN" localSheetId="15">#REF!</definedName>
    <definedName name="GYMIN" localSheetId="17">#REF!</definedName>
    <definedName name="GYMIN">#REF!</definedName>
    <definedName name="GYMIN_20" localSheetId="15">#REF!</definedName>
    <definedName name="GYMIN_20" localSheetId="17">#REF!</definedName>
    <definedName name="GYMIN_20">#REF!</definedName>
    <definedName name="GYMIN_28" localSheetId="15">#REF!</definedName>
    <definedName name="GYMIN_28" localSheetId="17">#REF!</definedName>
    <definedName name="GYMIN_28">#REF!</definedName>
    <definedName name="h" localSheetId="15" hidden="1">{"'Sheet1'!$L$16"}</definedName>
    <definedName name="h" localSheetId="16" hidden="1">{"'Sheet1'!$L$16"}</definedName>
    <definedName name="h" localSheetId="17" hidden="1">{"'Sheet1'!$L$16"}</definedName>
    <definedName name="h" localSheetId="14" hidden="1">{"'Sheet1'!$L$16"}</definedName>
    <definedName name="h" localSheetId="19" hidden="1">{"'Sheet1'!$L$16"}</definedName>
    <definedName name="h" localSheetId="20" hidden="1">{"'Sheet1'!$L$16"}</definedName>
    <definedName name="h" hidden="1">{"'Sheet1'!$L$16"}</definedName>
    <definedName name="H." localSheetId="15">#REF!</definedName>
    <definedName name="H." localSheetId="17">#REF!</definedName>
    <definedName name="H.">#REF!</definedName>
    <definedName name="h.2" localSheetId="15">#REF!</definedName>
    <definedName name="h.2" localSheetId="17">#REF!</definedName>
    <definedName name="h.2">#REF!</definedName>
    <definedName name="h.2_28" localSheetId="15">#REF!</definedName>
    <definedName name="h.2_28" localSheetId="17">#REF!</definedName>
    <definedName name="h.2_28">#REF!</definedName>
    <definedName name="h_" localSheetId="15">#REF!</definedName>
    <definedName name="h_" localSheetId="16">#REF!</definedName>
    <definedName name="h_" localSheetId="17">#REF!</definedName>
    <definedName name="h_" localSheetId="14">#REF!</definedName>
    <definedName name="h_" localSheetId="20">#REF!</definedName>
    <definedName name="h_">#REF!</definedName>
    <definedName name="h__" localSheetId="15">#REF!</definedName>
    <definedName name="h__" localSheetId="16">#REF!</definedName>
    <definedName name="h__" localSheetId="17">#REF!</definedName>
    <definedName name="h__" localSheetId="14">#REF!</definedName>
    <definedName name="h__" localSheetId="20">#REF!</definedName>
    <definedName name="h__">#REF!</definedName>
    <definedName name="h___20" localSheetId="15">#REF!</definedName>
    <definedName name="h___20" localSheetId="17">#REF!</definedName>
    <definedName name="h___20">#REF!</definedName>
    <definedName name="h___28" localSheetId="15">#REF!</definedName>
    <definedName name="h___28" localSheetId="17">#REF!</definedName>
    <definedName name="h___28">#REF!</definedName>
    <definedName name="h__20" localSheetId="15">#REF!</definedName>
    <definedName name="h__20" localSheetId="17">#REF!</definedName>
    <definedName name="h__20">#REF!</definedName>
    <definedName name="h__28" localSheetId="15">#REF!</definedName>
    <definedName name="h__28" localSheetId="17">#REF!</definedName>
    <definedName name="h__28">#REF!</definedName>
    <definedName name="h_0" localSheetId="15">#REF!</definedName>
    <definedName name="h_0" localSheetId="16">#REF!</definedName>
    <definedName name="h_0" localSheetId="17">#REF!</definedName>
    <definedName name="h_0" localSheetId="14">#REF!</definedName>
    <definedName name="h_0" localSheetId="20">#REF!</definedName>
    <definedName name="h_0">#REF!</definedName>
    <definedName name="h_0_20" localSheetId="15">#REF!</definedName>
    <definedName name="h_0_20" localSheetId="17">#REF!</definedName>
    <definedName name="h_0_20">#REF!</definedName>
    <definedName name="h_0_28" localSheetId="15">#REF!</definedName>
    <definedName name="h_0_28" localSheetId="17">#REF!</definedName>
    <definedName name="h_0_28">#REF!</definedName>
    <definedName name="H_1" localSheetId="15">#REF!</definedName>
    <definedName name="H_1" localSheetId="16">#REF!</definedName>
    <definedName name="H_1" localSheetId="17">#REF!</definedName>
    <definedName name="H_1" localSheetId="14">#REF!</definedName>
    <definedName name="H_1" localSheetId="20">#REF!</definedName>
    <definedName name="H_1">#REF!</definedName>
    <definedName name="H_1_20" localSheetId="15">#REF!</definedName>
    <definedName name="H_1_20" localSheetId="17">#REF!</definedName>
    <definedName name="H_1_20">#REF!</definedName>
    <definedName name="H_1_28" localSheetId="15">#REF!</definedName>
    <definedName name="H_1_28" localSheetId="17">#REF!</definedName>
    <definedName name="H_1_28">#REF!</definedName>
    <definedName name="H_2" localSheetId="15">#REF!</definedName>
    <definedName name="H_2" localSheetId="16">#REF!</definedName>
    <definedName name="H_2" localSheetId="17">#REF!</definedName>
    <definedName name="H_2" localSheetId="14">#REF!</definedName>
    <definedName name="H_2" localSheetId="20">#REF!</definedName>
    <definedName name="H_2">#REF!</definedName>
    <definedName name="H_2_20" localSheetId="15">#REF!</definedName>
    <definedName name="H_2_20" localSheetId="17">#REF!</definedName>
    <definedName name="H_2_20">#REF!</definedName>
    <definedName name="H_2_28" localSheetId="15">#REF!</definedName>
    <definedName name="H_2_28" localSheetId="17">#REF!</definedName>
    <definedName name="H_2_28">#REF!</definedName>
    <definedName name="h_26" localSheetId="15">#REF!</definedName>
    <definedName name="h_26" localSheetId="17">#REF!</definedName>
    <definedName name="h_26">#REF!</definedName>
    <definedName name="H_3" localSheetId="15">#REF!</definedName>
    <definedName name="H_3" localSheetId="16">#REF!</definedName>
    <definedName name="H_3" localSheetId="17">#REF!</definedName>
    <definedName name="H_3" localSheetId="14">#REF!</definedName>
    <definedName name="H_3" localSheetId="20">#REF!</definedName>
    <definedName name="H_3">#REF!</definedName>
    <definedName name="H_3_20" localSheetId="15">#REF!</definedName>
    <definedName name="H_3_20" localSheetId="17">#REF!</definedName>
    <definedName name="H_3_20">#REF!</definedName>
    <definedName name="H_3_28" localSheetId="15">#REF!</definedName>
    <definedName name="H_3_28" localSheetId="17">#REF!</definedName>
    <definedName name="H_3_28">#REF!</definedName>
    <definedName name="H_30" localSheetId="15">#REF!</definedName>
    <definedName name="H_30" localSheetId="16">#REF!</definedName>
    <definedName name="H_30" localSheetId="17">#REF!</definedName>
    <definedName name="H_30" localSheetId="14">#REF!</definedName>
    <definedName name="H_30">#REF!</definedName>
    <definedName name="H_30_20" localSheetId="15">#REF!</definedName>
    <definedName name="H_30_20" localSheetId="17">#REF!</definedName>
    <definedName name="H_30_20">#REF!</definedName>
    <definedName name="H_30_28" localSheetId="15">#REF!</definedName>
    <definedName name="H_30_28" localSheetId="17">#REF!</definedName>
    <definedName name="H_30_28">#REF!</definedName>
    <definedName name="H_8.5B" localSheetId="15">#REF!</definedName>
    <definedName name="H_8.5B" localSheetId="17">#REF!</definedName>
    <definedName name="H_8.5B">#REF!</definedName>
    <definedName name="H_8.5B_20" localSheetId="15">#REF!</definedName>
    <definedName name="H_8.5B_20" localSheetId="17">#REF!</definedName>
    <definedName name="H_8.5B_20">#REF!</definedName>
    <definedName name="H_Class1" localSheetId="15">#REF!</definedName>
    <definedName name="H_Class1" localSheetId="17">#REF!</definedName>
    <definedName name="H_Class1">#REF!</definedName>
    <definedName name="H_Class1_20" localSheetId="15">#REF!</definedName>
    <definedName name="H_Class1_20" localSheetId="17">#REF!</definedName>
    <definedName name="H_Class1_20">#REF!</definedName>
    <definedName name="H_Class1_28" localSheetId="15">#REF!</definedName>
    <definedName name="H_Class1_28" localSheetId="17">#REF!</definedName>
    <definedName name="H_Class1_28">#REF!</definedName>
    <definedName name="H_Class2" localSheetId="15">#REF!</definedName>
    <definedName name="H_Class2" localSheetId="17">#REF!</definedName>
    <definedName name="H_Class2">#REF!</definedName>
    <definedName name="H_Class2_20" localSheetId="15">#REF!</definedName>
    <definedName name="H_Class2_20" localSheetId="17">#REF!</definedName>
    <definedName name="H_Class2_20">#REF!</definedName>
    <definedName name="H_Class2_28" localSheetId="15">#REF!</definedName>
    <definedName name="H_Class2_28" localSheetId="17">#REF!</definedName>
    <definedName name="H_Class2_28">#REF!</definedName>
    <definedName name="H_Class3" localSheetId="15">#REF!</definedName>
    <definedName name="H_Class3" localSheetId="17">#REF!</definedName>
    <definedName name="H_Class3">#REF!</definedName>
    <definedName name="H_Class3_20" localSheetId="15">#REF!</definedName>
    <definedName name="H_Class3_20" localSheetId="17">#REF!</definedName>
    <definedName name="H_Class3_20">#REF!</definedName>
    <definedName name="H_Class3_28" localSheetId="15">#REF!</definedName>
    <definedName name="H_Class3_28" localSheetId="17">#REF!</definedName>
    <definedName name="H_Class3_28">#REF!</definedName>
    <definedName name="H_Class4" localSheetId="15">#REF!</definedName>
    <definedName name="H_Class4" localSheetId="17">#REF!</definedName>
    <definedName name="H_Class4">#REF!</definedName>
    <definedName name="H_Class4_20" localSheetId="15">#REF!</definedName>
    <definedName name="H_Class4_20" localSheetId="17">#REF!</definedName>
    <definedName name="H_Class4_20">#REF!</definedName>
    <definedName name="H_Class4_28" localSheetId="15">#REF!</definedName>
    <definedName name="H_Class4_28" localSheetId="17">#REF!</definedName>
    <definedName name="H_Class4_28">#REF!</definedName>
    <definedName name="H_Class5" localSheetId="15">#REF!</definedName>
    <definedName name="H_Class5" localSheetId="17">#REF!</definedName>
    <definedName name="H_Class5">#REF!</definedName>
    <definedName name="H_Class5_20" localSheetId="15">#REF!</definedName>
    <definedName name="H_Class5_20" localSheetId="17">#REF!</definedName>
    <definedName name="H_Class5_20">#REF!</definedName>
    <definedName name="H_Class5_28" localSheetId="15">#REF!</definedName>
    <definedName name="H_Class5_28" localSheetId="17">#REF!</definedName>
    <definedName name="H_Class5_28">#REF!</definedName>
    <definedName name="h_d" localSheetId="15">#REF!</definedName>
    <definedName name="h_d" localSheetId="17">#REF!</definedName>
    <definedName name="h_d">#REF!</definedName>
    <definedName name="h_d_20" localSheetId="15">#REF!</definedName>
    <definedName name="h_d_20" localSheetId="17">#REF!</definedName>
    <definedName name="h_d_20">#REF!</definedName>
    <definedName name="h_d_28" localSheetId="15">#REF!</definedName>
    <definedName name="h_d_28" localSheetId="17">#REF!</definedName>
    <definedName name="h_d_28">#REF!</definedName>
    <definedName name="h_Gi__trÞ_x_y_l_p_tr_íc_thuÕ___f___g" localSheetId="15">#REF!</definedName>
    <definedName name="h_Gi__trÞ_x_y_l_p_tr_íc_thuÕ___f___g" localSheetId="17">#REF!</definedName>
    <definedName name="h_Gi__trÞ_x_y_l_p_tr_íc_thuÕ___f___g">#REF!</definedName>
    <definedName name="H_ng_mòc_cáng_trÖnh" localSheetId="15">#REF!</definedName>
    <definedName name="H_ng_mòc_cáng_trÖnh" localSheetId="17">#REF!</definedName>
    <definedName name="H_ng_mòc_cáng_trÖnh">#REF!</definedName>
    <definedName name="H_ng_mòc_cáng_trÖnh_20" localSheetId="15">#REF!</definedName>
    <definedName name="H_ng_mòc_cáng_trÖnh_20" localSheetId="17">#REF!</definedName>
    <definedName name="H_ng_mòc_cáng_trÖnh_20">#REF!</definedName>
    <definedName name="H_ng_mòc_cáng_trÖnh_28" localSheetId="15">#REF!</definedName>
    <definedName name="H_ng_mòc_cáng_trÖnh_28" localSheetId="17">#REF!</definedName>
    <definedName name="H_ng_mòc_cáng_trÖnh_28">#REF!</definedName>
    <definedName name="H_THUCHTHH" localSheetId="15">#REF!</definedName>
    <definedName name="H_THUCHTHH" localSheetId="17">#REF!</definedName>
    <definedName name="H_THUCHTHH">#REF!</definedName>
    <definedName name="H_THUCHTHH_20" localSheetId="15">#REF!</definedName>
    <definedName name="H_THUCHTHH_20" localSheetId="17">#REF!</definedName>
    <definedName name="H_THUCHTHH_20">#REF!</definedName>
    <definedName name="H_THUCHTHH_28" localSheetId="15">#REF!</definedName>
    <definedName name="H_THUCHTHH_28" localSheetId="17">#REF!</definedName>
    <definedName name="H_THUCHTHH_28">#REF!</definedName>
    <definedName name="H_THUCTT" localSheetId="15">#REF!</definedName>
    <definedName name="H_THUCTT" localSheetId="17">#REF!</definedName>
    <definedName name="H_THUCTT">#REF!</definedName>
    <definedName name="H_THUCTT_20" localSheetId="15">#REF!</definedName>
    <definedName name="H_THUCTT_20" localSheetId="17">#REF!</definedName>
    <definedName name="H_THUCTT_20">#REF!</definedName>
    <definedName name="H_THUCTT_28" localSheetId="15">#REF!</definedName>
    <definedName name="H_THUCTT_28" localSheetId="17">#REF!</definedName>
    <definedName name="H_THUCTT_28">#REF!</definedName>
    <definedName name="H0.001" localSheetId="15">#REF!</definedName>
    <definedName name="H0.001" localSheetId="17">#REF!</definedName>
    <definedName name="H0.001">#REF!</definedName>
    <definedName name="H0.001_20" localSheetId="15">#REF!</definedName>
    <definedName name="H0.001_20" localSheetId="17">#REF!</definedName>
    <definedName name="H0.001_20">#REF!</definedName>
    <definedName name="H0.001_28" localSheetId="15">#REF!</definedName>
    <definedName name="H0.001_28" localSheetId="17">#REF!</definedName>
    <definedName name="H0.001_28">#REF!</definedName>
    <definedName name="H0.011" localSheetId="15">#REF!</definedName>
    <definedName name="H0.011" localSheetId="17">#REF!</definedName>
    <definedName name="H0.011">#REF!</definedName>
    <definedName name="H0.011_20" localSheetId="15">#REF!</definedName>
    <definedName name="H0.011_20" localSheetId="17">#REF!</definedName>
    <definedName name="H0.011_20">#REF!</definedName>
    <definedName name="H0.011_28" localSheetId="15">#REF!</definedName>
    <definedName name="H0.011_28" localSheetId="17">#REF!</definedName>
    <definedName name="H0.011_28">#REF!</definedName>
    <definedName name="H0.021" localSheetId="15">#REF!</definedName>
    <definedName name="H0.021" localSheetId="17">#REF!</definedName>
    <definedName name="H0.021">#REF!</definedName>
    <definedName name="H0.021_20" localSheetId="15">#REF!</definedName>
    <definedName name="H0.021_20" localSheetId="17">#REF!</definedName>
    <definedName name="H0.021_20">#REF!</definedName>
    <definedName name="H0.021_28" localSheetId="15">#REF!</definedName>
    <definedName name="H0.021_28" localSheetId="17">#REF!</definedName>
    <definedName name="H0.021_28">#REF!</definedName>
    <definedName name="H0.031" localSheetId="15">#REF!</definedName>
    <definedName name="H0.031" localSheetId="17">#REF!</definedName>
    <definedName name="H0.031">#REF!</definedName>
    <definedName name="H0.031_20" localSheetId="15">#REF!</definedName>
    <definedName name="H0.031_20" localSheetId="17">#REF!</definedName>
    <definedName name="H0.031_20">#REF!</definedName>
    <definedName name="H0.031_28" localSheetId="15">#REF!</definedName>
    <definedName name="H0.031_28" localSheetId="17">#REF!</definedName>
    <definedName name="H0.031_28">#REF!</definedName>
    <definedName name="H0.4" localSheetId="15">#REF!</definedName>
    <definedName name="H0.4" localSheetId="17">#REF!</definedName>
    <definedName name="H0.4">#REF!</definedName>
    <definedName name="H0.4_20" localSheetId="15">#REF!</definedName>
    <definedName name="H0.4_20" localSheetId="17">#REF!</definedName>
    <definedName name="H0.4_20">#REF!</definedName>
    <definedName name="H0.4_28" localSheetId="15">#REF!</definedName>
    <definedName name="H0.4_28" localSheetId="17">#REF!</definedName>
    <definedName name="H0.4_28">#REF!</definedName>
    <definedName name="h0.75" localSheetId="15">#REF!</definedName>
    <definedName name="h0.75" localSheetId="17">#REF!</definedName>
    <definedName name="h0.75">#REF!</definedName>
    <definedName name="h0.75_28" localSheetId="15">#REF!</definedName>
    <definedName name="h0.75_28" localSheetId="17">#REF!</definedName>
    <definedName name="h0.75_28">#REF!</definedName>
    <definedName name="h1." localSheetId="15">#REF!</definedName>
    <definedName name="h1." localSheetId="17">#REF!</definedName>
    <definedName name="h1.">#REF!</definedName>
    <definedName name="h1._28" localSheetId="15">#REF!</definedName>
    <definedName name="h1._28" localSheetId="17">#REF!</definedName>
    <definedName name="h1._28">#REF!</definedName>
    <definedName name="h1_" localSheetId="15">#REF!</definedName>
    <definedName name="h1_" localSheetId="17">#REF!</definedName>
    <definedName name="h1_">#REF!</definedName>
    <definedName name="h18x" localSheetId="15">#REF!</definedName>
    <definedName name="h18x" localSheetId="16">#REF!</definedName>
    <definedName name="h18x" localSheetId="17">#REF!</definedName>
    <definedName name="h18x" localSheetId="14">#REF!</definedName>
    <definedName name="h18x">#REF!</definedName>
    <definedName name="h18x_20" localSheetId="15">#REF!</definedName>
    <definedName name="h18x_20" localSheetId="17">#REF!</definedName>
    <definedName name="h18x_20">#REF!</definedName>
    <definedName name="h18x_28" localSheetId="15">#REF!</definedName>
    <definedName name="h18x_28" localSheetId="17">#REF!</definedName>
    <definedName name="h18x_28">#REF!</definedName>
    <definedName name="h1h" localSheetId="15">#REF!</definedName>
    <definedName name="h1h" localSheetId="17">#REF!</definedName>
    <definedName name="h1h">#REF!</definedName>
    <definedName name="h1h_20" localSheetId="15">#REF!</definedName>
    <definedName name="h1h_20" localSheetId="17">#REF!</definedName>
    <definedName name="h1h_20">#REF!</definedName>
    <definedName name="h1h_28" localSheetId="15">#REF!</definedName>
    <definedName name="h1h_28" localSheetId="17">#REF!</definedName>
    <definedName name="h1h_28">#REF!</definedName>
    <definedName name="h2." localSheetId="15">#REF!</definedName>
    <definedName name="h2." localSheetId="17">#REF!</definedName>
    <definedName name="h2.">#REF!</definedName>
    <definedName name="h2._28" localSheetId="15">#REF!</definedName>
    <definedName name="h2._28" localSheetId="17">#REF!</definedName>
    <definedName name="h2._28">#REF!</definedName>
    <definedName name="h2_" localSheetId="15">#REF!</definedName>
    <definedName name="h2_" localSheetId="17">#REF!</definedName>
    <definedName name="h2_">#REF!</definedName>
    <definedName name="H21dai75" localSheetId="15">#REF!</definedName>
    <definedName name="H21dai75" localSheetId="16">#REF!</definedName>
    <definedName name="H21dai75" localSheetId="17">#REF!</definedName>
    <definedName name="H21dai75" localSheetId="14">#REF!</definedName>
    <definedName name="H21dai75">#REF!</definedName>
    <definedName name="H21dai9" localSheetId="15">#REF!</definedName>
    <definedName name="H21dai9" localSheetId="16">#REF!</definedName>
    <definedName name="H21dai9" localSheetId="17">#REF!</definedName>
    <definedName name="H21dai9" localSheetId="14">#REF!</definedName>
    <definedName name="H21dai9">#REF!</definedName>
    <definedName name="H22dai6" localSheetId="15">#REF!</definedName>
    <definedName name="H22dai6" localSheetId="16">#REF!</definedName>
    <definedName name="H22dai6" localSheetId="17">#REF!</definedName>
    <definedName name="H22dai6" localSheetId="14">#REF!</definedName>
    <definedName name="H22dai6">#REF!</definedName>
    <definedName name="H22dai75" localSheetId="15">#REF!</definedName>
    <definedName name="H22dai75" localSheetId="16">#REF!</definedName>
    <definedName name="H22dai75" localSheetId="17">#REF!</definedName>
    <definedName name="H22dai75" localSheetId="14">#REF!</definedName>
    <definedName name="H22dai75">#REF!</definedName>
    <definedName name="h2h" localSheetId="15">#REF!</definedName>
    <definedName name="h2h" localSheetId="17">#REF!</definedName>
    <definedName name="h2h">#REF!</definedName>
    <definedName name="h2h_20" localSheetId="15">#REF!</definedName>
    <definedName name="h2h_20" localSheetId="17">#REF!</definedName>
    <definedName name="h2h_20">#REF!</definedName>
    <definedName name="h2h_28" localSheetId="15">#REF!</definedName>
    <definedName name="h2h_28" localSheetId="17">#REF!</definedName>
    <definedName name="h2h_28">#REF!</definedName>
    <definedName name="h3." localSheetId="15">#REF!</definedName>
    <definedName name="h3." localSheetId="17">#REF!</definedName>
    <definedName name="h3.">#REF!</definedName>
    <definedName name="h3._28" localSheetId="15">#REF!</definedName>
    <definedName name="h3._28" localSheetId="17">#REF!</definedName>
    <definedName name="h3._28">#REF!</definedName>
    <definedName name="h3_" localSheetId="15">#REF!</definedName>
    <definedName name="h3_" localSheetId="17">#REF!</definedName>
    <definedName name="h3_">#REF!</definedName>
    <definedName name="h30x" localSheetId="15">#REF!</definedName>
    <definedName name="h30x" localSheetId="16">#REF!</definedName>
    <definedName name="h30x" localSheetId="17">#REF!</definedName>
    <definedName name="h30x" localSheetId="14">#REF!</definedName>
    <definedName name="h30x">#REF!</definedName>
    <definedName name="h30x_20" localSheetId="15">#REF!</definedName>
    <definedName name="h30x_20" localSheetId="17">#REF!</definedName>
    <definedName name="h30x_20">#REF!</definedName>
    <definedName name="h30x_28" localSheetId="15">#REF!</definedName>
    <definedName name="h30x_28" localSheetId="17">#REF!</definedName>
    <definedName name="h30x_28">#REF!</definedName>
    <definedName name="h3h" localSheetId="15">#REF!</definedName>
    <definedName name="h3h" localSheetId="17">#REF!</definedName>
    <definedName name="h3h">#REF!</definedName>
    <definedName name="h3h_20" localSheetId="15">#REF!</definedName>
    <definedName name="h3h_20" localSheetId="17">#REF!</definedName>
    <definedName name="h3h_20">#REF!</definedName>
    <definedName name="h3h_28" localSheetId="15">#REF!</definedName>
    <definedName name="h3h_28" localSheetId="17">#REF!</definedName>
    <definedName name="h3h_28">#REF!</definedName>
    <definedName name="h4." localSheetId="15">#REF!</definedName>
    <definedName name="h4." localSheetId="17">#REF!</definedName>
    <definedName name="h4.">#REF!</definedName>
    <definedName name="h4._28" localSheetId="15">#REF!</definedName>
    <definedName name="h4._28" localSheetId="17">#REF!</definedName>
    <definedName name="h4._28">#REF!</definedName>
    <definedName name="h4_" localSheetId="15">#REF!</definedName>
    <definedName name="h4_" localSheetId="17">#REF!</definedName>
    <definedName name="h4_">#REF!</definedName>
    <definedName name="H43dai6" localSheetId="15">#REF!</definedName>
    <definedName name="H43dai6" localSheetId="16">#REF!</definedName>
    <definedName name="H43dai6" localSheetId="17">#REF!</definedName>
    <definedName name="H43dai6" localSheetId="14">#REF!</definedName>
    <definedName name="H43dai6">#REF!</definedName>
    <definedName name="H43dai75" localSheetId="15">#REF!</definedName>
    <definedName name="H43dai75" localSheetId="16">#REF!</definedName>
    <definedName name="H43dai75" localSheetId="17">#REF!</definedName>
    <definedName name="H43dai75" localSheetId="14">#REF!</definedName>
    <definedName name="H43dai75">#REF!</definedName>
    <definedName name="H43dai9" localSheetId="15">#REF!</definedName>
    <definedName name="H43dai9" localSheetId="16">#REF!</definedName>
    <definedName name="H43dai9" localSheetId="17">#REF!</definedName>
    <definedName name="H43dai9" localSheetId="14">#REF!</definedName>
    <definedName name="H43dai9">#REF!</definedName>
    <definedName name="H44dai6" localSheetId="15">#REF!</definedName>
    <definedName name="H44dai6" localSheetId="16">#REF!</definedName>
    <definedName name="H44dai6" localSheetId="17">#REF!</definedName>
    <definedName name="H44dai6" localSheetId="14">#REF!</definedName>
    <definedName name="H44dai6">#REF!</definedName>
    <definedName name="H44dai75" localSheetId="15">#REF!</definedName>
    <definedName name="H44dai75" localSheetId="16">#REF!</definedName>
    <definedName name="H44dai75" localSheetId="17">#REF!</definedName>
    <definedName name="H44dai75" localSheetId="14">#REF!</definedName>
    <definedName name="H44dai75">#REF!</definedName>
    <definedName name="H44dai9" localSheetId="15">#REF!</definedName>
    <definedName name="H44dai9" localSheetId="16">#REF!</definedName>
    <definedName name="H44dai9" localSheetId="17">#REF!</definedName>
    <definedName name="H44dai9" localSheetId="14">#REF!</definedName>
    <definedName name="H44dai9">#REF!</definedName>
    <definedName name="h4h" localSheetId="15">#REF!</definedName>
    <definedName name="h4h" localSheetId="17">#REF!</definedName>
    <definedName name="h4h">#REF!</definedName>
    <definedName name="h4h_20" localSheetId="15">#REF!</definedName>
    <definedName name="h4h_20" localSheetId="17">#REF!</definedName>
    <definedName name="h4h_20">#REF!</definedName>
    <definedName name="h4h_28" localSheetId="15">#REF!</definedName>
    <definedName name="h4h_28" localSheetId="17">#REF!</definedName>
    <definedName name="h4h_28">#REF!</definedName>
    <definedName name="h5." localSheetId="15">#REF!</definedName>
    <definedName name="h5." localSheetId="17">#REF!</definedName>
    <definedName name="h5.">#REF!</definedName>
    <definedName name="h5._28" localSheetId="15">#REF!</definedName>
    <definedName name="h5._28" localSheetId="17">#REF!</definedName>
    <definedName name="h5._28">#REF!</definedName>
    <definedName name="h5_" localSheetId="15">#REF!</definedName>
    <definedName name="h5_" localSheetId="17">#REF!</definedName>
    <definedName name="h5_">#REF!</definedName>
    <definedName name="h5h" localSheetId="15">#REF!</definedName>
    <definedName name="h5h" localSheetId="17">#REF!</definedName>
    <definedName name="h5h">#REF!</definedName>
    <definedName name="h5h_20" localSheetId="15">#REF!</definedName>
    <definedName name="h5h_20" localSheetId="17">#REF!</definedName>
    <definedName name="h5h_20">#REF!</definedName>
    <definedName name="h5h_28" localSheetId="15">#REF!</definedName>
    <definedName name="h5h_28" localSheetId="17">#REF!</definedName>
    <definedName name="h5h_28">#REF!</definedName>
    <definedName name="h6." localSheetId="15">#REF!</definedName>
    <definedName name="h6." localSheetId="17">#REF!</definedName>
    <definedName name="h6.">#REF!</definedName>
    <definedName name="h6._28" localSheetId="15">#REF!</definedName>
    <definedName name="h6._28" localSheetId="17">#REF!</definedName>
    <definedName name="h6._28">#REF!</definedName>
    <definedName name="h6_" localSheetId="15">#REF!</definedName>
    <definedName name="h6_" localSheetId="17">#REF!</definedName>
    <definedName name="h6_">#REF!</definedName>
    <definedName name="h6h" localSheetId="15">#REF!</definedName>
    <definedName name="h6h" localSheetId="17">#REF!</definedName>
    <definedName name="h6h">#REF!</definedName>
    <definedName name="h6h_20" localSheetId="15">#REF!</definedName>
    <definedName name="h6h_20" localSheetId="17">#REF!</definedName>
    <definedName name="h6h_20">#REF!</definedName>
    <definedName name="h6h_28" localSheetId="15">#REF!</definedName>
    <definedName name="h6h_28" localSheetId="17">#REF!</definedName>
    <definedName name="h6h_28">#REF!</definedName>
    <definedName name="h7.5" localSheetId="15">#REF!</definedName>
    <definedName name="h7.5" localSheetId="17">#REF!</definedName>
    <definedName name="h7.5">#REF!</definedName>
    <definedName name="h7.5_28" localSheetId="15">#REF!</definedName>
    <definedName name="h7.5_28" localSheetId="17">#REF!</definedName>
    <definedName name="h7.5_28">#REF!</definedName>
    <definedName name="h7_" localSheetId="15">#REF!</definedName>
    <definedName name="h7_" localSheetId="17">#REF!</definedName>
    <definedName name="h7_">#REF!</definedName>
    <definedName name="h7h" localSheetId="15">#REF!</definedName>
    <definedName name="h7h" localSheetId="17">#REF!</definedName>
    <definedName name="h7h">#REF!</definedName>
    <definedName name="h7h_20" localSheetId="15">#REF!</definedName>
    <definedName name="h7h_20" localSheetId="17">#REF!</definedName>
    <definedName name="h7h_20">#REF!</definedName>
    <definedName name="h7h_28" localSheetId="15">#REF!</definedName>
    <definedName name="h7h_28" localSheetId="17">#REF!</definedName>
    <definedName name="h7h_28">#REF!</definedName>
    <definedName name="h8.5" localSheetId="15">#REF!</definedName>
    <definedName name="h8.5" localSheetId="17">#REF!</definedName>
    <definedName name="h8.5">#REF!</definedName>
    <definedName name="h8.5_28" localSheetId="15">#REF!</definedName>
    <definedName name="h8.5_28" localSheetId="17">#REF!</definedName>
    <definedName name="h8.5_28">#REF!</definedName>
    <definedName name="ha" localSheetId="15" hidden="1">{"'Sheet1'!$L$16"}</definedName>
    <definedName name="ha" localSheetId="16" hidden="1">{"'Sheet1'!$L$16"}</definedName>
    <definedName name="ha" localSheetId="17" hidden="1">{"'Sheet1'!$L$16"}</definedName>
    <definedName name="ha" localSheetId="14" hidden="1">{"'Sheet1'!$L$16"}</definedName>
    <definedName name="ha" hidden="1">{"'Sheet1'!$L$16"}</definedName>
    <definedName name="ha." localSheetId="15">#REF!</definedName>
    <definedName name="ha." localSheetId="17">#REF!</definedName>
    <definedName name="ha.">#REF!</definedName>
    <definedName name="ha._28" localSheetId="15">#REF!</definedName>
    <definedName name="ha._28" localSheetId="17">#REF!</definedName>
    <definedName name="ha._28">#REF!</definedName>
    <definedName name="Ha_20" localSheetId="15">#REF!</definedName>
    <definedName name="Ha_20" localSheetId="17">#REF!</definedName>
    <definedName name="Ha_20">#REF!</definedName>
    <definedName name="hab" localSheetId="15">#REF!</definedName>
    <definedName name="hab" localSheetId="17">#REF!</definedName>
    <definedName name="hab">#REF!</definedName>
    <definedName name="habac" localSheetId="15">#REF!</definedName>
    <definedName name="habac" localSheetId="17">#REF!</definedName>
    <definedName name="habac">#REF!</definedName>
    <definedName name="Habac1">'[6]7 THAI NGUYEN'!$A$11</definedName>
    <definedName name="HAGIANG" localSheetId="15">#REF!</definedName>
    <definedName name="HAGIANG" localSheetId="16">#REF!</definedName>
    <definedName name="HAGIANG" localSheetId="17">#REF!</definedName>
    <definedName name="HAGIANG" localSheetId="14">#REF!</definedName>
    <definedName name="HAGIANG" localSheetId="20">#REF!</definedName>
    <definedName name="HAGIANG">#REF!</definedName>
    <definedName name="hai" localSheetId="15">#REF!</definedName>
    <definedName name="hai" localSheetId="17">#REF!</definedName>
    <definedName name="hai">#REF!</definedName>
    <definedName name="hai_20" localSheetId="15">#REF!</definedName>
    <definedName name="hai_20" localSheetId="17">#REF!</definedName>
    <definedName name="hai_20">#REF!</definedName>
    <definedName name="hai_28" localSheetId="15">#REF!</definedName>
    <definedName name="hai_28" localSheetId="17">#REF!</definedName>
    <definedName name="hai_28">#REF!</definedName>
    <definedName name="haichau" localSheetId="15">dmkh #REF!</definedName>
    <definedName name="haichau" localSheetId="16">dmkh #REF!</definedName>
    <definedName name="haichau" localSheetId="17">dmkh #REF!</definedName>
    <definedName name="haichau" localSheetId="14">dmkh #REF!</definedName>
    <definedName name="haichau">dmkh #REF!</definedName>
    <definedName name="Hamyen">NA()</definedName>
    <definedName name="Hamyen_26" localSheetId="15">#REF!</definedName>
    <definedName name="Hamyen_26" localSheetId="17">#REF!</definedName>
    <definedName name="Hamyen_26">#REF!</definedName>
    <definedName name="Hamyen_28" localSheetId="15">#REF!</definedName>
    <definedName name="Hamyen_28" localSheetId="17">#REF!</definedName>
    <definedName name="Hamyen_28">#REF!</definedName>
    <definedName name="Hamyen_3">NA()</definedName>
    <definedName name="han" localSheetId="15">#REF!</definedName>
    <definedName name="han" localSheetId="17">#REF!</definedName>
    <definedName name="han">#REF!</definedName>
    <definedName name="han23_20" localSheetId="15">#REF!</definedName>
    <definedName name="han23_20" localSheetId="17">#REF!</definedName>
    <definedName name="han23_20">#REF!</definedName>
    <definedName name="han23_28" localSheetId="15">#REF!</definedName>
    <definedName name="han23_28" localSheetId="17">#REF!</definedName>
    <definedName name="han23_28">#REF!</definedName>
    <definedName name="han23kw" localSheetId="15">#REF!</definedName>
    <definedName name="han23kw" localSheetId="17">#REF!</definedName>
    <definedName name="han23kw">#REF!</definedName>
    <definedName name="han23kw_20" localSheetId="15">#REF!</definedName>
    <definedName name="han23kw_20" localSheetId="17">#REF!</definedName>
    <definedName name="han23kw_20">#REF!</definedName>
    <definedName name="HANG" localSheetId="15" hidden="1">{#N/A,#N/A,FALSE,"Chi tiÆt"}</definedName>
    <definedName name="HANG" localSheetId="16" hidden="1">{#N/A,#N/A,FALSE,"Chi tiÆt"}</definedName>
    <definedName name="HANG" localSheetId="17" hidden="1">{#N/A,#N/A,FALSE,"Chi tiÆt"}</definedName>
    <definedName name="HANG" localSheetId="14" hidden="1">{#N/A,#N/A,FALSE,"Chi tiÆt"}</definedName>
    <definedName name="HANG" localSheetId="20" hidden="1">{#N/A,#N/A,FALSE,"Chi tiÆt"}</definedName>
    <definedName name="HANG" hidden="1">{#N/A,#N/A,FALSE,"Chi tiÆt"}</definedName>
    <definedName name="Hang_muc_khac" localSheetId="15">#REF!</definedName>
    <definedName name="Hang_muc_khac" localSheetId="17">#REF!</definedName>
    <definedName name="Hang_muc_khac">#REF!</definedName>
    <definedName name="Hang_muc_khac_20" localSheetId="15">#REF!</definedName>
    <definedName name="Hang_muc_khac_20" localSheetId="17">#REF!</definedName>
    <definedName name="Hang_muc_khac_20">#REF!</definedName>
    <definedName name="Hang_muc_khac_28" localSheetId="15">#REF!</definedName>
    <definedName name="Hang_muc_khac_28" localSheetId="17">#REF!</definedName>
    <definedName name="Hang_muc_khac_28">#REF!</definedName>
    <definedName name="hangmuc">"$#REF!.$A$1:$G$71"</definedName>
    <definedName name="hangmuc_26" localSheetId="15">#REF!</definedName>
    <definedName name="hangmuc_26" localSheetId="17">#REF!</definedName>
    <definedName name="hangmuc_26">#REF!</definedName>
    <definedName name="hangmuc_28" localSheetId="15">#REF!</definedName>
    <definedName name="hangmuc_28" localSheetId="17">#REF!</definedName>
    <definedName name="hangmuc_28">#REF!</definedName>
    <definedName name="hangmuc_3">"$#REF!.$A$1:$G$71"</definedName>
    <definedName name="hannhua" localSheetId="15">#REF!</definedName>
    <definedName name="hannhua" localSheetId="17">#REF!</definedName>
    <definedName name="hannhua">#REF!</definedName>
    <definedName name="hannhua_20" localSheetId="15">#REF!</definedName>
    <definedName name="hannhua_20" localSheetId="17">#REF!</definedName>
    <definedName name="hannhua_20">#REF!</definedName>
    <definedName name="Hanoi" localSheetId="15">#REF!</definedName>
    <definedName name="Hanoi" localSheetId="17">#REF!</definedName>
    <definedName name="Hanoi">#REF!</definedName>
    <definedName name="hap" localSheetId="15">#REF!</definedName>
    <definedName name="hap" localSheetId="17">#REF!</definedName>
    <definedName name="hap">#REF!</definedName>
    <definedName name="hap_28" localSheetId="15">#REF!</definedName>
    <definedName name="hap_28" localSheetId="17">#REF!</definedName>
    <definedName name="hap_28">#REF!</definedName>
    <definedName name="HapCKVA" localSheetId="15">#REF!</definedName>
    <definedName name="HapCKVA" localSheetId="16">#REF!</definedName>
    <definedName name="HapCKVA" localSheetId="17">#REF!</definedName>
    <definedName name="HapCKVA" localSheetId="14">#REF!</definedName>
    <definedName name="HapCKVA" localSheetId="20">#REF!</definedName>
    <definedName name="HapCKVA">#REF!</definedName>
    <definedName name="HapCKVA_20" localSheetId="15">#REF!</definedName>
    <definedName name="HapCKVA_20" localSheetId="17">#REF!</definedName>
    <definedName name="HapCKVA_20">#REF!</definedName>
    <definedName name="HapCKVA_28" localSheetId="15">#REF!</definedName>
    <definedName name="HapCKVA_28" localSheetId="17">#REF!</definedName>
    <definedName name="HapCKVA_28">#REF!</definedName>
    <definedName name="HapCKvar" localSheetId="15">#REF!</definedName>
    <definedName name="HapCKvar" localSheetId="16">#REF!</definedName>
    <definedName name="HapCKvar" localSheetId="17">#REF!</definedName>
    <definedName name="HapCKvar" localSheetId="14">#REF!</definedName>
    <definedName name="HapCKvar" localSheetId="20">#REF!</definedName>
    <definedName name="HapCKvar">#REF!</definedName>
    <definedName name="HapCKvar_20" localSheetId="15">#REF!</definedName>
    <definedName name="HapCKvar_20" localSheetId="17">#REF!</definedName>
    <definedName name="HapCKvar_20">#REF!</definedName>
    <definedName name="HapCKvar_28" localSheetId="15">#REF!</definedName>
    <definedName name="HapCKvar_28" localSheetId="17">#REF!</definedName>
    <definedName name="HapCKvar_28">#REF!</definedName>
    <definedName name="HapCKW" localSheetId="15">#REF!</definedName>
    <definedName name="HapCKW" localSheetId="16">#REF!</definedName>
    <definedName name="HapCKW" localSheetId="17">#REF!</definedName>
    <definedName name="HapCKW" localSheetId="14">#REF!</definedName>
    <definedName name="HapCKW" localSheetId="20">#REF!</definedName>
    <definedName name="HapCKW">#REF!</definedName>
    <definedName name="HapCKW_20" localSheetId="15">#REF!</definedName>
    <definedName name="HapCKW_20" localSheetId="17">#REF!</definedName>
    <definedName name="HapCKW_20">#REF!</definedName>
    <definedName name="HapCKW_28" localSheetId="15">#REF!</definedName>
    <definedName name="HapCKW_28" localSheetId="17">#REF!</definedName>
    <definedName name="HapCKW_28">#REF!</definedName>
    <definedName name="HapIKVA" localSheetId="15">#REF!</definedName>
    <definedName name="HapIKVA" localSheetId="16">#REF!</definedName>
    <definedName name="HapIKVA" localSheetId="17">#REF!</definedName>
    <definedName name="HapIKVA" localSheetId="14">#REF!</definedName>
    <definedName name="HapIKVA" localSheetId="20">#REF!</definedName>
    <definedName name="HapIKVA">#REF!</definedName>
    <definedName name="HapIKVA_20" localSheetId="15">#REF!</definedName>
    <definedName name="HapIKVA_20" localSheetId="17">#REF!</definedName>
    <definedName name="HapIKVA_20">#REF!</definedName>
    <definedName name="HapIKVA_28" localSheetId="15">#REF!</definedName>
    <definedName name="HapIKVA_28" localSheetId="17">#REF!</definedName>
    <definedName name="HapIKVA_28">#REF!</definedName>
    <definedName name="HapIKvar" localSheetId="15">#REF!</definedName>
    <definedName name="HapIKvar" localSheetId="16">#REF!</definedName>
    <definedName name="HapIKvar" localSheetId="17">#REF!</definedName>
    <definedName name="HapIKvar" localSheetId="14">#REF!</definedName>
    <definedName name="HapIKvar" localSheetId="20">#REF!</definedName>
    <definedName name="HapIKvar">#REF!</definedName>
    <definedName name="HapIKvar_20" localSheetId="15">#REF!</definedName>
    <definedName name="HapIKvar_20" localSheetId="17">#REF!</definedName>
    <definedName name="HapIKvar_20">#REF!</definedName>
    <definedName name="HapIKvar_28" localSheetId="15">#REF!</definedName>
    <definedName name="HapIKvar_28" localSheetId="17">#REF!</definedName>
    <definedName name="HapIKvar_28">#REF!</definedName>
    <definedName name="HapIKW" localSheetId="15">#REF!</definedName>
    <definedName name="HapIKW" localSheetId="16">#REF!</definedName>
    <definedName name="HapIKW" localSheetId="17">#REF!</definedName>
    <definedName name="HapIKW" localSheetId="14">#REF!</definedName>
    <definedName name="HapIKW" localSheetId="20">#REF!</definedName>
    <definedName name="HapIKW">#REF!</definedName>
    <definedName name="HapIKW_20" localSheetId="15">#REF!</definedName>
    <definedName name="HapIKW_20" localSheetId="17">#REF!</definedName>
    <definedName name="HapIKW_20">#REF!</definedName>
    <definedName name="HapIKW_28" localSheetId="15">#REF!</definedName>
    <definedName name="HapIKW_28" localSheetId="17">#REF!</definedName>
    <definedName name="HapIKW_28">#REF!</definedName>
    <definedName name="HapKVA" localSheetId="15">#REF!</definedName>
    <definedName name="HapKVA" localSheetId="16">#REF!</definedName>
    <definedName name="HapKVA" localSheetId="17">#REF!</definedName>
    <definedName name="HapKVA" localSheetId="14">#REF!</definedName>
    <definedName name="HapKVA" localSheetId="20">#REF!</definedName>
    <definedName name="HapKVA">#REF!</definedName>
    <definedName name="HapKVA_20" localSheetId="15">#REF!</definedName>
    <definedName name="HapKVA_20" localSheetId="17">#REF!</definedName>
    <definedName name="HapKVA_20">#REF!</definedName>
    <definedName name="HapKVA_28" localSheetId="15">#REF!</definedName>
    <definedName name="HapKVA_28" localSheetId="17">#REF!</definedName>
    <definedName name="HapKVA_28">#REF!</definedName>
    <definedName name="HapSKVA" localSheetId="15">#REF!</definedName>
    <definedName name="HapSKVA" localSheetId="16">#REF!</definedName>
    <definedName name="HapSKVA" localSheetId="17">#REF!</definedName>
    <definedName name="HapSKVA" localSheetId="14">#REF!</definedName>
    <definedName name="HapSKVA" localSheetId="20">#REF!</definedName>
    <definedName name="HapSKVA">#REF!</definedName>
    <definedName name="HapSKVA_20" localSheetId="15">#REF!</definedName>
    <definedName name="HapSKVA_20" localSheetId="17">#REF!</definedName>
    <definedName name="HapSKVA_20">#REF!</definedName>
    <definedName name="HapSKVA_28" localSheetId="15">#REF!</definedName>
    <definedName name="HapSKVA_28" localSheetId="17">#REF!</definedName>
    <definedName name="HapSKVA_28">#REF!</definedName>
    <definedName name="HapSKW" localSheetId="15">#REF!</definedName>
    <definedName name="HapSKW" localSheetId="16">#REF!</definedName>
    <definedName name="HapSKW" localSheetId="17">#REF!</definedName>
    <definedName name="HapSKW" localSheetId="14">#REF!</definedName>
    <definedName name="HapSKW" localSheetId="20">#REF!</definedName>
    <definedName name="HapSKW">#REF!</definedName>
    <definedName name="HarvestingWage" localSheetId="15">#REF!</definedName>
    <definedName name="HarvestingWage" localSheetId="17">#REF!</definedName>
    <definedName name="HarvestingWage">#REF!</definedName>
    <definedName name="HarvestingWage_20" localSheetId="15">#REF!</definedName>
    <definedName name="HarvestingWage_20" localSheetId="17">#REF!</definedName>
    <definedName name="HarvestingWage_20">#REF!</definedName>
    <definedName name="HarvestingWage_28" localSheetId="15">#REF!</definedName>
    <definedName name="HarvestingWage_28" localSheetId="17">#REF!</definedName>
    <definedName name="HarvestingWage_28">#REF!</definedName>
    <definedName name="has" localSheetId="15">#REF!</definedName>
    <definedName name="has" localSheetId="17">#REF!</definedName>
    <definedName name="has">#REF!</definedName>
    <definedName name="has_20" localSheetId="15">#REF!</definedName>
    <definedName name="has_20" localSheetId="17">#REF!</definedName>
    <definedName name="has_20">#REF!</definedName>
    <definedName name="has_28" localSheetId="15">#REF!</definedName>
    <definedName name="has_28" localSheetId="17">#REF!</definedName>
    <definedName name="has_28">#REF!</definedName>
    <definedName name="hau" localSheetId="15">#REF!</definedName>
    <definedName name="hau" localSheetId="17">#REF!</definedName>
    <definedName name="hau">#REF!</definedName>
    <definedName name="hau_20" localSheetId="15">#REF!</definedName>
    <definedName name="hau_20" localSheetId="17">#REF!</definedName>
    <definedName name="hau_20">#REF!</definedName>
    <definedName name="Hb" localSheetId="15">#REF!</definedName>
    <definedName name="Hb" localSheetId="17">#REF!</definedName>
    <definedName name="Hb">#REF!</definedName>
    <definedName name="hb." localSheetId="15">#REF!</definedName>
    <definedName name="hb." localSheetId="17">#REF!</definedName>
    <definedName name="hb.">#REF!</definedName>
    <definedName name="hb._28" localSheetId="15">#REF!</definedName>
    <definedName name="hb._28" localSheetId="17">#REF!</definedName>
    <definedName name="hb._28">#REF!</definedName>
    <definedName name="Hb_20" localSheetId="15">#REF!</definedName>
    <definedName name="Hb_20" localSheetId="17">#REF!</definedName>
    <definedName name="Hb_20">#REF!</definedName>
    <definedName name="hba" localSheetId="15">#REF!</definedName>
    <definedName name="hba" localSheetId="17">#REF!</definedName>
    <definedName name="hba">#REF!</definedName>
    <definedName name="hba_20" localSheetId="15">#REF!</definedName>
    <definedName name="hba_20" localSheetId="17">#REF!</definedName>
    <definedName name="hba_20">#REF!</definedName>
    <definedName name="Hbb" localSheetId="15">#REF!</definedName>
    <definedName name="Hbb" localSheetId="17">#REF!</definedName>
    <definedName name="Hbb">#REF!</definedName>
    <definedName name="Hbb_20" localSheetId="15">#REF!</definedName>
    <definedName name="Hbb_20" localSheetId="17">#REF!</definedName>
    <definedName name="Hbb_20">#REF!</definedName>
    <definedName name="HBC" localSheetId="15">#REF!</definedName>
    <definedName name="HBC" localSheetId="17">#REF!</definedName>
    <definedName name="HBC">#REF!</definedName>
    <definedName name="HBC_20" localSheetId="15">#REF!</definedName>
    <definedName name="HBC_20" localSheetId="17">#REF!</definedName>
    <definedName name="HBC_20">#REF!</definedName>
    <definedName name="HBC_28" localSheetId="15">#REF!</definedName>
    <definedName name="HBC_28" localSheetId="17">#REF!</definedName>
    <definedName name="HBC_28">#REF!</definedName>
    <definedName name="hbd" localSheetId="15">#REF!</definedName>
    <definedName name="hbd" localSheetId="17">#REF!</definedName>
    <definedName name="hbd">#REF!</definedName>
    <definedName name="hbe" localSheetId="15">#REF!</definedName>
    <definedName name="hbe" localSheetId="17">#REF!</definedName>
    <definedName name="hbe">#REF!</definedName>
    <definedName name="HBL" localSheetId="15">#REF!</definedName>
    <definedName name="HBL" localSheetId="17">#REF!</definedName>
    <definedName name="HBL">#REF!</definedName>
    <definedName name="HBL_20" localSheetId="15">#REF!</definedName>
    <definedName name="HBL_20" localSheetId="17">#REF!</definedName>
    <definedName name="HBL_20">#REF!</definedName>
    <definedName name="HBL_28" localSheetId="15">#REF!</definedName>
    <definedName name="HBL_28" localSheetId="17">#REF!</definedName>
    <definedName name="HBL_28">#REF!</definedName>
    <definedName name="hbon" localSheetId="15">#REF!</definedName>
    <definedName name="hbon" localSheetId="17">#REF!</definedName>
    <definedName name="hbon">#REF!</definedName>
    <definedName name="hbon_20" localSheetId="15">#REF!</definedName>
    <definedName name="hbon_20" localSheetId="17">#REF!</definedName>
    <definedName name="hbon_20">#REF!</definedName>
    <definedName name="Hbtt" localSheetId="15">#REF!</definedName>
    <definedName name="Hbtt" localSheetId="17">#REF!</definedName>
    <definedName name="Hbtt">#REF!</definedName>
    <definedName name="Hbtt_20" localSheetId="15">#REF!</definedName>
    <definedName name="Hbtt_20" localSheetId="17">#REF!</definedName>
    <definedName name="Hbtt_20">#REF!</definedName>
    <definedName name="Hc" localSheetId="15">#REF!</definedName>
    <definedName name="Hc" localSheetId="17">#REF!</definedName>
    <definedName name="Hc">#REF!</definedName>
    <definedName name="hc." localSheetId="15">#REF!</definedName>
    <definedName name="hc." localSheetId="17">#REF!</definedName>
    <definedName name="hc.">#REF!</definedName>
    <definedName name="hc._28" localSheetId="15">#REF!</definedName>
    <definedName name="hc._28" localSheetId="17">#REF!</definedName>
    <definedName name="hc._28">#REF!</definedName>
    <definedName name="Hc_20" localSheetId="15">#REF!</definedName>
    <definedName name="Hc_20" localSheetId="17">#REF!</definedName>
    <definedName name="Hc_20">#REF!</definedName>
    <definedName name="hc0.75" localSheetId="15">#REF!</definedName>
    <definedName name="hc0.75" localSheetId="17">#REF!</definedName>
    <definedName name="hc0.75">#REF!</definedName>
    <definedName name="hc0.75_28" localSheetId="15">#REF!</definedName>
    <definedName name="hc0.75_28" localSheetId="17">#REF!</definedName>
    <definedName name="hc0.75_28">#REF!</definedName>
    <definedName name="Hcb" localSheetId="15">#REF!</definedName>
    <definedName name="Hcb" localSheetId="17">#REF!</definedName>
    <definedName name="Hcb">#REF!</definedName>
    <definedName name="Hcb_20" localSheetId="15">#REF!</definedName>
    <definedName name="Hcb_20" localSheetId="17">#REF!</definedName>
    <definedName name="Hcb_20">#REF!</definedName>
    <definedName name="hcg" localSheetId="15">#REF!</definedName>
    <definedName name="hcg" localSheetId="17">#REF!</definedName>
    <definedName name="hcg">#REF!</definedName>
    <definedName name="hcg_28" localSheetId="15">#REF!</definedName>
    <definedName name="hcg_28" localSheetId="17">#REF!</definedName>
    <definedName name="hcg_28">#REF!</definedName>
    <definedName name="Hch" localSheetId="15">#REF!</definedName>
    <definedName name="Hch" localSheetId="17">#REF!</definedName>
    <definedName name="Hch">#REF!</definedName>
    <definedName name="HCM" localSheetId="15">#REF!</definedName>
    <definedName name="HCM" localSheetId="16">#REF!</definedName>
    <definedName name="HCM" localSheetId="17">#REF!</definedName>
    <definedName name="HCM" localSheetId="14">#REF!</definedName>
    <definedName name="HCM" localSheetId="19">#REF!</definedName>
    <definedName name="HCM" localSheetId="20">#REF!</definedName>
    <definedName name="HCM">#REF!</definedName>
    <definedName name="HCM_20" localSheetId="15">#REF!</definedName>
    <definedName name="HCM_20" localSheetId="17">#REF!</definedName>
    <definedName name="HCM_20">#REF!</definedName>
    <definedName name="HCNA" localSheetId="15" hidden="1">{"'Sheet1'!$L$16"}</definedName>
    <definedName name="HCNA" localSheetId="16" hidden="1">{"'Sheet1'!$L$16"}</definedName>
    <definedName name="HCNA" localSheetId="17" hidden="1">{"'Sheet1'!$L$16"}</definedName>
    <definedName name="HCNA" localSheetId="14" hidden="1">{"'Sheet1'!$L$16"}</definedName>
    <definedName name="HCNA" hidden="1">{"'Sheet1'!$L$16"}</definedName>
    <definedName name="HCPH" localSheetId="15">#REF!</definedName>
    <definedName name="HCPH" localSheetId="17">#REF!</definedName>
    <definedName name="HCPH">#REF!</definedName>
    <definedName name="HCPH_20" localSheetId="15">#REF!</definedName>
    <definedName name="HCPH_20" localSheetId="17">#REF!</definedName>
    <definedName name="HCPH_20">#REF!</definedName>
    <definedName name="HCPH_28" localSheetId="15">#REF!</definedName>
    <definedName name="HCPH_28" localSheetId="17">#REF!</definedName>
    <definedName name="HCPH_28">#REF!</definedName>
    <definedName name="HCS" localSheetId="15">#REF!</definedName>
    <definedName name="HCS" localSheetId="17">#REF!</definedName>
    <definedName name="HCS">#REF!</definedName>
    <definedName name="HCS_20" localSheetId="15">#REF!</definedName>
    <definedName name="HCS_20" localSheetId="17">#REF!</definedName>
    <definedName name="HCS_20">#REF!</definedName>
    <definedName name="HCS_28" localSheetId="15">#REF!</definedName>
    <definedName name="HCS_28" localSheetId="17">#REF!</definedName>
    <definedName name="HCS_28">#REF!</definedName>
    <definedName name="Hctt" localSheetId="15">#REF!</definedName>
    <definedName name="Hctt" localSheetId="17">#REF!</definedName>
    <definedName name="Hctt">#REF!</definedName>
    <definedName name="Hctt_20" localSheetId="15">#REF!</definedName>
    <definedName name="Hctt_20" localSheetId="17">#REF!</definedName>
    <definedName name="Hctt_20">#REF!</definedName>
    <definedName name="HCU" localSheetId="15">#REF!</definedName>
    <definedName name="HCU" localSheetId="17">#REF!</definedName>
    <definedName name="HCU">#REF!</definedName>
    <definedName name="HCU_20" localSheetId="15">#REF!</definedName>
    <definedName name="HCU_20" localSheetId="17">#REF!</definedName>
    <definedName name="HCU_20">#REF!</definedName>
    <definedName name="HCU_28" localSheetId="15">#REF!</definedName>
    <definedName name="HCU_28" localSheetId="17">#REF!</definedName>
    <definedName name="HCU_28">#REF!</definedName>
    <definedName name="Hd" localSheetId="15">#REF!</definedName>
    <definedName name="Hd" localSheetId="17">#REF!</definedName>
    <definedName name="Hd">#REF!</definedName>
    <definedName name="Hd_20" localSheetId="15">#REF!</definedName>
    <definedName name="Hd_20" localSheetId="17">#REF!</definedName>
    <definedName name="Hd_20">#REF!</definedName>
    <definedName name="Hdao">0.3</definedName>
    <definedName name="Hdap">5.2</definedName>
    <definedName name="Hdb" localSheetId="15">#REF!</definedName>
    <definedName name="Hdb" localSheetId="17">#REF!</definedName>
    <definedName name="Hdb">#REF!</definedName>
    <definedName name="Hdb_20" localSheetId="15">#REF!</definedName>
    <definedName name="Hdb_20" localSheetId="17">#REF!</definedName>
    <definedName name="Hdb_20">#REF!</definedName>
    <definedName name="HDC" localSheetId="15">#REF!</definedName>
    <definedName name="HDC" localSheetId="17">#REF!</definedName>
    <definedName name="HDC">#REF!</definedName>
    <definedName name="HDC_20" localSheetId="15">#REF!</definedName>
    <definedName name="HDC_20" localSheetId="17">#REF!</definedName>
    <definedName name="HDC_20">#REF!</definedName>
    <definedName name="HDC_28" localSheetId="15">#REF!</definedName>
    <definedName name="HDC_28" localSheetId="17">#REF!</definedName>
    <definedName name="HDC_28">#REF!</definedName>
    <definedName name="HDCCT" localSheetId="15">#REF!</definedName>
    <definedName name="HDCCT" localSheetId="17">#REF!</definedName>
    <definedName name="HDCCT">#REF!</definedName>
    <definedName name="HDCD" localSheetId="15">#REF!</definedName>
    <definedName name="HDCD" localSheetId="17">#REF!</definedName>
    <definedName name="HDCD">#REF!</definedName>
    <definedName name="HDGT" localSheetId="15">#REF!</definedName>
    <definedName name="HDGT" localSheetId="17">#REF!</definedName>
    <definedName name="HDGT">#REF!</definedName>
    <definedName name="HDGTN" localSheetId="15">#REF!</definedName>
    <definedName name="HDGTN" localSheetId="17">#REF!</definedName>
    <definedName name="HDGTN">#REF!</definedName>
    <definedName name="Hdinh" localSheetId="15">#REF!</definedName>
    <definedName name="Hdinh" localSheetId="17">#REF!</definedName>
    <definedName name="Hdinh">#REF!</definedName>
    <definedName name="Hdinh_20" localSheetId="15">#REF!</definedName>
    <definedName name="Hdinh_20" localSheetId="17">#REF!</definedName>
    <definedName name="Hdinh_20">#REF!</definedName>
    <definedName name="Hdinh_28" localSheetId="15">#REF!</definedName>
    <definedName name="Hdinh_28" localSheetId="17">#REF!</definedName>
    <definedName name="Hdinh_28">#REF!</definedName>
    <definedName name="Hdk" localSheetId="15">#REF!</definedName>
    <definedName name="Hdk" localSheetId="17">#REF!</definedName>
    <definedName name="Hdk">#REF!</definedName>
    <definedName name="Hdk_20" localSheetId="15">#REF!</definedName>
    <definedName name="Hdk_20" localSheetId="17">#REF!</definedName>
    <definedName name="Hdk_20">#REF!</definedName>
    <definedName name="Hdk_28" localSheetId="15">#REF!</definedName>
    <definedName name="Hdk_28" localSheetId="17">#REF!</definedName>
    <definedName name="Hdk_28">#REF!</definedName>
    <definedName name="Hdt" localSheetId="15">#REF!</definedName>
    <definedName name="Hdt" localSheetId="17">#REF!</definedName>
    <definedName name="Hdt">#REF!</definedName>
    <definedName name="Hdtt" localSheetId="15">#REF!</definedName>
    <definedName name="Hdtt" localSheetId="17">#REF!</definedName>
    <definedName name="Hdtt">#REF!</definedName>
    <definedName name="Hdtt_20" localSheetId="15">#REF!</definedName>
    <definedName name="Hdtt_20" localSheetId="17">#REF!</definedName>
    <definedName name="Hdtt_20">#REF!</definedName>
    <definedName name="HDU" localSheetId="15">#REF!</definedName>
    <definedName name="HDU" localSheetId="17">#REF!</definedName>
    <definedName name="HDU">#REF!</definedName>
    <definedName name="HDU_20" localSheetId="15">#REF!</definedName>
    <definedName name="HDU_20" localSheetId="17">#REF!</definedName>
    <definedName name="HDU_20">#REF!</definedName>
    <definedName name="HDU_28" localSheetId="15">#REF!</definedName>
    <definedName name="HDU_28" localSheetId="17">#REF!</definedName>
    <definedName name="HDU_28">#REF!</definedName>
    <definedName name="He" localSheetId="15">#REF!</definedName>
    <definedName name="He" localSheetId="17">#REF!</definedName>
    <definedName name="He">#REF!</definedName>
    <definedName name="He_so" localSheetId="15">#REF!</definedName>
    <definedName name="He_so" localSheetId="17">#REF!</definedName>
    <definedName name="He_so">#REF!</definedName>
    <definedName name="HE_SO_KHO_KHAN_CANG_DAY" localSheetId="15">#REF!</definedName>
    <definedName name="HE_SO_KHO_KHAN_CANG_DAY" localSheetId="17">#REF!</definedName>
    <definedName name="HE_SO_KHO_KHAN_CANG_DAY">#REF!</definedName>
    <definedName name="Heä_soá_laép_xaø_H">1.7</definedName>
    <definedName name="Heä_soá_laép_xaø_H_26">1.7</definedName>
    <definedName name="Heä_soá_laép_xaø_H_28">1.7</definedName>
    <definedName name="heä_soá_sình_laày" localSheetId="15">#REF!</definedName>
    <definedName name="heä_soá_sình_laày" localSheetId="16">#REF!</definedName>
    <definedName name="heä_soá_sình_laày" localSheetId="17">#REF!</definedName>
    <definedName name="heä_soá_sình_laày" localSheetId="14">#REF!</definedName>
    <definedName name="heä_soá_sình_laày" localSheetId="19">#REF!</definedName>
    <definedName name="heä_soá_sình_laày" localSheetId="20">#REF!</definedName>
    <definedName name="heä_soá_sình_laày">#REF!</definedName>
    <definedName name="heä_soá_sình_laày_26" localSheetId="15">#REF!</definedName>
    <definedName name="heä_soá_sình_laày_26" localSheetId="17">#REF!</definedName>
    <definedName name="heä_soá_sình_laày_26">#REF!</definedName>
    <definedName name="heä_soá_sình_laày_28" localSheetId="15">#REF!</definedName>
    <definedName name="heä_soá_sình_laày_28" localSheetId="17">#REF!</definedName>
    <definedName name="heä_soá_sình_laày_28">#REF!</definedName>
    <definedName name="heä_soá_sình_laày_3">"$#REF!.$C$8:$D$8"</definedName>
    <definedName name="Hello" localSheetId="15">#REF!</definedName>
    <definedName name="Hello" localSheetId="16">#REF!</definedName>
    <definedName name="Hello" localSheetId="17">#REF!</definedName>
    <definedName name="Hello" localSheetId="14">#REF!</definedName>
    <definedName name="Hello">#REF!</definedName>
    <definedName name="Hello_28">NA()</definedName>
    <definedName name="Hematcau" localSheetId="15">#REF!</definedName>
    <definedName name="Hematcau" localSheetId="17">#REF!</definedName>
    <definedName name="Hematcau">#REF!</definedName>
    <definedName name="Heso_A1">2.34</definedName>
    <definedName name="heso_A2">2.65</definedName>
    <definedName name="HeSo_Nam" localSheetId="15">#REF!</definedName>
    <definedName name="HeSo_Nam" localSheetId="17">#REF!</definedName>
    <definedName name="HeSo_Nam">#REF!</definedName>
    <definedName name="HeSo_Nam_20" localSheetId="15">#REF!</definedName>
    <definedName name="HeSo_Nam_20" localSheetId="17">#REF!</definedName>
    <definedName name="HeSo_Nam_20">#REF!</definedName>
    <definedName name="hesoK" localSheetId="15">#REF!</definedName>
    <definedName name="hesoK" localSheetId="17">#REF!</definedName>
    <definedName name="hesoK">#REF!</definedName>
    <definedName name="Hg" localSheetId="15">#REF!</definedName>
    <definedName name="Hg" localSheetId="16">#REF!</definedName>
    <definedName name="Hg" localSheetId="17">#REF!</definedName>
    <definedName name="Hg" localSheetId="14">#REF!</definedName>
    <definedName name="Hg" localSheetId="20">#REF!</definedName>
    <definedName name="Hg">#REF!</definedName>
    <definedName name="Hg_20" localSheetId="15">#REF!</definedName>
    <definedName name="Hg_20" localSheetId="17">#REF!</definedName>
    <definedName name="Hg_20">#REF!</definedName>
    <definedName name="Hg_28" localSheetId="15">#REF!</definedName>
    <definedName name="Hg_28" localSheetId="17">#REF!</definedName>
    <definedName name="Hg_28">#REF!</definedName>
    <definedName name="HH">#N/A</definedName>
    <definedName name="HH_20" localSheetId="15">#REF!</definedName>
    <definedName name="HH_20" localSheetId="17">#REF!</definedName>
    <definedName name="HH_20">#REF!</definedName>
    <definedName name="HH_28" localSheetId="15">#REF!</definedName>
    <definedName name="HH_28" localSheetId="17">#REF!</definedName>
    <definedName name="HH_28">#REF!</definedName>
    <definedName name="HH15HT">NA()</definedName>
    <definedName name="HH15HT_26" localSheetId="15">#REF!</definedName>
    <definedName name="HH15HT_26" localSheetId="17">#REF!</definedName>
    <definedName name="HH15HT_26">#REF!</definedName>
    <definedName name="HH15HT_28" localSheetId="15">#REF!</definedName>
    <definedName name="HH15HT_28" localSheetId="17">#REF!</definedName>
    <definedName name="HH15HT_28">#REF!</definedName>
    <definedName name="HH15HT_3">NA()</definedName>
    <definedName name="HH16HT">NA()</definedName>
    <definedName name="HH16HT_26" localSheetId="15">#REF!</definedName>
    <definedName name="HH16HT_26" localSheetId="17">#REF!</definedName>
    <definedName name="HH16HT_26">#REF!</definedName>
    <definedName name="HH16HT_28" localSheetId="15">#REF!</definedName>
    <definedName name="HH16HT_28" localSheetId="17">#REF!</definedName>
    <definedName name="HH16HT_28">#REF!</definedName>
    <definedName name="HH16HT_3">NA()</definedName>
    <definedName name="HH19HT">NA()</definedName>
    <definedName name="HH19HT_26" localSheetId="15">#REF!</definedName>
    <definedName name="HH19HT_26" localSheetId="17">#REF!</definedName>
    <definedName name="HH19HT_26">#REF!</definedName>
    <definedName name="HH19HT_28" localSheetId="15">#REF!</definedName>
    <definedName name="HH19HT_28" localSheetId="17">#REF!</definedName>
    <definedName name="HH19HT_28">#REF!</definedName>
    <definedName name="HH19HT_3">NA()</definedName>
    <definedName name="HH20HT">NA()</definedName>
    <definedName name="HH20HT_26" localSheetId="15">#REF!</definedName>
    <definedName name="HH20HT_26" localSheetId="17">#REF!</definedName>
    <definedName name="HH20HT_26">#REF!</definedName>
    <definedName name="HH20HT_28" localSheetId="15">#REF!</definedName>
    <definedName name="HH20HT_28" localSheetId="17">#REF!</definedName>
    <definedName name="HH20HT_28">#REF!</definedName>
    <definedName name="HH20HT_3">NA()</definedName>
    <definedName name="hhai" localSheetId="15">#REF!</definedName>
    <definedName name="hhai" localSheetId="17">#REF!</definedName>
    <definedName name="hhai">#REF!</definedName>
    <definedName name="hhai_20" localSheetId="15">#REF!</definedName>
    <definedName name="hhai_20" localSheetId="17">#REF!</definedName>
    <definedName name="hhai_20">#REF!</definedName>
    <definedName name="HHcat" localSheetId="15">#REF!</definedName>
    <definedName name="HHcat" localSheetId="17">#REF!</definedName>
    <definedName name="HHcat">#REF!</definedName>
    <definedName name="hhcv">NA()</definedName>
    <definedName name="hhcv_26" localSheetId="15">#REF!</definedName>
    <definedName name="hhcv_26" localSheetId="17">#REF!</definedName>
    <definedName name="hhcv_26">#REF!</definedName>
    <definedName name="hhcv_28" localSheetId="15">#REF!</definedName>
    <definedName name="hhcv_28" localSheetId="17">#REF!</definedName>
    <definedName name="hhcv_28">#REF!</definedName>
    <definedName name="HHda" localSheetId="15">#REF!</definedName>
    <definedName name="HHda" localSheetId="17">#REF!</definedName>
    <definedName name="HHda">#REF!</definedName>
    <definedName name="hhda4x6">NA()</definedName>
    <definedName name="hhda4x6_26" localSheetId="15">#REF!</definedName>
    <definedName name="hhda4x6_26" localSheetId="17">#REF!</definedName>
    <definedName name="hhda4x6_26">#REF!</definedName>
    <definedName name="hhda4x6_28" localSheetId="15">#REF!</definedName>
    <definedName name="hhda4x6_28" localSheetId="17">#REF!</definedName>
    <definedName name="hhda4x6_28">#REF!</definedName>
    <definedName name="hhh" localSheetId="15">#REF!</definedName>
    <definedName name="hhh" localSheetId="17">#REF!</definedName>
    <definedName name="hhh">#REF!</definedName>
    <definedName name="hhhh" localSheetId="15">#REF!</definedName>
    <definedName name="hhhh" localSheetId="17">#REF!</definedName>
    <definedName name="hhhh">#REF!</definedName>
    <definedName name="hhhh_20" localSheetId="15">#REF!</definedName>
    <definedName name="hhhh_20" localSheetId="17">#REF!</definedName>
    <definedName name="hhhh_20">#REF!</definedName>
    <definedName name="hhhh_28" localSheetId="15">#REF!</definedName>
    <definedName name="hhhh_28" localSheetId="17">#REF!</definedName>
    <definedName name="hhhh_28">#REF!</definedName>
    <definedName name="hhhhhh">#N/A</definedName>
    <definedName name="hhhhhhhhhhhh" localSheetId="15">#REF!</definedName>
    <definedName name="hhhhhhhhhhhh" localSheetId="17">#REF!</definedName>
    <definedName name="hhhhhhhhhhhh">#REF!</definedName>
    <definedName name="hhhhhhhhhhhh_28" localSheetId="15">#REF!</definedName>
    <definedName name="hhhhhhhhhhhh_28" localSheetId="17">#REF!</definedName>
    <definedName name="hhhhhhhhhhhh_28">#REF!</definedName>
    <definedName name="hhhlll" localSheetId="15" hidden="1">{"'Sheet1'!$L$16"}</definedName>
    <definedName name="hhhlll" localSheetId="16" hidden="1">{"'Sheet1'!$L$16"}</definedName>
    <definedName name="hhhlll" localSheetId="17" hidden="1">{"'Sheet1'!$L$16"}</definedName>
    <definedName name="hhhlll" localSheetId="14" hidden="1">{"'Sheet1'!$L$16"}</definedName>
    <definedName name="hhhlll" hidden="1">{"'Sheet1'!$L$16"}</definedName>
    <definedName name="HHIC" localSheetId="15">#REF!</definedName>
    <definedName name="HHIC" localSheetId="17">#REF!</definedName>
    <definedName name="HHIC">#REF!</definedName>
    <definedName name="HHIC_20" localSheetId="15">#REF!</definedName>
    <definedName name="HHIC_20" localSheetId="17">#REF!</definedName>
    <definedName name="HHIC_20">#REF!</definedName>
    <definedName name="HHIC_28" localSheetId="15">#REF!</definedName>
    <definedName name="HHIC_28" localSheetId="17">#REF!</definedName>
    <definedName name="HHIC_28">#REF!</definedName>
    <definedName name="hhsc" localSheetId="15">#REF!</definedName>
    <definedName name="hhsc" localSheetId="17">#REF!</definedName>
    <definedName name="hhsc">#REF!</definedName>
    <definedName name="hhsc_28" localSheetId="15">#REF!</definedName>
    <definedName name="hhsc_28" localSheetId="17">#REF!</definedName>
    <definedName name="hhsc_28">#REF!</definedName>
    <definedName name="HHT" localSheetId="15">#REF!</definedName>
    <definedName name="HHT" localSheetId="17">#REF!</definedName>
    <definedName name="HHT">#REF!</definedName>
    <definedName name="HHT_20" localSheetId="15">#REF!</definedName>
    <definedName name="HHT_20" localSheetId="17">#REF!</definedName>
    <definedName name="HHT_20">#REF!</definedName>
    <definedName name="HHT_28" localSheetId="15">#REF!</definedName>
    <definedName name="HHT_28" localSheetId="17">#REF!</definedName>
    <definedName name="HHT_28">#REF!</definedName>
    <definedName name="hhtd" localSheetId="15">#REF!</definedName>
    <definedName name="hhtd" localSheetId="17">#REF!</definedName>
    <definedName name="hhtd">#REF!</definedName>
    <definedName name="hhtd_28" localSheetId="15">#REF!</definedName>
    <definedName name="hhtd_28" localSheetId="17">#REF!</definedName>
    <definedName name="hhtd_28">#REF!</definedName>
    <definedName name="HHTT" localSheetId="15">#REF!</definedName>
    <definedName name="HHTT" localSheetId="17">#REF!</definedName>
    <definedName name="HHTT">#REF!</definedName>
    <definedName name="HHTT_20" localSheetId="15">#REF!</definedName>
    <definedName name="HHTT_20" localSheetId="17">#REF!</definedName>
    <definedName name="HHTT_20">#REF!</definedName>
    <definedName name="HHTT_28" localSheetId="15">#REF!</definedName>
    <definedName name="HHTT_28" localSheetId="17">#REF!</definedName>
    <definedName name="HHTT_28">#REF!</definedName>
    <definedName name="HHUHOI">#N/A</definedName>
    <definedName name="hhxm">NA()</definedName>
    <definedName name="hhxm_26" localSheetId="15">#REF!</definedName>
    <definedName name="hhxm_26" localSheetId="17">#REF!</definedName>
    <definedName name="hhxm_26">#REF!</definedName>
    <definedName name="hhxm_28" localSheetId="15">#REF!</definedName>
    <definedName name="hhxm_28" localSheetId="17">#REF!</definedName>
    <definedName name="hhxm_28">#REF!</definedName>
    <definedName name="HiddenRows" localSheetId="15" hidden="1">#REF!</definedName>
    <definedName name="HiddenRows" localSheetId="16" hidden="1">#REF!</definedName>
    <definedName name="HiddenRows" localSheetId="17" hidden="1">#REF!</definedName>
    <definedName name="HiddenRows" localSheetId="14" hidden="1">#REF!</definedName>
    <definedName name="HiddenRows" hidden="1">#REF!</definedName>
    <definedName name="hien" localSheetId="15">#REF!</definedName>
    <definedName name="hien" localSheetId="16">#REF!</definedName>
    <definedName name="hien" localSheetId="17">#REF!</definedName>
    <definedName name="hien" localSheetId="14">#REF!</definedName>
    <definedName name="hien" localSheetId="19">#REF!</definedName>
    <definedName name="hien" localSheetId="20">#REF!</definedName>
    <definedName name="hien">#REF!</definedName>
    <definedName name="hien_20" localSheetId="15">#REF!</definedName>
    <definedName name="hien_20" localSheetId="17">#REF!</definedName>
    <definedName name="hien_20">#REF!</definedName>
    <definedName name="HIHIHIHOI" localSheetId="15" hidden="1">{"'Sheet1'!$L$16"}</definedName>
    <definedName name="HIHIHIHOI" localSheetId="16" hidden="1">{"'Sheet1'!$L$16"}</definedName>
    <definedName name="HIHIHIHOI" localSheetId="17" hidden="1">{"'Sheet1'!$L$16"}</definedName>
    <definedName name="HIHIHIHOI" localSheetId="14" hidden="1">{"'Sheet1'!$L$16"}</definedName>
    <definedName name="HIHIHIHOI" localSheetId="20" hidden="1">{"'Sheet1'!$L$16"}</definedName>
    <definedName name="HIHIHIHOI" hidden="1">{"'Sheet1'!$L$16"}</definedName>
    <definedName name="Hinh_thuc" localSheetId="15">#REF!</definedName>
    <definedName name="Hinh_thuc" localSheetId="17">#REF!</definedName>
    <definedName name="Hinh_thuc">#REF!</definedName>
    <definedName name="Hinh_thuc_20" localSheetId="15">#REF!</definedName>
    <definedName name="Hinh_thuc_20" localSheetId="17">#REF!</definedName>
    <definedName name="Hinh_thuc_20">#REF!</definedName>
    <definedName name="Hinh_thuc_28" localSheetId="15">#REF!</definedName>
    <definedName name="Hinh_thuc_28" localSheetId="17">#REF!</definedName>
    <definedName name="Hinh_thuc_28">#REF!</definedName>
    <definedName name="HiÕu" localSheetId="15">#REF!</definedName>
    <definedName name="HiÕu" localSheetId="17">#REF!</definedName>
    <definedName name="HiÕu">#REF!</definedName>
    <definedName name="hj" localSheetId="15">#REF!</definedName>
    <definedName name="hj" localSheetId="17">#REF!</definedName>
    <definedName name="hj">#REF!</definedName>
    <definedName name="hjghghj" localSheetId="15" hidden="1">{"'Sheet1'!$L$16"}</definedName>
    <definedName name="hjghghj" localSheetId="16" hidden="1">{"'Sheet1'!$L$16"}</definedName>
    <definedName name="hjghghj" localSheetId="17" hidden="1">{"'Sheet1'!$L$16"}</definedName>
    <definedName name="hjghghj" localSheetId="14" hidden="1">{"'Sheet1'!$L$16"}</definedName>
    <definedName name="hjghghj" hidden="1">{"'Sheet1'!$L$16"}</definedName>
    <definedName name="hjj" localSheetId="15" hidden="1">{"'Sheet1'!$L$16"}</definedName>
    <definedName name="hjj" localSheetId="16" hidden="1">{"'Sheet1'!$L$16"}</definedName>
    <definedName name="hjj" localSheetId="17" hidden="1">{"'Sheet1'!$L$16"}</definedName>
    <definedName name="hjj" localSheetId="14" hidden="1">{"'Sheet1'!$L$16"}</definedName>
    <definedName name="hjj" hidden="1">{"'Sheet1'!$L$16"}</definedName>
    <definedName name="HJKL" localSheetId="15" hidden="1">{"'Sheet1'!$L$16"}</definedName>
    <definedName name="HJKL" localSheetId="16" hidden="1">{"'Sheet1'!$L$16"}</definedName>
    <definedName name="HJKL" localSheetId="17" hidden="1">{"'Sheet1'!$L$16"}</definedName>
    <definedName name="HJKL" localSheetId="14" hidden="1">{"'Sheet1'!$L$16"}</definedName>
    <definedName name="HJKL" localSheetId="20" hidden="1">{"'Sheet1'!$L$16"}</definedName>
    <definedName name="HJKL" hidden="1">{"'Sheet1'!$L$16"}</definedName>
    <definedName name="HKE" localSheetId="15">#REF!</definedName>
    <definedName name="HKE" localSheetId="17">#REF!</definedName>
    <definedName name="HKE">#REF!</definedName>
    <definedName name="HKE_20" localSheetId="15">#REF!</definedName>
    <definedName name="HKE_20" localSheetId="17">#REF!</definedName>
    <definedName name="HKE_20">#REF!</definedName>
    <definedName name="HKE_28" localSheetId="15">#REF!</definedName>
    <definedName name="HKE_28" localSheetId="17">#REF!</definedName>
    <definedName name="HKE_28">#REF!</definedName>
    <definedName name="HKL" localSheetId="15">#REF!</definedName>
    <definedName name="HKL" localSheetId="17">#REF!</definedName>
    <definedName name="HKL">#REF!</definedName>
    <definedName name="HKL_20" localSheetId="15">#REF!</definedName>
    <definedName name="HKL_20" localSheetId="17">#REF!</definedName>
    <definedName name="HKL_20">#REF!</definedName>
    <definedName name="HKL_28" localSheetId="15">#REF!</definedName>
    <definedName name="HKL_28" localSheetId="17">#REF!</definedName>
    <definedName name="HKL_28">#REF!</definedName>
    <definedName name="HKLHI" localSheetId="15">#REF!</definedName>
    <definedName name="HKLHI" localSheetId="17">#REF!</definedName>
    <definedName name="HKLHI">#REF!</definedName>
    <definedName name="HKLHI_20" localSheetId="15">#REF!</definedName>
    <definedName name="HKLHI_20" localSheetId="17">#REF!</definedName>
    <definedName name="HKLHI_20">#REF!</definedName>
    <definedName name="HKLHI_28" localSheetId="15">#REF!</definedName>
    <definedName name="HKLHI_28" localSheetId="17">#REF!</definedName>
    <definedName name="HKLHI_28">#REF!</definedName>
    <definedName name="HKLL" localSheetId="15">#REF!</definedName>
    <definedName name="HKLL" localSheetId="17">#REF!</definedName>
    <definedName name="HKLL">#REF!</definedName>
    <definedName name="HKLL_20" localSheetId="15">#REF!</definedName>
    <definedName name="HKLL_20" localSheetId="17">#REF!</definedName>
    <definedName name="HKLL_20">#REF!</definedName>
    <definedName name="HKLL_28" localSheetId="15">#REF!</definedName>
    <definedName name="HKLL_28" localSheetId="17">#REF!</definedName>
    <definedName name="HKLL_28">#REF!</definedName>
    <definedName name="HKLLLO" localSheetId="15">#REF!</definedName>
    <definedName name="HKLLLO" localSheetId="17">#REF!</definedName>
    <definedName name="HKLLLO">#REF!</definedName>
    <definedName name="HKLLLO_20" localSheetId="15">#REF!</definedName>
    <definedName name="HKLLLO_20" localSheetId="17">#REF!</definedName>
    <definedName name="HKLLLO_20">#REF!</definedName>
    <definedName name="HKLLLO_28" localSheetId="15">#REF!</definedName>
    <definedName name="HKLLLO_28" localSheetId="17">#REF!</definedName>
    <definedName name="HKLLLO_28">#REF!</definedName>
    <definedName name="HKy2_26" localSheetId="15">#REF!</definedName>
    <definedName name="HKy2_26" localSheetId="17">#REF!</definedName>
    <definedName name="HKy2_26">#REF!</definedName>
    <definedName name="HKy2_28" localSheetId="15">#REF!</definedName>
    <definedName name="HKy2_28" localSheetId="17">#REF!</definedName>
    <definedName name="HKy2_28">#REF!</definedName>
    <definedName name="HKy2_3">NA()</definedName>
    <definedName name="hl" localSheetId="15">#REF!</definedName>
    <definedName name="hl" localSheetId="17">#REF!</definedName>
    <definedName name="hl">#REF!</definedName>
    <definedName name="HLC" localSheetId="15">#REF!</definedName>
    <definedName name="HLC" localSheetId="17">#REF!</definedName>
    <definedName name="HLC">#REF!</definedName>
    <definedName name="HLC_20" localSheetId="15">#REF!</definedName>
    <definedName name="HLC_20" localSheetId="17">#REF!</definedName>
    <definedName name="HLC_20">#REF!</definedName>
    <definedName name="HLC_28" localSheetId="15">#REF!</definedName>
    <definedName name="HLC_28" localSheetId="17">#REF!</definedName>
    <definedName name="HLC_28">#REF!</definedName>
    <definedName name="HLIC" localSheetId="15">#REF!</definedName>
    <definedName name="HLIC" localSheetId="17">#REF!</definedName>
    <definedName name="HLIC">#REF!</definedName>
    <definedName name="HLIC_20" localSheetId="15">#REF!</definedName>
    <definedName name="HLIC_20" localSheetId="17">#REF!</definedName>
    <definedName name="HLIC_20">#REF!</definedName>
    <definedName name="HLIC_28" localSheetId="15">#REF!</definedName>
    <definedName name="HLIC_28" localSheetId="17">#REF!</definedName>
    <definedName name="HLIC_28">#REF!</definedName>
    <definedName name="HLL" localSheetId="15">#REF!</definedName>
    <definedName name="HLL" localSheetId="17">#REF!</definedName>
    <definedName name="HLL">#REF!</definedName>
    <definedName name="HLL_28" localSheetId="15">#REF!</definedName>
    <definedName name="HLL_28" localSheetId="17">#REF!</definedName>
    <definedName name="HLL_28">#REF!</definedName>
    <definedName name="hlp." localSheetId="15">#REF!</definedName>
    <definedName name="hlp." localSheetId="17">#REF!</definedName>
    <definedName name="hlp.">#REF!</definedName>
    <definedName name="hlp._28" localSheetId="15">#REF!</definedName>
    <definedName name="hlp._28" localSheetId="17">#REF!</definedName>
    <definedName name="hlp._28">#REF!</definedName>
    <definedName name="HLU" localSheetId="15">#REF!</definedName>
    <definedName name="HLU" localSheetId="17">#REF!</definedName>
    <definedName name="HLU">#REF!</definedName>
    <definedName name="HLU_20" localSheetId="15">#REF!</definedName>
    <definedName name="HLU_20" localSheetId="17">#REF!</definedName>
    <definedName name="HLU_20">#REF!</definedName>
    <definedName name="HLU_28" localSheetId="15">#REF!</definedName>
    <definedName name="HLU_28" localSheetId="17">#REF!</definedName>
    <definedName name="HLU_28">#REF!</definedName>
    <definedName name="HLW" localSheetId="15">#REF!</definedName>
    <definedName name="HLW" localSheetId="17">#REF!</definedName>
    <definedName name="HLW">#REF!</definedName>
    <definedName name="Hm" localSheetId="15">#REF!</definedName>
    <definedName name="Hm" localSheetId="17">#REF!</definedName>
    <definedName name="Hm">#REF!</definedName>
    <definedName name="HM_1" localSheetId="15">#REF!</definedName>
    <definedName name="HM_1" localSheetId="17">#REF!</definedName>
    <definedName name="HM_1">#REF!</definedName>
    <definedName name="HM_2" localSheetId="15">#REF!</definedName>
    <definedName name="HM_2" localSheetId="17">#REF!</definedName>
    <definedName name="HM_2">#REF!</definedName>
    <definedName name="Hm_20" localSheetId="15">#REF!</definedName>
    <definedName name="Hm_20" localSheetId="17">#REF!</definedName>
    <definedName name="Hm_20">#REF!</definedName>
    <definedName name="Hm_28" localSheetId="15">#REF!</definedName>
    <definedName name="Hm_28" localSheetId="17">#REF!</definedName>
    <definedName name="Hm_28">#REF!</definedName>
    <definedName name="hmong" localSheetId="15">#REF!</definedName>
    <definedName name="hmong" localSheetId="17">#REF!</definedName>
    <definedName name="hmong">#REF!</definedName>
    <definedName name="hmong_28" localSheetId="15">#REF!</definedName>
    <definedName name="hmong_28" localSheetId="17">#REF!</definedName>
    <definedName name="hmong_28">#REF!</definedName>
    <definedName name="hmot" localSheetId="15">#REF!</definedName>
    <definedName name="hmot" localSheetId="17">#REF!</definedName>
    <definedName name="hmot">#REF!</definedName>
    <definedName name="hmot_20" localSheetId="15">#REF!</definedName>
    <definedName name="hmot_20" localSheetId="17">#REF!</definedName>
    <definedName name="hmot_20">#REF!</definedName>
    <definedName name="HN">NA()</definedName>
    <definedName name="HN_26" localSheetId="15">#REF!</definedName>
    <definedName name="HN_26" localSheetId="17">#REF!</definedName>
    <definedName name="HN_26">#REF!</definedName>
    <definedName name="hn_28" localSheetId="15">#REF!</definedName>
    <definedName name="hn_28" localSheetId="17">#REF!</definedName>
    <definedName name="hn_28">#REF!</definedName>
    <definedName name="Ho" localSheetId="15">#REF!</definedName>
    <definedName name="Ho" localSheetId="16">#REF!</definedName>
    <definedName name="Ho" localSheetId="17">#REF!</definedName>
    <definedName name="Ho" localSheetId="14">#REF!</definedName>
    <definedName name="Ho" localSheetId="19">#REF!</definedName>
    <definedName name="Ho" localSheetId="20">#REF!</definedName>
    <definedName name="Ho">#REF!</definedName>
    <definedName name="ho_28" localSheetId="15">#REF!</definedName>
    <definedName name="ho_28" localSheetId="17">#REF!</definedName>
    <definedName name="ho_28">#REF!</definedName>
    <definedName name="Ho_n_c_ng_huyÖn_uû_B_o_Y_n" localSheetId="15">#REF!</definedName>
    <definedName name="Ho_n_c_ng_huyÖn_uû_B_o_Y_n" localSheetId="16">#REF!</definedName>
    <definedName name="Ho_n_c_ng_huyÖn_uû_B_o_Y_n" localSheetId="17">#REF!</definedName>
    <definedName name="Ho_n_c_ng_huyÖn_uû_B_o_Y_n" localSheetId="14">#REF!</definedName>
    <definedName name="Ho_n_c_ng_huyÖn_uû_B_o_Y_n">#REF!</definedName>
    <definedName name="hÖ_sè_vËt_liÖu_ho__b_nh" localSheetId="15">#REF!</definedName>
    <definedName name="hÖ_sè_vËt_liÖu_ho__b_nh" localSheetId="17">#REF!</definedName>
    <definedName name="hÖ_sè_vËt_liÖu_ho__b_nh">#REF!</definedName>
    <definedName name="hÖ_sè_vËt_liÖu_ho__b_nh_20" localSheetId="15">#REF!</definedName>
    <definedName name="hÖ_sè_vËt_liÖu_ho__b_nh_20" localSheetId="17">#REF!</definedName>
    <definedName name="hÖ_sè_vËt_liÖu_ho__b_nh_20">#REF!</definedName>
    <definedName name="hÖ_sè_vËt_liÖu_ho__b_nh_28" localSheetId="15">#REF!</definedName>
    <definedName name="hÖ_sè_vËt_liÖu_ho__b_nh_28" localSheetId="17">#REF!</definedName>
    <definedName name="hÖ_sè_vËt_liÖu_ho__b_nh_28">#REF!</definedName>
    <definedName name="hoa" localSheetId="15" hidden="1">{"'Sheet1'!$L$16"}</definedName>
    <definedName name="hoa" localSheetId="16" hidden="1">{"'Sheet1'!$L$16"}</definedName>
    <definedName name="hoa" localSheetId="17" hidden="1">{"'Sheet1'!$L$16"}</definedName>
    <definedName name="hoa" localSheetId="14" hidden="1">{"'Sheet1'!$L$16"}</definedName>
    <definedName name="hoa" hidden="1">{"'Sheet1'!$L$16"}</definedName>
    <definedName name="Hoabinh">NA()</definedName>
    <definedName name="Hoabinh_26" localSheetId="15">#REF!</definedName>
    <definedName name="Hoabinh_26" localSheetId="17">#REF!</definedName>
    <definedName name="Hoabinh_26">#REF!</definedName>
    <definedName name="Hoabinh_28" localSheetId="15">#REF!</definedName>
    <definedName name="Hoabinh_28" localSheetId="17">#REF!</definedName>
    <definedName name="Hoabinh_28">#REF!</definedName>
    <definedName name="hoc">55000</definedName>
    <definedName name="HoKY1">NA()</definedName>
    <definedName name="HoKY1_26" localSheetId="15">#REF!</definedName>
    <definedName name="HoKY1_26" localSheetId="17">#REF!</definedName>
    <definedName name="HoKY1_26">#REF!</definedName>
    <definedName name="HoKY1_28" localSheetId="15">#REF!</definedName>
    <definedName name="HoKY1_28" localSheetId="17">#REF!</definedName>
    <definedName name="HoKY1_28">#REF!</definedName>
    <definedName name="HoKy2">NA()</definedName>
    <definedName name="HoKy2_26" localSheetId="15">#REF!</definedName>
    <definedName name="HoKy2_26" localSheetId="17">#REF!</definedName>
    <definedName name="HoKy2_26">#REF!</definedName>
    <definedName name="HoKy2_28" localSheetId="15">#REF!</definedName>
    <definedName name="HoKy2_28" localSheetId="17">#REF!</definedName>
    <definedName name="HoKy2_28">#REF!</definedName>
    <definedName name="hom2_28" localSheetId="15">#REF!</definedName>
    <definedName name="hom2_28" localSheetId="17">#REF!</definedName>
    <definedName name="hom2_28">#REF!</definedName>
    <definedName name="hom4_28" localSheetId="15">#REF!</definedName>
    <definedName name="hom4_28" localSheetId="17">#REF!</definedName>
    <definedName name="hom4_28">#REF!</definedName>
    <definedName name="Home" localSheetId="15">#REF!</definedName>
    <definedName name="Home" localSheetId="17">#REF!</definedName>
    <definedName name="Home">#REF!</definedName>
    <definedName name="HOME_MANP" localSheetId="15">#REF!</definedName>
    <definedName name="HOME_MANP" localSheetId="16">#REF!</definedName>
    <definedName name="HOME_MANP" localSheetId="17">#REF!</definedName>
    <definedName name="HOME_MANP" localSheetId="14">#REF!</definedName>
    <definedName name="HOME_MANP" localSheetId="19">#REF!</definedName>
    <definedName name="HOME_MANP" localSheetId="20">#REF!</definedName>
    <definedName name="HOME_MANP">#REF!</definedName>
    <definedName name="HOME_MANP_26" localSheetId="15">#REF!</definedName>
    <definedName name="HOME_MANP_26" localSheetId="17">#REF!</definedName>
    <definedName name="HOME_MANP_26">#REF!</definedName>
    <definedName name="HOME_MANP_28" localSheetId="15">#REF!</definedName>
    <definedName name="HOME_MANP_28" localSheetId="17">#REF!</definedName>
    <definedName name="HOME_MANP_28">#REF!</definedName>
    <definedName name="HOMEOFFICE_COST" localSheetId="15">#REF!</definedName>
    <definedName name="HOMEOFFICE_COST" localSheetId="16">#REF!</definedName>
    <definedName name="HOMEOFFICE_COST" localSheetId="17">#REF!</definedName>
    <definedName name="HOMEOFFICE_COST" localSheetId="14">#REF!</definedName>
    <definedName name="HOMEOFFICE_COST" localSheetId="19">#REF!</definedName>
    <definedName name="HOMEOFFICE_COST" localSheetId="20">#REF!</definedName>
    <definedName name="HOMEOFFICE_COST">#REF!</definedName>
    <definedName name="HOMEOFFICE_COST_26" localSheetId="15">#REF!</definedName>
    <definedName name="HOMEOFFICE_COST_26" localSheetId="17">#REF!</definedName>
    <definedName name="HOMEOFFICE_COST_26">#REF!</definedName>
    <definedName name="HOMEOFFICE_COST_28" localSheetId="15">#REF!</definedName>
    <definedName name="HOMEOFFICE_COST_28" localSheetId="17">#REF!</definedName>
    <definedName name="HOMEOFFICE_COST_28">#REF!</definedName>
    <definedName name="Hong_Quang" localSheetId="15">#REF!</definedName>
    <definedName name="Hong_Quang" localSheetId="17">#REF!</definedName>
    <definedName name="Hong_Quang">#REF!</definedName>
    <definedName name="Hong_Quang_20" localSheetId="15">#REF!</definedName>
    <definedName name="Hong_Quang_20" localSheetId="17">#REF!</definedName>
    <definedName name="Hong_Quang_20">#REF!</definedName>
    <definedName name="Hong_Quang_28" localSheetId="15">#REF!</definedName>
    <definedName name="Hong_Quang_28" localSheetId="17">#REF!</definedName>
    <definedName name="Hong_Quang_28">#REF!</definedName>
    <definedName name="hongngu" localSheetId="15" hidden="1">{"'Sheet1'!$L$16"}</definedName>
    <definedName name="hongngu" localSheetId="16" hidden="1">{"'Sheet1'!$L$16"}</definedName>
    <definedName name="hongngu" localSheetId="17" hidden="1">{"'Sheet1'!$L$16"}</definedName>
    <definedName name="hongngu" localSheetId="14" hidden="1">{"'Sheet1'!$L$16"}</definedName>
    <definedName name="hongngu" hidden="1">{"'Sheet1'!$L$16"}</definedName>
    <definedName name="Hopnoicap">"$#REF!.$B$817:$D$840"</definedName>
    <definedName name="Hopnoicap_26" localSheetId="15">#REF!</definedName>
    <definedName name="Hopnoicap_26" localSheetId="17">#REF!</definedName>
    <definedName name="Hopnoicap_26">#REF!</definedName>
    <definedName name="Hopnoicap_28" localSheetId="15">#REF!</definedName>
    <definedName name="Hopnoicap_28" localSheetId="17">#REF!</definedName>
    <definedName name="Hopnoicap_28">#REF!</definedName>
    <definedName name="Hopnoicap_3">"$#REF!.$B$817:$D$840"</definedName>
    <definedName name="Hoten" localSheetId="15">#REF!</definedName>
    <definedName name="Hoten" localSheetId="17">#REF!</definedName>
    <definedName name="Hoten">#REF!</definedName>
    <definedName name="Hoto" localSheetId="15">#REF!</definedName>
    <definedName name="Hoto" localSheetId="16">#REF!</definedName>
    <definedName name="Hoto" localSheetId="17">#REF!</definedName>
    <definedName name="Hoto" localSheetId="14">#REF!</definedName>
    <definedName name="Hoto">#REF!</definedName>
    <definedName name="hp" localSheetId="15">#REF!</definedName>
    <definedName name="hp" localSheetId="17">#REF!</definedName>
    <definedName name="hp">#REF!</definedName>
    <definedName name="hp_28" localSheetId="15">#REF!</definedName>
    <definedName name="hp_28" localSheetId="17">#REF!</definedName>
    <definedName name="hp_28">#REF!</definedName>
    <definedName name="hpa" localSheetId="15">#REF!</definedName>
    <definedName name="hpa" localSheetId="17">#REF!</definedName>
    <definedName name="hpa">#REF!</definedName>
    <definedName name="hpa_28" localSheetId="15">#REF!</definedName>
    <definedName name="hpa_28" localSheetId="17">#REF!</definedName>
    <definedName name="hpa_28">#REF!</definedName>
    <definedName name="Hpc" localSheetId="15">#REF!</definedName>
    <definedName name="Hpc" localSheetId="17">#REF!</definedName>
    <definedName name="Hpc">#REF!</definedName>
    <definedName name="Hpc_28" localSheetId="15">#REF!</definedName>
    <definedName name="Hpc_28" localSheetId="17">#REF!</definedName>
    <definedName name="Hpc_28">#REF!</definedName>
    <definedName name="hpier" localSheetId="15">#REF!</definedName>
    <definedName name="hpier" localSheetId="17">#REF!</definedName>
    <definedName name="hpier">#REF!</definedName>
    <definedName name="Hpl" localSheetId="15">#REF!</definedName>
    <definedName name="Hpl" localSheetId="17">#REF!</definedName>
    <definedName name="Hpl">#REF!</definedName>
    <definedName name="hpv" localSheetId="15">#REF!</definedName>
    <definedName name="hpv" localSheetId="17">#REF!</definedName>
    <definedName name="hpv">#REF!</definedName>
    <definedName name="hpv_20" localSheetId="15">#REF!</definedName>
    <definedName name="hpv_20" localSheetId="17">#REF!</definedName>
    <definedName name="hpv_20">#REF!</definedName>
    <definedName name="hpv_28" localSheetId="15">#REF!</definedName>
    <definedName name="hpv_28" localSheetId="17">#REF!</definedName>
    <definedName name="hpv_28">#REF!</definedName>
    <definedName name="HR" localSheetId="15">#REF!</definedName>
    <definedName name="HR" localSheetId="17">#REF!</definedName>
    <definedName name="HR">#REF!</definedName>
    <definedName name="hr_" localSheetId="15">#REF!</definedName>
    <definedName name="hr_" localSheetId="17">#REF!</definedName>
    <definedName name="hr_">#REF!</definedName>
    <definedName name="hr__28" localSheetId="15">#REF!</definedName>
    <definedName name="hr__28" localSheetId="17">#REF!</definedName>
    <definedName name="hr__28">#REF!</definedName>
    <definedName name="HR_20" localSheetId="15">#REF!</definedName>
    <definedName name="HR_20" localSheetId="17">#REF!</definedName>
    <definedName name="HR_20">#REF!</definedName>
    <definedName name="HR_28" localSheetId="15">#REF!</definedName>
    <definedName name="HR_28" localSheetId="17">#REF!</definedName>
    <definedName name="HR_28">#REF!</definedName>
    <definedName name="HRC" localSheetId="15">#REF!</definedName>
    <definedName name="HRC" localSheetId="17">#REF!</definedName>
    <definedName name="HRC">#REF!</definedName>
    <definedName name="HRC_20" localSheetId="15">#REF!</definedName>
    <definedName name="HRC_20" localSheetId="17">#REF!</definedName>
    <definedName name="HRC_20">#REF!</definedName>
    <definedName name="HRC_28" localSheetId="15">#REF!</definedName>
    <definedName name="HRC_28" localSheetId="17">#REF!</definedName>
    <definedName name="HRC_28">#REF!</definedName>
    <definedName name="hs" localSheetId="15">#REF!</definedName>
    <definedName name="hs" localSheetId="17">#REF!</definedName>
    <definedName name="hs">#REF!</definedName>
    <definedName name="hs_26" localSheetId="15">#REF!</definedName>
    <definedName name="hs_26" localSheetId="17">#REF!</definedName>
    <definedName name="hs_26">#REF!</definedName>
    <definedName name="Hs_28" localSheetId="15">#REF!</definedName>
    <definedName name="Hs_28" localSheetId="17">#REF!</definedName>
    <definedName name="Hs_28">#REF!</definedName>
    <definedName name="HS_may" localSheetId="15">#REF!</definedName>
    <definedName name="HS_may" localSheetId="17">#REF!</definedName>
    <definedName name="HS_may">#REF!</definedName>
    <definedName name="HS_may_28" localSheetId="15">#REF!</definedName>
    <definedName name="HS_may_28" localSheetId="17">#REF!</definedName>
    <definedName name="HS_may_28">#REF!</definedName>
    <definedName name="HS4_T40" localSheetId="15" hidden="1">{"'Sheet1'!$L$16"}</definedName>
    <definedName name="HS4_T40" localSheetId="16" hidden="1">{"'Sheet1'!$L$16"}</definedName>
    <definedName name="HS4_T40" localSheetId="17" hidden="1">{"'Sheet1'!$L$16"}</definedName>
    <definedName name="HS4_T40" localSheetId="14" hidden="1">{"'Sheet1'!$L$16"}</definedName>
    <definedName name="HS4_T40" hidden="1">{"'Sheet1'!$L$16"}</definedName>
    <definedName name="Hsb" localSheetId="15">#REF!</definedName>
    <definedName name="Hsb" localSheetId="17">#REF!</definedName>
    <definedName name="Hsb">#REF!</definedName>
    <definedName name="Hsb_20" localSheetId="15">#REF!</definedName>
    <definedName name="Hsb_20" localSheetId="17">#REF!</definedName>
    <definedName name="Hsb_20">#REF!</definedName>
    <definedName name="hsbn" localSheetId="15">#REF!</definedName>
    <definedName name="hsbn" localSheetId="17">#REF!</definedName>
    <definedName name="hsbn">#REF!</definedName>
    <definedName name="hsbn_28" localSheetId="15">#REF!</definedName>
    <definedName name="hsbn_28" localSheetId="17">#REF!</definedName>
    <definedName name="hsbn_28">#REF!</definedName>
    <definedName name="Hsc" localSheetId="15">#REF!</definedName>
    <definedName name="Hsc" localSheetId="17">#REF!</definedName>
    <definedName name="Hsc">#REF!</definedName>
    <definedName name="Hsc_20" localSheetId="15">#REF!</definedName>
    <definedName name="Hsc_20" localSheetId="17">#REF!</definedName>
    <definedName name="Hsc_20">#REF!</definedName>
    <definedName name="Hsc_28" localSheetId="15">#REF!</definedName>
    <definedName name="Hsc_28" localSheetId="17">#REF!</definedName>
    <definedName name="Hsc_28">#REF!</definedName>
    <definedName name="HSCT3">0.1</definedName>
    <definedName name="hsd" localSheetId="15">#REF!</definedName>
    <definedName name="hsd" localSheetId="17">#REF!</definedName>
    <definedName name="hsd">#REF!</definedName>
    <definedName name="hsd_20" localSheetId="15">#REF!</definedName>
    <definedName name="hsd_20" localSheetId="17">#REF!</definedName>
    <definedName name="hsd_20">#REF!</definedName>
    <definedName name="hsd_28" localSheetId="15">#REF!</definedName>
    <definedName name="hsd_28" localSheetId="17">#REF!</definedName>
    <definedName name="hsd_28">#REF!</definedName>
    <definedName name="hsdc" localSheetId="15">#REF!</definedName>
    <definedName name="hsdc" localSheetId="17">#REF!</definedName>
    <definedName name="hsdc">#REF!</definedName>
    <definedName name="hsdc_20" localSheetId="15">#REF!</definedName>
    <definedName name="hsdc_20" localSheetId="17">#REF!</definedName>
    <definedName name="hsdc_20">#REF!</definedName>
    <definedName name="hsdc_28" localSheetId="15">#REF!</definedName>
    <definedName name="hsdc_28" localSheetId="17">#REF!</definedName>
    <definedName name="hsdc_28">#REF!</definedName>
    <definedName name="hsdc1" localSheetId="15">#REF!</definedName>
    <definedName name="hsdc1" localSheetId="16">#REF!</definedName>
    <definedName name="hsdc1" localSheetId="17">#REF!</definedName>
    <definedName name="hsdc1" localSheetId="14">#REF!</definedName>
    <definedName name="hsdc1" localSheetId="19">#REF!</definedName>
    <definedName name="hsdc1" localSheetId="20">#REF!</definedName>
    <definedName name="hsdc1">#REF!</definedName>
    <definedName name="hsdc1_26" localSheetId="15">#REF!</definedName>
    <definedName name="hsdc1_26" localSheetId="17">#REF!</definedName>
    <definedName name="hsdc1_26">#REF!</definedName>
    <definedName name="hsdc1_28" localSheetId="15">#REF!</definedName>
    <definedName name="hsdc1_28" localSheetId="17">#REF!</definedName>
    <definedName name="hsdc1_28">#REF!</definedName>
    <definedName name="hsdc1_3">"$#REF!.$J$3"</definedName>
    <definedName name="HSDD">NA()</definedName>
    <definedName name="HSDD_26" localSheetId="15">#REF!</definedName>
    <definedName name="HSDD_26" localSheetId="17">#REF!</definedName>
    <definedName name="HSDD_26">#REF!</definedName>
    <definedName name="HSDD_28" localSheetId="15">#REF!</definedName>
    <definedName name="HSDD_28" localSheetId="17">#REF!</definedName>
    <definedName name="HSDD_28">#REF!</definedName>
    <definedName name="HSDN">2.5</definedName>
    <definedName name="hsdt" localSheetId="15">#REF!</definedName>
    <definedName name="hsdt" localSheetId="17">#REF!</definedName>
    <definedName name="hsdt">#REF!</definedName>
    <definedName name="hsdt_28" localSheetId="15">#REF!</definedName>
    <definedName name="hsdt_28" localSheetId="17">#REF!</definedName>
    <definedName name="hsdt_28">#REF!</definedName>
    <definedName name="hSF" localSheetId="15">#REF!</definedName>
    <definedName name="hSF" localSheetId="17">#REF!</definedName>
    <definedName name="hSF">#REF!</definedName>
    <definedName name="hSF_28" localSheetId="15">#REF!</definedName>
    <definedName name="hSF_28" localSheetId="17">#REF!</definedName>
    <definedName name="hSF_28">#REF!</definedName>
    <definedName name="HSGG" localSheetId="15">#REF!</definedName>
    <definedName name="HSGG" localSheetId="16">#REF!</definedName>
    <definedName name="HSGG" localSheetId="17">#REF!</definedName>
    <definedName name="HSGG" localSheetId="14">#REF!</definedName>
    <definedName name="HSGG" localSheetId="20">#REF!</definedName>
    <definedName name="HSGG">#REF!</definedName>
    <definedName name="HSGG_20" localSheetId="15">#REF!</definedName>
    <definedName name="HSGG_20" localSheetId="17">#REF!</definedName>
    <definedName name="HSGG_20">#REF!</definedName>
    <definedName name="HSGG_28" localSheetId="15">#REF!</definedName>
    <definedName name="HSGG_28" localSheetId="17">#REF!</definedName>
    <definedName name="HSGG_28">#REF!</definedName>
    <definedName name="HSHH" localSheetId="15">#REF!</definedName>
    <definedName name="HSHH" localSheetId="16">#REF!</definedName>
    <definedName name="HSHH" localSheetId="17">#REF!</definedName>
    <definedName name="HSHH" localSheetId="14">#REF!</definedName>
    <definedName name="HSHH" localSheetId="19">#REF!</definedName>
    <definedName name="HSHH" localSheetId="20">#REF!</definedName>
    <definedName name="HSHH">#REF!</definedName>
    <definedName name="HSHH_26" localSheetId="15">#REF!</definedName>
    <definedName name="HSHH_26" localSheetId="17">#REF!</definedName>
    <definedName name="HSHH_26">#REF!</definedName>
    <definedName name="HSHH_28" localSheetId="15">#REF!</definedName>
    <definedName name="HSHH_28" localSheetId="17">#REF!</definedName>
    <definedName name="HSHH_28">#REF!</definedName>
    <definedName name="HSHH_3">"$#REF!.$B$33"</definedName>
    <definedName name="HSHHUT" localSheetId="15">#REF!</definedName>
    <definedName name="HSHHUT" localSheetId="16">#REF!</definedName>
    <definedName name="HSHHUT" localSheetId="17">#REF!</definedName>
    <definedName name="HSHHUT" localSheetId="14">#REF!</definedName>
    <definedName name="HSHHUT" localSheetId="19">#REF!</definedName>
    <definedName name="HSHHUT" localSheetId="20">#REF!</definedName>
    <definedName name="HSHHUT">#REF!</definedName>
    <definedName name="HSHHUT_26" localSheetId="15">#REF!</definedName>
    <definedName name="HSHHUT_26" localSheetId="17">#REF!</definedName>
    <definedName name="HSHHUT_26">#REF!</definedName>
    <definedName name="HSHHUT_28" localSheetId="15">#REF!</definedName>
    <definedName name="HSHHUT_28" localSheetId="17">#REF!</definedName>
    <definedName name="HSHHUT_28">#REF!</definedName>
    <definedName name="HSHHUT_3">"$#REF!.$B$33"</definedName>
    <definedName name="hsk" localSheetId="15">#REF!</definedName>
    <definedName name="hsk" localSheetId="17">#REF!</definedName>
    <definedName name="hsk">#REF!</definedName>
    <definedName name="hsk_20" localSheetId="15">#REF!</definedName>
    <definedName name="hsk_20" localSheetId="17">#REF!</definedName>
    <definedName name="hsk_20">#REF!</definedName>
    <definedName name="hsk_28" localSheetId="15">#REF!</definedName>
    <definedName name="hsk_28" localSheetId="17">#REF!</definedName>
    <definedName name="hsk_28">#REF!</definedName>
    <definedName name="HSKD" localSheetId="15">#REF!</definedName>
    <definedName name="HSKD" localSheetId="17">#REF!</definedName>
    <definedName name="HSKD">#REF!</definedName>
    <definedName name="HSKK" localSheetId="15">#REF!</definedName>
    <definedName name="HSKK" localSheetId="17">#REF!</definedName>
    <definedName name="HSKK">#REF!</definedName>
    <definedName name="hskk1_1" localSheetId="15">#REF!</definedName>
    <definedName name="hskk1_1" localSheetId="17">#REF!</definedName>
    <definedName name="hskk1_1">#REF!</definedName>
    <definedName name="hskk1_2" localSheetId="15">#REF!</definedName>
    <definedName name="hskk1_2" localSheetId="17">#REF!</definedName>
    <definedName name="hskk1_2">#REF!</definedName>
    <definedName name="hskk1_20" localSheetId="15">#REF!</definedName>
    <definedName name="hskk1_20" localSheetId="17">#REF!</definedName>
    <definedName name="hskk1_20">#REF!</definedName>
    <definedName name="hskk1_25" localSheetId="15">#REF!</definedName>
    <definedName name="hskk1_25" localSheetId="17">#REF!</definedName>
    <definedName name="hskk1_25">#REF!</definedName>
    <definedName name="hskk1_26" localSheetId="15">#REF!</definedName>
    <definedName name="hskk1_26" localSheetId="17">#REF!</definedName>
    <definedName name="hskk1_26">#REF!</definedName>
    <definedName name="hskk1_28" localSheetId="15">#REF!</definedName>
    <definedName name="hskk1_28" localSheetId="17">#REF!</definedName>
    <definedName name="hskk1_28">#REF!</definedName>
    <definedName name="hskk1_3_1" localSheetId="15">#REF!</definedName>
    <definedName name="hskk1_3_1" localSheetId="17">#REF!</definedName>
    <definedName name="hskk1_3_1">#REF!</definedName>
    <definedName name="hskk1_3_2" localSheetId="15">#REF!</definedName>
    <definedName name="hskk1_3_2" localSheetId="17">#REF!</definedName>
    <definedName name="hskk1_3_2">#REF!</definedName>
    <definedName name="hskk1_3_20" localSheetId="15">#REF!</definedName>
    <definedName name="hskk1_3_20" localSheetId="17">#REF!</definedName>
    <definedName name="hskk1_3_20">#REF!</definedName>
    <definedName name="hskk1_3_25" localSheetId="15">#REF!</definedName>
    <definedName name="hskk1_3_25" localSheetId="17">#REF!</definedName>
    <definedName name="hskk1_3_25">#REF!</definedName>
    <definedName name="HSKK35" localSheetId="15">#REF!</definedName>
    <definedName name="HSKK35" localSheetId="17">#REF!</definedName>
    <definedName name="HSKK35">#REF!</definedName>
    <definedName name="HSKK35_20" localSheetId="15">#REF!</definedName>
    <definedName name="HSKK35_20" localSheetId="17">#REF!</definedName>
    <definedName name="HSKK35_20">#REF!</definedName>
    <definedName name="HSKK35_28" localSheetId="15">#REF!</definedName>
    <definedName name="HSKK35_28" localSheetId="17">#REF!</definedName>
    <definedName name="HSKK35_28">#REF!</definedName>
    <definedName name="HSlan" localSheetId="15">#REF!</definedName>
    <definedName name="HSlan" localSheetId="17">#REF!</definedName>
    <definedName name="HSlan">#REF!</definedName>
    <definedName name="HSlan_20" localSheetId="15">#REF!</definedName>
    <definedName name="HSlan_20" localSheetId="17">#REF!</definedName>
    <definedName name="HSlan_20">#REF!</definedName>
    <definedName name="HSlan_28" localSheetId="15">#REF!</definedName>
    <definedName name="HSlan_28" localSheetId="17">#REF!</definedName>
    <definedName name="HSlan_28">#REF!</definedName>
    <definedName name="HSlanxe" localSheetId="15">#REF!</definedName>
    <definedName name="HSlanxe" localSheetId="17">#REF!</definedName>
    <definedName name="HSlanxe">#REF!</definedName>
    <definedName name="HSLX" localSheetId="15">#REF!</definedName>
    <definedName name="HSLX" localSheetId="17">#REF!</definedName>
    <definedName name="HSLX">#REF!</definedName>
    <definedName name="hslx_20" localSheetId="15">#REF!</definedName>
    <definedName name="hslx_20" localSheetId="17">#REF!</definedName>
    <definedName name="hslx_20">#REF!</definedName>
    <definedName name="HSLXH">1.7</definedName>
    <definedName name="HSLXP" localSheetId="15">#REF!</definedName>
    <definedName name="HSLXP" localSheetId="17">#REF!</definedName>
    <definedName name="HSLXP">#REF!</definedName>
    <definedName name="HSLXP_20" localSheetId="15">#REF!</definedName>
    <definedName name="HSLXP_20" localSheetId="17">#REF!</definedName>
    <definedName name="HSLXP_20">#REF!</definedName>
    <definedName name="HSLXP_28" localSheetId="15">#REF!</definedName>
    <definedName name="HSLXP_28" localSheetId="17">#REF!</definedName>
    <definedName name="HSLXP_28">#REF!</definedName>
    <definedName name="hsm">1.1289</definedName>
    <definedName name="hsm_28" localSheetId="15">#REF!</definedName>
    <definedName name="hsm_28" localSheetId="17">#REF!</definedName>
    <definedName name="hsm_28">#REF!</definedName>
    <definedName name="HSMTC" localSheetId="15">#REF!</definedName>
    <definedName name="HSMTC" localSheetId="17">#REF!</definedName>
    <definedName name="HSMTC">#REF!</definedName>
    <definedName name="HSMTC_20" localSheetId="15">#REF!</definedName>
    <definedName name="HSMTC_20" localSheetId="17">#REF!</definedName>
    <definedName name="HSMTC_20">#REF!</definedName>
    <definedName name="HSMTC_28" localSheetId="15">#REF!</definedName>
    <definedName name="HSMTC_28" localSheetId="17">#REF!</definedName>
    <definedName name="HSMTC_28">#REF!</definedName>
    <definedName name="hsn">0.5</definedName>
    <definedName name="HSNC_28" localSheetId="15">#REF!</definedName>
    <definedName name="HSNC_28" localSheetId="17">#REF!</definedName>
    <definedName name="HSNC_28">#REF!</definedName>
    <definedName name="hsnc_cau">1.626</definedName>
    <definedName name="hsnc_cau2">1.626</definedName>
    <definedName name="hsnc_d">1.6356</definedName>
    <definedName name="hsnc_d2">1.6356</definedName>
    <definedName name="hso" localSheetId="15">#REF!</definedName>
    <definedName name="hso" localSheetId="16">#REF!</definedName>
    <definedName name="hso" localSheetId="17">#REF!</definedName>
    <definedName name="hso" localSheetId="14">#REF!</definedName>
    <definedName name="hso" localSheetId="20">#REF!</definedName>
    <definedName name="hso">#REF!</definedName>
    <definedName name="hso_28" localSheetId="15">#REF!</definedName>
    <definedName name="hso_28" localSheetId="17">#REF!</definedName>
    <definedName name="hso_28">#REF!</definedName>
    <definedName name="Hsp" localSheetId="15">#REF!</definedName>
    <definedName name="Hsp" localSheetId="17">#REF!</definedName>
    <definedName name="Hsp">#REF!</definedName>
    <definedName name="Hsp_28" localSheetId="15">#REF!</definedName>
    <definedName name="Hsp_28" localSheetId="17">#REF!</definedName>
    <definedName name="Hsp_28">#REF!</definedName>
    <definedName name="HSSL" localSheetId="15">#REF!</definedName>
    <definedName name="HSSL" localSheetId="16">#REF!</definedName>
    <definedName name="HSSL" localSheetId="17">#REF!</definedName>
    <definedName name="HSSL" localSheetId="14">#REF!</definedName>
    <definedName name="HSSL" localSheetId="19">#REF!</definedName>
    <definedName name="HSSL" localSheetId="20">#REF!</definedName>
    <definedName name="HSSL">#REF!</definedName>
    <definedName name="HSSL_26" localSheetId="15">#REF!</definedName>
    <definedName name="HSSL_26" localSheetId="17">#REF!</definedName>
    <definedName name="HSSL_26">#REF!</definedName>
    <definedName name="HSSL_28" localSheetId="15">#REF!</definedName>
    <definedName name="HSSL_28" localSheetId="17">#REF!</definedName>
    <definedName name="HSSL_28">#REF!</definedName>
    <definedName name="HSSL_3">"$#REF!.$D$8"</definedName>
    <definedName name="hßm4" localSheetId="15">#REF!</definedName>
    <definedName name="hßm4" localSheetId="17">#REF!</definedName>
    <definedName name="hßm4">#REF!</definedName>
    <definedName name="hßm4_28" localSheetId="15">#REF!</definedName>
    <definedName name="hßm4_28" localSheetId="17">#REF!</definedName>
    <definedName name="hßm4_28">#REF!</definedName>
    <definedName name="hstb" localSheetId="15">#REF!</definedName>
    <definedName name="hstb" localSheetId="17">#REF!</definedName>
    <definedName name="hstb">#REF!</definedName>
    <definedName name="hstb_20" localSheetId="15">#REF!</definedName>
    <definedName name="hstb_20" localSheetId="17">#REF!</definedName>
    <definedName name="hstb_20">#REF!</definedName>
    <definedName name="hstb_28" localSheetId="15">#REF!</definedName>
    <definedName name="hstb_28" localSheetId="17">#REF!</definedName>
    <definedName name="hstb_28">#REF!</definedName>
    <definedName name="hstdtk" localSheetId="15">#REF!</definedName>
    <definedName name="hstdtk" localSheetId="17">#REF!</definedName>
    <definedName name="hstdtk">#REF!</definedName>
    <definedName name="hstdtk_20" localSheetId="15">#REF!</definedName>
    <definedName name="hstdtk_20" localSheetId="17">#REF!</definedName>
    <definedName name="hstdtk_20">#REF!</definedName>
    <definedName name="hstdtk_28" localSheetId="15">#REF!</definedName>
    <definedName name="hstdtk_28" localSheetId="17">#REF!</definedName>
    <definedName name="hstdtk_28">#REF!</definedName>
    <definedName name="hsthep" localSheetId="15">#REF!</definedName>
    <definedName name="hsthep" localSheetId="17">#REF!</definedName>
    <definedName name="hsthep">#REF!</definedName>
    <definedName name="hsthep_20" localSheetId="15">#REF!</definedName>
    <definedName name="hsthep_20" localSheetId="17">#REF!</definedName>
    <definedName name="hsthep_20">#REF!</definedName>
    <definedName name="hsthep_28" localSheetId="15">#REF!</definedName>
    <definedName name="hsthep_28" localSheetId="17">#REF!</definedName>
    <definedName name="hsthep_28">#REF!</definedName>
    <definedName name="Hstt" localSheetId="15">#REF!</definedName>
    <definedName name="Hstt" localSheetId="17">#REF!</definedName>
    <definedName name="Hstt">#REF!</definedName>
    <definedName name="Hstt_20" localSheetId="15">#REF!</definedName>
    <definedName name="Hstt_20" localSheetId="17">#REF!</definedName>
    <definedName name="Hstt_20">#REF!</definedName>
    <definedName name="hsUd" localSheetId="15">#REF!</definedName>
    <definedName name="hsUd" localSheetId="17">#REF!</definedName>
    <definedName name="hsUd">#REF!</definedName>
    <definedName name="hsUd_20" localSheetId="15">#REF!</definedName>
    <definedName name="hsUd_20" localSheetId="17">#REF!</definedName>
    <definedName name="hsUd_20">#REF!</definedName>
    <definedName name="hsUd_28" localSheetId="15">#REF!</definedName>
    <definedName name="hsUd_28" localSheetId="17">#REF!</definedName>
    <definedName name="hsUd_28">#REF!</definedName>
    <definedName name="hsvc" localSheetId="15">#REF!</definedName>
    <definedName name="hsvc" localSheetId="17">#REF!</definedName>
    <definedName name="hsvc">#REF!</definedName>
    <definedName name="hsvc_20" localSheetId="15">#REF!</definedName>
    <definedName name="hsvc_20" localSheetId="17">#REF!</definedName>
    <definedName name="hsvc_20">#REF!</definedName>
    <definedName name="hsvc_28" localSheetId="15">#REF!</definedName>
    <definedName name="hsvc_28" localSheetId="17">#REF!</definedName>
    <definedName name="hsvc_28">#REF!</definedName>
    <definedName name="HSVC1" localSheetId="15">#REF!</definedName>
    <definedName name="HSVC1" localSheetId="16">#REF!</definedName>
    <definedName name="HSVC1" localSheetId="17">#REF!</definedName>
    <definedName name="HSVC1" localSheetId="14">#REF!</definedName>
    <definedName name="HSVC1" localSheetId="19">#REF!</definedName>
    <definedName name="HSVC1" localSheetId="20">#REF!</definedName>
    <definedName name="HSVC1">#REF!</definedName>
    <definedName name="HSVC1_26" localSheetId="15">#REF!</definedName>
    <definedName name="HSVC1_26" localSheetId="17">#REF!</definedName>
    <definedName name="HSVC1_26">#REF!</definedName>
    <definedName name="HSVC1_28" localSheetId="15">#REF!</definedName>
    <definedName name="HSVC1_28" localSheetId="17">#REF!</definedName>
    <definedName name="HSVC1_28">#REF!</definedName>
    <definedName name="HSVC1_3">"$#REF!.$C$7"</definedName>
    <definedName name="HSVC2" localSheetId="15">#REF!</definedName>
    <definedName name="HSVC2" localSheetId="16">#REF!</definedName>
    <definedName name="HSVC2" localSheetId="17">#REF!</definedName>
    <definedName name="HSVC2" localSheetId="14">#REF!</definedName>
    <definedName name="HSVC2" localSheetId="19">#REF!</definedName>
    <definedName name="HSVC2" localSheetId="20">#REF!</definedName>
    <definedName name="HSVC2">#REF!</definedName>
    <definedName name="HSVC2_26" localSheetId="15">#REF!</definedName>
    <definedName name="HSVC2_26" localSheetId="17">#REF!</definedName>
    <definedName name="HSVC2_26">#REF!</definedName>
    <definedName name="HSVC2_28" localSheetId="15">#REF!</definedName>
    <definedName name="HSVC2_28" localSheetId="17">#REF!</definedName>
    <definedName name="HSVC2_28">#REF!</definedName>
    <definedName name="HSVC2_3">"$#REF!.$D$7"</definedName>
    <definedName name="HSVC3" localSheetId="15">#REF!</definedName>
    <definedName name="HSVC3" localSheetId="16">#REF!</definedName>
    <definedName name="HSVC3" localSheetId="17">#REF!</definedName>
    <definedName name="HSVC3" localSheetId="14">#REF!</definedName>
    <definedName name="HSVC3" localSheetId="19">#REF!</definedName>
    <definedName name="HSVC3" localSheetId="20">#REF!</definedName>
    <definedName name="HSVC3">#REF!</definedName>
    <definedName name="HSVC3_26" localSheetId="15">#REF!</definedName>
    <definedName name="HSVC3_26" localSheetId="17">#REF!</definedName>
    <definedName name="HSVC3_26">#REF!</definedName>
    <definedName name="HSVC3_28" localSheetId="15">#REF!</definedName>
    <definedName name="HSVC3_28" localSheetId="17">#REF!</definedName>
    <definedName name="HSVC3_28">#REF!</definedName>
    <definedName name="HSVC3_3">"$#REF!.$#REF!$#REF!"</definedName>
    <definedName name="HsVCVLTH" localSheetId="15">#REF!</definedName>
    <definedName name="HsVCVLTH" localSheetId="17">#REF!</definedName>
    <definedName name="HsVCVLTH">#REF!</definedName>
    <definedName name="HsVCVLTH_20" localSheetId="15">#REF!</definedName>
    <definedName name="HsVCVLTH_20" localSheetId="17">#REF!</definedName>
    <definedName name="HsVCVLTH_20">#REF!</definedName>
    <definedName name="HsVCVLTH_28" localSheetId="15">#REF!</definedName>
    <definedName name="HsVCVLTH_28" localSheetId="17">#REF!</definedName>
    <definedName name="HsVCVLTH_28">#REF!</definedName>
    <definedName name="hsvl">1</definedName>
    <definedName name="hsvl_20" localSheetId="15">#REF!</definedName>
    <definedName name="hsvl_20" localSheetId="17">#REF!</definedName>
    <definedName name="hsvl_20">#REF!</definedName>
    <definedName name="hsvl_28" localSheetId="15">#REF!</definedName>
    <definedName name="hsvl_28" localSheetId="17">#REF!</definedName>
    <definedName name="hsvl_28">#REF!</definedName>
    <definedName name="hsvl2">1</definedName>
    <definedName name="HSXA" localSheetId="15">#REF!</definedName>
    <definedName name="HSXA" localSheetId="17">#REF!</definedName>
    <definedName name="HSXA">#REF!</definedName>
    <definedName name="HSXA_20" localSheetId="15">#REF!</definedName>
    <definedName name="HSXA_20" localSheetId="17">#REF!</definedName>
    <definedName name="HSXA_20">#REF!</definedName>
    <definedName name="HSXA_28" localSheetId="15">#REF!</definedName>
    <definedName name="HSXA_28" localSheetId="17">#REF!</definedName>
    <definedName name="HSXA_28">#REF!</definedName>
    <definedName name="hsxk" localSheetId="15">#REF!</definedName>
    <definedName name="hsxk" localSheetId="16">#REF!</definedName>
    <definedName name="hsxk" localSheetId="17">#REF!</definedName>
    <definedName name="hsxk" localSheetId="14">#REF!</definedName>
    <definedName name="hsxk">#REF!</definedName>
    <definedName name="HT" localSheetId="15">#REF!</definedName>
    <definedName name="HT" localSheetId="16">#REF!</definedName>
    <definedName name="HT" localSheetId="17">#REF!</definedName>
    <definedName name="HT" localSheetId="14">#REF!</definedName>
    <definedName name="HT" localSheetId="20">#REF!</definedName>
    <definedName name="HT">#REF!</definedName>
    <definedName name="HT_26" localSheetId="15">#REF!</definedName>
    <definedName name="HT_26" localSheetId="17">#REF!</definedName>
    <definedName name="HT_26">#REF!</definedName>
    <definedName name="Ht_28" localSheetId="15">#REF!</definedName>
    <definedName name="Ht_28" localSheetId="17">#REF!</definedName>
    <definedName name="Ht_28">#REF!</definedName>
    <definedName name="HT_3">"$#REF!.$H$4:$Z$59"</definedName>
    <definedName name="ht25nc">NA()</definedName>
    <definedName name="ht25nc_26" localSheetId="15">#REF!</definedName>
    <definedName name="ht25nc_26" localSheetId="17">#REF!</definedName>
    <definedName name="ht25nc_26">#REF!</definedName>
    <definedName name="ht25nc_28" localSheetId="15">#REF!</definedName>
    <definedName name="ht25nc_28" localSheetId="17">#REF!</definedName>
    <definedName name="ht25nc_28">#REF!</definedName>
    <definedName name="ht25nc_3">NA()</definedName>
    <definedName name="ht25vl">NA()</definedName>
    <definedName name="ht25vl_26" localSheetId="15">#REF!</definedName>
    <definedName name="ht25vl_26" localSheetId="17">#REF!</definedName>
    <definedName name="ht25vl_26">#REF!</definedName>
    <definedName name="ht25vl_28" localSheetId="15">#REF!</definedName>
    <definedName name="ht25vl_28" localSheetId="17">#REF!</definedName>
    <definedName name="ht25vl_28">#REF!</definedName>
    <definedName name="ht25vl_3">NA()</definedName>
    <definedName name="ht325nc">NA()</definedName>
    <definedName name="ht325nc_26" localSheetId="15">#REF!</definedName>
    <definedName name="ht325nc_26" localSheetId="17">#REF!</definedName>
    <definedName name="ht325nc_26">#REF!</definedName>
    <definedName name="ht325nc_28" localSheetId="15">#REF!</definedName>
    <definedName name="ht325nc_28" localSheetId="17">#REF!</definedName>
    <definedName name="ht325nc_28">#REF!</definedName>
    <definedName name="ht325nc_3">NA()</definedName>
    <definedName name="ht325vl">NA()</definedName>
    <definedName name="ht325vl_26" localSheetId="15">#REF!</definedName>
    <definedName name="ht325vl_26" localSheetId="17">#REF!</definedName>
    <definedName name="ht325vl_26">#REF!</definedName>
    <definedName name="ht325vl_28" localSheetId="15">#REF!</definedName>
    <definedName name="ht325vl_28" localSheetId="17">#REF!</definedName>
    <definedName name="ht325vl_28">#REF!</definedName>
    <definedName name="ht325vl_3">NA()</definedName>
    <definedName name="ht37k">NA()</definedName>
    <definedName name="ht37k_26" localSheetId="15">#REF!</definedName>
    <definedName name="ht37k_26" localSheetId="17">#REF!</definedName>
    <definedName name="ht37k_26">#REF!</definedName>
    <definedName name="ht37k_28" localSheetId="15">#REF!</definedName>
    <definedName name="ht37k_28" localSheetId="17">#REF!</definedName>
    <definedName name="ht37k_28">#REF!</definedName>
    <definedName name="ht37k_3">NA()</definedName>
    <definedName name="ht37nc">NA()</definedName>
    <definedName name="ht37nc_26" localSheetId="15">#REF!</definedName>
    <definedName name="ht37nc_26" localSheetId="17">#REF!</definedName>
    <definedName name="ht37nc_26">#REF!</definedName>
    <definedName name="ht37nc_28" localSheetId="15">#REF!</definedName>
    <definedName name="ht37nc_28" localSheetId="17">#REF!</definedName>
    <definedName name="ht37nc_28">#REF!</definedName>
    <definedName name="ht37nc_3">NA()</definedName>
    <definedName name="ht50nc">NA()</definedName>
    <definedName name="ht50nc_26" localSheetId="15">#REF!</definedName>
    <definedName name="ht50nc_26" localSheetId="17">#REF!</definedName>
    <definedName name="ht50nc_26">#REF!</definedName>
    <definedName name="ht50nc_28" localSheetId="15">#REF!</definedName>
    <definedName name="ht50nc_28" localSheetId="17">#REF!</definedName>
    <definedName name="ht50nc_28">#REF!</definedName>
    <definedName name="ht50nc_3">NA()</definedName>
    <definedName name="ht50vl">NA()</definedName>
    <definedName name="ht50vl_26" localSheetId="15">#REF!</definedName>
    <definedName name="ht50vl_26" localSheetId="17">#REF!</definedName>
    <definedName name="ht50vl_26">#REF!</definedName>
    <definedName name="ht50vl_28" localSheetId="15">#REF!</definedName>
    <definedName name="ht50vl_28" localSheetId="17">#REF!</definedName>
    <definedName name="ht50vl_28">#REF!</definedName>
    <definedName name="ht50vl_3">NA()</definedName>
    <definedName name="Htd" localSheetId="15">#REF!</definedName>
    <definedName name="Htd" localSheetId="17">#REF!</definedName>
    <definedName name="Htd">#REF!</definedName>
    <definedName name="htdd2003" localSheetId="15">#REF!</definedName>
    <definedName name="htdd2003" localSheetId="17">#REF!</definedName>
    <definedName name="htdd2003">#REF!</definedName>
    <definedName name="Hthan" localSheetId="15">#REF!</definedName>
    <definedName name="Hthan" localSheetId="17">#REF!</definedName>
    <definedName name="Hthan">#REF!</definedName>
    <definedName name="Hthan_20" localSheetId="15">#REF!</definedName>
    <definedName name="Hthan_20" localSheetId="17">#REF!</definedName>
    <definedName name="Hthan_20">#REF!</definedName>
    <definedName name="Hthan_28" localSheetId="15">#REF!</definedName>
    <definedName name="Hthan_28" localSheetId="17">#REF!</definedName>
    <definedName name="Hthan_28">#REF!</definedName>
    <definedName name="HTHH" localSheetId="15">#REF!</definedName>
    <definedName name="HTHH" localSheetId="17">#REF!</definedName>
    <definedName name="HTHH">#REF!</definedName>
    <definedName name="HTHH_20" localSheetId="15">#REF!</definedName>
    <definedName name="HTHH_20" localSheetId="17">#REF!</definedName>
    <definedName name="HTHH_20">#REF!</definedName>
    <definedName name="HTHH_28" localSheetId="15">#REF!</definedName>
    <definedName name="HTHH_28" localSheetId="17">#REF!</definedName>
    <definedName name="HTHH_28">#REF!</definedName>
    <definedName name="htlm" localSheetId="15" hidden="1">{"'Sheet1'!$L$16"}</definedName>
    <definedName name="htlm" localSheetId="16" hidden="1">{"'Sheet1'!$L$16"}</definedName>
    <definedName name="htlm" localSheetId="17" hidden="1">{"'Sheet1'!$L$16"}</definedName>
    <definedName name="htlm" localSheetId="14" hidden="1">{"'Sheet1'!$L$16"}</definedName>
    <definedName name="htlm" hidden="1">{"'Sheet1'!$L$16"}</definedName>
    <definedName name="HTML" localSheetId="15" hidden="1">{"'Sheet1'!$L$16"}</definedName>
    <definedName name="HTML" localSheetId="16" hidden="1">{"'Sheet1'!$L$16"}</definedName>
    <definedName name="HTML" localSheetId="17" hidden="1">{"'Sheet1'!$L$16"}</definedName>
    <definedName name="HTML" localSheetId="14" hidden="1">{"'Sheet1'!$L$16"}</definedName>
    <definedName name="HTML" hidden="1">{"'Sheet1'!$L$16"}</definedName>
    <definedName name="HTML_CodePage" hidden="1">950</definedName>
    <definedName name="HTML_Control" localSheetId="15" hidden="1">{"'Sheet1'!$L$16"}</definedName>
    <definedName name="HTML_Control" localSheetId="16" hidden="1">{"'Sheet1'!$L$16"}</definedName>
    <definedName name="HTML_Control" localSheetId="17" hidden="1">{"'Sheet1'!$L$16"}</definedName>
    <definedName name="HTML_Control" localSheetId="14" hidden="1">{"'Sheet1'!$L$16"}</definedName>
    <definedName name="HTML_Control" localSheetId="19" hidden="1">{"'Sheet1'!$L$16"}</definedName>
    <definedName name="HTML_Control" localSheetId="20" hidden="1">{"'Sheet1'!$L$16"}</definedName>
    <definedName name="HTML_Control" hidden="1">{"'Sheet1'!$L$16"}</definedName>
    <definedName name="HTML_Control1" localSheetId="15" hidden="1">{"'Sheet1'!$L$16"}</definedName>
    <definedName name="HTML_Control1" localSheetId="16" hidden="1">{"'Sheet1'!$L$16"}</definedName>
    <definedName name="HTML_Control1" localSheetId="17" hidden="1">{"'Sheet1'!$L$16"}</definedName>
    <definedName name="HTML_Control1" localSheetId="14" hidden="1">{"'Sheet1'!$L$16"}</definedName>
    <definedName name="HTML_Control1" hidden="1">{"'Sheet1'!$L$16"}</definedName>
    <definedName name="HTML_Controlmoi" localSheetId="15" hidden="1">{"'Sheet1'!$L$16"}</definedName>
    <definedName name="HTML_Controlmoi" localSheetId="16" hidden="1">{"'Sheet1'!$L$16"}</definedName>
    <definedName name="HTML_Controlmoi" localSheetId="17" hidden="1">{"'Sheet1'!$L$16"}</definedName>
    <definedName name="HTML_Controlmoi" localSheetId="14" hidden="1">{"'Sheet1'!$L$16"}</definedName>
    <definedName name="HTML_Controlmoi"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"C:\2689\Q\國內\00q3961台化龍德PTA3建造\MyHTML.htm"</definedName>
    <definedName name="HTML_Title" hidden="1">"00Q3961-SUM"</definedName>
    <definedName name="HTMLmoi" localSheetId="15" hidden="1">{"'Sheet1'!$L$16"}</definedName>
    <definedName name="HTMLmoi" localSheetId="16" hidden="1">{"'Sheet1'!$L$16"}</definedName>
    <definedName name="HTMLmoi" localSheetId="17" hidden="1">{"'Sheet1'!$L$16"}</definedName>
    <definedName name="HTMLmoi" localSheetId="14" hidden="1">{"'Sheet1'!$L$16"}</definedName>
    <definedName name="HTMLmoi" hidden="1">{"'Sheet1'!$L$16"}</definedName>
    <definedName name="HTNC" localSheetId="15">#REF!</definedName>
    <definedName name="HTNC" localSheetId="16">#REF!</definedName>
    <definedName name="HTNC" localSheetId="17">#REF!</definedName>
    <definedName name="HTNC" localSheetId="14">#REF!</definedName>
    <definedName name="HTNC" localSheetId="19">#REF!</definedName>
    <definedName name="HTNC" localSheetId="20">#REF!</definedName>
    <definedName name="HTNC">#REF!</definedName>
    <definedName name="HTNC_26" localSheetId="15">#REF!</definedName>
    <definedName name="HTNC_26" localSheetId="17">#REF!</definedName>
    <definedName name="HTNC_26">#REF!</definedName>
    <definedName name="HTNC_28" localSheetId="15">#REF!</definedName>
    <definedName name="HTNC_28" localSheetId="17">#REF!</definedName>
    <definedName name="HTNC_28">#REF!</definedName>
    <definedName name="HTNC_3">"$#REF!.$#REF!$#REF!"</definedName>
    <definedName name="Htr" localSheetId="15">#REF!</definedName>
    <definedName name="Htr" localSheetId="17">#REF!</definedName>
    <definedName name="Htr">#REF!</definedName>
    <definedName name="Htr_20" localSheetId="15">#REF!</definedName>
    <definedName name="Htr_20" localSheetId="17">#REF!</definedName>
    <definedName name="Htr_20">#REF!</definedName>
    <definedName name="Htr_28" localSheetId="15">#REF!</definedName>
    <definedName name="Htr_28" localSheetId="17">#REF!</definedName>
    <definedName name="Htr_28">#REF!</definedName>
    <definedName name="htrhrt" localSheetId="15" hidden="1">{"'Sheet1'!$L$16"}</definedName>
    <definedName name="htrhrt" localSheetId="16" hidden="1">{"'Sheet1'!$L$16"}</definedName>
    <definedName name="htrhrt" localSheetId="17" hidden="1">{"'Sheet1'!$L$16"}</definedName>
    <definedName name="htrhrt" localSheetId="14" hidden="1">{"'Sheet1'!$L$16"}</definedName>
    <definedName name="htrhrt" hidden="1">{"'Sheet1'!$L$16"}</definedName>
    <definedName name="HTS" localSheetId="15">#REF!</definedName>
    <definedName name="HTS" localSheetId="17">#REF!</definedName>
    <definedName name="HTS">#REF!</definedName>
    <definedName name="HTS_20" localSheetId="15">#REF!</definedName>
    <definedName name="HTS_20" localSheetId="17">#REF!</definedName>
    <definedName name="HTS_20">#REF!</definedName>
    <definedName name="HTS_28" localSheetId="15">#REF!</definedName>
    <definedName name="HTS_28" localSheetId="17">#REF!</definedName>
    <definedName name="HTS_28">#REF!</definedName>
    <definedName name="Htt" localSheetId="15">#REF!</definedName>
    <definedName name="Htt" localSheetId="17">#REF!</definedName>
    <definedName name="Htt">#REF!</definedName>
    <definedName name="Htt_20" localSheetId="15">#REF!</definedName>
    <definedName name="Htt_20" localSheetId="17">#REF!</definedName>
    <definedName name="Htt_20">#REF!</definedName>
    <definedName name="Htt_28" localSheetId="15">#REF!</definedName>
    <definedName name="Htt_28" localSheetId="17">#REF!</definedName>
    <definedName name="Htt_28">#REF!</definedName>
    <definedName name="htth" localSheetId="15">#REF!</definedName>
    <definedName name="htth" localSheetId="17">#REF!</definedName>
    <definedName name="htth">#REF!</definedName>
    <definedName name="HTU" localSheetId="15">#REF!</definedName>
    <definedName name="HTU" localSheetId="17">#REF!</definedName>
    <definedName name="HTU">#REF!</definedName>
    <definedName name="HTU_20" localSheetId="15">#REF!</definedName>
    <definedName name="HTU_20" localSheetId="17">#REF!</definedName>
    <definedName name="HTU_20">#REF!</definedName>
    <definedName name="HTU_28" localSheetId="15">#REF!</definedName>
    <definedName name="HTU_28" localSheetId="17">#REF!</definedName>
    <definedName name="HTU_28">#REF!</definedName>
    <definedName name="HTVL" localSheetId="15">#REF!</definedName>
    <definedName name="HTVL" localSheetId="16">#REF!</definedName>
    <definedName name="HTVL" localSheetId="17">#REF!</definedName>
    <definedName name="HTVL" localSheetId="14">#REF!</definedName>
    <definedName name="HTVL" localSheetId="19">#REF!</definedName>
    <definedName name="HTVL" localSheetId="20">#REF!</definedName>
    <definedName name="HTVL">#REF!</definedName>
    <definedName name="HTVL_26" localSheetId="15">#REF!</definedName>
    <definedName name="HTVL_26" localSheetId="17">#REF!</definedName>
    <definedName name="HTVL_26">#REF!</definedName>
    <definedName name="HTVL_28" localSheetId="15">#REF!</definedName>
    <definedName name="HTVL_28" localSheetId="17">#REF!</definedName>
    <definedName name="HTVL_28">#REF!</definedName>
    <definedName name="HTVL_3">"$#REF!.$#REF!$#REF!"</definedName>
    <definedName name="hu" localSheetId="15" hidden="1">{"'Sheet1'!$L$16"}</definedName>
    <definedName name="hu" localSheetId="16" hidden="1">{"'Sheet1'!$L$16"}</definedName>
    <definedName name="hu" localSheetId="17" hidden="1">{"'Sheet1'!$L$16"}</definedName>
    <definedName name="hu" localSheetId="14" hidden="1">{"'Sheet1'!$L$16"}</definedName>
    <definedName name="hu" hidden="1">{"'Sheet1'!$L$16"}</definedName>
    <definedName name="hu_28" localSheetId="15">#REF!</definedName>
    <definedName name="hu_28" localSheetId="17">#REF!</definedName>
    <definedName name="hu_28">#REF!</definedName>
    <definedName name="hui" localSheetId="15" hidden="1">{"'Sheet1'!$L$16"}</definedName>
    <definedName name="hui" localSheetId="16" hidden="1">{"'Sheet1'!$L$16"}</definedName>
    <definedName name="hui" localSheetId="17" hidden="1">{"'Sheet1'!$L$16"}</definedName>
    <definedName name="hui" localSheetId="14" hidden="1">{"'Sheet1'!$L$16"}</definedName>
    <definedName name="hui" hidden="1">{"'Sheet1'!$L$16"}</definedName>
    <definedName name="hung" localSheetId="15" hidden="1">{"'Sheet1'!$L$16"}</definedName>
    <definedName name="hung" localSheetId="16" hidden="1">{"'Sheet1'!$L$16"}</definedName>
    <definedName name="hung" localSheetId="17" hidden="1">{"'Sheet1'!$L$16"}</definedName>
    <definedName name="hung" localSheetId="14" hidden="1">{"'Sheet1'!$L$16"}</definedName>
    <definedName name="hung" hidden="1">{"'Sheet1'!$L$16"}</definedName>
    <definedName name="huong_1" localSheetId="15">#REF!</definedName>
    <definedName name="huong_1" localSheetId="17">#REF!</definedName>
    <definedName name="huong_1">#REF!</definedName>
    <definedName name="huong_2" localSheetId="15">#REF!</definedName>
    <definedName name="huong_2" localSheetId="17">#REF!</definedName>
    <definedName name="huong_2">#REF!</definedName>
    <definedName name="huong_20" localSheetId="15">#REF!</definedName>
    <definedName name="huong_20" localSheetId="17">#REF!</definedName>
    <definedName name="huong_20">#REF!</definedName>
    <definedName name="huong_25" localSheetId="15">#REF!</definedName>
    <definedName name="huong_25" localSheetId="17">#REF!</definedName>
    <definedName name="huong_25">#REF!</definedName>
    <definedName name="huong_26" localSheetId="15">#REF!</definedName>
    <definedName name="huong_26" localSheetId="17">#REF!</definedName>
    <definedName name="huong_26">#REF!</definedName>
    <definedName name="huong_28" localSheetId="15">#REF!</definedName>
    <definedName name="huong_28" localSheetId="17">#REF!</definedName>
    <definedName name="huong_28">#REF!</definedName>
    <definedName name="HUU" localSheetId="15" hidden="1">{"'Sheet1'!$L$16"}</definedName>
    <definedName name="HUU" localSheetId="16" hidden="1">{"'Sheet1'!$L$16"}</definedName>
    <definedName name="HUU" localSheetId="17" hidden="1">{"'Sheet1'!$L$16"}</definedName>
    <definedName name="HUU" localSheetId="14" hidden="1">{"'Sheet1'!$L$16"}</definedName>
    <definedName name="HUU" hidden="1">{"'Sheet1'!$L$16"}</definedName>
    <definedName name="huy" localSheetId="15" hidden="1">{"'Sheet1'!$L$16"}</definedName>
    <definedName name="huy" localSheetId="16" hidden="1">{"'Sheet1'!$L$16"}</definedName>
    <definedName name="huy" localSheetId="17" hidden="1">{"'Sheet1'!$L$16"}</definedName>
    <definedName name="huy" localSheetId="14" hidden="1">{"'Sheet1'!$L$16"}</definedName>
    <definedName name="huy" localSheetId="19">#N/A</definedName>
    <definedName name="huy" localSheetId="20">#N/A</definedName>
    <definedName name="huy" hidden="1">{"'Sheet1'!$L$16"}</definedName>
    <definedName name="huy1moi" localSheetId="15" hidden="1">{"'Sheet1'!$L$16"}</definedName>
    <definedName name="huy1moi" localSheetId="16" hidden="1">{"'Sheet1'!$L$16"}</definedName>
    <definedName name="huy1moi" localSheetId="17" hidden="1">{"'Sheet1'!$L$16"}</definedName>
    <definedName name="huy1moi" localSheetId="14" hidden="1">{"'Sheet1'!$L$16"}</definedName>
    <definedName name="huy1moi" hidden="1">{"'Sheet1'!$L$16"}</definedName>
    <definedName name="huymoi" localSheetId="15" hidden="1">{"'Sheet1'!$L$16"}</definedName>
    <definedName name="huymoi" localSheetId="16" hidden="1">{"'Sheet1'!$L$16"}</definedName>
    <definedName name="huymoi" localSheetId="17" hidden="1">{"'Sheet1'!$L$16"}</definedName>
    <definedName name="huymoi" localSheetId="14" hidden="1">{"'Sheet1'!$L$16"}</definedName>
    <definedName name="huymoi" hidden="1">{"'Sheet1'!$L$16"}</definedName>
    <definedName name="HUYpt" localSheetId="15">#REF!</definedName>
    <definedName name="HUYpt" localSheetId="17">#REF!</definedName>
    <definedName name="HUYpt">#REF!</definedName>
    <definedName name="HUYpt_20" localSheetId="15">#REF!</definedName>
    <definedName name="HUYpt_20" localSheetId="17">#REF!</definedName>
    <definedName name="HUYpt_20">#REF!</definedName>
    <definedName name="HUYpt_28" localSheetId="15">#REF!</definedName>
    <definedName name="HUYpt_28" localSheetId="17">#REF!</definedName>
    <definedName name="HUYpt_28">#REF!</definedName>
    <definedName name="HV" localSheetId="15">#REF!</definedName>
    <definedName name="HV" localSheetId="17">#REF!</definedName>
    <definedName name="HV">#REF!</definedName>
    <definedName name="HV_20" localSheetId="15">#REF!</definedName>
    <definedName name="HV_20" localSheetId="17">#REF!</definedName>
    <definedName name="HV_20">#REF!</definedName>
    <definedName name="HV_28" localSheetId="15">#REF!</definedName>
    <definedName name="HV_28" localSheetId="17">#REF!</definedName>
    <definedName name="HV_28">#REF!</definedName>
    <definedName name="Hvb" localSheetId="15">#REF!</definedName>
    <definedName name="Hvb" localSheetId="17">#REF!</definedName>
    <definedName name="Hvb">#REF!</definedName>
    <definedName name="Hvb_20" localSheetId="15">#REF!</definedName>
    <definedName name="Hvb_20" localSheetId="17">#REF!</definedName>
    <definedName name="Hvb_20">#REF!</definedName>
    <definedName name="Hvb_28" localSheetId="15">#REF!</definedName>
    <definedName name="Hvb_28" localSheetId="17">#REF!</definedName>
    <definedName name="Hvb_28">#REF!</definedName>
    <definedName name="HVBC" localSheetId="15">#REF!</definedName>
    <definedName name="HVBC" localSheetId="17">#REF!</definedName>
    <definedName name="HVBC">#REF!</definedName>
    <definedName name="HVBC_20" localSheetId="15">#REF!</definedName>
    <definedName name="HVBC_20" localSheetId="17">#REF!</definedName>
    <definedName name="HVBC_20">#REF!</definedName>
    <definedName name="HVBC_28" localSheetId="15">#REF!</definedName>
    <definedName name="HVBC_28" localSheetId="17">#REF!</definedName>
    <definedName name="HVBC_28">#REF!</definedName>
    <definedName name="HVC" localSheetId="15">#REF!</definedName>
    <definedName name="HVC" localSheetId="17">#REF!</definedName>
    <definedName name="HVC">#REF!</definedName>
    <definedName name="HVC_20" localSheetId="15">#REF!</definedName>
    <definedName name="HVC_20" localSheetId="17">#REF!</definedName>
    <definedName name="HVC_20">#REF!</definedName>
    <definedName name="HVC_28" localSheetId="15">#REF!</definedName>
    <definedName name="HVC_28" localSheetId="17">#REF!</definedName>
    <definedName name="HVC_28">#REF!</definedName>
    <definedName name="Hvk" localSheetId="15">#REF!</definedName>
    <definedName name="Hvk" localSheetId="17">#REF!</definedName>
    <definedName name="Hvk">#REF!</definedName>
    <definedName name="Hvk_20" localSheetId="15">#REF!</definedName>
    <definedName name="Hvk_20" localSheetId="17">#REF!</definedName>
    <definedName name="Hvk_20">#REF!</definedName>
    <definedName name="Hvk_28" localSheetId="15">#REF!</definedName>
    <definedName name="Hvk_28" localSheetId="17">#REF!</definedName>
    <definedName name="Hvk_28">#REF!</definedName>
    <definedName name="HVL" localSheetId="15">#REF!</definedName>
    <definedName name="HVL" localSheetId="17">#REF!</definedName>
    <definedName name="HVL">#REF!</definedName>
    <definedName name="HVL_20" localSheetId="15">#REF!</definedName>
    <definedName name="HVL_20" localSheetId="17">#REF!</definedName>
    <definedName name="HVL_20">#REF!</definedName>
    <definedName name="HVL_28" localSheetId="15">#REF!</definedName>
    <definedName name="HVL_28" localSheetId="17">#REF!</definedName>
    <definedName name="HVL_28">#REF!</definedName>
    <definedName name="HVP" localSheetId="15">#REF!</definedName>
    <definedName name="HVP" localSheetId="17">#REF!</definedName>
    <definedName name="HVP">#REF!</definedName>
    <definedName name="HVP_20" localSheetId="15">#REF!</definedName>
    <definedName name="HVP_20" localSheetId="17">#REF!</definedName>
    <definedName name="HVP_20">#REF!</definedName>
    <definedName name="HVP_28" localSheetId="15">#REF!</definedName>
    <definedName name="HVP_28" localSheetId="17">#REF!</definedName>
    <definedName name="HVP_28">#REF!</definedName>
    <definedName name="hvt" localSheetId="15">#REF!</definedName>
    <definedName name="hvt" localSheetId="17">#REF!</definedName>
    <definedName name="hvt">#REF!</definedName>
    <definedName name="hvt_20" localSheetId="15">#REF!</definedName>
    <definedName name="hvt_20" localSheetId="17">#REF!</definedName>
    <definedName name="hvt_20">#REF!</definedName>
    <definedName name="hvtb" localSheetId="15">#REF!</definedName>
    <definedName name="hvtb" localSheetId="17">#REF!</definedName>
    <definedName name="hvtb">#REF!</definedName>
    <definedName name="hvtb_20" localSheetId="15">#REF!</definedName>
    <definedName name="hvtb_20" localSheetId="17">#REF!</definedName>
    <definedName name="hvtb_20">#REF!</definedName>
    <definedName name="hvttt" localSheetId="15">#REF!</definedName>
    <definedName name="hvttt" localSheetId="17">#REF!</definedName>
    <definedName name="hvttt">#REF!</definedName>
    <definedName name="hvttt_20" localSheetId="15">#REF!</definedName>
    <definedName name="hvttt_20" localSheetId="17">#REF!</definedName>
    <definedName name="hvttt_20">#REF!</definedName>
    <definedName name="hw" localSheetId="15">#REF!</definedName>
    <definedName name="hw" localSheetId="17">#REF!</definedName>
    <definedName name="hw">#REF!</definedName>
    <definedName name="hw_28" localSheetId="15">#REF!</definedName>
    <definedName name="hw_28" localSheetId="17">#REF!</definedName>
    <definedName name="hw_28">#REF!</definedName>
    <definedName name="Hxk" localSheetId="15">#REF!</definedName>
    <definedName name="Hxk" localSheetId="17">#REF!</definedName>
    <definedName name="Hxk">#REF!</definedName>
    <definedName name="Hxk_20" localSheetId="15">#REF!</definedName>
    <definedName name="Hxk_20" localSheetId="17">#REF!</definedName>
    <definedName name="Hxk_20">#REF!</definedName>
    <definedName name="Hxk_28" localSheetId="15">#REF!</definedName>
    <definedName name="Hxk_28" localSheetId="17">#REF!</definedName>
    <definedName name="Hxk_28">#REF!</definedName>
    <definedName name="Hxn" localSheetId="15">#REF!</definedName>
    <definedName name="Hxn" localSheetId="16">#REF!</definedName>
    <definedName name="Hxn" localSheetId="17">#REF!</definedName>
    <definedName name="Hxn" localSheetId="14">#REF!</definedName>
    <definedName name="Hxn">#REF!</definedName>
    <definedName name="Hy" localSheetId="15">#REF!</definedName>
    <definedName name="Hy" localSheetId="17">#REF!</definedName>
    <definedName name="Hy">#REF!</definedName>
    <definedName name="Hy_28" localSheetId="15">#REF!</definedName>
    <definedName name="Hy_28" localSheetId="17">#REF!</definedName>
    <definedName name="Hy_28">#REF!</definedName>
    <definedName name="I" localSheetId="15">#REF!</definedName>
    <definedName name="I" localSheetId="16">#REF!</definedName>
    <definedName name="I" localSheetId="17">#REF!</definedName>
    <definedName name="I" localSheetId="14">#REF!</definedName>
    <definedName name="I" localSheetId="19">#REF!</definedName>
    <definedName name="I" localSheetId="20">#REF!</definedName>
    <definedName name="I">#REF!</definedName>
    <definedName name="I.I" localSheetId="15">#REF!</definedName>
    <definedName name="I.I" localSheetId="17">#REF!</definedName>
    <definedName name="I.I">#REF!</definedName>
    <definedName name="I.I_20" localSheetId="15">#REF!</definedName>
    <definedName name="I.I_20" localSheetId="17">#REF!</definedName>
    <definedName name="I.I_20">#REF!</definedName>
    <definedName name="I.I_28" localSheetId="15">#REF!</definedName>
    <definedName name="I.I_28" localSheetId="17">#REF!</definedName>
    <definedName name="I.I_28">#REF!</definedName>
    <definedName name="I.II" localSheetId="15">#REF!</definedName>
    <definedName name="I.II" localSheetId="17">#REF!</definedName>
    <definedName name="I.II">#REF!</definedName>
    <definedName name="I.II_20" localSheetId="15">#REF!</definedName>
    <definedName name="I.II_20" localSheetId="17">#REF!</definedName>
    <definedName name="I.II_20">#REF!</definedName>
    <definedName name="I.II_28" localSheetId="15">#REF!</definedName>
    <definedName name="I.II_28" localSheetId="17">#REF!</definedName>
    <definedName name="I.II_28">#REF!</definedName>
    <definedName name="I.III" localSheetId="15">#REF!</definedName>
    <definedName name="I.III" localSheetId="17">#REF!</definedName>
    <definedName name="I.III">#REF!</definedName>
    <definedName name="I.III_20" localSheetId="15">#REF!</definedName>
    <definedName name="I.III_20" localSheetId="17">#REF!</definedName>
    <definedName name="I.III_20">#REF!</definedName>
    <definedName name="I.III_28" localSheetId="15">#REF!</definedName>
    <definedName name="I.III_28" localSheetId="17">#REF!</definedName>
    <definedName name="I.III_28">#REF!</definedName>
    <definedName name="I.V" localSheetId="15">#REF!</definedName>
    <definedName name="I.V" localSheetId="17">#REF!</definedName>
    <definedName name="I.V">#REF!</definedName>
    <definedName name="I.V_20" localSheetId="15">#REF!</definedName>
    <definedName name="I.V_20" localSheetId="17">#REF!</definedName>
    <definedName name="I.V_20">#REF!</definedName>
    <definedName name="I.V_28" localSheetId="15">#REF!</definedName>
    <definedName name="I.V_28" localSheetId="17">#REF!</definedName>
    <definedName name="I.V_28">#REF!</definedName>
    <definedName name="i_" localSheetId="15">#REF!</definedName>
    <definedName name="i_" localSheetId="17">#REF!</definedName>
    <definedName name="i_">#REF!</definedName>
    <definedName name="i__28" localSheetId="15">#REF!</definedName>
    <definedName name="i__28" localSheetId="17">#REF!</definedName>
    <definedName name="i__28">#REF!</definedName>
    <definedName name="i__ThuÕ_VAT___h" localSheetId="15">#REF!</definedName>
    <definedName name="i__ThuÕ_VAT___h" localSheetId="17">#REF!</definedName>
    <definedName name="i__ThuÕ_VAT___h">#REF!</definedName>
    <definedName name="I_20" localSheetId="15">#REF!</definedName>
    <definedName name="I_20" localSheetId="17">#REF!</definedName>
    <definedName name="I_20">#REF!</definedName>
    <definedName name="I_A" localSheetId="15">#REF!</definedName>
    <definedName name="I_A" localSheetId="16">#REF!</definedName>
    <definedName name="I_A" localSheetId="17">#REF!</definedName>
    <definedName name="I_A" localSheetId="14">#REF!</definedName>
    <definedName name="I_A" localSheetId="19">#REF!</definedName>
    <definedName name="I_A" localSheetId="20">#REF!</definedName>
    <definedName name="I_A">#REF!</definedName>
    <definedName name="I_A_20" localSheetId="15">#REF!</definedName>
    <definedName name="I_A_20" localSheetId="17">#REF!</definedName>
    <definedName name="I_A_20">#REF!</definedName>
    <definedName name="I_A_28" localSheetId="15">#REF!</definedName>
    <definedName name="I_A_28" localSheetId="17">#REF!</definedName>
    <definedName name="I_A_28">#REF!</definedName>
    <definedName name="I_B" localSheetId="15">#REF!</definedName>
    <definedName name="I_B" localSheetId="16">#REF!</definedName>
    <definedName name="I_B" localSheetId="17">#REF!</definedName>
    <definedName name="I_B" localSheetId="14">#REF!</definedName>
    <definedName name="I_B" localSheetId="19">#REF!</definedName>
    <definedName name="I_B" localSheetId="20">#REF!</definedName>
    <definedName name="I_B">#REF!</definedName>
    <definedName name="I_B_20" localSheetId="15">#REF!</definedName>
    <definedName name="I_B_20" localSheetId="17">#REF!</definedName>
    <definedName name="I_B_20">#REF!</definedName>
    <definedName name="I_B_28" localSheetId="15">#REF!</definedName>
    <definedName name="I_B_28" localSheetId="17">#REF!</definedName>
    <definedName name="I_B_28">#REF!</definedName>
    <definedName name="I_c" localSheetId="15">#REF!</definedName>
    <definedName name="I_c" localSheetId="16">#REF!</definedName>
    <definedName name="I_c" localSheetId="17">#REF!</definedName>
    <definedName name="I_c" localSheetId="14">#REF!</definedName>
    <definedName name="I_c" localSheetId="19">#REF!</definedName>
    <definedName name="I_c" localSheetId="20">#REF!</definedName>
    <definedName name="I_c">#REF!</definedName>
    <definedName name="I_c_20" localSheetId="15">#REF!</definedName>
    <definedName name="I_c_20" localSheetId="17">#REF!</definedName>
    <definedName name="I_c_20">#REF!</definedName>
    <definedName name="I_c_28" localSheetId="15">#REF!</definedName>
    <definedName name="I_c_28" localSheetId="17">#REF!</definedName>
    <definedName name="I_c_28">#REF!</definedName>
    <definedName name="I_p" localSheetId="15">#REF!</definedName>
    <definedName name="I_p" localSheetId="17">#REF!</definedName>
    <definedName name="I_p">#REF!</definedName>
    <definedName name="I_p_20" localSheetId="15">#REF!</definedName>
    <definedName name="I_p_20" localSheetId="17">#REF!</definedName>
    <definedName name="I_p_20">#REF!</definedName>
    <definedName name="I_p_28" localSheetId="15">#REF!</definedName>
    <definedName name="I_p_28" localSheetId="17">#REF!</definedName>
    <definedName name="I_p_28">#REF!</definedName>
    <definedName name="I2É6">NA()</definedName>
    <definedName name="I2É6_26" localSheetId="15">#REF!</definedName>
    <definedName name="I2É6_26" localSheetId="17">#REF!</definedName>
    <definedName name="I2É6_26">#REF!</definedName>
    <definedName name="I2É6_28" localSheetId="15">#REF!</definedName>
    <definedName name="I2É6_28" localSheetId="17">#REF!</definedName>
    <definedName name="I2É6_28">#REF!</definedName>
    <definedName name="Ic" localSheetId="15">#REF!</definedName>
    <definedName name="Ic" localSheetId="17">#REF!</definedName>
    <definedName name="Ic">#REF!</definedName>
    <definedName name="Ic_28" localSheetId="15">#REF!</definedName>
    <definedName name="Ic_28" localSheetId="17">#REF!</definedName>
    <definedName name="Ic_28">#REF!</definedName>
    <definedName name="IDLAB_COST" localSheetId="15">#REF!</definedName>
    <definedName name="IDLAB_COST" localSheetId="16">#REF!</definedName>
    <definedName name="IDLAB_COST" localSheetId="17">#REF!</definedName>
    <definedName name="IDLAB_COST" localSheetId="14">#REF!</definedName>
    <definedName name="IDLAB_COST" localSheetId="19">#REF!</definedName>
    <definedName name="IDLAB_COST" localSheetId="20">#REF!</definedName>
    <definedName name="IDLAB_COST">#REF!</definedName>
    <definedName name="IDLAB_COST_26" localSheetId="15">#REF!</definedName>
    <definedName name="IDLAB_COST_26" localSheetId="17">#REF!</definedName>
    <definedName name="IDLAB_COST_26">#REF!</definedName>
    <definedName name="IDLAB_COST_28" localSheetId="15">#REF!</definedName>
    <definedName name="IDLAB_COST_28" localSheetId="17">#REF!</definedName>
    <definedName name="IDLAB_COST_28">#REF!</definedName>
    <definedName name="Ig" localSheetId="15">#REF!</definedName>
    <definedName name="Ig" localSheetId="17">#REF!</definedName>
    <definedName name="Ig">#REF!</definedName>
    <definedName name="igd" localSheetId="15">#REF!</definedName>
    <definedName name="igd" localSheetId="17">#REF!</definedName>
    <definedName name="igd">#REF!</definedName>
    <definedName name="igd_28" localSheetId="15">#REF!</definedName>
    <definedName name="igd_28" localSheetId="17">#REF!</definedName>
    <definedName name="igd_28">#REF!</definedName>
    <definedName name="igs" localSheetId="15">#REF!</definedName>
    <definedName name="igs" localSheetId="17">#REF!</definedName>
    <definedName name="igs">#REF!</definedName>
    <definedName name="igs_28" localSheetId="15">#REF!</definedName>
    <definedName name="igs_28" localSheetId="17">#REF!</definedName>
    <definedName name="igs_28">#REF!</definedName>
    <definedName name="II.I" localSheetId="15">#REF!</definedName>
    <definedName name="II.I" localSheetId="17">#REF!</definedName>
    <definedName name="II.I">#REF!</definedName>
    <definedName name="II.I_20" localSheetId="15">#REF!</definedName>
    <definedName name="II.I_20" localSheetId="17">#REF!</definedName>
    <definedName name="II.I_20">#REF!</definedName>
    <definedName name="II.I_28" localSheetId="15">#REF!</definedName>
    <definedName name="II.I_28" localSheetId="17">#REF!</definedName>
    <definedName name="II.I_28">#REF!</definedName>
    <definedName name="II.II" localSheetId="15">#REF!</definedName>
    <definedName name="II.II" localSheetId="17">#REF!</definedName>
    <definedName name="II.II">#REF!</definedName>
    <definedName name="II.II_20" localSheetId="15">#REF!</definedName>
    <definedName name="II.II_20" localSheetId="17">#REF!</definedName>
    <definedName name="II.II_20">#REF!</definedName>
    <definedName name="II.II_28" localSheetId="15">#REF!</definedName>
    <definedName name="II.II_28" localSheetId="17">#REF!</definedName>
    <definedName name="II.II_28">#REF!</definedName>
    <definedName name="II.III" localSheetId="15">#REF!</definedName>
    <definedName name="II.III" localSheetId="17">#REF!</definedName>
    <definedName name="II.III">#REF!</definedName>
    <definedName name="II.III_20" localSheetId="15">#REF!</definedName>
    <definedName name="II.III_20" localSheetId="17">#REF!</definedName>
    <definedName name="II.III_20">#REF!</definedName>
    <definedName name="II.III_28" localSheetId="15">#REF!</definedName>
    <definedName name="II.III_28" localSheetId="17">#REF!</definedName>
    <definedName name="II.III_28">#REF!</definedName>
    <definedName name="II.IV" localSheetId="15">#REF!</definedName>
    <definedName name="II.IV" localSheetId="17">#REF!</definedName>
    <definedName name="II.IV">#REF!</definedName>
    <definedName name="II.IV_20" localSheetId="15">#REF!</definedName>
    <definedName name="II.IV_20" localSheetId="17">#REF!</definedName>
    <definedName name="II.IV_20">#REF!</definedName>
    <definedName name="II.IV_28" localSheetId="15">#REF!</definedName>
    <definedName name="II.IV_28" localSheetId="17">#REF!</definedName>
    <definedName name="II.IV_28">#REF!</definedName>
    <definedName name="II.V" localSheetId="15">#REF!</definedName>
    <definedName name="II.V" localSheetId="17">#REF!</definedName>
    <definedName name="II.V">#REF!</definedName>
    <definedName name="II.V_20" localSheetId="15">#REF!</definedName>
    <definedName name="II.V_20" localSheetId="17">#REF!</definedName>
    <definedName name="II.V_20">#REF!</definedName>
    <definedName name="II.V_28" localSheetId="15">#REF!</definedName>
    <definedName name="II.V_28" localSheetId="17">#REF!</definedName>
    <definedName name="II.V_28">#REF!</definedName>
    <definedName name="II.VI" localSheetId="15">#REF!</definedName>
    <definedName name="II.VI" localSheetId="17">#REF!</definedName>
    <definedName name="II.VI">#REF!</definedName>
    <definedName name="II.VI_20" localSheetId="15">#REF!</definedName>
    <definedName name="II.VI_20" localSheetId="17">#REF!</definedName>
    <definedName name="II.VI_20">#REF!</definedName>
    <definedName name="II.VI_28" localSheetId="15">#REF!</definedName>
    <definedName name="II.VI_28" localSheetId="17">#REF!</definedName>
    <definedName name="II.VI_28">#REF!</definedName>
    <definedName name="II_A" localSheetId="15">#REF!</definedName>
    <definedName name="II_A" localSheetId="16">#REF!</definedName>
    <definedName name="II_A" localSheetId="17">#REF!</definedName>
    <definedName name="II_A" localSheetId="14">#REF!</definedName>
    <definedName name="II_A" localSheetId="19">#REF!</definedName>
    <definedName name="II_A" localSheetId="20">#REF!</definedName>
    <definedName name="II_A">#REF!</definedName>
    <definedName name="II_A_20" localSheetId="15">#REF!</definedName>
    <definedName name="II_A_20" localSheetId="17">#REF!</definedName>
    <definedName name="II_A_20">#REF!</definedName>
    <definedName name="II_A_28" localSheetId="15">#REF!</definedName>
    <definedName name="II_A_28" localSheetId="17">#REF!</definedName>
    <definedName name="II_A_28">#REF!</definedName>
    <definedName name="II_B" localSheetId="15">#REF!</definedName>
    <definedName name="II_B" localSheetId="16">#REF!</definedName>
    <definedName name="II_B" localSheetId="17">#REF!</definedName>
    <definedName name="II_B" localSheetId="14">#REF!</definedName>
    <definedName name="II_B" localSheetId="19">#REF!</definedName>
    <definedName name="II_B" localSheetId="20">#REF!</definedName>
    <definedName name="II_B">#REF!</definedName>
    <definedName name="II_B_20" localSheetId="15">#REF!</definedName>
    <definedName name="II_B_20" localSheetId="17">#REF!</definedName>
    <definedName name="II_B_20">#REF!</definedName>
    <definedName name="II_B_28" localSheetId="15">#REF!</definedName>
    <definedName name="II_B_28" localSheetId="17">#REF!</definedName>
    <definedName name="II_B_28">#REF!</definedName>
    <definedName name="II_c" localSheetId="15">#REF!</definedName>
    <definedName name="II_c" localSheetId="16">#REF!</definedName>
    <definedName name="II_c" localSheetId="17">#REF!</definedName>
    <definedName name="II_c" localSheetId="14">#REF!</definedName>
    <definedName name="II_c" localSheetId="19">#REF!</definedName>
    <definedName name="II_c" localSheetId="20">#REF!</definedName>
    <definedName name="II_c">#REF!</definedName>
    <definedName name="II_c_20" localSheetId="15">#REF!</definedName>
    <definedName name="II_c_20" localSheetId="17">#REF!</definedName>
    <definedName name="II_c_20">#REF!</definedName>
    <definedName name="II_c_28" localSheetId="15">#REF!</definedName>
    <definedName name="II_c_28" localSheetId="17">#REF!</definedName>
    <definedName name="II_c_28">#REF!</definedName>
    <definedName name="III.I" localSheetId="15">#REF!</definedName>
    <definedName name="III.I" localSheetId="17">#REF!</definedName>
    <definedName name="III.I">#REF!</definedName>
    <definedName name="III.I_20" localSheetId="15">#REF!</definedName>
    <definedName name="III.I_20" localSheetId="17">#REF!</definedName>
    <definedName name="III.I_20">#REF!</definedName>
    <definedName name="III.I_28" localSheetId="15">#REF!</definedName>
    <definedName name="III.I_28" localSheetId="17">#REF!</definedName>
    <definedName name="III.I_28">#REF!</definedName>
    <definedName name="III.II" localSheetId="15">#REF!</definedName>
    <definedName name="III.II" localSheetId="17">#REF!</definedName>
    <definedName name="III.II">#REF!</definedName>
    <definedName name="III.II_20" localSheetId="15">#REF!</definedName>
    <definedName name="III.II_20" localSheetId="17">#REF!</definedName>
    <definedName name="III.II_20">#REF!</definedName>
    <definedName name="III.II_28" localSheetId="15">#REF!</definedName>
    <definedName name="III.II_28" localSheetId="17">#REF!</definedName>
    <definedName name="III.II_28">#REF!</definedName>
    <definedName name="III.III" localSheetId="15">#REF!</definedName>
    <definedName name="III.III" localSheetId="17">#REF!</definedName>
    <definedName name="III.III">#REF!</definedName>
    <definedName name="III.III_20" localSheetId="15">#REF!</definedName>
    <definedName name="III.III_20" localSheetId="17">#REF!</definedName>
    <definedName name="III.III_20">#REF!</definedName>
    <definedName name="III.III_28" localSheetId="15">#REF!</definedName>
    <definedName name="III.III_28" localSheetId="17">#REF!</definedName>
    <definedName name="III.III_28">#REF!</definedName>
    <definedName name="III.IV" localSheetId="15">#REF!</definedName>
    <definedName name="III.IV" localSheetId="17">#REF!</definedName>
    <definedName name="III.IV">#REF!</definedName>
    <definedName name="III.IV_20" localSheetId="15">#REF!</definedName>
    <definedName name="III.IV_20" localSheetId="17">#REF!</definedName>
    <definedName name="III.IV_20">#REF!</definedName>
    <definedName name="III.IV_28" localSheetId="15">#REF!</definedName>
    <definedName name="III.IV_28" localSheetId="17">#REF!</definedName>
    <definedName name="III.IV_28">#REF!</definedName>
    <definedName name="III.V" localSheetId="15">#REF!</definedName>
    <definedName name="III.V" localSheetId="17">#REF!</definedName>
    <definedName name="III.V">#REF!</definedName>
    <definedName name="III.V_20" localSheetId="15">#REF!</definedName>
    <definedName name="III.V_20" localSheetId="17">#REF!</definedName>
    <definedName name="III.V_20">#REF!</definedName>
    <definedName name="III.V_28" localSheetId="15">#REF!</definedName>
    <definedName name="III.V_28" localSheetId="17">#REF!</definedName>
    <definedName name="III.V_28">#REF!</definedName>
    <definedName name="III_a" localSheetId="15">#REF!</definedName>
    <definedName name="III_a" localSheetId="16">#REF!</definedName>
    <definedName name="III_a" localSheetId="17">#REF!</definedName>
    <definedName name="III_a" localSheetId="14">#REF!</definedName>
    <definedName name="III_a" localSheetId="19">#REF!</definedName>
    <definedName name="III_a" localSheetId="20">#REF!</definedName>
    <definedName name="III_a">#REF!</definedName>
    <definedName name="III_a_20" localSheetId="15">#REF!</definedName>
    <definedName name="III_a_20" localSheetId="17">#REF!</definedName>
    <definedName name="III_a_20">#REF!</definedName>
    <definedName name="III_a_28" localSheetId="15">#REF!</definedName>
    <definedName name="III_a_28" localSheetId="17">#REF!</definedName>
    <definedName name="III_a_28">#REF!</definedName>
    <definedName name="III_B" localSheetId="15">#REF!</definedName>
    <definedName name="III_B" localSheetId="16">#REF!</definedName>
    <definedName name="III_B" localSheetId="17">#REF!</definedName>
    <definedName name="III_B" localSheetId="14">#REF!</definedName>
    <definedName name="III_B" localSheetId="19">#REF!</definedName>
    <definedName name="III_B" localSheetId="20">#REF!</definedName>
    <definedName name="III_B">#REF!</definedName>
    <definedName name="III_B_20" localSheetId="15">#REF!</definedName>
    <definedName name="III_B_20" localSheetId="17">#REF!</definedName>
    <definedName name="III_B_20">#REF!</definedName>
    <definedName name="III_B_28" localSheetId="15">#REF!</definedName>
    <definedName name="III_B_28" localSheetId="17">#REF!</definedName>
    <definedName name="III_B_28">#REF!</definedName>
    <definedName name="III_c" localSheetId="15">#REF!</definedName>
    <definedName name="III_c" localSheetId="16">#REF!</definedName>
    <definedName name="III_c" localSheetId="17">#REF!</definedName>
    <definedName name="III_c" localSheetId="14">#REF!</definedName>
    <definedName name="III_c" localSheetId="19">#REF!</definedName>
    <definedName name="III_c" localSheetId="20">#REF!</definedName>
    <definedName name="III_c">#REF!</definedName>
    <definedName name="III_c_20" localSheetId="15">#REF!</definedName>
    <definedName name="III_c_20" localSheetId="17">#REF!</definedName>
    <definedName name="III_c_20">#REF!</definedName>
    <definedName name="III_c_28" localSheetId="15">#REF!</definedName>
    <definedName name="III_c_28" localSheetId="17">#REF!</definedName>
    <definedName name="III_c_28">#REF!</definedName>
    <definedName name="IKSconstr" localSheetId="15">#REF!</definedName>
    <definedName name="IKSconstr" localSheetId="17">#REF!</definedName>
    <definedName name="IKSconstr">#REF!</definedName>
    <definedName name="IKSconstr_20" localSheetId="15">#REF!</definedName>
    <definedName name="IKSconstr_20" localSheetId="17">#REF!</definedName>
    <definedName name="IKSconstr_20">#REF!</definedName>
    <definedName name="IKSconstr_28" localSheetId="15">#REF!</definedName>
    <definedName name="IKSconstr_28" localSheetId="17">#REF!</definedName>
    <definedName name="IKSconstr_28">#REF!</definedName>
    <definedName name="im" localSheetId="15">#REF!</definedName>
    <definedName name="im" localSheetId="17">#REF!</definedName>
    <definedName name="im">#REF!</definedName>
    <definedName name="im." localSheetId="15">#REF!</definedName>
    <definedName name="im." localSheetId="17">#REF!</definedName>
    <definedName name="im.">#REF!</definedName>
    <definedName name="im._28" localSheetId="15">#REF!</definedName>
    <definedName name="im._28" localSheetId="17">#REF!</definedName>
    <definedName name="im._28">#REF!</definedName>
    <definedName name="im_28" localSheetId="15">#REF!</definedName>
    <definedName name="im_28" localSheetId="17">#REF!</definedName>
    <definedName name="im_28">#REF!</definedName>
    <definedName name="IMPORT" localSheetId="15">#REF!</definedName>
    <definedName name="IMPORT" localSheetId="17">#REF!</definedName>
    <definedName name="IMPORT">#REF!</definedName>
    <definedName name="IMPORT_20" localSheetId="15">#REF!</definedName>
    <definedName name="IMPORT_20" localSheetId="17">#REF!</definedName>
    <definedName name="IMPORT_20">#REF!</definedName>
    <definedName name="IMPORT_28" localSheetId="15">#REF!</definedName>
    <definedName name="IMPORT_28" localSheetId="17">#REF!</definedName>
    <definedName name="IMPORT_28">#REF!</definedName>
    <definedName name="in" localSheetId="17">[7]Names!$E$6</definedName>
    <definedName name="in">[7]Names!$E$6</definedName>
    <definedName name="IND_LAB" localSheetId="15">#REF!</definedName>
    <definedName name="IND_LAB" localSheetId="16">#REF!</definedName>
    <definedName name="IND_LAB" localSheetId="17">#REF!</definedName>
    <definedName name="IND_LAB" localSheetId="14">#REF!</definedName>
    <definedName name="IND_LAB" localSheetId="19">#REF!</definedName>
    <definedName name="IND_LAB" localSheetId="20">#REF!</definedName>
    <definedName name="IND_LAB">#REF!</definedName>
    <definedName name="IND_LAB_26" localSheetId="15">#REF!</definedName>
    <definedName name="IND_LAB_26" localSheetId="17">#REF!</definedName>
    <definedName name="IND_LAB_26">#REF!</definedName>
    <definedName name="IND_LAB_28" localSheetId="15">#REF!</definedName>
    <definedName name="IND_LAB_28" localSheetId="17">#REF!</definedName>
    <definedName name="IND_LAB_28">#REF!</definedName>
    <definedName name="IND_LAB_3">"$#REF!.$A$14:$CE$116"</definedName>
    <definedName name="INDMANP" localSheetId="15">#REF!</definedName>
    <definedName name="INDMANP" localSheetId="16">#REF!</definedName>
    <definedName name="INDMANP" localSheetId="17">#REF!</definedName>
    <definedName name="INDMANP" localSheetId="14">#REF!</definedName>
    <definedName name="INDMANP" localSheetId="19">#REF!</definedName>
    <definedName name="INDMANP" localSheetId="20">#REF!</definedName>
    <definedName name="INDMANP">#REF!</definedName>
    <definedName name="INDMANP_26" localSheetId="15">#REF!</definedName>
    <definedName name="INDMANP_26" localSheetId="17">#REF!</definedName>
    <definedName name="INDMANP_26">#REF!</definedName>
    <definedName name="INDMANP_28" localSheetId="15">#REF!</definedName>
    <definedName name="INDMANP_28" localSheetId="17">#REF!</definedName>
    <definedName name="INDMANP_28">#REF!</definedName>
    <definedName name="INF" localSheetId="15">#REF!</definedName>
    <definedName name="INF" localSheetId="17">#REF!</definedName>
    <definedName name="INF">#REF!</definedName>
    <definedName name="INF_28" localSheetId="15">#REF!</definedName>
    <definedName name="INF_28" localSheetId="17">#REF!</definedName>
    <definedName name="INF_28">#REF!</definedName>
    <definedName name="Ing" localSheetId="15">#REF!</definedName>
    <definedName name="Ing" localSheetId="17">#REF!</definedName>
    <definedName name="Ing">#REF!</definedName>
    <definedName name="Ing_20" localSheetId="15">#REF!</definedName>
    <definedName name="Ing_20" localSheetId="17">#REF!</definedName>
    <definedName name="Ing_20">#REF!</definedName>
    <definedName name="inhro" localSheetId="15">#REF!</definedName>
    <definedName name="inhro" localSheetId="17">#REF!</definedName>
    <definedName name="inhro">#REF!</definedName>
    <definedName name="inhro_20" localSheetId="15">#REF!</definedName>
    <definedName name="inhro_20" localSheetId="17">#REF!</definedName>
    <definedName name="inhro_20">#REF!</definedName>
    <definedName name="inhro_28" localSheetId="15">#REF!</definedName>
    <definedName name="inhro_28" localSheetId="17">#REF!</definedName>
    <definedName name="inhro_28">#REF!</definedName>
    <definedName name="INPUT" localSheetId="15">#REF!</definedName>
    <definedName name="INPUT" localSheetId="17">#REF!</definedName>
    <definedName name="INPUT">#REF!</definedName>
    <definedName name="INPUT_20" localSheetId="15">#REF!</definedName>
    <definedName name="INPUT_20" localSheetId="17">#REF!</definedName>
    <definedName name="INPUT_20">#REF!</definedName>
    <definedName name="INPUT_28" localSheetId="15">#REF!</definedName>
    <definedName name="INPUT_28" localSheetId="17">#REF!</definedName>
    <definedName name="INPUT_28">#REF!</definedName>
    <definedName name="INPUT1" localSheetId="15">#REF!</definedName>
    <definedName name="INPUT1" localSheetId="17">#REF!</definedName>
    <definedName name="INPUT1">#REF!</definedName>
    <definedName name="INPUT1_20" localSheetId="15">#REF!</definedName>
    <definedName name="INPUT1_20" localSheetId="17">#REF!</definedName>
    <definedName name="INPUT1_20">#REF!</definedName>
    <definedName name="INPUT1_28" localSheetId="15">#REF!</definedName>
    <definedName name="INPUT1_28" localSheetId="17">#REF!</definedName>
    <definedName name="INPUT1_28">#REF!</definedName>
    <definedName name="inputCosti" localSheetId="15">#REF!</definedName>
    <definedName name="inputCosti" localSheetId="17">#REF!</definedName>
    <definedName name="inputCosti">#REF!</definedName>
    <definedName name="inputCosti_20" localSheetId="15">#REF!</definedName>
    <definedName name="inputCosti_20" localSheetId="17">#REF!</definedName>
    <definedName name="inputCosti_20">#REF!</definedName>
    <definedName name="inputCosti_28" localSheetId="15">#REF!</definedName>
    <definedName name="inputCosti_28" localSheetId="17">#REF!</definedName>
    <definedName name="inputCosti_28">#REF!</definedName>
    <definedName name="inputLf" localSheetId="15">#REF!</definedName>
    <definedName name="inputLf" localSheetId="17">#REF!</definedName>
    <definedName name="inputLf">#REF!</definedName>
    <definedName name="inputLf_20" localSheetId="15">#REF!</definedName>
    <definedName name="inputLf_20" localSheetId="17">#REF!</definedName>
    <definedName name="inputLf_20">#REF!</definedName>
    <definedName name="inputLf_28" localSheetId="15">#REF!</definedName>
    <definedName name="inputLf_28" localSheetId="17">#REF!</definedName>
    <definedName name="inputLf_28">#REF!</definedName>
    <definedName name="inputWTP" localSheetId="15">#REF!</definedName>
    <definedName name="inputWTP" localSheetId="17">#REF!</definedName>
    <definedName name="inputWTP">#REF!</definedName>
    <definedName name="inputWTP_20" localSheetId="15">#REF!</definedName>
    <definedName name="inputWTP_20" localSheetId="17">#REF!</definedName>
    <definedName name="inputWTP_20">#REF!</definedName>
    <definedName name="inputWTP_28" localSheetId="15">#REF!</definedName>
    <definedName name="inputWTP_28" localSheetId="17">#REF!</definedName>
    <definedName name="inputWTP_28">#REF!</definedName>
    <definedName name="INSconstr" localSheetId="15">#REF!</definedName>
    <definedName name="INSconstr" localSheetId="17">#REF!</definedName>
    <definedName name="INSconstr">#REF!</definedName>
    <definedName name="INSconstr_20" localSheetId="15">#REF!</definedName>
    <definedName name="INSconstr_20" localSheetId="17">#REF!</definedName>
    <definedName name="INSconstr_20">#REF!</definedName>
    <definedName name="INSconstr_28" localSheetId="15">#REF!</definedName>
    <definedName name="INSconstr_28" localSheetId="17">#REF!</definedName>
    <definedName name="INSconstr_28">#REF!</definedName>
    <definedName name="Institute" localSheetId="15">#REF!</definedName>
    <definedName name="Institute" localSheetId="17">#REF!</definedName>
    <definedName name="Institute">#REF!</definedName>
    <definedName name="Institute_20" localSheetId="15">#REF!</definedName>
    <definedName name="Institute_20" localSheetId="17">#REF!</definedName>
    <definedName name="Institute_20">#REF!</definedName>
    <definedName name="Institute_28" localSheetId="15">#REF!</definedName>
    <definedName name="Institute_28" localSheetId="17">#REF!</definedName>
    <definedName name="Institute_28">#REF!</definedName>
    <definedName name="INT" localSheetId="15">#REF!</definedName>
    <definedName name="INT" localSheetId="17">#REF!</definedName>
    <definedName name="INT">#REF!</definedName>
    <definedName name="INT_20" localSheetId="15">#REF!</definedName>
    <definedName name="INT_20" localSheetId="17">#REF!</definedName>
    <definedName name="INT_20">#REF!</definedName>
    <definedName name="INT_28" localSheetId="15">#REF!</definedName>
    <definedName name="INT_28" localSheetId="17">#REF!</definedName>
    <definedName name="INT_28">#REF!</definedName>
    <definedName name="InteriorWork" localSheetId="15">#REF!</definedName>
    <definedName name="InteriorWork" localSheetId="17">#REF!</definedName>
    <definedName name="InteriorWork">#REF!</definedName>
    <definedName name="InteriorWork_28" localSheetId="15">#REF!</definedName>
    <definedName name="InteriorWork_28" localSheetId="17">#REF!</definedName>
    <definedName name="InteriorWork_28">#REF!</definedName>
    <definedName name="Inthu" localSheetId="15">#REF!</definedName>
    <definedName name="Inthu" localSheetId="16">#REF!</definedName>
    <definedName name="Inthu" localSheetId="17">#REF!</definedName>
    <definedName name="Inthu" localSheetId="14">#REF!</definedName>
    <definedName name="Inthu">#REF!</definedName>
    <definedName name="Inthu1" localSheetId="15">#REF!</definedName>
    <definedName name="Inthu1" localSheetId="16">#REF!</definedName>
    <definedName name="Inthu1" localSheetId="17">#REF!</definedName>
    <definedName name="Inthu1" localSheetId="14">#REF!</definedName>
    <definedName name="Inthu1">#REF!</definedName>
    <definedName name="IO">NA()</definedName>
    <definedName name="IO_26" localSheetId="15">#REF!</definedName>
    <definedName name="IO_26" localSheetId="17">#REF!</definedName>
    <definedName name="IO_26">#REF!</definedName>
    <definedName name="IO_28" localSheetId="15">#REF!</definedName>
    <definedName name="IO_28" localSheetId="17">#REF!</definedName>
    <definedName name="IO_28">#REF!</definedName>
    <definedName name="iÖn_lùc_Qu_ng_ninh" localSheetId="15">#REF!</definedName>
    <definedName name="iÖn_lùc_Qu_ng_ninh" localSheetId="16">#REF!</definedName>
    <definedName name="iÖn_lùc_Qu_ng_ninh" localSheetId="17">#REF!</definedName>
    <definedName name="iÖn_lùc_Qu_ng_ninh" localSheetId="14">#REF!</definedName>
    <definedName name="iÖn_lùc_Qu_ng_ninh" localSheetId="20">#REF!</definedName>
    <definedName name="iÖn_lùc_Qu_ng_ninh">#REF!</definedName>
    <definedName name="Ip" localSheetId="15">#REF!</definedName>
    <definedName name="Ip" localSheetId="17">#REF!</definedName>
    <definedName name="Ip">#REF!</definedName>
    <definedName name="Ip_" localSheetId="15">#REF!</definedName>
    <definedName name="Ip_" localSheetId="17">#REF!</definedName>
    <definedName name="Ip_">#REF!</definedName>
    <definedName name="Ip__20" localSheetId="15">#REF!</definedName>
    <definedName name="Ip__20" localSheetId="17">#REF!</definedName>
    <definedName name="Ip__20">#REF!</definedName>
    <definedName name="Ip__28" localSheetId="15">#REF!</definedName>
    <definedName name="Ip__28" localSheetId="17">#REF!</definedName>
    <definedName name="Ip__28">#REF!</definedName>
    <definedName name="Ip_20" localSheetId="15">#REF!</definedName>
    <definedName name="Ip_20" localSheetId="17">#REF!</definedName>
    <definedName name="Ip_20">#REF!</definedName>
    <definedName name="Ip_28" localSheetId="15">#REF!</definedName>
    <definedName name="Ip_28" localSheetId="17">#REF!</definedName>
    <definedName name="Ip_28">#REF!</definedName>
    <definedName name="IPSconstr" localSheetId="15">#REF!</definedName>
    <definedName name="IPSconstr" localSheetId="17">#REF!</definedName>
    <definedName name="IPSconstr">#REF!</definedName>
    <definedName name="IPSconstr_20" localSheetId="15">#REF!</definedName>
    <definedName name="IPSconstr_20" localSheetId="17">#REF!</definedName>
    <definedName name="IPSconstr_20">#REF!</definedName>
    <definedName name="IPSconstr_28" localSheetId="15">#REF!</definedName>
    <definedName name="IPSconstr_28" localSheetId="17">#REF!</definedName>
    <definedName name="IPSconstr_28">#REF!</definedName>
    <definedName name="IPX" localSheetId="15">#REF!</definedName>
    <definedName name="IPX" localSheetId="17">#REF!</definedName>
    <definedName name="IPX">#REF!</definedName>
    <definedName name="IPX_28" localSheetId="15">#REF!</definedName>
    <definedName name="IPX_28" localSheetId="17">#REF!</definedName>
    <definedName name="IPX_28">#REF!</definedName>
    <definedName name="IPY" localSheetId="15">#REF!</definedName>
    <definedName name="IPY" localSheetId="17">#REF!</definedName>
    <definedName name="IPY">#REF!</definedName>
    <definedName name="IPY_28" localSheetId="15">#REF!</definedName>
    <definedName name="IPY_28" localSheetId="17">#REF!</definedName>
    <definedName name="IPY_28">#REF!</definedName>
    <definedName name="is" localSheetId="15">#REF!</definedName>
    <definedName name="is" localSheetId="17">#REF!</definedName>
    <definedName name="is">#REF!</definedName>
    <definedName name="is_28" localSheetId="15">#REF!</definedName>
    <definedName name="is_28" localSheetId="17">#REF!</definedName>
    <definedName name="is_28">#REF!</definedName>
    <definedName name="IS_a" localSheetId="15">#REF!</definedName>
    <definedName name="IS_a" localSheetId="17">#REF!</definedName>
    <definedName name="IS_a">#REF!</definedName>
    <definedName name="IS_a_20" localSheetId="15">#REF!</definedName>
    <definedName name="IS_a_20" localSheetId="17">#REF!</definedName>
    <definedName name="IS_a_20">#REF!</definedName>
    <definedName name="IS_a_28" localSheetId="15">#REF!</definedName>
    <definedName name="IS_a_28" localSheetId="17">#REF!</definedName>
    <definedName name="IS_a_28">#REF!</definedName>
    <definedName name="IS_Clay" localSheetId="15">#REF!</definedName>
    <definedName name="IS_Clay" localSheetId="17">#REF!</definedName>
    <definedName name="IS_Clay">#REF!</definedName>
    <definedName name="IS_Clay_20" localSheetId="15">#REF!</definedName>
    <definedName name="IS_Clay_20" localSheetId="17">#REF!</definedName>
    <definedName name="IS_Clay_20">#REF!</definedName>
    <definedName name="IS_Clay_28" localSheetId="15">#REF!</definedName>
    <definedName name="IS_Clay_28" localSheetId="17">#REF!</definedName>
    <definedName name="IS_Clay_28">#REF!</definedName>
    <definedName name="IS_pH" localSheetId="15">#REF!</definedName>
    <definedName name="IS_pH" localSheetId="17">#REF!</definedName>
    <definedName name="IS_pH">#REF!</definedName>
    <definedName name="IS_pH_20" localSheetId="15">#REF!</definedName>
    <definedName name="IS_pH_20" localSheetId="17">#REF!</definedName>
    <definedName name="IS_pH_20">#REF!</definedName>
    <definedName name="IS_pH_28" localSheetId="15">#REF!</definedName>
    <definedName name="IS_pH_28" localSheetId="17">#REF!</definedName>
    <definedName name="IS_pH_28">#REF!</definedName>
    <definedName name="itd1.5" localSheetId="15">#REF!</definedName>
    <definedName name="itd1.5" localSheetId="17">#REF!</definedName>
    <definedName name="itd1.5">#REF!</definedName>
    <definedName name="itd1.5_20" localSheetId="15">#REF!</definedName>
    <definedName name="itd1.5_20" localSheetId="17">#REF!</definedName>
    <definedName name="itd1.5_20">#REF!</definedName>
    <definedName name="itdd1.5" localSheetId="15">#REF!</definedName>
    <definedName name="itdd1.5" localSheetId="17">#REF!</definedName>
    <definedName name="itdd1.5">#REF!</definedName>
    <definedName name="itdd1.5_20" localSheetId="15">#REF!</definedName>
    <definedName name="itdd1.5_20" localSheetId="17">#REF!</definedName>
    <definedName name="itdd1.5_20">#REF!</definedName>
    <definedName name="itddgoi" localSheetId="15">#REF!</definedName>
    <definedName name="itddgoi" localSheetId="17">#REF!</definedName>
    <definedName name="itddgoi">#REF!</definedName>
    <definedName name="itddgoi_20" localSheetId="15">#REF!</definedName>
    <definedName name="itddgoi_20" localSheetId="17">#REF!</definedName>
    <definedName name="itddgoi_20">#REF!</definedName>
    <definedName name="itdg" localSheetId="15">#REF!</definedName>
    <definedName name="itdg" localSheetId="17">#REF!</definedName>
    <definedName name="itdg">#REF!</definedName>
    <definedName name="itdg_20" localSheetId="15">#REF!</definedName>
    <definedName name="itdg_20" localSheetId="17">#REF!</definedName>
    <definedName name="itdg_20">#REF!</definedName>
    <definedName name="itdgoi" localSheetId="15">#REF!</definedName>
    <definedName name="itdgoi" localSheetId="17">#REF!</definedName>
    <definedName name="itdgoi">#REF!</definedName>
    <definedName name="itdgoi_20" localSheetId="15">#REF!</definedName>
    <definedName name="itdgoi_20" localSheetId="17">#REF!</definedName>
    <definedName name="itdgoi_20">#REF!</definedName>
    <definedName name="ith1.5" localSheetId="15">#REF!</definedName>
    <definedName name="ith1.5" localSheetId="17">#REF!</definedName>
    <definedName name="ith1.5">#REF!</definedName>
    <definedName name="ith1.5_20" localSheetId="15">#REF!</definedName>
    <definedName name="ith1.5_20" localSheetId="17">#REF!</definedName>
    <definedName name="ith1.5_20">#REF!</definedName>
    <definedName name="ithg" localSheetId="15">#REF!</definedName>
    <definedName name="ithg" localSheetId="17">#REF!</definedName>
    <definedName name="ithg">#REF!</definedName>
    <definedName name="ithg_20" localSheetId="15">#REF!</definedName>
    <definedName name="ithg_20" localSheetId="17">#REF!</definedName>
    <definedName name="ithg_20">#REF!</definedName>
    <definedName name="ithgoi" localSheetId="15">#REF!</definedName>
    <definedName name="ithgoi" localSheetId="17">#REF!</definedName>
    <definedName name="ithgoi">#REF!</definedName>
    <definedName name="ithgoi_20" localSheetId="15">#REF!</definedName>
    <definedName name="ithgoi_20" localSheetId="17">#REF!</definedName>
    <definedName name="ithgoi_20">#REF!</definedName>
    <definedName name="iu" localSheetId="15">#REF!</definedName>
    <definedName name="iu" localSheetId="17">#REF!</definedName>
    <definedName name="iu">#REF!</definedName>
    <definedName name="iu_28" localSheetId="15">#REF!</definedName>
    <definedName name="iu_28" localSheetId="17">#REF!</definedName>
    <definedName name="iu_28">#REF!</definedName>
    <definedName name="iv" localSheetId="15">#REF!</definedName>
    <definedName name="iv" localSheetId="17">#REF!</definedName>
    <definedName name="iv">#REF!</definedName>
    <definedName name="iv_28" localSheetId="15">#REF!</definedName>
    <definedName name="iv_28" localSheetId="17">#REF!</definedName>
    <definedName name="iv_28">#REF!</definedName>
    <definedName name="IWTP" localSheetId="15">#REF!</definedName>
    <definedName name="IWTP" localSheetId="17">#REF!</definedName>
    <definedName name="IWTP">#REF!</definedName>
    <definedName name="IWTP_20" localSheetId="15">#REF!</definedName>
    <definedName name="IWTP_20" localSheetId="17">#REF!</definedName>
    <definedName name="IWTP_20">#REF!</definedName>
    <definedName name="IWTP_28" localSheetId="15">#REF!</definedName>
    <definedName name="IWTP_28" localSheetId="17">#REF!</definedName>
    <definedName name="IWTP_28">#REF!</definedName>
    <definedName name="IX" localSheetId="15">#REF!</definedName>
    <definedName name="IX" localSheetId="17">#REF!</definedName>
    <definedName name="IX">#REF!</definedName>
    <definedName name="IX_28" localSheetId="15">#REF!</definedName>
    <definedName name="IX_28" localSheetId="17">#REF!</definedName>
    <definedName name="IX_28">#REF!</definedName>
    <definedName name="Ixx" localSheetId="15">#REF!</definedName>
    <definedName name="Ixx" localSheetId="17">#REF!</definedName>
    <definedName name="Ixx">#REF!</definedName>
    <definedName name="Ixx_20" localSheetId="15">#REF!</definedName>
    <definedName name="Ixx_20" localSheetId="17">#REF!</definedName>
    <definedName name="Ixx_20">#REF!</definedName>
    <definedName name="Ixx_28" localSheetId="15">#REF!</definedName>
    <definedName name="Ixx_28" localSheetId="17">#REF!</definedName>
    <definedName name="Ixx_28">#REF!</definedName>
    <definedName name="ixy" localSheetId="15">#REF!</definedName>
    <definedName name="ixy" localSheetId="17">#REF!</definedName>
    <definedName name="ixy">#REF!</definedName>
    <definedName name="ixy_20" localSheetId="15">#REF!</definedName>
    <definedName name="ixy_20" localSheetId="17">#REF!</definedName>
    <definedName name="ixy_20">#REF!</definedName>
    <definedName name="ixy_28" localSheetId="15">#REF!</definedName>
    <definedName name="ixy_28" localSheetId="17">#REF!</definedName>
    <definedName name="ixy_28">#REF!</definedName>
    <definedName name="IY" localSheetId="15">#REF!</definedName>
    <definedName name="IY" localSheetId="17">#REF!</definedName>
    <definedName name="IY">#REF!</definedName>
    <definedName name="IY_28" localSheetId="15">#REF!</definedName>
    <definedName name="IY_28" localSheetId="17">#REF!</definedName>
    <definedName name="IY_28">#REF!</definedName>
    <definedName name="j" localSheetId="15">#REF!</definedName>
    <definedName name="j" localSheetId="16">#REF!</definedName>
    <definedName name="j" localSheetId="17">#REF!</definedName>
    <definedName name="j" localSheetId="14">#REF!</definedName>
    <definedName name="J" localSheetId="19">#REF!</definedName>
    <definedName name="J" localSheetId="20">#REF!</definedName>
    <definedName name="j">#REF!</definedName>
    <definedName name="J.O" localSheetId="15">#REF!</definedName>
    <definedName name="J.O" localSheetId="16">#REF!</definedName>
    <definedName name="J.O" localSheetId="17">#REF!</definedName>
    <definedName name="J.O" localSheetId="14">#REF!</definedName>
    <definedName name="J.O">#REF!</definedName>
    <definedName name="J.O_20" localSheetId="15">#REF!</definedName>
    <definedName name="J.O_20" localSheetId="17">#REF!</definedName>
    <definedName name="J.O_20">#REF!</definedName>
    <definedName name="J.O_28" localSheetId="15">#REF!</definedName>
    <definedName name="J.O_28" localSheetId="17">#REF!</definedName>
    <definedName name="J.O_28">#REF!</definedName>
    <definedName name="J.O_GT" localSheetId="15">#REF!</definedName>
    <definedName name="J.O_GT" localSheetId="16">#REF!</definedName>
    <definedName name="J.O_GT" localSheetId="17">#REF!</definedName>
    <definedName name="J.O_GT" localSheetId="14">#REF!</definedName>
    <definedName name="J.O_GT">#REF!</definedName>
    <definedName name="J.O_GT_20" localSheetId="15">#REF!</definedName>
    <definedName name="J.O_GT_20" localSheetId="17">#REF!</definedName>
    <definedName name="J.O_GT_20">#REF!</definedName>
    <definedName name="J.O_GT_28" localSheetId="15">#REF!</definedName>
    <definedName name="J.O_GT_28" localSheetId="17">#REF!</definedName>
    <definedName name="J.O_GT_28">#REF!</definedName>
    <definedName name="j_26" localSheetId="15">#REF!</definedName>
    <definedName name="j_26" localSheetId="17">#REF!</definedName>
    <definedName name="j_26">#REF!</definedName>
    <definedName name="j_28" localSheetId="15">#REF!</definedName>
    <definedName name="j_28" localSheetId="17">#REF!</definedName>
    <definedName name="j_28">#REF!</definedName>
    <definedName name="j_3">"$#REF!.$A$36:$D$61"</definedName>
    <definedName name="j356C8" localSheetId="15">#REF!</definedName>
    <definedName name="j356C8" localSheetId="16">#REF!</definedName>
    <definedName name="j356C8" localSheetId="17">#REF!</definedName>
    <definedName name="j356C8" localSheetId="14">#REF!</definedName>
    <definedName name="j356C8" localSheetId="19">#REF!</definedName>
    <definedName name="j356C8" localSheetId="20">#REF!</definedName>
    <definedName name="j356C8">#REF!</definedName>
    <definedName name="j356C8_20" localSheetId="15">#REF!</definedName>
    <definedName name="j356C8_20" localSheetId="17">#REF!</definedName>
    <definedName name="j356C8_20">#REF!</definedName>
    <definedName name="J81j81" localSheetId="15">#REF!</definedName>
    <definedName name="J81j81" localSheetId="17">#REF!</definedName>
    <definedName name="J81j81">#REF!</definedName>
    <definedName name="J81j81_20" localSheetId="15">#REF!</definedName>
    <definedName name="J81j81_20" localSheetId="17">#REF!</definedName>
    <definedName name="J81j81_20">#REF!</definedName>
    <definedName name="J81j81_28" localSheetId="15">#REF!</definedName>
    <definedName name="J81j81_28" localSheetId="17">#REF!</definedName>
    <definedName name="J81j81_28">#REF!</definedName>
    <definedName name="jhnjnn" localSheetId="15">#REF!</definedName>
    <definedName name="jhnjnn" localSheetId="17">#REF!</definedName>
    <definedName name="jhnjnn">#REF!</definedName>
    <definedName name="ji" localSheetId="15">#REF!</definedName>
    <definedName name="ji" localSheetId="17">#REF!</definedName>
    <definedName name="ji">#REF!</definedName>
    <definedName name="ji_28" localSheetId="15">#REF!</definedName>
    <definedName name="ji_28" localSheetId="17">#REF!</definedName>
    <definedName name="ji_28">#REF!</definedName>
    <definedName name="jidi1" localSheetId="15">#REF!</definedName>
    <definedName name="jidi1" localSheetId="17">#REF!</definedName>
    <definedName name="jidi1">#REF!</definedName>
    <definedName name="jidi1_28" localSheetId="15">#REF!</definedName>
    <definedName name="jidi1_28" localSheetId="17">#REF!</definedName>
    <definedName name="jidi1_28">#REF!</definedName>
    <definedName name="jj" localSheetId="15">#REF!</definedName>
    <definedName name="jj" localSheetId="17">#REF!</definedName>
    <definedName name="jj">#REF!</definedName>
    <definedName name="jj_28" localSheetId="15">#REF!</definedName>
    <definedName name="jj_28" localSheetId="17">#REF!</definedName>
    <definedName name="jj_28">#REF!</definedName>
    <definedName name="jjkk" localSheetId="15" hidden="1">{"'Sheet1'!$L$16"}</definedName>
    <definedName name="jjkk" localSheetId="16" hidden="1">{"'Sheet1'!$L$16"}</definedName>
    <definedName name="jjkk" localSheetId="17" hidden="1">{"'Sheet1'!$L$16"}</definedName>
    <definedName name="jjkk" localSheetId="14" hidden="1">{"'Sheet1'!$L$16"}</definedName>
    <definedName name="jjkk" hidden="1">{"'Sheet1'!$L$16"}</definedName>
    <definedName name="jk">#N/A</definedName>
    <definedName name="jkjk" localSheetId="15" hidden="1">{"'Sheet1'!$L$16"}</definedName>
    <definedName name="jkjk" localSheetId="16" hidden="1">{"'Sheet1'!$L$16"}</definedName>
    <definedName name="jkjk" localSheetId="17" hidden="1">{"'Sheet1'!$L$16"}</definedName>
    <definedName name="jkjk" localSheetId="14" hidden="1">{"'Sheet1'!$L$16"}</definedName>
    <definedName name="jkjk" hidden="1">{"'Sheet1'!$L$16"}</definedName>
    <definedName name="jsdjs" localSheetId="15" hidden="1">{"'Sheet1'!$L$16"}</definedName>
    <definedName name="jsdjs" localSheetId="16" hidden="1">{"'Sheet1'!$L$16"}</definedName>
    <definedName name="jsdjs" localSheetId="17" hidden="1">{"'Sheet1'!$L$16"}</definedName>
    <definedName name="jsdjs" localSheetId="14" hidden="1">{"'Sheet1'!$L$16"}</definedName>
    <definedName name="jsdjs" hidden="1">{"'Sheet1'!$L$16"}</definedName>
    <definedName name="k" localSheetId="15">#REF!</definedName>
    <definedName name="k" localSheetId="16">#REF!</definedName>
    <definedName name="k" localSheetId="17">#REF!</definedName>
    <definedName name="k" localSheetId="14">#REF!</definedName>
    <definedName name="K" localSheetId="19">#REF!</definedName>
    <definedName name="K" localSheetId="20">#REF!</definedName>
    <definedName name="k">#REF!</definedName>
    <definedName name="k_" localSheetId="15">#REF!</definedName>
    <definedName name="k_" localSheetId="17">#REF!</definedName>
    <definedName name="k_">#REF!</definedName>
    <definedName name="k__28" localSheetId="15">#REF!</definedName>
    <definedName name="k__28" localSheetId="17">#REF!</definedName>
    <definedName name="k__28">#REF!</definedName>
    <definedName name="K_1">#N/A</definedName>
    <definedName name="K_2">#N/A</definedName>
    <definedName name="k_26" localSheetId="15">#REF!</definedName>
    <definedName name="k_26" localSheetId="17">#REF!</definedName>
    <definedName name="k_26">#REF!</definedName>
    <definedName name="k_28" localSheetId="15">#REF!</definedName>
    <definedName name="k_28" localSheetId="17">#REF!</definedName>
    <definedName name="k_28">#REF!</definedName>
    <definedName name="k_3">"$#REF!.$A$1:$D$27"</definedName>
    <definedName name="k_Céng_gi__trÞ_x_y_l_p_sau_thuÕ___h___i" localSheetId="15">#REF!</definedName>
    <definedName name="k_Céng_gi__trÞ_x_y_l_p_sau_thuÕ___h___i" localSheetId="17">#REF!</definedName>
    <definedName name="k_Céng_gi__trÞ_x_y_l_p_sau_thuÕ___h___i">#REF!</definedName>
    <definedName name="K_Class1" localSheetId="15">#REF!</definedName>
    <definedName name="K_Class1" localSheetId="17">#REF!</definedName>
    <definedName name="K_Class1">#REF!</definedName>
    <definedName name="K_Class1_20" localSheetId="15">#REF!</definedName>
    <definedName name="K_Class1_20" localSheetId="17">#REF!</definedName>
    <definedName name="K_Class1_20">#REF!</definedName>
    <definedName name="K_Class1_28" localSheetId="15">#REF!</definedName>
    <definedName name="K_Class1_28" localSheetId="17">#REF!</definedName>
    <definedName name="K_Class1_28">#REF!</definedName>
    <definedName name="K_Class2" localSheetId="15">#REF!</definedName>
    <definedName name="K_Class2" localSheetId="17">#REF!</definedName>
    <definedName name="K_Class2">#REF!</definedName>
    <definedName name="K_Class2_20" localSheetId="15">#REF!</definedName>
    <definedName name="K_Class2_20" localSheetId="17">#REF!</definedName>
    <definedName name="K_Class2_20">#REF!</definedName>
    <definedName name="K_Class2_28" localSheetId="15">#REF!</definedName>
    <definedName name="K_Class2_28" localSheetId="17">#REF!</definedName>
    <definedName name="K_Class2_28">#REF!</definedName>
    <definedName name="K_Class3" localSheetId="15">#REF!</definedName>
    <definedName name="K_Class3" localSheetId="17">#REF!</definedName>
    <definedName name="K_Class3">#REF!</definedName>
    <definedName name="K_Class3_20" localSheetId="15">#REF!</definedName>
    <definedName name="K_Class3_20" localSheetId="17">#REF!</definedName>
    <definedName name="K_Class3_20">#REF!</definedName>
    <definedName name="K_Class3_28" localSheetId="15">#REF!</definedName>
    <definedName name="K_Class3_28" localSheetId="17">#REF!</definedName>
    <definedName name="K_Class3_28">#REF!</definedName>
    <definedName name="K_Class4" localSheetId="15">#REF!</definedName>
    <definedName name="K_Class4" localSheetId="17">#REF!</definedName>
    <definedName name="K_Class4">#REF!</definedName>
    <definedName name="K_Class4_20" localSheetId="15">#REF!</definedName>
    <definedName name="K_Class4_20" localSheetId="17">#REF!</definedName>
    <definedName name="K_Class4_20">#REF!</definedName>
    <definedName name="K_Class4_28" localSheetId="15">#REF!</definedName>
    <definedName name="K_Class4_28" localSheetId="17">#REF!</definedName>
    <definedName name="K_Class4_28">#REF!</definedName>
    <definedName name="K_Class5" localSheetId="15">#REF!</definedName>
    <definedName name="K_Class5" localSheetId="17">#REF!</definedName>
    <definedName name="K_Class5">#REF!</definedName>
    <definedName name="K_Class5_20" localSheetId="15">#REF!</definedName>
    <definedName name="K_Class5_20" localSheetId="17">#REF!</definedName>
    <definedName name="K_Class5_20">#REF!</definedName>
    <definedName name="K_Class5_28" localSheetId="15">#REF!</definedName>
    <definedName name="K_Class5_28" localSheetId="17">#REF!</definedName>
    <definedName name="K_Class5_28">#REF!</definedName>
    <definedName name="K_con" localSheetId="15">#REF!</definedName>
    <definedName name="K_con" localSheetId="17">#REF!</definedName>
    <definedName name="K_con">#REF!</definedName>
    <definedName name="K_con_20" localSheetId="15">#REF!</definedName>
    <definedName name="K_con_20" localSheetId="17">#REF!</definedName>
    <definedName name="K_con_20">#REF!</definedName>
    <definedName name="K_con_28" localSheetId="15">#REF!</definedName>
    <definedName name="K_con_28" localSheetId="17">#REF!</definedName>
    <definedName name="K_con_28">#REF!</definedName>
    <definedName name="K_L" localSheetId="15">#REF!</definedName>
    <definedName name="K_L" localSheetId="17">#REF!</definedName>
    <definedName name="K_L">#REF!</definedName>
    <definedName name="K_L_20" localSheetId="15">#REF!</definedName>
    <definedName name="K_L_20" localSheetId="17">#REF!</definedName>
    <definedName name="K_L_20">#REF!</definedName>
    <definedName name="K_L_28" localSheetId="15">#REF!</definedName>
    <definedName name="K_L_28" localSheetId="17">#REF!</definedName>
    <definedName name="K_L_28">#REF!</definedName>
    <definedName name="K_lchae" localSheetId="15">#REF!</definedName>
    <definedName name="K_lchae" localSheetId="17">#REF!</definedName>
    <definedName name="K_lchae">#REF!</definedName>
    <definedName name="K_lchae_20" localSheetId="15">#REF!</definedName>
    <definedName name="K_lchae_20" localSheetId="17">#REF!</definedName>
    <definedName name="K_lchae_20">#REF!</definedName>
    <definedName name="K_lchae_28" localSheetId="15">#REF!</definedName>
    <definedName name="K_lchae_28" localSheetId="17">#REF!</definedName>
    <definedName name="K_lchae_28">#REF!</definedName>
    <definedName name="K_run" localSheetId="15">#REF!</definedName>
    <definedName name="K_run" localSheetId="17">#REF!</definedName>
    <definedName name="K_run">#REF!</definedName>
    <definedName name="K_run_20" localSheetId="15">#REF!</definedName>
    <definedName name="K_run_20" localSheetId="17">#REF!</definedName>
    <definedName name="K_run_20">#REF!</definedName>
    <definedName name="K_run_28" localSheetId="15">#REF!</definedName>
    <definedName name="K_run_28" localSheetId="17">#REF!</definedName>
    <definedName name="K_run_28">#REF!</definedName>
    <definedName name="K_sed" localSheetId="15">#REF!</definedName>
    <definedName name="K_sed" localSheetId="17">#REF!</definedName>
    <definedName name="K_sed">#REF!</definedName>
    <definedName name="K_sed_20" localSheetId="15">#REF!</definedName>
    <definedName name="K_sed_20" localSheetId="17">#REF!</definedName>
    <definedName name="K_sed_20">#REF!</definedName>
    <definedName name="K_sed_28" localSheetId="15">#REF!</definedName>
    <definedName name="K_sed_28" localSheetId="17">#REF!</definedName>
    <definedName name="K_sed_28">#REF!</definedName>
    <definedName name="K0.001" localSheetId="15">#REF!</definedName>
    <definedName name="K0.001" localSheetId="17">#REF!</definedName>
    <definedName name="K0.001">#REF!</definedName>
    <definedName name="K0.001_20" localSheetId="15">#REF!</definedName>
    <definedName name="K0.001_20" localSheetId="17">#REF!</definedName>
    <definedName name="K0.001_20">#REF!</definedName>
    <definedName name="K0.001_28" localSheetId="15">#REF!</definedName>
    <definedName name="K0.001_28" localSheetId="17">#REF!</definedName>
    <definedName name="K0.001_28">#REF!</definedName>
    <definedName name="K0.011" localSheetId="15">#REF!</definedName>
    <definedName name="K0.011" localSheetId="17">#REF!</definedName>
    <definedName name="K0.011">#REF!</definedName>
    <definedName name="K0.011_20" localSheetId="15">#REF!</definedName>
    <definedName name="K0.011_20" localSheetId="17">#REF!</definedName>
    <definedName name="K0.011_20">#REF!</definedName>
    <definedName name="K0.011_28" localSheetId="15">#REF!</definedName>
    <definedName name="K0.011_28" localSheetId="17">#REF!</definedName>
    <definedName name="K0.011_28">#REF!</definedName>
    <definedName name="K0.101" localSheetId="15">#REF!</definedName>
    <definedName name="K0.101" localSheetId="17">#REF!</definedName>
    <definedName name="K0.101">#REF!</definedName>
    <definedName name="K0.101_20" localSheetId="15">#REF!</definedName>
    <definedName name="K0.101_20" localSheetId="17">#REF!</definedName>
    <definedName name="K0.101_20">#REF!</definedName>
    <definedName name="K0.101_28" localSheetId="15">#REF!</definedName>
    <definedName name="K0.101_28" localSheetId="17">#REF!</definedName>
    <definedName name="K0.101_28">#REF!</definedName>
    <definedName name="K0.111" localSheetId="15">#REF!</definedName>
    <definedName name="K0.111" localSheetId="17">#REF!</definedName>
    <definedName name="K0.111">#REF!</definedName>
    <definedName name="K0.111_20" localSheetId="15">#REF!</definedName>
    <definedName name="K0.111_20" localSheetId="17">#REF!</definedName>
    <definedName name="K0.111_20">#REF!</definedName>
    <definedName name="K0.111_28" localSheetId="15">#REF!</definedName>
    <definedName name="K0.111_28" localSheetId="17">#REF!</definedName>
    <definedName name="K0.111_28">#REF!</definedName>
    <definedName name="K0.201" localSheetId="15">#REF!</definedName>
    <definedName name="K0.201" localSheetId="17">#REF!</definedName>
    <definedName name="K0.201">#REF!</definedName>
    <definedName name="K0.201_20" localSheetId="15">#REF!</definedName>
    <definedName name="K0.201_20" localSheetId="17">#REF!</definedName>
    <definedName name="K0.201_20">#REF!</definedName>
    <definedName name="K0.201_28" localSheetId="15">#REF!</definedName>
    <definedName name="K0.201_28" localSheetId="17">#REF!</definedName>
    <definedName name="K0.201_28">#REF!</definedName>
    <definedName name="K0.211" localSheetId="15">#REF!</definedName>
    <definedName name="K0.211" localSheetId="17">#REF!</definedName>
    <definedName name="K0.211">#REF!</definedName>
    <definedName name="K0.211_20" localSheetId="15">#REF!</definedName>
    <definedName name="K0.211_20" localSheetId="17">#REF!</definedName>
    <definedName name="K0.211_20">#REF!</definedName>
    <definedName name="K0.211_28" localSheetId="15">#REF!</definedName>
    <definedName name="K0.211_28" localSheetId="17">#REF!</definedName>
    <definedName name="K0.211_28">#REF!</definedName>
    <definedName name="K0.301" localSheetId="15">#REF!</definedName>
    <definedName name="K0.301" localSheetId="17">#REF!</definedName>
    <definedName name="K0.301">#REF!</definedName>
    <definedName name="K0.301_20" localSheetId="15">#REF!</definedName>
    <definedName name="K0.301_20" localSheetId="17">#REF!</definedName>
    <definedName name="K0.301_20">#REF!</definedName>
    <definedName name="K0.301_28" localSheetId="15">#REF!</definedName>
    <definedName name="K0.301_28" localSheetId="17">#REF!</definedName>
    <definedName name="K0.301_28">#REF!</definedName>
    <definedName name="K0.311" localSheetId="15">#REF!</definedName>
    <definedName name="K0.311" localSheetId="17">#REF!</definedName>
    <definedName name="K0.311">#REF!</definedName>
    <definedName name="K0.311_20" localSheetId="15">#REF!</definedName>
    <definedName name="K0.311_20" localSheetId="17">#REF!</definedName>
    <definedName name="K0.311_20">#REF!</definedName>
    <definedName name="K0.311_28" localSheetId="15">#REF!</definedName>
    <definedName name="K0.311_28" localSheetId="17">#REF!</definedName>
    <definedName name="K0.311_28">#REF!</definedName>
    <definedName name="K0.400" localSheetId="15">#REF!</definedName>
    <definedName name="K0.400" localSheetId="17">#REF!</definedName>
    <definedName name="K0.400">#REF!</definedName>
    <definedName name="K0.400_20" localSheetId="15">#REF!</definedName>
    <definedName name="K0.400_20" localSheetId="17">#REF!</definedName>
    <definedName name="K0.400_20">#REF!</definedName>
    <definedName name="K0.400_28" localSheetId="15">#REF!</definedName>
    <definedName name="K0.400_28" localSheetId="17">#REF!</definedName>
    <definedName name="K0.400_28">#REF!</definedName>
    <definedName name="K0.410" localSheetId="15">#REF!</definedName>
    <definedName name="K0.410" localSheetId="17">#REF!</definedName>
    <definedName name="K0.410">#REF!</definedName>
    <definedName name="K0.410_20" localSheetId="15">#REF!</definedName>
    <definedName name="K0.410_20" localSheetId="17">#REF!</definedName>
    <definedName name="K0.410_20">#REF!</definedName>
    <definedName name="K0.410_28" localSheetId="15">#REF!</definedName>
    <definedName name="K0.410_28" localSheetId="17">#REF!</definedName>
    <definedName name="K0.410_28">#REF!</definedName>
    <definedName name="K0.501" localSheetId="15">#REF!</definedName>
    <definedName name="K0.501" localSheetId="17">#REF!</definedName>
    <definedName name="K0.501">#REF!</definedName>
    <definedName name="K0.501_20" localSheetId="15">#REF!</definedName>
    <definedName name="K0.501_20" localSheetId="17">#REF!</definedName>
    <definedName name="K0.501_20">#REF!</definedName>
    <definedName name="K0.501_28" localSheetId="15">#REF!</definedName>
    <definedName name="K0.501_28" localSheetId="17">#REF!</definedName>
    <definedName name="K0.501_28">#REF!</definedName>
    <definedName name="K0.511" localSheetId="15">#REF!</definedName>
    <definedName name="K0.511" localSheetId="17">#REF!</definedName>
    <definedName name="K0.511">#REF!</definedName>
    <definedName name="K0.511_20" localSheetId="15">#REF!</definedName>
    <definedName name="K0.511_20" localSheetId="17">#REF!</definedName>
    <definedName name="K0.511_20">#REF!</definedName>
    <definedName name="K0.511_28" localSheetId="15">#REF!</definedName>
    <definedName name="K0.511_28" localSheetId="17">#REF!</definedName>
    <definedName name="K0.511_28">#REF!</definedName>
    <definedName name="K0.61" localSheetId="15">#REF!</definedName>
    <definedName name="K0.61" localSheetId="17">#REF!</definedName>
    <definedName name="K0.61">#REF!</definedName>
    <definedName name="K0.61_20" localSheetId="15">#REF!</definedName>
    <definedName name="K0.61_20" localSheetId="17">#REF!</definedName>
    <definedName name="K0.61_20">#REF!</definedName>
    <definedName name="K0.61_28" localSheetId="15">#REF!</definedName>
    <definedName name="K0.61_28" localSheetId="17">#REF!</definedName>
    <definedName name="K0.61_28">#REF!</definedName>
    <definedName name="K0.71" localSheetId="15">#REF!</definedName>
    <definedName name="K0.71" localSheetId="17">#REF!</definedName>
    <definedName name="K0.71">#REF!</definedName>
    <definedName name="K0.71_20" localSheetId="15">#REF!</definedName>
    <definedName name="K0.71_20" localSheetId="17">#REF!</definedName>
    <definedName name="K0.71_20">#REF!</definedName>
    <definedName name="K0.71_28" localSheetId="15">#REF!</definedName>
    <definedName name="K0.71_28" localSheetId="17">#REF!</definedName>
    <definedName name="K0.71_28">#REF!</definedName>
    <definedName name="K1.001" localSheetId="15">#REF!</definedName>
    <definedName name="K1.001" localSheetId="17">#REF!</definedName>
    <definedName name="K1.001">#REF!</definedName>
    <definedName name="K1.001_20" localSheetId="15">#REF!</definedName>
    <definedName name="K1.001_20" localSheetId="17">#REF!</definedName>
    <definedName name="K1.001_20">#REF!</definedName>
    <definedName name="K1.001_28" localSheetId="15">#REF!</definedName>
    <definedName name="K1.001_28" localSheetId="17">#REF!</definedName>
    <definedName name="K1.001_28">#REF!</definedName>
    <definedName name="K1.021" localSheetId="15">#REF!</definedName>
    <definedName name="K1.021" localSheetId="17">#REF!</definedName>
    <definedName name="K1.021">#REF!</definedName>
    <definedName name="K1.021_20" localSheetId="15">#REF!</definedName>
    <definedName name="K1.021_20" localSheetId="17">#REF!</definedName>
    <definedName name="K1.021_20">#REF!</definedName>
    <definedName name="K1.021_28" localSheetId="15">#REF!</definedName>
    <definedName name="K1.021_28" localSheetId="17">#REF!</definedName>
    <definedName name="K1.021_28">#REF!</definedName>
    <definedName name="K1.041" localSheetId="15">#REF!</definedName>
    <definedName name="K1.041" localSheetId="17">#REF!</definedName>
    <definedName name="K1.041">#REF!</definedName>
    <definedName name="K1.041_20" localSheetId="15">#REF!</definedName>
    <definedName name="K1.041_20" localSheetId="17">#REF!</definedName>
    <definedName name="K1.041_20">#REF!</definedName>
    <definedName name="K1.041_28" localSheetId="15">#REF!</definedName>
    <definedName name="K1.041_28" localSheetId="17">#REF!</definedName>
    <definedName name="K1.041_28">#REF!</definedName>
    <definedName name="K1.121" localSheetId="15">#REF!</definedName>
    <definedName name="K1.121" localSheetId="17">#REF!</definedName>
    <definedName name="K1.121">#REF!</definedName>
    <definedName name="K1.121_20" localSheetId="15">#REF!</definedName>
    <definedName name="K1.121_20" localSheetId="17">#REF!</definedName>
    <definedName name="K1.121_20">#REF!</definedName>
    <definedName name="K1.121_28" localSheetId="15">#REF!</definedName>
    <definedName name="K1.121_28" localSheetId="17">#REF!</definedName>
    <definedName name="K1.121_28">#REF!</definedName>
    <definedName name="K1.201" localSheetId="15">#REF!</definedName>
    <definedName name="K1.201" localSheetId="17">#REF!</definedName>
    <definedName name="K1.201">#REF!</definedName>
    <definedName name="K1.201_20" localSheetId="15">#REF!</definedName>
    <definedName name="K1.201_20" localSheetId="17">#REF!</definedName>
    <definedName name="K1.201_20">#REF!</definedName>
    <definedName name="K1.201_28" localSheetId="15">#REF!</definedName>
    <definedName name="K1.201_28" localSheetId="17">#REF!</definedName>
    <definedName name="K1.201_28">#REF!</definedName>
    <definedName name="K1.211" localSheetId="15">#REF!</definedName>
    <definedName name="K1.211" localSheetId="17">#REF!</definedName>
    <definedName name="K1.211">#REF!</definedName>
    <definedName name="K1.211_20" localSheetId="15">#REF!</definedName>
    <definedName name="K1.211_20" localSheetId="17">#REF!</definedName>
    <definedName name="K1.211_20">#REF!</definedName>
    <definedName name="K1.211_28" localSheetId="15">#REF!</definedName>
    <definedName name="K1.211_28" localSheetId="17">#REF!</definedName>
    <definedName name="K1.211_28">#REF!</definedName>
    <definedName name="K1.221" localSheetId="15">#REF!</definedName>
    <definedName name="K1.221" localSheetId="17">#REF!</definedName>
    <definedName name="K1.221">#REF!</definedName>
    <definedName name="K1.221_20" localSheetId="15">#REF!</definedName>
    <definedName name="K1.221_20" localSheetId="17">#REF!</definedName>
    <definedName name="K1.221_20">#REF!</definedName>
    <definedName name="K1.221_28" localSheetId="15">#REF!</definedName>
    <definedName name="K1.221_28" localSheetId="17">#REF!</definedName>
    <definedName name="K1.221_28">#REF!</definedName>
    <definedName name="K1.301" localSheetId="15">#REF!</definedName>
    <definedName name="K1.301" localSheetId="17">#REF!</definedName>
    <definedName name="K1.301">#REF!</definedName>
    <definedName name="K1.301_20" localSheetId="15">#REF!</definedName>
    <definedName name="K1.301_20" localSheetId="17">#REF!</definedName>
    <definedName name="K1.301_20">#REF!</definedName>
    <definedName name="K1.301_28" localSheetId="15">#REF!</definedName>
    <definedName name="K1.301_28" localSheetId="17">#REF!</definedName>
    <definedName name="K1.301_28">#REF!</definedName>
    <definedName name="K1.321" localSheetId="15">#REF!</definedName>
    <definedName name="K1.321" localSheetId="17">#REF!</definedName>
    <definedName name="K1.321">#REF!</definedName>
    <definedName name="K1.321_20" localSheetId="15">#REF!</definedName>
    <definedName name="K1.321_20" localSheetId="17">#REF!</definedName>
    <definedName name="K1.321_20">#REF!</definedName>
    <definedName name="K1.321_28" localSheetId="15">#REF!</definedName>
    <definedName name="K1.321_28" localSheetId="17">#REF!</definedName>
    <definedName name="K1.321_28">#REF!</definedName>
    <definedName name="K1.331" localSheetId="15">#REF!</definedName>
    <definedName name="K1.331" localSheetId="17">#REF!</definedName>
    <definedName name="K1.331">#REF!</definedName>
    <definedName name="K1.331_20" localSheetId="15">#REF!</definedName>
    <definedName name="K1.331_20" localSheetId="17">#REF!</definedName>
    <definedName name="K1.331_20">#REF!</definedName>
    <definedName name="K1.331_28" localSheetId="15">#REF!</definedName>
    <definedName name="K1.331_28" localSheetId="17">#REF!</definedName>
    <definedName name="K1.331_28">#REF!</definedName>
    <definedName name="K1.341" localSheetId="15">#REF!</definedName>
    <definedName name="K1.341" localSheetId="17">#REF!</definedName>
    <definedName name="K1.341">#REF!</definedName>
    <definedName name="K1.341_20" localSheetId="15">#REF!</definedName>
    <definedName name="K1.341_20" localSheetId="17">#REF!</definedName>
    <definedName name="K1.341_20">#REF!</definedName>
    <definedName name="K1.341_28" localSheetId="15">#REF!</definedName>
    <definedName name="K1.341_28" localSheetId="17">#REF!</definedName>
    <definedName name="K1.341_28">#REF!</definedName>
    <definedName name="K1.401" localSheetId="15">#REF!</definedName>
    <definedName name="K1.401" localSheetId="17">#REF!</definedName>
    <definedName name="K1.401">#REF!</definedName>
    <definedName name="K1.401_20" localSheetId="15">#REF!</definedName>
    <definedName name="K1.401_20" localSheetId="17">#REF!</definedName>
    <definedName name="K1.401_20">#REF!</definedName>
    <definedName name="K1.401_28" localSheetId="15">#REF!</definedName>
    <definedName name="K1.401_28" localSheetId="17">#REF!</definedName>
    <definedName name="K1.401_28">#REF!</definedName>
    <definedName name="K1.411" localSheetId="15">#REF!</definedName>
    <definedName name="K1.411" localSheetId="17">#REF!</definedName>
    <definedName name="K1.411">#REF!</definedName>
    <definedName name="K1.411_20" localSheetId="15">#REF!</definedName>
    <definedName name="K1.411_20" localSheetId="17">#REF!</definedName>
    <definedName name="K1.411_20">#REF!</definedName>
    <definedName name="K1.411_28" localSheetId="15">#REF!</definedName>
    <definedName name="K1.411_28" localSheetId="17">#REF!</definedName>
    <definedName name="K1.411_28">#REF!</definedName>
    <definedName name="K1.421" localSheetId="15">#REF!</definedName>
    <definedName name="K1.421" localSheetId="17">#REF!</definedName>
    <definedName name="K1.421">#REF!</definedName>
    <definedName name="K1.421_20" localSheetId="15">#REF!</definedName>
    <definedName name="K1.421_20" localSheetId="17">#REF!</definedName>
    <definedName name="K1.421_20">#REF!</definedName>
    <definedName name="K1.421_28" localSheetId="15">#REF!</definedName>
    <definedName name="K1.421_28" localSheetId="17">#REF!</definedName>
    <definedName name="K1.421_28">#REF!</definedName>
    <definedName name="K1.431" localSheetId="15">#REF!</definedName>
    <definedName name="K1.431" localSheetId="17">#REF!</definedName>
    <definedName name="K1.431">#REF!</definedName>
    <definedName name="K1.431_20" localSheetId="15">#REF!</definedName>
    <definedName name="K1.431_20" localSheetId="17">#REF!</definedName>
    <definedName name="K1.431_20">#REF!</definedName>
    <definedName name="K1.431_28" localSheetId="15">#REF!</definedName>
    <definedName name="K1.431_28" localSheetId="17">#REF!</definedName>
    <definedName name="K1.431_28">#REF!</definedName>
    <definedName name="K1.441" localSheetId="15">#REF!</definedName>
    <definedName name="K1.441" localSheetId="17">#REF!</definedName>
    <definedName name="K1.441">#REF!</definedName>
    <definedName name="K1.441_20" localSheetId="15">#REF!</definedName>
    <definedName name="K1.441_20" localSheetId="17">#REF!</definedName>
    <definedName name="K1.441_20">#REF!</definedName>
    <definedName name="K1.441_28" localSheetId="15">#REF!</definedName>
    <definedName name="K1.441_28" localSheetId="17">#REF!</definedName>
    <definedName name="K1.441_28">#REF!</definedName>
    <definedName name="k14s" localSheetId="15">#REF!</definedName>
    <definedName name="k14s" localSheetId="17">#REF!</definedName>
    <definedName name="k14s">#REF!</definedName>
    <definedName name="K2.001" localSheetId="15">#REF!</definedName>
    <definedName name="K2.001" localSheetId="17">#REF!</definedName>
    <definedName name="K2.001">#REF!</definedName>
    <definedName name="K2.001_20" localSheetId="15">#REF!</definedName>
    <definedName name="K2.001_20" localSheetId="17">#REF!</definedName>
    <definedName name="K2.001_20">#REF!</definedName>
    <definedName name="K2.001_28" localSheetId="15">#REF!</definedName>
    <definedName name="K2.001_28" localSheetId="17">#REF!</definedName>
    <definedName name="K2.001_28">#REF!</definedName>
    <definedName name="K2.011" localSheetId="15">#REF!</definedName>
    <definedName name="K2.011" localSheetId="17">#REF!</definedName>
    <definedName name="K2.011">#REF!</definedName>
    <definedName name="K2.011_20" localSheetId="15">#REF!</definedName>
    <definedName name="K2.011_20" localSheetId="17">#REF!</definedName>
    <definedName name="K2.011_20">#REF!</definedName>
    <definedName name="K2.011_28" localSheetId="15">#REF!</definedName>
    <definedName name="K2.011_28" localSheetId="17">#REF!</definedName>
    <definedName name="K2.011_28">#REF!</definedName>
    <definedName name="K2.021" localSheetId="15">#REF!</definedName>
    <definedName name="K2.021" localSheetId="17">#REF!</definedName>
    <definedName name="K2.021">#REF!</definedName>
    <definedName name="K2.021_20" localSheetId="15">#REF!</definedName>
    <definedName name="K2.021_20" localSheetId="17">#REF!</definedName>
    <definedName name="K2.021_20">#REF!</definedName>
    <definedName name="K2.021_28" localSheetId="15">#REF!</definedName>
    <definedName name="K2.021_28" localSheetId="17">#REF!</definedName>
    <definedName name="K2.021_28">#REF!</definedName>
    <definedName name="K2.031" localSheetId="15">#REF!</definedName>
    <definedName name="K2.031" localSheetId="17">#REF!</definedName>
    <definedName name="K2.031">#REF!</definedName>
    <definedName name="K2.031_20" localSheetId="15">#REF!</definedName>
    <definedName name="K2.031_20" localSheetId="17">#REF!</definedName>
    <definedName name="K2.031_20">#REF!</definedName>
    <definedName name="K2.031_28" localSheetId="15">#REF!</definedName>
    <definedName name="K2.031_28" localSheetId="17">#REF!</definedName>
    <definedName name="K2.031_28">#REF!</definedName>
    <definedName name="K2.041" localSheetId="15">#REF!</definedName>
    <definedName name="K2.041" localSheetId="17">#REF!</definedName>
    <definedName name="K2.041">#REF!</definedName>
    <definedName name="K2.041_20" localSheetId="15">#REF!</definedName>
    <definedName name="K2.041_20" localSheetId="17">#REF!</definedName>
    <definedName name="K2.041_20">#REF!</definedName>
    <definedName name="K2.041_28" localSheetId="15">#REF!</definedName>
    <definedName name="K2.041_28" localSheetId="17">#REF!</definedName>
    <definedName name="K2.041_28">#REF!</definedName>
    <definedName name="K2.101" localSheetId="15">#REF!</definedName>
    <definedName name="K2.101" localSheetId="17">#REF!</definedName>
    <definedName name="K2.101">#REF!</definedName>
    <definedName name="K2.101_20" localSheetId="15">#REF!</definedName>
    <definedName name="K2.101_20" localSheetId="17">#REF!</definedName>
    <definedName name="K2.101_20">#REF!</definedName>
    <definedName name="K2.101_28" localSheetId="15">#REF!</definedName>
    <definedName name="K2.101_28" localSheetId="17">#REF!</definedName>
    <definedName name="K2.101_28">#REF!</definedName>
    <definedName name="K2.111" localSheetId="15">#REF!</definedName>
    <definedName name="K2.111" localSheetId="17">#REF!</definedName>
    <definedName name="K2.111">#REF!</definedName>
    <definedName name="K2.111_20" localSheetId="15">#REF!</definedName>
    <definedName name="K2.111_20" localSheetId="17">#REF!</definedName>
    <definedName name="K2.111_20">#REF!</definedName>
    <definedName name="K2.111_28" localSheetId="15">#REF!</definedName>
    <definedName name="K2.111_28" localSheetId="17">#REF!</definedName>
    <definedName name="K2.111_28">#REF!</definedName>
    <definedName name="K2.121" localSheetId="15">#REF!</definedName>
    <definedName name="K2.121" localSheetId="17">#REF!</definedName>
    <definedName name="K2.121">#REF!</definedName>
    <definedName name="K2.121_20" localSheetId="15">#REF!</definedName>
    <definedName name="K2.121_20" localSheetId="17">#REF!</definedName>
    <definedName name="K2.121_20">#REF!</definedName>
    <definedName name="K2.121_28" localSheetId="15">#REF!</definedName>
    <definedName name="K2.121_28" localSheetId="17">#REF!</definedName>
    <definedName name="K2.121_28">#REF!</definedName>
    <definedName name="K2.131" localSheetId="15">#REF!</definedName>
    <definedName name="K2.131" localSheetId="17">#REF!</definedName>
    <definedName name="K2.131">#REF!</definedName>
    <definedName name="K2.131_20" localSheetId="15">#REF!</definedName>
    <definedName name="K2.131_20" localSheetId="17">#REF!</definedName>
    <definedName name="K2.131_20">#REF!</definedName>
    <definedName name="K2.131_28" localSheetId="15">#REF!</definedName>
    <definedName name="K2.131_28" localSheetId="17">#REF!</definedName>
    <definedName name="K2.131_28">#REF!</definedName>
    <definedName name="K2.141" localSheetId="15">#REF!</definedName>
    <definedName name="K2.141" localSheetId="17">#REF!</definedName>
    <definedName name="K2.141">#REF!</definedName>
    <definedName name="K2.141_20" localSheetId="15">#REF!</definedName>
    <definedName name="K2.141_20" localSheetId="17">#REF!</definedName>
    <definedName name="K2.141_20">#REF!</definedName>
    <definedName name="K2.141_28" localSheetId="15">#REF!</definedName>
    <definedName name="K2.141_28" localSheetId="17">#REF!</definedName>
    <definedName name="K2.141_28">#REF!</definedName>
    <definedName name="K2.201" localSheetId="15">#REF!</definedName>
    <definedName name="K2.201" localSheetId="17">#REF!</definedName>
    <definedName name="K2.201">#REF!</definedName>
    <definedName name="K2.201_20" localSheetId="15">#REF!</definedName>
    <definedName name="K2.201_20" localSheetId="17">#REF!</definedName>
    <definedName name="K2.201_20">#REF!</definedName>
    <definedName name="K2.201_28" localSheetId="15">#REF!</definedName>
    <definedName name="K2.201_28" localSheetId="17">#REF!</definedName>
    <definedName name="K2.201_28">#REF!</definedName>
    <definedName name="K2.211" localSheetId="15">#REF!</definedName>
    <definedName name="K2.211" localSheetId="17">#REF!</definedName>
    <definedName name="K2.211">#REF!</definedName>
    <definedName name="K2.211_20" localSheetId="15">#REF!</definedName>
    <definedName name="K2.211_20" localSheetId="17">#REF!</definedName>
    <definedName name="K2.211_20">#REF!</definedName>
    <definedName name="K2.211_28" localSheetId="15">#REF!</definedName>
    <definedName name="K2.211_28" localSheetId="17">#REF!</definedName>
    <definedName name="K2.211_28">#REF!</definedName>
    <definedName name="K2.221" localSheetId="15">#REF!</definedName>
    <definedName name="K2.221" localSheetId="17">#REF!</definedName>
    <definedName name="K2.221">#REF!</definedName>
    <definedName name="K2.221_20" localSheetId="15">#REF!</definedName>
    <definedName name="K2.221_20" localSheetId="17">#REF!</definedName>
    <definedName name="K2.221_20">#REF!</definedName>
    <definedName name="K2.221_28" localSheetId="15">#REF!</definedName>
    <definedName name="K2.221_28" localSheetId="17">#REF!</definedName>
    <definedName name="K2.221_28">#REF!</definedName>
    <definedName name="K2.231" localSheetId="15">#REF!</definedName>
    <definedName name="K2.231" localSheetId="17">#REF!</definedName>
    <definedName name="K2.231">#REF!</definedName>
    <definedName name="K2.231_20" localSheetId="15">#REF!</definedName>
    <definedName name="K2.231_20" localSheetId="17">#REF!</definedName>
    <definedName name="K2.231_20">#REF!</definedName>
    <definedName name="K2.231_28" localSheetId="15">#REF!</definedName>
    <definedName name="K2.231_28" localSheetId="17">#REF!</definedName>
    <definedName name="K2.231_28">#REF!</definedName>
    <definedName name="K2.241" localSheetId="15">#REF!</definedName>
    <definedName name="K2.241" localSheetId="17">#REF!</definedName>
    <definedName name="K2.241">#REF!</definedName>
    <definedName name="K2.241_20" localSheetId="15">#REF!</definedName>
    <definedName name="K2.241_20" localSheetId="17">#REF!</definedName>
    <definedName name="K2.241_20">#REF!</definedName>
    <definedName name="K2.241_28" localSheetId="15">#REF!</definedName>
    <definedName name="K2.241_28" localSheetId="17">#REF!</definedName>
    <definedName name="K2.241_28">#REF!</definedName>
    <definedName name="K2.301" localSheetId="15">#REF!</definedName>
    <definedName name="K2.301" localSheetId="17">#REF!</definedName>
    <definedName name="K2.301">#REF!</definedName>
    <definedName name="K2.301_20" localSheetId="15">#REF!</definedName>
    <definedName name="K2.301_20" localSheetId="17">#REF!</definedName>
    <definedName name="K2.301_20">#REF!</definedName>
    <definedName name="K2.301_28" localSheetId="15">#REF!</definedName>
    <definedName name="K2.301_28" localSheetId="17">#REF!</definedName>
    <definedName name="K2.301_28">#REF!</definedName>
    <definedName name="K2.321" localSheetId="15">#REF!</definedName>
    <definedName name="K2.321" localSheetId="17">#REF!</definedName>
    <definedName name="K2.321">#REF!</definedName>
    <definedName name="K2.321_20" localSheetId="15">#REF!</definedName>
    <definedName name="K2.321_20" localSheetId="17">#REF!</definedName>
    <definedName name="K2.321_20">#REF!</definedName>
    <definedName name="K2.321_28" localSheetId="15">#REF!</definedName>
    <definedName name="K2.321_28" localSheetId="17">#REF!</definedName>
    <definedName name="K2.321_28">#REF!</definedName>
    <definedName name="K2.341" localSheetId="15">#REF!</definedName>
    <definedName name="K2.341" localSheetId="17">#REF!</definedName>
    <definedName name="K2.341">#REF!</definedName>
    <definedName name="K2.341_20" localSheetId="15">#REF!</definedName>
    <definedName name="K2.341_20" localSheetId="17">#REF!</definedName>
    <definedName name="K2.341_20">#REF!</definedName>
    <definedName name="K2.341_28" localSheetId="15">#REF!</definedName>
    <definedName name="K2.341_28" localSheetId="17">#REF!</definedName>
    <definedName name="K2.341_28">#REF!</definedName>
    <definedName name="K2.400" localSheetId="15">#REF!</definedName>
    <definedName name="K2.400" localSheetId="17">#REF!</definedName>
    <definedName name="K2.400">#REF!</definedName>
    <definedName name="K2.400_20" localSheetId="15">#REF!</definedName>
    <definedName name="K2.400_20" localSheetId="17">#REF!</definedName>
    <definedName name="K2.400_20">#REF!</definedName>
    <definedName name="K2.400_28" localSheetId="15">#REF!</definedName>
    <definedName name="K2.400_28" localSheetId="17">#REF!</definedName>
    <definedName name="K2.400_28">#REF!</definedName>
    <definedName name="K2.420" localSheetId="15">#REF!</definedName>
    <definedName name="K2.420" localSheetId="17">#REF!</definedName>
    <definedName name="K2.420">#REF!</definedName>
    <definedName name="K2.420_20" localSheetId="15">#REF!</definedName>
    <definedName name="K2.420_20" localSheetId="17">#REF!</definedName>
    <definedName name="K2.420_20">#REF!</definedName>
    <definedName name="K2.420_28" localSheetId="15">#REF!</definedName>
    <definedName name="K2.420_28" localSheetId="17">#REF!</definedName>
    <definedName name="K2.420_28">#REF!</definedName>
    <definedName name="K2.440" localSheetId="15">#REF!</definedName>
    <definedName name="K2.440" localSheetId="17">#REF!</definedName>
    <definedName name="K2.440">#REF!</definedName>
    <definedName name="K2.440_20" localSheetId="15">#REF!</definedName>
    <definedName name="K2.440_20" localSheetId="17">#REF!</definedName>
    <definedName name="K2.440_20">#REF!</definedName>
    <definedName name="K2.440_28" localSheetId="15">#REF!</definedName>
    <definedName name="K2.440_28" localSheetId="17">#REF!</definedName>
    <definedName name="K2.440_28">#REF!</definedName>
    <definedName name="K2.500" localSheetId="15">#REF!</definedName>
    <definedName name="K2.500" localSheetId="17">#REF!</definedName>
    <definedName name="K2.500">#REF!</definedName>
    <definedName name="K2.500_20" localSheetId="15">#REF!</definedName>
    <definedName name="K2.500_20" localSheetId="17">#REF!</definedName>
    <definedName name="K2.500_20">#REF!</definedName>
    <definedName name="K2.500_28" localSheetId="15">#REF!</definedName>
    <definedName name="K2.500_28" localSheetId="17">#REF!</definedName>
    <definedName name="K2.500_28">#REF!</definedName>
    <definedName name="K2.520" localSheetId="15">#REF!</definedName>
    <definedName name="K2.520" localSheetId="17">#REF!</definedName>
    <definedName name="K2.520">#REF!</definedName>
    <definedName name="K2.520_20" localSheetId="15">#REF!</definedName>
    <definedName name="K2.520_20" localSheetId="17">#REF!</definedName>
    <definedName name="K2.520_20">#REF!</definedName>
    <definedName name="K2.520_28" localSheetId="15">#REF!</definedName>
    <definedName name="K2.520_28" localSheetId="17">#REF!</definedName>
    <definedName name="K2.520_28">#REF!</definedName>
    <definedName name="K2.540" localSheetId="15">#REF!</definedName>
    <definedName name="K2.540" localSheetId="17">#REF!</definedName>
    <definedName name="K2.540">#REF!</definedName>
    <definedName name="K2.540_20" localSheetId="15">#REF!</definedName>
    <definedName name="K2.540_20" localSheetId="17">#REF!</definedName>
    <definedName name="K2.540_20">#REF!</definedName>
    <definedName name="K2.540_28" localSheetId="15">#REF!</definedName>
    <definedName name="K2.540_28" localSheetId="17">#REF!</definedName>
    <definedName name="K2.540_28">#REF!</definedName>
    <definedName name="k2b">NA()</definedName>
    <definedName name="k2b_26" localSheetId="15">#REF!</definedName>
    <definedName name="k2b_26" localSheetId="17">#REF!</definedName>
    <definedName name="k2b_26">#REF!</definedName>
    <definedName name="k2b_28" localSheetId="15">#REF!</definedName>
    <definedName name="k2b_28" localSheetId="17">#REF!</definedName>
    <definedName name="k2b_28">#REF!</definedName>
    <definedName name="K3.210" localSheetId="15">#REF!</definedName>
    <definedName name="K3.210" localSheetId="17">#REF!</definedName>
    <definedName name="K3.210">#REF!</definedName>
    <definedName name="K3.210_20" localSheetId="15">#REF!</definedName>
    <definedName name="K3.210_20" localSheetId="17">#REF!</definedName>
    <definedName name="K3.210_20">#REF!</definedName>
    <definedName name="K3.210_28" localSheetId="15">#REF!</definedName>
    <definedName name="K3.210_28" localSheetId="17">#REF!</definedName>
    <definedName name="K3.210_28">#REF!</definedName>
    <definedName name="K3.220" localSheetId="15">#REF!</definedName>
    <definedName name="K3.220" localSheetId="17">#REF!</definedName>
    <definedName name="K3.220">#REF!</definedName>
    <definedName name="K3.220_20" localSheetId="15">#REF!</definedName>
    <definedName name="K3.220_20" localSheetId="17">#REF!</definedName>
    <definedName name="K3.220_20">#REF!</definedName>
    <definedName name="K3.220_28" localSheetId="15">#REF!</definedName>
    <definedName name="K3.220_28" localSheetId="17">#REF!</definedName>
    <definedName name="K3.220_28">#REF!</definedName>
    <definedName name="K3.230" localSheetId="15">#REF!</definedName>
    <definedName name="K3.230" localSheetId="17">#REF!</definedName>
    <definedName name="K3.230">#REF!</definedName>
    <definedName name="K3.230_20" localSheetId="15">#REF!</definedName>
    <definedName name="K3.230_20" localSheetId="17">#REF!</definedName>
    <definedName name="K3.230_20">#REF!</definedName>
    <definedName name="K3.230_28" localSheetId="15">#REF!</definedName>
    <definedName name="K3.230_28" localSheetId="17">#REF!</definedName>
    <definedName name="K3.230_28">#REF!</definedName>
    <definedName name="K3.310" localSheetId="15">#REF!</definedName>
    <definedName name="K3.310" localSheetId="17">#REF!</definedName>
    <definedName name="K3.310">#REF!</definedName>
    <definedName name="K3.310_20" localSheetId="15">#REF!</definedName>
    <definedName name="K3.310_20" localSheetId="17">#REF!</definedName>
    <definedName name="K3.310_20">#REF!</definedName>
    <definedName name="K3.310_28" localSheetId="15">#REF!</definedName>
    <definedName name="K3.310_28" localSheetId="17">#REF!</definedName>
    <definedName name="K3.310_28">#REF!</definedName>
    <definedName name="K3.320" localSheetId="15">#REF!</definedName>
    <definedName name="K3.320" localSheetId="17">#REF!</definedName>
    <definedName name="K3.320">#REF!</definedName>
    <definedName name="K3.320_20" localSheetId="15">#REF!</definedName>
    <definedName name="K3.320_20" localSheetId="17">#REF!</definedName>
    <definedName name="K3.320_20">#REF!</definedName>
    <definedName name="K3.320_28" localSheetId="15">#REF!</definedName>
    <definedName name="K3.320_28" localSheetId="17">#REF!</definedName>
    <definedName name="K3.320_28">#REF!</definedName>
    <definedName name="K3.330" localSheetId="15">#REF!</definedName>
    <definedName name="K3.330" localSheetId="17">#REF!</definedName>
    <definedName name="K3.330">#REF!</definedName>
    <definedName name="K3.330_20" localSheetId="15">#REF!</definedName>
    <definedName name="K3.330_20" localSheetId="17">#REF!</definedName>
    <definedName name="K3.330_20">#REF!</definedName>
    <definedName name="K3.330_28" localSheetId="15">#REF!</definedName>
    <definedName name="K3.330_28" localSheetId="17">#REF!</definedName>
    <definedName name="K3.330_28">#REF!</definedName>
    <definedName name="K3.410" localSheetId="15">#REF!</definedName>
    <definedName name="K3.410" localSheetId="17">#REF!</definedName>
    <definedName name="K3.410">#REF!</definedName>
    <definedName name="K3.410_20" localSheetId="15">#REF!</definedName>
    <definedName name="K3.410_20" localSheetId="17">#REF!</definedName>
    <definedName name="K3.410_20">#REF!</definedName>
    <definedName name="K3.410_28" localSheetId="15">#REF!</definedName>
    <definedName name="K3.410_28" localSheetId="17">#REF!</definedName>
    <definedName name="K3.410_28">#REF!</definedName>
    <definedName name="K3.430" localSheetId="15">#REF!</definedName>
    <definedName name="K3.430" localSheetId="17">#REF!</definedName>
    <definedName name="K3.430">#REF!</definedName>
    <definedName name="K3.430_20" localSheetId="15">#REF!</definedName>
    <definedName name="K3.430_20" localSheetId="17">#REF!</definedName>
    <definedName name="K3.430_20">#REF!</definedName>
    <definedName name="K3.430_28" localSheetId="15">#REF!</definedName>
    <definedName name="K3.430_28" localSheetId="17">#REF!</definedName>
    <definedName name="K3.430_28">#REF!</definedName>
    <definedName name="K3.450" localSheetId="15">#REF!</definedName>
    <definedName name="K3.450" localSheetId="17">#REF!</definedName>
    <definedName name="K3.450">#REF!</definedName>
    <definedName name="K3.450_20" localSheetId="15">#REF!</definedName>
    <definedName name="K3.450_20" localSheetId="17">#REF!</definedName>
    <definedName name="K3.450_20">#REF!</definedName>
    <definedName name="K3.450_28" localSheetId="15">#REF!</definedName>
    <definedName name="K3.450_28" localSheetId="17">#REF!</definedName>
    <definedName name="K3.450_28">#REF!</definedName>
    <definedName name="K4.010" localSheetId="15">#REF!</definedName>
    <definedName name="K4.010" localSheetId="17">#REF!</definedName>
    <definedName name="K4.010">#REF!</definedName>
    <definedName name="K4.010_20" localSheetId="15">#REF!</definedName>
    <definedName name="K4.010_20" localSheetId="17">#REF!</definedName>
    <definedName name="K4.010_20">#REF!</definedName>
    <definedName name="K4.010_28" localSheetId="15">#REF!</definedName>
    <definedName name="K4.010_28" localSheetId="17">#REF!</definedName>
    <definedName name="K4.010_28">#REF!</definedName>
    <definedName name="K4.020" localSheetId="15">#REF!</definedName>
    <definedName name="K4.020" localSheetId="17">#REF!</definedName>
    <definedName name="K4.020">#REF!</definedName>
    <definedName name="K4.020_20" localSheetId="15">#REF!</definedName>
    <definedName name="K4.020_20" localSheetId="17">#REF!</definedName>
    <definedName name="K4.020_20">#REF!</definedName>
    <definedName name="K4.020_28" localSheetId="15">#REF!</definedName>
    <definedName name="K4.020_28" localSheetId="17">#REF!</definedName>
    <definedName name="K4.020_28">#REF!</definedName>
    <definedName name="K4.110" localSheetId="15">#REF!</definedName>
    <definedName name="K4.110" localSheetId="17">#REF!</definedName>
    <definedName name="K4.110">#REF!</definedName>
    <definedName name="K4.110_20" localSheetId="15">#REF!</definedName>
    <definedName name="K4.110_20" localSheetId="17">#REF!</definedName>
    <definedName name="K4.110_20">#REF!</definedName>
    <definedName name="K4.110_28" localSheetId="15">#REF!</definedName>
    <definedName name="K4.110_28" localSheetId="17">#REF!</definedName>
    <definedName name="K4.110_28">#REF!</definedName>
    <definedName name="K4.120" localSheetId="15">#REF!</definedName>
    <definedName name="K4.120" localSheetId="17">#REF!</definedName>
    <definedName name="K4.120">#REF!</definedName>
    <definedName name="K4.120_20" localSheetId="15">#REF!</definedName>
    <definedName name="K4.120_20" localSheetId="17">#REF!</definedName>
    <definedName name="K4.120_20">#REF!</definedName>
    <definedName name="K4.120_28" localSheetId="15">#REF!</definedName>
    <definedName name="K4.120_28" localSheetId="17">#REF!</definedName>
    <definedName name="K4.120_28">#REF!</definedName>
    <definedName name="K4.210" localSheetId="15">#REF!</definedName>
    <definedName name="K4.210" localSheetId="17">#REF!</definedName>
    <definedName name="K4.210">#REF!</definedName>
    <definedName name="K4.210_20" localSheetId="15">#REF!</definedName>
    <definedName name="K4.210_20" localSheetId="17">#REF!</definedName>
    <definedName name="K4.210_20">#REF!</definedName>
    <definedName name="K4.210_28" localSheetId="15">#REF!</definedName>
    <definedName name="K4.210_28" localSheetId="17">#REF!</definedName>
    <definedName name="K4.210_28">#REF!</definedName>
    <definedName name="K4.220" localSheetId="15">#REF!</definedName>
    <definedName name="K4.220" localSheetId="17">#REF!</definedName>
    <definedName name="K4.220">#REF!</definedName>
    <definedName name="K4.220_20" localSheetId="15">#REF!</definedName>
    <definedName name="K4.220_20" localSheetId="17">#REF!</definedName>
    <definedName name="K4.220_20">#REF!</definedName>
    <definedName name="K4.220_28" localSheetId="15">#REF!</definedName>
    <definedName name="K4.220_28" localSheetId="17">#REF!</definedName>
    <definedName name="K4.220_28">#REF!</definedName>
    <definedName name="K4.230" localSheetId="15">#REF!</definedName>
    <definedName name="K4.230" localSheetId="17">#REF!</definedName>
    <definedName name="K4.230">#REF!</definedName>
    <definedName name="K4.230_20" localSheetId="15">#REF!</definedName>
    <definedName name="K4.230_20" localSheetId="17">#REF!</definedName>
    <definedName name="K4.230_20">#REF!</definedName>
    <definedName name="K4.230_28" localSheetId="15">#REF!</definedName>
    <definedName name="K4.230_28" localSheetId="17">#REF!</definedName>
    <definedName name="K4.230_28">#REF!</definedName>
    <definedName name="K4.240" localSheetId="15">#REF!</definedName>
    <definedName name="K4.240" localSheetId="17">#REF!</definedName>
    <definedName name="K4.240">#REF!</definedName>
    <definedName name="K4.240_20" localSheetId="15">#REF!</definedName>
    <definedName name="K4.240_20" localSheetId="17">#REF!</definedName>
    <definedName name="K4.240_20">#REF!</definedName>
    <definedName name="K4.240_28" localSheetId="15">#REF!</definedName>
    <definedName name="K4.240_28" localSheetId="17">#REF!</definedName>
    <definedName name="K4.240_28">#REF!</definedName>
    <definedName name="KA" localSheetId="15">#REF!</definedName>
    <definedName name="KA" localSheetId="17">#REF!</definedName>
    <definedName name="KA">#REF!</definedName>
    <definedName name="KA_20" localSheetId="15">#REF!</definedName>
    <definedName name="KA_20" localSheetId="17">#REF!</definedName>
    <definedName name="KA_20">#REF!</definedName>
    <definedName name="KA_28" localSheetId="15">#REF!</definedName>
    <definedName name="KA_28" localSheetId="17">#REF!</definedName>
    <definedName name="KA_28">#REF!</definedName>
    <definedName name="KAE" localSheetId="15">#REF!</definedName>
    <definedName name="KAE" localSheetId="17">#REF!</definedName>
    <definedName name="KAE">#REF!</definedName>
    <definedName name="KAE_20" localSheetId="15">#REF!</definedName>
    <definedName name="KAE_20" localSheetId="17">#REF!</definedName>
    <definedName name="KAE_20">#REF!</definedName>
    <definedName name="KAE_28" localSheetId="15">#REF!</definedName>
    <definedName name="KAE_28" localSheetId="17">#REF!</definedName>
    <definedName name="KAE_28">#REF!</definedName>
    <definedName name="KAS" localSheetId="15">#REF!</definedName>
    <definedName name="KAS" localSheetId="17">#REF!</definedName>
    <definedName name="KAS">#REF!</definedName>
    <definedName name="KAS_20" localSheetId="15">#REF!</definedName>
    <definedName name="KAS_20" localSheetId="17">#REF!</definedName>
    <definedName name="KAS_20">#REF!</definedName>
    <definedName name="KAS_28" localSheetId="15">#REF!</definedName>
    <definedName name="KAS_28" localSheetId="17">#REF!</definedName>
    <definedName name="KAS_28">#REF!</definedName>
    <definedName name="Kc" localSheetId="15">#REF!</definedName>
    <definedName name="Kc" localSheetId="17">#REF!</definedName>
    <definedName name="Kc">#REF!</definedName>
    <definedName name="kcdd" localSheetId="15">#REF!</definedName>
    <definedName name="kcdd" localSheetId="17">#REF!</definedName>
    <definedName name="kcdd">#REF!</definedName>
    <definedName name="kcdd_20" localSheetId="15">#REF!</definedName>
    <definedName name="kcdd_20" localSheetId="17">#REF!</definedName>
    <definedName name="kcdd_20">#REF!</definedName>
    <definedName name="kcmck" localSheetId="15" hidden="1">{"'Sheet1'!$L$16"}</definedName>
    <definedName name="kcmck" localSheetId="16" hidden="1">{"'Sheet1'!$L$16"}</definedName>
    <definedName name="kcmck" localSheetId="17" hidden="1">{"'Sheet1'!$L$16"}</definedName>
    <definedName name="kcmck" localSheetId="14" hidden="1">{"'Sheet1'!$L$16"}</definedName>
    <definedName name="kcmck" hidden="1">{"'Sheet1'!$L$16"}</definedName>
    <definedName name="kcong" localSheetId="15">#REF!</definedName>
    <definedName name="kcong" localSheetId="16">#REF!</definedName>
    <definedName name="kcong" localSheetId="17">#REF!</definedName>
    <definedName name="kcong" localSheetId="14">#REF!</definedName>
    <definedName name="kcong" localSheetId="19">#REF!</definedName>
    <definedName name="kcong" localSheetId="20">#REF!</definedName>
    <definedName name="kcong">#REF!</definedName>
    <definedName name="kcong_20" localSheetId="15">#REF!</definedName>
    <definedName name="kcong_20" localSheetId="17">#REF!</definedName>
    <definedName name="kcong_20">#REF!</definedName>
    <definedName name="KcTieuChuan">"#NAME!KcTieuChuan"</definedName>
    <definedName name="KcTieuChuan_26" localSheetId="16">KcTieuChuan</definedName>
    <definedName name="KcTieuChuan_26" localSheetId="17">KcTieuChuan</definedName>
    <definedName name="KcTieuChuan_26">KcTieuChuan</definedName>
    <definedName name="Kcto" localSheetId="15">#REF!</definedName>
    <definedName name="Kcto" localSheetId="16">#REF!</definedName>
    <definedName name="Kcto" localSheetId="17">#REF!</definedName>
    <definedName name="Kcto" localSheetId="14">#REF!</definedName>
    <definedName name="Kcto">#REF!</definedName>
    <definedName name="Kctx" localSheetId="15">#REF!</definedName>
    <definedName name="Kctx" localSheetId="16">#REF!</definedName>
    <definedName name="Kctx" localSheetId="17">#REF!</definedName>
    <definedName name="Kctx" localSheetId="14">#REF!</definedName>
    <definedName name="Kctx">#REF!</definedName>
    <definedName name="Kd" localSheetId="15">#REF!</definedName>
    <definedName name="Kd" localSheetId="17">#REF!</definedName>
    <definedName name="Kd">#REF!</definedName>
    <definedName name="KDC" localSheetId="15">#REF!</definedName>
    <definedName name="KDC" localSheetId="17">#REF!</definedName>
    <definedName name="KDC">#REF!</definedName>
    <definedName name="KDC_28" localSheetId="15">#REF!</definedName>
    <definedName name="KDC_28" localSheetId="17">#REF!</definedName>
    <definedName name="KDC_28">#REF!</definedName>
    <definedName name="kdien" localSheetId="15">#REF!</definedName>
    <definedName name="kdien" localSheetId="16">#REF!</definedName>
    <definedName name="kdien" localSheetId="17">#REF!</definedName>
    <definedName name="kdien" localSheetId="14">#REF!</definedName>
    <definedName name="kdien" localSheetId="20">#REF!</definedName>
    <definedName name="kdien">#REF!</definedName>
    <definedName name="kdien_20" localSheetId="15">#REF!</definedName>
    <definedName name="kdien_20" localSheetId="17">#REF!</definedName>
    <definedName name="kdien_20">#REF!</definedName>
    <definedName name="kdien_28" localSheetId="15">#REF!</definedName>
    <definedName name="kdien_28" localSheetId="17">#REF!</definedName>
    <definedName name="kdien_28">#REF!</definedName>
    <definedName name="ke" localSheetId="15">#REF!</definedName>
    <definedName name="ke" localSheetId="17">#REF!</definedName>
    <definedName name="ke">#REF!</definedName>
    <definedName name="kecot" localSheetId="15">#REF!</definedName>
    <definedName name="kecot" localSheetId="17">#REF!</definedName>
    <definedName name="kecot">#REF!</definedName>
    <definedName name="kecot_20" localSheetId="15">#REF!</definedName>
    <definedName name="kecot_20" localSheetId="17">#REF!</definedName>
    <definedName name="kecot_20">#REF!</definedName>
    <definedName name="kecot_28" localSheetId="15">#REF!</definedName>
    <definedName name="kecot_28" localSheetId="17">#REF!</definedName>
    <definedName name="kecot_28">#REF!</definedName>
    <definedName name="Kepcapcacloai">"$#REF!.$B$607:$D$620"</definedName>
    <definedName name="Kepcapcacloai_26" localSheetId="15">#REF!</definedName>
    <definedName name="Kepcapcacloai_26" localSheetId="17">#REF!</definedName>
    <definedName name="Kepcapcacloai_26">#REF!</definedName>
    <definedName name="Kepcapcacloai_28" localSheetId="15">#REF!</definedName>
    <definedName name="Kepcapcacloai_28" localSheetId="17">#REF!</definedName>
    <definedName name="Kepcapcacloai_28">#REF!</definedName>
    <definedName name="Kepcapcacloai_3">"$#REF!.$B$607:$D$620"</definedName>
    <definedName name="Kepham" localSheetId="15">#REF!</definedName>
    <definedName name="Kepham" localSheetId="17">#REF!</definedName>
    <definedName name="Kepham">#REF!</definedName>
    <definedName name="Kepham_20" localSheetId="15">#REF!</definedName>
    <definedName name="Kepham_20" localSheetId="17">#REF!</definedName>
    <definedName name="Kepham_20">#REF!</definedName>
    <definedName name="Keptreo" localSheetId="15">#REF!</definedName>
    <definedName name="Keptreo" localSheetId="17">#REF!</definedName>
    <definedName name="Keptreo">#REF!</definedName>
    <definedName name="Keptreo_20" localSheetId="15">#REF!</definedName>
    <definedName name="Keptreo_20" localSheetId="17">#REF!</definedName>
    <definedName name="Keptreo_20">#REF!</definedName>
    <definedName name="Ket_Qua_KD" localSheetId="15">#REF!</definedName>
    <definedName name="Ket_Qua_KD" localSheetId="16">#REF!</definedName>
    <definedName name="Ket_Qua_KD" localSheetId="17">#REF!</definedName>
    <definedName name="Ket_Qua_KD" localSheetId="14">#REF!</definedName>
    <definedName name="Ket_Qua_KD">#REF!</definedName>
    <definedName name="ketcau" localSheetId="15">#REF!</definedName>
    <definedName name="ketcau" localSheetId="17">#REF!</definedName>
    <definedName name="ketcau">#REF!</definedName>
    <definedName name="ketcau_20" localSheetId="15">#REF!</definedName>
    <definedName name="ketcau_20" localSheetId="17">#REF!</definedName>
    <definedName name="ketcau_20">#REF!</definedName>
    <definedName name="ketcau_28" localSheetId="15">#REF!</definedName>
    <definedName name="ketcau_28" localSheetId="17">#REF!</definedName>
    <definedName name="ketcau_28">#REF!</definedName>
    <definedName name="KeyFigure" localSheetId="15">#REF!</definedName>
    <definedName name="KeyFigure" localSheetId="16">#REF!</definedName>
    <definedName name="KeyFigure" localSheetId="17">#REF!</definedName>
    <definedName name="KeyFigure" localSheetId="14">#REF!</definedName>
    <definedName name="KeyFigure">#REF!</definedName>
    <definedName name="Kf" localSheetId="15">#REF!</definedName>
    <definedName name="Kf" localSheetId="17">#REF!</definedName>
    <definedName name="Kf">#REF!</definedName>
    <definedName name="Kf_20" localSheetId="15">#REF!</definedName>
    <definedName name="Kf_20" localSheetId="17">#REF!</definedName>
    <definedName name="Kf_20">#REF!</definedName>
    <definedName name="KFFMAX" localSheetId="15">#REF!</definedName>
    <definedName name="KFFMAX" localSheetId="17">#REF!</definedName>
    <definedName name="KFFMAX">#REF!</definedName>
    <definedName name="KFFMAX_20" localSheetId="15">#REF!</definedName>
    <definedName name="KFFMAX_20" localSheetId="17">#REF!</definedName>
    <definedName name="KFFMAX_20">#REF!</definedName>
    <definedName name="KFFMAX_28" localSheetId="15">#REF!</definedName>
    <definedName name="KFFMAX_28" localSheetId="17">#REF!</definedName>
    <definedName name="KFFMAX_28">#REF!</definedName>
    <definedName name="KFFMIN" localSheetId="15">#REF!</definedName>
    <definedName name="KFFMIN" localSheetId="17">#REF!</definedName>
    <definedName name="KFFMIN">#REF!</definedName>
    <definedName name="KFFMIN_20" localSheetId="15">#REF!</definedName>
    <definedName name="KFFMIN_20" localSheetId="17">#REF!</definedName>
    <definedName name="KFFMIN_20">#REF!</definedName>
    <definedName name="KFFMIN_28" localSheetId="15">#REF!</definedName>
    <definedName name="KFFMIN_28" localSheetId="17">#REF!</definedName>
    <definedName name="KFFMIN_28">#REF!</definedName>
    <definedName name="kg" localSheetId="15">#REF!</definedName>
    <definedName name="kg" localSheetId="17">#REF!</definedName>
    <definedName name="kg">#REF!</definedName>
    <definedName name="Kg_" localSheetId="15">#REF!</definedName>
    <definedName name="Kg_" localSheetId="17">#REF!</definedName>
    <definedName name="Kg_">#REF!</definedName>
    <definedName name="Kg__28" localSheetId="15">#REF!</definedName>
    <definedName name="Kg__28" localSheetId="17">#REF!</definedName>
    <definedName name="Kg__28">#REF!</definedName>
    <definedName name="kg_20" localSheetId="15">#REF!</definedName>
    <definedName name="kg_20" localSheetId="17">#REF!</definedName>
    <definedName name="kg_20">#REF!</definedName>
    <definedName name="kg_m2" localSheetId="15" hidden="1">#REF!</definedName>
    <definedName name="kg_m2" localSheetId="16" hidden="1">#REF!</definedName>
    <definedName name="kg_m2" localSheetId="17" hidden="1">#REF!</definedName>
    <definedName name="kg_m2" localSheetId="14" hidden="1">#REF!</definedName>
    <definedName name="kg_m2" hidden="1">#REF!</definedName>
    <definedName name="kh" localSheetId="15">#REF!</definedName>
    <definedName name="kh" localSheetId="16">#REF!</definedName>
    <definedName name="kh" localSheetId="17">#REF!</definedName>
    <definedName name="kh" localSheetId="14">#REF!</definedName>
    <definedName name="kh" localSheetId="20">#REF!</definedName>
    <definedName name="kh">#REF!</definedName>
    <definedName name="kh_20" localSheetId="15">#REF!</definedName>
    <definedName name="kh_20" localSheetId="17">#REF!</definedName>
    <definedName name="kh_20">#REF!</definedName>
    <definedName name="kh_28" localSheetId="15">#REF!</definedName>
    <definedName name="kh_28" localSheetId="17">#REF!</definedName>
    <definedName name="kh_28">#REF!</definedName>
    <definedName name="Kh_6t_1" localSheetId="15">#REF!</definedName>
    <definedName name="Kh_6t_1" localSheetId="17">#REF!</definedName>
    <definedName name="Kh_6t_1">#REF!</definedName>
    <definedName name="Kh_6t_1_28" localSheetId="15">#REF!</definedName>
    <definedName name="Kh_6t_1_28" localSheetId="17">#REF!</definedName>
    <definedName name="Kh_6t_1_28">#REF!</definedName>
    <definedName name="Kh_6t_10" localSheetId="15">#REF!</definedName>
    <definedName name="Kh_6t_10" localSheetId="17">#REF!</definedName>
    <definedName name="Kh_6t_10">#REF!</definedName>
    <definedName name="Kh_6t_10_28" localSheetId="15">#REF!</definedName>
    <definedName name="Kh_6t_10_28" localSheetId="17">#REF!</definedName>
    <definedName name="Kh_6t_10_28">#REF!</definedName>
    <definedName name="Kh_6t_11" localSheetId="15">#REF!</definedName>
    <definedName name="Kh_6t_11" localSheetId="17">#REF!</definedName>
    <definedName name="Kh_6t_11">#REF!</definedName>
    <definedName name="Kh_6t_11_28" localSheetId="15">#REF!</definedName>
    <definedName name="Kh_6t_11_28" localSheetId="17">#REF!</definedName>
    <definedName name="Kh_6t_11_28">#REF!</definedName>
    <definedName name="Kh_6t_12" localSheetId="15">#REF!</definedName>
    <definedName name="Kh_6t_12" localSheetId="17">#REF!</definedName>
    <definedName name="Kh_6t_12">#REF!</definedName>
    <definedName name="Kh_6t_12_28" localSheetId="15">#REF!</definedName>
    <definedName name="Kh_6t_12_28" localSheetId="17">#REF!</definedName>
    <definedName name="Kh_6t_12_28">#REF!</definedName>
    <definedName name="Kh_6t_17" localSheetId="15">#REF!</definedName>
    <definedName name="Kh_6t_17" localSheetId="17">#REF!</definedName>
    <definedName name="Kh_6t_17">#REF!</definedName>
    <definedName name="Kh_6t_17_28" localSheetId="15">#REF!</definedName>
    <definedName name="Kh_6t_17_28" localSheetId="17">#REF!</definedName>
    <definedName name="Kh_6t_17_28">#REF!</definedName>
    <definedName name="Kh_6t_19" localSheetId="15">#REF!</definedName>
    <definedName name="Kh_6t_19" localSheetId="17">#REF!</definedName>
    <definedName name="Kh_6t_19">#REF!</definedName>
    <definedName name="Kh_6t_19_28" localSheetId="15">#REF!</definedName>
    <definedName name="Kh_6t_19_28" localSheetId="17">#REF!</definedName>
    <definedName name="Kh_6t_19_28">#REF!</definedName>
    <definedName name="Kh_6t_2" localSheetId="15">#REF!</definedName>
    <definedName name="Kh_6t_2" localSheetId="17">#REF!</definedName>
    <definedName name="Kh_6t_2">#REF!</definedName>
    <definedName name="Kh_6t_2_28" localSheetId="15">#REF!</definedName>
    <definedName name="Kh_6t_2_28" localSheetId="17">#REF!</definedName>
    <definedName name="Kh_6t_2_28">#REF!</definedName>
    <definedName name="Kh_6t_3" localSheetId="15">#REF!</definedName>
    <definedName name="Kh_6t_3" localSheetId="17">#REF!</definedName>
    <definedName name="Kh_6t_3">#REF!</definedName>
    <definedName name="Kh_6t_3_28" localSheetId="15">#REF!</definedName>
    <definedName name="Kh_6t_3_28" localSheetId="17">#REF!</definedName>
    <definedName name="Kh_6t_3_28">#REF!</definedName>
    <definedName name="Kh_6t_4" localSheetId="15">#REF!</definedName>
    <definedName name="Kh_6t_4" localSheetId="17">#REF!</definedName>
    <definedName name="Kh_6t_4">#REF!</definedName>
    <definedName name="Kh_6t_4_28" localSheetId="15">#REF!</definedName>
    <definedName name="Kh_6t_4_28" localSheetId="17">#REF!</definedName>
    <definedName name="Kh_6t_4_28">#REF!</definedName>
    <definedName name="Kh_6t_5" localSheetId="15">#REF!</definedName>
    <definedName name="Kh_6t_5" localSheetId="17">#REF!</definedName>
    <definedName name="Kh_6t_5">#REF!</definedName>
    <definedName name="Kh_6t_5_28" localSheetId="15">#REF!</definedName>
    <definedName name="Kh_6t_5_28" localSheetId="17">#REF!</definedName>
    <definedName name="Kh_6t_5_28">#REF!</definedName>
    <definedName name="Kh_6t_6" localSheetId="15">#REF!</definedName>
    <definedName name="Kh_6t_6" localSheetId="17">#REF!</definedName>
    <definedName name="Kh_6t_6">#REF!</definedName>
    <definedName name="Kh_6t_6_28" localSheetId="15">#REF!</definedName>
    <definedName name="Kh_6t_6_28" localSheetId="17">#REF!</definedName>
    <definedName name="Kh_6t_6_28">#REF!</definedName>
    <definedName name="Kh_6t_7" localSheetId="15">#REF!</definedName>
    <definedName name="Kh_6t_7" localSheetId="17">#REF!</definedName>
    <definedName name="Kh_6t_7">#REF!</definedName>
    <definedName name="Kh_6t_7_28" localSheetId="15">#REF!</definedName>
    <definedName name="Kh_6t_7_28" localSheetId="17">#REF!</definedName>
    <definedName name="Kh_6t_7_28">#REF!</definedName>
    <definedName name="Kh_6t_8" localSheetId="15">#REF!</definedName>
    <definedName name="Kh_6t_8" localSheetId="17">#REF!</definedName>
    <definedName name="Kh_6t_8">#REF!</definedName>
    <definedName name="Kh_6t_8_28" localSheetId="15">#REF!</definedName>
    <definedName name="Kh_6t_8_28" localSheetId="17">#REF!</definedName>
    <definedName name="Kh_6t_8_28">#REF!</definedName>
    <definedName name="Kh_6t_9" localSheetId="15">#REF!</definedName>
    <definedName name="Kh_6t_9" localSheetId="17">#REF!</definedName>
    <definedName name="Kh_6t_9">#REF!</definedName>
    <definedName name="Kh_6t_9_28" localSheetId="15">#REF!</definedName>
    <definedName name="Kh_6t_9_28" localSheetId="17">#REF!</definedName>
    <definedName name="Kh_6t_9_28">#REF!</definedName>
    <definedName name="KH_Chang" localSheetId="15">#REF!</definedName>
    <definedName name="KH_Chang" localSheetId="17">#REF!</definedName>
    <definedName name="KH_Chang">#REF!</definedName>
    <definedName name="KH_Chang_20" localSheetId="15">#REF!</definedName>
    <definedName name="KH_Chang_20" localSheetId="17">#REF!</definedName>
    <definedName name="KH_Chang_20">#REF!</definedName>
    <definedName name="KH_Chang_28" localSheetId="15">#REF!</definedName>
    <definedName name="KH_Chang_28" localSheetId="17">#REF!</definedName>
    <definedName name="KH_Chang_28">#REF!</definedName>
    <definedName name="Kh_q3_1" localSheetId="15">#REF!</definedName>
    <definedName name="Kh_q3_1" localSheetId="17">#REF!</definedName>
    <definedName name="Kh_q3_1">#REF!</definedName>
    <definedName name="Kh_q3_1_28" localSheetId="15">#REF!</definedName>
    <definedName name="Kh_q3_1_28" localSheetId="17">#REF!</definedName>
    <definedName name="Kh_q3_1_28">#REF!</definedName>
    <definedName name="Kh_q3_10" localSheetId="15">#REF!</definedName>
    <definedName name="Kh_q3_10" localSheetId="17">#REF!</definedName>
    <definedName name="Kh_q3_10">#REF!</definedName>
    <definedName name="Kh_q3_10_28" localSheetId="15">#REF!</definedName>
    <definedName name="Kh_q3_10_28" localSheetId="17">#REF!</definedName>
    <definedName name="Kh_q3_10_28">#REF!</definedName>
    <definedName name="Kh_q3_11" localSheetId="15">#REF!</definedName>
    <definedName name="Kh_q3_11" localSheetId="17">#REF!</definedName>
    <definedName name="Kh_q3_11">#REF!</definedName>
    <definedName name="Kh_q3_11_28" localSheetId="15">#REF!</definedName>
    <definedName name="Kh_q3_11_28" localSheetId="17">#REF!</definedName>
    <definedName name="Kh_q3_11_28">#REF!</definedName>
    <definedName name="Kh_q3_12" localSheetId="15">#REF!</definedName>
    <definedName name="Kh_q3_12" localSheetId="17">#REF!</definedName>
    <definedName name="Kh_q3_12">#REF!</definedName>
    <definedName name="Kh_q3_12_28" localSheetId="15">#REF!</definedName>
    <definedName name="Kh_q3_12_28" localSheetId="17">#REF!</definedName>
    <definedName name="Kh_q3_12_28">#REF!</definedName>
    <definedName name="Kh_q3_17" localSheetId="15">#REF!</definedName>
    <definedName name="Kh_q3_17" localSheetId="17">#REF!</definedName>
    <definedName name="Kh_q3_17">#REF!</definedName>
    <definedName name="Kh_q3_17_28" localSheetId="15">#REF!</definedName>
    <definedName name="Kh_q3_17_28" localSheetId="17">#REF!</definedName>
    <definedName name="Kh_q3_17_28">#REF!</definedName>
    <definedName name="Kh_q3_19" localSheetId="15">#REF!</definedName>
    <definedName name="Kh_q3_19" localSheetId="17">#REF!</definedName>
    <definedName name="Kh_q3_19">#REF!</definedName>
    <definedName name="Kh_q3_19_28" localSheetId="15">#REF!</definedName>
    <definedName name="Kh_q3_19_28" localSheetId="17">#REF!</definedName>
    <definedName name="Kh_q3_19_28">#REF!</definedName>
    <definedName name="Kh_q3_2" localSheetId="15">#REF!</definedName>
    <definedName name="Kh_q3_2" localSheetId="17">#REF!</definedName>
    <definedName name="Kh_q3_2">#REF!</definedName>
    <definedName name="Kh_q3_2_28" localSheetId="15">#REF!</definedName>
    <definedName name="Kh_q3_2_28" localSheetId="17">#REF!</definedName>
    <definedName name="Kh_q3_2_28">#REF!</definedName>
    <definedName name="Kh_q3_3" localSheetId="15">#REF!</definedName>
    <definedName name="Kh_q3_3" localSheetId="17">#REF!</definedName>
    <definedName name="Kh_q3_3">#REF!</definedName>
    <definedName name="Kh_q3_3_28" localSheetId="15">#REF!</definedName>
    <definedName name="Kh_q3_3_28" localSheetId="17">#REF!</definedName>
    <definedName name="Kh_q3_3_28">#REF!</definedName>
    <definedName name="Kh_q3_4" localSheetId="15">#REF!</definedName>
    <definedName name="Kh_q3_4" localSheetId="17">#REF!</definedName>
    <definedName name="Kh_q3_4">#REF!</definedName>
    <definedName name="Kh_q3_4_28" localSheetId="15">#REF!</definedName>
    <definedName name="Kh_q3_4_28" localSheetId="17">#REF!</definedName>
    <definedName name="Kh_q3_4_28">#REF!</definedName>
    <definedName name="Kh_q3_5" localSheetId="15">#REF!</definedName>
    <definedName name="Kh_q3_5" localSheetId="17">#REF!</definedName>
    <definedName name="Kh_q3_5">#REF!</definedName>
    <definedName name="Kh_q3_5_28" localSheetId="15">#REF!</definedName>
    <definedName name="Kh_q3_5_28" localSheetId="17">#REF!</definedName>
    <definedName name="Kh_q3_5_28">#REF!</definedName>
    <definedName name="Kh_q3_6" localSheetId="15">#REF!</definedName>
    <definedName name="Kh_q3_6" localSheetId="17">#REF!</definedName>
    <definedName name="Kh_q3_6">#REF!</definedName>
    <definedName name="Kh_q3_6_28" localSheetId="15">#REF!</definedName>
    <definedName name="Kh_q3_6_28" localSheetId="17">#REF!</definedName>
    <definedName name="Kh_q3_6_28">#REF!</definedName>
    <definedName name="Kh_q3_7" localSheetId="15">#REF!</definedName>
    <definedName name="Kh_q3_7" localSheetId="17">#REF!</definedName>
    <definedName name="Kh_q3_7">#REF!</definedName>
    <definedName name="Kh_q3_7_28" localSheetId="15">#REF!</definedName>
    <definedName name="Kh_q3_7_28" localSheetId="17">#REF!</definedName>
    <definedName name="Kh_q3_7_28">#REF!</definedName>
    <definedName name="Kh_q3_8" localSheetId="15">#REF!</definedName>
    <definedName name="Kh_q3_8" localSheetId="17">#REF!</definedName>
    <definedName name="Kh_q3_8">#REF!</definedName>
    <definedName name="Kh_q3_8_28" localSheetId="15">#REF!</definedName>
    <definedName name="Kh_q3_8_28" localSheetId="17">#REF!</definedName>
    <definedName name="Kh_q3_8_28">#REF!</definedName>
    <definedName name="Kh_q3_9" localSheetId="15">#REF!</definedName>
    <definedName name="Kh_q3_9" localSheetId="17">#REF!</definedName>
    <definedName name="Kh_q3_9">#REF!</definedName>
    <definedName name="Kh_q3_9_28" localSheetId="15">#REF!</definedName>
    <definedName name="Kh_q3_9_28" localSheetId="17">#REF!</definedName>
    <definedName name="Kh_q3_9_28">#REF!</definedName>
    <definedName name="kh3.0" localSheetId="15">#REF!</definedName>
    <definedName name="kh3.0" localSheetId="17">#REF!</definedName>
    <definedName name="kh3.0">#REF!</definedName>
    <definedName name="kh3.0_20" localSheetId="15">#REF!</definedName>
    <definedName name="kh3.0_20" localSheetId="17">#REF!</definedName>
    <definedName name="kh3.0_20">#REF!</definedName>
    <definedName name="kh3.0_28" localSheetId="15">#REF!</definedName>
    <definedName name="kh3.0_28" localSheetId="17">#REF!</definedName>
    <definedName name="kh3.0_28">#REF!</definedName>
    <definedName name="kha" localSheetId="15">#REF!</definedName>
    <definedName name="kha" localSheetId="16">#REF!</definedName>
    <definedName name="kha" localSheetId="17">#REF!</definedName>
    <definedName name="kha" localSheetId="14">#REF!</definedName>
    <definedName name="kha" localSheetId="20">#REF!</definedName>
    <definedName name="kha">#REF!</definedName>
    <definedName name="Khac" localSheetId="19">#N/A</definedName>
    <definedName name="Khac" localSheetId="20">#N/A</definedName>
    <definedName name="khac">2</definedName>
    <definedName name="Khâi" localSheetId="15">#REF!</definedName>
    <definedName name="Khâi" localSheetId="17">#REF!</definedName>
    <definedName name="Khâi">#REF!</definedName>
    <definedName name="Khâi_20" localSheetId="15">#REF!</definedName>
    <definedName name="Khâi_20" localSheetId="17">#REF!</definedName>
    <definedName name="Khâi_20">#REF!</definedName>
    <definedName name="Khâi_28" localSheetId="15">#REF!</definedName>
    <definedName name="Khâi_28" localSheetId="17">#REF!</definedName>
    <definedName name="Khâi_28">#REF!</definedName>
    <definedName name="khanang" localSheetId="15">#REF!</definedName>
    <definedName name="khanang" localSheetId="17">#REF!</definedName>
    <definedName name="khanang">#REF!</definedName>
    <definedName name="khanang_20" localSheetId="15">#REF!</definedName>
    <definedName name="khanang_20" localSheetId="17">#REF!</definedName>
    <definedName name="khanang_20">#REF!</definedName>
    <definedName name="khanang_28" localSheetId="15">#REF!</definedName>
    <definedName name="khanang_28" localSheetId="17">#REF!</definedName>
    <definedName name="khanang_28">#REF!</definedName>
    <definedName name="Khanh" localSheetId="15">#REF!</definedName>
    <definedName name="Khanh" localSheetId="17">#REF!</definedName>
    <definedName name="Khanh">#REF!</definedName>
    <definedName name="Khanh_20" localSheetId="15">#REF!</definedName>
    <definedName name="Khanh_20" localSheetId="17">#REF!</definedName>
    <definedName name="Khanh_20">#REF!</definedName>
    <definedName name="Khanhdonnoitrunggiannoidieuchinh">"$#REF!.$B$621:$D$648"</definedName>
    <definedName name="Khanhdonnoitrunggiannoidieuchinh_26" localSheetId="15">#REF!</definedName>
    <definedName name="Khanhdonnoitrunggiannoidieuchinh_26" localSheetId="17">#REF!</definedName>
    <definedName name="Khanhdonnoitrunggiannoidieuchinh_26">#REF!</definedName>
    <definedName name="Khanhdonnoitrunggiannoidieuchinh_28" localSheetId="15">#REF!</definedName>
    <definedName name="Khanhdonnoitrunggiannoidieuchinh_28" localSheetId="17">#REF!</definedName>
    <definedName name="Khanhdonnoitrunggiannoidieuchinh_28">#REF!</definedName>
    <definedName name="Khanhdonnoitrunggiannoidieuchinh_3">"$#REF!.$B$621:$D$648"</definedName>
    <definedName name="kheve" localSheetId="15">#REF!</definedName>
    <definedName name="kheve" localSheetId="17">#REF!</definedName>
    <definedName name="kheve">#REF!</definedName>
    <definedName name="khla09" localSheetId="15" hidden="1">{"'Sheet1'!$L$16"}</definedName>
    <definedName name="khla09" localSheetId="16" hidden="1">{"'Sheet1'!$L$16"}</definedName>
    <definedName name="khla09" localSheetId="17" hidden="1">{"'Sheet1'!$L$16"}</definedName>
    <definedName name="khla09" localSheetId="14" hidden="1">{"'Sheet1'!$L$16"}</definedName>
    <definedName name="khla09" hidden="1">{"'Sheet1'!$L$16"}</definedName>
    <definedName name="KHldatcat" localSheetId="15">#REF!</definedName>
    <definedName name="KHldatcat" localSheetId="17">#REF!</definedName>
    <definedName name="KHldatcat">#REF!</definedName>
    <definedName name="KHldatcat_20" localSheetId="15">#REF!</definedName>
    <definedName name="KHldatcat_20" localSheetId="17">#REF!</definedName>
    <definedName name="KHldatcat_20">#REF!</definedName>
    <definedName name="KHldatcat_28" localSheetId="15">#REF!</definedName>
    <definedName name="KHldatcat_28" localSheetId="17">#REF!</definedName>
    <definedName name="KHldatcat_28">#REF!</definedName>
    <definedName name="khoan" localSheetId="15">#REF!</definedName>
    <definedName name="khoan" localSheetId="17">#REF!</definedName>
    <definedName name="khoan">#REF!</definedName>
    <definedName name="khoan4.5kw" localSheetId="15">#REF!</definedName>
    <definedName name="khoan4.5kw" localSheetId="17">#REF!</definedName>
    <definedName name="khoan4.5kw">#REF!</definedName>
    <definedName name="khoan4.5kw_20" localSheetId="15">#REF!</definedName>
    <definedName name="khoan4.5kw_20" localSheetId="17">#REF!</definedName>
    <definedName name="khoan4.5kw_20">#REF!</definedName>
    <definedName name="khoan42" localSheetId="15">#REF!</definedName>
    <definedName name="khoan42" localSheetId="17">#REF!</definedName>
    <definedName name="khoan42">#REF!</definedName>
    <definedName name="khoanbt" localSheetId="15">#REF!</definedName>
    <definedName name="khoanbt" localSheetId="17">#REF!</definedName>
    <definedName name="khoanbt">#REF!</definedName>
    <definedName name="khoanbt_20" localSheetId="15">#REF!</definedName>
    <definedName name="khoanbt_20" localSheetId="17">#REF!</definedName>
    <definedName name="khoanbt_20">#REF!</definedName>
    <definedName name="khoanbt_28" localSheetId="15">#REF!</definedName>
    <definedName name="khoanbt_28" localSheetId="17">#REF!</definedName>
    <definedName name="khoanbt_28">#REF!</definedName>
    <definedName name="khoanBT1.5KW" localSheetId="15">#REF!</definedName>
    <definedName name="khoanBT1.5KW" localSheetId="17">#REF!</definedName>
    <definedName name="khoanBT1.5KW">#REF!</definedName>
    <definedName name="khoanBT1.5KW_20" localSheetId="15">#REF!</definedName>
    <definedName name="khoanBT1.5KW_20" localSheetId="17">#REF!</definedName>
    <definedName name="khoanBT1.5KW_20">#REF!</definedName>
    <definedName name="khoand" localSheetId="15">#REF!</definedName>
    <definedName name="khoand" localSheetId="17">#REF!</definedName>
    <definedName name="khoand">#REF!</definedName>
    <definedName name="khoand_20" localSheetId="15">#REF!</definedName>
    <definedName name="khoand_20" localSheetId="17">#REF!</definedName>
    <definedName name="khoand_20">#REF!</definedName>
    <definedName name="khoand_28" localSheetId="15">#REF!</definedName>
    <definedName name="khoand_28" localSheetId="17">#REF!</definedName>
    <definedName name="khoand_28">#REF!</definedName>
    <definedName name="khoanda" localSheetId="15">#REF!</definedName>
    <definedName name="khoanda" localSheetId="17">#REF!</definedName>
    <definedName name="khoanda">#REF!</definedName>
    <definedName name="khoanda_20" localSheetId="15">#REF!</definedName>
    <definedName name="khoanda_20" localSheetId="17">#REF!</definedName>
    <definedName name="khoanda_20">#REF!</definedName>
    <definedName name="khoanda_28" localSheetId="15">#REF!</definedName>
    <definedName name="khoanda_28" localSheetId="17">#REF!</definedName>
    <definedName name="khoanda_28">#REF!</definedName>
    <definedName name="khoannhoi" localSheetId="15">#REF!</definedName>
    <definedName name="khoannhoi" localSheetId="17">#REF!</definedName>
    <definedName name="khoannhoi">#REF!</definedName>
    <definedName name="khoannhoi_20" localSheetId="15">#REF!</definedName>
    <definedName name="khoannhoi_20" localSheetId="17">#REF!</definedName>
    <definedName name="khoannhoi_20">#REF!</definedName>
    <definedName name="khoannhoi_28" localSheetId="15">#REF!</definedName>
    <definedName name="khoannhoi_28" localSheetId="17">#REF!</definedName>
    <definedName name="khoannhoi_28">#REF!</definedName>
    <definedName name="khoansat" localSheetId="15">#REF!</definedName>
    <definedName name="khoansat" localSheetId="17">#REF!</definedName>
    <definedName name="khoansat">#REF!</definedName>
    <definedName name="khoansat_20" localSheetId="15">#REF!</definedName>
    <definedName name="khoansat_20" localSheetId="17">#REF!</definedName>
    <definedName name="khoansat_20">#REF!</definedName>
    <definedName name="khoansat_28" localSheetId="15">#REF!</definedName>
    <definedName name="khoansat_28" localSheetId="17">#REF!</definedName>
    <definedName name="khoansat_28">#REF!</definedName>
    <definedName name="khoanthep" localSheetId="15">#REF!</definedName>
    <definedName name="khoanthep" localSheetId="17">#REF!</definedName>
    <definedName name="khoanthep">#REF!</definedName>
    <definedName name="khoanthep_20" localSheetId="15">#REF!</definedName>
    <definedName name="khoanthep_20" localSheetId="17">#REF!</definedName>
    <definedName name="khoanthep_20">#REF!</definedName>
    <definedName name="khoanthep_28" localSheetId="15">#REF!</definedName>
    <definedName name="khoanthep_28" localSheetId="17">#REF!</definedName>
    <definedName name="khoanthep_28">#REF!</definedName>
    <definedName name="khoanxd" localSheetId="15">#REF!</definedName>
    <definedName name="khoanxd" localSheetId="17">#REF!</definedName>
    <definedName name="khoanxd">#REF!</definedName>
    <definedName name="khoanxd_20" localSheetId="15">#REF!</definedName>
    <definedName name="khoanxd_20" localSheetId="17">#REF!</definedName>
    <definedName name="khoanxd_20">#REF!</definedName>
    <definedName name="khoanxd_28" localSheetId="15">#REF!</definedName>
    <definedName name="khoanxd_28" localSheetId="17">#REF!</definedName>
    <definedName name="khoanxd_28">#REF!</definedName>
    <definedName name="Khocau" localSheetId="15">#REF!</definedName>
    <definedName name="Khocau" localSheetId="17">#REF!</definedName>
    <definedName name="Khocau">#REF!</definedName>
    <definedName name="KHOI_LUONG_DAT_DAO_DAP" localSheetId="15">#REF!</definedName>
    <definedName name="KHOI_LUONG_DAT_DAO_DAP" localSheetId="17">#REF!</definedName>
    <definedName name="KHOI_LUONG_DAT_DAO_DAP">#REF!</definedName>
    <definedName name="KHOILUONGTL" localSheetId="15">#REF!</definedName>
    <definedName name="KHOILUONGTL" localSheetId="17">#REF!</definedName>
    <definedName name="KHOILUONGTL">#REF!</definedName>
    <definedName name="khong" localSheetId="15">#REF!</definedName>
    <definedName name="khong" localSheetId="17">#REF!</definedName>
    <definedName name="khong">#REF!</definedName>
    <definedName name="khong_20" localSheetId="15">#REF!</definedName>
    <definedName name="khong_20" localSheetId="17">#REF!</definedName>
    <definedName name="khong_20">#REF!</definedName>
    <definedName name="khong_28" localSheetId="15">#REF!</definedName>
    <definedName name="khong_28" localSheetId="17">#REF!</definedName>
    <definedName name="khong_28">#REF!</definedName>
    <definedName name="Khong_can_doi">#N/A</definedName>
    <definedName name="khongtruotgia" localSheetId="15" hidden="1">{"'Sheet1'!$L$16"}</definedName>
    <definedName name="khongtruotgia" localSheetId="16" hidden="1">{"'Sheet1'!$L$16"}</definedName>
    <definedName name="khongtruotgia" localSheetId="17" hidden="1">{"'Sheet1'!$L$16"}</definedName>
    <definedName name="khongtruotgia" localSheetId="14" hidden="1">{"'Sheet1'!$L$16"}</definedName>
    <definedName name="khongtruotgia" hidden="1">{"'Sheet1'!$L$16"}</definedName>
    <definedName name="Khung" localSheetId="15">#REF!</definedName>
    <definedName name="Khung" localSheetId="17">#REF!</definedName>
    <definedName name="Khung">#REF!</definedName>
    <definedName name="Khung_20" localSheetId="15">#REF!</definedName>
    <definedName name="Khung_20" localSheetId="17">#REF!</definedName>
    <definedName name="Khung_20">#REF!</definedName>
    <definedName name="Khung_28" localSheetId="15">#REF!</definedName>
    <definedName name="Khung_28" localSheetId="17">#REF!</definedName>
    <definedName name="Khung_28">#REF!</definedName>
    <definedName name="KhuyenmaiUPS">"AutoShape 264"</definedName>
    <definedName name="khvh09" localSheetId="15" hidden="1">{"'Sheet1'!$L$16"}</definedName>
    <definedName name="khvh09" localSheetId="16" hidden="1">{"'Sheet1'!$L$16"}</definedName>
    <definedName name="khvh09" localSheetId="17" hidden="1">{"'Sheet1'!$L$16"}</definedName>
    <definedName name="khvh09" localSheetId="14" hidden="1">{"'Sheet1'!$L$16"}</definedName>
    <definedName name="khvh09" hidden="1">{"'Sheet1'!$L$16"}</definedName>
    <definedName name="khvx09" localSheetId="15" hidden="1">{#N/A,#N/A,FALSE,"Chi tiÆt"}</definedName>
    <definedName name="khvx09" localSheetId="16" hidden="1">{#N/A,#N/A,FALSE,"Chi tiÆt"}</definedName>
    <definedName name="khvx09" localSheetId="17" hidden="1">{#N/A,#N/A,FALSE,"Chi tiÆt"}</definedName>
    <definedName name="khvx09" localSheetId="14" hidden="1">{#N/A,#N/A,FALSE,"Chi tiÆt"}</definedName>
    <definedName name="khvx09" hidden="1">{#N/A,#N/A,FALSE,"Chi tiÆt"}</definedName>
    <definedName name="KHYt09" localSheetId="15" hidden="1">{"'Sheet1'!$L$16"}</definedName>
    <definedName name="KHYt09" localSheetId="16" hidden="1">{"'Sheet1'!$L$16"}</definedName>
    <definedName name="KHYt09" localSheetId="17" hidden="1">{"'Sheet1'!$L$16"}</definedName>
    <definedName name="KHYt09" localSheetId="14" hidden="1">{"'Sheet1'!$L$16"}</definedName>
    <definedName name="KHYt09" hidden="1">{"'Sheet1'!$L$16"}</definedName>
    <definedName name="ki" localSheetId="15">#REF!</definedName>
    <definedName name="ki" localSheetId="17">#REF!</definedName>
    <definedName name="ki">#REF!</definedName>
    <definedName name="ki_28" localSheetId="15">#REF!</definedName>
    <definedName name="ki_28" localSheetId="17">#REF!</definedName>
    <definedName name="ki_28">#REF!</definedName>
    <definedName name="kich" localSheetId="15">#REF!</definedName>
    <definedName name="kich" localSheetId="17">#REF!</definedName>
    <definedName name="kich">#REF!</definedName>
    <definedName name="kich_20" localSheetId="15">#REF!</definedName>
    <definedName name="kich_20" localSheetId="17">#REF!</definedName>
    <definedName name="kich_20">#REF!</definedName>
    <definedName name="kich_28" localSheetId="15">#REF!</definedName>
    <definedName name="kich_28" localSheetId="17">#REF!</definedName>
    <definedName name="kich_28">#REF!</definedName>
    <definedName name="kich18" localSheetId="15">#REF!</definedName>
    <definedName name="kich18" localSheetId="17">#REF!</definedName>
    <definedName name="kich18">#REF!</definedName>
    <definedName name="kich18_20" localSheetId="15">#REF!</definedName>
    <definedName name="kich18_20" localSheetId="17">#REF!</definedName>
    <definedName name="kich18_20">#REF!</definedName>
    <definedName name="kich18_28" localSheetId="15">#REF!</definedName>
    <definedName name="kich18_28" localSheetId="17">#REF!</definedName>
    <definedName name="kich18_28">#REF!</definedName>
    <definedName name="kich250" localSheetId="15">#REF!</definedName>
    <definedName name="kich250" localSheetId="17">#REF!</definedName>
    <definedName name="kich250">#REF!</definedName>
    <definedName name="kich250_20" localSheetId="15">#REF!</definedName>
    <definedName name="kich250_20" localSheetId="17">#REF!</definedName>
    <definedName name="kich250_20">#REF!</definedName>
    <definedName name="kich250_28" localSheetId="15">#REF!</definedName>
    <definedName name="kich250_28" localSheetId="17">#REF!</definedName>
    <definedName name="kich250_28">#REF!</definedName>
    <definedName name="kich250T" localSheetId="15">#REF!</definedName>
    <definedName name="kich250T" localSheetId="17">#REF!</definedName>
    <definedName name="kich250T">#REF!</definedName>
    <definedName name="kich250T_20" localSheetId="15">#REF!</definedName>
    <definedName name="kich250T_20" localSheetId="17">#REF!</definedName>
    <definedName name="kich250T_20">#REF!</definedName>
    <definedName name="kich500" localSheetId="15">#REF!</definedName>
    <definedName name="kich500" localSheetId="17">#REF!</definedName>
    <definedName name="kich500">#REF!</definedName>
    <definedName name="kich500_20" localSheetId="15">#REF!</definedName>
    <definedName name="kich500_20" localSheetId="17">#REF!</definedName>
    <definedName name="kich500_20">#REF!</definedName>
    <definedName name="kich500_28" localSheetId="15">#REF!</definedName>
    <definedName name="kich500_28" localSheetId="17">#REF!</definedName>
    <definedName name="kich500_28">#REF!</definedName>
    <definedName name="kich500T" localSheetId="15">#REF!</definedName>
    <definedName name="kich500T" localSheetId="17">#REF!</definedName>
    <definedName name="kich500T">#REF!</definedName>
    <definedName name="kich500T_20" localSheetId="15">#REF!</definedName>
    <definedName name="kich500T_20" localSheetId="17">#REF!</definedName>
    <definedName name="kich500T_20">#REF!</definedName>
    <definedName name="kiem" localSheetId="15">#REF!</definedName>
    <definedName name="kiem" localSheetId="16">#REF!</definedName>
    <definedName name="kiem" localSheetId="17">#REF!</definedName>
    <definedName name="kiem" localSheetId="14">#REF!</definedName>
    <definedName name="kiem" localSheetId="20">#REF!</definedName>
    <definedName name="kiem">#REF!</definedName>
    <definedName name="kiem_20" localSheetId="15">#REF!</definedName>
    <definedName name="kiem_20" localSheetId="17">#REF!</definedName>
    <definedName name="kiem_20">#REF!</definedName>
    <definedName name="kiem_28" localSheetId="15">#REF!</definedName>
    <definedName name="kiem_28" localSheetId="17">#REF!</definedName>
    <definedName name="kiem_28">#REF!</definedName>
    <definedName name="Kiem_tra_trung_ten" localSheetId="15">#REF!</definedName>
    <definedName name="Kiem_tra_trung_ten" localSheetId="16">#REF!</definedName>
    <definedName name="Kiem_tra_trung_ten" localSheetId="17">#REF!</definedName>
    <definedName name="Kiem_tra_trung_ten" localSheetId="14">#REF!</definedName>
    <definedName name="Kiem_tra_trung_ten" localSheetId="19">#REF!</definedName>
    <definedName name="Kiem_tra_trung_ten" localSheetId="20">#REF!</definedName>
    <definedName name="Kiem_tra_trung_ten">#REF!</definedName>
    <definedName name="Kiem_tra_trung_ten_20" localSheetId="15">#REF!</definedName>
    <definedName name="Kiem_tra_trung_ten_20" localSheetId="17">#REF!</definedName>
    <definedName name="Kiem_tra_trung_ten_20">#REF!</definedName>
    <definedName name="Kiem_tra_trung_ten_28" localSheetId="15">#REF!</definedName>
    <definedName name="Kiem_tra_trung_ten_28" localSheetId="17">#REF!</definedName>
    <definedName name="Kiem_tra_trung_ten_28">#REF!</definedName>
    <definedName name="KINH_PHI_DEN_BU" localSheetId="15">#REF!</definedName>
    <definedName name="KINH_PHI_DEN_BU" localSheetId="17">#REF!</definedName>
    <definedName name="KINH_PHI_DEN_BU">#REF!</definedName>
    <definedName name="KINH_PHI_DZ0.4KV" localSheetId="15">#REF!</definedName>
    <definedName name="KINH_PHI_DZ0.4KV" localSheetId="17">#REF!</definedName>
    <definedName name="KINH_PHI_DZ0.4KV">#REF!</definedName>
    <definedName name="KINH_PHI_KHAO_SAT__LAP_BCNCKT__TKKTTC" localSheetId="15">#REF!</definedName>
    <definedName name="KINH_PHI_KHAO_SAT__LAP_BCNCKT__TKKTTC" localSheetId="17">#REF!</definedName>
    <definedName name="KINH_PHI_KHAO_SAT__LAP_BCNCKT__TKKTTC">#REF!</definedName>
    <definedName name="KINH_PHI_KHO_BAI" localSheetId="15">#REF!</definedName>
    <definedName name="KINH_PHI_KHO_BAI" localSheetId="17">#REF!</definedName>
    <definedName name="KINH_PHI_KHO_BAI">#REF!</definedName>
    <definedName name="kip" localSheetId="15">#REF!</definedName>
    <definedName name="kip" localSheetId="17">#REF!</definedName>
    <definedName name="kip">#REF!</definedName>
    <definedName name="kip_28" localSheetId="15">#REF!</definedName>
    <definedName name="kip_28" localSheetId="17">#REF!</definedName>
    <definedName name="kip_28">#REF!</definedName>
    <definedName name="kj" localSheetId="15" hidden="1">{"'Sheet1'!$L$16"}</definedName>
    <definedName name="kj" localSheetId="16" hidden="1">{"'Sheet1'!$L$16"}</definedName>
    <definedName name="kj" localSheetId="17" hidden="1">{"'Sheet1'!$L$16"}</definedName>
    <definedName name="kj" localSheetId="14" hidden="1">{"'Sheet1'!$L$16"}</definedName>
    <definedName name="kj" hidden="1">{"'Sheet1'!$L$16"}</definedName>
    <definedName name="kj_20" localSheetId="15">#REF!</definedName>
    <definedName name="kj_20" localSheetId="17">#REF!</definedName>
    <definedName name="kj_20">#REF!</definedName>
    <definedName name="kj_28" localSheetId="15">#REF!</definedName>
    <definedName name="kj_28" localSheetId="17">#REF!</definedName>
    <definedName name="kj_28">#REF!</definedName>
    <definedName name="kjhgfvbn" localSheetId="15">#REF!</definedName>
    <definedName name="kjhgfvbn" localSheetId="17">#REF!</definedName>
    <definedName name="kjhgfvbn">#REF!</definedName>
    <definedName name="kjhgfvbn_1" localSheetId="15">#REF!</definedName>
    <definedName name="kjhgfvbn_1" localSheetId="17">#REF!</definedName>
    <definedName name="kjhgfvbn_1">#REF!</definedName>
    <definedName name="kjhgfvbn_2" localSheetId="15">#REF!</definedName>
    <definedName name="kjhgfvbn_2" localSheetId="17">#REF!</definedName>
    <definedName name="kjhgfvbn_2">#REF!</definedName>
    <definedName name="kjhgfvbn_20" localSheetId="15">#REF!</definedName>
    <definedName name="kjhgfvbn_20" localSheetId="17">#REF!</definedName>
    <definedName name="kjhgfvbn_20">#REF!</definedName>
    <definedName name="kjhgfvbn_25" localSheetId="15">#REF!</definedName>
    <definedName name="kjhgfvbn_25" localSheetId="17">#REF!</definedName>
    <definedName name="kjhgfvbn_25">#REF!</definedName>
    <definedName name="kjk" localSheetId="15">#REF!</definedName>
    <definedName name="kjk" localSheetId="17">#REF!</definedName>
    <definedName name="kjk">#REF!</definedName>
    <definedName name="kjk_20" localSheetId="15">#REF!</definedName>
    <definedName name="kjk_20" localSheetId="17">#REF!</definedName>
    <definedName name="kjk_20">#REF!</definedName>
    <definedName name="kjk_28" localSheetId="15">#REF!</definedName>
    <definedName name="kjk_28" localSheetId="17">#REF!</definedName>
    <definedName name="kjk_28">#REF!</definedName>
    <definedName name="kk" localSheetId="15">#REF!</definedName>
    <definedName name="kk" localSheetId="17">#REF!</definedName>
    <definedName name="kk">#REF!</definedName>
    <definedName name="kk_28" localSheetId="15">#REF!</definedName>
    <definedName name="kk_28" localSheetId="17">#REF!</definedName>
    <definedName name="kk_28">#REF!</definedName>
    <definedName name="KKE_Sheet10_List" localSheetId="15">#REF!</definedName>
    <definedName name="KKE_Sheet10_List" localSheetId="16">#REF!</definedName>
    <definedName name="KKE_Sheet10_List" localSheetId="17">#REF!</definedName>
    <definedName name="KKE_Sheet10_List" localSheetId="14">#REF!</definedName>
    <definedName name="KKE_Sheet10_List">#REF!</definedName>
    <definedName name="KKE_Sheet10_List_20" localSheetId="15">#REF!</definedName>
    <definedName name="KKE_Sheet10_List_20" localSheetId="17">#REF!</definedName>
    <definedName name="KKE_Sheet10_List_20">#REF!</definedName>
    <definedName name="KKE_Sheet10_List_28" localSheetId="15">#REF!</definedName>
    <definedName name="KKE_Sheet10_List_28" localSheetId="17">#REF!</definedName>
    <definedName name="KKE_Sheet10_List_28">#REF!</definedName>
    <definedName name="kkk" localSheetId="15">#REF!</definedName>
    <definedName name="kkk" localSheetId="17">#REF!</definedName>
    <definedName name="kkk">#REF!</definedName>
    <definedName name="kkk_28" localSheetId="15">#REF!</definedName>
    <definedName name="kkk_28" localSheetId="17">#REF!</definedName>
    <definedName name="kkk_28">#REF!</definedName>
    <definedName name="kkkkkkkkkkkk" localSheetId="15">#REF!</definedName>
    <definedName name="kkkkkkkkkkkk" localSheetId="16">#REF!</definedName>
    <definedName name="kkkkkkkkkkkk" localSheetId="17">#REF!</definedName>
    <definedName name="kkkkkkkkkkkk" localSheetId="14">#REF!</definedName>
    <definedName name="kkkkkkkkkkkk" localSheetId="20">#REF!</definedName>
    <definedName name="kkkkkkkkkkkk">#REF!</definedName>
    <definedName name="kkkkkkkkkkkkkkk" localSheetId="15">#REF!</definedName>
    <definedName name="kkkkkkkkkkkkkkk" localSheetId="16">#REF!</definedName>
    <definedName name="kkkkkkkkkkkkkkk" localSheetId="17">#REF!</definedName>
    <definedName name="kkkkkkkkkkkkkkk" localSheetId="14">#REF!</definedName>
    <definedName name="kkkkkkkkkkkkkkk" localSheetId="20">#REF!</definedName>
    <definedName name="kkkkkkkkkkkkkkk">#REF!</definedName>
    <definedName name="kl">"$#REF!.$B$113:$C$126"</definedName>
    <definedName name="KL_1" localSheetId="15">#REF!</definedName>
    <definedName name="KL_1" localSheetId="17">#REF!</definedName>
    <definedName name="KL_1">#REF!</definedName>
    <definedName name="KL_2" localSheetId="15">#REF!</definedName>
    <definedName name="KL_2" localSheetId="17">#REF!</definedName>
    <definedName name="KL_2">#REF!</definedName>
    <definedName name="kl_26" localSheetId="15">#REF!</definedName>
    <definedName name="kl_26" localSheetId="17">#REF!</definedName>
    <definedName name="kl_26">#REF!</definedName>
    <definedName name="kl_28" localSheetId="15">#REF!</definedName>
    <definedName name="kl_28" localSheetId="17">#REF!</definedName>
    <definedName name="kl_28">#REF!</definedName>
    <definedName name="kl_3">"$#REF!.$B$113:$C$126"</definedName>
    <definedName name="KL_C" localSheetId="15">#REF!</definedName>
    <definedName name="KL_C" localSheetId="17">#REF!</definedName>
    <definedName name="KL_C">#REF!</definedName>
    <definedName name="KL_cau" localSheetId="15">#REF!</definedName>
    <definedName name="KL_cau" localSheetId="17">#REF!</definedName>
    <definedName name="KL_cau">#REF!</definedName>
    <definedName name="kl_ME" localSheetId="15">#REF!</definedName>
    <definedName name="kl_ME" localSheetId="17">#REF!</definedName>
    <definedName name="kl_ME">#REF!</definedName>
    <definedName name="kl1_20" localSheetId="15">#REF!</definedName>
    <definedName name="kl1_20" localSheetId="17">#REF!</definedName>
    <definedName name="kl1_20">#REF!</definedName>
    <definedName name="kl1_28" localSheetId="15">#REF!</definedName>
    <definedName name="kl1_28" localSheetId="17">#REF!</definedName>
    <definedName name="kl1_28">#REF!</definedName>
    <definedName name="KLC" localSheetId="15">#REF!</definedName>
    <definedName name="KLC" localSheetId="17">#REF!</definedName>
    <definedName name="KLC">#REF!</definedName>
    <definedName name="KLC_20" localSheetId="15">#REF!</definedName>
    <definedName name="KLC_20" localSheetId="17">#REF!</definedName>
    <definedName name="KLC_20">#REF!</definedName>
    <definedName name="KLC_28" localSheetId="15">#REF!</definedName>
    <definedName name="KLC_28" localSheetId="17">#REF!</definedName>
    <definedName name="KLC_28">#REF!</definedName>
    <definedName name="klcau" localSheetId="15">#REF!</definedName>
    <definedName name="klcau" localSheetId="17">#REF!</definedName>
    <definedName name="klcau">#REF!</definedName>
    <definedName name="klctbb" localSheetId="15">#REF!</definedName>
    <definedName name="klctbb" localSheetId="17">#REF!</definedName>
    <definedName name="klctbb">#REF!</definedName>
    <definedName name="kld" localSheetId="15">#REF!</definedName>
    <definedName name="kld" localSheetId="17">#REF!</definedName>
    <definedName name="kld">#REF!</definedName>
    <definedName name="kldd1p">"$#REF!.#REF!$#REF!"</definedName>
    <definedName name="kldd1p_26" localSheetId="15">#REF!</definedName>
    <definedName name="kldd1p_26" localSheetId="17">#REF!</definedName>
    <definedName name="kldd1p_26">#REF!</definedName>
    <definedName name="kldd1p_28" localSheetId="15">#REF!</definedName>
    <definedName name="kldd1p_28" localSheetId="17">#REF!</definedName>
    <definedName name="kldd1p_28">#REF!</definedName>
    <definedName name="kldd1p_3">"$#REF!.#REF!$#REF!"</definedName>
    <definedName name="kldd3p">NA()</definedName>
    <definedName name="kldd3p_26" localSheetId="15">#REF!</definedName>
    <definedName name="kldd3p_26" localSheetId="17">#REF!</definedName>
    <definedName name="kldd3p_26">#REF!</definedName>
    <definedName name="kldd3p_28" localSheetId="15">#REF!</definedName>
    <definedName name="kldd3p_28" localSheetId="17">#REF!</definedName>
    <definedName name="kldd3p_28">#REF!</definedName>
    <definedName name="kldd3p_3">NA()</definedName>
    <definedName name="KLduonggiaods" localSheetId="15" hidden="1">{"'Sheet1'!$L$16"}</definedName>
    <definedName name="KLduonggiaods" localSheetId="16" hidden="1">{"'Sheet1'!$L$16"}</definedName>
    <definedName name="KLduonggiaods" localSheetId="17" hidden="1">{"'Sheet1'!$L$16"}</definedName>
    <definedName name="KLduonggiaods" localSheetId="14" hidden="1">{"'Sheet1'!$L$16"}</definedName>
    <definedName name="KLduonggiaods" hidden="1">{"'Sheet1'!$L$16"}</definedName>
    <definedName name="kldv">#N/A</definedName>
    <definedName name="KLFMAX" localSheetId="15">#REF!</definedName>
    <definedName name="KLFMAX" localSheetId="17">#REF!</definedName>
    <definedName name="KLFMAX">#REF!</definedName>
    <definedName name="KLFMAX_20" localSheetId="15">#REF!</definedName>
    <definedName name="KLFMAX_20" localSheetId="17">#REF!</definedName>
    <definedName name="KLFMAX_20">#REF!</definedName>
    <definedName name="KLFMAX_28" localSheetId="15">#REF!</definedName>
    <definedName name="KLFMAX_28" localSheetId="17">#REF!</definedName>
    <definedName name="KLFMAX_28">#REF!</definedName>
    <definedName name="KLFMIN" localSheetId="15">#REF!</definedName>
    <definedName name="KLFMIN" localSheetId="17">#REF!</definedName>
    <definedName name="KLFMIN">#REF!</definedName>
    <definedName name="KLFMIN_20" localSheetId="15">#REF!</definedName>
    <definedName name="KLFMIN_20" localSheetId="17">#REF!</definedName>
    <definedName name="KLFMIN_20">#REF!</definedName>
    <definedName name="KLFMIN_28" localSheetId="15">#REF!</definedName>
    <definedName name="KLFMIN_28" localSheetId="17">#REF!</definedName>
    <definedName name="KLFMIN_28">#REF!</definedName>
    <definedName name="KLGT1">NA()</definedName>
    <definedName name="KLGT1_26" localSheetId="15">#REF!</definedName>
    <definedName name="KLGT1_26" localSheetId="17">#REF!</definedName>
    <definedName name="KLGT1_26">#REF!</definedName>
    <definedName name="KLGT1_28" localSheetId="15">#REF!</definedName>
    <definedName name="KLGT1_28" localSheetId="17">#REF!</definedName>
    <definedName name="KLGT1_28">#REF!</definedName>
    <definedName name="KLGT1_3">NA()</definedName>
    <definedName name="KLGT2">NA()</definedName>
    <definedName name="KLGT2_26" localSheetId="15">#REF!</definedName>
    <definedName name="KLGT2_26" localSheetId="17">#REF!</definedName>
    <definedName name="KLGT2_26">#REF!</definedName>
    <definedName name="KLGT2_28" localSheetId="15">#REF!</definedName>
    <definedName name="KLGT2_28" localSheetId="17">#REF!</definedName>
    <definedName name="KLGT2_28">#REF!</definedName>
    <definedName name="KLGT2_3">NA()</definedName>
    <definedName name="KLGT3">NA()</definedName>
    <definedName name="KLGT3_26" localSheetId="15">#REF!</definedName>
    <definedName name="KLGT3_26" localSheetId="17">#REF!</definedName>
    <definedName name="KLGT3_26">#REF!</definedName>
    <definedName name="KLGT3_28" localSheetId="15">#REF!</definedName>
    <definedName name="KLGT3_28" localSheetId="17">#REF!</definedName>
    <definedName name="KLGT3_28">#REF!</definedName>
    <definedName name="KLGT3_3">NA()</definedName>
    <definedName name="KLHC15" localSheetId="15">#REF!</definedName>
    <definedName name="KLHC15" localSheetId="17">#REF!</definedName>
    <definedName name="KLHC15">#REF!</definedName>
    <definedName name="KLHC15_20" localSheetId="15">#REF!</definedName>
    <definedName name="KLHC15_20" localSheetId="17">#REF!</definedName>
    <definedName name="KLHC15_20">#REF!</definedName>
    <definedName name="KLHC15_28" localSheetId="15">#REF!</definedName>
    <definedName name="KLHC15_28" localSheetId="17">#REF!</definedName>
    <definedName name="KLHC15_28">#REF!</definedName>
    <definedName name="KLHC25" localSheetId="15">#REF!</definedName>
    <definedName name="KLHC25" localSheetId="17">#REF!</definedName>
    <definedName name="KLHC25">#REF!</definedName>
    <definedName name="KLHC25_20" localSheetId="15">#REF!</definedName>
    <definedName name="KLHC25_20" localSheetId="17">#REF!</definedName>
    <definedName name="KLHC25_20">#REF!</definedName>
    <definedName name="KLHC25_28" localSheetId="15">#REF!</definedName>
    <definedName name="KLHC25_28" localSheetId="17">#REF!</definedName>
    <definedName name="KLHC25_28">#REF!</definedName>
    <definedName name="KLLC15" localSheetId="15">#REF!</definedName>
    <definedName name="KLLC15" localSheetId="17">#REF!</definedName>
    <definedName name="KLLC15">#REF!</definedName>
    <definedName name="KLLC15_20" localSheetId="15">#REF!</definedName>
    <definedName name="KLLC15_20" localSheetId="17">#REF!</definedName>
    <definedName name="KLLC15_20">#REF!</definedName>
    <definedName name="KLLC15_28" localSheetId="15">#REF!</definedName>
    <definedName name="KLLC15_28" localSheetId="17">#REF!</definedName>
    <definedName name="KLLC15_28">#REF!</definedName>
    <definedName name="KLLC25" localSheetId="15">#REF!</definedName>
    <definedName name="KLLC25" localSheetId="17">#REF!</definedName>
    <definedName name="KLLC25">#REF!</definedName>
    <definedName name="KLLC25_20" localSheetId="15">#REF!</definedName>
    <definedName name="KLLC25_20" localSheetId="17">#REF!</definedName>
    <definedName name="KLLC25_20">#REF!</definedName>
    <definedName name="KLLC25_28" localSheetId="15">#REF!</definedName>
    <definedName name="KLLC25_28" localSheetId="17">#REF!</definedName>
    <definedName name="KLLC25_28">#REF!</definedName>
    <definedName name="KLMC15" localSheetId="15">#REF!</definedName>
    <definedName name="KLMC15" localSheetId="17">#REF!</definedName>
    <definedName name="KLMC15">#REF!</definedName>
    <definedName name="KLMC15_20" localSheetId="15">#REF!</definedName>
    <definedName name="KLMC15_20" localSheetId="17">#REF!</definedName>
    <definedName name="KLMC15_20">#REF!</definedName>
    <definedName name="KLMC15_28" localSheetId="15">#REF!</definedName>
    <definedName name="KLMC15_28" localSheetId="17">#REF!</definedName>
    <definedName name="KLMC15_28">#REF!</definedName>
    <definedName name="KLMC25" localSheetId="15">#REF!</definedName>
    <definedName name="KLMC25" localSheetId="17">#REF!</definedName>
    <definedName name="KLMC25">#REF!</definedName>
    <definedName name="KLMC25_20" localSheetId="15">#REF!</definedName>
    <definedName name="KLMC25_20" localSheetId="17">#REF!</definedName>
    <definedName name="KLMC25_20">#REF!</definedName>
    <definedName name="KLMC25_28" localSheetId="15">#REF!</definedName>
    <definedName name="KLMC25_28" localSheetId="17">#REF!</definedName>
    <definedName name="KLMC25_28">#REF!</definedName>
    <definedName name="KLTHDN" localSheetId="15">#REF!</definedName>
    <definedName name="KLTHDN" localSheetId="17">#REF!</definedName>
    <definedName name="KLTHDN">#REF!</definedName>
    <definedName name="KLTHDN_20" localSheetId="15">#REF!</definedName>
    <definedName name="KLTHDN_20" localSheetId="17">#REF!</definedName>
    <definedName name="KLTHDN_20">#REF!</definedName>
    <definedName name="KLTHDN_28" localSheetId="15">#REF!</definedName>
    <definedName name="KLTHDN_28" localSheetId="17">#REF!</definedName>
    <definedName name="KLTHDN_28">#REF!</definedName>
    <definedName name="KLtru" localSheetId="15">#REF!</definedName>
    <definedName name="KLtru" localSheetId="17">#REF!</definedName>
    <definedName name="KLtru">#REF!</definedName>
    <definedName name="KLVANKHUON" localSheetId="15">#REF!</definedName>
    <definedName name="KLVANKHUON" localSheetId="17">#REF!</definedName>
    <definedName name="KLVANKHUON">#REF!</definedName>
    <definedName name="KLVANKHUON_20" localSheetId="15">#REF!</definedName>
    <definedName name="KLVANKHUON_20" localSheetId="17">#REF!</definedName>
    <definedName name="KLVANKHUON_20">#REF!</definedName>
    <definedName name="KLVANKHUON_28" localSheetId="15">#REF!</definedName>
    <definedName name="KLVANKHUON_28" localSheetId="17">#REF!</definedName>
    <definedName name="KLVANKHUON_28">#REF!</definedName>
    <definedName name="KLVLD" localSheetId="15">#REF!</definedName>
    <definedName name="KLVLD" localSheetId="17">#REF!</definedName>
    <definedName name="KLVLD">#REF!</definedName>
    <definedName name="KLVLD1" localSheetId="15">#REF!</definedName>
    <definedName name="KLVLD1" localSheetId="17">#REF!</definedName>
    <definedName name="KLVLD1">#REF!</definedName>
    <definedName name="KM188_20" localSheetId="15">#REF!</definedName>
    <definedName name="KM188_20" localSheetId="17">#REF!</definedName>
    <definedName name="KM188_20">#REF!</definedName>
    <definedName name="KM188_28" localSheetId="15">#REF!</definedName>
    <definedName name="KM188_28" localSheetId="17">#REF!</definedName>
    <definedName name="KM188_28">#REF!</definedName>
    <definedName name="km189_20" localSheetId="15">#REF!</definedName>
    <definedName name="km189_20" localSheetId="17">#REF!</definedName>
    <definedName name="km189_20">#REF!</definedName>
    <definedName name="km189_28" localSheetId="15">#REF!</definedName>
    <definedName name="km189_28" localSheetId="17">#REF!</definedName>
    <definedName name="km189_28">#REF!</definedName>
    <definedName name="km190_20" localSheetId="15">#REF!</definedName>
    <definedName name="km190_20" localSheetId="17">#REF!</definedName>
    <definedName name="km190_20">#REF!</definedName>
    <definedName name="km190_28" localSheetId="15">#REF!</definedName>
    <definedName name="km190_28" localSheetId="17">#REF!</definedName>
    <definedName name="km190_28">#REF!</definedName>
    <definedName name="km191_20" localSheetId="15">#REF!</definedName>
    <definedName name="km191_20" localSheetId="17">#REF!</definedName>
    <definedName name="km191_20">#REF!</definedName>
    <definedName name="km191_28" localSheetId="15">#REF!</definedName>
    <definedName name="km191_28" localSheetId="17">#REF!</definedName>
    <definedName name="km191_28">#REF!</definedName>
    <definedName name="km192_20" localSheetId="15">#REF!</definedName>
    <definedName name="km192_20" localSheetId="17">#REF!</definedName>
    <definedName name="km192_20">#REF!</definedName>
    <definedName name="km192_28" localSheetId="15">#REF!</definedName>
    <definedName name="km192_28" localSheetId="17">#REF!</definedName>
    <definedName name="km192_28">#REF!</definedName>
    <definedName name="km193_20" localSheetId="15">#REF!</definedName>
    <definedName name="km193_20" localSheetId="17">#REF!</definedName>
    <definedName name="km193_20">#REF!</definedName>
    <definedName name="km193_28" localSheetId="15">#REF!</definedName>
    <definedName name="km193_28" localSheetId="17">#REF!</definedName>
    <definedName name="km193_28">#REF!</definedName>
    <definedName name="km194_20" localSheetId="15">#REF!</definedName>
    <definedName name="km194_20" localSheetId="17">#REF!</definedName>
    <definedName name="km194_20">#REF!</definedName>
    <definedName name="km194_28" localSheetId="15">#REF!</definedName>
    <definedName name="km194_28" localSheetId="17">#REF!</definedName>
    <definedName name="km194_28">#REF!</definedName>
    <definedName name="km195_20" localSheetId="15">#REF!</definedName>
    <definedName name="km195_20" localSheetId="17">#REF!</definedName>
    <definedName name="km195_20">#REF!</definedName>
    <definedName name="km195_28" localSheetId="15">#REF!</definedName>
    <definedName name="km195_28" localSheetId="17">#REF!</definedName>
    <definedName name="km195_28">#REF!</definedName>
    <definedName name="km196_20" localSheetId="15">#REF!</definedName>
    <definedName name="km196_20" localSheetId="17">#REF!</definedName>
    <definedName name="km196_20">#REF!</definedName>
    <definedName name="km196_28" localSheetId="15">#REF!</definedName>
    <definedName name="km196_28" localSheetId="17">#REF!</definedName>
    <definedName name="km196_28">#REF!</definedName>
    <definedName name="km197_20" localSheetId="15">#REF!</definedName>
    <definedName name="km197_20" localSheetId="17">#REF!</definedName>
    <definedName name="km197_20">#REF!</definedName>
    <definedName name="km197_28" localSheetId="15">#REF!</definedName>
    <definedName name="km197_28" localSheetId="17">#REF!</definedName>
    <definedName name="km197_28">#REF!</definedName>
    <definedName name="km198_20" localSheetId="15">#REF!</definedName>
    <definedName name="km198_20" localSheetId="17">#REF!</definedName>
    <definedName name="km198_20">#REF!</definedName>
    <definedName name="km198_28" localSheetId="15">#REF!</definedName>
    <definedName name="km198_28" localSheetId="17">#REF!</definedName>
    <definedName name="km198_28">#REF!</definedName>
    <definedName name="Km36_26" localSheetId="15">#REF!</definedName>
    <definedName name="Km36_26" localSheetId="17">#REF!</definedName>
    <definedName name="Km36_26">#REF!</definedName>
    <definedName name="Km36_28" localSheetId="15">#REF!</definedName>
    <definedName name="Km36_28" localSheetId="17">#REF!</definedName>
    <definedName name="Km36_28">#REF!</definedName>
    <definedName name="Km36_3">"$#REF!.$C$128"</definedName>
    <definedName name="Kmb" localSheetId="15">#REF!</definedName>
    <definedName name="Kmb" localSheetId="17">#REF!</definedName>
    <definedName name="Kmb">#REF!</definedName>
    <definedName name="kmong">NA()</definedName>
    <definedName name="kmong_26" localSheetId="15">#REF!</definedName>
    <definedName name="kmong_26" localSheetId="17">#REF!</definedName>
    <definedName name="kmong_26">#REF!</definedName>
    <definedName name="kmong_28" localSheetId="15">#REF!</definedName>
    <definedName name="kmong_28" localSheetId="17">#REF!</definedName>
    <definedName name="kmong_28">#REF!</definedName>
    <definedName name="kmong_3">NA()</definedName>
    <definedName name="Kmt" localSheetId="15">#REF!</definedName>
    <definedName name="Kmt" localSheetId="17">#REF!</definedName>
    <definedName name="Kmt">#REF!</definedName>
    <definedName name="kn" localSheetId="15">#REF!</definedName>
    <definedName name="kn" localSheetId="17">#REF!</definedName>
    <definedName name="kn">#REF!</definedName>
    <definedName name="kn_20" localSheetId="15">#REF!</definedName>
    <definedName name="kn_20" localSheetId="17">#REF!</definedName>
    <definedName name="kn_20">#REF!</definedName>
    <definedName name="kn_28" localSheetId="15">#REF!</definedName>
    <definedName name="kn_28" localSheetId="17">#REF!</definedName>
    <definedName name="kn_28">#REF!</definedName>
    <definedName name="kn12_20" localSheetId="15">#REF!</definedName>
    <definedName name="kn12_20" localSheetId="17">#REF!</definedName>
    <definedName name="kn12_20">#REF!</definedName>
    <definedName name="kn12_28" localSheetId="15">#REF!</definedName>
    <definedName name="kn12_28" localSheetId="17">#REF!</definedName>
    <definedName name="kn12_28">#REF!</definedName>
    <definedName name="Knc1_1" localSheetId="15">#REF!</definedName>
    <definedName name="Knc1_1" localSheetId="17">#REF!</definedName>
    <definedName name="Knc1_1">#REF!</definedName>
    <definedName name="Knc1_2" localSheetId="15">#REF!</definedName>
    <definedName name="Knc1_2" localSheetId="17">#REF!</definedName>
    <definedName name="Knc1_2">#REF!</definedName>
    <definedName name="Knc1_20" localSheetId="15">#REF!</definedName>
    <definedName name="Knc1_20" localSheetId="17">#REF!</definedName>
    <definedName name="Knc1_20">#REF!</definedName>
    <definedName name="Knc1_25" localSheetId="15">#REF!</definedName>
    <definedName name="Knc1_25" localSheetId="17">#REF!</definedName>
    <definedName name="Knc1_25">#REF!</definedName>
    <definedName name="Knc1_26" localSheetId="15">#REF!</definedName>
    <definedName name="Knc1_26" localSheetId="17">#REF!</definedName>
    <definedName name="Knc1_26">#REF!</definedName>
    <definedName name="Knc1_28" localSheetId="15">#REF!</definedName>
    <definedName name="Knc1_28" localSheetId="17">#REF!</definedName>
    <definedName name="Knc1_28">#REF!</definedName>
    <definedName name="Knc1_3_1" localSheetId="15">#REF!</definedName>
    <definedName name="Knc1_3_1" localSheetId="17">#REF!</definedName>
    <definedName name="Knc1_3_1">#REF!</definedName>
    <definedName name="Knc1_3_2" localSheetId="15">#REF!</definedName>
    <definedName name="Knc1_3_2" localSheetId="17">#REF!</definedName>
    <definedName name="Knc1_3_2">#REF!</definedName>
    <definedName name="Knc1_3_20" localSheetId="15">#REF!</definedName>
    <definedName name="Knc1_3_20" localSheetId="17">#REF!</definedName>
    <definedName name="Knc1_3_20">#REF!</definedName>
    <definedName name="Knc1_3_25" localSheetId="15">#REF!</definedName>
    <definedName name="Knc1_3_25" localSheetId="17">#REF!</definedName>
    <definedName name="Knc1_3_25">#REF!</definedName>
    <definedName name="Knc36_26" localSheetId="15">#REF!</definedName>
    <definedName name="Knc36_26" localSheetId="17">#REF!</definedName>
    <definedName name="Knc36_26">#REF!</definedName>
    <definedName name="Knc36_28" localSheetId="15">#REF!</definedName>
    <definedName name="Knc36_28" localSheetId="17">#REF!</definedName>
    <definedName name="Knc36_28">#REF!</definedName>
    <definedName name="Knc36_3">"$#REF!.$C$127"</definedName>
    <definedName name="Knc57_26" localSheetId="15">#REF!</definedName>
    <definedName name="Knc57_26" localSheetId="17">#REF!</definedName>
    <definedName name="Knc57_26">#REF!</definedName>
    <definedName name="Knc57_28" localSheetId="15">#REF!</definedName>
    <definedName name="Knc57_28" localSheetId="17">#REF!</definedName>
    <definedName name="Knc57_28">#REF!</definedName>
    <definedName name="Knc57_3">"$#REF!.$C$130"</definedName>
    <definedName name="Kng" localSheetId="15">#REF!</definedName>
    <definedName name="Kng" localSheetId="17">#REF!</definedName>
    <definedName name="Kng">#REF!</definedName>
    <definedName name="Kng_20" localSheetId="15">#REF!</definedName>
    <definedName name="Kng_20" localSheetId="17">#REF!</definedName>
    <definedName name="Kng_20">#REF!</definedName>
    <definedName name="kno" localSheetId="15">#REF!</definedName>
    <definedName name="kno" localSheetId="17">#REF!</definedName>
    <definedName name="kno">#REF!</definedName>
    <definedName name="kno_1" localSheetId="15">#REF!</definedName>
    <definedName name="kno_1" localSheetId="17">#REF!</definedName>
    <definedName name="kno_1">#REF!</definedName>
    <definedName name="kno_2" localSheetId="15">#REF!</definedName>
    <definedName name="kno_2" localSheetId="17">#REF!</definedName>
    <definedName name="kno_2">#REF!</definedName>
    <definedName name="kno_20" localSheetId="15">#REF!</definedName>
    <definedName name="kno_20" localSheetId="17">#REF!</definedName>
    <definedName name="kno_20">#REF!</definedName>
    <definedName name="kno_25" localSheetId="15">#REF!</definedName>
    <definedName name="kno_25" localSheetId="17">#REF!</definedName>
    <definedName name="kno_25">#REF!</definedName>
    <definedName name="kno_28" localSheetId="15">#REF!</definedName>
    <definedName name="kno_28" localSheetId="17">#REF!</definedName>
    <definedName name="kno_28">#REF!</definedName>
    <definedName name="ko" localSheetId="15">#REF!</definedName>
    <definedName name="ko" localSheetId="17">#REF!</definedName>
    <definedName name="ko">#REF!</definedName>
    <definedName name="ko_28" localSheetId="15">#REF!</definedName>
    <definedName name="ko_28" localSheetId="17">#REF!</definedName>
    <definedName name="ko_28">#REF!</definedName>
    <definedName name="KP" localSheetId="15">#REF!</definedName>
    <definedName name="KP" localSheetId="17">#REF!</definedName>
    <definedName name="KP">#REF!</definedName>
    <definedName name="KP_20" localSheetId="15">#REF!</definedName>
    <definedName name="KP_20" localSheetId="17">#REF!</definedName>
    <definedName name="KP_20">#REF!</definedName>
    <definedName name="KP_28" localSheetId="15">#REF!</definedName>
    <definedName name="KP_28" localSheetId="17">#REF!</definedName>
    <definedName name="KP_28">#REF!</definedName>
    <definedName name="kp1ph" localSheetId="15">#REF!</definedName>
    <definedName name="kp1ph" localSheetId="16">#REF!</definedName>
    <definedName name="kp1ph" localSheetId="17">#REF!</definedName>
    <definedName name="kp1ph" localSheetId="14">#REF!</definedName>
    <definedName name="kp1ph" localSheetId="19">#REF!</definedName>
    <definedName name="kp1ph" localSheetId="20">#REF!</definedName>
    <definedName name="kp1ph">#REF!</definedName>
    <definedName name="kp1ph_26" localSheetId="15">#REF!</definedName>
    <definedName name="kp1ph_26" localSheetId="17">#REF!</definedName>
    <definedName name="kp1ph_26">#REF!</definedName>
    <definedName name="kp1ph_28" localSheetId="15">#REF!</definedName>
    <definedName name="kp1ph_28" localSheetId="17">#REF!</definedName>
    <definedName name="kp1ph_28">#REF!</definedName>
    <definedName name="kp1ph_3">"$#REF!.$#REF!$#REF!:$#REF!$#REF!"</definedName>
    <definedName name="kq" localSheetId="15">#REF!</definedName>
    <definedName name="kq" localSheetId="17">#REF!</definedName>
    <definedName name="kq">#REF!</definedName>
    <definedName name="kq_20" localSheetId="15">#REF!</definedName>
    <definedName name="kq_20" localSheetId="17">#REF!</definedName>
    <definedName name="kq_20">#REF!</definedName>
    <definedName name="kq_28" localSheetId="15">#REF!</definedName>
    <definedName name="kq_28" localSheetId="17">#REF!</definedName>
    <definedName name="kq_28">#REF!</definedName>
    <definedName name="KQ_Ban_Abc" localSheetId="15">#REF!</definedName>
    <definedName name="KQ_Ban_Abc" localSheetId="17">#REF!</definedName>
    <definedName name="KQ_Ban_Abc">#REF!</definedName>
    <definedName name="KQ_Ban_Jumbo" localSheetId="15">#REF!</definedName>
    <definedName name="KQ_Ban_Jumbo" localSheetId="17">#REF!</definedName>
    <definedName name="KQ_Ban_Jumbo">#REF!</definedName>
    <definedName name="KQ_Truong" localSheetId="15">#REF!</definedName>
    <definedName name="KQ_Truong" localSheetId="16">#REF!</definedName>
    <definedName name="KQ_Truong" localSheetId="17">#REF!</definedName>
    <definedName name="KQ_Truong" localSheetId="14">#REF!</definedName>
    <definedName name="KQ_Truong" localSheetId="20">#REF!</definedName>
    <definedName name="KQ_Truong">#REF!</definedName>
    <definedName name="Ks" localSheetId="15">#REF!</definedName>
    <definedName name="Ks" localSheetId="16">#REF!</definedName>
    <definedName name="Ks" localSheetId="17">#REF!</definedName>
    <definedName name="Ks" localSheetId="14">#REF!</definedName>
    <definedName name="Ks" localSheetId="20">#REF!</definedName>
    <definedName name="Ks">#REF!</definedName>
    <definedName name="Ks_20" localSheetId="15">#REF!</definedName>
    <definedName name="Ks_20" localSheetId="17">#REF!</definedName>
    <definedName name="Ks_20">#REF!</definedName>
    <definedName name="Ks_28" localSheetId="15">#REF!</definedName>
    <definedName name="Ks_28" localSheetId="17">#REF!</definedName>
    <definedName name="Ks_28">#REF!</definedName>
    <definedName name="ksbn" localSheetId="15" hidden="1">{"'Sheet1'!$L$16"}</definedName>
    <definedName name="ksbn" localSheetId="16" hidden="1">{"'Sheet1'!$L$16"}</definedName>
    <definedName name="ksbn" localSheetId="17" hidden="1">{"'Sheet1'!$L$16"}</definedName>
    <definedName name="ksbn" localSheetId="14" hidden="1">{"'Sheet1'!$L$16"}</definedName>
    <definedName name="ksbn" hidden="1">{"'Sheet1'!$L$16"}</definedName>
    <definedName name="KSDA" localSheetId="15" hidden="1">{"'Sheet1'!$L$16"}</definedName>
    <definedName name="KSDA" localSheetId="16" hidden="1">{"'Sheet1'!$L$16"}</definedName>
    <definedName name="KSDA" localSheetId="17" hidden="1">{"'Sheet1'!$L$16"}</definedName>
    <definedName name="KSDA" localSheetId="14" hidden="1">{"'Sheet1'!$L$16"}</definedName>
    <definedName name="KSDA" hidden="1">{"'Sheet1'!$L$16"}</definedName>
    <definedName name="kshn" localSheetId="15" hidden="1">{"'Sheet1'!$L$16"}</definedName>
    <definedName name="kshn" localSheetId="16" hidden="1">{"'Sheet1'!$L$16"}</definedName>
    <definedName name="kshn" localSheetId="17" hidden="1">{"'Sheet1'!$L$16"}</definedName>
    <definedName name="kshn" localSheetId="14" hidden="1">{"'Sheet1'!$L$16"}</definedName>
    <definedName name="kshn" hidden="1">{"'Sheet1'!$L$16"}</definedName>
    <definedName name="ksls" localSheetId="15" hidden="1">{"'Sheet1'!$L$16"}</definedName>
    <definedName name="ksls" localSheetId="16" hidden="1">{"'Sheet1'!$L$16"}</definedName>
    <definedName name="ksls" localSheetId="17" hidden="1">{"'Sheet1'!$L$16"}</definedName>
    <definedName name="ksls" localSheetId="14" hidden="1">{"'Sheet1'!$L$16"}</definedName>
    <definedName name="ksls" hidden="1">{"'Sheet1'!$L$16"}</definedName>
    <definedName name="Ksp" localSheetId="15">#REF!</definedName>
    <definedName name="Ksp" localSheetId="17">#REF!</definedName>
    <definedName name="Ksp">#REF!</definedName>
    <definedName name="KSTK" localSheetId="15">#REF!</definedName>
    <definedName name="KSTK" localSheetId="17">#REF!</definedName>
    <definedName name="KSTK">#REF!</definedName>
    <definedName name="KSTK_20" localSheetId="15">#REF!</definedName>
    <definedName name="KSTK_20" localSheetId="17">#REF!</definedName>
    <definedName name="KSTK_20">#REF!</definedName>
    <definedName name="KSTK_28" localSheetId="15">#REF!</definedName>
    <definedName name="KSTK_28" localSheetId="17">#REF!</definedName>
    <definedName name="KSTK_28">#REF!</definedName>
    <definedName name="KT" localSheetId="15">#REF!</definedName>
    <definedName name="KT" localSheetId="17">#REF!</definedName>
    <definedName name="KT">#REF!</definedName>
    <definedName name="KT_20" localSheetId="15">#REF!</definedName>
    <definedName name="KT_20" localSheetId="17">#REF!</definedName>
    <definedName name="KT_20">#REF!</definedName>
    <definedName name="KT_28" localSheetId="15">#REF!</definedName>
    <definedName name="KT_28" localSheetId="17">#REF!</definedName>
    <definedName name="KT_28">#REF!</definedName>
    <definedName name="ktc" localSheetId="15">#REF!</definedName>
    <definedName name="ktc" localSheetId="17">#REF!</definedName>
    <definedName name="ktc">#REF!</definedName>
    <definedName name="ktc_20" localSheetId="15">#REF!</definedName>
    <definedName name="ktc_20" localSheetId="17">#REF!</definedName>
    <definedName name="ktc_20">#REF!</definedName>
    <definedName name="ktc_28" localSheetId="15">#REF!</definedName>
    <definedName name="ktc_28" localSheetId="17">#REF!</definedName>
    <definedName name="ktc_28">#REF!</definedName>
    <definedName name="Kte" localSheetId="15">#REF!</definedName>
    <definedName name="Kte" localSheetId="17">#REF!</definedName>
    <definedName name="Kte">#REF!</definedName>
    <definedName name="Kte_20" localSheetId="15">#REF!</definedName>
    <definedName name="Kte_20" localSheetId="17">#REF!</definedName>
    <definedName name="Kte_20">#REF!</definedName>
    <definedName name="Kte_28" localSheetId="15">#REF!</definedName>
    <definedName name="Kte_28" localSheetId="17">#REF!</definedName>
    <definedName name="Kte_28">#REF!</definedName>
    <definedName name="KTHD" localSheetId="15">#REF!</definedName>
    <definedName name="KTHD" localSheetId="17">#REF!</definedName>
    <definedName name="KTHD">#REF!</definedName>
    <definedName name="kthuat" localSheetId="15">#REF!</definedName>
    <definedName name="kthuat" localSheetId="17">#REF!</definedName>
    <definedName name="kthuat">#REF!</definedName>
    <definedName name="KtraXau" localSheetId="15">#REF!</definedName>
    <definedName name="KtraXau" localSheetId="17">#REF!</definedName>
    <definedName name="KtraXau">#REF!</definedName>
    <definedName name="ku" localSheetId="15">#REF!</definedName>
    <definedName name="ku" localSheetId="17">#REF!</definedName>
    <definedName name="ku">#REF!</definedName>
    <definedName name="ku_28" localSheetId="15">#REF!</definedName>
    <definedName name="ku_28" localSheetId="17">#REF!</definedName>
    <definedName name="ku_28">#REF!</definedName>
    <definedName name="KV" localSheetId="15">#REF!</definedName>
    <definedName name="KV" localSheetId="17">#REF!</definedName>
    <definedName name="KV">#REF!</definedName>
    <definedName name="KVC" localSheetId="15">#REF!</definedName>
    <definedName name="KVC" localSheetId="16">#REF!</definedName>
    <definedName name="KVC" localSheetId="17">#REF!</definedName>
    <definedName name="KVC" localSheetId="14">#REF!</definedName>
    <definedName name="KVC" localSheetId="20">#REF!</definedName>
    <definedName name="KVC">#REF!</definedName>
    <definedName name="kvl">1.166</definedName>
    <definedName name="Kvl36_26" localSheetId="15">#REF!</definedName>
    <definedName name="Kvl36_26" localSheetId="17">#REF!</definedName>
    <definedName name="Kvl36_26">#REF!</definedName>
    <definedName name="Kvl36_28" localSheetId="15">#REF!</definedName>
    <definedName name="Kvl36_28" localSheetId="17">#REF!</definedName>
    <definedName name="Kvl36_28">#REF!</definedName>
    <definedName name="Kvl36_3">"$#REF!.$C$126"</definedName>
    <definedName name="Kxc" localSheetId="15">#REF!</definedName>
    <definedName name="Kxc" localSheetId="17">#REF!</definedName>
    <definedName name="Kxc">#REF!</definedName>
    <definedName name="Kxc_20" localSheetId="15">#REF!</definedName>
    <definedName name="Kxc_20" localSheetId="17">#REF!</definedName>
    <definedName name="Kxc_20">#REF!</definedName>
    <definedName name="Kxp" localSheetId="15">#REF!</definedName>
    <definedName name="Kxp" localSheetId="17">#REF!</definedName>
    <definedName name="Kxp">#REF!</definedName>
    <definedName name="Kxp_20" localSheetId="15">#REF!</definedName>
    <definedName name="Kxp_20" localSheetId="17">#REF!</definedName>
    <definedName name="Kxp_20">#REF!</definedName>
    <definedName name="Ký_nép" localSheetId="15">#REF!</definedName>
    <definedName name="Ký_nép" localSheetId="17">#REF!</definedName>
    <definedName name="Ký_nép">#REF!</definedName>
    <definedName name="KÝch_100_T" localSheetId="15">#REF!</definedName>
    <definedName name="KÝch_100_T" localSheetId="17">#REF!</definedName>
    <definedName name="KÝch_100_T">#REF!</definedName>
    <definedName name="KÝch_100_T_20" localSheetId="15">#REF!</definedName>
    <definedName name="KÝch_100_T_20" localSheetId="17">#REF!</definedName>
    <definedName name="KÝch_100_T_20">#REF!</definedName>
    <definedName name="KÝch_100_T_28" localSheetId="15">#REF!</definedName>
    <definedName name="KÝch_100_T_28" localSheetId="17">#REF!</definedName>
    <definedName name="KÝch_100_T_28">#REF!</definedName>
    <definedName name="KÝch_200_T" localSheetId="15">#REF!</definedName>
    <definedName name="KÝch_200_T" localSheetId="17">#REF!</definedName>
    <definedName name="KÝch_200_T">#REF!</definedName>
    <definedName name="KÝch_200_T_20" localSheetId="15">#REF!</definedName>
    <definedName name="KÝch_200_T_20" localSheetId="17">#REF!</definedName>
    <definedName name="KÝch_200_T_20">#REF!</definedName>
    <definedName name="KÝch_200_T_28" localSheetId="15">#REF!</definedName>
    <definedName name="KÝch_200_T_28" localSheetId="17">#REF!</definedName>
    <definedName name="KÝch_200_T_28">#REF!</definedName>
    <definedName name="KÝch_50_T" localSheetId="15">#REF!</definedName>
    <definedName name="KÝch_50_T" localSheetId="17">#REF!</definedName>
    <definedName name="KÝch_50_T">#REF!</definedName>
    <definedName name="KÝch_50_T_20" localSheetId="15">#REF!</definedName>
    <definedName name="KÝch_50_T_20" localSheetId="17">#REF!</definedName>
    <definedName name="KÝch_50_T_20">#REF!</definedName>
    <definedName name="KÝch_50_T_28" localSheetId="15">#REF!</definedName>
    <definedName name="KÝch_50_T_28" localSheetId="17">#REF!</definedName>
    <definedName name="KÝch_50_T_28">#REF!</definedName>
    <definedName name="l" localSheetId="15">#REF!</definedName>
    <definedName name="l" localSheetId="16">#REF!</definedName>
    <definedName name="l" localSheetId="17">#REF!</definedName>
    <definedName name="l" localSheetId="14">#REF!</definedName>
    <definedName name="L" localSheetId="19">#REF!</definedName>
    <definedName name="L" localSheetId="20">#REF!</definedName>
    <definedName name="l">#REF!</definedName>
    <definedName name="L_" localSheetId="15">#REF!</definedName>
    <definedName name="L_" localSheetId="17">#REF!</definedName>
    <definedName name="L_">#REF!</definedName>
    <definedName name="l_1" localSheetId="15">#REF!</definedName>
    <definedName name="l_1" localSheetId="16">#REF!</definedName>
    <definedName name="l_1" localSheetId="17">#REF!</definedName>
    <definedName name="l_1" localSheetId="14">#REF!</definedName>
    <definedName name="l_1" localSheetId="19">#REF!</definedName>
    <definedName name="l_1" localSheetId="20">#REF!</definedName>
    <definedName name="l_1">#REF!</definedName>
    <definedName name="l_26" localSheetId="15">#REF!</definedName>
    <definedName name="l_26" localSheetId="17">#REF!</definedName>
    <definedName name="l_26">#REF!</definedName>
    <definedName name="L_28" localSheetId="15">#REF!</definedName>
    <definedName name="L_28" localSheetId="17">#REF!</definedName>
    <definedName name="L_28">#REF!</definedName>
    <definedName name="l_3">"$#REF!.$A$2:$D$20"</definedName>
    <definedName name="l_dd" localSheetId="15">#REF!</definedName>
    <definedName name="l_dd" localSheetId="17">#REF!</definedName>
    <definedName name="l_dd">#REF!</definedName>
    <definedName name="l_dd_20" localSheetId="15">#REF!</definedName>
    <definedName name="l_dd_20" localSheetId="17">#REF!</definedName>
    <definedName name="l_dd_20">#REF!</definedName>
    <definedName name="l_dd_28" localSheetId="15">#REF!</definedName>
    <definedName name="l_dd_28" localSheetId="17">#REF!</definedName>
    <definedName name="l_dd_28">#REF!</definedName>
    <definedName name="l_dn" localSheetId="15">#REF!</definedName>
    <definedName name="l_dn" localSheetId="17">#REF!</definedName>
    <definedName name="l_dn">#REF!</definedName>
    <definedName name="L_mong" localSheetId="15">#REF!</definedName>
    <definedName name="L_mong" localSheetId="17">#REF!</definedName>
    <definedName name="L_mong">#REF!</definedName>
    <definedName name="L_mong_20" localSheetId="15">#REF!</definedName>
    <definedName name="L_mong_20" localSheetId="17">#REF!</definedName>
    <definedName name="L_mong_20">#REF!</definedName>
    <definedName name="L_mong_28" localSheetId="15">#REF!</definedName>
    <definedName name="L_mong_28" localSheetId="17">#REF!</definedName>
    <definedName name="L_mong_28">#REF!</definedName>
    <definedName name="l1d" localSheetId="15">#REF!</definedName>
    <definedName name="l1d" localSheetId="17">#REF!</definedName>
    <definedName name="l1d">#REF!</definedName>
    <definedName name="l1d_20" localSheetId="15">#REF!</definedName>
    <definedName name="l1d_20" localSheetId="17">#REF!</definedName>
    <definedName name="l1d_20">#REF!</definedName>
    <definedName name="l1d_28" localSheetId="15">#REF!</definedName>
    <definedName name="l1d_28" localSheetId="17">#REF!</definedName>
    <definedName name="l1d_28">#REF!</definedName>
    <definedName name="L6_20" localSheetId="15">#REF!</definedName>
    <definedName name="L6_20" localSheetId="17">#REF!</definedName>
    <definedName name="L6_20">#REF!</definedName>
    <definedName name="L63x6">5800</definedName>
    <definedName name="la" localSheetId="15">#REF!</definedName>
    <definedName name="la" localSheetId="17">#REF!</definedName>
    <definedName name="la">#REF!</definedName>
    <definedName name="Lab_tec" localSheetId="15">#REF!</definedName>
    <definedName name="Lab_tec" localSheetId="17">#REF!</definedName>
    <definedName name="Lab_tec">#REF!</definedName>
    <definedName name="Lab_tec_20" localSheetId="15">#REF!</definedName>
    <definedName name="Lab_tec_20" localSheetId="17">#REF!</definedName>
    <definedName name="Lab_tec_20">#REF!</definedName>
    <definedName name="Lab_tec_28" localSheetId="15">#REF!</definedName>
    <definedName name="Lab_tec_28" localSheetId="17">#REF!</definedName>
    <definedName name="Lab_tec_28">#REF!</definedName>
    <definedName name="LABEL" localSheetId="15">#REF!</definedName>
    <definedName name="LABEL" localSheetId="17">#REF!</definedName>
    <definedName name="LABEL">#REF!</definedName>
    <definedName name="LABEL_20" localSheetId="15">#REF!</definedName>
    <definedName name="LABEL_20" localSheetId="17">#REF!</definedName>
    <definedName name="LABEL_20">#REF!</definedName>
    <definedName name="LABEL_28" localSheetId="15">#REF!</definedName>
    <definedName name="LABEL_28" localSheetId="17">#REF!</definedName>
    <definedName name="LABEL_28">#REF!</definedName>
    <definedName name="Labour_cost" localSheetId="15">#REF!</definedName>
    <definedName name="Labour_cost" localSheetId="17">#REF!</definedName>
    <definedName name="Labour_cost">#REF!</definedName>
    <definedName name="Labour_cost_20" localSheetId="15">#REF!</definedName>
    <definedName name="Labour_cost_20" localSheetId="17">#REF!</definedName>
    <definedName name="Labour_cost_20">#REF!</definedName>
    <definedName name="Labour_cost_28" localSheetId="15">#REF!</definedName>
    <definedName name="Labour_cost_28" localSheetId="17">#REF!</definedName>
    <definedName name="Labour_cost_28">#REF!</definedName>
    <definedName name="Lac_tec" localSheetId="15">#REF!</definedName>
    <definedName name="Lac_tec" localSheetId="17">#REF!</definedName>
    <definedName name="Lac_tec">#REF!</definedName>
    <definedName name="Lac_tec_20" localSheetId="15">#REF!</definedName>
    <definedName name="Lac_tec_20" localSheetId="17">#REF!</definedName>
    <definedName name="Lac_tec_20">#REF!</definedName>
    <definedName name="Lac_tec_28" localSheetId="15">#REF!</definedName>
    <definedName name="Lac_tec_28" localSheetId="17">#REF!</definedName>
    <definedName name="Lac_tec_28">#REF!</definedName>
    <definedName name="Laivay" localSheetId="15">#REF!</definedName>
    <definedName name="Laivay" localSheetId="16">#REF!</definedName>
    <definedName name="Laivay" localSheetId="17">#REF!</definedName>
    <definedName name="Laivay" localSheetId="14">#REF!</definedName>
    <definedName name="Laivay" localSheetId="20">#REF!</definedName>
    <definedName name="Laivay">#REF!</definedName>
    <definedName name="laj" localSheetId="15">#REF!</definedName>
    <definedName name="laj" localSheetId="17">#REF!</definedName>
    <definedName name="laj">#REF!</definedName>
    <definedName name="laj_28" localSheetId="15">#REF!</definedName>
    <definedName name="laj_28" localSheetId="17">#REF!</definedName>
    <definedName name="laj_28">#REF!</definedName>
    <definedName name="lan" localSheetId="15" hidden="1">{"'Sheet1'!$L$16"}</definedName>
    <definedName name="lan" localSheetId="16" hidden="1">{"'Sheet1'!$L$16"}</definedName>
    <definedName name="lan" localSheetId="17" hidden="1">{"'Sheet1'!$L$16"}</definedName>
    <definedName name="lan" localSheetId="14" hidden="1">{"'Sheet1'!$L$16"}</definedName>
    <definedName name="lan" localSheetId="20" hidden="1">{"'Sheet1'!$L$16"}</definedName>
    <definedName name="lan" hidden="1">{"'Sheet1'!$L$16"}</definedName>
    <definedName name="Lan_20" localSheetId="16">{"Thuxm2.xls","Sheet1"}</definedName>
    <definedName name="Lan_20" localSheetId="17">{"Thuxm2.xls","Sheet1"}</definedName>
    <definedName name="Lan_20">{"Thuxm2.xls","Sheet1"}</definedName>
    <definedName name="Lan_22" localSheetId="16">{"Thuxm2.xls","Sheet1"}</definedName>
    <definedName name="Lan_22" localSheetId="17">{"Thuxm2.xls","Sheet1"}</definedName>
    <definedName name="Lan_22">{"Thuxm2.xls","Sheet1"}</definedName>
    <definedName name="Lan_28" localSheetId="16">{"Thuxm2.xls","Sheet1"}</definedName>
    <definedName name="Lan_28" localSheetId="17">{"Thuxm2.xls","Sheet1"}</definedName>
    <definedName name="Lan_28">{"Thuxm2.xls","Sheet1"}</definedName>
    <definedName name="LANDIMP" localSheetId="15">#REF!</definedName>
    <definedName name="LANDIMP" localSheetId="17">#REF!</definedName>
    <definedName name="LANDIMP">#REF!</definedName>
    <definedName name="LANDIMP_28" localSheetId="15">#REF!</definedName>
    <definedName name="LANDIMP_28" localSheetId="17">#REF!</definedName>
    <definedName name="LANDIMP_28">#REF!</definedName>
    <definedName name="LandPreperationWage" localSheetId="15">#REF!</definedName>
    <definedName name="LandPreperationWage" localSheetId="17">#REF!</definedName>
    <definedName name="LandPreperationWage">#REF!</definedName>
    <definedName name="LandPreperationWage_20" localSheetId="15">#REF!</definedName>
    <definedName name="LandPreperationWage_20" localSheetId="17">#REF!</definedName>
    <definedName name="LandPreperationWage_20">#REF!</definedName>
    <definedName name="LandPreperationWage_28" localSheetId="15">#REF!</definedName>
    <definedName name="LandPreperationWage_28" localSheetId="17">#REF!</definedName>
    <definedName name="LandPreperationWage_28">#REF!</definedName>
    <definedName name="LANDREV" localSheetId="15">#REF!</definedName>
    <definedName name="LANDREV" localSheetId="17">#REF!</definedName>
    <definedName name="LANDREV">#REF!</definedName>
    <definedName name="LANDREV_28" localSheetId="15">#REF!</definedName>
    <definedName name="LANDREV_28" localSheetId="17">#REF!</definedName>
    <definedName name="LANDREV_28">#REF!</definedName>
    <definedName name="Lane" localSheetId="15">#REF!</definedName>
    <definedName name="Lane" localSheetId="17">#REF!</definedName>
    <definedName name="Lane">#REF!</definedName>
    <definedName name="Lane_20" localSheetId="15">#REF!</definedName>
    <definedName name="Lane_20" localSheetId="17">#REF!</definedName>
    <definedName name="Lane_20">#REF!</definedName>
    <definedName name="Lane_28" localSheetId="15">#REF!</definedName>
    <definedName name="Lane_28" localSheetId="17">#REF!</definedName>
    <definedName name="Lane_28">#REF!</definedName>
    <definedName name="langson" localSheetId="15" hidden="1">{"'Sheet1'!$L$16"}</definedName>
    <definedName name="langson" localSheetId="16" hidden="1">{"'Sheet1'!$L$16"}</definedName>
    <definedName name="langson" localSheetId="17" hidden="1">{"'Sheet1'!$L$16"}</definedName>
    <definedName name="langson" localSheetId="14" hidden="1">{"'Sheet1'!$L$16"}</definedName>
    <definedName name="langson" hidden="1">{"'Sheet1'!$L$16"}</definedName>
    <definedName name="lanh_bq" localSheetId="15">#REF!</definedName>
    <definedName name="lanh_bq" localSheetId="17">#REF!</definedName>
    <definedName name="lanh_bq">#REF!</definedName>
    <definedName name="lanh_bv" localSheetId="15">#REF!</definedName>
    <definedName name="lanh_bv" localSheetId="17">#REF!</definedName>
    <definedName name="lanh_bv">#REF!</definedName>
    <definedName name="lanh_ck" localSheetId="15">#REF!</definedName>
    <definedName name="lanh_ck" localSheetId="17">#REF!</definedName>
    <definedName name="lanh_ck">#REF!</definedName>
    <definedName name="lanh_d1" localSheetId="15">#REF!</definedName>
    <definedName name="lanh_d1" localSheetId="17">#REF!</definedName>
    <definedName name="lanh_d1">#REF!</definedName>
    <definedName name="lanh_d2" localSheetId="15">#REF!</definedName>
    <definedName name="lanh_d2" localSheetId="17">#REF!</definedName>
    <definedName name="lanh_d2">#REF!</definedName>
    <definedName name="lanh_d3" localSheetId="15">#REF!</definedName>
    <definedName name="lanh_d3" localSheetId="17">#REF!</definedName>
    <definedName name="lanh_d3">#REF!</definedName>
    <definedName name="lanh_dl" localSheetId="15">#REF!</definedName>
    <definedName name="lanh_dl" localSheetId="17">#REF!</definedName>
    <definedName name="lanh_dl">#REF!</definedName>
    <definedName name="lanh_kcs" localSheetId="15">#REF!</definedName>
    <definedName name="lanh_kcs" localSheetId="17">#REF!</definedName>
    <definedName name="lanh_kcs">#REF!</definedName>
    <definedName name="lanh_nb" localSheetId="15">#REF!</definedName>
    <definedName name="lanh_nb" localSheetId="17">#REF!</definedName>
    <definedName name="lanh_nb">#REF!</definedName>
    <definedName name="lanh_ngio" localSheetId="15">#REF!</definedName>
    <definedName name="lanh_ngio" localSheetId="17">#REF!</definedName>
    <definedName name="lanh_ngio">#REF!</definedName>
    <definedName name="lanh_nv" localSheetId="15">#REF!</definedName>
    <definedName name="lanh_nv" localSheetId="17">#REF!</definedName>
    <definedName name="lanh_nv">#REF!</definedName>
    <definedName name="lanh_t3" localSheetId="15">#REF!</definedName>
    <definedName name="lanh_t3" localSheetId="17">#REF!</definedName>
    <definedName name="lanh_t3">#REF!</definedName>
    <definedName name="lanh_t4" localSheetId="15">#REF!</definedName>
    <definedName name="lanh_t4" localSheetId="17">#REF!</definedName>
    <definedName name="lanh_t4">#REF!</definedName>
    <definedName name="lanh_t5" localSheetId="15">#REF!</definedName>
    <definedName name="lanh_t5" localSheetId="17">#REF!</definedName>
    <definedName name="lanh_t5">#REF!</definedName>
    <definedName name="lanh_t6" localSheetId="15">#REF!</definedName>
    <definedName name="lanh_t6" localSheetId="17">#REF!</definedName>
    <definedName name="lanh_t6">#REF!</definedName>
    <definedName name="lanh_tc" localSheetId="15">#REF!</definedName>
    <definedName name="lanh_tc" localSheetId="17">#REF!</definedName>
    <definedName name="lanh_tc">#REF!</definedName>
    <definedName name="lanh_tm" localSheetId="15">#REF!</definedName>
    <definedName name="lanh_tm" localSheetId="17">#REF!</definedName>
    <definedName name="lanh_tm">#REF!</definedName>
    <definedName name="lanh_vs" localSheetId="15">#REF!</definedName>
    <definedName name="lanh_vs" localSheetId="17">#REF!</definedName>
    <definedName name="lanh_vs">#REF!</definedName>
    <definedName name="lanh_xh" localSheetId="15">#REF!</definedName>
    <definedName name="lanh_xh" localSheetId="17">#REF!</definedName>
    <definedName name="lanh_xh">#REF!</definedName>
    <definedName name="Lantrai" localSheetId="15">#REF!</definedName>
    <definedName name="Lantrai" localSheetId="17">#REF!</definedName>
    <definedName name="Lantrai">#REF!</definedName>
    <definedName name="lao_keo_dam_cau" localSheetId="15">#REF!</definedName>
    <definedName name="lao_keo_dam_cau" localSheetId="17">#REF!</definedName>
    <definedName name="lao_keo_dam_cau">#REF!</definedName>
    <definedName name="lao_keo_dam_cau_20" localSheetId="15">#REF!</definedName>
    <definedName name="lao_keo_dam_cau_20" localSheetId="17">#REF!</definedName>
    <definedName name="lao_keo_dam_cau_20">#REF!</definedName>
    <definedName name="lao_keo_dam_cau_28" localSheetId="15">#REF!</definedName>
    <definedName name="lao_keo_dam_cau_28" localSheetId="17">#REF!</definedName>
    <definedName name="lao_keo_dam_cau_28">#REF!</definedName>
    <definedName name="LaoLapDam" localSheetId="15">#REF!</definedName>
    <definedName name="LaoLapDam" localSheetId="17">#REF!</definedName>
    <definedName name="LaoLapDam">#REF!</definedName>
    <definedName name="Lap_dat_td" localSheetId="15">#REF!</definedName>
    <definedName name="Lap_dat_td" localSheetId="16">#REF!</definedName>
    <definedName name="Lap_dat_td" localSheetId="17">#REF!</definedName>
    <definedName name="Lap_dat_td" localSheetId="14">#REF!</definedName>
    <definedName name="Lap_dat_td">#REF!</definedName>
    <definedName name="lap1_20" localSheetId="15">#REF!</definedName>
    <definedName name="lap1_20" localSheetId="17">#REF!</definedName>
    <definedName name="lap1_20">#REF!</definedName>
    <definedName name="lap1_28" localSheetId="15">#REF!</definedName>
    <definedName name="lap1_28" localSheetId="17">#REF!</definedName>
    <definedName name="lap1_28">#REF!</definedName>
    <definedName name="lap2_20" localSheetId="15">#REF!</definedName>
    <definedName name="lap2_20" localSheetId="17">#REF!</definedName>
    <definedName name="lap2_20">#REF!</definedName>
    <definedName name="lap2_28" localSheetId="15">#REF!</definedName>
    <definedName name="lap2_28" localSheetId="17">#REF!</definedName>
    <definedName name="lap2_28">#REF!</definedName>
    <definedName name="lapa" localSheetId="15">#REF!</definedName>
    <definedName name="lapa" localSheetId="17">#REF!</definedName>
    <definedName name="lapa">#REF!</definedName>
    <definedName name="lapb" localSheetId="15">#REF!</definedName>
    <definedName name="lapb" localSheetId="17">#REF!</definedName>
    <definedName name="lapb">#REF!</definedName>
    <definedName name="lapc" localSheetId="15">#REF!</definedName>
    <definedName name="lapc" localSheetId="17">#REF!</definedName>
    <definedName name="lapc">#REF!</definedName>
    <definedName name="lapvo">#N/A</definedName>
    <definedName name="LargerSpan_1" localSheetId="15">IF(#REF!&gt;#REF!,#REF!,#REF!)</definedName>
    <definedName name="LargerSpan_1" localSheetId="16">IF(#REF!&gt;#REF!,#REF!,#REF!)</definedName>
    <definedName name="LargerSpan_1" localSheetId="17">IF(#REF!&gt;#REF!,#REF!,#REF!)</definedName>
    <definedName name="LargerSpan_1">IF(#REF!&gt;#REF!,#REF!,#REF!)</definedName>
    <definedName name="LargerSpan_2" localSheetId="15">IF(#REF!&gt;#REF!,#REF!,#REF!)</definedName>
    <definedName name="LargerSpan_2" localSheetId="16">IF(#REF!&gt;#REF!,#REF!,#REF!)</definedName>
    <definedName name="LargerSpan_2" localSheetId="17">IF(#REF!&gt;#REF!,#REF!,#REF!)</definedName>
    <definedName name="LargerSpan_2">IF(#REF!&gt;#REF!,#REF!,#REF!)</definedName>
    <definedName name="LargerSpan_20" localSheetId="15">IF(#REF!&gt;#REF!,#REF!,#REF!)</definedName>
    <definedName name="LargerSpan_20" localSheetId="17">IF(#REF!&gt;#REF!,#REF!,#REF!)</definedName>
    <definedName name="LargerSpan_20">IF(#REF!&gt;#REF!,#REF!,#REF!)</definedName>
    <definedName name="LargerSpan_25" localSheetId="15">IF(#REF!&gt;#REF!,#REF!,#REF!)</definedName>
    <definedName name="LargerSpan_25" localSheetId="17">IF(#REF!&gt;#REF!,#REF!,#REF!)</definedName>
    <definedName name="LargerSpan_25">IF(#REF!&gt;#REF!,#REF!,#REF!)</definedName>
    <definedName name="LargerSpan_26" localSheetId="15">IF(#REF!&gt;#REF!,#REF!,#REF!)</definedName>
    <definedName name="LargerSpan_26" localSheetId="17">IF(#REF!&gt;#REF!,#REF!,#REF!)</definedName>
    <definedName name="LargerSpan_26">IF(#REF!&gt;#REF!,#REF!,#REF!)</definedName>
    <definedName name="Last_Row">#N/A</definedName>
    <definedName name="Layer_1" localSheetId="15">#REF!</definedName>
    <definedName name="Layer_1" localSheetId="17">#REF!</definedName>
    <definedName name="Layer_1">#REF!</definedName>
    <definedName name="Layer_1_20" localSheetId="15">#REF!</definedName>
    <definedName name="Layer_1_20" localSheetId="17">#REF!</definedName>
    <definedName name="Layer_1_20">#REF!</definedName>
    <definedName name="Layer_1_28" localSheetId="15">#REF!</definedName>
    <definedName name="Layer_1_28" localSheetId="17">#REF!</definedName>
    <definedName name="Layer_1_28">#REF!</definedName>
    <definedName name="Layer_2" localSheetId="15">#REF!</definedName>
    <definedName name="Layer_2" localSheetId="17">#REF!</definedName>
    <definedName name="Layer_2">#REF!</definedName>
    <definedName name="Layer_2_20" localSheetId="15">#REF!</definedName>
    <definedName name="Layer_2_20" localSheetId="17">#REF!</definedName>
    <definedName name="Layer_2_20">#REF!</definedName>
    <definedName name="Layer_2_28" localSheetId="15">#REF!</definedName>
    <definedName name="Layer_2_28" localSheetId="17">#REF!</definedName>
    <definedName name="Layer_2_28">#REF!</definedName>
    <definedName name="Layer_3" localSheetId="15">#REF!</definedName>
    <definedName name="Layer_3" localSheetId="17">#REF!</definedName>
    <definedName name="Layer_3">#REF!</definedName>
    <definedName name="Layer_3_20" localSheetId="15">#REF!</definedName>
    <definedName name="Layer_3_20" localSheetId="17">#REF!</definedName>
    <definedName name="Layer_3_20">#REF!</definedName>
    <definedName name="Layer_3_28" localSheetId="15">#REF!</definedName>
    <definedName name="Layer_3_28" localSheetId="17">#REF!</definedName>
    <definedName name="Layer_3_28">#REF!</definedName>
    <definedName name="Layer_4" localSheetId="15">#REF!</definedName>
    <definedName name="Layer_4" localSheetId="17">#REF!</definedName>
    <definedName name="Layer_4">#REF!</definedName>
    <definedName name="Layer_4_20" localSheetId="15">#REF!</definedName>
    <definedName name="Layer_4_20" localSheetId="17">#REF!</definedName>
    <definedName name="Layer_4_20">#REF!</definedName>
    <definedName name="Layer_4_28" localSheetId="15">#REF!</definedName>
    <definedName name="Layer_4_28" localSheetId="17">#REF!</definedName>
    <definedName name="Layer_4_28">#REF!</definedName>
    <definedName name="Layer_5" localSheetId="15">#REF!</definedName>
    <definedName name="Layer_5" localSheetId="17">#REF!</definedName>
    <definedName name="Layer_5">#REF!</definedName>
    <definedName name="Layer_5_20" localSheetId="15">#REF!</definedName>
    <definedName name="Layer_5_20" localSheetId="17">#REF!</definedName>
    <definedName name="Layer_5_20">#REF!</definedName>
    <definedName name="Layer_5_28" localSheetId="15">#REF!</definedName>
    <definedName name="Layer_5_28" localSheetId="17">#REF!</definedName>
    <definedName name="Layer_5_28">#REF!</definedName>
    <definedName name="Layer_6" localSheetId="15">#REF!</definedName>
    <definedName name="Layer_6" localSheetId="17">#REF!</definedName>
    <definedName name="Layer_6">#REF!</definedName>
    <definedName name="Layer_6_20" localSheetId="15">#REF!</definedName>
    <definedName name="Layer_6_20" localSheetId="17">#REF!</definedName>
    <definedName name="Layer_6_20">#REF!</definedName>
    <definedName name="Layer_6_28" localSheetId="15">#REF!</definedName>
    <definedName name="Layer_6_28" localSheetId="17">#REF!</definedName>
    <definedName name="Layer_6_28">#REF!</definedName>
    <definedName name="Layer_7" localSheetId="15">#REF!</definedName>
    <definedName name="Layer_7" localSheetId="17">#REF!</definedName>
    <definedName name="Layer_7">#REF!</definedName>
    <definedName name="Layer_7_20" localSheetId="15">#REF!</definedName>
    <definedName name="Layer_7_20" localSheetId="17">#REF!</definedName>
    <definedName name="Layer_7_20">#REF!</definedName>
    <definedName name="Layer_7_28" localSheetId="15">#REF!</definedName>
    <definedName name="Layer_7_28" localSheetId="17">#REF!</definedName>
    <definedName name="Layer_7_28">#REF!</definedName>
    <definedName name="Lb" localSheetId="15">#REF!</definedName>
    <definedName name="Lb" localSheetId="16">#REF!</definedName>
    <definedName name="Lb" localSheetId="17">#REF!</definedName>
    <definedName name="Lb" localSheetId="14">#REF!</definedName>
    <definedName name="Lb" localSheetId="20">#REF!</definedName>
    <definedName name="Lb">#REF!</definedName>
    <definedName name="lb_28" localSheetId="15">#REF!</definedName>
    <definedName name="lb_28" localSheetId="17">#REF!</definedName>
    <definedName name="lb_28">#REF!</definedName>
    <definedName name="lb1." localSheetId="15">#REF!</definedName>
    <definedName name="lb1." localSheetId="17">#REF!</definedName>
    <definedName name="lb1.">#REF!</definedName>
    <definedName name="lb1._28" localSheetId="15">#REF!</definedName>
    <definedName name="lb1._28" localSheetId="17">#REF!</definedName>
    <definedName name="lb1._28">#REF!</definedName>
    <definedName name="lb2." localSheetId="15">#REF!</definedName>
    <definedName name="lb2." localSheetId="17">#REF!</definedName>
    <definedName name="lb2.">#REF!</definedName>
    <definedName name="lb2._28" localSheetId="15">#REF!</definedName>
    <definedName name="lb2._28" localSheetId="17">#REF!</definedName>
    <definedName name="lb2._28">#REF!</definedName>
    <definedName name="lbe" localSheetId="15">#REF!</definedName>
    <definedName name="lbe" localSheetId="17">#REF!</definedName>
    <definedName name="lbe">#REF!</definedName>
    <definedName name="Lbqd" localSheetId="15">#REF!</definedName>
    <definedName name="Lbqd" localSheetId="17">#REF!</definedName>
    <definedName name="Lbqd">#REF!</definedName>
    <definedName name="LBS_22">107800000</definedName>
    <definedName name="Lc" localSheetId="15">#REF!</definedName>
    <definedName name="Lc" localSheetId="17">#REF!</definedName>
    <definedName name="Lc">#REF!</definedName>
    <definedName name="Lc_28" localSheetId="15">#REF!</definedName>
    <definedName name="Lc_28" localSheetId="17">#REF!</definedName>
    <definedName name="Lc_28">#REF!</definedName>
    <definedName name="LC_TOTAL" localSheetId="15">#REF!</definedName>
    <definedName name="LC_TOTAL" localSheetId="17">#REF!</definedName>
    <definedName name="LC_TOTAL">#REF!</definedName>
    <definedName name="LC_TOTAL_28" localSheetId="15">#REF!</definedName>
    <definedName name="LC_TOTAL_28" localSheetId="17">#REF!</definedName>
    <definedName name="LC_TOTAL_28">#REF!</definedName>
    <definedName name="LC5_total" localSheetId="15">#REF!</definedName>
    <definedName name="LC5_total" localSheetId="16">#REF!</definedName>
    <definedName name="LC5_total" localSheetId="17">#REF!</definedName>
    <definedName name="LC5_total" localSheetId="14">#REF!</definedName>
    <definedName name="LC5_total" localSheetId="20">#REF!</definedName>
    <definedName name="LC5_total">#REF!</definedName>
    <definedName name="LC5_total_20" localSheetId="15">#REF!</definedName>
    <definedName name="LC5_total_20" localSheetId="17">#REF!</definedName>
    <definedName name="LC5_total_20">#REF!</definedName>
    <definedName name="LC5_total_28" localSheetId="15">#REF!</definedName>
    <definedName name="LC5_total_28" localSheetId="17">#REF!</definedName>
    <definedName name="LC5_total_28">#REF!</definedName>
    <definedName name="LC6_total" localSheetId="15">#REF!</definedName>
    <definedName name="LC6_total" localSheetId="16">#REF!</definedName>
    <definedName name="LC6_total" localSheetId="17">#REF!</definedName>
    <definedName name="LC6_total" localSheetId="14">#REF!</definedName>
    <definedName name="LC6_total" localSheetId="20">#REF!</definedName>
    <definedName name="LC6_total">#REF!</definedName>
    <definedName name="LC6_total_20" localSheetId="15">#REF!</definedName>
    <definedName name="LC6_total_20" localSheetId="17">#REF!</definedName>
    <definedName name="LC6_total_20">#REF!</definedName>
    <definedName name="LC6_total_28" localSheetId="15">#REF!</definedName>
    <definedName name="LC6_total_28" localSheetId="17">#REF!</definedName>
    <definedName name="LC6_total_28">#REF!</definedName>
    <definedName name="lcb_bq" localSheetId="15">#REF!</definedName>
    <definedName name="lcb_bq" localSheetId="17">#REF!</definedName>
    <definedName name="lcb_bq">#REF!</definedName>
    <definedName name="lcb_bv" localSheetId="15">#REF!</definedName>
    <definedName name="lcb_bv" localSheetId="17">#REF!</definedName>
    <definedName name="lcb_bv">#REF!</definedName>
    <definedName name="lcb_ck" localSheetId="15">#REF!</definedName>
    <definedName name="lcb_ck" localSheetId="17">#REF!</definedName>
    <definedName name="lcb_ck">#REF!</definedName>
    <definedName name="lcb_d1" localSheetId="15">#REF!</definedName>
    <definedName name="lcb_d1" localSheetId="17">#REF!</definedName>
    <definedName name="lcb_d1">#REF!</definedName>
    <definedName name="lcb_d2" localSheetId="15">#REF!</definedName>
    <definedName name="lcb_d2" localSheetId="17">#REF!</definedName>
    <definedName name="lcb_d2">#REF!</definedName>
    <definedName name="lcb_d3" localSheetId="15">#REF!</definedName>
    <definedName name="lcb_d3" localSheetId="17">#REF!</definedName>
    <definedName name="lcb_d3">#REF!</definedName>
    <definedName name="lcb_dl" localSheetId="15">#REF!</definedName>
    <definedName name="lcb_dl" localSheetId="17">#REF!</definedName>
    <definedName name="lcb_dl">#REF!</definedName>
    <definedName name="lcb_kcs" localSheetId="15">#REF!</definedName>
    <definedName name="lcb_kcs" localSheetId="17">#REF!</definedName>
    <definedName name="lcb_kcs">#REF!</definedName>
    <definedName name="lcb_nb" localSheetId="15">#REF!</definedName>
    <definedName name="lcb_nb" localSheetId="17">#REF!</definedName>
    <definedName name="lcb_nb">#REF!</definedName>
    <definedName name="lcb_ngio" localSheetId="15">#REF!</definedName>
    <definedName name="lcb_ngio" localSheetId="17">#REF!</definedName>
    <definedName name="lcb_ngio">#REF!</definedName>
    <definedName name="lcb_nv" localSheetId="15">#REF!</definedName>
    <definedName name="lcb_nv" localSheetId="17">#REF!</definedName>
    <definedName name="lcb_nv">#REF!</definedName>
    <definedName name="lcb_t3" localSheetId="15">#REF!</definedName>
    <definedName name="lcb_t3" localSheetId="17">#REF!</definedName>
    <definedName name="lcb_t3">#REF!</definedName>
    <definedName name="lcb_t4" localSheetId="15">#REF!</definedName>
    <definedName name="lcb_t4" localSheetId="17">#REF!</definedName>
    <definedName name="lcb_t4">#REF!</definedName>
    <definedName name="lcb_t5" localSheetId="15">#REF!</definedName>
    <definedName name="lcb_t5" localSheetId="17">#REF!</definedName>
    <definedName name="lcb_t5">#REF!</definedName>
    <definedName name="lcb_t6" localSheetId="15">#REF!</definedName>
    <definedName name="lcb_t6" localSheetId="17">#REF!</definedName>
    <definedName name="lcb_t6">#REF!</definedName>
    <definedName name="lcb_tc" localSheetId="15">#REF!</definedName>
    <definedName name="lcb_tc" localSheetId="17">#REF!</definedName>
    <definedName name="lcb_tc">#REF!</definedName>
    <definedName name="lcb_tm" localSheetId="15">#REF!</definedName>
    <definedName name="lcb_tm" localSheetId="17">#REF!</definedName>
    <definedName name="lcb_tm">#REF!</definedName>
    <definedName name="lcb_vs" localSheetId="15">#REF!</definedName>
    <definedName name="lcb_vs" localSheetId="17">#REF!</definedName>
    <definedName name="lcb_vs">#REF!</definedName>
    <definedName name="lcb_xh" localSheetId="15">#REF!</definedName>
    <definedName name="lcb_xh" localSheetId="17">#REF!</definedName>
    <definedName name="lcb_xh">#REF!</definedName>
    <definedName name="lcc" localSheetId="15">#REF!</definedName>
    <definedName name="lcc" localSheetId="17">#REF!</definedName>
    <definedName name="lcc">#REF!</definedName>
    <definedName name="lcc_20" localSheetId="15">#REF!</definedName>
    <definedName name="lcc_20" localSheetId="17">#REF!</definedName>
    <definedName name="lcc_20">#REF!</definedName>
    <definedName name="lcc_28" localSheetId="15">#REF!</definedName>
    <definedName name="lcc_28" localSheetId="17">#REF!</definedName>
    <definedName name="lcc_28">#REF!</definedName>
    <definedName name="LCN" localSheetId="15">#REF!</definedName>
    <definedName name="LCN" localSheetId="17">#REF!</definedName>
    <definedName name="LCN">#REF!</definedName>
    <definedName name="Lcoc" localSheetId="15">#REF!</definedName>
    <definedName name="Lcoc" localSheetId="17">#REF!</definedName>
    <definedName name="Lcoc">#REF!</definedName>
    <definedName name="Lcot" localSheetId="15">#REF!</definedName>
    <definedName name="Lcot" localSheetId="16">#REF!</definedName>
    <definedName name="Lcot" localSheetId="17">#REF!</definedName>
    <definedName name="Lcot" localSheetId="14">#REF!</definedName>
    <definedName name="Lcot">#REF!</definedName>
    <definedName name="Lcot_20" localSheetId="15">#REF!</definedName>
    <definedName name="Lcot_20" localSheetId="17">#REF!</definedName>
    <definedName name="Lcot_20">#REF!</definedName>
    <definedName name="Lcot_28" localSheetId="15">#REF!</definedName>
    <definedName name="Lcot_28" localSheetId="17">#REF!</definedName>
    <definedName name="Lcot_28">#REF!</definedName>
    <definedName name="Lct" localSheetId="15">#REF!</definedName>
    <definedName name="Lct" localSheetId="16">#REF!</definedName>
    <definedName name="Lct" localSheetId="17">#REF!</definedName>
    <definedName name="Lct" localSheetId="14">#REF!</definedName>
    <definedName name="Lct">#REF!</definedName>
    <definedName name="Ld" localSheetId="15">#REF!</definedName>
    <definedName name="Ld" localSheetId="17">#REF!</definedName>
    <definedName name="Ld">#REF!</definedName>
    <definedName name="Ld_20" localSheetId="15">#REF!</definedName>
    <definedName name="Ld_20" localSheetId="17">#REF!</definedName>
    <definedName name="Ld_20">#REF!</definedName>
    <definedName name="Ldatcat" localSheetId="15">#REF!</definedName>
    <definedName name="Ldatcat" localSheetId="17">#REF!</definedName>
    <definedName name="Ldatcat">#REF!</definedName>
    <definedName name="Ldatcat_20" localSheetId="15">#REF!</definedName>
    <definedName name="Ldatcat_20" localSheetId="17">#REF!</definedName>
    <definedName name="Ldatcat_20">#REF!</definedName>
    <definedName name="Ldatcat_28" localSheetId="15">#REF!</definedName>
    <definedName name="Ldatcat_28" localSheetId="17">#REF!</definedName>
    <definedName name="Ldatcat_28">#REF!</definedName>
    <definedName name="Ldinh" localSheetId="15">#REF!</definedName>
    <definedName name="Ldinh" localSheetId="17">#REF!</definedName>
    <definedName name="Ldinh">#REF!</definedName>
    <definedName name="Ldinh_20" localSheetId="15">#REF!</definedName>
    <definedName name="Ldinh_20" localSheetId="17">#REF!</definedName>
    <definedName name="Ldinh_20">#REF!</definedName>
    <definedName name="Ldinh_28" localSheetId="15">#REF!</definedName>
    <definedName name="Ldinh_28" localSheetId="17">#REF!</definedName>
    <definedName name="Ldinh_28">#REF!</definedName>
    <definedName name="Ldk" localSheetId="15">#REF!</definedName>
    <definedName name="Ldk" localSheetId="17">#REF!</definedName>
    <definedName name="Ldk">#REF!</definedName>
    <definedName name="Ldk_20" localSheetId="15">#REF!</definedName>
    <definedName name="Ldk_20" localSheetId="17">#REF!</definedName>
    <definedName name="Ldk_20">#REF!</definedName>
    <definedName name="Ldk_28" localSheetId="15">#REF!</definedName>
    <definedName name="Ldk_28" localSheetId="17">#REF!</definedName>
    <definedName name="Ldk_28">#REF!</definedName>
    <definedName name="ldn" localSheetId="15">#REF!</definedName>
    <definedName name="ldn" localSheetId="17">#REF!</definedName>
    <definedName name="ldn">#REF!</definedName>
    <definedName name="ldn_28" localSheetId="15">#REF!</definedName>
    <definedName name="ldn_28" localSheetId="17">#REF!</definedName>
    <definedName name="ldn_28">#REF!</definedName>
    <definedName name="ldv1_20" localSheetId="15">#REF!</definedName>
    <definedName name="ldv1_20" localSheetId="17">#REF!</definedName>
    <definedName name="ldv1_20">#REF!</definedName>
    <definedName name="ldv1_28" localSheetId="15">#REF!</definedName>
    <definedName name="ldv1_28" localSheetId="17">#REF!</definedName>
    <definedName name="ldv1_28">#REF!</definedName>
    <definedName name="Ldv10_20" localSheetId="15">#REF!</definedName>
    <definedName name="Ldv10_20" localSheetId="17">#REF!</definedName>
    <definedName name="Ldv10_20">#REF!</definedName>
    <definedName name="Ldv10_28" localSheetId="15">#REF!</definedName>
    <definedName name="Ldv10_28" localSheetId="17">#REF!</definedName>
    <definedName name="Ldv10_28">#REF!</definedName>
    <definedName name="Ldv11_20" localSheetId="15">#REF!</definedName>
    <definedName name="Ldv11_20" localSheetId="17">#REF!</definedName>
    <definedName name="Ldv11_20">#REF!</definedName>
    <definedName name="Ldv11_28" localSheetId="15">#REF!</definedName>
    <definedName name="Ldv11_28" localSheetId="17">#REF!</definedName>
    <definedName name="Ldv11_28">#REF!</definedName>
    <definedName name="Ldv12_20" localSheetId="15">#REF!</definedName>
    <definedName name="Ldv12_20" localSheetId="17">#REF!</definedName>
    <definedName name="Ldv12_20">#REF!</definedName>
    <definedName name="Ldv12_28" localSheetId="15">#REF!</definedName>
    <definedName name="Ldv12_28" localSheetId="17">#REF!</definedName>
    <definedName name="Ldv12_28">#REF!</definedName>
    <definedName name="Ldv13_20" localSheetId="15">#REF!</definedName>
    <definedName name="Ldv13_20" localSheetId="17">#REF!</definedName>
    <definedName name="Ldv13_20">#REF!</definedName>
    <definedName name="Ldv13_28" localSheetId="15">#REF!</definedName>
    <definedName name="Ldv13_28" localSheetId="17">#REF!</definedName>
    <definedName name="Ldv13_28">#REF!</definedName>
    <definedName name="Ldv14_20" localSheetId="15">#REF!</definedName>
    <definedName name="Ldv14_20" localSheetId="17">#REF!</definedName>
    <definedName name="Ldv14_20">#REF!</definedName>
    <definedName name="Ldv14_28" localSheetId="15">#REF!</definedName>
    <definedName name="Ldv14_28" localSheetId="17">#REF!</definedName>
    <definedName name="Ldv14_28">#REF!</definedName>
    <definedName name="Ldv15_20" localSheetId="15">#REF!</definedName>
    <definedName name="Ldv15_20" localSheetId="17">#REF!</definedName>
    <definedName name="Ldv15_20">#REF!</definedName>
    <definedName name="Ldv15_28" localSheetId="15">#REF!</definedName>
    <definedName name="Ldv15_28" localSheetId="17">#REF!</definedName>
    <definedName name="Ldv15_28">#REF!</definedName>
    <definedName name="Ldv16_20" localSheetId="15">#REF!</definedName>
    <definedName name="Ldv16_20" localSheetId="17">#REF!</definedName>
    <definedName name="Ldv16_20">#REF!</definedName>
    <definedName name="Ldv16_28" localSheetId="15">#REF!</definedName>
    <definedName name="Ldv16_28" localSheetId="17">#REF!</definedName>
    <definedName name="Ldv16_28">#REF!</definedName>
    <definedName name="ldv2_20" localSheetId="15">#REF!</definedName>
    <definedName name="ldv2_20" localSheetId="17">#REF!</definedName>
    <definedName name="ldv2_20">#REF!</definedName>
    <definedName name="ldv2_28" localSheetId="15">#REF!</definedName>
    <definedName name="ldv2_28" localSheetId="17">#REF!</definedName>
    <definedName name="ldv2_28">#REF!</definedName>
    <definedName name="ldv3_20" localSheetId="15">#REF!</definedName>
    <definedName name="ldv3_20" localSheetId="17">#REF!</definedName>
    <definedName name="ldv3_20">#REF!</definedName>
    <definedName name="ldv3_28" localSheetId="15">#REF!</definedName>
    <definedName name="ldv3_28" localSheetId="17">#REF!</definedName>
    <definedName name="ldv3_28">#REF!</definedName>
    <definedName name="Ldv4_20" localSheetId="15">#REF!</definedName>
    <definedName name="Ldv4_20" localSheetId="17">#REF!</definedName>
    <definedName name="Ldv4_20">#REF!</definedName>
    <definedName name="Ldv4_28" localSheetId="15">#REF!</definedName>
    <definedName name="Ldv4_28" localSheetId="17">#REF!</definedName>
    <definedName name="Ldv4_28">#REF!</definedName>
    <definedName name="Ldv5_20" localSheetId="15">#REF!</definedName>
    <definedName name="Ldv5_20" localSheetId="17">#REF!</definedName>
    <definedName name="Ldv5_20">#REF!</definedName>
    <definedName name="Ldv5_28" localSheetId="15">#REF!</definedName>
    <definedName name="Ldv5_28" localSheetId="17">#REF!</definedName>
    <definedName name="Ldv5_28">#REF!</definedName>
    <definedName name="Ldv6_20" localSheetId="15">#REF!</definedName>
    <definedName name="Ldv6_20" localSheetId="17">#REF!</definedName>
    <definedName name="Ldv6_20">#REF!</definedName>
    <definedName name="Ldv6_28" localSheetId="15">#REF!</definedName>
    <definedName name="Ldv6_28" localSheetId="17">#REF!</definedName>
    <definedName name="Ldv6_28">#REF!</definedName>
    <definedName name="Ldv7_20" localSheetId="15">#REF!</definedName>
    <definedName name="Ldv7_20" localSheetId="17">#REF!</definedName>
    <definedName name="Ldv7_20">#REF!</definedName>
    <definedName name="Ldv7_28" localSheetId="15">#REF!</definedName>
    <definedName name="Ldv7_28" localSheetId="17">#REF!</definedName>
    <definedName name="Ldv7_28">#REF!</definedName>
    <definedName name="Ldv8_20" localSheetId="15">#REF!</definedName>
    <definedName name="Ldv8_20" localSheetId="17">#REF!</definedName>
    <definedName name="Ldv8_20">#REF!</definedName>
    <definedName name="Ldv8_28" localSheetId="15">#REF!</definedName>
    <definedName name="Ldv8_28" localSheetId="17">#REF!</definedName>
    <definedName name="Ldv8_28">#REF!</definedName>
    <definedName name="Ldv9_20" localSheetId="15">#REF!</definedName>
    <definedName name="Ldv9_20" localSheetId="17">#REF!</definedName>
    <definedName name="Ldv9_20">#REF!</definedName>
    <definedName name="Ldv9_28" localSheetId="15">#REF!</definedName>
    <definedName name="Ldv9_28" localSheetId="17">#REF!</definedName>
    <definedName name="Ldv9_28">#REF!</definedName>
    <definedName name="Ldvc" localSheetId="15">#REF!</definedName>
    <definedName name="Ldvc" localSheetId="17">#REF!</definedName>
    <definedName name="Ldvc">#REF!</definedName>
    <definedName name="Ldvc_20" localSheetId="15">#REF!</definedName>
    <definedName name="Ldvc_20" localSheetId="17">#REF!</definedName>
    <definedName name="Ldvc_20">#REF!</definedName>
    <definedName name="Ldvc_28" localSheetId="15">#REF!</definedName>
    <definedName name="Ldvc_28" localSheetId="17">#REF!</definedName>
    <definedName name="Ldvc_28">#REF!</definedName>
    <definedName name="le_bq" localSheetId="15">#REF!</definedName>
    <definedName name="le_bq" localSheetId="17">#REF!</definedName>
    <definedName name="le_bq">#REF!</definedName>
    <definedName name="le_bv" localSheetId="15">#REF!</definedName>
    <definedName name="le_bv" localSheetId="17">#REF!</definedName>
    <definedName name="le_bv">#REF!</definedName>
    <definedName name="le_ck" localSheetId="15">#REF!</definedName>
    <definedName name="le_ck" localSheetId="17">#REF!</definedName>
    <definedName name="le_ck">#REF!</definedName>
    <definedName name="le_d1" localSheetId="15">#REF!</definedName>
    <definedName name="le_d1" localSheetId="17">#REF!</definedName>
    <definedName name="le_d1">#REF!</definedName>
    <definedName name="le_d2" localSheetId="15">#REF!</definedName>
    <definedName name="le_d2" localSheetId="17">#REF!</definedName>
    <definedName name="le_d2">#REF!</definedName>
    <definedName name="le_d3" localSheetId="15">#REF!</definedName>
    <definedName name="le_d3" localSheetId="17">#REF!</definedName>
    <definedName name="le_d3">#REF!</definedName>
    <definedName name="le_dl" localSheetId="15">#REF!</definedName>
    <definedName name="le_dl" localSheetId="17">#REF!</definedName>
    <definedName name="le_dl">#REF!</definedName>
    <definedName name="le_kcs" localSheetId="15">#REF!</definedName>
    <definedName name="le_kcs" localSheetId="17">#REF!</definedName>
    <definedName name="le_kcs">#REF!</definedName>
    <definedName name="le_nb" localSheetId="15">#REF!</definedName>
    <definedName name="le_nb" localSheetId="17">#REF!</definedName>
    <definedName name="le_nb">#REF!</definedName>
    <definedName name="le_ngio" localSheetId="15">#REF!</definedName>
    <definedName name="le_ngio" localSheetId="17">#REF!</definedName>
    <definedName name="le_ngio">#REF!</definedName>
    <definedName name="le_nv" localSheetId="15">#REF!</definedName>
    <definedName name="le_nv" localSheetId="17">#REF!</definedName>
    <definedName name="le_nv">#REF!</definedName>
    <definedName name="le_t3" localSheetId="15">#REF!</definedName>
    <definedName name="le_t3" localSheetId="17">#REF!</definedName>
    <definedName name="le_t3">#REF!</definedName>
    <definedName name="le_t4" localSheetId="15">#REF!</definedName>
    <definedName name="le_t4" localSheetId="17">#REF!</definedName>
    <definedName name="le_t4">#REF!</definedName>
    <definedName name="le_t5" localSheetId="15">#REF!</definedName>
    <definedName name="le_t5" localSheetId="17">#REF!</definedName>
    <definedName name="le_t5">#REF!</definedName>
    <definedName name="le_t6" localSheetId="15">#REF!</definedName>
    <definedName name="le_t6" localSheetId="17">#REF!</definedName>
    <definedName name="le_t6">#REF!</definedName>
    <definedName name="le_tc" localSheetId="15">#REF!</definedName>
    <definedName name="le_tc" localSheetId="17">#REF!</definedName>
    <definedName name="le_tc">#REF!</definedName>
    <definedName name="le_tm" localSheetId="15">#REF!</definedName>
    <definedName name="le_tm" localSheetId="17">#REF!</definedName>
    <definedName name="le_tm">#REF!</definedName>
    <definedName name="le_vs" localSheetId="15">#REF!</definedName>
    <definedName name="le_vs" localSheetId="17">#REF!</definedName>
    <definedName name="le_vs">#REF!</definedName>
    <definedName name="le_xh" localSheetId="15">#REF!</definedName>
    <definedName name="le_xh" localSheetId="17">#REF!</definedName>
    <definedName name="le_xh">#REF!</definedName>
    <definedName name="Len6_28" localSheetId="15">#REF!</definedName>
    <definedName name="Len6_28" localSheetId="17">#REF!</definedName>
    <definedName name="Len6_28">#REF!</definedName>
    <definedName name="Len7_28" localSheetId="15">#REF!</definedName>
    <definedName name="Len7_28" localSheetId="17">#REF!</definedName>
    <definedName name="Len7_28">#REF!</definedName>
    <definedName name="Lf" localSheetId="15">#REF!</definedName>
    <definedName name="Lf" localSheetId="17">#REF!</definedName>
    <definedName name="Lf">#REF!</definedName>
    <definedName name="Lf_20" localSheetId="15">#REF!</definedName>
    <definedName name="Lf_20" localSheetId="17">#REF!</definedName>
    <definedName name="Lf_20">#REF!</definedName>
    <definedName name="Lf_28" localSheetId="15">#REF!</definedName>
    <definedName name="Lf_28" localSheetId="17">#REF!</definedName>
    <definedName name="Lf_28">#REF!</definedName>
    <definedName name="LFX" localSheetId="15">#REF!</definedName>
    <definedName name="LFX" localSheetId="17">#REF!</definedName>
    <definedName name="LFX">#REF!</definedName>
    <definedName name="LFX_28" localSheetId="15">#REF!</definedName>
    <definedName name="LFX_28" localSheetId="17">#REF!</definedName>
    <definedName name="LFX_28">#REF!</definedName>
    <definedName name="LFY" localSheetId="15">#REF!</definedName>
    <definedName name="LFY" localSheetId="17">#REF!</definedName>
    <definedName name="LFY">#REF!</definedName>
    <definedName name="LFY_28" localSheetId="15">#REF!</definedName>
    <definedName name="LFY_28" localSheetId="17">#REF!</definedName>
    <definedName name="LFY_28">#REF!</definedName>
    <definedName name="Lggd" localSheetId="15">#REF!</definedName>
    <definedName name="Lggd" localSheetId="17">#REF!</definedName>
    <definedName name="Lggd">#REF!</definedName>
    <definedName name="Lggt" localSheetId="15">#REF!</definedName>
    <definedName name="Lggt" localSheetId="17">#REF!</definedName>
    <definedName name="Lggt">#REF!</definedName>
    <definedName name="LgL" localSheetId="15">#REF!</definedName>
    <definedName name="LgL" localSheetId="17">#REF!</definedName>
    <definedName name="LgL">#REF!</definedName>
    <definedName name="LgL_20" localSheetId="15">#REF!</definedName>
    <definedName name="LgL_20" localSheetId="17">#REF!</definedName>
    <definedName name="LgL_20">#REF!</definedName>
    <definedName name="LgL_28" localSheetId="15">#REF!</definedName>
    <definedName name="LgL_28" localSheetId="17">#REF!</definedName>
    <definedName name="LgL_28">#REF!</definedName>
    <definedName name="LH" localSheetId="15">#REF!</definedName>
    <definedName name="LH" localSheetId="17">#REF!</definedName>
    <definedName name="LH">#REF!</definedName>
    <definedName name="LHD" localSheetId="15">#REF!</definedName>
    <definedName name="LHD" localSheetId="17">#REF!</definedName>
    <definedName name="LHD">#REF!</definedName>
    <definedName name="LHDS" localSheetId="15">#REF!</definedName>
    <definedName name="LHDS" localSheetId="17">#REF!</definedName>
    <definedName name="LHDS">#REF!</definedName>
    <definedName name="LHS" localSheetId="15">#REF!</definedName>
    <definedName name="LHS" localSheetId="17">#REF!</definedName>
    <definedName name="LHS">#REF!</definedName>
    <definedName name="LI" localSheetId="15">#REF!</definedName>
    <definedName name="LI" localSheetId="17">#REF!</definedName>
    <definedName name="LI">#REF!</definedName>
    <definedName name="LI_28" localSheetId="15">#REF!</definedName>
    <definedName name="LI_28" localSheetId="17">#REF!</definedName>
    <definedName name="LI_28">#REF!</definedName>
    <definedName name="LiendanhCAVICO" localSheetId="15">#REF!</definedName>
    <definedName name="LiendanhCAVICO" localSheetId="17">#REF!</definedName>
    <definedName name="LiendanhCAVICO">#REF!</definedName>
    <definedName name="LiendanhVUTRAC" localSheetId="15">#REF!</definedName>
    <definedName name="LiendanhVUTRAC" localSheetId="17">#REF!</definedName>
    <definedName name="LiendanhVUTRAC">#REF!</definedName>
    <definedName name="LiendanhVUTRAC_20" localSheetId="15">#REF!</definedName>
    <definedName name="LiendanhVUTRAC_20" localSheetId="17">#REF!</definedName>
    <definedName name="LiendanhVUTRAC_20">#REF!</definedName>
    <definedName name="LiendanhVUTRAC_28" localSheetId="15">#REF!</definedName>
    <definedName name="LiendanhVUTRAC_28" localSheetId="17">#REF!</definedName>
    <definedName name="LiendanhVUTRAC_28">#REF!</definedName>
    <definedName name="LIET_KE_VI_TRI_DZ0.4KV" localSheetId="15">#REF!</definedName>
    <definedName name="LIET_KE_VI_TRI_DZ0.4KV" localSheetId="17">#REF!</definedName>
    <definedName name="LIET_KE_VI_TRI_DZ0.4KV">#REF!</definedName>
    <definedName name="LIET_KE_VI_TRI_DZ22KV" localSheetId="15">#REF!</definedName>
    <definedName name="LIET_KE_VI_TRI_DZ22KV" localSheetId="17">#REF!</definedName>
    <definedName name="LIET_KE_VI_TRI_DZ22KV">#REF!</definedName>
    <definedName name="limcount" hidden="1">13</definedName>
    <definedName name="LinhI" localSheetId="15">#REF!</definedName>
    <definedName name="LinhI" localSheetId="17">#REF!</definedName>
    <definedName name="LinhI">#REF!</definedName>
    <definedName name="LinhI_20" localSheetId="15">#REF!</definedName>
    <definedName name="LinhI_20" localSheetId="17">#REF!</definedName>
    <definedName name="LinhI_20">#REF!</definedName>
    <definedName name="LinhII" localSheetId="15">#REF!</definedName>
    <definedName name="LinhII" localSheetId="17">#REF!</definedName>
    <definedName name="LinhII">#REF!</definedName>
    <definedName name="LinhII_20" localSheetId="15">#REF!</definedName>
    <definedName name="LinhII_20" localSheetId="17">#REF!</definedName>
    <definedName name="LinhII_20">#REF!</definedName>
    <definedName name="LinhIII" localSheetId="15">#REF!</definedName>
    <definedName name="LinhIII" localSheetId="17">#REF!</definedName>
    <definedName name="LinhIII">#REF!</definedName>
    <definedName name="LinhIII_20" localSheetId="15">#REF!</definedName>
    <definedName name="LinhIII_20" localSheetId="17">#REF!</definedName>
    <definedName name="LinhIII_20">#REF!</definedName>
    <definedName name="list" localSheetId="15">#REF!</definedName>
    <definedName name="list" localSheetId="17">#REF!</definedName>
    <definedName name="list">#REF!</definedName>
    <definedName name="list_20" localSheetId="15">#REF!</definedName>
    <definedName name="list_20" localSheetId="17">#REF!</definedName>
    <definedName name="list_20">#REF!</definedName>
    <definedName name="list_28" localSheetId="15">#REF!</definedName>
    <definedName name="list_28" localSheetId="17">#REF!</definedName>
    <definedName name="list_28">#REF!</definedName>
    <definedName name="LiveLoad" localSheetId="15">#REF!</definedName>
    <definedName name="LiveLoad" localSheetId="17">#REF!</definedName>
    <definedName name="LiveLoad">#REF!</definedName>
    <definedName name="LiveLoad_28" localSheetId="15">#REF!</definedName>
    <definedName name="LiveLoad_28" localSheetId="17">#REF!</definedName>
    <definedName name="LiveLoad_28">#REF!</definedName>
    <definedName name="lj" localSheetId="15">#REF!</definedName>
    <definedName name="lj" localSheetId="17">#REF!</definedName>
    <definedName name="lj">#REF!</definedName>
    <definedName name="lj_28" localSheetId="15">#REF!</definedName>
    <definedName name="lj_28" localSheetId="17">#REF!</definedName>
    <definedName name="lj_28">#REF!</definedName>
    <definedName name="lk" localSheetId="15" hidden="1">{"'Sheet1'!$L$16"}</definedName>
    <definedName name="lk" localSheetId="16" hidden="1">{"'Sheet1'!$L$16"}</definedName>
    <definedName name="lk" localSheetId="17" hidden="1">{"'Sheet1'!$L$16"}</definedName>
    <definedName name="lk" localSheetId="14" hidden="1">{"'Sheet1'!$L$16"}</definedName>
    <definedName name="lk" hidden="1">{"'Sheet1'!$L$16"}</definedName>
    <definedName name="LK_20" localSheetId="15">#REF!</definedName>
    <definedName name="LK_20" localSheetId="17">#REF!</definedName>
    <definedName name="LK_20">#REF!</definedName>
    <definedName name="LK_28" localSheetId="15">#REF!</definedName>
    <definedName name="LK_28" localSheetId="17">#REF!</definedName>
    <definedName name="LK_28">#REF!</definedName>
    <definedName name="LK_hathe" localSheetId="15">#REF!</definedName>
    <definedName name="LK_hathe" localSheetId="17">#REF!</definedName>
    <definedName name="LK_hathe">#REF!</definedName>
    <definedName name="LK_hathe_20" localSheetId="15">#REF!</definedName>
    <definedName name="LK_hathe_20" localSheetId="17">#REF!</definedName>
    <definedName name="LK_hathe_20">#REF!</definedName>
    <definedName name="LK_hathe_28" localSheetId="15">#REF!</definedName>
    <definedName name="LK_hathe_28" localSheetId="17">#REF!</definedName>
    <definedName name="LK_hathe_28">#REF!</definedName>
    <definedName name="LKHH" localSheetId="15">#REF!</definedName>
    <definedName name="LKHH" localSheetId="17">#REF!</definedName>
    <definedName name="LKHH">#REF!</definedName>
    <definedName name="lkjjjjjj" localSheetId="15">#REF!</definedName>
    <definedName name="lkjjjjjj" localSheetId="17">#REF!</definedName>
    <definedName name="lkjjjjjj">#REF!</definedName>
    <definedName name="lkjjjjjj_28" localSheetId="15">#REF!</definedName>
    <definedName name="lkjjjjjj_28" localSheetId="17">#REF!</definedName>
    <definedName name="lkjjjjjj_28">#REF!</definedName>
    <definedName name="lkl" localSheetId="15" hidden="1">{"'Sheet1'!$L$16"}</definedName>
    <definedName name="lkl" localSheetId="16" hidden="1">{"'Sheet1'!$L$16"}</definedName>
    <definedName name="lkl" localSheetId="17" hidden="1">{"'Sheet1'!$L$16"}</definedName>
    <definedName name="lkl" localSheetId="14" hidden="1">{"'Sheet1'!$L$16"}</definedName>
    <definedName name="lkl" hidden="1">{"'Sheet1'!$L$16"}</definedName>
    <definedName name="LKTBA" localSheetId="15">#REF!</definedName>
    <definedName name="LKTBA" localSheetId="17">#REF!</definedName>
    <definedName name="LKTBA">#REF!</definedName>
    <definedName name="LKTBA_20" localSheetId="15">#REF!</definedName>
    <definedName name="LKTBA_20" localSheetId="17">#REF!</definedName>
    <definedName name="LKTBA_20">#REF!</definedName>
    <definedName name="LKTBA_28" localSheetId="15">#REF!</definedName>
    <definedName name="LKTBA_28" localSheetId="17">#REF!</definedName>
    <definedName name="LKTBA_28">#REF!</definedName>
    <definedName name="LL" localSheetId="15">#REF!</definedName>
    <definedName name="LL" localSheetId="17">#REF!</definedName>
    <definedName name="LL">#REF!</definedName>
    <definedName name="LL_28" localSheetId="15">#REF!</definedName>
    <definedName name="LL_28" localSheetId="17">#REF!</definedName>
    <definedName name="LL_28">#REF!</definedName>
    <definedName name="llcmem" localSheetId="15">#REF!</definedName>
    <definedName name="llcmem" localSheetId="17">#REF!</definedName>
    <definedName name="llcmem">#REF!</definedName>
    <definedName name="llcmem_20" localSheetId="15">#REF!</definedName>
    <definedName name="llcmem_20" localSheetId="17">#REF!</definedName>
    <definedName name="llcmem_20">#REF!</definedName>
    <definedName name="llcmem_28" localSheetId="15">#REF!</definedName>
    <definedName name="llcmem_28" localSheetId="17">#REF!</definedName>
    <definedName name="llcmem_28">#REF!</definedName>
    <definedName name="llcmo" localSheetId="15">#REF!</definedName>
    <definedName name="llcmo" localSheetId="17">#REF!</definedName>
    <definedName name="llcmo">#REF!</definedName>
    <definedName name="llcmo_20" localSheetId="15">#REF!</definedName>
    <definedName name="llcmo_20" localSheetId="17">#REF!</definedName>
    <definedName name="llcmo_20">#REF!</definedName>
    <definedName name="llcmo_28" localSheetId="15">#REF!</definedName>
    <definedName name="llcmo_28" localSheetId="17">#REF!</definedName>
    <definedName name="llcmo_28">#REF!</definedName>
    <definedName name="LLD" localSheetId="15">#REF!</definedName>
    <definedName name="LLD" localSheetId="17">#REF!</definedName>
    <definedName name="LLD">#REF!</definedName>
    <definedName name="LLDS" localSheetId="15">#REF!</definedName>
    <definedName name="LLDS" localSheetId="17">#REF!</definedName>
    <definedName name="LLDS">#REF!</definedName>
    <definedName name="llllllllll" localSheetId="15">#REF!</definedName>
    <definedName name="llllllllll" localSheetId="16">#REF!</definedName>
    <definedName name="llllllllll" localSheetId="17">#REF!</definedName>
    <definedName name="llllllllll" localSheetId="14">#REF!</definedName>
    <definedName name="llllllllll" localSheetId="20">#REF!</definedName>
    <definedName name="llllllllll">#REF!</definedName>
    <definedName name="lllllllllllllllllll" localSheetId="15">#REF!</definedName>
    <definedName name="lllllllllllllllllll" localSheetId="17">#REF!</definedName>
    <definedName name="lllllllllllllllllll">#REF!</definedName>
    <definedName name="lllllllllllllllllll_20" localSheetId="15">#REF!</definedName>
    <definedName name="lllllllllllllllllll_20" localSheetId="17">#REF!</definedName>
    <definedName name="lllllllllllllllllll_20">#REF!</definedName>
    <definedName name="LLs" localSheetId="15">#REF!</definedName>
    <definedName name="LLs" localSheetId="17">#REF!</definedName>
    <definedName name="LLs">#REF!</definedName>
    <definedName name="LLs_20" localSheetId="15">#REF!</definedName>
    <definedName name="LLs_20" localSheetId="17">#REF!</definedName>
    <definedName name="LLs_20">#REF!</definedName>
    <definedName name="LLs_28" localSheetId="15">#REF!</definedName>
    <definedName name="LLs_28" localSheetId="17">#REF!</definedName>
    <definedName name="LLs_28">#REF!</definedName>
    <definedName name="Lmk" localSheetId="15">#REF!</definedName>
    <definedName name="Lmk" localSheetId="16">#REF!</definedName>
    <definedName name="Lmk" localSheetId="17">#REF!</definedName>
    <definedName name="Lmk" localSheetId="14">#REF!</definedName>
    <definedName name="Lmk" localSheetId="19">#REF!</definedName>
    <definedName name="Lmk" localSheetId="20">#REF!</definedName>
    <definedName name="Lmk">#REF!</definedName>
    <definedName name="Lmk_26" localSheetId="15">#REF!</definedName>
    <definedName name="Lmk_26" localSheetId="17">#REF!</definedName>
    <definedName name="Lmk_26">#REF!</definedName>
    <definedName name="Lmk_28" localSheetId="15">#REF!</definedName>
    <definedName name="Lmk_28" localSheetId="17">#REF!</definedName>
    <definedName name="Lmk_28">#REF!</definedName>
    <definedName name="Lmk_3">"$#REF!.$E$209"</definedName>
    <definedName name="Lmong" localSheetId="15">#REF!</definedName>
    <definedName name="Lmong" localSheetId="17">#REF!</definedName>
    <definedName name="Lmong">#REF!</definedName>
    <definedName name="Lmong_20" localSheetId="15">#REF!</definedName>
    <definedName name="Lmong_20" localSheetId="17">#REF!</definedName>
    <definedName name="Lmong_20">#REF!</definedName>
    <definedName name="Lmong_28" localSheetId="15">#REF!</definedName>
    <definedName name="Lmong_28" localSheetId="17">#REF!</definedName>
    <definedName name="Lmong_28">#REF!</definedName>
    <definedName name="LMU" localSheetId="15">#REF!</definedName>
    <definedName name="LMU" localSheetId="17">#REF!</definedName>
    <definedName name="LMU">#REF!</definedName>
    <definedName name="LMU_20" localSheetId="15">#REF!</definedName>
    <definedName name="LMU_20" localSheetId="17">#REF!</definedName>
    <definedName name="LMU_20">#REF!</definedName>
    <definedName name="LMU_28" localSheetId="15">#REF!</definedName>
    <definedName name="LMU_28" localSheetId="17">#REF!</definedName>
    <definedName name="LMU_28">#REF!</definedName>
    <definedName name="LMUSelected" localSheetId="15">#REF!</definedName>
    <definedName name="LMUSelected" localSheetId="17">#REF!</definedName>
    <definedName name="LMUSelected">#REF!</definedName>
    <definedName name="LMUSelected_20" localSheetId="15">#REF!</definedName>
    <definedName name="LMUSelected_20" localSheetId="17">#REF!</definedName>
    <definedName name="LMUSelected_20">#REF!</definedName>
    <definedName name="LMUSelected_28" localSheetId="15">#REF!</definedName>
    <definedName name="LMUSelected_28" localSheetId="17">#REF!</definedName>
    <definedName name="LMUSelected_28">#REF!</definedName>
    <definedName name="LN" localSheetId="15">#REF!</definedName>
    <definedName name="LN" localSheetId="16">#REF!</definedName>
    <definedName name="LN" localSheetId="17">#REF!</definedName>
    <definedName name="LN" localSheetId="14">#REF!</definedName>
    <definedName name="LN" localSheetId="19">#REF!</definedName>
    <definedName name="LN" localSheetId="20">#REF!</definedName>
    <definedName name="LN">#REF!</definedName>
    <definedName name="LN_20" localSheetId="15">#REF!</definedName>
    <definedName name="LN_20" localSheetId="17">#REF!</definedName>
    <definedName name="LN_20">#REF!</definedName>
    <definedName name="LN_28" localSheetId="15">#REF!</definedName>
    <definedName name="LN_28" localSheetId="17">#REF!</definedName>
    <definedName name="LN_28">#REF!</definedName>
    <definedName name="lnh" localSheetId="15">#REF!</definedName>
    <definedName name="lnh" localSheetId="17">#REF!</definedName>
    <definedName name="lnh">#REF!</definedName>
    <definedName name="lnhip" localSheetId="15">#REF!</definedName>
    <definedName name="lnhip" localSheetId="17">#REF!</definedName>
    <definedName name="lnhip">#REF!</definedName>
    <definedName name="lnhip_20" localSheetId="15">#REF!</definedName>
    <definedName name="lnhip_20" localSheetId="17">#REF!</definedName>
    <definedName name="lnhip_20">#REF!</definedName>
    <definedName name="lnhip_28" localSheetId="15">#REF!</definedName>
    <definedName name="lnhip_28" localSheetId="17">#REF!</definedName>
    <definedName name="lnhip_28">#REF!</definedName>
    <definedName name="lnhuan" localSheetId="15">#REF!</definedName>
    <definedName name="lnhuan" localSheetId="17">#REF!</definedName>
    <definedName name="lnhuan">#REF!</definedName>
    <definedName name="lnhuan_20" localSheetId="15">#REF!</definedName>
    <definedName name="lnhuan_20" localSheetId="17">#REF!</definedName>
    <definedName name="lnhuan_20">#REF!</definedName>
    <definedName name="lnhuan_28" localSheetId="15">#REF!</definedName>
    <definedName name="lnhuan_28" localSheetId="17">#REF!</definedName>
    <definedName name="lnhuan_28">#REF!</definedName>
    <definedName name="lnm" localSheetId="15">#REF!</definedName>
    <definedName name="lnm" localSheetId="17">#REF!</definedName>
    <definedName name="lnm">#REF!</definedName>
    <definedName name="lnm_20" localSheetId="15">#REF!</definedName>
    <definedName name="lnm_20" localSheetId="17">#REF!</definedName>
    <definedName name="lnm_20">#REF!</definedName>
    <definedName name="lnm_28" localSheetId="15">#REF!</definedName>
    <definedName name="lnm_28" localSheetId="17">#REF!</definedName>
    <definedName name="lnm_28">#REF!</definedName>
    <definedName name="Lnsc" localSheetId="15">#REF!</definedName>
    <definedName name="Lnsc" localSheetId="16">#REF!</definedName>
    <definedName name="Lnsc" localSheetId="17">#REF!</definedName>
    <definedName name="Lnsc" localSheetId="14">#REF!</definedName>
    <definedName name="Lnsc">#REF!</definedName>
    <definedName name="Lnsc_20" localSheetId="15">#REF!</definedName>
    <definedName name="Lnsc_20" localSheetId="17">#REF!</definedName>
    <definedName name="Lnsc_20">#REF!</definedName>
    <definedName name="Lnsc_28" localSheetId="15">#REF!</definedName>
    <definedName name="Lnsc_28" localSheetId="17">#REF!</definedName>
    <definedName name="Lnsc_28">#REF!</definedName>
    <definedName name="Lo" localSheetId="15">#REF!</definedName>
    <definedName name="Lo" localSheetId="16">#REF!</definedName>
    <definedName name="Lo" localSheetId="17">#REF!</definedName>
    <definedName name="Lo" localSheetId="14">#REF!</definedName>
    <definedName name="Lo">#REF!</definedName>
    <definedName name="Lo_20" localSheetId="15">#REF!</definedName>
    <definedName name="Lo_20" localSheetId="17">#REF!</definedName>
    <definedName name="Lo_20">#REF!</definedName>
    <definedName name="Lo_28" localSheetId="15">#REF!</definedName>
    <definedName name="Lo_28" localSheetId="17">#REF!</definedName>
    <definedName name="Lo_28">#REF!</definedName>
    <definedName name="LO283K" localSheetId="15">#REF!</definedName>
    <definedName name="LO283K" localSheetId="17">#REF!</definedName>
    <definedName name="LO283K">#REF!</definedName>
    <definedName name="LO283K_20" localSheetId="15">#REF!</definedName>
    <definedName name="LO283K_20" localSheetId="17">#REF!</definedName>
    <definedName name="LO283K_20">#REF!</definedName>
    <definedName name="LO283K_28" localSheetId="15">#REF!</definedName>
    <definedName name="LO283K_28" localSheetId="17">#REF!</definedName>
    <definedName name="LO283K_28">#REF!</definedName>
    <definedName name="lo3a" localSheetId="15">#REF!</definedName>
    <definedName name="lo3a" localSheetId="17">#REF!</definedName>
    <definedName name="lo3a">#REF!</definedName>
    <definedName name="lo3a_28" localSheetId="15">#REF!</definedName>
    <definedName name="lo3a_28" localSheetId="17">#REF!</definedName>
    <definedName name="lo3a_28">#REF!</definedName>
    <definedName name="LO815K" localSheetId="15">#REF!</definedName>
    <definedName name="LO815K" localSheetId="17">#REF!</definedName>
    <definedName name="LO815K">#REF!</definedName>
    <definedName name="LO815K_20" localSheetId="15">#REF!</definedName>
    <definedName name="LO815K_20" localSheetId="17">#REF!</definedName>
    <definedName name="LO815K_20">#REF!</definedName>
    <definedName name="LO815K_28" localSheetId="15">#REF!</definedName>
    <definedName name="LO815K_28" localSheetId="17">#REF!</definedName>
    <definedName name="LO815K_28">#REF!</definedName>
    <definedName name="LOAD" localSheetId="15">#REF!</definedName>
    <definedName name="LOAD" localSheetId="17">#REF!</definedName>
    <definedName name="LOAD">#REF!</definedName>
    <definedName name="LOAD_28" localSheetId="15">#REF!</definedName>
    <definedName name="LOAD_28" localSheetId="17">#REF!</definedName>
    <definedName name="LOAD_28">#REF!</definedName>
    <definedName name="loai" localSheetId="15">#REF!</definedName>
    <definedName name="loai" localSheetId="17">#REF!</definedName>
    <definedName name="loai">#REF!</definedName>
    <definedName name="LOAI_DUONG" localSheetId="15">#REF!</definedName>
    <definedName name="LOAI_DUONG" localSheetId="16">#REF!</definedName>
    <definedName name="LOAI_DUONG" localSheetId="17">#REF!</definedName>
    <definedName name="LOAI_DUONG" localSheetId="14">#REF!</definedName>
    <definedName name="LOAI_DUONG" localSheetId="20">#REF!</definedName>
    <definedName name="LOAI_DUONG">#REF!</definedName>
    <definedName name="Loai_TD" localSheetId="15">#REF!</definedName>
    <definedName name="Loai_TD" localSheetId="17">#REF!</definedName>
    <definedName name="Loai_TD">#REF!</definedName>
    <definedName name="Loai_TD_20" localSheetId="15">#REF!</definedName>
    <definedName name="Loai_TD_20" localSheetId="17">#REF!</definedName>
    <definedName name="Loai_TD_20">#REF!</definedName>
    <definedName name="Loai_TD_28" localSheetId="15">#REF!</definedName>
    <definedName name="Loai_TD_28" localSheetId="17">#REF!</definedName>
    <definedName name="Loai_TD_28">#REF!</definedName>
    <definedName name="Loaiday" localSheetId="15">#REF!</definedName>
    <definedName name="Loaiday" localSheetId="17">#REF!</definedName>
    <definedName name="Loaiday">#REF!</definedName>
    <definedName name="Loaiday_20" localSheetId="15">#REF!</definedName>
    <definedName name="Loaiday_20" localSheetId="17">#REF!</definedName>
    <definedName name="Loaiday_20">#REF!</definedName>
    <definedName name="loaiduong" localSheetId="15">#REF!</definedName>
    <definedName name="loaiduong" localSheetId="17">#REF!</definedName>
    <definedName name="loaiduong">#REF!</definedName>
    <definedName name="loaiduong_20" localSheetId="15">#REF!</definedName>
    <definedName name="loaiduong_20" localSheetId="17">#REF!</definedName>
    <definedName name="loaiduong_20">#REF!</definedName>
    <definedName name="loaiduong_28" localSheetId="15">#REF!</definedName>
    <definedName name="loaiduong_28" localSheetId="17">#REF!</definedName>
    <definedName name="loaiduong_28">#REF!</definedName>
    <definedName name="LoaixeH" localSheetId="15">#REF!</definedName>
    <definedName name="LoaixeH" localSheetId="17">#REF!</definedName>
    <definedName name="LoaixeH">#REF!</definedName>
    <definedName name="LoaixeH_20" localSheetId="15">#REF!</definedName>
    <definedName name="LoaixeH_20" localSheetId="17">#REF!</definedName>
    <definedName name="LoaixeH_20">#REF!</definedName>
    <definedName name="LoaixeH_28" localSheetId="15">#REF!</definedName>
    <definedName name="LoaixeH_28" localSheetId="17">#REF!</definedName>
    <definedName name="LoaixeH_28">#REF!</definedName>
    <definedName name="LoaixeXB" localSheetId="15">#REF!</definedName>
    <definedName name="LoaixeXB" localSheetId="17">#REF!</definedName>
    <definedName name="LoaixeXB">#REF!</definedName>
    <definedName name="LoaixeXB_20" localSheetId="15">#REF!</definedName>
    <definedName name="LoaixeXB_20" localSheetId="17">#REF!</definedName>
    <definedName name="LoaixeXB_20">#REF!</definedName>
    <definedName name="LoaixeXB_28" localSheetId="15">#REF!</definedName>
    <definedName name="LoaixeXB_28" localSheetId="17">#REF!</definedName>
    <definedName name="LoaixeXB_28">#REF!</definedName>
    <definedName name="LOCATION" localSheetId="15">#REF!</definedName>
    <definedName name="LOCATION" localSheetId="17">#REF!</definedName>
    <definedName name="LOCATION">#REF!</definedName>
    <definedName name="LOCATION_20" localSheetId="15">#REF!</definedName>
    <definedName name="LOCATION_20" localSheetId="17">#REF!</definedName>
    <definedName name="LOCATION_20">#REF!</definedName>
    <definedName name="lomo" localSheetId="15">#REF!</definedName>
    <definedName name="lomo" localSheetId="17">#REF!</definedName>
    <definedName name="lomo">#REF!</definedName>
    <definedName name="lomo_28" localSheetId="15">#REF!</definedName>
    <definedName name="lomo_28" localSheetId="17">#REF!</definedName>
    <definedName name="lomo_28">#REF!</definedName>
    <definedName name="lon" localSheetId="15">#REF!</definedName>
    <definedName name="lon" localSheetId="17">#REF!</definedName>
    <definedName name="lon">#REF!</definedName>
    <definedName name="lon_20" localSheetId="15">#REF!</definedName>
    <definedName name="lon_20" localSheetId="17">#REF!</definedName>
    <definedName name="lon_20">#REF!</definedName>
    <definedName name="lon_28" localSheetId="15">#REF!</definedName>
    <definedName name="lon_28" localSheetId="17">#REF!</definedName>
    <definedName name="lon_28">#REF!</definedName>
    <definedName name="lón2" localSheetId="15">#REF!</definedName>
    <definedName name="lón2" localSheetId="17">#REF!</definedName>
    <definedName name="lón2">#REF!</definedName>
    <definedName name="lón2_20" localSheetId="15">#REF!</definedName>
    <definedName name="lón2_20" localSheetId="17">#REF!</definedName>
    <definedName name="lón2_20">#REF!</definedName>
    <definedName name="lón3" localSheetId="15">#REF!</definedName>
    <definedName name="lón3" localSheetId="17">#REF!</definedName>
    <definedName name="lón3">#REF!</definedName>
    <definedName name="lón3_20" localSheetId="15">#REF!</definedName>
    <definedName name="lón3_20" localSheetId="17">#REF!</definedName>
    <definedName name="lón3_20">#REF!</definedName>
    <definedName name="lón5" localSheetId="15">#REF!</definedName>
    <definedName name="lón5" localSheetId="17">#REF!</definedName>
    <definedName name="lón5">#REF!</definedName>
    <definedName name="lón5_20" localSheetId="15">#REF!</definedName>
    <definedName name="lón5_20" localSheetId="17">#REF!</definedName>
    <definedName name="lón5_20">#REF!</definedName>
    <definedName name="LonauYHK3A" localSheetId="15">#REF!</definedName>
    <definedName name="LonauYHK3A" localSheetId="17">#REF!</definedName>
    <definedName name="LonauYHK3A">#REF!</definedName>
    <definedName name="LonauYHK3A_20" localSheetId="15">#REF!</definedName>
    <definedName name="LonauYHK3A_20" localSheetId="17">#REF!</definedName>
    <definedName name="LonauYHK3A_20">#REF!</definedName>
    <definedName name="long" localSheetId="15">#REF!</definedName>
    <definedName name="long" localSheetId="17">#REF!</definedName>
    <definedName name="long">#REF!</definedName>
    <definedName name="long_20" localSheetId="15">#REF!</definedName>
    <definedName name="long_20" localSheetId="17">#REF!</definedName>
    <definedName name="long_20">#REF!</definedName>
    <definedName name="long_28" localSheetId="15">#REF!</definedName>
    <definedName name="long_28" localSheetId="17">#REF!</definedName>
    <definedName name="long_28">#REF!</definedName>
    <definedName name="longmon" localSheetId="15">#REF!</definedName>
    <definedName name="longmon" localSheetId="17">#REF!</definedName>
    <definedName name="longmon">#REF!</definedName>
    <definedName name="longmon_20" localSheetId="15">#REF!</definedName>
    <definedName name="longmon_20" localSheetId="17">#REF!</definedName>
    <definedName name="longmon_20">#REF!</definedName>
    <definedName name="lonhuan" localSheetId="15">#REF!</definedName>
    <definedName name="lonhuan" localSheetId="17">#REF!</definedName>
    <definedName name="lonhuan">#REF!</definedName>
    <definedName name="lonhuan_20" localSheetId="15">#REF!</definedName>
    <definedName name="lonhuan_20" localSheetId="17">#REF!</definedName>
    <definedName name="lonhuan_20">#REF!</definedName>
    <definedName name="lonhuan_28" localSheetId="15">#REF!</definedName>
    <definedName name="lonhuan_28" localSheetId="17">#REF!</definedName>
    <definedName name="lonhuan_28">#REF!</definedName>
    <definedName name="LOOP" localSheetId="15">#REF!</definedName>
    <definedName name="LOOP" localSheetId="17">#REF!</definedName>
    <definedName name="LOOP">#REF!</definedName>
    <definedName name="LOOP_20" localSheetId="15">#REF!</definedName>
    <definedName name="LOOP_20" localSheetId="17">#REF!</definedName>
    <definedName name="LOOP_20">#REF!</definedName>
    <definedName name="LOOP_28" localSheetId="15">#REF!</definedName>
    <definedName name="LOOP_28" localSheetId="17">#REF!</definedName>
    <definedName name="LOOP_28">#REF!</definedName>
    <definedName name="loss" localSheetId="15">#REF!</definedName>
    <definedName name="loss" localSheetId="17">#REF!</definedName>
    <definedName name="loss">#REF!</definedName>
    <definedName name="loss_28" localSheetId="15">#REF!</definedName>
    <definedName name="loss_28" localSheetId="17">#REF!</definedName>
    <definedName name="loss_28">#REF!</definedName>
    <definedName name="Loss_tec" localSheetId="15">#REF!</definedName>
    <definedName name="Loss_tec" localSheetId="17">#REF!</definedName>
    <definedName name="Loss_tec">#REF!</definedName>
    <definedName name="Loss_tec_20" localSheetId="15">#REF!</definedName>
    <definedName name="Loss_tec_20" localSheetId="17">#REF!</definedName>
    <definedName name="Loss_tec_20">#REF!</definedName>
    <definedName name="Loss_tec_28" localSheetId="15">#REF!</definedName>
    <definedName name="Loss_tec_28" localSheetId="17">#REF!</definedName>
    <definedName name="Loss_tec_28">#REF!</definedName>
    <definedName name="Lp" localSheetId="15">#REF!</definedName>
    <definedName name="Lp" localSheetId="17">#REF!</definedName>
    <definedName name="Lp">#REF!</definedName>
    <definedName name="Lp_20" localSheetId="15">#REF!</definedName>
    <definedName name="Lp_20" localSheetId="17">#REF!</definedName>
    <definedName name="Lp_20">#REF!</definedName>
    <definedName name="Lqd" localSheetId="15">#REF!</definedName>
    <definedName name="Lqd" localSheetId="17">#REF!</definedName>
    <definedName name="Lqd">#REF!</definedName>
    <definedName name="Lqd_20" localSheetId="15">#REF!</definedName>
    <definedName name="Lqd_20" localSheetId="17">#REF!</definedName>
    <definedName name="Lqd_20">#REF!</definedName>
    <definedName name="Lqd_28" localSheetId="15">#REF!</definedName>
    <definedName name="Lqd_28" localSheetId="17">#REF!</definedName>
    <definedName name="Lqd_28">#REF!</definedName>
    <definedName name="lr25_28" localSheetId="15">#REF!</definedName>
    <definedName name="lr25_28" localSheetId="17">#REF!</definedName>
    <definedName name="lr25_28">#REF!</definedName>
    <definedName name="LRMC" localSheetId="15">#REF!</definedName>
    <definedName name="LRMC" localSheetId="17">#REF!</definedName>
    <definedName name="LRMC">#REF!</definedName>
    <definedName name="LRMC_20" localSheetId="15">#REF!</definedName>
    <definedName name="LRMC_20" localSheetId="17">#REF!</definedName>
    <definedName name="LRMC_20">#REF!</definedName>
    <definedName name="LRMC_28" localSheetId="15">#REF!</definedName>
    <definedName name="LRMC_28" localSheetId="17">#REF!</definedName>
    <definedName name="LRMC_28">#REF!</definedName>
    <definedName name="lrung25" localSheetId="15">#REF!</definedName>
    <definedName name="lrung25" localSheetId="17">#REF!</definedName>
    <definedName name="lrung25">#REF!</definedName>
    <definedName name="ls" localSheetId="15">#REF!</definedName>
    <definedName name="ls" localSheetId="17">#REF!</definedName>
    <definedName name="ls">#REF!</definedName>
    <definedName name="ls_20" localSheetId="15">#REF!</definedName>
    <definedName name="ls_20" localSheetId="17">#REF!</definedName>
    <definedName name="ls_20">#REF!</definedName>
    <definedName name="ls_28" localSheetId="15">#REF!</definedName>
    <definedName name="ls_28" localSheetId="17">#REF!</definedName>
    <definedName name="ls_28">#REF!</definedName>
    <definedName name="lsb" localSheetId="15">#REF!</definedName>
    <definedName name="lsb" localSheetId="17">#REF!</definedName>
    <definedName name="lsb">#REF!</definedName>
    <definedName name="lsb_28" localSheetId="15">#REF!</definedName>
    <definedName name="lsb_28" localSheetId="17">#REF!</definedName>
    <definedName name="lsb_28">#REF!</definedName>
    <definedName name="lsbn" localSheetId="15">#REF!</definedName>
    <definedName name="lsbn" localSheetId="17">#REF!</definedName>
    <definedName name="lsbn">#REF!</definedName>
    <definedName name="lsbn_28" localSheetId="15">#REF!</definedName>
    <definedName name="lsbn_28" localSheetId="17">#REF!</definedName>
    <definedName name="lsbn_28">#REF!</definedName>
    <definedName name="lset" localSheetId="15">#REF!</definedName>
    <definedName name="lset" localSheetId="17">#REF!</definedName>
    <definedName name="lset">#REF!</definedName>
    <definedName name="lset_28" localSheetId="15">#REF!</definedName>
    <definedName name="lset_28" localSheetId="17">#REF!</definedName>
    <definedName name="lset_28">#REF!</definedName>
    <definedName name="lsl" localSheetId="15">#REF!</definedName>
    <definedName name="lsl" localSheetId="17">#REF!</definedName>
    <definedName name="lsl">#REF!</definedName>
    <definedName name="lsl_28" localSheetId="15">#REF!</definedName>
    <definedName name="lsl_28" localSheetId="17">#REF!</definedName>
    <definedName name="lsl_28">#REF!</definedName>
    <definedName name="lsp" localSheetId="15">#REF!</definedName>
    <definedName name="lsp" localSheetId="17">#REF!</definedName>
    <definedName name="lsp">#REF!</definedName>
    <definedName name="lsp_20" localSheetId="15">#REF!</definedName>
    <definedName name="lsp_20" localSheetId="17">#REF!</definedName>
    <definedName name="lsp_20">#REF!</definedName>
    <definedName name="lsp_28" localSheetId="15">#REF!</definedName>
    <definedName name="lsp_28" localSheetId="17">#REF!</definedName>
    <definedName name="lsp_28">#REF!</definedName>
    <definedName name="lsr" localSheetId="15">#REF!</definedName>
    <definedName name="lsr" localSheetId="17">#REF!</definedName>
    <definedName name="lsr">#REF!</definedName>
    <definedName name="lsr_20" localSheetId="15">#REF!</definedName>
    <definedName name="lsr_20" localSheetId="17">#REF!</definedName>
    <definedName name="lsr_20">#REF!</definedName>
    <definedName name="lsr_28" localSheetId="15">#REF!</definedName>
    <definedName name="lsr_28" localSheetId="17">#REF!</definedName>
    <definedName name="lsr_28">#REF!</definedName>
    <definedName name="lss" localSheetId="15">#REF!</definedName>
    <definedName name="lss" localSheetId="17">#REF!</definedName>
    <definedName name="lss">#REF!</definedName>
    <definedName name="lss_20" localSheetId="15">#REF!</definedName>
    <definedName name="lss_20" localSheetId="17">#REF!</definedName>
    <definedName name="lss_20">#REF!</definedName>
    <definedName name="lss_28" localSheetId="15">#REF!</definedName>
    <definedName name="lss_28" localSheetId="17">#REF!</definedName>
    <definedName name="lss_28">#REF!</definedName>
    <definedName name="lst" localSheetId="15">#REF!</definedName>
    <definedName name="lst" localSheetId="17">#REF!</definedName>
    <definedName name="lst">#REF!</definedName>
    <definedName name="lst_28" localSheetId="15">#REF!</definedName>
    <definedName name="lst_28" localSheetId="17">#REF!</definedName>
    <definedName name="lst_28">#REF!</definedName>
    <definedName name="Lt" localSheetId="15">#REF!</definedName>
    <definedName name="Lt" localSheetId="17">#REF!</definedName>
    <definedName name="Lt">#REF!</definedName>
    <definedName name="LT_TB" localSheetId="15">#REF!</definedName>
    <definedName name="LT_TB" localSheetId="17">#REF!</definedName>
    <definedName name="LT_TB">#REF!</definedName>
    <definedName name="LT_TB_28" localSheetId="15">#REF!</definedName>
    <definedName name="LT_TB_28" localSheetId="17">#REF!</definedName>
    <definedName name="LT_TB_28">#REF!</definedName>
    <definedName name="lt1." localSheetId="15">#REF!</definedName>
    <definedName name="lt1." localSheetId="17">#REF!</definedName>
    <definedName name="lt1.">#REF!</definedName>
    <definedName name="lt1._28" localSheetId="15">#REF!</definedName>
    <definedName name="lt1._28" localSheetId="17">#REF!</definedName>
    <definedName name="lt1._28">#REF!</definedName>
    <definedName name="lt2." localSheetId="15">#REF!</definedName>
    <definedName name="lt2." localSheetId="17">#REF!</definedName>
    <definedName name="lt2.">#REF!</definedName>
    <definedName name="lt2._28" localSheetId="15">#REF!</definedName>
    <definedName name="lt2._28" localSheetId="17">#REF!</definedName>
    <definedName name="lt2._28">#REF!</definedName>
    <definedName name="LTb40_20" localSheetId="15">#REF!</definedName>
    <definedName name="LTb40_20" localSheetId="17">#REF!</definedName>
    <definedName name="LTb40_20">#REF!</definedName>
    <definedName name="LTb40_28" localSheetId="15">#REF!</definedName>
    <definedName name="LTb40_28" localSheetId="17">#REF!</definedName>
    <definedName name="LTb40_28">#REF!</definedName>
    <definedName name="Lthan" localSheetId="15">#REF!</definedName>
    <definedName name="Lthan" localSheetId="17">#REF!</definedName>
    <definedName name="Lthan">#REF!</definedName>
    <definedName name="Lthan_20" localSheetId="15">#REF!</definedName>
    <definedName name="Lthan_20" localSheetId="17">#REF!</definedName>
    <definedName name="Lthan_20">#REF!</definedName>
    <definedName name="Lthan_28" localSheetId="15">#REF!</definedName>
    <definedName name="Lthan_28" localSheetId="17">#REF!</definedName>
    <definedName name="Lthan_28">#REF!</definedName>
    <definedName name="ltre" localSheetId="15">#REF!</definedName>
    <definedName name="ltre" localSheetId="16">#REF!</definedName>
    <definedName name="ltre" localSheetId="17">#REF!</definedName>
    <definedName name="ltre" localSheetId="14">#REF!</definedName>
    <definedName name="ltre" localSheetId="20">#REF!</definedName>
    <definedName name="ltre">#REF!</definedName>
    <definedName name="ltre_20" localSheetId="15">#REF!</definedName>
    <definedName name="ltre_20" localSheetId="17">#REF!</definedName>
    <definedName name="ltre_20">#REF!</definedName>
    <definedName name="ltre_28" localSheetId="15">#REF!</definedName>
    <definedName name="ltre_28" localSheetId="17">#REF!</definedName>
    <definedName name="ltre_28">#REF!</definedName>
    <definedName name="Ltt" localSheetId="15">#REF!</definedName>
    <definedName name="Ltt" localSheetId="17">#REF!</definedName>
    <definedName name="Ltt">#REF!</definedName>
    <definedName name="Ltt_20" localSheetId="15">#REF!</definedName>
    <definedName name="Ltt_20" localSheetId="17">#REF!</definedName>
    <definedName name="Ltt_20">#REF!</definedName>
    <definedName name="lu" localSheetId="15">#REF!</definedName>
    <definedName name="lu" localSheetId="17">#REF!</definedName>
    <definedName name="lu">#REF!</definedName>
    <definedName name="lu8_20" localSheetId="15">#REF!</definedName>
    <definedName name="lu8_20" localSheetId="17">#REF!</definedName>
    <definedName name="lu8_20">#REF!</definedName>
    <definedName name="lu8_28" localSheetId="15">#REF!</definedName>
    <definedName name="lu8_28" localSheetId="17">#REF!</definedName>
    <definedName name="lu8_28">#REF!</definedName>
    <definedName name="Luanthanh">"$#REF!.$A$1:$T$195"</definedName>
    <definedName name="Luanthanh_26" localSheetId="15">#REF!</definedName>
    <definedName name="Luanthanh_26" localSheetId="17">#REF!</definedName>
    <definedName name="Luanthanh_26">#REF!</definedName>
    <definedName name="Luanthanh_3">"$#REF!.$A$1:$T$195"</definedName>
    <definedName name="luhoi16T" localSheetId="15">#REF!</definedName>
    <definedName name="luhoi16T" localSheetId="17">#REF!</definedName>
    <definedName name="luhoi16T">#REF!</definedName>
    <definedName name="luhoi16T_20" localSheetId="15">#REF!</definedName>
    <definedName name="luhoi16T_20" localSheetId="17">#REF!</definedName>
    <definedName name="luhoi16T_20">#REF!</definedName>
    <definedName name="luhoi25T" localSheetId="15">#REF!</definedName>
    <definedName name="luhoi25T" localSheetId="17">#REF!</definedName>
    <definedName name="luhoi25T">#REF!</definedName>
    <definedName name="luhoi25T_20" localSheetId="15">#REF!</definedName>
    <definedName name="luhoi25T_20" localSheetId="17">#REF!</definedName>
    <definedName name="luhoi25T_20">#REF!</definedName>
    <definedName name="lulop16" localSheetId="15">#REF!</definedName>
    <definedName name="lulop16" localSheetId="17">#REF!</definedName>
    <definedName name="lulop16">#REF!</definedName>
    <definedName name="lulop16_20" localSheetId="15">#REF!</definedName>
    <definedName name="lulop16_20" localSheetId="17">#REF!</definedName>
    <definedName name="lulop16_20">#REF!</definedName>
    <definedName name="lulop16_28" localSheetId="15">#REF!</definedName>
    <definedName name="lulop16_28" localSheetId="17">#REF!</definedName>
    <definedName name="lulop16_28">#REF!</definedName>
    <definedName name="lulop25" localSheetId="15">#REF!</definedName>
    <definedName name="lulop25" localSheetId="17">#REF!</definedName>
    <definedName name="lulop25">#REF!</definedName>
    <definedName name="lulop25_20" localSheetId="15">#REF!</definedName>
    <definedName name="lulop25_20" localSheetId="17">#REF!</definedName>
    <definedName name="lulop25_20">#REF!</definedName>
    <definedName name="lulop25_28" localSheetId="15">#REF!</definedName>
    <definedName name="lulop25_28" localSheetId="17">#REF!</definedName>
    <definedName name="lulop25_28">#REF!</definedName>
    <definedName name="luoncap" localSheetId="15">#REF!</definedName>
    <definedName name="luoncap" localSheetId="17">#REF!</definedName>
    <definedName name="luoncap">#REF!</definedName>
    <definedName name="luoncap_20" localSheetId="15">#REF!</definedName>
    <definedName name="luoncap_20" localSheetId="17">#REF!</definedName>
    <definedName name="luoncap_20">#REF!</definedName>
    <definedName name="luoncap_28" localSheetId="15">#REF!</definedName>
    <definedName name="luoncap_28" localSheetId="17">#REF!</definedName>
    <definedName name="luoncap_28">#REF!</definedName>
    <definedName name="luoncap15kw" localSheetId="15">#REF!</definedName>
    <definedName name="luoncap15kw" localSheetId="17">#REF!</definedName>
    <definedName name="luoncap15kw">#REF!</definedName>
    <definedName name="luoncap15kw_20" localSheetId="15">#REF!</definedName>
    <definedName name="luoncap15kw_20" localSheetId="17">#REF!</definedName>
    <definedName name="luoncap15kw_20">#REF!</definedName>
    <definedName name="lurung16" localSheetId="15">#REF!</definedName>
    <definedName name="lurung16" localSheetId="17">#REF!</definedName>
    <definedName name="lurung16">#REF!</definedName>
    <definedName name="lurung16_20" localSheetId="15">#REF!</definedName>
    <definedName name="lurung16_20" localSheetId="17">#REF!</definedName>
    <definedName name="lurung16_20">#REF!</definedName>
    <definedName name="lurung16_28" localSheetId="15">#REF!</definedName>
    <definedName name="lurung16_28" localSheetId="17">#REF!</definedName>
    <definedName name="lurung16_28">#REF!</definedName>
    <definedName name="lurung25" localSheetId="15">#REF!</definedName>
    <definedName name="lurung25" localSheetId="17">#REF!</definedName>
    <definedName name="lurung25">#REF!</definedName>
    <definedName name="lurung25_20" localSheetId="15">#REF!</definedName>
    <definedName name="lurung25_20" localSheetId="17">#REF!</definedName>
    <definedName name="lurung25_20">#REF!</definedName>
    <definedName name="lurung25_28" localSheetId="15">#REF!</definedName>
    <definedName name="lurung25_28" localSheetId="17">#REF!</definedName>
    <definedName name="lurung25_28">#REF!</definedName>
    <definedName name="luthep10" localSheetId="15">#REF!</definedName>
    <definedName name="luthep10" localSheetId="17">#REF!</definedName>
    <definedName name="luthep10">#REF!</definedName>
    <definedName name="luthep10_20" localSheetId="15">#REF!</definedName>
    <definedName name="luthep10_20" localSheetId="17">#REF!</definedName>
    <definedName name="luthep10_20">#REF!</definedName>
    <definedName name="luthep10_28" localSheetId="15">#REF!</definedName>
    <definedName name="luthep10_28" localSheetId="17">#REF!</definedName>
    <definedName name="luthep10_28">#REF!</definedName>
    <definedName name="luthep10T" localSheetId="15">#REF!</definedName>
    <definedName name="luthep10T" localSheetId="17">#REF!</definedName>
    <definedName name="luthep10T">#REF!</definedName>
    <definedName name="luthep10T_20" localSheetId="15">#REF!</definedName>
    <definedName name="luthep10T_20" localSheetId="17">#REF!</definedName>
    <definedName name="luthep10T_20">#REF!</definedName>
    <definedName name="luthep12" localSheetId="15">#REF!</definedName>
    <definedName name="luthep12" localSheetId="17">#REF!</definedName>
    <definedName name="luthep12">#REF!</definedName>
    <definedName name="luthep12_20" localSheetId="15">#REF!</definedName>
    <definedName name="luthep12_20" localSheetId="17">#REF!</definedName>
    <definedName name="luthep12_20">#REF!</definedName>
    <definedName name="luthep12_28" localSheetId="15">#REF!</definedName>
    <definedName name="luthep12_28" localSheetId="17">#REF!</definedName>
    <definedName name="luthep12_28">#REF!</definedName>
    <definedName name="luthep8.5" localSheetId="15">#REF!</definedName>
    <definedName name="luthep8.5" localSheetId="17">#REF!</definedName>
    <definedName name="luthep8.5">#REF!</definedName>
    <definedName name="luthep8.5_20" localSheetId="15">#REF!</definedName>
    <definedName name="luthep8.5_20" localSheetId="17">#REF!</definedName>
    <definedName name="luthep8.5_20">#REF!</definedName>
    <definedName name="luthep8.5_28" localSheetId="15">#REF!</definedName>
    <definedName name="luthep8.5_28" localSheetId="17">#REF!</definedName>
    <definedName name="luthep8.5_28">#REF!</definedName>
    <definedName name="luthep8.5T" localSheetId="15">#REF!</definedName>
    <definedName name="luthep8.5T" localSheetId="17">#REF!</definedName>
    <definedName name="luthep8.5T">#REF!</definedName>
    <definedName name="luthep8.5T_20" localSheetId="15">#REF!</definedName>
    <definedName name="luthep8.5T_20" localSheetId="17">#REF!</definedName>
    <definedName name="luthep8.5T_20">#REF!</definedName>
    <definedName name="luuthong">"$#REF!.$C$1"</definedName>
    <definedName name="luuthong_26" localSheetId="15">#REF!</definedName>
    <definedName name="luuthong_26" localSheetId="17">#REF!</definedName>
    <definedName name="luuthong_26">#REF!</definedName>
    <definedName name="luuthong_28" localSheetId="15">#REF!</definedName>
    <definedName name="luuthong_28" localSheetId="17">#REF!</definedName>
    <definedName name="luuthong_28">#REF!</definedName>
    <definedName name="luuthong_3">"$#REF!.$C$1"</definedName>
    <definedName name="Luyen" localSheetId="15">#REF!</definedName>
    <definedName name="Luyen" localSheetId="17">#REF!</definedName>
    <definedName name="Luyen">#REF!</definedName>
    <definedName name="lv" localSheetId="15">#REF!</definedName>
    <definedName name="lv" localSheetId="17">#REF!</definedName>
    <definedName name="lv">#REF!</definedName>
    <definedName name="lv." localSheetId="15">#REF!</definedName>
    <definedName name="lv." localSheetId="17">#REF!</definedName>
    <definedName name="lv.">#REF!</definedName>
    <definedName name="lv.." localSheetId="15">#REF!</definedName>
    <definedName name="lv.." localSheetId="16">#REF!</definedName>
    <definedName name="lv.." localSheetId="17">#REF!</definedName>
    <definedName name="lv.." localSheetId="14">#REF!</definedName>
    <definedName name="lv.." localSheetId="20">#REF!</definedName>
    <definedName name="lv..">#REF!</definedName>
    <definedName name="lVC" localSheetId="15">#REF!</definedName>
    <definedName name="lVC" localSheetId="16">#REF!</definedName>
    <definedName name="lVC" localSheetId="17">#REF!</definedName>
    <definedName name="lVC" localSheetId="14">#REF!</definedName>
    <definedName name="lVC" localSheetId="20">#REF!</definedName>
    <definedName name="lVC">#REF!</definedName>
    <definedName name="Lvc_20" localSheetId="15">#REF!</definedName>
    <definedName name="Lvc_20" localSheetId="17">#REF!</definedName>
    <definedName name="Lvc_20">#REF!</definedName>
    <definedName name="Lvc_28" localSheetId="15">#REF!</definedName>
    <definedName name="Lvc_28" localSheetId="17">#REF!</definedName>
    <definedName name="Lvc_28">#REF!</definedName>
    <definedName name="Lvc1_20" localSheetId="15">#REF!</definedName>
    <definedName name="Lvc1_20" localSheetId="17">#REF!</definedName>
    <definedName name="Lvc1_20">#REF!</definedName>
    <definedName name="Lvc1_28" localSheetId="15">#REF!</definedName>
    <definedName name="Lvc1_28" localSheetId="17">#REF!</definedName>
    <definedName name="Lvc1_28">#REF!</definedName>
    <definedName name="lvo" localSheetId="15" hidden="1">{"'Sheet1'!$L$16"}</definedName>
    <definedName name="lvo" localSheetId="16" hidden="1">{"'Sheet1'!$L$16"}</definedName>
    <definedName name="lvo" localSheetId="17" hidden="1">{"'Sheet1'!$L$16"}</definedName>
    <definedName name="lvo" localSheetId="14" hidden="1">{"'Sheet1'!$L$16"}</definedName>
    <definedName name="lvo" hidden="1">{"'Sheet1'!$L$16"}</definedName>
    <definedName name="lvr" localSheetId="15">#REF!</definedName>
    <definedName name="lvr" localSheetId="17">#REF!</definedName>
    <definedName name="lvr">#REF!</definedName>
    <definedName name="lvr." localSheetId="15">#REF!</definedName>
    <definedName name="lvr." localSheetId="17">#REF!</definedName>
    <definedName name="lvr.">#REF!</definedName>
    <definedName name="lvr.." localSheetId="15">#REF!</definedName>
    <definedName name="lvr.." localSheetId="16">#REF!</definedName>
    <definedName name="lvr.." localSheetId="17">#REF!</definedName>
    <definedName name="lvr.." localSheetId="14">#REF!</definedName>
    <definedName name="lvr.." localSheetId="20">#REF!</definedName>
    <definedName name="lvr..">#REF!</definedName>
    <definedName name="Lx" localSheetId="15">#REF!</definedName>
    <definedName name="Lx" localSheetId="16">#REF!</definedName>
    <definedName name="Lx" localSheetId="17">#REF!</definedName>
    <definedName name="Lx" localSheetId="14">#REF!</definedName>
    <definedName name="Lx">#REF!</definedName>
    <definedName name="LX100_20" localSheetId="15">#REF!</definedName>
    <definedName name="LX100_20" localSheetId="17">#REF!</definedName>
    <definedName name="LX100_20">#REF!</definedName>
    <definedName name="LX100_28" localSheetId="15">#REF!</definedName>
    <definedName name="LX100_28" localSheetId="17">#REF!</definedName>
    <definedName name="LX100_28">#REF!</definedName>
    <definedName name="LX100N" localSheetId="15">#REF!</definedName>
    <definedName name="LX100N" localSheetId="17">#REF!</definedName>
    <definedName name="LX100N">#REF!</definedName>
    <definedName name="LX100N_20" localSheetId="15">#REF!</definedName>
    <definedName name="LX100N_20" localSheetId="17">#REF!</definedName>
    <definedName name="LX100N_20">#REF!</definedName>
    <definedName name="LX100N_28" localSheetId="15">#REF!</definedName>
    <definedName name="LX100N_28" localSheetId="17">#REF!</definedName>
    <definedName name="LX100N_28">#REF!</definedName>
    <definedName name="lxenang" localSheetId="15">#REF!</definedName>
    <definedName name="lxenang" localSheetId="17">#REF!</definedName>
    <definedName name="lxenang">#REF!</definedName>
    <definedName name="Ly" localSheetId="15">#REF!</definedName>
    <definedName name="Ly" localSheetId="17">#REF!</definedName>
    <definedName name="Ly">#REF!</definedName>
    <definedName name="Ly_28" localSheetId="15">#REF!</definedName>
    <definedName name="Ly_28" localSheetId="17">#REF!</definedName>
    <definedName name="Ly_28">#REF!</definedName>
    <definedName name="m" localSheetId="15">#REF!</definedName>
    <definedName name="m" localSheetId="16">#REF!</definedName>
    <definedName name="m" localSheetId="17">#REF!</definedName>
    <definedName name="m" localSheetId="14">#REF!</definedName>
    <definedName name="m">#REF!</definedName>
    <definedName name="m_" localSheetId="15">#REF!</definedName>
    <definedName name="m_" localSheetId="17">#REF!</definedName>
    <definedName name="m_">#REF!</definedName>
    <definedName name="m__28" localSheetId="15">#REF!</definedName>
    <definedName name="m__28" localSheetId="17">#REF!</definedName>
    <definedName name="m__28">#REF!</definedName>
    <definedName name="m__Chi_phÝ_kh_c_phôc_vô_thi_c_ng____k" localSheetId="15">#REF!</definedName>
    <definedName name="m__Chi_phÝ_kh_c_phôc_vô_thi_c_ng____k" localSheetId="17">#REF!</definedName>
    <definedName name="m__Chi_phÝ_kh_c_phôc_vô_thi_c_ng____k">#REF!</definedName>
    <definedName name="m_1" localSheetId="15">#REF!</definedName>
    <definedName name="m_1" localSheetId="17">#REF!</definedName>
    <definedName name="m_1">#REF!</definedName>
    <definedName name="m_2" localSheetId="15">#REF!</definedName>
    <definedName name="m_2" localSheetId="16">#REF!</definedName>
    <definedName name="m_2" localSheetId="17">#REF!</definedName>
    <definedName name="m_2" localSheetId="14">#REF!</definedName>
    <definedName name="m_2">#REF!</definedName>
    <definedName name="m_26" localSheetId="15">#REF!</definedName>
    <definedName name="m_26" localSheetId="17">#REF!</definedName>
    <definedName name="m_26">#REF!</definedName>
    <definedName name="m_28" localSheetId="15">#REF!</definedName>
    <definedName name="m_28" localSheetId="17">#REF!</definedName>
    <definedName name="m_28">#REF!</definedName>
    <definedName name="m_3">"$#REF!.$#REF!$#REF!:$#REF!$#REF!"</definedName>
    <definedName name="m_3_28" localSheetId="15">#REF!</definedName>
    <definedName name="m_3_28" localSheetId="17">#REF!</definedName>
    <definedName name="m_3_28">#REF!</definedName>
    <definedName name="m_4" localSheetId="15">#REF!</definedName>
    <definedName name="m_4" localSheetId="17">#REF!</definedName>
    <definedName name="m_4">#REF!</definedName>
    <definedName name="M_CSCT" localSheetId="15">#REF!</definedName>
    <definedName name="M_CSCT" localSheetId="17">#REF!</definedName>
    <definedName name="M_CSCT">#REF!</definedName>
    <definedName name="M_CSCT_20" localSheetId="15">#REF!</definedName>
    <definedName name="M_CSCT_20" localSheetId="17">#REF!</definedName>
    <definedName name="M_CSCT_20">#REF!</definedName>
    <definedName name="M_CSCT_28" localSheetId="15">#REF!</definedName>
    <definedName name="M_CSCT_28" localSheetId="17">#REF!</definedName>
    <definedName name="M_CSCT_28">#REF!</definedName>
    <definedName name="M_TD" localSheetId="15">#REF!</definedName>
    <definedName name="M_TD" localSheetId="17">#REF!</definedName>
    <definedName name="M_TD">#REF!</definedName>
    <definedName name="M_TD_20" localSheetId="15">#REF!</definedName>
    <definedName name="M_TD_20" localSheetId="17">#REF!</definedName>
    <definedName name="M_TD_20">#REF!</definedName>
    <definedName name="M_TD_28" localSheetId="15">#REF!</definedName>
    <definedName name="M_TD_28" localSheetId="17">#REF!</definedName>
    <definedName name="M_TD_28">#REF!</definedName>
    <definedName name="M0.4" localSheetId="15">#REF!</definedName>
    <definedName name="M0.4" localSheetId="17">#REF!</definedName>
    <definedName name="M0.4">#REF!</definedName>
    <definedName name="M0.4_26" localSheetId="15">#REF!</definedName>
    <definedName name="M0.4_26" localSheetId="17">#REF!</definedName>
    <definedName name="M0.4_26">#REF!</definedName>
    <definedName name="M0.4_28" localSheetId="15">#REF!</definedName>
    <definedName name="M0.4_28" localSheetId="17">#REF!</definedName>
    <definedName name="M0.4_28">#REF!</definedName>
    <definedName name="M0.4_3">"$#REF!.$A$2:$F$53"</definedName>
    <definedName name="m1_" localSheetId="15">#REF!</definedName>
    <definedName name="m1_" localSheetId="17">#REF!</definedName>
    <definedName name="m1_">#REF!</definedName>
    <definedName name="m1__28" localSheetId="15">#REF!</definedName>
    <definedName name="m1__28" localSheetId="17">#REF!</definedName>
    <definedName name="m1__28">#REF!</definedName>
    <definedName name="M10.1" localSheetId="15">#REF!</definedName>
    <definedName name="M10.1" localSheetId="17">#REF!</definedName>
    <definedName name="M10.1">#REF!</definedName>
    <definedName name="M10.1_28" localSheetId="15">#REF!</definedName>
    <definedName name="M10.1_28" localSheetId="17">#REF!</definedName>
    <definedName name="M10.1_28">#REF!</definedName>
    <definedName name="M10.1a" localSheetId="15">#REF!</definedName>
    <definedName name="M10.1a" localSheetId="17">#REF!</definedName>
    <definedName name="M10.1a">#REF!</definedName>
    <definedName name="M10.1a_28" localSheetId="15">#REF!</definedName>
    <definedName name="M10.1a_28" localSheetId="17">#REF!</definedName>
    <definedName name="M10.1a_28">#REF!</definedName>
    <definedName name="M10.2" localSheetId="15">#REF!</definedName>
    <definedName name="M10.2" localSheetId="17">#REF!</definedName>
    <definedName name="M10.2">#REF!</definedName>
    <definedName name="M10.2_28" localSheetId="15">#REF!</definedName>
    <definedName name="M10.2_28" localSheetId="17">#REF!</definedName>
    <definedName name="M10.2_28">#REF!</definedName>
    <definedName name="M10.2a" localSheetId="15">#REF!</definedName>
    <definedName name="M10.2a" localSheetId="17">#REF!</definedName>
    <definedName name="M10.2a">#REF!</definedName>
    <definedName name="M10.2a_28" localSheetId="15">#REF!</definedName>
    <definedName name="M10.2a_28" localSheetId="17">#REF!</definedName>
    <definedName name="M10.2a_28">#REF!</definedName>
    <definedName name="m10_" localSheetId="15">#REF!</definedName>
    <definedName name="m10_" localSheetId="17">#REF!</definedName>
    <definedName name="m10_">#REF!</definedName>
    <definedName name="m100_" localSheetId="15">#REF!</definedName>
    <definedName name="m100_" localSheetId="17">#REF!</definedName>
    <definedName name="m100_">#REF!</definedName>
    <definedName name="m102bnnc">NA()</definedName>
    <definedName name="m102bnnc_26" localSheetId="15">#REF!</definedName>
    <definedName name="m102bnnc_26" localSheetId="17">#REF!</definedName>
    <definedName name="m102bnnc_26">#REF!</definedName>
    <definedName name="m102bnnc_28" localSheetId="15">#REF!</definedName>
    <definedName name="m102bnnc_28" localSheetId="17">#REF!</definedName>
    <definedName name="m102bnnc_28">#REF!</definedName>
    <definedName name="m102bnnc_3">NA()</definedName>
    <definedName name="m102bnvl">NA()</definedName>
    <definedName name="m102bnvl_26" localSheetId="15">#REF!</definedName>
    <definedName name="m102bnvl_26" localSheetId="17">#REF!</definedName>
    <definedName name="m102bnvl_26">#REF!</definedName>
    <definedName name="m102bnvl_28" localSheetId="15">#REF!</definedName>
    <definedName name="m102bnvl_28" localSheetId="17">#REF!</definedName>
    <definedName name="m102bnvl_28">#REF!</definedName>
    <definedName name="m102bnvl_3">NA()</definedName>
    <definedName name="M10aa1p">"$#REF!.$I$290"</definedName>
    <definedName name="M10aa1p_26" localSheetId="15">#REF!</definedName>
    <definedName name="M10aa1p_26" localSheetId="17">#REF!</definedName>
    <definedName name="M10aa1p_26">#REF!</definedName>
    <definedName name="M10aa1p_28" localSheetId="15">#REF!</definedName>
    <definedName name="M10aa1p_28" localSheetId="17">#REF!</definedName>
    <definedName name="M10aa1p_28">#REF!</definedName>
    <definedName name="M10aa1p_3">"$#REF!.$I$290"</definedName>
    <definedName name="m10aamtc">NA()</definedName>
    <definedName name="m10aamtc_26" localSheetId="15">#REF!</definedName>
    <definedName name="m10aamtc_26" localSheetId="17">#REF!</definedName>
    <definedName name="m10aamtc_26">#REF!</definedName>
    <definedName name="m10aamtc_28" localSheetId="15">#REF!</definedName>
    <definedName name="m10aamtc_28" localSheetId="17">#REF!</definedName>
    <definedName name="m10aamtc_28">#REF!</definedName>
    <definedName name="m10aanc">NA()</definedName>
    <definedName name="m10aanc_26" localSheetId="15">#REF!</definedName>
    <definedName name="m10aanc_26" localSheetId="17">#REF!</definedName>
    <definedName name="m10aanc_26">#REF!</definedName>
    <definedName name="m10aanc_28" localSheetId="15">#REF!</definedName>
    <definedName name="m10aanc_28" localSheetId="17">#REF!</definedName>
    <definedName name="m10aanc_28">#REF!</definedName>
    <definedName name="m10aanc_3">NA()</definedName>
    <definedName name="M10aavc" localSheetId="15">#REF!</definedName>
    <definedName name="M10aavc" localSheetId="17">#REF!</definedName>
    <definedName name="M10aavc">#REF!</definedName>
    <definedName name="m10aavl">NA()</definedName>
    <definedName name="m10aavl_26" localSheetId="15">#REF!</definedName>
    <definedName name="m10aavl_26" localSheetId="17">#REF!</definedName>
    <definedName name="m10aavl_26">#REF!</definedName>
    <definedName name="m10aavl_28" localSheetId="15">#REF!</definedName>
    <definedName name="m10aavl_28" localSheetId="17">#REF!</definedName>
    <definedName name="m10aavl_28">#REF!</definedName>
    <definedName name="m10aavl_3">NA()</definedName>
    <definedName name="m10anc">NA()</definedName>
    <definedName name="m10anc_26" localSheetId="15">#REF!</definedName>
    <definedName name="m10anc_26" localSheetId="17">#REF!</definedName>
    <definedName name="m10anc_26">#REF!</definedName>
    <definedName name="m10anc_28" localSheetId="15">#REF!</definedName>
    <definedName name="m10anc_28" localSheetId="17">#REF!</definedName>
    <definedName name="m10anc_28">#REF!</definedName>
    <definedName name="m10anc_3">NA()</definedName>
    <definedName name="m10avl">NA()</definedName>
    <definedName name="m10avl_26" localSheetId="15">#REF!</definedName>
    <definedName name="m10avl_26" localSheetId="17">#REF!</definedName>
    <definedName name="m10avl_26">#REF!</definedName>
    <definedName name="m10avl_28" localSheetId="15">#REF!</definedName>
    <definedName name="m10avl_28" localSheetId="17">#REF!</definedName>
    <definedName name="m10avl_28">#REF!</definedName>
    <definedName name="m10avl_3">NA()</definedName>
    <definedName name="m10banc">NA()</definedName>
    <definedName name="m10banc_26" localSheetId="15">#REF!</definedName>
    <definedName name="m10banc_26" localSheetId="17">#REF!</definedName>
    <definedName name="m10banc_26">#REF!</definedName>
    <definedName name="m10banc_28" localSheetId="15">#REF!</definedName>
    <definedName name="m10banc_28" localSheetId="17">#REF!</definedName>
    <definedName name="m10banc_28">#REF!</definedName>
    <definedName name="m10banc_3">NA()</definedName>
    <definedName name="m10bavl">NA()</definedName>
    <definedName name="m10bavl_26" localSheetId="15">#REF!</definedName>
    <definedName name="m10bavl_26" localSheetId="17">#REF!</definedName>
    <definedName name="m10bavl_26">#REF!</definedName>
    <definedName name="m10bavl_28" localSheetId="15">#REF!</definedName>
    <definedName name="m10bavl_28" localSheetId="17">#REF!</definedName>
    <definedName name="m10bavl_28">#REF!</definedName>
    <definedName name="m10bavl_3">NA()</definedName>
    <definedName name="m11_" localSheetId="15">#REF!</definedName>
    <definedName name="m11_" localSheetId="17">#REF!</definedName>
    <definedName name="m11_">#REF!</definedName>
    <definedName name="m122bnnc">NA()</definedName>
    <definedName name="m122bnnc_26" localSheetId="15">#REF!</definedName>
    <definedName name="m122bnnc_26" localSheetId="17">#REF!</definedName>
    <definedName name="m122bnnc_26">#REF!</definedName>
    <definedName name="m122bnnc_28" localSheetId="15">#REF!</definedName>
    <definedName name="m122bnnc_28" localSheetId="17">#REF!</definedName>
    <definedName name="m122bnnc_28">#REF!</definedName>
    <definedName name="m122bnnc_3">NA()</definedName>
    <definedName name="m122bnvl">NA()</definedName>
    <definedName name="m122bnvl_26" localSheetId="15">#REF!</definedName>
    <definedName name="m122bnvl_26" localSheetId="17">#REF!</definedName>
    <definedName name="m122bnvl_26">#REF!</definedName>
    <definedName name="m122bnvl_28" localSheetId="15">#REF!</definedName>
    <definedName name="m122bnvl_28" localSheetId="17">#REF!</definedName>
    <definedName name="m122bnvl_28">#REF!</definedName>
    <definedName name="m122bnvl_3">NA()</definedName>
    <definedName name="m12aanc">NA()</definedName>
    <definedName name="m12aanc_26" localSheetId="15">#REF!</definedName>
    <definedName name="m12aanc_26" localSheetId="17">#REF!</definedName>
    <definedName name="m12aanc_26">#REF!</definedName>
    <definedName name="m12aanc_28" localSheetId="15">#REF!</definedName>
    <definedName name="m12aanc_28" localSheetId="17">#REF!</definedName>
    <definedName name="m12aanc_28">#REF!</definedName>
    <definedName name="m12aanc_3">NA()</definedName>
    <definedName name="M12aavl" localSheetId="15">#REF!</definedName>
    <definedName name="M12aavl" localSheetId="17">#REF!</definedName>
    <definedName name="M12aavl">#REF!</definedName>
    <definedName name="m12aavl_26" localSheetId="15">#REF!</definedName>
    <definedName name="m12aavl_26" localSheetId="17">#REF!</definedName>
    <definedName name="m12aavl_26">#REF!</definedName>
    <definedName name="m12aavl_28" localSheetId="15">#REF!</definedName>
    <definedName name="m12aavl_28" localSheetId="17">#REF!</definedName>
    <definedName name="m12aavl_28">#REF!</definedName>
    <definedName name="m12aavl_3">NA()</definedName>
    <definedName name="m12anc">NA()</definedName>
    <definedName name="m12anc_26" localSheetId="15">#REF!</definedName>
    <definedName name="m12anc_26" localSheetId="17">#REF!</definedName>
    <definedName name="m12anc_26">#REF!</definedName>
    <definedName name="m12anc_28" localSheetId="15">#REF!</definedName>
    <definedName name="m12anc_28" localSheetId="17">#REF!</definedName>
    <definedName name="m12anc_28">#REF!</definedName>
    <definedName name="m12anc_3">NA()</definedName>
    <definedName name="m12avl">NA()</definedName>
    <definedName name="m12avl_26" localSheetId="15">#REF!</definedName>
    <definedName name="m12avl_26" localSheetId="17">#REF!</definedName>
    <definedName name="m12avl_26">#REF!</definedName>
    <definedName name="m12avl_28" localSheetId="15">#REF!</definedName>
    <definedName name="m12avl_28" localSheetId="17">#REF!</definedName>
    <definedName name="m12avl_28">#REF!</definedName>
    <definedName name="m12avl_3">NA()</definedName>
    <definedName name="M12ba3p" localSheetId="15">#REF!</definedName>
    <definedName name="M12ba3p" localSheetId="16">#REF!</definedName>
    <definedName name="M12ba3p" localSheetId="17">#REF!</definedName>
    <definedName name="M12ba3p" localSheetId="14">#REF!</definedName>
    <definedName name="M12ba3p" localSheetId="19">#REF!</definedName>
    <definedName name="M12ba3p" localSheetId="20">#REF!</definedName>
    <definedName name="M12ba3p">#REF!</definedName>
    <definedName name="M12ba3p_26" localSheetId="15">#REF!</definedName>
    <definedName name="M12ba3p_26" localSheetId="17">#REF!</definedName>
    <definedName name="M12ba3p_26">#REF!</definedName>
    <definedName name="M12ba3p_28" localSheetId="15">#REF!</definedName>
    <definedName name="M12ba3p_28" localSheetId="17">#REF!</definedName>
    <definedName name="M12ba3p_28">#REF!</definedName>
    <definedName name="M12ba3p_3">"$#REF!.$H$10"</definedName>
    <definedName name="m12banc">NA()</definedName>
    <definedName name="m12banc_26" localSheetId="15">#REF!</definedName>
    <definedName name="m12banc_26" localSheetId="17">#REF!</definedName>
    <definedName name="m12banc_26">#REF!</definedName>
    <definedName name="m12banc_28" localSheetId="15">#REF!</definedName>
    <definedName name="m12banc_28" localSheetId="17">#REF!</definedName>
    <definedName name="m12banc_28">#REF!</definedName>
    <definedName name="m12banc_3">NA()</definedName>
    <definedName name="m12bavl">NA()</definedName>
    <definedName name="m12bavl_26" localSheetId="15">#REF!</definedName>
    <definedName name="m12bavl_26" localSheetId="17">#REF!</definedName>
    <definedName name="m12bavl_26">#REF!</definedName>
    <definedName name="m12bavl_28" localSheetId="15">#REF!</definedName>
    <definedName name="m12bavl_28" localSheetId="17">#REF!</definedName>
    <definedName name="m12bavl_28">#REF!</definedName>
    <definedName name="m12bavl_3">NA()</definedName>
    <definedName name="M12bb1p" localSheetId="15">#REF!</definedName>
    <definedName name="M12bb1p" localSheetId="16">#REF!</definedName>
    <definedName name="M12bb1p" localSheetId="17">#REF!</definedName>
    <definedName name="M12bb1p" localSheetId="14">#REF!</definedName>
    <definedName name="M12bb1p" localSheetId="19">#REF!</definedName>
    <definedName name="M12bb1p" localSheetId="20">#REF!</definedName>
    <definedName name="M12bb1p">#REF!</definedName>
    <definedName name="M12bb1p_26" localSheetId="15">#REF!</definedName>
    <definedName name="M12bb1p_26" localSheetId="17">#REF!</definedName>
    <definedName name="M12bb1p_26">#REF!</definedName>
    <definedName name="M12bb1p_28" localSheetId="15">#REF!</definedName>
    <definedName name="M12bb1p_28" localSheetId="17">#REF!</definedName>
    <definedName name="M12bb1p_28">#REF!</definedName>
    <definedName name="M12bb1p_3">"$#REF!.$K$290"</definedName>
    <definedName name="m12bbnc">NA()</definedName>
    <definedName name="m12bbnc_26" localSheetId="15">#REF!</definedName>
    <definedName name="m12bbnc_26" localSheetId="17">#REF!</definedName>
    <definedName name="m12bbnc_26">#REF!</definedName>
    <definedName name="m12bbnc_28" localSheetId="15">#REF!</definedName>
    <definedName name="m12bbnc_28" localSheetId="17">#REF!</definedName>
    <definedName name="m12bbnc_28">#REF!</definedName>
    <definedName name="m12bbnc_3">NA()</definedName>
    <definedName name="m12bbvl">NA()</definedName>
    <definedName name="m12bbvl_26" localSheetId="15">#REF!</definedName>
    <definedName name="m12bbvl_26" localSheetId="17">#REF!</definedName>
    <definedName name="m12bbvl_26">#REF!</definedName>
    <definedName name="m12bbvl_28" localSheetId="15">#REF!</definedName>
    <definedName name="m12bbvl_28" localSheetId="17">#REF!</definedName>
    <definedName name="m12bbvl_28">#REF!</definedName>
    <definedName name="m12bbvl_3">NA()</definedName>
    <definedName name="M12bnnc">"$#REF!.$#REF!$#REF!"</definedName>
    <definedName name="M12bnnc_26" localSheetId="15">#REF!</definedName>
    <definedName name="M12bnnc_26" localSheetId="17">#REF!</definedName>
    <definedName name="M12bnnc_26">#REF!</definedName>
    <definedName name="M12bnnc_28" localSheetId="15">#REF!</definedName>
    <definedName name="M12bnnc_28" localSheetId="17">#REF!</definedName>
    <definedName name="M12bnnc_28">#REF!</definedName>
    <definedName name="M12bnnc_3">"$#REF!.$#REF!$#REF!"</definedName>
    <definedName name="M12bnvl">"$#REF!.$#REF!$#REF!"</definedName>
    <definedName name="M12bnvl_26" localSheetId="15">#REF!</definedName>
    <definedName name="M12bnvl_26" localSheetId="17">#REF!</definedName>
    <definedName name="M12bnvl_26">#REF!</definedName>
    <definedName name="M12bnvl_28" localSheetId="15">#REF!</definedName>
    <definedName name="M12bnvl_28" localSheetId="17">#REF!</definedName>
    <definedName name="M12bnvl_28">#REF!</definedName>
    <definedName name="M12bnvl_3">"$#REF!.$#REF!$#REF!"</definedName>
    <definedName name="M12cbnc" localSheetId="15">#REF!</definedName>
    <definedName name="M12cbnc" localSheetId="16">#REF!</definedName>
    <definedName name="M12cbnc" localSheetId="17">#REF!</definedName>
    <definedName name="M12cbnc" localSheetId="14">#REF!</definedName>
    <definedName name="M12cbnc" localSheetId="19">#REF!</definedName>
    <definedName name="M12cbnc" localSheetId="20">#REF!</definedName>
    <definedName name="M12cbnc">#REF!</definedName>
    <definedName name="M12cbnc_26" localSheetId="15">#REF!</definedName>
    <definedName name="M12cbnc_26" localSheetId="17">#REF!</definedName>
    <definedName name="M12cbnc_26">#REF!</definedName>
    <definedName name="M12cbnc_28" localSheetId="15">#REF!</definedName>
    <definedName name="M12cbnc_28" localSheetId="17">#REF!</definedName>
    <definedName name="M12cbnc_28">#REF!</definedName>
    <definedName name="M12cbnc_3">"$#REF!.#REF!#REF!"</definedName>
    <definedName name="M12cbvl" localSheetId="15">#REF!</definedName>
    <definedName name="M12cbvl" localSheetId="16">#REF!</definedName>
    <definedName name="M12cbvl" localSheetId="17">#REF!</definedName>
    <definedName name="M12cbvl" localSheetId="14">#REF!</definedName>
    <definedName name="M12cbvl" localSheetId="19">#REF!</definedName>
    <definedName name="M12cbvl" localSheetId="20">#REF!</definedName>
    <definedName name="M12cbvl">#REF!</definedName>
    <definedName name="M12cbvl_26" localSheetId="15">#REF!</definedName>
    <definedName name="M12cbvl_26" localSheetId="17">#REF!</definedName>
    <definedName name="M12cbvl_26">#REF!</definedName>
    <definedName name="M12cbvl_28" localSheetId="15">#REF!</definedName>
    <definedName name="M12cbvl_28" localSheetId="17">#REF!</definedName>
    <definedName name="M12cbvl_28">#REF!</definedName>
    <definedName name="M12cbvl_3">"$#REF!.#REF!#REF!"</definedName>
    <definedName name="M14.1" localSheetId="15">#REF!</definedName>
    <definedName name="M14.1" localSheetId="17">#REF!</definedName>
    <definedName name="M14.1">#REF!</definedName>
    <definedName name="M14.1_28" localSheetId="15">#REF!</definedName>
    <definedName name="M14.1_28" localSheetId="17">#REF!</definedName>
    <definedName name="M14.1_28">#REF!</definedName>
    <definedName name="M14.1a" localSheetId="15">#REF!</definedName>
    <definedName name="M14.1a" localSheetId="17">#REF!</definedName>
    <definedName name="M14.1a">#REF!</definedName>
    <definedName name="M14.1a_28" localSheetId="15">#REF!</definedName>
    <definedName name="M14.1a_28" localSheetId="17">#REF!</definedName>
    <definedName name="M14.1a_28">#REF!</definedName>
    <definedName name="M14.2" localSheetId="15">#REF!</definedName>
    <definedName name="M14.2" localSheetId="17">#REF!</definedName>
    <definedName name="M14.2">#REF!</definedName>
    <definedName name="M14.2_28" localSheetId="15">#REF!</definedName>
    <definedName name="M14.2_28" localSheetId="17">#REF!</definedName>
    <definedName name="M14.2_28">#REF!</definedName>
    <definedName name="M14.2a" localSheetId="15">#REF!</definedName>
    <definedName name="M14.2a" localSheetId="17">#REF!</definedName>
    <definedName name="M14.2a">#REF!</definedName>
    <definedName name="M14.2a_28" localSheetId="15">#REF!</definedName>
    <definedName name="M14.2a_28" localSheetId="17">#REF!</definedName>
    <definedName name="M14.2a_28">#REF!</definedName>
    <definedName name="m142bnnc">NA()</definedName>
    <definedName name="m142bnnc_26" localSheetId="15">#REF!</definedName>
    <definedName name="m142bnnc_26" localSheetId="17">#REF!</definedName>
    <definedName name="m142bnnc_26">#REF!</definedName>
    <definedName name="m142bnnc_28" localSheetId="15">#REF!</definedName>
    <definedName name="m142bnnc_28" localSheetId="17">#REF!</definedName>
    <definedName name="m142bnnc_28">#REF!</definedName>
    <definedName name="m142bnnc_3">NA()</definedName>
    <definedName name="m142bnvl">NA()</definedName>
    <definedName name="m142bnvl_26" localSheetId="15">#REF!</definedName>
    <definedName name="m142bnvl_26" localSheetId="17">#REF!</definedName>
    <definedName name="m142bnvl_26">#REF!</definedName>
    <definedName name="m142bnvl_28" localSheetId="15">#REF!</definedName>
    <definedName name="m142bnvl_28" localSheetId="17">#REF!</definedName>
    <definedName name="m142bnvl_28">#REF!</definedName>
    <definedName name="m142bnvl_3">NA()</definedName>
    <definedName name="M14bb1p" localSheetId="15">#REF!</definedName>
    <definedName name="M14bb1p" localSheetId="16">#REF!</definedName>
    <definedName name="M14bb1p" localSheetId="17">#REF!</definedName>
    <definedName name="M14bb1p" localSheetId="14">#REF!</definedName>
    <definedName name="M14bb1p" localSheetId="19">#REF!</definedName>
    <definedName name="M14bb1p" localSheetId="20">#REF!</definedName>
    <definedName name="M14bb1p">#REF!</definedName>
    <definedName name="M14bb1p_26" localSheetId="15">#REF!</definedName>
    <definedName name="M14bb1p_26" localSheetId="17">#REF!</definedName>
    <definedName name="M14bb1p_26">#REF!</definedName>
    <definedName name="M14bb1p_28" localSheetId="15">#REF!</definedName>
    <definedName name="M14bb1p_28" localSheetId="17">#REF!</definedName>
    <definedName name="M14bb1p_28">#REF!</definedName>
    <definedName name="M14bb1p_3">"$#REF!.$K$290"</definedName>
    <definedName name="m14bbnc">NA()</definedName>
    <definedName name="m14bbnc_26" localSheetId="15">#REF!</definedName>
    <definedName name="m14bbnc_26" localSheetId="17">#REF!</definedName>
    <definedName name="m14bbnc_26">#REF!</definedName>
    <definedName name="m14bbnc_28" localSheetId="15">#REF!</definedName>
    <definedName name="m14bbnc_28" localSheetId="17">#REF!</definedName>
    <definedName name="m14bbnc_28">#REF!</definedName>
    <definedName name="m14bbnc_3">NA()</definedName>
    <definedName name="M14bbvc">NA()</definedName>
    <definedName name="M14bbvc_26" localSheetId="15">#REF!</definedName>
    <definedName name="M14bbvc_26" localSheetId="17">#REF!</definedName>
    <definedName name="M14bbvc_26">#REF!</definedName>
    <definedName name="M14bbvc_28" localSheetId="15">#REF!</definedName>
    <definedName name="M14bbvc_28" localSheetId="17">#REF!</definedName>
    <definedName name="M14bbvc_28">#REF!</definedName>
    <definedName name="m14bbvl">NA()</definedName>
    <definedName name="m14bbvl_26" localSheetId="15">#REF!</definedName>
    <definedName name="m14bbvl_26" localSheetId="17">#REF!</definedName>
    <definedName name="m14bbvl_26">#REF!</definedName>
    <definedName name="m14bbvl_28" localSheetId="15">#REF!</definedName>
    <definedName name="m14bbvl_28" localSheetId="17">#REF!</definedName>
    <definedName name="m14bbvl_28">#REF!</definedName>
    <definedName name="m14bbvl_3">NA()</definedName>
    <definedName name="m150_" localSheetId="15">#REF!</definedName>
    <definedName name="m150_" localSheetId="17">#REF!</definedName>
    <definedName name="m150_">#REF!</definedName>
    <definedName name="M150M" localSheetId="15">#REF!</definedName>
    <definedName name="M150M" localSheetId="17">#REF!</definedName>
    <definedName name="M150M">#REF!</definedName>
    <definedName name="M150T" localSheetId="15">#REF!</definedName>
    <definedName name="M150T" localSheetId="17">#REF!</definedName>
    <definedName name="M150T">#REF!</definedName>
    <definedName name="m1m" localSheetId="15">#REF!</definedName>
    <definedName name="m1m" localSheetId="17">#REF!</definedName>
    <definedName name="m1m">#REF!</definedName>
    <definedName name="m1m_20" localSheetId="15">#REF!</definedName>
    <definedName name="m1m_20" localSheetId="17">#REF!</definedName>
    <definedName name="m1m_20">#REF!</definedName>
    <definedName name="m1m_28" localSheetId="15">#REF!</definedName>
    <definedName name="m1m_28" localSheetId="17">#REF!</definedName>
    <definedName name="m1m_28">#REF!</definedName>
    <definedName name="m2_" localSheetId="15">#REF!</definedName>
    <definedName name="m2_" localSheetId="17">#REF!</definedName>
    <definedName name="m2_">#REF!</definedName>
    <definedName name="M2H" localSheetId="15">#REF!</definedName>
    <definedName name="M2H" localSheetId="17">#REF!</definedName>
    <definedName name="M2H">#REF!</definedName>
    <definedName name="M2H_20" localSheetId="15">#REF!</definedName>
    <definedName name="M2H_20" localSheetId="17">#REF!</definedName>
    <definedName name="M2H_20">#REF!</definedName>
    <definedName name="M2H_28" localSheetId="15">#REF!</definedName>
    <definedName name="M2H_28" localSheetId="17">#REF!</definedName>
    <definedName name="M2H_28">#REF!</definedName>
    <definedName name="m2m" localSheetId="15">#REF!</definedName>
    <definedName name="m2m" localSheetId="17">#REF!</definedName>
    <definedName name="m2m">#REF!</definedName>
    <definedName name="m2m_20" localSheetId="15">#REF!</definedName>
    <definedName name="m2m_20" localSheetId="17">#REF!</definedName>
    <definedName name="m2m_20">#REF!</definedName>
    <definedName name="m2m_28" localSheetId="15">#REF!</definedName>
    <definedName name="m2m_28" localSheetId="17">#REF!</definedName>
    <definedName name="m2m_28">#REF!</definedName>
    <definedName name="m3_" localSheetId="15">#REF!</definedName>
    <definedName name="m3_" localSheetId="17">#REF!</definedName>
    <definedName name="m3_">#REF!</definedName>
    <definedName name="m3m" localSheetId="15">#REF!</definedName>
    <definedName name="m3m" localSheetId="17">#REF!</definedName>
    <definedName name="m3m">#REF!</definedName>
    <definedName name="m3m_20" localSheetId="15">#REF!</definedName>
    <definedName name="m3m_20" localSheetId="17">#REF!</definedName>
    <definedName name="m3m_20">#REF!</definedName>
    <definedName name="m3m_28" localSheetId="15">#REF!</definedName>
    <definedName name="m3m_28" localSheetId="17">#REF!</definedName>
    <definedName name="m3m_28">#REF!</definedName>
    <definedName name="m4_" localSheetId="15">#REF!</definedName>
    <definedName name="m4_" localSheetId="17">#REF!</definedName>
    <definedName name="m4_">#REF!</definedName>
    <definedName name="m4m" localSheetId="15">#REF!</definedName>
    <definedName name="m4m" localSheetId="17">#REF!</definedName>
    <definedName name="m4m">#REF!</definedName>
    <definedName name="m4m_20" localSheetId="15">#REF!</definedName>
    <definedName name="m4m_20" localSheetId="17">#REF!</definedName>
    <definedName name="m4m_20">#REF!</definedName>
    <definedName name="m4m_28" localSheetId="15">#REF!</definedName>
    <definedName name="m4m_28" localSheetId="17">#REF!</definedName>
    <definedName name="m4m_28">#REF!</definedName>
    <definedName name="m5_" localSheetId="15">#REF!</definedName>
    <definedName name="m5_" localSheetId="17">#REF!</definedName>
    <definedName name="m5_">#REF!</definedName>
    <definedName name="m6_" localSheetId="15">#REF!</definedName>
    <definedName name="m6_" localSheetId="17">#REF!</definedName>
    <definedName name="m6_">#REF!</definedName>
    <definedName name="m7_" localSheetId="15">#REF!</definedName>
    <definedName name="m7_" localSheetId="17">#REF!</definedName>
    <definedName name="m7_">#REF!</definedName>
    <definedName name="m8_" localSheetId="15">#REF!</definedName>
    <definedName name="m8_" localSheetId="17">#REF!</definedName>
    <definedName name="m8_">#REF!</definedName>
    <definedName name="M8a">NA()</definedName>
    <definedName name="M8a_26" localSheetId="15">#REF!</definedName>
    <definedName name="M8a_26" localSheetId="17">#REF!</definedName>
    <definedName name="M8a_26">#REF!</definedName>
    <definedName name="M8a_28" localSheetId="15">#REF!</definedName>
    <definedName name="M8a_28" localSheetId="17">#REF!</definedName>
    <definedName name="M8a_28">#REF!</definedName>
    <definedName name="M8aa">NA()</definedName>
    <definedName name="M8aa_26" localSheetId="15">#REF!</definedName>
    <definedName name="M8aa_26" localSheetId="17">#REF!</definedName>
    <definedName name="M8aa_26">#REF!</definedName>
    <definedName name="M8aa_28" localSheetId="15">#REF!</definedName>
    <definedName name="M8aa_28" localSheetId="17">#REF!</definedName>
    <definedName name="M8aa_28">#REF!</definedName>
    <definedName name="m8aanc" localSheetId="15">#REF!</definedName>
    <definedName name="m8aanc" localSheetId="16">#REF!</definedName>
    <definedName name="m8aanc" localSheetId="17">#REF!</definedName>
    <definedName name="m8aanc" localSheetId="14">#REF!</definedName>
    <definedName name="m8aanc" localSheetId="19">#REF!</definedName>
    <definedName name="m8aanc" localSheetId="20">#REF!</definedName>
    <definedName name="m8aanc">#REF!</definedName>
    <definedName name="m8aanc_26" localSheetId="15">#REF!</definedName>
    <definedName name="m8aanc_26" localSheetId="17">#REF!</definedName>
    <definedName name="m8aanc_26">#REF!</definedName>
    <definedName name="m8aanc_28" localSheetId="15">#REF!</definedName>
    <definedName name="m8aanc_28" localSheetId="17">#REF!</definedName>
    <definedName name="m8aanc_28">#REF!</definedName>
    <definedName name="m8aanc_3">"$#REF!.$H$103"</definedName>
    <definedName name="m8aavl" localSheetId="15">#REF!</definedName>
    <definedName name="m8aavl" localSheetId="16">#REF!</definedName>
    <definedName name="m8aavl" localSheetId="17">#REF!</definedName>
    <definedName name="m8aavl" localSheetId="14">#REF!</definedName>
    <definedName name="m8aavl" localSheetId="19">#REF!</definedName>
    <definedName name="m8aavl" localSheetId="20">#REF!</definedName>
    <definedName name="m8aavl">#REF!</definedName>
    <definedName name="m8aavl_26" localSheetId="15">#REF!</definedName>
    <definedName name="m8aavl_26" localSheetId="17">#REF!</definedName>
    <definedName name="m8aavl_26">#REF!</definedName>
    <definedName name="m8aavl_28" localSheetId="15">#REF!</definedName>
    <definedName name="m8aavl_28" localSheetId="17">#REF!</definedName>
    <definedName name="m8aavl_28">#REF!</definedName>
    <definedName name="m8aavl_3">"$#REF!.$H$100"</definedName>
    <definedName name="m8amtc">NA()</definedName>
    <definedName name="m8amtc_26" localSheetId="15">#REF!</definedName>
    <definedName name="m8amtc_26" localSheetId="17">#REF!</definedName>
    <definedName name="m8amtc_26">#REF!</definedName>
    <definedName name="m8amtc_28" localSheetId="15">#REF!</definedName>
    <definedName name="m8amtc_28" localSheetId="17">#REF!</definedName>
    <definedName name="m8amtc_28">#REF!</definedName>
    <definedName name="m8anc">NA()</definedName>
    <definedName name="m8anc_26" localSheetId="15">#REF!</definedName>
    <definedName name="m8anc_26" localSheetId="17">#REF!</definedName>
    <definedName name="m8anc_26">#REF!</definedName>
    <definedName name="m8anc_28" localSheetId="15">#REF!</definedName>
    <definedName name="m8anc_28" localSheetId="17">#REF!</definedName>
    <definedName name="m8anc_28">#REF!</definedName>
    <definedName name="m8anc_3">NA()</definedName>
    <definedName name="m8avl">NA()</definedName>
    <definedName name="m8avl_26" localSheetId="15">#REF!</definedName>
    <definedName name="m8avl_26" localSheetId="17">#REF!</definedName>
    <definedName name="m8avl_26">#REF!</definedName>
    <definedName name="m8avl_28" localSheetId="15">#REF!</definedName>
    <definedName name="m8avl_28" localSheetId="17">#REF!</definedName>
    <definedName name="m8avl_28">#REF!</definedName>
    <definedName name="m8avl_3">NA()</definedName>
    <definedName name="m9_" localSheetId="15">#REF!</definedName>
    <definedName name="m9_" localSheetId="17">#REF!</definedName>
    <definedName name="m9_">#REF!</definedName>
    <definedName name="ma" localSheetId="15">#REF!</definedName>
    <definedName name="ma" localSheetId="17">#REF!</definedName>
    <definedName name="ma">#REF!</definedName>
    <definedName name="Ma3pnc" localSheetId="15">#REF!</definedName>
    <definedName name="Ma3pnc" localSheetId="16">#REF!</definedName>
    <definedName name="Ma3pnc" localSheetId="17">#REF!</definedName>
    <definedName name="Ma3pnc" localSheetId="14">#REF!</definedName>
    <definedName name="Ma3pnc" localSheetId="19">#REF!</definedName>
    <definedName name="Ma3pnc" localSheetId="20">#REF!</definedName>
    <definedName name="Ma3pnc">#REF!</definedName>
    <definedName name="Ma3pnc_26" localSheetId="15">#REF!</definedName>
    <definedName name="Ma3pnc_26" localSheetId="17">#REF!</definedName>
    <definedName name="Ma3pnc_26">#REF!</definedName>
    <definedName name="Ma3pnc_28" localSheetId="15">#REF!</definedName>
    <definedName name="Ma3pnc_28" localSheetId="17">#REF!</definedName>
    <definedName name="Ma3pnc_28">#REF!</definedName>
    <definedName name="Ma3pnc_3">"$#REF!.$G$30"</definedName>
    <definedName name="Ma3pvl" localSheetId="15">#REF!</definedName>
    <definedName name="Ma3pvl" localSheetId="16">#REF!</definedName>
    <definedName name="Ma3pvl" localSheetId="17">#REF!</definedName>
    <definedName name="Ma3pvl" localSheetId="14">#REF!</definedName>
    <definedName name="Ma3pvl" localSheetId="19">#REF!</definedName>
    <definedName name="Ma3pvl" localSheetId="20">#REF!</definedName>
    <definedName name="Ma3pvl">#REF!</definedName>
    <definedName name="Ma3pvl_26" localSheetId="15">#REF!</definedName>
    <definedName name="Ma3pvl_26" localSheetId="17">#REF!</definedName>
    <definedName name="Ma3pvl_26">#REF!</definedName>
    <definedName name="Ma3pvl_28" localSheetId="15">#REF!</definedName>
    <definedName name="Ma3pvl_28" localSheetId="17">#REF!</definedName>
    <definedName name="Ma3pvl_28">#REF!</definedName>
    <definedName name="Ma3pvl_3">"$#REF!.$G$27"</definedName>
    <definedName name="Maa3pnc" localSheetId="15">#REF!</definedName>
    <definedName name="Maa3pnc" localSheetId="16">#REF!</definedName>
    <definedName name="Maa3pnc" localSheetId="17">#REF!</definedName>
    <definedName name="Maa3pnc" localSheetId="14">#REF!</definedName>
    <definedName name="Maa3pnc" localSheetId="19">#REF!</definedName>
    <definedName name="Maa3pnc" localSheetId="20">#REF!</definedName>
    <definedName name="Maa3pnc">#REF!</definedName>
    <definedName name="Maa3pnc_26" localSheetId="15">#REF!</definedName>
    <definedName name="Maa3pnc_26" localSheetId="17">#REF!</definedName>
    <definedName name="Maa3pnc_26">#REF!</definedName>
    <definedName name="Maa3pnc_28" localSheetId="15">#REF!</definedName>
    <definedName name="Maa3pnc_28" localSheetId="17">#REF!</definedName>
    <definedName name="Maa3pnc_28">#REF!</definedName>
    <definedName name="Maa3pnc_3">"$#REF!.$G$15"</definedName>
    <definedName name="Maa3pvl" localSheetId="15">#REF!</definedName>
    <definedName name="Maa3pvl" localSheetId="16">#REF!</definedName>
    <definedName name="Maa3pvl" localSheetId="17">#REF!</definedName>
    <definedName name="Maa3pvl" localSheetId="14">#REF!</definedName>
    <definedName name="Maa3pvl" localSheetId="19">#REF!</definedName>
    <definedName name="Maa3pvl" localSheetId="20">#REF!</definedName>
    <definedName name="Maa3pvl">#REF!</definedName>
    <definedName name="Maa3pvl_26" localSheetId="15">#REF!</definedName>
    <definedName name="Maa3pvl_26" localSheetId="17">#REF!</definedName>
    <definedName name="Maa3pvl_26">#REF!</definedName>
    <definedName name="Maa3pvl_28" localSheetId="15">#REF!</definedName>
    <definedName name="Maa3pvl_28" localSheetId="17">#REF!</definedName>
    <definedName name="Maa3pvl_28">#REF!</definedName>
    <definedName name="Maa3pvl_3">"$#REF!.$G$12"</definedName>
    <definedName name="MAC12_26" localSheetId="15">#REF!</definedName>
    <definedName name="MAC12_26" localSheetId="17">#REF!</definedName>
    <definedName name="MAC12_26">#REF!</definedName>
    <definedName name="MAC12_28" localSheetId="15">#REF!</definedName>
    <definedName name="MAC12_28" localSheetId="17">#REF!</definedName>
    <definedName name="MAC12_28">#REF!</definedName>
    <definedName name="MAC12_3">"$#REF!.$H$6"</definedName>
    <definedName name="MAC46_26" localSheetId="15">#REF!</definedName>
    <definedName name="MAC46_26" localSheetId="17">#REF!</definedName>
    <definedName name="MAC46_26">#REF!</definedName>
    <definedName name="MAC46_28" localSheetId="15">#REF!</definedName>
    <definedName name="MAC46_28" localSheetId="17">#REF!</definedName>
    <definedName name="MAC46_28">#REF!</definedName>
    <definedName name="MAC46_3">"$#REF!.$H$61"</definedName>
    <definedName name="macbt" localSheetId="15">#REF!</definedName>
    <definedName name="macbt" localSheetId="16">#REF!</definedName>
    <definedName name="macbt" localSheetId="17">#REF!</definedName>
    <definedName name="macbt" localSheetId="14">#REF!</definedName>
    <definedName name="macbt">#REF!</definedName>
    <definedName name="macbt_20" localSheetId="15">#REF!</definedName>
    <definedName name="macbt_20" localSheetId="17">#REF!</definedName>
    <definedName name="macbt_20">#REF!</definedName>
    <definedName name="macbt_28" localSheetId="15">#REF!</definedName>
    <definedName name="macbt_28" localSheetId="17">#REF!</definedName>
    <definedName name="macbt_28">#REF!</definedName>
    <definedName name="MACRO" localSheetId="15">#REF!</definedName>
    <definedName name="MACRO" localSheetId="17">#REF!</definedName>
    <definedName name="MACRO">#REF!</definedName>
    <definedName name="MACRO_20" localSheetId="15">#REF!</definedName>
    <definedName name="MACRO_20" localSheetId="17">#REF!</definedName>
    <definedName name="MACRO_20">#REF!</definedName>
    <definedName name="MACRO_28" localSheetId="15">#REF!</definedName>
    <definedName name="MACRO_28" localSheetId="17">#REF!</definedName>
    <definedName name="MACRO_28">#REF!</definedName>
    <definedName name="Macro3" localSheetId="15">#REF!</definedName>
    <definedName name="Macro3" localSheetId="17">#REF!</definedName>
    <definedName name="Macro3">#REF!</definedName>
    <definedName name="Macro3_20" localSheetId="15">#REF!</definedName>
    <definedName name="Macro3_20" localSheetId="17">#REF!</definedName>
    <definedName name="Macro3_20">#REF!</definedName>
    <definedName name="Macro3_28" localSheetId="15">#REF!</definedName>
    <definedName name="Macro3_28" localSheetId="17">#REF!</definedName>
    <definedName name="Macro3_28">#REF!</definedName>
    <definedName name="MADONGIA" localSheetId="15">#REF!</definedName>
    <definedName name="MADONGIA" localSheetId="17">#REF!</definedName>
    <definedName name="MADONGIA">#REF!</definedName>
    <definedName name="MADONVI" localSheetId="15">OFFSET(#REF!,COUNTA(#REF!)-1,0,1)</definedName>
    <definedName name="MADONVI" localSheetId="17">OFFSET(#REF!,COUNTA(#REF!)-1,0,1)</definedName>
    <definedName name="MADONVI">OFFSET(#REF!,COUNTA(#REF!)-1,0,1)</definedName>
    <definedName name="MADV_DANHMUC" localSheetId="15">#REF!</definedName>
    <definedName name="MADV_DANHMUC" localSheetId="17">#REF!</definedName>
    <definedName name="MADV_DANHMUC">#REF!</definedName>
    <definedName name="MAG" localSheetId="15">#REF!</definedName>
    <definedName name="MAG" localSheetId="16">#REF!</definedName>
    <definedName name="MAG" localSheetId="17">#REF!</definedName>
    <definedName name="MAG" localSheetId="14">#REF!</definedName>
    <definedName name="MAG">#REF!</definedName>
    <definedName name="mahang" localSheetId="15">#REF!</definedName>
    <definedName name="mahang" localSheetId="16">#REF!</definedName>
    <definedName name="mahang" localSheetId="17">#REF!</definedName>
    <definedName name="mahang" localSheetId="14">#REF!</definedName>
    <definedName name="mahang" localSheetId="20">#REF!</definedName>
    <definedName name="mahang">#REF!</definedName>
    <definedName name="MAHANG_20" localSheetId="15">#REF!</definedName>
    <definedName name="MAHANG_20" localSheetId="17">#REF!</definedName>
    <definedName name="MAHANG_20">#REF!</definedName>
    <definedName name="MAHANG_28" localSheetId="15">#REF!</definedName>
    <definedName name="MAHANG_28" localSheetId="17">#REF!</definedName>
    <definedName name="MAHANG_28">#REF!</definedName>
    <definedName name="mahang_k_n" localSheetId="15">#REF!</definedName>
    <definedName name="mahang_k_n" localSheetId="16">#REF!</definedName>
    <definedName name="mahang_k_n" localSheetId="17">#REF!</definedName>
    <definedName name="mahang_k_n" localSheetId="14">#REF!</definedName>
    <definedName name="mahang_k_n">#REF!</definedName>
    <definedName name="mahang_th" localSheetId="15">#REF!</definedName>
    <definedName name="mahang_th" localSheetId="16">#REF!</definedName>
    <definedName name="mahang_th" localSheetId="17">#REF!</definedName>
    <definedName name="mahang_th" localSheetId="14">#REF!</definedName>
    <definedName name="mahang_th">#REF!</definedName>
    <definedName name="MaHaRangNam" localSheetId="15">#REF!</definedName>
    <definedName name="MaHaRangNam" localSheetId="16">#REF!</definedName>
    <definedName name="MaHaRangNam" localSheetId="17">#REF!</definedName>
    <definedName name="MaHaRangNam" localSheetId="14">#REF!</definedName>
    <definedName name="MaHaRangNam" localSheetId="20">#REF!</definedName>
    <definedName name="MaHaRangNam">#REF!</definedName>
    <definedName name="MaHaRangTuan" localSheetId="15">#REF!</definedName>
    <definedName name="MaHaRangTuan" localSheetId="16">#REF!</definedName>
    <definedName name="MaHaRangTuan" localSheetId="17">#REF!</definedName>
    <definedName name="MaHaRangTuan" localSheetId="14">#REF!</definedName>
    <definedName name="MaHaRangTuan" localSheetId="20">#REF!</definedName>
    <definedName name="MaHaRangTuan">#REF!</definedName>
    <definedName name="MAHH_DANHMUC" localSheetId="15">#REF!</definedName>
    <definedName name="MAHH_DANHMUC" localSheetId="17">#REF!</definedName>
    <definedName name="MAHH_DANHMUC">#REF!</definedName>
    <definedName name="MAJ_CON_EQP" localSheetId="15">#REF!</definedName>
    <definedName name="MAJ_CON_EQP" localSheetId="16">#REF!</definedName>
    <definedName name="MAJ_CON_EQP" localSheetId="17">#REF!</definedName>
    <definedName name="MAJ_CON_EQP" localSheetId="14">#REF!</definedName>
    <definedName name="MAJ_CON_EQP" localSheetId="19">#REF!</definedName>
    <definedName name="MAJ_CON_EQP" localSheetId="20">#REF!</definedName>
    <definedName name="MAJ_CON_EQP">#REF!</definedName>
    <definedName name="MAJ_CON_EQP_26" localSheetId="15">#REF!</definedName>
    <definedName name="MAJ_CON_EQP_26" localSheetId="17">#REF!</definedName>
    <definedName name="MAJ_CON_EQP_26">#REF!</definedName>
    <definedName name="MAJ_CON_EQP_28" localSheetId="15">#REF!</definedName>
    <definedName name="MAJ_CON_EQP_28" localSheetId="17">#REF!</definedName>
    <definedName name="MAJ_CON_EQP_28">#REF!</definedName>
    <definedName name="MakeIt" localSheetId="15">#REF!</definedName>
    <definedName name="MakeIt" localSheetId="17">#REF!</definedName>
    <definedName name="MakeIt">#REF!</definedName>
    <definedName name="MakeIt_28">NA()</definedName>
    <definedName name="MAKHM_KHM" localSheetId="15">#REF!</definedName>
    <definedName name="MAKHM_KHM" localSheetId="17">#REF!</definedName>
    <definedName name="MAKHM_KHM">#REF!</definedName>
    <definedName name="MaMay_Q" localSheetId="15">#REF!</definedName>
    <definedName name="MaMay_Q" localSheetId="16">#REF!</definedName>
    <definedName name="MaMay_Q" localSheetId="17">#REF!</definedName>
    <definedName name="MaMay_Q" localSheetId="14">#REF!</definedName>
    <definedName name="MaMay_Q" localSheetId="20">#REF!</definedName>
    <definedName name="MaMay_Q">#REF!</definedName>
    <definedName name="mangay" localSheetId="15">#REF!</definedName>
    <definedName name="mangay" localSheetId="16">#REF!</definedName>
    <definedName name="mangay" localSheetId="17">#REF!</definedName>
    <definedName name="mangay" localSheetId="14">#REF!</definedName>
    <definedName name="mangay" localSheetId="20">#REF!</definedName>
    <definedName name="mangay">#REF!</definedName>
    <definedName name="MANL_DANHMUC" localSheetId="15">#REF!</definedName>
    <definedName name="MANL_DANHMUC" localSheetId="17">#REF!</definedName>
    <definedName name="MANL_DANHMUC">#REF!</definedName>
    <definedName name="MANPL_DANHMUC" localSheetId="15">#REF!</definedName>
    <definedName name="MANPL_DANHMUC" localSheetId="17">#REF!</definedName>
    <definedName name="MANPL_DANHMUC">#REF!</definedName>
    <definedName name="MAÕ_HAØNG" localSheetId="15">#REF!</definedName>
    <definedName name="MAÕ_HAØNG" localSheetId="17">#REF!</definedName>
    <definedName name="MAÕ_HAØNG">#REF!</definedName>
    <definedName name="MAÕ_SOÁ_THUEÁ" localSheetId="15">#REF!</definedName>
    <definedName name="MAÕ_SOÁ_THUEÁ" localSheetId="17">#REF!</definedName>
    <definedName name="MAÕ_SOÁ_THUEÁ">#REF!</definedName>
    <definedName name="MAÕCOÙ" localSheetId="15">#REF!</definedName>
    <definedName name="MAÕCOÙ" localSheetId="17">#REF!</definedName>
    <definedName name="MAÕCOÙ">#REF!</definedName>
    <definedName name="MAÕCOÙ_20" localSheetId="15">#REF!</definedName>
    <definedName name="MAÕCOÙ_20" localSheetId="17">#REF!</definedName>
    <definedName name="MAÕCOÙ_20">#REF!</definedName>
    <definedName name="MAÕCOÙ_28" localSheetId="15">#REF!</definedName>
    <definedName name="MAÕCOÙ_28" localSheetId="17">#REF!</definedName>
    <definedName name="MAÕCOÙ_28">#REF!</definedName>
    <definedName name="MAÕNÔÏ" localSheetId="15">#REF!</definedName>
    <definedName name="MAÕNÔÏ" localSheetId="17">#REF!</definedName>
    <definedName name="MAÕNÔÏ">#REF!</definedName>
    <definedName name="MAÕNÔÏ_20" localSheetId="15">#REF!</definedName>
    <definedName name="MAÕNÔÏ_20" localSheetId="17">#REF!</definedName>
    <definedName name="MAÕNÔÏ_20">#REF!</definedName>
    <definedName name="MAÕNÔÏ_28" localSheetId="15">#REF!</definedName>
    <definedName name="MAÕNÔÏ_28" localSheetId="17">#REF!</definedName>
    <definedName name="MAÕNÔÏ_28">#REF!</definedName>
    <definedName name="Masonry" localSheetId="15">#REF!</definedName>
    <definedName name="Masonry" localSheetId="17">#REF!</definedName>
    <definedName name="Masonry">#REF!</definedName>
    <definedName name="Masonry_28" localSheetId="15">#REF!</definedName>
    <definedName name="Masonry_28" localSheetId="17">#REF!</definedName>
    <definedName name="Masonry_28">#REF!</definedName>
    <definedName name="MAT">NA()</definedName>
    <definedName name="MAT_26" localSheetId="15">#REF!</definedName>
    <definedName name="MAT_26" localSheetId="17">#REF!</definedName>
    <definedName name="MAT_26">#REF!</definedName>
    <definedName name="MAT_28" localSheetId="15">#REF!</definedName>
    <definedName name="MAT_28" localSheetId="17">#REF!</definedName>
    <definedName name="MAT_28">#REF!</definedName>
    <definedName name="Mat_cau" localSheetId="15">#REF!</definedName>
    <definedName name="Mat_cau" localSheetId="17">#REF!</definedName>
    <definedName name="Mat_cau">#REF!</definedName>
    <definedName name="Mat_cau_20" localSheetId="15">#REF!</definedName>
    <definedName name="Mat_cau_20" localSheetId="17">#REF!</definedName>
    <definedName name="Mat_cau_20">#REF!</definedName>
    <definedName name="Mat_cau_28" localSheetId="15">#REF!</definedName>
    <definedName name="Mat_cau_28" localSheetId="17">#REF!</definedName>
    <definedName name="Mat_cau_28">#REF!</definedName>
    <definedName name="mathang" localSheetId="15">#REF!</definedName>
    <definedName name="mathang" localSheetId="16">#REF!</definedName>
    <definedName name="mathang" localSheetId="17">#REF!</definedName>
    <definedName name="mathang" localSheetId="14">#REF!</definedName>
    <definedName name="mathang" localSheetId="20">#REF!</definedName>
    <definedName name="mathang">#REF!</definedName>
    <definedName name="MaThanhToanNB" localSheetId="15">#REF!</definedName>
    <definedName name="MaThanhToanNB" localSheetId="16">#REF!</definedName>
    <definedName name="MaThanhToanNB" localSheetId="17">#REF!</definedName>
    <definedName name="MaThanhToanNB" localSheetId="14">#REF!</definedName>
    <definedName name="MaThanhToanNB" localSheetId="20">#REF!</definedName>
    <definedName name="MaThanhToanNB">#REF!</definedName>
    <definedName name="matit" localSheetId="15">#REF!</definedName>
    <definedName name="matit" localSheetId="17">#REF!</definedName>
    <definedName name="matit">#REF!</definedName>
    <definedName name="MATP_BCX_NL" localSheetId="15">#REF!</definedName>
    <definedName name="MATP_BCX_NL" localSheetId="17">#REF!</definedName>
    <definedName name="MATP_BCX_NL">#REF!</definedName>
    <definedName name="MATP_GT" localSheetId="15">#REF!</definedName>
    <definedName name="MATP_GT" localSheetId="17">#REF!</definedName>
    <definedName name="MATP_GT">#REF!</definedName>
    <definedName name="MATP_GT_20" localSheetId="15">#REF!</definedName>
    <definedName name="MATP_GT_20" localSheetId="17">#REF!</definedName>
    <definedName name="MATP_GT_20">#REF!</definedName>
    <definedName name="MATP_GT_28" localSheetId="15">#REF!</definedName>
    <definedName name="MATP_GT_28" localSheetId="17">#REF!</definedName>
    <definedName name="MATP_GT_28">#REF!</definedName>
    <definedName name="MaTuan" localSheetId="15">#REF!</definedName>
    <definedName name="MaTuan" localSheetId="16">#REF!</definedName>
    <definedName name="MaTuan" localSheetId="17">#REF!</definedName>
    <definedName name="MaTuan" localSheetId="14">#REF!</definedName>
    <definedName name="MaTuan" localSheetId="20">#REF!</definedName>
    <definedName name="MaTuan">#REF!</definedName>
    <definedName name="mau">"[2]revenue!#ref!"</definedName>
    <definedName name="MAVANKHUON" localSheetId="15">#REF!</definedName>
    <definedName name="MAVANKHUON" localSheetId="17">#REF!</definedName>
    <definedName name="MAVANKHUON">#REF!</definedName>
    <definedName name="MAVANKHUON_20" localSheetId="15">#REF!</definedName>
    <definedName name="MAVANKHUON_20" localSheetId="17">#REF!</definedName>
    <definedName name="MAVANKHUON_20">#REF!</definedName>
    <definedName name="MAVANKHUON_28" localSheetId="15">#REF!</definedName>
    <definedName name="MAVANKHUON_28" localSheetId="17">#REF!</definedName>
    <definedName name="MAVANKHUON_28">#REF!</definedName>
    <definedName name="MAVL" localSheetId="15">#REF!</definedName>
    <definedName name="MAVL" localSheetId="17">#REF!</definedName>
    <definedName name="MAVL">#REF!</definedName>
    <definedName name="MAVLD" localSheetId="15">#REF!</definedName>
    <definedName name="MAVLD" localSheetId="17">#REF!</definedName>
    <definedName name="MAVLD">#REF!</definedName>
    <definedName name="MAVLD1" localSheetId="15">#REF!</definedName>
    <definedName name="MAVLD1" localSheetId="17">#REF!</definedName>
    <definedName name="MAVLD1">#REF!</definedName>
    <definedName name="MAVLTHDN" localSheetId="15">#REF!</definedName>
    <definedName name="MAVLTHDN" localSheetId="17">#REF!</definedName>
    <definedName name="MAVLTHDN">#REF!</definedName>
    <definedName name="MAVLTHDN_20" localSheetId="15">#REF!</definedName>
    <definedName name="MAVLTHDN_20" localSheetId="17">#REF!</definedName>
    <definedName name="MAVLTHDN_20">#REF!</definedName>
    <definedName name="MAVLTHDN_28" localSheetId="15">#REF!</definedName>
    <definedName name="MAVLTHDN_28" localSheetId="17">#REF!</definedName>
    <definedName name="MAVLTHDN_28">#REF!</definedName>
    <definedName name="may" localSheetId="15">#REF!</definedName>
    <definedName name="may" localSheetId="17">#REF!</definedName>
    <definedName name="may">#REF!</definedName>
    <definedName name="may_20" localSheetId="15">#REF!</definedName>
    <definedName name="may_20" localSheetId="17">#REF!</definedName>
    <definedName name="may_20">#REF!</definedName>
    <definedName name="may_28" localSheetId="15">#REF!</definedName>
    <definedName name="may_28" localSheetId="17">#REF!</definedName>
    <definedName name="may_28">#REF!</definedName>
    <definedName name="May_bom_nuíc_10.0_CV" localSheetId="15">#REF!</definedName>
    <definedName name="May_bom_nuíc_10.0_CV" localSheetId="17">#REF!</definedName>
    <definedName name="May_bom_nuíc_10.0_CV">#REF!</definedName>
    <definedName name="May_bom_nuíc_10.0_CV_20" localSheetId="15">#REF!</definedName>
    <definedName name="May_bom_nuíc_10.0_CV_20" localSheetId="17">#REF!</definedName>
    <definedName name="May_bom_nuíc_10.0_CV_20">#REF!</definedName>
    <definedName name="May_bom_nuíc_10.0_CV_28" localSheetId="15">#REF!</definedName>
    <definedName name="May_bom_nuíc_10.0_CV_28" localSheetId="17">#REF!</definedName>
    <definedName name="May_bom_nuíc_10.0_CV_28">#REF!</definedName>
    <definedName name="May_bom_nuíc_15.0_CV" localSheetId="15">#REF!</definedName>
    <definedName name="May_bom_nuíc_15.0_CV" localSheetId="17">#REF!</definedName>
    <definedName name="May_bom_nuíc_15.0_CV">#REF!</definedName>
    <definedName name="May_bom_nuíc_15.0_CV_20" localSheetId="15">#REF!</definedName>
    <definedName name="May_bom_nuíc_15.0_CV_20" localSheetId="17">#REF!</definedName>
    <definedName name="May_bom_nuíc_15.0_CV_20">#REF!</definedName>
    <definedName name="May_bom_nuíc_15.0_CV_28" localSheetId="15">#REF!</definedName>
    <definedName name="May_bom_nuíc_15.0_CV_28" localSheetId="17">#REF!</definedName>
    <definedName name="May_bom_nuíc_15.0_CV_28">#REF!</definedName>
    <definedName name="May_bom_nuíc_20.0_CV" localSheetId="15">#REF!</definedName>
    <definedName name="May_bom_nuíc_20.0_CV" localSheetId="17">#REF!</definedName>
    <definedName name="May_bom_nuíc_20.0_CV">#REF!</definedName>
    <definedName name="May_bom_nuíc_20.0_CV_20" localSheetId="15">#REF!</definedName>
    <definedName name="May_bom_nuíc_20.0_CV_20" localSheetId="17">#REF!</definedName>
    <definedName name="May_bom_nuíc_20.0_CV_20">#REF!</definedName>
    <definedName name="May_bom_nuíc_20.0_CV_28" localSheetId="15">#REF!</definedName>
    <definedName name="May_bom_nuíc_20.0_CV_28" localSheetId="17">#REF!</definedName>
    <definedName name="May_bom_nuíc_20.0_CV_28">#REF!</definedName>
    <definedName name="May_bom_nuíc_20_KW" localSheetId="15">#REF!</definedName>
    <definedName name="May_bom_nuíc_20_KW" localSheetId="17">#REF!</definedName>
    <definedName name="May_bom_nuíc_20_KW">#REF!</definedName>
    <definedName name="May_bom_nuíc_20_KW_20" localSheetId="15">#REF!</definedName>
    <definedName name="May_bom_nuíc_20_KW_20" localSheetId="17">#REF!</definedName>
    <definedName name="May_bom_nuíc_20_KW_20">#REF!</definedName>
    <definedName name="May_bom_nuíc_20_KW_28" localSheetId="15">#REF!</definedName>
    <definedName name="May_bom_nuíc_20_KW_28" localSheetId="17">#REF!</definedName>
    <definedName name="May_bom_nuíc_20_KW_28">#REF!</definedName>
    <definedName name="May_bom_nuíc_45.0_CV" localSheetId="15">#REF!</definedName>
    <definedName name="May_bom_nuíc_45.0_CV" localSheetId="17">#REF!</definedName>
    <definedName name="May_bom_nuíc_45.0_CV">#REF!</definedName>
    <definedName name="May_bom_nuíc_45.0_CV_20" localSheetId="15">#REF!</definedName>
    <definedName name="May_bom_nuíc_45.0_CV_20" localSheetId="17">#REF!</definedName>
    <definedName name="May_bom_nuíc_45.0_CV_20">#REF!</definedName>
    <definedName name="May_cat_uèn" localSheetId="15">#REF!</definedName>
    <definedName name="May_cat_uèn" localSheetId="17">#REF!</definedName>
    <definedName name="May_cat_uèn">#REF!</definedName>
    <definedName name="May_cat_uèn_20" localSheetId="15">#REF!</definedName>
    <definedName name="May_cat_uèn_20" localSheetId="17">#REF!</definedName>
    <definedName name="May_cat_uèn_20">#REF!</definedName>
    <definedName name="may_dao0.4m3" localSheetId="15">#REF!</definedName>
    <definedName name="may_dao0.4m3" localSheetId="17">#REF!</definedName>
    <definedName name="may_dao0.4m3">#REF!</definedName>
    <definedName name="may_dao0.4m3_20" localSheetId="15">#REF!</definedName>
    <definedName name="may_dao0.4m3_20" localSheetId="17">#REF!</definedName>
    <definedName name="may_dao0.4m3_20">#REF!</definedName>
    <definedName name="may_dao0.4m3_28" localSheetId="15">#REF!</definedName>
    <definedName name="may_dao0.4m3_28" localSheetId="17">#REF!</definedName>
    <definedName name="may_dao0.4m3_28">#REF!</definedName>
    <definedName name="May_dao0.8m3" localSheetId="15">#REF!</definedName>
    <definedName name="May_dao0.8m3" localSheetId="17">#REF!</definedName>
    <definedName name="May_dao0.8m3">#REF!</definedName>
    <definedName name="May_dao0.8m3_20" localSheetId="15">#REF!</definedName>
    <definedName name="May_dao0.8m3_20" localSheetId="17">#REF!</definedName>
    <definedName name="May_dao0.8m3_20">#REF!</definedName>
    <definedName name="May_dao1.25m3" localSheetId="15">#REF!</definedName>
    <definedName name="May_dao1.25m3" localSheetId="17">#REF!</definedName>
    <definedName name="May_dao1.25m3">#REF!</definedName>
    <definedName name="May_dao1.25m3_20" localSheetId="15">#REF!</definedName>
    <definedName name="May_dao1.25m3_20" localSheetId="17">#REF!</definedName>
    <definedName name="May_dao1.25m3_20">#REF!</definedName>
    <definedName name="May_dao1.25m3_28" localSheetId="15">#REF!</definedName>
    <definedName name="May_dao1.25m3_28" localSheetId="17">#REF!</definedName>
    <definedName name="May_dao1.25m3_28">#REF!</definedName>
    <definedName name="May_dÇm_ban_1_KW" localSheetId="15">#REF!</definedName>
    <definedName name="May_dÇm_ban_1_KW" localSheetId="17">#REF!</definedName>
    <definedName name="May_dÇm_ban_1_KW">#REF!</definedName>
    <definedName name="May_dÇm_ban_1_KW_20" localSheetId="15">#REF!</definedName>
    <definedName name="May_dÇm_ban_1_KW_20" localSheetId="17">#REF!</definedName>
    <definedName name="May_dÇm_ban_1_KW_20">#REF!</definedName>
    <definedName name="May_dÇm_ban_1_KW_28" localSheetId="15">#REF!</definedName>
    <definedName name="May_dÇm_ban_1_KW_28" localSheetId="17">#REF!</definedName>
    <definedName name="May_dÇm_ban_1_KW_28">#REF!</definedName>
    <definedName name="May_dÇm_dïi_1.5_KW" localSheetId="15">#REF!</definedName>
    <definedName name="May_dÇm_dïi_1.5_KW" localSheetId="17">#REF!</definedName>
    <definedName name="May_dÇm_dïi_1.5_KW">#REF!</definedName>
    <definedName name="May_dÇm_dïi_1.5_KW_20" localSheetId="15">#REF!</definedName>
    <definedName name="May_dÇm_dïi_1.5_KW_20" localSheetId="17">#REF!</definedName>
    <definedName name="May_dÇm_dïi_1.5_KW_20">#REF!</definedName>
    <definedName name="May_dong_cäc_1.2_T" localSheetId="15">#REF!</definedName>
    <definedName name="May_dong_cäc_1.2_T" localSheetId="17">#REF!</definedName>
    <definedName name="May_dong_cäc_1.2_T">#REF!</definedName>
    <definedName name="May_dong_cäc_1.2_T_20" localSheetId="15">#REF!</definedName>
    <definedName name="May_dong_cäc_1.2_T_20" localSheetId="17">#REF!</definedName>
    <definedName name="May_dong_cäc_1.2_T_20">#REF!</definedName>
    <definedName name="May_dong_cäc_1.2_T_28" localSheetId="15">#REF!</definedName>
    <definedName name="May_dong_cäc_1.2_T_28" localSheetId="17">#REF!</definedName>
    <definedName name="May_dong_cäc_1.2_T_28">#REF!</definedName>
    <definedName name="May_dong_cäc_1.8_T" localSheetId="15">#REF!</definedName>
    <definedName name="May_dong_cäc_1.8_T" localSheetId="17">#REF!</definedName>
    <definedName name="May_dong_cäc_1.8_T">#REF!</definedName>
    <definedName name="May_dong_cäc_1.8_T_20" localSheetId="15">#REF!</definedName>
    <definedName name="May_dong_cäc_1.8_T_20" localSheetId="17">#REF!</definedName>
    <definedName name="May_dong_cäc_1.8_T_20">#REF!</definedName>
    <definedName name="May_dong_cäc_1.8_T_28" localSheetId="15">#REF!</definedName>
    <definedName name="May_dong_cäc_1.8_T_28" localSheetId="17">#REF!</definedName>
    <definedName name="May_dong_cäc_1.8_T_28">#REF!</definedName>
    <definedName name="May_dong_cäc_2.5_T" localSheetId="15">#REF!</definedName>
    <definedName name="May_dong_cäc_2.5_T" localSheetId="17">#REF!</definedName>
    <definedName name="May_dong_cäc_2.5_T">#REF!</definedName>
    <definedName name="May_dong_cäc_2.5_T_20" localSheetId="15">#REF!</definedName>
    <definedName name="May_dong_cäc_2.5_T_20" localSheetId="17">#REF!</definedName>
    <definedName name="May_dong_cäc_2.5_T_20">#REF!</definedName>
    <definedName name="May_dong_cäc_2.5_T_28" localSheetId="15">#REF!</definedName>
    <definedName name="May_dong_cäc_2.5_T_28" localSheetId="17">#REF!</definedName>
    <definedName name="May_dong_cäc_2.5_T_28">#REF!</definedName>
    <definedName name="May_han_23_KW" localSheetId="15">#REF!</definedName>
    <definedName name="May_han_23_KW" localSheetId="17">#REF!</definedName>
    <definedName name="May_han_23_KW">#REF!</definedName>
    <definedName name="May_han_23_KW_20" localSheetId="15">#REF!</definedName>
    <definedName name="May_han_23_KW_20" localSheetId="17">#REF!</definedName>
    <definedName name="May_han_23_KW_20">#REF!</definedName>
    <definedName name="May_khoan_4.5_KW" localSheetId="15">#REF!</definedName>
    <definedName name="May_khoan_4.5_KW" localSheetId="17">#REF!</definedName>
    <definedName name="May_khoan_4.5_KW">#REF!</definedName>
    <definedName name="May_khoan_BT_1.5KW" localSheetId="15">#REF!</definedName>
    <definedName name="May_khoan_BT_1.5KW" localSheetId="17">#REF!</definedName>
    <definedName name="May_khoan_BT_1.5KW">#REF!</definedName>
    <definedName name="May_luån_cap_15_KW" localSheetId="15">#REF!</definedName>
    <definedName name="May_luån_cap_15_KW" localSheetId="17">#REF!</definedName>
    <definedName name="May_luån_cap_15_KW">#REF!</definedName>
    <definedName name="May_luån_cap_15_KW_20" localSheetId="15">#REF!</definedName>
    <definedName name="May_luån_cap_15_KW_20" localSheetId="17">#REF!</definedName>
    <definedName name="May_luån_cap_15_KW_20">#REF!</definedName>
    <definedName name="May_luån_cap_15_KW_28" localSheetId="15">#REF!</definedName>
    <definedName name="May_luån_cap_15_KW_28" localSheetId="17">#REF!</definedName>
    <definedName name="May_luån_cap_15_KW_28">#REF!</definedName>
    <definedName name="May_mai_2.7_KW" localSheetId="15">#REF!</definedName>
    <definedName name="May_mai_2.7_KW" localSheetId="17">#REF!</definedName>
    <definedName name="May_mai_2.7_KW">#REF!</definedName>
    <definedName name="May_mai_2.7_KW_20" localSheetId="15">#REF!</definedName>
    <definedName name="May_mai_2.7_KW_20" localSheetId="17">#REF!</definedName>
    <definedName name="May_mai_2.7_KW_20">#REF!</definedName>
    <definedName name="May_mai_2.7_KW_28" localSheetId="15">#REF!</definedName>
    <definedName name="May_mai_2.7_KW_28" localSheetId="17">#REF!</definedName>
    <definedName name="May_mai_2.7_KW_28">#REF!</definedName>
    <definedName name="May_nÐn_khÝ_10m3_ph" localSheetId="15">#REF!</definedName>
    <definedName name="May_nÐn_khÝ_10m3_ph" localSheetId="17">#REF!</definedName>
    <definedName name="May_nÐn_khÝ_10m3_ph">#REF!</definedName>
    <definedName name="May_nÐn_khÝ_10m3_ph_20" localSheetId="15">#REF!</definedName>
    <definedName name="May_nÐn_khÝ_10m3_ph_20" localSheetId="17">#REF!</definedName>
    <definedName name="May_nÐn_khÝ_10m3_ph_20">#REF!</definedName>
    <definedName name="May_nÐn_khÝ_10m3_ph_28" localSheetId="15">#REF!</definedName>
    <definedName name="May_nÐn_khÝ_10m3_ph_28" localSheetId="17">#REF!</definedName>
    <definedName name="May_nÐn_khÝ_10m3_ph_28">#REF!</definedName>
    <definedName name="May_nÐn_khÝ_4_m3_ph" localSheetId="15">#REF!</definedName>
    <definedName name="May_nÐn_khÝ_4_m3_ph" localSheetId="17">#REF!</definedName>
    <definedName name="May_nÐn_khÝ_4_m3_ph">#REF!</definedName>
    <definedName name="May_nÐn_khÝ_9m3_ph" localSheetId="15">#REF!</definedName>
    <definedName name="May_nÐn_khÝ_9m3_ph" localSheetId="17">#REF!</definedName>
    <definedName name="May_nÐn_khÝ_9m3_ph">#REF!</definedName>
    <definedName name="May_nÐn_khÝ_9m3_ph_20" localSheetId="15">#REF!</definedName>
    <definedName name="May_nÐn_khÝ_9m3_ph_20" localSheetId="17">#REF!</definedName>
    <definedName name="May_nÐn_khÝ_9m3_ph_20">#REF!</definedName>
    <definedName name="May_nÐn_khÝ_9m3_ph_28" localSheetId="15">#REF!</definedName>
    <definedName name="May_nÐn_khÝ_9m3_ph_28" localSheetId="17">#REF!</definedName>
    <definedName name="May_nÐn_khÝ_9m3_ph_28">#REF!</definedName>
    <definedName name="May_ñi_110_CV" localSheetId="15">#REF!</definedName>
    <definedName name="May_ñi_110_CV" localSheetId="17">#REF!</definedName>
    <definedName name="May_ñi_110_CV">#REF!</definedName>
    <definedName name="May_ñi_110_CV_20" localSheetId="15">#REF!</definedName>
    <definedName name="May_ñi_110_CV_20" localSheetId="17">#REF!</definedName>
    <definedName name="May_ñi_110_CV_20">#REF!</definedName>
    <definedName name="May_phun_son" localSheetId="15">#REF!</definedName>
    <definedName name="May_phun_son" localSheetId="17">#REF!</definedName>
    <definedName name="May_phun_son">#REF!</definedName>
    <definedName name="May_phun_son_20" localSheetId="15">#REF!</definedName>
    <definedName name="May_phun_son_20" localSheetId="17">#REF!</definedName>
    <definedName name="May_phun_son_20">#REF!</definedName>
    <definedName name="May_phun_son_28" localSheetId="15">#REF!</definedName>
    <definedName name="May_phun_son_28" localSheetId="17">#REF!</definedName>
    <definedName name="May_phun_son_28">#REF!</definedName>
    <definedName name="May_trén_vua_250_lÝt" localSheetId="15">#REF!</definedName>
    <definedName name="May_trén_vua_250_lÝt" localSheetId="17">#REF!</definedName>
    <definedName name="May_trén_vua_250_lÝt">#REF!</definedName>
    <definedName name="May_trén_vua_250_lÝt_20" localSheetId="15">#REF!</definedName>
    <definedName name="May_trén_vua_250_lÝt_20" localSheetId="17">#REF!</definedName>
    <definedName name="May_trén_vua_250_lÝt_20">#REF!</definedName>
    <definedName name="May_trén_vua_250_lÝt_28" localSheetId="15">#REF!</definedName>
    <definedName name="May_trén_vua_250_lÝt_28" localSheetId="17">#REF!</definedName>
    <definedName name="May_trén_vua_250_lÝt_28">#REF!</definedName>
    <definedName name="May_trén_vua_80_lÝt" localSheetId="15">#REF!</definedName>
    <definedName name="May_trén_vua_80_lÝt" localSheetId="17">#REF!</definedName>
    <definedName name="May_trén_vua_80_lÝt">#REF!</definedName>
    <definedName name="May_trén_vua_80_lÝt_20" localSheetId="15">#REF!</definedName>
    <definedName name="May_trén_vua_80_lÝt_20" localSheetId="17">#REF!</definedName>
    <definedName name="May_trén_vua_80_lÝt_20">#REF!</definedName>
    <definedName name="May_trén_vua_80_lÝt_28" localSheetId="15">#REF!</definedName>
    <definedName name="May_trén_vua_80_lÝt_28" localSheetId="17">#REF!</definedName>
    <definedName name="May_trén_vua_80_lÝt_28">#REF!</definedName>
    <definedName name="May_vËn_thang_0.8_T" localSheetId="15">#REF!</definedName>
    <definedName name="May_vËn_thang_0.8_T" localSheetId="17">#REF!</definedName>
    <definedName name="May_vËn_thang_0.8_T">#REF!</definedName>
    <definedName name="May_vËn_thang_0.8_T_20" localSheetId="15">#REF!</definedName>
    <definedName name="May_vËn_thang_0.8_T_20" localSheetId="17">#REF!</definedName>
    <definedName name="May_vËn_thang_0.8_T_20">#REF!</definedName>
    <definedName name="maycay75" localSheetId="15">#REF!</definedName>
    <definedName name="maycay75" localSheetId="17">#REF!</definedName>
    <definedName name="maycay75">#REF!</definedName>
    <definedName name="mazut" localSheetId="15">#REF!</definedName>
    <definedName name="mazut" localSheetId="17">#REF!</definedName>
    <definedName name="mazut">#REF!</definedName>
    <definedName name="MB_Intel_Server_C440GX_Dual_Sl2_ATX" localSheetId="15">#REF!</definedName>
    <definedName name="MB_Intel_Server_C440GX_Dual_Sl2_ATX" localSheetId="17">#REF!</definedName>
    <definedName name="MB_Intel_Server_C440GX_Dual_Sl2_ATX">#REF!</definedName>
    <definedName name="MB_Intel_Server_C440GX_Dual_Sl2_ATX_28" localSheetId="15">#REF!</definedName>
    <definedName name="MB_Intel_Server_C440GX_Dual_Sl2_ATX_28" localSheetId="17">#REF!</definedName>
    <definedName name="MB_Intel_Server_C440GX_Dual_Sl2_ATX_28">#REF!</definedName>
    <definedName name="MB_Tomato_810B_Twin" localSheetId="15">#REF!</definedName>
    <definedName name="MB_Tomato_810B_Twin" localSheetId="17">#REF!</definedName>
    <definedName name="MB_Tomato_810B_Twin">#REF!</definedName>
    <definedName name="MB_Tomato_810B_Twin_28" localSheetId="15">#REF!</definedName>
    <definedName name="MB_Tomato_810B_Twin_28" localSheetId="17">#REF!</definedName>
    <definedName name="MB_Tomato_810B_Twin_28">#REF!</definedName>
    <definedName name="Mba1p" localSheetId="15">#REF!</definedName>
    <definedName name="Mba1p" localSheetId="16">#REF!</definedName>
    <definedName name="Mba1p" localSheetId="17">#REF!</definedName>
    <definedName name="Mba1p" localSheetId="14">#REF!</definedName>
    <definedName name="Mba1p" localSheetId="19">#REF!</definedName>
    <definedName name="Mba1p" localSheetId="20">#REF!</definedName>
    <definedName name="Mba1p">#REF!</definedName>
    <definedName name="Mba1p_26" localSheetId="15">#REF!</definedName>
    <definedName name="Mba1p_26" localSheetId="17">#REF!</definedName>
    <definedName name="Mba1p_26">#REF!</definedName>
    <definedName name="Mba1p_28" localSheetId="15">#REF!</definedName>
    <definedName name="Mba1p_28" localSheetId="17">#REF!</definedName>
    <definedName name="Mba1p_28">#REF!</definedName>
    <definedName name="Mba1p_3">"$#REF!.$I$290"</definedName>
    <definedName name="Mba3p" localSheetId="15">#REF!</definedName>
    <definedName name="Mba3p" localSheetId="16">#REF!</definedName>
    <definedName name="Mba3p" localSheetId="17">#REF!</definedName>
    <definedName name="Mba3p" localSheetId="14">#REF!</definedName>
    <definedName name="Mba3p" localSheetId="19">#REF!</definedName>
    <definedName name="Mba3p" localSheetId="20">#REF!</definedName>
    <definedName name="Mba3p">#REF!</definedName>
    <definedName name="Mba3p_26" localSheetId="15">#REF!</definedName>
    <definedName name="Mba3p_26" localSheetId="17">#REF!</definedName>
    <definedName name="Mba3p_26">#REF!</definedName>
    <definedName name="Mba3p_28" localSheetId="15">#REF!</definedName>
    <definedName name="Mba3p_28" localSheetId="17">#REF!</definedName>
    <definedName name="Mba3p_28">#REF!</definedName>
    <definedName name="Mba3p_3">"$#REF!.$I$110"</definedName>
    <definedName name="Mbb3p" localSheetId="15">#REF!</definedName>
    <definedName name="Mbb3p" localSheetId="16">#REF!</definedName>
    <definedName name="Mbb3p" localSheetId="17">#REF!</definedName>
    <definedName name="Mbb3p" localSheetId="14">#REF!</definedName>
    <definedName name="Mbb3p" localSheetId="19">#REF!</definedName>
    <definedName name="Mbb3p" localSheetId="20">#REF!</definedName>
    <definedName name="Mbb3p">#REF!</definedName>
    <definedName name="Mbb3p_26" localSheetId="15">#REF!</definedName>
    <definedName name="Mbb3p_26" localSheetId="17">#REF!</definedName>
    <definedName name="Mbb3p_26">#REF!</definedName>
    <definedName name="Mbb3p_28" localSheetId="15">#REF!</definedName>
    <definedName name="Mbb3p_28" localSheetId="17">#REF!</definedName>
    <definedName name="Mbb3p_28">#REF!</definedName>
    <definedName name="Mbb3p_3">"$#REF!.$H$110"</definedName>
    <definedName name="MBDCV" localSheetId="15">#REF!</definedName>
    <definedName name="MBDCV" localSheetId="17">#REF!</definedName>
    <definedName name="MBDCV">#REF!</definedName>
    <definedName name="mbdd" localSheetId="15">#REF!</definedName>
    <definedName name="mbdd" localSheetId="17">#REF!</definedName>
    <definedName name="mbdd">#REF!</definedName>
    <definedName name="MBDN" localSheetId="15">#REF!</definedName>
    <definedName name="MBDN" localSheetId="17">#REF!</definedName>
    <definedName name="MBDN">#REF!</definedName>
    <definedName name="MBDXM" localSheetId="15">#REF!</definedName>
    <definedName name="MBDXM" localSheetId="17">#REF!</definedName>
    <definedName name="MBDXM">#REF!</definedName>
    <definedName name="Mbn1p" localSheetId="15">#REF!</definedName>
    <definedName name="Mbn1p" localSheetId="16">#REF!</definedName>
    <definedName name="Mbn1p" localSheetId="17">#REF!</definedName>
    <definedName name="Mbn1p" localSheetId="14">#REF!</definedName>
    <definedName name="Mbn1p" localSheetId="19">#REF!</definedName>
    <definedName name="Mbn1p" localSheetId="20">#REF!</definedName>
    <definedName name="Mbn1p">#REF!</definedName>
    <definedName name="Mbn1p_26" localSheetId="15">#REF!</definedName>
    <definedName name="Mbn1p_26" localSheetId="17">#REF!</definedName>
    <definedName name="Mbn1p_26">#REF!</definedName>
    <definedName name="Mbn1p_28" localSheetId="15">#REF!</definedName>
    <definedName name="Mbn1p_28" localSheetId="17">#REF!</definedName>
    <definedName name="Mbn1p_28">#REF!</definedName>
    <definedName name="Mbn1p_3">"$#REF!.$L$290"</definedName>
    <definedName name="mbnc">NA()</definedName>
    <definedName name="mbnc_26" localSheetId="15">#REF!</definedName>
    <definedName name="mbnc_26" localSheetId="17">#REF!</definedName>
    <definedName name="mbnc_26">#REF!</definedName>
    <definedName name="mbnc_28" localSheetId="15">#REF!</definedName>
    <definedName name="mbnc_28" localSheetId="17">#REF!</definedName>
    <definedName name="mbnc_28">#REF!</definedName>
    <definedName name="mbnc_3">NA()</definedName>
    <definedName name="MBT" localSheetId="15">#REF!</definedName>
    <definedName name="MBT" localSheetId="17">#REF!</definedName>
    <definedName name="MBT">#REF!</definedName>
    <definedName name="MBT_20" localSheetId="15">#REF!</definedName>
    <definedName name="MBT_20" localSheetId="17">#REF!</definedName>
    <definedName name="MBT_20">#REF!</definedName>
    <definedName name="Mbtong" localSheetId="15">#REF!</definedName>
    <definedName name="Mbtong" localSheetId="16">#REF!</definedName>
    <definedName name="Mbtong" localSheetId="17">#REF!</definedName>
    <definedName name="Mbtong" localSheetId="14">#REF!</definedName>
    <definedName name="Mbtong">#REF!</definedName>
    <definedName name="mbvl">NA()</definedName>
    <definedName name="mbvl_26" localSheetId="15">#REF!</definedName>
    <definedName name="mbvl_26" localSheetId="17">#REF!</definedName>
    <definedName name="mbvl_26">#REF!</definedName>
    <definedName name="mbvl_28" localSheetId="15">#REF!</definedName>
    <definedName name="mbvl_28" localSheetId="17">#REF!</definedName>
    <definedName name="mbvl_28">#REF!</definedName>
    <definedName name="mbvl_3">NA()</definedName>
    <definedName name="mc" localSheetId="15">#REF!</definedName>
    <definedName name="mc" localSheetId="16">#REF!</definedName>
    <definedName name="mc" localSheetId="17">#REF!</definedName>
    <definedName name="mc" localSheetId="14">#REF!</definedName>
    <definedName name="mc" localSheetId="19">#REF!</definedName>
    <definedName name="mc" localSheetId="20">#REF!</definedName>
    <definedName name="mc">#REF!</definedName>
    <definedName name="mc_26" localSheetId="15">#REF!</definedName>
    <definedName name="mc_26" localSheetId="17">#REF!</definedName>
    <definedName name="mc_26">#REF!</definedName>
    <definedName name="MC_28" localSheetId="15">#REF!</definedName>
    <definedName name="MC_28" localSheetId="17">#REF!</definedName>
    <definedName name="MC_28">#REF!</definedName>
    <definedName name="mc_3">"$#REF!.$D$1:$M$65536"</definedName>
    <definedName name="mc1.5" localSheetId="15">#REF!</definedName>
    <definedName name="mc1.5" localSheetId="17">#REF!</definedName>
    <definedName name="mc1.5">#REF!</definedName>
    <definedName name="mc1.5_20" localSheetId="15">#REF!</definedName>
    <definedName name="mc1.5_20" localSheetId="17">#REF!</definedName>
    <definedName name="mc1.5_20">#REF!</definedName>
    <definedName name="mc1.5s7" localSheetId="15">#REF!</definedName>
    <definedName name="mc1.5s7" localSheetId="17">#REF!</definedName>
    <definedName name="mc1.5s7">#REF!</definedName>
    <definedName name="mc1.5s7_20" localSheetId="15">#REF!</definedName>
    <definedName name="mc1.5s7_20" localSheetId="17">#REF!</definedName>
    <definedName name="mc1.5s7_20">#REF!</definedName>
    <definedName name="Mcasea" localSheetId="15">#REF!</definedName>
    <definedName name="Mcasea" localSheetId="17">#REF!</definedName>
    <definedName name="Mcasea">#REF!</definedName>
    <definedName name="Mcasea_28" localSheetId="15">#REF!</definedName>
    <definedName name="Mcasea_28" localSheetId="17">#REF!</definedName>
    <definedName name="Mcasea_28">#REF!</definedName>
    <definedName name="mcatuon" localSheetId="15">#REF!</definedName>
    <definedName name="mcatuon" localSheetId="17">#REF!</definedName>
    <definedName name="mcatuon">#REF!</definedName>
    <definedName name="mcatuon_28" localSheetId="15">#REF!</definedName>
    <definedName name="mcatuon_28" localSheetId="17">#REF!</definedName>
    <definedName name="mcatuon_28">#REF!</definedName>
    <definedName name="mcgd" localSheetId="15">#REF!</definedName>
    <definedName name="mcgd" localSheetId="17">#REF!</definedName>
    <definedName name="mcgd">#REF!</definedName>
    <definedName name="mcgd_20" localSheetId="15">#REF!</definedName>
    <definedName name="mcgd_20" localSheetId="17">#REF!</definedName>
    <definedName name="mcgd_20">#REF!</definedName>
    <definedName name="mcgds7" localSheetId="15">#REF!</definedName>
    <definedName name="mcgds7" localSheetId="17">#REF!</definedName>
    <definedName name="mcgds7">#REF!</definedName>
    <definedName name="mcgds7_20" localSheetId="15">#REF!</definedName>
    <definedName name="mcgds7_20" localSheetId="17">#REF!</definedName>
    <definedName name="mcgds7_20">#REF!</definedName>
    <definedName name="MCquaduong" localSheetId="15">#REF!</definedName>
    <definedName name="MCquaduong" localSheetId="17">#REF!</definedName>
    <definedName name="MCquaduong">#REF!</definedName>
    <definedName name="Mcr" localSheetId="15">#REF!</definedName>
    <definedName name="Mcr" localSheetId="17">#REF!</definedName>
    <definedName name="Mcr">#REF!</definedName>
    <definedName name="Mcr_28" localSheetId="15">#REF!</definedName>
    <definedName name="Mcr_28" localSheetId="17">#REF!</definedName>
    <definedName name="Mcr_28">#REF!</definedName>
    <definedName name="mcu" localSheetId="15">#REF!</definedName>
    <definedName name="mcu" localSheetId="17">#REF!</definedName>
    <definedName name="mcu">#REF!</definedName>
    <definedName name="mcu_28" localSheetId="15">#REF!</definedName>
    <definedName name="mcu_28" localSheetId="17">#REF!</definedName>
    <definedName name="mcu_28">#REF!</definedName>
    <definedName name="MD" localSheetId="15">#REF!</definedName>
    <definedName name="MD" localSheetId="17">#REF!</definedName>
    <definedName name="MD">#REF!</definedName>
    <definedName name="MD_28" localSheetId="15">#REF!</definedName>
    <definedName name="MD_28" localSheetId="17">#REF!</definedName>
    <definedName name="MD_28">#REF!</definedName>
    <definedName name="md1.25" localSheetId="15">#REF!</definedName>
    <definedName name="md1.25" localSheetId="17">#REF!</definedName>
    <definedName name="md1.25">#REF!</definedName>
    <definedName name="md1.25_28" localSheetId="15">#REF!</definedName>
    <definedName name="md1.25_28" localSheetId="17">#REF!</definedName>
    <definedName name="md1.25_28">#REF!</definedName>
    <definedName name="md16_28" localSheetId="15">#REF!</definedName>
    <definedName name="md16_28" localSheetId="17">#REF!</definedName>
    <definedName name="md16_28">#REF!</definedName>
    <definedName name="md25_28" localSheetId="15">#REF!</definedName>
    <definedName name="md25_28" localSheetId="17">#REF!</definedName>
    <definedName name="md25_28">#REF!</definedName>
    <definedName name="md9_28" localSheetId="15">#REF!</definedName>
    <definedName name="md9_28" localSheetId="17">#REF!</definedName>
    <definedName name="md9_28">#REF!</definedName>
    <definedName name="Mdaohoi0.8m3" localSheetId="15">#REF!</definedName>
    <definedName name="Mdaohoi0.8m3" localSheetId="17">#REF!</definedName>
    <definedName name="Mdaohoi0.8m3">#REF!</definedName>
    <definedName name="Mdaohoi0.8m3_20" localSheetId="15">#REF!</definedName>
    <definedName name="Mdaohoi0.8m3_20" localSheetId="17">#REF!</definedName>
    <definedName name="Mdaohoi0.8m3_20">#REF!</definedName>
    <definedName name="Mdaoxich1.25m3" localSheetId="15">#REF!</definedName>
    <definedName name="Mdaoxich1.25m3" localSheetId="17">#REF!</definedName>
    <definedName name="Mdaoxich1.25m3">#REF!</definedName>
    <definedName name="Mdaoxich1.25m3_20" localSheetId="15">#REF!</definedName>
    <definedName name="Mdaoxich1.25m3_20" localSheetId="17">#REF!</definedName>
    <definedName name="Mdaoxich1.25m3_20">#REF!</definedName>
    <definedName name="Mdaoxich1.2m3" localSheetId="15">#REF!</definedName>
    <definedName name="Mdaoxich1.2m3" localSheetId="17">#REF!</definedName>
    <definedName name="Mdaoxich1.2m3">#REF!</definedName>
    <definedName name="Mdaoxich1.2m3_20" localSheetId="15">#REF!</definedName>
    <definedName name="Mdaoxich1.2m3_20" localSheetId="17">#REF!</definedName>
    <definedName name="Mdaoxich1.2m3_20">#REF!</definedName>
    <definedName name="mdb1_28" localSheetId="15">#REF!</definedName>
    <definedName name="mdb1_28" localSheetId="17">#REF!</definedName>
    <definedName name="mdb1_28">#REF!</definedName>
    <definedName name="MDBT" localSheetId="15">#REF!</definedName>
    <definedName name="MDBT" localSheetId="17">#REF!</definedName>
    <definedName name="MDBT">#REF!</definedName>
    <definedName name="MDBT_20" localSheetId="15">#REF!</definedName>
    <definedName name="MDBT_20" localSheetId="17">#REF!</definedName>
    <definedName name="MDBT_20">#REF!</definedName>
    <definedName name="MDC" localSheetId="15">#REF!</definedName>
    <definedName name="MDC" localSheetId="17">#REF!</definedName>
    <definedName name="MDC">#REF!</definedName>
    <definedName name="mdc_" localSheetId="15">#REF!</definedName>
    <definedName name="mdc_" localSheetId="17">#REF!</definedName>
    <definedName name="mdc_">#REF!</definedName>
    <definedName name="mdc__28" localSheetId="15">#REF!</definedName>
    <definedName name="mdc__28" localSheetId="17">#REF!</definedName>
    <definedName name="mdc__28">#REF!</definedName>
    <definedName name="MDC_28" localSheetId="15">#REF!</definedName>
    <definedName name="MDC_28" localSheetId="17">#REF!</definedName>
    <definedName name="MDC_28">#REF!</definedName>
    <definedName name="mdc1.8" localSheetId="15">#REF!</definedName>
    <definedName name="mdc1.8" localSheetId="17">#REF!</definedName>
    <definedName name="mdc1.8">#REF!</definedName>
    <definedName name="mdc1.8_28" localSheetId="15">#REF!</definedName>
    <definedName name="mdc1.8_28" localSheetId="17">#REF!</definedName>
    <definedName name="mdc1.8_28">#REF!</definedName>
    <definedName name="mdc1_28" localSheetId="15">#REF!</definedName>
    <definedName name="mdc1_28" localSheetId="17">#REF!</definedName>
    <definedName name="mdc1_28">#REF!</definedName>
    <definedName name="mdc2_28" localSheetId="15">#REF!</definedName>
    <definedName name="mdc2_28" localSheetId="17">#REF!</definedName>
    <definedName name="mdc2_28">#REF!</definedName>
    <definedName name="Mdo" localSheetId="15">#REF!</definedName>
    <definedName name="Mdo" localSheetId="17">#REF!</definedName>
    <definedName name="Mdo">#REF!</definedName>
    <definedName name="Mdo_28" localSheetId="15">#REF!</definedName>
    <definedName name="Mdo_28" localSheetId="17">#REF!</definedName>
    <definedName name="Mdo_28">#REF!</definedName>
    <definedName name="MDT" localSheetId="15">#REF!</definedName>
    <definedName name="MDT" localSheetId="17">#REF!</definedName>
    <definedName name="MDT">#REF!</definedName>
    <definedName name="MDT_20" localSheetId="15">#REF!</definedName>
    <definedName name="MDT_20" localSheetId="17">#REF!</definedName>
    <definedName name="MDT_20">#REF!</definedName>
    <definedName name="MDTa" localSheetId="15">#REF!</definedName>
    <definedName name="MDTa" localSheetId="17">#REF!</definedName>
    <definedName name="MDTa">#REF!</definedName>
    <definedName name="MDTa_28" localSheetId="15">#REF!</definedName>
    <definedName name="MDTa_28" localSheetId="17">#REF!</definedName>
    <definedName name="MDTa_28">#REF!</definedName>
    <definedName name="mdui" localSheetId="15">#REF!</definedName>
    <definedName name="mdui" localSheetId="17">#REF!</definedName>
    <definedName name="mdui">#REF!</definedName>
    <definedName name="mdui_28" localSheetId="15">#REF!</definedName>
    <definedName name="mdui_28" localSheetId="17">#REF!</definedName>
    <definedName name="mdui_28">#REF!</definedName>
    <definedName name="me" localSheetId="15">#REF!</definedName>
    <definedName name="me" localSheetId="16">#REF!</definedName>
    <definedName name="me" localSheetId="17">#REF!</definedName>
    <definedName name="me" localSheetId="14">#REF!</definedName>
    <definedName name="me" localSheetId="19">#REF!</definedName>
    <definedName name="me" localSheetId="20">#REF!</definedName>
    <definedName name="me">#REF!</definedName>
    <definedName name="me_20" localSheetId="15">#REF!</definedName>
    <definedName name="me_20" localSheetId="17">#REF!</definedName>
    <definedName name="me_20">#REF!</definedName>
    <definedName name="me_28" localSheetId="15">#REF!</definedName>
    <definedName name="me_28" localSheetId="17">#REF!</definedName>
    <definedName name="me_28">#REF!</definedName>
    <definedName name="Mè_A1" localSheetId="15">#REF!</definedName>
    <definedName name="Mè_A1" localSheetId="16">#REF!</definedName>
    <definedName name="Mè_A1" localSheetId="17">#REF!</definedName>
    <definedName name="Mè_A1" localSheetId="14">#REF!</definedName>
    <definedName name="Mè_A1">#REF!</definedName>
    <definedName name="Mè_A1_20" localSheetId="15">#REF!</definedName>
    <definedName name="Mè_A1_20" localSheetId="17">#REF!</definedName>
    <definedName name="Mè_A1_20">#REF!</definedName>
    <definedName name="Mè_A1_28" localSheetId="15">#REF!</definedName>
    <definedName name="Mè_A1_28" localSheetId="17">#REF!</definedName>
    <definedName name="Mè_A1_28">#REF!</definedName>
    <definedName name="Mè_A2" localSheetId="15">#REF!</definedName>
    <definedName name="Mè_A2" localSheetId="16">#REF!</definedName>
    <definedName name="Mè_A2" localSheetId="17">#REF!</definedName>
    <definedName name="Mè_A2" localSheetId="14">#REF!</definedName>
    <definedName name="Mè_A2">#REF!</definedName>
    <definedName name="Mè_A2_20" localSheetId="15">#REF!</definedName>
    <definedName name="Mè_A2_20" localSheetId="17">#REF!</definedName>
    <definedName name="Mè_A2_20">#REF!</definedName>
    <definedName name="Mè_A2_28" localSheetId="15">#REF!</definedName>
    <definedName name="Mè_A2_28" localSheetId="17">#REF!</definedName>
    <definedName name="Mè_A2_28">#REF!</definedName>
    <definedName name="MENU1" localSheetId="15">#REF!</definedName>
    <definedName name="MENU1" localSheetId="17">#REF!</definedName>
    <definedName name="MENU1">#REF!</definedName>
    <definedName name="MENU1_20" localSheetId="15">#REF!</definedName>
    <definedName name="MENU1_20" localSheetId="17">#REF!</definedName>
    <definedName name="MENU1_20">#REF!</definedName>
    <definedName name="MENU1_28" localSheetId="15">#REF!</definedName>
    <definedName name="MENU1_28" localSheetId="17">#REF!</definedName>
    <definedName name="MENU1_28">#REF!</definedName>
    <definedName name="MENUVIEW" localSheetId="15">#REF!</definedName>
    <definedName name="MENUVIEW" localSheetId="17">#REF!</definedName>
    <definedName name="MENUVIEW">#REF!</definedName>
    <definedName name="MENUVIEW_20" localSheetId="15">#REF!</definedName>
    <definedName name="MENUVIEW_20" localSheetId="17">#REF!</definedName>
    <definedName name="MENUVIEW_20">#REF!</definedName>
    <definedName name="MENUVIEW_28" localSheetId="15">#REF!</definedName>
    <definedName name="MENUVIEW_28" localSheetId="17">#REF!</definedName>
    <definedName name="MENUVIEW_28">#REF!</definedName>
    <definedName name="MESSAGE" localSheetId="15">#REF!</definedName>
    <definedName name="MESSAGE" localSheetId="17">#REF!</definedName>
    <definedName name="MESSAGE">#REF!</definedName>
    <definedName name="MESSAGE_20" localSheetId="15">#REF!</definedName>
    <definedName name="MESSAGE_20" localSheetId="17">#REF!</definedName>
    <definedName name="MESSAGE_20">#REF!</definedName>
    <definedName name="MESSAGE_28" localSheetId="15">#REF!</definedName>
    <definedName name="MESSAGE_28" localSheetId="17">#REF!</definedName>
    <definedName name="MESSAGE_28">#REF!</definedName>
    <definedName name="MESSAGE1" localSheetId="15">#REF!</definedName>
    <definedName name="MESSAGE1" localSheetId="17">#REF!</definedName>
    <definedName name="MESSAGE1">#REF!</definedName>
    <definedName name="MESSAGE1_20" localSheetId="15">#REF!</definedName>
    <definedName name="MESSAGE1_20" localSheetId="17">#REF!</definedName>
    <definedName name="MESSAGE1_20">#REF!</definedName>
    <definedName name="MESSAGE1_28" localSheetId="15">#REF!</definedName>
    <definedName name="MESSAGE1_28" localSheetId="17">#REF!</definedName>
    <definedName name="MESSAGE1_28">#REF!</definedName>
    <definedName name="MESSAGE2" localSheetId="15">#REF!</definedName>
    <definedName name="MESSAGE2" localSheetId="17">#REF!</definedName>
    <definedName name="MESSAGE2">#REF!</definedName>
    <definedName name="MESSAGE2_20" localSheetId="15">#REF!</definedName>
    <definedName name="MESSAGE2_20" localSheetId="17">#REF!</definedName>
    <definedName name="MESSAGE2_20">#REF!</definedName>
    <definedName name="MESSAGE2_28" localSheetId="15">#REF!</definedName>
    <definedName name="MESSAGE2_28" localSheetId="17">#REF!</definedName>
    <definedName name="MESSAGE2_28">#REF!</definedName>
    <definedName name="MetalWork" localSheetId="15">#REF!</definedName>
    <definedName name="MetalWork" localSheetId="17">#REF!</definedName>
    <definedName name="MetalWork">#REF!</definedName>
    <definedName name="MetalWork_28" localSheetId="15">#REF!</definedName>
    <definedName name="MetalWork_28" localSheetId="17">#REF!</definedName>
    <definedName name="MetalWork_28">#REF!</definedName>
    <definedName name="MF">NA()</definedName>
    <definedName name="MF_26" localSheetId="15">#REF!</definedName>
    <definedName name="MF_26" localSheetId="17">#REF!</definedName>
    <definedName name="MF_26">#REF!</definedName>
    <definedName name="MF_28" localSheetId="15">#REF!</definedName>
    <definedName name="MF_28" localSheetId="17">#REF!</definedName>
    <definedName name="MF_28">#REF!</definedName>
    <definedName name="mfto1" localSheetId="15">#REF!</definedName>
    <definedName name="mfto1" localSheetId="17">#REF!</definedName>
    <definedName name="mfto1">#REF!</definedName>
    <definedName name="mfto1_28" localSheetId="15">#REF!</definedName>
    <definedName name="mfto1_28" localSheetId="17">#REF!</definedName>
    <definedName name="mfto1_28">#REF!</definedName>
    <definedName name="mfto2" localSheetId="15">#REF!</definedName>
    <definedName name="mfto2" localSheetId="17">#REF!</definedName>
    <definedName name="mfto2">#REF!</definedName>
    <definedName name="mfto2_28" localSheetId="15">#REF!</definedName>
    <definedName name="mfto2_28" localSheetId="17">#REF!</definedName>
    <definedName name="mfto2_28">#REF!</definedName>
    <definedName name="mg" localSheetId="15">#REF!</definedName>
    <definedName name="mg" localSheetId="17">#REF!</definedName>
    <definedName name="mg">#REF!</definedName>
    <definedName name="MG_A" localSheetId="15">#REF!</definedName>
    <definedName name="MG_A" localSheetId="16">#REF!</definedName>
    <definedName name="MG_A" localSheetId="17">#REF!</definedName>
    <definedName name="MG_A" localSheetId="14">#REF!</definedName>
    <definedName name="MG_A" localSheetId="19">#REF!</definedName>
    <definedName name="MG_A" localSheetId="20">#REF!</definedName>
    <definedName name="MG_A">#REF!</definedName>
    <definedName name="MG_A_26" localSheetId="15">#REF!</definedName>
    <definedName name="MG_A_26" localSheetId="17">#REF!</definedName>
    <definedName name="MG_A_26">#REF!</definedName>
    <definedName name="MG_A_28" localSheetId="15">#REF!</definedName>
    <definedName name="MG_A_28" localSheetId="17">#REF!</definedName>
    <definedName name="MG_A_28">#REF!</definedName>
    <definedName name="MG_A_3">"$#REF!.$Q$262"</definedName>
    <definedName name="mg1." localSheetId="15">#REF!</definedName>
    <definedName name="mg1." localSheetId="17">#REF!</definedName>
    <definedName name="mg1.">#REF!</definedName>
    <definedName name="mg1h" localSheetId="15">#REF!</definedName>
    <definedName name="mg1h" localSheetId="17">#REF!</definedName>
    <definedName name="mg1h">#REF!</definedName>
    <definedName name="mg1h_28" localSheetId="15">#REF!</definedName>
    <definedName name="mg1h_28" localSheetId="17">#REF!</definedName>
    <definedName name="mg1h_28">#REF!</definedName>
    <definedName name="mg1l2" localSheetId="15">#REF!</definedName>
    <definedName name="mg1l2" localSheetId="17">#REF!</definedName>
    <definedName name="mg1l2">#REF!</definedName>
    <definedName name="mg1l2_28" localSheetId="15">#REF!</definedName>
    <definedName name="mg1l2_28" localSheetId="17">#REF!</definedName>
    <definedName name="mg1l2_28">#REF!</definedName>
    <definedName name="mg1x" localSheetId="15">#REF!</definedName>
    <definedName name="mg1x" localSheetId="17">#REF!</definedName>
    <definedName name="mg1x">#REF!</definedName>
    <definedName name="mg1x_28" localSheetId="15">#REF!</definedName>
    <definedName name="mg1x_28" localSheetId="17">#REF!</definedName>
    <definedName name="mg1x_28">#REF!</definedName>
    <definedName name="mg2." localSheetId="15">#REF!</definedName>
    <definedName name="mg2." localSheetId="17">#REF!</definedName>
    <definedName name="mg2.">#REF!</definedName>
    <definedName name="mg2h" localSheetId="15">#REF!</definedName>
    <definedName name="mg2h" localSheetId="17">#REF!</definedName>
    <definedName name="mg2h">#REF!</definedName>
    <definedName name="mg2h_28" localSheetId="15">#REF!</definedName>
    <definedName name="mg2h_28" localSheetId="17">#REF!</definedName>
    <definedName name="mg2h_28">#REF!</definedName>
    <definedName name="mg2l2" localSheetId="15">#REF!</definedName>
    <definedName name="mg2l2" localSheetId="17">#REF!</definedName>
    <definedName name="mg2l2">#REF!</definedName>
    <definedName name="mg2l2_28" localSheetId="15">#REF!</definedName>
    <definedName name="mg2l2_28" localSheetId="17">#REF!</definedName>
    <definedName name="mg2l2_28">#REF!</definedName>
    <definedName name="mg2x" localSheetId="15">#REF!</definedName>
    <definedName name="mg2x" localSheetId="17">#REF!</definedName>
    <definedName name="mg2x">#REF!</definedName>
    <definedName name="mg2x_28" localSheetId="15">#REF!</definedName>
    <definedName name="mg2x_28" localSheetId="17">#REF!</definedName>
    <definedName name="mg2x_28">#REF!</definedName>
    <definedName name="mg3l8" localSheetId="15">#REF!</definedName>
    <definedName name="mg3l8" localSheetId="17">#REF!</definedName>
    <definedName name="mg3l8">#REF!</definedName>
    <definedName name="mg3l8_28" localSheetId="15">#REF!</definedName>
    <definedName name="mg3l8_28" localSheetId="17">#REF!</definedName>
    <definedName name="mg3l8_28">#REF!</definedName>
    <definedName name="mgh">NA()</definedName>
    <definedName name="mgh_26" localSheetId="15">#REF!</definedName>
    <definedName name="mgh_26" localSheetId="17">#REF!</definedName>
    <definedName name="mgh_26">#REF!</definedName>
    <definedName name="mgh_28" localSheetId="15">#REF!</definedName>
    <definedName name="mgh_28" localSheetId="17">#REF!</definedName>
    <definedName name="mgh_28">#REF!</definedName>
    <definedName name="mgl4_28" localSheetId="15">#REF!</definedName>
    <definedName name="mgl4_28" localSheetId="17">#REF!</definedName>
    <definedName name="mgl4_28">#REF!</definedName>
    <definedName name="mgl8_28" localSheetId="15">#REF!</definedName>
    <definedName name="mgl8_28" localSheetId="17">#REF!</definedName>
    <definedName name="mgl8_28">#REF!</definedName>
    <definedName name="mgn" localSheetId="15">#REF!</definedName>
    <definedName name="mgn" localSheetId="17">#REF!</definedName>
    <definedName name="mgn">#REF!</definedName>
    <definedName name="mgn_28" localSheetId="15">#REF!</definedName>
    <definedName name="mgn_28" localSheetId="17">#REF!</definedName>
    <definedName name="mgn_28">#REF!</definedName>
    <definedName name="mh" localSheetId="15">#REF!</definedName>
    <definedName name="mh" localSheetId="17">#REF!</definedName>
    <definedName name="mh">#REF!</definedName>
    <definedName name="mh_28" localSheetId="15">#REF!</definedName>
    <definedName name="mh_28" localSheetId="17">#REF!</definedName>
    <definedName name="mh_28">#REF!</definedName>
    <definedName name="mh2_28" localSheetId="15">#REF!</definedName>
    <definedName name="mh2_28" localSheetId="17">#REF!</definedName>
    <definedName name="mh2_28">#REF!</definedName>
    <definedName name="mh23_28" localSheetId="15">#REF!</definedName>
    <definedName name="mh23_28" localSheetId="17">#REF!</definedName>
    <definedName name="mh23_28">#REF!</definedName>
    <definedName name="mi" localSheetId="15">#REF!</definedName>
    <definedName name="mi" localSheetId="17">#REF!</definedName>
    <definedName name="mi">#REF!</definedName>
    <definedName name="mi_28" localSheetId="15">#REF!</definedName>
    <definedName name="mi_28" localSheetId="17">#REF!</definedName>
    <definedName name="mi_28">#REF!</definedName>
    <definedName name="MIH" localSheetId="15">#REF!</definedName>
    <definedName name="MIH" localSheetId="17">#REF!</definedName>
    <definedName name="MIH">#REF!</definedName>
    <definedName name="MIH_20" localSheetId="15">#REF!</definedName>
    <definedName name="MIH_20" localSheetId="17">#REF!</definedName>
    <definedName name="MIH_20">#REF!</definedName>
    <definedName name="MIH_28" localSheetId="15">#REF!</definedName>
    <definedName name="MIH_28" localSheetId="17">#REF!</definedName>
    <definedName name="MIH_28">#REF!</definedName>
    <definedName name="Minolta" localSheetId="15">#REF!</definedName>
    <definedName name="Minolta" localSheetId="17">#REF!</definedName>
    <definedName name="Minolta">#REF!</definedName>
    <definedName name="Minolta_20" localSheetId="15">#REF!</definedName>
    <definedName name="Minolta_20" localSheetId="17">#REF!</definedName>
    <definedName name="Minolta_20">#REF!</definedName>
    <definedName name="Minolta_28" localSheetId="15">#REF!</definedName>
    <definedName name="Minolta_28" localSheetId="17">#REF!</definedName>
    <definedName name="Minolta_28">#REF!</definedName>
    <definedName name="mis" localSheetId="15">#REF!</definedName>
    <definedName name="mis" localSheetId="17">#REF!</definedName>
    <definedName name="mis">#REF!</definedName>
    <definedName name="MiscellaneousWork" localSheetId="15">#REF!</definedName>
    <definedName name="MiscellaneousWork" localSheetId="17">#REF!</definedName>
    <definedName name="MiscellaneousWork">#REF!</definedName>
    <definedName name="MiscellaneousWork_28" localSheetId="15">#REF!</definedName>
    <definedName name="MiscellaneousWork_28" localSheetId="17">#REF!</definedName>
    <definedName name="MiscellaneousWork_28">#REF!</definedName>
    <definedName name="Mita" localSheetId="15">#REF!</definedName>
    <definedName name="Mita" localSheetId="17">#REF!</definedName>
    <definedName name="Mita">#REF!</definedName>
    <definedName name="Mita_20" localSheetId="15">#REF!</definedName>
    <definedName name="Mita_20" localSheetId="17">#REF!</definedName>
    <definedName name="Mita_20">#REF!</definedName>
    <definedName name="Mita_28" localSheetId="15">#REF!</definedName>
    <definedName name="Mita_28" localSheetId="17">#REF!</definedName>
    <definedName name="Mita_28">#REF!</definedName>
    <definedName name="mix6_20" localSheetId="15">#REF!</definedName>
    <definedName name="mix6_20" localSheetId="17">#REF!</definedName>
    <definedName name="mix6_20">#REF!</definedName>
    <definedName name="mix6_28" localSheetId="15">#REF!</definedName>
    <definedName name="mix6_28" localSheetId="17">#REF!</definedName>
    <definedName name="mix6_28">#REF!</definedName>
    <definedName name="mk" localSheetId="15">#REF!</definedName>
    <definedName name="mk" localSheetId="17">#REF!</definedName>
    <definedName name="mk">#REF!</definedName>
    <definedName name="mk_28" localSheetId="15">#REF!</definedName>
    <definedName name="mk_28" localSheetId="17">#REF!</definedName>
    <definedName name="mk_28">#REF!</definedName>
    <definedName name="mkD42_28" localSheetId="15">#REF!</definedName>
    <definedName name="mkD42_28" localSheetId="17">#REF!</definedName>
    <definedName name="mkD42_28">#REF!</definedName>
    <definedName name="MKH" localSheetId="15">#REF!</definedName>
    <definedName name="MKH" localSheetId="17">#REF!</definedName>
    <definedName name="MKH">#REF!</definedName>
    <definedName name="mkn17_28" localSheetId="15">#REF!</definedName>
    <definedName name="mkn17_28" localSheetId="17">#REF!</definedName>
    <definedName name="mkn17_28">#REF!</definedName>
    <definedName name="ml">#N/A</definedName>
    <definedName name="ml_" localSheetId="15">#REF!</definedName>
    <definedName name="ml_" localSheetId="17">#REF!</definedName>
    <definedName name="ml_">#REF!</definedName>
    <definedName name="ml__28" localSheetId="15">#REF!</definedName>
    <definedName name="ml__28" localSheetId="17">#REF!</definedName>
    <definedName name="ml__28">#REF!</definedName>
    <definedName name="ML_28" localSheetId="15">#REF!</definedName>
    <definedName name="ML_28" localSheetId="17">#REF!</definedName>
    <definedName name="ML_28">#REF!</definedName>
    <definedName name="mm" localSheetId="15" hidden="1">{"'Sheet1'!$L$16"}</definedName>
    <definedName name="mm" localSheetId="16" hidden="1">{"'Sheet1'!$L$16"}</definedName>
    <definedName name="mm" localSheetId="17" hidden="1">{"'Sheet1'!$L$16"}</definedName>
    <definedName name="mm" localSheetId="14" hidden="1">{"'Sheet1'!$L$16"}</definedName>
    <definedName name="mm" hidden="1">{"'Sheet1'!$L$16"}</definedName>
    <definedName name="mm_28" localSheetId="15">#REF!</definedName>
    <definedName name="mm_28" localSheetId="17">#REF!</definedName>
    <definedName name="mm_28">#REF!</definedName>
    <definedName name="mmid" localSheetId="15">#REF!</definedName>
    <definedName name="mmid" localSheetId="17">#REF!</definedName>
    <definedName name="mmid">#REF!</definedName>
    <definedName name="mmid_28" localSheetId="15">#REF!</definedName>
    <definedName name="mmid_28" localSheetId="17">#REF!</definedName>
    <definedName name="mmid_28">#REF!</definedName>
    <definedName name="mmm">NA()</definedName>
    <definedName name="mmm_26" localSheetId="15">#REF!</definedName>
    <definedName name="mmm_26" localSheetId="17">#REF!</definedName>
    <definedName name="mmm_26">#REF!</definedName>
    <definedName name="mmm_28" localSheetId="15">#REF!</definedName>
    <definedName name="mmm_28" localSheetId="17">#REF!</definedName>
    <definedName name="mmm_28">#REF!</definedName>
    <definedName name="mmm_3">NA()</definedName>
    <definedName name="mmmm" localSheetId="15" hidden="1">{"'Sheet1'!$L$16"}</definedName>
    <definedName name="mmmm" localSheetId="16" hidden="1">{"'Sheet1'!$L$16"}</definedName>
    <definedName name="mmmm" localSheetId="17" hidden="1">{"'Sheet1'!$L$16"}</definedName>
    <definedName name="mmmm" localSheetId="14" hidden="1">{"'Sheet1'!$L$16"}</definedName>
    <definedName name="mmmm" hidden="1">{"'Sheet1'!$L$16"}</definedName>
    <definedName name="mmmmmm" localSheetId="15" hidden="1">{"'Sheet1'!$L$16"}</definedName>
    <definedName name="mmmmmm" localSheetId="16" hidden="1">{"'Sheet1'!$L$16"}</definedName>
    <definedName name="mmmmmm" localSheetId="17" hidden="1">{"'Sheet1'!$L$16"}</definedName>
    <definedName name="mmmmmm" localSheetId="14" hidden="1">{"'Sheet1'!$L$16"}</definedName>
    <definedName name="mmmmmm" hidden="1">{"'Sheet1'!$L$16"}</definedName>
    <definedName name="mmmmmmm" localSheetId="15" hidden="1">{"'Sheet1'!$L$16"}</definedName>
    <definedName name="mmmmmmm" localSheetId="16" hidden="1">{"'Sheet1'!$L$16"}</definedName>
    <definedName name="mmmmmmm" localSheetId="17" hidden="1">{"'Sheet1'!$L$16"}</definedName>
    <definedName name="mmmmmmm" localSheetId="14" hidden="1">{"'Sheet1'!$L$16"}</definedName>
    <definedName name="mmmmmmm" hidden="1">{"'Sheet1'!$L$16"}</definedName>
    <definedName name="Mn" localSheetId="15">#REF!</definedName>
    <definedName name="Mn" localSheetId="16">#REF!</definedName>
    <definedName name="Mn" localSheetId="17">#REF!</definedName>
    <definedName name="Mn" localSheetId="14">#REF!</definedName>
    <definedName name="Mn" localSheetId="20">#REF!</definedName>
    <definedName name="Mn">#REF!</definedName>
    <definedName name="MN_26" localSheetId="15">#REF!</definedName>
    <definedName name="MN_26" localSheetId="17">#REF!</definedName>
    <definedName name="MN_26">#REF!</definedName>
    <definedName name="MN_28" localSheetId="15">#REF!</definedName>
    <definedName name="MN_28" localSheetId="17">#REF!</definedName>
    <definedName name="MN_28">#REF!</definedName>
    <definedName name="MN_3">"$#REF!.$H$50:$H$129"</definedName>
    <definedName name="mnbmnb" localSheetId="15">#REF!</definedName>
    <definedName name="mnbmnb" localSheetId="17">#REF!</definedName>
    <definedName name="mnbmnb">#REF!</definedName>
    <definedName name="mnbmnb_1" localSheetId="15">#REF!</definedName>
    <definedName name="mnbmnb_1" localSheetId="17">#REF!</definedName>
    <definedName name="mnbmnb_1">#REF!</definedName>
    <definedName name="mnbmnb_2" localSheetId="15">#REF!</definedName>
    <definedName name="mnbmnb_2" localSheetId="17">#REF!</definedName>
    <definedName name="mnbmnb_2">#REF!</definedName>
    <definedName name="mnbmnb_20" localSheetId="15">#REF!</definedName>
    <definedName name="mnbmnb_20" localSheetId="17">#REF!</definedName>
    <definedName name="mnbmnb_20">#REF!</definedName>
    <definedName name="mnbmnb_25" localSheetId="15">#REF!</definedName>
    <definedName name="mnbmnb_25" localSheetId="17">#REF!</definedName>
    <definedName name="mnbmnb_25">#REF!</definedName>
    <definedName name="MNCN" localSheetId="15">#REF!</definedName>
    <definedName name="MNCN" localSheetId="17">#REF!</definedName>
    <definedName name="MNCN">#REF!</definedName>
    <definedName name="MNCN_28" localSheetId="15">#REF!</definedName>
    <definedName name="MNCN_28" localSheetId="17">#REF!</definedName>
    <definedName name="MNCN_28">#REF!</definedName>
    <definedName name="mncvhjkhj" localSheetId="15" hidden="1">{"'Sheet1'!$L$16"}</definedName>
    <definedName name="mncvhjkhj" localSheetId="16" hidden="1">{"'Sheet1'!$L$16"}</definedName>
    <definedName name="mncvhjkhj" localSheetId="17" hidden="1">{"'Sheet1'!$L$16"}</definedName>
    <definedName name="mncvhjkhj" localSheetId="14" hidden="1">{"'Sheet1'!$L$16"}</definedName>
    <definedName name="mncvhjkhj" hidden="1">{"'Sheet1'!$L$16"}</definedName>
    <definedName name="MNTHTH" localSheetId="15">#REF!</definedName>
    <definedName name="MNTHTH" localSheetId="17">#REF!</definedName>
    <definedName name="MNTHTH">#REF!</definedName>
    <definedName name="MNTN" localSheetId="15">#REF!</definedName>
    <definedName name="MNTN" localSheetId="17">#REF!</definedName>
    <definedName name="MNTN">#REF!</definedName>
    <definedName name="MNTT" localSheetId="15">#REF!</definedName>
    <definedName name="MNTT" localSheetId="17">#REF!</definedName>
    <definedName name="MNTT">#REF!</definedName>
    <definedName name="mo" localSheetId="15" hidden="1">{"'Sheet1'!$L$16"}</definedName>
    <definedName name="mo" localSheetId="16" hidden="1">{"'Sheet1'!$L$16"}</definedName>
    <definedName name="mo" localSheetId="17" hidden="1">{"'Sheet1'!$L$16"}</definedName>
    <definedName name="mo" localSheetId="14" hidden="1">{"'Sheet1'!$L$16"}</definedName>
    <definedName name="mo" hidden="1">{"'Sheet1'!$L$16"}</definedName>
    <definedName name="Mo_BinhDien" localSheetId="15">#REF!</definedName>
    <definedName name="Mo_BinhDien" localSheetId="17">#REF!</definedName>
    <definedName name="Mo_BinhDien">#REF!</definedName>
    <definedName name="Mo5_BinhDien" localSheetId="15">#REF!</definedName>
    <definedName name="Mo5_BinhDien" localSheetId="17">#REF!</definedName>
    <definedName name="Mo5_BinhDien">#REF!</definedName>
    <definedName name="MODIFY" localSheetId="15">#REF!</definedName>
    <definedName name="MODIFY" localSheetId="17">#REF!</definedName>
    <definedName name="MODIFY">#REF!</definedName>
    <definedName name="MODIFY_20" localSheetId="15">#REF!</definedName>
    <definedName name="MODIFY_20" localSheetId="17">#REF!</definedName>
    <definedName name="MODIFY_20">#REF!</definedName>
    <definedName name="MODIFY_28" localSheetId="15">#REF!</definedName>
    <definedName name="MODIFY_28" localSheetId="17">#REF!</definedName>
    <definedName name="MODIFY_28">#REF!</definedName>
    <definedName name="Mods" localSheetId="15">#REF!</definedName>
    <definedName name="Mods" localSheetId="17">#REF!</definedName>
    <definedName name="Mods">#REF!</definedName>
    <definedName name="Module1.giagoc">#N/A</definedName>
    <definedName name="Module1.giatamtinh">#N/A</definedName>
    <definedName name="moi" localSheetId="15">#REF!</definedName>
    <definedName name="moi" localSheetId="17">#REF!</definedName>
    <definedName name="moi">#REF!</definedName>
    <definedName name="MoM0" localSheetId="15">#REF!</definedName>
    <definedName name="MoM0" localSheetId="17">#REF!</definedName>
    <definedName name="MoM0">#REF!</definedName>
    <definedName name="MoM0_20" localSheetId="15">#REF!</definedName>
    <definedName name="MoM0_20" localSheetId="17">#REF!</definedName>
    <definedName name="MoM0_20">#REF!</definedName>
    <definedName name="MOMENT" localSheetId="15">#REF!</definedName>
    <definedName name="MOMENT" localSheetId="17">#REF!</definedName>
    <definedName name="MOMENT">#REF!</definedName>
    <definedName name="MOMENT_28" localSheetId="15">#REF!</definedName>
    <definedName name="MOMENT_28" localSheetId="17">#REF!</definedName>
    <definedName name="MOMENT_28">#REF!</definedName>
    <definedName name="mong" localSheetId="15">#REF!</definedName>
    <definedName name="mong" localSheetId="17">#REF!</definedName>
    <definedName name="mong">#REF!</definedName>
    <definedName name="Mong_M1" localSheetId="15">#REF!</definedName>
    <definedName name="Mong_M1" localSheetId="17">#REF!</definedName>
    <definedName name="Mong_M1">#REF!</definedName>
    <definedName name="Mong_M1_20" localSheetId="15">#REF!</definedName>
    <definedName name="Mong_M1_20" localSheetId="17">#REF!</definedName>
    <definedName name="Mong_M1_20">#REF!</definedName>
    <definedName name="Mong_M2" localSheetId="15">#REF!</definedName>
    <definedName name="Mong_M2" localSheetId="17">#REF!</definedName>
    <definedName name="Mong_M2">#REF!</definedName>
    <definedName name="Mong_M2_20" localSheetId="15">#REF!</definedName>
    <definedName name="Mong_M2_20" localSheetId="17">#REF!</definedName>
    <definedName name="Mong_M2_20">#REF!</definedName>
    <definedName name="mongbang" localSheetId="15">#REF!</definedName>
    <definedName name="mongbang" localSheetId="17">#REF!</definedName>
    <definedName name="mongbang">#REF!</definedName>
    <definedName name="mongdon" localSheetId="15">#REF!</definedName>
    <definedName name="mongdon" localSheetId="17">#REF!</definedName>
    <definedName name="mongdon">#REF!</definedName>
    <definedName name="month" localSheetId="15">CONCATENATE("CGS KIDO ",TEXT(#REF!,"mm")," ",YEAR(#REF!))</definedName>
    <definedName name="month" localSheetId="16">CONCATENATE("CGS KIDO ",TEXT(#REF!,"mm")," ",YEAR(#REF!))</definedName>
    <definedName name="month" localSheetId="17">CONCATENATE("CGS KIDO ",TEXT(#REF!,"mm")," ",YEAR(#REF!))</definedName>
    <definedName name="month" localSheetId="14">CONCATENATE("CGS KIDO ",TEXT(#REF!,"mm")," ",YEAR(#REF!))</definedName>
    <definedName name="month">CONCATENATE("CGS KIDO ",TEXT(#REF!,"mm")," ",YEAR(#REF!))</definedName>
    <definedName name="month2" localSheetId="15">CONCATENATE("CGM KIDO ",TEXT(#REF!,"mm")," ",YEAR(#REF!))</definedName>
    <definedName name="month2" localSheetId="16">CONCATENATE("CGM KIDO ",TEXT(#REF!,"mm")," ",YEAR(#REF!))</definedName>
    <definedName name="month2" localSheetId="17">CONCATENATE("CGM KIDO ",TEXT(#REF!,"mm")," ",YEAR(#REF!))</definedName>
    <definedName name="month2" localSheetId="14">CONCATENATE("CGM KIDO ",TEXT(#REF!,"mm")," ",YEAR(#REF!))</definedName>
    <definedName name="month2">CONCATENATE("CGM KIDO ",TEXT(#REF!,"mm")," ",YEAR(#REF!))</definedName>
    <definedName name="mophanchi" localSheetId="15">#REF!</definedName>
    <definedName name="mophanchi" localSheetId="17">#REF!</definedName>
    <definedName name="mophanchi">#REF!</definedName>
    <definedName name="Morning" localSheetId="15">#REF!</definedName>
    <definedName name="Morning" localSheetId="17">#REF!</definedName>
    <definedName name="Morning">#REF!</definedName>
    <definedName name="Morning_28">NA()</definedName>
    <definedName name="Morong" localSheetId="15">#REF!</definedName>
    <definedName name="Morong" localSheetId="16">#REF!</definedName>
    <definedName name="Morong" localSheetId="17">#REF!</definedName>
    <definedName name="Morong" localSheetId="14">#REF!</definedName>
    <definedName name="Morong">#REF!</definedName>
    <definedName name="Morong_20" localSheetId="15">#REF!</definedName>
    <definedName name="Morong_20" localSheetId="17">#REF!</definedName>
    <definedName name="Morong_20">#REF!</definedName>
    <definedName name="Morong_28" localSheetId="15">#REF!</definedName>
    <definedName name="Morong_28" localSheetId="17">#REF!</definedName>
    <definedName name="Morong_28">#REF!</definedName>
    <definedName name="Morong4054_85" localSheetId="15">#REF!</definedName>
    <definedName name="Morong4054_85" localSheetId="16">#REF!</definedName>
    <definedName name="Morong4054_85" localSheetId="17">#REF!</definedName>
    <definedName name="Morong4054_85" localSheetId="14">#REF!</definedName>
    <definedName name="Morong4054_85">#REF!</definedName>
    <definedName name="Morong4054_85_20" localSheetId="15">#REF!</definedName>
    <definedName name="Morong4054_85_20" localSheetId="17">#REF!</definedName>
    <definedName name="Morong4054_85_20">#REF!</definedName>
    <definedName name="Morong4054_85_28" localSheetId="15">#REF!</definedName>
    <definedName name="Morong4054_85_28" localSheetId="17">#REF!</definedName>
    <definedName name="Morong4054_85_28">#REF!</definedName>
    <definedName name="morong4054_98" localSheetId="15">#REF!</definedName>
    <definedName name="morong4054_98" localSheetId="16">#REF!</definedName>
    <definedName name="morong4054_98" localSheetId="17">#REF!</definedName>
    <definedName name="morong4054_98" localSheetId="14">#REF!</definedName>
    <definedName name="morong4054_98">#REF!</definedName>
    <definedName name="morong4054_98_20" localSheetId="15">#REF!</definedName>
    <definedName name="morong4054_98_20" localSheetId="17">#REF!</definedName>
    <definedName name="morong4054_98_20">#REF!</definedName>
    <definedName name="morong4054_98_28" localSheetId="15">#REF!</definedName>
    <definedName name="morong4054_98_28" localSheetId="17">#REF!</definedName>
    <definedName name="morong4054_98_28">#REF!</definedName>
    <definedName name="mot" localSheetId="15">#REF!</definedName>
    <definedName name="mot" localSheetId="17">#REF!</definedName>
    <definedName name="mot">#REF!</definedName>
    <definedName name="mot_28" localSheetId="15">#REF!</definedName>
    <definedName name="mot_28" localSheetId="17">#REF!</definedName>
    <definedName name="mot_28">#REF!</definedName>
    <definedName name="Moùng" localSheetId="15">#REF!</definedName>
    <definedName name="Moùng" localSheetId="17">#REF!</definedName>
    <definedName name="Moùng">#REF!</definedName>
    <definedName name="Moùng_20" localSheetId="15">#REF!</definedName>
    <definedName name="Moùng_20" localSheetId="17">#REF!</definedName>
    <definedName name="Moùng_20">#REF!</definedName>
    <definedName name="Moùng_28" localSheetId="15">#REF!</definedName>
    <definedName name="Moùng_28" localSheetId="17">#REF!</definedName>
    <definedName name="Moùng_28">#REF!</definedName>
    <definedName name="mp1x25">NA()</definedName>
    <definedName name="mp1x25_26" localSheetId="15">#REF!</definedName>
    <definedName name="mp1x25_26" localSheetId="17">#REF!</definedName>
    <definedName name="mp1x25_26">#REF!</definedName>
    <definedName name="mp1x25_28" localSheetId="15">#REF!</definedName>
    <definedName name="mp1x25_28" localSheetId="17">#REF!</definedName>
    <definedName name="mp1x25_28">#REF!</definedName>
    <definedName name="mp1x25_3">NA()</definedName>
    <definedName name="Mr" localSheetId="15">#REF!</definedName>
    <definedName name="Mr" localSheetId="17">#REF!</definedName>
    <definedName name="Mr">#REF!</definedName>
    <definedName name="Mr_28" localSheetId="15">#REF!</definedName>
    <definedName name="Mr_28" localSheetId="17">#REF!</definedName>
    <definedName name="Mr_28">#REF!</definedName>
    <definedName name="ms" localSheetId="15">#REF!</definedName>
    <definedName name="ms" localSheetId="17">#REF!</definedName>
    <definedName name="ms">#REF!</definedName>
    <definedName name="MSCT" localSheetId="15">#REF!</definedName>
    <definedName name="MSCT" localSheetId="17">#REF!</definedName>
    <definedName name="MSCT">#REF!</definedName>
    <definedName name="MSCT_20" localSheetId="15">#REF!</definedName>
    <definedName name="MSCT_20" localSheetId="17">#REF!</definedName>
    <definedName name="MSCT_20">#REF!</definedName>
    <definedName name="MSCT_28" localSheetId="15">#REF!</definedName>
    <definedName name="MSCT_28" localSheetId="17">#REF!</definedName>
    <definedName name="MSCT_28">#REF!</definedName>
    <definedName name="MST" localSheetId="15">#REF!</definedName>
    <definedName name="MST" localSheetId="17">#REF!</definedName>
    <definedName name="MST">#REF!</definedName>
    <definedName name="MST_20" localSheetId="15">#REF!</definedName>
    <definedName name="MST_20" localSheetId="17">#REF!</definedName>
    <definedName name="MST_20">#REF!</definedName>
    <definedName name="MST_28" localSheetId="15">#REF!</definedName>
    <definedName name="MST_28" localSheetId="17">#REF!</definedName>
    <definedName name="MST_28">#REF!</definedName>
    <definedName name="mt" localSheetId="15">#REF!</definedName>
    <definedName name="mt" localSheetId="17">#REF!</definedName>
    <definedName name="mt">#REF!</definedName>
    <definedName name="mt_1" localSheetId="15">#REF!</definedName>
    <definedName name="mt_1" localSheetId="17">#REF!</definedName>
    <definedName name="mt_1">#REF!</definedName>
    <definedName name="mt_2" localSheetId="15">#REF!</definedName>
    <definedName name="mt_2" localSheetId="17">#REF!</definedName>
    <definedName name="mt_2">#REF!</definedName>
    <definedName name="mt_20" localSheetId="15">#REF!</definedName>
    <definedName name="mt_20" localSheetId="17">#REF!</definedName>
    <definedName name="mt_20">#REF!</definedName>
    <definedName name="mt_25" localSheetId="15">#REF!</definedName>
    <definedName name="mt_25" localSheetId="17">#REF!</definedName>
    <definedName name="mt_25">#REF!</definedName>
    <definedName name="mt_28" localSheetId="15">#REF!</definedName>
    <definedName name="mt_28" localSheetId="17">#REF!</definedName>
    <definedName name="mt_28">#REF!</definedName>
    <definedName name="MTC" localSheetId="15">#REF!</definedName>
    <definedName name="MTC" localSheetId="17">#REF!</definedName>
    <definedName name="MTC">#REF!</definedName>
    <definedName name="MTC_28" localSheetId="15">#REF!</definedName>
    <definedName name="MTC_28" localSheetId="17">#REF!</definedName>
    <definedName name="MTC_28">#REF!</definedName>
    <definedName name="MTC1P">NA()</definedName>
    <definedName name="MTC1P_26" localSheetId="15">#REF!</definedName>
    <definedName name="MTC1P_26" localSheetId="17">#REF!</definedName>
    <definedName name="MTC1P_26">#REF!</definedName>
    <definedName name="MTC1P_28" localSheetId="15">#REF!</definedName>
    <definedName name="MTC1P_28" localSheetId="17">#REF!</definedName>
    <definedName name="MTC1P_28">#REF!</definedName>
    <definedName name="MTC1P_3">NA()</definedName>
    <definedName name="mtc3_20" localSheetId="15">#REF!</definedName>
    <definedName name="mtc3_20" localSheetId="17">#REF!</definedName>
    <definedName name="mtc3_20">#REF!</definedName>
    <definedName name="mtc3_28" localSheetId="15">#REF!</definedName>
    <definedName name="mtc3_28" localSheetId="17">#REF!</definedName>
    <definedName name="mtc3_28">#REF!</definedName>
    <definedName name="MTC3P">NA()</definedName>
    <definedName name="MTC3P_26" localSheetId="15">#REF!</definedName>
    <definedName name="MTC3P_26" localSheetId="17">#REF!</definedName>
    <definedName name="MTC3P_26">#REF!</definedName>
    <definedName name="MTC3P_28" localSheetId="15">#REF!</definedName>
    <definedName name="MTC3P_28" localSheetId="17">#REF!</definedName>
    <definedName name="MTC3P_28">#REF!</definedName>
    <definedName name="MTC3P_3">NA()</definedName>
    <definedName name="MTcat" localSheetId="15">#REF!</definedName>
    <definedName name="MTcat" localSheetId="17">#REF!</definedName>
    <definedName name="MTcat">#REF!</definedName>
    <definedName name="MTcat_28" localSheetId="15">#REF!</definedName>
    <definedName name="MTcat_28" localSheetId="17">#REF!</definedName>
    <definedName name="MTcat_28">#REF!</definedName>
    <definedName name="MTCata" localSheetId="15">#REF!</definedName>
    <definedName name="MTCata" localSheetId="17">#REF!</definedName>
    <definedName name="MTCata">#REF!</definedName>
    <definedName name="MTCata_28" localSheetId="15">#REF!</definedName>
    <definedName name="MTCata_28" localSheetId="17">#REF!</definedName>
    <definedName name="MTCata_28">#REF!</definedName>
    <definedName name="Mtccau" localSheetId="15">#REF!</definedName>
    <definedName name="Mtccau" localSheetId="17">#REF!</definedName>
    <definedName name="Mtccau">#REF!</definedName>
    <definedName name="MTCHC_28" localSheetId="15">#REF!</definedName>
    <definedName name="MTCHC_28" localSheetId="17">#REF!</definedName>
    <definedName name="MTCHC_28">#REF!</definedName>
    <definedName name="MTCLD" localSheetId="15">#REF!</definedName>
    <definedName name="MTCLD" localSheetId="17">#REF!</definedName>
    <definedName name="MTCLD">#REF!</definedName>
    <definedName name="MTCLD_20" localSheetId="15">#REF!</definedName>
    <definedName name="MTCLD_20" localSheetId="17">#REF!</definedName>
    <definedName name="MTCLD_20">#REF!</definedName>
    <definedName name="MTCLD_28" localSheetId="15">#REF!</definedName>
    <definedName name="MTCLD_28" localSheetId="17">#REF!</definedName>
    <definedName name="MTCLD_28">#REF!</definedName>
    <definedName name="MTCMB">"$#REF!.$#REF!#REF!"</definedName>
    <definedName name="MTCMB_26" localSheetId="15">#REF!</definedName>
    <definedName name="MTCMB_26" localSheetId="17">#REF!</definedName>
    <definedName name="MTCMB_26">#REF!</definedName>
    <definedName name="MTCMB_28" localSheetId="15">#REF!</definedName>
    <definedName name="MTCMB_28" localSheetId="17">#REF!</definedName>
    <definedName name="MTCMB_28">#REF!</definedName>
    <definedName name="MTCMB_3">"$#REF!.$#REF!#REF!"</definedName>
    <definedName name="MTCNT" localSheetId="15">#REF!</definedName>
    <definedName name="MTCNT" localSheetId="17">#REF!</definedName>
    <definedName name="MTCNT">#REF!</definedName>
    <definedName name="Mtct" localSheetId="15">#REF!</definedName>
    <definedName name="Mtct" localSheetId="16">#REF!</definedName>
    <definedName name="Mtct" localSheetId="17">#REF!</definedName>
    <definedName name="Mtct" localSheetId="14">#REF!</definedName>
    <definedName name="Mtct">#REF!</definedName>
    <definedName name="MTCT_20" localSheetId="15">#REF!</definedName>
    <definedName name="MTCT_20" localSheetId="17">#REF!</definedName>
    <definedName name="MTCT_20">#REF!</definedName>
    <definedName name="MTCT_28" localSheetId="15">#REF!</definedName>
    <definedName name="MTCT_28" localSheetId="17">#REF!</definedName>
    <definedName name="MTCT_28">#REF!</definedName>
    <definedName name="MTMAC12" localSheetId="15">#REF!</definedName>
    <definedName name="MTMAC12" localSheetId="16">#REF!</definedName>
    <definedName name="MTMAC12" localSheetId="17">#REF!</definedName>
    <definedName name="MTMAC12" localSheetId="14">#REF!</definedName>
    <definedName name="MTMAC12" localSheetId="19">#REF!</definedName>
    <definedName name="MTMAC12" localSheetId="20">#REF!</definedName>
    <definedName name="MTMAC12">#REF!</definedName>
    <definedName name="MTMAC12_26" localSheetId="15">#REF!</definedName>
    <definedName name="MTMAC12_26" localSheetId="17">#REF!</definedName>
    <definedName name="MTMAC12_26">#REF!</definedName>
    <definedName name="MTMAC12_28" localSheetId="15">#REF!</definedName>
    <definedName name="MTMAC12_28" localSheetId="17">#REF!</definedName>
    <definedName name="MTMAC12_28">#REF!</definedName>
    <definedName name="MTMAC12_3">"$#REF!.$H$6"</definedName>
    <definedName name="MTN" localSheetId="15">#REF!</definedName>
    <definedName name="MTN" localSheetId="17">#REF!</definedName>
    <definedName name="MTN">#REF!</definedName>
    <definedName name="MTN_20" localSheetId="15">#REF!</definedName>
    <definedName name="MTN_20" localSheetId="17">#REF!</definedName>
    <definedName name="MTN_20">#REF!</definedName>
    <definedName name="MTN_28" localSheetId="15">#REF!</definedName>
    <definedName name="MTN_28" localSheetId="17">#REF!</definedName>
    <definedName name="MTN_28">#REF!</definedName>
    <definedName name="mtr">NA()</definedName>
    <definedName name="mtr_26" localSheetId="15">#REF!</definedName>
    <definedName name="mtr_26" localSheetId="17">#REF!</definedName>
    <definedName name="mtr_26">#REF!</definedName>
    <definedName name="mtr_28" localSheetId="15">#REF!</definedName>
    <definedName name="mtr_28" localSheetId="17">#REF!</definedName>
    <definedName name="mtr_28">#REF!</definedName>
    <definedName name="mtr_3">NA()</definedName>
    <definedName name="mtram" localSheetId="15">#REF!</definedName>
    <definedName name="mtram" localSheetId="16">#REF!</definedName>
    <definedName name="mtram" localSheetId="17">#REF!</definedName>
    <definedName name="mtram" localSheetId="14">#REF!</definedName>
    <definedName name="mtram" localSheetId="19">#REF!</definedName>
    <definedName name="mtram" localSheetId="20">#REF!</definedName>
    <definedName name="mtram">#REF!</definedName>
    <definedName name="mtram_26" localSheetId="15">#REF!</definedName>
    <definedName name="mtram_26" localSheetId="17">#REF!</definedName>
    <definedName name="mtram_26">#REF!</definedName>
    <definedName name="mtram_28" localSheetId="15">#REF!</definedName>
    <definedName name="mtram_28" localSheetId="17">#REF!</definedName>
    <definedName name="mtram_28">#REF!</definedName>
    <definedName name="mtram_3">"$#REF!.$F$14"</definedName>
    <definedName name="Mtran" localSheetId="15">#REF!</definedName>
    <definedName name="Mtran" localSheetId="17">#REF!</definedName>
    <definedName name="Mtran">#REF!</definedName>
    <definedName name="Mtran_28" localSheetId="15">#REF!</definedName>
    <definedName name="Mtran_28" localSheetId="17">#REF!</definedName>
    <definedName name="Mtran_28">#REF!</definedName>
    <definedName name="Mtt" localSheetId="15">#REF!</definedName>
    <definedName name="Mtt" localSheetId="16">#REF!</definedName>
    <definedName name="Mtt" localSheetId="17">#REF!</definedName>
    <definedName name="Mtt" localSheetId="14">#REF!</definedName>
    <definedName name="Mtt">#REF!</definedName>
    <definedName name="Mtth" localSheetId="15">#REF!</definedName>
    <definedName name="Mtth" localSheetId="16">#REF!</definedName>
    <definedName name="Mtth" localSheetId="17">#REF!</definedName>
    <definedName name="Mtth" localSheetId="14">#REF!</definedName>
    <definedName name="Mtth">#REF!</definedName>
    <definedName name="MttI" localSheetId="15">#REF!</definedName>
    <definedName name="MttI" localSheetId="16">#REF!</definedName>
    <definedName name="MttI" localSheetId="17">#REF!</definedName>
    <definedName name="MttI" localSheetId="14">#REF!</definedName>
    <definedName name="MttI">#REF!</definedName>
    <definedName name="MttII" localSheetId="15">#REF!</definedName>
    <definedName name="MttII" localSheetId="16">#REF!</definedName>
    <definedName name="MttII" localSheetId="17">#REF!</definedName>
    <definedName name="MttII" localSheetId="14">#REF!</definedName>
    <definedName name="MttII">#REF!</definedName>
    <definedName name="mttn" localSheetId="15">#REF!</definedName>
    <definedName name="mttn" localSheetId="17">#REF!</definedName>
    <definedName name="mttn">#REF!</definedName>
    <definedName name="mttn_28" localSheetId="15">#REF!</definedName>
    <definedName name="mttn_28" localSheetId="17">#REF!</definedName>
    <definedName name="mttn_28">#REF!</definedName>
    <definedName name="MttX" localSheetId="15">#REF!</definedName>
    <definedName name="MttX" localSheetId="16">#REF!</definedName>
    <definedName name="MttX" localSheetId="17">#REF!</definedName>
    <definedName name="MttX" localSheetId="14">#REF!</definedName>
    <definedName name="MttX">#REF!</definedName>
    <definedName name="Mu" localSheetId="15">#REF!</definedName>
    <definedName name="Mu" localSheetId="16">#REF!</definedName>
    <definedName name="Mu" localSheetId="17">#REF!</definedName>
    <definedName name="Mu" localSheetId="14">#REF!</definedName>
    <definedName name="Mu" localSheetId="20">#REF!</definedName>
    <definedName name="Mu">#REF!</definedName>
    <definedName name="Mu_" localSheetId="15">#REF!</definedName>
    <definedName name="Mu_" localSheetId="16">#REF!</definedName>
    <definedName name="Mu_" localSheetId="17">#REF!</definedName>
    <definedName name="Mu_" localSheetId="14">#REF!</definedName>
    <definedName name="Mu_" localSheetId="20">#REF!</definedName>
    <definedName name="Mu_">#REF!</definedName>
    <definedName name="Mu__20" localSheetId="15">#REF!</definedName>
    <definedName name="Mu__20" localSheetId="17">#REF!</definedName>
    <definedName name="Mu__20">#REF!</definedName>
    <definedName name="Mu__28" localSheetId="15">#REF!</definedName>
    <definedName name="Mu__28" localSheetId="17">#REF!</definedName>
    <definedName name="Mu__28">#REF!</definedName>
    <definedName name="Mu_20" localSheetId="15">#REF!</definedName>
    <definedName name="Mu_20" localSheetId="17">#REF!</definedName>
    <definedName name="Mu_20">#REF!</definedName>
    <definedName name="Mu_28" localSheetId="15">#REF!</definedName>
    <definedName name="Mu_28" localSheetId="17">#REF!</definedName>
    <definedName name="Mu_28">#REF!</definedName>
    <definedName name="MUA" localSheetId="15">#REF!</definedName>
    <definedName name="MUA" localSheetId="17">#REF!</definedName>
    <definedName name="MUA">#REF!</definedName>
    <definedName name="MUA_20" localSheetId="15">#REF!</definedName>
    <definedName name="MUA_20" localSheetId="17">#REF!</definedName>
    <definedName name="MUA_20">#REF!</definedName>
    <definedName name="MUA_28" localSheetId="15">#REF!</definedName>
    <definedName name="MUA_28" localSheetId="17">#REF!</definedName>
    <definedName name="MUA_28">#REF!</definedName>
    <definedName name="MV" localSheetId="15">#REF!</definedName>
    <definedName name="MV" localSheetId="17">#REF!</definedName>
    <definedName name="MV">#REF!</definedName>
    <definedName name="MV_28" localSheetId="15">#REF!</definedName>
    <definedName name="MV_28" localSheetId="17">#REF!</definedName>
    <definedName name="MV_28">#REF!</definedName>
    <definedName name="mvanchuyencatvang100" localSheetId="15">#REF!</definedName>
    <definedName name="mvanchuyencatvang100" localSheetId="17">#REF!</definedName>
    <definedName name="mvanchuyencatvang100">#REF!</definedName>
    <definedName name="mvanchuyencatvang300" localSheetId="15">#REF!</definedName>
    <definedName name="mvanchuyencatvang300" localSheetId="17">#REF!</definedName>
    <definedName name="mvanchuyencatvang300">#REF!</definedName>
    <definedName name="mvanchuyendadam100" localSheetId="15">#REF!</definedName>
    <definedName name="mvanchuyendadam100" localSheetId="17">#REF!</definedName>
    <definedName name="mvanchuyendadam100">#REF!</definedName>
    <definedName name="mvanchuyendadam300" localSheetId="15">#REF!</definedName>
    <definedName name="mvanchuyendadam300" localSheetId="17">#REF!</definedName>
    <definedName name="mvanchuyendadam300">#REF!</definedName>
    <definedName name="mvanchuyennuoc100" localSheetId="15">#REF!</definedName>
    <definedName name="mvanchuyennuoc100" localSheetId="17">#REF!</definedName>
    <definedName name="mvanchuyennuoc100">#REF!</definedName>
    <definedName name="mvanchuyennuoc300" localSheetId="15">#REF!</definedName>
    <definedName name="mvanchuyennuoc300" localSheetId="17">#REF!</definedName>
    <definedName name="mvanchuyennuoc300">#REF!</definedName>
    <definedName name="mvanchuyenximang100" localSheetId="15">#REF!</definedName>
    <definedName name="mvanchuyenximang100" localSheetId="17">#REF!</definedName>
    <definedName name="mvanchuyenximang100">#REF!</definedName>
    <definedName name="mvanchuyenximang300" localSheetId="15">#REF!</definedName>
    <definedName name="mvanchuyenximang300" localSheetId="17">#REF!</definedName>
    <definedName name="mvanchuyenximang300">#REF!</definedName>
    <definedName name="MVC" localSheetId="15">#REF!</definedName>
    <definedName name="MVC" localSheetId="17">#REF!</definedName>
    <definedName name="MVC">#REF!</definedName>
    <definedName name="MVL486_20" localSheetId="15">#REF!</definedName>
    <definedName name="MVL486_20" localSheetId="17">#REF!</definedName>
    <definedName name="MVL486_20">#REF!</definedName>
    <definedName name="mw_" localSheetId="15">#REF!</definedName>
    <definedName name="mw_" localSheetId="17">#REF!</definedName>
    <definedName name="mw_">#REF!</definedName>
    <definedName name="mw__28" localSheetId="15">#REF!</definedName>
    <definedName name="mw__28" localSheetId="17">#REF!</definedName>
    <definedName name="mw__28">#REF!</definedName>
    <definedName name="mw1_" localSheetId="15">#REF!</definedName>
    <definedName name="mw1_" localSheetId="17">#REF!</definedName>
    <definedName name="mw1_">#REF!</definedName>
    <definedName name="mw1__28" localSheetId="15">#REF!</definedName>
    <definedName name="mw1__28" localSheetId="17">#REF!</definedName>
    <definedName name="mw1__28">#REF!</definedName>
    <definedName name="mw2_28" localSheetId="15">#REF!</definedName>
    <definedName name="mw2_28" localSheetId="17">#REF!</definedName>
    <definedName name="mw2_28">#REF!</definedName>
    <definedName name="mx" localSheetId="15">#REF!</definedName>
    <definedName name="mx" localSheetId="17">#REF!</definedName>
    <definedName name="mx">#REF!</definedName>
    <definedName name="mx_28" localSheetId="15">#REF!</definedName>
    <definedName name="mx_28" localSheetId="17">#REF!</definedName>
    <definedName name="mx_28">#REF!</definedName>
    <definedName name="myle" localSheetId="15">#REF!</definedName>
    <definedName name="myle" localSheetId="17">#REF!</definedName>
    <definedName name="myle">#REF!</definedName>
    <definedName name="myle_28" localSheetId="15">#REF!</definedName>
    <definedName name="myle_28" localSheetId="17">#REF!</definedName>
    <definedName name="myle_28">#REF!</definedName>
    <definedName name="n" localSheetId="15">#REF!</definedName>
    <definedName name="n" localSheetId="16">#REF!</definedName>
    <definedName name="n" localSheetId="17">#REF!</definedName>
    <definedName name="n" localSheetId="14">#REF!</definedName>
    <definedName name="n" localSheetId="19">#REF!</definedName>
    <definedName name="n" localSheetId="20">#REF!</definedName>
    <definedName name="n">#REF!</definedName>
    <definedName name="n.d1" localSheetId="15">#REF!</definedName>
    <definedName name="n.d1" localSheetId="17">#REF!</definedName>
    <definedName name="n.d1">#REF!</definedName>
    <definedName name="n.d2" localSheetId="15">#REF!</definedName>
    <definedName name="n.d2" localSheetId="17">#REF!</definedName>
    <definedName name="n.d2">#REF!</definedName>
    <definedName name="N.M14.1" localSheetId="15">#REF!</definedName>
    <definedName name="N.M14.1" localSheetId="17">#REF!</definedName>
    <definedName name="N.M14.1">#REF!</definedName>
    <definedName name="N.M14.1_28" localSheetId="15">#REF!</definedName>
    <definedName name="N.M14.1_28" localSheetId="17">#REF!</definedName>
    <definedName name="N.M14.1_28">#REF!</definedName>
    <definedName name="N.M14.2" localSheetId="15">#REF!</definedName>
    <definedName name="N.M14.2" localSheetId="17">#REF!</definedName>
    <definedName name="N.M14.2">#REF!</definedName>
    <definedName name="N.M14.2_28" localSheetId="15">#REF!</definedName>
    <definedName name="N.M14.2_28" localSheetId="17">#REF!</definedName>
    <definedName name="N.M14.2_28">#REF!</definedName>
    <definedName name="N.MTCat" localSheetId="15">#REF!</definedName>
    <definedName name="N.MTCat" localSheetId="17">#REF!</definedName>
    <definedName name="N.MTCat">#REF!</definedName>
    <definedName name="N.MTCat_28" localSheetId="15">#REF!</definedName>
    <definedName name="N.MTCat_28" localSheetId="17">#REF!</definedName>
    <definedName name="N.MTCat_28">#REF!</definedName>
    <definedName name="N.THAÙNG" localSheetId="15">#REF!</definedName>
    <definedName name="N.THAÙNG" localSheetId="17">#REF!</definedName>
    <definedName name="N.THAÙNG">#REF!</definedName>
    <definedName name="N.THAÙNG_20" localSheetId="15">#REF!</definedName>
    <definedName name="N.THAÙNG_20" localSheetId="17">#REF!</definedName>
    <definedName name="N.THAÙNG_20">#REF!</definedName>
    <definedName name="N.THAÙNG_28" localSheetId="15">#REF!</definedName>
    <definedName name="N.THAÙNG_28" localSheetId="17">#REF!</definedName>
    <definedName name="N.THAÙNG_28">#REF!</definedName>
    <definedName name="n_1" localSheetId="15">#REF!</definedName>
    <definedName name="n_1" localSheetId="17">#REF!</definedName>
    <definedName name="n_1">#REF!</definedName>
    <definedName name="n_1_20" localSheetId="15">#REF!</definedName>
    <definedName name="n_1_20" localSheetId="17">#REF!</definedName>
    <definedName name="n_1_20">#REF!</definedName>
    <definedName name="n_1_28" localSheetId="15">#REF!</definedName>
    <definedName name="n_1_28" localSheetId="17">#REF!</definedName>
    <definedName name="n_1_28">#REF!</definedName>
    <definedName name="n_2" localSheetId="15">#REF!</definedName>
    <definedName name="n_2" localSheetId="17">#REF!</definedName>
    <definedName name="n_2">#REF!</definedName>
    <definedName name="n_2_20" localSheetId="15">#REF!</definedName>
    <definedName name="n_2_20" localSheetId="17">#REF!</definedName>
    <definedName name="n_2_20">#REF!</definedName>
    <definedName name="n_2_28" localSheetId="15">#REF!</definedName>
    <definedName name="n_2_28" localSheetId="17">#REF!</definedName>
    <definedName name="n_2_28">#REF!</definedName>
    <definedName name="n_26" localSheetId="15">#REF!</definedName>
    <definedName name="n_26" localSheetId="17">#REF!</definedName>
    <definedName name="n_26">#REF!</definedName>
    <definedName name="n_28" localSheetId="15">#REF!</definedName>
    <definedName name="n_28" localSheetId="17">#REF!</definedName>
    <definedName name="n_28">#REF!</definedName>
    <definedName name="n_3">"$#REF!.$#REF!$#REF!:$#REF!$#REF!"</definedName>
    <definedName name="n_3_28" localSheetId="15">#REF!</definedName>
    <definedName name="n_3_28" localSheetId="17">#REF!</definedName>
    <definedName name="n_3_28">#REF!</definedName>
    <definedName name="N_Class1" localSheetId="15">#REF!</definedName>
    <definedName name="N_Class1" localSheetId="17">#REF!</definedName>
    <definedName name="N_Class1">#REF!</definedName>
    <definedName name="N_Class1_20" localSheetId="15">#REF!</definedName>
    <definedName name="N_Class1_20" localSheetId="17">#REF!</definedName>
    <definedName name="N_Class1_20">#REF!</definedName>
    <definedName name="N_Class1_28" localSheetId="15">#REF!</definedName>
    <definedName name="N_Class1_28" localSheetId="17">#REF!</definedName>
    <definedName name="N_Class1_28">#REF!</definedName>
    <definedName name="N_Class2" localSheetId="15">#REF!</definedName>
    <definedName name="N_Class2" localSheetId="17">#REF!</definedName>
    <definedName name="N_Class2">#REF!</definedName>
    <definedName name="N_Class2_20" localSheetId="15">#REF!</definedName>
    <definedName name="N_Class2_20" localSheetId="17">#REF!</definedName>
    <definedName name="N_Class2_20">#REF!</definedName>
    <definedName name="N_Class2_28" localSheetId="15">#REF!</definedName>
    <definedName name="N_Class2_28" localSheetId="17">#REF!</definedName>
    <definedName name="N_Class2_28">#REF!</definedName>
    <definedName name="N_Class3" localSheetId="15">#REF!</definedName>
    <definedName name="N_Class3" localSheetId="17">#REF!</definedName>
    <definedName name="N_Class3">#REF!</definedName>
    <definedName name="N_Class3_20" localSheetId="15">#REF!</definedName>
    <definedName name="N_Class3_20" localSheetId="17">#REF!</definedName>
    <definedName name="N_Class3_20">#REF!</definedName>
    <definedName name="N_Class3_28" localSheetId="15">#REF!</definedName>
    <definedName name="N_Class3_28" localSheetId="17">#REF!</definedName>
    <definedName name="N_Class3_28">#REF!</definedName>
    <definedName name="N_Class4" localSheetId="15">#REF!</definedName>
    <definedName name="N_Class4" localSheetId="17">#REF!</definedName>
    <definedName name="N_Class4">#REF!</definedName>
    <definedName name="N_Class4_20" localSheetId="15">#REF!</definedName>
    <definedName name="N_Class4_20" localSheetId="17">#REF!</definedName>
    <definedName name="N_Class4_20">#REF!</definedName>
    <definedName name="N_Class4_28" localSheetId="15">#REF!</definedName>
    <definedName name="N_Class4_28" localSheetId="17">#REF!</definedName>
    <definedName name="N_Class4_28">#REF!</definedName>
    <definedName name="N_Class5" localSheetId="15">#REF!</definedName>
    <definedName name="N_Class5" localSheetId="17">#REF!</definedName>
    <definedName name="N_Class5">#REF!</definedName>
    <definedName name="N_Class5_20" localSheetId="15">#REF!</definedName>
    <definedName name="N_Class5_20" localSheetId="17">#REF!</definedName>
    <definedName name="N_Class5_20">#REF!</definedName>
    <definedName name="N_Class5_28" localSheetId="15">#REF!</definedName>
    <definedName name="N_Class5_28" localSheetId="17">#REF!</definedName>
    <definedName name="N_Class5_28">#REF!</definedName>
    <definedName name="N_con" localSheetId="15">#REF!</definedName>
    <definedName name="N_con" localSheetId="17">#REF!</definedName>
    <definedName name="N_con">#REF!</definedName>
    <definedName name="N_con_20" localSheetId="15">#REF!</definedName>
    <definedName name="N_con_20" localSheetId="17">#REF!</definedName>
    <definedName name="N_con_20">#REF!</definedName>
    <definedName name="N_con_28" localSheetId="15">#REF!</definedName>
    <definedName name="N_con_28" localSheetId="17">#REF!</definedName>
    <definedName name="N_con_28">#REF!</definedName>
    <definedName name="N_lchae" localSheetId="15">#REF!</definedName>
    <definedName name="N_lchae" localSheetId="17">#REF!</definedName>
    <definedName name="N_lchae">#REF!</definedName>
    <definedName name="N_lchae_20" localSheetId="15">#REF!</definedName>
    <definedName name="N_lchae_20" localSheetId="17">#REF!</definedName>
    <definedName name="N_lchae_20">#REF!</definedName>
    <definedName name="N_lchae_28" localSheetId="15">#REF!</definedName>
    <definedName name="N_lchae_28" localSheetId="17">#REF!</definedName>
    <definedName name="N_lchae_28">#REF!</definedName>
    <definedName name="N_run" localSheetId="15">#REF!</definedName>
    <definedName name="N_run" localSheetId="17">#REF!</definedName>
    <definedName name="N_run">#REF!</definedName>
    <definedName name="N_run_20" localSheetId="15">#REF!</definedName>
    <definedName name="N_run_20" localSheetId="17">#REF!</definedName>
    <definedName name="N_run_20">#REF!</definedName>
    <definedName name="N_run_28" localSheetId="15">#REF!</definedName>
    <definedName name="N_run_28" localSheetId="17">#REF!</definedName>
    <definedName name="N_run_28">#REF!</definedName>
    <definedName name="N_sed" localSheetId="15">#REF!</definedName>
    <definedName name="N_sed" localSheetId="17">#REF!</definedName>
    <definedName name="N_sed">#REF!</definedName>
    <definedName name="N_sed_20" localSheetId="15">#REF!</definedName>
    <definedName name="N_sed_20" localSheetId="17">#REF!</definedName>
    <definedName name="N_sed_20">#REF!</definedName>
    <definedName name="N_sed_28" localSheetId="15">#REF!</definedName>
    <definedName name="N_sed_28" localSheetId="17">#REF!</definedName>
    <definedName name="N_sed_28">#REF!</definedName>
    <definedName name="N_volae" localSheetId="15">#REF!</definedName>
    <definedName name="N_volae" localSheetId="17">#REF!</definedName>
    <definedName name="N_volae">#REF!</definedName>
    <definedName name="N_volae_20" localSheetId="15">#REF!</definedName>
    <definedName name="N_volae_20" localSheetId="17">#REF!</definedName>
    <definedName name="N_volae_20">#REF!</definedName>
    <definedName name="N_volae_28" localSheetId="15">#REF!</definedName>
    <definedName name="N_volae_28" localSheetId="17">#REF!</definedName>
    <definedName name="N_volae_28">#REF!</definedName>
    <definedName name="n_vÞ" localSheetId="15">#REF!</definedName>
    <definedName name="n_vÞ" localSheetId="17">#REF!</definedName>
    <definedName name="n_vÞ">#REF!</definedName>
    <definedName name="n_vÞ_20" localSheetId="15">#REF!</definedName>
    <definedName name="n_vÞ_20" localSheetId="17">#REF!</definedName>
    <definedName name="n_vÞ_20">#REF!</definedName>
    <definedName name="n_vÞ_28" localSheetId="15">#REF!</definedName>
    <definedName name="n_vÞ_28" localSheetId="17">#REF!</definedName>
    <definedName name="n_vÞ_28">#REF!</definedName>
    <definedName name="n1_" localSheetId="15">#REF!</definedName>
    <definedName name="n1_" localSheetId="17">#REF!</definedName>
    <definedName name="n1_">#REF!</definedName>
    <definedName name="n1__20" localSheetId="15">#REF!</definedName>
    <definedName name="n1__20" localSheetId="17">#REF!</definedName>
    <definedName name="n1__20">#REF!</definedName>
    <definedName name="n1__28" localSheetId="15">#REF!</definedName>
    <definedName name="n1__28" localSheetId="17">#REF!</definedName>
    <definedName name="n1__28">#REF!</definedName>
    <definedName name="N11_" localSheetId="15">#REF!</definedName>
    <definedName name="N11_" localSheetId="17">#REF!</definedName>
    <definedName name="N11_">#REF!</definedName>
    <definedName name="N1IN_28" localSheetId="15">#REF!</definedName>
    <definedName name="N1IN_28" localSheetId="17">#REF!</definedName>
    <definedName name="N1IN_28">#REF!</definedName>
    <definedName name="n1pig" localSheetId="15">#REF!</definedName>
    <definedName name="n1pig" localSheetId="16">#REF!</definedName>
    <definedName name="n1pig" localSheetId="17">#REF!</definedName>
    <definedName name="n1pig" localSheetId="14">#REF!</definedName>
    <definedName name="n1pig" localSheetId="19">#REF!</definedName>
    <definedName name="n1pig" localSheetId="20">#REF!</definedName>
    <definedName name="n1pig">#REF!</definedName>
    <definedName name="n1pig_26" localSheetId="15">#REF!</definedName>
    <definedName name="n1pig_26" localSheetId="17">#REF!</definedName>
    <definedName name="n1pig_26">#REF!</definedName>
    <definedName name="n1pig_28" localSheetId="15">#REF!</definedName>
    <definedName name="n1pig_28" localSheetId="17">#REF!</definedName>
    <definedName name="n1pig_28">#REF!</definedName>
    <definedName name="n1pig_3">"$#REF!.$#REF!$#REF!"</definedName>
    <definedName name="n1pignc">NA()</definedName>
    <definedName name="n1pignc_26" localSheetId="15">#REF!</definedName>
    <definedName name="n1pignc_26" localSheetId="17">#REF!</definedName>
    <definedName name="n1pignc_26">#REF!</definedName>
    <definedName name="n1pignc_28" localSheetId="15">#REF!</definedName>
    <definedName name="n1pignc_28" localSheetId="17">#REF!</definedName>
    <definedName name="n1pignc_28">#REF!</definedName>
    <definedName name="n1pignc_3">NA()</definedName>
    <definedName name="N1pIGvc" localSheetId="15">#REF!</definedName>
    <definedName name="N1pIGvc" localSheetId="17">#REF!</definedName>
    <definedName name="N1pIGvc">#REF!</definedName>
    <definedName name="N1pIGvc_20" localSheetId="15">#REF!</definedName>
    <definedName name="N1pIGvc_20" localSheetId="17">#REF!</definedName>
    <definedName name="N1pIGvc_20">#REF!</definedName>
    <definedName name="N1pIGvc_28" localSheetId="15">#REF!</definedName>
    <definedName name="N1pIGvc_28" localSheetId="17">#REF!</definedName>
    <definedName name="N1pIGvc_28">#REF!</definedName>
    <definedName name="N1pIGvl" localSheetId="15">#REF!</definedName>
    <definedName name="N1pIGvl" localSheetId="17">#REF!</definedName>
    <definedName name="N1pIGvl">#REF!</definedName>
    <definedName name="n1pigvl_26" localSheetId="15">#REF!</definedName>
    <definedName name="n1pigvl_26" localSheetId="17">#REF!</definedName>
    <definedName name="n1pigvl_26">#REF!</definedName>
    <definedName name="n1pigvl_28" localSheetId="15">#REF!</definedName>
    <definedName name="n1pigvl_28" localSheetId="17">#REF!</definedName>
    <definedName name="n1pigvl_28">#REF!</definedName>
    <definedName name="n1pigvl_3">NA()</definedName>
    <definedName name="n1pind" localSheetId="15">#REF!</definedName>
    <definedName name="n1pind" localSheetId="16">#REF!</definedName>
    <definedName name="n1pind" localSheetId="17">#REF!</definedName>
    <definedName name="n1pind" localSheetId="14">#REF!</definedName>
    <definedName name="n1pind" localSheetId="19">#REF!</definedName>
    <definedName name="n1pind" localSheetId="20">#REF!</definedName>
    <definedName name="n1pind">#REF!</definedName>
    <definedName name="n1pind_26" localSheetId="15">#REF!</definedName>
    <definedName name="n1pind_26" localSheetId="17">#REF!</definedName>
    <definedName name="n1pind_26">#REF!</definedName>
    <definedName name="n1pind_28" localSheetId="15">#REF!</definedName>
    <definedName name="n1pind_28" localSheetId="17">#REF!</definedName>
    <definedName name="n1pind_28">#REF!</definedName>
    <definedName name="n1pind_3">"$#REF!.$#REF!$#REF!"</definedName>
    <definedName name="n1pindnc">NA()</definedName>
    <definedName name="n1pindnc_26" localSheetId="15">#REF!</definedName>
    <definedName name="n1pindnc_26" localSheetId="17">#REF!</definedName>
    <definedName name="n1pindnc_26">#REF!</definedName>
    <definedName name="n1pindnc_28" localSheetId="15">#REF!</definedName>
    <definedName name="n1pindnc_28" localSheetId="17">#REF!</definedName>
    <definedName name="n1pindnc_28">#REF!</definedName>
    <definedName name="n1pindnc_3">NA()</definedName>
    <definedName name="N1pINDvc" localSheetId="15">#REF!</definedName>
    <definedName name="N1pINDvc" localSheetId="17">#REF!</definedName>
    <definedName name="N1pINDvc">#REF!</definedName>
    <definedName name="N1pINDvc_20" localSheetId="15">#REF!</definedName>
    <definedName name="N1pINDvc_20" localSheetId="17">#REF!</definedName>
    <definedName name="N1pINDvc_20">#REF!</definedName>
    <definedName name="N1pINDvc_28" localSheetId="15">#REF!</definedName>
    <definedName name="N1pINDvc_28" localSheetId="17">#REF!</definedName>
    <definedName name="N1pINDvc_28">#REF!</definedName>
    <definedName name="N1pINDvl" localSheetId="15">#REF!</definedName>
    <definedName name="N1pINDvl" localSheetId="17">#REF!</definedName>
    <definedName name="N1pINDvl">#REF!</definedName>
    <definedName name="n1pindvl_26" localSheetId="15">#REF!</definedName>
    <definedName name="n1pindvl_26" localSheetId="17">#REF!</definedName>
    <definedName name="n1pindvl_26">#REF!</definedName>
    <definedName name="n1pindvl_28" localSheetId="15">#REF!</definedName>
    <definedName name="n1pindvl_28" localSheetId="17">#REF!</definedName>
    <definedName name="n1pindvl_28">#REF!</definedName>
    <definedName name="n1pindvl_3">NA()</definedName>
    <definedName name="n1ping" localSheetId="15">#REF!</definedName>
    <definedName name="n1ping" localSheetId="16">#REF!</definedName>
    <definedName name="n1ping" localSheetId="17">#REF!</definedName>
    <definedName name="n1ping" localSheetId="14">#REF!</definedName>
    <definedName name="n1ping" localSheetId="19">#REF!</definedName>
    <definedName name="n1ping" localSheetId="20">#REF!</definedName>
    <definedName name="n1ping">#REF!</definedName>
    <definedName name="n1ping_26" localSheetId="15">#REF!</definedName>
    <definedName name="n1ping_26" localSheetId="17">#REF!</definedName>
    <definedName name="n1ping_26">#REF!</definedName>
    <definedName name="n1ping_28" localSheetId="15">#REF!</definedName>
    <definedName name="n1ping_28" localSheetId="17">#REF!</definedName>
    <definedName name="n1ping_28">#REF!</definedName>
    <definedName name="n1ping_3">"$#REF!.$#REF!$#REF!"</definedName>
    <definedName name="n1pingnc">NA()</definedName>
    <definedName name="n1pingnc_26" localSheetId="15">#REF!</definedName>
    <definedName name="n1pingnc_26" localSheetId="17">#REF!</definedName>
    <definedName name="n1pingnc_26">#REF!</definedName>
    <definedName name="n1pingnc_28" localSheetId="15">#REF!</definedName>
    <definedName name="n1pingnc_28" localSheetId="17">#REF!</definedName>
    <definedName name="n1pingnc_28">#REF!</definedName>
    <definedName name="n1pingnc_3">NA()</definedName>
    <definedName name="N1pINGvc" localSheetId="15">#REF!</definedName>
    <definedName name="N1pINGvc" localSheetId="17">#REF!</definedName>
    <definedName name="N1pINGvc">#REF!</definedName>
    <definedName name="N1pINGvc_20" localSheetId="15">#REF!</definedName>
    <definedName name="N1pINGvc_20" localSheetId="17">#REF!</definedName>
    <definedName name="N1pINGvc_20">#REF!</definedName>
    <definedName name="N1pINGvc_28" localSheetId="15">#REF!</definedName>
    <definedName name="N1pINGvc_28" localSheetId="17">#REF!</definedName>
    <definedName name="N1pINGvc_28">#REF!</definedName>
    <definedName name="n1pingvl">NA()</definedName>
    <definedName name="n1pingvl_26" localSheetId="15">#REF!</definedName>
    <definedName name="n1pingvl_26" localSheetId="17">#REF!</definedName>
    <definedName name="n1pingvl_26">#REF!</definedName>
    <definedName name="n1pingvl_28" localSheetId="15">#REF!</definedName>
    <definedName name="n1pingvl_28" localSheetId="17">#REF!</definedName>
    <definedName name="n1pingvl_28">#REF!</definedName>
    <definedName name="n1pingvl_3">NA()</definedName>
    <definedName name="n1pint" localSheetId="15">#REF!</definedName>
    <definedName name="n1pint" localSheetId="16">#REF!</definedName>
    <definedName name="n1pint" localSheetId="17">#REF!</definedName>
    <definedName name="n1pint" localSheetId="14">#REF!</definedName>
    <definedName name="n1pint" localSheetId="19">#REF!</definedName>
    <definedName name="n1pint" localSheetId="20">#REF!</definedName>
    <definedName name="n1pint">#REF!</definedName>
    <definedName name="n1pint_26" localSheetId="15">#REF!</definedName>
    <definedName name="n1pint_26" localSheetId="17">#REF!</definedName>
    <definedName name="n1pint_26">#REF!</definedName>
    <definedName name="n1pint_28" localSheetId="15">#REF!</definedName>
    <definedName name="n1pint_28" localSheetId="17">#REF!</definedName>
    <definedName name="n1pint_28">#REF!</definedName>
    <definedName name="n1pint_3">"$#REF!.$#REF!$#REF!"</definedName>
    <definedName name="n1pintnc">NA()</definedName>
    <definedName name="n1pintnc_26" localSheetId="15">#REF!</definedName>
    <definedName name="n1pintnc_26" localSheetId="17">#REF!</definedName>
    <definedName name="n1pintnc_26">#REF!</definedName>
    <definedName name="n1pintnc_28" localSheetId="15">#REF!</definedName>
    <definedName name="n1pintnc_28" localSheetId="17">#REF!</definedName>
    <definedName name="n1pintnc_28">#REF!</definedName>
    <definedName name="n1pintnc_3">NA()</definedName>
    <definedName name="N1pINTvc" localSheetId="15">#REF!</definedName>
    <definedName name="N1pINTvc" localSheetId="17">#REF!</definedName>
    <definedName name="N1pINTvc">#REF!</definedName>
    <definedName name="n1pintvl">NA()</definedName>
    <definedName name="n1pintvl_26" localSheetId="15">#REF!</definedName>
    <definedName name="n1pintvl_26" localSheetId="17">#REF!</definedName>
    <definedName name="n1pintvl_26">#REF!</definedName>
    <definedName name="n1pintvl_28" localSheetId="15">#REF!</definedName>
    <definedName name="n1pintvl_28" localSheetId="17">#REF!</definedName>
    <definedName name="n1pintvl_28">#REF!</definedName>
    <definedName name="n1pintvl_3">NA()</definedName>
    <definedName name="N1pNLnc" localSheetId="15">#REF!</definedName>
    <definedName name="N1pNLnc" localSheetId="17">#REF!</definedName>
    <definedName name="N1pNLnc">#REF!</definedName>
    <definedName name="N1pNLvc" localSheetId="15">#REF!</definedName>
    <definedName name="N1pNLvc" localSheetId="17">#REF!</definedName>
    <definedName name="N1pNLvc">#REF!</definedName>
    <definedName name="N1pNLvl" localSheetId="15">#REF!</definedName>
    <definedName name="N1pNLvl" localSheetId="17">#REF!</definedName>
    <definedName name="N1pNLvl">#REF!</definedName>
    <definedName name="n2_" localSheetId="15">#REF!</definedName>
    <definedName name="n2_" localSheetId="17">#REF!</definedName>
    <definedName name="n2_">#REF!</definedName>
    <definedName name="n2__20" localSheetId="15">#REF!</definedName>
    <definedName name="n2__20" localSheetId="17">#REF!</definedName>
    <definedName name="n2__20">#REF!</definedName>
    <definedName name="n2__28" localSheetId="15">#REF!</definedName>
    <definedName name="n2__28" localSheetId="17">#REF!</definedName>
    <definedName name="n2__28">#REF!</definedName>
    <definedName name="n24nc">NA()</definedName>
    <definedName name="n24nc_26" localSheetId="15">#REF!</definedName>
    <definedName name="n24nc_26" localSheetId="17">#REF!</definedName>
    <definedName name="n24nc_26">#REF!</definedName>
    <definedName name="n24nc_28" localSheetId="15">#REF!</definedName>
    <definedName name="n24nc_28" localSheetId="17">#REF!</definedName>
    <definedName name="n24nc_28">#REF!</definedName>
    <definedName name="n24nc_3">NA()</definedName>
    <definedName name="n24vl">NA()</definedName>
    <definedName name="n24vl_26" localSheetId="15">#REF!</definedName>
    <definedName name="n24vl_26" localSheetId="17">#REF!</definedName>
    <definedName name="n24vl_26">#REF!</definedName>
    <definedName name="n24vl_28" localSheetId="15">#REF!</definedName>
    <definedName name="n24vl_28" localSheetId="17">#REF!</definedName>
    <definedName name="n24vl_28">#REF!</definedName>
    <definedName name="n24vl_3">NA()</definedName>
    <definedName name="n2mignc">NA()</definedName>
    <definedName name="n2mignc_26" localSheetId="15">#REF!</definedName>
    <definedName name="n2mignc_26" localSheetId="17">#REF!</definedName>
    <definedName name="n2mignc_26">#REF!</definedName>
    <definedName name="n2mignc_28" localSheetId="15">#REF!</definedName>
    <definedName name="n2mignc_28" localSheetId="17">#REF!</definedName>
    <definedName name="n2mignc_28">#REF!</definedName>
    <definedName name="n2mignc_3">NA()</definedName>
    <definedName name="n2migvl">NA()</definedName>
    <definedName name="n2migvl_26" localSheetId="15">#REF!</definedName>
    <definedName name="n2migvl_26" localSheetId="17">#REF!</definedName>
    <definedName name="n2migvl_26">#REF!</definedName>
    <definedName name="n2migvl_28" localSheetId="15">#REF!</definedName>
    <definedName name="n2migvl_28" localSheetId="17">#REF!</definedName>
    <definedName name="n2migvl_28">#REF!</definedName>
    <definedName name="n2migvl_3">NA()</definedName>
    <definedName name="n2min1nc">NA()</definedName>
    <definedName name="n2min1nc_26" localSheetId="15">#REF!</definedName>
    <definedName name="n2min1nc_26" localSheetId="17">#REF!</definedName>
    <definedName name="n2min1nc_26">#REF!</definedName>
    <definedName name="n2min1nc_28" localSheetId="15">#REF!</definedName>
    <definedName name="n2min1nc_28" localSheetId="17">#REF!</definedName>
    <definedName name="n2min1nc_28">#REF!</definedName>
    <definedName name="n2min1nc_3">NA()</definedName>
    <definedName name="n2min1vl">NA()</definedName>
    <definedName name="n2min1vl_26" localSheetId="15">#REF!</definedName>
    <definedName name="n2min1vl_26" localSheetId="17">#REF!</definedName>
    <definedName name="n2min1vl_26">#REF!</definedName>
    <definedName name="n2min1vl_28" localSheetId="15">#REF!</definedName>
    <definedName name="n2min1vl_28" localSheetId="17">#REF!</definedName>
    <definedName name="n2min1vl_28">#REF!</definedName>
    <definedName name="n2min1vl_3">NA()</definedName>
    <definedName name="n3_" localSheetId="15">#REF!</definedName>
    <definedName name="n3_" localSheetId="17">#REF!</definedName>
    <definedName name="n3_">#REF!</definedName>
    <definedName name="n3__20" localSheetId="15">#REF!</definedName>
    <definedName name="n3__20" localSheetId="17">#REF!</definedName>
    <definedName name="n3__20">#REF!</definedName>
    <definedName name="n3__28" localSheetId="15">#REF!</definedName>
    <definedName name="n3__28" localSheetId="17">#REF!</definedName>
    <definedName name="n3__28">#REF!</definedName>
    <definedName name="n4_" localSheetId="15">#REF!</definedName>
    <definedName name="n4_" localSheetId="17">#REF!</definedName>
    <definedName name="n4_">#REF!</definedName>
    <definedName name="n4__20" localSheetId="15">#REF!</definedName>
    <definedName name="n4__20" localSheetId="17">#REF!</definedName>
    <definedName name="n4__20">#REF!</definedName>
    <definedName name="n4__28" localSheetId="15">#REF!</definedName>
    <definedName name="n4__28" localSheetId="17">#REF!</definedName>
    <definedName name="n4__28">#REF!</definedName>
    <definedName name="NA" localSheetId="15">#REF!</definedName>
    <definedName name="NA" localSheetId="17">#REF!</definedName>
    <definedName name="NA">#REF!</definedName>
    <definedName name="NA_20" localSheetId="15">#REF!</definedName>
    <definedName name="NA_20" localSheetId="17">#REF!</definedName>
    <definedName name="NA_20">#REF!</definedName>
    <definedName name="NA_28" localSheetId="15">#REF!</definedName>
    <definedName name="NA_28" localSheetId="17">#REF!</definedName>
    <definedName name="NA_28">#REF!</definedName>
    <definedName name="nam" localSheetId="15" hidden="1">{"'Sheet1'!$L$16"}</definedName>
    <definedName name="nam" localSheetId="16" hidden="1">{"'Sheet1'!$L$16"}</definedName>
    <definedName name="nam" localSheetId="17" hidden="1">{"'Sheet1'!$L$16"}</definedName>
    <definedName name="nam" localSheetId="14" hidden="1">{"'Sheet1'!$L$16"}</definedName>
    <definedName name="nam" hidden="1">{"'Sheet1'!$L$16"}</definedName>
    <definedName name="Nam_khoi_cong" localSheetId="15">#REF!</definedName>
    <definedName name="Nam_khoi_cong" localSheetId="17">#REF!</definedName>
    <definedName name="Nam_khoi_cong">#REF!</definedName>
    <definedName name="Name" localSheetId="15">#REF!</definedName>
    <definedName name="Name" localSheetId="16">#REF!</definedName>
    <definedName name="Name" localSheetId="17">#REF!</definedName>
    <definedName name="Name" localSheetId="14">#REF!</definedName>
    <definedName name="Name">#REF!</definedName>
    <definedName name="Name_20" localSheetId="15">#REF!</definedName>
    <definedName name="Name_20" localSheetId="17">#REF!</definedName>
    <definedName name="Name_20">#REF!</definedName>
    <definedName name="Name_28" localSheetId="15">#REF!</definedName>
    <definedName name="Name_28" localSheetId="17">#REF!</definedName>
    <definedName name="Name_28">#REF!</definedName>
    <definedName name="Nan_khoi_cong" localSheetId="15">#REF!</definedName>
    <definedName name="Nan_khoi_cong" localSheetId="17">#REF!</definedName>
    <definedName name="Nan_khoi_cong">#REF!</definedName>
    <definedName name="naunhua" localSheetId="15">#REF!</definedName>
    <definedName name="naunhua" localSheetId="17">#REF!</definedName>
    <definedName name="naunhua">#REF!</definedName>
    <definedName name="naunhua_20" localSheetId="15">#REF!</definedName>
    <definedName name="naunhua_20" localSheetId="17">#REF!</definedName>
    <definedName name="naunhua_20">#REF!</definedName>
    <definedName name="naunhua_28" localSheetId="15">#REF!</definedName>
    <definedName name="naunhua_28" localSheetId="17">#REF!</definedName>
    <definedName name="naunhua_28">#REF!</definedName>
    <definedName name="nbmvbn" localSheetId="15">#REF!</definedName>
    <definedName name="nbmvbn" localSheetId="17">#REF!</definedName>
    <definedName name="nbmvbn">#REF!</definedName>
    <definedName name="nbmvbn_1" localSheetId="15">#REF!</definedName>
    <definedName name="nbmvbn_1" localSheetId="17">#REF!</definedName>
    <definedName name="nbmvbn_1">#REF!</definedName>
    <definedName name="nbmvbn_2" localSheetId="15">#REF!</definedName>
    <definedName name="nbmvbn_2" localSheetId="17">#REF!</definedName>
    <definedName name="nbmvbn_2">#REF!</definedName>
    <definedName name="nbmvbn_20" localSheetId="15">#REF!</definedName>
    <definedName name="nbmvbn_20" localSheetId="17">#REF!</definedName>
    <definedName name="nbmvbn_20">#REF!</definedName>
    <definedName name="nbmvbn_25" localSheetId="15">#REF!</definedName>
    <definedName name="nbmvbn_25" localSheetId="17">#REF!</definedName>
    <definedName name="nbmvbn_25">#REF!</definedName>
    <definedName name="nbvcfg" localSheetId="15">#REF!</definedName>
    <definedName name="nbvcfg" localSheetId="17">#REF!</definedName>
    <definedName name="nbvcfg">#REF!</definedName>
    <definedName name="nbvcfg_1" localSheetId="15">#REF!</definedName>
    <definedName name="nbvcfg_1" localSheetId="17">#REF!</definedName>
    <definedName name="nbvcfg_1">#REF!</definedName>
    <definedName name="nbvcfg_2" localSheetId="15">#REF!</definedName>
    <definedName name="nbvcfg_2" localSheetId="17">#REF!</definedName>
    <definedName name="nbvcfg_2">#REF!</definedName>
    <definedName name="nbvcfg_20" localSheetId="15">#REF!</definedName>
    <definedName name="nbvcfg_20" localSheetId="17">#REF!</definedName>
    <definedName name="nbvcfg_20">#REF!</definedName>
    <definedName name="nbvcfg_25" localSheetId="15">#REF!</definedName>
    <definedName name="nbvcfg_25" localSheetId="17">#REF!</definedName>
    <definedName name="nbvcfg_25">#REF!</definedName>
    <definedName name="nc">"$#REF!.$#REF!$#REF!"</definedName>
    <definedName name="nc.4" localSheetId="15">#REF!</definedName>
    <definedName name="nc.4" localSheetId="17">#REF!</definedName>
    <definedName name="nc.4">#REF!</definedName>
    <definedName name="NC.DMC" localSheetId="15">#REF!</definedName>
    <definedName name="NC.DMC" localSheetId="17">#REF!</definedName>
    <definedName name="NC.DMC">#REF!</definedName>
    <definedName name="NC.DMC_28" localSheetId="15">#REF!</definedName>
    <definedName name="NC.DMC_28" localSheetId="17">#REF!</definedName>
    <definedName name="NC.DMC_28">#REF!</definedName>
    <definedName name="NC.GTTMC" localSheetId="15">#REF!</definedName>
    <definedName name="NC.GTTMC" localSheetId="17">#REF!</definedName>
    <definedName name="NC.GTTMC">#REF!</definedName>
    <definedName name="NC.GTTMC_28" localSheetId="15">#REF!</definedName>
    <definedName name="NC.GTTMC_28" localSheetId="17">#REF!</definedName>
    <definedName name="NC.GTTMC_28">#REF!</definedName>
    <definedName name="NC.M10.1" localSheetId="15">#REF!</definedName>
    <definedName name="NC.M10.1" localSheetId="17">#REF!</definedName>
    <definedName name="NC.M10.1">#REF!</definedName>
    <definedName name="NC.M10.1_28" localSheetId="15">#REF!</definedName>
    <definedName name="NC.M10.1_28" localSheetId="17">#REF!</definedName>
    <definedName name="NC.M10.1_28">#REF!</definedName>
    <definedName name="NC.M10.2" localSheetId="15">#REF!</definedName>
    <definedName name="NC.M10.2" localSheetId="17">#REF!</definedName>
    <definedName name="NC.M10.2">#REF!</definedName>
    <definedName name="NC.M10.2_28" localSheetId="15">#REF!</definedName>
    <definedName name="NC.M10.2_28" localSheetId="17">#REF!</definedName>
    <definedName name="NC.M10.2_28">#REF!</definedName>
    <definedName name="NC.M14.1" localSheetId="15">#REF!</definedName>
    <definedName name="NC.M14.1" localSheetId="17">#REF!</definedName>
    <definedName name="NC.M14.1">#REF!</definedName>
    <definedName name="NC.M14.1_28" localSheetId="15">#REF!</definedName>
    <definedName name="NC.M14.1_28" localSheetId="17">#REF!</definedName>
    <definedName name="NC.M14.1_28">#REF!</definedName>
    <definedName name="NC.M14.2" localSheetId="15">#REF!</definedName>
    <definedName name="NC.M14.2" localSheetId="17">#REF!</definedName>
    <definedName name="NC.M14.2">#REF!</definedName>
    <definedName name="NC.M14.2_28" localSheetId="15">#REF!</definedName>
    <definedName name="NC.M14.2_28" localSheetId="17">#REF!</definedName>
    <definedName name="NC.M14.2_28">#REF!</definedName>
    <definedName name="NC.MDT" localSheetId="15">#REF!</definedName>
    <definedName name="NC.MDT" localSheetId="17">#REF!</definedName>
    <definedName name="NC.MDT">#REF!</definedName>
    <definedName name="NC.MDT_28" localSheetId="15">#REF!</definedName>
    <definedName name="NC.MDT_28" localSheetId="17">#REF!</definedName>
    <definedName name="NC.MDT_28">#REF!</definedName>
    <definedName name="NC.MTCat" localSheetId="15">#REF!</definedName>
    <definedName name="NC.MTCat" localSheetId="17">#REF!</definedName>
    <definedName name="NC.MTCat">#REF!</definedName>
    <definedName name="NC.MTCat_28" localSheetId="15">#REF!</definedName>
    <definedName name="NC.MTCat_28" localSheetId="17">#REF!</definedName>
    <definedName name="NC.MTCat_28">#REF!</definedName>
    <definedName name="NC.T1C.CDFD" localSheetId="15">#REF!</definedName>
    <definedName name="NC.T1C.CDFD" localSheetId="17">#REF!</definedName>
    <definedName name="NC.T1C.CDFD">#REF!</definedName>
    <definedName name="NC.T1C.CDFD_28" localSheetId="15">#REF!</definedName>
    <definedName name="NC.T1C.CDFD_28" localSheetId="17">#REF!</definedName>
    <definedName name="NC.T1C.CDFD_28">#REF!</definedName>
    <definedName name="NC.T1C.M14" localSheetId="15">#REF!</definedName>
    <definedName name="NC.T1C.M14" localSheetId="17">#REF!</definedName>
    <definedName name="NC.T1C.M14">#REF!</definedName>
    <definedName name="NC.T1C.M14_28" localSheetId="15">#REF!</definedName>
    <definedName name="NC.T1C.M14_28" localSheetId="17">#REF!</definedName>
    <definedName name="NC.T1C.M14_28">#REF!</definedName>
    <definedName name="NC.TTC" localSheetId="15">#REF!</definedName>
    <definedName name="NC.TTC" localSheetId="17">#REF!</definedName>
    <definedName name="NC.TTC">#REF!</definedName>
    <definedName name="NC.TTC_28" localSheetId="15">#REF!</definedName>
    <definedName name="NC.TTC_28" localSheetId="17">#REF!</definedName>
    <definedName name="NC.TTC_28">#REF!</definedName>
    <definedName name="NC.X.CSV" localSheetId="15">#REF!</definedName>
    <definedName name="NC.X.CSV" localSheetId="17">#REF!</definedName>
    <definedName name="NC.X.CSV">#REF!</definedName>
    <definedName name="NC.X.CSV_28" localSheetId="15">#REF!</definedName>
    <definedName name="NC.X.CSV_28" localSheetId="17">#REF!</definedName>
    <definedName name="NC.X.CSV_28">#REF!</definedName>
    <definedName name="NC.XL" localSheetId="15">#REF!</definedName>
    <definedName name="NC.XL" localSheetId="17">#REF!</definedName>
    <definedName name="NC.XL">#REF!</definedName>
    <definedName name="NC.XL_28" localSheetId="15">#REF!</definedName>
    <definedName name="NC.XL_28" localSheetId="17">#REF!</definedName>
    <definedName name="NC.XL_28">#REF!</definedName>
    <definedName name="nc_26" localSheetId="15">#REF!</definedName>
    <definedName name="nc_26" localSheetId="17">#REF!</definedName>
    <definedName name="nc_26">#REF!</definedName>
    <definedName name="nc_28" localSheetId="15">#REF!</definedName>
    <definedName name="nc_28" localSheetId="17">#REF!</definedName>
    <definedName name="nc_28">#REF!</definedName>
    <definedName name="nc_3">"$#REF!.$#REF!$#REF!"</definedName>
    <definedName name="nc_betong200">NA()</definedName>
    <definedName name="nc_betong200_26" localSheetId="15">#REF!</definedName>
    <definedName name="nc_betong200_26" localSheetId="17">#REF!</definedName>
    <definedName name="nc_betong200_26">#REF!</definedName>
    <definedName name="nc_betong200_28" localSheetId="15">#REF!</definedName>
    <definedName name="nc_betong200_28" localSheetId="17">#REF!</definedName>
    <definedName name="nc_betong200_28">#REF!</definedName>
    <definedName name="nc_betong200_3">NA()</definedName>
    <definedName name="nc_btm10">"$#REF!.$#REF!$#REF!"</definedName>
    <definedName name="nc_btm10_26" localSheetId="15">#REF!</definedName>
    <definedName name="nc_btm10_26" localSheetId="17">#REF!</definedName>
    <definedName name="nc_btm10_26">#REF!</definedName>
    <definedName name="nc_btm10_28" localSheetId="15">#REF!</definedName>
    <definedName name="nc_btm10_28" localSheetId="17">#REF!</definedName>
    <definedName name="nc_btm10_28">#REF!</definedName>
    <definedName name="nc_btm10_3">"$#REF!.$#REF!$#REF!"</definedName>
    <definedName name="nc_btm100" localSheetId="15">#REF!</definedName>
    <definedName name="nc_btm100" localSheetId="17">#REF!</definedName>
    <definedName name="nc_btm100">#REF!</definedName>
    <definedName name="nc_btm100_20" localSheetId="15">#REF!</definedName>
    <definedName name="nc_btm100_20" localSheetId="17">#REF!</definedName>
    <definedName name="nc_btm100_20">#REF!</definedName>
    <definedName name="nc_btm100_28" localSheetId="15">#REF!</definedName>
    <definedName name="nc_btm100_28" localSheetId="17">#REF!</definedName>
    <definedName name="nc_btm100_28">#REF!</definedName>
    <definedName name="nc_btm150" localSheetId="15">#REF!</definedName>
    <definedName name="nc_btm150" localSheetId="17">#REF!</definedName>
    <definedName name="nc_btm150">#REF!</definedName>
    <definedName name="nc_btm150_20" localSheetId="15">#REF!</definedName>
    <definedName name="nc_btm150_20" localSheetId="17">#REF!</definedName>
    <definedName name="nc_btm150_20">#REF!</definedName>
    <definedName name="nc_btm150_28" localSheetId="15">#REF!</definedName>
    <definedName name="nc_btm150_28" localSheetId="17">#REF!</definedName>
    <definedName name="nc_btm150_28">#REF!</definedName>
    <definedName name="nc_btm200" localSheetId="15">#REF!</definedName>
    <definedName name="nc_btm200" localSheetId="17">#REF!</definedName>
    <definedName name="nc_btm200">#REF!</definedName>
    <definedName name="nc_btm200_20" localSheetId="15">#REF!</definedName>
    <definedName name="nc_btm200_20" localSheetId="17">#REF!</definedName>
    <definedName name="nc_btm200_20">#REF!</definedName>
    <definedName name="nc_btm200_28" localSheetId="15">#REF!</definedName>
    <definedName name="nc_btm200_28" localSheetId="17">#REF!</definedName>
    <definedName name="nc_btm200_28">#REF!</definedName>
    <definedName name="nc_btm50" localSheetId="15">#REF!</definedName>
    <definedName name="nc_btm50" localSheetId="17">#REF!</definedName>
    <definedName name="nc_btm50">#REF!</definedName>
    <definedName name="nc_btm50_20" localSheetId="15">#REF!</definedName>
    <definedName name="nc_btm50_20" localSheetId="17">#REF!</definedName>
    <definedName name="nc_btm50_20">#REF!</definedName>
    <definedName name="nc_btm50_28" localSheetId="15">#REF!</definedName>
    <definedName name="nc_btm50_28" localSheetId="17">#REF!</definedName>
    <definedName name="nc_btm50_28">#REF!</definedName>
    <definedName name="nc_cotpha_1" localSheetId="15">#REF!</definedName>
    <definedName name="nc_cotpha_1" localSheetId="17">#REF!</definedName>
    <definedName name="nc_cotpha_1">#REF!</definedName>
    <definedName name="nc_cotpha_2" localSheetId="15">#REF!</definedName>
    <definedName name="nc_cotpha_2" localSheetId="17">#REF!</definedName>
    <definedName name="nc_cotpha_2">#REF!</definedName>
    <definedName name="nc_cotpha_20" localSheetId="15">#REF!</definedName>
    <definedName name="nc_cotpha_20" localSheetId="17">#REF!</definedName>
    <definedName name="nc_cotpha_20">#REF!</definedName>
    <definedName name="nc_cotpha_25" localSheetId="15">#REF!</definedName>
    <definedName name="nc_cotpha_25" localSheetId="17">#REF!</definedName>
    <definedName name="nc_cotpha_25">#REF!</definedName>
    <definedName name="nc_cotpha_26" localSheetId="15">#REF!</definedName>
    <definedName name="nc_cotpha_26" localSheetId="17">#REF!</definedName>
    <definedName name="nc_cotpha_26">#REF!</definedName>
    <definedName name="nc_cotpha_28" localSheetId="15">#REF!</definedName>
    <definedName name="nc_cotpha_28" localSheetId="17">#REF!</definedName>
    <definedName name="nc_cotpha_28">#REF!</definedName>
    <definedName name="nc_cotpha_3_1" localSheetId="15">#REF!</definedName>
    <definedName name="nc_cotpha_3_1" localSheetId="17">#REF!</definedName>
    <definedName name="nc_cotpha_3_1">#REF!</definedName>
    <definedName name="nc_cotpha_3_2" localSheetId="15">#REF!</definedName>
    <definedName name="nc_cotpha_3_2" localSheetId="17">#REF!</definedName>
    <definedName name="nc_cotpha_3_2">#REF!</definedName>
    <definedName name="nc_cotpha_3_20" localSheetId="15">#REF!</definedName>
    <definedName name="nc_cotpha_3_20" localSheetId="17">#REF!</definedName>
    <definedName name="nc_cotpha_3_20">#REF!</definedName>
    <definedName name="nc_cotpha_3_25" localSheetId="15">#REF!</definedName>
    <definedName name="nc_cotpha_3_25" localSheetId="17">#REF!</definedName>
    <definedName name="nc_cotpha_3_25">#REF!</definedName>
    <definedName name="NC_CSCT" localSheetId="15">#REF!</definedName>
    <definedName name="NC_CSCT" localSheetId="17">#REF!</definedName>
    <definedName name="NC_CSCT">#REF!</definedName>
    <definedName name="NC_CSCT_20" localSheetId="15">#REF!</definedName>
    <definedName name="NC_CSCT_20" localSheetId="17">#REF!</definedName>
    <definedName name="NC_CSCT_20">#REF!</definedName>
    <definedName name="NC_CSCT_28" localSheetId="15">#REF!</definedName>
    <definedName name="NC_CSCT_28" localSheetId="17">#REF!</definedName>
    <definedName name="NC_CSCT_28">#REF!</definedName>
    <definedName name="NC_CTXD" localSheetId="15">#REF!</definedName>
    <definedName name="NC_CTXD" localSheetId="17">#REF!</definedName>
    <definedName name="NC_CTXD">#REF!</definedName>
    <definedName name="NC_CTXD_20" localSheetId="15">#REF!</definedName>
    <definedName name="NC_CTXD_20" localSheetId="17">#REF!</definedName>
    <definedName name="NC_CTXD_20">#REF!</definedName>
    <definedName name="NC_CTXD_28" localSheetId="15">#REF!</definedName>
    <definedName name="NC_CTXD_28" localSheetId="17">#REF!</definedName>
    <definedName name="NC_CTXD_28">#REF!</definedName>
    <definedName name="NC_RD" localSheetId="15">#REF!</definedName>
    <definedName name="NC_RD" localSheetId="17">#REF!</definedName>
    <definedName name="NC_RD">#REF!</definedName>
    <definedName name="NC_RD_20" localSheetId="15">#REF!</definedName>
    <definedName name="NC_RD_20" localSheetId="17">#REF!</definedName>
    <definedName name="NC_RD_20">#REF!</definedName>
    <definedName name="NC_RD_28" localSheetId="15">#REF!</definedName>
    <definedName name="NC_RD_28" localSheetId="17">#REF!</definedName>
    <definedName name="NC_RD_28">#REF!</definedName>
    <definedName name="NC_TD" localSheetId="15">#REF!</definedName>
    <definedName name="NC_TD" localSheetId="17">#REF!</definedName>
    <definedName name="NC_TD">#REF!</definedName>
    <definedName name="NC_TD_20" localSheetId="15">#REF!</definedName>
    <definedName name="NC_TD_20" localSheetId="17">#REF!</definedName>
    <definedName name="NC_TD_20">#REF!</definedName>
    <definedName name="NC_TD_28" localSheetId="15">#REF!</definedName>
    <definedName name="NC_TD_28" localSheetId="17">#REF!</definedName>
    <definedName name="NC_TD_28">#REF!</definedName>
    <definedName name="NC100_20" localSheetId="15">#REF!</definedName>
    <definedName name="NC100_20" localSheetId="17">#REF!</definedName>
    <definedName name="NC100_20">#REF!</definedName>
    <definedName name="NC100_28" localSheetId="15">#REF!</definedName>
    <definedName name="NC100_28" localSheetId="17">#REF!</definedName>
    <definedName name="NC100_28">#REF!</definedName>
    <definedName name="nc12m" localSheetId="15">#REF!</definedName>
    <definedName name="nc12m" localSheetId="17">#REF!</definedName>
    <definedName name="nc12m">#REF!</definedName>
    <definedName name="nc150_28" localSheetId="15">#REF!</definedName>
    <definedName name="nc150_28" localSheetId="17">#REF!</definedName>
    <definedName name="nc150_28">#REF!</definedName>
    <definedName name="nc1nc">NA()</definedName>
    <definedName name="nc1nc_26" localSheetId="15">#REF!</definedName>
    <definedName name="nc1nc_26" localSheetId="17">#REF!</definedName>
    <definedName name="nc1nc_26">#REF!</definedName>
    <definedName name="nc1nc_28" localSheetId="15">#REF!</definedName>
    <definedName name="nc1nc_28" localSheetId="17">#REF!</definedName>
    <definedName name="nc1nc_28">#REF!</definedName>
    <definedName name="nc1nc_3">NA()</definedName>
    <definedName name="nc1p" localSheetId="15">#REF!</definedName>
    <definedName name="nc1p" localSheetId="16">#REF!</definedName>
    <definedName name="nc1p" localSheetId="17">#REF!</definedName>
    <definedName name="nc1p" localSheetId="14">#REF!</definedName>
    <definedName name="nc1p" localSheetId="19">#REF!</definedName>
    <definedName name="nc1p" localSheetId="20">#REF!</definedName>
    <definedName name="nc1p">#REF!</definedName>
    <definedName name="nc1p_26" localSheetId="15">#REF!</definedName>
    <definedName name="nc1p_26" localSheetId="17">#REF!</definedName>
    <definedName name="nc1p_26">#REF!</definedName>
    <definedName name="nc1p_28" localSheetId="15">#REF!</definedName>
    <definedName name="nc1p_28" localSheetId="17">#REF!</definedName>
    <definedName name="nc1p_28">#REF!</definedName>
    <definedName name="nc1p_3">"$#REF!.$I$25"</definedName>
    <definedName name="nc1vl">NA()</definedName>
    <definedName name="nc1vl_26" localSheetId="15">#REF!</definedName>
    <definedName name="nc1vl_26" localSheetId="17">#REF!</definedName>
    <definedName name="nc1vl_26">#REF!</definedName>
    <definedName name="nc1vl_28" localSheetId="15">#REF!</definedName>
    <definedName name="nc1vl_28" localSheetId="17">#REF!</definedName>
    <definedName name="nc1vl_28">#REF!</definedName>
    <definedName name="nc1vl_3">NA()</definedName>
    <definedName name="nc2.5" localSheetId="15">#REF!</definedName>
    <definedName name="nc2.5" localSheetId="17">#REF!</definedName>
    <definedName name="nc2.5">#REF!</definedName>
    <definedName name="nc2.7" localSheetId="15">#REF!</definedName>
    <definedName name="nc2.7" localSheetId="17">#REF!</definedName>
    <definedName name="nc2.7">#REF!</definedName>
    <definedName name="NC200_28" localSheetId="15">#REF!</definedName>
    <definedName name="NC200_28" localSheetId="17">#REF!</definedName>
    <definedName name="NC200_28">#REF!</definedName>
    <definedName name="nc24nc">NA()</definedName>
    <definedName name="nc24nc_26" localSheetId="15">#REF!</definedName>
    <definedName name="nc24nc_26" localSheetId="17">#REF!</definedName>
    <definedName name="nc24nc_26">#REF!</definedName>
    <definedName name="nc24nc_28" localSheetId="15">#REF!</definedName>
    <definedName name="nc24nc_28" localSheetId="17">#REF!</definedName>
    <definedName name="nc24nc_28">#REF!</definedName>
    <definedName name="nc24nc_3">NA()</definedName>
    <definedName name="nc24vl">NA()</definedName>
    <definedName name="nc24vl_26" localSheetId="15">#REF!</definedName>
    <definedName name="nc24vl_26" localSheetId="17">#REF!</definedName>
    <definedName name="nc24vl_26">#REF!</definedName>
    <definedName name="nc24vl_28" localSheetId="15">#REF!</definedName>
    <definedName name="nc24vl_28" localSheetId="17">#REF!</definedName>
    <definedName name="nc24vl_28">#REF!</definedName>
    <definedName name="nc24vl_3">NA()</definedName>
    <definedName name="nc25_20" localSheetId="15">#REF!</definedName>
    <definedName name="nc25_20" localSheetId="17">#REF!</definedName>
    <definedName name="nc25_20">#REF!</definedName>
    <definedName name="nc25_28" localSheetId="15">#REF!</definedName>
    <definedName name="nc25_28" localSheetId="17">#REF!</definedName>
    <definedName name="nc25_28">#REF!</definedName>
    <definedName name="nc27_20" localSheetId="15">#REF!</definedName>
    <definedName name="nc27_20" localSheetId="17">#REF!</definedName>
    <definedName name="nc27_20">#REF!</definedName>
    <definedName name="nc27_28" localSheetId="15">#REF!</definedName>
    <definedName name="nc27_28" localSheetId="17">#REF!</definedName>
    <definedName name="nc27_28">#REF!</definedName>
    <definedName name="nc3." localSheetId="15">#REF!</definedName>
    <definedName name="nc3." localSheetId="17">#REF!</definedName>
    <definedName name="nc3.">#REF!</definedName>
    <definedName name="nc3._20" localSheetId="15">#REF!</definedName>
    <definedName name="nc3._20" localSheetId="17">#REF!</definedName>
    <definedName name="nc3._20">#REF!</definedName>
    <definedName name="nc3._28" localSheetId="15">#REF!</definedName>
    <definedName name="nc3._28" localSheetId="17">#REF!</definedName>
    <definedName name="nc3._28">#REF!</definedName>
    <definedName name="nc3.2" localSheetId="15">#REF!</definedName>
    <definedName name="nc3.2" localSheetId="17">#REF!</definedName>
    <definedName name="nc3.2">#REF!</definedName>
    <definedName name="nc3.5" localSheetId="15">#REF!</definedName>
    <definedName name="nc3.5" localSheetId="17">#REF!</definedName>
    <definedName name="nc3.5">#REF!</definedName>
    <definedName name="nc3.7" localSheetId="15">#REF!</definedName>
    <definedName name="nc3.7" localSheetId="17">#REF!</definedName>
    <definedName name="nc3.7">#REF!</definedName>
    <definedName name="nc3_5" localSheetId="15">#REF!</definedName>
    <definedName name="nc3_5" localSheetId="17">#REF!</definedName>
    <definedName name="nc3_5">#REF!</definedName>
    <definedName name="nc32_20" localSheetId="15">#REF!</definedName>
    <definedName name="nc32_20" localSheetId="17">#REF!</definedName>
    <definedName name="nc32_20">#REF!</definedName>
    <definedName name="nc32_28" localSheetId="15">#REF!</definedName>
    <definedName name="nc32_28" localSheetId="17">#REF!</definedName>
    <definedName name="nc32_28">#REF!</definedName>
    <definedName name="nc37_20" localSheetId="15">#REF!</definedName>
    <definedName name="nc37_20" localSheetId="17">#REF!</definedName>
    <definedName name="nc37_20">#REF!</definedName>
    <definedName name="nc37_28" localSheetId="15">#REF!</definedName>
    <definedName name="nc37_28" localSheetId="17">#REF!</definedName>
    <definedName name="nc37_28">#REF!</definedName>
    <definedName name="nc3p" localSheetId="15">#REF!</definedName>
    <definedName name="nc3p" localSheetId="16">#REF!</definedName>
    <definedName name="nc3p" localSheetId="17">#REF!</definedName>
    <definedName name="nc3p" localSheetId="14">#REF!</definedName>
    <definedName name="nc3p" localSheetId="19">#REF!</definedName>
    <definedName name="nc3p" localSheetId="20">#REF!</definedName>
    <definedName name="nc3p">#REF!</definedName>
    <definedName name="nc3p_26" localSheetId="15">#REF!</definedName>
    <definedName name="nc3p_26" localSheetId="17">#REF!</definedName>
    <definedName name="nc3p_26">#REF!</definedName>
    <definedName name="nc3p_28" localSheetId="15">#REF!</definedName>
    <definedName name="nc3p_28" localSheetId="17">#REF!</definedName>
    <definedName name="nc3p_28">#REF!</definedName>
    <definedName name="nc3p_3">"$#REF!.$#REF!$#REF!"</definedName>
    <definedName name="nc4.5" localSheetId="15">#REF!</definedName>
    <definedName name="nc4.5" localSheetId="17">#REF!</definedName>
    <definedName name="nc4.5">#REF!</definedName>
    <definedName name="nc4_20" localSheetId="15">#REF!</definedName>
    <definedName name="nc4_20" localSheetId="17">#REF!</definedName>
    <definedName name="nc4_20">#REF!</definedName>
    <definedName name="nc45_20" localSheetId="15">#REF!</definedName>
    <definedName name="nc45_20" localSheetId="17">#REF!</definedName>
    <definedName name="nc45_20">#REF!</definedName>
    <definedName name="nc45_28" localSheetId="15">#REF!</definedName>
    <definedName name="nc45_28" localSheetId="17">#REF!</definedName>
    <definedName name="nc45_28">#REF!</definedName>
    <definedName name="nc5_28" localSheetId="15">#REF!</definedName>
    <definedName name="nc5_28" localSheetId="17">#REF!</definedName>
    <definedName name="nc5_28">#REF!</definedName>
    <definedName name="nc50_28" localSheetId="15">#REF!</definedName>
    <definedName name="nc50_28" localSheetId="17">#REF!</definedName>
    <definedName name="nc50_28">#REF!</definedName>
    <definedName name="nc6_20" localSheetId="15">#REF!</definedName>
    <definedName name="nc6_20" localSheetId="17">#REF!</definedName>
    <definedName name="nc6_20">#REF!</definedName>
    <definedName name="nc6_28" localSheetId="15">#REF!</definedName>
    <definedName name="nc6_28" localSheetId="17">#REF!</definedName>
    <definedName name="nc6_28">#REF!</definedName>
    <definedName name="nc7_20" localSheetId="15">#REF!</definedName>
    <definedName name="nc7_20" localSheetId="17">#REF!</definedName>
    <definedName name="nc7_20">#REF!</definedName>
    <definedName name="nc7_28" localSheetId="15">#REF!</definedName>
    <definedName name="nc7_28" localSheetId="17">#REF!</definedName>
    <definedName name="nc7_28">#REF!</definedName>
    <definedName name="ncb">#N/A</definedName>
    <definedName name="NCbac2.5" localSheetId="15">#REF!</definedName>
    <definedName name="NCbac2.5" localSheetId="17">#REF!</definedName>
    <definedName name="NCbac2.5">#REF!</definedName>
    <definedName name="NCBD" localSheetId="15">#REF!</definedName>
    <definedName name="NCBD" localSheetId="17">#REF!</definedName>
    <definedName name="NCBD">#REF!</definedName>
    <definedName name="NCBD_28" localSheetId="15">#REF!</definedName>
    <definedName name="NCBD_28" localSheetId="17">#REF!</definedName>
    <definedName name="NCBD_28">#REF!</definedName>
    <definedName name="NCBD100" localSheetId="15">#REF!</definedName>
    <definedName name="NCBD100" localSheetId="16">#REF!</definedName>
    <definedName name="NCBD100" localSheetId="17">#REF!</definedName>
    <definedName name="NCBD100" localSheetId="14">#REF!</definedName>
    <definedName name="NCBD100" localSheetId="19">#REF!</definedName>
    <definedName name="NCBD100" localSheetId="20">#REF!</definedName>
    <definedName name="NCBD100">#REF!</definedName>
    <definedName name="NCBD100_26" localSheetId="15">#REF!</definedName>
    <definedName name="NCBD100_26" localSheetId="17">#REF!</definedName>
    <definedName name="NCBD100_26">#REF!</definedName>
    <definedName name="NCBD100_28" localSheetId="15">#REF!</definedName>
    <definedName name="NCBD100_28" localSheetId="17">#REF!</definedName>
    <definedName name="NCBD100_28">#REF!</definedName>
    <definedName name="NCBD100_3">"$#REF!.$#REF!$#REF!"</definedName>
    <definedName name="NCBD200" localSheetId="15">#REF!</definedName>
    <definedName name="NCBD200" localSheetId="16">#REF!</definedName>
    <definedName name="NCBD200" localSheetId="17">#REF!</definedName>
    <definedName name="NCBD200" localSheetId="14">#REF!</definedName>
    <definedName name="NCBD200" localSheetId="19">#REF!</definedName>
    <definedName name="NCBD200" localSheetId="20">#REF!</definedName>
    <definedName name="NCBD200">#REF!</definedName>
    <definedName name="NCBD200_26" localSheetId="15">#REF!</definedName>
    <definedName name="NCBD200_26" localSheetId="17">#REF!</definedName>
    <definedName name="NCBD200_26">#REF!</definedName>
    <definedName name="NCBD200_28" localSheetId="15">#REF!</definedName>
    <definedName name="NCBD200_28" localSheetId="17">#REF!</definedName>
    <definedName name="NCBD200_28">#REF!</definedName>
    <definedName name="NCBD200_3">"$#REF!.$#REF!$#REF!"</definedName>
    <definedName name="NCBD250" localSheetId="15">#REF!</definedName>
    <definedName name="NCBD250" localSheetId="16">#REF!</definedName>
    <definedName name="NCBD250" localSheetId="17">#REF!</definedName>
    <definedName name="NCBD250" localSheetId="14">#REF!</definedName>
    <definedName name="NCBD250" localSheetId="19">#REF!</definedName>
    <definedName name="NCBD250" localSheetId="20">#REF!</definedName>
    <definedName name="NCBD250">#REF!</definedName>
    <definedName name="NCBD250_26" localSheetId="15">#REF!</definedName>
    <definedName name="NCBD250_26" localSheetId="17">#REF!</definedName>
    <definedName name="NCBD250_26">#REF!</definedName>
    <definedName name="NCBD250_28" localSheetId="15">#REF!</definedName>
    <definedName name="NCBD250_28" localSheetId="17">#REF!</definedName>
    <definedName name="NCBD250_28">#REF!</definedName>
    <definedName name="NCBD250_3">"$#REF!.$#REF!$#REF!"</definedName>
    <definedName name="NCBDCV" localSheetId="15">#REF!</definedName>
    <definedName name="NCBDCV" localSheetId="17">#REF!</definedName>
    <definedName name="NCBDCV">#REF!</definedName>
    <definedName name="ncbdd" localSheetId="15">#REF!</definedName>
    <definedName name="ncbdd" localSheetId="17">#REF!</definedName>
    <definedName name="ncbdd">#REF!</definedName>
    <definedName name="NCBDN" localSheetId="15">#REF!</definedName>
    <definedName name="NCBDN" localSheetId="17">#REF!</definedName>
    <definedName name="NCBDN">#REF!</definedName>
    <definedName name="NCBDXM" localSheetId="15">#REF!</definedName>
    <definedName name="NCBDXM" localSheetId="17">#REF!</definedName>
    <definedName name="NCBDXM">#REF!</definedName>
    <definedName name="ncbt" localSheetId="15">#REF!</definedName>
    <definedName name="ncbt" localSheetId="17">#REF!</definedName>
    <definedName name="ncbt">#REF!</definedName>
    <definedName name="ncbt_20" localSheetId="15">#REF!</definedName>
    <definedName name="ncbt_20" localSheetId="17">#REF!</definedName>
    <definedName name="ncbt_20">#REF!</definedName>
    <definedName name="ncbt_28" localSheetId="15">#REF!</definedName>
    <definedName name="ncbt_28" localSheetId="17">#REF!</definedName>
    <definedName name="ncbt_28">#REF!</definedName>
    <definedName name="ncc" localSheetId="15">#REF!</definedName>
    <definedName name="ncc" localSheetId="17">#REF!</definedName>
    <definedName name="ncc">#REF!</definedName>
    <definedName name="ncc_20" localSheetId="15">#REF!</definedName>
    <definedName name="ncc_20" localSheetId="17">#REF!</definedName>
    <definedName name="ncc_20">#REF!</definedName>
    <definedName name="ncc_28" localSheetId="15">#REF!</definedName>
    <definedName name="ncc_28" localSheetId="17">#REF!</definedName>
    <definedName name="ncc_28">#REF!</definedName>
    <definedName name="NCC2.7" localSheetId="15">#REF!</definedName>
    <definedName name="NCC2.7" localSheetId="17">#REF!</definedName>
    <definedName name="NCC2.7">#REF!</definedName>
    <definedName name="ncc3.5" localSheetId="15">#REF!</definedName>
    <definedName name="ncc3.5" localSheetId="17">#REF!</definedName>
    <definedName name="ncc3.5">#REF!</definedName>
    <definedName name="ncc3.7" localSheetId="15">#REF!</definedName>
    <definedName name="ncc3.7" localSheetId="17">#REF!</definedName>
    <definedName name="ncc3.7">#REF!</definedName>
    <definedName name="NCcap0.7" localSheetId="15">#REF!</definedName>
    <definedName name="NCcap0.7" localSheetId="16">#REF!</definedName>
    <definedName name="NCcap0.7" localSheetId="17">#REF!</definedName>
    <definedName name="NCcap0.7" localSheetId="14">#REF!</definedName>
    <definedName name="NCcap0.7" localSheetId="20">#REF!</definedName>
    <definedName name="NCcap0.7">#REF!</definedName>
    <definedName name="NCcap1" localSheetId="15">#REF!</definedName>
    <definedName name="NCcap1" localSheetId="16">#REF!</definedName>
    <definedName name="NCcap1" localSheetId="17">#REF!</definedName>
    <definedName name="NCcap1" localSheetId="14">#REF!</definedName>
    <definedName name="NCcap1" localSheetId="20">#REF!</definedName>
    <definedName name="NCcap1">#REF!</definedName>
    <definedName name="nccc2" localSheetId="15">#REF!</definedName>
    <definedName name="nccc2" localSheetId="17">#REF!</definedName>
    <definedName name="nccc2">#REF!</definedName>
    <definedName name="nccc2_28" localSheetId="15">#REF!</definedName>
    <definedName name="nccc2_28" localSheetId="17">#REF!</definedName>
    <definedName name="nccc2_28">#REF!</definedName>
    <definedName name="nccs" localSheetId="15">#REF!</definedName>
    <definedName name="nccs" localSheetId="17">#REF!</definedName>
    <definedName name="nccs">#REF!</definedName>
    <definedName name="nccs_20" localSheetId="15">#REF!</definedName>
    <definedName name="nccs_20" localSheetId="17">#REF!</definedName>
    <definedName name="nccs_20">#REF!</definedName>
    <definedName name="nccs_28" localSheetId="15">#REF!</definedName>
    <definedName name="nccs_28" localSheetId="17">#REF!</definedName>
    <definedName name="nccs_28">#REF!</definedName>
    <definedName name="NCCT3p" localSheetId="15">#REF!</definedName>
    <definedName name="NCCT3p" localSheetId="17">#REF!</definedName>
    <definedName name="NCCT3p">#REF!</definedName>
    <definedName name="NCCT3p_20" localSheetId="15">#REF!</definedName>
    <definedName name="NCCT3p_20" localSheetId="17">#REF!</definedName>
    <definedName name="NCCT3p_20">#REF!</definedName>
    <definedName name="NCCT3p_28" localSheetId="15">#REF!</definedName>
    <definedName name="NCCT3p_28" localSheetId="17">#REF!</definedName>
    <definedName name="NCCT3p_28">#REF!</definedName>
    <definedName name="ncd" localSheetId="15">#REF!</definedName>
    <definedName name="ncd" localSheetId="17">#REF!</definedName>
    <definedName name="ncd">#REF!</definedName>
    <definedName name="ncday35" localSheetId="15">#REF!</definedName>
    <definedName name="ncday35" localSheetId="17">#REF!</definedName>
    <definedName name="ncday35">#REF!</definedName>
    <definedName name="ncday35_28" localSheetId="15">#REF!</definedName>
    <definedName name="ncday35_28" localSheetId="17">#REF!</definedName>
    <definedName name="ncday35_28">#REF!</definedName>
    <definedName name="ncday50" localSheetId="15">#REF!</definedName>
    <definedName name="ncday50" localSheetId="17">#REF!</definedName>
    <definedName name="ncday50">#REF!</definedName>
    <definedName name="ncday50_28" localSheetId="15">#REF!</definedName>
    <definedName name="ncday50_28" localSheetId="17">#REF!</definedName>
    <definedName name="ncday50_28">#REF!</definedName>
    <definedName name="ncday70" localSheetId="15">#REF!</definedName>
    <definedName name="ncday70" localSheetId="17">#REF!</definedName>
    <definedName name="ncday70">#REF!</definedName>
    <definedName name="ncday70_28" localSheetId="15">#REF!</definedName>
    <definedName name="ncday70_28" localSheetId="17">#REF!</definedName>
    <definedName name="ncday70_28">#REF!</definedName>
    <definedName name="ncday95" localSheetId="15">#REF!</definedName>
    <definedName name="ncday95" localSheetId="17">#REF!</definedName>
    <definedName name="ncday95">#REF!</definedName>
    <definedName name="ncday95_28" localSheetId="15">#REF!</definedName>
    <definedName name="ncday95_28" localSheetId="17">#REF!</definedName>
    <definedName name="ncday95_28">#REF!</definedName>
    <definedName name="ncdd">NA()</definedName>
    <definedName name="ncdd_26" localSheetId="15">#REF!</definedName>
    <definedName name="ncdd_26" localSheetId="17">#REF!</definedName>
    <definedName name="ncdd_26">#REF!</definedName>
    <definedName name="ncdd_28" localSheetId="15">#REF!</definedName>
    <definedName name="ncdd_28" localSheetId="17">#REF!</definedName>
    <definedName name="ncdd_28">#REF!</definedName>
    <definedName name="ncdd_3">NA()</definedName>
    <definedName name="NCDD2">NA()</definedName>
    <definedName name="NCDD2_26" localSheetId="15">#REF!</definedName>
    <definedName name="NCDD2_26" localSheetId="17">#REF!</definedName>
    <definedName name="NCDD2_26">#REF!</definedName>
    <definedName name="NCDD2_28" localSheetId="15">#REF!</definedName>
    <definedName name="NCDD2_28" localSheetId="17">#REF!</definedName>
    <definedName name="NCDD2_28">#REF!</definedName>
    <definedName name="NCDD2_3">NA()</definedName>
    <definedName name="NCGF" localSheetId="15">#REF!</definedName>
    <definedName name="NCGF" localSheetId="17">#REF!</definedName>
    <definedName name="NCGF">#REF!</definedName>
    <definedName name="NCGF_28" localSheetId="15">#REF!</definedName>
    <definedName name="NCGF_28" localSheetId="17">#REF!</definedName>
    <definedName name="NCGF_28">#REF!</definedName>
    <definedName name="ncgff" localSheetId="15">#REF!</definedName>
    <definedName name="ncgff" localSheetId="17">#REF!</definedName>
    <definedName name="ncgff">#REF!</definedName>
    <definedName name="ncgff_20" localSheetId="15">#REF!</definedName>
    <definedName name="ncgff_20" localSheetId="17">#REF!</definedName>
    <definedName name="ncgff_20">#REF!</definedName>
    <definedName name="ncgff_28" localSheetId="15">#REF!</definedName>
    <definedName name="ncgff_28" localSheetId="17">#REF!</definedName>
    <definedName name="ncgff_28">#REF!</definedName>
    <definedName name="NCHC_28" localSheetId="15">#REF!</definedName>
    <definedName name="NCHC_28" localSheetId="17">#REF!</definedName>
    <definedName name="NCHC_28">#REF!</definedName>
    <definedName name="NCKday" localSheetId="15">#REF!</definedName>
    <definedName name="NCKday" localSheetId="17">#REF!</definedName>
    <definedName name="NCKday">#REF!</definedName>
    <definedName name="NCKday_20" localSheetId="15">#REF!</definedName>
    <definedName name="NCKday_20" localSheetId="17">#REF!</definedName>
    <definedName name="NCKday_20">#REF!</definedName>
    <definedName name="NCKday_28" localSheetId="15">#REF!</definedName>
    <definedName name="NCKday_28" localSheetId="17">#REF!</definedName>
    <definedName name="NCKday_28">#REF!</definedName>
    <definedName name="NCKT">"$#REF!.$A$5:$B$12"</definedName>
    <definedName name="NCKT_26" localSheetId="15">#REF!</definedName>
    <definedName name="NCKT_26" localSheetId="17">#REF!</definedName>
    <definedName name="NCKT_26">#REF!</definedName>
    <definedName name="NCKT_28" localSheetId="15">#REF!</definedName>
    <definedName name="NCKT_28" localSheetId="17">#REF!</definedName>
    <definedName name="NCKT_28">#REF!</definedName>
    <definedName name="NCKT_3">"$#REF!.$A$5:$B$12"</definedName>
    <definedName name="NCL100_26" localSheetId="15">#REF!</definedName>
    <definedName name="NCL100_26" localSheetId="17">#REF!</definedName>
    <definedName name="NCL100_26">#REF!</definedName>
    <definedName name="NCL100_28" localSheetId="15">#REF!</definedName>
    <definedName name="NCL100_28" localSheetId="17">#REF!</definedName>
    <definedName name="NCL100_28">#REF!</definedName>
    <definedName name="NCL100_3">"$#REF!.$#REF!$#REF!"</definedName>
    <definedName name="NCL200_26" localSheetId="15">#REF!</definedName>
    <definedName name="NCL200_26" localSheetId="17">#REF!</definedName>
    <definedName name="NCL200_26">#REF!</definedName>
    <definedName name="NCL200_28" localSheetId="15">#REF!</definedName>
    <definedName name="NCL200_28" localSheetId="17">#REF!</definedName>
    <definedName name="NCL200_28">#REF!</definedName>
    <definedName name="NCL200_3">"$#REF!.$#REF!$#REF!"</definedName>
    <definedName name="NCL250_26" localSheetId="15">#REF!</definedName>
    <definedName name="NCL250_26" localSheetId="17">#REF!</definedName>
    <definedName name="NCL250_26">#REF!</definedName>
    <definedName name="NCL250_28" localSheetId="15">#REF!</definedName>
    <definedName name="NCL250_28" localSheetId="17">#REF!</definedName>
    <definedName name="NCL250_28">#REF!</definedName>
    <definedName name="NCL250_3">"$#REF!.$#REF!$#REF!"</definedName>
    <definedName name="NCLD" localSheetId="15">#REF!</definedName>
    <definedName name="NCLD" localSheetId="17">#REF!</definedName>
    <definedName name="NCLD">#REF!</definedName>
    <definedName name="NCLD_20" localSheetId="15">#REF!</definedName>
    <definedName name="NCLD_20" localSheetId="17">#REF!</definedName>
    <definedName name="NCLD_20">#REF!</definedName>
    <definedName name="NCLD_28" localSheetId="15">#REF!</definedName>
    <definedName name="NCLD_28" localSheetId="17">#REF!</definedName>
    <definedName name="NCLD_28">#REF!</definedName>
    <definedName name="ncmt2" localSheetId="15">#REF!</definedName>
    <definedName name="ncmt2" localSheetId="17">#REF!</definedName>
    <definedName name="ncmt2">#REF!</definedName>
    <definedName name="ncmt2_28" localSheetId="15">#REF!</definedName>
    <definedName name="ncmt2_28" localSheetId="17">#REF!</definedName>
    <definedName name="ncmt2_28">#REF!</definedName>
    <definedName name="NCNCS" localSheetId="15">#REF!</definedName>
    <definedName name="NCNCS" localSheetId="17">#REF!</definedName>
    <definedName name="NCNCS">#REF!</definedName>
    <definedName name="NCO150_28" localSheetId="15">#REF!</definedName>
    <definedName name="NCO150_28" localSheetId="17">#REF!</definedName>
    <definedName name="NCO150_28">#REF!</definedName>
    <definedName name="NCO200_28" localSheetId="15">#REF!</definedName>
    <definedName name="NCO200_28" localSheetId="17">#REF!</definedName>
    <definedName name="NCO200_28">#REF!</definedName>
    <definedName name="NCO50_28" localSheetId="15">#REF!</definedName>
    <definedName name="NCO50_28" localSheetId="17">#REF!</definedName>
    <definedName name="NCO50_28">#REF!</definedName>
    <definedName name="Ncol" localSheetId="15">#REF!</definedName>
    <definedName name="Ncol" localSheetId="17">#REF!</definedName>
    <definedName name="Ncol">#REF!</definedName>
    <definedName name="Ncol_28" localSheetId="15">#REF!</definedName>
    <definedName name="Ncol_28" localSheetId="17">#REF!</definedName>
    <definedName name="Ncol_28">#REF!</definedName>
    <definedName name="ncong" localSheetId="15">#REF!</definedName>
    <definedName name="ncong" localSheetId="17">#REF!</definedName>
    <definedName name="ncong">#REF!</definedName>
    <definedName name="ncong_20" localSheetId="15">#REF!</definedName>
    <definedName name="ncong_20" localSheetId="17">#REF!</definedName>
    <definedName name="ncong_20">#REF!</definedName>
    <definedName name="ncong_28" localSheetId="15">#REF!</definedName>
    <definedName name="ncong_28" localSheetId="17">#REF!</definedName>
    <definedName name="ncong_28">#REF!</definedName>
    <definedName name="NCPP" localSheetId="15">#REF!</definedName>
    <definedName name="NCPP" localSheetId="17">#REF!</definedName>
    <definedName name="NCPP">#REF!</definedName>
    <definedName name="NCPP_20" localSheetId="15">#REF!</definedName>
    <definedName name="NCPP_20" localSheetId="17">#REF!</definedName>
    <definedName name="NCPP_20">#REF!</definedName>
    <definedName name="NCPP_28" localSheetId="15">#REF!</definedName>
    <definedName name="NCPP_28" localSheetId="17">#REF!</definedName>
    <definedName name="NCPP_28">#REF!</definedName>
    <definedName name="ncs" localSheetId="15">#REF!</definedName>
    <definedName name="ncs" localSheetId="17">#REF!</definedName>
    <definedName name="ncs">#REF!</definedName>
    <definedName name="ncsu" localSheetId="15">#REF!</definedName>
    <definedName name="ncsu" localSheetId="17">#REF!</definedName>
    <definedName name="ncsu">#REF!</definedName>
    <definedName name="NCT" localSheetId="15">#REF!</definedName>
    <definedName name="NCT" localSheetId="17">#REF!</definedName>
    <definedName name="NCT">#REF!</definedName>
    <definedName name="NCT_20" localSheetId="15">#REF!</definedName>
    <definedName name="NCT_20" localSheetId="17">#REF!</definedName>
    <definedName name="NCT_20">#REF!</definedName>
    <definedName name="NCT_28" localSheetId="15">#REF!</definedName>
    <definedName name="NCT_28" localSheetId="17">#REF!</definedName>
    <definedName name="NCT_28">#REF!</definedName>
    <definedName name="NCT_BKTC" localSheetId="15">#REF!</definedName>
    <definedName name="NCT_BKTC" localSheetId="17">#REF!</definedName>
    <definedName name="NCT_BKTC">#REF!</definedName>
    <definedName name="NCT_BKTC_20" localSheetId="15">#REF!</definedName>
    <definedName name="NCT_BKTC_20" localSheetId="17">#REF!</definedName>
    <definedName name="NCT_BKTC_20">#REF!</definedName>
    <definedName name="NCT_BKTC_28" localSheetId="15">#REF!</definedName>
    <definedName name="NCT_BKTC_28" localSheetId="17">#REF!</definedName>
    <definedName name="NCT_BKTC_28">#REF!</definedName>
    <definedName name="nctn" localSheetId="15">#REF!</definedName>
    <definedName name="nctn" localSheetId="17">#REF!</definedName>
    <definedName name="nctn">#REF!</definedName>
    <definedName name="nctn_20" localSheetId="15">#REF!</definedName>
    <definedName name="nctn_20" localSheetId="17">#REF!</definedName>
    <definedName name="nctn_20">#REF!</definedName>
    <definedName name="nctn_28" localSheetId="15">#REF!</definedName>
    <definedName name="nctn_28" localSheetId="17">#REF!</definedName>
    <definedName name="nctn_28">#REF!</definedName>
    <definedName name="nctr">NA()</definedName>
    <definedName name="nctr_26" localSheetId="15">#REF!</definedName>
    <definedName name="nctr_26" localSheetId="17">#REF!</definedName>
    <definedName name="nctr_26">#REF!</definedName>
    <definedName name="nctr_28" localSheetId="15">#REF!</definedName>
    <definedName name="nctr_28" localSheetId="17">#REF!</definedName>
    <definedName name="nctr_28">#REF!</definedName>
    <definedName name="nctr_3">NA()</definedName>
    <definedName name="nctram" localSheetId="15">#REF!</definedName>
    <definedName name="nctram" localSheetId="16">#REF!</definedName>
    <definedName name="nctram" localSheetId="17">#REF!</definedName>
    <definedName name="nctram" localSheetId="14">#REF!</definedName>
    <definedName name="nctram" localSheetId="19">#REF!</definedName>
    <definedName name="nctram" localSheetId="20">#REF!</definedName>
    <definedName name="nctram">#REF!</definedName>
    <definedName name="nctram_26" localSheetId="15">#REF!</definedName>
    <definedName name="nctram_26" localSheetId="17">#REF!</definedName>
    <definedName name="nctram_26">#REF!</definedName>
    <definedName name="nctram_28" localSheetId="15">#REF!</definedName>
    <definedName name="nctram_28" localSheetId="17">#REF!</definedName>
    <definedName name="nctram_28">#REF!</definedName>
    <definedName name="nctram_3">"$#REF!.$F$13"</definedName>
    <definedName name="ncvanchuyencatvang100" localSheetId="15">#REF!</definedName>
    <definedName name="ncvanchuyencatvang100" localSheetId="17">#REF!</definedName>
    <definedName name="ncvanchuyencatvang100">#REF!</definedName>
    <definedName name="ncvanchuyendadam100" localSheetId="15">#REF!</definedName>
    <definedName name="ncvanchuyendadam100" localSheetId="17">#REF!</definedName>
    <definedName name="ncvanchuyendadam100">#REF!</definedName>
    <definedName name="ncvanchuyennuoc100" localSheetId="15">#REF!</definedName>
    <definedName name="ncvanchuyennuoc100" localSheetId="17">#REF!</definedName>
    <definedName name="ncvanchuyennuoc100">#REF!</definedName>
    <definedName name="ncvanchuyenximang100" localSheetId="15">#REF!</definedName>
    <definedName name="ncvanchuyenximang100" localSheetId="17">#REF!</definedName>
    <definedName name="ncvanchuyenximang100">#REF!</definedName>
    <definedName name="NCVC" localSheetId="15">#REF!</definedName>
    <definedName name="NCVC" localSheetId="17">#REF!</definedName>
    <definedName name="NCVC">#REF!</definedName>
    <definedName name="NCVC_28" localSheetId="15">#REF!</definedName>
    <definedName name="NCVC_28" localSheetId="17">#REF!</definedName>
    <definedName name="NCVC_28">#REF!</definedName>
    <definedName name="NCVC_BD" localSheetId="15">#REF!</definedName>
    <definedName name="NCVC_BD" localSheetId="17">#REF!</definedName>
    <definedName name="NCVC_BD">#REF!</definedName>
    <definedName name="NCVC_BD_28" localSheetId="15">#REF!</definedName>
    <definedName name="NCVC_BD_28" localSheetId="17">#REF!</definedName>
    <definedName name="NCVC_BD_28">#REF!</definedName>
    <definedName name="NCVC100" localSheetId="15">#REF!</definedName>
    <definedName name="NCVC100" localSheetId="16">#REF!</definedName>
    <definedName name="NCVC100" localSheetId="17">#REF!</definedName>
    <definedName name="NCVC100" localSheetId="14">#REF!</definedName>
    <definedName name="NCVC100" localSheetId="19">#REF!</definedName>
    <definedName name="NCVC100" localSheetId="20">#REF!</definedName>
    <definedName name="NCVC100">#REF!</definedName>
    <definedName name="NCVC100_26" localSheetId="15">#REF!</definedName>
    <definedName name="NCVC100_26" localSheetId="17">#REF!</definedName>
    <definedName name="NCVC100_26">#REF!</definedName>
    <definedName name="NCVC100_28" localSheetId="15">#REF!</definedName>
    <definedName name="NCVC100_28" localSheetId="17">#REF!</definedName>
    <definedName name="NCVC100_28">#REF!</definedName>
    <definedName name="NCVC100_3">"$#REF!.$H$12"</definedName>
    <definedName name="NCVC200" localSheetId="15">#REF!</definedName>
    <definedName name="NCVC200" localSheetId="16">#REF!</definedName>
    <definedName name="NCVC200" localSheetId="17">#REF!</definedName>
    <definedName name="NCVC200" localSheetId="14">#REF!</definedName>
    <definedName name="NCVC200" localSheetId="19">#REF!</definedName>
    <definedName name="NCVC200" localSheetId="20">#REF!</definedName>
    <definedName name="NCVC200">#REF!</definedName>
    <definedName name="NCVC200_26" localSheetId="15">#REF!</definedName>
    <definedName name="NCVC200_26" localSheetId="17">#REF!</definedName>
    <definedName name="NCVC200_26">#REF!</definedName>
    <definedName name="NCVC200_28" localSheetId="15">#REF!</definedName>
    <definedName name="NCVC200_28" localSheetId="17">#REF!</definedName>
    <definedName name="NCVC200_28">#REF!</definedName>
    <definedName name="NCVC200_3">"$#REF!.$H$21"</definedName>
    <definedName name="NCVC250" localSheetId="15">#REF!</definedName>
    <definedName name="NCVC250" localSheetId="16">#REF!</definedName>
    <definedName name="NCVC250" localSheetId="17">#REF!</definedName>
    <definedName name="NCVC250" localSheetId="14">#REF!</definedName>
    <definedName name="NCVC250" localSheetId="19">#REF!</definedName>
    <definedName name="NCVC250" localSheetId="20">#REF!</definedName>
    <definedName name="NCVC250">#REF!</definedName>
    <definedName name="NCVC250_26" localSheetId="15">#REF!</definedName>
    <definedName name="NCVC250_26" localSheetId="17">#REF!</definedName>
    <definedName name="NCVC250_26">#REF!</definedName>
    <definedName name="NCVC250_28" localSheetId="15">#REF!</definedName>
    <definedName name="NCVC250_28" localSheetId="17">#REF!</definedName>
    <definedName name="NCVC250_28">#REF!</definedName>
    <definedName name="NCVC250_3">"$#REF!.$H$28"</definedName>
    <definedName name="NCVC3P" localSheetId="15">#REF!</definedName>
    <definedName name="NCVC3P" localSheetId="16">#REF!</definedName>
    <definedName name="NCVC3P" localSheetId="17">#REF!</definedName>
    <definedName name="NCVC3P" localSheetId="14">#REF!</definedName>
    <definedName name="NCVC3P" localSheetId="19">#REF!</definedName>
    <definedName name="NCVC3P" localSheetId="20">#REF!</definedName>
    <definedName name="NCVC3P">#REF!</definedName>
    <definedName name="NCVC3P_26" localSheetId="15">#REF!</definedName>
    <definedName name="NCVC3P_26" localSheetId="17">#REF!</definedName>
    <definedName name="NCVC3P_26">#REF!</definedName>
    <definedName name="NCVC3P_28" localSheetId="15">#REF!</definedName>
    <definedName name="NCVC3P_28" localSheetId="17">#REF!</definedName>
    <definedName name="NCVC3P_28">#REF!</definedName>
    <definedName name="NCVC3P_3">"$#REF!.$Q$43"</definedName>
    <definedName name="NCVCP" localSheetId="15">#REF!</definedName>
    <definedName name="NCVCP" localSheetId="17">#REF!</definedName>
    <definedName name="NCVCP">#REF!</definedName>
    <definedName name="nd" localSheetId="15">#REF!</definedName>
    <definedName name="nd" localSheetId="17">#REF!</definedName>
    <definedName name="nd">#REF!</definedName>
    <definedName name="nd_1" localSheetId="15">#REF!</definedName>
    <definedName name="nd_1" localSheetId="17">#REF!</definedName>
    <definedName name="nd_1">#REF!</definedName>
    <definedName name="nd_2" localSheetId="15">#REF!</definedName>
    <definedName name="nd_2" localSheetId="17">#REF!</definedName>
    <definedName name="nd_2">#REF!</definedName>
    <definedName name="nd_20" localSheetId="15">#REF!</definedName>
    <definedName name="nd_20" localSheetId="17">#REF!</definedName>
    <definedName name="nd_20">#REF!</definedName>
    <definedName name="nd_25" localSheetId="15">#REF!</definedName>
    <definedName name="nd_25" localSheetId="17">#REF!</definedName>
    <definedName name="nd_25">#REF!</definedName>
    <definedName name="nd_28" localSheetId="15">#REF!</definedName>
    <definedName name="nd_28" localSheetId="17">#REF!</definedName>
    <definedName name="nd_28">#REF!</definedName>
    <definedName name="nd_8" localSheetId="15">#REF!</definedName>
    <definedName name="nd_8" localSheetId="17">#REF!</definedName>
    <definedName name="nd_8">#REF!</definedName>
    <definedName name="nd_8_20" localSheetId="15">#REF!</definedName>
    <definedName name="nd_8_20" localSheetId="17">#REF!</definedName>
    <definedName name="nd_8_20">#REF!</definedName>
    <definedName name="nd_8_28" localSheetId="15">#REF!</definedName>
    <definedName name="nd_8_28" localSheetId="17">#REF!</definedName>
    <definedName name="nd_8_28">#REF!</definedName>
    <definedName name="nd_9" localSheetId="15">#REF!</definedName>
    <definedName name="nd_9" localSheetId="17">#REF!</definedName>
    <definedName name="nd_9">#REF!</definedName>
    <definedName name="nd_9_20" localSheetId="15">#REF!</definedName>
    <definedName name="nd_9_20" localSheetId="17">#REF!</definedName>
    <definedName name="nd_9_20">#REF!</definedName>
    <definedName name="nd_9_28" localSheetId="15">#REF!</definedName>
    <definedName name="nd_9_28" localSheetId="17">#REF!</definedName>
    <definedName name="nd_9_28">#REF!</definedName>
    <definedName name="ndat" localSheetId="15">#REF!</definedName>
    <definedName name="ndat" localSheetId="17">#REF!</definedName>
    <definedName name="ndat">#REF!</definedName>
    <definedName name="ndat_28" localSheetId="15">#REF!</definedName>
    <definedName name="ndat_28" localSheetId="17">#REF!</definedName>
    <definedName name="ndat_28">#REF!</definedName>
    <definedName name="ndc" localSheetId="15">#REF!</definedName>
    <definedName name="ndc" localSheetId="17">#REF!</definedName>
    <definedName name="ndc">#REF!</definedName>
    <definedName name="ndc_20" localSheetId="15">#REF!</definedName>
    <definedName name="ndc_20" localSheetId="17">#REF!</definedName>
    <definedName name="ndc_20">#REF!</definedName>
    <definedName name="NDFN" localSheetId="15">#REF!</definedName>
    <definedName name="NDFN" localSheetId="17">#REF!</definedName>
    <definedName name="NDFN">#REF!</definedName>
    <definedName name="NDFN_20" localSheetId="15">#REF!</definedName>
    <definedName name="NDFN_20" localSheetId="17">#REF!</definedName>
    <definedName name="NDFN_20">#REF!</definedName>
    <definedName name="NDFN_28" localSheetId="15">#REF!</definedName>
    <definedName name="NDFN_28" localSheetId="17">#REF!</definedName>
    <definedName name="NDFN_28">#REF!</definedName>
    <definedName name="NDFP" localSheetId="15">#REF!</definedName>
    <definedName name="NDFP" localSheetId="17">#REF!</definedName>
    <definedName name="NDFP">#REF!</definedName>
    <definedName name="NDFP_20" localSheetId="15">#REF!</definedName>
    <definedName name="NDFP_20" localSheetId="17">#REF!</definedName>
    <definedName name="NDFP_20">#REF!</definedName>
    <definedName name="NDFP_28" localSheetId="15">#REF!</definedName>
    <definedName name="NDFP_28" localSheetId="17">#REF!</definedName>
    <definedName name="NDFP_28">#REF!</definedName>
    <definedName name="Ndk" localSheetId="15">#REF!</definedName>
    <definedName name="Ndk" localSheetId="17">#REF!</definedName>
    <definedName name="Ndk">#REF!</definedName>
    <definedName name="Ndk_20" localSheetId="15">#REF!</definedName>
    <definedName name="Ndk_20" localSheetId="17">#REF!</definedName>
    <definedName name="Ndk_20">#REF!</definedName>
    <definedName name="Ndk_28" localSheetId="15">#REF!</definedName>
    <definedName name="Ndk_28" localSheetId="17">#REF!</definedName>
    <definedName name="Ndk_28">#REF!</definedName>
    <definedName name="Ne" localSheetId="15" hidden="1">{"'Sheet1'!$L$16"}</definedName>
    <definedName name="Ne" localSheetId="16" hidden="1">{"'Sheet1'!$L$16"}</definedName>
    <definedName name="Ne" localSheetId="17" hidden="1">{"'Sheet1'!$L$16"}</definedName>
    <definedName name="Ne" localSheetId="14" hidden="1">{"'Sheet1'!$L$16"}</definedName>
    <definedName name="Ne" hidden="1">{"'Sheet1'!$L$16"}</definedName>
    <definedName name="neff" localSheetId="15">#REF!</definedName>
    <definedName name="neff" localSheetId="17">#REF!</definedName>
    <definedName name="neff">#REF!</definedName>
    <definedName name="neff_28" localSheetId="15">#REF!</definedName>
    <definedName name="neff_28" localSheetId="17">#REF!</definedName>
    <definedName name="neff_28">#REF!</definedName>
    <definedName name="nenbt" localSheetId="15">#REF!</definedName>
    <definedName name="nenbt" localSheetId="17">#REF!</definedName>
    <definedName name="nenbt">#REF!</definedName>
    <definedName name="nenbt_28" localSheetId="15">#REF!</definedName>
    <definedName name="nenbt_28" localSheetId="17">#REF!</definedName>
    <definedName name="nenbt_28">#REF!</definedName>
    <definedName name="nenkhi" localSheetId="15">#REF!</definedName>
    <definedName name="nenkhi" localSheetId="17">#REF!</definedName>
    <definedName name="nenkhi">#REF!</definedName>
    <definedName name="nenkhi_20" localSheetId="15">#REF!</definedName>
    <definedName name="nenkhi_20" localSheetId="17">#REF!</definedName>
    <definedName name="nenkhi_20">#REF!</definedName>
    <definedName name="nenkhi_28" localSheetId="15">#REF!</definedName>
    <definedName name="nenkhi_28" localSheetId="17">#REF!</definedName>
    <definedName name="nenkhi_28">#REF!</definedName>
    <definedName name="nenkhi10" localSheetId="15">#REF!</definedName>
    <definedName name="nenkhi10" localSheetId="17">#REF!</definedName>
    <definedName name="nenkhi10">#REF!</definedName>
    <definedName name="nenkhi10m3" localSheetId="15">#REF!</definedName>
    <definedName name="nenkhi10m3" localSheetId="17">#REF!</definedName>
    <definedName name="nenkhi10m3">#REF!</definedName>
    <definedName name="nenkhi10m3_20" localSheetId="15">#REF!</definedName>
    <definedName name="nenkhi10m3_20" localSheetId="17">#REF!</definedName>
    <definedName name="nenkhi10m3_20">#REF!</definedName>
    <definedName name="nenkhi10m3_28" localSheetId="15">#REF!</definedName>
    <definedName name="nenkhi10m3_28" localSheetId="17">#REF!</definedName>
    <definedName name="nenkhi10m3_28">#REF!</definedName>
    <definedName name="nenkhi1200" localSheetId="15">#REF!</definedName>
    <definedName name="nenkhi1200" localSheetId="17">#REF!</definedName>
    <definedName name="nenkhi1200">#REF!</definedName>
    <definedName name="nenkhi1200_20" localSheetId="15">#REF!</definedName>
    <definedName name="nenkhi1200_20" localSheetId="17">#REF!</definedName>
    <definedName name="nenkhi1200_20">#REF!</definedName>
    <definedName name="nenkhi1200_28" localSheetId="15">#REF!</definedName>
    <definedName name="nenkhi1200_28" localSheetId="17">#REF!</definedName>
    <definedName name="nenkhi1200_28">#REF!</definedName>
    <definedName name="nenkhi17" localSheetId="15">#REF!</definedName>
    <definedName name="nenkhi17" localSheetId="17">#REF!</definedName>
    <definedName name="nenkhi17">#REF!</definedName>
    <definedName name="nenkhi17_20" localSheetId="15">#REF!</definedName>
    <definedName name="nenkhi17_20" localSheetId="17">#REF!</definedName>
    <definedName name="nenkhi17_20">#REF!</definedName>
    <definedName name="nenkhi17_28" localSheetId="15">#REF!</definedName>
    <definedName name="nenkhi17_28" localSheetId="17">#REF!</definedName>
    <definedName name="nenkhi17_28">#REF!</definedName>
    <definedName name="nenkhidz10m3" localSheetId="15">#REF!</definedName>
    <definedName name="nenkhidz10m3" localSheetId="17">#REF!</definedName>
    <definedName name="nenkhidz10m3">#REF!</definedName>
    <definedName name="nenkhidz10m3_20" localSheetId="15">#REF!</definedName>
    <definedName name="nenkhidz10m3_20" localSheetId="17">#REF!</definedName>
    <definedName name="nenkhidz10m3_20">#REF!</definedName>
    <definedName name="nenkhidz4m3" localSheetId="15">#REF!</definedName>
    <definedName name="nenkhidz4m3" localSheetId="17">#REF!</definedName>
    <definedName name="nenkhidz4m3">#REF!</definedName>
    <definedName name="nenkhidz4m3_20" localSheetId="15">#REF!</definedName>
    <definedName name="nenkhidz4m3_20" localSheetId="17">#REF!</definedName>
    <definedName name="nenkhidz4m3_20">#REF!</definedName>
    <definedName name="nenkhidz6m3" localSheetId="15">#REF!</definedName>
    <definedName name="nenkhidz6m3" localSheetId="17">#REF!</definedName>
    <definedName name="nenkhidz6m3">#REF!</definedName>
    <definedName name="nenkhidz6m3_20" localSheetId="15">#REF!</definedName>
    <definedName name="nenkhidz6m3_20" localSheetId="17">#REF!</definedName>
    <definedName name="nenkhidz6m3_20">#REF!</definedName>
    <definedName name="nenkhidz9m3" localSheetId="15">#REF!</definedName>
    <definedName name="nenkhidz9m3" localSheetId="17">#REF!</definedName>
    <definedName name="nenkhidz9m3">#REF!</definedName>
    <definedName name="nenkhidz9m3_20" localSheetId="15">#REF!</definedName>
    <definedName name="nenkhidz9m3_20" localSheetId="17">#REF!</definedName>
    <definedName name="nenkhidz9m3_20">#REF!</definedName>
    <definedName name="neo1_28" localSheetId="15">#REF!</definedName>
    <definedName name="neo1_28" localSheetId="17">#REF!</definedName>
    <definedName name="neo1_28">#REF!</definedName>
    <definedName name="neo32mm" localSheetId="15">#REF!</definedName>
    <definedName name="neo32mm" localSheetId="17">#REF!</definedName>
    <definedName name="neo32mm">#REF!</definedName>
    <definedName name="neo32mm_20" localSheetId="15">#REF!</definedName>
    <definedName name="neo32mm_20" localSheetId="17">#REF!</definedName>
    <definedName name="neo32mm_20">#REF!</definedName>
    <definedName name="neo32mm_28" localSheetId="15">#REF!</definedName>
    <definedName name="neo32mm_28" localSheetId="17">#REF!</definedName>
    <definedName name="neo32mm_28">#REF!</definedName>
    <definedName name="neo4T" localSheetId="15">#REF!</definedName>
    <definedName name="neo4T" localSheetId="17">#REF!</definedName>
    <definedName name="neo4T">#REF!</definedName>
    <definedName name="neo4T_20" localSheetId="15">#REF!</definedName>
    <definedName name="neo4T_20" localSheetId="17">#REF!</definedName>
    <definedName name="neo4T_20">#REF!</definedName>
    <definedName name="neo4T_28" localSheetId="15">#REF!</definedName>
    <definedName name="neo4T_28" localSheetId="17">#REF!</definedName>
    <definedName name="neo4T_28">#REF!</definedName>
    <definedName name="NET" localSheetId="15">#REF!</definedName>
    <definedName name="NET" localSheetId="16">#REF!</definedName>
    <definedName name="NET" localSheetId="17">#REF!</definedName>
    <definedName name="NET" localSheetId="14">#REF!</definedName>
    <definedName name="NET" localSheetId="19">#REF!</definedName>
    <definedName name="NET" localSheetId="20">#REF!</definedName>
    <definedName name="NET">#REF!</definedName>
    <definedName name="NET_1" localSheetId="15">#REF!</definedName>
    <definedName name="NET_1" localSheetId="16">#REF!</definedName>
    <definedName name="NET_1" localSheetId="17">#REF!</definedName>
    <definedName name="NET_1" localSheetId="14">#REF!</definedName>
    <definedName name="NET_1" localSheetId="19">#REF!</definedName>
    <definedName name="NET_1" localSheetId="20">#REF!</definedName>
    <definedName name="NET_1">#REF!</definedName>
    <definedName name="NET_1_26" localSheetId="15">#REF!</definedName>
    <definedName name="NET_1_26" localSheetId="17">#REF!</definedName>
    <definedName name="NET_1_26">#REF!</definedName>
    <definedName name="NET_1_28" localSheetId="15">#REF!</definedName>
    <definedName name="NET_1_28" localSheetId="17">#REF!</definedName>
    <definedName name="NET_1_28">#REF!</definedName>
    <definedName name="NET_26" localSheetId="15">#REF!</definedName>
    <definedName name="NET_26" localSheetId="17">#REF!</definedName>
    <definedName name="NET_26">#REF!</definedName>
    <definedName name="NET_28" localSheetId="15">#REF!</definedName>
    <definedName name="NET_28" localSheetId="17">#REF!</definedName>
    <definedName name="NET_28">#REF!</definedName>
    <definedName name="NET_ANA" localSheetId="15">#REF!</definedName>
    <definedName name="NET_ANA" localSheetId="16">#REF!</definedName>
    <definedName name="NET_ANA" localSheetId="17">#REF!</definedName>
    <definedName name="NET_ANA" localSheetId="14">#REF!</definedName>
    <definedName name="NET_ANA" localSheetId="19">#REF!</definedName>
    <definedName name="NET_ANA" localSheetId="20">#REF!</definedName>
    <definedName name="NET_ANA">#REF!</definedName>
    <definedName name="NET_ANA_1" localSheetId="15">#REF!</definedName>
    <definedName name="NET_ANA_1" localSheetId="16">#REF!</definedName>
    <definedName name="NET_ANA_1" localSheetId="17">#REF!</definedName>
    <definedName name="NET_ANA_1" localSheetId="14">#REF!</definedName>
    <definedName name="NET_ANA_1" localSheetId="19">#REF!</definedName>
    <definedName name="NET_ANA_1" localSheetId="20">#REF!</definedName>
    <definedName name="NET_ANA_1">#REF!</definedName>
    <definedName name="NET_ANA_1_26" localSheetId="15">#REF!</definedName>
    <definedName name="NET_ANA_1_26" localSheetId="17">#REF!</definedName>
    <definedName name="NET_ANA_1_26">#REF!</definedName>
    <definedName name="NET_ANA_1_28" localSheetId="15">#REF!</definedName>
    <definedName name="NET_ANA_1_28" localSheetId="17">#REF!</definedName>
    <definedName name="NET_ANA_1_28">#REF!</definedName>
    <definedName name="NET_ANA_2" localSheetId="15">#REF!</definedName>
    <definedName name="NET_ANA_2" localSheetId="16">#REF!</definedName>
    <definedName name="NET_ANA_2" localSheetId="17">#REF!</definedName>
    <definedName name="NET_ANA_2" localSheetId="14">#REF!</definedName>
    <definedName name="NET_ANA_2" localSheetId="19">#REF!</definedName>
    <definedName name="NET_ANA_2" localSheetId="20">#REF!</definedName>
    <definedName name="NET_ANA_2">#REF!</definedName>
    <definedName name="NET_ANA_2_26" localSheetId="15">#REF!</definedName>
    <definedName name="NET_ANA_2_26" localSheetId="17">#REF!</definedName>
    <definedName name="NET_ANA_2_26">#REF!</definedName>
    <definedName name="NET_ANA_2_28" localSheetId="15">#REF!</definedName>
    <definedName name="NET_ANA_2_28" localSheetId="17">#REF!</definedName>
    <definedName name="NET_ANA_2_28">#REF!</definedName>
    <definedName name="NET_ANA_26" localSheetId="15">#REF!</definedName>
    <definedName name="NET_ANA_26" localSheetId="17">#REF!</definedName>
    <definedName name="NET_ANA_26">#REF!</definedName>
    <definedName name="NET_ANA_28" localSheetId="15">#REF!</definedName>
    <definedName name="NET_ANA_28" localSheetId="17">#REF!</definedName>
    <definedName name="NET_ANA_28">#REF!</definedName>
    <definedName name="NET2_26" localSheetId="15">#REF!</definedName>
    <definedName name="NET2_26" localSheetId="17">#REF!</definedName>
    <definedName name="NET2_26">#REF!</definedName>
    <definedName name="NET2_28" localSheetId="15">#REF!</definedName>
    <definedName name="NET2_28" localSheetId="17">#REF!</definedName>
    <definedName name="NET2_28">#REF!</definedName>
    <definedName name="new" localSheetId="15" hidden="1">{"'Sheet1'!$L$16"}</definedName>
    <definedName name="new" localSheetId="16" hidden="1">{"'Sheet1'!$L$16"}</definedName>
    <definedName name="new" localSheetId="17" hidden="1">{"'Sheet1'!$L$16"}</definedName>
    <definedName name="new" localSheetId="14" hidden="1">{"'Sheet1'!$L$16"}</definedName>
    <definedName name="new" hidden="1">{"'Sheet1'!$L$16"}</definedName>
    <definedName name="NEXT" localSheetId="15">#REF!</definedName>
    <definedName name="NEXT" localSheetId="17">#REF!</definedName>
    <definedName name="NEXT">#REF!</definedName>
    <definedName name="NEXT_20" localSheetId="15">#REF!</definedName>
    <definedName name="NEXT_20" localSheetId="17">#REF!</definedName>
    <definedName name="NEXT_20">#REF!</definedName>
    <definedName name="NEXT_28" localSheetId="15">#REF!</definedName>
    <definedName name="NEXT_28" localSheetId="17">#REF!</definedName>
    <definedName name="NEXT_28">#REF!</definedName>
    <definedName name="ng">#N/A</definedName>
    <definedName name="NG_THANG" localSheetId="15">#REF!</definedName>
    <definedName name="NG_THANG" localSheetId="17">#REF!</definedName>
    <definedName name="NG_THANG">#REF!</definedName>
    <definedName name="NG_THANG_20" localSheetId="15">#REF!</definedName>
    <definedName name="NG_THANG_20" localSheetId="17">#REF!</definedName>
    <definedName name="NG_THANG_20">#REF!</definedName>
    <definedName name="NG_THANG_28" localSheetId="15">#REF!</definedName>
    <definedName name="NG_THANG_28" localSheetId="17">#REF!</definedName>
    <definedName name="NG_THANG_28">#REF!</definedName>
    <definedName name="Ng_y" localSheetId="15">#REF!</definedName>
    <definedName name="Ng_y" localSheetId="17">#REF!</definedName>
    <definedName name="Ng_y">#REF!</definedName>
    <definedName name="ng1." localSheetId="15">#REF!</definedName>
    <definedName name="ng1." localSheetId="17">#REF!</definedName>
    <definedName name="ng1.">#REF!</definedName>
    <definedName name="ng2." localSheetId="15">#REF!</definedName>
    <definedName name="ng2." localSheetId="17">#REF!</definedName>
    <definedName name="ng2.">#REF!</definedName>
    <definedName name="NGANHANG" localSheetId="15">OFFSET(#REF!,COUNTIF(#REF!,"&lt;&gt;0")-1,0,1)</definedName>
    <definedName name="NGANHANG" localSheetId="17">OFFSET(#REF!,COUNTIF(#REF!,"&lt;&gt;0")-1,0,1)</definedName>
    <definedName name="NGANHANG">OFFSET(#REF!,COUNTIF(#REF!,"&lt;&gt;0")-1,0,1)</definedName>
    <definedName name="NGAØY" localSheetId="15">#REF!</definedName>
    <definedName name="NGAØY" localSheetId="17">#REF!</definedName>
    <definedName name="NGAØY">#REF!</definedName>
    <definedName name="NGAØY_02" localSheetId="15">#REF!</definedName>
    <definedName name="NGAØY_02" localSheetId="17">#REF!</definedName>
    <definedName name="NGAØY_02">#REF!</definedName>
    <definedName name="NGAØY_02_20" localSheetId="15">#REF!</definedName>
    <definedName name="NGAØY_02_20" localSheetId="17">#REF!</definedName>
    <definedName name="NGAØY_02_20">#REF!</definedName>
    <definedName name="NGAØY_02_28" localSheetId="15">#REF!</definedName>
    <definedName name="NGAØY_02_28" localSheetId="17">#REF!</definedName>
    <definedName name="NGAØY_02_28">#REF!</definedName>
    <definedName name="ngau" localSheetId="15">#REF!</definedName>
    <definedName name="ngau" localSheetId="17">#REF!</definedName>
    <definedName name="ngau">#REF!</definedName>
    <definedName name="Ngay" localSheetId="15">#REF!</definedName>
    <definedName name="Ngay" localSheetId="16">#REF!</definedName>
    <definedName name="Ngay" localSheetId="17">#REF!</definedName>
    <definedName name="Ngay" localSheetId="14">#REF!</definedName>
    <definedName name="Ngay" localSheetId="20">#REF!</definedName>
    <definedName name="Ngay">#REF!</definedName>
    <definedName name="nghi_bq" localSheetId="15">#REF!</definedName>
    <definedName name="nghi_bq" localSheetId="17">#REF!</definedName>
    <definedName name="nghi_bq">#REF!</definedName>
    <definedName name="nghi_bv" localSheetId="15">#REF!</definedName>
    <definedName name="nghi_bv" localSheetId="17">#REF!</definedName>
    <definedName name="nghi_bv">#REF!</definedName>
    <definedName name="nghi_ck" localSheetId="15">#REF!</definedName>
    <definedName name="nghi_ck" localSheetId="17">#REF!</definedName>
    <definedName name="nghi_ck">#REF!</definedName>
    <definedName name="nghi_d1" localSheetId="15">#REF!</definedName>
    <definedName name="nghi_d1" localSheetId="17">#REF!</definedName>
    <definedName name="nghi_d1">#REF!</definedName>
    <definedName name="nghi_d2" localSheetId="15">#REF!</definedName>
    <definedName name="nghi_d2" localSheetId="17">#REF!</definedName>
    <definedName name="nghi_d2">#REF!</definedName>
    <definedName name="nghi_d3" localSheetId="15">#REF!</definedName>
    <definedName name="nghi_d3" localSheetId="17">#REF!</definedName>
    <definedName name="nghi_d3">#REF!</definedName>
    <definedName name="nghi_dl" localSheetId="15">#REF!</definedName>
    <definedName name="nghi_dl" localSheetId="17">#REF!</definedName>
    <definedName name="nghi_dl">#REF!</definedName>
    <definedName name="nghi_kcs" localSheetId="15">#REF!</definedName>
    <definedName name="nghi_kcs" localSheetId="17">#REF!</definedName>
    <definedName name="nghi_kcs">#REF!</definedName>
    <definedName name="nghi_nb" localSheetId="15">#REF!</definedName>
    <definedName name="nghi_nb" localSheetId="17">#REF!</definedName>
    <definedName name="nghi_nb">#REF!</definedName>
    <definedName name="nghi_ngio" localSheetId="15">#REF!</definedName>
    <definedName name="nghi_ngio" localSheetId="17">#REF!</definedName>
    <definedName name="nghi_ngio">#REF!</definedName>
    <definedName name="nghi_nv" localSheetId="15">#REF!</definedName>
    <definedName name="nghi_nv" localSheetId="17">#REF!</definedName>
    <definedName name="nghi_nv">#REF!</definedName>
    <definedName name="nghi_t3" localSheetId="15">#REF!</definedName>
    <definedName name="nghi_t3" localSheetId="17">#REF!</definedName>
    <definedName name="nghi_t3">#REF!</definedName>
    <definedName name="nghi_t4" localSheetId="15">#REF!</definedName>
    <definedName name="nghi_t4" localSheetId="17">#REF!</definedName>
    <definedName name="nghi_t4">#REF!</definedName>
    <definedName name="nghi_t5" localSheetId="15">#REF!</definedName>
    <definedName name="nghi_t5" localSheetId="17">#REF!</definedName>
    <definedName name="nghi_t5">#REF!</definedName>
    <definedName name="nghi_t6" localSheetId="15">#REF!</definedName>
    <definedName name="nghi_t6" localSheetId="17">#REF!</definedName>
    <definedName name="nghi_t6">#REF!</definedName>
    <definedName name="nghi_tc" localSheetId="15">#REF!</definedName>
    <definedName name="nghi_tc" localSheetId="17">#REF!</definedName>
    <definedName name="nghi_tc">#REF!</definedName>
    <definedName name="nghi_tm" localSheetId="15">#REF!</definedName>
    <definedName name="nghi_tm" localSheetId="17">#REF!</definedName>
    <definedName name="nghi_tm">#REF!</definedName>
    <definedName name="nghi_vs" localSheetId="15">#REF!</definedName>
    <definedName name="nghi_vs" localSheetId="17">#REF!</definedName>
    <definedName name="nghi_vs">#REF!</definedName>
    <definedName name="nghi_xh" localSheetId="15">#REF!</definedName>
    <definedName name="nghi_xh" localSheetId="17">#REF!</definedName>
    <definedName name="nghi_xh">#REF!</definedName>
    <definedName name="nght" localSheetId="15">#REF!</definedName>
    <definedName name="nght" localSheetId="16">#REF!</definedName>
    <definedName name="nght" localSheetId="17">#REF!</definedName>
    <definedName name="nght" localSheetId="14">#REF!</definedName>
    <definedName name="nght" localSheetId="20">#REF!</definedName>
    <definedName name="nght">#REF!</definedName>
    <definedName name="ngu" localSheetId="15" hidden="1">{"'Sheet1'!$L$16"}</definedName>
    <definedName name="ngu" localSheetId="16" hidden="1">{"'Sheet1'!$L$16"}</definedName>
    <definedName name="ngu" localSheetId="17" hidden="1">{"'Sheet1'!$L$16"}</definedName>
    <definedName name="ngu" localSheetId="14" hidden="1">{"'Sheet1'!$L$16"}</definedName>
    <definedName name="ngu" hidden="1">{"'Sheet1'!$L$16"}</definedName>
    <definedName name="NGUYEÃN_THANH" localSheetId="15">#REF!</definedName>
    <definedName name="NGUYEÃN_THANH" localSheetId="17">#REF!</definedName>
    <definedName name="NGUYEÃN_THANH">#REF!</definedName>
    <definedName name="NH" localSheetId="15">#REF!</definedName>
    <definedName name="NH" localSheetId="16">#REF!</definedName>
    <definedName name="NH" localSheetId="17">#REF!</definedName>
    <definedName name="NH" localSheetId="14">#REF!</definedName>
    <definedName name="NH" localSheetId="19">#REF!</definedName>
    <definedName name="NH" localSheetId="20">#REF!</definedName>
    <definedName name="NH">#REF!</definedName>
    <definedName name="NH_20" localSheetId="15">#REF!</definedName>
    <definedName name="NH_20" localSheetId="17">#REF!</definedName>
    <definedName name="NH_20">#REF!</definedName>
    <definedName name="Nh_n_cáng" localSheetId="15">#REF!</definedName>
    <definedName name="Nh_n_cáng" localSheetId="17">#REF!</definedName>
    <definedName name="Nh_n_cáng">#REF!</definedName>
    <definedName name="Nh_n_cáng_20" localSheetId="15">#REF!</definedName>
    <definedName name="Nh_n_cáng_20" localSheetId="17">#REF!</definedName>
    <definedName name="Nh_n_cáng_20">#REF!</definedName>
    <definedName name="Nh_n_cáng_28" localSheetId="15">#REF!</definedName>
    <definedName name="Nh_n_cáng_28" localSheetId="17">#REF!</definedName>
    <definedName name="Nh_n_cáng_28">#REF!</definedName>
    <definedName name="nh30_2" localSheetId="15">#REF!</definedName>
    <definedName name="nh30_2" localSheetId="17">#REF!</definedName>
    <definedName name="nh30_2">#REF!</definedName>
    <definedName name="nh30_2_28" localSheetId="15">#REF!</definedName>
    <definedName name="nh30_2_28" localSheetId="17">#REF!</definedName>
    <definedName name="nh30_2_28">#REF!</definedName>
    <definedName name="NHAÂN_COÂNG" localSheetId="15">'B2 NSĐP 24 Het TG'!BTRAM</definedName>
    <definedName name="NHAÂN_COÂNG" localSheetId="16">'B2c NSĐP 25-HDND keo dai'!BTRAM</definedName>
    <definedName name="NHAÂN_COÂNG" localSheetId="17">'B4 NSĐP Tang thu'!BTRAM</definedName>
    <definedName name="NHAÂN_COÂNG" localSheetId="14">'B45'!BTRAM</definedName>
    <definedName name="NHAÂN_COÂNG" localSheetId="20">'B8_TH VSN'!BTRAM</definedName>
    <definedName name="NHAÂN_COÂNG">BTRAM</definedName>
    <definedName name="NHAÂN_COÂNG_20" localSheetId="15">'B2 NSĐP 24 Het TG'!BTRAM_20</definedName>
    <definedName name="NHAÂN_COÂNG_20" localSheetId="16">BTRAM_20</definedName>
    <definedName name="NHAÂN_COÂNG_20" localSheetId="17">'B4 NSĐP Tang thu'!BTRAM_20</definedName>
    <definedName name="NHAÂN_COÂNG_20">BTRAM_20</definedName>
    <definedName name="NHAÂN_COÂNG_22">#N/A</definedName>
    <definedName name="NHAÂN_COÂNG_28" localSheetId="15">'B2 NSĐP 24 Het TG'!BTRAM_28</definedName>
    <definedName name="NHAÂN_COÂNG_28" localSheetId="16">BTRAM_28</definedName>
    <definedName name="NHAÂN_COÂNG_28" localSheetId="17">'B4 NSĐP Tang thu'!BTRAM_28</definedName>
    <definedName name="NHAÂN_COÂNG_28">BTRAM_28</definedName>
    <definedName name="NHAÄP" localSheetId="15">#REF!</definedName>
    <definedName name="NHAÄP" localSheetId="16">#REF!</definedName>
    <definedName name="NHAÄP" localSheetId="17">#REF!</definedName>
    <definedName name="NHAÄP">#REF!</definedName>
    <definedName name="NHAÄP_20" localSheetId="15">#REF!</definedName>
    <definedName name="NHAÄP_20" localSheetId="17">#REF!</definedName>
    <definedName name="NHAÄP_20">#REF!</definedName>
    <definedName name="NHAÄP_28" localSheetId="15">#REF!</definedName>
    <definedName name="NHAÄP_28" localSheetId="17">#REF!</definedName>
    <definedName name="NHAÄP_28">#REF!</definedName>
    <definedName name="nhan" localSheetId="15">#REF!</definedName>
    <definedName name="nhan" localSheetId="16">#REF!</definedName>
    <definedName name="nhan" localSheetId="17">#REF!</definedName>
    <definedName name="nhan" localSheetId="14">#REF!</definedName>
    <definedName name="nhan">#REF!</definedName>
    <definedName name="Nhan_xet_cua_dai">"Picture 1"</definedName>
    <definedName name="Nhancong" localSheetId="15">#REF!</definedName>
    <definedName name="Nhancong" localSheetId="17">#REF!</definedName>
    <definedName name="Nhancong">#REF!</definedName>
    <definedName name="NHANH2_CG4" localSheetId="15" hidden="1">{"'Sheet1'!$L$16"}</definedName>
    <definedName name="NHANH2_CG4" localSheetId="16" hidden="1">{"'Sheet1'!$L$16"}</definedName>
    <definedName name="NHANH2_CG4" localSheetId="17" hidden="1">{"'Sheet1'!$L$16"}</definedName>
    <definedName name="NHANH2_CG4" localSheetId="14" hidden="1">{"'Sheet1'!$L$16"}</definedName>
    <definedName name="NHANH2_CG4" hidden="1">{"'Sheet1'!$L$16"}</definedName>
    <definedName name="nhap1">#N/A</definedName>
    <definedName name="nhap2">#N/A</definedName>
    <definedName name="nhapcb">#N/A</definedName>
    <definedName name="NHAPHANG" localSheetId="15">#REF!</definedName>
    <definedName name="NHAPHANG" localSheetId="17">#REF!</definedName>
    <definedName name="NHAPHANG">#REF!</definedName>
    <definedName name="NHAPHANGKMAI" localSheetId="15">#REF!</definedName>
    <definedName name="NHAPHANGKMAI" localSheetId="17">#REF!</definedName>
    <definedName name="NHAPHANGKMAI">#REF!</definedName>
    <definedName name="nhapthan" localSheetId="15">#REF!</definedName>
    <definedName name="nhapthan" localSheetId="16">#REF!</definedName>
    <definedName name="nhapthan" localSheetId="17">#REF!</definedName>
    <definedName name="nhapthan" localSheetId="14">#REF!</definedName>
    <definedName name="nhapthan" localSheetId="20">#REF!</definedName>
    <definedName name="nhapthan">#REF!</definedName>
    <definedName name="nhfffd" localSheetId="15">{"DZ-TDTB2.XLS","Dcksat.xls"}</definedName>
    <definedName name="nhfffd" localSheetId="16">{"DZ-TDTB2.XLS","Dcksat.xls"}</definedName>
    <definedName name="nhfffd" localSheetId="17">{"DZ-TDTB2.XLS","Dcksat.xls"}</definedName>
    <definedName name="nhfffd" localSheetId="14">{"DZ-TDTB2.XLS","Dcksat.xls"}</definedName>
    <definedName name="nhfffd">{"DZ-TDTB2.XLS","Dcksat.xls"}</definedName>
    <definedName name="nhfffd_20" localSheetId="16">{"DZ-TDTB2.XLS","Dcksat.xls"}</definedName>
    <definedName name="nhfffd_20" localSheetId="17">{"DZ-TDTB2.XLS","Dcksat.xls"}</definedName>
    <definedName name="nhfffd_20">{"DZ-TDTB2.XLS","Dcksat.xls"}</definedName>
    <definedName name="nhfffd_22" localSheetId="16">{"DZ-TDTB2.XLS","Dcksat.xls"}</definedName>
    <definedName name="nhfffd_22" localSheetId="17">{"DZ-TDTB2.XLS","Dcksat.xls"}</definedName>
    <definedName name="nhfffd_22">{"DZ-TDTB2.XLS","Dcksat.xls"}</definedName>
    <definedName name="nhfffd_28" localSheetId="16">{"DZ-TDTB2.XLS","Dcksat.xls"}</definedName>
    <definedName name="nhfffd_28" localSheetId="17">{"DZ-TDTB2.XLS","Dcksat.xls"}</definedName>
    <definedName name="nhfffd_28">{"DZ-TDTB2.XLS","Dcksat.xls"}</definedName>
    <definedName name="nhn" localSheetId="15">#REF!</definedName>
    <definedName name="nhn" localSheetId="16">#REF!</definedName>
    <definedName name="nhn" localSheetId="17">#REF!</definedName>
    <definedName name="nhn" localSheetId="14">#REF!</definedName>
    <definedName name="nhn" localSheetId="19">#REF!</definedName>
    <definedName name="nhn" localSheetId="20">#REF!</definedName>
    <definedName name="nhn">#REF!</definedName>
    <definedName name="nhn_26" localSheetId="15">#REF!</definedName>
    <definedName name="nhn_26" localSheetId="17">#REF!</definedName>
    <definedName name="nhn_26">#REF!</definedName>
    <definedName name="nhn_28" localSheetId="15">#REF!</definedName>
    <definedName name="nhn_28" localSheetId="17">#REF!</definedName>
    <definedName name="nhn_28">#REF!</definedName>
    <definedName name="nhn_3">"$#REF!.$#REF!$#REF!"</definedName>
    <definedName name="nhnnc">NA()</definedName>
    <definedName name="nhnnc_26" localSheetId="15">#REF!</definedName>
    <definedName name="nhnnc_26" localSheetId="17">#REF!</definedName>
    <definedName name="nhnnc_26">#REF!</definedName>
    <definedName name="nhnnc_28" localSheetId="15">#REF!</definedName>
    <definedName name="nhnnc_28" localSheetId="17">#REF!</definedName>
    <definedName name="nhnnc_28">#REF!</definedName>
    <definedName name="nhnnc_3">NA()</definedName>
    <definedName name="nhnvl">NA()</definedName>
    <definedName name="nhnvl_26" localSheetId="15">#REF!</definedName>
    <definedName name="nhnvl_26" localSheetId="17">#REF!</definedName>
    <definedName name="nhnvl_26">#REF!</definedName>
    <definedName name="nhnvl_28" localSheetId="15">#REF!</definedName>
    <definedName name="nhnvl_28" localSheetId="17">#REF!</definedName>
    <definedName name="nhnvl_28">#REF!</definedName>
    <definedName name="nhnvl_3">NA()</definedName>
    <definedName name="NHot" localSheetId="15">#REF!</definedName>
    <definedName name="NHot" localSheetId="16">#REF!</definedName>
    <definedName name="NHot" localSheetId="17">#REF!</definedName>
    <definedName name="NHot" localSheetId="14">#REF!</definedName>
    <definedName name="NHot" localSheetId="19">#REF!</definedName>
    <definedName name="NHot" localSheetId="20">#REF!</definedName>
    <definedName name="NHot">#REF!</definedName>
    <definedName name="NHot_20" localSheetId="15">#REF!</definedName>
    <definedName name="NHot_20" localSheetId="17">#REF!</definedName>
    <definedName name="NHot_20">#REF!</definedName>
    <definedName name="nhu" localSheetId="15">#REF!</definedName>
    <definedName name="nhu" localSheetId="17">#REF!</definedName>
    <definedName name="nhu">#REF!</definedName>
    <definedName name="nhu_20" localSheetId="15">#REF!</definedName>
    <definedName name="nhu_20" localSheetId="17">#REF!</definedName>
    <definedName name="nhu_20">#REF!</definedName>
    <definedName name="nhu_28" localSheetId="15">#REF!</definedName>
    <definedName name="nhu_28" localSheetId="17">#REF!</definedName>
    <definedName name="nhu_28">#REF!</definedName>
    <definedName name="nhua" localSheetId="15">#REF!</definedName>
    <definedName name="nhua" localSheetId="17">#REF!</definedName>
    <definedName name="nhua">#REF!</definedName>
    <definedName name="nhua_20" localSheetId="15">#REF!</definedName>
    <definedName name="nhua_20" localSheetId="17">#REF!</definedName>
    <definedName name="nhua_20">#REF!</definedName>
    <definedName name="nhua_28" localSheetId="15">#REF!</definedName>
    <definedName name="nhua_28" localSheetId="17">#REF!</definedName>
    <definedName name="nhua_28">#REF!</definedName>
    <definedName name="nhuad" localSheetId="15">#REF!</definedName>
    <definedName name="nhuad" localSheetId="17">#REF!</definedName>
    <definedName name="nhuad">#REF!</definedName>
    <definedName name="nhuad_20" localSheetId="15">#REF!</definedName>
    <definedName name="nhuad_20" localSheetId="17">#REF!</definedName>
    <definedName name="nhuad_20">#REF!</definedName>
    <definedName name="nhuad_28" localSheetId="15">#REF!</definedName>
    <definedName name="nhuad_28" localSheetId="17">#REF!</definedName>
    <definedName name="nhuad_28">#REF!</definedName>
    <definedName name="Nhuadan" localSheetId="15">#REF!</definedName>
    <definedName name="Nhuadan" localSheetId="17">#REF!</definedName>
    <definedName name="Nhuadan">#REF!</definedName>
    <definedName name="nhuaduong" localSheetId="15">#REF!</definedName>
    <definedName name="nhuaduong" localSheetId="17">#REF!</definedName>
    <definedName name="nhuaduong">#REF!</definedName>
    <definedName name="nhuaRC250" localSheetId="15">#REF!</definedName>
    <definedName name="nhuaRC250" localSheetId="17">#REF!</definedName>
    <definedName name="nhuaRC250">#REF!</definedName>
    <definedName name="Nhucaudonvi" localSheetId="15">#REF!</definedName>
    <definedName name="Nhucaudonvi" localSheetId="17">#REF!</definedName>
    <definedName name="Nhucaudonvi">#REF!</definedName>
    <definedName name="nhutuong" localSheetId="15">#REF!</definedName>
    <definedName name="nhutuong" localSheetId="17">#REF!</definedName>
    <definedName name="nhutuong">#REF!</definedName>
    <definedName name="nhutuong_20" localSheetId="15">#REF!</definedName>
    <definedName name="nhutuong_20" localSheetId="17">#REF!</definedName>
    <definedName name="nhutuong_20">#REF!</definedName>
    <definedName name="nhutuong_28" localSheetId="15">#REF!</definedName>
    <definedName name="nhutuong_28" localSheetId="17">#REF!</definedName>
    <definedName name="nhutuong_28">#REF!</definedName>
    <definedName name="nig" localSheetId="15">#REF!</definedName>
    <definedName name="nig" localSheetId="16">#REF!</definedName>
    <definedName name="nig" localSheetId="17">#REF!</definedName>
    <definedName name="nig" localSheetId="14">#REF!</definedName>
    <definedName name="nig" localSheetId="19">#REF!</definedName>
    <definedName name="nig" localSheetId="20">#REF!</definedName>
    <definedName name="nig">#REF!</definedName>
    <definedName name="nig_26" localSheetId="15">#REF!</definedName>
    <definedName name="nig_26" localSheetId="17">#REF!</definedName>
    <definedName name="nig_26">#REF!</definedName>
    <definedName name="nig_28" localSheetId="15">#REF!</definedName>
    <definedName name="nig_28" localSheetId="17">#REF!</definedName>
    <definedName name="nig_28">#REF!</definedName>
    <definedName name="nig_3">"$#REF!.$#REF!$#REF!"</definedName>
    <definedName name="NIG13p_28" localSheetId="15">#REF!</definedName>
    <definedName name="NIG13p_28" localSheetId="17">#REF!</definedName>
    <definedName name="NIG13p_28">#REF!</definedName>
    <definedName name="nig1p" localSheetId="15">#REF!</definedName>
    <definedName name="nig1p" localSheetId="16">#REF!</definedName>
    <definedName name="nig1p" localSheetId="17">#REF!</definedName>
    <definedName name="nig1p" localSheetId="14">#REF!</definedName>
    <definedName name="nig1p" localSheetId="19">#REF!</definedName>
    <definedName name="nig1p" localSheetId="20">#REF!</definedName>
    <definedName name="nig1p">#REF!</definedName>
    <definedName name="nig1p_26" localSheetId="15">#REF!</definedName>
    <definedName name="nig1p_26" localSheetId="17">#REF!</definedName>
    <definedName name="nig1p_26">#REF!</definedName>
    <definedName name="nig1p_28" localSheetId="15">#REF!</definedName>
    <definedName name="nig1p_28" localSheetId="17">#REF!</definedName>
    <definedName name="nig1p_28">#REF!</definedName>
    <definedName name="nig1p_3">"$#REF!.$S$290"</definedName>
    <definedName name="nig3p" localSheetId="15">#REF!</definedName>
    <definedName name="nig3p" localSheetId="16">#REF!</definedName>
    <definedName name="nig3p" localSheetId="17">#REF!</definedName>
    <definedName name="nig3p" localSheetId="14">#REF!</definedName>
    <definedName name="nig3p" localSheetId="19">#REF!</definedName>
    <definedName name="nig3p" localSheetId="20">#REF!</definedName>
    <definedName name="nig3p">#REF!</definedName>
    <definedName name="nig3p_26" localSheetId="15">#REF!</definedName>
    <definedName name="nig3p_26" localSheetId="17">#REF!</definedName>
    <definedName name="nig3p_26">#REF!</definedName>
    <definedName name="nig3p_28" localSheetId="15">#REF!</definedName>
    <definedName name="nig3p_28" localSheetId="17">#REF!</definedName>
    <definedName name="nig3p_28">#REF!</definedName>
    <definedName name="nig3p_3">"$#REF!.$T$110"</definedName>
    <definedName name="night" localSheetId="15">#REF!</definedName>
    <definedName name="night" localSheetId="17">#REF!</definedName>
    <definedName name="night">#REF!</definedName>
    <definedName name="night." localSheetId="15">#REF!</definedName>
    <definedName name="night." localSheetId="17">#REF!</definedName>
    <definedName name="night.">#REF!</definedName>
    <definedName name="nightnc">NA()</definedName>
    <definedName name="nightnc_26" localSheetId="15">#REF!</definedName>
    <definedName name="nightnc_26" localSheetId="17">#REF!</definedName>
    <definedName name="nightnc_26">#REF!</definedName>
    <definedName name="nightnc_28" localSheetId="15">#REF!</definedName>
    <definedName name="nightnc_28" localSheetId="17">#REF!</definedName>
    <definedName name="nightnc_28">#REF!</definedName>
    <definedName name="nightnc_3">NA()</definedName>
    <definedName name="nightvl">NA()</definedName>
    <definedName name="nightvl_26" localSheetId="15">#REF!</definedName>
    <definedName name="nightvl_26" localSheetId="17">#REF!</definedName>
    <definedName name="nightvl_26">#REF!</definedName>
    <definedName name="nightvl_28" localSheetId="15">#REF!</definedName>
    <definedName name="nightvl_28" localSheetId="17">#REF!</definedName>
    <definedName name="nightvl_28">#REF!</definedName>
    <definedName name="nightvl_3">NA()</definedName>
    <definedName name="NIGnc" localSheetId="15">#REF!</definedName>
    <definedName name="NIGnc" localSheetId="17">#REF!</definedName>
    <definedName name="NIGnc">#REF!</definedName>
    <definedName name="NIGnc_20" localSheetId="15">#REF!</definedName>
    <definedName name="NIGnc_20" localSheetId="17">#REF!</definedName>
    <definedName name="NIGnc_20">#REF!</definedName>
    <definedName name="NIGnc_28" localSheetId="15">#REF!</definedName>
    <definedName name="NIGnc_28" localSheetId="17">#REF!</definedName>
    <definedName name="NIGnc_28">#REF!</definedName>
    <definedName name="nignc1p" localSheetId="15">#REF!</definedName>
    <definedName name="nignc1p" localSheetId="16">#REF!</definedName>
    <definedName name="nignc1p" localSheetId="17">#REF!</definedName>
    <definedName name="nignc1p" localSheetId="14">#REF!</definedName>
    <definedName name="nignc1p" localSheetId="19">#REF!</definedName>
    <definedName name="nignc1p" localSheetId="20">#REF!</definedName>
    <definedName name="nignc1p">#REF!</definedName>
    <definedName name="nignc1p_26" localSheetId="15">#REF!</definedName>
    <definedName name="nignc1p_26" localSheetId="17">#REF!</definedName>
    <definedName name="nignc1p_26">#REF!</definedName>
    <definedName name="nignc1p_28" localSheetId="15">#REF!</definedName>
    <definedName name="nignc1p_28" localSheetId="17">#REF!</definedName>
    <definedName name="nignc1p_28">#REF!</definedName>
    <definedName name="nignc1p_3">"$#REF!.$G$176"</definedName>
    <definedName name="nignc3p_1" localSheetId="15">#REF!</definedName>
    <definedName name="nignc3p_1" localSheetId="17">#REF!</definedName>
    <definedName name="nignc3p_1">#REF!</definedName>
    <definedName name="nignc3p_2" localSheetId="15">#REF!</definedName>
    <definedName name="nignc3p_2" localSheetId="17">#REF!</definedName>
    <definedName name="nignc3p_2">#REF!</definedName>
    <definedName name="nignc3p_20" localSheetId="15">#REF!</definedName>
    <definedName name="nignc3p_20" localSheetId="17">#REF!</definedName>
    <definedName name="nignc3p_20">#REF!</definedName>
    <definedName name="nignc3p_25" localSheetId="15">#REF!</definedName>
    <definedName name="nignc3p_25" localSheetId="17">#REF!</definedName>
    <definedName name="nignc3p_25">#REF!</definedName>
    <definedName name="nignc3p_26" localSheetId="15">#REF!</definedName>
    <definedName name="nignc3p_26" localSheetId="17">#REF!</definedName>
    <definedName name="nignc3p_26">#REF!</definedName>
    <definedName name="nignc3p_28" localSheetId="15">#REF!</definedName>
    <definedName name="nignc3p_28" localSheetId="17">#REF!</definedName>
    <definedName name="nignc3p_28">#REF!</definedName>
    <definedName name="nignc3p_3_1" localSheetId="15">#REF!</definedName>
    <definedName name="nignc3p_3_1" localSheetId="17">#REF!</definedName>
    <definedName name="nignc3p_3_1">#REF!</definedName>
    <definedName name="nignc3p_3_2" localSheetId="15">#REF!</definedName>
    <definedName name="nignc3p_3_2" localSheetId="17">#REF!</definedName>
    <definedName name="nignc3p_3_2">#REF!</definedName>
    <definedName name="nignc3p_3_20" localSheetId="15">#REF!</definedName>
    <definedName name="nignc3p_3_20" localSheetId="17">#REF!</definedName>
    <definedName name="nignc3p_3_20">#REF!</definedName>
    <definedName name="nignc3p_3_25" localSheetId="15">#REF!</definedName>
    <definedName name="nignc3p_3_25" localSheetId="17">#REF!</definedName>
    <definedName name="nignc3p_3_25">#REF!</definedName>
    <definedName name="NIGvc" localSheetId="15">#REF!</definedName>
    <definedName name="NIGvc" localSheetId="17">#REF!</definedName>
    <definedName name="NIGvc">#REF!</definedName>
    <definedName name="NIGvc_20" localSheetId="15">#REF!</definedName>
    <definedName name="NIGvc_20" localSheetId="17">#REF!</definedName>
    <definedName name="NIGvc_20">#REF!</definedName>
    <definedName name="NIGvc_28" localSheetId="15">#REF!</definedName>
    <definedName name="NIGvc_28" localSheetId="17">#REF!</definedName>
    <definedName name="NIGvc_28">#REF!</definedName>
    <definedName name="NIGvl" localSheetId="15">#REF!</definedName>
    <definedName name="NIGvl" localSheetId="17">#REF!</definedName>
    <definedName name="NIGvl">#REF!</definedName>
    <definedName name="NIGvl_20" localSheetId="15">#REF!</definedName>
    <definedName name="NIGvl_20" localSheetId="17">#REF!</definedName>
    <definedName name="NIGvl_20">#REF!</definedName>
    <definedName name="NIGvl_28" localSheetId="15">#REF!</definedName>
    <definedName name="NIGvl_28" localSheetId="17">#REF!</definedName>
    <definedName name="NIGvl_28">#REF!</definedName>
    <definedName name="nigvl1p" localSheetId="15">#REF!</definedName>
    <definedName name="nigvl1p" localSheetId="16">#REF!</definedName>
    <definedName name="nigvl1p" localSheetId="17">#REF!</definedName>
    <definedName name="nigvl1p" localSheetId="14">#REF!</definedName>
    <definedName name="nigvl1p" localSheetId="19">#REF!</definedName>
    <definedName name="nigvl1p" localSheetId="20">#REF!</definedName>
    <definedName name="nigvl1p">#REF!</definedName>
    <definedName name="nigvl1p_26" localSheetId="15">#REF!</definedName>
    <definedName name="nigvl1p_26" localSheetId="17">#REF!</definedName>
    <definedName name="nigvl1p_26">#REF!</definedName>
    <definedName name="nigvl1p_28" localSheetId="15">#REF!</definedName>
    <definedName name="nigvl1p_28" localSheetId="17">#REF!</definedName>
    <definedName name="nigvl1p_28">#REF!</definedName>
    <definedName name="nigvl1p_3">"$#REF!.$G$167"</definedName>
    <definedName name="nigvl3p_1" localSheetId="15">#REF!</definedName>
    <definedName name="nigvl3p_1" localSheetId="17">#REF!</definedName>
    <definedName name="nigvl3p_1">#REF!</definedName>
    <definedName name="nigvl3p_2" localSheetId="15">#REF!</definedName>
    <definedName name="nigvl3p_2" localSheetId="17">#REF!</definedName>
    <definedName name="nigvl3p_2">#REF!</definedName>
    <definedName name="nigvl3p_20" localSheetId="15">#REF!</definedName>
    <definedName name="nigvl3p_20" localSheetId="17">#REF!</definedName>
    <definedName name="nigvl3p_20">#REF!</definedName>
    <definedName name="nigvl3p_25" localSheetId="15">#REF!</definedName>
    <definedName name="nigvl3p_25" localSheetId="17">#REF!</definedName>
    <definedName name="nigvl3p_25">#REF!</definedName>
    <definedName name="nigvl3p_26" localSheetId="15">#REF!</definedName>
    <definedName name="nigvl3p_26" localSheetId="17">#REF!</definedName>
    <definedName name="nigvl3p_26">#REF!</definedName>
    <definedName name="nigvl3p_28" localSheetId="15">#REF!</definedName>
    <definedName name="nigvl3p_28" localSheetId="17">#REF!</definedName>
    <definedName name="nigvl3p_28">#REF!</definedName>
    <definedName name="nigvl3p_3_1" localSheetId="15">#REF!</definedName>
    <definedName name="nigvl3p_3_1" localSheetId="17">#REF!</definedName>
    <definedName name="nigvl3p_3_1">#REF!</definedName>
    <definedName name="nigvl3p_3_2" localSheetId="15">#REF!</definedName>
    <definedName name="nigvl3p_3_2" localSheetId="17">#REF!</definedName>
    <definedName name="nigvl3p_3_2">#REF!</definedName>
    <definedName name="nigvl3p_3_20" localSheetId="15">#REF!</definedName>
    <definedName name="nigvl3p_3_20" localSheetId="17">#REF!</definedName>
    <definedName name="nigvl3p_3_20">#REF!</definedName>
    <definedName name="nigvl3p_3_25" localSheetId="15">#REF!</definedName>
    <definedName name="nigvl3p_3_25" localSheetId="17">#REF!</definedName>
    <definedName name="nigvl3p_3_25">#REF!</definedName>
    <definedName name="nin" localSheetId="15">#REF!</definedName>
    <definedName name="nin" localSheetId="16">#REF!</definedName>
    <definedName name="nin" localSheetId="17">#REF!</definedName>
    <definedName name="nin" localSheetId="14">#REF!</definedName>
    <definedName name="nin" localSheetId="19">#REF!</definedName>
    <definedName name="nin" localSheetId="20">#REF!</definedName>
    <definedName name="nin">#REF!</definedName>
    <definedName name="nin_26" localSheetId="15">#REF!</definedName>
    <definedName name="nin_26" localSheetId="17">#REF!</definedName>
    <definedName name="nin_26">#REF!</definedName>
    <definedName name="nin_28" localSheetId="15">#REF!</definedName>
    <definedName name="nin_28" localSheetId="17">#REF!</definedName>
    <definedName name="nin_28">#REF!</definedName>
    <definedName name="nin_3">"$#REF!.$#REF!$#REF!"</definedName>
    <definedName name="nin14nc3p" localSheetId="15">#REF!</definedName>
    <definedName name="nin14nc3p" localSheetId="16">#REF!</definedName>
    <definedName name="nin14nc3p" localSheetId="17">#REF!</definedName>
    <definedName name="nin14nc3p" localSheetId="14">#REF!</definedName>
    <definedName name="nin14nc3p" localSheetId="19">#REF!</definedName>
    <definedName name="nin14nc3p" localSheetId="20">#REF!</definedName>
    <definedName name="nin14nc3p">#REF!</definedName>
    <definedName name="nin14nc3p_26" localSheetId="15">#REF!</definedName>
    <definedName name="nin14nc3p_26" localSheetId="17">#REF!</definedName>
    <definedName name="nin14nc3p_26">#REF!</definedName>
    <definedName name="nin14nc3p_28" localSheetId="15">#REF!</definedName>
    <definedName name="nin14nc3p_28" localSheetId="17">#REF!</definedName>
    <definedName name="nin14nc3p_28">#REF!</definedName>
    <definedName name="nin14nc3p_3">"$#REF!.$#REF!$#REF!"</definedName>
    <definedName name="nin14vl3p" localSheetId="15">#REF!</definedName>
    <definedName name="nin14vl3p" localSheetId="16">#REF!</definedName>
    <definedName name="nin14vl3p" localSheetId="17">#REF!</definedName>
    <definedName name="nin14vl3p" localSheetId="14">#REF!</definedName>
    <definedName name="nin14vl3p" localSheetId="19">#REF!</definedName>
    <definedName name="nin14vl3p" localSheetId="20">#REF!</definedName>
    <definedName name="nin14vl3p">#REF!</definedName>
    <definedName name="nin14vl3p_26" localSheetId="15">#REF!</definedName>
    <definedName name="nin14vl3p_26" localSheetId="17">#REF!</definedName>
    <definedName name="nin14vl3p_26">#REF!</definedName>
    <definedName name="nin14vl3p_28" localSheetId="15">#REF!</definedName>
    <definedName name="nin14vl3p_28" localSheetId="17">#REF!</definedName>
    <definedName name="nin14vl3p_28">#REF!</definedName>
    <definedName name="nin14vl3p_3">"$#REF!.$#REF!$#REF!"</definedName>
    <definedName name="nin190_26" localSheetId="15">#REF!</definedName>
    <definedName name="nin190_26" localSheetId="17">#REF!</definedName>
    <definedName name="nin190_26">#REF!</definedName>
    <definedName name="nin190_28" localSheetId="15">#REF!</definedName>
    <definedName name="nin190_28" localSheetId="17">#REF!</definedName>
    <definedName name="nin190_28">#REF!</definedName>
    <definedName name="nin190_3">"$#REF!.$#REF!$#REF!"</definedName>
    <definedName name="nin1903p" localSheetId="15">#REF!</definedName>
    <definedName name="nin1903p" localSheetId="16">#REF!</definedName>
    <definedName name="nin1903p" localSheetId="17">#REF!</definedName>
    <definedName name="nin1903p" localSheetId="14">#REF!</definedName>
    <definedName name="nin1903p" localSheetId="19">#REF!</definedName>
    <definedName name="nin1903p" localSheetId="20">#REF!</definedName>
    <definedName name="nin1903p">#REF!</definedName>
    <definedName name="nin1903p_26" localSheetId="15">#REF!</definedName>
    <definedName name="nin1903p_26" localSheetId="17">#REF!</definedName>
    <definedName name="nin1903p_26">#REF!</definedName>
    <definedName name="nin1903p_28" localSheetId="15">#REF!</definedName>
    <definedName name="nin1903p_28" localSheetId="17">#REF!</definedName>
    <definedName name="nin1903p_28">#REF!</definedName>
    <definedName name="nin1903p_3">"$#REF!.$X$110"</definedName>
    <definedName name="nin190nc">NA()</definedName>
    <definedName name="nin190nc_26" localSheetId="15">#REF!</definedName>
    <definedName name="nin190nc_26" localSheetId="17">#REF!</definedName>
    <definedName name="nin190nc_26">#REF!</definedName>
    <definedName name="nin190nc_28" localSheetId="15">#REF!</definedName>
    <definedName name="nin190nc_28" localSheetId="17">#REF!</definedName>
    <definedName name="nin190nc_28">#REF!</definedName>
    <definedName name="nin190nc_3">NA()</definedName>
    <definedName name="nin190nc3p" localSheetId="15">#REF!</definedName>
    <definedName name="nin190nc3p" localSheetId="16">#REF!</definedName>
    <definedName name="nin190nc3p" localSheetId="17">#REF!</definedName>
    <definedName name="nin190nc3p" localSheetId="14">#REF!</definedName>
    <definedName name="nin190nc3p" localSheetId="19">#REF!</definedName>
    <definedName name="nin190nc3p" localSheetId="20">#REF!</definedName>
    <definedName name="nin190nc3p">#REF!</definedName>
    <definedName name="nin190nc3p_26" localSheetId="15">#REF!</definedName>
    <definedName name="nin190nc3p_26" localSheetId="17">#REF!</definedName>
    <definedName name="nin190nc3p_26">#REF!</definedName>
    <definedName name="nin190nc3p_28" localSheetId="15">#REF!</definedName>
    <definedName name="nin190nc3p_28" localSheetId="17">#REF!</definedName>
    <definedName name="nin190nc3p_28">#REF!</definedName>
    <definedName name="nin190nc3p_3">"$#REF!.#REF!$#REF!"</definedName>
    <definedName name="nin190vl">NA()</definedName>
    <definedName name="nin190vl_26" localSheetId="15">#REF!</definedName>
    <definedName name="nin190vl_26" localSheetId="17">#REF!</definedName>
    <definedName name="nin190vl_26">#REF!</definedName>
    <definedName name="nin190vl_28" localSheetId="15">#REF!</definedName>
    <definedName name="nin190vl_28" localSheetId="17">#REF!</definedName>
    <definedName name="nin190vl_28">#REF!</definedName>
    <definedName name="nin190vl_3">NA()</definedName>
    <definedName name="nin190vl3p" localSheetId="15">#REF!</definedName>
    <definedName name="nin190vl3p" localSheetId="16">#REF!</definedName>
    <definedName name="nin190vl3p" localSheetId="17">#REF!</definedName>
    <definedName name="nin190vl3p" localSheetId="14">#REF!</definedName>
    <definedName name="nin190vl3p" localSheetId="19">#REF!</definedName>
    <definedName name="nin190vl3p" localSheetId="20">#REF!</definedName>
    <definedName name="nin190vl3p">#REF!</definedName>
    <definedName name="nin190vl3p_26" localSheetId="15">#REF!</definedName>
    <definedName name="nin190vl3p_26" localSheetId="17">#REF!</definedName>
    <definedName name="nin190vl3p_26">#REF!</definedName>
    <definedName name="nin190vl3p_28" localSheetId="15">#REF!</definedName>
    <definedName name="nin190vl3p_28" localSheetId="17">#REF!</definedName>
    <definedName name="nin190vl3p_28">#REF!</definedName>
    <definedName name="nin190vl3p_3">"$#REF!.#REF!$#REF!"</definedName>
    <definedName name="nin1pnc">NA()</definedName>
    <definedName name="nin1pnc_26" localSheetId="15">#REF!</definedName>
    <definedName name="nin1pnc_26" localSheetId="17">#REF!</definedName>
    <definedName name="nin1pnc_26">#REF!</definedName>
    <definedName name="nin1pnc_28" localSheetId="15">#REF!</definedName>
    <definedName name="nin1pnc_28" localSheetId="17">#REF!</definedName>
    <definedName name="nin1pnc_28">#REF!</definedName>
    <definedName name="nin1pnc_3">NA()</definedName>
    <definedName name="nin1pvl">NA()</definedName>
    <definedName name="nin1pvl_26" localSheetId="15">#REF!</definedName>
    <definedName name="nin1pvl_26" localSheetId="17">#REF!</definedName>
    <definedName name="nin1pvl_26">#REF!</definedName>
    <definedName name="nin1pvl_28" localSheetId="15">#REF!</definedName>
    <definedName name="nin1pvl_28" localSheetId="17">#REF!</definedName>
    <definedName name="nin1pvl_28">#REF!</definedName>
    <definedName name="nin1pvl_3">NA()</definedName>
    <definedName name="nin2903p" localSheetId="15">#REF!</definedName>
    <definedName name="nin2903p" localSheetId="16">#REF!</definedName>
    <definedName name="nin2903p" localSheetId="17">#REF!</definedName>
    <definedName name="nin2903p" localSheetId="14">#REF!</definedName>
    <definedName name="nin2903p" localSheetId="19">#REF!</definedName>
    <definedName name="nin2903p" localSheetId="20">#REF!</definedName>
    <definedName name="nin2903p">#REF!</definedName>
    <definedName name="nin2903p_26" localSheetId="15">#REF!</definedName>
    <definedName name="nin2903p_26" localSheetId="17">#REF!</definedName>
    <definedName name="nin2903p_26">#REF!</definedName>
    <definedName name="nin2903p_28" localSheetId="15">#REF!</definedName>
    <definedName name="nin2903p_28" localSheetId="17">#REF!</definedName>
    <definedName name="nin2903p_28">#REF!</definedName>
    <definedName name="nin2903p_3">"$#REF!.$Y$110"</definedName>
    <definedName name="nin290nc3p" localSheetId="15">#REF!</definedName>
    <definedName name="nin290nc3p" localSheetId="16">#REF!</definedName>
    <definedName name="nin290nc3p" localSheetId="17">#REF!</definedName>
    <definedName name="nin290nc3p" localSheetId="14">#REF!</definedName>
    <definedName name="nin290nc3p" localSheetId="19">#REF!</definedName>
    <definedName name="nin290nc3p" localSheetId="20">#REF!</definedName>
    <definedName name="nin290nc3p">#REF!</definedName>
    <definedName name="nin290nc3p_26" localSheetId="15">#REF!</definedName>
    <definedName name="nin290nc3p_26" localSheetId="17">#REF!</definedName>
    <definedName name="nin290nc3p_26">#REF!</definedName>
    <definedName name="nin290nc3p_28" localSheetId="15">#REF!</definedName>
    <definedName name="nin290nc3p_28" localSheetId="17">#REF!</definedName>
    <definedName name="nin290nc3p_28">#REF!</definedName>
    <definedName name="nin290nc3p_3">"$#REF!.$#REF!#REF!"</definedName>
    <definedName name="nin290vl3p" localSheetId="15">#REF!</definedName>
    <definedName name="nin290vl3p" localSheetId="16">#REF!</definedName>
    <definedName name="nin290vl3p" localSheetId="17">#REF!</definedName>
    <definedName name="nin290vl3p" localSheetId="14">#REF!</definedName>
    <definedName name="nin290vl3p" localSheetId="19">#REF!</definedName>
    <definedName name="nin290vl3p" localSheetId="20">#REF!</definedName>
    <definedName name="nin290vl3p">#REF!</definedName>
    <definedName name="nin290vl3p_26" localSheetId="15">#REF!</definedName>
    <definedName name="nin290vl3p_26" localSheetId="17">#REF!</definedName>
    <definedName name="nin290vl3p_26">#REF!</definedName>
    <definedName name="nin290vl3p_28" localSheetId="15">#REF!</definedName>
    <definedName name="nin290vl3p_28" localSheetId="17">#REF!</definedName>
    <definedName name="nin290vl3p_28">#REF!</definedName>
    <definedName name="nin290vl3p_3">"$#REF!.#REF!$#REF!"</definedName>
    <definedName name="nin3p" localSheetId="15">#REF!</definedName>
    <definedName name="nin3p" localSheetId="16">#REF!</definedName>
    <definedName name="nin3p" localSheetId="17">#REF!</definedName>
    <definedName name="nin3p" localSheetId="14">#REF!</definedName>
    <definedName name="nin3p" localSheetId="19">#REF!</definedName>
    <definedName name="nin3p" localSheetId="20">#REF!</definedName>
    <definedName name="nin3p">#REF!</definedName>
    <definedName name="nin3p_26" localSheetId="15">#REF!</definedName>
    <definedName name="nin3p_26" localSheetId="17">#REF!</definedName>
    <definedName name="nin3p_26">#REF!</definedName>
    <definedName name="nin3p_28" localSheetId="15">#REF!</definedName>
    <definedName name="nin3p_28" localSheetId="17">#REF!</definedName>
    <definedName name="nin3p_28">#REF!</definedName>
    <definedName name="nin3p_3">"$#REF!.$W$110"</definedName>
    <definedName name="nind" localSheetId="15">#REF!</definedName>
    <definedName name="nind" localSheetId="16">#REF!</definedName>
    <definedName name="nind" localSheetId="17">#REF!</definedName>
    <definedName name="nind" localSheetId="14">#REF!</definedName>
    <definedName name="nind" localSheetId="19">#REF!</definedName>
    <definedName name="nind" localSheetId="20">#REF!</definedName>
    <definedName name="nind">#REF!</definedName>
    <definedName name="nind_26" localSheetId="15">#REF!</definedName>
    <definedName name="nind_26" localSheetId="17">#REF!</definedName>
    <definedName name="nind_26">#REF!</definedName>
    <definedName name="nind_28" localSheetId="15">#REF!</definedName>
    <definedName name="nind_28" localSheetId="17">#REF!</definedName>
    <definedName name="nind_28">#REF!</definedName>
    <definedName name="nind_3">"$#REF!.$#REF!$#REF!"</definedName>
    <definedName name="nind1p" localSheetId="15">#REF!</definedName>
    <definedName name="nind1p" localSheetId="16">#REF!</definedName>
    <definedName name="nind1p" localSheetId="17">#REF!</definedName>
    <definedName name="nind1p" localSheetId="14">#REF!</definedName>
    <definedName name="nind1p" localSheetId="19">#REF!</definedName>
    <definedName name="nind1p" localSheetId="20">#REF!</definedName>
    <definedName name="nind1p">#REF!</definedName>
    <definedName name="nind1p_26" localSheetId="15">#REF!</definedName>
    <definedName name="nind1p_26" localSheetId="17">#REF!</definedName>
    <definedName name="nind1p_26">#REF!</definedName>
    <definedName name="nind1p_28" localSheetId="15">#REF!</definedName>
    <definedName name="nind1p_28" localSheetId="17">#REF!</definedName>
    <definedName name="nind1p_28">#REF!</definedName>
    <definedName name="nind1p_3">"$#REF!.$Y$290"</definedName>
    <definedName name="nind3p" localSheetId="15">#REF!</definedName>
    <definedName name="nind3p" localSheetId="16">#REF!</definedName>
    <definedName name="nind3p" localSheetId="17">#REF!</definedName>
    <definedName name="nind3p" localSheetId="14">#REF!</definedName>
    <definedName name="nind3p" localSheetId="19">#REF!</definedName>
    <definedName name="nind3p" localSheetId="20">#REF!</definedName>
    <definedName name="nind3p">#REF!</definedName>
    <definedName name="nind3p_26" localSheetId="15">#REF!</definedName>
    <definedName name="nind3p_26" localSheetId="17">#REF!</definedName>
    <definedName name="nind3p_26">#REF!</definedName>
    <definedName name="nind3p_28" localSheetId="15">#REF!</definedName>
    <definedName name="nind3p_28" localSheetId="17">#REF!</definedName>
    <definedName name="nind3p_28">#REF!</definedName>
    <definedName name="nind3p_3">"$#REF!.$Z$110"</definedName>
    <definedName name="NINDnc" localSheetId="15">#REF!</definedName>
    <definedName name="NINDnc" localSheetId="17">#REF!</definedName>
    <definedName name="NINDnc">#REF!</definedName>
    <definedName name="nindnc_26" localSheetId="15">#REF!</definedName>
    <definedName name="nindnc_26" localSheetId="17">#REF!</definedName>
    <definedName name="nindnc_26">#REF!</definedName>
    <definedName name="nindnc_28" localSheetId="15">#REF!</definedName>
    <definedName name="nindnc_28" localSheetId="17">#REF!</definedName>
    <definedName name="nindnc_28">#REF!</definedName>
    <definedName name="nindnc_3">NA()</definedName>
    <definedName name="nindnc1p" localSheetId="15">#REF!</definedName>
    <definedName name="nindnc1p" localSheetId="16">#REF!</definedName>
    <definedName name="nindnc1p" localSheetId="17">#REF!</definedName>
    <definedName name="nindnc1p" localSheetId="14">#REF!</definedName>
    <definedName name="nindnc1p" localSheetId="19">#REF!</definedName>
    <definedName name="nindnc1p" localSheetId="20">#REF!</definedName>
    <definedName name="nindnc1p">#REF!</definedName>
    <definedName name="nindnc1p_26" localSheetId="15">#REF!</definedName>
    <definedName name="nindnc1p_26" localSheetId="17">#REF!</definedName>
    <definedName name="nindnc1p_26">#REF!</definedName>
    <definedName name="nindnc1p_28" localSheetId="15">#REF!</definedName>
    <definedName name="nindnc1p_28" localSheetId="17">#REF!</definedName>
    <definedName name="nindnc1p_28">#REF!</definedName>
    <definedName name="nindnc1p_3">"$#REF!.$G$235"</definedName>
    <definedName name="nindnc3p" localSheetId="15">#REF!</definedName>
    <definedName name="nindnc3p" localSheetId="16">#REF!</definedName>
    <definedName name="nindnc3p" localSheetId="17">#REF!</definedName>
    <definedName name="nindnc3p" localSheetId="14">#REF!</definedName>
    <definedName name="nindnc3p" localSheetId="19">#REF!</definedName>
    <definedName name="nindnc3p" localSheetId="20">#REF!</definedName>
    <definedName name="nindnc3p">#REF!</definedName>
    <definedName name="nindnc3p_26" localSheetId="15">#REF!</definedName>
    <definedName name="nindnc3p_26" localSheetId="17">#REF!</definedName>
    <definedName name="nindnc3p_26">#REF!</definedName>
    <definedName name="nindnc3p_28" localSheetId="15">#REF!</definedName>
    <definedName name="nindnc3p_28" localSheetId="17">#REF!</definedName>
    <definedName name="nindnc3p_28">#REF!</definedName>
    <definedName name="nindnc3p_3">"$#REF!.$#REF!#REF!"</definedName>
    <definedName name="NINDvc" localSheetId="15">#REF!</definedName>
    <definedName name="NINDvc" localSheetId="17">#REF!</definedName>
    <definedName name="NINDvc">#REF!</definedName>
    <definedName name="NINDvc_20" localSheetId="15">#REF!</definedName>
    <definedName name="NINDvc_20" localSheetId="17">#REF!</definedName>
    <definedName name="NINDvc_20">#REF!</definedName>
    <definedName name="NINDvc_28" localSheetId="15">#REF!</definedName>
    <definedName name="NINDvc_28" localSheetId="17">#REF!</definedName>
    <definedName name="NINDvc_28">#REF!</definedName>
    <definedName name="NINDvl" localSheetId="15">#REF!</definedName>
    <definedName name="NINDvl" localSheetId="17">#REF!</definedName>
    <definedName name="NINDvl">#REF!</definedName>
    <definedName name="nindvl_26" localSheetId="15">#REF!</definedName>
    <definedName name="nindvl_26" localSheetId="17">#REF!</definedName>
    <definedName name="nindvl_26">#REF!</definedName>
    <definedName name="nindvl_28" localSheetId="15">#REF!</definedName>
    <definedName name="nindvl_28" localSheetId="17">#REF!</definedName>
    <definedName name="nindvl_28">#REF!</definedName>
    <definedName name="nindvl_3">NA()</definedName>
    <definedName name="nindvl1p" localSheetId="15">#REF!</definedName>
    <definedName name="nindvl1p" localSheetId="16">#REF!</definedName>
    <definedName name="nindvl1p" localSheetId="17">#REF!</definedName>
    <definedName name="nindvl1p" localSheetId="14">#REF!</definedName>
    <definedName name="nindvl1p" localSheetId="19">#REF!</definedName>
    <definedName name="nindvl1p" localSheetId="20">#REF!</definedName>
    <definedName name="nindvl1p">#REF!</definedName>
    <definedName name="nindvl1p_26" localSheetId="15">#REF!</definedName>
    <definedName name="nindvl1p_26" localSheetId="17">#REF!</definedName>
    <definedName name="nindvl1p_26">#REF!</definedName>
    <definedName name="nindvl1p_28" localSheetId="15">#REF!</definedName>
    <definedName name="nindvl1p_28" localSheetId="17">#REF!</definedName>
    <definedName name="nindvl1p_28">#REF!</definedName>
    <definedName name="nindvl1p_3">"$#REF!.$G$226"</definedName>
    <definedName name="nindvl3p" localSheetId="15">#REF!</definedName>
    <definedName name="nindvl3p" localSheetId="16">#REF!</definedName>
    <definedName name="nindvl3p" localSheetId="17">#REF!</definedName>
    <definedName name="nindvl3p" localSheetId="14">#REF!</definedName>
    <definedName name="nindvl3p" localSheetId="19">#REF!</definedName>
    <definedName name="nindvl3p" localSheetId="20">#REF!</definedName>
    <definedName name="nindvl3p">#REF!</definedName>
    <definedName name="nindvl3p_26" localSheetId="15">#REF!</definedName>
    <definedName name="nindvl3p_26" localSheetId="17">#REF!</definedName>
    <definedName name="nindvl3p_26">#REF!</definedName>
    <definedName name="nindvl3p_28" localSheetId="15">#REF!</definedName>
    <definedName name="nindvl3p_28" localSheetId="17">#REF!</definedName>
    <definedName name="nindvl3p_28">#REF!</definedName>
    <definedName name="nindvl3p_3">"$#REF!.$#REF!#REF!"</definedName>
    <definedName name="ning1p" localSheetId="15">#REF!</definedName>
    <definedName name="ning1p" localSheetId="16">#REF!</definedName>
    <definedName name="ning1p" localSheetId="17">#REF!</definedName>
    <definedName name="ning1p" localSheetId="14">#REF!</definedName>
    <definedName name="ning1p" localSheetId="19">#REF!</definedName>
    <definedName name="ning1p" localSheetId="20">#REF!</definedName>
    <definedName name="ning1p">#REF!</definedName>
    <definedName name="ning1p_26" localSheetId="15">#REF!</definedName>
    <definedName name="ning1p_26" localSheetId="17">#REF!</definedName>
    <definedName name="ning1p_26">#REF!</definedName>
    <definedName name="ning1p_28" localSheetId="15">#REF!</definedName>
    <definedName name="ning1p_28" localSheetId="17">#REF!</definedName>
    <definedName name="ning1p_28">#REF!</definedName>
    <definedName name="ning1p_3">"$#REF!.$W$290"</definedName>
    <definedName name="ningnc1p" localSheetId="15">#REF!</definedName>
    <definedName name="ningnc1p" localSheetId="16">#REF!</definedName>
    <definedName name="ningnc1p" localSheetId="17">#REF!</definedName>
    <definedName name="ningnc1p" localSheetId="14">#REF!</definedName>
    <definedName name="ningnc1p" localSheetId="19">#REF!</definedName>
    <definedName name="ningnc1p" localSheetId="20">#REF!</definedName>
    <definedName name="ningnc1p">#REF!</definedName>
    <definedName name="ningnc1p_26" localSheetId="15">#REF!</definedName>
    <definedName name="ningnc1p_26" localSheetId="17">#REF!</definedName>
    <definedName name="ningnc1p_26">#REF!</definedName>
    <definedName name="ningnc1p_28" localSheetId="15">#REF!</definedName>
    <definedName name="ningnc1p_28" localSheetId="17">#REF!</definedName>
    <definedName name="ningnc1p_28">#REF!</definedName>
    <definedName name="ningnc1p_3">"$#REF!.$G$216"</definedName>
    <definedName name="ningvl1p" localSheetId="15">#REF!</definedName>
    <definedName name="ningvl1p" localSheetId="16">#REF!</definedName>
    <definedName name="ningvl1p" localSheetId="17">#REF!</definedName>
    <definedName name="ningvl1p" localSheetId="14">#REF!</definedName>
    <definedName name="ningvl1p" localSheetId="19">#REF!</definedName>
    <definedName name="ningvl1p" localSheetId="20">#REF!</definedName>
    <definedName name="ningvl1p">#REF!</definedName>
    <definedName name="ningvl1p_26" localSheetId="15">#REF!</definedName>
    <definedName name="ningvl1p_26" localSheetId="17">#REF!</definedName>
    <definedName name="ningvl1p_26">#REF!</definedName>
    <definedName name="ningvl1p_28" localSheetId="15">#REF!</definedName>
    <definedName name="ningvl1p_28" localSheetId="17">#REF!</definedName>
    <definedName name="ningvl1p_28">#REF!</definedName>
    <definedName name="ningvl1p_3">"$#REF!.$G$206"</definedName>
    <definedName name="ninnc">NA()</definedName>
    <definedName name="ninnc_26" localSheetId="15">#REF!</definedName>
    <definedName name="ninnc_26" localSheetId="17">#REF!</definedName>
    <definedName name="ninnc_26">#REF!</definedName>
    <definedName name="ninnc_28" localSheetId="15">#REF!</definedName>
    <definedName name="ninnc_28" localSheetId="17">#REF!</definedName>
    <definedName name="ninnc_28">#REF!</definedName>
    <definedName name="ninnc_3">NA()</definedName>
    <definedName name="ninnc3p" localSheetId="15">#REF!</definedName>
    <definedName name="ninnc3p" localSheetId="16">#REF!</definedName>
    <definedName name="ninnc3p" localSheetId="17">#REF!</definedName>
    <definedName name="ninnc3p" localSheetId="14">#REF!</definedName>
    <definedName name="ninnc3p" localSheetId="19">#REF!</definedName>
    <definedName name="ninnc3p" localSheetId="20">#REF!</definedName>
    <definedName name="ninnc3p">#REF!</definedName>
    <definedName name="ninnc3p_26" localSheetId="15">#REF!</definedName>
    <definedName name="ninnc3p_26" localSheetId="17">#REF!</definedName>
    <definedName name="ninnc3p_26">#REF!</definedName>
    <definedName name="ninnc3p_28" localSheetId="15">#REF!</definedName>
    <definedName name="ninnc3p_28" localSheetId="17">#REF!</definedName>
    <definedName name="ninnc3p_28">#REF!</definedName>
    <definedName name="ninnc3p_3">"$#REF!.#REF!$#REF!"</definedName>
    <definedName name="nint1p" localSheetId="15">#REF!</definedName>
    <definedName name="nint1p" localSheetId="16">#REF!</definedName>
    <definedName name="nint1p" localSheetId="17">#REF!</definedName>
    <definedName name="nint1p" localSheetId="14">#REF!</definedName>
    <definedName name="nint1p" localSheetId="19">#REF!</definedName>
    <definedName name="nint1p" localSheetId="20">#REF!</definedName>
    <definedName name="nint1p">#REF!</definedName>
    <definedName name="nint1p_26" localSheetId="15">#REF!</definedName>
    <definedName name="nint1p_26" localSheetId="17">#REF!</definedName>
    <definedName name="nint1p_26">#REF!</definedName>
    <definedName name="nint1p_28" localSheetId="15">#REF!</definedName>
    <definedName name="nint1p_28" localSheetId="17">#REF!</definedName>
    <definedName name="nint1p_28">#REF!</definedName>
    <definedName name="nint1p_3">"$#REF!.$V$290"</definedName>
    <definedName name="nintnc1p" localSheetId="15">#REF!</definedName>
    <definedName name="nintnc1p" localSheetId="16">#REF!</definedName>
    <definedName name="nintnc1p" localSheetId="17">#REF!</definedName>
    <definedName name="nintnc1p" localSheetId="14">#REF!</definedName>
    <definedName name="nintnc1p" localSheetId="19">#REF!</definedName>
    <definedName name="nintnc1p" localSheetId="20">#REF!</definedName>
    <definedName name="nintnc1p">#REF!</definedName>
    <definedName name="nintnc1p_26" localSheetId="15">#REF!</definedName>
    <definedName name="nintnc1p_26" localSheetId="17">#REF!</definedName>
    <definedName name="nintnc1p_26">#REF!</definedName>
    <definedName name="nintnc1p_28" localSheetId="15">#REF!</definedName>
    <definedName name="nintnc1p_28" localSheetId="17">#REF!</definedName>
    <definedName name="nintnc1p_28">#REF!</definedName>
    <definedName name="nintnc1p_3">"$#REF!.$G$195"</definedName>
    <definedName name="nintvl1p" localSheetId="15">#REF!</definedName>
    <definedName name="nintvl1p" localSheetId="16">#REF!</definedName>
    <definedName name="nintvl1p" localSheetId="17">#REF!</definedName>
    <definedName name="nintvl1p" localSheetId="14">#REF!</definedName>
    <definedName name="nintvl1p" localSheetId="19">#REF!</definedName>
    <definedName name="nintvl1p" localSheetId="20">#REF!</definedName>
    <definedName name="nintvl1p">#REF!</definedName>
    <definedName name="nintvl1p_26" localSheetId="15">#REF!</definedName>
    <definedName name="nintvl1p_26" localSheetId="17">#REF!</definedName>
    <definedName name="nintvl1p_26">#REF!</definedName>
    <definedName name="nintvl1p_28" localSheetId="15">#REF!</definedName>
    <definedName name="nintvl1p_28" localSheetId="17">#REF!</definedName>
    <definedName name="nintvl1p_28">#REF!</definedName>
    <definedName name="nintvl1p_3">"$#REF!.$G$186"</definedName>
    <definedName name="NINvc" localSheetId="15">#REF!</definedName>
    <definedName name="NINvc" localSheetId="17">#REF!</definedName>
    <definedName name="NINvc">#REF!</definedName>
    <definedName name="NINvc_20" localSheetId="15">#REF!</definedName>
    <definedName name="NINvc_20" localSheetId="17">#REF!</definedName>
    <definedName name="NINvc_20">#REF!</definedName>
    <definedName name="NINvc_28" localSheetId="15">#REF!</definedName>
    <definedName name="NINvc_28" localSheetId="17">#REF!</definedName>
    <definedName name="NINvc_28">#REF!</definedName>
    <definedName name="ninvl">NA()</definedName>
    <definedName name="ninvl_26" localSheetId="15">#REF!</definedName>
    <definedName name="ninvl_26" localSheetId="17">#REF!</definedName>
    <definedName name="ninvl_26">#REF!</definedName>
    <definedName name="ninvl_28" localSheetId="15">#REF!</definedName>
    <definedName name="ninvl_28" localSheetId="17">#REF!</definedName>
    <definedName name="ninvl_28">#REF!</definedName>
    <definedName name="ninvl_3">NA()</definedName>
    <definedName name="ninvl3p" localSheetId="15">#REF!</definedName>
    <definedName name="ninvl3p" localSheetId="16">#REF!</definedName>
    <definedName name="ninvl3p" localSheetId="17">#REF!</definedName>
    <definedName name="ninvl3p" localSheetId="14">#REF!</definedName>
    <definedName name="ninvl3p" localSheetId="19">#REF!</definedName>
    <definedName name="ninvl3p" localSheetId="20">#REF!</definedName>
    <definedName name="ninvl3p">#REF!</definedName>
    <definedName name="ninvl3p_26" localSheetId="15">#REF!</definedName>
    <definedName name="ninvl3p_26" localSheetId="17">#REF!</definedName>
    <definedName name="ninvl3p_26">#REF!</definedName>
    <definedName name="ninvl3p_28" localSheetId="15">#REF!</definedName>
    <definedName name="ninvl3p_28" localSheetId="17">#REF!</definedName>
    <definedName name="ninvl3p_28">#REF!</definedName>
    <definedName name="ninvl3p_3">"$#REF!.#REF!$#REF!"</definedName>
    <definedName name="nl" localSheetId="15">#REF!</definedName>
    <definedName name="nl" localSheetId="16">#REF!</definedName>
    <definedName name="nl" localSheetId="17">#REF!</definedName>
    <definedName name="nl" localSheetId="14">#REF!</definedName>
    <definedName name="nl" localSheetId="19">#REF!</definedName>
    <definedName name="nl" localSheetId="20">#REF!</definedName>
    <definedName name="nl">#REF!</definedName>
    <definedName name="nl_26" localSheetId="15">#REF!</definedName>
    <definedName name="nl_26" localSheetId="17">#REF!</definedName>
    <definedName name="nl_26">#REF!</definedName>
    <definedName name="nl_28" localSheetId="15">#REF!</definedName>
    <definedName name="nl_28" localSheetId="17">#REF!</definedName>
    <definedName name="nl_28">#REF!</definedName>
    <definedName name="nl_3">"$#REF!.$#REF!$#REF!"</definedName>
    <definedName name="NL12nc">"$#REF!.#REF!$#REF!"</definedName>
    <definedName name="NL12nc_26" localSheetId="15">#REF!</definedName>
    <definedName name="NL12nc_26" localSheetId="17">#REF!</definedName>
    <definedName name="NL12nc_26">#REF!</definedName>
    <definedName name="NL12nc_28" localSheetId="15">#REF!</definedName>
    <definedName name="NL12nc_28" localSheetId="17">#REF!</definedName>
    <definedName name="NL12nc_28">#REF!</definedName>
    <definedName name="NL12nc_3">"$#REF!.#REF!$#REF!"</definedName>
    <definedName name="NL12vl">"$#REF!.#REF!$#REF!"</definedName>
    <definedName name="NL12vl_26" localSheetId="15">#REF!</definedName>
    <definedName name="NL12vl_26" localSheetId="17">#REF!</definedName>
    <definedName name="NL12vl_26">#REF!</definedName>
    <definedName name="NL12vl_28" localSheetId="15">#REF!</definedName>
    <definedName name="NL12vl_28" localSheetId="17">#REF!</definedName>
    <definedName name="NL12vl_28">#REF!</definedName>
    <definedName name="NL12vl_3">"$#REF!.#REF!$#REF!"</definedName>
    <definedName name="nl1p" localSheetId="15">#REF!</definedName>
    <definedName name="nl1p" localSheetId="16">#REF!</definedName>
    <definedName name="nl1p" localSheetId="17">#REF!</definedName>
    <definedName name="nl1p" localSheetId="14">#REF!</definedName>
    <definedName name="nl1p" localSheetId="19">#REF!</definedName>
    <definedName name="nl1p" localSheetId="20">#REF!</definedName>
    <definedName name="nl1p">#REF!</definedName>
    <definedName name="nl1p_26" localSheetId="15">#REF!</definedName>
    <definedName name="nl1p_26" localSheetId="17">#REF!</definedName>
    <definedName name="nl1p_26">#REF!</definedName>
    <definedName name="nl1p_28" localSheetId="15">#REF!</definedName>
    <definedName name="nl1p_28" localSheetId="17">#REF!</definedName>
    <definedName name="nl1p_28">#REF!</definedName>
    <definedName name="nl1p_3">"$#REF!.$#REF!$#REF!"</definedName>
    <definedName name="nl3p" localSheetId="15">#REF!</definedName>
    <definedName name="nl3p" localSheetId="16">#REF!</definedName>
    <definedName name="nl3p" localSheetId="17">#REF!</definedName>
    <definedName name="nl3p" localSheetId="14">#REF!</definedName>
    <definedName name="nl3p" localSheetId="19">#REF!</definedName>
    <definedName name="nl3p" localSheetId="20">#REF!</definedName>
    <definedName name="nl3p">#REF!</definedName>
    <definedName name="nl3p_26" localSheetId="15">#REF!</definedName>
    <definedName name="nl3p_26" localSheetId="17">#REF!</definedName>
    <definedName name="nl3p_26">#REF!</definedName>
    <definedName name="nl3p_28" localSheetId="15">#REF!</definedName>
    <definedName name="nl3p_28" localSheetId="17">#REF!</definedName>
    <definedName name="nl3p_28">#REF!</definedName>
    <definedName name="nl3p_3">"$#REF!.$U$110"</definedName>
    <definedName name="Nlan" localSheetId="15">#REF!</definedName>
    <definedName name="Nlan" localSheetId="17">#REF!</definedName>
    <definedName name="Nlan">#REF!</definedName>
    <definedName name="Nlan_20" localSheetId="15">#REF!</definedName>
    <definedName name="Nlan_20" localSheetId="17">#REF!</definedName>
    <definedName name="Nlan_20">#REF!</definedName>
    <definedName name="Nlan_28" localSheetId="15">#REF!</definedName>
    <definedName name="Nlan_28" localSheetId="17">#REF!</definedName>
    <definedName name="Nlan_28">#REF!</definedName>
    <definedName name="NLF01_20" localSheetId="15">#REF!</definedName>
    <definedName name="NLF01_20" localSheetId="17">#REF!</definedName>
    <definedName name="NLF01_20">#REF!</definedName>
    <definedName name="NLF01_28" localSheetId="15">#REF!</definedName>
    <definedName name="NLF01_28" localSheetId="17">#REF!</definedName>
    <definedName name="NLF01_28">#REF!</definedName>
    <definedName name="NLF07_20" localSheetId="15">#REF!</definedName>
    <definedName name="NLF07_20" localSheetId="17">#REF!</definedName>
    <definedName name="NLF07_20">#REF!</definedName>
    <definedName name="NLF07_28" localSheetId="15">#REF!</definedName>
    <definedName name="NLF07_28" localSheetId="17">#REF!</definedName>
    <definedName name="NLF07_28">#REF!</definedName>
    <definedName name="NLF12_20" localSheetId="15">#REF!</definedName>
    <definedName name="NLF12_20" localSheetId="17">#REF!</definedName>
    <definedName name="NLF12_20">#REF!</definedName>
    <definedName name="NLF12_28" localSheetId="15">#REF!</definedName>
    <definedName name="NLF12_28" localSheetId="17">#REF!</definedName>
    <definedName name="NLF12_28">#REF!</definedName>
    <definedName name="NLF60_20" localSheetId="15">#REF!</definedName>
    <definedName name="NLF60_20" localSheetId="17">#REF!</definedName>
    <definedName name="NLF60_20">#REF!</definedName>
    <definedName name="NLF60_28" localSheetId="15">#REF!</definedName>
    <definedName name="NLF60_28" localSheetId="17">#REF!</definedName>
    <definedName name="NLF60_28">#REF!</definedName>
    <definedName name="NLFElse" localSheetId="15">#REF!</definedName>
    <definedName name="NLFElse" localSheetId="17">#REF!</definedName>
    <definedName name="NLFElse">#REF!</definedName>
    <definedName name="NLFElse_20" localSheetId="15">#REF!</definedName>
    <definedName name="NLFElse_20" localSheetId="17">#REF!</definedName>
    <definedName name="NLFElse_20">#REF!</definedName>
    <definedName name="NLFElse_28" localSheetId="15">#REF!</definedName>
    <definedName name="NLFElse_28" localSheetId="17">#REF!</definedName>
    <definedName name="NLFElse_28">#REF!</definedName>
    <definedName name="NLHC15" localSheetId="15">#REF!</definedName>
    <definedName name="NLHC15" localSheetId="17">#REF!</definedName>
    <definedName name="NLHC15">#REF!</definedName>
    <definedName name="NLHC15_20" localSheetId="15">#REF!</definedName>
    <definedName name="NLHC15_20" localSheetId="17">#REF!</definedName>
    <definedName name="NLHC15_20">#REF!</definedName>
    <definedName name="NLHC15_28" localSheetId="15">#REF!</definedName>
    <definedName name="NLHC15_28" localSheetId="17">#REF!</definedName>
    <definedName name="NLHC15_28">#REF!</definedName>
    <definedName name="NLHC25" localSheetId="15">#REF!</definedName>
    <definedName name="NLHC25" localSheetId="17">#REF!</definedName>
    <definedName name="NLHC25">#REF!</definedName>
    <definedName name="NLHC25_20" localSheetId="15">#REF!</definedName>
    <definedName name="NLHC25_20" localSheetId="17">#REF!</definedName>
    <definedName name="NLHC25_20">#REF!</definedName>
    <definedName name="NLHC25_28" localSheetId="15">#REF!</definedName>
    <definedName name="NLHC25_28" localSheetId="17">#REF!</definedName>
    <definedName name="NLHC25_28">#REF!</definedName>
    <definedName name="nlht">NA()</definedName>
    <definedName name="nlht_26" localSheetId="15">#REF!</definedName>
    <definedName name="nlht_26" localSheetId="17">#REF!</definedName>
    <definedName name="nlht_26">#REF!</definedName>
    <definedName name="nlht_28" localSheetId="15">#REF!</definedName>
    <definedName name="nlht_28" localSheetId="17">#REF!</definedName>
    <definedName name="nlht_28">#REF!</definedName>
    <definedName name="NLLC15" localSheetId="15">#REF!</definedName>
    <definedName name="NLLC15" localSheetId="17">#REF!</definedName>
    <definedName name="NLLC15">#REF!</definedName>
    <definedName name="NLLC15_20" localSheetId="15">#REF!</definedName>
    <definedName name="NLLC15_20" localSheetId="17">#REF!</definedName>
    <definedName name="NLLC15_20">#REF!</definedName>
    <definedName name="NLLC15_28" localSheetId="15">#REF!</definedName>
    <definedName name="NLLC15_28" localSheetId="17">#REF!</definedName>
    <definedName name="NLLC15_28">#REF!</definedName>
    <definedName name="NLLC25" localSheetId="15">#REF!</definedName>
    <definedName name="NLLC25" localSheetId="17">#REF!</definedName>
    <definedName name="NLLC25">#REF!</definedName>
    <definedName name="NLLC25_20" localSheetId="15">#REF!</definedName>
    <definedName name="NLLC25_20" localSheetId="17">#REF!</definedName>
    <definedName name="NLLC25_20">#REF!</definedName>
    <definedName name="NLLC25_28" localSheetId="15">#REF!</definedName>
    <definedName name="NLLC25_28" localSheetId="17">#REF!</definedName>
    <definedName name="NLLC25_28">#REF!</definedName>
    <definedName name="NLMC15" localSheetId="15">#REF!</definedName>
    <definedName name="NLMC15" localSheetId="17">#REF!</definedName>
    <definedName name="NLMC15">#REF!</definedName>
    <definedName name="NLMC15_20" localSheetId="15">#REF!</definedName>
    <definedName name="NLMC15_20" localSheetId="17">#REF!</definedName>
    <definedName name="NLMC15_20">#REF!</definedName>
    <definedName name="NLMC15_28" localSheetId="15">#REF!</definedName>
    <definedName name="NLMC15_28" localSheetId="17">#REF!</definedName>
    <definedName name="NLMC15_28">#REF!</definedName>
    <definedName name="NLMC25" localSheetId="15">#REF!</definedName>
    <definedName name="NLMC25" localSheetId="17">#REF!</definedName>
    <definedName name="NLMC25">#REF!</definedName>
    <definedName name="NLMC25_20" localSheetId="15">#REF!</definedName>
    <definedName name="NLMC25_20" localSheetId="17">#REF!</definedName>
    <definedName name="NLMC25_20">#REF!</definedName>
    <definedName name="NLMC25_28" localSheetId="15">#REF!</definedName>
    <definedName name="NLMC25_28" localSheetId="17">#REF!</definedName>
    <definedName name="NLMC25_28">#REF!</definedName>
    <definedName name="nlmtc">NA()</definedName>
    <definedName name="nlmtc_26" localSheetId="15">#REF!</definedName>
    <definedName name="nlmtc_26" localSheetId="17">#REF!</definedName>
    <definedName name="nlmtc_26">#REF!</definedName>
    <definedName name="nlmtc_28" localSheetId="15">#REF!</definedName>
    <definedName name="nlmtc_28" localSheetId="17">#REF!</definedName>
    <definedName name="nlmtc_28">#REF!</definedName>
    <definedName name="nlnc">NA()</definedName>
    <definedName name="nlnc_26" localSheetId="15">#REF!</definedName>
    <definedName name="nlnc_26" localSheetId="17">#REF!</definedName>
    <definedName name="nlnc_26">#REF!</definedName>
    <definedName name="nlnc_28" localSheetId="15">#REF!</definedName>
    <definedName name="nlnc_28" localSheetId="17">#REF!</definedName>
    <definedName name="nlnc_28">#REF!</definedName>
    <definedName name="nlnc_3">NA()</definedName>
    <definedName name="nlnc3p" localSheetId="15">#REF!</definedName>
    <definedName name="nlnc3p" localSheetId="16">#REF!</definedName>
    <definedName name="nlnc3p" localSheetId="17">#REF!</definedName>
    <definedName name="nlnc3p" localSheetId="14">#REF!</definedName>
    <definedName name="nlnc3p" localSheetId="19">#REF!</definedName>
    <definedName name="nlnc3p" localSheetId="20">#REF!</definedName>
    <definedName name="nlnc3p">#REF!</definedName>
    <definedName name="nlnc3p_26" localSheetId="15">#REF!</definedName>
    <definedName name="nlnc3p_26" localSheetId="17">#REF!</definedName>
    <definedName name="nlnc3p_26">#REF!</definedName>
    <definedName name="nlnc3p_28" localSheetId="15">#REF!</definedName>
    <definedName name="nlnc3p_28" localSheetId="17">#REF!</definedName>
    <definedName name="nlnc3p_28">#REF!</definedName>
    <definedName name="nlnc3p_3">"$#REF!.$G$260"</definedName>
    <definedName name="nlnc3pha" localSheetId="15">#REF!</definedName>
    <definedName name="nlnc3pha" localSheetId="16">#REF!</definedName>
    <definedName name="nlnc3pha" localSheetId="17">#REF!</definedName>
    <definedName name="nlnc3pha" localSheetId="14">#REF!</definedName>
    <definedName name="nlnc3pha" localSheetId="19">#REF!</definedName>
    <definedName name="nlnc3pha" localSheetId="20">#REF!</definedName>
    <definedName name="nlnc3pha">#REF!</definedName>
    <definedName name="nlnc3pha_26" localSheetId="15">#REF!</definedName>
    <definedName name="nlnc3pha_26" localSheetId="17">#REF!</definedName>
    <definedName name="nlnc3pha_26">#REF!</definedName>
    <definedName name="nlnc3pha_28" localSheetId="15">#REF!</definedName>
    <definedName name="nlnc3pha_28" localSheetId="17">#REF!</definedName>
    <definedName name="nlnc3pha_28">#REF!</definedName>
    <definedName name="nlnc3pha_3">"$#REF!.$G$410"</definedName>
    <definedName name="nlnls2000">1.58</definedName>
    <definedName name="nlnls99">1.37</definedName>
    <definedName name="NLTK1p" localSheetId="15">#REF!</definedName>
    <definedName name="NLTK1p" localSheetId="16">#REF!</definedName>
    <definedName name="NLTK1p" localSheetId="17">#REF!</definedName>
    <definedName name="NLTK1p" localSheetId="14">#REF!</definedName>
    <definedName name="NLTK1p" localSheetId="19">#REF!</definedName>
    <definedName name="NLTK1p" localSheetId="20">#REF!</definedName>
    <definedName name="NLTK1p">#REF!</definedName>
    <definedName name="NLTK1p_26" localSheetId="15">#REF!</definedName>
    <definedName name="NLTK1p_26" localSheetId="17">#REF!</definedName>
    <definedName name="NLTK1p_26">#REF!</definedName>
    <definedName name="NLTK1p_28" localSheetId="15">#REF!</definedName>
    <definedName name="NLTK1p_28" localSheetId="17">#REF!</definedName>
    <definedName name="NLTK1p_28">#REF!</definedName>
    <definedName name="NLTK1p_3">"$#REF!.$X$297"</definedName>
    <definedName name="nlvl">NA()</definedName>
    <definedName name="nlvl_26" localSheetId="15">#REF!</definedName>
    <definedName name="nlvl_26" localSheetId="17">#REF!</definedName>
    <definedName name="nlvl_26">#REF!</definedName>
    <definedName name="nlvl_28" localSheetId="15">#REF!</definedName>
    <definedName name="nlvl_28" localSheetId="17">#REF!</definedName>
    <definedName name="nlvl_28">#REF!</definedName>
    <definedName name="nlvl_3">NA()</definedName>
    <definedName name="nlvl1_1" localSheetId="15">#REF!</definedName>
    <definedName name="nlvl1_1" localSheetId="17">#REF!</definedName>
    <definedName name="nlvl1_1">#REF!</definedName>
    <definedName name="nlvl1_2" localSheetId="15">#REF!</definedName>
    <definedName name="nlvl1_2" localSheetId="17">#REF!</definedName>
    <definedName name="nlvl1_2">#REF!</definedName>
    <definedName name="nlvl1_20" localSheetId="15">#REF!</definedName>
    <definedName name="nlvl1_20" localSheetId="17">#REF!</definedName>
    <definedName name="nlvl1_20">#REF!</definedName>
    <definedName name="nlvl1_25" localSheetId="15">#REF!</definedName>
    <definedName name="nlvl1_25" localSheetId="17">#REF!</definedName>
    <definedName name="nlvl1_25">#REF!</definedName>
    <definedName name="nlvl1_26" localSheetId="15">#REF!</definedName>
    <definedName name="nlvl1_26" localSheetId="17">#REF!</definedName>
    <definedName name="nlvl1_26">#REF!</definedName>
    <definedName name="nlvl1_28" localSheetId="15">#REF!</definedName>
    <definedName name="nlvl1_28" localSheetId="17">#REF!</definedName>
    <definedName name="nlvl1_28">#REF!</definedName>
    <definedName name="nlvl1_3_1" localSheetId="15">#REF!</definedName>
    <definedName name="nlvl1_3_1" localSheetId="17">#REF!</definedName>
    <definedName name="nlvl1_3_1">#REF!</definedName>
    <definedName name="nlvl1_3_2" localSheetId="15">#REF!</definedName>
    <definedName name="nlvl1_3_2" localSheetId="17">#REF!</definedName>
    <definedName name="nlvl1_3_2">#REF!</definedName>
    <definedName name="nlvl1_3_20" localSheetId="15">#REF!</definedName>
    <definedName name="nlvl1_3_20" localSheetId="17">#REF!</definedName>
    <definedName name="nlvl1_3_20">#REF!</definedName>
    <definedName name="nlvl1_3_25" localSheetId="15">#REF!</definedName>
    <definedName name="nlvl1_3_25" localSheetId="17">#REF!</definedName>
    <definedName name="nlvl1_3_25">#REF!</definedName>
    <definedName name="nlvl3p" localSheetId="15">#REF!</definedName>
    <definedName name="nlvl3p" localSheetId="16">#REF!</definedName>
    <definedName name="nlvl3p" localSheetId="17">#REF!</definedName>
    <definedName name="nlvl3p" localSheetId="14">#REF!</definedName>
    <definedName name="nlvl3p" localSheetId="19">#REF!</definedName>
    <definedName name="nlvl3p" localSheetId="20">#REF!</definedName>
    <definedName name="nlvl3p">#REF!</definedName>
    <definedName name="nlvl3p_26" localSheetId="15">#REF!</definedName>
    <definedName name="nlvl3p_26" localSheetId="17">#REF!</definedName>
    <definedName name="nlvl3p_26">#REF!</definedName>
    <definedName name="nlvl3p_28" localSheetId="15">#REF!</definedName>
    <definedName name="nlvl3p_28" localSheetId="17">#REF!</definedName>
    <definedName name="nlvl3p_28">#REF!</definedName>
    <definedName name="nlvl3p_3">"$#REF!.$G$245"</definedName>
    <definedName name="nm" localSheetId="15">#REF!</definedName>
    <definedName name="nm" localSheetId="16">#REF!</definedName>
    <definedName name="nm" localSheetId="17">#REF!</definedName>
    <definedName name="nm" localSheetId="14">#REF!</definedName>
    <definedName name="nm">#REF!</definedName>
    <definedName name="Nms" localSheetId="15">#REF!</definedName>
    <definedName name="Nms" localSheetId="16">#REF!</definedName>
    <definedName name="Nms" localSheetId="17">#REF!</definedName>
    <definedName name="Nms" localSheetId="14">#REF!</definedName>
    <definedName name="Nms" localSheetId="20">#REF!</definedName>
    <definedName name="Nms">#REF!</definedName>
    <definedName name="Nms_20" localSheetId="15">#REF!</definedName>
    <definedName name="Nms_20" localSheetId="17">#REF!</definedName>
    <definedName name="Nms_20">#REF!</definedName>
    <definedName name="Nms_28" localSheetId="15">#REF!</definedName>
    <definedName name="Nms_28" localSheetId="17">#REF!</definedName>
    <definedName name="Nms_28">#REF!</definedName>
    <definedName name="nn" localSheetId="15">#REF!</definedName>
    <definedName name="nn" localSheetId="16">#REF!</definedName>
    <definedName name="nn" localSheetId="17">#REF!</definedName>
    <definedName name="nn" localSheetId="14">#REF!</definedName>
    <definedName name="nn" localSheetId="19">#REF!</definedName>
    <definedName name="nn" localSheetId="20">#REF!</definedName>
    <definedName name="nn">#REF!</definedName>
    <definedName name="nn_26" localSheetId="15">#REF!</definedName>
    <definedName name="nn_26" localSheetId="17">#REF!</definedName>
    <definedName name="nn_26">#REF!</definedName>
    <definedName name="nn_28" localSheetId="15">#REF!</definedName>
    <definedName name="nn_28" localSheetId="17">#REF!</definedName>
    <definedName name="nn_28">#REF!</definedName>
    <definedName name="nn_3">"$#REF!.$#REF!$#REF!"</definedName>
    <definedName name="nn1p" localSheetId="15">#REF!</definedName>
    <definedName name="nn1p" localSheetId="16">#REF!</definedName>
    <definedName name="nn1p" localSheetId="17">#REF!</definedName>
    <definedName name="nn1p" localSheetId="14">#REF!</definedName>
    <definedName name="nn1p" localSheetId="19">#REF!</definedName>
    <definedName name="nn1p" localSheetId="20">#REF!</definedName>
    <definedName name="nn1p">#REF!</definedName>
    <definedName name="nn1p_26" localSheetId="15">#REF!</definedName>
    <definedName name="nn1p_26" localSheetId="17">#REF!</definedName>
    <definedName name="nn1p_26">#REF!</definedName>
    <definedName name="nn1p_28" localSheetId="15">#REF!</definedName>
    <definedName name="nn1p_28" localSheetId="17">#REF!</definedName>
    <definedName name="nn1p_28">#REF!</definedName>
    <definedName name="nn1p_3">"$#REF!.$#REF!$#REF!"</definedName>
    <definedName name="nn3p" localSheetId="15">#REF!</definedName>
    <definedName name="nn3p" localSheetId="16">#REF!</definedName>
    <definedName name="nn3p" localSheetId="17">#REF!</definedName>
    <definedName name="nn3p" localSheetId="14">#REF!</definedName>
    <definedName name="nn3p" localSheetId="19">#REF!</definedName>
    <definedName name="nn3p" localSheetId="20">#REF!</definedName>
    <definedName name="nn3p">#REF!</definedName>
    <definedName name="nn3p_26" localSheetId="15">#REF!</definedName>
    <definedName name="nn3p_26" localSheetId="17">#REF!</definedName>
    <definedName name="nn3p_26">#REF!</definedName>
    <definedName name="nn3p_28" localSheetId="15">#REF!</definedName>
    <definedName name="nn3p_28" localSheetId="17">#REF!</definedName>
    <definedName name="nn3p_28">#REF!</definedName>
    <definedName name="nn3p_3">"$#REF!.$V$110"</definedName>
    <definedName name="nnn" localSheetId="15">#REF!</definedName>
    <definedName name="nnn" localSheetId="17">#REF!</definedName>
    <definedName name="nnn">#REF!</definedName>
    <definedName name="nnnc">NA()</definedName>
    <definedName name="nnnc_26" localSheetId="15">#REF!</definedName>
    <definedName name="nnnc_26" localSheetId="17">#REF!</definedName>
    <definedName name="nnnc_26">#REF!</definedName>
    <definedName name="nnnc_28" localSheetId="15">#REF!</definedName>
    <definedName name="nnnc_28" localSheetId="17">#REF!</definedName>
    <definedName name="nnnc_28">#REF!</definedName>
    <definedName name="nnnc_3">NA()</definedName>
    <definedName name="nnnc3p" localSheetId="15">#REF!</definedName>
    <definedName name="nnnc3p" localSheetId="16">#REF!</definedName>
    <definedName name="nnnc3p" localSheetId="17">#REF!</definedName>
    <definedName name="nnnc3p" localSheetId="14">#REF!</definedName>
    <definedName name="nnnc3p" localSheetId="19">#REF!</definedName>
    <definedName name="nnnc3p" localSheetId="20">#REF!</definedName>
    <definedName name="nnnc3p">#REF!</definedName>
    <definedName name="nnnc3p_26" localSheetId="15">#REF!</definedName>
    <definedName name="nnnc3p_26" localSheetId="17">#REF!</definedName>
    <definedName name="nnnc3p_26">#REF!</definedName>
    <definedName name="nnnc3p_28" localSheetId="15">#REF!</definedName>
    <definedName name="nnnc3p_28" localSheetId="17">#REF!</definedName>
    <definedName name="nnnc3p_28">#REF!</definedName>
    <definedName name="nnnc3p_3">"$#REF!.$#REF!$#REF!"</definedName>
    <definedName name="nnnnnnnn" localSheetId="15">#REF!</definedName>
    <definedName name="nnnnnnnn" localSheetId="17">#REF!</definedName>
    <definedName name="nnnnnnnn">#REF!</definedName>
    <definedName name="nnnnnnnn_1" localSheetId="15">#REF!</definedName>
    <definedName name="nnnnnnnn_1" localSheetId="17">#REF!</definedName>
    <definedName name="nnnnnnnn_1">#REF!</definedName>
    <definedName name="nnnnnnnn_2" localSheetId="15">#REF!</definedName>
    <definedName name="nnnnnnnn_2" localSheetId="17">#REF!</definedName>
    <definedName name="nnnnnnnn_2">#REF!</definedName>
    <definedName name="nnnnnnnn_20" localSheetId="15">#REF!</definedName>
    <definedName name="nnnnnnnn_20" localSheetId="17">#REF!</definedName>
    <definedName name="nnnnnnnn_20">#REF!</definedName>
    <definedName name="nnnnnnnn_25" localSheetId="15">#REF!</definedName>
    <definedName name="nnnnnnnn_25" localSheetId="17">#REF!</definedName>
    <definedName name="nnnnnnnn_25">#REF!</definedName>
    <definedName name="nnvl">NA()</definedName>
    <definedName name="nnvl_26" localSheetId="15">#REF!</definedName>
    <definedName name="nnvl_26" localSheetId="17">#REF!</definedName>
    <definedName name="nnvl_26">#REF!</definedName>
    <definedName name="nnvl_28" localSheetId="15">#REF!</definedName>
    <definedName name="nnvl_28" localSheetId="17">#REF!</definedName>
    <definedName name="nnvl_28">#REF!</definedName>
    <definedName name="nnvl_3">NA()</definedName>
    <definedName name="nnvl3p" localSheetId="15">#REF!</definedName>
    <definedName name="nnvl3p" localSheetId="16">#REF!</definedName>
    <definedName name="nnvl3p" localSheetId="17">#REF!</definedName>
    <definedName name="nnvl3p" localSheetId="14">#REF!</definedName>
    <definedName name="nnvl3p" localSheetId="19">#REF!</definedName>
    <definedName name="nnvl3p" localSheetId="20">#REF!</definedName>
    <definedName name="nnvl3p">#REF!</definedName>
    <definedName name="nnvl3p_26" localSheetId="15">#REF!</definedName>
    <definedName name="nnvl3p_26" localSheetId="17">#REF!</definedName>
    <definedName name="nnvl3p_26">#REF!</definedName>
    <definedName name="nnvl3p_28" localSheetId="15">#REF!</definedName>
    <definedName name="nnvl3p_28" localSheetId="17">#REF!</definedName>
    <definedName name="nnvl3p_28">#REF!</definedName>
    <definedName name="nnvl3p_3">"$#REF!.$#REF!$#REF!"</definedName>
    <definedName name="No" localSheetId="15">#REF!</definedName>
    <definedName name="No" localSheetId="16">#REF!</definedName>
    <definedName name="No" localSheetId="17">#REF!</definedName>
    <definedName name="No" localSheetId="14">#REF!</definedName>
    <definedName name="No" localSheetId="19">#REF!</definedName>
    <definedName name="No" localSheetId="20">#REF!</definedName>
    <definedName name="No">#REF!</definedName>
    <definedName name="No.10" localSheetId="15" hidden="1">{"'Sheet1'!$L$16"}</definedName>
    <definedName name="No.10" localSheetId="16" hidden="1">{"'Sheet1'!$L$16"}</definedName>
    <definedName name="No.10" localSheetId="17" hidden="1">{"'Sheet1'!$L$16"}</definedName>
    <definedName name="No.10" localSheetId="14" hidden="1">{"'Sheet1'!$L$16"}</definedName>
    <definedName name="No.10" hidden="1">{"'Sheet1'!$L$16"}</definedName>
    <definedName name="No.9" localSheetId="15" hidden="1">{"'Sheet1'!$L$16"}</definedName>
    <definedName name="No.9" localSheetId="16" hidden="1">{"'Sheet1'!$L$16"}</definedName>
    <definedName name="No.9" localSheetId="17" hidden="1">{"'Sheet1'!$L$16"}</definedName>
    <definedName name="No.9" localSheetId="14" hidden="1">{"'Sheet1'!$L$16"}</definedName>
    <definedName name="No.9" hidden="1">{"'Sheet1'!$L$16"}</definedName>
    <definedName name="No_20" localSheetId="15">#REF!</definedName>
    <definedName name="No_20" localSheetId="17">#REF!</definedName>
    <definedName name="No_20">#REF!</definedName>
    <definedName name="NOÄI_DUNG" localSheetId="15">#REF!</definedName>
    <definedName name="NOÄI_DUNG" localSheetId="17">#REF!</definedName>
    <definedName name="NOÄI_DUNG">#REF!</definedName>
    <definedName name="NOÄI_DUNG_20" localSheetId="15">#REF!</definedName>
    <definedName name="NOÄI_DUNG_20" localSheetId="17">#REF!</definedName>
    <definedName name="NOÄI_DUNG_20">#REF!</definedName>
    <definedName name="NOÄI_DUNG_28" localSheetId="15">#REF!</definedName>
    <definedName name="NOÄI_DUNG_28" localSheetId="17">#REF!</definedName>
    <definedName name="NOÄI_DUNG_28">#REF!</definedName>
    <definedName name="NOBSDC" localSheetId="15">#REF!</definedName>
    <definedName name="NOBSDC" localSheetId="16">#REF!</definedName>
    <definedName name="NOBSDC" localSheetId="17">#REF!</definedName>
    <definedName name="NOBSDC" localSheetId="14">#REF!</definedName>
    <definedName name="NOBSDC">#REF!</definedName>
    <definedName name="noc" localSheetId="15">#REF!</definedName>
    <definedName name="noc" localSheetId="17">#REF!</definedName>
    <definedName name="noc">#REF!</definedName>
    <definedName name="noc_20" localSheetId="15">#REF!</definedName>
    <definedName name="noc_20" localSheetId="17">#REF!</definedName>
    <definedName name="noc_20">#REF!</definedName>
    <definedName name="noc_28" localSheetId="15">#REF!</definedName>
    <definedName name="noc_28" localSheetId="17">#REF!</definedName>
    <definedName name="noc_28">#REF!</definedName>
    <definedName name="NOIDUNG" localSheetId="15">OFFSET(#REF!,COUNTA(#REF!)-1,0,1)</definedName>
    <definedName name="NOIDUNG" localSheetId="17">OFFSET(#REF!,COUNTA(#REF!)-1,0,1)</definedName>
    <definedName name="NOIDUNG">OFFSET(#REF!,COUNTA(#REF!)-1,0,1)</definedName>
    <definedName name="NoiSuy_lll" localSheetId="15">#REF!</definedName>
    <definedName name="NoiSuy_lll" localSheetId="17">#REF!</definedName>
    <definedName name="NoiSuy_lll">#REF!</definedName>
    <definedName name="Nomal" localSheetId="15">#REF!</definedName>
    <definedName name="Nomal" localSheetId="17">#REF!</definedName>
    <definedName name="Nomal">#REF!</definedName>
    <definedName name="nominal_shear" localSheetId="15">#REF!</definedName>
    <definedName name="nominal_shear" localSheetId="17">#REF!</definedName>
    <definedName name="nominal_shear">#REF!</definedName>
    <definedName name="nominal_shear_28" localSheetId="15">#REF!</definedName>
    <definedName name="nominal_shear_28" localSheetId="17">#REF!</definedName>
    <definedName name="nominal_shear_28">#REF!</definedName>
    <definedName name="ÑÔN_GIAÙ" localSheetId="15">#REF!</definedName>
    <definedName name="ÑÔN_GIAÙ" localSheetId="17">#REF!</definedName>
    <definedName name="ÑÔN_GIAÙ">#REF!</definedName>
    <definedName name="nop" localSheetId="15">#REF!</definedName>
    <definedName name="nop" localSheetId="17">#REF!</definedName>
    <definedName name="nop">#REF!</definedName>
    <definedName name="nop_20" localSheetId="15">#REF!</definedName>
    <definedName name="nop_20" localSheetId="17">#REF!</definedName>
    <definedName name="nop_20">#REF!</definedName>
    <definedName name="nop_28" localSheetId="15">#REF!</definedName>
    <definedName name="nop_28" localSheetId="17">#REF!</definedName>
    <definedName name="nop_28">#REF!</definedName>
    <definedName name="NOPLDC" localSheetId="15">#REF!</definedName>
    <definedName name="NOPLDC" localSheetId="16">#REF!</definedName>
    <definedName name="NOPLDC" localSheetId="17">#REF!</definedName>
    <definedName name="NOPLDC" localSheetId="14">#REF!</definedName>
    <definedName name="NOPLDC">#REF!</definedName>
    <definedName name="np" localSheetId="15">#REF!</definedName>
    <definedName name="np" localSheetId="17">#REF!</definedName>
    <definedName name="np">#REF!</definedName>
    <definedName name="Np_" localSheetId="15">#REF!</definedName>
    <definedName name="Np_" localSheetId="17">#REF!</definedName>
    <definedName name="Np_">#REF!</definedName>
    <definedName name="Np__20" localSheetId="15">#REF!</definedName>
    <definedName name="Np__20" localSheetId="17">#REF!</definedName>
    <definedName name="Np__20">#REF!</definedName>
    <definedName name="Np__28" localSheetId="15">#REF!</definedName>
    <definedName name="Np__28" localSheetId="17">#REF!</definedName>
    <definedName name="Np__28">#REF!</definedName>
    <definedName name="Nps" localSheetId="15">#REF!</definedName>
    <definedName name="Nps" localSheetId="17">#REF!</definedName>
    <definedName name="Nps">#REF!</definedName>
    <definedName name="Nps_28" localSheetId="15">#REF!</definedName>
    <definedName name="Nps_28" localSheetId="17">#REF!</definedName>
    <definedName name="Nps_28">#REF!</definedName>
    <definedName name="NPV11_20" localSheetId="15">#REF!</definedName>
    <definedName name="NPV11_20" localSheetId="17">#REF!</definedName>
    <definedName name="NPV11_20">#REF!</definedName>
    <definedName name="NPV11_28" localSheetId="15">#REF!</definedName>
    <definedName name="NPV11_28" localSheetId="17">#REF!</definedName>
    <definedName name="NPV11_28">#REF!</definedName>
    <definedName name="npv22_20" localSheetId="15">#REF!</definedName>
    <definedName name="npv22_20" localSheetId="17">#REF!</definedName>
    <definedName name="npv22_20">#REF!</definedName>
    <definedName name="npv22_28" localSheetId="15">#REF!</definedName>
    <definedName name="npv22_28" localSheetId="17">#REF!</definedName>
    <definedName name="npv22_28">#REF!</definedName>
    <definedName name="Nq" localSheetId="15">#REF!</definedName>
    <definedName name="Nq" localSheetId="16">#REF!</definedName>
    <definedName name="Nq" localSheetId="17">#REF!</definedName>
    <definedName name="Nq" localSheetId="14">#REF!</definedName>
    <definedName name="Nq" localSheetId="20">#REF!</definedName>
    <definedName name="Nq">#REF!</definedName>
    <definedName name="Nq_20" localSheetId="15">#REF!</definedName>
    <definedName name="Nq_20" localSheetId="17">#REF!</definedName>
    <definedName name="Nq_20">#REF!</definedName>
    <definedName name="Nq_28" localSheetId="15">#REF!</definedName>
    <definedName name="Nq_28" localSheetId="17">#REF!</definedName>
    <definedName name="Nq_28">#REF!</definedName>
    <definedName name="NQD">#N/A</definedName>
    <definedName name="nqd_20" localSheetId="15">#REF!</definedName>
    <definedName name="nqd_20" localSheetId="17">#REF!</definedName>
    <definedName name="nqd_20">#REF!</definedName>
    <definedName name="NQQH">#N/A</definedName>
    <definedName name="nr" localSheetId="15">#REF!</definedName>
    <definedName name="nr" localSheetId="17">#REF!</definedName>
    <definedName name="nr">#REF!</definedName>
    <definedName name="nr_28" localSheetId="15">#REF!</definedName>
    <definedName name="nr_28" localSheetId="17">#REF!</definedName>
    <definedName name="nr_28">#REF!</definedName>
    <definedName name="NrYC" localSheetId="15">#REF!</definedName>
    <definedName name="NrYC" localSheetId="17">#REF!</definedName>
    <definedName name="NrYC">#REF!</definedName>
    <definedName name="NrYC_20" localSheetId="15">#REF!</definedName>
    <definedName name="NrYC_20" localSheetId="17">#REF!</definedName>
    <definedName name="NrYC_20">#REF!</definedName>
    <definedName name="NrYC_28" localSheetId="15">#REF!</definedName>
    <definedName name="NrYC_28" localSheetId="17">#REF!</definedName>
    <definedName name="NrYC_28">#REF!</definedName>
    <definedName name="ns" localSheetId="15">#REF!</definedName>
    <definedName name="ns" localSheetId="17">#REF!</definedName>
    <definedName name="ns">#REF!</definedName>
    <definedName name="ns." localSheetId="15">#REF!</definedName>
    <definedName name="ns." localSheetId="17">#REF!</definedName>
    <definedName name="ns.">#REF!</definedName>
    <definedName name="ns.." localSheetId="15">#REF!</definedName>
    <definedName name="ns.." localSheetId="17">#REF!</definedName>
    <definedName name="ns..">#REF!</definedName>
    <definedName name="nsc" localSheetId="15">#REF!</definedName>
    <definedName name="nsc" localSheetId="17">#REF!</definedName>
    <definedName name="nsc">#REF!</definedName>
    <definedName name="nsc_20" localSheetId="15">#REF!</definedName>
    <definedName name="nsc_20" localSheetId="17">#REF!</definedName>
    <definedName name="nsc_20">#REF!</definedName>
    <definedName name="nsc_28" localSheetId="15">#REF!</definedName>
    <definedName name="nsc_28" localSheetId="17">#REF!</definedName>
    <definedName name="nsc_28">#REF!</definedName>
    <definedName name="nsk" localSheetId="15">#REF!</definedName>
    <definedName name="nsk" localSheetId="17">#REF!</definedName>
    <definedName name="nsk">#REF!</definedName>
    <definedName name="nsk_20" localSheetId="15">#REF!</definedName>
    <definedName name="nsk_20" localSheetId="17">#REF!</definedName>
    <definedName name="nsk_20">#REF!</definedName>
    <definedName name="nsk_28" localSheetId="15">#REF!</definedName>
    <definedName name="nsk_28" localSheetId="17">#REF!</definedName>
    <definedName name="nsk_28">#REF!</definedName>
    <definedName name="NSNN">#N/A</definedName>
    <definedName name="nstrand" localSheetId="15">#REF!</definedName>
    <definedName name="nstrand" localSheetId="17">#REF!</definedName>
    <definedName name="nstrand">#REF!</definedName>
    <definedName name="nstrand_28" localSheetId="15">#REF!</definedName>
    <definedName name="nstrand_28" localSheetId="17">#REF!</definedName>
    <definedName name="nstrand_28">#REF!</definedName>
    <definedName name="NSTT2" localSheetId="15" hidden="1">{"'Sheet1'!$L$16"}</definedName>
    <definedName name="NSTT2" localSheetId="16" hidden="1">{"'Sheet1'!$L$16"}</definedName>
    <definedName name="NSTT2" localSheetId="17" hidden="1">{"'Sheet1'!$L$16"}</definedName>
    <definedName name="NSTT2" localSheetId="14" hidden="1">{"'Sheet1'!$L$16"}</definedName>
    <definedName name="NSTT2" hidden="1">{"'Sheet1'!$L$16"}</definedName>
    <definedName name="Ntcd" localSheetId="15">#REF!</definedName>
    <definedName name="Ntcd" localSheetId="17">#REF!</definedName>
    <definedName name="Ntcd">#REF!</definedName>
    <definedName name="Ntcd_28" localSheetId="15">#REF!</definedName>
    <definedName name="Ntcd_28" localSheetId="17">#REF!</definedName>
    <definedName name="Ntcd_28">#REF!</definedName>
    <definedName name="nthanh" localSheetId="15">#REF!</definedName>
    <definedName name="nthanh" localSheetId="17">#REF!</definedName>
    <definedName name="nthanh">#REF!</definedName>
    <definedName name="nthanh_20" localSheetId="15">#REF!</definedName>
    <definedName name="nthanh_20" localSheetId="17">#REF!</definedName>
    <definedName name="nthanh_20">#REF!</definedName>
    <definedName name="nthanh_28" localSheetId="15">#REF!</definedName>
    <definedName name="nthanh_28" localSheetId="17">#REF!</definedName>
    <definedName name="nthanh_28">#REF!</definedName>
    <definedName name="ÑTHH" localSheetId="15">#REF!</definedName>
    <definedName name="ÑTHH" localSheetId="17">#REF!</definedName>
    <definedName name="ÑTHH">#REF!</definedName>
    <definedName name="NToS">#N/A</definedName>
    <definedName name="num_text" localSheetId="15">#REF!</definedName>
    <definedName name="num_text" localSheetId="17">#REF!</definedName>
    <definedName name="num_text">#REF!</definedName>
    <definedName name="Number_of_Payments" localSheetId="15">MATCH(0.01,End_Bal,-1)+1</definedName>
    <definedName name="Number_of_Payments" localSheetId="16">MATCH(0.01,End_Bal,-1)+1</definedName>
    <definedName name="Number_of_Payments" localSheetId="17">MATCH(0.01,End_Bal,-1)+1</definedName>
    <definedName name="Number_of_Payments" localSheetId="14">MATCH(0.01,End_Bal,-1)+1</definedName>
    <definedName name="Number_of_Payments">MATCH(0.01,End_Bal,-1)+1</definedName>
    <definedName name="nuoc" localSheetId="15">#REF!</definedName>
    <definedName name="nuoc" localSheetId="17">#REF!</definedName>
    <definedName name="nuoc">#REF!</definedName>
    <definedName name="nuoc_1" localSheetId="15">#REF!</definedName>
    <definedName name="nuoc_1" localSheetId="17">#REF!</definedName>
    <definedName name="nuoc_1">#REF!</definedName>
    <definedName name="nuoc_2" localSheetId="15">#REF!</definedName>
    <definedName name="nuoc_2" localSheetId="17">#REF!</definedName>
    <definedName name="nuoc_2">#REF!</definedName>
    <definedName name="nuoc_20" localSheetId="15">#REF!</definedName>
    <definedName name="nuoc_20" localSheetId="17">#REF!</definedName>
    <definedName name="nuoc_20">#REF!</definedName>
    <definedName name="nuoc_25" localSheetId="15">#REF!</definedName>
    <definedName name="nuoc_25" localSheetId="17">#REF!</definedName>
    <definedName name="nuoc_25">#REF!</definedName>
    <definedName name="nuoc_26" localSheetId="15">#REF!</definedName>
    <definedName name="nuoc_26" localSheetId="17">#REF!</definedName>
    <definedName name="nuoc_26">#REF!</definedName>
    <definedName name="nuoc_28" localSheetId="15">#REF!</definedName>
    <definedName name="nuoc_28" localSheetId="17">#REF!</definedName>
    <definedName name="nuoc_28">#REF!</definedName>
    <definedName name="nuoc5" localSheetId="15">#REF!</definedName>
    <definedName name="nuoc5" localSheetId="17">#REF!</definedName>
    <definedName name="nuoc5">#REF!</definedName>
    <definedName name="nuoc5_20" localSheetId="15">#REF!</definedName>
    <definedName name="nuoc5_20" localSheetId="17">#REF!</definedName>
    <definedName name="nuoc5_20">#REF!</definedName>
    <definedName name="nuoc5_28" localSheetId="15">#REF!</definedName>
    <definedName name="nuoc5_28" localSheetId="17">#REF!</definedName>
    <definedName name="nuoc5_28">#REF!</definedName>
    <definedName name="NUOCHKHOAN" localSheetId="15" hidden="1">{"'Sheet1'!$L$16"}</definedName>
    <definedName name="NUOCHKHOAN" localSheetId="16" hidden="1">{"'Sheet1'!$L$16"}</definedName>
    <definedName name="NUOCHKHOAN" localSheetId="17" hidden="1">{"'Sheet1'!$L$16"}</definedName>
    <definedName name="NUOCHKHOAN" localSheetId="14" hidden="1">{"'Sheet1'!$L$16"}</definedName>
    <definedName name="NUOCHKHOAN" hidden="1">{"'Sheet1'!$L$16"}</definedName>
    <definedName name="NUOCHKHOANMOI" localSheetId="15" hidden="1">{"'Sheet1'!$L$16"}</definedName>
    <definedName name="NUOCHKHOANMOI" localSheetId="16" hidden="1">{"'Sheet1'!$L$16"}</definedName>
    <definedName name="NUOCHKHOANMOI" localSheetId="17" hidden="1">{"'Sheet1'!$L$16"}</definedName>
    <definedName name="NUOCHKHOANMOI" localSheetId="14" hidden="1">{"'Sheet1'!$L$16"}</definedName>
    <definedName name="NUOCHKHOANMOI" hidden="1">{"'Sheet1'!$L$16"}</definedName>
    <definedName name="Nut_tec" localSheetId="15">#REF!</definedName>
    <definedName name="Nut_tec" localSheetId="17">#REF!</definedName>
    <definedName name="Nut_tec">#REF!</definedName>
    <definedName name="Nut_tec_20" localSheetId="15">#REF!</definedName>
    <definedName name="Nut_tec_20" localSheetId="17">#REF!</definedName>
    <definedName name="Nut_tec_20">#REF!</definedName>
    <definedName name="Nut_tec_28" localSheetId="15">#REF!</definedName>
    <definedName name="Nut_tec_28" localSheetId="17">#REF!</definedName>
    <definedName name="Nut_tec_28">#REF!</definedName>
    <definedName name="nv" localSheetId="15">#REF!</definedName>
    <definedName name="nv" localSheetId="17">#REF!</definedName>
    <definedName name="nv">#REF!</definedName>
    <definedName name="NVF" localSheetId="15">#REF!</definedName>
    <definedName name="NVF" localSheetId="17">#REF!</definedName>
    <definedName name="NVF">#REF!</definedName>
    <definedName name="NVF_20" localSheetId="15">#REF!</definedName>
    <definedName name="NVF_20" localSheetId="17">#REF!</definedName>
    <definedName name="NVF_20">#REF!</definedName>
    <definedName name="NVF_28" localSheetId="15">#REF!</definedName>
    <definedName name="NVF_28" localSheetId="17">#REF!</definedName>
    <definedName name="NVF_28">#REF!</definedName>
    <definedName name="nx">NA()</definedName>
    <definedName name="nx_26" localSheetId="15">#REF!</definedName>
    <definedName name="nx_26" localSheetId="17">#REF!</definedName>
    <definedName name="nx_26">#REF!</definedName>
    <definedName name="nx_28" localSheetId="15">#REF!</definedName>
    <definedName name="nx_28" localSheetId="17">#REF!</definedName>
    <definedName name="nx_28">#REF!</definedName>
    <definedName name="nxb_2" localSheetId="15">#REF!</definedName>
    <definedName name="nxb_2" localSheetId="17">#REF!</definedName>
    <definedName name="nxb_2">#REF!</definedName>
    <definedName name="nxb_2_28" localSheetId="15">#REF!</definedName>
    <definedName name="nxb_2_28" localSheetId="17">#REF!</definedName>
    <definedName name="nxb_2_28">#REF!</definedName>
    <definedName name="nxc" localSheetId="15">#REF!</definedName>
    <definedName name="nxc" localSheetId="17">#REF!</definedName>
    <definedName name="nxc">#REF!</definedName>
    <definedName name="nxc_20" localSheetId="15">#REF!</definedName>
    <definedName name="nxc_20" localSheetId="17">#REF!</definedName>
    <definedName name="nxc_20">#REF!</definedName>
    <definedName name="nxmtc">NA()</definedName>
    <definedName name="nxmtc_26" localSheetId="15">#REF!</definedName>
    <definedName name="nxmtc_26" localSheetId="17">#REF!</definedName>
    <definedName name="nxmtc_26">#REF!</definedName>
    <definedName name="nxmtc_28" localSheetId="15">#REF!</definedName>
    <definedName name="nxmtc_28" localSheetId="17">#REF!</definedName>
    <definedName name="nxmtc_28">#REF!</definedName>
    <definedName name="nxp" localSheetId="15">#REF!</definedName>
    <definedName name="nxp" localSheetId="17">#REF!</definedName>
    <definedName name="nxp">#REF!</definedName>
    <definedName name="nxp_20" localSheetId="15">#REF!</definedName>
    <definedName name="nxp_20" localSheetId="17">#REF!</definedName>
    <definedName name="nxp_20">#REF!</definedName>
    <definedName name="nxp_28" localSheetId="15">#REF!</definedName>
    <definedName name="nxp_28" localSheetId="17">#REF!</definedName>
    <definedName name="nxp_28">#REF!</definedName>
    <definedName name="NXT" localSheetId="15">#REF!</definedName>
    <definedName name="NXT" localSheetId="17">#REF!</definedName>
    <definedName name="NXT">#REF!</definedName>
    <definedName name="NXT_20" localSheetId="15">#REF!</definedName>
    <definedName name="NXT_20" localSheetId="17">#REF!</definedName>
    <definedName name="NXT_20">#REF!</definedName>
    <definedName name="NXT_28" localSheetId="15">#REF!</definedName>
    <definedName name="NXT_28" localSheetId="17">#REF!</definedName>
    <definedName name="NXT_28">#REF!</definedName>
    <definedName name="O" localSheetId="15">#REF!</definedName>
    <definedName name="O" localSheetId="17">#REF!</definedName>
    <definedName name="O">#REF!</definedName>
    <definedName name="O_M" localSheetId="15">#REF!</definedName>
    <definedName name="O_M" localSheetId="17">#REF!</definedName>
    <definedName name="O_M">#REF!</definedName>
    <definedName name="O_M_20" localSheetId="15">#REF!</definedName>
    <definedName name="O_M_20" localSheetId="17">#REF!</definedName>
    <definedName name="O_M_20">#REF!</definedName>
    <definedName name="O_M_28" localSheetId="15">#REF!</definedName>
    <definedName name="O_M_28" localSheetId="17">#REF!</definedName>
    <definedName name="O_M_28">#REF!</definedName>
    <definedName name="o_n_phÝ_1__thu_nhËp_th_ng" localSheetId="15">#REF!</definedName>
    <definedName name="o_n_phÝ_1__thu_nhËp_th_ng" localSheetId="17">#REF!</definedName>
    <definedName name="o_n_phÝ_1__thu_nhËp_th_ng">#REF!</definedName>
    <definedName name="O_TO" localSheetId="15">#REF!</definedName>
    <definedName name="O_TO" localSheetId="17">#REF!</definedName>
    <definedName name="O_TO">#REF!</definedName>
    <definedName name="O_TO_28" localSheetId="15">#REF!</definedName>
    <definedName name="O_TO_28" localSheetId="17">#REF!</definedName>
    <definedName name="O_TO_28">#REF!</definedName>
    <definedName name="o_to_tù_dæ_10_T" localSheetId="15">#REF!</definedName>
    <definedName name="o_to_tù_dæ_10_T" localSheetId="17">#REF!</definedName>
    <definedName name="o_to_tù_dæ_10_T">#REF!</definedName>
    <definedName name="o_to_tù_dæ_10_T_20" localSheetId="15">#REF!</definedName>
    <definedName name="o_to_tù_dæ_10_T_20" localSheetId="17">#REF!</definedName>
    <definedName name="o_to_tù_dæ_10_T_20">#REF!</definedName>
    <definedName name="o_to_tù_dæ_10_T_28" localSheetId="15">#REF!</definedName>
    <definedName name="o_to_tù_dæ_10_T_28" localSheetId="17">#REF!</definedName>
    <definedName name="o_to_tù_dæ_10_T_28">#REF!</definedName>
    <definedName name="Ö135" localSheetId="15">#REF!</definedName>
    <definedName name="Ö135" localSheetId="17">#REF!</definedName>
    <definedName name="Ö135">#REF!</definedName>
    <definedName name="Ö135_20" localSheetId="15">#REF!</definedName>
    <definedName name="Ö135_20" localSheetId="17">#REF!</definedName>
    <definedName name="Ö135_20">#REF!</definedName>
    <definedName name="Ö135_28" localSheetId="15">#REF!</definedName>
    <definedName name="Ö135_28" localSheetId="17">#REF!</definedName>
    <definedName name="Ö135_28">#REF!</definedName>
    <definedName name="OÂN" localSheetId="15">#REF!</definedName>
    <definedName name="OÂN" localSheetId="17">#REF!</definedName>
    <definedName name="OÂN">#REF!</definedName>
    <definedName name="ocam" localSheetId="15">#REF!</definedName>
    <definedName name="ocam" localSheetId="17">#REF!</definedName>
    <definedName name="ocam">#REF!</definedName>
    <definedName name="ocam_20" localSheetId="15">#REF!</definedName>
    <definedName name="ocam_20" localSheetId="17">#REF!</definedName>
    <definedName name="ocam_20">#REF!</definedName>
    <definedName name="ocam_28" localSheetId="15">#REF!</definedName>
    <definedName name="ocam_28" localSheetId="17">#REF!</definedName>
    <definedName name="ocam_28">#REF!</definedName>
    <definedName name="OCT" localSheetId="15">#REF!</definedName>
    <definedName name="OCT" localSheetId="16">#REF!</definedName>
    <definedName name="OCT" localSheetId="17">#REF!</definedName>
    <definedName name="OCT" localSheetId="14">#REF!</definedName>
    <definedName name="OCT">#REF!</definedName>
    <definedName name="OD" localSheetId="15">#REF!</definedName>
    <definedName name="OD" localSheetId="17">#REF!</definedName>
    <definedName name="OD">#REF!</definedName>
    <definedName name="OD_20" localSheetId="15">#REF!</definedName>
    <definedName name="OD_20" localSheetId="17">#REF!</definedName>
    <definedName name="OD_20">#REF!</definedName>
    <definedName name="OD_28" localSheetId="15">#REF!</definedName>
    <definedName name="OD_28" localSheetId="17">#REF!</definedName>
    <definedName name="OD_28">#REF!</definedName>
    <definedName name="od100_28" localSheetId="15">#REF!</definedName>
    <definedName name="od100_28" localSheetId="17">#REF!</definedName>
    <definedName name="od100_28">#REF!</definedName>
    <definedName name="ODA" localSheetId="15">#REF!</definedName>
    <definedName name="ODA" localSheetId="17">#REF!</definedName>
    <definedName name="ODA">#REF!</definedName>
    <definedName name="ODC" localSheetId="15">#REF!</definedName>
    <definedName name="ODC" localSheetId="17">#REF!</definedName>
    <definedName name="ODC">#REF!</definedName>
    <definedName name="ODC_20" localSheetId="15">#REF!</definedName>
    <definedName name="ODC_20" localSheetId="17">#REF!</definedName>
    <definedName name="ODC_20">#REF!</definedName>
    <definedName name="ODC_28" localSheetId="15">#REF!</definedName>
    <definedName name="ODC_28" localSheetId="17">#REF!</definedName>
    <definedName name="ODC_28">#REF!</definedName>
    <definedName name="ODS" localSheetId="15">#REF!</definedName>
    <definedName name="ODS" localSheetId="17">#REF!</definedName>
    <definedName name="ODS">#REF!</definedName>
    <definedName name="ODS_20" localSheetId="15">#REF!</definedName>
    <definedName name="ODS_20" localSheetId="17">#REF!</definedName>
    <definedName name="ODS_20">#REF!</definedName>
    <definedName name="ODS_28" localSheetId="15">#REF!</definedName>
    <definedName name="ODS_28" localSheetId="17">#REF!</definedName>
    <definedName name="ODS_28">#REF!</definedName>
    <definedName name="ODU" localSheetId="15">#REF!</definedName>
    <definedName name="ODU" localSheetId="17">#REF!</definedName>
    <definedName name="ODU">#REF!</definedName>
    <definedName name="ODU_20" localSheetId="15">#REF!</definedName>
    <definedName name="ODU_20" localSheetId="17">#REF!</definedName>
    <definedName name="ODU_20">#REF!</definedName>
    <definedName name="ODU_28" localSheetId="15">#REF!</definedName>
    <definedName name="ODU_28" localSheetId="17">#REF!</definedName>
    <definedName name="ODU_28">#REF!</definedName>
    <definedName name="OE" localSheetId="15">#REF!</definedName>
    <definedName name="OE" localSheetId="17">#REF!</definedName>
    <definedName name="OE">#REF!</definedName>
    <definedName name="OE_28" localSheetId="15">#REF!</definedName>
    <definedName name="OE_28" localSheetId="17">#REF!</definedName>
    <definedName name="OE_28">#REF!</definedName>
    <definedName name="ol">#N/A</definedName>
    <definedName name="OM" localSheetId="15">#REF!</definedName>
    <definedName name="OM" localSheetId="17">#REF!</definedName>
    <definedName name="OM">#REF!</definedName>
    <definedName name="OM_20" localSheetId="15">#REF!</definedName>
    <definedName name="OM_20" localSheetId="17">#REF!</definedName>
    <definedName name="OM_20">#REF!</definedName>
    <definedName name="OM_28" localSheetId="15">#REF!</definedName>
    <definedName name="OM_28" localSheetId="17">#REF!</definedName>
    <definedName name="OM_28">#REF!</definedName>
    <definedName name="OMC" localSheetId="15">#REF!</definedName>
    <definedName name="OMC" localSheetId="17">#REF!</definedName>
    <definedName name="OMC">#REF!</definedName>
    <definedName name="OMC_20" localSheetId="15">#REF!</definedName>
    <definedName name="OMC_20" localSheetId="17">#REF!</definedName>
    <definedName name="OMC_20">#REF!</definedName>
    <definedName name="OMC_28" localSheetId="15">#REF!</definedName>
    <definedName name="OMC_28" localSheetId="17">#REF!</definedName>
    <definedName name="OMC_28">#REF!</definedName>
    <definedName name="OME" localSheetId="15">#REF!</definedName>
    <definedName name="OME" localSheetId="17">#REF!</definedName>
    <definedName name="OME">#REF!</definedName>
    <definedName name="OME_20" localSheetId="15">#REF!</definedName>
    <definedName name="OME_20" localSheetId="17">#REF!</definedName>
    <definedName name="OME_20">#REF!</definedName>
    <definedName name="OME_28" localSheetId="15">#REF!</definedName>
    <definedName name="OME_28" localSheetId="17">#REF!</definedName>
    <definedName name="OME_28">#REF!</definedName>
    <definedName name="OMW" localSheetId="15">#REF!</definedName>
    <definedName name="OMW" localSheetId="17">#REF!</definedName>
    <definedName name="OMW">#REF!</definedName>
    <definedName name="OMW_20" localSheetId="15">#REF!</definedName>
    <definedName name="OMW_20" localSheetId="17">#REF!</definedName>
    <definedName name="OMW_20">#REF!</definedName>
    <definedName name="OMW_28" localSheetId="15">#REF!</definedName>
    <definedName name="OMW_28" localSheetId="17">#REF!</definedName>
    <definedName name="OMW_28">#REF!</definedName>
    <definedName name="on" localSheetId="15">#REF!</definedName>
    <definedName name="on" localSheetId="17">#REF!</definedName>
    <definedName name="on">#REF!</definedName>
    <definedName name="on_28" localSheetId="15">#REF!</definedName>
    <definedName name="on_28" localSheetId="17">#REF!</definedName>
    <definedName name="on_28">#REF!</definedName>
    <definedName name="ong" localSheetId="15">#REF!</definedName>
    <definedName name="ong" localSheetId="17">#REF!</definedName>
    <definedName name="ong">#REF!</definedName>
    <definedName name="ong_28" localSheetId="15">#REF!</definedName>
    <definedName name="ong_28" localSheetId="17">#REF!</definedName>
    <definedName name="ong_28">#REF!</definedName>
    <definedName name="ong_cong_duc_san" localSheetId="15">#REF!</definedName>
    <definedName name="ong_cong_duc_san" localSheetId="17">#REF!</definedName>
    <definedName name="ong_cong_duc_san">#REF!</definedName>
    <definedName name="ong_cong_duc_san_20" localSheetId="15">#REF!</definedName>
    <definedName name="ong_cong_duc_san_20" localSheetId="17">#REF!</definedName>
    <definedName name="ong_cong_duc_san_20">#REF!</definedName>
    <definedName name="ong_cong_duc_san_28" localSheetId="15">#REF!</definedName>
    <definedName name="ong_cong_duc_san_28" localSheetId="17">#REF!</definedName>
    <definedName name="ong_cong_duc_san_28">#REF!</definedName>
    <definedName name="Ong_cong_hinh_hop_do_tai_cho" localSheetId="15">#REF!</definedName>
    <definedName name="Ong_cong_hinh_hop_do_tai_cho" localSheetId="17">#REF!</definedName>
    <definedName name="Ong_cong_hinh_hop_do_tai_cho">#REF!</definedName>
    <definedName name="Ong_cong_hinh_hop_do_tai_cho_20" localSheetId="15">#REF!</definedName>
    <definedName name="Ong_cong_hinh_hop_do_tai_cho_20" localSheetId="17">#REF!</definedName>
    <definedName name="Ong_cong_hinh_hop_do_tai_cho_20">#REF!</definedName>
    <definedName name="Ong_cong_hinh_hop_do_tai_cho_28" localSheetId="15">#REF!</definedName>
    <definedName name="Ong_cong_hinh_hop_do_tai_cho_28" localSheetId="17">#REF!</definedName>
    <definedName name="Ong_cong_hinh_hop_do_tai_cho_28">#REF!</definedName>
    <definedName name="Ongbaovecap">"$#REF!.$B$496:$D$517"</definedName>
    <definedName name="Ongbaovecap_26" localSheetId="15">#REF!</definedName>
    <definedName name="Ongbaovecap_26" localSheetId="17">#REF!</definedName>
    <definedName name="Ongbaovecap_26">#REF!</definedName>
    <definedName name="Ongbaovecap_28" localSheetId="15">#REF!</definedName>
    <definedName name="Ongbaovecap_28" localSheetId="17">#REF!</definedName>
    <definedName name="Ongbaovecap_28">#REF!</definedName>
    <definedName name="Ongbaovecap_3">"$#REF!.$B$496:$D$517"</definedName>
    <definedName name="ongkem" localSheetId="15">#REF!</definedName>
    <definedName name="ongkem" localSheetId="17">#REF!</definedName>
    <definedName name="ongkem">#REF!</definedName>
    <definedName name="ongkem_20" localSheetId="15">#REF!</definedName>
    <definedName name="ongkem_20" localSheetId="17">#REF!</definedName>
    <definedName name="ongkem_20">#REF!</definedName>
    <definedName name="ongkem_28" localSheetId="15">#REF!</definedName>
    <definedName name="ongkem_28" localSheetId="17">#REF!</definedName>
    <definedName name="ongkem_28">#REF!</definedName>
    <definedName name="Ongnoiday">"$#REF!.$B$673:$D$676"</definedName>
    <definedName name="Ongnoiday_26" localSheetId="15">#REF!</definedName>
    <definedName name="Ongnoiday_26" localSheetId="17">#REF!</definedName>
    <definedName name="Ongnoiday_26">#REF!</definedName>
    <definedName name="Ongnoiday_28" localSheetId="15">#REF!</definedName>
    <definedName name="Ongnoiday_28" localSheetId="17">#REF!</definedName>
    <definedName name="Ongnoiday_28">#REF!</definedName>
    <definedName name="Ongnoiday_3">"$#REF!.$B$673:$D$676"</definedName>
    <definedName name="Ongnoidaybulongtachongrungtabu">"$#REF!.$B$649:$D$672"</definedName>
    <definedName name="Ongnoidaybulongtachongrungtabu_26" localSheetId="15">#REF!</definedName>
    <definedName name="Ongnoidaybulongtachongrungtabu_26" localSheetId="17">#REF!</definedName>
    <definedName name="Ongnoidaybulongtachongrungtabu_26">#REF!</definedName>
    <definedName name="Ongnoidaybulongtachongrungtabu_28" localSheetId="15">#REF!</definedName>
    <definedName name="Ongnoidaybulongtachongrungtabu_28" localSheetId="17">#REF!</definedName>
    <definedName name="Ongnoidaybulongtachongrungtabu_28">#REF!</definedName>
    <definedName name="Ongnoidaybulongtachongrungtabu_3">"$#REF!.$B$649:$D$672"</definedName>
    <definedName name="OngPVC">"$#REF!.$B$78:$D$89"</definedName>
    <definedName name="OngPVC_26" localSheetId="15">#REF!</definedName>
    <definedName name="OngPVC_26" localSheetId="17">#REF!</definedName>
    <definedName name="OngPVC_26">#REF!</definedName>
    <definedName name="OngPVC_28" localSheetId="15">#REF!</definedName>
    <definedName name="OngPVC_28" localSheetId="17">#REF!</definedName>
    <definedName name="OngPVC_28">#REF!</definedName>
    <definedName name="OngPVC_3">"$#REF!.$B$78:$D$89"</definedName>
    <definedName name="OOM" localSheetId="15">#REF!</definedName>
    <definedName name="OOM" localSheetId="17">#REF!</definedName>
    <definedName name="OOM">#REF!</definedName>
    <definedName name="OOM_20" localSheetId="15">#REF!</definedName>
    <definedName name="OOM_20" localSheetId="17">#REF!</definedName>
    <definedName name="OOM_20">#REF!</definedName>
    <definedName name="OOM_28" localSheetId="15">#REF!</definedName>
    <definedName name="OOM_28" localSheetId="17">#REF!</definedName>
    <definedName name="OOM_28">#REF!</definedName>
    <definedName name="open" localSheetId="15">#REF!</definedName>
    <definedName name="open" localSheetId="17">#REF!</definedName>
    <definedName name="open">#REF!</definedName>
    <definedName name="ophom" localSheetId="15">#REF!</definedName>
    <definedName name="ophom" localSheetId="17">#REF!</definedName>
    <definedName name="ophom">#REF!</definedName>
    <definedName name="ophom_28" localSheetId="15">#REF!</definedName>
    <definedName name="ophom_28" localSheetId="17">#REF!</definedName>
    <definedName name="ophom_28">#REF!</definedName>
    <definedName name="options" localSheetId="15">#REF!</definedName>
    <definedName name="options" localSheetId="17">#REF!</definedName>
    <definedName name="options">#REF!</definedName>
    <definedName name="options_20" localSheetId="15">#REF!</definedName>
    <definedName name="options_20" localSheetId="17">#REF!</definedName>
    <definedName name="options_20">#REF!</definedName>
    <definedName name="options_28" localSheetId="15">#REF!</definedName>
    <definedName name="options_28" localSheetId="17">#REF!</definedName>
    <definedName name="options_28">#REF!</definedName>
    <definedName name="ORD" localSheetId="15">#REF!</definedName>
    <definedName name="ORD" localSheetId="17">#REF!</definedName>
    <definedName name="ORD">#REF!</definedName>
    <definedName name="ORD_20" localSheetId="15">#REF!</definedName>
    <definedName name="ORD_20" localSheetId="17">#REF!</definedName>
    <definedName name="ORD_20">#REF!</definedName>
    <definedName name="ORD_28" localSheetId="15">#REF!</definedName>
    <definedName name="ORD_28" localSheetId="17">#REF!</definedName>
    <definedName name="ORD_28">#REF!</definedName>
    <definedName name="OrderTable" localSheetId="15" hidden="1">#REF!</definedName>
    <definedName name="OrderTable" localSheetId="16" hidden="1">#REF!</definedName>
    <definedName name="OrderTable" localSheetId="17" hidden="1">#REF!</definedName>
    <definedName name="OrderTable" localSheetId="14" hidden="1">#REF!</definedName>
    <definedName name="OrderTable" hidden="1">#REF!</definedName>
    <definedName name="ORF" localSheetId="15">#REF!</definedName>
    <definedName name="ORF" localSheetId="17">#REF!</definedName>
    <definedName name="ORF">#REF!</definedName>
    <definedName name="ORF_20" localSheetId="15">#REF!</definedName>
    <definedName name="ORF_20" localSheetId="17">#REF!</definedName>
    <definedName name="ORF_20">#REF!</definedName>
    <definedName name="ORF_28" localSheetId="15">#REF!</definedName>
    <definedName name="ORF_28" localSheetId="17">#REF!</definedName>
    <definedName name="ORF_28">#REF!</definedName>
    <definedName name="osc">NA()</definedName>
    <definedName name="osc_26" localSheetId="15">#REF!</definedName>
    <definedName name="osc_26" localSheetId="17">#REF!</definedName>
    <definedName name="osc_26">#REF!</definedName>
    <definedName name="osc_28" localSheetId="15">#REF!</definedName>
    <definedName name="osc_28" localSheetId="17">#REF!</definedName>
    <definedName name="osc_28">#REF!</definedName>
    <definedName name="OTHER_PANEL">NA()</definedName>
    <definedName name="OTHER_PANEL_26" localSheetId="15">#REF!</definedName>
    <definedName name="OTHER_PANEL_26" localSheetId="17">#REF!</definedName>
    <definedName name="OTHER_PANEL_26">#REF!</definedName>
    <definedName name="OTHER_PANEL_28" localSheetId="15">#REF!</definedName>
    <definedName name="OTHER_PANEL_28" localSheetId="17">#REF!</definedName>
    <definedName name="OTHER_PANEL_28">#REF!</definedName>
    <definedName name="OTHER_PANEL_3">NA()</definedName>
    <definedName name="OtherWork" localSheetId="15">#REF!</definedName>
    <definedName name="OtherWork" localSheetId="17">#REF!</definedName>
    <definedName name="OtherWork">#REF!</definedName>
    <definedName name="OtherWork_28" localSheetId="15">#REF!</definedName>
    <definedName name="OtherWork_28" localSheetId="17">#REF!</definedName>
    <definedName name="OtherWork_28">#REF!</definedName>
    <definedName name="oto10_28" localSheetId="15">#REF!</definedName>
    <definedName name="oto10_28" localSheetId="17">#REF!</definedName>
    <definedName name="oto10_28">#REF!</definedName>
    <definedName name="oto12_20" localSheetId="15">#REF!</definedName>
    <definedName name="oto12_20" localSheetId="17">#REF!</definedName>
    <definedName name="oto12_20">#REF!</definedName>
    <definedName name="oto12_28" localSheetId="15">#REF!</definedName>
    <definedName name="oto12_28" localSheetId="17">#REF!</definedName>
    <definedName name="oto12_28">#REF!</definedName>
    <definedName name="oto2.5" localSheetId="15">#REF!</definedName>
    <definedName name="oto2.5" localSheetId="17">#REF!</definedName>
    <definedName name="oto2.5">#REF!</definedName>
    <definedName name="oto5m3" localSheetId="15">#REF!</definedName>
    <definedName name="oto5m3" localSheetId="17">#REF!</definedName>
    <definedName name="oto5m3">#REF!</definedName>
    <definedName name="oto5m3_28" localSheetId="15">#REF!</definedName>
    <definedName name="oto5m3_28" localSheetId="17">#REF!</definedName>
    <definedName name="oto5m3_28">#REF!</definedName>
    <definedName name="oto7_20" localSheetId="15">#REF!</definedName>
    <definedName name="oto7_20" localSheetId="17">#REF!</definedName>
    <definedName name="oto7_20">#REF!</definedName>
    <definedName name="oto7_28" localSheetId="15">#REF!</definedName>
    <definedName name="oto7_28" localSheetId="17">#REF!</definedName>
    <definedName name="oto7_28">#REF!</definedName>
    <definedName name="otonhua7" localSheetId="15">#REF!</definedName>
    <definedName name="otonhua7" localSheetId="17">#REF!</definedName>
    <definedName name="otonhua7">#REF!</definedName>
    <definedName name="otonuoc5" localSheetId="15">#REF!</definedName>
    <definedName name="otonuoc5" localSheetId="17">#REF!</definedName>
    <definedName name="otonuoc5">#REF!</definedName>
    <definedName name="otothung5" localSheetId="15">#REF!</definedName>
    <definedName name="otothung5" localSheetId="17">#REF!</definedName>
    <definedName name="otothung5">#REF!</definedName>
    <definedName name="ottaithung2.5T" localSheetId="15">#REF!</definedName>
    <definedName name="ottaithung2.5T" localSheetId="17">#REF!</definedName>
    <definedName name="ottaithung2.5T">#REF!</definedName>
    <definedName name="ottaithung2.5T_20" localSheetId="15">#REF!</definedName>
    <definedName name="ottaithung2.5T_20" localSheetId="17">#REF!</definedName>
    <definedName name="ottaithung2.5T_20">#REF!</definedName>
    <definedName name="ottudo10T" localSheetId="15">#REF!</definedName>
    <definedName name="ottudo10T" localSheetId="17">#REF!</definedName>
    <definedName name="ottudo10T">#REF!</definedName>
    <definedName name="ottudo10T_20" localSheetId="15">#REF!</definedName>
    <definedName name="ottudo10T_20" localSheetId="17">#REF!</definedName>
    <definedName name="ottudo10T_20">#REF!</definedName>
    <definedName name="ottuoinuoc5m3" localSheetId="15">#REF!</definedName>
    <definedName name="ottuoinuoc5m3" localSheetId="17">#REF!</definedName>
    <definedName name="ottuoinuoc5m3">#REF!</definedName>
    <definedName name="ottuoinuoc5m3_20" localSheetId="15">#REF!</definedName>
    <definedName name="ottuoinuoc5m3_20" localSheetId="17">#REF!</definedName>
    <definedName name="ottuoinuoc5m3_20">#REF!</definedName>
    <definedName name="Óu75" localSheetId="15">#REF!</definedName>
    <definedName name="Óu75" localSheetId="17">#REF!</definedName>
    <definedName name="Óu75">#REF!</definedName>
    <definedName name="Out" localSheetId="15">#REF!</definedName>
    <definedName name="Out" localSheetId="17">#REF!</definedName>
    <definedName name="Out">#REF!</definedName>
    <definedName name="Out_20" localSheetId="15">#REF!</definedName>
    <definedName name="Out_20" localSheetId="17">#REF!</definedName>
    <definedName name="Out_20">#REF!</definedName>
    <definedName name="Out_28" localSheetId="15">#REF!</definedName>
    <definedName name="Out_28" localSheetId="17">#REF!</definedName>
    <definedName name="Out_28">#REF!</definedName>
    <definedName name="OutRow" localSheetId="15">#REF!</definedName>
    <definedName name="OutRow" localSheetId="17">#REF!</definedName>
    <definedName name="OutRow">#REF!</definedName>
    <definedName name="OutRow_20" localSheetId="15">#REF!</definedName>
    <definedName name="OutRow_20" localSheetId="17">#REF!</definedName>
    <definedName name="OutRow_20">#REF!</definedName>
    <definedName name="OutRow_28" localSheetId="15">#REF!</definedName>
    <definedName name="OutRow_28" localSheetId="17">#REF!</definedName>
    <definedName name="OutRow_28">#REF!</definedName>
    <definedName name="ov" localSheetId="15">#REF!</definedName>
    <definedName name="ov" localSheetId="17">#REF!</definedName>
    <definedName name="ov">#REF!</definedName>
    <definedName name="oxy" localSheetId="15">#REF!</definedName>
    <definedName name="oxy" localSheetId="16">#REF!</definedName>
    <definedName name="oxy" localSheetId="17">#REF!</definedName>
    <definedName name="oxy" localSheetId="14">#REF!</definedName>
    <definedName name="oxy" localSheetId="20">#REF!</definedName>
    <definedName name="oxy">#REF!</definedName>
    <definedName name="P" localSheetId="15">#REF!</definedName>
    <definedName name="P" localSheetId="17">#REF!</definedName>
    <definedName name="P">#REF!</definedName>
    <definedName name="p.m" localSheetId="15">#REF!</definedName>
    <definedName name="p.m" localSheetId="17">#REF!</definedName>
    <definedName name="p.m">#REF!</definedName>
    <definedName name="p_" localSheetId="15">#REF!</definedName>
    <definedName name="p_" localSheetId="17">#REF!</definedName>
    <definedName name="p_">#REF!</definedName>
    <definedName name="p__28" localSheetId="15">#REF!</definedName>
    <definedName name="p__28" localSheetId="17">#REF!</definedName>
    <definedName name="p__28">#REF!</definedName>
    <definedName name="P_28" localSheetId="15">#REF!</definedName>
    <definedName name="P_28" localSheetId="17">#REF!</definedName>
    <definedName name="P_28">#REF!</definedName>
    <definedName name="P_Class1" localSheetId="15">#REF!</definedName>
    <definedName name="P_Class1" localSheetId="17">#REF!</definedName>
    <definedName name="P_Class1">#REF!</definedName>
    <definedName name="P_Class1_20" localSheetId="15">#REF!</definedName>
    <definedName name="P_Class1_20" localSheetId="17">#REF!</definedName>
    <definedName name="P_Class1_20">#REF!</definedName>
    <definedName name="P_Class1_28" localSheetId="15">#REF!</definedName>
    <definedName name="P_Class1_28" localSheetId="17">#REF!</definedName>
    <definedName name="P_Class1_28">#REF!</definedName>
    <definedName name="P_Class2" localSheetId="15">#REF!</definedName>
    <definedName name="P_Class2" localSheetId="17">#REF!</definedName>
    <definedName name="P_Class2">#REF!</definedName>
    <definedName name="P_Class2_20" localSheetId="15">#REF!</definedName>
    <definedName name="P_Class2_20" localSheetId="17">#REF!</definedName>
    <definedName name="P_Class2_20">#REF!</definedName>
    <definedName name="P_Class2_28" localSheetId="15">#REF!</definedName>
    <definedName name="P_Class2_28" localSheetId="17">#REF!</definedName>
    <definedName name="P_Class2_28">#REF!</definedName>
    <definedName name="P_Class3" localSheetId="15">#REF!</definedName>
    <definedName name="P_Class3" localSheetId="17">#REF!</definedName>
    <definedName name="P_Class3">#REF!</definedName>
    <definedName name="P_Class3_20" localSheetId="15">#REF!</definedName>
    <definedName name="P_Class3_20" localSheetId="17">#REF!</definedName>
    <definedName name="P_Class3_20">#REF!</definedName>
    <definedName name="P_Class3_28" localSheetId="15">#REF!</definedName>
    <definedName name="P_Class3_28" localSheetId="17">#REF!</definedName>
    <definedName name="P_Class3_28">#REF!</definedName>
    <definedName name="P_Class4" localSheetId="15">#REF!</definedName>
    <definedName name="P_Class4" localSheetId="17">#REF!</definedName>
    <definedName name="P_Class4">#REF!</definedName>
    <definedName name="P_Class4_20" localSheetId="15">#REF!</definedName>
    <definedName name="P_Class4_20" localSheetId="17">#REF!</definedName>
    <definedName name="P_Class4_20">#REF!</definedName>
    <definedName name="P_Class4_28" localSheetId="15">#REF!</definedName>
    <definedName name="P_Class4_28" localSheetId="17">#REF!</definedName>
    <definedName name="P_Class4_28">#REF!</definedName>
    <definedName name="P_Class5" localSheetId="15">#REF!</definedName>
    <definedName name="P_Class5" localSheetId="17">#REF!</definedName>
    <definedName name="P_Class5">#REF!</definedName>
    <definedName name="P_Class5_20" localSheetId="15">#REF!</definedName>
    <definedName name="P_Class5_20" localSheetId="17">#REF!</definedName>
    <definedName name="P_Class5_20">#REF!</definedName>
    <definedName name="P_Class5_28" localSheetId="15">#REF!</definedName>
    <definedName name="P_Class5_28" localSheetId="17">#REF!</definedName>
    <definedName name="P_Class5_28">#REF!</definedName>
    <definedName name="P_con" localSheetId="15">#REF!</definedName>
    <definedName name="P_con" localSheetId="17">#REF!</definedName>
    <definedName name="P_con">#REF!</definedName>
    <definedName name="P_con_20" localSheetId="15">#REF!</definedName>
    <definedName name="P_con_20" localSheetId="17">#REF!</definedName>
    <definedName name="P_con_20">#REF!</definedName>
    <definedName name="P_con_28" localSheetId="15">#REF!</definedName>
    <definedName name="P_con_28" localSheetId="17">#REF!</definedName>
    <definedName name="P_con_28">#REF!</definedName>
    <definedName name="P_M" localSheetId="15">#REF!</definedName>
    <definedName name="P_M" localSheetId="17">#REF!</definedName>
    <definedName name="P_M">#REF!</definedName>
    <definedName name="P_M_28" localSheetId="15">#REF!</definedName>
    <definedName name="P_M_28" localSheetId="17">#REF!</definedName>
    <definedName name="P_M_28">#REF!</definedName>
    <definedName name="P_run" localSheetId="15">#REF!</definedName>
    <definedName name="P_run" localSheetId="17">#REF!</definedName>
    <definedName name="P_run">#REF!</definedName>
    <definedName name="P_run_20" localSheetId="15">#REF!</definedName>
    <definedName name="P_run_20" localSheetId="17">#REF!</definedName>
    <definedName name="P_run_20">#REF!</definedName>
    <definedName name="P_run_28" localSheetId="15">#REF!</definedName>
    <definedName name="P_run_28" localSheetId="17">#REF!</definedName>
    <definedName name="P_run_28">#REF!</definedName>
    <definedName name="P_sed" localSheetId="15">#REF!</definedName>
    <definedName name="P_sed" localSheetId="17">#REF!</definedName>
    <definedName name="P_sed">#REF!</definedName>
    <definedName name="P_sed_20" localSheetId="15">#REF!</definedName>
    <definedName name="P_sed_20" localSheetId="17">#REF!</definedName>
    <definedName name="P_sed_20">#REF!</definedName>
    <definedName name="P_sed_28" localSheetId="15">#REF!</definedName>
    <definedName name="P_sed_28" localSheetId="17">#REF!</definedName>
    <definedName name="P_sed_28">#REF!</definedName>
    <definedName name="p1." localSheetId="15">#REF!</definedName>
    <definedName name="p1." localSheetId="17">#REF!</definedName>
    <definedName name="p1.">#REF!</definedName>
    <definedName name="p1._28" localSheetId="15">#REF!</definedName>
    <definedName name="p1._28" localSheetId="17">#REF!</definedName>
    <definedName name="p1._28">#REF!</definedName>
    <definedName name="p1_" localSheetId="15">#REF!</definedName>
    <definedName name="p1_" localSheetId="17">#REF!</definedName>
    <definedName name="p1_">#REF!</definedName>
    <definedName name="p1__28" localSheetId="15">#REF!</definedName>
    <definedName name="p1__28" localSheetId="17">#REF!</definedName>
    <definedName name="p1__28">#REF!</definedName>
    <definedName name="p2." localSheetId="15">#REF!</definedName>
    <definedName name="p2." localSheetId="17">#REF!</definedName>
    <definedName name="p2.">#REF!</definedName>
    <definedName name="p2._28" localSheetId="15">#REF!</definedName>
    <definedName name="p2._28" localSheetId="17">#REF!</definedName>
    <definedName name="p2._28">#REF!</definedName>
    <definedName name="p2_" localSheetId="15">#REF!</definedName>
    <definedName name="p2_" localSheetId="17">#REF!</definedName>
    <definedName name="p2_">#REF!</definedName>
    <definedName name="p2__28" localSheetId="15">#REF!</definedName>
    <definedName name="p2__28" localSheetId="17">#REF!</definedName>
    <definedName name="p2__28">#REF!</definedName>
    <definedName name="p3_" localSheetId="15">#REF!</definedName>
    <definedName name="p3_" localSheetId="17">#REF!</definedName>
    <definedName name="p3_">#REF!</definedName>
    <definedName name="p3__28" localSheetId="15">#REF!</definedName>
    <definedName name="p3__28" localSheetId="17">#REF!</definedName>
    <definedName name="p3__28">#REF!</definedName>
    <definedName name="PA" localSheetId="15">#REF!</definedName>
    <definedName name="PA" localSheetId="16">#REF!</definedName>
    <definedName name="PA" localSheetId="17">#REF!</definedName>
    <definedName name="PA" localSheetId="14">#REF!</definedName>
    <definedName name="PA" localSheetId="19">#REF!</definedName>
    <definedName name="PA" localSheetId="20">#REF!</definedName>
    <definedName name="PA">#REF!</definedName>
    <definedName name="pa." localSheetId="15">#REF!</definedName>
    <definedName name="pa." localSheetId="17">#REF!</definedName>
    <definedName name="pa.">#REF!</definedName>
    <definedName name="pa._28" localSheetId="15">#REF!</definedName>
    <definedName name="pa._28" localSheetId="17">#REF!</definedName>
    <definedName name="pa._28">#REF!</definedName>
    <definedName name="PA_26" localSheetId="15">#REF!</definedName>
    <definedName name="PA_26" localSheetId="17">#REF!</definedName>
    <definedName name="PA_26">#REF!</definedName>
    <definedName name="PA_28" localSheetId="15">#REF!</definedName>
    <definedName name="PA_28" localSheetId="17">#REF!</definedName>
    <definedName name="PA_28">#REF!</definedName>
    <definedName name="PA_3">"$#REF!.$A$1:$E$113"</definedName>
    <definedName name="PA3.1" localSheetId="15" hidden="1">{"'Sheet1'!$L$16"}</definedName>
    <definedName name="PA3.1" localSheetId="16" hidden="1">{"'Sheet1'!$L$16"}</definedName>
    <definedName name="PA3.1" localSheetId="17" hidden="1">{"'Sheet1'!$L$16"}</definedName>
    <definedName name="PA3.1" localSheetId="14" hidden="1">{"'Sheet1'!$L$16"}</definedName>
    <definedName name="PA3.1" localSheetId="20" hidden="1">{"'Sheet1'!$L$16"}</definedName>
    <definedName name="PA3.1" hidden="1">{"'Sheet1'!$L$16"}</definedName>
    <definedName name="PAIII_" localSheetId="15" hidden="1">{"'Sheet1'!$L$16"}</definedName>
    <definedName name="PAIII_" localSheetId="16" hidden="1">{"'Sheet1'!$L$16"}</definedName>
    <definedName name="PAIII_" localSheetId="17" hidden="1">{"'Sheet1'!$L$16"}</definedName>
    <definedName name="PAIII_" localSheetId="14" hidden="1">{"'Sheet1'!$L$16"}</definedName>
    <definedName name="PAIII_" hidden="1">{"'Sheet1'!$L$16"}</definedName>
    <definedName name="Painting" localSheetId="15">#REF!</definedName>
    <definedName name="Painting" localSheetId="17">#REF!</definedName>
    <definedName name="Painting">#REF!</definedName>
    <definedName name="Painting_28" localSheetId="15">#REF!</definedName>
    <definedName name="Painting_28" localSheetId="17">#REF!</definedName>
    <definedName name="Painting_28">#REF!</definedName>
    <definedName name="palang" localSheetId="15">#REF!</definedName>
    <definedName name="palang" localSheetId="17">#REF!</definedName>
    <definedName name="palang">#REF!</definedName>
    <definedName name="palang_20" localSheetId="15">#REF!</definedName>
    <definedName name="palang_20" localSheetId="17">#REF!</definedName>
    <definedName name="palang_20">#REF!</definedName>
    <definedName name="palang_28" localSheetId="15">#REF!</definedName>
    <definedName name="palang_28" localSheetId="17">#REF!</definedName>
    <definedName name="palang_28">#REF!</definedName>
    <definedName name="palang3T" localSheetId="15">#REF!</definedName>
    <definedName name="palang3T" localSheetId="17">#REF!</definedName>
    <definedName name="palang3T">#REF!</definedName>
    <definedName name="palang3T_20" localSheetId="15">#REF!</definedName>
    <definedName name="palang3T_20" localSheetId="17">#REF!</definedName>
    <definedName name="palang3T_20">#REF!</definedName>
    <definedName name="panen" localSheetId="15">#REF!</definedName>
    <definedName name="panen" localSheetId="17">#REF!</definedName>
    <definedName name="panen">#REF!</definedName>
    <definedName name="PB" localSheetId="15">#REF!</definedName>
    <definedName name="PB" localSheetId="17">#REF!</definedName>
    <definedName name="PB">#REF!</definedName>
    <definedName name="PB_28" localSheetId="15">#REF!</definedName>
    <definedName name="PB_28" localSheetId="17">#REF!</definedName>
    <definedName name="PB_28">#REF!</definedName>
    <definedName name="pbl" localSheetId="15">#REF!</definedName>
    <definedName name="pbl" localSheetId="17">#REF!</definedName>
    <definedName name="pbl">#REF!</definedName>
    <definedName name="pbla" localSheetId="15">#REF!</definedName>
    <definedName name="pbla" localSheetId="17">#REF!</definedName>
    <definedName name="pbla">#REF!</definedName>
    <definedName name="Pbnn" localSheetId="15">#REF!</definedName>
    <definedName name="Pbnn" localSheetId="16">#REF!</definedName>
    <definedName name="Pbnn" localSheetId="17">#REF!</definedName>
    <definedName name="Pbnn" localSheetId="14">#REF!</definedName>
    <definedName name="Pbnn">#REF!</definedName>
    <definedName name="Pbno" localSheetId="15">#REF!</definedName>
    <definedName name="Pbno" localSheetId="16">#REF!</definedName>
    <definedName name="Pbno" localSheetId="17">#REF!</definedName>
    <definedName name="Pbno" localSheetId="14">#REF!</definedName>
    <definedName name="Pbno">#REF!</definedName>
    <definedName name="Pbnx" localSheetId="15">#REF!</definedName>
    <definedName name="Pbnx" localSheetId="16">#REF!</definedName>
    <definedName name="Pbnx" localSheetId="17">#REF!</definedName>
    <definedName name="Pbnx" localSheetId="14">#REF!</definedName>
    <definedName name="Pbnx">#REF!</definedName>
    <definedName name="PC">#N/A</definedName>
    <definedName name="pc30_20" localSheetId="15">#REF!</definedName>
    <definedName name="pc30_20" localSheetId="17">#REF!</definedName>
    <definedName name="pc30_20">#REF!</definedName>
    <definedName name="pc40_20" localSheetId="15">#REF!</definedName>
    <definedName name="pc40_20" localSheetId="17">#REF!</definedName>
    <definedName name="pc40_20">#REF!</definedName>
    <definedName name="PChe" localSheetId="15">#REF!</definedName>
    <definedName name="PChe" localSheetId="16">#REF!</definedName>
    <definedName name="PChe" localSheetId="17">#REF!</definedName>
    <definedName name="PChe" localSheetId="14">#REF!</definedName>
    <definedName name="PChe">#REF!</definedName>
    <definedName name="PChe_20" localSheetId="15">#REF!</definedName>
    <definedName name="PChe_20" localSheetId="17">#REF!</definedName>
    <definedName name="PChe_20">#REF!</definedName>
    <definedName name="PChe_28" localSheetId="15">#REF!</definedName>
    <definedName name="PChe_28" localSheetId="17">#REF!</definedName>
    <definedName name="PChe_28">#REF!</definedName>
    <definedName name="Pd" localSheetId="15">#REF!</definedName>
    <definedName name="Pd" localSheetId="16">#REF!</definedName>
    <definedName name="Pd" localSheetId="17">#REF!</definedName>
    <definedName name="Pd" localSheetId="14">#REF!</definedName>
    <definedName name="Pd" localSheetId="20">#REF!</definedName>
    <definedName name="Pd">#REF!</definedName>
    <definedName name="Pd_20" localSheetId="15">#REF!</definedName>
    <definedName name="Pd_20" localSheetId="17">#REF!</definedName>
    <definedName name="Pd_20">#REF!</definedName>
    <definedName name="Pd_28" localSheetId="15">#REF!</definedName>
    <definedName name="Pd_28" localSheetId="17">#REF!</definedName>
    <definedName name="Pd_28">#REF!</definedName>
    <definedName name="Pe_Class1" localSheetId="15">#REF!</definedName>
    <definedName name="Pe_Class1" localSheetId="17">#REF!</definedName>
    <definedName name="Pe_Class1">#REF!</definedName>
    <definedName name="Pe_Class1_20" localSheetId="15">#REF!</definedName>
    <definedName name="Pe_Class1_20" localSheetId="17">#REF!</definedName>
    <definedName name="Pe_Class1_20">#REF!</definedName>
    <definedName name="Pe_Class1_28" localSheetId="15">#REF!</definedName>
    <definedName name="Pe_Class1_28" localSheetId="17">#REF!</definedName>
    <definedName name="Pe_Class1_28">#REF!</definedName>
    <definedName name="Pe_Class2" localSheetId="15">#REF!</definedName>
    <definedName name="Pe_Class2" localSheetId="17">#REF!</definedName>
    <definedName name="Pe_Class2">#REF!</definedName>
    <definedName name="Pe_Class2_20" localSheetId="15">#REF!</definedName>
    <definedName name="Pe_Class2_20" localSheetId="17">#REF!</definedName>
    <definedName name="Pe_Class2_20">#REF!</definedName>
    <definedName name="Pe_Class2_28" localSheetId="15">#REF!</definedName>
    <definedName name="Pe_Class2_28" localSheetId="17">#REF!</definedName>
    <definedName name="Pe_Class2_28">#REF!</definedName>
    <definedName name="Pe_Class3" localSheetId="15">#REF!</definedName>
    <definedName name="Pe_Class3" localSheetId="17">#REF!</definedName>
    <definedName name="Pe_Class3">#REF!</definedName>
    <definedName name="Pe_Class3_20" localSheetId="15">#REF!</definedName>
    <definedName name="Pe_Class3_20" localSheetId="17">#REF!</definedName>
    <definedName name="Pe_Class3_20">#REF!</definedName>
    <definedName name="Pe_Class3_28" localSheetId="15">#REF!</definedName>
    <definedName name="Pe_Class3_28" localSheetId="17">#REF!</definedName>
    <definedName name="Pe_Class3_28">#REF!</definedName>
    <definedName name="Pe_Class4" localSheetId="15">#REF!</definedName>
    <definedName name="Pe_Class4" localSheetId="17">#REF!</definedName>
    <definedName name="Pe_Class4">#REF!</definedName>
    <definedName name="Pe_Class4_20" localSheetId="15">#REF!</definedName>
    <definedName name="Pe_Class4_20" localSheetId="17">#REF!</definedName>
    <definedName name="Pe_Class4_20">#REF!</definedName>
    <definedName name="Pe_Class4_28" localSheetId="15">#REF!</definedName>
    <definedName name="Pe_Class4_28" localSheetId="17">#REF!</definedName>
    <definedName name="Pe_Class4_28">#REF!</definedName>
    <definedName name="Pe_Class5" localSheetId="15">#REF!</definedName>
    <definedName name="Pe_Class5" localSheetId="17">#REF!</definedName>
    <definedName name="Pe_Class5">#REF!</definedName>
    <definedName name="Pe_Class5_20" localSheetId="15">#REF!</definedName>
    <definedName name="Pe_Class5_20" localSheetId="17">#REF!</definedName>
    <definedName name="Pe_Class5_20">#REF!</definedName>
    <definedName name="Pe_Class5_28" localSheetId="15">#REF!</definedName>
    <definedName name="Pe_Class5_28" localSheetId="17">#REF!</definedName>
    <definedName name="Pe_Class5_28">#REF!</definedName>
    <definedName name="PEJM">NA()</definedName>
    <definedName name="PEJM_26" localSheetId="15">#REF!</definedName>
    <definedName name="PEJM_26" localSheetId="17">#REF!</definedName>
    <definedName name="PEJM_26">#REF!</definedName>
    <definedName name="PEJM_28" localSheetId="15">#REF!</definedName>
    <definedName name="PEJM_28" localSheetId="17">#REF!</definedName>
    <definedName name="PEJM_28">#REF!</definedName>
    <definedName name="PER" localSheetId="15">#REF!</definedName>
    <definedName name="PER" localSheetId="17">#REF!</definedName>
    <definedName name="PER">#REF!</definedName>
    <definedName name="PER_20" localSheetId="15">#REF!</definedName>
    <definedName name="PER_20" localSheetId="17">#REF!</definedName>
    <definedName name="PER_20">#REF!</definedName>
    <definedName name="PER_28" localSheetId="15">#REF!</definedName>
    <definedName name="PER_28" localSheetId="17">#REF!</definedName>
    <definedName name="PER_28">#REF!</definedName>
    <definedName name="PF">NA()</definedName>
    <definedName name="PF_26" localSheetId="15">#REF!</definedName>
    <definedName name="PF_26" localSheetId="17">#REF!</definedName>
    <definedName name="PF_26">#REF!</definedName>
    <definedName name="PF_28" localSheetId="15">#REF!</definedName>
    <definedName name="PF_28" localSheetId="17">#REF!</definedName>
    <definedName name="PF_28">#REF!</definedName>
    <definedName name="PFF" localSheetId="15">#REF!</definedName>
    <definedName name="PFF" localSheetId="17">#REF!</definedName>
    <definedName name="PFF">#REF!</definedName>
    <definedName name="PFF_20" localSheetId="15">#REF!</definedName>
    <definedName name="PFF_20" localSheetId="17">#REF!</definedName>
    <definedName name="PFF_20">#REF!</definedName>
    <definedName name="PFF_28" localSheetId="15">#REF!</definedName>
    <definedName name="PFF_28" localSheetId="17">#REF!</definedName>
    <definedName name="PFF_28">#REF!</definedName>
    <definedName name="pgia" localSheetId="15">#REF!</definedName>
    <definedName name="pgia" localSheetId="16">#REF!</definedName>
    <definedName name="pgia" localSheetId="17">#REF!</definedName>
    <definedName name="pgia" localSheetId="14">#REF!</definedName>
    <definedName name="pgia" localSheetId="20">#REF!</definedName>
    <definedName name="pgia">#REF!</definedName>
    <definedName name="pgia_20" localSheetId="15">#REF!</definedName>
    <definedName name="pgia_20" localSheetId="17">#REF!</definedName>
    <definedName name="pgia_20">#REF!</definedName>
    <definedName name="pgia_28" localSheetId="15">#REF!</definedName>
    <definedName name="pgia_28" localSheetId="17">#REF!</definedName>
    <definedName name="pgia_28">#REF!</definedName>
    <definedName name="Ph_n_bæ_chi_phÝ_kh_c" localSheetId="15">#REF!</definedName>
    <definedName name="Ph_n_bæ_chi_phÝ_kh_c" localSheetId="17">#REF!</definedName>
    <definedName name="Ph_n_bæ_chi_phÝ_kh_c">#REF!</definedName>
    <definedName name="Ph_n_bæ_chi_phÝ_kh_c_28" localSheetId="15">#REF!</definedName>
    <definedName name="Ph_n_bæ_chi_phÝ_kh_c_28" localSheetId="17">#REF!</definedName>
    <definedName name="Ph_n_bæ_chi_phÝ_kh_c_28">#REF!</definedName>
    <definedName name="Ph30_28" localSheetId="15">#REF!</definedName>
    <definedName name="Ph30_28" localSheetId="17">#REF!</definedName>
    <definedName name="Ph30_28">#REF!</definedName>
    <definedName name="phada" localSheetId="15">#REF!</definedName>
    <definedName name="phada" localSheetId="17">#REF!</definedName>
    <definedName name="phada">#REF!</definedName>
    <definedName name="PHADO" localSheetId="15">#REF!</definedName>
    <definedName name="PHADO" localSheetId="17">#REF!</definedName>
    <definedName name="PHADO">#REF!</definedName>
    <definedName name="PHADO_20" localSheetId="15">#REF!</definedName>
    <definedName name="PHADO_20" localSheetId="17">#REF!</definedName>
    <definedName name="PHADO_20">#REF!</definedName>
    <definedName name="PHADO_28" localSheetId="15">#REF!</definedName>
    <definedName name="PHADO_28" localSheetId="17">#REF!</definedName>
    <definedName name="PHADO_28">#REF!</definedName>
    <definedName name="PHAITRAPS" localSheetId="15">#REF!</definedName>
    <definedName name="PHAITRAPS" localSheetId="16">#REF!</definedName>
    <definedName name="PHAITRAPS" localSheetId="17">#REF!</definedName>
    <definedName name="PHAITRAPS" localSheetId="14">#REF!</definedName>
    <definedName name="PHAITRAPS">#REF!</definedName>
    <definedName name="Pham_Thanh_Phong" localSheetId="15">_1NAME()</definedName>
    <definedName name="Pham_Thanh_Phong" localSheetId="16">_1NAME()</definedName>
    <definedName name="Pham_Thanh_Phong" localSheetId="17">_1NAME()</definedName>
    <definedName name="Pham_Thanh_Phong">_1NAME()</definedName>
    <definedName name="Phamcap" localSheetId="15">#REF!</definedName>
    <definedName name="Phamcap" localSheetId="16">#REF!</definedName>
    <definedName name="Phamcap" localSheetId="17">#REF!</definedName>
    <definedName name="Phamcap" localSheetId="14">#REF!</definedName>
    <definedName name="Phamcap" localSheetId="20">#REF!</definedName>
    <definedName name="Phamcap">#REF!</definedName>
    <definedName name="Phan_cap">#N/A</definedName>
    <definedName name="PHAN_DIEN_DZ0.4KV" localSheetId="15">#REF!</definedName>
    <definedName name="PHAN_DIEN_DZ0.4KV" localSheetId="17">#REF!</definedName>
    <definedName name="PHAN_DIEN_DZ0.4KV">#REF!</definedName>
    <definedName name="phanbo" localSheetId="15">#REF!</definedName>
    <definedName name="phanbo" localSheetId="17">#REF!</definedName>
    <definedName name="phanbo">#REF!</definedName>
    <definedName name="phanbtct">#N/A</definedName>
    <definedName name="phandien">#N/A</definedName>
    <definedName name="phanhoanthien">#N/A</definedName>
    <definedName name="phannuoc">#N/A</definedName>
    <definedName name="phanxay">#N/A</definedName>
    <definedName name="PHC" localSheetId="15">#REF!</definedName>
    <definedName name="PHC" localSheetId="17">#REF!</definedName>
    <definedName name="PHC">#REF!</definedName>
    <definedName name="PHC_20" localSheetId="15">#REF!</definedName>
    <definedName name="PHC_20" localSheetId="17">#REF!</definedName>
    <definedName name="PHC_20">#REF!</definedName>
    <definedName name="PHC_28" localSheetId="15">#REF!</definedName>
    <definedName name="PHC_28" localSheetId="17">#REF!</definedName>
    <definedName name="PHC_28">#REF!</definedName>
    <definedName name="Pheuhopgang">"$#REF!.$B$114:$D$133"</definedName>
    <definedName name="Pheuhopgang_26" localSheetId="15">#REF!</definedName>
    <definedName name="Pheuhopgang_26" localSheetId="17">#REF!</definedName>
    <definedName name="Pheuhopgang_26">#REF!</definedName>
    <definedName name="Pheuhopgang_28" localSheetId="15">#REF!</definedName>
    <definedName name="Pheuhopgang_28" localSheetId="17">#REF!</definedName>
    <definedName name="Pheuhopgang_28">#REF!</definedName>
    <definedName name="Pheuhopgang_3">"$#REF!.$B$114:$D$133"</definedName>
    <definedName name="phi_inertial" localSheetId="15">#REF!</definedName>
    <definedName name="phi_inertial" localSheetId="16">#REF!</definedName>
    <definedName name="phi_inertial" localSheetId="17">#REF!</definedName>
    <definedName name="phi_inertial" localSheetId="14">#REF!</definedName>
    <definedName name="phi_inertial" localSheetId="20">#REF!</definedName>
    <definedName name="phi_inertial">#REF!</definedName>
    <definedName name="phi_inertial_20" localSheetId="15">#REF!</definedName>
    <definedName name="phi_inertial_20" localSheetId="17">#REF!</definedName>
    <definedName name="phi_inertial_20">#REF!</definedName>
    <definedName name="phi_inertial_28" localSheetId="15">#REF!</definedName>
    <definedName name="phi_inertial_28" localSheetId="17">#REF!</definedName>
    <definedName name="phi_inertial_28">#REF!</definedName>
    <definedName name="Phi_le_phi">#N/A</definedName>
    <definedName name="phm" localSheetId="15">#REF!</definedName>
    <definedName name="phm" localSheetId="17">#REF!</definedName>
    <definedName name="phm">#REF!</definedName>
    <definedName name="Phone" localSheetId="15">#REF!</definedName>
    <definedName name="Phone" localSheetId="17">#REF!</definedName>
    <definedName name="Phone">#REF!</definedName>
    <definedName name="Phone_20" localSheetId="15">#REF!</definedName>
    <definedName name="Phone_20" localSheetId="17">#REF!</definedName>
    <definedName name="Phone_20">#REF!</definedName>
    <definedName name="Phone_28" localSheetId="15">#REF!</definedName>
    <definedName name="Phone_28" localSheetId="17">#REF!</definedName>
    <definedName name="Phone_28">#REF!</definedName>
    <definedName name="phong" localSheetId="15" hidden="1">{"'Sheet1'!$L$16"}</definedName>
    <definedName name="phong" localSheetId="16" hidden="1">{"'Sheet1'!$L$16"}</definedName>
    <definedName name="phong" localSheetId="17" hidden="1">{"'Sheet1'!$L$16"}</definedName>
    <definedName name="phong" localSheetId="14" hidden="1">{"'Sheet1'!$L$16"}</definedName>
    <definedName name="phong" hidden="1">{"'Sheet1'!$L$16"}</definedName>
    <definedName name="PhongChinhtri" localSheetId="15">#REF!</definedName>
    <definedName name="PhongChinhtri" localSheetId="17">#REF!</definedName>
    <definedName name="PhongChinhtri">#REF!</definedName>
    <definedName name="PhongHanhchinh" localSheetId="15">#REF!</definedName>
    <definedName name="PhongHanhchinh" localSheetId="17">#REF!</definedName>
    <definedName name="PhongHanhchinh">#REF!</definedName>
    <definedName name="PhongKeHoach" localSheetId="15">#REF!</definedName>
    <definedName name="PhongKeHoach" localSheetId="17">#REF!</definedName>
    <definedName name="PhongKeHoach">#REF!</definedName>
    <definedName name="PhongKinhteDuAn" localSheetId="15">#REF!</definedName>
    <definedName name="PhongKinhteDuAn" localSheetId="17">#REF!</definedName>
    <definedName name="PhongKinhteDuAn">#REF!</definedName>
    <definedName name="PhongKyThuat" localSheetId="15">#REF!</definedName>
    <definedName name="PhongKyThuat" localSheetId="17">#REF!</definedName>
    <definedName name="PhongKyThuat">#REF!</definedName>
    <definedName name="PhongTaiChinh" localSheetId="15">#REF!</definedName>
    <definedName name="PhongTaiChinh" localSheetId="17">#REF!</definedName>
    <definedName name="PhongTaiChinh">#REF!</definedName>
    <definedName name="PhongTCLDTL" localSheetId="15">#REF!</definedName>
    <definedName name="PhongTCLDTL" localSheetId="17">#REF!</definedName>
    <definedName name="PhongTCLDTL">#REF!</definedName>
    <definedName name="phtuyen">"$#REF!.$F$15"</definedName>
    <definedName name="phtuyen_26" localSheetId="15">#REF!</definedName>
    <definedName name="phtuyen_26" localSheetId="17">#REF!</definedName>
    <definedName name="phtuyen_26">#REF!</definedName>
    <definedName name="phtuyen_28" localSheetId="15">#REF!</definedName>
    <definedName name="phtuyen_28" localSheetId="17">#REF!</definedName>
    <definedName name="phtuyen_28">#REF!</definedName>
    <definedName name="phtuyen_3">"$#REF!.$F$15"</definedName>
    <definedName name="phu" localSheetId="15" hidden="1">{"Offgrid",#N/A,FALSE,"OFFGRID";"Region",#N/A,FALSE,"REGION";"Offgrid -2",#N/A,FALSE,"OFFGRID";"WTP",#N/A,FALSE,"WTP";"WTP -2",#N/A,FALSE,"WTP";"Project",#N/A,FALSE,"PROJECT";"Summary -2",#N/A,FALSE,"SUMMARY"}</definedName>
    <definedName name="phu" localSheetId="16" hidden="1">{"Offgrid",#N/A,FALSE,"OFFGRID";"Region",#N/A,FALSE,"REGION";"Offgrid -2",#N/A,FALSE,"OFFGRID";"WTP",#N/A,FALSE,"WTP";"WTP -2",#N/A,FALSE,"WTP";"Project",#N/A,FALSE,"PROJECT";"Summary -2",#N/A,FALSE,"SUMMARY"}</definedName>
    <definedName name="phu" localSheetId="17" hidden="1">{"Offgrid",#N/A,FALSE,"OFFGRID";"Region",#N/A,FALSE,"REGION";"Offgrid -2",#N/A,FALSE,"OFFGRID";"WTP",#N/A,FALSE,"WTP";"WTP -2",#N/A,FALSE,"WTP";"Project",#N/A,FALSE,"PROJECT";"Summary -2",#N/A,FALSE,"SUMMARY"}</definedName>
    <definedName name="phu" localSheetId="14" hidden="1">{"Offgrid",#N/A,FALSE,"OFFGRID";"Region",#N/A,FALSE,"REGION";"Offgrid -2",#N/A,FALSE,"OFFGRID";"WTP",#N/A,FALSE,"WTP";"WTP -2",#N/A,FALSE,"WTP";"Project",#N/A,FALSE,"PROJECT";"Summary -2",#N/A,FALSE,"SUMMARY"}</definedName>
    <definedName name="phu" hidden="1">{"Offgrid",#N/A,FALSE,"OFFGRID";"Region",#N/A,FALSE,"REGION";"Offgrid -2",#N/A,FALSE,"OFFGRID";"WTP",#N/A,FALSE,"WTP";"WTP -2",#N/A,FALSE,"WTP";"Project",#N/A,FALSE,"PROJECT";"Summary -2",#N/A,FALSE,"SUMMARY"}</definedName>
    <definedName name="phu_luc_vua" localSheetId="15">#REF!</definedName>
    <definedName name="phu_luc_vua" localSheetId="16">#REF!</definedName>
    <definedName name="phu_luc_vua" localSheetId="17">#REF!</definedName>
    <definedName name="phu_luc_vua" localSheetId="14">#REF!</definedName>
    <definedName name="phu_luc_vua" localSheetId="19">#REF!</definedName>
    <definedName name="phu_luc_vua" localSheetId="20">#REF!</definedName>
    <definedName name="phu_luc_vua">#REF!</definedName>
    <definedName name="phu_luc_vua_20" localSheetId="15">#REF!</definedName>
    <definedName name="phu_luc_vua_20" localSheetId="17">#REF!</definedName>
    <definedName name="phu_luc_vua_20">#REF!</definedName>
    <definedName name="phugia" localSheetId="15">#REF!</definedName>
    <definedName name="phugia" localSheetId="17">#REF!</definedName>
    <definedName name="phugia">#REF!</definedName>
    <definedName name="phugia_20" localSheetId="15">#REF!</definedName>
    <definedName name="phugia_20" localSheetId="17">#REF!</definedName>
    <definedName name="phugia_20">#REF!</definedName>
    <definedName name="phugia_28" localSheetId="15">#REF!</definedName>
    <definedName name="phugia_28" localSheetId="17">#REF!</definedName>
    <definedName name="phugia_28">#REF!</definedName>
    <definedName name="Phukienduongday">"$#REF!.$B$566:$D$606"</definedName>
    <definedName name="Phukienduongday_26" localSheetId="15">#REF!</definedName>
    <definedName name="Phukienduongday_26" localSheetId="17">#REF!</definedName>
    <definedName name="Phukienduongday_26">#REF!</definedName>
    <definedName name="Phukienduongday_28" localSheetId="15">#REF!</definedName>
    <definedName name="Phukienduongday_28" localSheetId="17">#REF!</definedName>
    <definedName name="Phukienduongday_28">#REF!</definedName>
    <definedName name="Phukienduongday_3">"$#REF!.$B$566:$D$606"</definedName>
    <definedName name="phuluc" localSheetId="15" hidden="1">{"'Sheet1'!$L$16"}</definedName>
    <definedName name="phuluc" localSheetId="16" hidden="1">{"'Sheet1'!$L$16"}</definedName>
    <definedName name="phuluc" localSheetId="17" hidden="1">{"'Sheet1'!$L$16"}</definedName>
    <definedName name="phuluc" localSheetId="14" hidden="1">{"'Sheet1'!$L$16"}</definedName>
    <definedName name="phuluc" hidden="1">{"'Sheet1'!$L$16"}</definedName>
    <definedName name="phunson" localSheetId="15">#REF!</definedName>
    <definedName name="phunson" localSheetId="17">#REF!</definedName>
    <definedName name="phunson">#REF!</definedName>
    <definedName name="phunson_20" localSheetId="15">#REF!</definedName>
    <definedName name="phunson_20" localSheetId="17">#REF!</definedName>
    <definedName name="phunson_20">#REF!</definedName>
    <definedName name="phunson_28" localSheetId="15">#REF!</definedName>
    <definedName name="phunson_28" localSheetId="17">#REF!</definedName>
    <definedName name="phunson_28">#REF!</definedName>
    <definedName name="phunvua" localSheetId="15">#REF!</definedName>
    <definedName name="phunvua" localSheetId="17">#REF!</definedName>
    <definedName name="phunvua">#REF!</definedName>
    <definedName name="phunvua_20" localSheetId="15">#REF!</definedName>
    <definedName name="phunvua_20" localSheetId="17">#REF!</definedName>
    <definedName name="phunvua_20">#REF!</definedName>
    <definedName name="phunvua_28" localSheetId="15">#REF!</definedName>
    <definedName name="phunvua_28" localSheetId="17">#REF!</definedName>
    <definedName name="phunvua_28">#REF!</definedName>
    <definedName name="phuong" localSheetId="15">#REF!</definedName>
    <definedName name="phuong" localSheetId="17">#REF!</definedName>
    <definedName name="phuong">#REF!</definedName>
    <definedName name="phuong_28" localSheetId="15">#REF!</definedName>
    <definedName name="phuong_28" localSheetId="17">#REF!</definedName>
    <definedName name="phuong_28">#REF!</definedName>
    <definedName name="Pier" localSheetId="15">#REF!</definedName>
    <definedName name="Pier" localSheetId="17">#REF!</definedName>
    <definedName name="Pier">#REF!</definedName>
    <definedName name="Pier_20" localSheetId="15">#REF!</definedName>
    <definedName name="Pier_20" localSheetId="17">#REF!</definedName>
    <definedName name="Pier_20">#REF!</definedName>
    <definedName name="Pier_28" localSheetId="15">#REF!</definedName>
    <definedName name="Pier_28" localSheetId="17">#REF!</definedName>
    <definedName name="Pier_28">#REF!</definedName>
    <definedName name="Pier_data" localSheetId="15">#REF!</definedName>
    <definedName name="Pier_data" localSheetId="17">#REF!</definedName>
    <definedName name="Pier_data">#REF!</definedName>
    <definedName name="Pier_data_20" localSheetId="15">#REF!</definedName>
    <definedName name="Pier_data_20" localSheetId="17">#REF!</definedName>
    <definedName name="Pier_data_20">#REF!</definedName>
    <definedName name="Pierdata" localSheetId="15">#REF!</definedName>
    <definedName name="Pierdata" localSheetId="17">#REF!</definedName>
    <definedName name="Pierdata">#REF!</definedName>
    <definedName name="pile" localSheetId="15">#REF!</definedName>
    <definedName name="pile" localSheetId="17">#REF!</definedName>
    <definedName name="pile">#REF!</definedName>
    <definedName name="pile_28" localSheetId="15">#REF!</definedName>
    <definedName name="pile_28" localSheetId="17">#REF!</definedName>
    <definedName name="pile_28">#REF!</definedName>
    <definedName name="PileSize" localSheetId="15">#REF!</definedName>
    <definedName name="PileSize" localSheetId="16">#REF!</definedName>
    <definedName name="PileSize" localSheetId="17">#REF!</definedName>
    <definedName name="PileSize" localSheetId="14">#REF!</definedName>
    <definedName name="PileSize" localSheetId="20">#REF!</definedName>
    <definedName name="PileSize">#REF!</definedName>
    <definedName name="PileSize_20" localSheetId="15">#REF!</definedName>
    <definedName name="PileSize_20" localSheetId="17">#REF!</definedName>
    <definedName name="PileSize_20">#REF!</definedName>
    <definedName name="PileSize_28" localSheetId="15">#REF!</definedName>
    <definedName name="PileSize_28" localSheetId="17">#REF!</definedName>
    <definedName name="PileSize_28">#REF!</definedName>
    <definedName name="PileType" localSheetId="15">#REF!</definedName>
    <definedName name="PileType" localSheetId="16">#REF!</definedName>
    <definedName name="PileType" localSheetId="17">#REF!</definedName>
    <definedName name="PileType" localSheetId="14">#REF!</definedName>
    <definedName name="PileType" localSheetId="20">#REF!</definedName>
    <definedName name="PileType">#REF!</definedName>
    <definedName name="PileType_20" localSheetId="15">#REF!</definedName>
    <definedName name="PileType_20" localSheetId="17">#REF!</definedName>
    <definedName name="PileType_20">#REF!</definedName>
    <definedName name="PileType_28" localSheetId="15">#REF!</definedName>
    <definedName name="PileType_28" localSheetId="17">#REF!</definedName>
    <definedName name="PileType_28">#REF!</definedName>
    <definedName name="PIP" localSheetId="15">boa</definedName>
    <definedName name="PIP" localSheetId="16">boa</definedName>
    <definedName name="PIP" localSheetId="17">boa</definedName>
    <definedName name="PIP" localSheetId="14">boa</definedName>
    <definedName name="PIP">boa</definedName>
    <definedName name="PIPE2" localSheetId="15">boa</definedName>
    <definedName name="PIPE2" localSheetId="16">boa</definedName>
    <definedName name="PIPE2" localSheetId="17">boa</definedName>
    <definedName name="PIPE2" localSheetId="14">boa</definedName>
    <definedName name="PIPE2">boa</definedName>
    <definedName name="PK" localSheetId="15">#REF!</definedName>
    <definedName name="PK" localSheetId="16">#REF!</definedName>
    <definedName name="PK" localSheetId="17">#REF!</definedName>
    <definedName name="PK" localSheetId="14">#REF!</definedName>
    <definedName name="PK">#REF!</definedName>
    <definedName name="PK_20" localSheetId="15">#REF!</definedName>
    <definedName name="PK_20" localSheetId="17">#REF!</definedName>
    <definedName name="PK_20">#REF!</definedName>
    <definedName name="PK_28" localSheetId="15">#REF!</definedName>
    <definedName name="PK_28" localSheetId="17">#REF!</definedName>
    <definedName name="PK_28">#REF!</definedName>
    <definedName name="PKmayin" localSheetId="15">#REF!</definedName>
    <definedName name="PKmayin" localSheetId="17">#REF!</definedName>
    <definedName name="PKmayin">#REF!</definedName>
    <definedName name="PKmayin_20" localSheetId="15">#REF!</definedName>
    <definedName name="PKmayin_20" localSheetId="17">#REF!</definedName>
    <definedName name="PKmayin_20">#REF!</definedName>
    <definedName name="PKmayin_28" localSheetId="15">#REF!</definedName>
    <definedName name="PKmayin_28" localSheetId="17">#REF!</definedName>
    <definedName name="PKmayin_28">#REF!</definedName>
    <definedName name="PL" localSheetId="15" hidden="1">{"'Sheet1'!$L$16"}</definedName>
    <definedName name="PL" localSheetId="16" hidden="1">{"'Sheet1'!$L$16"}</definedName>
    <definedName name="PL" localSheetId="17" hidden="1">{"'Sheet1'!$L$16"}</definedName>
    <definedName name="PL" localSheetId="14" hidden="1">{"'Sheet1'!$L$16"}</definedName>
    <definedName name="PL" hidden="1">{"'Sheet1'!$L$16"}</definedName>
    <definedName name="PL_???___P.B.___REST_P.B._????">NA()</definedName>
    <definedName name="PL_???___P.B.___REST_P.B._????_26" localSheetId="15">#REF!</definedName>
    <definedName name="PL_???___P.B.___REST_P.B._????_26" localSheetId="17">#REF!</definedName>
    <definedName name="PL_???___P.B.___REST_P.B._????_26">#REF!</definedName>
    <definedName name="PL_???___P.B.___REST_P.B._????_28" localSheetId="15">#REF!</definedName>
    <definedName name="PL_???___P.B.___REST_P.B._????_28" localSheetId="17">#REF!</definedName>
    <definedName name="PL_???___P.B.___REST_P.B._????_28">#REF!</definedName>
    <definedName name="PL_指示燈___P.B.___REST_P.B._壓扣開關">NA()</definedName>
    <definedName name="PL_指示燈___P.B.___REST_P.B._壓扣開關_26" localSheetId="15">#REF!</definedName>
    <definedName name="PL_指示燈___P.B.___REST_P.B._壓扣開關_26" localSheetId="17">#REF!</definedName>
    <definedName name="PL_指示燈___P.B.___REST_P.B._壓扣開關_26">#REF!</definedName>
    <definedName name="PL_指示燈___P.B.___REST_P.B._壓扣開關_28" localSheetId="15">#REF!</definedName>
    <definedName name="PL_指示燈___P.B.___REST_P.B._壓扣開關_28" localSheetId="17">#REF!</definedName>
    <definedName name="PL_指示燈___P.B.___REST_P.B._壓扣開關_28">#REF!</definedName>
    <definedName name="Plaster" localSheetId="15">#REF!</definedName>
    <definedName name="Plaster" localSheetId="17">#REF!</definedName>
    <definedName name="Plaster">#REF!</definedName>
    <definedName name="Plaster_28" localSheetId="15">#REF!</definedName>
    <definedName name="Plaster_28" localSheetId="17">#REF!</definedName>
    <definedName name="Plaster_28">#REF!</definedName>
    <definedName name="PLKL" localSheetId="15">#REF!</definedName>
    <definedName name="PLKL" localSheetId="17">#REF!</definedName>
    <definedName name="PLKL">#REF!</definedName>
    <definedName name="plm" localSheetId="15">#REF!</definedName>
    <definedName name="plm" localSheetId="17">#REF!</definedName>
    <definedName name="plm">#REF!</definedName>
    <definedName name="plm_28" localSheetId="15">#REF!</definedName>
    <definedName name="plm_28" localSheetId="17">#REF!</definedName>
    <definedName name="plm_28">#REF!</definedName>
    <definedName name="PLOT" localSheetId="15">#REF!</definedName>
    <definedName name="PLOT" localSheetId="17">#REF!</definedName>
    <definedName name="PLOT">#REF!</definedName>
    <definedName name="PLOT_20" localSheetId="15">#REF!</definedName>
    <definedName name="PLOT_20" localSheetId="17">#REF!</definedName>
    <definedName name="PLOT_20">#REF!</definedName>
    <definedName name="PLOT_28" localSheetId="15">#REF!</definedName>
    <definedName name="PLOT_28" localSheetId="17">#REF!</definedName>
    <definedName name="PLOT_28">#REF!</definedName>
    <definedName name="PlucBcaoTD" localSheetId="15" hidden="1">{"'Sheet1'!$L$16"}</definedName>
    <definedName name="PlucBcaoTD" localSheetId="16" hidden="1">{"'Sheet1'!$L$16"}</definedName>
    <definedName name="PlucBcaoTD" localSheetId="17" hidden="1">{"'Sheet1'!$L$16"}</definedName>
    <definedName name="PlucBcaoTD" localSheetId="14" hidden="1">{"'Sheet1'!$L$16"}</definedName>
    <definedName name="PlucBcaoTD" hidden="1">{"'Sheet1'!$L$16"}</definedName>
    <definedName name="plv" localSheetId="15">#REF!</definedName>
    <definedName name="plv" localSheetId="17">#REF!</definedName>
    <definedName name="plv">#REF!</definedName>
    <definedName name="plv_28" localSheetId="15">#REF!</definedName>
    <definedName name="plv_28" localSheetId="17">#REF!</definedName>
    <definedName name="plv_28">#REF!</definedName>
    <definedName name="PLvuaBT" localSheetId="15">#REF!</definedName>
    <definedName name="PLvuaBT" localSheetId="17">#REF!</definedName>
    <definedName name="PLvuaBT">#REF!</definedName>
    <definedName name="pm.." localSheetId="15">#REF!</definedName>
    <definedName name="pm.." localSheetId="16">#REF!</definedName>
    <definedName name="pm.." localSheetId="17">#REF!</definedName>
    <definedName name="pm.." localSheetId="14">#REF!</definedName>
    <definedName name="pm.." localSheetId="20">#REF!</definedName>
    <definedName name="pm..">#REF!</definedName>
    <definedName name="pmh">#N/A</definedName>
    <definedName name="pmh_20">#N/A</definedName>
    <definedName name="pmh_22">#N/A</definedName>
    <definedName name="pmh_28">#N/A</definedName>
    <definedName name="PMS" localSheetId="15" hidden="1">{"'Sheet1'!$L$16"}</definedName>
    <definedName name="PMS" localSheetId="16" hidden="1">{"'Sheet1'!$L$16"}</definedName>
    <definedName name="PMS" localSheetId="17" hidden="1">{"'Sheet1'!$L$16"}</definedName>
    <definedName name="PMS" localSheetId="14" hidden="1">{"'Sheet1'!$L$16"}</definedName>
    <definedName name="PMS" hidden="1">{"'Sheet1'!$L$16"}</definedName>
    <definedName name="pnua" localSheetId="15">#REF!</definedName>
    <definedName name="pnua" localSheetId="17">#REF!</definedName>
    <definedName name="pnua">#REF!</definedName>
    <definedName name="pnua_28" localSheetId="15">#REF!</definedName>
    <definedName name="pnua_28" localSheetId="17">#REF!</definedName>
    <definedName name="pnua_28">#REF!</definedName>
    <definedName name="Poppy" localSheetId="15">#REF!</definedName>
    <definedName name="Poppy" localSheetId="17">#REF!</definedName>
    <definedName name="Poppy">#REF!</definedName>
    <definedName name="Poppy_28" localSheetId="15">#REF!</definedName>
    <definedName name="Poppy_28" localSheetId="17">#REF!</definedName>
    <definedName name="Poppy_28">#REF!</definedName>
    <definedName name="PowerCord" localSheetId="15">#REF!</definedName>
    <definedName name="PowerCord" localSheetId="17">#REF!</definedName>
    <definedName name="PowerCord">#REF!</definedName>
    <definedName name="PowerCord_28" localSheetId="15">#REF!</definedName>
    <definedName name="PowerCord_28" localSheetId="17">#REF!</definedName>
    <definedName name="PowerCord_28">#REF!</definedName>
    <definedName name="pp" localSheetId="15">#REF!</definedName>
    <definedName name="pp" localSheetId="16">#REF!</definedName>
    <definedName name="pp" localSheetId="17">#REF!</definedName>
    <definedName name="pp" localSheetId="14">#REF!</definedName>
    <definedName name="pp">#REF!</definedName>
    <definedName name="ppp" localSheetId="15">#REF!</definedName>
    <definedName name="ppp" localSheetId="16">#REF!</definedName>
    <definedName name="ppp" localSheetId="17">#REF!</definedName>
    <definedName name="ppp" localSheetId="14">#REF!</definedName>
    <definedName name="ppp">#REF!</definedName>
    <definedName name="PPPPPPPPPPP" localSheetId="15">#REF!</definedName>
    <definedName name="PPPPPPPPPPP" localSheetId="16">#REF!</definedName>
    <definedName name="PPPPPPPPPPP" localSheetId="17">#REF!</definedName>
    <definedName name="PPPPPPPPPPP" localSheetId="14">#REF!</definedName>
    <definedName name="PPPPPPPPPPP" localSheetId="20">#REF!</definedName>
    <definedName name="PPPPPPPPPPP">#REF!</definedName>
    <definedName name="pppppppppppp" localSheetId="15">#REF!</definedName>
    <definedName name="pppppppppppp" localSheetId="16">#REF!</definedName>
    <definedName name="pppppppppppp" localSheetId="17">#REF!</definedName>
    <definedName name="pppppppppppp" localSheetId="14">#REF!</definedName>
    <definedName name="pppppppppppp" localSheetId="20">#REF!</definedName>
    <definedName name="pppppppppppp">#REF!</definedName>
    <definedName name="PRC" localSheetId="15">#REF!</definedName>
    <definedName name="PRC" localSheetId="17">#REF!</definedName>
    <definedName name="PRC">#REF!</definedName>
    <definedName name="PRC_20" localSheetId="15">#REF!</definedName>
    <definedName name="PRC_20" localSheetId="17">#REF!</definedName>
    <definedName name="PRC_20">#REF!</definedName>
    <definedName name="PRC_28" localSheetId="15">#REF!</definedName>
    <definedName name="PRC_28" localSheetId="17">#REF!</definedName>
    <definedName name="PRC_28">#REF!</definedName>
    <definedName name="PrecNden" localSheetId="15">#REF!</definedName>
    <definedName name="PrecNden" localSheetId="17">#REF!</definedName>
    <definedName name="PrecNden">#REF!</definedName>
    <definedName name="PrecNden_20" localSheetId="15">#REF!</definedName>
    <definedName name="PrecNden_20" localSheetId="17">#REF!</definedName>
    <definedName name="PrecNden_20">#REF!</definedName>
    <definedName name="PrecNden_28" localSheetId="15">#REF!</definedName>
    <definedName name="PrecNden_28" localSheetId="17">#REF!</definedName>
    <definedName name="PrecNden_28">#REF!</definedName>
    <definedName name="PRICE" localSheetId="15">#REF!</definedName>
    <definedName name="PRICE" localSheetId="16">#REF!</definedName>
    <definedName name="PRICE" localSheetId="17">#REF!</definedName>
    <definedName name="PRICE" localSheetId="14">#REF!</definedName>
    <definedName name="PRICE" localSheetId="19">#REF!</definedName>
    <definedName name="PRICE" localSheetId="20">#REF!</definedName>
    <definedName name="PRICE">#REF!</definedName>
    <definedName name="PRICE_26" localSheetId="15">#REF!</definedName>
    <definedName name="PRICE_26" localSheetId="17">#REF!</definedName>
    <definedName name="PRICE_26">#REF!</definedName>
    <definedName name="PRICE_28" localSheetId="15">#REF!</definedName>
    <definedName name="PRICE_28" localSheetId="17">#REF!</definedName>
    <definedName name="PRICE_28">#REF!</definedName>
    <definedName name="PRICE_3">"$#REF!.$C$7:$V$154"</definedName>
    <definedName name="PRICE1" localSheetId="15">#REF!</definedName>
    <definedName name="PRICE1" localSheetId="16">#REF!</definedName>
    <definedName name="PRICE1" localSheetId="17">#REF!</definedName>
    <definedName name="PRICE1" localSheetId="14">#REF!</definedName>
    <definedName name="PRICE1" localSheetId="19">#REF!</definedName>
    <definedName name="PRICE1" localSheetId="20">#REF!</definedName>
    <definedName name="PRICE1">#REF!</definedName>
    <definedName name="PRICE1_26" localSheetId="15">#REF!</definedName>
    <definedName name="PRICE1_26" localSheetId="17">#REF!</definedName>
    <definedName name="PRICE1_26">#REF!</definedName>
    <definedName name="PRICE1_28" localSheetId="15">#REF!</definedName>
    <definedName name="PRICE1_28" localSheetId="17">#REF!</definedName>
    <definedName name="PRICE1_28">#REF!</definedName>
    <definedName name="PRICE1_3">"$#REF!.$D$9:$Q$395"</definedName>
    <definedName name="Prin1">"$#REF!.$P$2:$W$27"</definedName>
    <definedName name="Prin1_26" localSheetId="15">#REF!</definedName>
    <definedName name="Prin1_26" localSheetId="17">#REF!</definedName>
    <definedName name="Prin1_26">#REF!</definedName>
    <definedName name="Prin1_28" localSheetId="15">#REF!</definedName>
    <definedName name="Prin1_28" localSheetId="17">#REF!</definedName>
    <definedName name="Prin1_28">#REF!</definedName>
    <definedName name="Prin1_3">"$#REF!.$P$2:$W$27"</definedName>
    <definedName name="Prin10" localSheetId="15">#REF!</definedName>
    <definedName name="Prin10" localSheetId="17">#REF!</definedName>
    <definedName name="Prin10">#REF!</definedName>
    <definedName name="Prin10_20" localSheetId="15">#REF!</definedName>
    <definedName name="Prin10_20" localSheetId="17">#REF!</definedName>
    <definedName name="Prin10_20">#REF!</definedName>
    <definedName name="Prin10_28" localSheetId="15">#REF!</definedName>
    <definedName name="Prin10_28" localSheetId="17">#REF!</definedName>
    <definedName name="Prin10_28">#REF!</definedName>
    <definedName name="Prin11" localSheetId="15">#REF!</definedName>
    <definedName name="Prin11" localSheetId="17">#REF!</definedName>
    <definedName name="Prin11">#REF!</definedName>
    <definedName name="Prin11_20" localSheetId="15">#REF!</definedName>
    <definedName name="Prin11_20" localSheetId="17">#REF!</definedName>
    <definedName name="Prin11_20">#REF!</definedName>
    <definedName name="Prin11_28" localSheetId="15">#REF!</definedName>
    <definedName name="Prin11_28" localSheetId="17">#REF!</definedName>
    <definedName name="Prin11_28">#REF!</definedName>
    <definedName name="Prin12" localSheetId="15">#REF!</definedName>
    <definedName name="Prin12" localSheetId="17">#REF!</definedName>
    <definedName name="Prin12">#REF!</definedName>
    <definedName name="Prin12_20" localSheetId="15">#REF!</definedName>
    <definedName name="Prin12_20" localSheetId="17">#REF!</definedName>
    <definedName name="Prin12_20">#REF!</definedName>
    <definedName name="Prin12_28" localSheetId="15">#REF!</definedName>
    <definedName name="Prin12_28" localSheetId="17">#REF!</definedName>
    <definedName name="Prin12_28">#REF!</definedName>
    <definedName name="Prin15" localSheetId="15">#REF!</definedName>
    <definedName name="Prin15" localSheetId="17">#REF!</definedName>
    <definedName name="Prin15">#REF!</definedName>
    <definedName name="Prin15_20" localSheetId="15">#REF!</definedName>
    <definedName name="Prin15_20" localSheetId="17">#REF!</definedName>
    <definedName name="Prin15_20">#REF!</definedName>
    <definedName name="Prin15_28" localSheetId="15">#REF!</definedName>
    <definedName name="Prin15_28" localSheetId="17">#REF!</definedName>
    <definedName name="Prin15_28">#REF!</definedName>
    <definedName name="Prin16" localSheetId="15">#REF!</definedName>
    <definedName name="Prin16" localSheetId="17">#REF!</definedName>
    <definedName name="Prin16">#REF!</definedName>
    <definedName name="Prin16_20" localSheetId="15">#REF!</definedName>
    <definedName name="Prin16_20" localSheetId="17">#REF!</definedName>
    <definedName name="Prin16_20">#REF!</definedName>
    <definedName name="Prin16_28" localSheetId="15">#REF!</definedName>
    <definedName name="Prin16_28" localSheetId="17">#REF!</definedName>
    <definedName name="Prin16_28">#REF!</definedName>
    <definedName name="Prin18" localSheetId="15">#REF!</definedName>
    <definedName name="Prin18" localSheetId="17">#REF!</definedName>
    <definedName name="Prin18">#REF!</definedName>
    <definedName name="Prin18_20" localSheetId="15">#REF!</definedName>
    <definedName name="Prin18_20" localSheetId="17">#REF!</definedName>
    <definedName name="Prin18_20">#REF!</definedName>
    <definedName name="Prin18_28" localSheetId="15">#REF!</definedName>
    <definedName name="Prin18_28" localSheetId="17">#REF!</definedName>
    <definedName name="Prin18_28">#REF!</definedName>
    <definedName name="Prin19">NA()</definedName>
    <definedName name="Prin19_26" localSheetId="15">#REF!</definedName>
    <definedName name="Prin19_26" localSheetId="17">#REF!</definedName>
    <definedName name="Prin19_26">#REF!</definedName>
    <definedName name="Prin19_28" localSheetId="15">#REF!</definedName>
    <definedName name="Prin19_28" localSheetId="17">#REF!</definedName>
    <definedName name="Prin19_28">#REF!</definedName>
    <definedName name="Prin1a" localSheetId="15">#REF!</definedName>
    <definedName name="Prin1a" localSheetId="17">#REF!</definedName>
    <definedName name="Prin1a">#REF!</definedName>
    <definedName name="Prin1a_20" localSheetId="15">#REF!</definedName>
    <definedName name="Prin1a_20" localSheetId="17">#REF!</definedName>
    <definedName name="Prin1a_20">#REF!</definedName>
    <definedName name="Prin1a_28" localSheetId="15">#REF!</definedName>
    <definedName name="Prin1a_28" localSheetId="17">#REF!</definedName>
    <definedName name="Prin1a_28">#REF!</definedName>
    <definedName name="Prin2">"$#REF!.$B$2:$H$77"</definedName>
    <definedName name="Prin2_26" localSheetId="15">#REF!</definedName>
    <definedName name="Prin2_26" localSheetId="17">#REF!</definedName>
    <definedName name="Prin2_26">#REF!</definedName>
    <definedName name="Prin2_28" localSheetId="15">#REF!</definedName>
    <definedName name="Prin2_28" localSheetId="17">#REF!</definedName>
    <definedName name="Prin2_28">#REF!</definedName>
    <definedName name="Prin2_3">"$#REF!.$B$2:$H$77"</definedName>
    <definedName name="Prin20" localSheetId="15">#REF!</definedName>
    <definedName name="Prin20" localSheetId="17">#REF!</definedName>
    <definedName name="Prin20">#REF!</definedName>
    <definedName name="Prin20_20" localSheetId="15">#REF!</definedName>
    <definedName name="Prin20_20" localSheetId="17">#REF!</definedName>
    <definedName name="Prin20_20">#REF!</definedName>
    <definedName name="Prin20_28" localSheetId="15">#REF!</definedName>
    <definedName name="Prin20_28" localSheetId="17">#REF!</definedName>
    <definedName name="Prin20_28">#REF!</definedName>
    <definedName name="Prin21" localSheetId="15">#REF!</definedName>
    <definedName name="Prin21" localSheetId="17">#REF!</definedName>
    <definedName name="Prin21">#REF!</definedName>
    <definedName name="Prin21_20" localSheetId="15">#REF!</definedName>
    <definedName name="Prin21_20" localSheetId="17">#REF!</definedName>
    <definedName name="Prin21_20">#REF!</definedName>
    <definedName name="Prin21_28" localSheetId="15">#REF!</definedName>
    <definedName name="Prin21_28" localSheetId="17">#REF!</definedName>
    <definedName name="Prin21_28">#REF!</definedName>
    <definedName name="Prin23" localSheetId="15">#REF!</definedName>
    <definedName name="Prin23" localSheetId="17">#REF!</definedName>
    <definedName name="Prin23">#REF!</definedName>
    <definedName name="Prin23_20" localSheetId="15">#REF!</definedName>
    <definedName name="Prin23_20" localSheetId="17">#REF!</definedName>
    <definedName name="Prin23_20">#REF!</definedName>
    <definedName name="Prin23_28" localSheetId="15">#REF!</definedName>
    <definedName name="Prin23_28" localSheetId="17">#REF!</definedName>
    <definedName name="Prin23_28">#REF!</definedName>
    <definedName name="prin2a" localSheetId="15">#REF!</definedName>
    <definedName name="prin2a" localSheetId="17">#REF!</definedName>
    <definedName name="prin2a">#REF!</definedName>
    <definedName name="prin2a_20" localSheetId="15">#REF!</definedName>
    <definedName name="prin2a_20" localSheetId="17">#REF!</definedName>
    <definedName name="prin2a_20">#REF!</definedName>
    <definedName name="prin2a_28" localSheetId="15">#REF!</definedName>
    <definedName name="prin2a_28" localSheetId="17">#REF!</definedName>
    <definedName name="prin2a_28">#REF!</definedName>
    <definedName name="Prin3" localSheetId="15">#REF!</definedName>
    <definedName name="Prin3" localSheetId="17">#REF!</definedName>
    <definedName name="Prin3">#REF!</definedName>
    <definedName name="Prin3_20" localSheetId="15">#REF!</definedName>
    <definedName name="Prin3_20" localSheetId="17">#REF!</definedName>
    <definedName name="Prin3_20">#REF!</definedName>
    <definedName name="Prin3_28" localSheetId="15">#REF!</definedName>
    <definedName name="Prin3_28" localSheetId="17">#REF!</definedName>
    <definedName name="Prin3_28">#REF!</definedName>
    <definedName name="Prin4" localSheetId="15">#REF!</definedName>
    <definedName name="Prin4" localSheetId="17">#REF!</definedName>
    <definedName name="Prin4">#REF!</definedName>
    <definedName name="Prin4_20" localSheetId="15">#REF!</definedName>
    <definedName name="Prin4_20" localSheetId="17">#REF!</definedName>
    <definedName name="Prin4_20">#REF!</definedName>
    <definedName name="Prin4_28" localSheetId="15">#REF!</definedName>
    <definedName name="Prin4_28" localSheetId="17">#REF!</definedName>
    <definedName name="Prin4_28">#REF!</definedName>
    <definedName name="Prin5" localSheetId="15">#REF!</definedName>
    <definedName name="Prin5" localSheetId="17">#REF!</definedName>
    <definedName name="Prin5">#REF!</definedName>
    <definedName name="Prin5_20" localSheetId="15">#REF!</definedName>
    <definedName name="Prin5_20" localSheetId="17">#REF!</definedName>
    <definedName name="Prin5_20">#REF!</definedName>
    <definedName name="Prin5_28" localSheetId="15">#REF!</definedName>
    <definedName name="Prin5_28" localSheetId="17">#REF!</definedName>
    <definedName name="Prin5_28">#REF!</definedName>
    <definedName name="prin51" localSheetId="15">#REF!</definedName>
    <definedName name="prin51" localSheetId="17">#REF!</definedName>
    <definedName name="prin51">#REF!</definedName>
    <definedName name="prin51_20" localSheetId="15">#REF!</definedName>
    <definedName name="prin51_20" localSheetId="17">#REF!</definedName>
    <definedName name="prin51_20">#REF!</definedName>
    <definedName name="prin51_28" localSheetId="15">#REF!</definedName>
    <definedName name="prin51_28" localSheetId="17">#REF!</definedName>
    <definedName name="prin51_28">#REF!</definedName>
    <definedName name="Prin6" localSheetId="15">#REF!</definedName>
    <definedName name="Prin6" localSheetId="17">#REF!</definedName>
    <definedName name="Prin6">#REF!</definedName>
    <definedName name="Prin6_20" localSheetId="15">#REF!</definedName>
    <definedName name="Prin6_20" localSheetId="17">#REF!</definedName>
    <definedName name="Prin6_20">#REF!</definedName>
    <definedName name="Prin6_28" localSheetId="15">#REF!</definedName>
    <definedName name="Prin6_28" localSheetId="17">#REF!</definedName>
    <definedName name="Prin6_28">#REF!</definedName>
    <definedName name="Prin7" localSheetId="15">#REF!</definedName>
    <definedName name="Prin7" localSheetId="17">#REF!</definedName>
    <definedName name="Prin7">#REF!</definedName>
    <definedName name="Prin7_20" localSheetId="15">#REF!</definedName>
    <definedName name="Prin7_20" localSheetId="17">#REF!</definedName>
    <definedName name="Prin7_20">#REF!</definedName>
    <definedName name="Prin7_28" localSheetId="15">#REF!</definedName>
    <definedName name="Prin7_28" localSheetId="17">#REF!</definedName>
    <definedName name="Prin7_28">#REF!</definedName>
    <definedName name="Prin8" localSheetId="15">#REF!</definedName>
    <definedName name="Prin8" localSheetId="17">#REF!</definedName>
    <definedName name="Prin8">#REF!</definedName>
    <definedName name="Prin8_20" localSheetId="15">#REF!</definedName>
    <definedName name="Prin8_20" localSheetId="17">#REF!</definedName>
    <definedName name="Prin8_20">#REF!</definedName>
    <definedName name="Prin8_28" localSheetId="15">#REF!</definedName>
    <definedName name="Prin8_28" localSheetId="17">#REF!</definedName>
    <definedName name="Prin8_28">#REF!</definedName>
    <definedName name="Prin9" localSheetId="15">#REF!</definedName>
    <definedName name="Prin9" localSheetId="17">#REF!</definedName>
    <definedName name="Prin9">#REF!</definedName>
    <definedName name="Prin9_20" localSheetId="15">#REF!</definedName>
    <definedName name="Prin9_20" localSheetId="17">#REF!</definedName>
    <definedName name="Prin9_20">#REF!</definedName>
    <definedName name="Prin9_28" localSheetId="15">#REF!</definedName>
    <definedName name="Prin9_28" localSheetId="17">#REF!</definedName>
    <definedName name="Prin9_28">#REF!</definedName>
    <definedName name="print" localSheetId="15">#REF!</definedName>
    <definedName name="print" localSheetId="16">#REF!</definedName>
    <definedName name="print" localSheetId="17">#REF!</definedName>
    <definedName name="print" localSheetId="14">#REF!</definedName>
    <definedName name="print" localSheetId="20">#REF!</definedName>
    <definedName name="print">#REF!</definedName>
    <definedName name="_xlnm.Print_Area" localSheetId="15" xml:space="preserve">        'B2 NSĐP 24 Het TG'!$A$2:$CW$207</definedName>
    <definedName name="_xlnm.Print_Area" localSheetId="13" xml:space="preserve">                    'B2b-Do dac dat dai'!$A$1:$T$11</definedName>
    <definedName name="_xlnm.Print_Area" localSheetId="16">'B2c NSĐP 25-HDND keo dai'!$A$2:$DQ$216</definedName>
    <definedName name="_xlnm.Print_Area" localSheetId="17">'B4 NSĐP Tang thu'!$A$2:$DK$91</definedName>
    <definedName name="_xlnm.Print_Area" localSheetId="14">'B45'!$A$1:$DA$228</definedName>
    <definedName name="_xlnm.Print_Area" localSheetId="18">'B5-MT CTMTQG'!$A$1:$T$29</definedName>
    <definedName name="_xlnm.Print_Area" localSheetId="19" xml:space="preserve">                                                                                                                                                                    'B6-Tong NSNN 3CT'!$A$1:$Y$116</definedName>
    <definedName name="_xlnm.Print_Area" localSheetId="21">B8_DTTS!$A$1:$R$82</definedName>
    <definedName name="_xlnm.Print_Area" localSheetId="22">B8_DTTS_CT!$A$2:$G$50</definedName>
    <definedName name="_xlnm.Print_Area" localSheetId="23">B8_GNBV!$A$1:$I$48</definedName>
    <definedName name="_xlnm.Print_Area" localSheetId="24">B8_GNBV_CT!$A$1:$I$172</definedName>
    <definedName name="_xlnm.Print_Area" localSheetId="26" xml:space="preserve">                                                                                                                 B8_NTMDP_CT!$A$1:$X$60</definedName>
    <definedName name="_xlnm.Print_Area" localSheetId="25" xml:space="preserve">                                                                                                                 B8_NTMTW_CT!$A$1:$AS$57</definedName>
    <definedName name="_xlnm.Print_Area" localSheetId="20">'B8_TH VSN'!$A$1:$S$40</definedName>
    <definedName name="_xlnm.Print_Area">#REF!</definedName>
    <definedName name="PRINT_AREA_MI" localSheetId="15">#REF!</definedName>
    <definedName name="PRINT_AREA_MI" localSheetId="16">#REF!</definedName>
    <definedName name="PRINT_AREA_MI" localSheetId="17">#REF!</definedName>
    <definedName name="PRINT_AREA_MI" localSheetId="14">#REF!</definedName>
    <definedName name="PRINT_AREA_MI" localSheetId="19">#N/A</definedName>
    <definedName name="PRINT_AREA_MI" localSheetId="20">#N/A</definedName>
    <definedName name="PRINT_AREA_MI">#REF!</definedName>
    <definedName name="Print_Area_MI_1" localSheetId="15">#REF!</definedName>
    <definedName name="Print_Area_MI_1" localSheetId="17">#REF!</definedName>
    <definedName name="Print_Area_MI_1">#REF!</definedName>
    <definedName name="Print_Area_MI_12" localSheetId="15">#REF!</definedName>
    <definedName name="Print_Area_MI_12" localSheetId="17">#REF!</definedName>
    <definedName name="Print_Area_MI_12">#REF!</definedName>
    <definedName name="Print_Area_MI_2" localSheetId="15">#REF!</definedName>
    <definedName name="Print_Area_MI_2" localSheetId="17">#REF!</definedName>
    <definedName name="Print_Area_MI_2">#REF!</definedName>
    <definedName name="Print_Area_MI_20" localSheetId="15">#REF!</definedName>
    <definedName name="Print_Area_MI_20" localSheetId="17">#REF!</definedName>
    <definedName name="Print_Area_MI_20">#REF!</definedName>
    <definedName name="Print_Area_MI_25" localSheetId="15">#REF!</definedName>
    <definedName name="Print_Area_MI_25" localSheetId="17">#REF!</definedName>
    <definedName name="Print_Area_MI_25">#REF!</definedName>
    <definedName name="Print_Area_MI_26" localSheetId="15">#REF!</definedName>
    <definedName name="Print_Area_MI_26" localSheetId="17">#REF!</definedName>
    <definedName name="Print_Area_MI_26">#REF!</definedName>
    <definedName name="Print_Area_MI_28" localSheetId="15">#REF!</definedName>
    <definedName name="Print_Area_MI_28" localSheetId="17">#REF!</definedName>
    <definedName name="Print_Area_MI_28">#REF!</definedName>
    <definedName name="print_title" localSheetId="15">#REF!</definedName>
    <definedName name="print_title" localSheetId="17">#REF!</definedName>
    <definedName name="print_title">#REF!</definedName>
    <definedName name="print_title_28" localSheetId="15">#REF!</definedName>
    <definedName name="print_title_28" localSheetId="17">#REF!</definedName>
    <definedName name="print_title_28">#REF!</definedName>
    <definedName name="_xlnm.Print_Titles" localSheetId="15">'B2 NSĐP 24 Het TG'!$6:$12</definedName>
    <definedName name="_xlnm.Print_Titles" localSheetId="16">'B2c NSĐP 25-HDND keo dai'!$6:$12</definedName>
    <definedName name="_xlnm.Print_Titles" localSheetId="17">'B4 NSĐP Tang thu'!$6:$12</definedName>
    <definedName name="_xlnm.Print_Titles" localSheetId="14">'B45'!$7:$13</definedName>
    <definedName name="_xlnm.Print_Titles" localSheetId="18">'B5-MT CTMTQG'!$5:$10</definedName>
    <definedName name="_xlnm.Print_Titles" localSheetId="19">'B6-Tong NSNN 3CT'!$4:$8</definedName>
    <definedName name="_xlnm.Print_Titles" localSheetId="21">B8_DTTS!$5:$5</definedName>
    <definedName name="_xlnm.Print_Titles" localSheetId="22">B8_DTTS_CT!$6:$8</definedName>
    <definedName name="_xlnm.Print_Titles" localSheetId="23">B8_GNBV!$5:$8</definedName>
    <definedName name="_xlnm.Print_Titles" localSheetId="24">B8_GNBV_CT!$5:$8</definedName>
    <definedName name="_xlnm.Print_Titles" localSheetId="26">B8_NTMDP_CT!$5:$7</definedName>
    <definedName name="_xlnm.Print_Titles" localSheetId="25">B8_NTMTW_CT!$4:$7</definedName>
    <definedName name="_xlnm.Print_Titles" localSheetId="20">'B8_TH VSN'!$6:$9</definedName>
    <definedName name="_xlnm.Print_Titles">#REF!</definedName>
    <definedName name="Print_Titles_MI" localSheetId="15">#REF!</definedName>
    <definedName name="Print_Titles_MI" localSheetId="16">#REF!</definedName>
    <definedName name="Print_Titles_MI" localSheetId="17">#REF!</definedName>
    <definedName name="Print_Titles_MI" localSheetId="14">#REF!</definedName>
    <definedName name="PRINT_TITLES_MI" localSheetId="19">#REF!</definedName>
    <definedName name="PRINT_TITLES_MI" localSheetId="20">#REF!</definedName>
    <definedName name="Print_Titles_MI">#REF!</definedName>
    <definedName name="PRINT_TITLES_MI_26" localSheetId="15">#REF!</definedName>
    <definedName name="PRINT_TITLES_MI_26" localSheetId="17">#REF!</definedName>
    <definedName name="PRINT_TITLES_MI_26">#REF!</definedName>
    <definedName name="PRINT_TITLES_MI_28" localSheetId="15">#REF!</definedName>
    <definedName name="PRINT_TITLES_MI_28" localSheetId="17">#REF!</definedName>
    <definedName name="PRINT_TITLES_MI_28">#REF!</definedName>
    <definedName name="PRINTA" localSheetId="15">#REF!</definedName>
    <definedName name="PRINTA" localSheetId="16">#REF!</definedName>
    <definedName name="PRINTA" localSheetId="17">#REF!</definedName>
    <definedName name="PRINTA" localSheetId="14">#REF!</definedName>
    <definedName name="PRINTA" localSheetId="19">#REF!</definedName>
    <definedName name="PRINTA" localSheetId="20">#REF!</definedName>
    <definedName name="PRINTA">#REF!</definedName>
    <definedName name="PRINTA_26" localSheetId="15">#REF!</definedName>
    <definedName name="PRINTA_26" localSheetId="17">#REF!</definedName>
    <definedName name="PRINTA_26">#REF!</definedName>
    <definedName name="PRINTA_28" localSheetId="15">#REF!</definedName>
    <definedName name="PRINTA_28" localSheetId="17">#REF!</definedName>
    <definedName name="PRINTA_28">#REF!</definedName>
    <definedName name="PRINTB" localSheetId="15">#REF!</definedName>
    <definedName name="PRINTB" localSheetId="16">#REF!</definedName>
    <definedName name="PRINTB" localSheetId="17">#REF!</definedName>
    <definedName name="PRINTB" localSheetId="14">#REF!</definedName>
    <definedName name="PRINTB" localSheetId="19">#REF!</definedName>
    <definedName name="PRINTB" localSheetId="20">#REF!</definedName>
    <definedName name="PRINTB">#REF!</definedName>
    <definedName name="PRINTB_26" localSheetId="15">#REF!</definedName>
    <definedName name="PRINTB_26" localSheetId="17">#REF!</definedName>
    <definedName name="PRINTB_26">#REF!</definedName>
    <definedName name="PRINTB_28" localSheetId="15">#REF!</definedName>
    <definedName name="PRINTB_28" localSheetId="17">#REF!</definedName>
    <definedName name="PRINTB_28">#REF!</definedName>
    <definedName name="PRINTC" localSheetId="15">#REF!</definedName>
    <definedName name="PRINTC" localSheetId="16">#REF!</definedName>
    <definedName name="PRINTC" localSheetId="17">#REF!</definedName>
    <definedName name="PRINTC" localSheetId="14">#REF!</definedName>
    <definedName name="PRINTC" localSheetId="19">#REF!</definedName>
    <definedName name="PRINTC" localSheetId="20">#REF!</definedName>
    <definedName name="PRINTC">#REF!</definedName>
    <definedName name="PRINTC_26" localSheetId="15">#REF!</definedName>
    <definedName name="PRINTC_26" localSheetId="17">#REF!</definedName>
    <definedName name="PRINTC_26">#REF!</definedName>
    <definedName name="PRINTC_28" localSheetId="15">#REF!</definedName>
    <definedName name="PRINTC_28" localSheetId="17">#REF!</definedName>
    <definedName name="PRINTC_28">#REF!</definedName>
    <definedName name="prjName" localSheetId="15">#REF!</definedName>
    <definedName name="prjName" localSheetId="16">#REF!</definedName>
    <definedName name="prjName" localSheetId="17">#REF!</definedName>
    <definedName name="prjName" localSheetId="14">#REF!</definedName>
    <definedName name="prjName" localSheetId="20">#REF!</definedName>
    <definedName name="prjName">#REF!</definedName>
    <definedName name="prjName_20" localSheetId="15">#REF!</definedName>
    <definedName name="prjName_20" localSheetId="17">#REF!</definedName>
    <definedName name="prjName_20">#REF!</definedName>
    <definedName name="prjName_28" localSheetId="15">#REF!</definedName>
    <definedName name="prjName_28" localSheetId="17">#REF!</definedName>
    <definedName name="prjName_28">#REF!</definedName>
    <definedName name="prjNo" localSheetId="15">#REF!</definedName>
    <definedName name="prjNo" localSheetId="16">#REF!</definedName>
    <definedName name="prjNo" localSheetId="17">#REF!</definedName>
    <definedName name="prjNo" localSheetId="14">#REF!</definedName>
    <definedName name="prjNo" localSheetId="20">#REF!</definedName>
    <definedName name="prjNo">#REF!</definedName>
    <definedName name="prjNo_20" localSheetId="15">#REF!</definedName>
    <definedName name="prjNo_20" localSheetId="17">#REF!</definedName>
    <definedName name="prjNo_20">#REF!</definedName>
    <definedName name="prjNo_28" localSheetId="15">#REF!</definedName>
    <definedName name="prjNo_28" localSheetId="17">#REF!</definedName>
    <definedName name="prjNo_28">#REF!</definedName>
    <definedName name="PRO" localSheetId="15">#REF!</definedName>
    <definedName name="PRO" localSheetId="17">#REF!</definedName>
    <definedName name="PRO">#REF!</definedName>
    <definedName name="Pro_Soil" localSheetId="15">#REF!</definedName>
    <definedName name="Pro_Soil" localSheetId="17">#REF!</definedName>
    <definedName name="Pro_Soil">#REF!</definedName>
    <definedName name="Pro_Soil_20" localSheetId="15">#REF!</definedName>
    <definedName name="Pro_Soil_20" localSheetId="17">#REF!</definedName>
    <definedName name="Pro_Soil_20">#REF!</definedName>
    <definedName name="Pro_Soil_28" localSheetId="15">#REF!</definedName>
    <definedName name="Pro_Soil_28" localSheetId="17">#REF!</definedName>
    <definedName name="Pro_Soil_28">#REF!</definedName>
    <definedName name="ProdForm" localSheetId="15" hidden="1">#REF!</definedName>
    <definedName name="ProdForm" localSheetId="16" hidden="1">#REF!</definedName>
    <definedName name="ProdForm" localSheetId="17" hidden="1">#REF!</definedName>
    <definedName name="ProdForm" localSheetId="14" hidden="1">#REF!</definedName>
    <definedName name="ProdForm" hidden="1">#REF!</definedName>
    <definedName name="Product" localSheetId="15" hidden="1">#REF!</definedName>
    <definedName name="Product" localSheetId="16" hidden="1">#REF!</definedName>
    <definedName name="Product" localSheetId="17" hidden="1">#REF!</definedName>
    <definedName name="Product" localSheetId="14" hidden="1">#REF!</definedName>
    <definedName name="Product" hidden="1">#REF!</definedName>
    <definedName name="PROJ" localSheetId="15">#REF!</definedName>
    <definedName name="PROJ" localSheetId="17">#REF!</definedName>
    <definedName name="PROJ">#REF!</definedName>
    <definedName name="PROJ_20" localSheetId="15">#REF!</definedName>
    <definedName name="PROJ_20" localSheetId="17">#REF!</definedName>
    <definedName name="PROJ_20">#REF!</definedName>
    <definedName name="PROPOSAL" localSheetId="15">#REF!</definedName>
    <definedName name="PROPOSAL" localSheetId="16">#REF!</definedName>
    <definedName name="PROPOSAL" localSheetId="17">#REF!</definedName>
    <definedName name="PROPOSAL" localSheetId="14">#REF!</definedName>
    <definedName name="PROPOSAL" localSheetId="19">#REF!</definedName>
    <definedName name="PROPOSAL" localSheetId="20">#REF!</definedName>
    <definedName name="PROPOSAL">#REF!</definedName>
    <definedName name="PROPOSAL_26" localSheetId="15">#REF!</definedName>
    <definedName name="PROPOSAL_26" localSheetId="17">#REF!</definedName>
    <definedName name="PROPOSAL_26">#REF!</definedName>
    <definedName name="PROPOSAL_28" localSheetId="15">#REF!</definedName>
    <definedName name="PROPOSAL_28" localSheetId="17">#REF!</definedName>
    <definedName name="PROPOSAL_28">#REF!</definedName>
    <definedName name="PROPOSAL_3">"$#REF!.$A$1:$Q$27"</definedName>
    <definedName name="pse" localSheetId="15">#REF!</definedName>
    <definedName name="pse" localSheetId="17">#REF!</definedName>
    <definedName name="pse">#REF!</definedName>
    <definedName name="pse_28" localSheetId="15">#REF!</definedName>
    <definedName name="pse_28" localSheetId="17">#REF!</definedName>
    <definedName name="pse_28">#REF!</definedName>
    <definedName name="pso" localSheetId="15">#REF!</definedName>
    <definedName name="pso" localSheetId="17">#REF!</definedName>
    <definedName name="pso">#REF!</definedName>
    <definedName name="pso_28" localSheetId="15">#REF!</definedName>
    <definedName name="pso_28" localSheetId="17">#REF!</definedName>
    <definedName name="pso_28">#REF!</definedName>
    <definedName name="PST" localSheetId="15">#REF!</definedName>
    <definedName name="PST" localSheetId="17">#REF!</definedName>
    <definedName name="PST">#REF!</definedName>
    <definedName name="PST_20" localSheetId="15">#REF!</definedName>
    <definedName name="PST_20" localSheetId="17">#REF!</definedName>
    <definedName name="PST_20">#REF!</definedName>
    <definedName name="PST_28" localSheetId="15">#REF!</definedName>
    <definedName name="PST_28" localSheetId="17">#REF!</definedName>
    <definedName name="PST_28">#REF!</definedName>
    <definedName name="pt" localSheetId="15">#REF!</definedName>
    <definedName name="pt" localSheetId="16">#REF!</definedName>
    <definedName name="pt" localSheetId="17">#REF!</definedName>
    <definedName name="pt" localSheetId="14">#REF!</definedName>
    <definedName name="pt" localSheetId="20">#REF!</definedName>
    <definedName name="pt">#REF!</definedName>
    <definedName name="pt_28" localSheetId="15">#REF!</definedName>
    <definedName name="pt_28" localSheetId="17">#REF!</definedName>
    <definedName name="pt_28">#REF!</definedName>
    <definedName name="PT_A1" localSheetId="15">#REF!</definedName>
    <definedName name="PT_A1" localSheetId="16">#REF!</definedName>
    <definedName name="PT_A1" localSheetId="17">#REF!</definedName>
    <definedName name="PT_A1" localSheetId="14">#REF!</definedName>
    <definedName name="PT_A1">#REF!</definedName>
    <definedName name="PT_A2" localSheetId="15">#REF!</definedName>
    <definedName name="PT_A2" localSheetId="17">#REF!</definedName>
    <definedName name="PT_A2">#REF!</definedName>
    <definedName name="PT_A2_20" localSheetId="15">#REF!</definedName>
    <definedName name="PT_A2_20" localSheetId="17">#REF!</definedName>
    <definedName name="PT_A2_20">#REF!</definedName>
    <definedName name="PT_A2_28" localSheetId="15">#REF!</definedName>
    <definedName name="PT_A2_28" localSheetId="17">#REF!</definedName>
    <definedName name="PT_A2_28">#REF!</definedName>
    <definedName name="PT_Duong" localSheetId="15">#REF!</definedName>
    <definedName name="PT_Duong" localSheetId="16">#REF!</definedName>
    <definedName name="PT_Duong" localSheetId="17">#REF!</definedName>
    <definedName name="PT_Duong" localSheetId="14">#REF!</definedName>
    <definedName name="PT_Duong" localSheetId="19">#REF!</definedName>
    <definedName name="PT_Duong" localSheetId="20">#REF!</definedName>
    <definedName name="PT_Duong">#REF!</definedName>
    <definedName name="PT_Duong_20" localSheetId="15">#REF!</definedName>
    <definedName name="PT_Duong_20" localSheetId="17">#REF!</definedName>
    <definedName name="PT_Duong_20">#REF!</definedName>
    <definedName name="PT_P1" localSheetId="15">#REF!</definedName>
    <definedName name="PT_P1" localSheetId="17">#REF!</definedName>
    <definedName name="PT_P1">#REF!</definedName>
    <definedName name="PT_P1_20" localSheetId="15">#REF!</definedName>
    <definedName name="PT_P1_20" localSheetId="17">#REF!</definedName>
    <definedName name="PT_P1_20">#REF!</definedName>
    <definedName name="PT_P1_28" localSheetId="15">#REF!</definedName>
    <definedName name="PT_P1_28" localSheetId="17">#REF!</definedName>
    <definedName name="PT_P1_28">#REF!</definedName>
    <definedName name="PT_P10" localSheetId="15">#REF!</definedName>
    <definedName name="PT_P10" localSheetId="17">#REF!</definedName>
    <definedName name="PT_P10">#REF!</definedName>
    <definedName name="PT_P10_20" localSheetId="15">#REF!</definedName>
    <definedName name="PT_P10_20" localSheetId="17">#REF!</definedName>
    <definedName name="PT_P10_20">#REF!</definedName>
    <definedName name="PT_P10_28" localSheetId="15">#REF!</definedName>
    <definedName name="PT_P10_28" localSheetId="17">#REF!</definedName>
    <definedName name="PT_P10_28">#REF!</definedName>
    <definedName name="PT_P11" localSheetId="15">#REF!</definedName>
    <definedName name="PT_P11" localSheetId="17">#REF!</definedName>
    <definedName name="PT_P11">#REF!</definedName>
    <definedName name="PT_P11_20" localSheetId="15">#REF!</definedName>
    <definedName name="PT_P11_20" localSheetId="17">#REF!</definedName>
    <definedName name="PT_P11_20">#REF!</definedName>
    <definedName name="PT_P11_28" localSheetId="15">#REF!</definedName>
    <definedName name="PT_P11_28" localSheetId="17">#REF!</definedName>
    <definedName name="PT_P11_28">#REF!</definedName>
    <definedName name="PT_P2" localSheetId="15">#REF!</definedName>
    <definedName name="PT_P2" localSheetId="17">#REF!</definedName>
    <definedName name="PT_P2">#REF!</definedName>
    <definedName name="PT_P2_20" localSheetId="15">#REF!</definedName>
    <definedName name="PT_P2_20" localSheetId="17">#REF!</definedName>
    <definedName name="PT_P2_20">#REF!</definedName>
    <definedName name="PT_P2_28" localSheetId="15">#REF!</definedName>
    <definedName name="PT_P2_28" localSheetId="17">#REF!</definedName>
    <definedName name="PT_P2_28">#REF!</definedName>
    <definedName name="PT_P3" localSheetId="15">#REF!</definedName>
    <definedName name="PT_P3" localSheetId="17">#REF!</definedName>
    <definedName name="PT_P3">#REF!</definedName>
    <definedName name="PT_P3_20" localSheetId="15">#REF!</definedName>
    <definedName name="PT_P3_20" localSheetId="17">#REF!</definedName>
    <definedName name="PT_P3_20">#REF!</definedName>
    <definedName name="PT_P3_28" localSheetId="15">#REF!</definedName>
    <definedName name="PT_P3_28" localSheetId="17">#REF!</definedName>
    <definedName name="PT_P3_28">#REF!</definedName>
    <definedName name="PT_P4" localSheetId="15">#REF!</definedName>
    <definedName name="PT_P4" localSheetId="17">#REF!</definedName>
    <definedName name="PT_P4">#REF!</definedName>
    <definedName name="PT_P4_20" localSheetId="15">#REF!</definedName>
    <definedName name="PT_P4_20" localSheetId="17">#REF!</definedName>
    <definedName name="PT_P4_20">#REF!</definedName>
    <definedName name="PT_P4_28" localSheetId="15">#REF!</definedName>
    <definedName name="PT_P4_28" localSheetId="17">#REF!</definedName>
    <definedName name="PT_P4_28">#REF!</definedName>
    <definedName name="PT_P5" localSheetId="15">#REF!</definedName>
    <definedName name="PT_P5" localSheetId="17">#REF!</definedName>
    <definedName name="PT_P5">#REF!</definedName>
    <definedName name="PT_P5_20" localSheetId="15">#REF!</definedName>
    <definedName name="PT_P5_20" localSheetId="17">#REF!</definedName>
    <definedName name="PT_P5_20">#REF!</definedName>
    <definedName name="PT_P5_28" localSheetId="15">#REF!</definedName>
    <definedName name="PT_P5_28" localSheetId="17">#REF!</definedName>
    <definedName name="PT_P5_28">#REF!</definedName>
    <definedName name="PT_P6" localSheetId="15">#REF!</definedName>
    <definedName name="PT_P6" localSheetId="17">#REF!</definedName>
    <definedName name="PT_P6">#REF!</definedName>
    <definedName name="PT_P6_20" localSheetId="15">#REF!</definedName>
    <definedName name="PT_P6_20" localSheetId="17">#REF!</definedName>
    <definedName name="PT_P6_20">#REF!</definedName>
    <definedName name="PT_P6_28" localSheetId="15">#REF!</definedName>
    <definedName name="PT_P6_28" localSheetId="17">#REF!</definedName>
    <definedName name="PT_P6_28">#REF!</definedName>
    <definedName name="PT_P7" localSheetId="15">#REF!</definedName>
    <definedName name="PT_P7" localSheetId="17">#REF!</definedName>
    <definedName name="PT_P7">#REF!</definedName>
    <definedName name="PT_P7_20" localSheetId="15">#REF!</definedName>
    <definedName name="PT_P7_20" localSheetId="17">#REF!</definedName>
    <definedName name="PT_P7_20">#REF!</definedName>
    <definedName name="PT_P7_28" localSheetId="15">#REF!</definedName>
    <definedName name="PT_P7_28" localSheetId="17">#REF!</definedName>
    <definedName name="PT_P7_28">#REF!</definedName>
    <definedName name="PT_P8" localSheetId="15">#REF!</definedName>
    <definedName name="PT_P8" localSheetId="17">#REF!</definedName>
    <definedName name="PT_P8">#REF!</definedName>
    <definedName name="PT_P8_20" localSheetId="15">#REF!</definedName>
    <definedName name="PT_P8_20" localSheetId="17">#REF!</definedName>
    <definedName name="PT_P8_20">#REF!</definedName>
    <definedName name="PT_P8_28" localSheetId="15">#REF!</definedName>
    <definedName name="PT_P8_28" localSheetId="17">#REF!</definedName>
    <definedName name="PT_P8_28">#REF!</definedName>
    <definedName name="PT_P9" localSheetId="15">#REF!</definedName>
    <definedName name="PT_P9" localSheetId="17">#REF!</definedName>
    <definedName name="PT_P9">#REF!</definedName>
    <definedName name="PT_P9_20" localSheetId="15">#REF!</definedName>
    <definedName name="PT_P9_20" localSheetId="17">#REF!</definedName>
    <definedName name="PT_P9_20">#REF!</definedName>
    <definedName name="PT_P9_28" localSheetId="15">#REF!</definedName>
    <definedName name="PT_P9_28" localSheetId="17">#REF!</definedName>
    <definedName name="PT_P9_28">#REF!</definedName>
    <definedName name="Pt1_28" localSheetId="15">#REF!</definedName>
    <definedName name="Pt1_28" localSheetId="17">#REF!</definedName>
    <definedName name="Pt1_28">#REF!</definedName>
    <definedName name="Pt2_28" localSheetId="15">#REF!</definedName>
    <definedName name="Pt2_28" localSheetId="17">#REF!</definedName>
    <definedName name="Pt2_28">#REF!</definedName>
    <definedName name="ptbc" localSheetId="15">#REF!</definedName>
    <definedName name="ptbc" localSheetId="17">#REF!</definedName>
    <definedName name="ptbc">#REF!</definedName>
    <definedName name="PTCT" localSheetId="15">#REF!</definedName>
    <definedName name="PTCT" localSheetId="17">#REF!</definedName>
    <definedName name="PTCT">#REF!</definedName>
    <definedName name="PTCT_20" localSheetId="15">#REF!</definedName>
    <definedName name="PTCT_20" localSheetId="17">#REF!</definedName>
    <definedName name="PTCT_20">#REF!</definedName>
    <definedName name="PTCT_28" localSheetId="15">#REF!</definedName>
    <definedName name="PTCT_28" localSheetId="17">#REF!</definedName>
    <definedName name="PTCT_28">#REF!</definedName>
    <definedName name="ptdg" localSheetId="15">#REF!</definedName>
    <definedName name="ptdg" localSheetId="16">#REF!</definedName>
    <definedName name="ptdg" localSheetId="17">#REF!</definedName>
    <definedName name="ptdg" localSheetId="14">#REF!</definedName>
    <definedName name="ptdg" localSheetId="19">#REF!</definedName>
    <definedName name="ptdg" localSheetId="20">#REF!</definedName>
    <definedName name="ptdg">#REF!</definedName>
    <definedName name="ptdg_20" localSheetId="15">#REF!</definedName>
    <definedName name="ptdg_20" localSheetId="17">#REF!</definedName>
    <definedName name="ptdg_20">#REF!</definedName>
    <definedName name="PTDG_cau" localSheetId="15">#REF!</definedName>
    <definedName name="PTDG_cau" localSheetId="16">#REF!</definedName>
    <definedName name="PTDG_cau" localSheetId="17">#REF!</definedName>
    <definedName name="PTDG_cau" localSheetId="14">#REF!</definedName>
    <definedName name="PTDG_cau" localSheetId="19">#REF!</definedName>
    <definedName name="PTDG_cau" localSheetId="20">#REF!</definedName>
    <definedName name="PTDG_cau">#REF!</definedName>
    <definedName name="PTDG_cau_20" localSheetId="15">#REF!</definedName>
    <definedName name="PTDG_cau_20" localSheetId="17">#REF!</definedName>
    <definedName name="PTDG_cau_20">#REF!</definedName>
    <definedName name="ptdg_cong" localSheetId="15">#REF!</definedName>
    <definedName name="ptdg_cong" localSheetId="16">#REF!</definedName>
    <definedName name="ptdg_cong" localSheetId="17">#REF!</definedName>
    <definedName name="ptdg_cong" localSheetId="14">#REF!</definedName>
    <definedName name="ptdg_cong" localSheetId="19">#REF!</definedName>
    <definedName name="ptdg_cong" localSheetId="20">#REF!</definedName>
    <definedName name="ptdg_cong">#REF!</definedName>
    <definedName name="ptdg_cong_20" localSheetId="15">#REF!</definedName>
    <definedName name="ptdg_cong_20" localSheetId="17">#REF!</definedName>
    <definedName name="ptdg_cong_20">#REF!</definedName>
    <definedName name="ptdg_cong_28" localSheetId="15">#REF!</definedName>
    <definedName name="ptdg_cong_28" localSheetId="17">#REF!</definedName>
    <definedName name="ptdg_cong_28">#REF!</definedName>
    <definedName name="PTDG_DCV" localSheetId="15">#REF!</definedName>
    <definedName name="PTDG_DCV" localSheetId="16">#REF!</definedName>
    <definedName name="PTDG_DCV" localSheetId="17">#REF!</definedName>
    <definedName name="PTDG_DCV" localSheetId="14">#REF!</definedName>
    <definedName name="PTDG_DCV" localSheetId="20">#REF!</definedName>
    <definedName name="PTDG_DCV">#REF!</definedName>
    <definedName name="PTDG_DCV_20" localSheetId="15">#REF!</definedName>
    <definedName name="PTDG_DCV_20" localSheetId="17">#REF!</definedName>
    <definedName name="PTDG_DCV_20">#REF!</definedName>
    <definedName name="PTDG_DCV_28" localSheetId="15">#REF!</definedName>
    <definedName name="PTDG_DCV_28" localSheetId="17">#REF!</definedName>
    <definedName name="PTDG_DCV_28">#REF!</definedName>
    <definedName name="ptdg_duong" localSheetId="15">#REF!</definedName>
    <definedName name="ptdg_duong" localSheetId="16">#REF!</definedName>
    <definedName name="ptdg_duong" localSheetId="17">#REF!</definedName>
    <definedName name="ptdg_duong" localSheetId="14">#REF!</definedName>
    <definedName name="ptdg_duong" localSheetId="19">#REF!</definedName>
    <definedName name="ptdg_duong" localSheetId="20">#REF!</definedName>
    <definedName name="ptdg_duong">#REF!</definedName>
    <definedName name="ptdg_duong_20" localSheetId="15">#REF!</definedName>
    <definedName name="ptdg_duong_20" localSheetId="17">#REF!</definedName>
    <definedName name="ptdg_duong_20">#REF!</definedName>
    <definedName name="ptdg_duong_28" localSheetId="15">#REF!</definedName>
    <definedName name="ptdg_duong_28" localSheetId="17">#REF!</definedName>
    <definedName name="ptdg_duong_28">#REF!</definedName>
    <definedName name="ptdg_ke" localSheetId="15">#REF!</definedName>
    <definedName name="ptdg_ke" localSheetId="16">#REF!</definedName>
    <definedName name="ptdg_ke" localSheetId="17">#REF!</definedName>
    <definedName name="ptdg_ke" localSheetId="14">#REF!</definedName>
    <definedName name="ptdg_ke">#REF!</definedName>
    <definedName name="ptdg_ke_20" localSheetId="15">#REF!</definedName>
    <definedName name="ptdg_ke_20" localSheetId="17">#REF!</definedName>
    <definedName name="ptdg_ke_20">#REF!</definedName>
    <definedName name="ptdg_ke_28" localSheetId="15">#REF!</definedName>
    <definedName name="ptdg_ke_28" localSheetId="17">#REF!</definedName>
    <definedName name="ptdg_ke_28">#REF!</definedName>
    <definedName name="ptdg14d" localSheetId="15">#REF!</definedName>
    <definedName name="ptdg14d" localSheetId="17">#REF!</definedName>
    <definedName name="ptdg14d">#REF!</definedName>
    <definedName name="ptdg14d_20" localSheetId="15">#REF!</definedName>
    <definedName name="ptdg14d_20" localSheetId="17">#REF!</definedName>
    <definedName name="ptdg14d_20">#REF!</definedName>
    <definedName name="ptdg14d_28" localSheetId="15">#REF!</definedName>
    <definedName name="ptdg14d_28" localSheetId="17">#REF!</definedName>
    <definedName name="ptdg14d_28">#REF!</definedName>
    <definedName name="PtichDTL">#N/A</definedName>
    <definedName name="PTNC" localSheetId="15">#REF!</definedName>
    <definedName name="PTNC" localSheetId="17">#REF!</definedName>
    <definedName name="PTNC">#REF!</definedName>
    <definedName name="PTNC_1" localSheetId="15">#REF!</definedName>
    <definedName name="PTNC_1" localSheetId="17">#REF!</definedName>
    <definedName name="PTNC_1">#REF!</definedName>
    <definedName name="PTNC_2" localSheetId="15">#REF!</definedName>
    <definedName name="PTNC_2" localSheetId="17">#REF!</definedName>
    <definedName name="PTNC_2">#REF!</definedName>
    <definedName name="PTNC_20" localSheetId="15">#REF!</definedName>
    <definedName name="PTNC_20" localSheetId="17">#REF!</definedName>
    <definedName name="PTNC_20">#REF!</definedName>
    <definedName name="PTNC_25" localSheetId="15">#REF!</definedName>
    <definedName name="PTNC_25" localSheetId="17">#REF!</definedName>
    <definedName name="PTNC_25">#REF!</definedName>
    <definedName name="PTNC_26" localSheetId="15">#REF!</definedName>
    <definedName name="PTNC_26" localSheetId="17">#REF!</definedName>
    <definedName name="PTNC_26">#REF!</definedName>
    <definedName name="PTNC_28" localSheetId="15">#REF!</definedName>
    <definedName name="PTNC_28" localSheetId="17">#REF!</definedName>
    <definedName name="PTNC_28">#REF!</definedName>
    <definedName name="PTNC_3_1" localSheetId="15">#REF!</definedName>
    <definedName name="PTNC_3_1" localSheetId="17">#REF!</definedName>
    <definedName name="PTNC_3_1">#REF!</definedName>
    <definedName name="PTNC_3_2" localSheetId="15">#REF!</definedName>
    <definedName name="PTNC_3_2" localSheetId="17">#REF!</definedName>
    <definedName name="PTNC_3_2">#REF!</definedName>
    <definedName name="PTNC_3_20" localSheetId="15">#REF!</definedName>
    <definedName name="PTNC_3_20" localSheetId="17">#REF!</definedName>
    <definedName name="PTNC_3_20">#REF!</definedName>
    <definedName name="PTNC_3_25" localSheetId="15">#REF!</definedName>
    <definedName name="PTNC_3_25" localSheetId="17">#REF!</definedName>
    <definedName name="PTNC_3_25">#REF!</definedName>
    <definedName name="ptran" localSheetId="15">#REF!</definedName>
    <definedName name="ptran" localSheetId="17">#REF!</definedName>
    <definedName name="ptran">#REF!</definedName>
    <definedName name="ptran_28" localSheetId="15">#REF!</definedName>
    <definedName name="ptran_28" localSheetId="17">#REF!</definedName>
    <definedName name="ptran_28">#REF!</definedName>
    <definedName name="PTST" localSheetId="15">#REF!</definedName>
    <definedName name="PTST" localSheetId="17">#REF!</definedName>
    <definedName name="PTST">#REF!</definedName>
    <definedName name="PTVT" localSheetId="15">#REF!</definedName>
    <definedName name="PTVT" localSheetId="17">#REF!</definedName>
    <definedName name="PTVT">#REF!</definedName>
    <definedName name="Pu" localSheetId="15">#REF!</definedName>
    <definedName name="Pu" localSheetId="16">#REF!</definedName>
    <definedName name="Pu" localSheetId="17">#REF!</definedName>
    <definedName name="Pu" localSheetId="14">#REF!</definedName>
    <definedName name="Pu" localSheetId="20">#REF!</definedName>
    <definedName name="Pu">#REF!</definedName>
    <definedName name="Pu_20" localSheetId="15">#REF!</definedName>
    <definedName name="Pu_20" localSheetId="17">#REF!</definedName>
    <definedName name="Pu_20">#REF!</definedName>
    <definedName name="Pu_28" localSheetId="15">#REF!</definedName>
    <definedName name="Pu_28" localSheetId="17">#REF!</definedName>
    <definedName name="Pu_28">#REF!</definedName>
    <definedName name="pvd" localSheetId="15">#REF!</definedName>
    <definedName name="pvd" localSheetId="16">#REF!</definedName>
    <definedName name="pvd" localSheetId="17">#REF!</definedName>
    <definedName name="pvd" localSheetId="14">#REF!</definedName>
    <definedName name="pvd">#REF!</definedName>
    <definedName name="pvd_20" localSheetId="15">#REF!</definedName>
    <definedName name="pvd_20" localSheetId="17">#REF!</definedName>
    <definedName name="pvd_20">#REF!</definedName>
    <definedName name="pvd_28" localSheetId="15">#REF!</definedName>
    <definedName name="pvd_28" localSheetId="17">#REF!</definedName>
    <definedName name="pvd_28">#REF!</definedName>
    <definedName name="pw" localSheetId="15">#REF!</definedName>
    <definedName name="pw" localSheetId="16">#REF!</definedName>
    <definedName name="pw" localSheetId="17">#REF!</definedName>
    <definedName name="pw" localSheetId="14">#REF!</definedName>
    <definedName name="pw" localSheetId="20">#REF!</definedName>
    <definedName name="pw">#REF!</definedName>
    <definedName name="pw_20" localSheetId="15">#REF!</definedName>
    <definedName name="pw_20" localSheetId="17">#REF!</definedName>
    <definedName name="pw_20">#REF!</definedName>
    <definedName name="pw_28" localSheetId="15">#REF!</definedName>
    <definedName name="pw_28" localSheetId="17">#REF!</definedName>
    <definedName name="pw_28">#REF!</definedName>
    <definedName name="Px" localSheetId="15">#REF!</definedName>
    <definedName name="Px" localSheetId="17">#REF!</definedName>
    <definedName name="Px">#REF!</definedName>
    <definedName name="Px_28" localSheetId="15">#REF!</definedName>
    <definedName name="Px_28" localSheetId="17">#REF!</definedName>
    <definedName name="Px_28">#REF!</definedName>
    <definedName name="PXB80_28" localSheetId="15">#REF!</definedName>
    <definedName name="PXB80_28" localSheetId="17">#REF!</definedName>
    <definedName name="PXB80_28">#REF!</definedName>
    <definedName name="py" localSheetId="15">#REF!</definedName>
    <definedName name="py" localSheetId="16">#REF!</definedName>
    <definedName name="py" localSheetId="17">#REF!</definedName>
    <definedName name="py" localSheetId="14">#REF!</definedName>
    <definedName name="py">#REF!</definedName>
    <definedName name="Py_28" localSheetId="15">#REF!</definedName>
    <definedName name="Py_28" localSheetId="17">#REF!</definedName>
    <definedName name="Py_28">#REF!</definedName>
    <definedName name="Q">NA()</definedName>
    <definedName name="Q__sè_721_Q__KH_T___27_5_03" localSheetId="15">'B2 NSĐP 24 Het TG'!_</definedName>
    <definedName name="Q__sè_721_Q__KH_T___27_5_03" localSheetId="16">[0]!_</definedName>
    <definedName name="Q__sè_721_Q__KH_T___27_5_03" localSheetId="17">'B4 NSĐP Tang thu'!_</definedName>
    <definedName name="Q__sè_721_Q__KH_T___27_5_03" localSheetId="14">[0]!_</definedName>
    <definedName name="Q__sè_721_Q__KH_T___27_5_03">_</definedName>
    <definedName name="Q_26" localSheetId="15">#REF!</definedName>
    <definedName name="Q_26" localSheetId="16">#REF!</definedName>
    <definedName name="Q_26" localSheetId="17">#REF!</definedName>
    <definedName name="Q_26">#REF!</definedName>
    <definedName name="q_28" localSheetId="15">#REF!</definedName>
    <definedName name="q_28" localSheetId="17">#REF!</definedName>
    <definedName name="q_28">#REF!</definedName>
    <definedName name="Q_3">NA()</definedName>
    <definedName name="Q_sudung" localSheetId="15">#REF!</definedName>
    <definedName name="Q_sudung" localSheetId="17">#REF!</definedName>
    <definedName name="Q_sudung">#REF!</definedName>
    <definedName name="qa">#N/A</definedName>
    <definedName name="QA_20" localSheetId="15">#REF!</definedName>
    <definedName name="QA_20" localSheetId="17">#REF!</definedName>
    <definedName name="QA_20">#REF!</definedName>
    <definedName name="QA_28" localSheetId="15">#REF!</definedName>
    <definedName name="QA_28" localSheetId="17">#REF!</definedName>
    <definedName name="QA_28">#REF!</definedName>
    <definedName name="Qc" localSheetId="15">#REF!</definedName>
    <definedName name="Qc" localSheetId="16">#REF!</definedName>
    <definedName name="Qc" localSheetId="17">#REF!</definedName>
    <definedName name="Qc" localSheetId="14">#REF!</definedName>
    <definedName name="Qc" localSheetId="20">#REF!</definedName>
    <definedName name="Qc">#REF!</definedName>
    <definedName name="qc_20" localSheetId="15">#REF!</definedName>
    <definedName name="qc_20" localSheetId="17">#REF!</definedName>
    <definedName name="qc_20">#REF!</definedName>
    <definedName name="qc_28" localSheetId="15">#REF!</definedName>
    <definedName name="qc_28" localSheetId="17">#REF!</definedName>
    <definedName name="qc_28">#REF!</definedName>
    <definedName name="QDD" localSheetId="15">#REF!</definedName>
    <definedName name="QDD" localSheetId="17">#REF!</definedName>
    <definedName name="QDD">#REF!</definedName>
    <definedName name="Qfd" localSheetId="15">#REF!</definedName>
    <definedName name="Qfd" localSheetId="17">#REF!</definedName>
    <definedName name="Qfd">#REF!</definedName>
    <definedName name="qg1g" localSheetId="15">#REF!</definedName>
    <definedName name="qg1g" localSheetId="17">#REF!</definedName>
    <definedName name="qg1g">#REF!</definedName>
    <definedName name="qg1g_28" localSheetId="15">#REF!</definedName>
    <definedName name="qg1g_28" localSheetId="17">#REF!</definedName>
    <definedName name="qg1g_28">#REF!</definedName>
    <definedName name="qg1h" localSheetId="15">#REF!</definedName>
    <definedName name="qg1h" localSheetId="17">#REF!</definedName>
    <definedName name="qg1h">#REF!</definedName>
    <definedName name="qg1h_28" localSheetId="15">#REF!</definedName>
    <definedName name="qg1h_28" localSheetId="17">#REF!</definedName>
    <definedName name="qg1h_28">#REF!</definedName>
    <definedName name="qg1x" localSheetId="15">#REF!</definedName>
    <definedName name="qg1x" localSheetId="17">#REF!</definedName>
    <definedName name="qg1x">#REF!</definedName>
    <definedName name="qg1x_28" localSheetId="15">#REF!</definedName>
    <definedName name="qg1x_28" localSheetId="17">#REF!</definedName>
    <definedName name="qg1x_28">#REF!</definedName>
    <definedName name="qg2g" localSheetId="15">#REF!</definedName>
    <definedName name="qg2g" localSheetId="17">#REF!</definedName>
    <definedName name="qg2g">#REF!</definedName>
    <definedName name="qg2g_28" localSheetId="15">#REF!</definedName>
    <definedName name="qg2g_28" localSheetId="17">#REF!</definedName>
    <definedName name="qg2g_28">#REF!</definedName>
    <definedName name="qg2h" localSheetId="15">#REF!</definedName>
    <definedName name="qg2h" localSheetId="17">#REF!</definedName>
    <definedName name="qg2h">#REF!</definedName>
    <definedName name="qg2h_28" localSheetId="15">#REF!</definedName>
    <definedName name="qg2h_28" localSheetId="17">#REF!</definedName>
    <definedName name="qg2h_28">#REF!</definedName>
    <definedName name="qg2x" localSheetId="15">#REF!</definedName>
    <definedName name="qg2x" localSheetId="17">#REF!</definedName>
    <definedName name="qg2x">#REF!</definedName>
    <definedName name="qg2x_28" localSheetId="15">#REF!</definedName>
    <definedName name="qg2x_28" localSheetId="17">#REF!</definedName>
    <definedName name="qg2x_28">#REF!</definedName>
    <definedName name="Qgh" localSheetId="15">#REF!</definedName>
    <definedName name="Qgh" localSheetId="16">#REF!</definedName>
    <definedName name="Qgh" localSheetId="17">#REF!</definedName>
    <definedName name="Qgh" localSheetId="14">#REF!</definedName>
    <definedName name="Qgh">#REF!</definedName>
    <definedName name="qgl" localSheetId="15">#REF!</definedName>
    <definedName name="qgl" localSheetId="17">#REF!</definedName>
    <definedName name="qgl">#REF!</definedName>
    <definedName name="qgl_28" localSheetId="15">#REF!</definedName>
    <definedName name="qgl_28" localSheetId="17">#REF!</definedName>
    <definedName name="qgl_28">#REF!</definedName>
    <definedName name="Qgx" localSheetId="15">#REF!</definedName>
    <definedName name="Qgx" localSheetId="16">#REF!</definedName>
    <definedName name="Qgx" localSheetId="17">#REF!</definedName>
    <definedName name="Qgx" localSheetId="14">#REF!</definedName>
    <definedName name="Qgx">#REF!</definedName>
    <definedName name="qh" localSheetId="15">#REF!</definedName>
    <definedName name="qh" localSheetId="17">#REF!</definedName>
    <definedName name="qh">#REF!</definedName>
    <definedName name="qh2_28" localSheetId="15">#REF!</definedName>
    <definedName name="qh2_28" localSheetId="17">#REF!</definedName>
    <definedName name="qh2_28">#REF!</definedName>
    <definedName name="qH30_28" localSheetId="15">#REF!</definedName>
    <definedName name="qH30_28" localSheetId="17">#REF!</definedName>
    <definedName name="qH30_28">#REF!</definedName>
    <definedName name="qhan" localSheetId="15">#REF!</definedName>
    <definedName name="qhan" localSheetId="17">#REF!</definedName>
    <definedName name="qhan">#REF!</definedName>
    <definedName name="qhan_28" localSheetId="15">#REF!</definedName>
    <definedName name="qhan_28" localSheetId="17">#REF!</definedName>
    <definedName name="qhan_28">#REF!</definedName>
    <definedName name="qhCu" localSheetId="15">#REF!</definedName>
    <definedName name="qhCu" localSheetId="17">#REF!</definedName>
    <definedName name="qhCu">#REF!</definedName>
    <definedName name="QIh" localSheetId="15">#REF!</definedName>
    <definedName name="QIh" localSheetId="16">#REF!</definedName>
    <definedName name="QIh" localSheetId="17">#REF!</definedName>
    <definedName name="QIh" localSheetId="14">#REF!</definedName>
    <definedName name="QIh">#REF!</definedName>
    <definedName name="QIIh" localSheetId="15">#REF!</definedName>
    <definedName name="QIIh" localSheetId="16">#REF!</definedName>
    <definedName name="QIIh" localSheetId="17">#REF!</definedName>
    <definedName name="QIIh" localSheetId="14">#REF!</definedName>
    <definedName name="QIIh">#REF!</definedName>
    <definedName name="QIIIh" localSheetId="15">#REF!</definedName>
    <definedName name="QIIIh" localSheetId="16">#REF!</definedName>
    <definedName name="QIIIh" localSheetId="17">#REF!</definedName>
    <definedName name="QIIIh" localSheetId="14">#REF!</definedName>
    <definedName name="QIIIh">#REF!</definedName>
    <definedName name="QIIIIh" localSheetId="15">#REF!</definedName>
    <definedName name="QIIIIh" localSheetId="16">#REF!</definedName>
    <definedName name="QIIIIh" localSheetId="17">#REF!</definedName>
    <definedName name="QIIIIh" localSheetId="14">#REF!</definedName>
    <definedName name="QIIIIh">#REF!</definedName>
    <definedName name="QIIIIX" localSheetId="15">#REF!</definedName>
    <definedName name="QIIIIX" localSheetId="16">#REF!</definedName>
    <definedName name="QIIIIX" localSheetId="17">#REF!</definedName>
    <definedName name="QIIIIX" localSheetId="14">#REF!</definedName>
    <definedName name="QIIIIX">#REF!</definedName>
    <definedName name="QIIIX" localSheetId="15">#REF!</definedName>
    <definedName name="QIIIX" localSheetId="16">#REF!</definedName>
    <definedName name="QIIIX" localSheetId="17">#REF!</definedName>
    <definedName name="QIIIX" localSheetId="14">#REF!</definedName>
    <definedName name="QIIIX">#REF!</definedName>
    <definedName name="qIItc" localSheetId="15">#REF!</definedName>
    <definedName name="qIItc" localSheetId="16">#REF!</definedName>
    <definedName name="qIItc" localSheetId="17">#REF!</definedName>
    <definedName name="qIItc" localSheetId="14">#REF!</definedName>
    <definedName name="qIItc">#REF!</definedName>
    <definedName name="qIItt" localSheetId="15">#REF!</definedName>
    <definedName name="qIItt" localSheetId="16">#REF!</definedName>
    <definedName name="qIItt" localSheetId="17">#REF!</definedName>
    <definedName name="qIItt" localSheetId="14">#REF!</definedName>
    <definedName name="qIItt">#REF!</definedName>
    <definedName name="QIIX" localSheetId="15">#REF!</definedName>
    <definedName name="QIIX" localSheetId="16">#REF!</definedName>
    <definedName name="QIIX" localSheetId="17">#REF!</definedName>
    <definedName name="QIIX" localSheetId="14">#REF!</definedName>
    <definedName name="QIIX">#REF!</definedName>
    <definedName name="qItc" localSheetId="15">#REF!</definedName>
    <definedName name="qItc" localSheetId="16">#REF!</definedName>
    <definedName name="qItc" localSheetId="17">#REF!</definedName>
    <definedName name="qItc" localSheetId="14">#REF!</definedName>
    <definedName name="qItc">#REF!</definedName>
    <definedName name="qItt" localSheetId="15">#REF!</definedName>
    <definedName name="qItt" localSheetId="16">#REF!</definedName>
    <definedName name="qItt" localSheetId="17">#REF!</definedName>
    <definedName name="qItt" localSheetId="14">#REF!</definedName>
    <definedName name="qItt">#REF!</definedName>
    <definedName name="QIX" localSheetId="15">#REF!</definedName>
    <definedName name="QIX" localSheetId="16">#REF!</definedName>
    <definedName name="QIX" localSheetId="17">#REF!</definedName>
    <definedName name="QIX" localSheetId="14">#REF!</definedName>
    <definedName name="QIX">#REF!</definedName>
    <definedName name="ql" localSheetId="15">#REF!</definedName>
    <definedName name="ql" localSheetId="17">#REF!</definedName>
    <definedName name="ql">#REF!</definedName>
    <definedName name="ql_20" localSheetId="15">#REF!</definedName>
    <definedName name="ql_20" localSheetId="17">#REF!</definedName>
    <definedName name="ql_20">#REF!</definedName>
    <definedName name="ql_28" localSheetId="15">#REF!</definedName>
    <definedName name="ql_28" localSheetId="17">#REF!</definedName>
    <definedName name="ql_28">#REF!</definedName>
    <definedName name="qlcan" localSheetId="15">#REF!</definedName>
    <definedName name="qlcan" localSheetId="17">#REF!</definedName>
    <definedName name="qlcan">#REF!</definedName>
    <definedName name="qlcan_28" localSheetId="15">#REF!</definedName>
    <definedName name="qlcan_28" localSheetId="17">#REF!</definedName>
    <definedName name="qlcan_28">#REF!</definedName>
    <definedName name="qlda">#N/A</definedName>
    <definedName name="QLDA1" localSheetId="15">#REF!</definedName>
    <definedName name="QLDA1" localSheetId="17">#REF!</definedName>
    <definedName name="QLDA1">#REF!</definedName>
    <definedName name="QLDA1_20" localSheetId="15">#REF!</definedName>
    <definedName name="QLDA1_20" localSheetId="17">#REF!</definedName>
    <definedName name="QLDA1_20">#REF!</definedName>
    <definedName name="QLDA1_28" localSheetId="15">#REF!</definedName>
    <definedName name="QLDA1_28" localSheetId="17">#REF!</definedName>
    <definedName name="QLDA1_28">#REF!</definedName>
    <definedName name="QLDA2" localSheetId="15">#REF!</definedName>
    <definedName name="QLDA2" localSheetId="17">#REF!</definedName>
    <definedName name="QLDA2">#REF!</definedName>
    <definedName name="QLDA2_20" localSheetId="15">#REF!</definedName>
    <definedName name="QLDA2_20" localSheetId="17">#REF!</definedName>
    <definedName name="QLDA2_20">#REF!</definedName>
    <definedName name="QLDA2_28" localSheetId="15">#REF!</definedName>
    <definedName name="QLDA2_28" localSheetId="17">#REF!</definedName>
    <definedName name="QLDA2_28">#REF!</definedName>
    <definedName name="QLDA3" localSheetId="15">#REF!</definedName>
    <definedName name="QLDA3" localSheetId="17">#REF!</definedName>
    <definedName name="QLDA3">#REF!</definedName>
    <definedName name="QLDA3_20" localSheetId="15">#REF!</definedName>
    <definedName name="QLDA3_20" localSheetId="17">#REF!</definedName>
    <definedName name="QLDA3_20">#REF!</definedName>
    <definedName name="QLDA3_28" localSheetId="15">#REF!</definedName>
    <definedName name="QLDA3_28" localSheetId="17">#REF!</definedName>
    <definedName name="QLDA3_28">#REF!</definedName>
    <definedName name="Qmb" localSheetId="15">#REF!</definedName>
    <definedName name="Qmb" localSheetId="17">#REF!</definedName>
    <definedName name="Qmb">#REF!</definedName>
    <definedName name="QmIh" localSheetId="15">#REF!</definedName>
    <definedName name="QmIh" localSheetId="16">#REF!</definedName>
    <definedName name="QmIh" localSheetId="17">#REF!</definedName>
    <definedName name="QmIh" localSheetId="14">#REF!</definedName>
    <definedName name="QmIh">#REF!</definedName>
    <definedName name="QmIIH" localSheetId="15">#REF!</definedName>
    <definedName name="QmIIH" localSheetId="16">#REF!</definedName>
    <definedName name="QmIIH" localSheetId="17">#REF!</definedName>
    <definedName name="QmIIH" localSheetId="14">#REF!</definedName>
    <definedName name="QmIIH">#REF!</definedName>
    <definedName name="QmIIIh" localSheetId="15">#REF!</definedName>
    <definedName name="QmIIIh" localSheetId="16">#REF!</definedName>
    <definedName name="QmIIIh" localSheetId="17">#REF!</definedName>
    <definedName name="QmIIIh" localSheetId="14">#REF!</definedName>
    <definedName name="QmIIIh">#REF!</definedName>
    <definedName name="QmIIIIh" localSheetId="15">#REF!</definedName>
    <definedName name="QmIIIIh" localSheetId="16">#REF!</definedName>
    <definedName name="QmIIIIh" localSheetId="17">#REF!</definedName>
    <definedName name="QmIIIIh" localSheetId="14">#REF!</definedName>
    <definedName name="QmIIIIh">#REF!</definedName>
    <definedName name="QmIIIIX" localSheetId="15">#REF!</definedName>
    <definedName name="QmIIIIX" localSheetId="16">#REF!</definedName>
    <definedName name="QmIIIIX" localSheetId="17">#REF!</definedName>
    <definedName name="QmIIIIX" localSheetId="14">#REF!</definedName>
    <definedName name="QmIIIIX">#REF!</definedName>
    <definedName name="QmIIIX" localSheetId="15">#REF!</definedName>
    <definedName name="QmIIIX" localSheetId="16">#REF!</definedName>
    <definedName name="QmIIIX" localSheetId="17">#REF!</definedName>
    <definedName name="QmIIIX" localSheetId="14">#REF!</definedName>
    <definedName name="QmIIIX">#REF!</definedName>
    <definedName name="QmIIX" localSheetId="15">#REF!</definedName>
    <definedName name="QmIIX" localSheetId="16">#REF!</definedName>
    <definedName name="QmIIX" localSheetId="17">#REF!</definedName>
    <definedName name="QmIIX" localSheetId="14">#REF!</definedName>
    <definedName name="QmIIX">#REF!</definedName>
    <definedName name="QmIX" localSheetId="15">#REF!</definedName>
    <definedName name="QmIX" localSheetId="16">#REF!</definedName>
    <definedName name="QmIX" localSheetId="17">#REF!</definedName>
    <definedName name="QmIX" localSheetId="14">#REF!</definedName>
    <definedName name="QmIX">#REF!</definedName>
    <definedName name="Qmt" localSheetId="15">#REF!</definedName>
    <definedName name="Qmt" localSheetId="17">#REF!</definedName>
    <definedName name="Qmt">#REF!</definedName>
    <definedName name="qng" localSheetId="15">#REF!</definedName>
    <definedName name="qng" localSheetId="17">#REF!</definedName>
    <definedName name="qng">#REF!</definedName>
    <definedName name="qng_20" localSheetId="15">#REF!</definedName>
    <definedName name="qng_20" localSheetId="17">#REF!</definedName>
    <definedName name="qng_20">#REF!</definedName>
    <definedName name="qng_28" localSheetId="15">#REF!</definedName>
    <definedName name="qng_28" localSheetId="17">#REF!</definedName>
    <definedName name="qng_28">#REF!</definedName>
    <definedName name="qp" localSheetId="15">#REF!</definedName>
    <definedName name="qp" localSheetId="17">#REF!</definedName>
    <definedName name="qp">#REF!</definedName>
    <definedName name="qp_20" localSheetId="15">#REF!</definedName>
    <definedName name="qp_20" localSheetId="17">#REF!</definedName>
    <definedName name="qp_20">#REF!</definedName>
    <definedName name="qp_28" localSheetId="15">#REF!</definedName>
    <definedName name="qp_28" localSheetId="17">#REF!</definedName>
    <definedName name="qp_28">#REF!</definedName>
    <definedName name="QQ" localSheetId="15" hidden="1">{"'Sheet1'!$L$16"}</definedName>
    <definedName name="QQ" localSheetId="16" hidden="1">{"'Sheet1'!$L$16"}</definedName>
    <definedName name="QQ" localSheetId="17" hidden="1">{"'Sheet1'!$L$16"}</definedName>
    <definedName name="QQ" localSheetId="14" hidden="1">{"'Sheet1'!$L$16"}</definedName>
    <definedName name="QQ" hidden="1">{"'Sheet1'!$L$16"}</definedName>
    <definedName name="qqq">#N/A</definedName>
    <definedName name="qSF" localSheetId="15">#REF!</definedName>
    <definedName name="qSF" localSheetId="17">#REF!</definedName>
    <definedName name="qSF">#REF!</definedName>
    <definedName name="qSF_28" localSheetId="15">#REF!</definedName>
    <definedName name="qSF_28" localSheetId="17">#REF!</definedName>
    <definedName name="qSF_28">#REF!</definedName>
    <definedName name="Qsong" localSheetId="15">#REF!</definedName>
    <definedName name="Qsong" localSheetId="17">#REF!</definedName>
    <definedName name="Qsong">#REF!</definedName>
    <definedName name="qt" localSheetId="15" hidden="1">{"'Sheet1'!$L$16"}</definedName>
    <definedName name="qt" localSheetId="16" hidden="1">{"'Sheet1'!$L$16"}</definedName>
    <definedName name="qt" localSheetId="17" hidden="1">{"'Sheet1'!$L$16"}</definedName>
    <definedName name="qt" localSheetId="14" hidden="1">{"'Sheet1'!$L$16"}</definedName>
    <definedName name="qt" hidden="1">{"'Sheet1'!$L$16"}</definedName>
    <definedName name="qtc_ng" localSheetId="15">#REF!</definedName>
    <definedName name="qtc_ng" localSheetId="17">#REF!</definedName>
    <definedName name="qtc_ng">#REF!</definedName>
    <definedName name="qtc_tinh" localSheetId="15">#REF!</definedName>
    <definedName name="qtc_tinh" localSheetId="17">#REF!</definedName>
    <definedName name="qtc_tinh">#REF!</definedName>
    <definedName name="qtcgdII" localSheetId="15">#REF!</definedName>
    <definedName name="qtcgdII" localSheetId="17">#REF!</definedName>
    <definedName name="qtcgdII">#REF!</definedName>
    <definedName name="qtcgdII_20" localSheetId="15">#REF!</definedName>
    <definedName name="qtcgdII_20" localSheetId="17">#REF!</definedName>
    <definedName name="qtcgdII_20">#REF!</definedName>
    <definedName name="qtdm" localSheetId="15">#REF!</definedName>
    <definedName name="qtdm" localSheetId="17">#REF!</definedName>
    <definedName name="qtdm">#REF!</definedName>
    <definedName name="qtdm_20" localSheetId="15">#REF!</definedName>
    <definedName name="qtdm_20" localSheetId="17">#REF!</definedName>
    <definedName name="qtdm_20">#REF!</definedName>
    <definedName name="qtdm_28" localSheetId="15">#REF!</definedName>
    <definedName name="qtdm_28" localSheetId="17">#REF!</definedName>
    <definedName name="qtdm_28">#REF!</definedName>
    <definedName name="qtt_ng" localSheetId="15">#REF!</definedName>
    <definedName name="qtt_ng" localSheetId="17">#REF!</definedName>
    <definedName name="qtt_ng">#REF!</definedName>
    <definedName name="qtt_tinh" localSheetId="15">#REF!</definedName>
    <definedName name="qtt_tinh" localSheetId="17">#REF!</definedName>
    <definedName name="qtt_tinh">#REF!</definedName>
    <definedName name="qttgdII" localSheetId="15">#REF!</definedName>
    <definedName name="qttgdII" localSheetId="17">#REF!</definedName>
    <definedName name="qttgdII">#REF!</definedName>
    <definedName name="qttgdII_20" localSheetId="15">#REF!</definedName>
    <definedName name="qttgdII_20" localSheetId="17">#REF!</definedName>
    <definedName name="qttgdII_20">#REF!</definedName>
    <definedName name="qu" localSheetId="15">#REF!</definedName>
    <definedName name="qu" localSheetId="16">#REF!</definedName>
    <definedName name="qu" localSheetId="17">#REF!</definedName>
    <definedName name="qu" localSheetId="14">#REF!</definedName>
    <definedName name="qu" localSheetId="20">#REF!</definedName>
    <definedName name="qu">#REF!</definedName>
    <definedName name="qu_20" localSheetId="15">#REF!</definedName>
    <definedName name="qu_20" localSheetId="17">#REF!</definedName>
    <definedName name="qu_20">#REF!</definedName>
    <definedName name="qu_28" localSheetId="15">#REF!</definedName>
    <definedName name="qu_28" localSheetId="17">#REF!</definedName>
    <definedName name="qu_28">#REF!</definedName>
    <definedName name="qua" localSheetId="15">#REF!</definedName>
    <definedName name="qua" localSheetId="16">#REF!</definedName>
    <definedName name="qua" localSheetId="17">#REF!</definedName>
    <definedName name="qua" localSheetId="14">#REF!</definedName>
    <definedName name="qua" localSheetId="20">#REF!</definedName>
    <definedName name="qua">#REF!</definedName>
    <definedName name="quehan" localSheetId="15">#REF!</definedName>
    <definedName name="quehan" localSheetId="17">#REF!</definedName>
    <definedName name="quehan">#REF!</definedName>
    <definedName name="quit" localSheetId="15">#REF!</definedName>
    <definedName name="quit" localSheetId="17">#REF!</definedName>
    <definedName name="quit">#REF!</definedName>
    <definedName name="quit_20" localSheetId="15">#REF!</definedName>
    <definedName name="quit_20" localSheetId="17">#REF!</definedName>
    <definedName name="quit_20">#REF!</definedName>
    <definedName name="quy" localSheetId="15">#REF!</definedName>
    <definedName name="quy" localSheetId="17">#REF!</definedName>
    <definedName name="quy">#REF!</definedName>
    <definedName name="quy_20" localSheetId="15">#REF!</definedName>
    <definedName name="quy_20" localSheetId="17">#REF!</definedName>
    <definedName name="quy_20">#REF!</definedName>
    <definedName name="quy_28" localSheetId="15">#REF!</definedName>
    <definedName name="quy_28" localSheetId="17">#REF!</definedName>
    <definedName name="quy_28">#REF!</definedName>
    <definedName name="Quyhoach" localSheetId="15">#REF!</definedName>
    <definedName name="Quyhoach" localSheetId="17">#REF!</definedName>
    <definedName name="Quyhoach">#REF!</definedName>
    <definedName name="QUYLUONG" localSheetId="15">#REF!</definedName>
    <definedName name="QUYLUONG" localSheetId="17">#REF!</definedName>
    <definedName name="QUYLUONG">#REF!</definedName>
    <definedName name="qW" localSheetId="15">#REF!</definedName>
    <definedName name="qW" localSheetId="17">#REF!</definedName>
    <definedName name="qW">#REF!</definedName>
    <definedName name="qW_28" localSheetId="15">#REF!</definedName>
    <definedName name="qW_28" localSheetId="17">#REF!</definedName>
    <definedName name="qW_28">#REF!</definedName>
    <definedName name="qwde\" localSheetId="15">#REF!</definedName>
    <definedName name="qwde\" localSheetId="16">#REF!</definedName>
    <definedName name="qwde\" localSheetId="17">#REF!</definedName>
    <definedName name="qwde\" localSheetId="14">#REF!</definedName>
    <definedName name="qwde\">#REF!</definedName>
    <definedName name="qx" localSheetId="15">#REF!</definedName>
    <definedName name="qx" localSheetId="17">#REF!</definedName>
    <definedName name="qx">#REF!</definedName>
    <definedName name="qx_20" localSheetId="15">#REF!</definedName>
    <definedName name="qx_20" localSheetId="17">#REF!</definedName>
    <definedName name="qx_20">#REF!</definedName>
    <definedName name="qx_28" localSheetId="15">#REF!</definedName>
    <definedName name="qx_28" localSheetId="17">#REF!</definedName>
    <definedName name="qx_28">#REF!</definedName>
    <definedName name="qXB80_28" localSheetId="15">#REF!</definedName>
    <definedName name="qXB80_28" localSheetId="17">#REF!</definedName>
    <definedName name="qXB80_28">#REF!</definedName>
    <definedName name="Qxenang" localSheetId="15">#REF!</definedName>
    <definedName name="Qxenang" localSheetId="17">#REF!</definedName>
    <definedName name="Qxenang">#REF!</definedName>
    <definedName name="qy" localSheetId="15">#REF!</definedName>
    <definedName name="qy" localSheetId="17">#REF!</definedName>
    <definedName name="qy">#REF!</definedName>
    <definedName name="qy_20" localSheetId="15">#REF!</definedName>
    <definedName name="qy_20" localSheetId="17">#REF!</definedName>
    <definedName name="qy_20">#REF!</definedName>
    <definedName name="qy_28" localSheetId="15">#REF!</definedName>
    <definedName name="qy_28" localSheetId="17">#REF!</definedName>
    <definedName name="qy_28">#REF!</definedName>
    <definedName name="r_" localSheetId="15">#REF!</definedName>
    <definedName name="r_" localSheetId="17">#REF!</definedName>
    <definedName name="r_">#REF!</definedName>
    <definedName name="r__20" localSheetId="15">#REF!</definedName>
    <definedName name="r__20" localSheetId="17">#REF!</definedName>
    <definedName name="r__20">#REF!</definedName>
    <definedName name="r__28" localSheetId="15">#REF!</definedName>
    <definedName name="r__28" localSheetId="17">#REF!</definedName>
    <definedName name="r__28">#REF!</definedName>
    <definedName name="R_mong" localSheetId="15">#REF!</definedName>
    <definedName name="R_mong" localSheetId="16">#REF!</definedName>
    <definedName name="R_mong" localSheetId="17">#REF!</definedName>
    <definedName name="R_mong" localSheetId="14">#REF!</definedName>
    <definedName name="R_mong" localSheetId="20">#REF!</definedName>
    <definedName name="R_mong">#REF!</definedName>
    <definedName name="R_mong_20" localSheetId="15">#REF!</definedName>
    <definedName name="R_mong_20" localSheetId="17">#REF!</definedName>
    <definedName name="R_mong_20">#REF!</definedName>
    <definedName name="R_mong_28" localSheetId="15">#REF!</definedName>
    <definedName name="R_mong_28" localSheetId="17">#REF!</definedName>
    <definedName name="R_mong_28">#REF!</definedName>
    <definedName name="R0_1" localSheetId="15">#REF!</definedName>
    <definedName name="R0_1" localSheetId="17">#REF!</definedName>
    <definedName name="R0_1">#REF!</definedName>
    <definedName name="R0_1_20" localSheetId="15">#REF!</definedName>
    <definedName name="R0_1_20" localSheetId="17">#REF!</definedName>
    <definedName name="R0_1_20">#REF!</definedName>
    <definedName name="R0_1_28" localSheetId="15">#REF!</definedName>
    <definedName name="R0_1_28" localSheetId="17">#REF!</definedName>
    <definedName name="R0_1_28">#REF!</definedName>
    <definedName name="R0_2" localSheetId="15">#REF!</definedName>
    <definedName name="R0_2" localSheetId="17">#REF!</definedName>
    <definedName name="R0_2">#REF!</definedName>
    <definedName name="R0_2_20" localSheetId="15">#REF!</definedName>
    <definedName name="R0_2_20" localSheetId="17">#REF!</definedName>
    <definedName name="R0_2_20">#REF!</definedName>
    <definedName name="R0_2_28" localSheetId="15">#REF!</definedName>
    <definedName name="R0_2_28" localSheetId="17">#REF!</definedName>
    <definedName name="R0_2_28">#REF!</definedName>
    <definedName name="R00" localSheetId="15">#REF!</definedName>
    <definedName name="R00" localSheetId="17">#REF!</definedName>
    <definedName name="R00">#REF!</definedName>
    <definedName name="R00_20" localSheetId="15">#REF!</definedName>
    <definedName name="R00_20" localSheetId="17">#REF!</definedName>
    <definedName name="R00_20">#REF!</definedName>
    <definedName name="R00_28" localSheetId="15">#REF!</definedName>
    <definedName name="R00_28" localSheetId="17">#REF!</definedName>
    <definedName name="R00_28">#REF!</definedName>
    <definedName name="R00t" localSheetId="15">#REF!</definedName>
    <definedName name="R00t" localSheetId="17">#REF!</definedName>
    <definedName name="R00t">#REF!</definedName>
    <definedName name="R00t_20" localSheetId="15">#REF!</definedName>
    <definedName name="R00t_20" localSheetId="17">#REF!</definedName>
    <definedName name="R00t_20">#REF!</definedName>
    <definedName name="R00t_28" localSheetId="15">#REF!</definedName>
    <definedName name="R00t_28" localSheetId="17">#REF!</definedName>
    <definedName name="R00t_28">#REF!</definedName>
    <definedName name="Ra" localSheetId="15">#REF!</definedName>
    <definedName name="Ra" localSheetId="16">#REF!</definedName>
    <definedName name="Ra" localSheetId="17">#REF!</definedName>
    <definedName name="Ra" localSheetId="14">#REF!</definedName>
    <definedName name="Ra">#REF!</definedName>
    <definedName name="ra." localSheetId="15">#REF!</definedName>
    <definedName name="ra." localSheetId="17">#REF!</definedName>
    <definedName name="ra.">#REF!</definedName>
    <definedName name="ra._28" localSheetId="15">#REF!</definedName>
    <definedName name="ra._28" localSheetId="17">#REF!</definedName>
    <definedName name="ra._28">#REF!</definedName>
    <definedName name="Ra_" localSheetId="15">#REF!</definedName>
    <definedName name="Ra_" localSheetId="16">#REF!</definedName>
    <definedName name="Ra_" localSheetId="17">#REF!</definedName>
    <definedName name="Ra_" localSheetId="14">#REF!</definedName>
    <definedName name="Ra_" localSheetId="20">#REF!</definedName>
    <definedName name="Ra_">#REF!</definedName>
    <definedName name="Ra__20" localSheetId="15">#REF!</definedName>
    <definedName name="Ra__20" localSheetId="17">#REF!</definedName>
    <definedName name="Ra__20">#REF!</definedName>
    <definedName name="Ra__28" localSheetId="15">#REF!</definedName>
    <definedName name="Ra__28" localSheetId="17">#REF!</definedName>
    <definedName name="Ra__28">#REF!</definedName>
    <definedName name="Ra_20" localSheetId="15">#REF!</definedName>
    <definedName name="Ra_20" localSheetId="17">#REF!</definedName>
    <definedName name="Ra_20">#REF!</definedName>
    <definedName name="Ra_28" localSheetId="15">#REF!</definedName>
    <definedName name="Ra_28" localSheetId="17">#REF!</definedName>
    <definedName name="Ra_28">#REF!</definedName>
    <definedName name="ra11p" localSheetId="15">#REF!</definedName>
    <definedName name="ra11p" localSheetId="16">#REF!</definedName>
    <definedName name="ra11p" localSheetId="17">#REF!</definedName>
    <definedName name="ra11p" localSheetId="14">#REF!</definedName>
    <definedName name="ra11p" localSheetId="19">#REF!</definedName>
    <definedName name="ra11p" localSheetId="20">#REF!</definedName>
    <definedName name="ra11p">#REF!</definedName>
    <definedName name="ra11p_26" localSheetId="15">#REF!</definedName>
    <definedName name="ra11p_26" localSheetId="17">#REF!</definedName>
    <definedName name="ra11p_26">#REF!</definedName>
    <definedName name="ra11p_28" localSheetId="15">#REF!</definedName>
    <definedName name="ra11p_28" localSheetId="17">#REF!</definedName>
    <definedName name="ra11p_28">#REF!</definedName>
    <definedName name="ra11p_3">"$#REF!.$AE$290"</definedName>
    <definedName name="ra13p" localSheetId="15">#REF!</definedName>
    <definedName name="ra13p" localSheetId="16">#REF!</definedName>
    <definedName name="ra13p" localSheetId="17">#REF!</definedName>
    <definedName name="ra13p" localSheetId="14">#REF!</definedName>
    <definedName name="ra13p" localSheetId="19">#REF!</definedName>
    <definedName name="ra13p" localSheetId="20">#REF!</definedName>
    <definedName name="ra13p">#REF!</definedName>
    <definedName name="ra13p_26" localSheetId="15">#REF!</definedName>
    <definedName name="ra13p_26" localSheetId="17">#REF!</definedName>
    <definedName name="ra13p_26">#REF!</definedName>
    <definedName name="ra13p_28" localSheetId="15">#REF!</definedName>
    <definedName name="ra13p_28" localSheetId="17">#REF!</definedName>
    <definedName name="ra13p_28">#REF!</definedName>
    <definedName name="ra13p_3">"$#REF!.$AD$110"</definedName>
    <definedName name="rack1">NA()</definedName>
    <definedName name="rack1_26" localSheetId="15">#REF!</definedName>
    <definedName name="rack1_26" localSheetId="17">#REF!</definedName>
    <definedName name="rack1_26">#REF!</definedName>
    <definedName name="rack1_28" localSheetId="15">#REF!</definedName>
    <definedName name="rack1_28" localSheetId="17">#REF!</definedName>
    <definedName name="rack1_28">#REF!</definedName>
    <definedName name="rack2">NA()</definedName>
    <definedName name="rack2_26" localSheetId="15">#REF!</definedName>
    <definedName name="rack2_26" localSheetId="17">#REF!</definedName>
    <definedName name="rack2_26">#REF!</definedName>
    <definedName name="rack2_28" localSheetId="15">#REF!</definedName>
    <definedName name="rack2_28" localSheetId="17">#REF!</definedName>
    <definedName name="rack2_28">#REF!</definedName>
    <definedName name="rack3">NA()</definedName>
    <definedName name="rack3_26" localSheetId="15">#REF!</definedName>
    <definedName name="rack3_26" localSheetId="17">#REF!</definedName>
    <definedName name="rack3_26">#REF!</definedName>
    <definedName name="rack3_28" localSheetId="15">#REF!</definedName>
    <definedName name="rack3_28" localSheetId="17">#REF!</definedName>
    <definedName name="rack3_28">#REF!</definedName>
    <definedName name="rack4">NA()</definedName>
    <definedName name="rack4_26" localSheetId="15">#REF!</definedName>
    <definedName name="rack4_26" localSheetId="17">#REF!</definedName>
    <definedName name="rack4_26">#REF!</definedName>
    <definedName name="rack4_28" localSheetId="15">#REF!</definedName>
    <definedName name="rack4_28" localSheetId="17">#REF!</definedName>
    <definedName name="rack4_28">#REF!</definedName>
    <definedName name="Racot" localSheetId="15">#REF!</definedName>
    <definedName name="Racot" localSheetId="16">#REF!</definedName>
    <definedName name="Racot" localSheetId="17">#REF!</definedName>
    <definedName name="Racot" localSheetId="14">#REF!</definedName>
    <definedName name="Racot">#REF!</definedName>
    <definedName name="Racot_20" localSheetId="15">#REF!</definedName>
    <definedName name="Racot_20" localSheetId="17">#REF!</definedName>
    <definedName name="Racot_20">#REF!</definedName>
    <definedName name="Racot_28" localSheetId="15">#REF!</definedName>
    <definedName name="Racot_28" localSheetId="17">#REF!</definedName>
    <definedName name="Racot_28">#REF!</definedName>
    <definedName name="Radam" localSheetId="15">#REF!</definedName>
    <definedName name="Radam" localSheetId="16">#REF!</definedName>
    <definedName name="Radam" localSheetId="17">#REF!</definedName>
    <definedName name="Radam" localSheetId="14">#REF!</definedName>
    <definedName name="Radam">#REF!</definedName>
    <definedName name="Radam_20" localSheetId="15">#REF!</definedName>
    <definedName name="Radam_20" localSheetId="17">#REF!</definedName>
    <definedName name="Radam_20">#REF!</definedName>
    <definedName name="Radam_28" localSheetId="15">#REF!</definedName>
    <definedName name="Radam_28" localSheetId="17">#REF!</definedName>
    <definedName name="Radam_28">#REF!</definedName>
    <definedName name="rai100_20" localSheetId="15">#REF!</definedName>
    <definedName name="rai100_20" localSheetId="17">#REF!</definedName>
    <definedName name="rai100_20">#REF!</definedName>
    <definedName name="rai100_28" localSheetId="15">#REF!</definedName>
    <definedName name="rai100_28" localSheetId="17">#REF!</definedName>
    <definedName name="rai100_28">#REF!</definedName>
    <definedName name="raiAC60" localSheetId="15">#REF!</definedName>
    <definedName name="raiAC60" localSheetId="17">#REF!</definedName>
    <definedName name="raiAC60">#REF!</definedName>
    <definedName name="raiasphalt100" localSheetId="15">#REF!</definedName>
    <definedName name="raiasphalt100" localSheetId="17">#REF!</definedName>
    <definedName name="raiasphalt100">#REF!</definedName>
    <definedName name="raiasphalt100_20" localSheetId="15">#REF!</definedName>
    <definedName name="raiasphalt100_20" localSheetId="17">#REF!</definedName>
    <definedName name="raiasphalt100_20">#REF!</definedName>
    <definedName name="raiasphalt100_28" localSheetId="15">#REF!</definedName>
    <definedName name="raiasphalt100_28" localSheetId="17">#REF!</definedName>
    <definedName name="raiasphalt100_28">#REF!</definedName>
    <definedName name="raiasphalt65" localSheetId="15">#REF!</definedName>
    <definedName name="raiasphalt65" localSheetId="17">#REF!</definedName>
    <definedName name="raiasphalt65">#REF!</definedName>
    <definedName name="raiasphalt65_20" localSheetId="15">#REF!</definedName>
    <definedName name="raiasphalt65_20" localSheetId="17">#REF!</definedName>
    <definedName name="raiasphalt65_20">#REF!</definedName>
    <definedName name="raiasphalt65_28" localSheetId="15">#REF!</definedName>
    <definedName name="raiasphalt65_28" localSheetId="17">#REF!</definedName>
    <definedName name="raiasphalt65_28">#REF!</definedName>
    <definedName name="raicapphoi" localSheetId="15">#REF!</definedName>
    <definedName name="raicapphoi" localSheetId="17">#REF!</definedName>
    <definedName name="raicapphoi">#REF!</definedName>
    <definedName name="raicp" localSheetId="15">#REF!</definedName>
    <definedName name="raicp" localSheetId="17">#REF!</definedName>
    <definedName name="raicp">#REF!</definedName>
    <definedName name="raicp_20" localSheetId="15">#REF!</definedName>
    <definedName name="raicp_20" localSheetId="17">#REF!</definedName>
    <definedName name="raicp_20">#REF!</definedName>
    <definedName name="raicp_28" localSheetId="15">#REF!</definedName>
    <definedName name="raicp_28" localSheetId="17">#REF!</definedName>
    <definedName name="raicp_28">#REF!</definedName>
    <definedName name="Rain" localSheetId="15">#REF!</definedName>
    <definedName name="Rain" localSheetId="17">#REF!</definedName>
    <definedName name="Rain">#REF!</definedName>
    <definedName name="rain." localSheetId="15">#REF!</definedName>
    <definedName name="rain." localSheetId="17">#REF!</definedName>
    <definedName name="rain.">#REF!</definedName>
    <definedName name="rain.." localSheetId="15">#REF!</definedName>
    <definedName name="rain.." localSheetId="16">#REF!</definedName>
    <definedName name="rain.." localSheetId="17">#REF!</definedName>
    <definedName name="rain.." localSheetId="14">#REF!</definedName>
    <definedName name="rain.." localSheetId="20">#REF!</definedName>
    <definedName name="rain..">#REF!</definedName>
    <definedName name="Ranhxay" localSheetId="15" hidden="1">{"'Sheet1'!$L$16"}</definedName>
    <definedName name="Ranhxay" localSheetId="16" hidden="1">{"'Sheet1'!$L$16"}</definedName>
    <definedName name="Ranhxay" localSheetId="17" hidden="1">{"'Sheet1'!$L$16"}</definedName>
    <definedName name="Ranhxay" localSheetId="14" hidden="1">{"'Sheet1'!$L$16"}</definedName>
    <definedName name="Ranhxay" hidden="1">{"'Sheet1'!$L$16"}</definedName>
    <definedName name="rate">14000</definedName>
    <definedName name="Raûi_pheân_tre" localSheetId="15">#REF!</definedName>
    <definedName name="Raûi_pheân_tre" localSheetId="17">#REF!</definedName>
    <definedName name="Raûi_pheân_tre">#REF!</definedName>
    <definedName name="ray" localSheetId="15">#REF!</definedName>
    <definedName name="ray" localSheetId="17">#REF!</definedName>
    <definedName name="ray">#REF!</definedName>
    <definedName name="ray_20" localSheetId="15">#REF!</definedName>
    <definedName name="ray_20" localSheetId="17">#REF!</definedName>
    <definedName name="ray_20">#REF!</definedName>
    <definedName name="ray_28" localSheetId="15">#REF!</definedName>
    <definedName name="ray_28" localSheetId="17">#REF!</definedName>
    <definedName name="ray_28">#REF!</definedName>
    <definedName name="raypb43" localSheetId="15">#REF!</definedName>
    <definedName name="raypb43" localSheetId="17">#REF!</definedName>
    <definedName name="raypb43">#REF!</definedName>
    <definedName name="raypb43_20" localSheetId="15">#REF!</definedName>
    <definedName name="raypb43_20" localSheetId="17">#REF!</definedName>
    <definedName name="raypb43_20">#REF!</definedName>
    <definedName name="raypb43_28" localSheetId="15">#REF!</definedName>
    <definedName name="raypb43_28" localSheetId="17">#REF!</definedName>
    <definedName name="raypb43_28">#REF!</definedName>
    <definedName name="Rb" localSheetId="15">#REF!</definedName>
    <definedName name="Rb" localSheetId="16">#REF!</definedName>
    <definedName name="Rb" localSheetId="17">#REF!</definedName>
    <definedName name="Rb" localSheetId="14">#REF!</definedName>
    <definedName name="Rb">#REF!</definedName>
    <definedName name="rb." localSheetId="15">#REF!</definedName>
    <definedName name="rb." localSheetId="17">#REF!</definedName>
    <definedName name="rb.">#REF!</definedName>
    <definedName name="rb._28" localSheetId="15">#REF!</definedName>
    <definedName name="rb._28" localSheetId="17">#REF!</definedName>
    <definedName name="rb._28">#REF!</definedName>
    <definedName name="rbt" localSheetId="15">#REF!</definedName>
    <definedName name="rbt" localSheetId="17">#REF!</definedName>
    <definedName name="rbt">#REF!</definedName>
    <definedName name="rbt_28" localSheetId="15">#REF!</definedName>
    <definedName name="rbt_28" localSheetId="17">#REF!</definedName>
    <definedName name="rbt_28">#REF!</definedName>
    <definedName name="rc." localSheetId="15">#REF!</definedName>
    <definedName name="rc." localSheetId="17">#REF!</definedName>
    <definedName name="rc.">#REF!</definedName>
    <definedName name="rc._28" localSheetId="15">#REF!</definedName>
    <definedName name="rc._28" localSheetId="17">#REF!</definedName>
    <definedName name="rc._28">#REF!</definedName>
    <definedName name="Rc_" localSheetId="15">#REF!</definedName>
    <definedName name="Rc_" localSheetId="16">#REF!</definedName>
    <definedName name="Rc_" localSheetId="17">#REF!</definedName>
    <definedName name="Rc_" localSheetId="14">#REF!</definedName>
    <definedName name="Rc_" localSheetId="20">#REF!</definedName>
    <definedName name="Rc_">#REF!</definedName>
    <definedName name="Rc__20" localSheetId="15">#REF!</definedName>
    <definedName name="Rc__20" localSheetId="17">#REF!</definedName>
    <definedName name="Rc__20">#REF!</definedName>
    <definedName name="Rc__28" localSheetId="15">#REF!</definedName>
    <definedName name="Rc__28" localSheetId="17">#REF!</definedName>
    <definedName name="Rc__28">#REF!</definedName>
    <definedName name="RCArea" localSheetId="15" hidden="1">#REF!</definedName>
    <definedName name="RCArea" localSheetId="16" hidden="1">#REF!</definedName>
    <definedName name="RCArea" localSheetId="17" hidden="1">#REF!</definedName>
    <definedName name="RCArea" localSheetId="14" hidden="1">#REF!</definedName>
    <definedName name="RCArea" hidden="1">#REF!</definedName>
    <definedName name="Rcc" localSheetId="15">#REF!</definedName>
    <definedName name="Rcc" localSheetId="17">#REF!</definedName>
    <definedName name="Rcc">#REF!</definedName>
    <definedName name="Rcc_20" localSheetId="15">#REF!</definedName>
    <definedName name="Rcc_20" localSheetId="17">#REF!</definedName>
    <definedName name="Rcc_20">#REF!</definedName>
    <definedName name="Rcc_28" localSheetId="15">#REF!</definedName>
    <definedName name="Rcc_28" localSheetId="17">#REF!</definedName>
    <definedName name="Rcc_28">#REF!</definedName>
    <definedName name="RCF" localSheetId="15">#REF!</definedName>
    <definedName name="RCF" localSheetId="17">#REF!</definedName>
    <definedName name="RCF">#REF!</definedName>
    <definedName name="RCF_20" localSheetId="15">#REF!</definedName>
    <definedName name="RCF_20" localSheetId="17">#REF!</definedName>
    <definedName name="RCF_20">#REF!</definedName>
    <definedName name="RCF_28" localSheetId="15">#REF!</definedName>
    <definedName name="RCF_28" localSheetId="17">#REF!</definedName>
    <definedName name="RCF_28">#REF!</definedName>
    <definedName name="RCKM" localSheetId="15">#REF!</definedName>
    <definedName name="RCKM" localSheetId="17">#REF!</definedName>
    <definedName name="RCKM">#REF!</definedName>
    <definedName name="RCKM_20" localSheetId="15">#REF!</definedName>
    <definedName name="RCKM_20" localSheetId="17">#REF!</definedName>
    <definedName name="RCKM_20">#REF!</definedName>
    <definedName name="RCKM_28" localSheetId="15">#REF!</definedName>
    <definedName name="RCKM_28" localSheetId="17">#REF!</definedName>
    <definedName name="RCKM_28">#REF!</definedName>
    <definedName name="Rcsd" localSheetId="15">#REF!</definedName>
    <definedName name="Rcsd" localSheetId="17">#REF!</definedName>
    <definedName name="Rcsd">#REF!</definedName>
    <definedName name="Rcsd_20" localSheetId="15">#REF!</definedName>
    <definedName name="Rcsd_20" localSheetId="17">#REF!</definedName>
    <definedName name="Rcsd_20">#REF!</definedName>
    <definedName name="rct" localSheetId="15">#REF!</definedName>
    <definedName name="rct" localSheetId="17">#REF!</definedName>
    <definedName name="rct">#REF!</definedName>
    <definedName name="rct_28" localSheetId="15">#REF!</definedName>
    <definedName name="rct_28" localSheetId="17">#REF!</definedName>
    <definedName name="rct_28">#REF!</definedName>
    <definedName name="Rctc" localSheetId="15">#REF!</definedName>
    <definedName name="Rctc" localSheetId="17">#REF!</definedName>
    <definedName name="Rctc">#REF!</definedName>
    <definedName name="Rctc_20" localSheetId="15">#REF!</definedName>
    <definedName name="Rctc_20" localSheetId="17">#REF!</definedName>
    <definedName name="Rctc_20">#REF!</definedName>
    <definedName name="Rctt" localSheetId="15">#REF!</definedName>
    <definedName name="Rctt" localSheetId="17">#REF!</definedName>
    <definedName name="Rctt">#REF!</definedName>
    <definedName name="Rctt_20" localSheetId="15">#REF!</definedName>
    <definedName name="Rctt_20" localSheetId="17">#REF!</definedName>
    <definedName name="Rctt_20">#REF!</definedName>
    <definedName name="RDEC" localSheetId="15">#REF!</definedName>
    <definedName name="RDEC" localSheetId="17">#REF!</definedName>
    <definedName name="RDEC">#REF!</definedName>
    <definedName name="RDEC_20" localSheetId="15">#REF!</definedName>
    <definedName name="RDEC_20" localSheetId="17">#REF!</definedName>
    <definedName name="RDEC_20">#REF!</definedName>
    <definedName name="RDEC_28" localSheetId="15">#REF!</definedName>
    <definedName name="RDEC_28" localSheetId="17">#REF!</definedName>
    <definedName name="RDEC_28">#REF!</definedName>
    <definedName name="RDEFF" localSheetId="15">#REF!</definedName>
    <definedName name="RDEFF" localSheetId="17">#REF!</definedName>
    <definedName name="RDEFF">#REF!</definedName>
    <definedName name="RDEFF_20" localSheetId="15">#REF!</definedName>
    <definedName name="RDEFF_20" localSheetId="17">#REF!</definedName>
    <definedName name="RDEFF_20">#REF!</definedName>
    <definedName name="RDEFF_28" localSheetId="15">#REF!</definedName>
    <definedName name="RDEFF_28" localSheetId="17">#REF!</definedName>
    <definedName name="RDEFF_28">#REF!</definedName>
    <definedName name="RDFC" localSheetId="15">#REF!</definedName>
    <definedName name="RDFC" localSheetId="17">#REF!</definedName>
    <definedName name="RDFC">#REF!</definedName>
    <definedName name="RDFC_20" localSheetId="15">#REF!</definedName>
    <definedName name="RDFC_20" localSheetId="17">#REF!</definedName>
    <definedName name="RDFC_20">#REF!</definedName>
    <definedName name="RDFC_28" localSheetId="15">#REF!</definedName>
    <definedName name="RDFC_28" localSheetId="17">#REF!</definedName>
    <definedName name="RDFC_28">#REF!</definedName>
    <definedName name="RDFU" localSheetId="15">#REF!</definedName>
    <definedName name="RDFU" localSheetId="17">#REF!</definedName>
    <definedName name="RDFU">#REF!</definedName>
    <definedName name="RDFU_20" localSheetId="15">#REF!</definedName>
    <definedName name="RDFU_20" localSheetId="17">#REF!</definedName>
    <definedName name="RDFU_20">#REF!</definedName>
    <definedName name="RDFU_28" localSheetId="15">#REF!</definedName>
    <definedName name="RDFU_28" localSheetId="17">#REF!</definedName>
    <definedName name="RDFU_28">#REF!</definedName>
    <definedName name="RDLIF" localSheetId="15">#REF!</definedName>
    <definedName name="RDLIF" localSheetId="17">#REF!</definedName>
    <definedName name="RDLIF">#REF!</definedName>
    <definedName name="RDLIF_20" localSheetId="15">#REF!</definedName>
    <definedName name="RDLIF_20" localSheetId="17">#REF!</definedName>
    <definedName name="RDLIF_20">#REF!</definedName>
    <definedName name="RDLIF_28" localSheetId="15">#REF!</definedName>
    <definedName name="RDLIF_28" localSheetId="17">#REF!</definedName>
    <definedName name="RDLIF_28">#REF!</definedName>
    <definedName name="RDOM" localSheetId="15">#REF!</definedName>
    <definedName name="RDOM" localSheetId="17">#REF!</definedName>
    <definedName name="RDOM">#REF!</definedName>
    <definedName name="RDOM_20" localSheetId="15">#REF!</definedName>
    <definedName name="RDOM_20" localSheetId="17">#REF!</definedName>
    <definedName name="RDOM_20">#REF!</definedName>
    <definedName name="RDOM_28" localSheetId="15">#REF!</definedName>
    <definedName name="RDOM_28" localSheetId="17">#REF!</definedName>
    <definedName name="RDOM_28">#REF!</definedName>
    <definedName name="RDPC" localSheetId="15">#REF!</definedName>
    <definedName name="RDPC" localSheetId="17">#REF!</definedName>
    <definedName name="RDPC">#REF!</definedName>
    <definedName name="RDPC_28" localSheetId="15">#REF!</definedName>
    <definedName name="RDPC_28" localSheetId="17">#REF!</definedName>
    <definedName name="RDPC_28">#REF!</definedName>
    <definedName name="rdpcf" localSheetId="15">#REF!</definedName>
    <definedName name="rdpcf" localSheetId="17">#REF!</definedName>
    <definedName name="rdpcf">#REF!</definedName>
    <definedName name="rdpcf_20" localSheetId="15">#REF!</definedName>
    <definedName name="rdpcf_20" localSheetId="17">#REF!</definedName>
    <definedName name="rdpcf_20">#REF!</definedName>
    <definedName name="rdpcf_28" localSheetId="15">#REF!</definedName>
    <definedName name="rdpcf_28" localSheetId="17">#REF!</definedName>
    <definedName name="rdpcf_28">#REF!</definedName>
    <definedName name="RDRC" localSheetId="15">#REF!</definedName>
    <definedName name="RDRC" localSheetId="17">#REF!</definedName>
    <definedName name="RDRC">#REF!</definedName>
    <definedName name="RDRC_20" localSheetId="15">#REF!</definedName>
    <definedName name="RDRC_20" localSheetId="17">#REF!</definedName>
    <definedName name="RDRC_20">#REF!</definedName>
    <definedName name="RDRC_28" localSheetId="15">#REF!</definedName>
    <definedName name="RDRC_28" localSheetId="17">#REF!</definedName>
    <definedName name="RDRC_28">#REF!</definedName>
    <definedName name="RDRF" localSheetId="15">#REF!</definedName>
    <definedName name="RDRF" localSheetId="17">#REF!</definedName>
    <definedName name="RDRF">#REF!</definedName>
    <definedName name="RDRF_20" localSheetId="15">#REF!</definedName>
    <definedName name="RDRF_20" localSheetId="17">#REF!</definedName>
    <definedName name="RDRF_20">#REF!</definedName>
    <definedName name="RDRF_28" localSheetId="15">#REF!</definedName>
    <definedName name="RDRF_28" localSheetId="17">#REF!</definedName>
    <definedName name="RDRF_28">#REF!</definedName>
    <definedName name="Rdtc" localSheetId="15">#REF!</definedName>
    <definedName name="Rdtc" localSheetId="17">#REF!</definedName>
    <definedName name="Rdtc">#REF!</definedName>
    <definedName name="Rdtc_20" localSheetId="15">#REF!</definedName>
    <definedName name="Rdtc_20" localSheetId="17">#REF!</definedName>
    <definedName name="Rdtc_20">#REF!</definedName>
    <definedName name="Rdtc_28" localSheetId="15">#REF!</definedName>
    <definedName name="Rdtc_28" localSheetId="17">#REF!</definedName>
    <definedName name="Rdtc_28">#REF!</definedName>
    <definedName name="_xlnm.Recorder" localSheetId="15">#REF!</definedName>
    <definedName name="_xlnm.Recorder" localSheetId="16">#REF!</definedName>
    <definedName name="_xlnm.Recorder" localSheetId="17">#REF!</definedName>
    <definedName name="_xlnm.Recorder" localSheetId="14">#REF!</definedName>
    <definedName name="_xlnm.Recorder">#REF!</definedName>
    <definedName name="RECOUT">#N/A</definedName>
    <definedName name="RECOUT_26">NA()</definedName>
    <definedName name="RECOUT_28">NA()</definedName>
    <definedName name="REG" localSheetId="15">#REF!</definedName>
    <definedName name="REG" localSheetId="17">#REF!</definedName>
    <definedName name="REG">#REF!</definedName>
    <definedName name="REG_20" localSheetId="15">#REF!</definedName>
    <definedName name="REG_20" localSheetId="17">#REF!</definedName>
    <definedName name="REG_20">#REF!</definedName>
    <definedName name="REG_28" localSheetId="15">#REF!</definedName>
    <definedName name="REG_28" localSheetId="17">#REF!</definedName>
    <definedName name="REG_28">#REF!</definedName>
    <definedName name="rep" localSheetId="15">#REF!</definedName>
    <definedName name="rep" localSheetId="16">#REF!</definedName>
    <definedName name="rep" localSheetId="17">#REF!</definedName>
    <definedName name="rep" localSheetId="14">#REF!</definedName>
    <definedName name="rep">#REF!</definedName>
    <definedName name="Result21" localSheetId="15" hidden="1">{"'Sheet1'!$L$16"}</definedName>
    <definedName name="Result21" localSheetId="16" hidden="1">{"'Sheet1'!$L$16"}</definedName>
    <definedName name="Result21" localSheetId="17" hidden="1">{"'Sheet1'!$L$16"}</definedName>
    <definedName name="Result21" localSheetId="14" hidden="1">{"'Sheet1'!$L$16"}</definedName>
    <definedName name="Result21" hidden="1">{"'Sheet1'!$L$16"}</definedName>
    <definedName name="retÎtettt" localSheetId="15">#REF!</definedName>
    <definedName name="retÎtettt" localSheetId="17">#REF!</definedName>
    <definedName name="retÎtettt">#REF!</definedName>
    <definedName name="RFK" localSheetId="15">#REF!</definedName>
    <definedName name="RFK" localSheetId="17">#REF!</definedName>
    <definedName name="RFK">#REF!</definedName>
    <definedName name="RFK_20" localSheetId="15">#REF!</definedName>
    <definedName name="RFK_20" localSheetId="17">#REF!</definedName>
    <definedName name="RFK_20">#REF!</definedName>
    <definedName name="RFK_28" localSheetId="15">#REF!</definedName>
    <definedName name="RFK_28" localSheetId="17">#REF!</definedName>
    <definedName name="RFK_28">#REF!</definedName>
    <definedName name="RFN" localSheetId="15">#REF!</definedName>
    <definedName name="RFN" localSheetId="17">#REF!</definedName>
    <definedName name="RFN">#REF!</definedName>
    <definedName name="RFN_20" localSheetId="15">#REF!</definedName>
    <definedName name="RFN_20" localSheetId="17">#REF!</definedName>
    <definedName name="RFN_20">#REF!</definedName>
    <definedName name="RFN_28" localSheetId="15">#REF!</definedName>
    <definedName name="RFN_28" localSheetId="17">#REF!</definedName>
    <definedName name="RFN_28">#REF!</definedName>
    <definedName name="RFP" localSheetId="15">#REF!</definedName>
    <definedName name="RFP" localSheetId="17">#REF!</definedName>
    <definedName name="RFP">#REF!</definedName>
    <definedName name="RFP_20" localSheetId="15">#REF!</definedName>
    <definedName name="RFP_20" localSheetId="17">#REF!</definedName>
    <definedName name="RFP_20">#REF!</definedName>
    <definedName name="RFP_28" localSheetId="15">#REF!</definedName>
    <definedName name="RFP_28" localSheetId="17">#REF!</definedName>
    <definedName name="RFP_28">#REF!</definedName>
    <definedName name="RFP003A" localSheetId="15">#REF!</definedName>
    <definedName name="RFP003A" localSheetId="16">#REF!</definedName>
    <definedName name="RFP003A" localSheetId="17">#REF!</definedName>
    <definedName name="RFP003A" localSheetId="14">#REF!</definedName>
    <definedName name="RFP003A" localSheetId="19">#REF!</definedName>
    <definedName name="RFP003A" localSheetId="20">#REF!</definedName>
    <definedName name="RFP003A">#REF!</definedName>
    <definedName name="RFP003A_26" localSheetId="15">#REF!</definedName>
    <definedName name="RFP003A_26" localSheetId="17">#REF!</definedName>
    <definedName name="RFP003A_26">#REF!</definedName>
    <definedName name="RFP003A_28" localSheetId="15">#REF!</definedName>
    <definedName name="RFP003A_28" localSheetId="17">#REF!</definedName>
    <definedName name="RFP003A_28">#REF!</definedName>
    <definedName name="RFP003A_3">"$#REF!.$A$8:$S$231"</definedName>
    <definedName name="RFP003B" localSheetId="15">#REF!</definedName>
    <definedName name="RFP003B" localSheetId="16">#REF!</definedName>
    <definedName name="RFP003B" localSheetId="17">#REF!</definedName>
    <definedName name="RFP003B" localSheetId="14">#REF!</definedName>
    <definedName name="RFP003B" localSheetId="19">#REF!</definedName>
    <definedName name="RFP003B" localSheetId="20">#REF!</definedName>
    <definedName name="RFP003B">#REF!</definedName>
    <definedName name="RFP003B_26" localSheetId="15">#REF!</definedName>
    <definedName name="RFP003B_26" localSheetId="17">#REF!</definedName>
    <definedName name="RFP003B_26">#REF!</definedName>
    <definedName name="RFP003B_28" localSheetId="15">#REF!</definedName>
    <definedName name="RFP003B_28" localSheetId="17">#REF!</definedName>
    <definedName name="RFP003B_28">#REF!</definedName>
    <definedName name="RFP003B_3">"$#REF!.$A$8:$S$289"</definedName>
    <definedName name="RFP003C" localSheetId="15">#REF!</definedName>
    <definedName name="RFP003C" localSheetId="16">#REF!</definedName>
    <definedName name="RFP003C" localSheetId="17">#REF!</definedName>
    <definedName name="RFP003C" localSheetId="14">#REF!</definedName>
    <definedName name="RFP003C" localSheetId="19">#REF!</definedName>
    <definedName name="RFP003C" localSheetId="20">#REF!</definedName>
    <definedName name="RFP003C">#REF!</definedName>
    <definedName name="RFP003C_26" localSheetId="15">#REF!</definedName>
    <definedName name="RFP003C_26" localSheetId="17">#REF!</definedName>
    <definedName name="RFP003C_26">#REF!</definedName>
    <definedName name="RFP003C_28" localSheetId="15">#REF!</definedName>
    <definedName name="RFP003C_28" localSheetId="17">#REF!</definedName>
    <definedName name="RFP003C_28">#REF!</definedName>
    <definedName name="RFP003C_3">"$#REF!.$A$8:$S$281"</definedName>
    <definedName name="RFP003D" localSheetId="15">#REF!</definedName>
    <definedName name="RFP003D" localSheetId="16">#REF!</definedName>
    <definedName name="RFP003D" localSheetId="17">#REF!</definedName>
    <definedName name="RFP003D" localSheetId="14">#REF!</definedName>
    <definedName name="RFP003D" localSheetId="19">#REF!</definedName>
    <definedName name="RFP003D" localSheetId="20">#REF!</definedName>
    <definedName name="RFP003D">#REF!</definedName>
    <definedName name="RFP003D_26" localSheetId="15">#REF!</definedName>
    <definedName name="RFP003D_26" localSheetId="17">#REF!</definedName>
    <definedName name="RFP003D_26">#REF!</definedName>
    <definedName name="RFP003D_28" localSheetId="15">#REF!</definedName>
    <definedName name="RFP003D_28" localSheetId="17">#REF!</definedName>
    <definedName name="RFP003D_28">#REF!</definedName>
    <definedName name="RFP003D_3">"$#REF!.$A$8:$S$219"</definedName>
    <definedName name="RFP003E" localSheetId="15">#REF!</definedName>
    <definedName name="RFP003E" localSheetId="16">#REF!</definedName>
    <definedName name="RFP003E" localSheetId="17">#REF!</definedName>
    <definedName name="RFP003E" localSheetId="14">#REF!</definedName>
    <definedName name="RFP003E" localSheetId="19">#REF!</definedName>
    <definedName name="RFP003E" localSheetId="20">#REF!</definedName>
    <definedName name="RFP003E">#REF!</definedName>
    <definedName name="RFP003E_26" localSheetId="15">#REF!</definedName>
    <definedName name="RFP003E_26" localSheetId="17">#REF!</definedName>
    <definedName name="RFP003E_26">#REF!</definedName>
    <definedName name="RFP003E_28" localSheetId="15">#REF!</definedName>
    <definedName name="RFP003E_28" localSheetId="17">#REF!</definedName>
    <definedName name="RFP003E_28">#REF!</definedName>
    <definedName name="RFP003E_3">"$#REF!.$A$8:$S$148"</definedName>
    <definedName name="RFP003F" localSheetId="15">#REF!</definedName>
    <definedName name="RFP003F" localSheetId="16">#REF!</definedName>
    <definedName name="RFP003F" localSheetId="17">#REF!</definedName>
    <definedName name="RFP003F" localSheetId="14">#REF!</definedName>
    <definedName name="RFP003F" localSheetId="19">#REF!</definedName>
    <definedName name="RFP003F" localSheetId="20">#REF!</definedName>
    <definedName name="RFP003F">#REF!</definedName>
    <definedName name="RFP003F_26" localSheetId="15">#REF!</definedName>
    <definedName name="RFP003F_26" localSheetId="17">#REF!</definedName>
    <definedName name="RFP003F_26">#REF!</definedName>
    <definedName name="RFP003F_28" localSheetId="15">#REF!</definedName>
    <definedName name="RFP003F_28" localSheetId="17">#REF!</definedName>
    <definedName name="RFP003F_28">#REF!</definedName>
    <definedName name="RFP003F_3">"$#REF!.$A$8:$S$165"</definedName>
    <definedName name="RGHGSD" localSheetId="15" hidden="1">{"'Sheet1'!$L$16"}</definedName>
    <definedName name="RGHGSD" localSheetId="16" hidden="1">{"'Sheet1'!$L$16"}</definedName>
    <definedName name="RGHGSD" localSheetId="17" hidden="1">{"'Sheet1'!$L$16"}</definedName>
    <definedName name="RGHGSD" localSheetId="14" hidden="1">{"'Sheet1'!$L$16"}</definedName>
    <definedName name="RGHGSD" localSheetId="20" hidden="1">{"'Sheet1'!$L$16"}</definedName>
    <definedName name="RGHGSD" hidden="1">{"'Sheet1'!$L$16"}</definedName>
    <definedName name="RGLIF" localSheetId="15">#REF!</definedName>
    <definedName name="RGLIF" localSheetId="17">#REF!</definedName>
    <definedName name="RGLIF">#REF!</definedName>
    <definedName name="RGLIF_20" localSheetId="15">#REF!</definedName>
    <definedName name="RGLIF_20" localSheetId="17">#REF!</definedName>
    <definedName name="RGLIF_20">#REF!</definedName>
    <definedName name="RGLIF_28" localSheetId="15">#REF!</definedName>
    <definedName name="RGLIF_28" localSheetId="17">#REF!</definedName>
    <definedName name="RGLIF_28">#REF!</definedName>
    <definedName name="Rh" localSheetId="15">#REF!</definedName>
    <definedName name="Rh" localSheetId="17">#REF!</definedName>
    <definedName name="Rh">#REF!</definedName>
    <definedName name="Rh_20" localSheetId="15">#REF!</definedName>
    <definedName name="Rh_20" localSheetId="17">#REF!</definedName>
    <definedName name="Rh_20">#REF!</definedName>
    <definedName name="Rh_28" localSheetId="15">#REF!</definedName>
    <definedName name="Rh_28" localSheetId="17">#REF!</definedName>
    <definedName name="Rh_28">#REF!</definedName>
    <definedName name="RHEC" localSheetId="15">#REF!</definedName>
    <definedName name="RHEC" localSheetId="17">#REF!</definedName>
    <definedName name="RHEC">#REF!</definedName>
    <definedName name="RHEC_20" localSheetId="15">#REF!</definedName>
    <definedName name="RHEC_20" localSheetId="17">#REF!</definedName>
    <definedName name="RHEC_20">#REF!</definedName>
    <definedName name="RHEC_28" localSheetId="15">#REF!</definedName>
    <definedName name="RHEC_28" localSheetId="17">#REF!</definedName>
    <definedName name="RHEC_28">#REF!</definedName>
    <definedName name="RHEFF" localSheetId="15">#REF!</definedName>
    <definedName name="RHEFF" localSheetId="17">#REF!</definedName>
    <definedName name="RHEFF">#REF!</definedName>
    <definedName name="RHEFF_20" localSheetId="15">#REF!</definedName>
    <definedName name="RHEFF_20" localSheetId="17">#REF!</definedName>
    <definedName name="RHEFF_20">#REF!</definedName>
    <definedName name="RHEFF_28" localSheetId="15">#REF!</definedName>
    <definedName name="RHEFF_28" localSheetId="17">#REF!</definedName>
    <definedName name="RHEFF_28">#REF!</definedName>
    <definedName name="RHH1_20" localSheetId="15">#REF!</definedName>
    <definedName name="RHH1_20" localSheetId="17">#REF!</definedName>
    <definedName name="RHH1_20">#REF!</definedName>
    <definedName name="RHH1_28" localSheetId="15">#REF!</definedName>
    <definedName name="RHH1_28" localSheetId="17">#REF!</definedName>
    <definedName name="RHH1_28">#REF!</definedName>
    <definedName name="RHH10_20" localSheetId="15">#REF!</definedName>
    <definedName name="RHH10_20" localSheetId="17">#REF!</definedName>
    <definedName name="RHH10_20">#REF!</definedName>
    <definedName name="RHH10_28" localSheetId="15">#REF!</definedName>
    <definedName name="RHH10_28" localSheetId="17">#REF!</definedName>
    <definedName name="RHH10_28">#REF!</definedName>
    <definedName name="RHHC" localSheetId="15">#REF!</definedName>
    <definedName name="RHHC" localSheetId="17">#REF!</definedName>
    <definedName name="RHHC">#REF!</definedName>
    <definedName name="RHHC_20" localSheetId="15">#REF!</definedName>
    <definedName name="RHHC_20" localSheetId="17">#REF!</definedName>
    <definedName name="RHHC_20">#REF!</definedName>
    <definedName name="RHHC_28" localSheetId="15">#REF!</definedName>
    <definedName name="RHHC_28" localSheetId="17">#REF!</definedName>
    <definedName name="RHHC_28">#REF!</definedName>
    <definedName name="RHLIF" localSheetId="15">#REF!</definedName>
    <definedName name="RHLIF" localSheetId="17">#REF!</definedName>
    <definedName name="RHLIF">#REF!</definedName>
    <definedName name="RHLIF_20" localSheetId="15">#REF!</definedName>
    <definedName name="RHLIF_20" localSheetId="17">#REF!</definedName>
    <definedName name="RHLIF_20">#REF!</definedName>
    <definedName name="RHLIF_28" localSheetId="15">#REF!</definedName>
    <definedName name="RHLIF_28" localSheetId="17">#REF!</definedName>
    <definedName name="RHLIF_28">#REF!</definedName>
    <definedName name="RHOM" localSheetId="15">#REF!</definedName>
    <definedName name="RHOM" localSheetId="17">#REF!</definedName>
    <definedName name="RHOM">#REF!</definedName>
    <definedName name="RHOM_20" localSheetId="15">#REF!</definedName>
    <definedName name="RHOM_20" localSheetId="17">#REF!</definedName>
    <definedName name="RHOM_20">#REF!</definedName>
    <definedName name="RHOM_28" localSheetId="15">#REF!</definedName>
    <definedName name="RHOM_28" localSheetId="17">#REF!</definedName>
    <definedName name="RHOM_28">#REF!</definedName>
    <definedName name="RHP1_20" localSheetId="15">#REF!</definedName>
    <definedName name="RHP1_20" localSheetId="17">#REF!</definedName>
    <definedName name="RHP1_20">#REF!</definedName>
    <definedName name="RHP1_28" localSheetId="15">#REF!</definedName>
    <definedName name="RHP1_28" localSheetId="17">#REF!</definedName>
    <definedName name="RHP1_28">#REF!</definedName>
    <definedName name="RHP10_20" localSheetId="15">#REF!</definedName>
    <definedName name="RHP10_20" localSheetId="17">#REF!</definedName>
    <definedName name="RHP10_20">#REF!</definedName>
    <definedName name="RHP10_28" localSheetId="15">#REF!</definedName>
    <definedName name="RHP10_28" localSheetId="17">#REF!</definedName>
    <definedName name="RHP10_28">#REF!</definedName>
    <definedName name="ri" localSheetId="15">#REF!</definedName>
    <definedName name="ri" localSheetId="17">#REF!</definedName>
    <definedName name="ri">#REF!</definedName>
    <definedName name="ri_20" localSheetId="15">#REF!</definedName>
    <definedName name="ri_20" localSheetId="17">#REF!</definedName>
    <definedName name="ri_20">#REF!</definedName>
    <definedName name="ri_28" localSheetId="15">#REF!</definedName>
    <definedName name="ri_28" localSheetId="17">#REF!</definedName>
    <definedName name="ri_28">#REF!</definedName>
    <definedName name="RI1_20" localSheetId="15">#REF!</definedName>
    <definedName name="RI1_20" localSheetId="17">#REF!</definedName>
    <definedName name="RI1_20">#REF!</definedName>
    <definedName name="RI1_28" localSheetId="15">#REF!</definedName>
    <definedName name="RI1_28" localSheetId="17">#REF!</definedName>
    <definedName name="RI1_28">#REF!</definedName>
    <definedName name="RI10_20" localSheetId="15">#REF!</definedName>
    <definedName name="RI10_20" localSheetId="17">#REF!</definedName>
    <definedName name="RI10_20">#REF!</definedName>
    <definedName name="RI10_28" localSheetId="15">#REF!</definedName>
    <definedName name="RI10_28" localSheetId="17">#REF!</definedName>
    <definedName name="RI10_28">#REF!</definedName>
    <definedName name="Ricoh" localSheetId="15">#REF!</definedName>
    <definedName name="Ricoh" localSheetId="17">#REF!</definedName>
    <definedName name="Ricoh">#REF!</definedName>
    <definedName name="Ricoh_20" localSheetId="15">#REF!</definedName>
    <definedName name="Ricoh_20" localSheetId="17">#REF!</definedName>
    <definedName name="Ricoh_20">#REF!</definedName>
    <definedName name="Ricoh_28" localSheetId="15">#REF!</definedName>
    <definedName name="Ricoh_28" localSheetId="17">#REF!</definedName>
    <definedName name="Ricoh_28">#REF!</definedName>
    <definedName name="RII1_20" localSheetId="15">#REF!</definedName>
    <definedName name="RII1_20" localSheetId="17">#REF!</definedName>
    <definedName name="RII1_20">#REF!</definedName>
    <definedName name="RII1_28" localSheetId="15">#REF!</definedName>
    <definedName name="RII1_28" localSheetId="17">#REF!</definedName>
    <definedName name="RII1_28">#REF!</definedName>
    <definedName name="RII10_20" localSheetId="15">#REF!</definedName>
    <definedName name="RII10_20" localSheetId="17">#REF!</definedName>
    <definedName name="RII10_20">#REF!</definedName>
    <definedName name="RII10_28" localSheetId="15">#REF!</definedName>
    <definedName name="RII10_28" localSheetId="17">#REF!</definedName>
    <definedName name="RII10_28">#REF!</definedName>
    <definedName name="RIP1_20" localSheetId="15">#REF!</definedName>
    <definedName name="RIP1_20" localSheetId="17">#REF!</definedName>
    <definedName name="RIP1_20">#REF!</definedName>
    <definedName name="RIP1_28" localSheetId="15">#REF!</definedName>
    <definedName name="RIP1_28" localSheetId="17">#REF!</definedName>
    <definedName name="RIP1_28">#REF!</definedName>
    <definedName name="RIP10_20" localSheetId="15">#REF!</definedName>
    <definedName name="RIP10_20" localSheetId="17">#REF!</definedName>
    <definedName name="RIP10_20">#REF!</definedName>
    <definedName name="RIP10_28" localSheetId="15">#REF!</definedName>
    <definedName name="RIP10_28" localSheetId="17">#REF!</definedName>
    <definedName name="RIP10_28">#REF!</definedName>
    <definedName name="RIR" localSheetId="15">#REF!</definedName>
    <definedName name="RIR" localSheetId="17">#REF!</definedName>
    <definedName name="RIR">#REF!</definedName>
    <definedName name="RIR_20" localSheetId="15">#REF!</definedName>
    <definedName name="RIR_20" localSheetId="17">#REF!</definedName>
    <definedName name="RIR_20">#REF!</definedName>
    <definedName name="RIR_28" localSheetId="15">#REF!</definedName>
    <definedName name="RIR_28" localSheetId="17">#REF!</definedName>
    <definedName name="RIR_28">#REF!</definedName>
    <definedName name="Rk" localSheetId="15">#REF!</definedName>
    <definedName name="Rk" localSheetId="17">#REF!</definedName>
    <definedName name="Rk">#REF!</definedName>
    <definedName name="RL" localSheetId="15">#REF!</definedName>
    <definedName name="RL" localSheetId="17">#REF!</definedName>
    <definedName name="RL">#REF!</definedName>
    <definedName name="RL_28" localSheetId="15">#REF!</definedName>
    <definedName name="RL_28" localSheetId="17">#REF!</definedName>
    <definedName name="RL_28">#REF!</definedName>
    <definedName name="RLF" localSheetId="15">#REF!</definedName>
    <definedName name="RLF" localSheetId="17">#REF!</definedName>
    <definedName name="RLF">#REF!</definedName>
    <definedName name="RLF_20" localSheetId="15">#REF!</definedName>
    <definedName name="RLF_20" localSheetId="17">#REF!</definedName>
    <definedName name="RLF_20">#REF!</definedName>
    <definedName name="RLF_28" localSheetId="15">#REF!</definedName>
    <definedName name="RLF_28" localSheetId="17">#REF!</definedName>
    <definedName name="RLF_28">#REF!</definedName>
    <definedName name="RLKM" localSheetId="15">#REF!</definedName>
    <definedName name="RLKM" localSheetId="17">#REF!</definedName>
    <definedName name="RLKM">#REF!</definedName>
    <definedName name="RLKM_20" localSheetId="15">#REF!</definedName>
    <definedName name="RLKM_20" localSheetId="17">#REF!</definedName>
    <definedName name="RLKM_20">#REF!</definedName>
    <definedName name="RLKM_28" localSheetId="15">#REF!</definedName>
    <definedName name="RLKM_28" localSheetId="17">#REF!</definedName>
    <definedName name="RLKM_28">#REF!</definedName>
    <definedName name="RLL" localSheetId="15">#REF!</definedName>
    <definedName name="RLL" localSheetId="17">#REF!</definedName>
    <definedName name="RLL">#REF!</definedName>
    <definedName name="RLL_20" localSheetId="15">#REF!</definedName>
    <definedName name="RLL_20" localSheetId="17">#REF!</definedName>
    <definedName name="RLL_20">#REF!</definedName>
    <definedName name="RLL_28" localSheetId="15">#REF!</definedName>
    <definedName name="RLL_28" localSheetId="17">#REF!</definedName>
    <definedName name="RLL_28">#REF!</definedName>
    <definedName name="RLOM" localSheetId="15">#REF!</definedName>
    <definedName name="RLOM" localSheetId="17">#REF!</definedName>
    <definedName name="RLOM">#REF!</definedName>
    <definedName name="RLOM_20" localSheetId="15">#REF!</definedName>
    <definedName name="RLOM_20" localSheetId="17">#REF!</definedName>
    <definedName name="RLOM_20">#REF!</definedName>
    <definedName name="RLOM_28" localSheetId="15">#REF!</definedName>
    <definedName name="RLOM_28" localSheetId="17">#REF!</definedName>
    <definedName name="RLOM_28">#REF!</definedName>
    <definedName name="RM_EXT" localSheetId="15">#REF!</definedName>
    <definedName name="RM_EXT" localSheetId="16">#REF!</definedName>
    <definedName name="RM_EXT" localSheetId="17">#REF!</definedName>
    <definedName name="RM_EXT" localSheetId="14">#REF!</definedName>
    <definedName name="RM_EXT">#REF!</definedName>
    <definedName name="RM_HKS" localSheetId="15">#REF!</definedName>
    <definedName name="RM_HKS" localSheetId="16">#REF!</definedName>
    <definedName name="RM_HKS" localSheetId="17">#REF!</definedName>
    <definedName name="RM_HKS" localSheetId="14">#REF!</definedName>
    <definedName name="RM_HKS">#REF!</definedName>
    <definedName name="RM_INT" localSheetId="15">#REF!</definedName>
    <definedName name="RM_INT" localSheetId="16">#REF!</definedName>
    <definedName name="RM_INT" localSheetId="17">#REF!</definedName>
    <definedName name="RM_INT" localSheetId="14">#REF!</definedName>
    <definedName name="RM_INT">#REF!</definedName>
    <definedName name="RM_LUKS" localSheetId="15">#REF!</definedName>
    <definedName name="RM_LUKS" localSheetId="16">#REF!</definedName>
    <definedName name="RM_LUKS" localSheetId="17">#REF!</definedName>
    <definedName name="RM_LUKS" localSheetId="14">#REF!</definedName>
    <definedName name="RM_LUKS">#REF!</definedName>
    <definedName name="Rn" localSheetId="15">#REF!</definedName>
    <definedName name="Rn" localSheetId="16">#REF!</definedName>
    <definedName name="Rn" localSheetId="17">#REF!</definedName>
    <definedName name="Rn" localSheetId="14">#REF!</definedName>
    <definedName name="Rn">#REF!</definedName>
    <definedName name="rn_20" localSheetId="15">#REF!</definedName>
    <definedName name="rn_20" localSheetId="17">#REF!</definedName>
    <definedName name="rn_20">#REF!</definedName>
    <definedName name="Rncot" localSheetId="15">#REF!</definedName>
    <definedName name="Rncot" localSheetId="16">#REF!</definedName>
    <definedName name="Rncot" localSheetId="17">#REF!</definedName>
    <definedName name="Rncot" localSheetId="14">#REF!</definedName>
    <definedName name="Rncot">#REF!</definedName>
    <definedName name="Rncot_20" localSheetId="15">#REF!</definedName>
    <definedName name="Rncot_20" localSheetId="17">#REF!</definedName>
    <definedName name="Rncot_20">#REF!</definedName>
    <definedName name="Rncot_28" localSheetId="15">#REF!</definedName>
    <definedName name="Rncot_28" localSheetId="17">#REF!</definedName>
    <definedName name="Rncot_28">#REF!</definedName>
    <definedName name="Rndam" localSheetId="15">#REF!</definedName>
    <definedName name="Rndam" localSheetId="16">#REF!</definedName>
    <definedName name="Rndam" localSheetId="17">#REF!</definedName>
    <definedName name="Rndam" localSheetId="14">#REF!</definedName>
    <definedName name="Rndam">#REF!</definedName>
    <definedName name="Rndam_20" localSheetId="15">#REF!</definedName>
    <definedName name="Rndam_20" localSheetId="17">#REF!</definedName>
    <definedName name="Rndam_20">#REF!</definedName>
    <definedName name="Rndam_28" localSheetId="15">#REF!</definedName>
    <definedName name="Rndam_28" localSheetId="17">#REF!</definedName>
    <definedName name="Rndam_28">#REF!</definedName>
    <definedName name="Rnp" localSheetId="15">#REF!</definedName>
    <definedName name="Rnp" localSheetId="17">#REF!</definedName>
    <definedName name="Rnp">#REF!</definedName>
    <definedName name="Ro" localSheetId="15">#REF!</definedName>
    <definedName name="Ro" localSheetId="16">#REF!</definedName>
    <definedName name="Ro" localSheetId="17">#REF!</definedName>
    <definedName name="Ro" localSheetId="14">#REF!</definedName>
    <definedName name="Ro">#REF!</definedName>
    <definedName name="Rob" localSheetId="15">#REF!</definedName>
    <definedName name="Rob" localSheetId="16">#REF!</definedName>
    <definedName name="Rob" localSheetId="17">#REF!</definedName>
    <definedName name="Rob" localSheetId="14">#REF!</definedName>
    <definedName name="Rob">#REF!</definedName>
    <definedName name="rong1" localSheetId="15">#REF!</definedName>
    <definedName name="rong1" localSheetId="17">#REF!</definedName>
    <definedName name="rong1">#REF!</definedName>
    <definedName name="rong2" localSheetId="15">#REF!</definedName>
    <definedName name="rong2" localSheetId="17">#REF!</definedName>
    <definedName name="rong2">#REF!</definedName>
    <definedName name="rong3" localSheetId="15">#REF!</definedName>
    <definedName name="rong3" localSheetId="17">#REF!</definedName>
    <definedName name="rong3">#REF!</definedName>
    <definedName name="rong4" localSheetId="15">#REF!</definedName>
    <definedName name="rong4" localSheetId="17">#REF!</definedName>
    <definedName name="rong4">#REF!</definedName>
    <definedName name="rong5" localSheetId="15">#REF!</definedName>
    <definedName name="rong5" localSheetId="17">#REF!</definedName>
    <definedName name="rong5">#REF!</definedName>
    <definedName name="rong6" localSheetId="15">#REF!</definedName>
    <definedName name="rong6" localSheetId="17">#REF!</definedName>
    <definedName name="rong6">#REF!</definedName>
    <definedName name="RoofingWork" localSheetId="15">#REF!</definedName>
    <definedName name="RoofingWork" localSheetId="17">#REF!</definedName>
    <definedName name="RoofingWork">#REF!</definedName>
    <definedName name="RoofingWork_28" localSheetId="15">#REF!</definedName>
    <definedName name="RoofingWork_28" localSheetId="17">#REF!</definedName>
    <definedName name="RoofingWork_28">#REF!</definedName>
    <definedName name="Round" localSheetId="15">#REF!</definedName>
    <definedName name="Round" localSheetId="17">#REF!</definedName>
    <definedName name="Round">#REF!</definedName>
    <definedName name="Round_28" localSheetId="15">#REF!</definedName>
    <definedName name="Round_28" localSheetId="17">#REF!</definedName>
    <definedName name="Round_28">#REF!</definedName>
    <definedName name="RoundUps" localSheetId="15">#REF!</definedName>
    <definedName name="RoundUps" localSheetId="17">#REF!</definedName>
    <definedName name="RoundUps">#REF!</definedName>
    <definedName name="rp95_20" localSheetId="15">#REF!</definedName>
    <definedName name="rp95_20" localSheetId="17">#REF!</definedName>
    <definedName name="rp95_20">#REF!</definedName>
    <definedName name="rp95_28" localSheetId="15">#REF!</definedName>
    <definedName name="rp95_28" localSheetId="17">#REF!</definedName>
    <definedName name="rp95_28">#REF!</definedName>
    <definedName name="RPHEC" localSheetId="15">#REF!</definedName>
    <definedName name="RPHEC" localSheetId="17">#REF!</definedName>
    <definedName name="RPHEC">#REF!</definedName>
    <definedName name="RPHEC_20" localSheetId="15">#REF!</definedName>
    <definedName name="RPHEC_20" localSheetId="17">#REF!</definedName>
    <definedName name="RPHEC_20">#REF!</definedName>
    <definedName name="RPHEC_28" localSheetId="15">#REF!</definedName>
    <definedName name="RPHEC_28" localSheetId="17">#REF!</definedName>
    <definedName name="RPHEC_28">#REF!</definedName>
    <definedName name="RPHLIF" localSheetId="15">#REF!</definedName>
    <definedName name="RPHLIF" localSheetId="17">#REF!</definedName>
    <definedName name="RPHLIF">#REF!</definedName>
    <definedName name="RPHLIF_20" localSheetId="15">#REF!</definedName>
    <definedName name="RPHLIF_20" localSheetId="17">#REF!</definedName>
    <definedName name="RPHLIF_20">#REF!</definedName>
    <definedName name="RPHLIF_28" localSheetId="15">#REF!</definedName>
    <definedName name="RPHLIF_28" localSheetId="17">#REF!</definedName>
    <definedName name="RPHLIF_28">#REF!</definedName>
    <definedName name="RPHOM" localSheetId="15">#REF!</definedName>
    <definedName name="RPHOM" localSheetId="17">#REF!</definedName>
    <definedName name="RPHOM">#REF!</definedName>
    <definedName name="RPHOM_20" localSheetId="15">#REF!</definedName>
    <definedName name="RPHOM_20" localSheetId="17">#REF!</definedName>
    <definedName name="RPHOM_20">#REF!</definedName>
    <definedName name="RPHOM_28" localSheetId="15">#REF!</definedName>
    <definedName name="RPHOM_28" localSheetId="17">#REF!</definedName>
    <definedName name="RPHOM_28">#REF!</definedName>
    <definedName name="RPHPC" localSheetId="15">#REF!</definedName>
    <definedName name="RPHPC" localSheetId="17">#REF!</definedName>
    <definedName name="RPHPC">#REF!</definedName>
    <definedName name="RPHPC_20" localSheetId="15">#REF!</definedName>
    <definedName name="RPHPC_20" localSheetId="17">#REF!</definedName>
    <definedName name="RPHPC_20">#REF!</definedName>
    <definedName name="RPHPC_28" localSheetId="15">#REF!</definedName>
    <definedName name="RPHPC_28" localSheetId="17">#REF!</definedName>
    <definedName name="RPHPC_28">#REF!</definedName>
    <definedName name="rps" localSheetId="15">#REF!</definedName>
    <definedName name="rps" localSheetId="17">#REF!</definedName>
    <definedName name="rps">#REF!</definedName>
    <definedName name="rps_28" localSheetId="15">#REF!</definedName>
    <definedName name="rps_28" localSheetId="17">#REF!</definedName>
    <definedName name="rps_28">#REF!</definedName>
    <definedName name="rr" localSheetId="15">#REF!</definedName>
    <definedName name="rr" localSheetId="16">#REF!</definedName>
    <definedName name="rr" localSheetId="17">#REF!</definedName>
    <definedName name="rr" localSheetId="14">#REF!</definedName>
    <definedName name="rr">#REF!</definedName>
    <definedName name="Rrpo" localSheetId="15">#REF!</definedName>
    <definedName name="Rrpo" localSheetId="16">#REF!</definedName>
    <definedName name="Rrpo" localSheetId="17">#REF!</definedName>
    <definedName name="Rrpo" localSheetId="14">#REF!</definedName>
    <definedName name="Rrpo" localSheetId="20">#REF!</definedName>
    <definedName name="Rrpo">#REF!</definedName>
    <definedName name="Rrpo_20" localSheetId="15">#REF!</definedName>
    <definedName name="Rrpo_20" localSheetId="17">#REF!</definedName>
    <definedName name="Rrpo_20">#REF!</definedName>
    <definedName name="Rrpo_28" localSheetId="15">#REF!</definedName>
    <definedName name="Rrpo_28" localSheetId="17">#REF!</definedName>
    <definedName name="Rrpo_28">#REF!</definedName>
    <definedName name="rrr" localSheetId="15">#REF!</definedName>
    <definedName name="rrr" localSheetId="16">#REF!</definedName>
    <definedName name="rrr" localSheetId="17">#REF!</definedName>
    <definedName name="rrr" localSheetId="14">#REF!</definedName>
    <definedName name="rrr">#REF!</definedName>
    <definedName name="rrrrrrrrrrrr" localSheetId="15">#REF!</definedName>
    <definedName name="rrrrrrrrrrrr" localSheetId="16">#REF!</definedName>
    <definedName name="rrrrrrrrrrrr" localSheetId="17">#REF!</definedName>
    <definedName name="rrrrrrrrrrrr" localSheetId="14">#REF!</definedName>
    <definedName name="rrrrrrrrrrrr" localSheetId="20">#REF!</definedName>
    <definedName name="rrrrrrrrrrrr">#REF!</definedName>
    <definedName name="rrrrrrrrrrrrrr" localSheetId="15">#REF!</definedName>
    <definedName name="rrrrrrrrrrrrrr" localSheetId="17">#REF!</definedName>
    <definedName name="rrrrrrrrrrrrrr">#REF!</definedName>
    <definedName name="rrtet" localSheetId="15" hidden="1">{"'Sheet1'!$L$16"}</definedName>
    <definedName name="rrtet" localSheetId="16" hidden="1">{"'Sheet1'!$L$16"}</definedName>
    <definedName name="rrtet" localSheetId="17" hidden="1">{"'Sheet1'!$L$16"}</definedName>
    <definedName name="rrtet" localSheetId="14" hidden="1">{"'Sheet1'!$L$16"}</definedName>
    <definedName name="rrtet" hidden="1">{"'Sheet1'!$L$16"}</definedName>
    <definedName name="RSBC" localSheetId="15">#REF!</definedName>
    <definedName name="RSBC" localSheetId="17">#REF!</definedName>
    <definedName name="RSBC">#REF!</definedName>
    <definedName name="RSBC_20" localSheetId="15">#REF!</definedName>
    <definedName name="RSBC_20" localSheetId="17">#REF!</definedName>
    <definedName name="RSBC_20">#REF!</definedName>
    <definedName name="RSBC_28" localSheetId="15">#REF!</definedName>
    <definedName name="RSBC_28" localSheetId="17">#REF!</definedName>
    <definedName name="RSBC_28">#REF!</definedName>
    <definedName name="RSBLIF" localSheetId="15">#REF!</definedName>
    <definedName name="RSBLIF" localSheetId="17">#REF!</definedName>
    <definedName name="RSBLIF">#REF!</definedName>
    <definedName name="RSBLIF_20" localSheetId="15">#REF!</definedName>
    <definedName name="RSBLIF_20" localSheetId="17">#REF!</definedName>
    <definedName name="RSBLIF_20">#REF!</definedName>
    <definedName name="RSBLIF_28" localSheetId="15">#REF!</definedName>
    <definedName name="RSBLIF_28" localSheetId="17">#REF!</definedName>
    <definedName name="RSBLIF_28">#REF!</definedName>
    <definedName name="RSD" localSheetId="15">#REF!</definedName>
    <definedName name="RSD" localSheetId="17">#REF!</definedName>
    <definedName name="RSD">#REF!</definedName>
    <definedName name="RSD_20" localSheetId="15">#REF!</definedName>
    <definedName name="RSD_20" localSheetId="17">#REF!</definedName>
    <definedName name="RSD_20">#REF!</definedName>
    <definedName name="RSIC" localSheetId="15">#REF!</definedName>
    <definedName name="RSIC" localSheetId="17">#REF!</definedName>
    <definedName name="RSIC">#REF!</definedName>
    <definedName name="RSIC_20" localSheetId="15">#REF!</definedName>
    <definedName name="RSIC_20" localSheetId="17">#REF!</definedName>
    <definedName name="RSIC_20">#REF!</definedName>
    <definedName name="RSIC_28" localSheetId="15">#REF!</definedName>
    <definedName name="RSIC_28" localSheetId="17">#REF!</definedName>
    <definedName name="RSIC_28">#REF!</definedName>
    <definedName name="RSIN" localSheetId="15">#REF!</definedName>
    <definedName name="RSIN" localSheetId="17">#REF!</definedName>
    <definedName name="RSIN">#REF!</definedName>
    <definedName name="RSIN_20" localSheetId="15">#REF!</definedName>
    <definedName name="RSIN_20" localSheetId="17">#REF!</definedName>
    <definedName name="RSIN_20">#REF!</definedName>
    <definedName name="RSIN_28" localSheetId="15">#REF!</definedName>
    <definedName name="RSIN_28" localSheetId="17">#REF!</definedName>
    <definedName name="RSIN_28">#REF!</definedName>
    <definedName name="RSLIF" localSheetId="15">#REF!</definedName>
    <definedName name="RSLIF" localSheetId="17">#REF!</definedName>
    <definedName name="RSLIF">#REF!</definedName>
    <definedName name="RSLIF_20" localSheetId="15">#REF!</definedName>
    <definedName name="RSLIF_20" localSheetId="17">#REF!</definedName>
    <definedName name="RSLIF_20">#REF!</definedName>
    <definedName name="RSLIF_28" localSheetId="15">#REF!</definedName>
    <definedName name="RSLIF_28" localSheetId="17">#REF!</definedName>
    <definedName name="RSLIF_28">#REF!</definedName>
    <definedName name="RSOM" localSheetId="15">#REF!</definedName>
    <definedName name="RSOM" localSheetId="17">#REF!</definedName>
    <definedName name="RSOM">#REF!</definedName>
    <definedName name="RSOM_20" localSheetId="15">#REF!</definedName>
    <definedName name="RSOM_20" localSheetId="17">#REF!</definedName>
    <definedName name="RSOM_20">#REF!</definedName>
    <definedName name="RSOM_28" localSheetId="15">#REF!</definedName>
    <definedName name="RSOM_28" localSheetId="17">#REF!</definedName>
    <definedName name="RSOM_28">#REF!</definedName>
    <definedName name="RSPI" localSheetId="15">#REF!</definedName>
    <definedName name="RSPI" localSheetId="17">#REF!</definedName>
    <definedName name="RSPI">#REF!</definedName>
    <definedName name="RSPI_20" localSheetId="15">#REF!</definedName>
    <definedName name="RSPI_20" localSheetId="17">#REF!</definedName>
    <definedName name="RSPI_20">#REF!</definedName>
    <definedName name="RSPI_28" localSheetId="15">#REF!</definedName>
    <definedName name="RSPI_28" localSheetId="17">#REF!</definedName>
    <definedName name="RSPI_28">#REF!</definedName>
    <definedName name="RSSC" localSheetId="15">#REF!</definedName>
    <definedName name="RSSC" localSheetId="17">#REF!</definedName>
    <definedName name="RSSC">#REF!</definedName>
    <definedName name="RSSC_20" localSheetId="15">#REF!</definedName>
    <definedName name="RSSC_20" localSheetId="17">#REF!</definedName>
    <definedName name="RSSC_20">#REF!</definedName>
    <definedName name="RSSC_28" localSheetId="15">#REF!</definedName>
    <definedName name="RSSC_28" localSheetId="17">#REF!</definedName>
    <definedName name="RSSC_28">#REF!</definedName>
    <definedName name="RT">NA()</definedName>
    <definedName name="RT_26" localSheetId="15">#REF!</definedName>
    <definedName name="RT_26" localSheetId="17">#REF!</definedName>
    <definedName name="RT_26">#REF!</definedName>
    <definedName name="RT_28" localSheetId="15">#REF!</definedName>
    <definedName name="RT_28" localSheetId="17">#REF!</definedName>
    <definedName name="RT_28">#REF!</definedName>
    <definedName name="RTC" localSheetId="15">#REF!</definedName>
    <definedName name="RTC" localSheetId="17">#REF!</definedName>
    <definedName name="RTC">#REF!</definedName>
    <definedName name="RTC_20" localSheetId="15">#REF!</definedName>
    <definedName name="RTC_20" localSheetId="17">#REF!</definedName>
    <definedName name="RTC_20">#REF!</definedName>
    <definedName name="Rtd" localSheetId="15">#REF!</definedName>
    <definedName name="Rtd" localSheetId="17">#REF!</definedName>
    <definedName name="Rtd">#REF!</definedName>
    <definedName name="Rtd_20" localSheetId="15">#REF!</definedName>
    <definedName name="Rtd_20" localSheetId="17">#REF!</definedName>
    <definedName name="Rtd_20">#REF!</definedName>
    <definedName name="Rtd_28" localSheetId="15">#REF!</definedName>
    <definedName name="Rtd_28" localSheetId="17">#REF!</definedName>
    <definedName name="Rtd_28">#REF!</definedName>
    <definedName name="RTT" localSheetId="15">#REF!</definedName>
    <definedName name="RTT" localSheetId="17">#REF!</definedName>
    <definedName name="RTT">#REF!</definedName>
    <definedName name="RTT_20" localSheetId="15">#REF!</definedName>
    <definedName name="RTT_20" localSheetId="17">#REF!</definedName>
    <definedName name="RTT_20">#REF!</definedName>
    <definedName name="Ru" localSheetId="15">#REF!</definedName>
    <definedName name="Ru" localSheetId="16">#REF!</definedName>
    <definedName name="Ru" localSheetId="17">#REF!</definedName>
    <definedName name="Ru" localSheetId="14">#REF!</definedName>
    <definedName name="Ru">#REF!</definedName>
    <definedName name="Ru_20" localSheetId="15">#REF!</definedName>
    <definedName name="Ru_20" localSheetId="17">#REF!</definedName>
    <definedName name="Ru_20">#REF!</definedName>
    <definedName name="Rub" localSheetId="15">#REF!</definedName>
    <definedName name="Rub" localSheetId="16">#REF!</definedName>
    <definedName name="Rub" localSheetId="17">#REF!</definedName>
    <definedName name="Rub" localSheetId="14">#REF!</definedName>
    <definedName name="Rub">#REF!</definedName>
    <definedName name="Rucoc" localSheetId="15">#REF!</definedName>
    <definedName name="Rucoc" localSheetId="17">#REF!</definedName>
    <definedName name="Rucoc">#REF!</definedName>
    <definedName name="Rucoc_20" localSheetId="15">#REF!</definedName>
    <definedName name="Rucoc_20" localSheetId="17">#REF!</definedName>
    <definedName name="Rucoc_20">#REF!</definedName>
    <definedName name="Rucoc_28" localSheetId="15">#REF!</definedName>
    <definedName name="Rucoc_28" localSheetId="17">#REF!</definedName>
    <definedName name="Rucoc_28">#REF!</definedName>
    <definedName name="RV" localSheetId="15" hidden="1">{"'Sheet1'!$L$16"}</definedName>
    <definedName name="RV" localSheetId="16" hidden="1">{"'Sheet1'!$L$16"}</definedName>
    <definedName name="RV" localSheetId="17" hidden="1">{"'Sheet1'!$L$16"}</definedName>
    <definedName name="RV" localSheetId="14" hidden="1">{"'Sheet1'!$L$16"}</definedName>
    <definedName name="RV" hidden="1">{"'Sheet1'!$L$16"}</definedName>
    <definedName name="RWTPhi" localSheetId="15">#REF!</definedName>
    <definedName name="RWTPhi" localSheetId="17">#REF!</definedName>
    <definedName name="RWTPhi">#REF!</definedName>
    <definedName name="RWTPhi_20" localSheetId="15">#REF!</definedName>
    <definedName name="RWTPhi_20" localSheetId="17">#REF!</definedName>
    <definedName name="RWTPhi_20">#REF!</definedName>
    <definedName name="RWTPhi_28" localSheetId="15">#REF!</definedName>
    <definedName name="RWTPhi_28" localSheetId="17">#REF!</definedName>
    <definedName name="RWTPhi_28">#REF!</definedName>
    <definedName name="RWTPlo" localSheetId="15">#REF!</definedName>
    <definedName name="RWTPlo" localSheetId="17">#REF!</definedName>
    <definedName name="RWTPlo">#REF!</definedName>
    <definedName name="RWTPlo_20" localSheetId="15">#REF!</definedName>
    <definedName name="RWTPlo_20" localSheetId="17">#REF!</definedName>
    <definedName name="RWTPlo_20">#REF!</definedName>
    <definedName name="RWTPlo_28" localSheetId="15">#REF!</definedName>
    <definedName name="RWTPlo_28" localSheetId="17">#REF!</definedName>
    <definedName name="RWTPlo_28">#REF!</definedName>
    <definedName name="s" localSheetId="15" hidden="1">{#N/A,#N/A,FALSE,"Chi tiÆt"}</definedName>
    <definedName name="s" localSheetId="16" hidden="1">{#N/A,#N/A,FALSE,"Chi tiÆt"}</definedName>
    <definedName name="s" localSheetId="17" hidden="1">{#N/A,#N/A,FALSE,"Chi tiÆt"}</definedName>
    <definedName name="s" localSheetId="14" hidden="1">{#N/A,#N/A,FALSE,"Chi tiÆt"}</definedName>
    <definedName name="s" localSheetId="19">#REF!</definedName>
    <definedName name="s" localSheetId="20">#REF!</definedName>
    <definedName name="s" hidden="1">{#N/A,#N/A,FALSE,"Chi tiÆt"}</definedName>
    <definedName name="s." localSheetId="15">#REF!</definedName>
    <definedName name="s." localSheetId="16">#REF!</definedName>
    <definedName name="s." localSheetId="17">#REF!</definedName>
    <definedName name="s." localSheetId="14">#REF!</definedName>
    <definedName name="s." localSheetId="20">#REF!</definedName>
    <definedName name="s.">#REF!</definedName>
    <definedName name="s._20" localSheetId="15">#REF!</definedName>
    <definedName name="s._20" localSheetId="17">#REF!</definedName>
    <definedName name="s._20">#REF!</definedName>
    <definedName name="s._28" localSheetId="15">#REF!</definedName>
    <definedName name="s._28" localSheetId="17">#REF!</definedName>
    <definedName name="s._28">#REF!</definedName>
    <definedName name="S.dinh">640</definedName>
    <definedName name="s_" localSheetId="15">#REF!</definedName>
    <definedName name="s_" localSheetId="17">#REF!</definedName>
    <definedName name="s_">#REF!</definedName>
    <definedName name="s__28" localSheetId="15">#REF!</definedName>
    <definedName name="s__28" localSheetId="17">#REF!</definedName>
    <definedName name="s__28">#REF!</definedName>
    <definedName name="s_0" localSheetId="15">#REF!</definedName>
    <definedName name="s_0" localSheetId="17">#REF!</definedName>
    <definedName name="s_0">#REF!</definedName>
    <definedName name="s_0_28" localSheetId="15">#REF!</definedName>
    <definedName name="s_0_28" localSheetId="17">#REF!</definedName>
    <definedName name="s_0_28">#REF!</definedName>
    <definedName name="s_0cd" localSheetId="15">#REF!</definedName>
    <definedName name="s_0cd" localSheetId="17">#REF!</definedName>
    <definedName name="s_0cd">#REF!</definedName>
    <definedName name="s_0cd_20" localSheetId="15">#REF!</definedName>
    <definedName name="s_0cd_20" localSheetId="17">#REF!</definedName>
    <definedName name="s_0cd_20">#REF!</definedName>
    <definedName name="s_0cd_28" localSheetId="15">#REF!</definedName>
    <definedName name="s_0cd_28" localSheetId="17">#REF!</definedName>
    <definedName name="s_0cd_28">#REF!</definedName>
    <definedName name="s_1" localSheetId="15">#REF!</definedName>
    <definedName name="s_1" localSheetId="17">#REF!</definedName>
    <definedName name="s_1">#REF!</definedName>
    <definedName name="s_1_28" localSheetId="15">#REF!</definedName>
    <definedName name="s_1_28" localSheetId="17">#REF!</definedName>
    <definedName name="s_1_28">#REF!</definedName>
    <definedName name="s_2" localSheetId="15">#REF!</definedName>
    <definedName name="s_2" localSheetId="17">#REF!</definedName>
    <definedName name="s_2">#REF!</definedName>
    <definedName name="s_20" localSheetId="15">#REF!</definedName>
    <definedName name="s_20" localSheetId="17">#REF!</definedName>
    <definedName name="s_20">#REF!</definedName>
    <definedName name="s_25" localSheetId="15">#REF!</definedName>
    <definedName name="s_25" localSheetId="17">#REF!</definedName>
    <definedName name="s_25">#REF!</definedName>
    <definedName name="s_26" localSheetId="15">#REF!</definedName>
    <definedName name="s_26" localSheetId="17">#REF!</definedName>
    <definedName name="s_26">#REF!</definedName>
    <definedName name="s_28" localSheetId="15">#REF!</definedName>
    <definedName name="s_28" localSheetId="17">#REF!</definedName>
    <definedName name="s_28">#REF!</definedName>
    <definedName name="s_3_1" localSheetId="15">#REF!</definedName>
    <definedName name="s_3_1" localSheetId="17">#REF!</definedName>
    <definedName name="s_3_1">#REF!</definedName>
    <definedName name="s_3_2" localSheetId="15">#REF!</definedName>
    <definedName name="s_3_2" localSheetId="17">#REF!</definedName>
    <definedName name="s_3_2">#REF!</definedName>
    <definedName name="s_3_20" localSheetId="15">#REF!</definedName>
    <definedName name="s_3_20" localSheetId="17">#REF!</definedName>
    <definedName name="s_3_20">#REF!</definedName>
    <definedName name="s_3_25" localSheetId="15">#REF!</definedName>
    <definedName name="s_3_25" localSheetId="17">#REF!</definedName>
    <definedName name="s_3_25">#REF!</definedName>
    <definedName name="s_58" localSheetId="15">#REF!</definedName>
    <definedName name="s_58" localSheetId="17">#REF!</definedName>
    <definedName name="s_58">#REF!</definedName>
    <definedName name="s_58_20" localSheetId="15">#REF!</definedName>
    <definedName name="s_58_20" localSheetId="17">#REF!</definedName>
    <definedName name="s_58_20">#REF!</definedName>
    <definedName name="s_58_28" localSheetId="15">#REF!</definedName>
    <definedName name="s_58_28" localSheetId="17">#REF!</definedName>
    <definedName name="s_58_28">#REF!</definedName>
    <definedName name="s_58g" localSheetId="15">#REF!</definedName>
    <definedName name="s_58g" localSheetId="17">#REF!</definedName>
    <definedName name="s_58g">#REF!</definedName>
    <definedName name="s_58g_20" localSheetId="15">#REF!</definedName>
    <definedName name="s_58g_20" localSheetId="17">#REF!</definedName>
    <definedName name="s_58g_20">#REF!</definedName>
    <definedName name="s_58g_28" localSheetId="15">#REF!</definedName>
    <definedName name="s_58g_28" localSheetId="17">#REF!</definedName>
    <definedName name="s_58g_28">#REF!</definedName>
    <definedName name="s_59" localSheetId="15">#REF!</definedName>
    <definedName name="s_59" localSheetId="17">#REF!</definedName>
    <definedName name="s_59">#REF!</definedName>
    <definedName name="s_59_20" localSheetId="15">#REF!</definedName>
    <definedName name="s_59_20" localSheetId="17">#REF!</definedName>
    <definedName name="s_59_20">#REF!</definedName>
    <definedName name="s_59_28" localSheetId="15">#REF!</definedName>
    <definedName name="s_59_28" localSheetId="17">#REF!</definedName>
    <definedName name="s_59_28">#REF!</definedName>
    <definedName name="s_59g" localSheetId="15">#REF!</definedName>
    <definedName name="s_59g" localSheetId="17">#REF!</definedName>
    <definedName name="s_59g">#REF!</definedName>
    <definedName name="s_59g_20" localSheetId="15">#REF!</definedName>
    <definedName name="s_59g_20" localSheetId="17">#REF!</definedName>
    <definedName name="s_59g_20">#REF!</definedName>
    <definedName name="s_59g_28" localSheetId="15">#REF!</definedName>
    <definedName name="s_59g_28" localSheetId="17">#REF!</definedName>
    <definedName name="s_59g_28">#REF!</definedName>
    <definedName name="s_Icd" localSheetId="15">#REF!</definedName>
    <definedName name="s_Icd" localSheetId="17">#REF!</definedName>
    <definedName name="s_Icd">#REF!</definedName>
    <definedName name="s_Icd_20" localSheetId="15">#REF!</definedName>
    <definedName name="s_Icd_20" localSheetId="17">#REF!</definedName>
    <definedName name="s_Icd_20">#REF!</definedName>
    <definedName name="s_Icd_28" localSheetId="15">#REF!</definedName>
    <definedName name="s_Icd_28" localSheetId="17">#REF!</definedName>
    <definedName name="s_Icd_28">#REF!</definedName>
    <definedName name="s1_" localSheetId="15">#REF!</definedName>
    <definedName name="s1_" localSheetId="17">#REF!</definedName>
    <definedName name="s1_">#REF!</definedName>
    <definedName name="s1__20" localSheetId="15">#REF!</definedName>
    <definedName name="s1__20" localSheetId="17">#REF!</definedName>
    <definedName name="s1__20">#REF!</definedName>
    <definedName name="s1__28" localSheetId="15">#REF!</definedName>
    <definedName name="s1__28" localSheetId="17">#REF!</definedName>
    <definedName name="s1__28">#REF!</definedName>
    <definedName name="s2_" localSheetId="15">#REF!</definedName>
    <definedName name="s2_" localSheetId="17">#REF!</definedName>
    <definedName name="s2_">#REF!</definedName>
    <definedName name="s2__20" localSheetId="15">#REF!</definedName>
    <definedName name="s2__20" localSheetId="17">#REF!</definedName>
    <definedName name="s2__20">#REF!</definedName>
    <definedName name="s2__28" localSheetId="15">#REF!</definedName>
    <definedName name="s2__28" localSheetId="17">#REF!</definedName>
    <definedName name="s2__28">#REF!</definedName>
    <definedName name="s3_" localSheetId="15">#REF!</definedName>
    <definedName name="s3_" localSheetId="17">#REF!</definedName>
    <definedName name="s3_">#REF!</definedName>
    <definedName name="s3__20" localSheetId="15">#REF!</definedName>
    <definedName name="s3__20" localSheetId="17">#REF!</definedName>
    <definedName name="s3__20">#REF!</definedName>
    <definedName name="s3__28" localSheetId="15">#REF!</definedName>
    <definedName name="s3__28" localSheetId="17">#REF!</definedName>
    <definedName name="s3__28">#REF!</definedName>
    <definedName name="s3tb" localSheetId="15">#REF!</definedName>
    <definedName name="s3tb" localSheetId="17">#REF!</definedName>
    <definedName name="s3tb">#REF!</definedName>
    <definedName name="s3tb_20" localSheetId="15">#REF!</definedName>
    <definedName name="s3tb_20" localSheetId="17">#REF!</definedName>
    <definedName name="s3tb_20">#REF!</definedName>
    <definedName name="s4_" localSheetId="15">#REF!</definedName>
    <definedName name="s4_" localSheetId="17">#REF!</definedName>
    <definedName name="s4_">#REF!</definedName>
    <definedName name="s4__20" localSheetId="15">#REF!</definedName>
    <definedName name="s4__20" localSheetId="17">#REF!</definedName>
    <definedName name="s4__20">#REF!</definedName>
    <definedName name="s4__28" localSheetId="15">#REF!</definedName>
    <definedName name="s4__28" localSheetId="17">#REF!</definedName>
    <definedName name="s4__28">#REF!</definedName>
    <definedName name="s4tb" localSheetId="15">#REF!</definedName>
    <definedName name="s4tb" localSheetId="17">#REF!</definedName>
    <definedName name="s4tb">#REF!</definedName>
    <definedName name="s4tb_20" localSheetId="15">#REF!</definedName>
    <definedName name="s4tb_20" localSheetId="17">#REF!</definedName>
    <definedName name="s4tb_20">#REF!</definedName>
    <definedName name="s51.5" localSheetId="15">#REF!</definedName>
    <definedName name="s51.5" localSheetId="17">#REF!</definedName>
    <definedName name="s51.5">#REF!</definedName>
    <definedName name="s51.5_20" localSheetId="15">#REF!</definedName>
    <definedName name="s51.5_20" localSheetId="17">#REF!</definedName>
    <definedName name="s51.5_20">#REF!</definedName>
    <definedName name="s5tb" localSheetId="15">#REF!</definedName>
    <definedName name="s5tb" localSheetId="17">#REF!</definedName>
    <definedName name="s5tb">#REF!</definedName>
    <definedName name="s5tb_20" localSheetId="15">#REF!</definedName>
    <definedName name="s5tb_20" localSheetId="17">#REF!</definedName>
    <definedName name="s5tb_20">#REF!</definedName>
    <definedName name="s71.5" localSheetId="15">#REF!</definedName>
    <definedName name="s71.5" localSheetId="17">#REF!</definedName>
    <definedName name="s71.5">#REF!</definedName>
    <definedName name="s71.5_20" localSheetId="15">#REF!</definedName>
    <definedName name="s71.5_20" localSheetId="17">#REF!</definedName>
    <definedName name="s71.5_20">#REF!</definedName>
    <definedName name="s75F29" localSheetId="15">#REF!</definedName>
    <definedName name="s75F29" localSheetId="17">#REF!</definedName>
    <definedName name="s75F29">#REF!</definedName>
    <definedName name="s7tb" localSheetId="15">#REF!</definedName>
    <definedName name="s7tb" localSheetId="17">#REF!</definedName>
    <definedName name="s7tb">#REF!</definedName>
    <definedName name="s7tb_20" localSheetId="15">#REF!</definedName>
    <definedName name="s7tb_20" localSheetId="17">#REF!</definedName>
    <definedName name="s7tb_20">#REF!</definedName>
    <definedName name="sa." localSheetId="15">#REF!</definedName>
    <definedName name="sa." localSheetId="17">#REF!</definedName>
    <definedName name="sa.">#REF!</definedName>
    <definedName name="sa._28" localSheetId="15">#REF!</definedName>
    <definedName name="sa._28" localSheetId="17">#REF!</definedName>
    <definedName name="sa._28">#REF!</definedName>
    <definedName name="sadec" localSheetId="15" hidden="1">{"'Sheet1'!$L$16"}</definedName>
    <definedName name="sadec" localSheetId="16" hidden="1">{"'Sheet1'!$L$16"}</definedName>
    <definedName name="sadec" localSheetId="17" hidden="1">{"'Sheet1'!$L$16"}</definedName>
    <definedName name="sadec" localSheetId="14" hidden="1">{"'Sheet1'!$L$16"}</definedName>
    <definedName name="sadec" hidden="1">{"'Sheet1'!$L$16"}</definedName>
    <definedName name="sadsd" localSheetId="15" hidden="1">{"'Sheet1'!$L$16"}</definedName>
    <definedName name="sadsd" localSheetId="16" hidden="1">{"'Sheet1'!$L$16"}</definedName>
    <definedName name="sadsd" localSheetId="17" hidden="1">{"'Sheet1'!$L$16"}</definedName>
    <definedName name="sadsd" localSheetId="14" hidden="1">{"'Sheet1'!$L$16"}</definedName>
    <definedName name="sadsd" hidden="1">{"'Sheet1'!$L$16"}</definedName>
    <definedName name="sai" localSheetId="15">#REF!</definedName>
    <definedName name="sai" localSheetId="17">#REF!</definedName>
    <definedName name="sai">#REF!</definedName>
    <definedName name="sai_28" localSheetId="15">#REF!</definedName>
    <definedName name="sai_28" localSheetId="17">#REF!</definedName>
    <definedName name="sai_28">#REF!</definedName>
    <definedName name="salan200" localSheetId="15">#REF!</definedName>
    <definedName name="salan200" localSheetId="17">#REF!</definedName>
    <definedName name="salan200">#REF!</definedName>
    <definedName name="salan200_20" localSheetId="15">#REF!</definedName>
    <definedName name="salan200_20" localSheetId="17">#REF!</definedName>
    <definedName name="salan200_20">#REF!</definedName>
    <definedName name="salan200_28" localSheetId="15">#REF!</definedName>
    <definedName name="salan200_28" localSheetId="17">#REF!</definedName>
    <definedName name="salan200_28">#REF!</definedName>
    <definedName name="salan400" localSheetId="15">#REF!</definedName>
    <definedName name="salan400" localSheetId="17">#REF!</definedName>
    <definedName name="salan400">#REF!</definedName>
    <definedName name="salan400_20" localSheetId="15">#REF!</definedName>
    <definedName name="salan400_20" localSheetId="17">#REF!</definedName>
    <definedName name="salan400_20">#REF!</definedName>
    <definedName name="salan400_28" localSheetId="15">#REF!</definedName>
    <definedName name="salan400_28" localSheetId="17">#REF!</definedName>
    <definedName name="salan400_28">#REF!</definedName>
    <definedName name="SAM" localSheetId="15">#REF!</definedName>
    <definedName name="SAM" localSheetId="16">#REF!</definedName>
    <definedName name="SAM" localSheetId="17">#REF!</definedName>
    <definedName name="SAM" localSheetId="14">#REF!</definedName>
    <definedName name="SAM">#REF!</definedName>
    <definedName name="san" localSheetId="15">#REF!</definedName>
    <definedName name="san" localSheetId="17">#REF!</definedName>
    <definedName name="san">#REF!</definedName>
    <definedName name="San_truoc" localSheetId="15">#REF!</definedName>
    <definedName name="San_truoc" localSheetId="17">#REF!</definedName>
    <definedName name="San_truoc">#REF!</definedName>
    <definedName name="san108_20" localSheetId="15">#REF!</definedName>
    <definedName name="san108_20" localSheetId="17">#REF!</definedName>
    <definedName name="san108_20">#REF!</definedName>
    <definedName name="san108_28" localSheetId="15">#REF!</definedName>
    <definedName name="san108_28" localSheetId="17">#REF!</definedName>
    <definedName name="san108_28">#REF!</definedName>
    <definedName name="san110cv" localSheetId="15">#REF!</definedName>
    <definedName name="san110cv" localSheetId="17">#REF!</definedName>
    <definedName name="san110cv">#REF!</definedName>
    <definedName name="san110cv_20" localSheetId="15">#REF!</definedName>
    <definedName name="san110cv_20" localSheetId="17">#REF!</definedName>
    <definedName name="san110cv_20">#REF!</definedName>
    <definedName name="sand" localSheetId="15">#REF!</definedName>
    <definedName name="sand" localSheetId="16">#REF!</definedName>
    <definedName name="sand" localSheetId="17">#REF!</definedName>
    <definedName name="sand" localSheetId="14">#REF!</definedName>
    <definedName name="sand">#REF!</definedName>
    <definedName name="sand_20" localSheetId="15">#REF!</definedName>
    <definedName name="sand_20" localSheetId="17">#REF!</definedName>
    <definedName name="sand_20">#REF!</definedName>
    <definedName name="sand_28" localSheetId="15">#REF!</definedName>
    <definedName name="sand_28" localSheetId="17">#REF!</definedName>
    <definedName name="sand_28">#REF!</definedName>
    <definedName name="sangbentonite" localSheetId="15">#REF!</definedName>
    <definedName name="sangbentonite" localSheetId="17">#REF!</definedName>
    <definedName name="sangbentonite">#REF!</definedName>
    <definedName name="sangbentonite_20" localSheetId="15">#REF!</definedName>
    <definedName name="sangbentonite_20" localSheetId="17">#REF!</definedName>
    <definedName name="sangbentonite_20">#REF!</definedName>
    <definedName name="sangbentonite_28" localSheetId="15">#REF!</definedName>
    <definedName name="sangbentonite_28" localSheetId="17">#REF!</definedName>
    <definedName name="sangbentonite_28">#REF!</definedName>
    <definedName name="sanluongnhap" localSheetId="15">#REF!</definedName>
    <definedName name="sanluongnhap" localSheetId="16">#REF!</definedName>
    <definedName name="sanluongnhap" localSheetId="17">#REF!</definedName>
    <definedName name="sanluongnhap" localSheetId="14">#REF!</definedName>
    <definedName name="sanluongnhap" localSheetId="20">#REF!</definedName>
    <definedName name="sanluongnhap">#REF!</definedName>
    <definedName name="sas" localSheetId="15" hidden="1">{"'Sheet1'!$L$16"}</definedName>
    <definedName name="sas" localSheetId="16" hidden="1">{"'Sheet1'!$L$16"}</definedName>
    <definedName name="sas" localSheetId="17" hidden="1">{"'Sheet1'!$L$16"}</definedName>
    <definedName name="sas" localSheetId="14" hidden="1">{"'Sheet1'!$L$16"}</definedName>
    <definedName name="sas" hidden="1">{"'Sheet1'!$L$16"}</definedName>
    <definedName name="sat">NA()</definedName>
    <definedName name="sat_26" localSheetId="15">#REF!</definedName>
    <definedName name="sat_26" localSheetId="17">#REF!</definedName>
    <definedName name="sat_26">#REF!</definedName>
    <definedName name="sat_28" localSheetId="15">#REF!</definedName>
    <definedName name="sat_28" localSheetId="17">#REF!</definedName>
    <definedName name="sat_28">#REF!</definedName>
    <definedName name="sat10_26" localSheetId="15">#REF!</definedName>
    <definedName name="sat10_26" localSheetId="17">#REF!</definedName>
    <definedName name="sat10_26">#REF!</definedName>
    <definedName name="sat10_28" localSheetId="15">#REF!</definedName>
    <definedName name="sat10_28" localSheetId="17">#REF!</definedName>
    <definedName name="sat10_28">#REF!</definedName>
    <definedName name="sat12_28" localSheetId="15">#REF!</definedName>
    <definedName name="sat12_28" localSheetId="17">#REF!</definedName>
    <definedName name="sat12_28">#REF!</definedName>
    <definedName name="sat14_26" localSheetId="15">#REF!</definedName>
    <definedName name="sat14_26" localSheetId="17">#REF!</definedName>
    <definedName name="sat14_26">#REF!</definedName>
    <definedName name="sat14_28" localSheetId="15">#REF!</definedName>
    <definedName name="sat14_28" localSheetId="17">#REF!</definedName>
    <definedName name="sat14_28">#REF!</definedName>
    <definedName name="sat16_28" localSheetId="15">#REF!</definedName>
    <definedName name="sat16_28" localSheetId="17">#REF!</definedName>
    <definedName name="sat16_28">#REF!</definedName>
    <definedName name="sat20_28" localSheetId="15">#REF!</definedName>
    <definedName name="sat20_28" localSheetId="17">#REF!</definedName>
    <definedName name="sat20_28">#REF!</definedName>
    <definedName name="Sat27_20" localSheetId="15">#REF!</definedName>
    <definedName name="Sat27_20" localSheetId="17">#REF!</definedName>
    <definedName name="Sat27_20">#REF!</definedName>
    <definedName name="Sat27_28" localSheetId="15">#REF!</definedName>
    <definedName name="Sat27_28" localSheetId="17">#REF!</definedName>
    <definedName name="Sat27_28">#REF!</definedName>
    <definedName name="sat6_26" localSheetId="15">#REF!</definedName>
    <definedName name="sat6_26" localSheetId="17">#REF!</definedName>
    <definedName name="sat6_26">#REF!</definedName>
    <definedName name="Sat6_28" localSheetId="15">#REF!</definedName>
    <definedName name="Sat6_28" localSheetId="17">#REF!</definedName>
    <definedName name="Sat6_28">#REF!</definedName>
    <definedName name="sat8_26" localSheetId="15">#REF!</definedName>
    <definedName name="sat8_26" localSheetId="17">#REF!</definedName>
    <definedName name="sat8_26">#REF!</definedName>
    <definedName name="sat8_28" localSheetId="15">#REF!</definedName>
    <definedName name="sat8_28" localSheetId="17">#REF!</definedName>
    <definedName name="sat8_28">#REF!</definedName>
    <definedName name="Satdet" localSheetId="15">#REF!</definedName>
    <definedName name="Satdet" localSheetId="17">#REF!</definedName>
    <definedName name="Satdet">#REF!</definedName>
    <definedName name="Satdet_20" localSheetId="15">#REF!</definedName>
    <definedName name="Satdet_20" localSheetId="17">#REF!</definedName>
    <definedName name="Satdet_20">#REF!</definedName>
    <definedName name="Satgoc" localSheetId="15">#REF!</definedName>
    <definedName name="Satgoc" localSheetId="17">#REF!</definedName>
    <definedName name="Satgoc">#REF!</definedName>
    <definedName name="Satgoc_20" localSheetId="15">#REF!</definedName>
    <definedName name="Satgoc_20" localSheetId="17">#REF!</definedName>
    <definedName name="Satgoc_20">#REF!</definedName>
    <definedName name="satt" localSheetId="15">#REF!</definedName>
    <definedName name="satt" localSheetId="17">#REF!</definedName>
    <definedName name="satt">#REF!</definedName>
    <definedName name="satt_28" localSheetId="15">#REF!</definedName>
    <definedName name="satt_28" localSheetId="17">#REF!</definedName>
    <definedName name="satt_28">#REF!</definedName>
    <definedName name="satu">NA()</definedName>
    <definedName name="satu_26" localSheetId="15">#REF!</definedName>
    <definedName name="satu_26" localSheetId="17">#REF!</definedName>
    <definedName name="satu_26">#REF!</definedName>
    <definedName name="satu_28" localSheetId="15">#REF!</definedName>
    <definedName name="satu_28" localSheetId="17">#REF!</definedName>
    <definedName name="satu_28">#REF!</definedName>
    <definedName name="sau" localSheetId="15">#REF!</definedName>
    <definedName name="sau" localSheetId="17">#REF!</definedName>
    <definedName name="sau">#REF!</definedName>
    <definedName name="sb_8" localSheetId="15">#REF!</definedName>
    <definedName name="sb_8" localSheetId="17">#REF!</definedName>
    <definedName name="sb_8">#REF!</definedName>
    <definedName name="sb_8_20" localSheetId="15">#REF!</definedName>
    <definedName name="sb_8_20" localSheetId="17">#REF!</definedName>
    <definedName name="sb_8_20">#REF!</definedName>
    <definedName name="sb_8_28" localSheetId="15">#REF!</definedName>
    <definedName name="sb_8_28" localSheetId="17">#REF!</definedName>
    <definedName name="sb_8_28">#REF!</definedName>
    <definedName name="sb_8g" localSheetId="15">#REF!</definedName>
    <definedName name="sb_8g" localSheetId="17">#REF!</definedName>
    <definedName name="sb_8g">#REF!</definedName>
    <definedName name="sb_8g_20" localSheetId="15">#REF!</definedName>
    <definedName name="sb_8g_20" localSheetId="17">#REF!</definedName>
    <definedName name="sb_8g_20">#REF!</definedName>
    <definedName name="sb_8g_28" localSheetId="15">#REF!</definedName>
    <definedName name="sb_8g_28" localSheetId="17">#REF!</definedName>
    <definedName name="sb_8g_28">#REF!</definedName>
    <definedName name="sb_9" localSheetId="15">#REF!</definedName>
    <definedName name="sb_9" localSheetId="17">#REF!</definedName>
    <definedName name="sb_9">#REF!</definedName>
    <definedName name="sb_9_20" localSheetId="15">#REF!</definedName>
    <definedName name="sb_9_20" localSheetId="17">#REF!</definedName>
    <definedName name="sb_9_20">#REF!</definedName>
    <definedName name="sb_9_28" localSheetId="15">#REF!</definedName>
    <definedName name="sb_9_28" localSheetId="17">#REF!</definedName>
    <definedName name="sb_9_28">#REF!</definedName>
    <definedName name="sb_9g" localSheetId="15">#REF!</definedName>
    <definedName name="sb_9g" localSheetId="17">#REF!</definedName>
    <definedName name="sb_9g">#REF!</definedName>
    <definedName name="sb_9g_20" localSheetId="15">#REF!</definedName>
    <definedName name="sb_9g_20" localSheetId="17">#REF!</definedName>
    <definedName name="sb_9g_20">#REF!</definedName>
    <definedName name="sb_9g_28" localSheetId="15">#REF!</definedName>
    <definedName name="sb_9g_28" localSheetId="17">#REF!</definedName>
    <definedName name="sb_9g_28">#REF!</definedName>
    <definedName name="SBBK" localSheetId="15">#REF!</definedName>
    <definedName name="SBBK" localSheetId="17">#REF!</definedName>
    <definedName name="SBBK">#REF!</definedName>
    <definedName name="SBBK_20" localSheetId="15">#REF!</definedName>
    <definedName name="SBBK_20" localSheetId="17">#REF!</definedName>
    <definedName name="SBBK_20">#REF!</definedName>
    <definedName name="SBBK_28" localSheetId="15">#REF!</definedName>
    <definedName name="SBBK_28" localSheetId="17">#REF!</definedName>
    <definedName name="SBBK_28">#REF!</definedName>
    <definedName name="sbc" localSheetId="15">#REF!</definedName>
    <definedName name="sbc" localSheetId="17">#REF!</definedName>
    <definedName name="sbc">#REF!</definedName>
    <definedName name="sbc_20" localSheetId="15">#REF!</definedName>
    <definedName name="sbc_20" localSheetId="17">#REF!</definedName>
    <definedName name="sbc_20">#REF!</definedName>
    <definedName name="sbd" localSheetId="15">#REF!</definedName>
    <definedName name="sbd" localSheetId="17">#REF!</definedName>
    <definedName name="sbd">#REF!</definedName>
    <definedName name="sbd_28" localSheetId="15">#REF!</definedName>
    <definedName name="sbd_28" localSheetId="17">#REF!</definedName>
    <definedName name="sbd_28">#REF!</definedName>
    <definedName name="sbet" localSheetId="15">#REF!</definedName>
    <definedName name="sbet" localSheetId="17">#REF!</definedName>
    <definedName name="sbet">#REF!</definedName>
    <definedName name="sbet_28" localSheetId="15">#REF!</definedName>
    <definedName name="sbet_28" localSheetId="17">#REF!</definedName>
    <definedName name="sbet_28">#REF!</definedName>
    <definedName name="sbg" localSheetId="15">#REF!</definedName>
    <definedName name="sbg" localSheetId="17">#REF!</definedName>
    <definedName name="sbg">#REF!</definedName>
    <definedName name="sbg_20" localSheetId="15">#REF!</definedName>
    <definedName name="sbg_20" localSheetId="17">#REF!</definedName>
    <definedName name="sbg_20">#REF!</definedName>
    <definedName name="SBN" localSheetId="15">#REF!</definedName>
    <definedName name="SBN" localSheetId="17">#REF!</definedName>
    <definedName name="SBN">#REF!</definedName>
    <definedName name="sbsd" localSheetId="15">#REF!</definedName>
    <definedName name="sbsd" localSheetId="17">#REF!</definedName>
    <definedName name="sbsd">#REF!</definedName>
    <definedName name="sbsd_28" localSheetId="15">#REF!</definedName>
    <definedName name="sbsd_28" localSheetId="17">#REF!</definedName>
    <definedName name="sbsd_28">#REF!</definedName>
    <definedName name="sc" localSheetId="15">#REF!</definedName>
    <definedName name="sc" localSheetId="17">#REF!</definedName>
    <definedName name="sc">#REF!</definedName>
    <definedName name="sc1_26" localSheetId="15">#REF!</definedName>
    <definedName name="sc1_26" localSheetId="17">#REF!</definedName>
    <definedName name="sc1_26">#REF!</definedName>
    <definedName name="sc1_28" localSheetId="15">#REF!</definedName>
    <definedName name="sc1_28" localSheetId="17">#REF!</definedName>
    <definedName name="sc1_28">#REF!</definedName>
    <definedName name="sc1_3">"$#REF!.$H$6"</definedName>
    <definedName name="SC2_26" localSheetId="15">#REF!</definedName>
    <definedName name="SC2_26" localSheetId="17">#REF!</definedName>
    <definedName name="SC2_26">#REF!</definedName>
    <definedName name="SC2_28" localSheetId="15">#REF!</definedName>
    <definedName name="SC2_28" localSheetId="17">#REF!</definedName>
    <definedName name="SC2_28">#REF!</definedName>
    <definedName name="SC2_3">"$#REF!.$H$9"</definedName>
    <definedName name="sc3_26" localSheetId="15">#REF!</definedName>
    <definedName name="sc3_26" localSheetId="17">#REF!</definedName>
    <definedName name="sc3_26">#REF!</definedName>
    <definedName name="sc3_28" localSheetId="15">#REF!</definedName>
    <definedName name="sc3_28" localSheetId="17">#REF!</definedName>
    <definedName name="sc3_28">#REF!</definedName>
    <definedName name="sc3_3">"$#REF!.$H$56"</definedName>
    <definedName name="scan" localSheetId="15">#REF!</definedName>
    <definedName name="scan" localSheetId="17">#REF!</definedName>
    <definedName name="scan">#REF!</definedName>
    <definedName name="scan_28" localSheetId="15">#REF!</definedName>
    <definedName name="scan_28" localSheetId="17">#REF!</definedName>
    <definedName name="scan_28">#REF!</definedName>
    <definedName name="scao98" localSheetId="15">#REF!</definedName>
    <definedName name="scao98" localSheetId="16">#REF!</definedName>
    <definedName name="scao98" localSheetId="17">#REF!</definedName>
    <definedName name="scao98" localSheetId="14">#REF!</definedName>
    <definedName name="scao98">#REF!</definedName>
    <definedName name="scao98_20" localSheetId="15">#REF!</definedName>
    <definedName name="scao98_20" localSheetId="17">#REF!</definedName>
    <definedName name="scao98_20">#REF!</definedName>
    <definedName name="scao98_28" localSheetId="15">#REF!</definedName>
    <definedName name="scao98_28" localSheetId="17">#REF!</definedName>
    <definedName name="scao98_28">#REF!</definedName>
    <definedName name="SCCR" localSheetId="15">#REF!</definedName>
    <definedName name="SCCR" localSheetId="17">#REF!</definedName>
    <definedName name="SCCR">#REF!</definedName>
    <definedName name="SCCR_20" localSheetId="15">#REF!</definedName>
    <definedName name="SCCR_20" localSheetId="17">#REF!</definedName>
    <definedName name="SCCR_20">#REF!</definedName>
    <definedName name="SCCR_28" localSheetId="15">#REF!</definedName>
    <definedName name="SCCR_28" localSheetId="17">#REF!</definedName>
    <definedName name="SCCR_28">#REF!</definedName>
    <definedName name="SCDT" localSheetId="15">#REF!</definedName>
    <definedName name="SCDT" localSheetId="17">#REF!</definedName>
    <definedName name="SCDT">#REF!</definedName>
    <definedName name="SCDT_20" localSheetId="15">#REF!</definedName>
    <definedName name="SCDT_20" localSheetId="17">#REF!</definedName>
    <definedName name="SCDT_20">#REF!</definedName>
    <definedName name="SCDT_28" localSheetId="15">#REF!</definedName>
    <definedName name="SCDT_28" localSheetId="17">#REF!</definedName>
    <definedName name="SCDT_28">#REF!</definedName>
    <definedName name="SCH" localSheetId="15">#REF!</definedName>
    <definedName name="SCH" localSheetId="16">#REF!</definedName>
    <definedName name="SCH" localSheetId="17">#REF!</definedName>
    <definedName name="SCH" localSheetId="14">#REF!</definedName>
    <definedName name="SCH" localSheetId="19">#REF!</definedName>
    <definedName name="SCH" localSheetId="20">#REF!</definedName>
    <definedName name="SCH">#REF!</definedName>
    <definedName name="SCH_26" localSheetId="15">#REF!</definedName>
    <definedName name="SCH_26" localSheetId="17">#REF!</definedName>
    <definedName name="SCH_26">#REF!</definedName>
    <definedName name="SCH_28" localSheetId="15">#REF!</definedName>
    <definedName name="SCH_28" localSheetId="17">#REF!</definedName>
    <definedName name="SCH_28">#REF!</definedName>
    <definedName name="SCH_3">"$#REF!.$B$3:$D$1010"</definedName>
    <definedName name="scm" localSheetId="15">#REF!</definedName>
    <definedName name="scm" localSheetId="17">#REF!</definedName>
    <definedName name="scm">#REF!</definedName>
    <definedName name="scm_28" localSheetId="15">#REF!</definedName>
    <definedName name="scm_28" localSheetId="17">#REF!</definedName>
    <definedName name="scm_28">#REF!</definedName>
    <definedName name="scr" localSheetId="15">#REF!</definedName>
    <definedName name="scr" localSheetId="17">#REF!</definedName>
    <definedName name="scr">#REF!</definedName>
    <definedName name="SCT" localSheetId="15">#REF!</definedName>
    <definedName name="SCT" localSheetId="16">#REF!</definedName>
    <definedName name="SCT" localSheetId="17">#REF!</definedName>
    <definedName name="SCT" localSheetId="14">#REF!</definedName>
    <definedName name="SCT" localSheetId="20">#REF!</definedName>
    <definedName name="SCT">#REF!</definedName>
    <definedName name="SCT_BKTC" localSheetId="15">#REF!</definedName>
    <definedName name="SCT_BKTC" localSheetId="17">#REF!</definedName>
    <definedName name="SCT_BKTC">#REF!</definedName>
    <definedName name="SCT_BKTC_20" localSheetId="15">#REF!</definedName>
    <definedName name="SCT_BKTC_20" localSheetId="17">#REF!</definedName>
    <definedName name="SCT_BKTC_20">#REF!</definedName>
    <definedName name="SCT_BKTC_28" localSheetId="15">#REF!</definedName>
    <definedName name="SCT_BKTC_28" localSheetId="17">#REF!</definedName>
    <definedName name="SCT_BKTC_28">#REF!</definedName>
    <definedName name="SD" localSheetId="15">#REF!</definedName>
    <definedName name="SD" localSheetId="16">#REF!</definedName>
    <definedName name="SD" localSheetId="17">#REF!</definedName>
    <definedName name="SD" localSheetId="14">#REF!</definedName>
    <definedName name="SD">#REF!</definedName>
    <definedName name="sd_20" localSheetId="15">#REF!</definedName>
    <definedName name="sd_20" localSheetId="17">#REF!</definedName>
    <definedName name="sd_20">#REF!</definedName>
    <definedName name="sd_28" localSheetId="15">#REF!</definedName>
    <definedName name="sd_28" localSheetId="17">#REF!</definedName>
    <definedName name="sd_28">#REF!</definedName>
    <definedName name="sd1p" localSheetId="15">#REF!</definedName>
    <definedName name="sd1p" localSheetId="17">#REF!</definedName>
    <definedName name="sd1p">#REF!</definedName>
    <definedName name="sd1p_20" localSheetId="15">#REF!</definedName>
    <definedName name="sd1p_20" localSheetId="17">#REF!</definedName>
    <definedName name="sd1p_20">#REF!</definedName>
    <definedName name="sd1p_28" localSheetId="15">#REF!</definedName>
    <definedName name="sd1p_28" localSheetId="17">#REF!</definedName>
    <definedName name="sd1p_28">#REF!</definedName>
    <definedName name="sd3p" localSheetId="15">#REF!</definedName>
    <definedName name="sd3p" localSheetId="17">#REF!</definedName>
    <definedName name="sd3p">#REF!</definedName>
    <definedName name="sd3p_26" localSheetId="15">#REF!</definedName>
    <definedName name="sd3p_26" localSheetId="17">#REF!</definedName>
    <definedName name="sd3p_26">#REF!</definedName>
    <definedName name="sd3p_28" localSheetId="15">#REF!</definedName>
    <definedName name="sd3p_28" localSheetId="17">#REF!</definedName>
    <definedName name="sd3p_28">#REF!</definedName>
    <definedName name="sd3p_3">NA()</definedName>
    <definedName name="sda" localSheetId="15">#REF!</definedName>
    <definedName name="sda" localSheetId="17">#REF!</definedName>
    <definedName name="sda">#REF!</definedName>
    <definedName name="sda_20" localSheetId="15">#REF!</definedName>
    <definedName name="sda_20" localSheetId="17">#REF!</definedName>
    <definedName name="sda_20">#REF!</definedName>
    <definedName name="sda_28" localSheetId="15">#REF!</definedName>
    <definedName name="sda_28" localSheetId="17">#REF!</definedName>
    <definedName name="sda_28">#REF!</definedName>
    <definedName name="sdad" localSheetId="15">#REF!</definedName>
    <definedName name="sdad" localSheetId="17">#REF!</definedName>
    <definedName name="sdad">#REF!</definedName>
    <definedName name="sdas" localSheetId="15">#REF!</definedName>
    <definedName name="sdas" localSheetId="16">#REF!</definedName>
    <definedName name="sdas" localSheetId="17">#REF!</definedName>
    <definedName name="sdas" localSheetId="14">#REF!</definedName>
    <definedName name="sdas">#REF!</definedName>
    <definedName name="sdbv" localSheetId="15" hidden="1">{"'Sheet1'!$L$16"}</definedName>
    <definedName name="sdbv" localSheetId="16" hidden="1">{"'Sheet1'!$L$16"}</definedName>
    <definedName name="sdbv" localSheetId="17" hidden="1">{"'Sheet1'!$L$16"}</definedName>
    <definedName name="sdbv" localSheetId="14" hidden="1">{"'Sheet1'!$L$16"}</definedName>
    <definedName name="sdbv" hidden="1">{"'Sheet1'!$L$16"}</definedName>
    <definedName name="sdd" localSheetId="15">#REF!</definedName>
    <definedName name="sdd" localSheetId="17">#REF!</definedName>
    <definedName name="sdd">#REF!</definedName>
    <definedName name="SDDIEUCHINH" localSheetId="15">#REF!</definedName>
    <definedName name="SDDIEUCHINH" localSheetId="16">#REF!</definedName>
    <definedName name="SDDIEUCHINH" localSheetId="17">#REF!</definedName>
    <definedName name="SDDIEUCHINH" localSheetId="14">#REF!</definedName>
    <definedName name="SDDIEUCHINH">#REF!</definedName>
    <definedName name="SDDL" localSheetId="15">#REF!</definedName>
    <definedName name="SDDL" localSheetId="17">#REF!</definedName>
    <definedName name="SDDL">#REF!</definedName>
    <definedName name="sdf" localSheetId="15">#REF!</definedName>
    <definedName name="sdf" localSheetId="17">#REF!</definedName>
    <definedName name="sdf">#REF!</definedName>
    <definedName name="sdfs" localSheetId="15">#REF!</definedName>
    <definedName name="sdfs" localSheetId="17">#REF!</definedName>
    <definedName name="sdfs">#REF!</definedName>
    <definedName name="sdfs_28" localSheetId="15">#REF!</definedName>
    <definedName name="sdfs_28" localSheetId="17">#REF!</definedName>
    <definedName name="sdfs_28">#REF!</definedName>
    <definedName name="sdfsd">#N/A</definedName>
    <definedName name="Sdh" localSheetId="15">#REF!</definedName>
    <definedName name="Sdh" localSheetId="17">#REF!</definedName>
    <definedName name="Sdh">#REF!</definedName>
    <definedName name="SDMONG" localSheetId="15">#REF!</definedName>
    <definedName name="SDMONG" localSheetId="16">#REF!</definedName>
    <definedName name="SDMONG" localSheetId="17">#REF!</definedName>
    <definedName name="SDMONG" localSheetId="14">#REF!</definedName>
    <definedName name="SDMONG" localSheetId="19">#REF!</definedName>
    <definedName name="SDMONG" localSheetId="20">#REF!</definedName>
    <definedName name="SDMONG">#REF!</definedName>
    <definedName name="SDMONG_26" localSheetId="15">#REF!</definedName>
    <definedName name="SDMONG_26" localSheetId="17">#REF!</definedName>
    <definedName name="SDMONG_26">#REF!</definedName>
    <definedName name="SDMONG_28" localSheetId="15">#REF!</definedName>
    <definedName name="SDMONG_28" localSheetId="17">#REF!</definedName>
    <definedName name="SDMONG_28">#REF!</definedName>
    <definedName name="SDMONG_3">"$#REF!.$AB$8:$AG$28"</definedName>
    <definedName name="sdo" localSheetId="15">#REF!</definedName>
    <definedName name="sdo" localSheetId="17">#REF!</definedName>
    <definedName name="sdo">#REF!</definedName>
    <definedName name="sdsd" localSheetId="15" hidden="1">{"'Sheet1'!$L$16"}</definedName>
    <definedName name="sdsd" localSheetId="16" hidden="1">{"'Sheet1'!$L$16"}</definedName>
    <definedName name="sdsd" localSheetId="17" hidden="1">{"'Sheet1'!$L$16"}</definedName>
    <definedName name="sdsd" localSheetId="14" hidden="1">{"'Sheet1'!$L$16"}</definedName>
    <definedName name="sdsd" hidden="1">{"'Sheet1'!$L$16"}</definedName>
    <definedName name="sdx" localSheetId="15">#REF!</definedName>
    <definedName name="sdx" localSheetId="17">#REF!</definedName>
    <definedName name="sdx">#REF!</definedName>
    <definedName name="se" localSheetId="15">#REF!</definedName>
    <definedName name="se" localSheetId="17">#REF!</definedName>
    <definedName name="se">#REF!</definedName>
    <definedName name="Sè" localSheetId="15">#REF!</definedName>
    <definedName name="Sè" localSheetId="17">#REF!</definedName>
    <definedName name="Sè">#REF!</definedName>
    <definedName name="Sè_CT" localSheetId="15">#REF!</definedName>
    <definedName name="Sè_CT" localSheetId="17">#REF!</definedName>
    <definedName name="Sè_CT">#REF!</definedName>
    <definedName name="së_giao_th_ng" localSheetId="15">#REF!</definedName>
    <definedName name="së_giao_th_ng" localSheetId="16">#REF!</definedName>
    <definedName name="së_giao_th_ng" localSheetId="17">#REF!</definedName>
    <definedName name="së_giao_th_ng" localSheetId="14">#REF!</definedName>
    <definedName name="së_giao_th_ng" localSheetId="20">#REF!</definedName>
    <definedName name="së_giao_th_ng">#REF!</definedName>
    <definedName name="së_n_ng_nghiÖp_v__pt_n_ng_th_n" localSheetId="15">#REF!</definedName>
    <definedName name="së_n_ng_nghiÖp_v__pt_n_ng_th_n" localSheetId="16">#REF!</definedName>
    <definedName name="së_n_ng_nghiÖp_v__pt_n_ng_th_n" localSheetId="17">#REF!</definedName>
    <definedName name="së_n_ng_nghiÖp_v__pt_n_ng_th_n" localSheetId="14">#REF!</definedName>
    <definedName name="së_n_ng_nghiÖp_v__pt_n_ng_th_n" localSheetId="20">#REF!</definedName>
    <definedName name="së_n_ng_nghiÖp_v__pt_n_ng_th_n">#REF!</definedName>
    <definedName name="së_thuû_s_n" localSheetId="15">#REF!</definedName>
    <definedName name="së_thuû_s_n" localSheetId="16">#REF!</definedName>
    <definedName name="së_thuû_s_n" localSheetId="17">#REF!</definedName>
    <definedName name="së_thuû_s_n" localSheetId="14">#REF!</definedName>
    <definedName name="së_thuû_s_n" localSheetId="20">#REF!</definedName>
    <definedName name="së_thuû_s_n">#REF!</definedName>
    <definedName name="sè_tiÒn" localSheetId="15">#REF!</definedName>
    <definedName name="sè_tiÒn" localSheetId="17">#REF!</definedName>
    <definedName name="sè_tiÒn">#REF!</definedName>
    <definedName name="së_x_y_dùng" localSheetId="15">#REF!</definedName>
    <definedName name="së_x_y_dùng" localSheetId="16">#REF!</definedName>
    <definedName name="së_x_y_dùng" localSheetId="17">#REF!</definedName>
    <definedName name="së_x_y_dùng" localSheetId="14">#REF!</definedName>
    <definedName name="së_x_y_dùng" localSheetId="20">#REF!</definedName>
    <definedName name="së_x_y_dùng">#REF!</definedName>
    <definedName name="Season" localSheetId="15">#REF!</definedName>
    <definedName name="Season" localSheetId="17">#REF!</definedName>
    <definedName name="Season">#REF!</definedName>
    <definedName name="Season_20" localSheetId="15">#REF!</definedName>
    <definedName name="Season_20" localSheetId="17">#REF!</definedName>
    <definedName name="Season_20">#REF!</definedName>
    <definedName name="Season_28" localSheetId="15">#REF!</definedName>
    <definedName name="Season_28" localSheetId="17">#REF!</definedName>
    <definedName name="Season_28">#REF!</definedName>
    <definedName name="SEDI" localSheetId="15">#REF!</definedName>
    <definedName name="SEDI" localSheetId="17">#REF!</definedName>
    <definedName name="SEDI">#REF!</definedName>
    <definedName name="SEDI_20" localSheetId="15">#REF!</definedName>
    <definedName name="SEDI_20" localSheetId="17">#REF!</definedName>
    <definedName name="SEDI_20">#REF!</definedName>
    <definedName name="SEDI_28" localSheetId="15">#REF!</definedName>
    <definedName name="SEDI_28" localSheetId="17">#REF!</definedName>
    <definedName name="SEDI_28">#REF!</definedName>
    <definedName name="Seg" localSheetId="15">#REF!</definedName>
    <definedName name="Seg" localSheetId="17">#REF!</definedName>
    <definedName name="Seg">#REF!</definedName>
    <definedName name="Seg_20" localSheetId="15">#REF!</definedName>
    <definedName name="Seg_20" localSheetId="17">#REF!</definedName>
    <definedName name="Seg_20">#REF!</definedName>
    <definedName name="Seg_28" localSheetId="15">#REF!</definedName>
    <definedName name="Seg_28" localSheetId="17">#REF!</definedName>
    <definedName name="Seg_28">#REF!</definedName>
    <definedName name="sencount" hidden="1">1</definedName>
    <definedName name="SETVAR" localSheetId="15">#REF!</definedName>
    <definedName name="SETVAR" localSheetId="17">#REF!</definedName>
    <definedName name="SETVAR">#REF!</definedName>
    <definedName name="sfh" localSheetId="15" hidden="1">{"'Sheet1'!$L$16"}</definedName>
    <definedName name="sfh" localSheetId="16" hidden="1">{"'Sheet1'!$L$16"}</definedName>
    <definedName name="sfh" localSheetId="17" hidden="1">{"'Sheet1'!$L$16"}</definedName>
    <definedName name="sfh" localSheetId="14" hidden="1">{"'Sheet1'!$L$16"}</definedName>
    <definedName name="sfh" hidden="1">{"'Sheet1'!$L$16"}</definedName>
    <definedName name="sfsd" localSheetId="15" hidden="1">{"'Sheet1'!$L$16"}</definedName>
    <definedName name="sfsd" localSheetId="16" hidden="1">{"'Sheet1'!$L$16"}</definedName>
    <definedName name="sfsd" localSheetId="17" hidden="1">{"'Sheet1'!$L$16"}</definedName>
    <definedName name="sfsd" localSheetId="14" hidden="1">{"'Sheet1'!$L$16"}</definedName>
    <definedName name="sfsd" hidden="1">{"'Sheet1'!$L$16"}</definedName>
    <definedName name="SFX" localSheetId="15">#REF!</definedName>
    <definedName name="SFX" localSheetId="17">#REF!</definedName>
    <definedName name="SFX">#REF!</definedName>
    <definedName name="SFX_28" localSheetId="15">#REF!</definedName>
    <definedName name="SFX_28" localSheetId="17">#REF!</definedName>
    <definedName name="SFX_28">#REF!</definedName>
    <definedName name="SFY" localSheetId="15">#REF!</definedName>
    <definedName name="SFY" localSheetId="17">#REF!</definedName>
    <definedName name="SFY">#REF!</definedName>
    <definedName name="SFY_20" localSheetId="15">#REF!</definedName>
    <definedName name="SFY_20" localSheetId="17">#REF!</definedName>
    <definedName name="SFY_20">#REF!</definedName>
    <definedName name="SFY_28" localSheetId="15">#REF!</definedName>
    <definedName name="SFY_28" localSheetId="17">#REF!</definedName>
    <definedName name="SFY_28">#REF!</definedName>
    <definedName name="sg" localSheetId="15">#REF!</definedName>
    <definedName name="sg" localSheetId="17">#REF!</definedName>
    <definedName name="sg">#REF!</definedName>
    <definedName name="sg1." localSheetId="15">#REF!</definedName>
    <definedName name="sg1." localSheetId="17">#REF!</definedName>
    <definedName name="sg1.">#REF!</definedName>
    <definedName name="sg2." localSheetId="15">#REF!</definedName>
    <definedName name="sg2." localSheetId="17">#REF!</definedName>
    <definedName name="sg2.">#REF!</definedName>
    <definedName name="sgnc">NA()</definedName>
    <definedName name="sgnc_26" localSheetId="15">#REF!</definedName>
    <definedName name="sgnc_26" localSheetId="17">#REF!</definedName>
    <definedName name="sgnc_26">#REF!</definedName>
    <definedName name="sgnc_28" localSheetId="15">#REF!</definedName>
    <definedName name="sgnc_28" localSheetId="17">#REF!</definedName>
    <definedName name="sgnc_28">#REF!</definedName>
    <definedName name="sgnc_3">NA()</definedName>
    <definedName name="sgvl">NA()</definedName>
    <definedName name="sgvl_26" localSheetId="15">#REF!</definedName>
    <definedName name="sgvl_26" localSheetId="17">#REF!</definedName>
    <definedName name="sgvl_26">#REF!</definedName>
    <definedName name="sgvl_28" localSheetId="15">#REF!</definedName>
    <definedName name="sgvl_28" localSheetId="17">#REF!</definedName>
    <definedName name="sgvl_28">#REF!</definedName>
    <definedName name="sgvl_3">NA()</definedName>
    <definedName name="Sh" localSheetId="15">#REF!</definedName>
    <definedName name="Sh" localSheetId="16">#REF!</definedName>
    <definedName name="Sh" localSheetId="17">#REF!</definedName>
    <definedName name="Sh" localSheetId="14">#REF!</definedName>
    <definedName name="Sh">#REF!</definedName>
    <definedName name="sharp" localSheetId="15">#REF!</definedName>
    <definedName name="sharp" localSheetId="17">#REF!</definedName>
    <definedName name="sharp">#REF!</definedName>
    <definedName name="sharp_20" localSheetId="15">#REF!</definedName>
    <definedName name="sharp_20" localSheetId="17">#REF!</definedName>
    <definedName name="sharp_20">#REF!</definedName>
    <definedName name="sharp_28" localSheetId="15">#REF!</definedName>
    <definedName name="sharp_28" localSheetId="17">#REF!</definedName>
    <definedName name="sharp_28">#REF!</definedName>
    <definedName name="shd" localSheetId="15">#REF!</definedName>
    <definedName name="shd" localSheetId="17">#REF!</definedName>
    <definedName name="shd">#REF!</definedName>
    <definedName name="Sheet" localSheetId="15" hidden="1">{"'Sheet1'!$L$16"}</definedName>
    <definedName name="Sheet" localSheetId="16" hidden="1">{"'Sheet1'!$L$16"}</definedName>
    <definedName name="Sheet" localSheetId="17" hidden="1">{"'Sheet1'!$L$16"}</definedName>
    <definedName name="Sheet" localSheetId="14" hidden="1">{"'Sheet1'!$L$16"}</definedName>
    <definedName name="Sheet" hidden="1">{"'Sheet1'!$L$16"}</definedName>
    <definedName name="Sheet1" localSheetId="15">#REF!</definedName>
    <definedName name="Sheet1" localSheetId="16">#REF!</definedName>
    <definedName name="Sheet1" localSheetId="17">#REF!</definedName>
    <definedName name="Sheet1" localSheetId="14">#REF!</definedName>
    <definedName name="Sheet1" localSheetId="19">#REF!</definedName>
    <definedName name="Sheet1" localSheetId="20">#REF!</definedName>
    <definedName name="Sheet1">#REF!</definedName>
    <definedName name="Sheet1_26" localSheetId="15">#REF!</definedName>
    <definedName name="Sheet1_26" localSheetId="17">#REF!</definedName>
    <definedName name="Sheet1_26">#REF!</definedName>
    <definedName name="Sheet1_28" localSheetId="15">#REF!</definedName>
    <definedName name="Sheet1_28" localSheetId="17">#REF!</definedName>
    <definedName name="Sheet1_28">#REF!</definedName>
    <definedName name="Sheet1_3">"$#REF!.$A$3:$I$62"</definedName>
    <definedName name="Sheet2" localSheetId="15" hidden="1">{"'Sheet1'!$L$16"}</definedName>
    <definedName name="Sheet2" localSheetId="16" hidden="1">{"'Sheet1'!$L$16"}</definedName>
    <definedName name="Sheet2" localSheetId="17" hidden="1">{"'Sheet1'!$L$16"}</definedName>
    <definedName name="Sheet2" localSheetId="14" hidden="1">{"'Sheet1'!$L$16"}</definedName>
    <definedName name="Sheet2" hidden="1">{"'Sheet1'!$L$16"}</definedName>
    <definedName name="Sheet3" localSheetId="15">BlankMacro1</definedName>
    <definedName name="Sheet3" localSheetId="16">BlankMacro1</definedName>
    <definedName name="Sheet3" localSheetId="17">BlankMacro1</definedName>
    <definedName name="Sheet3" localSheetId="14">BlankMacro1</definedName>
    <definedName name="Sheet3">BlankMacro1</definedName>
    <definedName name="sheet5" localSheetId="15" hidden="1">{#N/A,#N/A,FALSE,"Chi tiÆt"}</definedName>
    <definedName name="sheet5" localSheetId="16" hidden="1">{#N/A,#N/A,FALSE,"Chi tiÆt"}</definedName>
    <definedName name="sheet5" localSheetId="17" hidden="1">{#N/A,#N/A,FALSE,"Chi tiÆt"}</definedName>
    <definedName name="sheet5" localSheetId="14" hidden="1">{#N/A,#N/A,FALSE,"Chi tiÆt"}</definedName>
    <definedName name="sheet5" hidden="1">{#N/A,#N/A,FALSE,"Chi tiÆt"}</definedName>
    <definedName name="sho" localSheetId="15">#REF!</definedName>
    <definedName name="sho" localSheetId="17">#REF!</definedName>
    <definedName name="sho">#REF!</definedName>
    <definedName name="sho_28" localSheetId="15">#REF!</definedName>
    <definedName name="sho_28" localSheetId="17">#REF!</definedName>
    <definedName name="sho_28">#REF!</definedName>
    <definedName name="Shoes" localSheetId="15">#REF!</definedName>
    <definedName name="Shoes" localSheetId="17">#REF!</definedName>
    <definedName name="Shoes">#REF!</definedName>
    <definedName name="Shoes_20" localSheetId="15">#REF!</definedName>
    <definedName name="Shoes_20" localSheetId="17">#REF!</definedName>
    <definedName name="Shoes_20">#REF!</definedName>
    <definedName name="Shoes_28" localSheetId="15">#REF!</definedName>
    <definedName name="Shoes_28" localSheetId="17">#REF!</definedName>
    <definedName name="Shoes_28">#REF!</definedName>
    <definedName name="sht">NA()</definedName>
    <definedName name="sht_26" localSheetId="15">#REF!</definedName>
    <definedName name="sht_26" localSheetId="17">#REF!</definedName>
    <definedName name="sht_26">#REF!</definedName>
    <definedName name="sht_28" localSheetId="15">#REF!</definedName>
    <definedName name="sht_28" localSheetId="17">#REF!</definedName>
    <definedName name="sht_28">#REF!</definedName>
    <definedName name="sht1p" localSheetId="15">#REF!</definedName>
    <definedName name="sht1p" localSheetId="17">#REF!</definedName>
    <definedName name="sht1p">#REF!</definedName>
    <definedName name="sht1p_20" localSheetId="15">#REF!</definedName>
    <definedName name="sht1p_20" localSheetId="17">#REF!</definedName>
    <definedName name="sht1p_20">#REF!</definedName>
    <definedName name="sht1p_28" localSheetId="15">#REF!</definedName>
    <definedName name="sht1p_28" localSheetId="17">#REF!</definedName>
    <definedName name="sht1p_28">#REF!</definedName>
    <definedName name="sht3p" localSheetId="15">#REF!</definedName>
    <definedName name="sht3p" localSheetId="17">#REF!</definedName>
    <definedName name="sht3p">#REF!</definedName>
    <definedName name="sht3p_26" localSheetId="15">#REF!</definedName>
    <definedName name="sht3p_26" localSheetId="17">#REF!</definedName>
    <definedName name="sht3p_26">#REF!</definedName>
    <definedName name="sht3p_28" localSheetId="15">#REF!</definedName>
    <definedName name="sht3p_28" localSheetId="17">#REF!</definedName>
    <definedName name="sht3p_28">#REF!</definedName>
    <definedName name="sht3p_3">NA()</definedName>
    <definedName name="SIA" localSheetId="15">#REF!</definedName>
    <definedName name="SIA" localSheetId="16">#REF!</definedName>
    <definedName name="SIA" localSheetId="17">#REF!</definedName>
    <definedName name="SIA" localSheetId="14">#REF!</definedName>
    <definedName name="SIA">#REF!</definedName>
    <definedName name="SIB" localSheetId="15">#REF!</definedName>
    <definedName name="SIB" localSheetId="16">#REF!</definedName>
    <definedName name="SIB" localSheetId="17">#REF!</definedName>
    <definedName name="SIB" localSheetId="14">#REF!</definedName>
    <definedName name="SIB">#REF!</definedName>
    <definedName name="SIC" localSheetId="15">#REF!</definedName>
    <definedName name="SIC" localSheetId="16">#REF!</definedName>
    <definedName name="SIC" localSheetId="17">#REF!</definedName>
    <definedName name="SIC" localSheetId="14">#REF!</definedName>
    <definedName name="SIC">#REF!</definedName>
    <definedName name="sieucao" localSheetId="15">#REF!</definedName>
    <definedName name="sieucao" localSheetId="16">#REF!</definedName>
    <definedName name="sieucao" localSheetId="17">#REF!</definedName>
    <definedName name="sieucao" localSheetId="14">#REF!</definedName>
    <definedName name="sieucao">#REF!</definedName>
    <definedName name="sieucao_20" localSheetId="15">#REF!</definedName>
    <definedName name="sieucao_20" localSheetId="17">#REF!</definedName>
    <definedName name="sieucao_20">#REF!</definedName>
    <definedName name="sieucao_28" localSheetId="15">#REF!</definedName>
    <definedName name="sieucao_28" localSheetId="17">#REF!</definedName>
    <definedName name="sieucao_28">#REF!</definedName>
    <definedName name="SIGN" localSheetId="15">#REF!</definedName>
    <definedName name="SIGN" localSheetId="17">#REF!</definedName>
    <definedName name="SIGN">#REF!</definedName>
    <definedName name="SIGN_20" localSheetId="15">#REF!</definedName>
    <definedName name="SIGN_20" localSheetId="17">#REF!</definedName>
    <definedName name="SIGN_20">#REF!</definedName>
    <definedName name="SIGN_28" localSheetId="15">#REF!</definedName>
    <definedName name="SIGN_28" localSheetId="17">#REF!</definedName>
    <definedName name="SIGN_28">#REF!</definedName>
    <definedName name="SIIA" localSheetId="15">#REF!</definedName>
    <definedName name="SIIA" localSheetId="16">#REF!</definedName>
    <definedName name="SIIA" localSheetId="17">#REF!</definedName>
    <definedName name="SIIA" localSheetId="14">#REF!</definedName>
    <definedName name="SIIA">#REF!</definedName>
    <definedName name="SIIB" localSheetId="15">#REF!</definedName>
    <definedName name="SIIB" localSheetId="16">#REF!</definedName>
    <definedName name="SIIB" localSheetId="17">#REF!</definedName>
    <definedName name="SIIB" localSheetId="14">#REF!</definedName>
    <definedName name="SIIB">#REF!</definedName>
    <definedName name="SIIC" localSheetId="15">#REF!</definedName>
    <definedName name="SIIC" localSheetId="16">#REF!</definedName>
    <definedName name="SIIC" localSheetId="17">#REF!</definedName>
    <definedName name="SIIC" localSheetId="14">#REF!</definedName>
    <definedName name="SIIC">#REF!</definedName>
    <definedName name="sin" localSheetId="15">#REF!</definedName>
    <definedName name="sin" localSheetId="17">#REF!</definedName>
    <definedName name="sin">#REF!</definedName>
    <definedName name="singg" localSheetId="15">#REF!</definedName>
    <definedName name="singg" localSheetId="17">#REF!</definedName>
    <definedName name="singg">#REF!</definedName>
    <definedName name="SIZE" localSheetId="15">#REF!</definedName>
    <definedName name="SIZE" localSheetId="16">#REF!</definedName>
    <definedName name="SIZE" localSheetId="17">#REF!</definedName>
    <definedName name="SIZE" localSheetId="14">#REF!</definedName>
    <definedName name="SIZE" localSheetId="19">#REF!</definedName>
    <definedName name="SIZE" localSheetId="20">#REF!</definedName>
    <definedName name="SIZE">#REF!</definedName>
    <definedName name="SIZE_26" localSheetId="15">#REF!</definedName>
    <definedName name="SIZE_26" localSheetId="17">#REF!</definedName>
    <definedName name="SIZE_26">#REF!</definedName>
    <definedName name="SIZE_28" localSheetId="15">#REF!</definedName>
    <definedName name="SIZE_28" localSheetId="17">#REF!</definedName>
    <definedName name="SIZE_28">#REF!</definedName>
    <definedName name="SIZE_3">"$#REF!.$B$1:$B$65536"</definedName>
    <definedName name="sj" localSheetId="15">#REF!</definedName>
    <definedName name="sj" localSheetId="17">#REF!</definedName>
    <definedName name="sj">#REF!</definedName>
    <definedName name="sj_28" localSheetId="15">#REF!</definedName>
    <definedName name="sj_28" localSheetId="17">#REF!</definedName>
    <definedName name="sj_28">#REF!</definedName>
    <definedName name="skd" localSheetId="15">#REF!</definedName>
    <definedName name="skd" localSheetId="17">#REF!</definedName>
    <definedName name="skd">#REF!</definedName>
    <definedName name="skd_1" localSheetId="15">#REF!</definedName>
    <definedName name="skd_1" localSheetId="17">#REF!</definedName>
    <definedName name="skd_1">#REF!</definedName>
    <definedName name="skd_2" localSheetId="15">#REF!</definedName>
    <definedName name="skd_2" localSheetId="17">#REF!</definedName>
    <definedName name="skd_2">#REF!</definedName>
    <definedName name="skd_20" localSheetId="15">#REF!</definedName>
    <definedName name="skd_20" localSheetId="17">#REF!</definedName>
    <definedName name="skd_20">#REF!</definedName>
    <definedName name="skd_25" localSheetId="15">#REF!</definedName>
    <definedName name="skd_25" localSheetId="17">#REF!</definedName>
    <definedName name="skd_25">#REF!</definedName>
    <definedName name="skd_28" localSheetId="15">#REF!</definedName>
    <definedName name="skd_28" localSheetId="17">#REF!</definedName>
    <definedName name="skd_28">#REF!</definedName>
    <definedName name="skm" localSheetId="15">#REF!</definedName>
    <definedName name="skm" localSheetId="17">#REF!</definedName>
    <definedName name="skm">#REF!</definedName>
    <definedName name="skm_20" localSheetId="15">#REF!</definedName>
    <definedName name="skm_20" localSheetId="17">#REF!</definedName>
    <definedName name="skm_20">#REF!</definedName>
    <definedName name="skt" localSheetId="15">#REF!</definedName>
    <definedName name="skt" localSheetId="17">#REF!</definedName>
    <definedName name="skt">#REF!</definedName>
    <definedName name="skt_20" localSheetId="15">#REF!</definedName>
    <definedName name="skt_20" localSheetId="17">#REF!</definedName>
    <definedName name="skt_20">#REF!</definedName>
    <definedName name="SL" localSheetId="15">#REF!</definedName>
    <definedName name="SL" localSheetId="16">#REF!</definedName>
    <definedName name="SL" localSheetId="17">#REF!</definedName>
    <definedName name="SL" localSheetId="14">#REF!</definedName>
    <definedName name="SL" localSheetId="20">#REF!</definedName>
    <definedName name="SL">#REF!</definedName>
    <definedName name="SL.5" localSheetId="15">#REF!</definedName>
    <definedName name="SL.5" localSheetId="17">#REF!</definedName>
    <definedName name="SL.5">#REF!</definedName>
    <definedName name="SL_20" localSheetId="15">#REF!</definedName>
    <definedName name="SL_20" localSheetId="17">#REF!</definedName>
    <definedName name="SL_20">#REF!</definedName>
    <definedName name="SL_28" localSheetId="15">#REF!</definedName>
    <definedName name="SL_28" localSheetId="17">#REF!</definedName>
    <definedName name="SL_28">#REF!</definedName>
    <definedName name="SL_CRD" localSheetId="15">#REF!</definedName>
    <definedName name="SL_CRD" localSheetId="16">#REF!</definedName>
    <definedName name="SL_CRD" localSheetId="17">#REF!</definedName>
    <definedName name="SL_CRD" localSheetId="14">#REF!</definedName>
    <definedName name="SL_CRD" localSheetId="19">#REF!</definedName>
    <definedName name="SL_CRD" localSheetId="20">#REF!</definedName>
    <definedName name="SL_CRD">#REF!</definedName>
    <definedName name="SL_CRD_26" localSheetId="15">#REF!</definedName>
    <definedName name="SL_CRD_26" localSheetId="17">#REF!</definedName>
    <definedName name="SL_CRD_26">#REF!</definedName>
    <definedName name="SL_CRD_28" localSheetId="15">#REF!</definedName>
    <definedName name="SL_CRD_28" localSheetId="17">#REF!</definedName>
    <definedName name="SL_CRD_28">#REF!</definedName>
    <definedName name="SL_CRD_3">"$#REF!.$P$5:$P$619"</definedName>
    <definedName name="SL_CRS" localSheetId="15">#REF!</definedName>
    <definedName name="SL_CRS" localSheetId="16">#REF!</definedName>
    <definedName name="SL_CRS" localSheetId="17">#REF!</definedName>
    <definedName name="SL_CRS" localSheetId="14">#REF!</definedName>
    <definedName name="SL_CRS" localSheetId="19">#REF!</definedName>
    <definedName name="SL_CRS" localSheetId="20">#REF!</definedName>
    <definedName name="SL_CRS">#REF!</definedName>
    <definedName name="SL_CRS_26" localSheetId="15">#REF!</definedName>
    <definedName name="SL_CRS_26" localSheetId="17">#REF!</definedName>
    <definedName name="SL_CRS_26">#REF!</definedName>
    <definedName name="SL_CRS_28" localSheetId="15">#REF!</definedName>
    <definedName name="SL_CRS_28" localSheetId="17">#REF!</definedName>
    <definedName name="SL_CRS_28">#REF!</definedName>
    <definedName name="SL_CRS_3">"$#REF!.$R$5:$R$619"</definedName>
    <definedName name="SL_CS" localSheetId="15">#REF!</definedName>
    <definedName name="SL_CS" localSheetId="16">#REF!</definedName>
    <definedName name="SL_CS" localSheetId="17">#REF!</definedName>
    <definedName name="SL_CS" localSheetId="14">#REF!</definedName>
    <definedName name="SL_CS" localSheetId="19">#REF!</definedName>
    <definedName name="SL_CS" localSheetId="20">#REF!</definedName>
    <definedName name="SL_CS">#REF!</definedName>
    <definedName name="SL_CS_26" localSheetId="15">#REF!</definedName>
    <definedName name="SL_CS_26" localSheetId="17">#REF!</definedName>
    <definedName name="SL_CS_26">#REF!</definedName>
    <definedName name="SL_CS_28" localSheetId="15">#REF!</definedName>
    <definedName name="SL_CS_28" localSheetId="17">#REF!</definedName>
    <definedName name="SL_CS_28">#REF!</definedName>
    <definedName name="SL_CS_3">"$#REF!.$N$5:$N$619"</definedName>
    <definedName name="SL_DD" localSheetId="15">#REF!</definedName>
    <definedName name="SL_DD" localSheetId="16">#REF!</definedName>
    <definedName name="SL_DD" localSheetId="17">#REF!</definedName>
    <definedName name="SL_DD" localSheetId="14">#REF!</definedName>
    <definedName name="SL_DD" localSheetId="19">#REF!</definedName>
    <definedName name="SL_DD" localSheetId="20">#REF!</definedName>
    <definedName name="SL_DD">#REF!</definedName>
    <definedName name="SL_DD_26" localSheetId="15">#REF!</definedName>
    <definedName name="SL_DD_26" localSheetId="17">#REF!</definedName>
    <definedName name="SL_DD_26">#REF!</definedName>
    <definedName name="SL_DD_28" localSheetId="15">#REF!</definedName>
    <definedName name="SL_DD_28" localSheetId="17">#REF!</definedName>
    <definedName name="SL_DD_28">#REF!</definedName>
    <definedName name="SL_DD_3">"$#REF!.$L$5:$L$619"</definedName>
    <definedName name="sl2_20" localSheetId="15">#REF!</definedName>
    <definedName name="sl2_20" localSheetId="17">#REF!</definedName>
    <definedName name="sl2_20">#REF!</definedName>
    <definedName name="sl2_28" localSheetId="15">#REF!</definedName>
    <definedName name="sl2_28" localSheetId="17">#REF!</definedName>
    <definedName name="sl2_28">#REF!</definedName>
    <definedName name="slg" localSheetId="15">#REF!</definedName>
    <definedName name="slg" localSheetId="17">#REF!</definedName>
    <definedName name="slg">#REF!</definedName>
    <definedName name="slot" localSheetId="15">#REF!</definedName>
    <definedName name="slot" localSheetId="17">#REF!</definedName>
    <definedName name="slot">#REF!</definedName>
    <definedName name="SLT" localSheetId="15">#REF!</definedName>
    <definedName name="SLT" localSheetId="17">#REF!</definedName>
    <definedName name="SLT">#REF!</definedName>
    <definedName name="SLT_20" localSheetId="15">#REF!</definedName>
    <definedName name="SLT_20" localSheetId="17">#REF!</definedName>
    <definedName name="SLT_20">#REF!</definedName>
    <definedName name="SLT_28" localSheetId="15">#REF!</definedName>
    <definedName name="SLT_28" localSheetId="17">#REF!</definedName>
    <definedName name="SLT_28">#REF!</definedName>
    <definedName name="SM" localSheetId="15">#REF!</definedName>
    <definedName name="SM" localSheetId="17">#REF!</definedName>
    <definedName name="SM">#REF!</definedName>
    <definedName name="SM_20" localSheetId="15">#REF!</definedName>
    <definedName name="SM_20" localSheetId="17">#REF!</definedName>
    <definedName name="SM_20">#REF!</definedName>
    <definedName name="SM_28" localSheetId="15">#REF!</definedName>
    <definedName name="SM_28" localSheetId="17">#REF!</definedName>
    <definedName name="SM_28">#REF!</definedName>
    <definedName name="smax" localSheetId="15">#REF!</definedName>
    <definedName name="smax" localSheetId="16">#REF!</definedName>
    <definedName name="smax" localSheetId="17">#REF!</definedName>
    <definedName name="smax" localSheetId="14">#REF!</definedName>
    <definedName name="smax" localSheetId="20">#REF!</definedName>
    <definedName name="smax">#REF!</definedName>
    <definedName name="smax_20" localSheetId="15">#REF!</definedName>
    <definedName name="smax_20" localSheetId="17">#REF!</definedName>
    <definedName name="smax_20">#REF!</definedName>
    <definedName name="smax_28" localSheetId="15">#REF!</definedName>
    <definedName name="smax_28" localSheetId="17">#REF!</definedName>
    <definedName name="smax_28">#REF!</definedName>
    <definedName name="smax1" localSheetId="15">#REF!</definedName>
    <definedName name="smax1" localSheetId="16">#REF!</definedName>
    <definedName name="smax1" localSheetId="17">#REF!</definedName>
    <definedName name="smax1" localSheetId="14">#REF!</definedName>
    <definedName name="smax1" localSheetId="20">#REF!</definedName>
    <definedName name="smax1">#REF!</definedName>
    <definedName name="smax1_20" localSheetId="15">#REF!</definedName>
    <definedName name="smax1_20" localSheetId="17">#REF!</definedName>
    <definedName name="smax1_20">#REF!</definedName>
    <definedName name="smax1_28" localSheetId="15">#REF!</definedName>
    <definedName name="smax1_28" localSheetId="17">#REF!</definedName>
    <definedName name="smax1_28">#REF!</definedName>
    <definedName name="SMBA" localSheetId="15">#REF!</definedName>
    <definedName name="SMBA" localSheetId="17">#REF!</definedName>
    <definedName name="SMBA">#REF!</definedName>
    <definedName name="smin" localSheetId="15">#REF!</definedName>
    <definedName name="smin" localSheetId="17">#REF!</definedName>
    <definedName name="smin">#REF!</definedName>
    <definedName name="smin_28" localSheetId="15">#REF!</definedName>
    <definedName name="smin_28" localSheetId="17">#REF!</definedName>
    <definedName name="smin_28">#REF!</definedName>
    <definedName name="SMK" localSheetId="15">#REF!</definedName>
    <definedName name="SMK" localSheetId="17">#REF!</definedName>
    <definedName name="SMK">#REF!</definedName>
    <definedName name="SMK_20" localSheetId="15">#REF!</definedName>
    <definedName name="SMK_20" localSheetId="17">#REF!</definedName>
    <definedName name="SMK_20">#REF!</definedName>
    <definedName name="SMK_28" localSheetId="15">#REF!</definedName>
    <definedName name="SMK_28" localSheetId="17">#REF!</definedName>
    <definedName name="SMK_28">#REF!</definedName>
    <definedName name="sn" localSheetId="15">#REF!</definedName>
    <definedName name="sn" localSheetId="16">#REF!</definedName>
    <definedName name="sn" localSheetId="17">#REF!</definedName>
    <definedName name="sn" localSheetId="14">#REF!</definedName>
    <definedName name="sn" localSheetId="20">#REF!</definedName>
    <definedName name="sn">#REF!</definedName>
    <definedName name="sn_20" localSheetId="15">#REF!</definedName>
    <definedName name="sn_20" localSheetId="17">#REF!</definedName>
    <definedName name="sn_20">#REF!</definedName>
    <definedName name="sn_28" localSheetId="15">#REF!</definedName>
    <definedName name="sn_28" localSheetId="17">#REF!</definedName>
    <definedName name="sn_28">#REF!</definedName>
    <definedName name="SN3_26" localSheetId="15">#REF!</definedName>
    <definedName name="SN3_26" localSheetId="17">#REF!</definedName>
    <definedName name="SN3_26">#REF!</definedName>
    <definedName name="SN3_28" localSheetId="15">#REF!</definedName>
    <definedName name="SN3_28" localSheetId="17">#REF!</definedName>
    <definedName name="SN3_28">#REF!</definedName>
    <definedName name="SN3_3">"$#REF!.$#REF!$#REF!"</definedName>
    <definedName name="sna" localSheetId="16" hidden="1">{"'TDTGT (theo Dphuong)'!$A$4:$F$75"}</definedName>
    <definedName name="sna" localSheetId="17" hidden="1">{"'TDTGT (theo Dphuong)'!$A$4:$F$75"}</definedName>
    <definedName name="sna" hidden="1">{"'TDTGT (theo Dphuong)'!$A$4:$F$75"}</definedName>
    <definedName name="Snc" localSheetId="15">#REF!</definedName>
    <definedName name="Snc" localSheetId="16">#REF!</definedName>
    <definedName name="Snc" localSheetId="17">#REF!</definedName>
    <definedName name="Snc" localSheetId="14">#REF!</definedName>
    <definedName name="Snc">#REF!</definedName>
    <definedName name="Sng" localSheetId="15">#REF!</definedName>
    <definedName name="Sng" localSheetId="17">#REF!</definedName>
    <definedName name="Sng">#REF!</definedName>
    <definedName name="Sng_20" localSheetId="15">#REF!</definedName>
    <definedName name="Sng_20" localSheetId="17">#REF!</definedName>
    <definedName name="Sng_20">#REF!</definedName>
    <definedName name="Sntn" localSheetId="15">#REF!</definedName>
    <definedName name="Sntn" localSheetId="16">#REF!</definedName>
    <definedName name="Sntn" localSheetId="17">#REF!</definedName>
    <definedName name="Sntn" localSheetId="14">#REF!</definedName>
    <definedName name="Sntn">#REF!</definedName>
    <definedName name="so" localSheetId="15">#REF!</definedName>
    <definedName name="so" localSheetId="17">#REF!</definedName>
    <definedName name="so">#REF!</definedName>
    <definedName name="so_28" localSheetId="15">#REF!</definedName>
    <definedName name="so_28" localSheetId="17">#REF!</definedName>
    <definedName name="so_28">#REF!</definedName>
    <definedName name="So_Chu.Drop1" localSheetId="15">'B2 NSĐP 24 Het TG'!_2DA0802</definedName>
    <definedName name="So_Chu.Drop1" localSheetId="16">_2DA0802</definedName>
    <definedName name="So_Chu.Drop1" localSheetId="17">'B4 NSĐP Tang thu'!_2DA0802</definedName>
    <definedName name="So_Chu.Drop1">_2DA0802</definedName>
    <definedName name="So_Chu.Drop3" localSheetId="15">'B2 NSĐP 24 Het TG'!_2DA2001</definedName>
    <definedName name="So_Chu.Drop3" localSheetId="16">_2DA2001</definedName>
    <definedName name="So_Chu.Drop3" localSheetId="17">'B4 NSĐP Tang thu'!_2DA2001</definedName>
    <definedName name="So_Chu.Drop3">_2DA2001</definedName>
    <definedName name="so_chu.So_Xau" localSheetId="15">'B2 NSĐP 24 Het TG'!_2DA2002</definedName>
    <definedName name="so_chu.So_Xau" localSheetId="16">_2DA2002</definedName>
    <definedName name="so_chu.So_Xau" localSheetId="17">'B4 NSĐP Tang thu'!_2DA2002</definedName>
    <definedName name="so_chu.So_Xau">_2DA2002</definedName>
    <definedName name="So_Xau">#N/A</definedName>
    <definedName name="SOÁ_CTÖØ" localSheetId="15">#REF!</definedName>
    <definedName name="SOÁ_CTÖØ" localSheetId="16">#REF!</definedName>
    <definedName name="SOÁ_CTÖØ" localSheetId="17">#REF!</definedName>
    <definedName name="SOÁ_CTÖØ">#REF!</definedName>
    <definedName name="SOÁ_LÖÔÏNG" localSheetId="15">#REF!</definedName>
    <definedName name="SOÁ_LÖÔÏNG" localSheetId="17">#REF!</definedName>
    <definedName name="SOÁ_LÖÔÏNG">#REF!</definedName>
    <definedName name="soc3p" localSheetId="15">#REF!</definedName>
    <definedName name="soc3p" localSheetId="16">#REF!</definedName>
    <definedName name="soc3p" localSheetId="17">#REF!</definedName>
    <definedName name="soc3p" localSheetId="14">#REF!</definedName>
    <definedName name="soc3p" localSheetId="19">#REF!</definedName>
    <definedName name="soc3p" localSheetId="20">#REF!</definedName>
    <definedName name="soc3p">#REF!</definedName>
    <definedName name="soc3p_26" localSheetId="15">#REF!</definedName>
    <definedName name="soc3p_26" localSheetId="17">#REF!</definedName>
    <definedName name="soc3p_26">#REF!</definedName>
    <definedName name="soc3p_28" localSheetId="15">#REF!</definedName>
    <definedName name="soc3p_28" localSheetId="17">#REF!</definedName>
    <definedName name="soc3p_28">#REF!</definedName>
    <definedName name="soc3p_3">"$#REF!.$T$10"</definedName>
    <definedName name="sodo" localSheetId="15">#REF!</definedName>
    <definedName name="sodo" localSheetId="17">#REF!</definedName>
    <definedName name="sodo">#REF!</definedName>
    <definedName name="sodo_28" localSheetId="15">#REF!</definedName>
    <definedName name="sodo_28" localSheetId="17">#REF!</definedName>
    <definedName name="sodo_28">#REF!</definedName>
    <definedName name="sohieuthua" localSheetId="15">#REF!</definedName>
    <definedName name="sohieuthua" localSheetId="17">#REF!</definedName>
    <definedName name="sohieuthua">#REF!</definedName>
    <definedName name="sohieuthua_20" localSheetId="15">#REF!</definedName>
    <definedName name="sohieuthua_20" localSheetId="17">#REF!</definedName>
    <definedName name="sohieuthua_20">#REF!</definedName>
    <definedName name="sohieuthua_28" localSheetId="15">#REF!</definedName>
    <definedName name="sohieuthua_28" localSheetId="17">#REF!</definedName>
    <definedName name="sohieuthua_28">#REF!</definedName>
    <definedName name="soho" localSheetId="15">#REF!</definedName>
    <definedName name="soho" localSheetId="17">#REF!</definedName>
    <definedName name="soho">#REF!</definedName>
    <definedName name="soho_28" localSheetId="15">#REF!</definedName>
    <definedName name="soho_28" localSheetId="17">#REF!</definedName>
    <definedName name="soho_28">#REF!</definedName>
    <definedName name="Soi" localSheetId="15">#REF!</definedName>
    <definedName name="Soi" localSheetId="16">#REF!</definedName>
    <definedName name="Soi" localSheetId="17">#REF!</definedName>
    <definedName name="Soi" localSheetId="14">#REF!</definedName>
    <definedName name="Soi">#REF!</definedName>
    <definedName name="Soi_26" localSheetId="15">#REF!</definedName>
    <definedName name="Soi_26" localSheetId="17">#REF!</definedName>
    <definedName name="Soi_26">#REF!</definedName>
    <definedName name="Soi_28" localSheetId="15">#REF!</definedName>
    <definedName name="Soi_28" localSheetId="17">#REF!</definedName>
    <definedName name="Soi_28">#REF!</definedName>
    <definedName name="Soi_3">"$#REF!.$K$7"</definedName>
    <definedName name="Soi_HamYen">NA()</definedName>
    <definedName name="Soi_HamYen_26" localSheetId="15">#REF!</definedName>
    <definedName name="Soi_HamYen_26" localSheetId="17">#REF!</definedName>
    <definedName name="Soi_HamYen_26">#REF!</definedName>
    <definedName name="Soi_HamYen_28" localSheetId="15">#REF!</definedName>
    <definedName name="Soi_HamYen_28" localSheetId="17">#REF!</definedName>
    <definedName name="Soi_HamYen_28">#REF!</definedName>
    <definedName name="Soi_HamYen_3">NA()</definedName>
    <definedName name="Soichon" localSheetId="15">#REF!</definedName>
    <definedName name="Soichon" localSheetId="17">#REF!</definedName>
    <definedName name="Soichon">#REF!</definedName>
    <definedName name="Soichon_20" localSheetId="15">#REF!</definedName>
    <definedName name="Soichon_20" localSheetId="17">#REF!</definedName>
    <definedName name="Soichon_20">#REF!</definedName>
    <definedName name="Soichon_28" localSheetId="15">#REF!</definedName>
    <definedName name="Soichon_28" localSheetId="17">#REF!</definedName>
    <definedName name="Soichon_28">#REF!</definedName>
    <definedName name="soichon12">"$#REF!.$K$7"</definedName>
    <definedName name="soichon12_26" localSheetId="15">#REF!</definedName>
    <definedName name="soichon12_26" localSheetId="17">#REF!</definedName>
    <definedName name="soichon12_26">#REF!</definedName>
    <definedName name="soichon12_28" localSheetId="15">#REF!</definedName>
    <definedName name="soichon12_28" localSheetId="17">#REF!</definedName>
    <definedName name="soichon12_28">#REF!</definedName>
    <definedName name="soichon12_3">"$#REF!.$K$7"</definedName>
    <definedName name="soichon1x2" localSheetId="15">#REF!</definedName>
    <definedName name="soichon1x2" localSheetId="17">#REF!</definedName>
    <definedName name="soichon1x2">#REF!</definedName>
    <definedName name="soichon1x2_20" localSheetId="15">#REF!</definedName>
    <definedName name="soichon1x2_20" localSheetId="17">#REF!</definedName>
    <definedName name="soichon1x2_20">#REF!</definedName>
    <definedName name="soichon1x2_28" localSheetId="15">#REF!</definedName>
    <definedName name="soichon1x2_28" localSheetId="17">#REF!</definedName>
    <definedName name="soichon1x2_28">#REF!</definedName>
    <definedName name="soichon24">"$#REF!.$K$8"</definedName>
    <definedName name="soichon24_26" localSheetId="15">#REF!</definedName>
    <definedName name="soichon24_26" localSheetId="17">#REF!</definedName>
    <definedName name="soichon24_26">#REF!</definedName>
    <definedName name="soichon24_28" localSheetId="15">#REF!</definedName>
    <definedName name="soichon24_28" localSheetId="17">#REF!</definedName>
    <definedName name="soichon24_28">#REF!</definedName>
    <definedName name="soichon24_3">"$#REF!.$K$8"</definedName>
    <definedName name="Soichon2x4" localSheetId="15">#REF!</definedName>
    <definedName name="Soichon2x4" localSheetId="17">#REF!</definedName>
    <definedName name="Soichon2x4">#REF!</definedName>
    <definedName name="Soichon2x4_20" localSheetId="15">#REF!</definedName>
    <definedName name="Soichon2x4_20" localSheetId="17">#REF!</definedName>
    <definedName name="Soichon2x4_20">#REF!</definedName>
    <definedName name="Soichon2x4_28" localSheetId="15">#REF!</definedName>
    <definedName name="Soichon2x4_28" localSheetId="17">#REF!</definedName>
    <definedName name="Soichon2x4_28">#REF!</definedName>
    <definedName name="soichon46">"$#REF!.$K$9"</definedName>
    <definedName name="soichon46_26" localSheetId="15">#REF!</definedName>
    <definedName name="soichon46_26" localSheetId="17">#REF!</definedName>
    <definedName name="soichon46_26">#REF!</definedName>
    <definedName name="soichon46_28" localSheetId="15">#REF!</definedName>
    <definedName name="soichon46_28" localSheetId="17">#REF!</definedName>
    <definedName name="soichon46_28">#REF!</definedName>
    <definedName name="soichon46_3">"$#REF!.$K$9"</definedName>
    <definedName name="soichon4x6" localSheetId="15">#REF!</definedName>
    <definedName name="soichon4x6" localSheetId="17">#REF!</definedName>
    <definedName name="soichon4x6">#REF!</definedName>
    <definedName name="soichon4x6_28" localSheetId="15">#REF!</definedName>
    <definedName name="soichon4x6_28" localSheetId="17">#REF!</definedName>
    <definedName name="soichon4x6_28">#REF!</definedName>
    <definedName name="soigai" localSheetId="15">#REF!</definedName>
    <definedName name="soigai" localSheetId="17">#REF!</definedName>
    <definedName name="soigai">#REF!</definedName>
    <definedName name="SoilType" localSheetId="15">#REF!</definedName>
    <definedName name="SoilType" localSheetId="16">#REF!</definedName>
    <definedName name="SoilType" localSheetId="17">#REF!</definedName>
    <definedName name="SoilType" localSheetId="14">#REF!</definedName>
    <definedName name="SoilType" localSheetId="20">#REF!</definedName>
    <definedName name="SoilType">#REF!</definedName>
    <definedName name="SoilType_20" localSheetId="15">#REF!</definedName>
    <definedName name="SoilType_20" localSheetId="17">#REF!</definedName>
    <definedName name="SoilType_20">#REF!</definedName>
    <definedName name="SoilType_28" localSheetId="15">#REF!</definedName>
    <definedName name="SoilType_28" localSheetId="17">#REF!</definedName>
    <definedName name="SoilType_28">#REF!</definedName>
    <definedName name="Solan" localSheetId="15">#REF!</definedName>
    <definedName name="Solan" localSheetId="17">#REF!</definedName>
    <definedName name="Solan">#REF!</definedName>
    <definedName name="solieu" localSheetId="15">#REF!</definedName>
    <definedName name="solieu" localSheetId="17">#REF!</definedName>
    <definedName name="solieu">#REF!</definedName>
    <definedName name="SOLUONG" localSheetId="15">#REF!</definedName>
    <definedName name="SOLUONG" localSheetId="17">#REF!</definedName>
    <definedName name="SOLUONG">#REF!</definedName>
    <definedName name="soluongnhap" localSheetId="15">#REF!</definedName>
    <definedName name="soluongnhap" localSheetId="16">#REF!</definedName>
    <definedName name="soluongnhap" localSheetId="17">#REF!</definedName>
    <definedName name="soluongnhap" localSheetId="14">#REF!</definedName>
    <definedName name="soluongnhap" localSheetId="20">#REF!</definedName>
    <definedName name="soluongnhap">#REF!</definedName>
    <definedName name="son" localSheetId="15">#REF!</definedName>
    <definedName name="son" localSheetId="17">#REF!</definedName>
    <definedName name="son">#REF!</definedName>
    <definedName name="son_28" localSheetId="15">#REF!</definedName>
    <definedName name="son_28" localSheetId="17">#REF!</definedName>
    <definedName name="son_28">#REF!</definedName>
    <definedName name="sonduong">NA()</definedName>
    <definedName name="sonduong_26" localSheetId="15">#REF!</definedName>
    <definedName name="sonduong_26" localSheetId="17">#REF!</definedName>
    <definedName name="sonduong_26">#REF!</definedName>
    <definedName name="sonduong_28" localSheetId="15">#REF!</definedName>
    <definedName name="sonduong_28" localSheetId="17">#REF!</definedName>
    <definedName name="sonduong_28">#REF!</definedName>
    <definedName name="sonduong_3">NA()</definedName>
    <definedName name="sonphanquang" localSheetId="15">#REF!</definedName>
    <definedName name="sonphanquang" localSheetId="17">#REF!</definedName>
    <definedName name="sonphanquang">#REF!</definedName>
    <definedName name="SORT" localSheetId="15">#REF!</definedName>
    <definedName name="SORT" localSheetId="16">#REF!</definedName>
    <definedName name="SORT" localSheetId="17">#REF!</definedName>
    <definedName name="SORT" localSheetId="14">#REF!</definedName>
    <definedName name="SORT">#REF!</definedName>
    <definedName name="SORT_26" localSheetId="15">#REF!</definedName>
    <definedName name="SORT_26" localSheetId="17">#REF!</definedName>
    <definedName name="SORT_26">#REF!</definedName>
    <definedName name="SORT_28" localSheetId="15">#REF!</definedName>
    <definedName name="SORT_28" localSheetId="17">#REF!</definedName>
    <definedName name="SORT_28">#REF!</definedName>
    <definedName name="SORT_3">"$#REF!.$A$6:$AMJ$44"</definedName>
    <definedName name="SORT_AREA_1" localSheetId="15">#REF!</definedName>
    <definedName name="SORT_AREA_1" localSheetId="17">#REF!</definedName>
    <definedName name="SORT_AREA_1">#REF!</definedName>
    <definedName name="SORT_AREA_12" localSheetId="15">#REF!</definedName>
    <definedName name="SORT_AREA_12" localSheetId="17">#REF!</definedName>
    <definedName name="SORT_AREA_12">#REF!</definedName>
    <definedName name="SORT_AREA_2" localSheetId="15">#REF!</definedName>
    <definedName name="SORT_AREA_2" localSheetId="17">#REF!</definedName>
    <definedName name="SORT_AREA_2">#REF!</definedName>
    <definedName name="SORT_AREA_20" localSheetId="15">#REF!</definedName>
    <definedName name="SORT_AREA_20" localSheetId="17">#REF!</definedName>
    <definedName name="SORT_AREA_20">#REF!</definedName>
    <definedName name="SORT_AREA_25" localSheetId="15">#REF!</definedName>
    <definedName name="SORT_AREA_25" localSheetId="17">#REF!</definedName>
    <definedName name="SORT_AREA_25">#REF!</definedName>
    <definedName name="SORT_AREA_26" localSheetId="15">#REF!</definedName>
    <definedName name="SORT_AREA_26" localSheetId="17">#REF!</definedName>
    <definedName name="SORT_AREA_26">#REF!</definedName>
    <definedName name="SORT_AREA_28" localSheetId="15">#REF!</definedName>
    <definedName name="SORT_AREA_28" localSheetId="17">#REF!</definedName>
    <definedName name="SORT_AREA_28">#REF!</definedName>
    <definedName name="Sosanh2" localSheetId="15" hidden="1">{"'Sheet1'!$L$16"}</definedName>
    <definedName name="Sosanh2" localSheetId="16" hidden="1">{"'Sheet1'!$L$16"}</definedName>
    <definedName name="Sosanh2" localSheetId="17" hidden="1">{"'Sheet1'!$L$16"}</definedName>
    <definedName name="Sosanh2" localSheetId="14" hidden="1">{"'Sheet1'!$L$16"}</definedName>
    <definedName name="Sosanh2" hidden="1">{"'Sheet1'!$L$16"}</definedName>
    <definedName name="Sothutu" localSheetId="15">#REF!</definedName>
    <definedName name="Sothutu" localSheetId="16">#REF!</definedName>
    <definedName name="Sothutu" localSheetId="17">#REF!</definedName>
    <definedName name="Sothutu" localSheetId="14">#REF!</definedName>
    <definedName name="Sothutu">#REF!</definedName>
    <definedName name="Sothutu_20" localSheetId="15">#REF!</definedName>
    <definedName name="Sothutu_20" localSheetId="17">#REF!</definedName>
    <definedName name="Sothutu_20">#REF!</definedName>
    <definedName name="Sothutu_28" localSheetId="15">#REF!</definedName>
    <definedName name="Sothutu_28" localSheetId="17">#REF!</definedName>
    <definedName name="Sothutu_28">#REF!</definedName>
    <definedName name="SOTIEN" localSheetId="15">#REF!</definedName>
    <definedName name="SOTIEN" localSheetId="17">#REF!</definedName>
    <definedName name="SOTIEN">#REF!</definedName>
    <definedName name="SOTIEN_BKTC" localSheetId="15">#REF!</definedName>
    <definedName name="SOTIEN_BKTC" localSheetId="17">#REF!</definedName>
    <definedName name="SOTIEN_BKTC">#REF!</definedName>
    <definedName name="SOTIEN_BKTC_20" localSheetId="15">#REF!</definedName>
    <definedName name="SOTIEN_BKTC_20" localSheetId="17">#REF!</definedName>
    <definedName name="SOTIEN_BKTC_20">#REF!</definedName>
    <definedName name="SOTIEN_BKTC_28" localSheetId="15">#REF!</definedName>
    <definedName name="SOTIEN_BKTC_28" localSheetId="17">#REF!</definedName>
    <definedName name="SOTIEN_BKTC_28">#REF!</definedName>
    <definedName name="SOTIEN_NK_TB" localSheetId="15">#REF!</definedName>
    <definedName name="SOTIEN_NK_TB" localSheetId="17">#REF!</definedName>
    <definedName name="SOTIEN_NK_TB">#REF!</definedName>
    <definedName name="SP">NA()</definedName>
    <definedName name="SP_26" localSheetId="15">#REF!</definedName>
    <definedName name="SP_26" localSheetId="17">#REF!</definedName>
    <definedName name="SP_26">#REF!</definedName>
    <definedName name="SP_28" localSheetId="15">#REF!</definedName>
    <definedName name="SP_28" localSheetId="17">#REF!</definedName>
    <definedName name="SP_28">#REF!</definedName>
    <definedName name="sp_bq" localSheetId="15">#REF!</definedName>
    <definedName name="sp_bq" localSheetId="17">#REF!</definedName>
    <definedName name="sp_bq">#REF!</definedName>
    <definedName name="sp_bv" localSheetId="15">#REF!</definedName>
    <definedName name="sp_bv" localSheetId="17">#REF!</definedName>
    <definedName name="sp_bv">#REF!</definedName>
    <definedName name="sp_ck" localSheetId="15">#REF!</definedName>
    <definedName name="sp_ck" localSheetId="17">#REF!</definedName>
    <definedName name="sp_ck">#REF!</definedName>
    <definedName name="sp_d1" localSheetId="15">#REF!</definedName>
    <definedName name="sp_d1" localSheetId="17">#REF!</definedName>
    <definedName name="sp_d1">#REF!</definedName>
    <definedName name="sp_d2" localSheetId="15">#REF!</definedName>
    <definedName name="sp_d2" localSheetId="17">#REF!</definedName>
    <definedName name="sp_d2">#REF!</definedName>
    <definedName name="sp_d3" localSheetId="15">#REF!</definedName>
    <definedName name="sp_d3" localSheetId="17">#REF!</definedName>
    <definedName name="sp_d3">#REF!</definedName>
    <definedName name="sp_dl" localSheetId="15">#REF!</definedName>
    <definedName name="sp_dl" localSheetId="17">#REF!</definedName>
    <definedName name="sp_dl">#REF!</definedName>
    <definedName name="sp_kcs" localSheetId="15">#REF!</definedName>
    <definedName name="sp_kcs" localSheetId="17">#REF!</definedName>
    <definedName name="sp_kcs">#REF!</definedName>
    <definedName name="sp_nb" localSheetId="15">#REF!</definedName>
    <definedName name="sp_nb" localSheetId="17">#REF!</definedName>
    <definedName name="sp_nb">#REF!</definedName>
    <definedName name="sp_ngio" localSheetId="15">#REF!</definedName>
    <definedName name="sp_ngio" localSheetId="17">#REF!</definedName>
    <definedName name="sp_ngio">#REF!</definedName>
    <definedName name="sp_nv" localSheetId="15">#REF!</definedName>
    <definedName name="sp_nv" localSheetId="17">#REF!</definedName>
    <definedName name="sp_nv">#REF!</definedName>
    <definedName name="sp_t3" localSheetId="15">#REF!</definedName>
    <definedName name="sp_t3" localSheetId="17">#REF!</definedName>
    <definedName name="sp_t3">#REF!</definedName>
    <definedName name="sp_t4" localSheetId="15">#REF!</definedName>
    <definedName name="sp_t4" localSheetId="17">#REF!</definedName>
    <definedName name="sp_t4">#REF!</definedName>
    <definedName name="sp_t5" localSheetId="15">#REF!</definedName>
    <definedName name="sp_t5" localSheetId="17">#REF!</definedName>
    <definedName name="sp_t5">#REF!</definedName>
    <definedName name="sp_t6" localSheetId="15">#REF!</definedName>
    <definedName name="sp_t6" localSheetId="17">#REF!</definedName>
    <definedName name="sp_t6">#REF!</definedName>
    <definedName name="sp_tc" localSheetId="15">#REF!</definedName>
    <definedName name="sp_tc" localSheetId="17">#REF!</definedName>
    <definedName name="sp_tc">#REF!</definedName>
    <definedName name="sp_tm" localSheetId="15">#REF!</definedName>
    <definedName name="sp_tm" localSheetId="17">#REF!</definedName>
    <definedName name="sp_tm">#REF!</definedName>
    <definedName name="sp_vs" localSheetId="15">#REF!</definedName>
    <definedName name="sp_vs" localSheetId="17">#REF!</definedName>
    <definedName name="sp_vs">#REF!</definedName>
    <definedName name="sp_xh" localSheetId="15">#REF!</definedName>
    <definedName name="sp_xh" localSheetId="17">#REF!</definedName>
    <definedName name="sp_xh">#REF!</definedName>
    <definedName name="Spanner_Auto_File">"C:\My Documents\tinh cdo.x2a"</definedName>
    <definedName name="SPEC" localSheetId="15">#REF!</definedName>
    <definedName name="SPEC" localSheetId="16">#REF!</definedName>
    <definedName name="SPEC" localSheetId="17">#REF!</definedName>
    <definedName name="SPEC" localSheetId="14">#REF!</definedName>
    <definedName name="SPEC" localSheetId="19">#REF!</definedName>
    <definedName name="SPEC" localSheetId="20">#REF!</definedName>
    <definedName name="SPEC">#REF!</definedName>
    <definedName name="SPEC_26" localSheetId="15">#REF!</definedName>
    <definedName name="SPEC_26" localSheetId="17">#REF!</definedName>
    <definedName name="SPEC_26">#REF!</definedName>
    <definedName name="SPEC_28" localSheetId="15">#REF!</definedName>
    <definedName name="SPEC_28" localSheetId="17">#REF!</definedName>
    <definedName name="SPEC_28">#REF!</definedName>
    <definedName name="SPEC_3">"$#REF!.$E$79"</definedName>
    <definedName name="SpecialPrice" localSheetId="15" hidden="1">#REF!</definedName>
    <definedName name="SpecialPrice" localSheetId="16" hidden="1">#REF!</definedName>
    <definedName name="SpecialPrice" localSheetId="17" hidden="1">#REF!</definedName>
    <definedName name="SpecialPrice" localSheetId="14" hidden="1">#REF!</definedName>
    <definedName name="SpecialPrice" hidden="1">#REF!</definedName>
    <definedName name="SPECSUMMARY" localSheetId="15">#REF!</definedName>
    <definedName name="SPECSUMMARY" localSheetId="16">#REF!</definedName>
    <definedName name="SPECSUMMARY" localSheetId="17">#REF!</definedName>
    <definedName name="SPECSUMMARY" localSheetId="14">#REF!</definedName>
    <definedName name="SPECSUMMARY" localSheetId="19">#REF!</definedName>
    <definedName name="SPECSUMMARY" localSheetId="20">#REF!</definedName>
    <definedName name="SPECSUMMARY">#REF!</definedName>
    <definedName name="SPECSUMMARY_26" localSheetId="15">#REF!</definedName>
    <definedName name="SPECSUMMARY_26" localSheetId="17">#REF!</definedName>
    <definedName name="SPECSUMMARY_26">#REF!</definedName>
    <definedName name="SPECSUMMARY_28" localSheetId="15">#REF!</definedName>
    <definedName name="SPECSUMMARY_28" localSheetId="17">#REF!</definedName>
    <definedName name="SPECSUMMARY_28">#REF!</definedName>
    <definedName name="SPECSUMMARY_3">"$#REF!.$D$18:$O$305"</definedName>
    <definedName name="spk1p">"$#REF!.#REF!$#REF!"</definedName>
    <definedName name="spk1p_26" localSheetId="15">#REF!</definedName>
    <definedName name="spk1p_26" localSheetId="17">#REF!</definedName>
    <definedName name="spk1p_26">#REF!</definedName>
    <definedName name="spk1p_28" localSheetId="15">#REF!</definedName>
    <definedName name="spk1p_28" localSheetId="17">#REF!</definedName>
    <definedName name="spk1p_28">#REF!</definedName>
    <definedName name="spk1p_3">"$#REF!.#REF!$#REF!"</definedName>
    <definedName name="spk3p">NA()</definedName>
    <definedName name="spk3p_26" localSheetId="15">#REF!</definedName>
    <definedName name="spk3p_26" localSheetId="17">#REF!</definedName>
    <definedName name="spk3p_26">#REF!</definedName>
    <definedName name="spk3p_28" localSheetId="15">#REF!</definedName>
    <definedName name="spk3p_28" localSheetId="17">#REF!</definedName>
    <definedName name="spk3p_28">#REF!</definedName>
    <definedName name="spk3p_3">NA()</definedName>
    <definedName name="SQ" localSheetId="15">#REF!</definedName>
    <definedName name="SQ" localSheetId="17">#REF!</definedName>
    <definedName name="SQ">#REF!</definedName>
    <definedName name="SQ_28" localSheetId="15">#REF!</definedName>
    <definedName name="SQ_28" localSheetId="17">#REF!</definedName>
    <definedName name="SQ_28">#REF!</definedName>
    <definedName name="SRT" localSheetId="15">#REF!</definedName>
    <definedName name="SRT" localSheetId="17">#REF!</definedName>
    <definedName name="SRT">#REF!</definedName>
    <definedName name="SRT_20" localSheetId="15">#REF!</definedName>
    <definedName name="SRT_20" localSheetId="17">#REF!</definedName>
    <definedName name="SRT_20">#REF!</definedName>
    <definedName name="SRT_28" localSheetId="15">#REF!</definedName>
    <definedName name="SRT_28" localSheetId="17">#REF!</definedName>
    <definedName name="SRT_28">#REF!</definedName>
    <definedName name="SS" localSheetId="15" hidden="1">{"'Sheet1'!$L$16"}</definedName>
    <definedName name="SS" localSheetId="16" hidden="1">{"'Sheet1'!$L$16"}</definedName>
    <definedName name="SS" localSheetId="17" hidden="1">{"'Sheet1'!$L$16"}</definedName>
    <definedName name="SS" localSheetId="14" hidden="1">{"'Sheet1'!$L$16"}</definedName>
    <definedName name="SS" hidden="1">{"'Sheet1'!$L$16"}</definedName>
    <definedName name="ßn2139" localSheetId="15">#REF!</definedName>
    <definedName name="ßn2139" localSheetId="17">#REF!</definedName>
    <definedName name="ßn2139">#REF!</definedName>
    <definedName name="ßn2139_28" localSheetId="15">#REF!</definedName>
    <definedName name="ßn2139_28" localSheetId="17">#REF!</definedName>
    <definedName name="ßn2139_28">#REF!</definedName>
    <definedName name="sss" localSheetId="15">#REF!</definedName>
    <definedName name="sss" localSheetId="17">#REF!</definedName>
    <definedName name="sss">#REF!</definedName>
    <definedName name="ssssssss" localSheetId="15" hidden="1">{"'Sheet1'!$L$16"}</definedName>
    <definedName name="ssssssss" localSheetId="16" hidden="1">{"'Sheet1'!$L$16"}</definedName>
    <definedName name="ssssssss" localSheetId="17" hidden="1">{"'Sheet1'!$L$16"}</definedName>
    <definedName name="ssssssss" localSheetId="14" hidden="1">{"'Sheet1'!$L$16"}</definedName>
    <definedName name="ssssssss" hidden="1">{"'Sheet1'!$L$16"}</definedName>
    <definedName name="ssssssssssssssssssss" localSheetId="15">#REF!</definedName>
    <definedName name="ssssssssssssssssssss" localSheetId="16">#REF!</definedName>
    <definedName name="ssssssssssssssssssss" localSheetId="17">#REF!</definedName>
    <definedName name="ssssssssssssssssssss" localSheetId="14">#REF!</definedName>
    <definedName name="ssssssssssssssssssss" localSheetId="20">#REF!</definedName>
    <definedName name="ssssssssssssssssssss">#REF!</definedName>
    <definedName name="ST" localSheetId="15">#REF!</definedName>
    <definedName name="ST" localSheetId="16">#REF!</definedName>
    <definedName name="ST" localSheetId="17">#REF!</definedName>
    <definedName name="ST" localSheetId="14">#REF!</definedName>
    <definedName name="ST" localSheetId="20">#REF!</definedName>
    <definedName name="ST">#REF!</definedName>
    <definedName name="ST_20" localSheetId="15">#REF!</definedName>
    <definedName name="ST_20" localSheetId="17">#REF!</definedName>
    <definedName name="ST_20">#REF!</definedName>
    <definedName name="ST_28" localSheetId="15">#REF!</definedName>
    <definedName name="ST_28" localSheetId="17">#REF!</definedName>
    <definedName name="ST_28">#REF!</definedName>
    <definedName name="st1p" localSheetId="15">#REF!</definedName>
    <definedName name="st1p" localSheetId="17">#REF!</definedName>
    <definedName name="st1p">#REF!</definedName>
    <definedName name="st1p_20" localSheetId="15">#REF!</definedName>
    <definedName name="st1p_20" localSheetId="17">#REF!</definedName>
    <definedName name="st1p_20">#REF!</definedName>
    <definedName name="st1p_28" localSheetId="15">#REF!</definedName>
    <definedName name="st1p_28" localSheetId="17">#REF!</definedName>
    <definedName name="st1p_28">#REF!</definedName>
    <definedName name="st3p" localSheetId="15">#REF!</definedName>
    <definedName name="st3p" localSheetId="17">#REF!</definedName>
    <definedName name="st3p">#REF!</definedName>
    <definedName name="st3p_26" localSheetId="15">#REF!</definedName>
    <definedName name="st3p_26" localSheetId="17">#REF!</definedName>
    <definedName name="st3p_26">#REF!</definedName>
    <definedName name="st3p_28" localSheetId="15">#REF!</definedName>
    <definedName name="st3p_28" localSheetId="17">#REF!</definedName>
    <definedName name="st3p_28">#REF!</definedName>
    <definedName name="st3p_3">NA()</definedName>
    <definedName name="start" localSheetId="15">#REF!</definedName>
    <definedName name="start" localSheetId="16">#REF!</definedName>
    <definedName name="start" localSheetId="17">#REF!</definedName>
    <definedName name="start" localSheetId="14">#REF!</definedName>
    <definedName name="start">#REF!</definedName>
    <definedName name="Start_1" localSheetId="15">#REF!</definedName>
    <definedName name="Start_1" localSheetId="16">#REF!</definedName>
    <definedName name="Start_1" localSheetId="17">#REF!</definedName>
    <definedName name="Start_1" localSheetId="14">#REF!</definedName>
    <definedName name="Start_1" localSheetId="19">#REF!</definedName>
    <definedName name="Start_1" localSheetId="20">#REF!</definedName>
    <definedName name="Start_1">#REF!</definedName>
    <definedName name="Start_1_26" localSheetId="15">#REF!</definedName>
    <definedName name="Start_1_26" localSheetId="17">#REF!</definedName>
    <definedName name="Start_1_26">#REF!</definedName>
    <definedName name="Start_1_28" localSheetId="15">#REF!</definedName>
    <definedName name="Start_1_28" localSheetId="17">#REF!</definedName>
    <definedName name="Start_1_28">#REF!</definedName>
    <definedName name="Start_1_3">"$#REF!.$F$9"</definedName>
    <definedName name="Start_10" localSheetId="15">#REF!</definedName>
    <definedName name="Start_10" localSheetId="16">#REF!</definedName>
    <definedName name="Start_10" localSheetId="17">#REF!</definedName>
    <definedName name="Start_10" localSheetId="14">#REF!</definedName>
    <definedName name="Start_10" localSheetId="19">#REF!</definedName>
    <definedName name="Start_10" localSheetId="20">#REF!</definedName>
    <definedName name="Start_10">#REF!</definedName>
    <definedName name="Start_10_26" localSheetId="15">#REF!</definedName>
    <definedName name="Start_10_26" localSheetId="17">#REF!</definedName>
    <definedName name="Start_10_26">#REF!</definedName>
    <definedName name="Start_10_28" localSheetId="15">#REF!</definedName>
    <definedName name="Start_10_28" localSheetId="17">#REF!</definedName>
    <definedName name="Start_10_28">#REF!</definedName>
    <definedName name="Start_10_3">"$#REF!.$K$36"</definedName>
    <definedName name="Start_11" localSheetId="15">#REF!</definedName>
    <definedName name="Start_11" localSheetId="16">#REF!</definedName>
    <definedName name="Start_11" localSheetId="17">#REF!</definedName>
    <definedName name="Start_11" localSheetId="14">#REF!</definedName>
    <definedName name="Start_11" localSheetId="19">#REF!</definedName>
    <definedName name="Start_11" localSheetId="20">#REF!</definedName>
    <definedName name="Start_11">#REF!</definedName>
    <definedName name="Start_11_26" localSheetId="15">#REF!</definedName>
    <definedName name="Start_11_26" localSheetId="17">#REF!</definedName>
    <definedName name="Start_11_26">#REF!</definedName>
    <definedName name="Start_11_28" localSheetId="15">#REF!</definedName>
    <definedName name="Start_11_28" localSheetId="17">#REF!</definedName>
    <definedName name="Start_11_28">#REF!</definedName>
    <definedName name="Start_11_3">"$#REF!.$G$39"</definedName>
    <definedName name="Start_12" localSheetId="15">#REF!</definedName>
    <definedName name="Start_12" localSheetId="16">#REF!</definedName>
    <definedName name="Start_12" localSheetId="17">#REF!</definedName>
    <definedName name="Start_12" localSheetId="14">#REF!</definedName>
    <definedName name="Start_12" localSheetId="19">#REF!</definedName>
    <definedName name="Start_12" localSheetId="20">#REF!</definedName>
    <definedName name="Start_12">#REF!</definedName>
    <definedName name="Start_12_26" localSheetId="15">#REF!</definedName>
    <definedName name="Start_12_26" localSheetId="17">#REF!</definedName>
    <definedName name="Start_12_26">#REF!</definedName>
    <definedName name="Start_12_28" localSheetId="15">#REF!</definedName>
    <definedName name="Start_12_28" localSheetId="17">#REF!</definedName>
    <definedName name="Start_12_28">#REF!</definedName>
    <definedName name="Start_12_3">"$#REF!.$H$42"</definedName>
    <definedName name="Start_13" localSheetId="15">#REF!</definedName>
    <definedName name="Start_13" localSheetId="16">#REF!</definedName>
    <definedName name="Start_13" localSheetId="17">#REF!</definedName>
    <definedName name="Start_13" localSheetId="14">#REF!</definedName>
    <definedName name="Start_13" localSheetId="19">#REF!</definedName>
    <definedName name="Start_13" localSheetId="20">#REF!</definedName>
    <definedName name="Start_13">#REF!</definedName>
    <definedName name="Start_13_26" localSheetId="15">#REF!</definedName>
    <definedName name="Start_13_26" localSheetId="17">#REF!</definedName>
    <definedName name="Start_13_26">#REF!</definedName>
    <definedName name="Start_13_28" localSheetId="15">#REF!</definedName>
    <definedName name="Start_13_28" localSheetId="17">#REF!</definedName>
    <definedName name="Start_13_28">#REF!</definedName>
    <definedName name="Start_13_3">"$#REF!.$K$45"</definedName>
    <definedName name="Start_2" localSheetId="15">#REF!</definedName>
    <definedName name="Start_2" localSheetId="16">#REF!</definedName>
    <definedName name="Start_2" localSheetId="17">#REF!</definedName>
    <definedName name="Start_2" localSheetId="14">#REF!</definedName>
    <definedName name="Start_2" localSheetId="19">#REF!</definedName>
    <definedName name="Start_2" localSheetId="20">#REF!</definedName>
    <definedName name="Start_2">#REF!</definedName>
    <definedName name="Start_2_26" localSheetId="15">#REF!</definedName>
    <definedName name="Start_2_26" localSheetId="17">#REF!</definedName>
    <definedName name="Start_2_26">#REF!</definedName>
    <definedName name="Start_2_28" localSheetId="15">#REF!</definedName>
    <definedName name="Start_2_28" localSheetId="17">#REF!</definedName>
    <definedName name="Start_2_28">#REF!</definedName>
    <definedName name="Start_2_3">"$#REF!.$K$12"</definedName>
    <definedName name="start_20" localSheetId="15">#REF!</definedName>
    <definedName name="start_20" localSheetId="17">#REF!</definedName>
    <definedName name="start_20">#REF!</definedName>
    <definedName name="start_28" localSheetId="15">#REF!</definedName>
    <definedName name="start_28" localSheetId="17">#REF!</definedName>
    <definedName name="start_28">#REF!</definedName>
    <definedName name="Start_3" localSheetId="15">#REF!</definedName>
    <definedName name="Start_3" localSheetId="16">#REF!</definedName>
    <definedName name="Start_3" localSheetId="17">#REF!</definedName>
    <definedName name="Start_3" localSheetId="14">#REF!</definedName>
    <definedName name="Start_3" localSheetId="19">#REF!</definedName>
    <definedName name="Start_3" localSheetId="20">#REF!</definedName>
    <definedName name="Start_3">#REF!</definedName>
    <definedName name="Start_3_26" localSheetId="15">#REF!</definedName>
    <definedName name="Start_3_26" localSheetId="17">#REF!</definedName>
    <definedName name="Start_3_26">#REF!</definedName>
    <definedName name="Start_3_28" localSheetId="15">#REF!</definedName>
    <definedName name="Start_3_28" localSheetId="17">#REF!</definedName>
    <definedName name="Start_3_28">#REF!</definedName>
    <definedName name="Start_3_3">"$#REF!.$H$15"</definedName>
    <definedName name="Start_4" localSheetId="15">#REF!</definedName>
    <definedName name="Start_4" localSheetId="16">#REF!</definedName>
    <definedName name="Start_4" localSheetId="17">#REF!</definedName>
    <definedName name="Start_4" localSheetId="14">#REF!</definedName>
    <definedName name="Start_4" localSheetId="19">#REF!</definedName>
    <definedName name="Start_4" localSheetId="20">#REF!</definedName>
    <definedName name="Start_4">#REF!</definedName>
    <definedName name="Start_4_26" localSheetId="15">#REF!</definedName>
    <definedName name="Start_4_26" localSheetId="17">#REF!</definedName>
    <definedName name="Start_4_26">#REF!</definedName>
    <definedName name="Start_4_28" localSheetId="15">#REF!</definedName>
    <definedName name="Start_4_28" localSheetId="17">#REF!</definedName>
    <definedName name="Start_4_28">#REF!</definedName>
    <definedName name="Start_4_3">"$#REF!.$G$18"</definedName>
    <definedName name="Start_5" localSheetId="15">#REF!</definedName>
    <definedName name="Start_5" localSheetId="16">#REF!</definedName>
    <definedName name="Start_5" localSheetId="17">#REF!</definedName>
    <definedName name="Start_5" localSheetId="14">#REF!</definedName>
    <definedName name="Start_5" localSheetId="19">#REF!</definedName>
    <definedName name="Start_5" localSheetId="20">#REF!</definedName>
    <definedName name="Start_5">#REF!</definedName>
    <definedName name="Start_5_26" localSheetId="15">#REF!</definedName>
    <definedName name="Start_5_26" localSheetId="17">#REF!</definedName>
    <definedName name="Start_5_26">#REF!</definedName>
    <definedName name="Start_5_28" localSheetId="15">#REF!</definedName>
    <definedName name="Start_5_28" localSheetId="17">#REF!</definedName>
    <definedName name="Start_5_28">#REF!</definedName>
    <definedName name="Start_5_3">"$#REF!.$J$21"</definedName>
    <definedName name="Start_6" localSheetId="15">#REF!</definedName>
    <definedName name="Start_6" localSheetId="16">#REF!</definedName>
    <definedName name="Start_6" localSheetId="17">#REF!</definedName>
    <definedName name="Start_6" localSheetId="14">#REF!</definedName>
    <definedName name="Start_6" localSheetId="19">#REF!</definedName>
    <definedName name="Start_6" localSheetId="20">#REF!</definedName>
    <definedName name="Start_6">#REF!</definedName>
    <definedName name="Start_6_26" localSheetId="15">#REF!</definedName>
    <definedName name="Start_6_26" localSheetId="17">#REF!</definedName>
    <definedName name="Start_6_26">#REF!</definedName>
    <definedName name="Start_6_28" localSheetId="15">#REF!</definedName>
    <definedName name="Start_6_28" localSheetId="17">#REF!</definedName>
    <definedName name="Start_6_28">#REF!</definedName>
    <definedName name="Start_6_3">"$#REF!.$L$24"</definedName>
    <definedName name="Start_7" localSheetId="15">#REF!</definedName>
    <definedName name="Start_7" localSheetId="16">#REF!</definedName>
    <definedName name="Start_7" localSheetId="17">#REF!</definedName>
    <definedName name="Start_7" localSheetId="14">#REF!</definedName>
    <definedName name="Start_7" localSheetId="19">#REF!</definedName>
    <definedName name="Start_7" localSheetId="20">#REF!</definedName>
    <definedName name="Start_7">#REF!</definedName>
    <definedName name="Start_7_26" localSheetId="15">#REF!</definedName>
    <definedName name="Start_7_26" localSheetId="17">#REF!</definedName>
    <definedName name="Start_7_26">#REF!</definedName>
    <definedName name="Start_7_28" localSheetId="15">#REF!</definedName>
    <definedName name="Start_7_28" localSheetId="17">#REF!</definedName>
    <definedName name="Start_7_28">#REF!</definedName>
    <definedName name="Start_7_3">"$#REF!.$L$27"</definedName>
    <definedName name="Start_8" localSheetId="15">#REF!</definedName>
    <definedName name="Start_8" localSheetId="16">#REF!</definedName>
    <definedName name="Start_8" localSheetId="17">#REF!</definedName>
    <definedName name="Start_8" localSheetId="14">#REF!</definedName>
    <definedName name="Start_8" localSheetId="19">#REF!</definedName>
    <definedName name="Start_8" localSheetId="20">#REF!</definedName>
    <definedName name="Start_8">#REF!</definedName>
    <definedName name="Start_8_26" localSheetId="15">#REF!</definedName>
    <definedName name="Start_8_26" localSheetId="17">#REF!</definedName>
    <definedName name="Start_8_26">#REF!</definedName>
    <definedName name="Start_8_28" localSheetId="15">#REF!</definedName>
    <definedName name="Start_8_28" localSheetId="17">#REF!</definedName>
    <definedName name="Start_8_28">#REF!</definedName>
    <definedName name="Start_8_3">"$#REF!.$F$30"</definedName>
    <definedName name="Start_9" localSheetId="15">#REF!</definedName>
    <definedName name="Start_9" localSheetId="16">#REF!</definedName>
    <definedName name="Start_9" localSheetId="17">#REF!</definedName>
    <definedName name="Start_9" localSheetId="14">#REF!</definedName>
    <definedName name="Start_9" localSheetId="19">#REF!</definedName>
    <definedName name="Start_9" localSheetId="20">#REF!</definedName>
    <definedName name="Start_9">#REF!</definedName>
    <definedName name="Start_9_26" localSheetId="15">#REF!</definedName>
    <definedName name="Start_9_26" localSheetId="17">#REF!</definedName>
    <definedName name="Start_9_26">#REF!</definedName>
    <definedName name="Start_9_28" localSheetId="15">#REF!</definedName>
    <definedName name="Start_9_28" localSheetId="17">#REF!</definedName>
    <definedName name="Start_9_28">#REF!</definedName>
    <definedName name="Start_9_3">"$#REF!.$K$33"</definedName>
    <definedName name="State" localSheetId="15">#REF!</definedName>
    <definedName name="State" localSheetId="17">#REF!</definedName>
    <definedName name="State">#REF!</definedName>
    <definedName name="State_20" localSheetId="15">#REF!</definedName>
    <definedName name="State_20" localSheetId="17">#REF!</definedName>
    <definedName name="State_20">#REF!</definedName>
    <definedName name="State_28" localSheetId="15">#REF!</definedName>
    <definedName name="State_28" localSheetId="17">#REF!</definedName>
    <definedName name="State_28">#REF!</definedName>
    <definedName name="StateRegion" localSheetId="15">#REF!</definedName>
    <definedName name="StateRegion" localSheetId="17">#REF!</definedName>
    <definedName name="StateRegion">#REF!</definedName>
    <definedName name="StateRegion_20" localSheetId="15">#REF!</definedName>
    <definedName name="StateRegion_20" localSheetId="17">#REF!</definedName>
    <definedName name="StateRegion_20">#REF!</definedName>
    <definedName name="StateRegion_28" localSheetId="15">#REF!</definedName>
    <definedName name="StateRegion_28" localSheetId="17">#REF!</definedName>
    <definedName name="StateRegion_28">#REF!</definedName>
    <definedName name="Stc" localSheetId="15">#REF!</definedName>
    <definedName name="Stc" localSheetId="17">#REF!</definedName>
    <definedName name="Stc">#REF!</definedName>
    <definedName name="Stc_28" localSheetId="15">#REF!</definedName>
    <definedName name="Stc_28" localSheetId="17">#REF!</definedName>
    <definedName name="Stc_28">#REF!</definedName>
    <definedName name="std" localSheetId="15">#REF!</definedName>
    <definedName name="std" localSheetId="17">#REF!</definedName>
    <definedName name="std">#REF!</definedName>
    <definedName name="std_28" localSheetId="15">#REF!</definedName>
    <definedName name="std_28" localSheetId="17">#REF!</definedName>
    <definedName name="std_28">#REF!</definedName>
    <definedName name="STIEN" localSheetId="15">#REF!</definedName>
    <definedName name="STIEN" localSheetId="17">#REF!</definedName>
    <definedName name="STIEN">#REF!</definedName>
    <definedName name="str" localSheetId="15">#REF!</definedName>
    <definedName name="str" localSheetId="17">#REF!</definedName>
    <definedName name="str">#REF!</definedName>
    <definedName name="STRES_MiD" localSheetId="15">#REF!</definedName>
    <definedName name="STRES_MiD" localSheetId="17">#REF!</definedName>
    <definedName name="STRES_MiD">#REF!</definedName>
    <definedName name="STRES_MiD_28" localSheetId="15">#REF!</definedName>
    <definedName name="STRES_MiD_28" localSheetId="17">#REF!</definedName>
    <definedName name="STRES_MiD_28">#REF!</definedName>
    <definedName name="struc_analy" localSheetId="15">#REF!</definedName>
    <definedName name="struc_analy" localSheetId="17">#REF!</definedName>
    <definedName name="struc_analy">#REF!</definedName>
    <definedName name="struc_analy_20" localSheetId="15">#REF!</definedName>
    <definedName name="struc_analy_20" localSheetId="17">#REF!</definedName>
    <definedName name="struc_analy_20">#REF!</definedName>
    <definedName name="struc_analy_28" localSheetId="15">#REF!</definedName>
    <definedName name="struc_analy_28" localSheetId="17">#REF!</definedName>
    <definedName name="struc_analy_28">#REF!</definedName>
    <definedName name="stsd" localSheetId="15">#REF!</definedName>
    <definedName name="stsd" localSheetId="17">#REF!</definedName>
    <definedName name="stsd">#REF!</definedName>
    <definedName name="stsd_28" localSheetId="15">#REF!</definedName>
    <definedName name="stsd_28" localSheetId="17">#REF!</definedName>
    <definedName name="stsd_28">#REF!</definedName>
    <definedName name="Stt" localSheetId="15">#REF!</definedName>
    <definedName name="Stt" localSheetId="16">#REF!</definedName>
    <definedName name="Stt" localSheetId="17">#REF!</definedName>
    <definedName name="Stt" localSheetId="14">#REF!</definedName>
    <definedName name="Stt">#REF!</definedName>
    <definedName name="Stt_20" localSheetId="15">#REF!</definedName>
    <definedName name="Stt_20" localSheetId="17">#REF!</definedName>
    <definedName name="Stt_20">#REF!</definedName>
    <definedName name="Stt_28" localSheetId="15">#REF!</definedName>
    <definedName name="Stt_28" localSheetId="17">#REF!</definedName>
    <definedName name="Stt_28">#REF!</definedName>
    <definedName name="SU" localSheetId="15">#REF!</definedName>
    <definedName name="SU" localSheetId="17">#REF!</definedName>
    <definedName name="SU">#REF!</definedName>
    <definedName name="SU_26" localSheetId="15">#REF!</definedName>
    <definedName name="SU_26" localSheetId="17">#REF!</definedName>
    <definedName name="SU_26">#REF!</definedName>
    <definedName name="SU_28" localSheetId="15">#REF!</definedName>
    <definedName name="SU_28" localSheetId="17">#REF!</definedName>
    <definedName name="SU_28">#REF!</definedName>
    <definedName name="SU_3">"$#REF!.$E$50:$E$129"</definedName>
    <definedName name="su12_26" localSheetId="15">#REF!</definedName>
    <definedName name="su12_26" localSheetId="17">#REF!</definedName>
    <definedName name="su12_26">#REF!</definedName>
    <definedName name="su12_28" localSheetId="15">#REF!</definedName>
    <definedName name="su12_28" localSheetId="17">#REF!</definedName>
    <definedName name="su12_28">#REF!</definedName>
    <definedName name="Su70_26" localSheetId="15">#REF!</definedName>
    <definedName name="Su70_26" localSheetId="17">#REF!</definedName>
    <definedName name="Su70_26">#REF!</definedName>
    <definedName name="Su70_28" localSheetId="15">#REF!</definedName>
    <definedName name="Su70_28" localSheetId="17">#REF!</definedName>
    <definedName name="Su70_28">#REF!</definedName>
    <definedName name="Sua" localSheetId="15">BlankMacro1</definedName>
    <definedName name="Sua" localSheetId="16">BlankMacro1</definedName>
    <definedName name="Sua" localSheetId="17">BlankMacro1</definedName>
    <definedName name="Sua" localSheetId="14">BlankMacro1</definedName>
    <definedName name="Sua">BlankMacro1</definedName>
    <definedName name="sua20_28" localSheetId="15">#REF!</definedName>
    <definedName name="sua20_28" localSheetId="16">#REF!</definedName>
    <definedName name="sua20_28" localSheetId="17">#REF!</definedName>
    <definedName name="sua20_28">#REF!</definedName>
    <definedName name="sua30_28" localSheetId="15">#REF!</definedName>
    <definedName name="sua30_28" localSheetId="17">#REF!</definedName>
    <definedName name="sua30_28">#REF!</definedName>
    <definedName name="sub" localSheetId="15">#REF!</definedName>
    <definedName name="sub" localSheetId="16">#REF!</definedName>
    <definedName name="sub" localSheetId="17">#REF!</definedName>
    <definedName name="sub" localSheetId="14">#REF!</definedName>
    <definedName name="sub">#REF!</definedName>
    <definedName name="sub_20" localSheetId="15">#REF!</definedName>
    <definedName name="sub_20" localSheetId="17">#REF!</definedName>
    <definedName name="sub_20">#REF!</definedName>
    <definedName name="sub_28" localSheetId="15">#REF!</definedName>
    <definedName name="sub_28" localSheetId="17">#REF!</definedName>
    <definedName name="sub_28">#REF!</definedName>
    <definedName name="subbase" localSheetId="15">#REF!</definedName>
    <definedName name="subbase" localSheetId="17">#REF!</definedName>
    <definedName name="subbase">#REF!</definedName>
    <definedName name="SUL" localSheetId="15">#REF!</definedName>
    <definedName name="SUL" localSheetId="17">#REF!</definedName>
    <definedName name="SUL">#REF!</definedName>
    <definedName name="SUL_20" localSheetId="15">#REF!</definedName>
    <definedName name="SUL_20" localSheetId="17">#REF!</definedName>
    <definedName name="SUL_20">#REF!</definedName>
    <definedName name="SUL_28" localSheetId="15">#REF!</definedName>
    <definedName name="SUL_28" localSheetId="17">#REF!</definedName>
    <definedName name="SUL_28">#REF!</definedName>
    <definedName name="sum" localSheetId="15">#REF!,#REF!</definedName>
    <definedName name="sum" localSheetId="16">#REF!,#REF!</definedName>
    <definedName name="sum" localSheetId="17">#REF!,#REF!</definedName>
    <definedName name="sum" localSheetId="14">#REF!,#REF!</definedName>
    <definedName name="sum" localSheetId="20">#REF!,#REF!</definedName>
    <definedName name="sum">#REF!,#REF!</definedName>
    <definedName name="SUMITOMO" localSheetId="15">#REF!</definedName>
    <definedName name="SUMITOMO" localSheetId="16">#REF!</definedName>
    <definedName name="SUMITOMO" localSheetId="17">#REF!</definedName>
    <definedName name="SUMITOMO" localSheetId="14">#REF!</definedName>
    <definedName name="SUMITOMO">#REF!</definedName>
    <definedName name="SUMITOMO_20" localSheetId="15">#REF!</definedName>
    <definedName name="SUMITOMO_20" localSheetId="17">#REF!</definedName>
    <definedName name="SUMITOMO_20">#REF!</definedName>
    <definedName name="SUMITOMO_28" localSheetId="15">#REF!</definedName>
    <definedName name="SUMITOMO_28" localSheetId="17">#REF!</definedName>
    <definedName name="SUMITOMO_28">#REF!</definedName>
    <definedName name="SUMITOMO_GT" localSheetId="15">#REF!</definedName>
    <definedName name="SUMITOMO_GT" localSheetId="16">#REF!</definedName>
    <definedName name="SUMITOMO_GT" localSheetId="17">#REF!</definedName>
    <definedName name="SUMITOMO_GT" localSheetId="14">#REF!</definedName>
    <definedName name="SUMITOMO_GT">#REF!</definedName>
    <definedName name="SUMITOMO_GT_20" localSheetId="15">#REF!</definedName>
    <definedName name="SUMITOMO_GT_20" localSheetId="17">#REF!</definedName>
    <definedName name="SUMITOMO_GT_20">#REF!</definedName>
    <definedName name="SUMITOMO_GT_28" localSheetId="15">#REF!</definedName>
    <definedName name="SUMITOMO_GT_28" localSheetId="17">#REF!</definedName>
    <definedName name="SUMITOMO_GT_28">#REF!</definedName>
    <definedName name="SUMMARY" localSheetId="15">#REF!</definedName>
    <definedName name="SUMMARY" localSheetId="16">#REF!</definedName>
    <definedName name="SUMMARY" localSheetId="17">#REF!</definedName>
    <definedName name="SUMMARY" localSheetId="14">#REF!</definedName>
    <definedName name="SUMMARY" localSheetId="19">#REF!</definedName>
    <definedName name="SUMMARY" localSheetId="20">#REF!</definedName>
    <definedName name="SUMMARY">#REF!</definedName>
    <definedName name="SUMMARY_26" localSheetId="15">#REF!</definedName>
    <definedName name="SUMMARY_26" localSheetId="17">#REF!</definedName>
    <definedName name="SUMMARY_26">#REF!</definedName>
    <definedName name="SUMMARY_28" localSheetId="15">#REF!</definedName>
    <definedName name="SUMMARY_28" localSheetId="17">#REF!</definedName>
    <definedName name="SUMMARY_28">#REF!</definedName>
    <definedName name="suoihai" localSheetId="15" hidden="1">{"'Sheet1'!$L$16"}</definedName>
    <definedName name="suoihai" localSheetId="16" hidden="1">{"'Sheet1'!$L$16"}</definedName>
    <definedName name="suoihai" localSheetId="17" hidden="1">{"'Sheet1'!$L$16"}</definedName>
    <definedName name="suoihai" localSheetId="14" hidden="1">{"'Sheet1'!$L$16"}</definedName>
    <definedName name="suoihai" hidden="1">{"'Sheet1'!$L$16"}</definedName>
    <definedName name="sur" localSheetId="15">#REF!</definedName>
    <definedName name="sur" localSheetId="16">#REF!</definedName>
    <definedName name="sur" localSheetId="17">#REF!</definedName>
    <definedName name="sur" localSheetId="14">#REF!</definedName>
    <definedName name="sur">#REF!</definedName>
    <definedName name="sur_20" localSheetId="15">#REF!</definedName>
    <definedName name="sur_20" localSheetId="17">#REF!</definedName>
    <definedName name="sur_20">#REF!</definedName>
    <definedName name="sur_28" localSheetId="15">#REF!</definedName>
    <definedName name="sur_28" localSheetId="17">#REF!</definedName>
    <definedName name="sur_28">#REF!</definedName>
    <definedName name="sv" localSheetId="15">#REF!</definedName>
    <definedName name="sv" localSheetId="17">#REF!</definedName>
    <definedName name="sv">#REF!</definedName>
    <definedName name="SVC" localSheetId="15">#REF!</definedName>
    <definedName name="SVC" localSheetId="17">#REF!</definedName>
    <definedName name="SVC">#REF!</definedName>
    <definedName name="SVC_20" localSheetId="15">#REF!</definedName>
    <definedName name="SVC_20" localSheetId="17">#REF!</definedName>
    <definedName name="SVC_20">#REF!</definedName>
    <definedName name="SVC_28" localSheetId="15">#REF!</definedName>
    <definedName name="SVC_28" localSheetId="17">#REF!</definedName>
    <definedName name="SVC_28">#REF!</definedName>
    <definedName name="svn" localSheetId="15">#REF!</definedName>
    <definedName name="svn" localSheetId="17">#REF!</definedName>
    <definedName name="svn">#REF!</definedName>
    <definedName name="SX_Lapthao_khungV_Sdao" localSheetId="15">#REF!</definedName>
    <definedName name="SX_Lapthao_khungV_Sdao" localSheetId="17">#REF!</definedName>
    <definedName name="SX_Lapthao_khungV_Sdao">#REF!</definedName>
    <definedName name="SX_Lapthao_khungV_Sdao_20" localSheetId="15">#REF!</definedName>
    <definedName name="SX_Lapthao_khungV_Sdao_20" localSheetId="17">#REF!</definedName>
    <definedName name="SX_Lapthao_khungV_Sdao_20">#REF!</definedName>
    <definedName name="SX_Lapthao_khungV_Sdao_28" localSheetId="15">#REF!</definedName>
    <definedName name="SX_Lapthao_khungV_Sdao_28" localSheetId="17">#REF!</definedName>
    <definedName name="SX_Lapthao_khungV_Sdao_28">#REF!</definedName>
    <definedName name="SXDam24mA" localSheetId="15">#REF!</definedName>
    <definedName name="SXDam24mA" localSheetId="17">#REF!</definedName>
    <definedName name="SXDam24mA">#REF!</definedName>
    <definedName name="SXdam24mB" localSheetId="15">#REF!</definedName>
    <definedName name="SXdam24mB" localSheetId="17">#REF!</definedName>
    <definedName name="SXdam24mB">#REF!</definedName>
    <definedName name="SXDam33mBien" localSheetId="15">#REF!</definedName>
    <definedName name="SXDam33mBien" localSheetId="17">#REF!</definedName>
    <definedName name="SXDam33mBien">#REF!</definedName>
    <definedName name="SXdam33mGiua" localSheetId="15">#REF!</definedName>
    <definedName name="SXdam33mGiua" localSheetId="17">#REF!</definedName>
    <definedName name="SXdam33mGiua">#REF!</definedName>
    <definedName name="t" localSheetId="15" hidden="1">{"'Sheet1'!$L$16"}</definedName>
    <definedName name="t" localSheetId="16" hidden="1">{"'Sheet1'!$L$16"}</definedName>
    <definedName name="t" localSheetId="17" hidden="1">{"'Sheet1'!$L$16"}</definedName>
    <definedName name="t" localSheetId="14" hidden="1">{"'Sheet1'!$L$16"}</definedName>
    <definedName name="t" hidden="1">{"'Sheet1'!$L$16"}</definedName>
    <definedName name="t." localSheetId="15">#REF!</definedName>
    <definedName name="t." localSheetId="16">#REF!</definedName>
    <definedName name="t." localSheetId="17">#REF!</definedName>
    <definedName name="t." localSheetId="14">#REF!</definedName>
    <definedName name="t." localSheetId="20">#REF!</definedName>
    <definedName name="t.">#REF!</definedName>
    <definedName name="t.." localSheetId="15">#REF!</definedName>
    <definedName name="t.." localSheetId="16">#REF!</definedName>
    <definedName name="t.." localSheetId="17">#REF!</definedName>
    <definedName name="t.." localSheetId="14">#REF!</definedName>
    <definedName name="t.." localSheetId="20">#REF!</definedName>
    <definedName name="t..">#REF!</definedName>
    <definedName name="T.3" localSheetId="15" hidden="1">{"'Sheet1'!$L$16"}</definedName>
    <definedName name="T.3" localSheetId="16" hidden="1">{"'Sheet1'!$L$16"}</definedName>
    <definedName name="T.3" localSheetId="17" hidden="1">{"'Sheet1'!$L$16"}</definedName>
    <definedName name="T.3" localSheetId="14" hidden="1">{"'Sheet1'!$L$16"}</definedName>
    <definedName name="T.3" hidden="1">{"'Sheet1'!$L$16"}</definedName>
    <definedName name="T.nhËp" localSheetId="15">#REF!</definedName>
    <definedName name="T.nhËp" localSheetId="17">#REF!</definedName>
    <definedName name="T.nhËp">#REF!</definedName>
    <definedName name="T.TBA" localSheetId="15">#REF!</definedName>
    <definedName name="T.TBA" localSheetId="16">#REF!</definedName>
    <definedName name="T.TBA" localSheetId="17">#REF!</definedName>
    <definedName name="T.TBA" localSheetId="14">#REF!</definedName>
    <definedName name="T.TBA" localSheetId="20">#REF!</definedName>
    <definedName name="T.TBA">#REF!</definedName>
    <definedName name="t_1" localSheetId="15">#REF!</definedName>
    <definedName name="t_1" localSheetId="17">#REF!</definedName>
    <definedName name="t_1">#REF!</definedName>
    <definedName name="t_20" localSheetId="15">#REF!</definedName>
    <definedName name="t_20" localSheetId="17">#REF!</definedName>
    <definedName name="t_20">#REF!</definedName>
    <definedName name="T_CT" localSheetId="15">#REF!</definedName>
    <definedName name="T_CT" localSheetId="17">#REF!</definedName>
    <definedName name="T_CT">#REF!</definedName>
    <definedName name="T_dat" localSheetId="15">#REF!</definedName>
    <definedName name="T_dat" localSheetId="17">#REF!</definedName>
    <definedName name="T_dat">#REF!</definedName>
    <definedName name="T_Hoanvon" localSheetId="15">'B2 NSĐP 24 Het TG'!_4064_20</definedName>
    <definedName name="T_Hoanvon" localSheetId="16">_4064_20</definedName>
    <definedName name="T_Hoanvon" localSheetId="17">'B4 NSĐP Tang thu'!_4064_20</definedName>
    <definedName name="T_Hoanvon">_4064_20</definedName>
    <definedName name="T0.4" localSheetId="15">#REF!</definedName>
    <definedName name="T0.4" localSheetId="16">#REF!</definedName>
    <definedName name="T0.4" localSheetId="17">#REF!</definedName>
    <definedName name="T0.4" localSheetId="14">#REF!</definedName>
    <definedName name="T0.4" localSheetId="20">#REF!</definedName>
    <definedName name="T0.4">#REF!</definedName>
    <definedName name="t101p" localSheetId="15">#REF!</definedName>
    <definedName name="t101p" localSheetId="16">#REF!</definedName>
    <definedName name="t101p" localSheetId="17">#REF!</definedName>
    <definedName name="t101p" localSheetId="14">#REF!</definedName>
    <definedName name="t101p" localSheetId="19">#REF!</definedName>
    <definedName name="t101p" localSheetId="20">#REF!</definedName>
    <definedName name="t101p">#REF!</definedName>
    <definedName name="t101p_26" localSheetId="15">#REF!</definedName>
    <definedName name="t101p_26" localSheetId="17">#REF!</definedName>
    <definedName name="t101p_26">#REF!</definedName>
    <definedName name="t101p_28" localSheetId="15">#REF!</definedName>
    <definedName name="t101p_28" localSheetId="17">#REF!</definedName>
    <definedName name="t101p_28">#REF!</definedName>
    <definedName name="t101p_3">"$#REF!.$#REF!$#REF!"</definedName>
    <definedName name="t103p" localSheetId="15">#REF!</definedName>
    <definedName name="t103p" localSheetId="16">#REF!</definedName>
    <definedName name="t103p" localSheetId="17">#REF!</definedName>
    <definedName name="t103p" localSheetId="14">#REF!</definedName>
    <definedName name="t103p" localSheetId="19">#REF!</definedName>
    <definedName name="t103p" localSheetId="20">#REF!</definedName>
    <definedName name="t103p">#REF!</definedName>
    <definedName name="t103p_26" localSheetId="15">#REF!</definedName>
    <definedName name="t103p_26" localSheetId="17">#REF!</definedName>
    <definedName name="t103p_26">#REF!</definedName>
    <definedName name="t103p_28" localSheetId="15">#REF!</definedName>
    <definedName name="t103p_28" localSheetId="17">#REF!</definedName>
    <definedName name="t103p_28">#REF!</definedName>
    <definedName name="t103p_3">"$#REF!.$#REF!$#REF!"</definedName>
    <definedName name="t105mnc">NA()</definedName>
    <definedName name="t105mnc_26" localSheetId="15">#REF!</definedName>
    <definedName name="t105mnc_26" localSheetId="17">#REF!</definedName>
    <definedName name="t105mnc_26">#REF!</definedName>
    <definedName name="t105mnc_28" localSheetId="15">#REF!</definedName>
    <definedName name="t105mnc_28" localSheetId="17">#REF!</definedName>
    <definedName name="t105mnc_28">#REF!</definedName>
    <definedName name="t105mnc_3">NA()</definedName>
    <definedName name="t10m">NA()</definedName>
    <definedName name="t10m_26" localSheetId="15">#REF!</definedName>
    <definedName name="t10m_26" localSheetId="17">#REF!</definedName>
    <definedName name="t10m_26">#REF!</definedName>
    <definedName name="t10m_28" localSheetId="15">#REF!</definedName>
    <definedName name="t10m_28" localSheetId="17">#REF!</definedName>
    <definedName name="t10m_28">#REF!</definedName>
    <definedName name="t10m_3">NA()</definedName>
    <definedName name="t10nc">NA()</definedName>
    <definedName name="t10nc_26" localSheetId="15">#REF!</definedName>
    <definedName name="t10nc_26" localSheetId="17">#REF!</definedName>
    <definedName name="t10nc_26">#REF!</definedName>
    <definedName name="t10nc_28" localSheetId="15">#REF!</definedName>
    <definedName name="t10nc_28" localSheetId="17">#REF!</definedName>
    <definedName name="t10nc_28">#REF!</definedName>
    <definedName name="t10nc_3">NA()</definedName>
    <definedName name="t10nc1p" localSheetId="15">#REF!</definedName>
    <definedName name="t10nc1p" localSheetId="16">#REF!</definedName>
    <definedName name="t10nc1p" localSheetId="17">#REF!</definedName>
    <definedName name="t10nc1p" localSheetId="14">#REF!</definedName>
    <definedName name="t10nc1p" localSheetId="19">#REF!</definedName>
    <definedName name="t10nc1p" localSheetId="20">#REF!</definedName>
    <definedName name="t10nc1p">#REF!</definedName>
    <definedName name="t10nc1p_26" localSheetId="15">#REF!</definedName>
    <definedName name="t10nc1p_26" localSheetId="17">#REF!</definedName>
    <definedName name="t10nc1p_26">#REF!</definedName>
    <definedName name="t10nc1p_28" localSheetId="15">#REF!</definedName>
    <definedName name="t10nc1p_28" localSheetId="17">#REF!</definedName>
    <definedName name="t10nc1p_28">#REF!</definedName>
    <definedName name="t10nc1p_3">"$#REF!.$G$129"</definedName>
    <definedName name="t10ncm">NA()</definedName>
    <definedName name="t10ncm_26" localSheetId="15">#REF!</definedName>
    <definedName name="t10ncm_26" localSheetId="17">#REF!</definedName>
    <definedName name="t10ncm_26">#REF!</definedName>
    <definedName name="t10ncm_28" localSheetId="15">#REF!</definedName>
    <definedName name="t10ncm_28" localSheetId="17">#REF!</definedName>
    <definedName name="t10ncm_28">#REF!</definedName>
    <definedName name="t10ncm_3">NA()</definedName>
    <definedName name="T10vc" localSheetId="15">#REF!</definedName>
    <definedName name="T10vc" localSheetId="17">#REF!</definedName>
    <definedName name="T10vc">#REF!</definedName>
    <definedName name="t10vl">NA()</definedName>
    <definedName name="t10vl_26" localSheetId="15">#REF!</definedName>
    <definedName name="t10vl_26" localSheetId="17">#REF!</definedName>
    <definedName name="t10vl_26">#REF!</definedName>
    <definedName name="t10vl_28" localSheetId="15">#REF!</definedName>
    <definedName name="t10vl_28" localSheetId="17">#REF!</definedName>
    <definedName name="t10vl_28">#REF!</definedName>
    <definedName name="t10vl_3">NA()</definedName>
    <definedName name="t10vl1p" localSheetId="15">#REF!</definedName>
    <definedName name="t10vl1p" localSheetId="16">#REF!</definedName>
    <definedName name="t10vl1p" localSheetId="17">#REF!</definedName>
    <definedName name="t10vl1p" localSheetId="14">#REF!</definedName>
    <definedName name="t10vl1p" localSheetId="19">#REF!</definedName>
    <definedName name="t10vl1p" localSheetId="20">#REF!</definedName>
    <definedName name="t10vl1p">#REF!</definedName>
    <definedName name="t10vl1p_26" localSheetId="15">#REF!</definedName>
    <definedName name="t10vl1p_26" localSheetId="17">#REF!</definedName>
    <definedName name="t10vl1p_26">#REF!</definedName>
    <definedName name="t10vl1p_28" localSheetId="15">#REF!</definedName>
    <definedName name="t10vl1p_28" localSheetId="17">#REF!</definedName>
    <definedName name="t10vl1p_28">#REF!</definedName>
    <definedName name="t10vl1p_3">"$#REF!.$G$125"</definedName>
    <definedName name="t121p" localSheetId="15">#REF!</definedName>
    <definedName name="t121p" localSheetId="16">#REF!</definedName>
    <definedName name="t121p" localSheetId="17">#REF!</definedName>
    <definedName name="t121p" localSheetId="14">#REF!</definedName>
    <definedName name="t121p" localSheetId="19">#REF!</definedName>
    <definedName name="t121p" localSheetId="20">#REF!</definedName>
    <definedName name="t121p">#REF!</definedName>
    <definedName name="t121p_26" localSheetId="15">#REF!</definedName>
    <definedName name="t121p_26" localSheetId="17">#REF!</definedName>
    <definedName name="t121p_26">#REF!</definedName>
    <definedName name="t121p_28" localSheetId="15">#REF!</definedName>
    <definedName name="t121p_28" localSheetId="17">#REF!</definedName>
    <definedName name="t121p_28">#REF!</definedName>
    <definedName name="t121p_3">"$#REF!.$#REF!$#REF!"</definedName>
    <definedName name="t123p" localSheetId="15">#REF!</definedName>
    <definedName name="t123p" localSheetId="16">#REF!</definedName>
    <definedName name="t123p" localSheetId="17">#REF!</definedName>
    <definedName name="t123p" localSheetId="14">#REF!</definedName>
    <definedName name="t123p" localSheetId="19">#REF!</definedName>
    <definedName name="t123p" localSheetId="20">#REF!</definedName>
    <definedName name="t123p">#REF!</definedName>
    <definedName name="t123p_26" localSheetId="15">#REF!</definedName>
    <definedName name="t123p_26" localSheetId="17">#REF!</definedName>
    <definedName name="t123p_26">#REF!</definedName>
    <definedName name="t123p_28" localSheetId="15">#REF!</definedName>
    <definedName name="t123p_28" localSheetId="17">#REF!</definedName>
    <definedName name="t123p_28">#REF!</definedName>
    <definedName name="t123p_3">"$#REF!.$#REF!$#REF!"</definedName>
    <definedName name="t12m">NA()</definedName>
    <definedName name="t12m_26" localSheetId="15">#REF!</definedName>
    <definedName name="t12m_26" localSheetId="17">#REF!</definedName>
    <definedName name="t12m_26">#REF!</definedName>
    <definedName name="t12m_28" localSheetId="15">#REF!</definedName>
    <definedName name="t12m_28" localSheetId="17">#REF!</definedName>
    <definedName name="t12m_28">#REF!</definedName>
    <definedName name="t12m_3">NA()</definedName>
    <definedName name="t12mnc">NA()</definedName>
    <definedName name="t12mnc_26" localSheetId="15">#REF!</definedName>
    <definedName name="t12mnc_26" localSheetId="17">#REF!</definedName>
    <definedName name="t12mnc_26">#REF!</definedName>
    <definedName name="t12mnc_28" localSheetId="15">#REF!</definedName>
    <definedName name="t12mnc_28" localSheetId="17">#REF!</definedName>
    <definedName name="t12mnc_28">#REF!</definedName>
    <definedName name="t12mnc_3">NA()</definedName>
    <definedName name="t12nc">NA()</definedName>
    <definedName name="t12nc_26" localSheetId="15">#REF!</definedName>
    <definedName name="t12nc_26" localSheetId="17">#REF!</definedName>
    <definedName name="t12nc_26">#REF!</definedName>
    <definedName name="t12nc_28" localSheetId="15">#REF!</definedName>
    <definedName name="t12nc_28" localSheetId="17">#REF!</definedName>
    <definedName name="t12nc_28">#REF!</definedName>
    <definedName name="t12nc_3">NA()</definedName>
    <definedName name="t12nc3p_1" localSheetId="15">#REF!</definedName>
    <definedName name="t12nc3p_1" localSheetId="17">#REF!</definedName>
    <definedName name="t12nc3p_1">#REF!</definedName>
    <definedName name="t12nc3p_2" localSheetId="15">#REF!</definedName>
    <definedName name="t12nc3p_2" localSheetId="17">#REF!</definedName>
    <definedName name="t12nc3p_2">#REF!</definedName>
    <definedName name="t12nc3p_20" localSheetId="15">#REF!</definedName>
    <definedName name="t12nc3p_20" localSheetId="17">#REF!</definedName>
    <definedName name="t12nc3p_20">#REF!</definedName>
    <definedName name="t12nc3p_25" localSheetId="15">#REF!</definedName>
    <definedName name="t12nc3p_25" localSheetId="17">#REF!</definedName>
    <definedName name="t12nc3p_25">#REF!</definedName>
    <definedName name="t12nc3p_26" localSheetId="15">#REF!</definedName>
    <definedName name="t12nc3p_26" localSheetId="17">#REF!</definedName>
    <definedName name="t12nc3p_26">#REF!</definedName>
    <definedName name="t12nc3p_28" localSheetId="15">#REF!</definedName>
    <definedName name="t12nc3p_28" localSheetId="17">#REF!</definedName>
    <definedName name="t12nc3p_28">#REF!</definedName>
    <definedName name="t12nc3p_3_1" localSheetId="15">#REF!</definedName>
    <definedName name="t12nc3p_3_1" localSheetId="17">#REF!</definedName>
    <definedName name="t12nc3p_3_1">#REF!</definedName>
    <definedName name="t12nc3p_3_2" localSheetId="15">#REF!</definedName>
    <definedName name="t12nc3p_3_2" localSheetId="17">#REF!</definedName>
    <definedName name="t12nc3p_3_2">#REF!</definedName>
    <definedName name="t12nc3p_3_20" localSheetId="15">#REF!</definedName>
    <definedName name="t12nc3p_3_20" localSheetId="17">#REF!</definedName>
    <definedName name="t12nc3p_3_20">#REF!</definedName>
    <definedName name="t12nc3p_3_25" localSheetId="15">#REF!</definedName>
    <definedName name="t12nc3p_3_25" localSheetId="17">#REF!</definedName>
    <definedName name="t12nc3p_3_25">#REF!</definedName>
    <definedName name="t12ncm">NA()</definedName>
    <definedName name="t12ncm_26" localSheetId="15">#REF!</definedName>
    <definedName name="t12ncm_26" localSheetId="17">#REF!</definedName>
    <definedName name="t12ncm_26">#REF!</definedName>
    <definedName name="t12ncm_28" localSheetId="15">#REF!</definedName>
    <definedName name="t12ncm_28" localSheetId="17">#REF!</definedName>
    <definedName name="t12ncm_28">#REF!</definedName>
    <definedName name="t12ncm_3">NA()</definedName>
    <definedName name="T12vc" localSheetId="15">#REF!</definedName>
    <definedName name="T12vc" localSheetId="17">#REF!</definedName>
    <definedName name="T12vc">#REF!</definedName>
    <definedName name="T12vc_20" localSheetId="15">#REF!</definedName>
    <definedName name="T12vc_20" localSheetId="17">#REF!</definedName>
    <definedName name="T12vc_20">#REF!</definedName>
    <definedName name="T12vc_28" localSheetId="15">#REF!</definedName>
    <definedName name="T12vc_28" localSheetId="17">#REF!</definedName>
    <definedName name="T12vc_28">#REF!</definedName>
    <definedName name="t12vl">NA()</definedName>
    <definedName name="t12vl_26" localSheetId="15">#REF!</definedName>
    <definedName name="t12vl_26" localSheetId="17">#REF!</definedName>
    <definedName name="t12vl_26">#REF!</definedName>
    <definedName name="t12vl_28" localSheetId="15">#REF!</definedName>
    <definedName name="t12vl_28" localSheetId="17">#REF!</definedName>
    <definedName name="t12vl_28">#REF!</definedName>
    <definedName name="t12vl_3">NA()</definedName>
    <definedName name="t12vl3p_1" localSheetId="15">#REF!</definedName>
    <definedName name="t12vl3p_1" localSheetId="17">#REF!</definedName>
    <definedName name="t12vl3p_1">#REF!</definedName>
    <definedName name="t12vl3p_2" localSheetId="15">#REF!</definedName>
    <definedName name="t12vl3p_2" localSheetId="17">#REF!</definedName>
    <definedName name="t12vl3p_2">#REF!</definedName>
    <definedName name="t12vl3p_20" localSheetId="15">#REF!</definedName>
    <definedName name="t12vl3p_20" localSheetId="17">#REF!</definedName>
    <definedName name="t12vl3p_20">#REF!</definedName>
    <definedName name="t12vl3p_25" localSheetId="15">#REF!</definedName>
    <definedName name="t12vl3p_25" localSheetId="17">#REF!</definedName>
    <definedName name="t12vl3p_25">#REF!</definedName>
    <definedName name="t12vl3p_26" localSheetId="15">#REF!</definedName>
    <definedName name="t12vl3p_26" localSheetId="17">#REF!</definedName>
    <definedName name="t12vl3p_26">#REF!</definedName>
    <definedName name="t12vl3p_28" localSheetId="15">#REF!</definedName>
    <definedName name="t12vl3p_28" localSheetId="17">#REF!</definedName>
    <definedName name="t12vl3p_28">#REF!</definedName>
    <definedName name="t12vl3p_3_1" localSheetId="15">#REF!</definedName>
    <definedName name="t12vl3p_3_1" localSheetId="17">#REF!</definedName>
    <definedName name="t12vl3p_3_1">#REF!</definedName>
    <definedName name="t12vl3p_3_2" localSheetId="15">#REF!</definedName>
    <definedName name="t12vl3p_3_2" localSheetId="17">#REF!</definedName>
    <definedName name="t12vl3p_3_2">#REF!</definedName>
    <definedName name="t12vl3p_3_20" localSheetId="15">#REF!</definedName>
    <definedName name="t12vl3p_3_20" localSheetId="17">#REF!</definedName>
    <definedName name="t12vl3p_3_20">#REF!</definedName>
    <definedName name="t12vl3p_3_25" localSheetId="15">#REF!</definedName>
    <definedName name="t12vl3p_3_25" localSheetId="17">#REF!</definedName>
    <definedName name="t12vl3p_3_25">#REF!</definedName>
    <definedName name="t141p" localSheetId="15">#REF!</definedName>
    <definedName name="t141p" localSheetId="16">#REF!</definedName>
    <definedName name="t141p" localSheetId="17">#REF!</definedName>
    <definedName name="t141p" localSheetId="14">#REF!</definedName>
    <definedName name="t141p" localSheetId="19">#REF!</definedName>
    <definedName name="t141p" localSheetId="20">#REF!</definedName>
    <definedName name="t141p">#REF!</definedName>
    <definedName name="t141p_26" localSheetId="15">#REF!</definedName>
    <definedName name="t141p_26" localSheetId="17">#REF!</definedName>
    <definedName name="t141p_26">#REF!</definedName>
    <definedName name="t141p_28" localSheetId="15">#REF!</definedName>
    <definedName name="t141p_28" localSheetId="17">#REF!</definedName>
    <definedName name="t141p_28">#REF!</definedName>
    <definedName name="t141p_3">"$#REF!.$#REF!$#REF!"</definedName>
    <definedName name="t143p" localSheetId="15">#REF!</definedName>
    <definedName name="t143p" localSheetId="16">#REF!</definedName>
    <definedName name="t143p" localSheetId="17">#REF!</definedName>
    <definedName name="t143p" localSheetId="14">#REF!</definedName>
    <definedName name="t143p" localSheetId="19">#REF!</definedName>
    <definedName name="t143p" localSheetId="20">#REF!</definedName>
    <definedName name="t143p">#REF!</definedName>
    <definedName name="t143p_26" localSheetId="15">#REF!</definedName>
    <definedName name="t143p_26" localSheetId="17">#REF!</definedName>
    <definedName name="t143p_26">#REF!</definedName>
    <definedName name="t143p_28" localSheetId="15">#REF!</definedName>
    <definedName name="t143p_28" localSheetId="17">#REF!</definedName>
    <definedName name="t143p_28">#REF!</definedName>
    <definedName name="t143p_3">"$#REF!.$#REF!$#REF!"</definedName>
    <definedName name="t14m">NA()</definedName>
    <definedName name="t14m_26" localSheetId="15">#REF!</definedName>
    <definedName name="t14m_26" localSheetId="17">#REF!</definedName>
    <definedName name="t14m_26">#REF!</definedName>
    <definedName name="t14m_28" localSheetId="15">#REF!</definedName>
    <definedName name="t14m_28" localSheetId="17">#REF!</definedName>
    <definedName name="t14m_28">#REF!</definedName>
    <definedName name="t14m_3">NA()</definedName>
    <definedName name="t14mnc">NA()</definedName>
    <definedName name="t14mnc_26" localSheetId="15">#REF!</definedName>
    <definedName name="t14mnc_26" localSheetId="17">#REF!</definedName>
    <definedName name="t14mnc_26">#REF!</definedName>
    <definedName name="t14mnc_28" localSheetId="15">#REF!</definedName>
    <definedName name="t14mnc_28" localSheetId="17">#REF!</definedName>
    <definedName name="t14mnc_28">#REF!</definedName>
    <definedName name="t14mnc_3">NA()</definedName>
    <definedName name="t14nc">NA()</definedName>
    <definedName name="t14nc_26" localSheetId="15">#REF!</definedName>
    <definedName name="t14nc_26" localSheetId="17">#REF!</definedName>
    <definedName name="t14nc_26">#REF!</definedName>
    <definedName name="t14nc_28" localSheetId="15">#REF!</definedName>
    <definedName name="t14nc_28" localSheetId="17">#REF!</definedName>
    <definedName name="t14nc_28">#REF!</definedName>
    <definedName name="t14nc_3">NA()</definedName>
    <definedName name="t14nc3p" localSheetId="15">#REF!</definedName>
    <definedName name="t14nc3p" localSheetId="16">#REF!</definedName>
    <definedName name="t14nc3p" localSheetId="17">#REF!</definedName>
    <definedName name="t14nc3p" localSheetId="14">#REF!</definedName>
    <definedName name="t14nc3p" localSheetId="19">#REF!</definedName>
    <definedName name="t14nc3p" localSheetId="20">#REF!</definedName>
    <definedName name="t14nc3p">#REF!</definedName>
    <definedName name="t14nc3p_26" localSheetId="15">#REF!</definedName>
    <definedName name="t14nc3p_26" localSheetId="17">#REF!</definedName>
    <definedName name="t14nc3p_26">#REF!</definedName>
    <definedName name="t14nc3p_28" localSheetId="15">#REF!</definedName>
    <definedName name="t14nc3p_28" localSheetId="17">#REF!</definedName>
    <definedName name="t14nc3p_28">#REF!</definedName>
    <definedName name="t14nc3p_3">"$#REF!.$G$102"</definedName>
    <definedName name="t14ncm">NA()</definedName>
    <definedName name="t14ncm_26" localSheetId="15">#REF!</definedName>
    <definedName name="t14ncm_26" localSheetId="17">#REF!</definedName>
    <definedName name="t14ncm_26">#REF!</definedName>
    <definedName name="t14ncm_28" localSheetId="15">#REF!</definedName>
    <definedName name="t14ncm_28" localSheetId="17">#REF!</definedName>
    <definedName name="t14ncm_28">#REF!</definedName>
    <definedName name="t14ncm_3">NA()</definedName>
    <definedName name="T14vc">NA()</definedName>
    <definedName name="T14vc_26" localSheetId="15">#REF!</definedName>
    <definedName name="T14vc_26" localSheetId="17">#REF!</definedName>
    <definedName name="T14vc_26">#REF!</definedName>
    <definedName name="T14vc_28" localSheetId="15">#REF!</definedName>
    <definedName name="T14vc_28" localSheetId="17">#REF!</definedName>
    <definedName name="T14vc_28">#REF!</definedName>
    <definedName name="t14vl">NA()</definedName>
    <definedName name="t14vl_26" localSheetId="15">#REF!</definedName>
    <definedName name="t14vl_26" localSheetId="17">#REF!</definedName>
    <definedName name="t14vl_26">#REF!</definedName>
    <definedName name="t14vl_28" localSheetId="15">#REF!</definedName>
    <definedName name="t14vl_28" localSheetId="17">#REF!</definedName>
    <definedName name="t14vl_28">#REF!</definedName>
    <definedName name="t14vl_3">NA()</definedName>
    <definedName name="t14vl3p" localSheetId="15">#REF!</definedName>
    <definedName name="t14vl3p" localSheetId="16">#REF!</definedName>
    <definedName name="t14vl3p" localSheetId="17">#REF!</definedName>
    <definedName name="t14vl3p" localSheetId="14">#REF!</definedName>
    <definedName name="t14vl3p" localSheetId="19">#REF!</definedName>
    <definedName name="t14vl3p" localSheetId="20">#REF!</definedName>
    <definedName name="t14vl3p">#REF!</definedName>
    <definedName name="t14vl3p_26" localSheetId="15">#REF!</definedName>
    <definedName name="t14vl3p_26" localSheetId="17">#REF!</definedName>
    <definedName name="t14vl3p_26">#REF!</definedName>
    <definedName name="t14vl3p_28" localSheetId="15">#REF!</definedName>
    <definedName name="t14vl3p_28" localSheetId="17">#REF!</definedName>
    <definedName name="t14vl3p_28">#REF!</definedName>
    <definedName name="t14vl3p_3">"$#REF!.$G$99"</definedName>
    <definedName name="T1C.CDFD" localSheetId="15">#REF!</definedName>
    <definedName name="T1C.CDFD" localSheetId="17">#REF!</definedName>
    <definedName name="T1C.CDFD">#REF!</definedName>
    <definedName name="T1C.CDFD_28" localSheetId="15">#REF!</definedName>
    <definedName name="T1C.CDFD_28" localSheetId="17">#REF!</definedName>
    <definedName name="T1C.CDFD_28">#REF!</definedName>
    <definedName name="T1C.CDFDa" localSheetId="15">#REF!</definedName>
    <definedName name="T1C.CDFDa" localSheetId="17">#REF!</definedName>
    <definedName name="T1C.CDFDa">#REF!</definedName>
    <definedName name="T1C.CDFDa_28" localSheetId="15">#REF!</definedName>
    <definedName name="T1C.CDFDa_28" localSheetId="17">#REF!</definedName>
    <definedName name="T1C.CDFDa_28">#REF!</definedName>
    <definedName name="T1C.M14" localSheetId="15">#REF!</definedName>
    <definedName name="T1C.M14" localSheetId="17">#REF!</definedName>
    <definedName name="T1C.M14">#REF!</definedName>
    <definedName name="T1C.M14_28" localSheetId="15">#REF!</definedName>
    <definedName name="T1C.M14_28" localSheetId="17">#REF!</definedName>
    <definedName name="T1C.M14_28">#REF!</definedName>
    <definedName name="T1C.M14a" localSheetId="15">#REF!</definedName>
    <definedName name="T1C.M14a" localSheetId="17">#REF!</definedName>
    <definedName name="T1C.M14a">#REF!</definedName>
    <definedName name="T1C.M14a_28" localSheetId="15">#REF!</definedName>
    <definedName name="T1C.M14a_28" localSheetId="17">#REF!</definedName>
    <definedName name="T1C.M14a_28">#REF!</definedName>
    <definedName name="T203P">NA()</definedName>
    <definedName name="T203P_26" localSheetId="15">#REF!</definedName>
    <definedName name="T203P_26" localSheetId="17">#REF!</definedName>
    <definedName name="T203P_26">#REF!</definedName>
    <definedName name="T203P_28" localSheetId="15">#REF!</definedName>
    <definedName name="T203P_28" localSheetId="17">#REF!</definedName>
    <definedName name="T203P_28">#REF!</definedName>
    <definedName name="T203P_3">NA()</definedName>
    <definedName name="t20m">NA()</definedName>
    <definedName name="t20m_26" localSheetId="15">#REF!</definedName>
    <definedName name="t20m_26" localSheetId="17">#REF!</definedName>
    <definedName name="t20m_26">#REF!</definedName>
    <definedName name="t20m_28" localSheetId="15">#REF!</definedName>
    <definedName name="t20m_28" localSheetId="17">#REF!</definedName>
    <definedName name="t20m_28">#REF!</definedName>
    <definedName name="t20m_3">NA()</definedName>
    <definedName name="t20ncm">NA()</definedName>
    <definedName name="t20ncm_26" localSheetId="15">#REF!</definedName>
    <definedName name="t20ncm_26" localSheetId="17">#REF!</definedName>
    <definedName name="t20ncm_26">#REF!</definedName>
    <definedName name="t20ncm_28" localSheetId="15">#REF!</definedName>
    <definedName name="t20ncm_28" localSheetId="17">#REF!</definedName>
    <definedName name="t20ncm_28">#REF!</definedName>
    <definedName name="t20ncm_3">NA()</definedName>
    <definedName name="T4_20" localSheetId="15">#REF!</definedName>
    <definedName name="T4_20" localSheetId="17">#REF!</definedName>
    <definedName name="T4_20">#REF!</definedName>
    <definedName name="t7m">NA()</definedName>
    <definedName name="t7m_26" localSheetId="15">#REF!</definedName>
    <definedName name="t7m_26" localSheetId="17">#REF!</definedName>
    <definedName name="t7m_26">#REF!</definedName>
    <definedName name="t7m_28" localSheetId="15">#REF!</definedName>
    <definedName name="t7m_28" localSheetId="17">#REF!</definedName>
    <definedName name="t7m_28">#REF!</definedName>
    <definedName name="t7nc">NA()</definedName>
    <definedName name="t7nc_26" localSheetId="15">#REF!</definedName>
    <definedName name="t7nc_26" localSheetId="17">#REF!</definedName>
    <definedName name="t7nc_26">#REF!</definedName>
    <definedName name="t7nc_28" localSheetId="15">#REF!</definedName>
    <definedName name="t7nc_28" localSheetId="17">#REF!</definedName>
    <definedName name="t7nc_28">#REF!</definedName>
    <definedName name="t7nc_3">NA()</definedName>
    <definedName name="t7vl">NA()</definedName>
    <definedName name="t7vl_26" localSheetId="15">#REF!</definedName>
    <definedName name="t7vl_26" localSheetId="17">#REF!</definedName>
    <definedName name="t7vl_26">#REF!</definedName>
    <definedName name="t7vl_28" localSheetId="15">#REF!</definedName>
    <definedName name="t7vl_28" localSheetId="17">#REF!</definedName>
    <definedName name="t7vl_28">#REF!</definedName>
    <definedName name="t7vl_3">NA()</definedName>
    <definedName name="t84mnc">NA()</definedName>
    <definedName name="t84mnc_26" localSheetId="15">#REF!</definedName>
    <definedName name="t84mnc_26" localSheetId="17">#REF!</definedName>
    <definedName name="t84mnc_26">#REF!</definedName>
    <definedName name="t84mnc_28" localSheetId="15">#REF!</definedName>
    <definedName name="t84mnc_28" localSheetId="17">#REF!</definedName>
    <definedName name="t84mnc_28">#REF!</definedName>
    <definedName name="t84mnc_3">NA()</definedName>
    <definedName name="t8m">NA()</definedName>
    <definedName name="t8m_26" localSheetId="15">#REF!</definedName>
    <definedName name="t8m_26" localSheetId="17">#REF!</definedName>
    <definedName name="t8m_26">#REF!</definedName>
    <definedName name="t8m_28" localSheetId="15">#REF!</definedName>
    <definedName name="t8m_28" localSheetId="17">#REF!</definedName>
    <definedName name="t8m_28">#REF!</definedName>
    <definedName name="t8nc">NA()</definedName>
    <definedName name="t8nc_26" localSheetId="15">#REF!</definedName>
    <definedName name="t8nc_26" localSheetId="17">#REF!</definedName>
    <definedName name="t8nc_26">#REF!</definedName>
    <definedName name="t8nc_28" localSheetId="15">#REF!</definedName>
    <definedName name="t8nc_28" localSheetId="17">#REF!</definedName>
    <definedName name="t8nc_28">#REF!</definedName>
    <definedName name="t8nc_3">NA()</definedName>
    <definedName name="t8vl">NA()</definedName>
    <definedName name="t8vl_26" localSheetId="15">#REF!</definedName>
    <definedName name="t8vl_26" localSheetId="17">#REF!</definedName>
    <definedName name="t8vl_26">#REF!</definedName>
    <definedName name="t8vl_28" localSheetId="15">#REF!</definedName>
    <definedName name="t8vl_28" localSheetId="17">#REF!</definedName>
    <definedName name="t8vl_28">#REF!</definedName>
    <definedName name="t8vl_3">NA()</definedName>
    <definedName name="Ta" localSheetId="15">#REF!</definedName>
    <definedName name="Ta" localSheetId="16">#REF!</definedName>
    <definedName name="Ta" localSheetId="17">#REF!</definedName>
    <definedName name="Ta" localSheetId="14">#REF!</definedName>
    <definedName name="Ta">#REF!</definedName>
    <definedName name="ta1_20" localSheetId="15">#REF!</definedName>
    <definedName name="ta1_20" localSheetId="17">#REF!</definedName>
    <definedName name="ta1_20">#REF!</definedName>
    <definedName name="ta1_28" localSheetId="15">#REF!</definedName>
    <definedName name="ta1_28" localSheetId="17">#REF!</definedName>
    <definedName name="ta1_28">#REF!</definedName>
    <definedName name="ta2_20" localSheetId="15">#REF!</definedName>
    <definedName name="ta2_20" localSheetId="17">#REF!</definedName>
    <definedName name="ta2_20">#REF!</definedName>
    <definedName name="ta2_28" localSheetId="15">#REF!</definedName>
    <definedName name="ta2_28" localSheetId="17">#REF!</definedName>
    <definedName name="ta2_28">#REF!</definedName>
    <definedName name="ta3_20" localSheetId="15">#REF!</definedName>
    <definedName name="ta3_20" localSheetId="17">#REF!</definedName>
    <definedName name="ta3_20">#REF!</definedName>
    <definedName name="ta3_28" localSheetId="15">#REF!</definedName>
    <definedName name="ta3_28" localSheetId="17">#REF!</definedName>
    <definedName name="ta3_28">#REF!</definedName>
    <definedName name="ta4_20" localSheetId="15">#REF!</definedName>
    <definedName name="ta4_20" localSheetId="17">#REF!</definedName>
    <definedName name="ta4_20">#REF!</definedName>
    <definedName name="ta4_28" localSheetId="15">#REF!</definedName>
    <definedName name="ta4_28" localSheetId="17">#REF!</definedName>
    <definedName name="ta4_28">#REF!</definedName>
    <definedName name="ta5_20" localSheetId="15">#REF!</definedName>
    <definedName name="ta5_20" localSheetId="17">#REF!</definedName>
    <definedName name="ta5_20">#REF!</definedName>
    <definedName name="ta5_28" localSheetId="15">#REF!</definedName>
    <definedName name="ta5_28" localSheetId="17">#REF!</definedName>
    <definedName name="ta5_28">#REF!</definedName>
    <definedName name="ta6_20" localSheetId="15">#REF!</definedName>
    <definedName name="ta6_20" localSheetId="17">#REF!</definedName>
    <definedName name="ta6_20">#REF!</definedName>
    <definedName name="ta6_28" localSheetId="15">#REF!</definedName>
    <definedName name="ta6_28" localSheetId="17">#REF!</definedName>
    <definedName name="ta6_28">#REF!</definedName>
    <definedName name="Table" localSheetId="15">#REF!</definedName>
    <definedName name="Table" localSheetId="17">#REF!</definedName>
    <definedName name="Table">#REF!</definedName>
    <definedName name="Table_20" localSheetId="15">#REF!</definedName>
    <definedName name="Table_20" localSheetId="17">#REF!</definedName>
    <definedName name="Table_20">#REF!</definedName>
    <definedName name="Table_28" localSheetId="15">#REF!</definedName>
    <definedName name="Table_28" localSheetId="17">#REF!</definedName>
    <definedName name="Table_28">#REF!</definedName>
    <definedName name="TABLE1" localSheetId="15">#REF!</definedName>
    <definedName name="TABLE1" localSheetId="16">#REF!</definedName>
    <definedName name="TABLE1" localSheetId="17">#REF!</definedName>
    <definedName name="TABLE1" localSheetId="14">#REF!</definedName>
    <definedName name="TABLE1">#REF!</definedName>
    <definedName name="Table2" localSheetId="15">#REF!</definedName>
    <definedName name="Table2" localSheetId="16">#REF!</definedName>
    <definedName name="Table2" localSheetId="17">#REF!</definedName>
    <definedName name="Table2" localSheetId="14">#REF!</definedName>
    <definedName name="Table2">#REF!</definedName>
    <definedName name="table3" localSheetId="15">#REF!</definedName>
    <definedName name="table3" localSheetId="16">#REF!</definedName>
    <definedName name="table3" localSheetId="17">#REF!</definedName>
    <definedName name="table3" localSheetId="14">#REF!</definedName>
    <definedName name="table3">#REF!</definedName>
    <definedName name="tableyears" localSheetId="15">#REF!</definedName>
    <definedName name="tableyears" localSheetId="16">#REF!</definedName>
    <definedName name="tableyears" localSheetId="17">#REF!</definedName>
    <definedName name="tableyears" localSheetId="14">#REF!</definedName>
    <definedName name="tableyears">#REF!</definedName>
    <definedName name="Tach_NghinTy" localSheetId="15">#REF!</definedName>
    <definedName name="Tach_NghinTy" localSheetId="17">#REF!</definedName>
    <definedName name="Tach_NghinTy">#REF!</definedName>
    <definedName name="tadao" localSheetId="15">#REF!</definedName>
    <definedName name="tadao" localSheetId="16">#REF!</definedName>
    <definedName name="tadao" localSheetId="17">#REF!</definedName>
    <definedName name="tadao" localSheetId="14">#REF!</definedName>
    <definedName name="tadao" localSheetId="20">#REF!</definedName>
    <definedName name="tadao">#REF!</definedName>
    <definedName name="tadao_20" localSheetId="15">#REF!</definedName>
    <definedName name="tadao_20" localSheetId="17">#REF!</definedName>
    <definedName name="tadao_20">#REF!</definedName>
    <definedName name="tadao_28" localSheetId="15">#REF!</definedName>
    <definedName name="tadao_28" localSheetId="17">#REF!</definedName>
    <definedName name="tadao_28">#REF!</definedName>
    <definedName name="Tæng_c_ng_suÊt_hiÖn_t_i">"THOP"</definedName>
    <definedName name="Tæng_Cty_c__khÝ_NL_v__má" localSheetId="15">#REF!</definedName>
    <definedName name="Tæng_Cty_c__khÝ_NL_v__má" localSheetId="16">#REF!</definedName>
    <definedName name="Tæng_Cty_c__khÝ_NL_v__má" localSheetId="17">#REF!</definedName>
    <definedName name="Tæng_Cty_c__khÝ_NL_v__má" localSheetId="14">#REF!</definedName>
    <definedName name="Tæng_Cty_c__khÝ_NL_v__má" localSheetId="20">#REF!</definedName>
    <definedName name="Tæng_Cty_c__khÝ_NL_v__má">#REF!</definedName>
    <definedName name="Tæng_H_P_TBA" localSheetId="15">#REF!</definedName>
    <definedName name="Tæng_H_P_TBA" localSheetId="17">#REF!</definedName>
    <definedName name="Tæng_H_P_TBA">#REF!</definedName>
    <definedName name="Tæng_H_P_TBA_20" localSheetId="15">#REF!</definedName>
    <definedName name="Tæng_H_P_TBA_20" localSheetId="17">#REF!</definedName>
    <definedName name="Tæng_H_P_TBA_20">#REF!</definedName>
    <definedName name="Tæng_H_P_TBA_28" localSheetId="15">#REF!</definedName>
    <definedName name="Tæng_H_P_TBA_28" localSheetId="17">#REF!</definedName>
    <definedName name="Tæng_H_P_TBA_28">#REF!</definedName>
    <definedName name="Tæng_Hîp_35" localSheetId="15">#REF!</definedName>
    <definedName name="Tæng_Hîp_35" localSheetId="17">#REF!</definedName>
    <definedName name="Tæng_Hîp_35">#REF!</definedName>
    <definedName name="Tæng_Hîp_35_20" localSheetId="15">#REF!</definedName>
    <definedName name="Tæng_Hîp_35_20" localSheetId="17">#REF!</definedName>
    <definedName name="Tæng_Hîp_35_20">#REF!</definedName>
    <definedName name="Tæng_Hîp_35_28" localSheetId="15">#REF!</definedName>
    <definedName name="Tæng_Hîp_35_28" localSheetId="17">#REF!</definedName>
    <definedName name="Tæng_Hîp_35_28">#REF!</definedName>
    <definedName name="Taikhoan" localSheetId="15">#REF!</definedName>
    <definedName name="Taikhoan" localSheetId="17">#REF!</definedName>
    <definedName name="Taikhoan">#REF!</definedName>
    <definedName name="taluydac2">"$#REF!.$C$6"</definedName>
    <definedName name="taluydac2_26" localSheetId="15">#REF!</definedName>
    <definedName name="taluydac2_26" localSheetId="17">#REF!</definedName>
    <definedName name="taluydac2_26">#REF!</definedName>
    <definedName name="taluydac2_28" localSheetId="15">#REF!</definedName>
    <definedName name="taluydac2_28" localSheetId="17">#REF!</definedName>
    <definedName name="taluydac2_28">#REF!</definedName>
    <definedName name="taluydac2_3">"$#REF!.$C$6"</definedName>
    <definedName name="taluydc1">"$#REF!.$C$2"</definedName>
    <definedName name="taluydc1_26" localSheetId="15">#REF!</definedName>
    <definedName name="taluydc1_26" localSheetId="17">#REF!</definedName>
    <definedName name="taluydc1_26">#REF!</definedName>
    <definedName name="taluydc1_28" localSheetId="15">#REF!</definedName>
    <definedName name="taluydc1_28" localSheetId="17">#REF!</definedName>
    <definedName name="taluydc1_28">#REF!</definedName>
    <definedName name="taluydc1_3">"$#REF!.$C$2"</definedName>
    <definedName name="taluydc2">"$#REF!.$C$3"</definedName>
    <definedName name="taluydc2_26" localSheetId="15">#REF!</definedName>
    <definedName name="taluydc2_26" localSheetId="17">#REF!</definedName>
    <definedName name="taluydc2_26">#REF!</definedName>
    <definedName name="taluydc2_28" localSheetId="15">#REF!</definedName>
    <definedName name="taluydc2_28" localSheetId="17">#REF!</definedName>
    <definedName name="taluydc2_28">#REF!</definedName>
    <definedName name="taluydc2_3">"$#REF!.$C$3"</definedName>
    <definedName name="taluydc3">"$#REF!.$C$4"</definedName>
    <definedName name="taluydc3_26" localSheetId="15">#REF!</definedName>
    <definedName name="taluydc3_26" localSheetId="17">#REF!</definedName>
    <definedName name="taluydc3_26">#REF!</definedName>
    <definedName name="taluydc3_28" localSheetId="15">#REF!</definedName>
    <definedName name="taluydc3_28" localSheetId="17">#REF!</definedName>
    <definedName name="taluydc3_28">#REF!</definedName>
    <definedName name="taluydc3_3">"$#REF!.$C$4"</definedName>
    <definedName name="taluydc4">"$#REF!.$C$5"</definedName>
    <definedName name="taluydc4_26" localSheetId="15">#REF!</definedName>
    <definedName name="taluydc4_26" localSheetId="17">#REF!</definedName>
    <definedName name="taluydc4_26">#REF!</definedName>
    <definedName name="taluydc4_28" localSheetId="15">#REF!</definedName>
    <definedName name="taluydc4_28" localSheetId="17">#REF!</definedName>
    <definedName name="taluydc4_28">#REF!</definedName>
    <definedName name="taluydc4_3">"$#REF!.$C$5"</definedName>
    <definedName name="TAM" localSheetId="15">#REF!</definedName>
    <definedName name="TAM" localSheetId="16">#REF!</definedName>
    <definedName name="TAM" localSheetId="17">#REF!</definedName>
    <definedName name="TAM" localSheetId="14">#REF!</definedName>
    <definedName name="TAM">#REF!</definedName>
    <definedName name="tamdan" localSheetId="15">#REF!</definedName>
    <definedName name="tamdan" localSheetId="17">#REF!</definedName>
    <definedName name="tamdan">#REF!</definedName>
    <definedName name="tamdan_20" localSheetId="15">#REF!</definedName>
    <definedName name="tamdan_20" localSheetId="17">#REF!</definedName>
    <definedName name="tamdan_20">#REF!</definedName>
    <definedName name="tamdan_28" localSheetId="15">#REF!</definedName>
    <definedName name="tamdan_28" localSheetId="17">#REF!</definedName>
    <definedName name="tamdan_28">#REF!</definedName>
    <definedName name="tamnong">#N/A</definedName>
    <definedName name="TAMT" localSheetId="15">#REF!</definedName>
    <definedName name="TAMT" localSheetId="17">#REF!</definedName>
    <definedName name="TAMT">#REF!</definedName>
    <definedName name="TAMTINH" localSheetId="15">#REF!</definedName>
    <definedName name="TAMTINH" localSheetId="17">#REF!</definedName>
    <definedName name="TAMTINH">#REF!</definedName>
    <definedName name="Tamtreo_16" localSheetId="15">#REF!</definedName>
    <definedName name="Tamtreo_16" localSheetId="17">#REF!</definedName>
    <definedName name="Tamtreo_16">#REF!</definedName>
    <definedName name="Tamtreo_16_20" localSheetId="15">#REF!</definedName>
    <definedName name="Tamtreo_16_20" localSheetId="17">#REF!</definedName>
    <definedName name="Tamtreo_16_20">#REF!</definedName>
    <definedName name="Tamtreo_20" localSheetId="15">#REF!</definedName>
    <definedName name="Tamtreo_20" localSheetId="17">#REF!</definedName>
    <definedName name="Tamtreo_20">#REF!</definedName>
    <definedName name="Tamtreo_20_20" localSheetId="15">#REF!</definedName>
    <definedName name="Tamtreo_20_20" localSheetId="17">#REF!</definedName>
    <definedName name="Tamtreo_20_20">#REF!</definedName>
    <definedName name="Tan">#N/A</definedName>
    <definedName name="Tan_suat" localSheetId="15">#REF!</definedName>
    <definedName name="Tan_suat" localSheetId="17">#REF!</definedName>
    <definedName name="Tan_suat">#REF!</definedName>
    <definedName name="Tang">100</definedName>
    <definedName name="TangtruongBQ" localSheetId="15">#REF!</definedName>
    <definedName name="TangtruongBQ" localSheetId="17">#REF!</definedName>
    <definedName name="TangtruongBQ">#REF!</definedName>
    <definedName name="tanhong" localSheetId="15" hidden="1">{"'Sheet1'!$L$16"}</definedName>
    <definedName name="tanhong" localSheetId="16" hidden="1">{"'Sheet1'!$L$16"}</definedName>
    <definedName name="tanhong" localSheetId="17" hidden="1">{"'Sheet1'!$L$16"}</definedName>
    <definedName name="tanhong" localSheetId="14" hidden="1">{"'Sheet1'!$L$16"}</definedName>
    <definedName name="tanhong" hidden="1">{"'Sheet1'!$L$16"}</definedName>
    <definedName name="TanMy" localSheetId="15">#REF!</definedName>
    <definedName name="TanMy" localSheetId="17">#REF!</definedName>
    <definedName name="TanMy">#REF!</definedName>
    <definedName name="TanMy_20" localSheetId="15">#REF!</definedName>
    <definedName name="TanMy_20" localSheetId="17">#REF!</definedName>
    <definedName name="TanMy_20">#REF!</definedName>
    <definedName name="tao" localSheetId="15">#REF!</definedName>
    <definedName name="tao" localSheetId="17">#REF!</definedName>
    <definedName name="tao">#REF!</definedName>
    <definedName name="TaPLoc">NA()</definedName>
    <definedName name="TaPLoc_26" localSheetId="15">#REF!</definedName>
    <definedName name="TaPLoc_26" localSheetId="17">#REF!</definedName>
    <definedName name="TaPLoc_26">#REF!</definedName>
    <definedName name="TaPLoc_28" localSheetId="15">#REF!</definedName>
    <definedName name="TaPLoc_28" localSheetId="17">#REF!</definedName>
    <definedName name="TaPLoc_28">#REF!</definedName>
    <definedName name="taukeo150" localSheetId="15">#REF!</definedName>
    <definedName name="taukeo150" localSheetId="17">#REF!</definedName>
    <definedName name="taukeo150">#REF!</definedName>
    <definedName name="taukeo150_20" localSheetId="15">#REF!</definedName>
    <definedName name="taukeo150_20" localSheetId="17">#REF!</definedName>
    <definedName name="taukeo150_20">#REF!</definedName>
    <definedName name="taukeo150_28" localSheetId="15">#REF!</definedName>
    <definedName name="taukeo150_28" localSheetId="17">#REF!</definedName>
    <definedName name="taukeo150_28">#REF!</definedName>
    <definedName name="taun" localSheetId="15">#REF!</definedName>
    <definedName name="taun" localSheetId="17">#REF!</definedName>
    <definedName name="taun">#REF!</definedName>
    <definedName name="taun_20" localSheetId="15">#REF!</definedName>
    <definedName name="taun_20" localSheetId="17">#REF!</definedName>
    <definedName name="taun_20">#REF!</definedName>
    <definedName name="taun_28" localSheetId="15">#REF!</definedName>
    <definedName name="taun_28" localSheetId="17">#REF!</definedName>
    <definedName name="taun_28">#REF!</definedName>
    <definedName name="TaxTV">10%</definedName>
    <definedName name="TaxXL">5%</definedName>
    <definedName name="tb" localSheetId="15">#REF!</definedName>
    <definedName name="tb" localSheetId="17">#REF!</definedName>
    <definedName name="tb">#REF!</definedName>
    <definedName name="tb." localSheetId="16" hidden="1">{"'Sheet1'!$L$16"}</definedName>
    <definedName name="tb." localSheetId="17" hidden="1">{"'Sheet1'!$L$16"}</definedName>
    <definedName name="tb." hidden="1">{"'Sheet1'!$L$16"}</definedName>
    <definedName name="tb_1" localSheetId="15">#REF!</definedName>
    <definedName name="tb_1" localSheetId="17">#REF!</definedName>
    <definedName name="tb_1">#REF!</definedName>
    <definedName name="tb_2" localSheetId="15">#REF!</definedName>
    <definedName name="tb_2" localSheetId="17">#REF!</definedName>
    <definedName name="tb_2">#REF!</definedName>
    <definedName name="tb_20" localSheetId="15">#REF!</definedName>
    <definedName name="tb_20" localSheetId="17">#REF!</definedName>
    <definedName name="tb_20">#REF!</definedName>
    <definedName name="tb_25" localSheetId="15">#REF!</definedName>
    <definedName name="tb_25" localSheetId="17">#REF!</definedName>
    <definedName name="tb_25">#REF!</definedName>
    <definedName name="tb_28" localSheetId="15">#REF!</definedName>
    <definedName name="tb_28" localSheetId="17">#REF!</definedName>
    <definedName name="tb_28">#REF!</definedName>
    <definedName name="TB_CS" localSheetId="15">#REF!</definedName>
    <definedName name="TB_CS" localSheetId="17">#REF!</definedName>
    <definedName name="TB_CS">#REF!</definedName>
    <definedName name="TB_CS_20" localSheetId="15">#REF!</definedName>
    <definedName name="TB_CS_20" localSheetId="17">#REF!</definedName>
    <definedName name="TB_CS_20">#REF!</definedName>
    <definedName name="TB_CS_28" localSheetId="15">#REF!</definedName>
    <definedName name="TB_CS_28" localSheetId="17">#REF!</definedName>
    <definedName name="TB_CS_28">#REF!</definedName>
    <definedName name="TB_CTO" localSheetId="15">#REF!</definedName>
    <definedName name="TB_CTO" localSheetId="17">#REF!</definedName>
    <definedName name="TB_CTO">#REF!</definedName>
    <definedName name="TB_TBA" localSheetId="15">#REF!</definedName>
    <definedName name="TB_TBA" localSheetId="17">#REF!</definedName>
    <definedName name="TB_TBA">#REF!</definedName>
    <definedName name="TB_TBA_20" localSheetId="15">#REF!</definedName>
    <definedName name="TB_TBA_20" localSheetId="17">#REF!</definedName>
    <definedName name="TB_TBA_20">#REF!</definedName>
    <definedName name="TB_TBA_28" localSheetId="15">#REF!</definedName>
    <definedName name="TB_TBA_28" localSheetId="17">#REF!</definedName>
    <definedName name="TB_TBA_28">#REF!</definedName>
    <definedName name="tb00" localSheetId="15">#REF!</definedName>
    <definedName name="tb00" localSheetId="16">#REF!</definedName>
    <definedName name="tb00" localSheetId="17">#REF!</definedName>
    <definedName name="tb00" localSheetId="14">#REF!</definedName>
    <definedName name="tb00">#REF!</definedName>
    <definedName name="tb1_20" localSheetId="15">#REF!</definedName>
    <definedName name="tb1_20" localSheetId="17">#REF!</definedName>
    <definedName name="tb1_20">#REF!</definedName>
    <definedName name="tb1_28" localSheetId="15">#REF!</definedName>
    <definedName name="tb1_28" localSheetId="17">#REF!</definedName>
    <definedName name="tb1_28">#REF!</definedName>
    <definedName name="tb2_20" localSheetId="15">#REF!</definedName>
    <definedName name="tb2_20" localSheetId="17">#REF!</definedName>
    <definedName name="tb2_20">#REF!</definedName>
    <definedName name="tb2_28" localSheetId="15">#REF!</definedName>
    <definedName name="tb2_28" localSheetId="17">#REF!</definedName>
    <definedName name="tb2_28">#REF!</definedName>
    <definedName name="tb3_20" localSheetId="15">#REF!</definedName>
    <definedName name="tb3_20" localSheetId="17">#REF!</definedName>
    <definedName name="tb3_20">#REF!</definedName>
    <definedName name="tb3_28" localSheetId="15">#REF!</definedName>
    <definedName name="tb3_28" localSheetId="17">#REF!</definedName>
    <definedName name="tb3_28">#REF!</definedName>
    <definedName name="tb4_20" localSheetId="15">#REF!</definedName>
    <definedName name="tb4_20" localSheetId="17">#REF!</definedName>
    <definedName name="tb4_20">#REF!</definedName>
    <definedName name="tb4_28" localSheetId="15">#REF!</definedName>
    <definedName name="tb4_28" localSheetId="17">#REF!</definedName>
    <definedName name="tb4_28">#REF!</definedName>
    <definedName name="TBA" localSheetId="15">#REF!</definedName>
    <definedName name="TBA" localSheetId="16">#REF!</definedName>
    <definedName name="TBA" localSheetId="17">#REF!</definedName>
    <definedName name="TBA" localSheetId="14">#REF!</definedName>
    <definedName name="TBA" localSheetId="19">#REF!</definedName>
    <definedName name="TBA" localSheetId="20">#REF!</definedName>
    <definedName name="TBA">#REF!</definedName>
    <definedName name="TBA_26" localSheetId="15">#REF!</definedName>
    <definedName name="TBA_26" localSheetId="17">#REF!</definedName>
    <definedName name="TBA_26">#REF!</definedName>
    <definedName name="TBA_28" localSheetId="15">#REF!</definedName>
    <definedName name="TBA_28" localSheetId="17">#REF!</definedName>
    <definedName name="TBA_28">#REF!</definedName>
    <definedName name="TBA_3">"$#REF!.$D$1:$M$65536"</definedName>
    <definedName name="tbCY" localSheetId="15">#REF!</definedName>
    <definedName name="tbCY" localSheetId="16">#REF!</definedName>
    <definedName name="tbCY" localSheetId="17">#REF!</definedName>
    <definedName name="tbCY" localSheetId="14">#REF!</definedName>
    <definedName name="tbCY">#REF!</definedName>
    <definedName name="tbdd1p">NA()</definedName>
    <definedName name="tbdd1p_26" localSheetId="15">#REF!</definedName>
    <definedName name="tbdd1p_26" localSheetId="17">#REF!</definedName>
    <definedName name="tbdd1p_26">#REF!</definedName>
    <definedName name="tbdd1p_28" localSheetId="15">#REF!</definedName>
    <definedName name="tbdd1p_28" localSheetId="17">#REF!</definedName>
    <definedName name="tbdd1p_28">#REF!</definedName>
    <definedName name="tbdd1p_3">NA()</definedName>
    <definedName name="tbdd3p">NA()</definedName>
    <definedName name="tbdd3p_26" localSheetId="15">#REF!</definedName>
    <definedName name="tbdd3p_26" localSheetId="17">#REF!</definedName>
    <definedName name="tbdd3p_26">#REF!</definedName>
    <definedName name="tbdd3p_28" localSheetId="15">#REF!</definedName>
    <definedName name="tbdd3p_28" localSheetId="17">#REF!</definedName>
    <definedName name="tbdd3p_28">#REF!</definedName>
    <definedName name="tbdd3p_3">NA()</definedName>
    <definedName name="tbddsdl">NA()</definedName>
    <definedName name="tbddsdl_26" localSheetId="15">#REF!</definedName>
    <definedName name="tbddsdl_26" localSheetId="17">#REF!</definedName>
    <definedName name="tbddsdl_26">#REF!</definedName>
    <definedName name="tbddsdl_28" localSheetId="15">#REF!</definedName>
    <definedName name="tbddsdl_28" localSheetId="17">#REF!</definedName>
    <definedName name="tbddsdl_28">#REF!</definedName>
    <definedName name="tbddsdl_3">NA()</definedName>
    <definedName name="TBI">NA()</definedName>
    <definedName name="TBI_26" localSheetId="15">#REF!</definedName>
    <definedName name="TBI_26" localSheetId="17">#REF!</definedName>
    <definedName name="TBI_26">#REF!</definedName>
    <definedName name="TBI_28" localSheetId="15">#REF!</definedName>
    <definedName name="TBI_28" localSheetId="17">#REF!</definedName>
    <definedName name="TBI_28">#REF!</definedName>
    <definedName name="TBI_3">NA()</definedName>
    <definedName name="tbl_ProdInfo" localSheetId="15" hidden="1">#REF!</definedName>
    <definedName name="tbl_ProdInfo" localSheetId="16" hidden="1">#REF!</definedName>
    <definedName name="tbl_ProdInfo" localSheetId="17" hidden="1">#REF!</definedName>
    <definedName name="tbl_ProdInfo" localSheetId="14" hidden="1">#REF!</definedName>
    <definedName name="tbl_ProdInfo" hidden="1">#REF!</definedName>
    <definedName name="tbmc" localSheetId="15">#REF!</definedName>
    <definedName name="tbmc" localSheetId="17">#REF!</definedName>
    <definedName name="tbmc">#REF!</definedName>
    <definedName name="tbmc_20" localSheetId="15">#REF!</definedName>
    <definedName name="tbmc_20" localSheetId="17">#REF!</definedName>
    <definedName name="tbmc_20">#REF!</definedName>
    <definedName name="tbmc_28" localSheetId="15">#REF!</definedName>
    <definedName name="tbmc_28" localSheetId="17">#REF!</definedName>
    <definedName name="tbmc_28">#REF!</definedName>
    <definedName name="TBSGP" localSheetId="15">#REF!</definedName>
    <definedName name="TBSGP" localSheetId="17">#REF!</definedName>
    <definedName name="TBSGP">#REF!</definedName>
    <definedName name="TBSGP_28" localSheetId="15">#REF!</definedName>
    <definedName name="TBSGP_28" localSheetId="17">#REF!</definedName>
    <definedName name="TBSGP_28">#REF!</definedName>
    <definedName name="tbtr">NA()</definedName>
    <definedName name="tbtr_26" localSheetId="15">#REF!</definedName>
    <definedName name="tbtr_26" localSheetId="17">#REF!</definedName>
    <definedName name="tbtr_26">#REF!</definedName>
    <definedName name="tbtr_28" localSheetId="15">#REF!</definedName>
    <definedName name="tbtr_28" localSheetId="17">#REF!</definedName>
    <definedName name="tbtr_28">#REF!</definedName>
    <definedName name="tbtr_3">NA()</definedName>
    <definedName name="tbtram" localSheetId="15">#REF!</definedName>
    <definedName name="tbtram" localSheetId="16">#REF!</definedName>
    <definedName name="tbtram" localSheetId="17">#REF!</definedName>
    <definedName name="tbtram" localSheetId="14">#REF!</definedName>
    <definedName name="tbtram" localSheetId="19">#REF!</definedName>
    <definedName name="tbtram" localSheetId="20">#REF!</definedName>
    <definedName name="tbtram">#REF!</definedName>
    <definedName name="tbtram_26" localSheetId="15">#REF!</definedName>
    <definedName name="tbtram_26" localSheetId="17">#REF!</definedName>
    <definedName name="tbtram_26">#REF!</definedName>
    <definedName name="tbtram_28" localSheetId="15">#REF!</definedName>
    <definedName name="tbtram_28" localSheetId="17">#REF!</definedName>
    <definedName name="tbtram_28">#REF!</definedName>
    <definedName name="tbtram_3">"$#REF!.$F$12"</definedName>
    <definedName name="TBV" localSheetId="15">#REF!</definedName>
    <definedName name="TBV" localSheetId="16">#REF!</definedName>
    <definedName name="TBV" localSheetId="17">#REF!</definedName>
    <definedName name="TBV" localSheetId="14">#REF!</definedName>
    <definedName name="TBV">#REF!</definedName>
    <definedName name="TBXD" localSheetId="15">#REF!</definedName>
    <definedName name="TBXD" localSheetId="17">#REF!</definedName>
    <definedName name="TBXD">#REF!</definedName>
    <definedName name="TBXD_20" localSheetId="15">#REF!</definedName>
    <definedName name="TBXD_20" localSheetId="17">#REF!</definedName>
    <definedName name="TBXD_20">#REF!</definedName>
    <definedName name="TBXD_28" localSheetId="15">#REF!</definedName>
    <definedName name="TBXD_28" localSheetId="17">#REF!</definedName>
    <definedName name="TBXD_28">#REF!</definedName>
    <definedName name="TC" localSheetId="15">#REF!</definedName>
    <definedName name="TC" localSheetId="16">#REF!</definedName>
    <definedName name="TC" localSheetId="17">#REF!</definedName>
    <definedName name="TC" localSheetId="14">#REF!</definedName>
    <definedName name="TC" localSheetId="19">#REF!</definedName>
    <definedName name="TC" localSheetId="20">#REF!</definedName>
    <definedName name="TC">#REF!</definedName>
    <definedName name="tc_1" localSheetId="15">#REF!</definedName>
    <definedName name="tc_1" localSheetId="17">#REF!</definedName>
    <definedName name="tc_1">#REF!</definedName>
    <definedName name="tc_1_20" localSheetId="15">#REF!</definedName>
    <definedName name="tc_1_20" localSheetId="17">#REF!</definedName>
    <definedName name="tc_1_20">#REF!</definedName>
    <definedName name="tc_1_28" localSheetId="15">#REF!</definedName>
    <definedName name="tc_1_28" localSheetId="17">#REF!</definedName>
    <definedName name="tc_1_28">#REF!</definedName>
    <definedName name="tc_2" localSheetId="15">#REF!</definedName>
    <definedName name="tc_2" localSheetId="17">#REF!</definedName>
    <definedName name="tc_2">#REF!</definedName>
    <definedName name="tc_2_20" localSheetId="15">#REF!</definedName>
    <definedName name="tc_2_20" localSheetId="17">#REF!</definedName>
    <definedName name="tc_2_20">#REF!</definedName>
    <definedName name="tc_2_28" localSheetId="15">#REF!</definedName>
    <definedName name="tc_2_28" localSheetId="17">#REF!</definedName>
    <definedName name="tc_2_28">#REF!</definedName>
    <definedName name="TC_26" localSheetId="15">#REF!</definedName>
    <definedName name="TC_26" localSheetId="17">#REF!</definedName>
    <definedName name="TC_26">#REF!</definedName>
    <definedName name="TC_28" localSheetId="15">#REF!</definedName>
    <definedName name="TC_28" localSheetId="17">#REF!</definedName>
    <definedName name="TC_28">#REF!</definedName>
    <definedName name="TC_3">"$#REF!.$#REF!$#REF!:$#REF!$#REF!"</definedName>
    <definedName name="TC_NHANH1" localSheetId="15">#REF!</definedName>
    <definedName name="TC_NHANH1" localSheetId="16">#REF!</definedName>
    <definedName name="TC_NHANH1" localSheetId="17">#REF!</definedName>
    <definedName name="TC_NHANH1" localSheetId="14">#REF!</definedName>
    <definedName name="TC_NHANH1" localSheetId="19">#REF!</definedName>
    <definedName name="TC_NHANH1" localSheetId="20">#REF!</definedName>
    <definedName name="TC_NHANH1">#REF!</definedName>
    <definedName name="TC_NHANH1_26" localSheetId="15">#REF!</definedName>
    <definedName name="TC_NHANH1_26" localSheetId="17">#REF!</definedName>
    <definedName name="TC_NHANH1_26">#REF!</definedName>
    <definedName name="TC_NHANH1_28" localSheetId="15">#REF!</definedName>
    <definedName name="TC_NHANH1_28" localSheetId="17">#REF!</definedName>
    <definedName name="TC_NHANH1_28">#REF!</definedName>
    <definedName name="TC_NHANH1_3">"$#REF!.$A$96:$AH$96"</definedName>
    <definedName name="tc1_20" localSheetId="15">#REF!</definedName>
    <definedName name="tc1_20" localSheetId="17">#REF!</definedName>
    <definedName name="tc1_20">#REF!</definedName>
    <definedName name="tc1_28" localSheetId="15">#REF!</definedName>
    <definedName name="tc1_28" localSheetId="17">#REF!</definedName>
    <definedName name="tc1_28">#REF!</definedName>
    <definedName name="Tcbm" localSheetId="15">#REF!</definedName>
    <definedName name="Tcbm" localSheetId="17">#REF!</definedName>
    <definedName name="Tcbm">#REF!</definedName>
    <definedName name="Tcbm_20" localSheetId="15">#REF!</definedName>
    <definedName name="Tcbm_20" localSheetId="17">#REF!</definedName>
    <definedName name="Tcbm_20">#REF!</definedName>
    <definedName name="Tcbm_28" localSheetId="15">#REF!</definedName>
    <definedName name="Tcbm_28" localSheetId="17">#REF!</definedName>
    <definedName name="Tcbm_28">#REF!</definedName>
    <definedName name="Tchuan" localSheetId="15">#REF!</definedName>
    <definedName name="Tchuan" localSheetId="16">#REF!</definedName>
    <definedName name="Tchuan" localSheetId="17">#REF!</definedName>
    <definedName name="Tchuan" localSheetId="14">#REF!</definedName>
    <definedName name="Tchuan">#REF!</definedName>
    <definedName name="Tchuan_20" localSheetId="15">#REF!</definedName>
    <definedName name="Tchuan_20" localSheetId="17">#REF!</definedName>
    <definedName name="Tchuan_20">#REF!</definedName>
    <definedName name="Tchuan_28" localSheetId="15">#REF!</definedName>
    <definedName name="Tchuan_28" localSheetId="17">#REF!</definedName>
    <definedName name="Tchuan_28">#REF!</definedName>
    <definedName name="Tck" localSheetId="15">#REF!</definedName>
    <definedName name="Tck" localSheetId="16">#REF!</definedName>
    <definedName name="Tck" localSheetId="17">#REF!</definedName>
    <definedName name="Tck" localSheetId="14">#REF!</definedName>
    <definedName name="Tck">#REF!</definedName>
    <definedName name="Tcng" localSheetId="15">#REF!</definedName>
    <definedName name="Tcng" localSheetId="16">#REF!</definedName>
    <definedName name="Tcng" localSheetId="17">#REF!</definedName>
    <definedName name="Tcng" localSheetId="14">#REF!</definedName>
    <definedName name="Tcng">#REF!</definedName>
    <definedName name="TCT" localSheetId="15">#REF!</definedName>
    <definedName name="TCT" localSheetId="17">#REF!</definedName>
    <definedName name="TCT">#REF!</definedName>
    <definedName name="tct3_1" localSheetId="15">#REF!</definedName>
    <definedName name="tct3_1" localSheetId="17">#REF!</definedName>
    <definedName name="tct3_1">#REF!</definedName>
    <definedName name="tct3_2" localSheetId="15">#REF!</definedName>
    <definedName name="tct3_2" localSheetId="17">#REF!</definedName>
    <definedName name="tct3_2">#REF!</definedName>
    <definedName name="tct3_20" localSheetId="15">#REF!</definedName>
    <definedName name="tct3_20" localSheetId="17">#REF!</definedName>
    <definedName name="tct3_20">#REF!</definedName>
    <definedName name="tct3_25" localSheetId="15">#REF!</definedName>
    <definedName name="tct3_25" localSheetId="17">#REF!</definedName>
    <definedName name="tct3_25">#REF!</definedName>
    <definedName name="tct3_28" localSheetId="15">#REF!</definedName>
    <definedName name="tct3_28" localSheetId="17">#REF!</definedName>
    <definedName name="tct3_28">#REF!</definedName>
    <definedName name="tcxxnc">NA()</definedName>
    <definedName name="tcxxnc_26" localSheetId="15">#REF!</definedName>
    <definedName name="tcxxnc_26" localSheetId="17">#REF!</definedName>
    <definedName name="tcxxnc_26">#REF!</definedName>
    <definedName name="tcxxnc_28" localSheetId="15">#REF!</definedName>
    <definedName name="tcxxnc_28" localSheetId="17">#REF!</definedName>
    <definedName name="tcxxnc_28">#REF!</definedName>
    <definedName name="tcxxnc_3">NA()</definedName>
    <definedName name="TD" localSheetId="15">#REF!</definedName>
    <definedName name="TD" localSheetId="17">#REF!</definedName>
    <definedName name="TD">#REF!</definedName>
    <definedName name="TD_26" localSheetId="15">#REF!</definedName>
    <definedName name="TD_26" localSheetId="17">#REF!</definedName>
    <definedName name="TD_26">#REF!</definedName>
    <definedName name="td_28" localSheetId="15">#REF!</definedName>
    <definedName name="td_28" localSheetId="17">#REF!</definedName>
    <definedName name="td_28">#REF!</definedName>
    <definedName name="TD_3">"$#REF!.$I$50:$I$129"</definedName>
    <definedName name="td10vl">"$#REF!.#REF!#REF!"</definedName>
    <definedName name="td10vl_26" localSheetId="15">#REF!</definedName>
    <definedName name="td10vl_26" localSheetId="17">#REF!</definedName>
    <definedName name="td10vl_26">#REF!</definedName>
    <definedName name="td10vl_28" localSheetId="15">#REF!</definedName>
    <definedName name="td10vl_28" localSheetId="17">#REF!</definedName>
    <definedName name="td10vl_28">#REF!</definedName>
    <definedName name="td10vl_3">"$#REF!.#REF!#REF!"</definedName>
    <definedName name="td12nc">"$#REF!.$#REF!$#REF!"</definedName>
    <definedName name="td12nc_26" localSheetId="15">#REF!</definedName>
    <definedName name="td12nc_26" localSheetId="17">#REF!</definedName>
    <definedName name="td12nc_26">#REF!</definedName>
    <definedName name="td12nc_28" localSheetId="15">#REF!</definedName>
    <definedName name="td12nc_28" localSheetId="17">#REF!</definedName>
    <definedName name="td12nc_28">#REF!</definedName>
    <definedName name="td12nc_3">"$#REF!.$#REF!$#REF!"</definedName>
    <definedName name="TD12vl" localSheetId="15">#REF!</definedName>
    <definedName name="TD12vl" localSheetId="17">#REF!</definedName>
    <definedName name="TD12vl">#REF!</definedName>
    <definedName name="TD12vl_20" localSheetId="15">#REF!</definedName>
    <definedName name="TD12vl_20" localSheetId="17">#REF!</definedName>
    <definedName name="TD12vl_20">#REF!</definedName>
    <definedName name="TD12vl_28" localSheetId="15">#REF!</definedName>
    <definedName name="TD12vl_28" localSheetId="17">#REF!</definedName>
    <definedName name="TD12vl_28">#REF!</definedName>
    <definedName name="td1cnc">NA()</definedName>
    <definedName name="td1cnc_26" localSheetId="15">#REF!</definedName>
    <definedName name="td1cnc_26" localSheetId="17">#REF!</definedName>
    <definedName name="td1cnc_26">#REF!</definedName>
    <definedName name="td1cnc_28" localSheetId="15">#REF!</definedName>
    <definedName name="td1cnc_28" localSheetId="17">#REF!</definedName>
    <definedName name="td1cnc_28">#REF!</definedName>
    <definedName name="td1cnc_3">NA()</definedName>
    <definedName name="td1cvl">NA()</definedName>
    <definedName name="td1cvl_26" localSheetId="15">#REF!</definedName>
    <definedName name="td1cvl_26" localSheetId="17">#REF!</definedName>
    <definedName name="td1cvl_26">#REF!</definedName>
    <definedName name="td1cvl_28" localSheetId="15">#REF!</definedName>
    <definedName name="td1cvl_28" localSheetId="17">#REF!</definedName>
    <definedName name="td1cvl_28">#REF!</definedName>
    <definedName name="td1cvl_3">NA()</definedName>
    <definedName name="td1p" localSheetId="15">#REF!</definedName>
    <definedName name="td1p" localSheetId="16">#REF!</definedName>
    <definedName name="td1p" localSheetId="17">#REF!</definedName>
    <definedName name="td1p" localSheetId="14">#REF!</definedName>
    <definedName name="td1p" localSheetId="19">#REF!</definedName>
    <definedName name="td1p" localSheetId="20">#REF!</definedName>
    <definedName name="td1p">#REF!</definedName>
    <definedName name="td1p_26" localSheetId="15">#REF!</definedName>
    <definedName name="td1p_26" localSheetId="17">#REF!</definedName>
    <definedName name="td1p_26">#REF!</definedName>
    <definedName name="td1p_28" localSheetId="15">#REF!</definedName>
    <definedName name="td1p_28" localSheetId="17">#REF!</definedName>
    <definedName name="td1p_28">#REF!</definedName>
    <definedName name="td1p_3">"$#REF!.$#REF!$#REF!"</definedName>
    <definedName name="TD1p1nc" localSheetId="15">#REF!</definedName>
    <definedName name="TD1p1nc" localSheetId="17">#REF!</definedName>
    <definedName name="TD1p1nc">#REF!</definedName>
    <definedName name="TD1p1nc_20" localSheetId="15">#REF!</definedName>
    <definedName name="TD1p1nc_20" localSheetId="17">#REF!</definedName>
    <definedName name="TD1p1nc_20">#REF!</definedName>
    <definedName name="TD1p1nc_28" localSheetId="15">#REF!</definedName>
    <definedName name="TD1p1nc_28" localSheetId="17">#REF!</definedName>
    <definedName name="TD1p1nc_28">#REF!</definedName>
    <definedName name="td1p1vc" localSheetId="15">#REF!</definedName>
    <definedName name="td1p1vc" localSheetId="17">#REF!</definedName>
    <definedName name="td1p1vc">#REF!</definedName>
    <definedName name="td1p1vc_20" localSheetId="15">#REF!</definedName>
    <definedName name="td1p1vc_20" localSheetId="17">#REF!</definedName>
    <definedName name="td1p1vc_20">#REF!</definedName>
    <definedName name="td1p1vc_28" localSheetId="15">#REF!</definedName>
    <definedName name="td1p1vc_28" localSheetId="17">#REF!</definedName>
    <definedName name="td1p1vc_28">#REF!</definedName>
    <definedName name="TD1p1vl" localSheetId="15">#REF!</definedName>
    <definedName name="TD1p1vl" localSheetId="17">#REF!</definedName>
    <definedName name="TD1p1vl">#REF!</definedName>
    <definedName name="TD1p1vl_20" localSheetId="15">#REF!</definedName>
    <definedName name="TD1p1vl_20" localSheetId="17">#REF!</definedName>
    <definedName name="TD1p1vl_20">#REF!</definedName>
    <definedName name="TD1p1vl_28" localSheetId="15">#REF!</definedName>
    <definedName name="TD1p1vl_28" localSheetId="17">#REF!</definedName>
    <definedName name="TD1p1vl_28">#REF!</definedName>
    <definedName name="TD1p2nc" localSheetId="15">#REF!</definedName>
    <definedName name="TD1p2nc" localSheetId="17">#REF!</definedName>
    <definedName name="TD1p2nc">#REF!</definedName>
    <definedName name="TD1p2vc" localSheetId="15">#REF!</definedName>
    <definedName name="TD1p2vc" localSheetId="17">#REF!</definedName>
    <definedName name="TD1p2vc">#REF!</definedName>
    <definedName name="TD1p2vl" localSheetId="15">#REF!</definedName>
    <definedName name="TD1p2vl" localSheetId="17">#REF!</definedName>
    <definedName name="TD1p2vl">#REF!</definedName>
    <definedName name="TD1pnc">NA()</definedName>
    <definedName name="TD1pnc_26" localSheetId="15">#REF!</definedName>
    <definedName name="TD1pnc_26" localSheetId="17">#REF!</definedName>
    <definedName name="TD1pnc_26">#REF!</definedName>
    <definedName name="TD1pnc_28" localSheetId="15">#REF!</definedName>
    <definedName name="TD1pnc_28" localSheetId="17">#REF!</definedName>
    <definedName name="TD1pnc_28">#REF!</definedName>
    <definedName name="TD1pnc_3">NA()</definedName>
    <definedName name="TD1pvl">NA()</definedName>
    <definedName name="TD1pvl_26" localSheetId="15">#REF!</definedName>
    <definedName name="TD1pvl_26" localSheetId="17">#REF!</definedName>
    <definedName name="TD1pvl_26">#REF!</definedName>
    <definedName name="TD1pvl_28" localSheetId="15">#REF!</definedName>
    <definedName name="TD1pvl_28" localSheetId="17">#REF!</definedName>
    <definedName name="TD1pvl_28">#REF!</definedName>
    <definedName name="TD1pvl_3">NA()</definedName>
    <definedName name="td3p" localSheetId="15">#REF!</definedName>
    <definedName name="td3p" localSheetId="16">#REF!</definedName>
    <definedName name="td3p" localSheetId="17">#REF!</definedName>
    <definedName name="td3p" localSheetId="14">#REF!</definedName>
    <definedName name="td3p" localSheetId="19">#REF!</definedName>
    <definedName name="td3p" localSheetId="20">#REF!</definedName>
    <definedName name="td3p">#REF!</definedName>
    <definedName name="td3p_26" localSheetId="15">#REF!</definedName>
    <definedName name="td3p_26" localSheetId="17">#REF!</definedName>
    <definedName name="td3p_26">#REF!</definedName>
    <definedName name="td3p_28" localSheetId="15">#REF!</definedName>
    <definedName name="td3p_28" localSheetId="17">#REF!</definedName>
    <definedName name="td3p_28">#REF!</definedName>
    <definedName name="td3p_3">"$#REF!.$#REF!$#REF!"</definedName>
    <definedName name="tdc84nc">NA()</definedName>
    <definedName name="tdc84nc_26" localSheetId="15">#REF!</definedName>
    <definedName name="tdc84nc_26" localSheetId="17">#REF!</definedName>
    <definedName name="tdc84nc_26">#REF!</definedName>
    <definedName name="tdc84nc_28" localSheetId="15">#REF!</definedName>
    <definedName name="tdc84nc_28" localSheetId="17">#REF!</definedName>
    <definedName name="tdc84nc_28">#REF!</definedName>
    <definedName name="tdc84nc_3">NA()</definedName>
    <definedName name="tdcnc">NA()</definedName>
    <definedName name="tdcnc_26" localSheetId="15">#REF!</definedName>
    <definedName name="tdcnc_26" localSheetId="17">#REF!</definedName>
    <definedName name="tdcnc_26">#REF!</definedName>
    <definedName name="tdcnc_28" localSheetId="15">#REF!</definedName>
    <definedName name="tdcnc_28" localSheetId="17">#REF!</definedName>
    <definedName name="tdcnc_28">#REF!</definedName>
    <definedName name="tdcnc_3">NA()</definedName>
    <definedName name="TDctnc" localSheetId="15">#REF!</definedName>
    <definedName name="TDctnc" localSheetId="17">#REF!</definedName>
    <definedName name="TDctnc">#REF!</definedName>
    <definedName name="TDctnc_20" localSheetId="15">#REF!</definedName>
    <definedName name="TDctnc_20" localSheetId="17">#REF!</definedName>
    <definedName name="TDctnc_20">#REF!</definedName>
    <definedName name="TDctnc_28" localSheetId="15">#REF!</definedName>
    <definedName name="TDctnc_28" localSheetId="17">#REF!</definedName>
    <definedName name="TDctnc_28">#REF!</definedName>
    <definedName name="TDctvc" localSheetId="15">#REF!</definedName>
    <definedName name="TDctvc" localSheetId="17">#REF!</definedName>
    <definedName name="TDctvc">#REF!</definedName>
    <definedName name="TDctvc_20" localSheetId="15">#REF!</definedName>
    <definedName name="TDctvc_20" localSheetId="17">#REF!</definedName>
    <definedName name="TDctvc_20">#REF!</definedName>
    <definedName name="TDctvc_28" localSheetId="15">#REF!</definedName>
    <definedName name="TDctvc_28" localSheetId="17">#REF!</definedName>
    <definedName name="TDctvc_28">#REF!</definedName>
    <definedName name="TDctvl" localSheetId="15">#REF!</definedName>
    <definedName name="TDctvl" localSheetId="17">#REF!</definedName>
    <definedName name="TDctvl">#REF!</definedName>
    <definedName name="TDctvl_20" localSheetId="15">#REF!</definedName>
    <definedName name="TDctvl_20" localSheetId="17">#REF!</definedName>
    <definedName name="TDctvl_20">#REF!</definedName>
    <definedName name="TDctvl_28" localSheetId="15">#REF!</definedName>
    <definedName name="TDctvl_28" localSheetId="17">#REF!</definedName>
    <definedName name="TDctvl_28">#REF!</definedName>
    <definedName name="TDE" localSheetId="15">#REF!</definedName>
    <definedName name="TDE" localSheetId="17">#REF!</definedName>
    <definedName name="TDE">#REF!</definedName>
    <definedName name="tdgnc">NA()</definedName>
    <definedName name="tdgnc_26" localSheetId="15">#REF!</definedName>
    <definedName name="tdgnc_26" localSheetId="17">#REF!</definedName>
    <definedName name="tdgnc_26">#REF!</definedName>
    <definedName name="tdgnc_28" localSheetId="15">#REF!</definedName>
    <definedName name="tdgnc_28" localSheetId="17">#REF!</definedName>
    <definedName name="tdgnc_28">#REF!</definedName>
    <definedName name="tdgnc_3">NA()</definedName>
    <definedName name="tdgvl">NA()</definedName>
    <definedName name="tdgvl_26" localSheetId="15">#REF!</definedName>
    <definedName name="tdgvl_26" localSheetId="17">#REF!</definedName>
    <definedName name="tdgvl_26">#REF!</definedName>
    <definedName name="tdgvl_28" localSheetId="15">#REF!</definedName>
    <definedName name="tdgvl_28" localSheetId="17">#REF!</definedName>
    <definedName name="tdgvl_28">#REF!</definedName>
    <definedName name="tdgvl_3">NA()</definedName>
    <definedName name="tdhtnc">NA()</definedName>
    <definedName name="tdhtnc_26" localSheetId="15">#REF!</definedName>
    <definedName name="tdhtnc_26" localSheetId="17">#REF!</definedName>
    <definedName name="tdhtnc_26">#REF!</definedName>
    <definedName name="tdhtnc_28" localSheetId="15">#REF!</definedName>
    <definedName name="tdhtnc_28" localSheetId="17">#REF!</definedName>
    <definedName name="tdhtnc_28">#REF!</definedName>
    <definedName name="tdhtnc_3">NA()</definedName>
    <definedName name="tdhtvl">NA()</definedName>
    <definedName name="tdhtvl_26" localSheetId="15">#REF!</definedName>
    <definedName name="tdhtvl_26" localSheetId="17">#REF!</definedName>
    <definedName name="tdhtvl_26">#REF!</definedName>
    <definedName name="tdhtvl_28" localSheetId="15">#REF!</definedName>
    <definedName name="tdhtvl_28" localSheetId="17">#REF!</definedName>
    <definedName name="tdhtvl_28">#REF!</definedName>
    <definedName name="tdhtvl_3">NA()</definedName>
    <definedName name="TDI" localSheetId="15">#REF!</definedName>
    <definedName name="TDI" localSheetId="17">#REF!</definedName>
    <definedName name="TDI">#REF!</definedName>
    <definedName name="TDI_20" localSheetId="15">#REF!</definedName>
    <definedName name="TDI_20" localSheetId="17">#REF!</definedName>
    <definedName name="TDI_20">#REF!</definedName>
    <definedName name="TDI_28" localSheetId="15">#REF!</definedName>
    <definedName name="TDI_28" localSheetId="17">#REF!</definedName>
    <definedName name="TDI_28">#REF!</definedName>
    <definedName name="tdia" localSheetId="15">#REF!</definedName>
    <definedName name="tdia" localSheetId="17">#REF!</definedName>
    <definedName name="tdia">#REF!</definedName>
    <definedName name="tdia_28" localSheetId="15">#REF!</definedName>
    <definedName name="tdia_28" localSheetId="17">#REF!</definedName>
    <definedName name="tdia_28">#REF!</definedName>
    <definedName name="TDII" localSheetId="15">#REF!</definedName>
    <definedName name="TDII" localSheetId="17">#REF!</definedName>
    <definedName name="TDII">#REF!</definedName>
    <definedName name="TDII_20" localSheetId="15">#REF!</definedName>
    <definedName name="TDII_20" localSheetId="17">#REF!</definedName>
    <definedName name="TDII_20">#REF!</definedName>
    <definedName name="TDII_28" localSheetId="15">#REF!</definedName>
    <definedName name="TDII_28" localSheetId="17">#REF!</definedName>
    <definedName name="TDII_28">#REF!</definedName>
    <definedName name="TDIII" localSheetId="15">#REF!</definedName>
    <definedName name="TDIII" localSheetId="17">#REF!</definedName>
    <definedName name="TDIII">#REF!</definedName>
    <definedName name="TDIII_20" localSheetId="15">#REF!</definedName>
    <definedName name="TDIII_20" localSheetId="17">#REF!</definedName>
    <definedName name="TDIII_20">#REF!</definedName>
    <definedName name="TDIII_28" localSheetId="15">#REF!</definedName>
    <definedName name="TDIII_28" localSheetId="17">#REF!</definedName>
    <definedName name="TDIII_28">#REF!</definedName>
    <definedName name="TDIV" localSheetId="15">#REF!</definedName>
    <definedName name="TDIV" localSheetId="17">#REF!</definedName>
    <definedName name="TDIV">#REF!</definedName>
    <definedName name="TDIV_20" localSheetId="15">#REF!</definedName>
    <definedName name="TDIV_20" localSheetId="17">#REF!</definedName>
    <definedName name="TDIV_20">#REF!</definedName>
    <definedName name="TDIV_28" localSheetId="15">#REF!</definedName>
    <definedName name="TDIV_28" localSheetId="17">#REF!</definedName>
    <definedName name="TDIV_28">#REF!</definedName>
    <definedName name="TDmnc" localSheetId="15">#REF!</definedName>
    <definedName name="TDmnc" localSheetId="17">#REF!</definedName>
    <definedName name="TDmnc">#REF!</definedName>
    <definedName name="TDmvc" localSheetId="15">#REF!</definedName>
    <definedName name="TDmvc" localSheetId="17">#REF!</definedName>
    <definedName name="TDmvc">#REF!</definedName>
    <definedName name="TDmvl" localSheetId="15">#REF!</definedName>
    <definedName name="TDmvl" localSheetId="17">#REF!</definedName>
    <definedName name="TDmvl">#REF!</definedName>
    <definedName name="tdnc">NA()</definedName>
    <definedName name="tdnc_26" localSheetId="15">#REF!</definedName>
    <definedName name="tdnc_26" localSheetId="17">#REF!</definedName>
    <definedName name="tdnc_26">#REF!</definedName>
    <definedName name="tdnc_28" localSheetId="15">#REF!</definedName>
    <definedName name="tdnc_28" localSheetId="17">#REF!</definedName>
    <definedName name="tdnc_28">#REF!</definedName>
    <definedName name="tdnc_3">NA()</definedName>
    <definedName name="tdnc1p" localSheetId="15">#REF!</definedName>
    <definedName name="tdnc1p" localSheetId="16">#REF!</definedName>
    <definedName name="tdnc1p" localSheetId="17">#REF!</definedName>
    <definedName name="tdnc1p" localSheetId="14">#REF!</definedName>
    <definedName name="tdnc1p" localSheetId="19">#REF!</definedName>
    <definedName name="tdnc1p" localSheetId="20">#REF!</definedName>
    <definedName name="tdnc1p">#REF!</definedName>
    <definedName name="tdnc1p_26" localSheetId="15">#REF!</definedName>
    <definedName name="tdnc1p_26" localSheetId="17">#REF!</definedName>
    <definedName name="tdnc1p_26">#REF!</definedName>
    <definedName name="tdnc1p_28" localSheetId="15">#REF!</definedName>
    <definedName name="tdnc1p_28" localSheetId="17">#REF!</definedName>
    <definedName name="tdnc1p_28">#REF!</definedName>
    <definedName name="tdnc1p_3">"$#REF!.$G$72"</definedName>
    <definedName name="tdnc3p_1" localSheetId="15">#REF!</definedName>
    <definedName name="tdnc3p_1" localSheetId="17">#REF!</definedName>
    <definedName name="tdnc3p_1">#REF!</definedName>
    <definedName name="tdnc3p_2" localSheetId="15">#REF!</definedName>
    <definedName name="tdnc3p_2" localSheetId="17">#REF!</definedName>
    <definedName name="tdnc3p_2">#REF!</definedName>
    <definedName name="tdnc3p_20" localSheetId="15">#REF!</definedName>
    <definedName name="tdnc3p_20" localSheetId="17">#REF!</definedName>
    <definedName name="tdnc3p_20">#REF!</definedName>
    <definedName name="tdnc3p_25" localSheetId="15">#REF!</definedName>
    <definedName name="tdnc3p_25" localSheetId="17">#REF!</definedName>
    <definedName name="tdnc3p_25">#REF!</definedName>
    <definedName name="tdnc3p_26" localSheetId="15">#REF!</definedName>
    <definedName name="tdnc3p_26" localSheetId="17">#REF!</definedName>
    <definedName name="tdnc3p_26">#REF!</definedName>
    <definedName name="tdnc3p_28" localSheetId="15">#REF!</definedName>
    <definedName name="tdnc3p_28" localSheetId="17">#REF!</definedName>
    <definedName name="tdnc3p_28">#REF!</definedName>
    <definedName name="tdnc3p_3_1" localSheetId="15">#REF!</definedName>
    <definedName name="tdnc3p_3_1" localSheetId="17">#REF!</definedName>
    <definedName name="tdnc3p_3_1">#REF!</definedName>
    <definedName name="tdnc3p_3_2" localSheetId="15">#REF!</definedName>
    <definedName name="tdnc3p_3_2" localSheetId="17">#REF!</definedName>
    <definedName name="tdnc3p_3_2">#REF!</definedName>
    <definedName name="tdnc3p_3_20" localSheetId="15">#REF!</definedName>
    <definedName name="tdnc3p_3_20" localSheetId="17">#REF!</definedName>
    <definedName name="tdnc3p_3_20">#REF!</definedName>
    <definedName name="tdnc3p_3_25" localSheetId="15">#REF!</definedName>
    <definedName name="tdnc3p_3_25" localSheetId="17">#REF!</definedName>
    <definedName name="tdnc3p_3_25">#REF!</definedName>
    <definedName name="TDng" localSheetId="15">#REF!</definedName>
    <definedName name="TDng" localSheetId="17">#REF!</definedName>
    <definedName name="TDng">#REF!</definedName>
    <definedName name="TDng_20" localSheetId="15">#REF!</definedName>
    <definedName name="TDng_20" localSheetId="17">#REF!</definedName>
    <definedName name="TDng_20">#REF!</definedName>
    <definedName name="TDng_28" localSheetId="15">#REF!</definedName>
    <definedName name="TDng_28" localSheetId="17">#REF!</definedName>
    <definedName name="TDng_28">#REF!</definedName>
    <definedName name="tdo" localSheetId="15">#REF!</definedName>
    <definedName name="tdo" localSheetId="16">#REF!</definedName>
    <definedName name="tdo" localSheetId="17">#REF!</definedName>
    <definedName name="tdo" localSheetId="14">#REF!</definedName>
    <definedName name="tdo" localSheetId="20">#REF!</definedName>
    <definedName name="tdo">#REF!</definedName>
    <definedName name="tdo_20" localSheetId="15">#REF!</definedName>
    <definedName name="tdo_20" localSheetId="17">#REF!</definedName>
    <definedName name="tdo_20">#REF!</definedName>
    <definedName name="tdo_28" localSheetId="15">#REF!</definedName>
    <definedName name="tdo_28" localSheetId="17">#REF!</definedName>
    <definedName name="tdo_28">#REF!</definedName>
    <definedName name="TDoto" localSheetId="15">#REF!</definedName>
    <definedName name="TDoto" localSheetId="17">#REF!</definedName>
    <definedName name="TDoto">#REF!</definedName>
    <definedName name="TDoto_20" localSheetId="15">#REF!</definedName>
    <definedName name="TDoto_20" localSheetId="17">#REF!</definedName>
    <definedName name="TDoto_20">#REF!</definedName>
    <definedName name="TDoto_28" localSheetId="15">#REF!</definedName>
    <definedName name="TDoto_28" localSheetId="17">#REF!</definedName>
    <definedName name="TDoto_28">#REF!</definedName>
    <definedName name="tdt" localSheetId="15">#REF!</definedName>
    <definedName name="tdt" localSheetId="17">#REF!</definedName>
    <definedName name="tdt">#REF!</definedName>
    <definedName name="tdt_26" localSheetId="15">#REF!</definedName>
    <definedName name="tdt_26" localSheetId="17">#REF!</definedName>
    <definedName name="tdt_26">#REF!</definedName>
    <definedName name="tdt_28" localSheetId="15">#REF!</definedName>
    <definedName name="tdt_28" localSheetId="17">#REF!</definedName>
    <definedName name="tdt_28">#REF!</definedName>
    <definedName name="tdt_3">"$#REF!.$B$1:$F$75"</definedName>
    <definedName name="tdt1pnc">NA()</definedName>
    <definedName name="tdt1pnc_26" localSheetId="15">#REF!</definedName>
    <definedName name="tdt1pnc_26" localSheetId="17">#REF!</definedName>
    <definedName name="tdt1pnc_26">#REF!</definedName>
    <definedName name="tdt1pnc_28" localSheetId="15">#REF!</definedName>
    <definedName name="tdt1pnc_28" localSheetId="17">#REF!</definedName>
    <definedName name="tdt1pnc_28">#REF!</definedName>
    <definedName name="tdt1pnc_3">NA()</definedName>
    <definedName name="tdt1pvl">NA()</definedName>
    <definedName name="tdt1pvl_26" localSheetId="15">#REF!</definedName>
    <definedName name="tdt1pvl_26" localSheetId="17">#REF!</definedName>
    <definedName name="tdt1pvl_26">#REF!</definedName>
    <definedName name="tdt1pvl_28" localSheetId="15">#REF!</definedName>
    <definedName name="tdt1pvl_28" localSheetId="17">#REF!</definedName>
    <definedName name="tdt1pvl_28">#REF!</definedName>
    <definedName name="tdt1pvl_3">NA()</definedName>
    <definedName name="tdt2cnc">NA()</definedName>
    <definedName name="tdt2cnc_26" localSheetId="15">#REF!</definedName>
    <definedName name="tdt2cnc_26" localSheetId="17">#REF!</definedName>
    <definedName name="tdt2cnc_26">#REF!</definedName>
    <definedName name="tdt2cnc_28" localSheetId="15">#REF!</definedName>
    <definedName name="tdt2cnc_28" localSheetId="17">#REF!</definedName>
    <definedName name="tdt2cnc_28">#REF!</definedName>
    <definedName name="tdt2cnc_3">NA()</definedName>
    <definedName name="tdt2cvl">NA()</definedName>
    <definedName name="tdt2cvl_26" localSheetId="15">#REF!</definedName>
    <definedName name="tdt2cvl_26" localSheetId="17">#REF!</definedName>
    <definedName name="tdt2cvl_26">#REF!</definedName>
    <definedName name="tdt2cvl_28" localSheetId="15">#REF!</definedName>
    <definedName name="tdt2cvl_28" localSheetId="17">#REF!</definedName>
    <definedName name="tdt2cvl_28">#REF!</definedName>
    <definedName name="tdt2cvl_3">NA()</definedName>
    <definedName name="tdtr2cnc" localSheetId="15">#REF!</definedName>
    <definedName name="tdtr2cnc" localSheetId="16">#REF!</definedName>
    <definedName name="tdtr2cnc" localSheetId="17">#REF!</definedName>
    <definedName name="tdtr2cnc" localSheetId="14">#REF!</definedName>
    <definedName name="tdtr2cnc" localSheetId="19">#REF!</definedName>
    <definedName name="tdtr2cnc" localSheetId="20">#REF!</definedName>
    <definedName name="tdtr2cnc">#REF!</definedName>
    <definedName name="tdtr2cnc_26" localSheetId="15">#REF!</definedName>
    <definedName name="tdtr2cnc_26" localSheetId="17">#REF!</definedName>
    <definedName name="tdtr2cnc_26">#REF!</definedName>
    <definedName name="tdtr2cnc_28" localSheetId="15">#REF!</definedName>
    <definedName name="tdtr2cnc_28" localSheetId="17">#REF!</definedName>
    <definedName name="tdtr2cnc_28">#REF!</definedName>
    <definedName name="tdtr2cnc_3">"$#REF!.$H$19"</definedName>
    <definedName name="tdtr2cvl" localSheetId="15">#REF!</definedName>
    <definedName name="tdtr2cvl" localSheetId="16">#REF!</definedName>
    <definedName name="tdtr2cvl" localSheetId="17">#REF!</definedName>
    <definedName name="tdtr2cvl" localSheetId="14">#REF!</definedName>
    <definedName name="tdtr2cvl" localSheetId="19">#REF!</definedName>
    <definedName name="tdtr2cvl" localSheetId="20">#REF!</definedName>
    <definedName name="tdtr2cvl">#REF!</definedName>
    <definedName name="tdtr2cvl_26" localSheetId="15">#REF!</definedName>
    <definedName name="tdtr2cvl_26" localSheetId="17">#REF!</definedName>
    <definedName name="tdtr2cvl_26">#REF!</definedName>
    <definedName name="tdtr2cvl_28" localSheetId="15">#REF!</definedName>
    <definedName name="tdtr2cvl_28" localSheetId="17">#REF!</definedName>
    <definedName name="tdtr2cvl_28">#REF!</definedName>
    <definedName name="tdtr2cvl_3">"$#REF!.$H$12"</definedName>
    <definedName name="tdtrnc">NA()</definedName>
    <definedName name="tdtrnc_26" localSheetId="15">#REF!</definedName>
    <definedName name="tdtrnc_26" localSheetId="17">#REF!</definedName>
    <definedName name="tdtrnc_26">#REF!</definedName>
    <definedName name="tdtrnc_28" localSheetId="15">#REF!</definedName>
    <definedName name="tdtrnc_28" localSheetId="17">#REF!</definedName>
    <definedName name="tdtrnc_28">#REF!</definedName>
    <definedName name="tdtrnc_3">NA()</definedName>
    <definedName name="tdtrvl">NA()</definedName>
    <definedName name="tdtrvl_26" localSheetId="15">#REF!</definedName>
    <definedName name="tdtrvl_26" localSheetId="17">#REF!</definedName>
    <definedName name="tdtrvl_26">#REF!</definedName>
    <definedName name="tdtrvl_28" localSheetId="15">#REF!</definedName>
    <definedName name="tdtrvl_28" localSheetId="17">#REF!</definedName>
    <definedName name="tdtrvl_28">#REF!</definedName>
    <definedName name="tdtrvl_3">NA()</definedName>
    <definedName name="TDV" localSheetId="15">#REF!</definedName>
    <definedName name="TDV" localSheetId="17">#REF!</definedName>
    <definedName name="TDV">#REF!</definedName>
    <definedName name="TDV_20" localSheetId="15">#REF!</definedName>
    <definedName name="TDV_20" localSheetId="17">#REF!</definedName>
    <definedName name="TDV_20">#REF!</definedName>
    <definedName name="TDV_28" localSheetId="15">#REF!</definedName>
    <definedName name="TDV_28" localSheetId="17">#REF!</definedName>
    <definedName name="TDV_28">#REF!</definedName>
    <definedName name="tdvl">NA()</definedName>
    <definedName name="tdvl_26" localSheetId="15">#REF!</definedName>
    <definedName name="tdvl_26" localSheetId="17">#REF!</definedName>
    <definedName name="tdvl_26">#REF!</definedName>
    <definedName name="tdvl_28" localSheetId="15">#REF!</definedName>
    <definedName name="tdvl_28" localSheetId="17">#REF!</definedName>
    <definedName name="tdvl_28">#REF!</definedName>
    <definedName name="tdvl_3">NA()</definedName>
    <definedName name="tdvl1p" localSheetId="15">#REF!</definedName>
    <definedName name="tdvl1p" localSheetId="16">#REF!</definedName>
    <definedName name="tdvl1p" localSheetId="17">#REF!</definedName>
    <definedName name="tdvl1p" localSheetId="14">#REF!</definedName>
    <definedName name="tdvl1p" localSheetId="19">#REF!</definedName>
    <definedName name="tdvl1p" localSheetId="20">#REF!</definedName>
    <definedName name="tdvl1p">#REF!</definedName>
    <definedName name="tdvl1p_26" localSheetId="15">#REF!</definedName>
    <definedName name="tdvl1p_26" localSheetId="17">#REF!</definedName>
    <definedName name="tdvl1p_26">#REF!</definedName>
    <definedName name="tdvl1p_28" localSheetId="15">#REF!</definedName>
    <definedName name="tdvl1p_28" localSheetId="17">#REF!</definedName>
    <definedName name="tdvl1p_28">#REF!</definedName>
    <definedName name="tdvl1p_3">"$#REF!.$G$66"</definedName>
    <definedName name="tdvl3p_1" localSheetId="15">#REF!</definedName>
    <definedName name="tdvl3p_1" localSheetId="17">#REF!</definedName>
    <definedName name="tdvl3p_1">#REF!</definedName>
    <definedName name="tdvl3p_2" localSheetId="15">#REF!</definedName>
    <definedName name="tdvl3p_2" localSheetId="17">#REF!</definedName>
    <definedName name="tdvl3p_2">#REF!</definedName>
    <definedName name="tdvl3p_20" localSheetId="15">#REF!</definedName>
    <definedName name="tdvl3p_20" localSheetId="17">#REF!</definedName>
    <definedName name="tdvl3p_20">#REF!</definedName>
    <definedName name="tdvl3p_25" localSheetId="15">#REF!</definedName>
    <definedName name="tdvl3p_25" localSheetId="17">#REF!</definedName>
    <definedName name="tdvl3p_25">#REF!</definedName>
    <definedName name="tdvl3p_26" localSheetId="15">#REF!</definedName>
    <definedName name="tdvl3p_26" localSheetId="17">#REF!</definedName>
    <definedName name="tdvl3p_26">#REF!</definedName>
    <definedName name="tdvl3p_28" localSheetId="15">#REF!</definedName>
    <definedName name="tdvl3p_28" localSheetId="17">#REF!</definedName>
    <definedName name="tdvl3p_28">#REF!</definedName>
    <definedName name="tdvl3p_3_1" localSheetId="15">#REF!</definedName>
    <definedName name="tdvl3p_3_1" localSheetId="17">#REF!</definedName>
    <definedName name="tdvl3p_3_1">#REF!</definedName>
    <definedName name="tdvl3p_3_2" localSheetId="15">#REF!</definedName>
    <definedName name="tdvl3p_3_2" localSheetId="17">#REF!</definedName>
    <definedName name="tdvl3p_3_2">#REF!</definedName>
    <definedName name="tdvl3p_3_20" localSheetId="15">#REF!</definedName>
    <definedName name="tdvl3p_3_20" localSheetId="17">#REF!</definedName>
    <definedName name="tdvl3p_3_20">#REF!</definedName>
    <definedName name="tdvl3p_3_25" localSheetId="15">#REF!</definedName>
    <definedName name="tdvl3p_3_25" localSheetId="17">#REF!</definedName>
    <definedName name="tdvl3p_3_25">#REF!</definedName>
    <definedName name="TDxn" localSheetId="15">#REF!</definedName>
    <definedName name="TDxn" localSheetId="17">#REF!</definedName>
    <definedName name="TDxn">#REF!</definedName>
    <definedName name="TDxn_20" localSheetId="15">#REF!</definedName>
    <definedName name="TDxn_20" localSheetId="17">#REF!</definedName>
    <definedName name="TDxn_20">#REF!</definedName>
    <definedName name="TDxn_28" localSheetId="15">#REF!</definedName>
    <definedName name="TDxn_28" localSheetId="17">#REF!</definedName>
    <definedName name="TDxn_28">#REF!</definedName>
    <definedName name="te" localSheetId="15">#REF!</definedName>
    <definedName name="te" localSheetId="17">#REF!</definedName>
    <definedName name="te">#REF!</definedName>
    <definedName name="te_20" localSheetId="15">#REF!</definedName>
    <definedName name="te_20" localSheetId="17">#REF!</definedName>
    <definedName name="te_20">#REF!</definedName>
    <definedName name="te_28" localSheetId="15">#REF!</definedName>
    <definedName name="te_28" localSheetId="17">#REF!</definedName>
    <definedName name="te_28">#REF!</definedName>
    <definedName name="te1_20" localSheetId="15">#REF!</definedName>
    <definedName name="te1_20" localSheetId="17">#REF!</definedName>
    <definedName name="te1_20">#REF!</definedName>
    <definedName name="te1_28" localSheetId="15">#REF!</definedName>
    <definedName name="te1_28" localSheetId="17">#REF!</definedName>
    <definedName name="te1_28">#REF!</definedName>
    <definedName name="te2_20" localSheetId="15">#REF!</definedName>
    <definedName name="te2_20" localSheetId="17">#REF!</definedName>
    <definedName name="te2_20">#REF!</definedName>
    <definedName name="te2_28" localSheetId="15">#REF!</definedName>
    <definedName name="te2_28" localSheetId="17">#REF!</definedName>
    <definedName name="te2_28">#REF!</definedName>
    <definedName name="TEÂN_HAØNG" localSheetId="15">#REF!</definedName>
    <definedName name="TEÂN_HAØNG" localSheetId="17">#REF!</definedName>
    <definedName name="TEÂN_HAØNG">#REF!</definedName>
    <definedName name="TEÂN_KHAÙCH_HAØ" localSheetId="15">#REF!</definedName>
    <definedName name="TEÂN_KHAÙCH_HAØ" localSheetId="17">#REF!</definedName>
    <definedName name="TEÂN_KHAÙCH_HAØ">#REF!</definedName>
    <definedName name="tecco" localSheetId="15" hidden="1">{"'Sheet1'!$L$16"}</definedName>
    <definedName name="tecco" localSheetId="16" hidden="1">{"'Sheet1'!$L$16"}</definedName>
    <definedName name="tecco" localSheetId="17" hidden="1">{"'Sheet1'!$L$16"}</definedName>
    <definedName name="tecco" localSheetId="14" hidden="1">{"'Sheet1'!$L$16"}</definedName>
    <definedName name="tecco" hidden="1">{"'Sheet1'!$L$16"}</definedName>
    <definedName name="tecnuoc5" localSheetId="15">#REF!</definedName>
    <definedName name="tecnuoc5" localSheetId="17">#REF!</definedName>
    <definedName name="tecnuoc5">#REF!</definedName>
    <definedName name="tecnuoc5_20" localSheetId="15">#REF!</definedName>
    <definedName name="tecnuoc5_20" localSheetId="17">#REF!</definedName>
    <definedName name="tecnuoc5_20">#REF!</definedName>
    <definedName name="tecnuoc5_28" localSheetId="15">#REF!</definedName>
    <definedName name="tecnuoc5_28" localSheetId="17">#REF!</definedName>
    <definedName name="tecnuoc5_28">#REF!</definedName>
    <definedName name="Têi_diÖn_5_T" localSheetId="15">#REF!</definedName>
    <definedName name="Têi_diÖn_5_T" localSheetId="17">#REF!</definedName>
    <definedName name="Têi_diÖn_5_T">#REF!</definedName>
    <definedName name="Têi_diÖn_5_T_20" localSheetId="15">#REF!</definedName>
    <definedName name="Têi_diÖn_5_T_20" localSheetId="17">#REF!</definedName>
    <definedName name="Têi_diÖn_5_T_20">#REF!</definedName>
    <definedName name="Têi_diÖn_5_T_28" localSheetId="15">#REF!</definedName>
    <definedName name="Têi_diÖn_5_T_28" localSheetId="17">#REF!</definedName>
    <definedName name="Têi_diÖn_5_T_28">#REF!</definedName>
    <definedName name="TemporaryWork" localSheetId="15">#REF!</definedName>
    <definedName name="TemporaryWork" localSheetId="17">#REF!</definedName>
    <definedName name="TemporaryWork">#REF!</definedName>
    <definedName name="TemporaryWork_28" localSheetId="15">#REF!</definedName>
    <definedName name="TemporaryWork_28" localSheetId="17">#REF!</definedName>
    <definedName name="TemporaryWork_28">#REF!</definedName>
    <definedName name="Ten" localSheetId="15">{"BIEUBA~1.XLS"}</definedName>
    <definedName name="Ten" localSheetId="16">{"BIEUBA~1.XLS"}</definedName>
    <definedName name="Ten" localSheetId="17">{"BIEUBA~1.XLS"}</definedName>
    <definedName name="Ten" localSheetId="14">{"BIEUBA~1.XLS"}</definedName>
    <definedName name="ten" localSheetId="19">#REF!</definedName>
    <definedName name="ten" localSheetId="20">#REF!</definedName>
    <definedName name="Ten">{"BIEUBA~1.XLS"}</definedName>
    <definedName name="TEN.5" localSheetId="15">#REF!</definedName>
    <definedName name="TEN.5" localSheetId="17">#REF!</definedName>
    <definedName name="TEN.5">#REF!</definedName>
    <definedName name="ten_20" localSheetId="15">#REF!</definedName>
    <definedName name="ten_20" localSheetId="17">#REF!</definedName>
    <definedName name="ten_20">#REF!</definedName>
    <definedName name="TEN_DA" localSheetId="15">#REF!</definedName>
    <definedName name="TEN_DA" localSheetId="17">#REF!</definedName>
    <definedName name="TEN_DA">#REF!</definedName>
    <definedName name="Ten_du_an" localSheetId="15">#REF!</definedName>
    <definedName name="Ten_du_an" localSheetId="17">#REF!</definedName>
    <definedName name="Ten_du_an">#REF!</definedName>
    <definedName name="ten_tra_1" localSheetId="15">#REF!</definedName>
    <definedName name="ten_tra_1" localSheetId="17">#REF!</definedName>
    <definedName name="ten_tra_1">#REF!</definedName>
    <definedName name="ten_tra_1_20" localSheetId="15">#REF!</definedName>
    <definedName name="ten_tra_1_20" localSheetId="17">#REF!</definedName>
    <definedName name="ten_tra_1_20">#REF!</definedName>
    <definedName name="ten_tra_1_28" localSheetId="15">#REF!</definedName>
    <definedName name="ten_tra_1_28" localSheetId="17">#REF!</definedName>
    <definedName name="ten_tra_1_28">#REF!</definedName>
    <definedName name="ten_tra_1_BTN" localSheetId="15">#REF!</definedName>
    <definedName name="ten_tra_1_BTN" localSheetId="17">#REF!</definedName>
    <definedName name="ten_tra_1_BTN">#REF!</definedName>
    <definedName name="ten_tra_1_BTN_20" localSheetId="15">#REF!</definedName>
    <definedName name="ten_tra_1_BTN_20" localSheetId="17">#REF!</definedName>
    <definedName name="ten_tra_1_BTN_20">#REF!</definedName>
    <definedName name="ten_tra_1_BTN_28" localSheetId="15">#REF!</definedName>
    <definedName name="ten_tra_1_BTN_28" localSheetId="17">#REF!</definedName>
    <definedName name="ten_tra_1_BTN_28">#REF!</definedName>
    <definedName name="ten_tra_1BTN" localSheetId="15">#REF!</definedName>
    <definedName name="ten_tra_1BTN" localSheetId="17">#REF!</definedName>
    <definedName name="ten_tra_1BTN">#REF!</definedName>
    <definedName name="ten_tra_1BTN_20" localSheetId="15">#REF!</definedName>
    <definedName name="ten_tra_1BTN_20" localSheetId="17">#REF!</definedName>
    <definedName name="ten_tra_1BTN_20">#REF!</definedName>
    <definedName name="ten_tra_1BTN_28" localSheetId="15">#REF!</definedName>
    <definedName name="ten_tra_1BTN_28" localSheetId="17">#REF!</definedName>
    <definedName name="ten_tra_1BTN_28">#REF!</definedName>
    <definedName name="ten_tra_2" localSheetId="15">#REF!</definedName>
    <definedName name="ten_tra_2" localSheetId="17">#REF!</definedName>
    <definedName name="ten_tra_2">#REF!</definedName>
    <definedName name="ten_tra_2_20" localSheetId="15">#REF!</definedName>
    <definedName name="ten_tra_2_20" localSheetId="17">#REF!</definedName>
    <definedName name="ten_tra_2_20">#REF!</definedName>
    <definedName name="ten_tra_2_28" localSheetId="15">#REF!</definedName>
    <definedName name="ten_tra_2_28" localSheetId="17">#REF!</definedName>
    <definedName name="ten_tra_2_28">#REF!</definedName>
    <definedName name="ten_tra_2_BTN" localSheetId="15">#REF!</definedName>
    <definedName name="ten_tra_2_BTN" localSheetId="17">#REF!</definedName>
    <definedName name="ten_tra_2_BTN">#REF!</definedName>
    <definedName name="ten_tra_2_BTN_20" localSheetId="15">#REF!</definedName>
    <definedName name="ten_tra_2_BTN_20" localSheetId="17">#REF!</definedName>
    <definedName name="ten_tra_2_BTN_20">#REF!</definedName>
    <definedName name="ten_tra_2_BTN_28" localSheetId="15">#REF!</definedName>
    <definedName name="ten_tra_2_BTN_28" localSheetId="17">#REF!</definedName>
    <definedName name="ten_tra_2_BTN_28">#REF!</definedName>
    <definedName name="ten_tra_2BTN" localSheetId="15">#REF!</definedName>
    <definedName name="ten_tra_2BTN" localSheetId="17">#REF!</definedName>
    <definedName name="ten_tra_2BTN">#REF!</definedName>
    <definedName name="ten_tra_2BTN_20" localSheetId="15">#REF!</definedName>
    <definedName name="ten_tra_2BTN_20" localSheetId="17">#REF!</definedName>
    <definedName name="ten_tra_2BTN_20">#REF!</definedName>
    <definedName name="ten_tra_2BTN_28" localSheetId="15">#REF!</definedName>
    <definedName name="ten_tra_2BTN_28" localSheetId="17">#REF!</definedName>
    <definedName name="ten_tra_2BTN_28">#REF!</definedName>
    <definedName name="ten_tra_3" localSheetId="15">#REF!</definedName>
    <definedName name="ten_tra_3" localSheetId="17">#REF!</definedName>
    <definedName name="ten_tra_3">#REF!</definedName>
    <definedName name="ten_tra_3_20" localSheetId="15">#REF!</definedName>
    <definedName name="ten_tra_3_20" localSheetId="17">#REF!</definedName>
    <definedName name="ten_tra_3_20">#REF!</definedName>
    <definedName name="ten_tra_3_28" localSheetId="15">#REF!</definedName>
    <definedName name="ten_tra_3_28" localSheetId="17">#REF!</definedName>
    <definedName name="ten_tra_3_28">#REF!</definedName>
    <definedName name="ten_tra_3_BTN" localSheetId="15">#REF!</definedName>
    <definedName name="ten_tra_3_BTN" localSheetId="17">#REF!</definedName>
    <definedName name="ten_tra_3_BTN">#REF!</definedName>
    <definedName name="ten_tra_3_BTN_20" localSheetId="15">#REF!</definedName>
    <definedName name="ten_tra_3_BTN_20" localSheetId="17">#REF!</definedName>
    <definedName name="ten_tra_3_BTN_20">#REF!</definedName>
    <definedName name="ten_tra_3_BTN_28" localSheetId="15">#REF!</definedName>
    <definedName name="ten_tra_3_BTN_28" localSheetId="17">#REF!</definedName>
    <definedName name="ten_tra_3_BTN_28">#REF!</definedName>
    <definedName name="ten_tra_3BTN" localSheetId="15">#REF!</definedName>
    <definedName name="ten_tra_3BTN" localSheetId="17">#REF!</definedName>
    <definedName name="ten_tra_3BTN">#REF!</definedName>
    <definedName name="ten_tra_3BTN_20" localSheetId="15">#REF!</definedName>
    <definedName name="ten_tra_3BTN_20" localSheetId="17">#REF!</definedName>
    <definedName name="ten_tra_3BTN_20">#REF!</definedName>
    <definedName name="ten_tra_3BTN_28" localSheetId="15">#REF!</definedName>
    <definedName name="ten_tra_3BTN_28" localSheetId="17">#REF!</definedName>
    <definedName name="ten_tra_3BTN_28">#REF!</definedName>
    <definedName name="TenCap" localSheetId="15">#REF!</definedName>
    <definedName name="TenCap" localSheetId="17">#REF!</definedName>
    <definedName name="TenCap">#REF!</definedName>
    <definedName name="TenCap_20" localSheetId="15">#REF!</definedName>
    <definedName name="TenCap_20" localSheetId="17">#REF!</definedName>
    <definedName name="TenCap_20">#REF!</definedName>
    <definedName name="tenck" localSheetId="15">#REF!</definedName>
    <definedName name="tenck" localSheetId="17">#REF!</definedName>
    <definedName name="tenck">#REF!</definedName>
    <definedName name="TendonType" localSheetId="15">#REF!</definedName>
    <definedName name="TendonType" localSheetId="17">#REF!</definedName>
    <definedName name="TendonType">#REF!</definedName>
    <definedName name="tenduong" localSheetId="15">#REF!</definedName>
    <definedName name="tenduong" localSheetId="17">#REF!</definedName>
    <definedName name="tenduong">#REF!</definedName>
    <definedName name="Tengoi" localSheetId="15">#REF!</definedName>
    <definedName name="Tengoi" localSheetId="16">#REF!</definedName>
    <definedName name="Tengoi" localSheetId="17">#REF!</definedName>
    <definedName name="Tengoi" localSheetId="14">#REF!</definedName>
    <definedName name="Tengoi">#REF!</definedName>
    <definedName name="Tengoi_20" localSheetId="15">#REF!</definedName>
    <definedName name="Tengoi_20" localSheetId="17">#REF!</definedName>
    <definedName name="Tengoi_20">#REF!</definedName>
    <definedName name="Tengoi_28" localSheetId="15">#REF!</definedName>
    <definedName name="Tengoi_28" localSheetId="17">#REF!</definedName>
    <definedName name="Tengoi_28">#REF!</definedName>
    <definedName name="tentk" localSheetId="15">#REF!</definedName>
    <definedName name="tentk" localSheetId="16">#REF!</definedName>
    <definedName name="tentk" localSheetId="17">#REF!</definedName>
    <definedName name="tentk" localSheetId="14">#REF!</definedName>
    <definedName name="tentk">#REF!</definedName>
    <definedName name="tenvung" localSheetId="15">#REF!</definedName>
    <definedName name="tenvung" localSheetId="17">#REF!</definedName>
    <definedName name="tenvung">#REF!</definedName>
    <definedName name="tenvung_20" localSheetId="15">#REF!</definedName>
    <definedName name="tenvung_20" localSheetId="17">#REF!</definedName>
    <definedName name="tenvung_20">#REF!</definedName>
    <definedName name="tenvung_28" localSheetId="15">#REF!</definedName>
    <definedName name="tenvung_28" localSheetId="17">#REF!</definedName>
    <definedName name="tenvung_28">#REF!</definedName>
    <definedName name="test" localSheetId="15">#REF!</definedName>
    <definedName name="test" localSheetId="16">#REF!</definedName>
    <definedName name="test" localSheetId="17">#REF!</definedName>
    <definedName name="test" localSheetId="14">#REF!</definedName>
    <definedName name="test" localSheetId="20">#REF!</definedName>
    <definedName name="test">#REF!</definedName>
    <definedName name="test_20" localSheetId="15">#REF!</definedName>
    <definedName name="test_20" localSheetId="17">#REF!</definedName>
    <definedName name="test_20">#REF!</definedName>
    <definedName name="test_28" localSheetId="15">#REF!</definedName>
    <definedName name="test_28" localSheetId="17">#REF!</definedName>
    <definedName name="test_28">#REF!</definedName>
    <definedName name="TEST1" localSheetId="15">#REF!</definedName>
    <definedName name="TEST1" localSheetId="16">#REF!</definedName>
    <definedName name="TEST1" localSheetId="17">#REF!</definedName>
    <definedName name="TEST1" localSheetId="14">#REF!</definedName>
    <definedName name="TEST1">#REF!</definedName>
    <definedName name="Test5" localSheetId="15">#REF!</definedName>
    <definedName name="Test5" localSheetId="17">#REF!</definedName>
    <definedName name="Test5">#REF!</definedName>
    <definedName name="Test5_20" localSheetId="15">#REF!</definedName>
    <definedName name="Test5_20" localSheetId="17">#REF!</definedName>
    <definedName name="Test5_20">#REF!</definedName>
    <definedName name="Test5_28" localSheetId="15">#REF!</definedName>
    <definedName name="Test5_28" localSheetId="17">#REF!</definedName>
    <definedName name="Test5_28">#REF!</definedName>
    <definedName name="TESTHKEY" localSheetId="15">#REF!</definedName>
    <definedName name="TESTHKEY" localSheetId="16">#REF!</definedName>
    <definedName name="TESTHKEY" localSheetId="17">#REF!</definedName>
    <definedName name="TESTHKEY" localSheetId="14">#REF!</definedName>
    <definedName name="TESTHKEY">#REF!</definedName>
    <definedName name="TESTKEYS" localSheetId="15">#REF!</definedName>
    <definedName name="TESTKEYS" localSheetId="16">#REF!</definedName>
    <definedName name="TESTKEYS" localSheetId="17">#REF!</definedName>
    <definedName name="TESTKEYS" localSheetId="14">#REF!</definedName>
    <definedName name="TESTKEYS">#REF!</definedName>
    <definedName name="TESTVKEY" localSheetId="15">#REF!</definedName>
    <definedName name="TESTVKEY" localSheetId="16">#REF!</definedName>
    <definedName name="TESTVKEY" localSheetId="17">#REF!</definedName>
    <definedName name="TESTVKEY" localSheetId="14">#REF!</definedName>
    <definedName name="TESTVKEY">#REF!</definedName>
    <definedName name="TextRefCopyRangeCount" hidden="1">216</definedName>
    <definedName name="tf" localSheetId="15">#REF!</definedName>
    <definedName name="tf" localSheetId="17">#REF!</definedName>
    <definedName name="tf">#REF!</definedName>
    <definedName name="tf_28" localSheetId="15">#REF!</definedName>
    <definedName name="tf_28" localSheetId="17">#REF!</definedName>
    <definedName name="tf_28">#REF!</definedName>
    <definedName name="tfdd" localSheetId="15">#REF!</definedName>
    <definedName name="tfdd" localSheetId="17">#REF!</definedName>
    <definedName name="tfdd">#REF!</definedName>
    <definedName name="tfdd_28" localSheetId="15">#REF!</definedName>
    <definedName name="tfdd_28" localSheetId="17">#REF!</definedName>
    <definedName name="tfdd_28">#REF!</definedName>
    <definedName name="TG" localSheetId="17">[7]Names!$D$7</definedName>
    <definedName name="TG">[7]Names!$D$7</definedName>
    <definedName name="TGLS" localSheetId="15">#REF!</definedName>
    <definedName name="TGLS" localSheetId="17">#REF!</definedName>
    <definedName name="TGLS">#REF!</definedName>
    <definedName name="TGLS_28" localSheetId="15">#REF!</definedName>
    <definedName name="TGLS_28" localSheetId="17">#REF!</definedName>
    <definedName name="TGLS_28">#REF!</definedName>
    <definedName name="th" localSheetId="16" hidden="1">{#N/A,#N/A,FALSE,"Chung"}</definedName>
    <definedName name="th" localSheetId="17" hidden="1">{#N/A,#N/A,FALSE,"Chung"}</definedName>
    <definedName name="th" hidden="1">{#N/A,#N/A,FALSE,"Chung"}</definedName>
    <definedName name="TH.BM" localSheetId="15">#REF!</definedName>
    <definedName name="TH.BM" localSheetId="16">#REF!</definedName>
    <definedName name="TH.BM" localSheetId="17">#REF!</definedName>
    <definedName name="TH.BM" localSheetId="14">#REF!</definedName>
    <definedName name="TH.BM" localSheetId="20">#REF!</definedName>
    <definedName name="TH.BM">#REF!</definedName>
    <definedName name="TH.CTrinh" localSheetId="15">#REF!</definedName>
    <definedName name="TH.CTrinh" localSheetId="17">#REF!</definedName>
    <definedName name="TH.CTrinh">#REF!</definedName>
    <definedName name="TH.CTrinh_20" localSheetId="15">#REF!</definedName>
    <definedName name="TH.CTrinh_20" localSheetId="17">#REF!</definedName>
    <definedName name="TH.CTrinh_20">#REF!</definedName>
    <definedName name="TH.CTrinh_28" localSheetId="15">#REF!</definedName>
    <definedName name="TH.CTrinh_28" localSheetId="17">#REF!</definedName>
    <definedName name="TH.CTrinh_28">#REF!</definedName>
    <definedName name="TH.DVKD" localSheetId="15">#REF!</definedName>
    <definedName name="TH.DVKD" localSheetId="16">#REF!</definedName>
    <definedName name="TH.DVKD" localSheetId="17">#REF!</definedName>
    <definedName name="TH.DVKD" localSheetId="14">#REF!</definedName>
    <definedName name="TH.DVKD" localSheetId="20">#REF!</definedName>
    <definedName name="TH.DVKD">#REF!</definedName>
    <definedName name="TH.HB" localSheetId="15">#REF!</definedName>
    <definedName name="TH.HB" localSheetId="16">#REF!</definedName>
    <definedName name="TH.HB" localSheetId="17">#REF!</definedName>
    <definedName name="TH.HB" localSheetId="14">#REF!</definedName>
    <definedName name="TH.HB" localSheetId="20">#REF!</definedName>
    <definedName name="TH.HB">#REF!</definedName>
    <definedName name="TH.HR" localSheetId="15">#REF!</definedName>
    <definedName name="TH.HR" localSheetId="16">#REF!</definedName>
    <definedName name="TH.HR" localSheetId="17">#REF!</definedName>
    <definedName name="TH.HR" localSheetId="14">#REF!</definedName>
    <definedName name="TH.HR" localSheetId="20">#REF!</definedName>
    <definedName name="TH.HR">#REF!</definedName>
    <definedName name="TH.KT" localSheetId="15">#REF!</definedName>
    <definedName name="TH.KT" localSheetId="16">#REF!</definedName>
    <definedName name="TH.KT" localSheetId="17">#REF!</definedName>
    <definedName name="TH.KT" localSheetId="14">#REF!</definedName>
    <definedName name="TH.KT" localSheetId="20">#REF!</definedName>
    <definedName name="TH.KT">#REF!</definedName>
    <definedName name="TH.NK" localSheetId="15">#REF!</definedName>
    <definedName name="TH.NK" localSheetId="16">#REF!</definedName>
    <definedName name="TH.NK" localSheetId="17">#REF!</definedName>
    <definedName name="TH.NK" localSheetId="14">#REF!</definedName>
    <definedName name="TH.NK" localSheetId="20">#REF!</definedName>
    <definedName name="TH.NK">#REF!</definedName>
    <definedName name="TH.SL" localSheetId="15">#REF!</definedName>
    <definedName name="TH.SL" localSheetId="16">#REF!</definedName>
    <definedName name="TH.SL" localSheetId="17">#REF!</definedName>
    <definedName name="TH.SL" localSheetId="14">#REF!</definedName>
    <definedName name="TH.SL" localSheetId="20">#REF!</definedName>
    <definedName name="TH.SL">#REF!</definedName>
    <definedName name="TH.TBDM" localSheetId="15">#REF!</definedName>
    <definedName name="TH.TBDM" localSheetId="16">#REF!</definedName>
    <definedName name="TH.TBDM" localSheetId="17">#REF!</definedName>
    <definedName name="TH.TBDM" localSheetId="14">#REF!</definedName>
    <definedName name="TH.TBDM" localSheetId="20">#REF!</definedName>
    <definedName name="TH.TBDM">#REF!</definedName>
    <definedName name="TH.TC" localSheetId="15">#REF!</definedName>
    <definedName name="TH.TC" localSheetId="16">#REF!</definedName>
    <definedName name="TH.TC" localSheetId="17">#REF!</definedName>
    <definedName name="TH.TC" localSheetId="14">#REF!</definedName>
    <definedName name="TH.TC" localSheetId="20">#REF!</definedName>
    <definedName name="TH.TC">#REF!</definedName>
    <definedName name="TH.tinh">"$#REF!.$A$1:$O$22"</definedName>
    <definedName name="TH.tinh_26" localSheetId="15">#REF!</definedName>
    <definedName name="TH.tinh_26" localSheetId="17">#REF!</definedName>
    <definedName name="TH.tinh_26">#REF!</definedName>
    <definedName name="TH.tinh_28" localSheetId="15">#REF!</definedName>
    <definedName name="TH.tinh_28" localSheetId="17">#REF!</definedName>
    <definedName name="TH.tinh_28">#REF!</definedName>
    <definedName name="TH.tinh_3">"$#REF!.$A$1:$O$22"</definedName>
    <definedName name="th_1" localSheetId="15">#REF!</definedName>
    <definedName name="th_1" localSheetId="17">#REF!</definedName>
    <definedName name="th_1">#REF!</definedName>
    <definedName name="th_2" localSheetId="15">#REF!</definedName>
    <definedName name="th_2" localSheetId="17">#REF!</definedName>
    <definedName name="th_2">#REF!</definedName>
    <definedName name="th_20" localSheetId="15">#REF!</definedName>
    <definedName name="th_20" localSheetId="17">#REF!</definedName>
    <definedName name="th_20">#REF!</definedName>
    <definedName name="th_25" localSheetId="15">#REF!</definedName>
    <definedName name="th_25" localSheetId="17">#REF!</definedName>
    <definedName name="th_25">#REF!</definedName>
    <definedName name="th_26" localSheetId="15">#REF!</definedName>
    <definedName name="th_26" localSheetId="17">#REF!</definedName>
    <definedName name="th_26">#REF!</definedName>
    <definedName name="Th_6_th_ng_1" localSheetId="15">#REF!</definedName>
    <definedName name="Th_6_th_ng_1" localSheetId="17">#REF!</definedName>
    <definedName name="Th_6_th_ng_1">#REF!</definedName>
    <definedName name="Th_6_th_ng_1_28" localSheetId="15">#REF!</definedName>
    <definedName name="Th_6_th_ng_1_28" localSheetId="17">#REF!</definedName>
    <definedName name="Th_6_th_ng_1_28">#REF!</definedName>
    <definedName name="Th_6_th_ng_2" localSheetId="15">#REF!</definedName>
    <definedName name="Th_6_th_ng_2" localSheetId="17">#REF!</definedName>
    <definedName name="Th_6_th_ng_2">#REF!</definedName>
    <definedName name="Th_6_th_ng_2_28" localSheetId="15">#REF!</definedName>
    <definedName name="Th_6_th_ng_2_28" localSheetId="17">#REF!</definedName>
    <definedName name="Th_6_th_ng_2_28">#REF!</definedName>
    <definedName name="Th_6_th_ng_3" localSheetId="15">#REF!</definedName>
    <definedName name="Th_6_th_ng_3" localSheetId="17">#REF!</definedName>
    <definedName name="Th_6_th_ng_3">#REF!</definedName>
    <definedName name="Th_6_th_ng_3_28" localSheetId="15">#REF!</definedName>
    <definedName name="Th_6_th_ng_3_28" localSheetId="17">#REF!</definedName>
    <definedName name="Th_6_th_ng_3_28">#REF!</definedName>
    <definedName name="Th_6_th_ng_4" localSheetId="15">#REF!</definedName>
    <definedName name="Th_6_th_ng_4" localSheetId="17">#REF!</definedName>
    <definedName name="Th_6_th_ng_4">#REF!</definedName>
    <definedName name="Th_6_th_ng_4_28" localSheetId="15">#REF!</definedName>
    <definedName name="Th_6_th_ng_4_28" localSheetId="17">#REF!</definedName>
    <definedName name="Th_6_th_ng_4_28">#REF!</definedName>
    <definedName name="Th_6_th_ng_5" localSheetId="15">#REF!</definedName>
    <definedName name="Th_6_th_ng_5" localSheetId="17">#REF!</definedName>
    <definedName name="Th_6_th_ng_5">#REF!</definedName>
    <definedName name="Th_6_th_ng_5_28" localSheetId="15">#REF!</definedName>
    <definedName name="Th_6_th_ng_5_28" localSheetId="17">#REF!</definedName>
    <definedName name="Th_6_th_ng_5_28">#REF!</definedName>
    <definedName name="Th_6_th_ng_6" localSheetId="15">#REF!</definedName>
    <definedName name="Th_6_th_ng_6" localSheetId="17">#REF!</definedName>
    <definedName name="Th_6_th_ng_6">#REF!</definedName>
    <definedName name="Th_6_th_ng_6_28" localSheetId="15">#REF!</definedName>
    <definedName name="Th_6_th_ng_6_28" localSheetId="17">#REF!</definedName>
    <definedName name="Th_6_th_ng_6_28">#REF!</definedName>
    <definedName name="Th_6_th_ng_7" localSheetId="15">#REF!</definedName>
    <definedName name="Th_6_th_ng_7" localSheetId="17">#REF!</definedName>
    <definedName name="Th_6_th_ng_7">#REF!</definedName>
    <definedName name="Th_6_th_ng_7_28" localSheetId="15">#REF!</definedName>
    <definedName name="Th_6_th_ng_7_28" localSheetId="17">#REF!</definedName>
    <definedName name="Th_6_th_ng_7_28">#REF!</definedName>
    <definedName name="Th_6th_ng_10" localSheetId="15">#REF!</definedName>
    <definedName name="Th_6th_ng_10" localSheetId="17">#REF!</definedName>
    <definedName name="Th_6th_ng_10">#REF!</definedName>
    <definedName name="Th_6th_ng_10_28" localSheetId="15">#REF!</definedName>
    <definedName name="Th_6th_ng_10_28" localSheetId="17">#REF!</definedName>
    <definedName name="Th_6th_ng_10_28">#REF!</definedName>
    <definedName name="Th_6th_ng_11" localSheetId="15">#REF!</definedName>
    <definedName name="Th_6th_ng_11" localSheetId="17">#REF!</definedName>
    <definedName name="Th_6th_ng_11">#REF!</definedName>
    <definedName name="Th_6th_ng_11_28" localSheetId="15">#REF!</definedName>
    <definedName name="Th_6th_ng_11_28" localSheetId="17">#REF!</definedName>
    <definedName name="Th_6th_ng_11_28">#REF!</definedName>
    <definedName name="Th_6th_ng_12" localSheetId="15">#REF!</definedName>
    <definedName name="Th_6th_ng_12" localSheetId="17">#REF!</definedName>
    <definedName name="Th_6th_ng_12">#REF!</definedName>
    <definedName name="Th_6th_ng_12_28" localSheetId="15">#REF!</definedName>
    <definedName name="Th_6th_ng_12_28" localSheetId="17">#REF!</definedName>
    <definedName name="Th_6th_ng_12_28">#REF!</definedName>
    <definedName name="Th_6th_ng_17" localSheetId="15">#REF!</definedName>
    <definedName name="Th_6th_ng_17" localSheetId="17">#REF!</definedName>
    <definedName name="Th_6th_ng_17">#REF!</definedName>
    <definedName name="Th_6th_ng_17_28" localSheetId="15">#REF!</definedName>
    <definedName name="Th_6th_ng_17_28" localSheetId="17">#REF!</definedName>
    <definedName name="Th_6th_ng_17_28">#REF!</definedName>
    <definedName name="Th_6th_ng_19" localSheetId="15">#REF!</definedName>
    <definedName name="Th_6th_ng_19" localSheetId="17">#REF!</definedName>
    <definedName name="Th_6th_ng_19">#REF!</definedName>
    <definedName name="Th_6th_ng_19_28" localSheetId="15">#REF!</definedName>
    <definedName name="Th_6th_ng_19_28" localSheetId="17">#REF!</definedName>
    <definedName name="Th_6th_ng_19_28">#REF!</definedName>
    <definedName name="Th_6th_ng_8" localSheetId="15">#REF!</definedName>
    <definedName name="Th_6th_ng_8" localSheetId="17">#REF!</definedName>
    <definedName name="Th_6th_ng_8">#REF!</definedName>
    <definedName name="Th_6th_ng_8_28" localSheetId="15">#REF!</definedName>
    <definedName name="Th_6th_ng_8_28" localSheetId="17">#REF!</definedName>
    <definedName name="Th_6th_ng_8_28">#REF!</definedName>
    <definedName name="Th_6th_ng_9" localSheetId="15">#REF!</definedName>
    <definedName name="Th_6th_ng_9" localSheetId="17">#REF!</definedName>
    <definedName name="Th_6th_ng_9">#REF!</definedName>
    <definedName name="Th_6th_ng_9_28" localSheetId="15">#REF!</definedName>
    <definedName name="Th_6th_ng_9_28" localSheetId="17">#REF!</definedName>
    <definedName name="Th_6th_ng_9_28">#REF!</definedName>
    <definedName name="TH1_20" localSheetId="15">#REF!</definedName>
    <definedName name="TH1_20" localSheetId="17">#REF!</definedName>
    <definedName name="TH1_20">#REF!</definedName>
    <definedName name="TH1_28" localSheetId="15">#REF!</definedName>
    <definedName name="TH1_28" localSheetId="17">#REF!</definedName>
    <definedName name="TH1_28">#REF!</definedName>
    <definedName name="th100_26" localSheetId="15">#REF!</definedName>
    <definedName name="th100_26" localSheetId="17">#REF!</definedName>
    <definedName name="th100_26">#REF!</definedName>
    <definedName name="th100_28" localSheetId="15">#REF!</definedName>
    <definedName name="th100_28" localSheetId="17">#REF!</definedName>
    <definedName name="th100_28">#REF!</definedName>
    <definedName name="th100_3">NA()</definedName>
    <definedName name="TH160_26" localSheetId="15">#REF!</definedName>
    <definedName name="TH160_26" localSheetId="17">#REF!</definedName>
    <definedName name="TH160_26">#REF!</definedName>
    <definedName name="TH160_28" localSheetId="15">#REF!</definedName>
    <definedName name="TH160_28" localSheetId="17">#REF!</definedName>
    <definedName name="TH160_28">#REF!</definedName>
    <definedName name="TH160_3">NA()</definedName>
    <definedName name="TH2_20" localSheetId="15">#REF!</definedName>
    <definedName name="TH2_20" localSheetId="17">#REF!</definedName>
    <definedName name="TH2_20">#REF!</definedName>
    <definedName name="TH2_28" localSheetId="15">#REF!</definedName>
    <definedName name="TH2_28" localSheetId="17">#REF!</definedName>
    <definedName name="TH2_28">#REF!</definedName>
    <definedName name="TH20_20" localSheetId="15">#REF!</definedName>
    <definedName name="TH20_20" localSheetId="17">#REF!</definedName>
    <definedName name="TH20_20">#REF!</definedName>
    <definedName name="TH3_20" localSheetId="15">#REF!</definedName>
    <definedName name="TH3_20" localSheetId="17">#REF!</definedName>
    <definedName name="TH3_20">#REF!</definedName>
    <definedName name="TH3_28" localSheetId="15">#REF!</definedName>
    <definedName name="TH3_28" localSheetId="17">#REF!</definedName>
    <definedName name="TH3_28">#REF!</definedName>
    <definedName name="th3x15">NA()</definedName>
    <definedName name="th3x15_26" localSheetId="15">#REF!</definedName>
    <definedName name="th3x15_26" localSheetId="17">#REF!</definedName>
    <definedName name="th3x15_26">#REF!</definedName>
    <definedName name="th3x15_28" localSheetId="15">#REF!</definedName>
    <definedName name="th3x15_28" localSheetId="17">#REF!</definedName>
    <definedName name="th3x15_28">#REF!</definedName>
    <definedName name="th3x15_3">NA()</definedName>
    <definedName name="tha" localSheetId="15" hidden="1">{"'Sheet1'!$L$16"}</definedName>
    <definedName name="tha" localSheetId="16" hidden="1">{"'Sheet1'!$L$16"}</definedName>
    <definedName name="tha" localSheetId="17" hidden="1">{"'Sheet1'!$L$16"}</definedName>
    <definedName name="tha" localSheetId="14" hidden="1">{"'Sheet1'!$L$16"}</definedName>
    <definedName name="tha" hidden="1">{"'Sheet1'!$L$16"}</definedName>
    <definedName name="thai" localSheetId="15" hidden="1">{"'Sheet1'!$L$16"}</definedName>
    <definedName name="thai" localSheetId="16" hidden="1">{"'Sheet1'!$L$16"}</definedName>
    <definedName name="thai" localSheetId="17" hidden="1">{"'Sheet1'!$L$16"}</definedName>
    <definedName name="thai" localSheetId="14" hidden="1">{"'Sheet1'!$L$16"}</definedName>
    <definedName name="thai" hidden="1">{"'Sheet1'!$L$16"}</definedName>
    <definedName name="Thainguyen" localSheetId="15">#REF!</definedName>
    <definedName name="Thainguyen" localSheetId="17">#REF!</definedName>
    <definedName name="Thainguyen">#REF!</definedName>
    <definedName name="Thainguyen_20" localSheetId="15">#REF!</definedName>
    <definedName name="Thainguyen_20" localSheetId="17">#REF!</definedName>
    <definedName name="Thainguyen_20">#REF!</definedName>
    <definedName name="Thainguyen_28" localSheetId="15">#REF!</definedName>
    <definedName name="Thainguyen_28" localSheetId="17">#REF!</definedName>
    <definedName name="Thainguyen_28">#REF!</definedName>
    <definedName name="thang" localSheetId="15">#REF!</definedName>
    <definedName name="thang" localSheetId="17">#REF!</definedName>
    <definedName name="thang">#REF!</definedName>
    <definedName name="Thang_Long" localSheetId="15">#REF!</definedName>
    <definedName name="Thang_Long" localSheetId="16">#REF!</definedName>
    <definedName name="Thang_Long" localSheetId="17">#REF!</definedName>
    <definedName name="Thang_Long" localSheetId="14">#REF!</definedName>
    <definedName name="Thang_Long">#REF!</definedName>
    <definedName name="Thang_Long_20" localSheetId="15">#REF!</definedName>
    <definedName name="Thang_Long_20" localSheetId="17">#REF!</definedName>
    <definedName name="Thang_Long_20">#REF!</definedName>
    <definedName name="Thang_Long_28" localSheetId="15">#REF!</definedName>
    <definedName name="Thang_Long_28" localSheetId="17">#REF!</definedName>
    <definedName name="Thang_Long_28">#REF!</definedName>
    <definedName name="Thang_Long_GT" localSheetId="15">#REF!</definedName>
    <definedName name="Thang_Long_GT" localSheetId="16">#REF!</definedName>
    <definedName name="Thang_Long_GT" localSheetId="17">#REF!</definedName>
    <definedName name="Thang_Long_GT" localSheetId="14">#REF!</definedName>
    <definedName name="Thang_Long_GT">#REF!</definedName>
    <definedName name="Thang_Long_GT_20" localSheetId="15">#REF!</definedName>
    <definedName name="Thang_Long_GT_20" localSheetId="17">#REF!</definedName>
    <definedName name="Thang_Long_GT_20">#REF!</definedName>
    <definedName name="Thang_Long_GT_28" localSheetId="15">#REF!</definedName>
    <definedName name="Thang_Long_GT_28" localSheetId="17">#REF!</definedName>
    <definedName name="Thang_Long_GT_28">#REF!</definedName>
    <definedName name="Thang1" localSheetId="15" hidden="1">{"'Sheet1'!$L$16"}</definedName>
    <definedName name="Thang1" localSheetId="16" hidden="1">{"'Sheet1'!$L$16"}</definedName>
    <definedName name="Thang1" localSheetId="17" hidden="1">{"'Sheet1'!$L$16"}</definedName>
    <definedName name="Thang1" localSheetId="14" hidden="1">{"'Sheet1'!$L$16"}</definedName>
    <definedName name="Thang1" hidden="1">{"'Sheet1'!$L$16"}</definedName>
    <definedName name="thang10" localSheetId="15" hidden="1">{"'Sheet1'!$L$16"}</definedName>
    <definedName name="thang10" localSheetId="16" hidden="1">{"'Sheet1'!$L$16"}</definedName>
    <definedName name="thang10" localSheetId="17" hidden="1">{"'Sheet1'!$L$16"}</definedName>
    <definedName name="thang10" localSheetId="14" hidden="1">{"'Sheet1'!$L$16"}</definedName>
    <definedName name="thang10" hidden="1">{"'Sheet1'!$L$16"}</definedName>
    <definedName name="thanh" localSheetId="15">#REF!</definedName>
    <definedName name="thanh" localSheetId="17">#REF!</definedName>
    <definedName name="thanh">#REF!</definedName>
    <definedName name="Thanh_CT" localSheetId="15">#REF!</definedName>
    <definedName name="Thanh_CT" localSheetId="16">#REF!</definedName>
    <definedName name="Thanh_CT" localSheetId="17">#REF!</definedName>
    <definedName name="Thanh_CT" localSheetId="14">#REF!</definedName>
    <definedName name="Thanh_CT">#REF!</definedName>
    <definedName name="Thanh_LC_tayvin" localSheetId="15">#REF!</definedName>
    <definedName name="Thanh_LC_tayvin" localSheetId="17">#REF!</definedName>
    <definedName name="Thanh_LC_tayvin">#REF!</definedName>
    <definedName name="Thanh_LC_tayvin_20" localSheetId="15">#REF!</definedName>
    <definedName name="Thanh_LC_tayvin_20" localSheetId="17">#REF!</definedName>
    <definedName name="Thanh_LC_tayvin_20">#REF!</definedName>
    <definedName name="Thanh_LC_tayvin_28" localSheetId="15">#REF!</definedName>
    <definedName name="Thanh_LC_tayvin_28" localSheetId="17">#REF!</definedName>
    <definedName name="Thanh_LC_tayvin_28">#REF!</definedName>
    <definedName name="thanhdul" localSheetId="15">#REF!</definedName>
    <definedName name="thanhdul" localSheetId="17">#REF!</definedName>
    <definedName name="thanhdul">#REF!</definedName>
    <definedName name="thanhdul_20" localSheetId="15">#REF!</definedName>
    <definedName name="thanhdul_20" localSheetId="17">#REF!</definedName>
    <definedName name="thanhdul_20">#REF!</definedName>
    <definedName name="thanhdul_28" localSheetId="15">#REF!</definedName>
    <definedName name="thanhdul_28" localSheetId="17">#REF!</definedName>
    <definedName name="thanhdul_28">#REF!</definedName>
    <definedName name="thanhhoa">#N/A</definedName>
    <definedName name="thanhtien" localSheetId="15">#REF!</definedName>
    <definedName name="thanhtien" localSheetId="16">#REF!</definedName>
    <definedName name="thanhtien" localSheetId="17">#REF!</definedName>
    <definedName name="thanhtien" localSheetId="14">#REF!</definedName>
    <definedName name="thanhtien" localSheetId="20">#REF!</definedName>
    <definedName name="thanhtien">#REF!</definedName>
    <definedName name="ThanhXuan110">NA()</definedName>
    <definedName name="ThanhXuan110_26" localSheetId="15">#REF!</definedName>
    <definedName name="ThanhXuan110_26" localSheetId="17">#REF!</definedName>
    <definedName name="ThanhXuan110_26">#REF!</definedName>
    <definedName name="ThanhXuan110_28" localSheetId="15">#REF!</definedName>
    <definedName name="ThanhXuan110_28" localSheetId="17">#REF!</definedName>
    <definedName name="ThanhXuan110_28">#REF!</definedName>
    <definedName name="thao" localSheetId="15" hidden="1">{"'Sheet1'!$L$16"}</definedName>
    <definedName name="thao" localSheetId="16" hidden="1">{"'Sheet1'!$L$16"}</definedName>
    <definedName name="thao" localSheetId="17" hidden="1">{"'Sheet1'!$L$16"}</definedName>
    <definedName name="thao" localSheetId="14" hidden="1">{"'Sheet1'!$L$16"}</definedName>
    <definedName name="thao" hidden="1">{"'Sheet1'!$L$16"}</definedName>
    <definedName name="THAØNH_TIEÀN" localSheetId="15">#REF!</definedName>
    <definedName name="THAØNH_TIEÀN" localSheetId="17">#REF!</definedName>
    <definedName name="THAØNH_TIEÀN">#REF!</definedName>
    <definedName name="thau" localSheetId="15" hidden="1">{"'Sheet1'!$L$16"}</definedName>
    <definedName name="thau" localSheetId="16" hidden="1">{"'Sheet1'!$L$16"}</definedName>
    <definedName name="thau" localSheetId="17" hidden="1">{"'Sheet1'!$L$16"}</definedName>
    <definedName name="thau" localSheetId="14" hidden="1">{"'Sheet1'!$L$16"}</definedName>
    <definedName name="thau" hidden="1">{"'Sheet1'!$L$16"}</definedName>
    <definedName name="Thautinh">"$#REF!.$A$1:$T$23"</definedName>
    <definedName name="Thautinh_26" localSheetId="15">#REF!</definedName>
    <definedName name="Thautinh_26" localSheetId="17">#REF!</definedName>
    <definedName name="Thautinh_26">#REF!</definedName>
    <definedName name="Thautinh_28" localSheetId="15">#REF!</definedName>
    <definedName name="Thautinh_28" localSheetId="17">#REF!</definedName>
    <definedName name="Thautinh_28">#REF!</definedName>
    <definedName name="Thautinh_3">"$#REF!.$A$1:$T$23"</definedName>
    <definedName name="THchon" localSheetId="15">#REF!</definedName>
    <definedName name="THchon" localSheetId="17">#REF!</definedName>
    <definedName name="THchon">#REF!</definedName>
    <definedName name="THchon_20" localSheetId="15">#REF!</definedName>
    <definedName name="THchon_20" localSheetId="17">#REF!</definedName>
    <definedName name="THchon_20">#REF!</definedName>
    <definedName name="THchon_28" localSheetId="15">#REF!</definedName>
    <definedName name="THchon_28" localSheetId="17">#REF!</definedName>
    <definedName name="THchon_28">#REF!</definedName>
    <definedName name="thdt" localSheetId="15">#REF!</definedName>
    <definedName name="thdt" localSheetId="17">#REF!</definedName>
    <definedName name="thdt">#REF!</definedName>
    <definedName name="thdt_26" localSheetId="15">#REF!</definedName>
    <definedName name="thdt_26" localSheetId="17">#REF!</definedName>
    <definedName name="thdt_26">#REF!</definedName>
    <definedName name="thdt_28" localSheetId="15">#REF!</definedName>
    <definedName name="thdt_28" localSheetId="17">#REF!</definedName>
    <definedName name="thdt_28">#REF!</definedName>
    <definedName name="thdt_3">"$#REF!.$A$1:$E$13"</definedName>
    <definedName name="THDT_CT_XOM_NOI" localSheetId="15">#REF!</definedName>
    <definedName name="THDT_CT_XOM_NOI" localSheetId="16">#REF!</definedName>
    <definedName name="THDT_CT_XOM_NOI" localSheetId="17">#REF!</definedName>
    <definedName name="THDT_CT_XOM_NOI" localSheetId="14">#REF!</definedName>
    <definedName name="THDT_CT_XOM_NOI">#REF!</definedName>
    <definedName name="THDT_CT_XOM_NOI_26" localSheetId="15">#REF!</definedName>
    <definedName name="THDT_CT_XOM_NOI_26" localSheetId="17">#REF!</definedName>
    <definedName name="THDT_CT_XOM_NOI_26">#REF!</definedName>
    <definedName name="THDT_CT_XOM_NOI_28" localSheetId="15">#REF!</definedName>
    <definedName name="THDT_CT_XOM_NOI_28" localSheetId="17">#REF!</definedName>
    <definedName name="THDT_CT_XOM_NOI_28">#REF!</definedName>
    <definedName name="THDT_HT_DAO_THUONG" localSheetId="15">#REF!</definedName>
    <definedName name="THDT_HT_DAO_THUONG" localSheetId="16">#REF!</definedName>
    <definedName name="THDT_HT_DAO_THUONG" localSheetId="17">#REF!</definedName>
    <definedName name="THDT_HT_DAO_THUONG" localSheetId="14">#REF!</definedName>
    <definedName name="THDT_HT_DAO_THUONG">#REF!</definedName>
    <definedName name="THDT_HT_DAO_THUONG_26" localSheetId="15">#REF!</definedName>
    <definedName name="THDT_HT_DAO_THUONG_26" localSheetId="17">#REF!</definedName>
    <definedName name="THDT_HT_DAO_THUONG_26">#REF!</definedName>
    <definedName name="THDT_HT_DAO_THUONG_28" localSheetId="15">#REF!</definedName>
    <definedName name="THDT_HT_DAO_THUONG_28" localSheetId="17">#REF!</definedName>
    <definedName name="THDT_HT_DAO_THUONG_28">#REF!</definedName>
    <definedName name="THDT_HT_DAO_THUONG_3">"$#REF!.$AF$1:$AL$27"</definedName>
    <definedName name="THDT_HT_XOM_NOI" localSheetId="15">#REF!</definedName>
    <definedName name="THDT_HT_XOM_NOI" localSheetId="16">#REF!</definedName>
    <definedName name="THDT_HT_XOM_NOI" localSheetId="17">#REF!</definedName>
    <definedName name="THDT_HT_XOM_NOI" localSheetId="14">#REF!</definedName>
    <definedName name="THDT_HT_XOM_NOI">#REF!</definedName>
    <definedName name="THDT_HT_XOM_NOI_26" localSheetId="15">#REF!</definedName>
    <definedName name="THDT_HT_XOM_NOI_26" localSheetId="17">#REF!</definedName>
    <definedName name="THDT_HT_XOM_NOI_26">#REF!</definedName>
    <definedName name="THDT_HT_XOM_NOI_28" localSheetId="15">#REF!</definedName>
    <definedName name="THDT_HT_XOM_NOI_28" localSheetId="17">#REF!</definedName>
    <definedName name="THDT_HT_XOM_NOI_28">#REF!</definedName>
    <definedName name="THDT_HT_XOM_NOI_3">"$#REF!.$X$1:$AD$27"</definedName>
    <definedName name="THDT_NPP_XOM_NOI" localSheetId="15">#REF!</definedName>
    <definedName name="THDT_NPP_XOM_NOI" localSheetId="16">#REF!</definedName>
    <definedName name="THDT_NPP_XOM_NOI" localSheetId="17">#REF!</definedName>
    <definedName name="THDT_NPP_XOM_NOI" localSheetId="14">#REF!</definedName>
    <definedName name="THDT_NPP_XOM_NOI">#REF!</definedName>
    <definedName name="THDT_NPP_XOM_NOI_26" localSheetId="15">#REF!</definedName>
    <definedName name="THDT_NPP_XOM_NOI_26" localSheetId="17">#REF!</definedName>
    <definedName name="THDT_NPP_XOM_NOI_26">#REF!</definedName>
    <definedName name="THDT_NPP_XOM_NOI_28" localSheetId="15">#REF!</definedName>
    <definedName name="THDT_NPP_XOM_NOI_28" localSheetId="17">#REF!</definedName>
    <definedName name="THDT_NPP_XOM_NOI_28">#REF!</definedName>
    <definedName name="THDT_NPP_XOM_NOI_3">"$#REF!.$AX$1:$BD$27"</definedName>
    <definedName name="THDT_TBA_XOM_NOI" localSheetId="15">#REF!</definedName>
    <definedName name="THDT_TBA_XOM_NOI" localSheetId="16">#REF!</definedName>
    <definedName name="THDT_TBA_XOM_NOI" localSheetId="17">#REF!</definedName>
    <definedName name="THDT_TBA_XOM_NOI" localSheetId="14">#REF!</definedName>
    <definedName name="THDT_TBA_XOM_NOI">#REF!</definedName>
    <definedName name="THDT_TBA_XOM_NOI_26" localSheetId="15">#REF!</definedName>
    <definedName name="THDT_TBA_XOM_NOI_26" localSheetId="17">#REF!</definedName>
    <definedName name="THDT_TBA_XOM_NOI_26">#REF!</definedName>
    <definedName name="THDT_TBA_XOM_NOI_28" localSheetId="15">#REF!</definedName>
    <definedName name="THDT_TBA_XOM_NOI_28" localSheetId="17">#REF!</definedName>
    <definedName name="THDT_TBA_XOM_NOI_28">#REF!</definedName>
    <definedName name="THDT_TBA_XOM_NOI_3">"$#REF!.$L$1:$V$27"</definedName>
    <definedName name="thep" localSheetId="15">#REF!</definedName>
    <definedName name="thep" localSheetId="16">#REF!</definedName>
    <definedName name="thep" localSheetId="17">#REF!</definedName>
    <definedName name="thep" localSheetId="14">#REF!</definedName>
    <definedName name="thep">#REF!</definedName>
    <definedName name="Thep_20" localSheetId="15">#REF!</definedName>
    <definedName name="Thep_20" localSheetId="17">#REF!</definedName>
    <definedName name="Thep_20">#REF!</definedName>
    <definedName name="THEP_D32" localSheetId="15">#REF!</definedName>
    <definedName name="THEP_D32" localSheetId="16">#REF!</definedName>
    <definedName name="THEP_D32" localSheetId="17">#REF!</definedName>
    <definedName name="THEP_D32" localSheetId="14">#REF!</definedName>
    <definedName name="THEP_D32">#REF!</definedName>
    <definedName name="thep10" localSheetId="15">#REF!</definedName>
    <definedName name="thep10" localSheetId="17">#REF!</definedName>
    <definedName name="thep10">#REF!</definedName>
    <definedName name="thep10_20" localSheetId="15">#REF!</definedName>
    <definedName name="thep10_20" localSheetId="17">#REF!</definedName>
    <definedName name="thep10_20">#REF!</definedName>
    <definedName name="thep10_28" localSheetId="15">#REF!</definedName>
    <definedName name="thep10_28" localSheetId="17">#REF!</definedName>
    <definedName name="thep10_28">#REF!</definedName>
    <definedName name="thep18" localSheetId="15">#REF!</definedName>
    <definedName name="thep18" localSheetId="17">#REF!</definedName>
    <definedName name="thep18">#REF!</definedName>
    <definedName name="thep18_28" localSheetId="15">#REF!</definedName>
    <definedName name="thep18_28" localSheetId="17">#REF!</definedName>
    <definedName name="thep18_28">#REF!</definedName>
    <definedName name="thep2025" localSheetId="15">#REF!</definedName>
    <definedName name="thep2025" localSheetId="17">#REF!</definedName>
    <definedName name="thep2025">#REF!</definedName>
    <definedName name="thep8" localSheetId="15">#REF!</definedName>
    <definedName name="thep8" localSheetId="17">#REF!</definedName>
    <definedName name="thep8">#REF!</definedName>
    <definedName name="thepA2" localSheetId="15">#REF!</definedName>
    <definedName name="thepA2" localSheetId="17">#REF!</definedName>
    <definedName name="thepA2">#REF!</definedName>
    <definedName name="thepA2_20" localSheetId="15">#REF!</definedName>
    <definedName name="thepA2_20" localSheetId="17">#REF!</definedName>
    <definedName name="thepA2_20">#REF!</definedName>
    <definedName name="thepA2_28" localSheetId="15">#REF!</definedName>
    <definedName name="thepA2_28" localSheetId="17">#REF!</definedName>
    <definedName name="thepA2_28">#REF!</definedName>
    <definedName name="thepban" localSheetId="15">#REF!</definedName>
    <definedName name="thepban" localSheetId="17">#REF!</definedName>
    <definedName name="thepban">#REF!</definedName>
    <definedName name="thepbuoc" localSheetId="15">#REF!</definedName>
    <definedName name="thepbuoc" localSheetId="17">#REF!</definedName>
    <definedName name="thepbuoc">#REF!</definedName>
    <definedName name="thepbuoc_20" localSheetId="15">#REF!</definedName>
    <definedName name="thepbuoc_20" localSheetId="17">#REF!</definedName>
    <definedName name="thepbuoc_20">#REF!</definedName>
    <definedName name="thepcong" localSheetId="15">#REF!</definedName>
    <definedName name="thepcong" localSheetId="17">#REF!</definedName>
    <definedName name="thepcong">#REF!</definedName>
    <definedName name="thepcong_28" localSheetId="15">#REF!</definedName>
    <definedName name="thepcong_28" localSheetId="17">#REF!</definedName>
    <definedName name="thepcong_28">#REF!</definedName>
    <definedName name="ThepCT5" localSheetId="15">#REF!</definedName>
    <definedName name="ThepCT5" localSheetId="17">#REF!</definedName>
    <definedName name="ThepCT5">#REF!</definedName>
    <definedName name="ThepDet32x3">NA()</definedName>
    <definedName name="ThepDet32x3_26" localSheetId="15">#REF!</definedName>
    <definedName name="ThepDet32x3_26" localSheetId="17">#REF!</definedName>
    <definedName name="ThepDet32x3_26">#REF!</definedName>
    <definedName name="ThepDet32x3_28" localSheetId="15">#REF!</definedName>
    <definedName name="ThepDet32x3_28" localSheetId="17">#REF!</definedName>
    <definedName name="ThepDet32x3_28">#REF!</definedName>
    <definedName name="ThepDet32x3_3">NA()</definedName>
    <definedName name="ThepDet35x3">NA()</definedName>
    <definedName name="ThepDet35x3_26" localSheetId="15">#REF!</definedName>
    <definedName name="ThepDet35x3_26" localSheetId="17">#REF!</definedName>
    <definedName name="ThepDet35x3_26">#REF!</definedName>
    <definedName name="ThepDet35x3_28" localSheetId="15">#REF!</definedName>
    <definedName name="ThepDet35x3_28" localSheetId="17">#REF!</definedName>
    <definedName name="ThepDet35x3_28">#REF!</definedName>
    <definedName name="ThepDet35x3_3">NA()</definedName>
    <definedName name="ThepDet40x4">NA()</definedName>
    <definedName name="ThepDet40x4_26" localSheetId="15">#REF!</definedName>
    <definedName name="ThepDet40x4_26" localSheetId="17">#REF!</definedName>
    <definedName name="ThepDet40x4_26">#REF!</definedName>
    <definedName name="ThepDet40x4_28" localSheetId="15">#REF!</definedName>
    <definedName name="ThepDet40x4_28" localSheetId="17">#REF!</definedName>
    <definedName name="ThepDet40x4_28">#REF!</definedName>
    <definedName name="ThepDet40x4_3">NA()</definedName>
    <definedName name="ThepDet45x4">NA()</definedName>
    <definedName name="ThepDet45x4_26" localSheetId="15">#REF!</definedName>
    <definedName name="ThepDet45x4_26" localSheetId="17">#REF!</definedName>
    <definedName name="ThepDet45x4_26">#REF!</definedName>
    <definedName name="ThepDet45x4_28" localSheetId="15">#REF!</definedName>
    <definedName name="ThepDet45x4_28" localSheetId="17">#REF!</definedName>
    <definedName name="ThepDet45x4_28">#REF!</definedName>
    <definedName name="ThepDet45x4_3">NA()</definedName>
    <definedName name="ThepDet50x5">NA()</definedName>
    <definedName name="ThepDet50x5_26" localSheetId="15">#REF!</definedName>
    <definedName name="ThepDet50x5_26" localSheetId="17">#REF!</definedName>
    <definedName name="ThepDet50x5_26">#REF!</definedName>
    <definedName name="ThepDet50x5_28" localSheetId="15">#REF!</definedName>
    <definedName name="ThepDet50x5_28" localSheetId="17">#REF!</definedName>
    <definedName name="ThepDet50x5_28">#REF!</definedName>
    <definedName name="ThepDet50x5_3">NA()</definedName>
    <definedName name="ThepDet63x6">NA()</definedName>
    <definedName name="ThepDet63x6_26" localSheetId="15">#REF!</definedName>
    <definedName name="ThepDet63x6_26" localSheetId="17">#REF!</definedName>
    <definedName name="ThepDet63x6_26">#REF!</definedName>
    <definedName name="ThepDet63x6_28" localSheetId="15">#REF!</definedName>
    <definedName name="ThepDet63x6_28" localSheetId="17">#REF!</definedName>
    <definedName name="ThepDet63x6_28">#REF!</definedName>
    <definedName name="ThepDet63x6_3">NA()</definedName>
    <definedName name="ThepDet75x6">NA()</definedName>
    <definedName name="ThepDet75x6_26" localSheetId="15">#REF!</definedName>
    <definedName name="ThepDet75x6_26" localSheetId="17">#REF!</definedName>
    <definedName name="ThepDet75x6_26">#REF!</definedName>
    <definedName name="ThepDet75x6_28" localSheetId="15">#REF!</definedName>
    <definedName name="ThepDet75x6_28" localSheetId="17">#REF!</definedName>
    <definedName name="ThepDet75x6_28">#REF!</definedName>
    <definedName name="ThepDet75x6_3">NA()</definedName>
    <definedName name="thepDet75x7_1" localSheetId="15">#REF!</definedName>
    <definedName name="thepDet75x7_1" localSheetId="17">#REF!</definedName>
    <definedName name="thepDet75x7_1">#REF!</definedName>
    <definedName name="thepDet75x7_2" localSheetId="15">#REF!</definedName>
    <definedName name="thepDet75x7_2" localSheetId="17">#REF!</definedName>
    <definedName name="thepDet75x7_2">#REF!</definedName>
    <definedName name="thepDet75x7_20" localSheetId="15">#REF!</definedName>
    <definedName name="thepDet75x7_20" localSheetId="17">#REF!</definedName>
    <definedName name="thepDet75x7_20">#REF!</definedName>
    <definedName name="thepDet75x7_25" localSheetId="15">#REF!</definedName>
    <definedName name="thepDet75x7_25" localSheetId="17">#REF!</definedName>
    <definedName name="thepDet75x7_25">#REF!</definedName>
    <definedName name="thepDet75x7_26" localSheetId="15">#REF!</definedName>
    <definedName name="thepDet75x7_26" localSheetId="17">#REF!</definedName>
    <definedName name="thepDet75x7_26">#REF!</definedName>
    <definedName name="thepDet75x7_28" localSheetId="15">#REF!</definedName>
    <definedName name="thepDet75x7_28" localSheetId="17">#REF!</definedName>
    <definedName name="thepDet75x7_28">#REF!</definedName>
    <definedName name="thepDet75x7_3_1" localSheetId="15">#REF!</definedName>
    <definedName name="thepDet75x7_3_1" localSheetId="17">#REF!</definedName>
    <definedName name="thepDet75x7_3_1">#REF!</definedName>
    <definedName name="thepDet75x7_3_2" localSheetId="15">#REF!</definedName>
    <definedName name="thepDet75x7_3_2" localSheetId="17">#REF!</definedName>
    <definedName name="thepDet75x7_3_2">#REF!</definedName>
    <definedName name="thepDet75x7_3_20" localSheetId="15">#REF!</definedName>
    <definedName name="thepDet75x7_3_20" localSheetId="17">#REF!</definedName>
    <definedName name="thepDet75x7_3_20">#REF!</definedName>
    <definedName name="thepDet75x7_3_25" localSheetId="15">#REF!</definedName>
    <definedName name="thepDet75x7_3_25" localSheetId="17">#REF!</definedName>
    <definedName name="thepDet75x7_3_25">#REF!</definedName>
    <definedName name="ThepDinh">"$#REF!.$B$50:$D$68"</definedName>
    <definedName name="ThepDinh_26" localSheetId="15">#REF!</definedName>
    <definedName name="ThepDinh_26" localSheetId="17">#REF!</definedName>
    <definedName name="ThepDinh_26">#REF!</definedName>
    <definedName name="ThepDinh_28" localSheetId="15">#REF!</definedName>
    <definedName name="ThepDinh_28" localSheetId="17">#REF!</definedName>
    <definedName name="ThepDinh_28">#REF!</definedName>
    <definedName name="ThepDinh_3">"$#REF!.$B$50:$D$68"</definedName>
    <definedName name="thepf6" localSheetId="15">#REF!</definedName>
    <definedName name="thepf6" localSheetId="17">#REF!</definedName>
    <definedName name="thepf6">#REF!</definedName>
    <definedName name="thepgoc" localSheetId="15">#REF!</definedName>
    <definedName name="thepgoc" localSheetId="17">#REF!</definedName>
    <definedName name="thepgoc">#REF!</definedName>
    <definedName name="thepgoc25_60">"$#REF!.$L$14"</definedName>
    <definedName name="thepgoc25_60_26" localSheetId="15">#REF!</definedName>
    <definedName name="thepgoc25_60_26" localSheetId="17">#REF!</definedName>
    <definedName name="thepgoc25_60_26">#REF!</definedName>
    <definedName name="thepgoc25_60_28" localSheetId="15">#REF!</definedName>
    <definedName name="thepgoc25_60_28" localSheetId="17">#REF!</definedName>
    <definedName name="thepgoc25_60_28">#REF!</definedName>
    <definedName name="thepgoc25_60_3">"$#REF!.$L$14"</definedName>
    <definedName name="ThepGoc32x32x3">NA()</definedName>
    <definedName name="ThepGoc32x32x3_26" localSheetId="15">#REF!</definedName>
    <definedName name="ThepGoc32x32x3_26" localSheetId="17">#REF!</definedName>
    <definedName name="ThepGoc32x32x3_26">#REF!</definedName>
    <definedName name="ThepGoc32x32x3_28" localSheetId="15">#REF!</definedName>
    <definedName name="ThepGoc32x32x3_28" localSheetId="17">#REF!</definedName>
    <definedName name="ThepGoc32x32x3_28">#REF!</definedName>
    <definedName name="ThepGoc32x32x3_3">NA()</definedName>
    <definedName name="ThepGoc35x35x3">NA()</definedName>
    <definedName name="ThepGoc35x35x3_26" localSheetId="15">#REF!</definedName>
    <definedName name="ThepGoc35x35x3_26" localSheetId="17">#REF!</definedName>
    <definedName name="ThepGoc35x35x3_26">#REF!</definedName>
    <definedName name="ThepGoc35x35x3_28" localSheetId="15">#REF!</definedName>
    <definedName name="ThepGoc35x35x3_28" localSheetId="17">#REF!</definedName>
    <definedName name="ThepGoc35x35x3_28">#REF!</definedName>
    <definedName name="ThepGoc35x35x3_3">NA()</definedName>
    <definedName name="ThepGoc40x40x4">NA()</definedName>
    <definedName name="ThepGoc40x40x4_26" localSheetId="15">#REF!</definedName>
    <definedName name="ThepGoc40x40x4_26" localSheetId="17">#REF!</definedName>
    <definedName name="ThepGoc40x40x4_26">#REF!</definedName>
    <definedName name="ThepGoc40x40x4_28" localSheetId="15">#REF!</definedName>
    <definedName name="ThepGoc40x40x4_28" localSheetId="17">#REF!</definedName>
    <definedName name="ThepGoc40x40x4_28">#REF!</definedName>
    <definedName name="ThepGoc40x40x4_3">NA()</definedName>
    <definedName name="ThepGoc45x45x4">NA()</definedName>
    <definedName name="ThepGoc45x45x4_26" localSheetId="15">#REF!</definedName>
    <definedName name="ThepGoc45x45x4_26" localSheetId="17">#REF!</definedName>
    <definedName name="ThepGoc45x45x4_26">#REF!</definedName>
    <definedName name="ThepGoc45x45x4_28" localSheetId="15">#REF!</definedName>
    <definedName name="ThepGoc45x45x4_28" localSheetId="17">#REF!</definedName>
    <definedName name="ThepGoc45x45x4_28">#REF!</definedName>
    <definedName name="ThepGoc45x45x4_3">NA()</definedName>
    <definedName name="ThepGoc50x50x5">NA()</definedName>
    <definedName name="ThepGoc50x50x5_26" localSheetId="15">#REF!</definedName>
    <definedName name="ThepGoc50x50x5_26" localSheetId="17">#REF!</definedName>
    <definedName name="ThepGoc50x50x5_26">#REF!</definedName>
    <definedName name="ThepGoc50x50x5_28" localSheetId="15">#REF!</definedName>
    <definedName name="ThepGoc50x50x5_28" localSheetId="17">#REF!</definedName>
    <definedName name="ThepGoc50x50x5_28">#REF!</definedName>
    <definedName name="ThepGoc50x50x5_3">NA()</definedName>
    <definedName name="thepgoc63_75">"$#REF!.$L$15"</definedName>
    <definedName name="thepgoc63_75_26" localSheetId="15">#REF!</definedName>
    <definedName name="thepgoc63_75_26" localSheetId="17">#REF!</definedName>
    <definedName name="thepgoc63_75_26">#REF!</definedName>
    <definedName name="thepgoc63_75_28" localSheetId="15">#REF!</definedName>
    <definedName name="thepgoc63_75_28" localSheetId="17">#REF!</definedName>
    <definedName name="thepgoc63_75_28">#REF!</definedName>
    <definedName name="thepgoc63_75_3">"$#REF!.$L$15"</definedName>
    <definedName name="ThepGoc63x63x6">NA()</definedName>
    <definedName name="ThepGoc63x63x6_26" localSheetId="15">#REF!</definedName>
    <definedName name="ThepGoc63x63x6_26" localSheetId="17">#REF!</definedName>
    <definedName name="ThepGoc63x63x6_26">#REF!</definedName>
    <definedName name="ThepGoc63x63x6_28" localSheetId="15">#REF!</definedName>
    <definedName name="ThepGoc63x63x6_28" localSheetId="17">#REF!</definedName>
    <definedName name="ThepGoc63x63x6_28">#REF!</definedName>
    <definedName name="ThepGoc63x63x6_3">NA()</definedName>
    <definedName name="ThepGoc75x6_1" localSheetId="15">#REF!</definedName>
    <definedName name="ThepGoc75x6_1" localSheetId="17">#REF!</definedName>
    <definedName name="ThepGoc75x6_1">#REF!</definedName>
    <definedName name="ThepGoc75x6_2" localSheetId="15">#REF!</definedName>
    <definedName name="ThepGoc75x6_2" localSheetId="17">#REF!</definedName>
    <definedName name="ThepGoc75x6_2">#REF!</definedName>
    <definedName name="ThepGoc75x6_20" localSheetId="15">#REF!</definedName>
    <definedName name="ThepGoc75x6_20" localSheetId="17">#REF!</definedName>
    <definedName name="ThepGoc75x6_20">#REF!</definedName>
    <definedName name="ThepGoc75x6_25" localSheetId="15">#REF!</definedName>
    <definedName name="ThepGoc75x6_25" localSheetId="17">#REF!</definedName>
    <definedName name="ThepGoc75x6_25">#REF!</definedName>
    <definedName name="ThepGoc75x6_26" localSheetId="15">#REF!</definedName>
    <definedName name="ThepGoc75x6_26" localSheetId="17">#REF!</definedName>
    <definedName name="ThepGoc75x6_26">#REF!</definedName>
    <definedName name="ThepGoc75x6_28" localSheetId="15">#REF!</definedName>
    <definedName name="ThepGoc75x6_28" localSheetId="17">#REF!</definedName>
    <definedName name="ThepGoc75x6_28">#REF!</definedName>
    <definedName name="ThepGoc75x6_3_1" localSheetId="15">#REF!</definedName>
    <definedName name="ThepGoc75x6_3_1" localSheetId="17">#REF!</definedName>
    <definedName name="ThepGoc75x6_3_1">#REF!</definedName>
    <definedName name="ThepGoc75x6_3_2" localSheetId="15">#REF!</definedName>
    <definedName name="ThepGoc75x6_3_2" localSheetId="17">#REF!</definedName>
    <definedName name="ThepGoc75x6_3_2">#REF!</definedName>
    <definedName name="ThepGoc75x6_3_20" localSheetId="15">#REF!</definedName>
    <definedName name="ThepGoc75x6_3_20" localSheetId="17">#REF!</definedName>
    <definedName name="ThepGoc75x6_3_20">#REF!</definedName>
    <definedName name="ThepGoc75x6_3_25" localSheetId="15">#REF!</definedName>
    <definedName name="ThepGoc75x6_3_25" localSheetId="17">#REF!</definedName>
    <definedName name="ThepGoc75x6_3_25">#REF!</definedName>
    <definedName name="ThepGoc75x75x6">NA()</definedName>
    <definedName name="ThepGoc75x75x6_26" localSheetId="15">#REF!</definedName>
    <definedName name="ThepGoc75x75x6_26" localSheetId="17">#REF!</definedName>
    <definedName name="ThepGoc75x75x6_26">#REF!</definedName>
    <definedName name="ThepGoc75x75x6_28" localSheetId="15">#REF!</definedName>
    <definedName name="ThepGoc75x75x6_28" localSheetId="17">#REF!</definedName>
    <definedName name="ThepGoc75x75x6_28">#REF!</definedName>
    <definedName name="ThepGoc75x75x6_3">NA()</definedName>
    <definedName name="thepgoc80_100">"$#REF!.$L$16"</definedName>
    <definedName name="thepgoc80_100_26" localSheetId="15">#REF!</definedName>
    <definedName name="thepgoc80_100_26" localSheetId="17">#REF!</definedName>
    <definedName name="thepgoc80_100_26">#REF!</definedName>
    <definedName name="thepgoc80_100_28" localSheetId="15">#REF!</definedName>
    <definedName name="thepgoc80_100_28" localSheetId="17">#REF!</definedName>
    <definedName name="thepgoc80_100_28">#REF!</definedName>
    <definedName name="thepgoc80_100_3">"$#REF!.$L$16"</definedName>
    <definedName name="thephinh" localSheetId="15">#REF!</definedName>
    <definedName name="thephinh" localSheetId="17">#REF!</definedName>
    <definedName name="thephinh">#REF!</definedName>
    <definedName name="thephinh_20" localSheetId="15">#REF!</definedName>
    <definedName name="thephinh_20" localSheetId="17">#REF!</definedName>
    <definedName name="thephinh_20">#REF!</definedName>
    <definedName name="thephinhmk" localSheetId="15">#REF!</definedName>
    <definedName name="thephinhmk" localSheetId="17">#REF!</definedName>
    <definedName name="thephinhmk">#REF!</definedName>
    <definedName name="thephinhmk_20" localSheetId="15">#REF!</definedName>
    <definedName name="thephinhmk_20" localSheetId="17">#REF!</definedName>
    <definedName name="thephinhmk_20">#REF!</definedName>
    <definedName name="thephinhmk_28" localSheetId="15">#REF!</definedName>
    <definedName name="thephinhmk_28" localSheetId="17">#REF!</definedName>
    <definedName name="thephinhmk_28">#REF!</definedName>
    <definedName name="thepma">10500</definedName>
    <definedName name="thepmakem" localSheetId="15">#REF!</definedName>
    <definedName name="thepmakem" localSheetId="17">#REF!</definedName>
    <definedName name="thepmakem">#REF!</definedName>
    <definedName name="thepmoi" localSheetId="15">#REF!</definedName>
    <definedName name="thepmoi" localSheetId="17">#REF!</definedName>
    <definedName name="thepmoi">#REF!</definedName>
    <definedName name="theptam" localSheetId="15">#REF!</definedName>
    <definedName name="theptam" localSheetId="17">#REF!</definedName>
    <definedName name="theptam">#REF!</definedName>
    <definedName name="theptam_20" localSheetId="15">#REF!</definedName>
    <definedName name="theptam_20" localSheetId="17">#REF!</definedName>
    <definedName name="theptam_20">#REF!</definedName>
    <definedName name="theptb" localSheetId="15">#REF!</definedName>
    <definedName name="theptb" localSheetId="17">#REF!</definedName>
    <definedName name="theptb">#REF!</definedName>
    <definedName name="theptron" localSheetId="15">#REF!</definedName>
    <definedName name="theptron" localSheetId="17">#REF!</definedName>
    <definedName name="theptron">#REF!</definedName>
    <definedName name="theptron_20" localSheetId="15">#REF!</definedName>
    <definedName name="theptron_20" localSheetId="17">#REF!</definedName>
    <definedName name="theptron_20">#REF!</definedName>
    <definedName name="theptron_28" localSheetId="15">#REF!</definedName>
    <definedName name="theptron_28" localSheetId="17">#REF!</definedName>
    <definedName name="theptron_28">#REF!</definedName>
    <definedName name="theptron12">"$#REF!.$L$11"</definedName>
    <definedName name="theptron12_26" localSheetId="15">#REF!</definedName>
    <definedName name="theptron12_26" localSheetId="17">#REF!</definedName>
    <definedName name="theptron12_26">#REF!</definedName>
    <definedName name="theptron12_28" localSheetId="15">#REF!</definedName>
    <definedName name="theptron12_28" localSheetId="17">#REF!</definedName>
    <definedName name="theptron12_28">#REF!</definedName>
    <definedName name="theptron12_3">"$#REF!.$L$11"</definedName>
    <definedName name="theptron14_22">"$#REF!.$L$12"</definedName>
    <definedName name="theptron14_22_26" localSheetId="15">#REF!</definedName>
    <definedName name="theptron14_22_26" localSheetId="17">#REF!</definedName>
    <definedName name="theptron14_22_26">#REF!</definedName>
    <definedName name="theptron14_22_28" localSheetId="15">#REF!</definedName>
    <definedName name="theptron14_22_28" localSheetId="17">#REF!</definedName>
    <definedName name="theptron14_22_28">#REF!</definedName>
    <definedName name="theptron14_22_3">"$#REF!.$L$12"</definedName>
    <definedName name="theptron6_8">"$#REF!.$L$10"</definedName>
    <definedName name="theptron6_8_26" localSheetId="15">#REF!</definedName>
    <definedName name="theptron6_8_26" localSheetId="17">#REF!</definedName>
    <definedName name="theptron6_8_26">#REF!</definedName>
    <definedName name="theptron6_8_28" localSheetId="15">#REF!</definedName>
    <definedName name="theptron6_8_28" localSheetId="17">#REF!</definedName>
    <definedName name="theptron6_8_28">#REF!</definedName>
    <definedName name="theptron6_8_3">"$#REF!.$L$10"</definedName>
    <definedName name="ThepTronD10D18">NA()</definedName>
    <definedName name="ThepTronD10D18_26" localSheetId="15">#REF!</definedName>
    <definedName name="ThepTronD10D18_26" localSheetId="17">#REF!</definedName>
    <definedName name="ThepTronD10D18_26">#REF!</definedName>
    <definedName name="ThepTronD10D18_28" localSheetId="15">#REF!</definedName>
    <definedName name="ThepTronD10D18_28" localSheetId="17">#REF!</definedName>
    <definedName name="ThepTronD10D18_28">#REF!</definedName>
    <definedName name="ThepTronD10D18_3">NA()</definedName>
    <definedName name="ThepTronD6D8">NA()</definedName>
    <definedName name="ThepTronD6D8_26" localSheetId="15">#REF!</definedName>
    <definedName name="ThepTronD6D8_26" localSheetId="17">#REF!</definedName>
    <definedName name="ThepTronD6D8_26">#REF!</definedName>
    <definedName name="ThepTronD6D8_28" localSheetId="15">#REF!</definedName>
    <definedName name="ThepTronD6D8_28" localSheetId="17">#REF!</definedName>
    <definedName name="ThepTronD6D8_28">#REF!</definedName>
    <definedName name="ThepTronD6D8_3">NA()</definedName>
    <definedName name="thepU" localSheetId="15">#REF!</definedName>
    <definedName name="thepU" localSheetId="17">#REF!</definedName>
    <definedName name="thepU">#REF!</definedName>
    <definedName name="thepU_28" localSheetId="15">#REF!</definedName>
    <definedName name="thepU_28" localSheetId="17">#REF!</definedName>
    <definedName name="thepU_28">#REF!</definedName>
    <definedName name="thepxa" localSheetId="15">#REF!</definedName>
    <definedName name="thepxa" localSheetId="17">#REF!</definedName>
    <definedName name="thepxa">#REF!</definedName>
    <definedName name="thgian_bq" localSheetId="15">#REF!</definedName>
    <definedName name="thgian_bq" localSheetId="17">#REF!</definedName>
    <definedName name="thgian_bq">#REF!</definedName>
    <definedName name="thgian_bv" localSheetId="15">#REF!</definedName>
    <definedName name="thgian_bv" localSheetId="17">#REF!</definedName>
    <definedName name="thgian_bv">#REF!</definedName>
    <definedName name="thgian_ck" localSheetId="15">#REF!</definedName>
    <definedName name="thgian_ck" localSheetId="17">#REF!</definedName>
    <definedName name="thgian_ck">#REF!</definedName>
    <definedName name="thgian_d1" localSheetId="15">#REF!</definedName>
    <definedName name="thgian_d1" localSheetId="17">#REF!</definedName>
    <definedName name="thgian_d1">#REF!</definedName>
    <definedName name="thgian_d2" localSheetId="15">#REF!</definedName>
    <definedName name="thgian_d2" localSheetId="17">#REF!</definedName>
    <definedName name="thgian_d2">#REF!</definedName>
    <definedName name="thgian_d3" localSheetId="15">#REF!</definedName>
    <definedName name="thgian_d3" localSheetId="17">#REF!</definedName>
    <definedName name="thgian_d3">#REF!</definedName>
    <definedName name="thgian_dl" localSheetId="15">#REF!</definedName>
    <definedName name="thgian_dl" localSheetId="17">#REF!</definedName>
    <definedName name="thgian_dl">#REF!</definedName>
    <definedName name="thgian_kcs" localSheetId="15">#REF!</definedName>
    <definedName name="thgian_kcs" localSheetId="17">#REF!</definedName>
    <definedName name="thgian_kcs">#REF!</definedName>
    <definedName name="thgian_nb" localSheetId="15">#REF!</definedName>
    <definedName name="thgian_nb" localSheetId="17">#REF!</definedName>
    <definedName name="thgian_nb">#REF!</definedName>
    <definedName name="thgian_ngio" localSheetId="15">#REF!</definedName>
    <definedName name="thgian_ngio" localSheetId="17">#REF!</definedName>
    <definedName name="thgian_ngio">#REF!</definedName>
    <definedName name="thgian_nv" localSheetId="15">#REF!</definedName>
    <definedName name="thgian_nv" localSheetId="17">#REF!</definedName>
    <definedName name="thgian_nv">#REF!</definedName>
    <definedName name="thgian_t3" localSheetId="15">#REF!</definedName>
    <definedName name="thgian_t3" localSheetId="17">#REF!</definedName>
    <definedName name="thgian_t3">#REF!</definedName>
    <definedName name="thgian_t4" localSheetId="15">#REF!</definedName>
    <definedName name="thgian_t4" localSheetId="17">#REF!</definedName>
    <definedName name="thgian_t4">#REF!</definedName>
    <definedName name="thgian_t5" localSheetId="15">#REF!</definedName>
    <definedName name="thgian_t5" localSheetId="17">#REF!</definedName>
    <definedName name="thgian_t5">#REF!</definedName>
    <definedName name="thgian_t6" localSheetId="15">#REF!</definedName>
    <definedName name="thgian_t6" localSheetId="17">#REF!</definedName>
    <definedName name="thgian_t6">#REF!</definedName>
    <definedName name="thgian_tc" localSheetId="15">#REF!</definedName>
    <definedName name="thgian_tc" localSheetId="17">#REF!</definedName>
    <definedName name="thgian_tc">#REF!</definedName>
    <definedName name="thgian_tm" localSheetId="15">#REF!</definedName>
    <definedName name="thgian_tm" localSheetId="17">#REF!</definedName>
    <definedName name="thgian_tm">#REF!</definedName>
    <definedName name="thgian_vs" localSheetId="15">#REF!</definedName>
    <definedName name="thgian_vs" localSheetId="17">#REF!</definedName>
    <definedName name="thgian_vs">#REF!</definedName>
    <definedName name="thgian_xh" localSheetId="15">#REF!</definedName>
    <definedName name="thgian_xh" localSheetId="17">#REF!</definedName>
    <definedName name="thgian_xh">#REF!</definedName>
    <definedName name="thgio_bq" localSheetId="15">#REF!</definedName>
    <definedName name="thgio_bq" localSheetId="17">#REF!</definedName>
    <definedName name="thgio_bq">#REF!</definedName>
    <definedName name="thgio_bv" localSheetId="15">#REF!</definedName>
    <definedName name="thgio_bv" localSheetId="17">#REF!</definedName>
    <definedName name="thgio_bv">#REF!</definedName>
    <definedName name="thgio_ck" localSheetId="15">#REF!</definedName>
    <definedName name="thgio_ck" localSheetId="17">#REF!</definedName>
    <definedName name="thgio_ck">#REF!</definedName>
    <definedName name="thgio_d1" localSheetId="15">#REF!</definedName>
    <definedName name="thgio_d1" localSheetId="17">#REF!</definedName>
    <definedName name="thgio_d1">#REF!</definedName>
    <definedName name="thgio_d2" localSheetId="15">#REF!</definedName>
    <definedName name="thgio_d2" localSheetId="17">#REF!</definedName>
    <definedName name="thgio_d2">#REF!</definedName>
    <definedName name="thgio_d3" localSheetId="15">#REF!</definedName>
    <definedName name="thgio_d3" localSheetId="17">#REF!</definedName>
    <definedName name="thgio_d3">#REF!</definedName>
    <definedName name="thgio_dl" localSheetId="15">#REF!</definedName>
    <definedName name="thgio_dl" localSheetId="17">#REF!</definedName>
    <definedName name="thgio_dl">#REF!</definedName>
    <definedName name="thgio_kcs" localSheetId="15">#REF!</definedName>
    <definedName name="thgio_kcs" localSheetId="17">#REF!</definedName>
    <definedName name="thgio_kcs">#REF!</definedName>
    <definedName name="thgio_nb" localSheetId="15">#REF!</definedName>
    <definedName name="thgio_nb" localSheetId="17">#REF!</definedName>
    <definedName name="thgio_nb">#REF!</definedName>
    <definedName name="thgio_ngio" localSheetId="15">#REF!</definedName>
    <definedName name="thgio_ngio" localSheetId="17">#REF!</definedName>
    <definedName name="thgio_ngio">#REF!</definedName>
    <definedName name="thgio_nv" localSheetId="15">#REF!</definedName>
    <definedName name="thgio_nv" localSheetId="17">#REF!</definedName>
    <definedName name="thgio_nv">#REF!</definedName>
    <definedName name="thgio_t3" localSheetId="15">#REF!</definedName>
    <definedName name="thgio_t3" localSheetId="17">#REF!</definedName>
    <definedName name="thgio_t3">#REF!</definedName>
    <definedName name="thgio_t4" localSheetId="15">#REF!</definedName>
    <definedName name="thgio_t4" localSheetId="17">#REF!</definedName>
    <definedName name="thgio_t4">#REF!</definedName>
    <definedName name="thgio_t5" localSheetId="15">#REF!</definedName>
    <definedName name="thgio_t5" localSheetId="17">#REF!</definedName>
    <definedName name="thgio_t5">#REF!</definedName>
    <definedName name="thgio_t6" localSheetId="15">#REF!</definedName>
    <definedName name="thgio_t6" localSheetId="17">#REF!</definedName>
    <definedName name="thgio_t6">#REF!</definedName>
    <definedName name="thgio_tc" localSheetId="15">#REF!</definedName>
    <definedName name="thgio_tc" localSheetId="17">#REF!</definedName>
    <definedName name="thgio_tc">#REF!</definedName>
    <definedName name="thgio_tm" localSheetId="15">#REF!</definedName>
    <definedName name="thgio_tm" localSheetId="17">#REF!</definedName>
    <definedName name="thgio_tm">#REF!</definedName>
    <definedName name="thgio_vs" localSheetId="15">#REF!</definedName>
    <definedName name="thgio_vs" localSheetId="17">#REF!</definedName>
    <definedName name="thgio_vs">#REF!</definedName>
    <definedName name="thgio_xh" localSheetId="15">#REF!</definedName>
    <definedName name="thgio_xh" localSheetId="17">#REF!</definedName>
    <definedName name="thgio_xh">#REF!</definedName>
    <definedName name="THGO1pnc" localSheetId="15">#REF!</definedName>
    <definedName name="THGO1pnc" localSheetId="16">#REF!</definedName>
    <definedName name="THGO1pnc" localSheetId="17">#REF!</definedName>
    <definedName name="THGO1pnc" localSheetId="14">#REF!</definedName>
    <definedName name="THGO1pnc" localSheetId="19">#REF!</definedName>
    <definedName name="THGO1pnc" localSheetId="20">#REF!</definedName>
    <definedName name="THGO1pnc">#REF!</definedName>
    <definedName name="THGO1pnc_26" localSheetId="15">#REF!</definedName>
    <definedName name="THGO1pnc_26" localSheetId="17">#REF!</definedName>
    <definedName name="THGO1pnc_26">#REF!</definedName>
    <definedName name="THGO1pnc_28" localSheetId="15">#REF!</definedName>
    <definedName name="THGO1pnc_28" localSheetId="17">#REF!</definedName>
    <definedName name="THGO1pnc_28">#REF!</definedName>
    <definedName name="THGO1pnc_3">"$#REF!.$F$6"</definedName>
    <definedName name="thht" localSheetId="15">#REF!</definedName>
    <definedName name="thht" localSheetId="16">#REF!</definedName>
    <definedName name="thht" localSheetId="17">#REF!</definedName>
    <definedName name="thht" localSheetId="14">#REF!</definedName>
    <definedName name="thht" localSheetId="19">#REF!</definedName>
    <definedName name="thht" localSheetId="20">#REF!</definedName>
    <definedName name="thht">#REF!</definedName>
    <definedName name="thht_26" localSheetId="15">#REF!</definedName>
    <definedName name="thht_26" localSheetId="17">#REF!</definedName>
    <definedName name="thht_26">#REF!</definedName>
    <definedName name="thht_28" localSheetId="15">#REF!</definedName>
    <definedName name="thht_28" localSheetId="17">#REF!</definedName>
    <definedName name="thht_28">#REF!</definedName>
    <definedName name="thht_3">"$#REF!.$A$36:$D$61"</definedName>
    <definedName name="THI" localSheetId="15">#REF!</definedName>
    <definedName name="THI" localSheetId="16">#REF!</definedName>
    <definedName name="THI" localSheetId="17">#REF!</definedName>
    <definedName name="THI" localSheetId="14">#REF!</definedName>
    <definedName name="THI" localSheetId="19">#REF!</definedName>
    <definedName name="THI" localSheetId="20">#REF!</definedName>
    <definedName name="THI">#REF!</definedName>
    <definedName name="THI_26" localSheetId="15">#REF!</definedName>
    <definedName name="THI_26" localSheetId="17">#REF!</definedName>
    <definedName name="THI_26">#REF!</definedName>
    <definedName name="thi_28" localSheetId="15">#REF!</definedName>
    <definedName name="thi_28" localSheetId="17">#REF!</definedName>
    <definedName name="thi_28">#REF!</definedName>
    <definedName name="THI_3">"$#REF!.$B$8:$C$42"</definedName>
    <definedName name="THIETBI" localSheetId="15">#REF!</definedName>
    <definedName name="THIETBI" localSheetId="17">#REF!</definedName>
    <definedName name="THIETBI">#REF!</definedName>
    <definedName name="thietbiYHK10A" localSheetId="15">#REF!</definedName>
    <definedName name="thietbiYHK10A" localSheetId="17">#REF!</definedName>
    <definedName name="thietbiYHK10A">#REF!</definedName>
    <definedName name="thietbiYHK10A_20" localSheetId="15">#REF!</definedName>
    <definedName name="thietbiYHK10A_20" localSheetId="17">#REF!</definedName>
    <definedName name="thietbiYHK10A_20">#REF!</definedName>
    <definedName name="thinh" localSheetId="15">#REF!</definedName>
    <definedName name="thinh" localSheetId="16">#REF!</definedName>
    <definedName name="thinh" localSheetId="17">#REF!</definedName>
    <definedName name="thinh" localSheetId="14">#REF!</definedName>
    <definedName name="thinh" localSheetId="20">#REF!</definedName>
    <definedName name="thinh">#REF!</definedName>
    <definedName name="ThiÕt_bÞ_phun_cat" localSheetId="15">#REF!</definedName>
    <definedName name="ThiÕt_bÞ_phun_cat" localSheetId="17">#REF!</definedName>
    <definedName name="ThiÕt_bÞ_phun_cat">#REF!</definedName>
    <definedName name="ThiÕt_bÞ_phun_cat_20" localSheetId="15">#REF!</definedName>
    <definedName name="ThiÕt_bÞ_phun_cat_20" localSheetId="17">#REF!</definedName>
    <definedName name="ThiÕt_bÞ_phun_cat_20">#REF!</definedName>
    <definedName name="ThiÕt_bÞ_phun_cat_28" localSheetId="15">#REF!</definedName>
    <definedName name="ThiÕt_bÞ_phun_cat_28" localSheetId="17">#REF!</definedName>
    <definedName name="ThiÕt_bÞ_phun_cat_28">#REF!</definedName>
    <definedName name="THK">NA()</definedName>
    <definedName name="THK_26" localSheetId="15">#REF!</definedName>
    <definedName name="THK_26" localSheetId="17">#REF!</definedName>
    <definedName name="THK_26">#REF!</definedName>
    <definedName name="THK_28" localSheetId="15">#REF!</definedName>
    <definedName name="THK_28" localSheetId="17">#REF!</definedName>
    <definedName name="THK_28">#REF!</definedName>
    <definedName name="THKP160">NA()</definedName>
    <definedName name="THKP160_26" localSheetId="15">#REF!</definedName>
    <definedName name="THKP160_26" localSheetId="17">#REF!</definedName>
    <definedName name="THKP160_26">#REF!</definedName>
    <definedName name="THKP160_28" localSheetId="15">#REF!</definedName>
    <definedName name="THKP160_28" localSheetId="17">#REF!</definedName>
    <definedName name="THKP160_28">#REF!</definedName>
    <definedName name="THKP160_3">NA()</definedName>
    <definedName name="thkp3" localSheetId="15">#REF!</definedName>
    <definedName name="thkp3" localSheetId="16">#REF!</definedName>
    <definedName name="thkp3" localSheetId="17">#REF!</definedName>
    <definedName name="thkp3" localSheetId="14">#REF!</definedName>
    <definedName name="thkp3" localSheetId="19">#REF!</definedName>
    <definedName name="thkp3" localSheetId="20">#REF!</definedName>
    <definedName name="thkp3">#REF!</definedName>
    <definedName name="thkp3_26" localSheetId="15">#REF!</definedName>
    <definedName name="thkp3_26" localSheetId="17">#REF!</definedName>
    <definedName name="thkp3_26">#REF!</definedName>
    <definedName name="thkp3_28" localSheetId="15">#REF!</definedName>
    <definedName name="thkp3_28" localSheetId="17">#REF!</definedName>
    <definedName name="thkp3_28">#REF!</definedName>
    <definedName name="thkp3_3">"$#REF!.$#REF!$#REF!:$#REF!$#REF!"</definedName>
    <definedName name="THKP7YT" localSheetId="15" hidden="1">{"'Sheet1'!$L$16"}</definedName>
    <definedName name="THKP7YT" localSheetId="16" hidden="1">{"'Sheet1'!$L$16"}</definedName>
    <definedName name="THKP7YT" localSheetId="17" hidden="1">{"'Sheet1'!$L$16"}</definedName>
    <definedName name="THKP7YT" localSheetId="14" hidden="1">{"'Sheet1'!$L$16"}</definedName>
    <definedName name="THKP7YT" hidden="1">{"'Sheet1'!$L$16"}</definedName>
    <definedName name="THKSTK" localSheetId="15">#REF!</definedName>
    <definedName name="THKSTK" localSheetId="17">#REF!</definedName>
    <definedName name="THKSTK">#REF!</definedName>
    <definedName name="THKSTK_20" localSheetId="15">#REF!</definedName>
    <definedName name="THKSTK_20" localSheetId="17">#REF!</definedName>
    <definedName name="THKSTK_20">#REF!</definedName>
    <definedName name="THKSTK_28" localSheetId="15">#REF!</definedName>
    <definedName name="THKSTK_28" localSheetId="17">#REF!</definedName>
    <definedName name="THKSTK_28">#REF!</definedName>
    <definedName name="THLCO" localSheetId="15">#REF!</definedName>
    <definedName name="THLCO" localSheetId="16">#REF!</definedName>
    <definedName name="THLCO" localSheetId="17">#REF!</definedName>
    <definedName name="THLCO" localSheetId="14">#REF!</definedName>
    <definedName name="THLCO">#REF!</definedName>
    <definedName name="THLNO" localSheetId="15">#REF!</definedName>
    <definedName name="THLNO" localSheetId="16">#REF!</definedName>
    <definedName name="THLNO" localSheetId="17">#REF!</definedName>
    <definedName name="THLNO" localSheetId="14">#REF!</definedName>
    <definedName name="THLNO">#REF!</definedName>
    <definedName name="THLTK" localSheetId="15">#REF!</definedName>
    <definedName name="THLTK" localSheetId="16">#REF!</definedName>
    <definedName name="THLTK" localSheetId="17">#REF!</definedName>
    <definedName name="THLTK" localSheetId="14">#REF!</definedName>
    <definedName name="THLTK">#REF!</definedName>
    <definedName name="Thnghiem" localSheetId="15">#REF!</definedName>
    <definedName name="Thnghiem" localSheetId="17">#REF!</definedName>
    <definedName name="Thnghiem">#REF!</definedName>
    <definedName name="Thnghiem_28" localSheetId="15">#REF!</definedName>
    <definedName name="Thnghiem_28" localSheetId="17">#REF!</definedName>
    <definedName name="Thnghiem_28">#REF!</definedName>
    <definedName name="ThongKeCau" localSheetId="15">#REF!</definedName>
    <definedName name="ThongKeCau" localSheetId="17">#REF!</definedName>
    <definedName name="ThongKeCau">#REF!</definedName>
    <definedName name="ThongKeCau_20" localSheetId="15">#REF!</definedName>
    <definedName name="ThongKeCau_20" localSheetId="17">#REF!</definedName>
    <definedName name="ThongKeCau_20">#REF!</definedName>
    <definedName name="thongso" localSheetId="15">#REF!</definedName>
    <definedName name="thongso" localSheetId="17">#REF!</definedName>
    <definedName name="thongso">#REF!</definedName>
    <definedName name="thongso_20" localSheetId="15">#REF!</definedName>
    <definedName name="thongso_20" localSheetId="17">#REF!</definedName>
    <definedName name="thongso_20">#REF!</definedName>
    <definedName name="thongso_28" localSheetId="15">#REF!</definedName>
    <definedName name="thongso_28" localSheetId="17">#REF!</definedName>
    <definedName name="thongso_28">#REF!</definedName>
    <definedName name="thop" localSheetId="15">#REF!</definedName>
    <definedName name="thop" localSheetId="17">#REF!</definedName>
    <definedName name="thop">#REF!</definedName>
    <definedName name="thop_20" localSheetId="15">#REF!</definedName>
    <definedName name="thop_20" localSheetId="17">#REF!</definedName>
    <definedName name="thop_20">#REF!</definedName>
    <definedName name="thop_28" localSheetId="15">#REF!</definedName>
    <definedName name="thop_28" localSheetId="17">#REF!</definedName>
    <definedName name="thop_28">#REF!</definedName>
    <definedName name="THop2" localSheetId="15">#REF!</definedName>
    <definedName name="THop2" localSheetId="17">#REF!</definedName>
    <definedName name="THop2">#REF!</definedName>
    <definedName name="THop2_20" localSheetId="15">#REF!</definedName>
    <definedName name="THop2_20" localSheetId="17">#REF!</definedName>
    <definedName name="THop2_20">#REF!</definedName>
    <definedName name="THQT" localSheetId="15">#REF!</definedName>
    <definedName name="THQT" localSheetId="17">#REF!</definedName>
    <definedName name="THQT">#REF!</definedName>
    <definedName name="THQT_28" localSheetId="15">#REF!</definedName>
    <definedName name="THQT_28" localSheetId="17">#REF!</definedName>
    <definedName name="THQT_28">#REF!</definedName>
    <definedName name="THT" localSheetId="15">#REF!</definedName>
    <definedName name="THT" localSheetId="17">#REF!</definedName>
    <definedName name="THT">#REF!</definedName>
    <definedName name="THT_20" localSheetId="15">#REF!</definedName>
    <definedName name="THT_20" localSheetId="17">#REF!</definedName>
    <definedName name="THT_20">#REF!</definedName>
    <definedName name="THT_28" localSheetId="15">#REF!</definedName>
    <definedName name="THT_28" localSheetId="17">#REF!</definedName>
    <definedName name="THT_28">#REF!</definedName>
    <definedName name="THt7_20" localSheetId="16">{"Book1","Bang chia luong.xls"}</definedName>
    <definedName name="THt7_20" localSheetId="17">{"Book1","Bang chia luong.xls"}</definedName>
    <definedName name="THt7_20">{"Book1","Bang chia luong.xls"}</definedName>
    <definedName name="THt7_22" localSheetId="16">{"Book1","Bang chia luong.xls"}</definedName>
    <definedName name="THt7_22" localSheetId="17">{"Book1","Bang chia luong.xls"}</definedName>
    <definedName name="THt7_22">{"Book1","Bang chia luong.xls"}</definedName>
    <definedName name="THt7_28" localSheetId="16">{"Book1","Bang chia luong.xls"}</definedName>
    <definedName name="THt7_28" localSheetId="17">{"Book1","Bang chia luong.xls"}</definedName>
    <definedName name="THt7_28">{"Book1","Bang chia luong.xls"}</definedName>
    <definedName name="thtich1" localSheetId="15">#REF!</definedName>
    <definedName name="thtich1" localSheetId="17">#REF!</definedName>
    <definedName name="thtich1">#REF!</definedName>
    <definedName name="thtich2" localSheetId="15">#REF!</definedName>
    <definedName name="thtich2" localSheetId="17">#REF!</definedName>
    <definedName name="thtich2">#REF!</definedName>
    <definedName name="thtich3" localSheetId="15">#REF!</definedName>
    <definedName name="thtich3" localSheetId="17">#REF!</definedName>
    <definedName name="thtich3">#REF!</definedName>
    <definedName name="thtich4" localSheetId="15">#REF!</definedName>
    <definedName name="thtich4" localSheetId="17">#REF!</definedName>
    <definedName name="thtich4">#REF!</definedName>
    <definedName name="thtich5" localSheetId="15">#REF!</definedName>
    <definedName name="thtich5" localSheetId="17">#REF!</definedName>
    <definedName name="thtich5">#REF!</definedName>
    <definedName name="thtich6" localSheetId="15">#REF!</definedName>
    <definedName name="thtich6" localSheetId="17">#REF!</definedName>
    <definedName name="thtich6">#REF!</definedName>
    <definedName name="THTLMcap" localSheetId="15">#REF!</definedName>
    <definedName name="THTLMcap" localSheetId="17">#REF!</definedName>
    <definedName name="THTLMcap">#REF!</definedName>
    <definedName name="THTLMcap_20" localSheetId="15">#REF!</definedName>
    <definedName name="THTLMcap_20" localSheetId="17">#REF!</definedName>
    <definedName name="THTLMcap_20">#REF!</definedName>
    <definedName name="THTLMcap_28" localSheetId="15">#REF!</definedName>
    <definedName name="THTLMcap_28" localSheetId="17">#REF!</definedName>
    <definedName name="THTLMcap_28">#REF!</definedName>
    <definedName name="THToanBo" localSheetId="15">#REF!</definedName>
    <definedName name="THToanBo" localSheetId="17">#REF!</definedName>
    <definedName name="THToanBo">#REF!</definedName>
    <definedName name="thtr15">NA()</definedName>
    <definedName name="thtr15_26" localSheetId="15">#REF!</definedName>
    <definedName name="thtr15_26" localSheetId="17">#REF!</definedName>
    <definedName name="thtr15_26">#REF!</definedName>
    <definedName name="thtr15_28" localSheetId="15">#REF!</definedName>
    <definedName name="thtr15_28" localSheetId="17">#REF!</definedName>
    <definedName name="thtr15_28">#REF!</definedName>
    <definedName name="thtr15_3">NA()</definedName>
    <definedName name="thtt" localSheetId="15">#REF!</definedName>
    <definedName name="thtt" localSheetId="16">#REF!</definedName>
    <definedName name="thtt" localSheetId="17">#REF!</definedName>
    <definedName name="thtt" localSheetId="14">#REF!</definedName>
    <definedName name="thtt" localSheetId="19">#REF!</definedName>
    <definedName name="thtt" localSheetId="20">#REF!</definedName>
    <definedName name="thtt">#REF!</definedName>
    <definedName name="thtt_26" localSheetId="15">#REF!</definedName>
    <definedName name="thtt_26" localSheetId="17">#REF!</definedName>
    <definedName name="thtt_26">#REF!</definedName>
    <definedName name="thtt_28" localSheetId="15">#REF!</definedName>
    <definedName name="thtt_28" localSheetId="17">#REF!</definedName>
    <definedName name="thtt_28">#REF!</definedName>
    <definedName name="thtt_3">"$#REF!.$A$2:$D$20"</definedName>
    <definedName name="thtu" localSheetId="15">#REF!</definedName>
    <definedName name="thtu" localSheetId="17">#REF!</definedName>
    <definedName name="thtu">#REF!</definedName>
    <definedName name="thtu_28" localSheetId="15">#REF!</definedName>
    <definedName name="thtu_28" localSheetId="17">#REF!</definedName>
    <definedName name="thtu_28">#REF!</definedName>
    <definedName name="thu" localSheetId="15" hidden="1">{"'Sheet1'!$L$16"}</definedName>
    <definedName name="thu" localSheetId="16" hidden="1">{"'Sheet1'!$L$16"}</definedName>
    <definedName name="thu" localSheetId="17" hidden="1">{"'Sheet1'!$L$16"}</definedName>
    <definedName name="thu" localSheetId="14" hidden="1">{"'Sheet1'!$L$16"}</definedName>
    <definedName name="thu" hidden="1">{"'Sheet1'!$L$16"}</definedName>
    <definedName name="THU_26" localSheetId="15">#REF!</definedName>
    <definedName name="THU_26" localSheetId="17">#REF!</definedName>
    <definedName name="THU_26">#REF!</definedName>
    <definedName name="THU_3">NA()</definedName>
    <definedName name="thucthanh" localSheetId="15">#REF!</definedName>
    <definedName name="thucthanh" localSheetId="17">#REF!</definedName>
    <definedName name="thucthanh">#REF!</definedName>
    <definedName name="thue">6</definedName>
    <definedName name="THUY" localSheetId="15" hidden="1">{#N/A,#N/A,FALSE,"LEDGERSUMARY"}</definedName>
    <definedName name="THUY" localSheetId="16" hidden="1">{#N/A,#N/A,FALSE,"LEDGERSUMARY"}</definedName>
    <definedName name="THUY" localSheetId="17" hidden="1">{#N/A,#N/A,FALSE,"LEDGERSUMARY"}</definedName>
    <definedName name="THUY" localSheetId="14" hidden="1">{#N/A,#N/A,FALSE,"LEDGERSUMARY"}</definedName>
    <definedName name="THUY" hidden="1">{#N/A,#N/A,FALSE,"LEDGERSUMARY"}</definedName>
    <definedName name="THUYETMINH" localSheetId="15">#REF!</definedName>
    <definedName name="THUYETMINH" localSheetId="17">#REF!</definedName>
    <definedName name="THUYETMINH">#REF!</definedName>
    <definedName name="thvl" localSheetId="15">#REF!</definedName>
    <definedName name="thvl" localSheetId="17">#REF!</definedName>
    <definedName name="thvl">#REF!</definedName>
    <definedName name="thvlmoi" localSheetId="15" hidden="1">{"'Sheet1'!$L$16"}</definedName>
    <definedName name="thvlmoi" localSheetId="16" hidden="1">{"'Sheet1'!$L$16"}</definedName>
    <definedName name="thvlmoi" localSheetId="17" hidden="1">{"'Sheet1'!$L$16"}</definedName>
    <definedName name="thvlmoi" localSheetId="14" hidden="1">{"'Sheet1'!$L$16"}</definedName>
    <definedName name="thvlmoi" hidden="1">{"'Sheet1'!$L$16"}</definedName>
    <definedName name="thvlmoimoi" localSheetId="15" hidden="1">{"'Sheet1'!$L$16"}</definedName>
    <definedName name="thvlmoimoi" localSheetId="16" hidden="1">{"'Sheet1'!$L$16"}</definedName>
    <definedName name="thvlmoimoi" localSheetId="17" hidden="1">{"'Sheet1'!$L$16"}</definedName>
    <definedName name="thvlmoimoi" localSheetId="14" hidden="1">{"'Sheet1'!$L$16"}</definedName>
    <definedName name="thvlmoimoi" hidden="1">{"'Sheet1'!$L$16"}</definedName>
    <definedName name="THvon" localSheetId="15">#REF!</definedName>
    <definedName name="THvon" localSheetId="17">#REF!</definedName>
    <definedName name="THvon">#REF!</definedName>
    <definedName name="THvon_20" localSheetId="15">#REF!</definedName>
    <definedName name="THvon_20" localSheetId="17">#REF!</definedName>
    <definedName name="THvon_20">#REF!</definedName>
    <definedName name="THvon_28" localSheetId="15">#REF!</definedName>
    <definedName name="THvon_28" localSheetId="17">#REF!</definedName>
    <definedName name="THvon_28">#REF!</definedName>
    <definedName name="TI" localSheetId="15">#REF!</definedName>
    <definedName name="TI" localSheetId="17">#REF!</definedName>
    <definedName name="TI">#REF!</definedName>
    <definedName name="TI_20" localSheetId="15">#REF!</definedName>
    <definedName name="TI_20" localSheetId="17">#REF!</definedName>
    <definedName name="TI_20">#REF!</definedName>
    <definedName name="TI_28" localSheetId="15">#REF!</definedName>
    <definedName name="TI_28" localSheetId="17">#REF!</definedName>
    <definedName name="TI_28">#REF!</definedName>
    <definedName name="Tien" localSheetId="15">#REF!</definedName>
    <definedName name="Tien" localSheetId="16">#REF!</definedName>
    <definedName name="Tien" localSheetId="17">#REF!</definedName>
    <definedName name="Tien" localSheetId="14">#REF!</definedName>
    <definedName name="Tien" localSheetId="19">#REF!</definedName>
    <definedName name="Tien" localSheetId="20">#REF!</definedName>
    <definedName name="Tien">#REF!</definedName>
    <definedName name="Tien_20" localSheetId="15">#REF!</definedName>
    <definedName name="Tien_20" localSheetId="17">#REF!</definedName>
    <definedName name="Tien_20">#REF!</definedName>
    <definedName name="Tien_do" localSheetId="15">#REF!</definedName>
    <definedName name="Tien_do" localSheetId="17">#REF!</definedName>
    <definedName name="Tien_do">#REF!</definedName>
    <definedName name="tienluong">#N/A</definedName>
    <definedName name="TIENLUONG_20" localSheetId="15">#REF!</definedName>
    <definedName name="TIENLUONG_20" localSheetId="17">#REF!</definedName>
    <definedName name="TIENLUONG_20">#REF!</definedName>
    <definedName name="TIENLUONG_28" localSheetId="15">#REF!</definedName>
    <definedName name="TIENLUONG_28" localSheetId="17">#REF!</definedName>
    <definedName name="TIENLUONG_28">#REF!</definedName>
    <definedName name="TienThanhToan" localSheetId="15">#REF!</definedName>
    <definedName name="TienThanhToan" localSheetId="16">#REF!</definedName>
    <definedName name="TienThanhToan" localSheetId="17">#REF!</definedName>
    <definedName name="TienThanhToan" localSheetId="14">#REF!</definedName>
    <definedName name="TienThanhToan" localSheetId="20">#REF!</definedName>
    <definedName name="TienThanhToan">#REF!</definedName>
    <definedName name="TienThanhToanNB" localSheetId="15">#REF!</definedName>
    <definedName name="TienThanhToanNB" localSheetId="16">#REF!</definedName>
    <definedName name="TienThanhToanNB" localSheetId="17">#REF!</definedName>
    <definedName name="TienThanhToanNB" localSheetId="14">#REF!</definedName>
    <definedName name="TienThanhToanNB" localSheetId="20">#REF!</definedName>
    <definedName name="TienThanhToanNB">#REF!</definedName>
    <definedName name="TienUSD" localSheetId="15">#REF!</definedName>
    <definedName name="TienUSD" localSheetId="17">#REF!</definedName>
    <definedName name="TienUSD">#REF!</definedName>
    <definedName name="Tiep_dia">NA()</definedName>
    <definedName name="Tiep_dia_26" localSheetId="15">#REF!</definedName>
    <definedName name="Tiep_dia_26" localSheetId="17">#REF!</definedName>
    <definedName name="Tiep_dia_26">#REF!</definedName>
    <definedName name="Tiep_dia_28" localSheetId="15">#REF!</definedName>
    <definedName name="Tiep_dia_28" localSheetId="17">#REF!</definedName>
    <definedName name="Tiep_dia_28">#REF!</definedName>
    <definedName name="Tiepdia_26" localSheetId="15">#REF!</definedName>
    <definedName name="Tiepdia_26" localSheetId="17">#REF!</definedName>
    <definedName name="Tiepdia_26">#REF!</definedName>
    <definedName name="Tiepdia_28" localSheetId="15">#REF!</definedName>
    <definedName name="Tiepdia_28" localSheetId="17">#REF!</definedName>
    <definedName name="Tiepdia_28">#REF!</definedName>
    <definedName name="Tiepdiama">9500</definedName>
    <definedName name="tieu" localSheetId="15">#REF!</definedName>
    <definedName name="tieu" localSheetId="17">#REF!</definedName>
    <definedName name="tieu">#REF!</definedName>
    <definedName name="tieu_20" localSheetId="15">#REF!</definedName>
    <definedName name="tieu_20" localSheetId="17">#REF!</definedName>
    <definedName name="tieu_20">#REF!</definedName>
    <definedName name="TIEU_HAO_VAT_TU_DZ0.4KV" localSheetId="15">#REF!</definedName>
    <definedName name="TIEU_HAO_VAT_TU_DZ0.4KV" localSheetId="17">#REF!</definedName>
    <definedName name="TIEU_HAO_VAT_TU_DZ0.4KV">#REF!</definedName>
    <definedName name="TIEU_HAO_VAT_TU_DZ22KV" localSheetId="15">#REF!</definedName>
    <definedName name="TIEU_HAO_VAT_TU_DZ22KV" localSheetId="17">#REF!</definedName>
    <definedName name="TIEU_HAO_VAT_TU_DZ22KV">#REF!</definedName>
    <definedName name="TIEU_HAO_VAT_TU_TBA" localSheetId="15">#REF!</definedName>
    <definedName name="TIEU_HAO_VAT_TU_TBA" localSheetId="17">#REF!</definedName>
    <definedName name="TIEU_HAO_VAT_TU_TBA">#REF!</definedName>
    <definedName name="TileStone" localSheetId="15">#REF!</definedName>
    <definedName name="TileStone" localSheetId="17">#REF!</definedName>
    <definedName name="TileStone">#REF!</definedName>
    <definedName name="TileStone_28" localSheetId="15">#REF!</definedName>
    <definedName name="TileStone_28" localSheetId="17">#REF!</definedName>
    <definedName name="TileStone_28">#REF!</definedName>
    <definedName name="Tim_cong" localSheetId="15">#REF!</definedName>
    <definedName name="Tim_cong" localSheetId="16">#REF!</definedName>
    <definedName name="Tim_cong" localSheetId="17">#REF!</definedName>
    <definedName name="Tim_cong" localSheetId="14">#REF!</definedName>
    <definedName name="Tim_cong" localSheetId="20">#REF!</definedName>
    <definedName name="Tim_cong">#REF!</definedName>
    <definedName name="Tim_Lan_Xuat_Hien" localSheetId="15">#REF!</definedName>
    <definedName name="Tim_Lan_Xuat_Hien" localSheetId="16">#REF!</definedName>
    <definedName name="Tim_Lan_Xuat_Hien" localSheetId="17">#REF!</definedName>
    <definedName name="Tim_Lan_Xuat_Hien" localSheetId="14">#REF!</definedName>
    <definedName name="Tim_Lan_Xuat_Hien">#REF!</definedName>
    <definedName name="Tim_lan_xuat_hien_cong" localSheetId="15">#REF!</definedName>
    <definedName name="Tim_lan_xuat_hien_cong" localSheetId="17">#REF!</definedName>
    <definedName name="Tim_lan_xuat_hien_cong">#REF!</definedName>
    <definedName name="Tim_lan_xuat_hien_duong" localSheetId="15">#REF!</definedName>
    <definedName name="Tim_lan_xuat_hien_duong" localSheetId="17">#REF!</definedName>
    <definedName name="Tim_lan_xuat_hien_duong">#REF!</definedName>
    <definedName name="Tim_lan_xuat_hien_duong_20" localSheetId="15">#REF!</definedName>
    <definedName name="Tim_lan_xuat_hien_duong_20" localSheetId="17">#REF!</definedName>
    <definedName name="Tim_lan_xuat_hien_duong_20">#REF!</definedName>
    <definedName name="tim_tam" localSheetId="15">#REF!</definedName>
    <definedName name="tim_tam" localSheetId="17">#REF!</definedName>
    <definedName name="tim_tam">#REF!</definedName>
    <definedName name="tim_xuat_hien" localSheetId="15">#REF!</definedName>
    <definedName name="tim_xuat_hien" localSheetId="16">#REF!</definedName>
    <definedName name="tim_xuat_hien" localSheetId="17">#REF!</definedName>
    <definedName name="tim_xuat_hien" localSheetId="14">#REF!</definedName>
    <definedName name="tim_xuat_hien" localSheetId="19">#REF!</definedName>
    <definedName name="tim_xuat_hien" localSheetId="20">#REF!</definedName>
    <definedName name="tim_xuat_hien">#REF!</definedName>
    <definedName name="tim_xuat_hien_20" localSheetId="15">#REF!</definedName>
    <definedName name="tim_xuat_hien_20" localSheetId="17">#REF!</definedName>
    <definedName name="tim_xuat_hien_20">#REF!</definedName>
    <definedName name="tim_xuat_hien_28" localSheetId="15">#REF!</definedName>
    <definedName name="tim_xuat_hien_28" localSheetId="17">#REF!</definedName>
    <definedName name="tim_xuat_hien_28">#REF!</definedName>
    <definedName name="time" localSheetId="15">#REF!</definedName>
    <definedName name="time" localSheetId="17">#REF!</definedName>
    <definedName name="time">#REF!</definedName>
    <definedName name="tinh" localSheetId="15">#REF!</definedName>
    <definedName name="tinh" localSheetId="17">#REF!</definedName>
    <definedName name="tinh">#REF!</definedName>
    <definedName name="Tinh_hinh_ngan_hang" localSheetId="15">#REF!</definedName>
    <definedName name="Tinh_hinh_ngan_hang" localSheetId="17">#REF!</definedName>
    <definedName name="Tinh_hinh_ngan_hang">#REF!</definedName>
    <definedName name="TinhHangCr_" localSheetId="15">#REF!</definedName>
    <definedName name="TinhHangCr_" localSheetId="17">#REF!</definedName>
    <definedName name="TinhHangCr_">#REF!</definedName>
    <definedName name="TinhHangCr__20" localSheetId="15">#REF!</definedName>
    <definedName name="TinhHangCr__20" localSheetId="17">#REF!</definedName>
    <definedName name="TinhHangCr__20">#REF!</definedName>
    <definedName name="TinhHangCr__28" localSheetId="15">#REF!</definedName>
    <definedName name="TinhHangCr__28" localSheetId="17">#REF!</definedName>
    <definedName name="TinhHangCr__28">#REF!</definedName>
    <definedName name="tinhlun" localSheetId="15" hidden="1">{"'Sheet1'!$L$16"}</definedName>
    <definedName name="tinhlun" localSheetId="16" hidden="1">{"'Sheet1'!$L$16"}</definedName>
    <definedName name="tinhlun" localSheetId="17" hidden="1">{"'Sheet1'!$L$16"}</definedName>
    <definedName name="tinhlun" localSheetId="14" hidden="1">{"'Sheet1'!$L$16"}</definedName>
    <definedName name="tinhlun" hidden="1">{"'Sheet1'!$L$16"}</definedName>
    <definedName name="tinhqd" localSheetId="15">#REF!</definedName>
    <definedName name="tinhqd" localSheetId="17">#REF!</definedName>
    <definedName name="tinhqd">#REF!</definedName>
    <definedName name="tinhqd_20" localSheetId="15">#REF!</definedName>
    <definedName name="tinhqd_20" localSheetId="17">#REF!</definedName>
    <definedName name="tinhqd_20">#REF!</definedName>
    <definedName name="tinhqt" localSheetId="15">'B2 NSĐP 24 Het TG'!A_16_20</definedName>
    <definedName name="tinhqt" localSheetId="16">A_16_20</definedName>
    <definedName name="tinhqt" localSheetId="17">'B4 NSĐP Tang thu'!A_16_20</definedName>
    <definedName name="tinhqt">A_16_20</definedName>
    <definedName name="TINHTP" localSheetId="15">OFFSET(#REF!,COUNTIF(#REF!,"&lt;&gt;0")-1,0,1)</definedName>
    <definedName name="TINHTP" localSheetId="17">OFFSET(#REF!,COUNTIF(#REF!,"&lt;&gt;0")-1,0,1)</definedName>
    <definedName name="TINHTP">OFFSET(#REF!,COUNTIF(#REF!,"&lt;&gt;0")-1,0,1)</definedName>
    <definedName name="TiÒn" localSheetId="15">#REF!</definedName>
    <definedName name="TiÒn" localSheetId="17">#REF!</definedName>
    <definedName name="TiÒn">#REF!</definedName>
    <definedName name="TIT" localSheetId="15">#REF!</definedName>
    <definedName name="TIT" localSheetId="17">#REF!</definedName>
    <definedName name="TIT">#REF!</definedName>
    <definedName name="TIT_26" localSheetId="15">#REF!</definedName>
    <definedName name="TIT_26" localSheetId="17">#REF!</definedName>
    <definedName name="TIT_26">#REF!</definedName>
    <definedName name="TIT_28" localSheetId="15">#REF!</definedName>
    <definedName name="TIT_28" localSheetId="17">#REF!</definedName>
    <definedName name="TIT_28">#REF!</definedName>
    <definedName name="TIT_3">"$#REF!.$A$2:$I$4"</definedName>
    <definedName name="TITAN" localSheetId="15">#REF!</definedName>
    <definedName name="TITAN" localSheetId="16">#REF!</definedName>
    <definedName name="TITAN" localSheetId="17">#REF!</definedName>
    <definedName name="TITAN" localSheetId="14">#REF!</definedName>
    <definedName name="TITAN" localSheetId="19">#REF!</definedName>
    <definedName name="TITAN" localSheetId="20">#REF!</definedName>
    <definedName name="TITAN">#REF!</definedName>
    <definedName name="TITAN_26" localSheetId="15">#REF!</definedName>
    <definedName name="TITAN_26" localSheetId="17">#REF!</definedName>
    <definedName name="TITAN_26">#REF!</definedName>
    <definedName name="TITAN_28" localSheetId="15">#REF!</definedName>
    <definedName name="TITAN_28" localSheetId="17">#REF!</definedName>
    <definedName name="TITAN_28">#REF!</definedName>
    <definedName name="TK" localSheetId="15">#REF!</definedName>
    <definedName name="TK" localSheetId="16">#REF!</definedName>
    <definedName name="TK" localSheetId="17">#REF!</definedName>
    <definedName name="TK" localSheetId="14">#REF!</definedName>
    <definedName name="TK">#REF!</definedName>
    <definedName name="TK_20" localSheetId="15">#REF!</definedName>
    <definedName name="TK_20" localSheetId="17">#REF!</definedName>
    <definedName name="TK_20">#REF!</definedName>
    <definedName name="TK_28" localSheetId="15">#REF!</definedName>
    <definedName name="TK_28" localSheetId="17">#REF!</definedName>
    <definedName name="TK_28">#REF!</definedName>
    <definedName name="TK_MT4" localSheetId="15">#REF!</definedName>
    <definedName name="TK_MT4" localSheetId="17">#REF!</definedName>
    <definedName name="TK_MT4">#REF!</definedName>
    <definedName name="TK_MT4_28" localSheetId="15">#REF!</definedName>
    <definedName name="TK_MT4_28" localSheetId="17">#REF!</definedName>
    <definedName name="TK_MT4_28">#REF!</definedName>
    <definedName name="TK_X1" localSheetId="15">#REF!</definedName>
    <definedName name="TK_X1" localSheetId="17">#REF!</definedName>
    <definedName name="TK_X1">#REF!</definedName>
    <definedName name="TK_X1_20" localSheetId="15">#REF!</definedName>
    <definedName name="TK_X1_20" localSheetId="17">#REF!</definedName>
    <definedName name="TK_X1_20">#REF!</definedName>
    <definedName name="TK_X1_28" localSheetId="15">#REF!</definedName>
    <definedName name="TK_X1_28" localSheetId="17">#REF!</definedName>
    <definedName name="TK_X1_28">#REF!</definedName>
    <definedName name="TK331APC" localSheetId="15">#REF!</definedName>
    <definedName name="TK331APC" localSheetId="16">#REF!</definedName>
    <definedName name="TK331APC" localSheetId="17">#REF!</definedName>
    <definedName name="TK331APC" localSheetId="14">#REF!</definedName>
    <definedName name="TK331APC">#REF!</definedName>
    <definedName name="TK331CB" localSheetId="15">#REF!</definedName>
    <definedName name="TK331CB" localSheetId="16">#REF!</definedName>
    <definedName name="TK331CB" localSheetId="17">#REF!</definedName>
    <definedName name="TK331CB" localSheetId="14">#REF!</definedName>
    <definedName name="TK331CB">#REF!</definedName>
    <definedName name="TK331GT" localSheetId="15">#REF!</definedName>
    <definedName name="TK331GT" localSheetId="16">#REF!</definedName>
    <definedName name="TK331GT" localSheetId="17">#REF!</definedName>
    <definedName name="TK331GT" localSheetId="14">#REF!</definedName>
    <definedName name="TK331GT">#REF!</definedName>
    <definedName name="TK331K" localSheetId="15">#REF!</definedName>
    <definedName name="TK331K" localSheetId="16">#REF!</definedName>
    <definedName name="TK331K" localSheetId="17">#REF!</definedName>
    <definedName name="TK331K" localSheetId="14">#REF!</definedName>
    <definedName name="TK331K">#REF!</definedName>
    <definedName name="TK331KH" localSheetId="15">#REF!</definedName>
    <definedName name="TK331KH" localSheetId="16">#REF!</definedName>
    <definedName name="TK331KH" localSheetId="17">#REF!</definedName>
    <definedName name="TK331KH" localSheetId="14">#REF!</definedName>
    <definedName name="TK331KH">#REF!</definedName>
    <definedName name="TK331MT" localSheetId="15">#REF!</definedName>
    <definedName name="TK331MT" localSheetId="16">#REF!</definedName>
    <definedName name="TK331MT" localSheetId="17">#REF!</definedName>
    <definedName name="TK331MT" localSheetId="14">#REF!</definedName>
    <definedName name="TK331MT">#REF!</definedName>
    <definedName name="TK331NT" localSheetId="15">#REF!</definedName>
    <definedName name="TK331NT" localSheetId="16">#REF!</definedName>
    <definedName name="TK331NT" localSheetId="17">#REF!</definedName>
    <definedName name="TK331NT" localSheetId="14">#REF!</definedName>
    <definedName name="TK331NT">#REF!</definedName>
    <definedName name="TK331PA" localSheetId="15">#REF!</definedName>
    <definedName name="TK331PA" localSheetId="16">#REF!</definedName>
    <definedName name="TK331PA" localSheetId="17">#REF!</definedName>
    <definedName name="TK331PA" localSheetId="14">#REF!</definedName>
    <definedName name="TK331PA">#REF!</definedName>
    <definedName name="TK331PACIFIC" localSheetId="15">#REF!</definedName>
    <definedName name="TK331PACIFIC" localSheetId="16">#REF!</definedName>
    <definedName name="TK331PACIFIC" localSheetId="17">#REF!</definedName>
    <definedName name="TK331PACIFIC" localSheetId="14">#REF!</definedName>
    <definedName name="TK331PACIFIC">#REF!</definedName>
    <definedName name="tk331PD" localSheetId="15">#REF!</definedName>
    <definedName name="tk331PD" localSheetId="16">#REF!</definedName>
    <definedName name="tk331PD" localSheetId="17">#REF!</definedName>
    <definedName name="tk331PD" localSheetId="14">#REF!</definedName>
    <definedName name="tk331PD">#REF!</definedName>
    <definedName name="TK331THN" localSheetId="15">#REF!</definedName>
    <definedName name="TK331THN" localSheetId="16">#REF!</definedName>
    <definedName name="TK331THN" localSheetId="17">#REF!</definedName>
    <definedName name="TK331THN" localSheetId="14">#REF!</definedName>
    <definedName name="TK331THN">#REF!</definedName>
    <definedName name="tk331TKN" localSheetId="15">#REF!</definedName>
    <definedName name="tk331TKN" localSheetId="16">#REF!</definedName>
    <definedName name="tk331TKN" localSheetId="17">#REF!</definedName>
    <definedName name="tk331TKN" localSheetId="14">#REF!</definedName>
    <definedName name="tk331TKN">#REF!</definedName>
    <definedName name="TK331VT" localSheetId="15">#REF!</definedName>
    <definedName name="TK331VT" localSheetId="16">#REF!</definedName>
    <definedName name="TK331VT" localSheetId="17">#REF!</definedName>
    <definedName name="TK331VT" localSheetId="14">#REF!</definedName>
    <definedName name="TK331VT">#REF!</definedName>
    <definedName name="tk3338TTNCN" localSheetId="15">#REF!</definedName>
    <definedName name="tk3338TTNCN" localSheetId="16">#REF!</definedName>
    <definedName name="tk3338TTNCN" localSheetId="17">#REF!</definedName>
    <definedName name="tk3338TTNCN" localSheetId="14">#REF!</definedName>
    <definedName name="tk3338TTNCN">#REF!</definedName>
    <definedName name="tk3388K" localSheetId="15">#REF!</definedName>
    <definedName name="tk3388K" localSheetId="16">#REF!</definedName>
    <definedName name="tk3388K" localSheetId="17">#REF!</definedName>
    <definedName name="tk3388K" localSheetId="14">#REF!</definedName>
    <definedName name="tk3388K">#REF!</definedName>
    <definedName name="TKCO_NK_TB" localSheetId="15">#REF!</definedName>
    <definedName name="TKCO_NK_TB" localSheetId="17">#REF!</definedName>
    <definedName name="TKCO_NK_TB">#REF!</definedName>
    <definedName name="TKCOÙ" localSheetId="15">#REF!</definedName>
    <definedName name="TKCOÙ" localSheetId="17">#REF!</definedName>
    <definedName name="TKCOÙ">#REF!</definedName>
    <definedName name="TKCOÙ_20" localSheetId="15">#REF!</definedName>
    <definedName name="TKCOÙ_20" localSheetId="17">#REF!</definedName>
    <definedName name="TKCOÙ_20">#REF!</definedName>
    <definedName name="TKCOÙ_28" localSheetId="15">#REF!</definedName>
    <definedName name="TKCOÙ_28" localSheetId="17">#REF!</definedName>
    <definedName name="TKCOÙ_28">#REF!</definedName>
    <definedName name="tke">#N/A</definedName>
    <definedName name="TKKL" localSheetId="15" hidden="1">{"'Sheet1'!$L$16"}</definedName>
    <definedName name="TKKL" localSheetId="16" hidden="1">{"'Sheet1'!$L$16"}</definedName>
    <definedName name="TKKL" localSheetId="17" hidden="1">{"'Sheet1'!$L$16"}</definedName>
    <definedName name="TKKL" localSheetId="14" hidden="1">{"'Sheet1'!$L$16"}</definedName>
    <definedName name="TKKL" hidden="1">{"'Sheet1'!$L$16"}</definedName>
    <definedName name="TKNO_NK_TB" localSheetId="15">#REF!</definedName>
    <definedName name="TKNO_NK_TB" localSheetId="17">#REF!</definedName>
    <definedName name="TKNO_NK_TB">#REF!</definedName>
    <definedName name="TKNÔÏ" localSheetId="15">#REF!</definedName>
    <definedName name="TKNÔÏ" localSheetId="17">#REF!</definedName>
    <definedName name="TKNÔÏ">#REF!</definedName>
    <definedName name="TKNÔÏ_20" localSheetId="15">#REF!</definedName>
    <definedName name="TKNÔÏ_20" localSheetId="17">#REF!</definedName>
    <definedName name="TKNÔÏ_20">#REF!</definedName>
    <definedName name="TKNÔÏ_28" localSheetId="15">#REF!</definedName>
    <definedName name="TKNÔÏ_28" localSheetId="17">#REF!</definedName>
    <definedName name="TKNÔÏ_28">#REF!</definedName>
    <definedName name="TKP" localSheetId="15">#REF!</definedName>
    <definedName name="TKP" localSheetId="17">#REF!</definedName>
    <definedName name="TKP">#REF!</definedName>
    <definedName name="tkpdt" localSheetId="15">'B2 NSĐP 24 Het TG'!A_24_28</definedName>
    <definedName name="tkpdt" localSheetId="16">A_24_28</definedName>
    <definedName name="tkpdt" localSheetId="17">'B4 NSĐP Tang thu'!A_24_28</definedName>
    <definedName name="tkpdt">A_24_28</definedName>
    <definedName name="tkt" localSheetId="15" hidden="1">{"'Sheet1'!$L$16"}</definedName>
    <definedName name="tkt" localSheetId="16" hidden="1">{"'Sheet1'!$L$16"}</definedName>
    <definedName name="tkt" localSheetId="17" hidden="1">{"'Sheet1'!$L$16"}</definedName>
    <definedName name="tkt" localSheetId="14" hidden="1">{"'Sheet1'!$L$16"}</definedName>
    <definedName name="tkt" hidden="1">{"'Sheet1'!$L$16"}</definedName>
    <definedName name="TKYB">"TKYB"</definedName>
    <definedName name="TL" localSheetId="15">#REF!</definedName>
    <definedName name="TL" localSheetId="17">#REF!</definedName>
    <definedName name="TL">#REF!</definedName>
    <definedName name="TL_28" localSheetId="15">#REF!</definedName>
    <definedName name="TL_28" localSheetId="17">#REF!</definedName>
    <definedName name="TL_28">#REF!</definedName>
    <definedName name="TL1_26" localSheetId="15">#REF!</definedName>
    <definedName name="TL1_26" localSheetId="17">#REF!</definedName>
    <definedName name="TL1_26">#REF!</definedName>
    <definedName name="TL1_28" localSheetId="15">#REF!</definedName>
    <definedName name="TL1_28" localSheetId="17">#REF!</definedName>
    <definedName name="TL1_28">#REF!</definedName>
    <definedName name="TL1_3">"$#REF!.$C$6"</definedName>
    <definedName name="TL2_26" localSheetId="15">#REF!</definedName>
    <definedName name="TL2_26" localSheetId="17">#REF!</definedName>
    <definedName name="TL2_26">#REF!</definedName>
    <definedName name="TL2_28" localSheetId="15">#REF!</definedName>
    <definedName name="TL2_28" localSheetId="17">#REF!</definedName>
    <definedName name="TL2_28">#REF!</definedName>
    <definedName name="TL2_3">"$#REF!.$D$6"</definedName>
    <definedName name="TL3_26" localSheetId="15">#REF!</definedName>
    <definedName name="TL3_26" localSheetId="17">#REF!</definedName>
    <definedName name="TL3_26">#REF!</definedName>
    <definedName name="TL3_28" localSheetId="15">#REF!</definedName>
    <definedName name="TL3_28" localSheetId="17">#REF!</definedName>
    <definedName name="TL3_28">#REF!</definedName>
    <definedName name="TL3_3">"$#REF!.$#REF!$#REF!"</definedName>
    <definedName name="TLA120_26" localSheetId="15">#REF!</definedName>
    <definedName name="TLA120_26" localSheetId="17">#REF!</definedName>
    <definedName name="TLA120_26">#REF!</definedName>
    <definedName name="TLA120_28" localSheetId="15">#REF!</definedName>
    <definedName name="TLA120_28" localSheetId="17">#REF!</definedName>
    <definedName name="TLA120_28">#REF!</definedName>
    <definedName name="TLA120_3">"$#REF!.$B$23"</definedName>
    <definedName name="TLA35_26" localSheetId="15">#REF!</definedName>
    <definedName name="TLA35_26" localSheetId="17">#REF!</definedName>
    <definedName name="TLA35_26">#REF!</definedName>
    <definedName name="TLA35_28" localSheetId="15">#REF!</definedName>
    <definedName name="TLA35_28" localSheetId="17">#REF!</definedName>
    <definedName name="TLA35_28">#REF!</definedName>
    <definedName name="TLA35_3">"$#REF!.$B$27"</definedName>
    <definedName name="TLA50_26" localSheetId="15">#REF!</definedName>
    <definedName name="TLA50_26" localSheetId="17">#REF!</definedName>
    <definedName name="TLA50_26">#REF!</definedName>
    <definedName name="TLA50_28" localSheetId="15">#REF!</definedName>
    <definedName name="TLA50_28" localSheetId="17">#REF!</definedName>
    <definedName name="TLA50_28">#REF!</definedName>
    <definedName name="TLA50_3">"$#REF!.$B$26"</definedName>
    <definedName name="TLA70_26" localSheetId="15">#REF!</definedName>
    <definedName name="TLA70_26" localSheetId="17">#REF!</definedName>
    <definedName name="TLA70_26">#REF!</definedName>
    <definedName name="TLA70_28" localSheetId="15">#REF!</definedName>
    <definedName name="TLA70_28" localSheetId="17">#REF!</definedName>
    <definedName name="TLA70_28">#REF!</definedName>
    <definedName name="TLA70_3">"$#REF!.$B$25"</definedName>
    <definedName name="TLA95_26" localSheetId="15">#REF!</definedName>
    <definedName name="TLA95_26" localSheetId="17">#REF!</definedName>
    <definedName name="TLA95_26">#REF!</definedName>
    <definedName name="TLA95_28" localSheetId="15">#REF!</definedName>
    <definedName name="TLA95_28" localSheetId="17">#REF!</definedName>
    <definedName name="TLA95_28">#REF!</definedName>
    <definedName name="TLA95_3">"$#REF!.$B$24"</definedName>
    <definedName name="TLAC120" localSheetId="15">#REF!</definedName>
    <definedName name="TLAC120" localSheetId="16">#REF!</definedName>
    <definedName name="TLAC120" localSheetId="17">#REF!</definedName>
    <definedName name="TLAC120" localSheetId="14">#REF!</definedName>
    <definedName name="TLAC120" localSheetId="19">#REF!</definedName>
    <definedName name="TLAC120" localSheetId="20">#REF!</definedName>
    <definedName name="TLAC120">#REF!</definedName>
    <definedName name="TLAC120_26" localSheetId="15">#REF!</definedName>
    <definedName name="TLAC120_26" localSheetId="17">#REF!</definedName>
    <definedName name="TLAC120_26">#REF!</definedName>
    <definedName name="TLAC120_28" localSheetId="15">#REF!</definedName>
    <definedName name="TLAC120_28" localSheetId="17">#REF!</definedName>
    <definedName name="TLAC120_28">#REF!</definedName>
    <definedName name="TLAC120_3">"$#REF!.$B$32"</definedName>
    <definedName name="TLAC35" localSheetId="15">#REF!</definedName>
    <definedName name="TLAC35" localSheetId="16">#REF!</definedName>
    <definedName name="TLAC35" localSheetId="17">#REF!</definedName>
    <definedName name="TLAC35" localSheetId="14">#REF!</definedName>
    <definedName name="TLAC35" localSheetId="19">#REF!</definedName>
    <definedName name="TLAC35" localSheetId="20">#REF!</definedName>
    <definedName name="TLAC35">#REF!</definedName>
    <definedName name="TLAC35_26" localSheetId="15">#REF!</definedName>
    <definedName name="TLAC35_26" localSheetId="17">#REF!</definedName>
    <definedName name="TLAC35_26">#REF!</definedName>
    <definedName name="TLAC35_28" localSheetId="15">#REF!</definedName>
    <definedName name="TLAC35_28" localSheetId="17">#REF!</definedName>
    <definedName name="TLAC35_28">#REF!</definedName>
    <definedName name="TLAC35_3">"$#REF!.$B$28"</definedName>
    <definedName name="TLAC50" localSheetId="15">#REF!</definedName>
    <definedName name="TLAC50" localSheetId="16">#REF!</definedName>
    <definedName name="TLAC50" localSheetId="17">#REF!</definedName>
    <definedName name="TLAC50" localSheetId="14">#REF!</definedName>
    <definedName name="TLAC50" localSheetId="19">#REF!</definedName>
    <definedName name="TLAC50" localSheetId="20">#REF!</definedName>
    <definedName name="TLAC50">#REF!</definedName>
    <definedName name="TLAC50_26" localSheetId="15">#REF!</definedName>
    <definedName name="TLAC50_26" localSheetId="17">#REF!</definedName>
    <definedName name="TLAC50_26">#REF!</definedName>
    <definedName name="TLAC50_28" localSheetId="15">#REF!</definedName>
    <definedName name="TLAC50_28" localSheetId="17">#REF!</definedName>
    <definedName name="TLAC50_28">#REF!</definedName>
    <definedName name="TLAC50_3">"$#REF!.$B$29"</definedName>
    <definedName name="TLAC70" localSheetId="15">#REF!</definedName>
    <definedName name="TLAC70" localSheetId="16">#REF!</definedName>
    <definedName name="TLAC70" localSheetId="17">#REF!</definedName>
    <definedName name="TLAC70" localSheetId="14">#REF!</definedName>
    <definedName name="TLAC70" localSheetId="19">#REF!</definedName>
    <definedName name="TLAC70" localSheetId="20">#REF!</definedName>
    <definedName name="TLAC70">#REF!</definedName>
    <definedName name="TLAC70_26" localSheetId="15">#REF!</definedName>
    <definedName name="TLAC70_26" localSheetId="17">#REF!</definedName>
    <definedName name="TLAC70_26">#REF!</definedName>
    <definedName name="TLAC70_28" localSheetId="15">#REF!</definedName>
    <definedName name="TLAC70_28" localSheetId="17">#REF!</definedName>
    <definedName name="TLAC70_28">#REF!</definedName>
    <definedName name="TLAC70_3">"$#REF!.$B$30"</definedName>
    <definedName name="TLAC95" localSheetId="15">#REF!</definedName>
    <definedName name="TLAC95" localSheetId="16">#REF!</definedName>
    <definedName name="TLAC95" localSheetId="17">#REF!</definedName>
    <definedName name="TLAC95" localSheetId="14">#REF!</definedName>
    <definedName name="TLAC95" localSheetId="19">#REF!</definedName>
    <definedName name="TLAC95" localSheetId="20">#REF!</definedName>
    <definedName name="TLAC95">#REF!</definedName>
    <definedName name="TLAC95_26" localSheetId="15">#REF!</definedName>
    <definedName name="TLAC95_26" localSheetId="17">#REF!</definedName>
    <definedName name="TLAC95_26">#REF!</definedName>
    <definedName name="TLAC95_28" localSheetId="15">#REF!</definedName>
    <definedName name="TLAC95_28" localSheetId="17">#REF!</definedName>
    <definedName name="TLAC95_28">#REF!</definedName>
    <definedName name="TLAC95_3">"$#REF!.$B$31"</definedName>
    <definedName name="TLD" localSheetId="17">[7]Names!$D$9</definedName>
    <definedName name="TLD">[7]Names!$D$9</definedName>
    <definedName name="TLDa">NA()</definedName>
    <definedName name="TLDa_26" localSheetId="15">#REF!</definedName>
    <definedName name="TLDa_26" localSheetId="17">#REF!</definedName>
    <definedName name="TLDa_26">#REF!</definedName>
    <definedName name="TLDa_28" localSheetId="15">#REF!</definedName>
    <definedName name="TLDa_28" localSheetId="17">#REF!</definedName>
    <definedName name="TLDa_28">#REF!</definedName>
    <definedName name="TLdat">NA()</definedName>
    <definedName name="TLdat_26" localSheetId="15">#REF!</definedName>
    <definedName name="TLdat_26" localSheetId="17">#REF!</definedName>
    <definedName name="TLdat_26">#REF!</definedName>
    <definedName name="TLdat_28" localSheetId="15">#REF!</definedName>
    <definedName name="TLdat_28" localSheetId="17">#REF!</definedName>
    <definedName name="TLdat_28">#REF!</definedName>
    <definedName name="TLDM">NA()</definedName>
    <definedName name="TLDM_26" localSheetId="15">#REF!</definedName>
    <definedName name="TLDM_26" localSheetId="17">#REF!</definedName>
    <definedName name="TLDM_26">#REF!</definedName>
    <definedName name="TLDM_28" localSheetId="15">#REF!</definedName>
    <definedName name="TLDM_28" localSheetId="17">#REF!</definedName>
    <definedName name="TLDM_28">#REF!</definedName>
    <definedName name="Tle" localSheetId="15">#REF!</definedName>
    <definedName name="Tle" localSheetId="16">#REF!</definedName>
    <definedName name="Tle" localSheetId="17">#REF!</definedName>
    <definedName name="Tle" localSheetId="14">#REF!</definedName>
    <definedName name="Tle" localSheetId="19">#REF!</definedName>
    <definedName name="Tle" localSheetId="20">#REF!</definedName>
    <definedName name="Tle">#REF!</definedName>
    <definedName name="Tle_20" localSheetId="15">#REF!</definedName>
    <definedName name="Tle_20" localSheetId="17">#REF!</definedName>
    <definedName name="Tle_20">#REF!</definedName>
    <definedName name="tlon18" localSheetId="15">#REF!</definedName>
    <definedName name="tlon18" localSheetId="17">#REF!</definedName>
    <definedName name="tlon18">#REF!</definedName>
    <definedName name="TLR" localSheetId="15">#REF!</definedName>
    <definedName name="TLR" localSheetId="17">#REF!</definedName>
    <definedName name="TLR">#REF!</definedName>
    <definedName name="TLR_20" localSheetId="15">#REF!</definedName>
    <definedName name="TLR_20" localSheetId="17">#REF!</definedName>
    <definedName name="TLR_20">#REF!</definedName>
    <definedName name="tlrieng" localSheetId="15">#REF!</definedName>
    <definedName name="tlrieng" localSheetId="17">#REF!</definedName>
    <definedName name="tlrieng">#REF!</definedName>
    <definedName name="TLTH" localSheetId="15">'B2 NSĐP 24 Het TG'!a2a_20</definedName>
    <definedName name="TLTH" localSheetId="16">a2a_20</definedName>
    <definedName name="TLTH" localSheetId="17">'B4 NSĐP Tang thu'!a2a_20</definedName>
    <definedName name="TLTH">a2a_20</definedName>
    <definedName name="TLTH1" localSheetId="15">'B2 NSĐP 24 Het TG'!a2a_28</definedName>
    <definedName name="TLTH1" localSheetId="16">a2a_28</definedName>
    <definedName name="TLTH1" localSheetId="17">'B4 NSĐP Tang thu'!a2a_28</definedName>
    <definedName name="TLTH1">a2a_28</definedName>
    <definedName name="tluong" localSheetId="15">#REF!</definedName>
    <definedName name="tluong" localSheetId="16">#REF!</definedName>
    <definedName name="tluong" localSheetId="17">#REF!</definedName>
    <definedName name="tluong">#REF!</definedName>
    <definedName name="tluong_20" localSheetId="15">#REF!</definedName>
    <definedName name="tluong_20" localSheetId="17">#REF!</definedName>
    <definedName name="tluong_20">#REF!</definedName>
    <definedName name="tluong_28" localSheetId="15">#REF!</definedName>
    <definedName name="tluong_28" localSheetId="17">#REF!</definedName>
    <definedName name="tluong_28">#REF!</definedName>
    <definedName name="TLY" localSheetId="17">[7]Names!$D$8</definedName>
    <definedName name="TLY">[7]Names!$D$8</definedName>
    <definedName name="TM" localSheetId="15">#REF!</definedName>
    <definedName name="TM" localSheetId="16">#REF!</definedName>
    <definedName name="TM" localSheetId="17">#REF!</definedName>
    <definedName name="TM" localSheetId="14">#REF!</definedName>
    <definedName name="TM">#REF!</definedName>
    <definedName name="TM_20" localSheetId="15">#REF!</definedName>
    <definedName name="TM_20" localSheetId="17">#REF!</definedName>
    <definedName name="TM_20">#REF!</definedName>
    <definedName name="TM_28" localSheetId="15">#REF!</definedName>
    <definedName name="TM_28" localSheetId="17">#REF!</definedName>
    <definedName name="TM_28">#REF!</definedName>
    <definedName name="TMDT" localSheetId="15" hidden="1">{"'Sheet1'!$L$16"}</definedName>
    <definedName name="TMDT" localSheetId="16" hidden="1">{"'Sheet1'!$L$16"}</definedName>
    <definedName name="TMDT" localSheetId="17" hidden="1">{"'Sheet1'!$L$16"}</definedName>
    <definedName name="TMDT" localSheetId="14" hidden="1">{"'Sheet1'!$L$16"}</definedName>
    <definedName name="TMDT" hidden="1">{"'Sheet1'!$L$16"}</definedName>
    <definedName name="TMDT1" localSheetId="15">#REF!</definedName>
    <definedName name="TMDT1" localSheetId="17">#REF!</definedName>
    <definedName name="TMDT1">#REF!</definedName>
    <definedName name="TMDT1_20" localSheetId="15">#REF!</definedName>
    <definedName name="TMDT1_20" localSheetId="17">#REF!</definedName>
    <definedName name="TMDT1_20">#REF!</definedName>
    <definedName name="TMDT1_28" localSheetId="15">#REF!</definedName>
    <definedName name="TMDT1_28" localSheetId="17">#REF!</definedName>
    <definedName name="TMDT1_28">#REF!</definedName>
    <definedName name="TMDT2" localSheetId="15">#REF!</definedName>
    <definedName name="TMDT2" localSheetId="17">#REF!</definedName>
    <definedName name="TMDT2">#REF!</definedName>
    <definedName name="TMDT2_20" localSheetId="15">#REF!</definedName>
    <definedName name="TMDT2_20" localSheetId="17">#REF!</definedName>
    <definedName name="TMDT2_20">#REF!</definedName>
    <definedName name="TMDT2_28" localSheetId="15">#REF!</definedName>
    <definedName name="TMDT2_28" localSheetId="17">#REF!</definedName>
    <definedName name="TMDT2_28">#REF!</definedName>
    <definedName name="TMDTmoi" localSheetId="15">#REF!</definedName>
    <definedName name="TMDTmoi" localSheetId="17">#REF!</definedName>
    <definedName name="TMDTmoi">#REF!</definedName>
    <definedName name="TMDTmoi_20" localSheetId="15">#REF!</definedName>
    <definedName name="TMDTmoi_20" localSheetId="17">#REF!</definedName>
    <definedName name="TMDTmoi_20">#REF!</definedName>
    <definedName name="TMDTmoi_28" localSheetId="15">#REF!</definedName>
    <definedName name="TMDTmoi_28" localSheetId="17">#REF!</definedName>
    <definedName name="TMDTmoi_28">#REF!</definedName>
    <definedName name="tmm1.5" localSheetId="15">#REF!</definedName>
    <definedName name="tmm1.5" localSheetId="17">#REF!</definedName>
    <definedName name="tmm1.5">#REF!</definedName>
    <definedName name="tmm1.5_20" localSheetId="15">#REF!</definedName>
    <definedName name="tmm1.5_20" localSheetId="17">#REF!</definedName>
    <definedName name="tmm1.5_20">#REF!</definedName>
    <definedName name="tmmg" localSheetId="15">#REF!</definedName>
    <definedName name="tmmg" localSheetId="17">#REF!</definedName>
    <definedName name="tmmg">#REF!</definedName>
    <definedName name="tmmg_20" localSheetId="15">#REF!</definedName>
    <definedName name="tmmg_20" localSheetId="17">#REF!</definedName>
    <definedName name="tmmg_20">#REF!</definedName>
    <definedName name="TMProtection" localSheetId="15">#REF!</definedName>
    <definedName name="TMProtection" localSheetId="17">#REF!</definedName>
    <definedName name="TMProtection">#REF!</definedName>
    <definedName name="TMProtection_28" localSheetId="15">#REF!</definedName>
    <definedName name="TMProtection_28" localSheetId="17">#REF!</definedName>
    <definedName name="TMProtection_28">#REF!</definedName>
    <definedName name="TN" localSheetId="15">#REF!</definedName>
    <definedName name="TN" localSheetId="17">#REF!</definedName>
    <definedName name="TN">#REF!</definedName>
    <definedName name="TN_20" localSheetId="15">#REF!</definedName>
    <definedName name="TN_20" localSheetId="17">#REF!</definedName>
    <definedName name="TN_20">#REF!</definedName>
    <definedName name="TN_28" localSheetId="15">#REF!</definedName>
    <definedName name="TN_28" localSheetId="17">#REF!</definedName>
    <definedName name="TN_28">#REF!</definedName>
    <definedName name="TN_b_qu_n" localSheetId="15">#REF!</definedName>
    <definedName name="TN_b_qu_n" localSheetId="17">#REF!</definedName>
    <definedName name="TN_b_qu_n">#REF!</definedName>
    <definedName name="TN_CTO" localSheetId="15">#REF!</definedName>
    <definedName name="TN_CTO" localSheetId="17">#REF!</definedName>
    <definedName name="TN_CTO">#REF!</definedName>
    <definedName name="tn1pinnc">NA()</definedName>
    <definedName name="tn1pinnc_26" localSheetId="15">#REF!</definedName>
    <definedName name="tn1pinnc_26" localSheetId="17">#REF!</definedName>
    <definedName name="tn1pinnc_26">#REF!</definedName>
    <definedName name="tn1pinnc_28" localSheetId="15">#REF!</definedName>
    <definedName name="tn1pinnc_28" localSheetId="17">#REF!</definedName>
    <definedName name="tn1pinnc_28">#REF!</definedName>
    <definedName name="tn1pinnc_3">NA()</definedName>
    <definedName name="tn2mhnnc">NA()</definedName>
    <definedName name="tn2mhnnc_26" localSheetId="15">#REF!</definedName>
    <definedName name="tn2mhnnc_26" localSheetId="17">#REF!</definedName>
    <definedName name="tn2mhnnc_26">#REF!</definedName>
    <definedName name="tn2mhnnc_28" localSheetId="15">#REF!</definedName>
    <definedName name="tn2mhnnc_28" localSheetId="17">#REF!</definedName>
    <definedName name="tn2mhnnc_28">#REF!</definedName>
    <definedName name="tn2mhnnc_3">NA()</definedName>
    <definedName name="TNCM">NA()</definedName>
    <definedName name="TNCM_26" localSheetId="15">#REF!</definedName>
    <definedName name="TNCM_26" localSheetId="17">#REF!</definedName>
    <definedName name="TNCM_26">#REF!</definedName>
    <definedName name="TNCM_28" localSheetId="15">#REF!</definedName>
    <definedName name="TNCM_28" localSheetId="17">#REF!</definedName>
    <definedName name="TNCM_28">#REF!</definedName>
    <definedName name="TNCM_3">NA()</definedName>
    <definedName name="TNCTtinhtruoc" localSheetId="15">#REF!</definedName>
    <definedName name="TNCTtinhtruoc" localSheetId="17">#REF!</definedName>
    <definedName name="TNCTtinhtruoc">#REF!</definedName>
    <definedName name="Tnd" localSheetId="15">#REF!</definedName>
    <definedName name="Tnd" localSheetId="16">#REF!</definedName>
    <definedName name="Tnd" localSheetId="17">#REF!</definedName>
    <definedName name="Tnd" localSheetId="14">#REF!</definedName>
    <definedName name="Tnd">#REF!</definedName>
    <definedName name="tnh_bq" localSheetId="15">#REF!</definedName>
    <definedName name="tnh_bq" localSheetId="17">#REF!</definedName>
    <definedName name="tnh_bq">#REF!</definedName>
    <definedName name="tnh_bv" localSheetId="15">#REF!</definedName>
    <definedName name="tnh_bv" localSheetId="17">#REF!</definedName>
    <definedName name="tnh_bv">#REF!</definedName>
    <definedName name="tnh_ck" localSheetId="15">#REF!</definedName>
    <definedName name="tnh_ck" localSheetId="17">#REF!</definedName>
    <definedName name="tnh_ck">#REF!</definedName>
    <definedName name="tnh_d1" localSheetId="15">#REF!</definedName>
    <definedName name="tnh_d1" localSheetId="17">#REF!</definedName>
    <definedName name="tnh_d1">#REF!</definedName>
    <definedName name="tnh_d2" localSheetId="15">#REF!</definedName>
    <definedName name="tnh_d2" localSheetId="17">#REF!</definedName>
    <definedName name="tnh_d2">#REF!</definedName>
    <definedName name="tnh_d3" localSheetId="15">#REF!</definedName>
    <definedName name="tnh_d3" localSheetId="17">#REF!</definedName>
    <definedName name="tnh_d3">#REF!</definedName>
    <definedName name="tnh_dl" localSheetId="15">#REF!</definedName>
    <definedName name="tnh_dl" localSheetId="17">#REF!</definedName>
    <definedName name="tnh_dl">#REF!</definedName>
    <definedName name="tnh_kcs" localSheetId="15">#REF!</definedName>
    <definedName name="tnh_kcs" localSheetId="17">#REF!</definedName>
    <definedName name="tnh_kcs">#REF!</definedName>
    <definedName name="tnh_nb" localSheetId="15">#REF!</definedName>
    <definedName name="tnh_nb" localSheetId="17">#REF!</definedName>
    <definedName name="tnh_nb">#REF!</definedName>
    <definedName name="tnh_ngio" localSheetId="15">#REF!</definedName>
    <definedName name="tnh_ngio" localSheetId="17">#REF!</definedName>
    <definedName name="tnh_ngio">#REF!</definedName>
    <definedName name="tnh_nv" localSheetId="15">#REF!</definedName>
    <definedName name="tnh_nv" localSheetId="17">#REF!</definedName>
    <definedName name="tnh_nv">#REF!</definedName>
    <definedName name="tnh_t3" localSheetId="15">#REF!</definedName>
    <definedName name="tnh_t3" localSheetId="17">#REF!</definedName>
    <definedName name="tnh_t3">#REF!</definedName>
    <definedName name="tnh_t4" localSheetId="15">#REF!</definedName>
    <definedName name="tnh_t4" localSheetId="17">#REF!</definedName>
    <definedName name="tnh_t4">#REF!</definedName>
    <definedName name="tnh_t5" localSheetId="15">#REF!</definedName>
    <definedName name="tnh_t5" localSheetId="17">#REF!</definedName>
    <definedName name="tnh_t5">#REF!</definedName>
    <definedName name="tnh_t6" localSheetId="15">#REF!</definedName>
    <definedName name="tnh_t6" localSheetId="17">#REF!</definedName>
    <definedName name="tnh_t6">#REF!</definedName>
    <definedName name="tnh_tc" localSheetId="15">#REF!</definedName>
    <definedName name="tnh_tc" localSheetId="17">#REF!</definedName>
    <definedName name="tnh_tc">#REF!</definedName>
    <definedName name="tnh_tm" localSheetId="15">#REF!</definedName>
    <definedName name="tnh_tm" localSheetId="17">#REF!</definedName>
    <definedName name="tnh_tm">#REF!</definedName>
    <definedName name="tnh_vs" localSheetId="15">#REF!</definedName>
    <definedName name="tnh_vs" localSheetId="17">#REF!</definedName>
    <definedName name="tnh_vs">#REF!</definedName>
    <definedName name="tnh_xh" localSheetId="15">#REF!</definedName>
    <definedName name="tnh_xh" localSheetId="17">#REF!</definedName>
    <definedName name="tnh_xh">#REF!</definedName>
    <definedName name="tnhnnc">NA()</definedName>
    <definedName name="tnhnnc_26" localSheetId="15">#REF!</definedName>
    <definedName name="tnhnnc_26" localSheetId="17">#REF!</definedName>
    <definedName name="tnhnnc_26">#REF!</definedName>
    <definedName name="tnhnnc_28" localSheetId="15">#REF!</definedName>
    <definedName name="tnhnnc_28" localSheetId="17">#REF!</definedName>
    <definedName name="tnhnnc_28">#REF!</definedName>
    <definedName name="tnhnnc_3">NA()</definedName>
    <definedName name="tnho10" localSheetId="15">#REF!</definedName>
    <definedName name="tnho10" localSheetId="17">#REF!</definedName>
    <definedName name="tnho10">#REF!</definedName>
    <definedName name="tnho18" localSheetId="15">#REF!</definedName>
    <definedName name="tnho18" localSheetId="17">#REF!</definedName>
    <definedName name="tnho18">#REF!</definedName>
    <definedName name="tnignc">NA()</definedName>
    <definedName name="tnignc_26" localSheetId="15">#REF!</definedName>
    <definedName name="tnignc_26" localSheetId="17">#REF!</definedName>
    <definedName name="tnignc_26">#REF!</definedName>
    <definedName name="tnignc_28" localSheetId="15">#REF!</definedName>
    <definedName name="tnignc_28" localSheetId="17">#REF!</definedName>
    <definedName name="tnignc_28">#REF!</definedName>
    <definedName name="tnignc_3">NA()</definedName>
    <definedName name="tnin190nc">NA()</definedName>
    <definedName name="tnin190nc_26" localSheetId="15">#REF!</definedName>
    <definedName name="tnin190nc_26" localSheetId="17">#REF!</definedName>
    <definedName name="tnin190nc_26">#REF!</definedName>
    <definedName name="tnin190nc_28" localSheetId="15">#REF!</definedName>
    <definedName name="tnin190nc_28" localSheetId="17">#REF!</definedName>
    <definedName name="tnin190nc_28">#REF!</definedName>
    <definedName name="tnin190nc_3">NA()</definedName>
    <definedName name="tnlnc">NA()</definedName>
    <definedName name="tnlnc_26" localSheetId="15">#REF!</definedName>
    <definedName name="tnlnc_26" localSheetId="17">#REF!</definedName>
    <definedName name="tnlnc_26">#REF!</definedName>
    <definedName name="tnlnc_28" localSheetId="15">#REF!</definedName>
    <definedName name="tnlnc_28" localSheetId="17">#REF!</definedName>
    <definedName name="tnlnc_28">#REF!</definedName>
    <definedName name="tnlnc_3">NA()</definedName>
    <definedName name="tnnnc">NA()</definedName>
    <definedName name="tnnnc_26" localSheetId="15">#REF!</definedName>
    <definedName name="tnnnc_26" localSheetId="17">#REF!</definedName>
    <definedName name="tnnnc_26">#REF!</definedName>
    <definedName name="tnnnc_28" localSheetId="15">#REF!</definedName>
    <definedName name="tnnnc_28" localSheetId="17">#REF!</definedName>
    <definedName name="tnnnc_28">#REF!</definedName>
    <definedName name="tnnnc_3">NA()</definedName>
    <definedName name="TNNT" localSheetId="15">#REF!</definedName>
    <definedName name="TNNT" localSheetId="17">#REF!</definedName>
    <definedName name="TNNT">#REF!</definedName>
    <definedName name="tno" localSheetId="15">#REF!</definedName>
    <definedName name="tno" localSheetId="17">#REF!</definedName>
    <definedName name="tno">#REF!</definedName>
    <definedName name="tno_1" localSheetId="15">#REF!</definedName>
    <definedName name="tno_1" localSheetId="17">#REF!</definedName>
    <definedName name="tno_1">#REF!</definedName>
    <definedName name="tno_2" localSheetId="15">#REF!</definedName>
    <definedName name="tno_2" localSheetId="17">#REF!</definedName>
    <definedName name="tno_2">#REF!</definedName>
    <definedName name="tno_20" localSheetId="15">#REF!</definedName>
    <definedName name="tno_20" localSheetId="17">#REF!</definedName>
    <definedName name="tno_20">#REF!</definedName>
    <definedName name="tno_25" localSheetId="15">#REF!</definedName>
    <definedName name="tno_25" localSheetId="17">#REF!</definedName>
    <definedName name="tno_25">#REF!</definedName>
    <definedName name="tno_28" localSheetId="15">#REF!</definedName>
    <definedName name="tno_28" localSheetId="17">#REF!</definedName>
    <definedName name="tno_28">#REF!</definedName>
    <definedName name="To" localSheetId="15">#REF!</definedName>
    <definedName name="To" localSheetId="16">#REF!</definedName>
    <definedName name="To" localSheetId="17">#REF!</definedName>
    <definedName name="To" localSheetId="14">#REF!</definedName>
    <definedName name="To">#REF!</definedName>
    <definedName name="to_28" localSheetId="15">#REF!</definedName>
    <definedName name="to_28" localSheetId="17">#REF!</definedName>
    <definedName name="to_28">#REF!</definedName>
    <definedName name="toadocap" localSheetId="15">#REF!</definedName>
    <definedName name="toadocap" localSheetId="17">#REF!</definedName>
    <definedName name="toadocap">#REF!</definedName>
    <definedName name="toadocap_20" localSheetId="15">#REF!</definedName>
    <definedName name="toadocap_20" localSheetId="17">#REF!</definedName>
    <definedName name="toadocap_20">#REF!</definedName>
    <definedName name="Toanbo">"$#REF!.$A$3:$AD$388"</definedName>
    <definedName name="Toanbo_26" localSheetId="15">#REF!</definedName>
    <definedName name="Toanbo_26" localSheetId="17">#REF!</definedName>
    <definedName name="Toanbo_26">#REF!</definedName>
    <definedName name="Toanbo_28" localSheetId="15">#REF!</definedName>
    <definedName name="Toanbo_28" localSheetId="17">#REF!</definedName>
    <definedName name="Toanbo_28">#REF!</definedName>
    <definedName name="Toanbo_3">"$#REF!.$A$3:$AD$388"</definedName>
    <definedName name="toi3_20" localSheetId="15">#REF!</definedName>
    <definedName name="toi3_20" localSheetId="17">#REF!</definedName>
    <definedName name="toi3_20">#REF!</definedName>
    <definedName name="toi3_28" localSheetId="15">#REF!</definedName>
    <definedName name="toi3_28" localSheetId="17">#REF!</definedName>
    <definedName name="toi3_28">#REF!</definedName>
    <definedName name="toi5_20" localSheetId="15">#REF!</definedName>
    <definedName name="toi5_20" localSheetId="17">#REF!</definedName>
    <definedName name="toi5_20">#REF!</definedName>
    <definedName name="toi5_28" localSheetId="15">#REF!</definedName>
    <definedName name="toi5_28" localSheetId="17">#REF!</definedName>
    <definedName name="toi5_28">#REF!</definedName>
    <definedName name="toi5t" localSheetId="15">#REF!</definedName>
    <definedName name="toi5t" localSheetId="17">#REF!</definedName>
    <definedName name="toi5t">#REF!</definedName>
    <definedName name="toi5t_20" localSheetId="15">#REF!</definedName>
    <definedName name="toi5t_20" localSheetId="17">#REF!</definedName>
    <definedName name="toi5t_20">#REF!</definedName>
    <definedName name="toi5t_28" localSheetId="15">#REF!</definedName>
    <definedName name="toi5t_28" localSheetId="17">#REF!</definedName>
    <definedName name="toi5t_28">#REF!</definedName>
    <definedName name="ton" localSheetId="15">#REF!</definedName>
    <definedName name="ton" localSheetId="16">#REF!</definedName>
    <definedName name="ton" localSheetId="17">#REF!</definedName>
    <definedName name="ton" localSheetId="14">#REF!</definedName>
    <definedName name="ton" localSheetId="20">#REF!</definedName>
    <definedName name="ton">#REF!</definedName>
    <definedName name="TONDAU" localSheetId="15">#REF!</definedName>
    <definedName name="TONDAU" localSheetId="17">#REF!</definedName>
    <definedName name="TONDAU">#REF!</definedName>
    <definedName name="Tong">"$#REF!.$A$2:$F$23"</definedName>
    <definedName name="Tong_26" localSheetId="15">#REF!</definedName>
    <definedName name="Tong_26" localSheetId="17">#REF!</definedName>
    <definedName name="Tong_26">#REF!</definedName>
    <definedName name="tong_28" localSheetId="15">#REF!</definedName>
    <definedName name="tong_28" localSheetId="17">#REF!</definedName>
    <definedName name="tong_28">#REF!</definedName>
    <definedName name="Tong_3">"$#REF!.$A$2:$F$23"</definedName>
    <definedName name="Tong_co" localSheetId="15">#REF!</definedName>
    <definedName name="Tong_co" localSheetId="16">#REF!</definedName>
    <definedName name="Tong_co" localSheetId="17">#REF!</definedName>
    <definedName name="Tong_co" localSheetId="14">#REF!</definedName>
    <definedName name="Tong_co" localSheetId="20">#REF!</definedName>
    <definedName name="Tong_co">#REF!</definedName>
    <definedName name="TONG_DU_TOAN" localSheetId="15">#REF!</definedName>
    <definedName name="TONG_DU_TOAN" localSheetId="17">#REF!</definedName>
    <definedName name="TONG_DU_TOAN">#REF!</definedName>
    <definedName name="TONG_DU_TOAN_20" localSheetId="15">#REF!</definedName>
    <definedName name="TONG_DU_TOAN_20" localSheetId="17">#REF!</definedName>
    <definedName name="TONG_DU_TOAN_20">#REF!</definedName>
    <definedName name="TONG_DU_TOAN_28" localSheetId="15">#REF!</definedName>
    <definedName name="TONG_DU_TOAN_28" localSheetId="17">#REF!</definedName>
    <definedName name="TONG_DU_TOAN_28">#REF!</definedName>
    <definedName name="TONG_GIA_TRI_CONG_TRINH" localSheetId="15">#REF!</definedName>
    <definedName name="TONG_GIA_TRI_CONG_TRINH" localSheetId="17">#REF!</definedName>
    <definedName name="TONG_GIA_TRI_CONG_TRINH">#REF!</definedName>
    <definedName name="TONG_KE_TBA" localSheetId="15">#REF!</definedName>
    <definedName name="TONG_KE_TBA" localSheetId="17">#REF!</definedName>
    <definedName name="TONG_KE_TBA">#REF!</definedName>
    <definedName name="Tong_no" localSheetId="15">#REF!</definedName>
    <definedName name="Tong_no" localSheetId="16">#REF!</definedName>
    <definedName name="Tong_no" localSheetId="17">#REF!</definedName>
    <definedName name="Tong_no" localSheetId="14">#REF!</definedName>
    <definedName name="Tong_no" localSheetId="20">#REF!</definedName>
    <definedName name="Tong_no">#REF!</definedName>
    <definedName name="tongbt" localSheetId="15">#REF!</definedName>
    <definedName name="tongbt" localSheetId="17">#REF!</definedName>
    <definedName name="tongbt">#REF!</definedName>
    <definedName name="tongcong" localSheetId="15">#REF!</definedName>
    <definedName name="tongcong" localSheetId="17">#REF!</definedName>
    <definedName name="tongcong">#REF!</definedName>
    <definedName name="tongdientich" localSheetId="15">#REF!</definedName>
    <definedName name="tongdientich" localSheetId="17">#REF!</definedName>
    <definedName name="tongdientich">#REF!</definedName>
    <definedName name="tongdt" localSheetId="15">#REF!</definedName>
    <definedName name="tongdt" localSheetId="17">#REF!</definedName>
    <definedName name="tongdt">#REF!</definedName>
    <definedName name="tongdt_28" localSheetId="15">#REF!</definedName>
    <definedName name="tongdt_28" localSheetId="17">#REF!</definedName>
    <definedName name="tongdt_28">#REF!</definedName>
    <definedName name="TONGDUTOAN" localSheetId="15">#REF!</definedName>
    <definedName name="TONGDUTOAN" localSheetId="17">#REF!</definedName>
    <definedName name="TONGDUTOAN">#REF!</definedName>
    <definedName name="TONGDUTOAN_20" localSheetId="15">#REF!</definedName>
    <definedName name="TONGDUTOAN_20" localSheetId="17">#REF!</definedName>
    <definedName name="TONGDUTOAN_20">#REF!</definedName>
    <definedName name="TONGDUTOAN_28" localSheetId="15">#REF!</definedName>
    <definedName name="TONGDUTOAN_28" localSheetId="17">#REF!</definedName>
    <definedName name="TONGDUTOAN_28">#REF!</definedName>
    <definedName name="tonghop" localSheetId="15" hidden="1">{"'Sheet1'!$L$16"}</definedName>
    <definedName name="tonghop" localSheetId="16" hidden="1">{"'Sheet1'!$L$16"}</definedName>
    <definedName name="tonghop" localSheetId="17" hidden="1">{"'Sheet1'!$L$16"}</definedName>
    <definedName name="tonghop" localSheetId="14" hidden="1">{"'Sheet1'!$L$16"}</definedName>
    <definedName name="tonghop" hidden="1">{"'Sheet1'!$L$16"}</definedName>
    <definedName name="tonghop_t5" localSheetId="15">#REF!</definedName>
    <definedName name="tonghop_t5" localSheetId="16">#REF!</definedName>
    <definedName name="tonghop_t5" localSheetId="17">#REF!</definedName>
    <definedName name="tonghop_t5" localSheetId="14">#REF!</definedName>
    <definedName name="tonghop_t5">#REF!</definedName>
    <definedName name="Tonghopbb" localSheetId="15" hidden="1">{"'Sheet1'!$L$16"}</definedName>
    <definedName name="Tonghopbb" localSheetId="16" hidden="1">{"'Sheet1'!$L$16"}</definedName>
    <definedName name="Tonghopbb" localSheetId="17" hidden="1">{"'Sheet1'!$L$16"}</definedName>
    <definedName name="Tonghopbb" localSheetId="14" hidden="1">{"'Sheet1'!$L$16"}</definedName>
    <definedName name="Tonghopbb" hidden="1">{"'Sheet1'!$L$16"}</definedName>
    <definedName name="tongthep" localSheetId="15">#REF!</definedName>
    <definedName name="tongthep" localSheetId="17">#REF!</definedName>
    <definedName name="tongthep">#REF!</definedName>
    <definedName name="tongthetich" localSheetId="15">#REF!</definedName>
    <definedName name="tongthetich" localSheetId="17">#REF!</definedName>
    <definedName name="tongthetich">#REF!</definedName>
    <definedName name="tØnho" localSheetId="15">#REF!</definedName>
    <definedName name="tØnho" localSheetId="17">#REF!</definedName>
    <definedName name="tØnho">#REF!</definedName>
    <definedName name="tØnho_20" localSheetId="15">#REF!</definedName>
    <definedName name="tØnho_20" localSheetId="17">#REF!</definedName>
    <definedName name="tØnho_20">#REF!</definedName>
    <definedName name="tØnho_28" localSheetId="15">#REF!</definedName>
    <definedName name="tØnho_28" localSheetId="17">#REF!</definedName>
    <definedName name="tØnho_28">#REF!</definedName>
    <definedName name="TONKHO" localSheetId="15">#REF!</definedName>
    <definedName name="TONKHO" localSheetId="17">#REF!</definedName>
    <definedName name="TONKHO">#REF!</definedName>
    <definedName name="Tonmai" localSheetId="15">#REF!</definedName>
    <definedName name="Tonmai" localSheetId="17">#REF!</definedName>
    <definedName name="Tonmai">#REF!</definedName>
    <definedName name="Tonmai_20" localSheetId="15">#REF!</definedName>
    <definedName name="Tonmai_20" localSheetId="17">#REF!</definedName>
    <definedName name="Tonmai_20">#REF!</definedName>
    <definedName name="Tonmai_28" localSheetId="15">#REF!</definedName>
    <definedName name="Tonmai_28" localSheetId="17">#REF!</definedName>
    <definedName name="Tonmai_28">#REF!</definedName>
    <definedName name="tonmui" localSheetId="15">#REF!</definedName>
    <definedName name="tonmui" localSheetId="17">#REF!</definedName>
    <definedName name="tonmui">#REF!</definedName>
    <definedName name="tonmui_20" localSheetId="15">#REF!</definedName>
    <definedName name="tonmui_20" localSheetId="17">#REF!</definedName>
    <definedName name="tonmui_20">#REF!</definedName>
    <definedName name="tonmui_28" localSheetId="15">#REF!</definedName>
    <definedName name="tonmui_28" localSheetId="17">#REF!</definedName>
    <definedName name="tonmui_28">#REF!</definedName>
    <definedName name="tonnoc" localSheetId="15">#REF!</definedName>
    <definedName name="tonnoc" localSheetId="17">#REF!</definedName>
    <definedName name="tonnoc">#REF!</definedName>
    <definedName name="tonnoc_20" localSheetId="15">#REF!</definedName>
    <definedName name="tonnoc_20" localSheetId="17">#REF!</definedName>
    <definedName name="tonnoc_20">#REF!</definedName>
    <definedName name="tonnoc_28" localSheetId="15">#REF!</definedName>
    <definedName name="tonnoc_28" localSheetId="17">#REF!</definedName>
    <definedName name="tonnoc_28">#REF!</definedName>
    <definedName name="Top" localSheetId="15">#REF!</definedName>
    <definedName name="Top" localSheetId="17">#REF!</definedName>
    <definedName name="Top">#REF!</definedName>
    <definedName name="TOSHIBA" localSheetId="15">#REF!</definedName>
    <definedName name="TOSHIBA" localSheetId="17">#REF!</definedName>
    <definedName name="TOSHIBA">#REF!</definedName>
    <definedName name="TOSHIBA_20" localSheetId="15">#REF!</definedName>
    <definedName name="TOSHIBA_20" localSheetId="17">#REF!</definedName>
    <definedName name="TOSHIBA_20">#REF!</definedName>
    <definedName name="TOSHIBA_28" localSheetId="15">#REF!</definedName>
    <definedName name="TOSHIBA_28" localSheetId="17">#REF!</definedName>
    <definedName name="TOSHIBA_28">#REF!</definedName>
    <definedName name="TOTAL" localSheetId="15">#REF!</definedName>
    <definedName name="TOTAL" localSheetId="16">#REF!</definedName>
    <definedName name="TOTAL" localSheetId="17">#REF!</definedName>
    <definedName name="TOTAL" localSheetId="14">#REF!</definedName>
    <definedName name="TOTAL" localSheetId="20">#REF!</definedName>
    <definedName name="TOTAL">#REF!</definedName>
    <definedName name="TOTAL_20" localSheetId="15">#REF!</definedName>
    <definedName name="TOTAL_20" localSheetId="17">#REF!</definedName>
    <definedName name="TOTAL_20">#REF!</definedName>
    <definedName name="TOTAL_28" localSheetId="15">#REF!</definedName>
    <definedName name="TOTAL_28" localSheetId="17">#REF!</definedName>
    <definedName name="TOTAL_28">#REF!</definedName>
    <definedName name="totb" localSheetId="15">#REF!</definedName>
    <definedName name="totb" localSheetId="17">#REF!</definedName>
    <definedName name="totb">#REF!</definedName>
    <definedName name="totb1" localSheetId="15">#REF!</definedName>
    <definedName name="totb1" localSheetId="17">#REF!</definedName>
    <definedName name="totb1">#REF!</definedName>
    <definedName name="totb2" localSheetId="15">#REF!</definedName>
    <definedName name="totb2" localSheetId="17">#REF!</definedName>
    <definedName name="totb2">#REF!</definedName>
    <definedName name="totb3" localSheetId="15">#REF!</definedName>
    <definedName name="totb3" localSheetId="17">#REF!</definedName>
    <definedName name="totb3">#REF!</definedName>
    <definedName name="totb4" localSheetId="15">#REF!</definedName>
    <definedName name="totb4" localSheetId="17">#REF!</definedName>
    <definedName name="totb4">#REF!</definedName>
    <definedName name="totb5" localSheetId="15">#REF!</definedName>
    <definedName name="totb5" localSheetId="17">#REF!</definedName>
    <definedName name="totb5">#REF!</definedName>
    <definedName name="totb6" localSheetId="15">#REF!</definedName>
    <definedName name="totb6" localSheetId="17">#REF!</definedName>
    <definedName name="totb6">#REF!</definedName>
    <definedName name="totbtoi" localSheetId="15">#REF!</definedName>
    <definedName name="totbtoi" localSheetId="17">#REF!</definedName>
    <definedName name="totbtoi">#REF!</definedName>
    <definedName name="totbtoi_20" localSheetId="15">#REF!</definedName>
    <definedName name="totbtoi_20" localSheetId="17">#REF!</definedName>
    <definedName name="totbtoi_20">#REF!</definedName>
    <definedName name="totbtoi_28" localSheetId="15">#REF!</definedName>
    <definedName name="totbtoi_28" localSheetId="17">#REF!</definedName>
    <definedName name="totbtoi_28">#REF!</definedName>
    <definedName name="totsur" localSheetId="15">#REF!</definedName>
    <definedName name="totsur" localSheetId="17">#REF!</definedName>
    <definedName name="totsur">#REF!</definedName>
    <definedName name="totsur_20" localSheetId="15">#REF!</definedName>
    <definedName name="totsur_20" localSheetId="17">#REF!</definedName>
    <definedName name="totsur_20">#REF!</definedName>
    <definedName name="totsur_28" localSheetId="15">#REF!</definedName>
    <definedName name="totsur_28" localSheetId="17">#REF!</definedName>
    <definedName name="totsur_28">#REF!</definedName>
    <definedName name="tp" localSheetId="15">#REF!</definedName>
    <definedName name="tp" localSheetId="17">#REF!</definedName>
    <definedName name="tp">#REF!</definedName>
    <definedName name="tp_20" localSheetId="15">#REF!</definedName>
    <definedName name="tp_20" localSheetId="17">#REF!</definedName>
    <definedName name="tp_20">#REF!</definedName>
    <definedName name="tp_28" localSheetId="15">#REF!</definedName>
    <definedName name="tp_28" localSheetId="17">#REF!</definedName>
    <definedName name="tp_28">#REF!</definedName>
    <definedName name="tp2_20" localSheetId="15">#REF!</definedName>
    <definedName name="tp2_20" localSheetId="17">#REF!</definedName>
    <definedName name="tp2_20">#REF!</definedName>
    <definedName name="tp2_28" localSheetId="15">#REF!</definedName>
    <definedName name="tp2_28" localSheetId="17">#REF!</definedName>
    <definedName name="tp2_28">#REF!</definedName>
    <definedName name="TPcaphe">NA()</definedName>
    <definedName name="TPcaphe_26" localSheetId="15">#REF!</definedName>
    <definedName name="TPcaphe_26" localSheetId="17">#REF!</definedName>
    <definedName name="TPcaphe_26">#REF!</definedName>
    <definedName name="TPcaphe_28" localSheetId="15">#REF!</definedName>
    <definedName name="TPcaphe_28" localSheetId="17">#REF!</definedName>
    <definedName name="TPcaphe_28">#REF!</definedName>
    <definedName name="TPCP" localSheetId="15">#REF!</definedName>
    <definedName name="TPCP" localSheetId="17">#REF!</definedName>
    <definedName name="TPCP">#REF!</definedName>
    <definedName name="Tph" localSheetId="15">#REF!</definedName>
    <definedName name="Tph" localSheetId="17">#REF!</definedName>
    <definedName name="Tph">#REF!</definedName>
    <definedName name="Tph_20" localSheetId="15">#REF!</definedName>
    <definedName name="Tph_20" localSheetId="17">#REF!</definedName>
    <definedName name="Tph_20">#REF!</definedName>
    <definedName name="Tph_28" localSheetId="15">#REF!</definedName>
    <definedName name="Tph_28" localSheetId="17">#REF!</definedName>
    <definedName name="Tph_28">#REF!</definedName>
    <definedName name="TPLRP" localSheetId="15">#REF!</definedName>
    <definedName name="TPLRP" localSheetId="16">#REF!</definedName>
    <definedName name="TPLRP" localSheetId="17">#REF!</definedName>
    <definedName name="TPLRP" localSheetId="14">#REF!</definedName>
    <definedName name="TPLRP" localSheetId="19">#REF!</definedName>
    <definedName name="TPLRP" localSheetId="20">#REF!</definedName>
    <definedName name="TPLRP">#REF!</definedName>
    <definedName name="TPLRP_26" localSheetId="15">#REF!</definedName>
    <definedName name="TPLRP_26" localSheetId="17">#REF!</definedName>
    <definedName name="TPLRP_26">#REF!</definedName>
    <definedName name="TPLRP_28" localSheetId="15">#REF!</definedName>
    <definedName name="TPLRP_28" localSheetId="17">#REF!</definedName>
    <definedName name="TPLRP_28">#REF!</definedName>
    <definedName name="TPLRP_3">"$#REF!.$C$7:$BM$160"</definedName>
    <definedName name="tr" localSheetId="15">#REF!</definedName>
    <definedName name="tr" localSheetId="17">#REF!</definedName>
    <definedName name="tr">#REF!</definedName>
    <definedName name="tr_" localSheetId="15">#REF!</definedName>
    <definedName name="tr_" localSheetId="17">#REF!</definedName>
    <definedName name="tr_">#REF!</definedName>
    <definedName name="tr__20" localSheetId="15">#REF!</definedName>
    <definedName name="tr__20" localSheetId="17">#REF!</definedName>
    <definedName name="tr__20">#REF!</definedName>
    <definedName name="tr__28" localSheetId="15">#REF!</definedName>
    <definedName name="tr__28" localSheetId="17">#REF!</definedName>
    <definedName name="tr__28">#REF!</definedName>
    <definedName name="TR15HT">NA()</definedName>
    <definedName name="TR15HT_26" localSheetId="15">#REF!</definedName>
    <definedName name="TR15HT_26" localSheetId="17">#REF!</definedName>
    <definedName name="TR15HT_26">#REF!</definedName>
    <definedName name="TR15HT_28" localSheetId="15">#REF!</definedName>
    <definedName name="TR15HT_28" localSheetId="17">#REF!</definedName>
    <definedName name="TR15HT_28">#REF!</definedName>
    <definedName name="TR15HT_3">NA()</definedName>
    <definedName name="TR16HT">NA()</definedName>
    <definedName name="TR16HT_26" localSheetId="15">#REF!</definedName>
    <definedName name="TR16HT_26" localSheetId="17">#REF!</definedName>
    <definedName name="TR16HT_26">#REF!</definedName>
    <definedName name="TR16HT_28" localSheetId="15">#REF!</definedName>
    <definedName name="TR16HT_28" localSheetId="17">#REF!</definedName>
    <definedName name="TR16HT_28">#REF!</definedName>
    <definedName name="TR16HT_3">NA()</definedName>
    <definedName name="TR19HT">NA()</definedName>
    <definedName name="TR19HT_26" localSheetId="15">#REF!</definedName>
    <definedName name="TR19HT_26" localSheetId="17">#REF!</definedName>
    <definedName name="TR19HT_26">#REF!</definedName>
    <definedName name="TR19HT_28" localSheetId="15">#REF!</definedName>
    <definedName name="TR19HT_28" localSheetId="17">#REF!</definedName>
    <definedName name="TR19HT_28">#REF!</definedName>
    <definedName name="TR19HT_3">NA()</definedName>
    <definedName name="tr1x15">NA()</definedName>
    <definedName name="tr1x15_26" localSheetId="15">#REF!</definedName>
    <definedName name="tr1x15_26" localSheetId="17">#REF!</definedName>
    <definedName name="tr1x15_26">#REF!</definedName>
    <definedName name="tr1x15_28" localSheetId="15">#REF!</definedName>
    <definedName name="tr1x15_28" localSheetId="17">#REF!</definedName>
    <definedName name="tr1x15_28">#REF!</definedName>
    <definedName name="tr1x15_3">NA()</definedName>
    <definedName name="TR20HT">NA()</definedName>
    <definedName name="TR20HT_26" localSheetId="15">#REF!</definedName>
    <definedName name="TR20HT_26" localSheetId="17">#REF!</definedName>
    <definedName name="TR20HT_26">#REF!</definedName>
    <definedName name="TR20HT_28" localSheetId="15">#REF!</definedName>
    <definedName name="TR20HT_28" localSheetId="17">#REF!</definedName>
    <definedName name="TR20HT_28">#REF!</definedName>
    <definedName name="TR20HT_3">NA()</definedName>
    <definedName name="TR250_26" localSheetId="15">#REF!</definedName>
    <definedName name="TR250_26" localSheetId="17">#REF!</definedName>
    <definedName name="TR250_26">#REF!</definedName>
    <definedName name="TR250_28" localSheetId="15">#REF!</definedName>
    <definedName name="TR250_28" localSheetId="17">#REF!</definedName>
    <definedName name="TR250_28">#REF!</definedName>
    <definedName name="TR250_3">NA()</definedName>
    <definedName name="tr375_26" localSheetId="15">#REF!</definedName>
    <definedName name="tr375_26" localSheetId="17">#REF!</definedName>
    <definedName name="tr375_26">#REF!</definedName>
    <definedName name="tr375_28" localSheetId="15">#REF!</definedName>
    <definedName name="tr375_28" localSheetId="17">#REF!</definedName>
    <definedName name="tr375_28">#REF!</definedName>
    <definedName name="tr375_3">NA()</definedName>
    <definedName name="tr3x100">NA()</definedName>
    <definedName name="tr3x100_26" localSheetId="15">#REF!</definedName>
    <definedName name="tr3x100_26" localSheetId="17">#REF!</definedName>
    <definedName name="tr3x100_26">#REF!</definedName>
    <definedName name="tr3x100_28" localSheetId="15">#REF!</definedName>
    <definedName name="tr3x100_28" localSheetId="17">#REF!</definedName>
    <definedName name="tr3x100_28">#REF!</definedName>
    <definedName name="tr3x100_3">NA()</definedName>
    <definedName name="Tra_BTN" localSheetId="15">#REF!</definedName>
    <definedName name="Tra_BTN" localSheetId="17">#REF!</definedName>
    <definedName name="Tra_BTN">#REF!</definedName>
    <definedName name="Tra_BTN_20" localSheetId="15">#REF!</definedName>
    <definedName name="Tra_BTN_20" localSheetId="17">#REF!</definedName>
    <definedName name="Tra_BTN_20">#REF!</definedName>
    <definedName name="Tra_BTN_28" localSheetId="15">#REF!</definedName>
    <definedName name="Tra_BTN_28" localSheetId="17">#REF!</definedName>
    <definedName name="Tra_BTN_28">#REF!</definedName>
    <definedName name="Tra_Cot" localSheetId="15">#REF!</definedName>
    <definedName name="Tra_Cot" localSheetId="16">#REF!</definedName>
    <definedName name="Tra_Cot" localSheetId="17">#REF!</definedName>
    <definedName name="Tra_Cot" localSheetId="14">#REF!</definedName>
    <definedName name="Tra_Cot">#REF!</definedName>
    <definedName name="Tra_Cot_20" localSheetId="15">#REF!</definedName>
    <definedName name="Tra_Cot_20" localSheetId="17">#REF!</definedName>
    <definedName name="Tra_Cot_20">#REF!</definedName>
    <definedName name="Tra_Cot_28" localSheetId="15">#REF!</definedName>
    <definedName name="Tra_Cot_28" localSheetId="17">#REF!</definedName>
    <definedName name="Tra_Cot_28">#REF!</definedName>
    <definedName name="Tra_dgia_KS" localSheetId="15">#REF!</definedName>
    <definedName name="Tra_dgia_KS" localSheetId="17">#REF!</definedName>
    <definedName name="Tra_dgia_KS">#REF!</definedName>
    <definedName name="Tra_dgia_KS_20" localSheetId="15">#REF!</definedName>
    <definedName name="Tra_dgia_KS_20" localSheetId="17">#REF!</definedName>
    <definedName name="Tra_dgia_KS_20">#REF!</definedName>
    <definedName name="Tra_DM_su_dung" localSheetId="15">#REF!</definedName>
    <definedName name="Tra_DM_su_dung" localSheetId="16">#REF!</definedName>
    <definedName name="Tra_DM_su_dung" localSheetId="17">#REF!</definedName>
    <definedName name="Tra_DM_su_dung" localSheetId="14">#REF!</definedName>
    <definedName name="Tra_DM_su_dung" localSheetId="19">#REF!</definedName>
    <definedName name="Tra_DM_su_dung" localSheetId="20">#REF!</definedName>
    <definedName name="Tra_DM_su_dung">#REF!</definedName>
    <definedName name="Tra_DM_su_dung_20" localSheetId="15">#REF!</definedName>
    <definedName name="Tra_DM_su_dung_20" localSheetId="17">#REF!</definedName>
    <definedName name="Tra_DM_su_dung_20">#REF!</definedName>
    <definedName name="Tra_DM_su_dung_cau" localSheetId="15">#REF!</definedName>
    <definedName name="Tra_DM_su_dung_cau" localSheetId="17">#REF!</definedName>
    <definedName name="Tra_DM_su_dung_cau">#REF!</definedName>
    <definedName name="tra_don_gia" localSheetId="15">#REF!</definedName>
    <definedName name="tra_don_gia" localSheetId="17">#REF!</definedName>
    <definedName name="tra_don_gia">#REF!</definedName>
    <definedName name="Tra_don_gia_KS" localSheetId="15">#REF!</definedName>
    <definedName name="Tra_don_gia_KS" localSheetId="16">#REF!</definedName>
    <definedName name="Tra_don_gia_KS" localSheetId="17">#REF!</definedName>
    <definedName name="Tra_don_gia_KS" localSheetId="14">#REF!</definedName>
    <definedName name="Tra_don_gia_KS" localSheetId="19">#REF!</definedName>
    <definedName name="Tra_don_gia_KS" localSheetId="20">#REF!</definedName>
    <definedName name="Tra_don_gia_KS">#REF!</definedName>
    <definedName name="Tra_don_gia_KS_20" localSheetId="15">#REF!</definedName>
    <definedName name="Tra_don_gia_KS_20" localSheetId="17">#REF!</definedName>
    <definedName name="Tra_don_gia_KS_20">#REF!</definedName>
    <definedName name="Tra_DTCT" localSheetId="15">#REF!</definedName>
    <definedName name="Tra_DTCT" localSheetId="16">#REF!</definedName>
    <definedName name="Tra_DTCT" localSheetId="17">#REF!</definedName>
    <definedName name="Tra_DTCT" localSheetId="14">#REF!</definedName>
    <definedName name="Tra_DTCT" localSheetId="19">#REF!</definedName>
    <definedName name="Tra_DTCT" localSheetId="20">#REF!</definedName>
    <definedName name="Tra_DTCT">#REF!</definedName>
    <definedName name="Tra_DTCT_20" localSheetId="15">#REF!</definedName>
    <definedName name="Tra_DTCT_20" localSheetId="17">#REF!</definedName>
    <definedName name="Tra_DTCT_20">#REF!</definedName>
    <definedName name="Tra_gia" localSheetId="15">#REF!</definedName>
    <definedName name="Tra_gia" localSheetId="17">#REF!</definedName>
    <definedName name="Tra_gia">#REF!</definedName>
    <definedName name="Tra_gia_20" localSheetId="15">#REF!</definedName>
    <definedName name="Tra_gia_20" localSheetId="17">#REF!</definedName>
    <definedName name="Tra_gia_20">#REF!</definedName>
    <definedName name="Tra_gia_28" localSheetId="15">#REF!</definedName>
    <definedName name="Tra_gia_28" localSheetId="17">#REF!</definedName>
    <definedName name="Tra_gia_28">#REF!</definedName>
    <definedName name="Tra_gia_KS" localSheetId="15">#REF!</definedName>
    <definedName name="Tra_gia_KS" localSheetId="17">#REF!</definedName>
    <definedName name="Tra_gia_KS">#REF!</definedName>
    <definedName name="Tra_gia_VLKS" localSheetId="15">#REF!</definedName>
    <definedName name="Tra_gia_VLKS" localSheetId="17">#REF!</definedName>
    <definedName name="Tra_gia_VLKS">#REF!</definedName>
    <definedName name="Tra_gia_VLKS_20" localSheetId="15">#REF!</definedName>
    <definedName name="Tra_gia_VLKS_20" localSheetId="17">#REF!</definedName>
    <definedName name="Tra_gia_VLKS_20">#REF!</definedName>
    <definedName name="Tra_gtxl_cong" localSheetId="15">#REF!</definedName>
    <definedName name="Tra_gtxl_cong" localSheetId="16">#REF!</definedName>
    <definedName name="Tra_gtxl_cong" localSheetId="17">#REF!</definedName>
    <definedName name="Tra_gtxl_cong" localSheetId="14">#REF!</definedName>
    <definedName name="Tra_gtxl_cong" localSheetId="20">#REF!</definedName>
    <definedName name="Tra_gtxl_cong">#REF!</definedName>
    <definedName name="Tra_GTXLST" localSheetId="15">#REF!</definedName>
    <definedName name="Tra_GTXLST" localSheetId="17">#REF!</definedName>
    <definedName name="Tra_GTXLST">#REF!</definedName>
    <definedName name="Tra_lÆn" localSheetId="15">#REF!</definedName>
    <definedName name="Tra_lÆn" localSheetId="17">#REF!</definedName>
    <definedName name="Tra_lÆn">#REF!</definedName>
    <definedName name="Tra_lÆn_20" localSheetId="15">#REF!</definedName>
    <definedName name="Tra_lÆn_20" localSheetId="17">#REF!</definedName>
    <definedName name="Tra_lÆn_20">#REF!</definedName>
    <definedName name="Tra_lÆn_28" localSheetId="15">#REF!</definedName>
    <definedName name="Tra_lÆn_28" localSheetId="17">#REF!</definedName>
    <definedName name="Tra_lÆn_28">#REF!</definedName>
    <definedName name="Tra_phan_tram" localSheetId="15">#REF!</definedName>
    <definedName name="Tra_phan_tram" localSheetId="17">#REF!</definedName>
    <definedName name="Tra_phan_tram">#REF!</definedName>
    <definedName name="Tra_phan_tram_28" localSheetId="15">#REF!</definedName>
    <definedName name="Tra_phan_tram_28" localSheetId="17">#REF!</definedName>
    <definedName name="Tra_phan_tram_28">#REF!</definedName>
    <definedName name="Tra_ten_cong" localSheetId="15">#REF!</definedName>
    <definedName name="Tra_ten_cong" localSheetId="16">#REF!</definedName>
    <definedName name="Tra_ten_cong" localSheetId="17">#REF!</definedName>
    <definedName name="Tra_ten_cong" localSheetId="14">#REF!</definedName>
    <definedName name="Tra_ten_cong">#REF!</definedName>
    <definedName name="Tra_ten_cong_20" localSheetId="15">#REF!</definedName>
    <definedName name="Tra_ten_cong_20" localSheetId="17">#REF!</definedName>
    <definedName name="Tra_ten_cong_20">#REF!</definedName>
    <definedName name="Tra_ten_cong_28" localSheetId="15">#REF!</definedName>
    <definedName name="Tra_ten_cong_28" localSheetId="17">#REF!</definedName>
    <definedName name="Tra_ten_cong_28">#REF!</definedName>
    <definedName name="Tra_tim_hang_mucPT_trung" localSheetId="15">#REF!</definedName>
    <definedName name="Tra_tim_hang_mucPT_trung" localSheetId="16">#REF!</definedName>
    <definedName name="Tra_tim_hang_mucPT_trung" localSheetId="17">#REF!</definedName>
    <definedName name="Tra_tim_hang_mucPT_trung" localSheetId="14">#REF!</definedName>
    <definedName name="Tra_tim_hang_mucPT_trung" localSheetId="19">#REF!</definedName>
    <definedName name="Tra_tim_hang_mucPT_trung" localSheetId="20">#REF!</definedName>
    <definedName name="Tra_tim_hang_mucPT_trung">#REF!</definedName>
    <definedName name="Tra_tim_hang_mucPT_trung_20" localSheetId="15">#REF!</definedName>
    <definedName name="Tra_tim_hang_mucPT_trung_20" localSheetId="17">#REF!</definedName>
    <definedName name="Tra_tim_hang_mucPT_trung_20">#REF!</definedName>
    <definedName name="Tra_TL" localSheetId="15">#REF!</definedName>
    <definedName name="Tra_TL" localSheetId="16">#REF!</definedName>
    <definedName name="Tra_TL" localSheetId="17">#REF!</definedName>
    <definedName name="Tra_TL" localSheetId="14">#REF!</definedName>
    <definedName name="Tra_TL" localSheetId="19">#REF!</definedName>
    <definedName name="Tra_TL" localSheetId="20">#REF!</definedName>
    <definedName name="Tra_TL">#REF!</definedName>
    <definedName name="Tra_TL_20" localSheetId="15">#REF!</definedName>
    <definedName name="Tra_TL_20" localSheetId="17">#REF!</definedName>
    <definedName name="Tra_TL_20">#REF!</definedName>
    <definedName name="Tra_TT" localSheetId="15">#REF!</definedName>
    <definedName name="Tra_TT" localSheetId="17">#REF!</definedName>
    <definedName name="Tra_TT">#REF!</definedName>
    <definedName name="Tra_ty_le" localSheetId="15">#REF!</definedName>
    <definedName name="Tra_ty_le" localSheetId="17">#REF!</definedName>
    <definedName name="Tra_ty_le">#REF!</definedName>
    <definedName name="Tra_ty_le_20" localSheetId="15">#REF!</definedName>
    <definedName name="Tra_ty_le_20" localSheetId="17">#REF!</definedName>
    <definedName name="Tra_ty_le_20">#REF!</definedName>
    <definedName name="Tra_ty_le_28" localSheetId="15">#REF!</definedName>
    <definedName name="Tra_ty_le_28" localSheetId="17">#REF!</definedName>
    <definedName name="Tra_ty_le_28">#REF!</definedName>
    <definedName name="Tra_ty_le2" localSheetId="15">#REF!</definedName>
    <definedName name="Tra_ty_le2" localSheetId="16">#REF!</definedName>
    <definedName name="Tra_ty_le2" localSheetId="17">#REF!</definedName>
    <definedName name="Tra_ty_le2" localSheetId="14">#REF!</definedName>
    <definedName name="Tra_ty_le2" localSheetId="19">#REF!</definedName>
    <definedName name="Tra_ty_le2" localSheetId="20">#REF!</definedName>
    <definedName name="Tra_ty_le2">#REF!</definedName>
    <definedName name="Tra_ty_le2_20" localSheetId="15">#REF!</definedName>
    <definedName name="Tra_ty_le2_20" localSheetId="17">#REF!</definedName>
    <definedName name="Tra_ty_le2_20">#REF!</definedName>
    <definedName name="Tra_ty_le3" localSheetId="15">#REF!</definedName>
    <definedName name="Tra_ty_le3" localSheetId="16">#REF!</definedName>
    <definedName name="Tra_ty_le3" localSheetId="17">#REF!</definedName>
    <definedName name="Tra_ty_le3" localSheetId="14">#REF!</definedName>
    <definedName name="Tra_ty_le3" localSheetId="19">#REF!</definedName>
    <definedName name="Tra_ty_le3" localSheetId="20">#REF!</definedName>
    <definedName name="Tra_ty_le3">#REF!</definedName>
    <definedName name="Tra_ty_le3_20" localSheetId="15">#REF!</definedName>
    <definedName name="Tra_ty_le3_20" localSheetId="17">#REF!</definedName>
    <definedName name="Tra_ty_le3_20">#REF!</definedName>
    <definedName name="Tra_ty_le4" localSheetId="15">#REF!</definedName>
    <definedName name="Tra_ty_le4" localSheetId="16">#REF!</definedName>
    <definedName name="Tra_ty_le4" localSheetId="17">#REF!</definedName>
    <definedName name="Tra_ty_le4" localSheetId="14">#REF!</definedName>
    <definedName name="Tra_ty_le4" localSheetId="19">#REF!</definedName>
    <definedName name="Tra_ty_le4" localSheetId="20">#REF!</definedName>
    <definedName name="Tra_ty_le4">#REF!</definedName>
    <definedName name="Tra_ty_le4_20" localSheetId="15">#REF!</definedName>
    <definedName name="Tra_ty_le4_20" localSheetId="17">#REF!</definedName>
    <definedName name="Tra_ty_le4_20">#REF!</definedName>
    <definedName name="Tra_ty_le5" localSheetId="15">#REF!</definedName>
    <definedName name="Tra_ty_le5" localSheetId="16">#REF!</definedName>
    <definedName name="Tra_ty_le5" localSheetId="17">#REF!</definedName>
    <definedName name="Tra_ty_le5" localSheetId="14">#REF!</definedName>
    <definedName name="Tra_ty_le5" localSheetId="19">#REF!</definedName>
    <definedName name="Tra_ty_le5" localSheetId="20">#REF!</definedName>
    <definedName name="Tra_ty_le5">#REF!</definedName>
    <definedName name="Tra_ty_le5_20" localSheetId="15">#REF!</definedName>
    <definedName name="Tra_ty_le5_20" localSheetId="17">#REF!</definedName>
    <definedName name="Tra_ty_le5_20">#REF!</definedName>
    <definedName name="TRA_VAT_LIEU" localSheetId="15">#REF!</definedName>
    <definedName name="TRA_VAT_LIEU" localSheetId="16">#REF!</definedName>
    <definedName name="TRA_VAT_LIEU" localSheetId="17">#REF!</definedName>
    <definedName name="TRA_VAT_LIEU" localSheetId="14">#REF!</definedName>
    <definedName name="TRA_VAT_LIEU" localSheetId="19">#REF!</definedName>
    <definedName name="TRA_VAT_LIEU" localSheetId="20">#REF!</definedName>
    <definedName name="TRA_VAT_LIEU">#REF!</definedName>
    <definedName name="TRA_VAT_LIEU_20" localSheetId="15">#REF!</definedName>
    <definedName name="TRA_VAT_LIEU_20" localSheetId="17">#REF!</definedName>
    <definedName name="TRA_VAT_LIEU_20">#REF!</definedName>
    <definedName name="TRA_VAT_LIEU_28" localSheetId="15">#REF!</definedName>
    <definedName name="TRA_VAT_LIEU_28" localSheetId="17">#REF!</definedName>
    <definedName name="TRA_VAT_LIEU_28">#REF!</definedName>
    <definedName name="Tra_vat_lieu_duyet" localSheetId="15">#REF!</definedName>
    <definedName name="Tra_vat_lieu_duyet" localSheetId="17">#REF!</definedName>
    <definedName name="Tra_vat_lieu_duyet">#REF!</definedName>
    <definedName name="tra_vat_lieu1" localSheetId="15">#REF!</definedName>
    <definedName name="tra_vat_lieu1" localSheetId="17">#REF!</definedName>
    <definedName name="tra_vat_lieu1">#REF!</definedName>
    <definedName name="TRA_VL" localSheetId="15">#REF!</definedName>
    <definedName name="TRA_VL" localSheetId="16">#REF!</definedName>
    <definedName name="TRA_VL" localSheetId="17">#REF!</definedName>
    <definedName name="TRA_VL" localSheetId="14">#REF!</definedName>
    <definedName name="TRA_VL" localSheetId="19">#REF!</definedName>
    <definedName name="TRA_VL" localSheetId="20">#REF!</definedName>
    <definedName name="TRA_VL">#REF!</definedName>
    <definedName name="tra_VL_1" localSheetId="15">#REF!</definedName>
    <definedName name="tra_VL_1" localSheetId="17">#REF!</definedName>
    <definedName name="tra_VL_1">#REF!</definedName>
    <definedName name="Tra_xl_BTN" localSheetId="15">#REF!</definedName>
    <definedName name="Tra_xl_BTN" localSheetId="17">#REF!</definedName>
    <definedName name="Tra_xl_BTN">#REF!</definedName>
    <definedName name="Tra_xl_BTN_20" localSheetId="15">#REF!</definedName>
    <definedName name="Tra_xl_BTN_20" localSheetId="17">#REF!</definedName>
    <definedName name="Tra_xl_BTN_20">#REF!</definedName>
    <definedName name="Tra_xl_BTN_28" localSheetId="15">#REF!</definedName>
    <definedName name="Tra_xl_BTN_28" localSheetId="17">#REF!</definedName>
    <definedName name="Tra_xl_BTN_28">#REF!</definedName>
    <definedName name="tra_xlbtn" localSheetId="15">#REF!</definedName>
    <definedName name="tra_xlbtn" localSheetId="17">#REF!</definedName>
    <definedName name="tra_xlbtn">#REF!</definedName>
    <definedName name="tra_xlbtn_20" localSheetId="15">#REF!</definedName>
    <definedName name="tra_xlbtn_20" localSheetId="17">#REF!</definedName>
    <definedName name="tra_xlbtn_20">#REF!</definedName>
    <definedName name="tra_xlbtn_28" localSheetId="15">#REF!</definedName>
    <definedName name="tra_xlbtn_28" localSheetId="17">#REF!</definedName>
    <definedName name="tra_xlbtn_28">#REF!</definedName>
    <definedName name="traA103" localSheetId="15">#REF!</definedName>
    <definedName name="traA103" localSheetId="17">#REF!</definedName>
    <definedName name="traA103">#REF!</definedName>
    <definedName name="trab" localSheetId="15">#REF!</definedName>
    <definedName name="trab" localSheetId="17">#REF!</definedName>
    <definedName name="trab">#REF!</definedName>
    <definedName name="trabtn" localSheetId="15">#REF!</definedName>
    <definedName name="trabtn" localSheetId="17">#REF!</definedName>
    <definedName name="trabtn">#REF!</definedName>
    <definedName name="trabtn_20" localSheetId="15">#REF!</definedName>
    <definedName name="trabtn_20" localSheetId="17">#REF!</definedName>
    <definedName name="trabtn_20">#REF!</definedName>
    <definedName name="trabtn_28" localSheetId="15">#REF!</definedName>
    <definedName name="trabtn_28" localSheetId="17">#REF!</definedName>
    <definedName name="trabtn_28">#REF!</definedName>
    <definedName name="TraDAH_H" localSheetId="15">#REF!</definedName>
    <definedName name="TraDAH_H" localSheetId="17">#REF!</definedName>
    <definedName name="TraDAH_H">#REF!</definedName>
    <definedName name="TraDAH_H_20" localSheetId="15">#REF!</definedName>
    <definedName name="TraDAH_H_20" localSheetId="17">#REF!</definedName>
    <definedName name="TraDAH_H_20">#REF!</definedName>
    <definedName name="TraDAH_H_28" localSheetId="15">#REF!</definedName>
    <definedName name="TraDAH_H_28" localSheetId="17">#REF!</definedName>
    <definedName name="TraDAH_H_28">#REF!</definedName>
    <definedName name="TRADE2" localSheetId="15">#REF!</definedName>
    <definedName name="TRADE2" localSheetId="16">#REF!</definedName>
    <definedName name="TRADE2" localSheetId="17">#REF!</definedName>
    <definedName name="TRADE2" localSheetId="14">#REF!</definedName>
    <definedName name="TRADE2" localSheetId="19">#REF!</definedName>
    <definedName name="TRADE2" localSheetId="20">#REF!</definedName>
    <definedName name="TRADE2">#REF!</definedName>
    <definedName name="TRADE2_26" localSheetId="15">#REF!</definedName>
    <definedName name="TRADE2_26" localSheetId="17">#REF!</definedName>
    <definedName name="TRADE2_26">#REF!</definedName>
    <definedName name="TRADE2_28" localSheetId="15">#REF!</definedName>
    <definedName name="TRADE2_28" localSheetId="17">#REF!</definedName>
    <definedName name="TRADE2_28">#REF!</definedName>
    <definedName name="TRADE2_3">"$#REF!.$F$36:$H$38"</definedName>
    <definedName name="tragiacuoc" localSheetId="15">#REF!</definedName>
    <definedName name="tragiacuoc" localSheetId="17">#REF!</definedName>
    <definedName name="tragiacuoc">#REF!</definedName>
    <definedName name="tragiacuoc_20" localSheetId="15">#REF!</definedName>
    <definedName name="tragiacuoc_20" localSheetId="17">#REF!</definedName>
    <definedName name="tragiacuoc_20">#REF!</definedName>
    <definedName name="tragiacuoc_28" localSheetId="15">#REF!</definedName>
    <definedName name="tragiacuoc_28" localSheetId="17">#REF!</definedName>
    <definedName name="tragiacuoc_28">#REF!</definedName>
    <definedName name="TRAM">#N/A</definedName>
    <definedName name="tram_28" localSheetId="15">#REF!</definedName>
    <definedName name="tram_28" localSheetId="17">#REF!</definedName>
    <definedName name="tram_28">#REF!</definedName>
    <definedName name="tram100">NA()</definedName>
    <definedName name="tram100_26" localSheetId="15">#REF!</definedName>
    <definedName name="tram100_26" localSheetId="17">#REF!</definedName>
    <definedName name="tram100_26">#REF!</definedName>
    <definedName name="tram100_28" localSheetId="15">#REF!</definedName>
    <definedName name="tram100_28" localSheetId="17">#REF!</definedName>
    <definedName name="tram100_28">#REF!</definedName>
    <definedName name="tram100_3">NA()</definedName>
    <definedName name="tram1x25">NA()</definedName>
    <definedName name="tram1x25_26" localSheetId="15">#REF!</definedName>
    <definedName name="tram1x25_26" localSheetId="17">#REF!</definedName>
    <definedName name="tram1x25_26">#REF!</definedName>
    <definedName name="tram1x25_28" localSheetId="15">#REF!</definedName>
    <definedName name="tram1x25_28" localSheetId="17">#REF!</definedName>
    <definedName name="tram1x25_28">#REF!</definedName>
    <definedName name="tram1x25_3">NA()</definedName>
    <definedName name="tram20" localSheetId="15">#REF!</definedName>
    <definedName name="tram20" localSheetId="17">#REF!</definedName>
    <definedName name="tram20">#REF!</definedName>
    <definedName name="tram22" localSheetId="15">#REF!</definedName>
    <definedName name="tram22" localSheetId="17">#REF!</definedName>
    <definedName name="tram22">#REF!</definedName>
    <definedName name="tram30" localSheetId="15">#REF!</definedName>
    <definedName name="tram30" localSheetId="17">#REF!</definedName>
    <definedName name="tram30">#REF!</definedName>
    <definedName name="tram30_20" localSheetId="15">#REF!</definedName>
    <definedName name="tram30_20" localSheetId="17">#REF!</definedName>
    <definedName name="tram30_20">#REF!</definedName>
    <definedName name="tram30_28" localSheetId="15">#REF!</definedName>
    <definedName name="tram30_28" localSheetId="17">#REF!</definedName>
    <definedName name="tram30_28">#REF!</definedName>
    <definedName name="tram45" localSheetId="15">#REF!</definedName>
    <definedName name="tram45" localSheetId="17">#REF!</definedName>
    <definedName name="tram45">#REF!</definedName>
    <definedName name="tram45_20" localSheetId="15">#REF!</definedName>
    <definedName name="tram45_20" localSheetId="17">#REF!</definedName>
    <definedName name="tram45_20">#REF!</definedName>
    <definedName name="tram45_28" localSheetId="15">#REF!</definedName>
    <definedName name="tram45_28" localSheetId="17">#REF!</definedName>
    <definedName name="tram45_28">#REF!</definedName>
    <definedName name="tram60" localSheetId="15">#REF!</definedName>
    <definedName name="tram60" localSheetId="17">#REF!</definedName>
    <definedName name="tram60">#REF!</definedName>
    <definedName name="tram60_20" localSheetId="15">#REF!</definedName>
    <definedName name="tram60_20" localSheetId="17">#REF!</definedName>
    <definedName name="tram60_20">#REF!</definedName>
    <definedName name="tram60_28" localSheetId="15">#REF!</definedName>
    <definedName name="tram60_28" localSheetId="17">#REF!</definedName>
    <definedName name="tram60_28">#REF!</definedName>
    <definedName name="tram80" localSheetId="15">#REF!</definedName>
    <definedName name="tram80" localSheetId="17">#REF!</definedName>
    <definedName name="tram80">#REF!</definedName>
    <definedName name="tram80_20" localSheetId="15">#REF!</definedName>
    <definedName name="tram80_20" localSheetId="17">#REF!</definedName>
    <definedName name="tram80_20">#REF!</definedName>
    <definedName name="tram80_28" localSheetId="15">#REF!</definedName>
    <definedName name="tram80_28" localSheetId="17">#REF!</definedName>
    <definedName name="tram80_28">#REF!</definedName>
    <definedName name="tramAC80" localSheetId="15">#REF!</definedName>
    <definedName name="tramAC80" localSheetId="17">#REF!</definedName>
    <definedName name="tramAC80">#REF!</definedName>
    <definedName name="tramatcong1" localSheetId="15">#REF!</definedName>
    <definedName name="tramatcong1" localSheetId="17">#REF!</definedName>
    <definedName name="tramatcong1">#REF!</definedName>
    <definedName name="tramatcong2" localSheetId="15">#REF!</definedName>
    <definedName name="tramatcong2" localSheetId="17">#REF!</definedName>
    <definedName name="tramatcong2">#REF!</definedName>
    <definedName name="trambitum" localSheetId="15">#REF!</definedName>
    <definedName name="trambitum" localSheetId="17">#REF!</definedName>
    <definedName name="trambitum">#REF!</definedName>
    <definedName name="trambitum_20" localSheetId="15">#REF!</definedName>
    <definedName name="trambitum_20" localSheetId="17">#REF!</definedName>
    <definedName name="trambitum_20">#REF!</definedName>
    <definedName name="trambitum_28" localSheetId="15">#REF!</definedName>
    <definedName name="trambitum_28" localSheetId="17">#REF!</definedName>
    <definedName name="trambitum_28">#REF!</definedName>
    <definedName name="trambt60" localSheetId="15">#REF!</definedName>
    <definedName name="trambt60" localSheetId="17">#REF!</definedName>
    <definedName name="trambt60">#REF!</definedName>
    <definedName name="trambt60_20" localSheetId="15">#REF!</definedName>
    <definedName name="trambt60_20" localSheetId="17">#REF!</definedName>
    <definedName name="trambt60_20">#REF!</definedName>
    <definedName name="trambt60_28" localSheetId="15">#REF!</definedName>
    <definedName name="trambt60_28" localSheetId="17">#REF!</definedName>
    <definedName name="trambt60_28">#REF!</definedName>
    <definedName name="tranhietdo" localSheetId="15">#REF!</definedName>
    <definedName name="tranhietdo" localSheetId="17">#REF!</definedName>
    <definedName name="tranhietdo">#REF!</definedName>
    <definedName name="TRANSFORMER">NA()</definedName>
    <definedName name="TRANSFORMER_26" localSheetId="15">#REF!</definedName>
    <definedName name="TRANSFORMER_26" localSheetId="17">#REF!</definedName>
    <definedName name="TRANSFORMER_26">#REF!</definedName>
    <definedName name="TRANSFORMER_28" localSheetId="15">#REF!</definedName>
    <definedName name="TRANSFORMER_28" localSheetId="17">#REF!</definedName>
    <definedName name="TRANSFORMER_28">#REF!</definedName>
    <definedName name="TRANSFORMER_3">NA()</definedName>
    <definedName name="TraQ" localSheetId="15">#REF!</definedName>
    <definedName name="TraQ" localSheetId="17">#REF!</definedName>
    <definedName name="TraQ">#REF!</definedName>
    <definedName name="TRaRu">NA()</definedName>
    <definedName name="TRaRu_26" localSheetId="15">#REF!</definedName>
    <definedName name="TRaRu_26" localSheetId="17">#REF!</definedName>
    <definedName name="TRaRu_26">#REF!</definedName>
    <definedName name="TRaRu_28" localSheetId="15">#REF!</definedName>
    <definedName name="TRaRu_28" localSheetId="17">#REF!</definedName>
    <definedName name="TRaRu_28">#REF!</definedName>
    <definedName name="TraTH" localSheetId="15">#REF!</definedName>
    <definedName name="TraTH" localSheetId="17">#REF!</definedName>
    <definedName name="TraTH">#REF!</definedName>
    <definedName name="Trave" localSheetId="15">#REF!</definedName>
    <definedName name="Trave" localSheetId="17">#REF!</definedName>
    <definedName name="Trave">#REF!</definedName>
    <definedName name="TRAvH" localSheetId="15">#REF!</definedName>
    <definedName name="TRAvH" localSheetId="16">#REF!</definedName>
    <definedName name="TRAvH" localSheetId="17">#REF!</definedName>
    <definedName name="TRAvH" localSheetId="14">#REF!</definedName>
    <definedName name="TRAvH" localSheetId="19">#REF!</definedName>
    <definedName name="TRAvH" localSheetId="20">#REF!</definedName>
    <definedName name="TRAvH">#REF!</definedName>
    <definedName name="TRAvH_20" localSheetId="15">#REF!</definedName>
    <definedName name="TRAvH_20" localSheetId="17">#REF!</definedName>
    <definedName name="TRAvH_20">#REF!</definedName>
    <definedName name="TRAvH_28" localSheetId="15">#REF!</definedName>
    <definedName name="TRAvH_28" localSheetId="17">#REF!</definedName>
    <definedName name="TRAvH_28">#REF!</definedName>
    <definedName name="TRAVL" localSheetId="15">#REF!</definedName>
    <definedName name="TRAVL" localSheetId="16">#REF!</definedName>
    <definedName name="TRAVL" localSheetId="17">#REF!</definedName>
    <definedName name="TRAVL" localSheetId="14">#REF!</definedName>
    <definedName name="TRAVL" localSheetId="19">#REF!</definedName>
    <definedName name="TRAVL" localSheetId="20">#REF!</definedName>
    <definedName name="TRAVL">#REF!</definedName>
    <definedName name="TRAVL_20" localSheetId="15">#REF!</definedName>
    <definedName name="TRAVL_20" localSheetId="17">#REF!</definedName>
    <definedName name="TRAVL_20">#REF!</definedName>
    <definedName name="TRAVL_28" localSheetId="15">#REF!</definedName>
    <definedName name="TRAVL_28" localSheetId="17">#REF!</definedName>
    <definedName name="TRAVL_28">#REF!</definedName>
    <definedName name="trc">NA()</definedName>
    <definedName name="trc_26" localSheetId="15">#REF!</definedName>
    <definedName name="trc_26" localSheetId="17">#REF!</definedName>
    <definedName name="trc_26">#REF!</definedName>
    <definedName name="trc_28" localSheetId="15">#REF!</definedName>
    <definedName name="trc_28" localSheetId="17">#REF!</definedName>
    <definedName name="trc_28">#REF!</definedName>
    <definedName name="trc_3">NA()</definedName>
    <definedName name="TrÇn_V_n_Minh" localSheetId="15">#REF!</definedName>
    <definedName name="TrÇn_V_n_Minh" localSheetId="17">#REF!</definedName>
    <definedName name="TrÇn_V_n_Minh">#REF!</definedName>
    <definedName name="tre" localSheetId="15">#REF!</definedName>
    <definedName name="tre" localSheetId="17">#REF!</definedName>
    <definedName name="tre">#REF!</definedName>
    <definedName name="tre_28" localSheetId="15">#REF!</definedName>
    <definedName name="tre_28" localSheetId="17">#REF!</definedName>
    <definedName name="tre_28">#REF!</definedName>
    <definedName name="treoducbt" localSheetId="15">#REF!</definedName>
    <definedName name="treoducbt" localSheetId="17">#REF!</definedName>
    <definedName name="treoducbt">#REF!</definedName>
    <definedName name="treoducbt_20" localSheetId="15">#REF!</definedName>
    <definedName name="treoducbt_20" localSheetId="17">#REF!</definedName>
    <definedName name="treoducbt_20">#REF!</definedName>
    <definedName name="treoducbt_28" localSheetId="15">#REF!</definedName>
    <definedName name="treoducbt_28" localSheetId="17">#REF!</definedName>
    <definedName name="treoducbt_28">#REF!</definedName>
    <definedName name="trigianhapthan" localSheetId="15">#REF!</definedName>
    <definedName name="trigianhapthan" localSheetId="16">#REF!</definedName>
    <definedName name="trigianhapthan" localSheetId="17">#REF!</definedName>
    <definedName name="trigianhapthan" localSheetId="14">#REF!</definedName>
    <definedName name="trigianhapthan" localSheetId="20">#REF!</definedName>
    <definedName name="trigianhapthan">#REF!</definedName>
    <definedName name="trigiaxuatthan" localSheetId="15">#REF!</definedName>
    <definedName name="trigiaxuatthan" localSheetId="16">#REF!</definedName>
    <definedName name="trigiaxuatthan" localSheetId="17">#REF!</definedName>
    <definedName name="trigiaxuatthan" localSheetId="14">#REF!</definedName>
    <definedName name="trigiaxuatthan" localSheetId="20">#REF!</definedName>
    <definedName name="trigiaxuatthan">#REF!</definedName>
    <definedName name="TRÒ_GIAÙ" localSheetId="15">#REF!</definedName>
    <definedName name="TRÒ_GIAÙ" localSheetId="17">#REF!</definedName>
    <definedName name="TRÒ_GIAÙ">#REF!</definedName>
    <definedName name="TRÒ_GIAÙ__VAT_" localSheetId="15">#REF!</definedName>
    <definedName name="TRÒ_GIAÙ__VAT_" localSheetId="17">#REF!</definedName>
    <definedName name="TRÒ_GIAÙ__VAT_">#REF!</definedName>
    <definedName name="Trô_P1" localSheetId="15">#REF!</definedName>
    <definedName name="Trô_P1" localSheetId="16">#REF!</definedName>
    <definedName name="Trô_P1" localSheetId="17">#REF!</definedName>
    <definedName name="Trô_P1" localSheetId="14">#REF!</definedName>
    <definedName name="Trô_P1">#REF!</definedName>
    <definedName name="Trô_P1_20" localSheetId="15">#REF!</definedName>
    <definedName name="Trô_P1_20" localSheetId="17">#REF!</definedName>
    <definedName name="Trô_P1_20">#REF!</definedName>
    <definedName name="Trô_P1_28" localSheetId="15">#REF!</definedName>
    <definedName name="Trô_P1_28" localSheetId="17">#REF!</definedName>
    <definedName name="Trô_P1_28">#REF!</definedName>
    <definedName name="Trô_P10" localSheetId="15">#REF!</definedName>
    <definedName name="Trô_P10" localSheetId="16">#REF!</definedName>
    <definedName name="Trô_P10" localSheetId="17">#REF!</definedName>
    <definedName name="Trô_P10" localSheetId="14">#REF!</definedName>
    <definedName name="Trô_P10">#REF!</definedName>
    <definedName name="Trô_P10_20" localSheetId="15">#REF!</definedName>
    <definedName name="Trô_P10_20" localSheetId="17">#REF!</definedName>
    <definedName name="Trô_P10_20">#REF!</definedName>
    <definedName name="Trô_P10_28" localSheetId="15">#REF!</definedName>
    <definedName name="Trô_P10_28" localSheetId="17">#REF!</definedName>
    <definedName name="Trô_P10_28">#REF!</definedName>
    <definedName name="Trô_P11" localSheetId="15">#REF!</definedName>
    <definedName name="Trô_P11" localSheetId="16">#REF!</definedName>
    <definedName name="Trô_P11" localSheetId="17">#REF!</definedName>
    <definedName name="Trô_P11" localSheetId="14">#REF!</definedName>
    <definedName name="Trô_P11">#REF!</definedName>
    <definedName name="Trô_P11_20" localSheetId="15">#REF!</definedName>
    <definedName name="Trô_P11_20" localSheetId="17">#REF!</definedName>
    <definedName name="Trô_P11_20">#REF!</definedName>
    <definedName name="Trô_P11_28" localSheetId="15">#REF!</definedName>
    <definedName name="Trô_P11_28" localSheetId="17">#REF!</definedName>
    <definedName name="Trô_P11_28">#REF!</definedName>
    <definedName name="Trô_P2" localSheetId="15">#REF!</definedName>
    <definedName name="Trô_P2" localSheetId="16">#REF!</definedName>
    <definedName name="Trô_P2" localSheetId="17">#REF!</definedName>
    <definedName name="Trô_P2" localSheetId="14">#REF!</definedName>
    <definedName name="Trô_P2">#REF!</definedName>
    <definedName name="Trô_P2_20" localSheetId="15">#REF!</definedName>
    <definedName name="Trô_P2_20" localSheetId="17">#REF!</definedName>
    <definedName name="Trô_P2_20">#REF!</definedName>
    <definedName name="Trô_P2_28" localSheetId="15">#REF!</definedName>
    <definedName name="Trô_P2_28" localSheetId="17">#REF!</definedName>
    <definedName name="Trô_P2_28">#REF!</definedName>
    <definedName name="Trô_P3" localSheetId="15">#REF!</definedName>
    <definedName name="Trô_P3" localSheetId="16">#REF!</definedName>
    <definedName name="Trô_P3" localSheetId="17">#REF!</definedName>
    <definedName name="Trô_P3" localSheetId="14">#REF!</definedName>
    <definedName name="Trô_P3">#REF!</definedName>
    <definedName name="Trô_P3_20" localSheetId="15">#REF!</definedName>
    <definedName name="Trô_P3_20" localSheetId="17">#REF!</definedName>
    <definedName name="Trô_P3_20">#REF!</definedName>
    <definedName name="Trô_P3_28" localSheetId="15">#REF!</definedName>
    <definedName name="Trô_P3_28" localSheetId="17">#REF!</definedName>
    <definedName name="Trô_P3_28">#REF!</definedName>
    <definedName name="Trô_P4" localSheetId="15">#REF!</definedName>
    <definedName name="Trô_P4" localSheetId="16">#REF!</definedName>
    <definedName name="Trô_P4" localSheetId="17">#REF!</definedName>
    <definedName name="Trô_P4" localSheetId="14">#REF!</definedName>
    <definedName name="Trô_P4">#REF!</definedName>
    <definedName name="Trô_P4_20" localSheetId="15">#REF!</definedName>
    <definedName name="Trô_P4_20" localSheetId="17">#REF!</definedName>
    <definedName name="Trô_P4_20">#REF!</definedName>
    <definedName name="Trô_P4_28" localSheetId="15">#REF!</definedName>
    <definedName name="Trô_P4_28" localSheetId="17">#REF!</definedName>
    <definedName name="Trô_P4_28">#REF!</definedName>
    <definedName name="Trô_P5" localSheetId="15">#REF!</definedName>
    <definedName name="Trô_P5" localSheetId="16">#REF!</definedName>
    <definedName name="Trô_P5" localSheetId="17">#REF!</definedName>
    <definedName name="Trô_P5" localSheetId="14">#REF!</definedName>
    <definedName name="Trô_P5">#REF!</definedName>
    <definedName name="Trô_P5_20" localSheetId="15">#REF!</definedName>
    <definedName name="Trô_P5_20" localSheetId="17">#REF!</definedName>
    <definedName name="Trô_P5_20">#REF!</definedName>
    <definedName name="Trô_P5_28" localSheetId="15">#REF!</definedName>
    <definedName name="Trô_P5_28" localSheetId="17">#REF!</definedName>
    <definedName name="Trô_P5_28">#REF!</definedName>
    <definedName name="Trô_P6" localSheetId="15">#REF!</definedName>
    <definedName name="Trô_P6" localSheetId="16">#REF!</definedName>
    <definedName name="Trô_P6" localSheetId="17">#REF!</definedName>
    <definedName name="Trô_P6" localSheetId="14">#REF!</definedName>
    <definedName name="Trô_P6">#REF!</definedName>
    <definedName name="Trô_P6_20" localSheetId="15">#REF!</definedName>
    <definedName name="Trô_P6_20" localSheetId="17">#REF!</definedName>
    <definedName name="Trô_P6_20">#REF!</definedName>
    <definedName name="Trô_P6_28" localSheetId="15">#REF!</definedName>
    <definedName name="Trô_P6_28" localSheetId="17">#REF!</definedName>
    <definedName name="Trô_P6_28">#REF!</definedName>
    <definedName name="Trô_P7" localSheetId="15">#REF!</definedName>
    <definedName name="Trô_P7" localSheetId="16">#REF!</definedName>
    <definedName name="Trô_P7" localSheetId="17">#REF!</definedName>
    <definedName name="Trô_P7" localSheetId="14">#REF!</definedName>
    <definedName name="Trô_P7">#REF!</definedName>
    <definedName name="Trô_P7_20" localSheetId="15">#REF!</definedName>
    <definedName name="Trô_P7_20" localSheetId="17">#REF!</definedName>
    <definedName name="Trô_P7_20">#REF!</definedName>
    <definedName name="Trô_P7_28" localSheetId="15">#REF!</definedName>
    <definedName name="Trô_P7_28" localSheetId="17">#REF!</definedName>
    <definedName name="Trô_P7_28">#REF!</definedName>
    <definedName name="Trô_P8" localSheetId="15">#REF!</definedName>
    <definedName name="Trô_P8" localSheetId="16">#REF!</definedName>
    <definedName name="Trô_P8" localSheetId="17">#REF!</definedName>
    <definedName name="Trô_P8" localSheetId="14">#REF!</definedName>
    <definedName name="Trô_P8">#REF!</definedName>
    <definedName name="Trô_P8_20" localSheetId="15">#REF!</definedName>
    <definedName name="Trô_P8_20" localSheetId="17">#REF!</definedName>
    <definedName name="Trô_P8_20">#REF!</definedName>
    <definedName name="Trô_P8_28" localSheetId="15">#REF!</definedName>
    <definedName name="Trô_P8_28" localSheetId="17">#REF!</definedName>
    <definedName name="Trô_P8_28">#REF!</definedName>
    <definedName name="Trô_P9" localSheetId="15">#REF!</definedName>
    <definedName name="Trô_P9" localSheetId="16">#REF!</definedName>
    <definedName name="Trô_P9" localSheetId="17">#REF!</definedName>
    <definedName name="Trô_P9" localSheetId="14">#REF!</definedName>
    <definedName name="Trô_P9">#REF!</definedName>
    <definedName name="Trô_P9_20" localSheetId="15">#REF!</definedName>
    <definedName name="Trô_P9_20" localSheetId="17">#REF!</definedName>
    <definedName name="Trô_P9_20">#REF!</definedName>
    <definedName name="Trô_P9_28" localSheetId="15">#REF!</definedName>
    <definedName name="Trô_P9_28" localSheetId="17">#REF!</definedName>
    <definedName name="Trô_P9_28">#REF!</definedName>
    <definedName name="tron" localSheetId="15">#REF!</definedName>
    <definedName name="tron" localSheetId="17">#REF!</definedName>
    <definedName name="tron">#REF!</definedName>
    <definedName name="tron_28" localSheetId="15">#REF!</definedName>
    <definedName name="tron_28" localSheetId="17">#REF!</definedName>
    <definedName name="tron_28">#REF!</definedName>
    <definedName name="tron250" localSheetId="15">#REF!</definedName>
    <definedName name="tron250" localSheetId="17">#REF!</definedName>
    <definedName name="tron250">#REF!</definedName>
    <definedName name="tron80" localSheetId="15">#REF!</definedName>
    <definedName name="tron80" localSheetId="17">#REF!</definedName>
    <definedName name="tron80">#REF!</definedName>
    <definedName name="tron80_28" localSheetId="15">#REF!</definedName>
    <definedName name="tron80_28" localSheetId="17">#REF!</definedName>
    <definedName name="tron80_28">#REF!</definedName>
    <definedName name="tronbentonit" localSheetId="15">#REF!</definedName>
    <definedName name="tronbentonit" localSheetId="17">#REF!</definedName>
    <definedName name="tronbentonit">#REF!</definedName>
    <definedName name="tronbentonit_20" localSheetId="15">#REF!</definedName>
    <definedName name="tronbentonit_20" localSheetId="17">#REF!</definedName>
    <definedName name="tronbentonit_20">#REF!</definedName>
    <definedName name="tronbentonit_28" localSheetId="15">#REF!</definedName>
    <definedName name="tronbentonit_28" localSheetId="17">#REF!</definedName>
    <definedName name="tronbentonit_28">#REF!</definedName>
    <definedName name="tronbentonite" localSheetId="15">#REF!</definedName>
    <definedName name="tronbentonite" localSheetId="17">#REF!</definedName>
    <definedName name="tronbentonite">#REF!</definedName>
    <definedName name="tronbentonite_20" localSheetId="15">#REF!</definedName>
    <definedName name="tronbentonite_20" localSheetId="17">#REF!</definedName>
    <definedName name="tronbentonite_20">#REF!</definedName>
    <definedName name="tronbentonite_28" localSheetId="15">#REF!</definedName>
    <definedName name="tronbentonite_28" localSheetId="17">#REF!</definedName>
    <definedName name="tronbentonite_28">#REF!</definedName>
    <definedName name="tronbt250" localSheetId="15">#REF!</definedName>
    <definedName name="tronbt250" localSheetId="17">#REF!</definedName>
    <definedName name="tronbt250">#REF!</definedName>
    <definedName name="tronbt250_20" localSheetId="15">#REF!</definedName>
    <definedName name="tronbt250_20" localSheetId="17">#REF!</definedName>
    <definedName name="tronbt250_20">#REF!</definedName>
    <definedName name="tronbt250_28" localSheetId="15">#REF!</definedName>
    <definedName name="tronbt250_28" localSheetId="17">#REF!</definedName>
    <definedName name="tronbt250_28">#REF!</definedName>
    <definedName name="TronD10D18_1" localSheetId="15">#REF!</definedName>
    <definedName name="TronD10D18_1" localSheetId="17">#REF!</definedName>
    <definedName name="TronD10D18_1">#REF!</definedName>
    <definedName name="TronD10D18_2" localSheetId="15">#REF!</definedName>
    <definedName name="TronD10D18_2" localSheetId="17">#REF!</definedName>
    <definedName name="TronD10D18_2">#REF!</definedName>
    <definedName name="TronD10D18_20" localSheetId="15">#REF!</definedName>
    <definedName name="TronD10D18_20" localSheetId="17">#REF!</definedName>
    <definedName name="TronD10D18_20">#REF!</definedName>
    <definedName name="TronD10D18_25" localSheetId="15">#REF!</definedName>
    <definedName name="TronD10D18_25" localSheetId="17">#REF!</definedName>
    <definedName name="TronD10D18_25">#REF!</definedName>
    <definedName name="TronD10D18_26" localSheetId="15">#REF!</definedName>
    <definedName name="TronD10D18_26" localSheetId="17">#REF!</definedName>
    <definedName name="TronD10D18_26">#REF!</definedName>
    <definedName name="TronD10D18_28" localSheetId="15">#REF!</definedName>
    <definedName name="TronD10D18_28" localSheetId="17">#REF!</definedName>
    <definedName name="TronD10D18_28">#REF!</definedName>
    <definedName name="TronD10D18_3_1" localSheetId="15">#REF!</definedName>
    <definedName name="TronD10D18_3_1" localSheetId="17">#REF!</definedName>
    <definedName name="TronD10D18_3_1">#REF!</definedName>
    <definedName name="TronD10D18_3_2" localSheetId="15">#REF!</definedName>
    <definedName name="TronD10D18_3_2" localSheetId="17">#REF!</definedName>
    <definedName name="TronD10D18_3_2">#REF!</definedName>
    <definedName name="TronD10D18_3_20" localSheetId="15">#REF!</definedName>
    <definedName name="TronD10D18_3_20" localSheetId="17">#REF!</definedName>
    <definedName name="TronD10D18_3_20">#REF!</definedName>
    <definedName name="TronD10D18_3_25" localSheetId="15">#REF!</definedName>
    <definedName name="TronD10D18_3_25" localSheetId="17">#REF!</definedName>
    <definedName name="TronD10D18_3_25">#REF!</definedName>
    <definedName name="TronD6D8_1" localSheetId="15">#REF!</definedName>
    <definedName name="TronD6D8_1" localSheetId="17">#REF!</definedName>
    <definedName name="TronD6D8_1">#REF!</definedName>
    <definedName name="TronD6D8_2" localSheetId="15">#REF!</definedName>
    <definedName name="TronD6D8_2" localSheetId="17">#REF!</definedName>
    <definedName name="TronD6D8_2">#REF!</definedName>
    <definedName name="TronD6D8_20" localSheetId="15">#REF!</definedName>
    <definedName name="TronD6D8_20" localSheetId="17">#REF!</definedName>
    <definedName name="TronD6D8_20">#REF!</definedName>
    <definedName name="TronD6D8_25" localSheetId="15">#REF!</definedName>
    <definedName name="TronD6D8_25" localSheetId="17">#REF!</definedName>
    <definedName name="TronD6D8_25">#REF!</definedName>
    <definedName name="TronD6D8_26" localSheetId="15">#REF!</definedName>
    <definedName name="TronD6D8_26" localSheetId="17">#REF!</definedName>
    <definedName name="TronD6D8_26">#REF!</definedName>
    <definedName name="TronD6D8_28" localSheetId="15">#REF!</definedName>
    <definedName name="TronD6D8_28" localSheetId="17">#REF!</definedName>
    <definedName name="TronD6D8_28">#REF!</definedName>
    <definedName name="TronD6D8_3_1" localSheetId="15">#REF!</definedName>
    <definedName name="TronD6D8_3_1" localSheetId="17">#REF!</definedName>
    <definedName name="TronD6D8_3_1">#REF!</definedName>
    <definedName name="TronD6D8_3_2" localSheetId="15">#REF!</definedName>
    <definedName name="TronD6D8_3_2" localSheetId="17">#REF!</definedName>
    <definedName name="TronD6D8_3_2">#REF!</definedName>
    <definedName name="TronD6D8_3_20" localSheetId="15">#REF!</definedName>
    <definedName name="TronD6D8_3_20" localSheetId="17">#REF!</definedName>
    <definedName name="TronD6D8_3_20">#REF!</definedName>
    <definedName name="TronD6D8_3_25" localSheetId="15">#REF!</definedName>
    <definedName name="TronD6D8_3_25" localSheetId="17">#REF!</definedName>
    <definedName name="TronD6D8_3_25">#REF!</definedName>
    <definedName name="tronv80" localSheetId="15">#REF!</definedName>
    <definedName name="tronv80" localSheetId="17">#REF!</definedName>
    <definedName name="tronv80">#REF!</definedName>
    <definedName name="tronvua" localSheetId="15">#REF!</definedName>
    <definedName name="tronvua" localSheetId="17">#REF!</definedName>
    <definedName name="tronvua">#REF!</definedName>
    <definedName name="tronvua250" localSheetId="15">#REF!</definedName>
    <definedName name="tronvua250" localSheetId="17">#REF!</definedName>
    <definedName name="tronvua250">#REF!</definedName>
    <definedName name="tronvua250_20" localSheetId="15">#REF!</definedName>
    <definedName name="tronvua250_20" localSheetId="17">#REF!</definedName>
    <definedName name="tronvua250_20">#REF!</definedName>
    <definedName name="tronvua250_28" localSheetId="15">#REF!</definedName>
    <definedName name="tronvua250_28" localSheetId="17">#REF!</definedName>
    <definedName name="tronvua250_28">#REF!</definedName>
    <definedName name="tronvua80" localSheetId="15">#REF!</definedName>
    <definedName name="tronvua80" localSheetId="17">#REF!</definedName>
    <definedName name="tronvua80">#REF!</definedName>
    <definedName name="tronvua80_20" localSheetId="15">#REF!</definedName>
    <definedName name="tronvua80_20" localSheetId="17">#REF!</definedName>
    <definedName name="tronvua80_20">#REF!</definedName>
    <definedName name="tronvua80_28" localSheetId="15">#REF!</definedName>
    <definedName name="tronvua80_28" localSheetId="17">#REF!</definedName>
    <definedName name="tronvua80_28">#REF!</definedName>
    <definedName name="trt" localSheetId="15">#REF!</definedName>
    <definedName name="trt" localSheetId="17">#REF!</definedName>
    <definedName name="trt">#REF!</definedName>
    <definedName name="trt_20" localSheetId="15">#REF!</definedName>
    <definedName name="trt_20" localSheetId="17">#REF!</definedName>
    <definedName name="trt_20">#REF!</definedName>
    <definedName name="trt_28" localSheetId="15">#REF!</definedName>
    <definedName name="trt_28" localSheetId="17">#REF!</definedName>
    <definedName name="trt_28">#REF!</definedName>
    <definedName name="tru" localSheetId="15">#REF!</definedName>
    <definedName name="tru" localSheetId="17">#REF!</definedName>
    <definedName name="tru">#REF!</definedName>
    <definedName name="tru_28" localSheetId="15">#REF!</definedName>
    <definedName name="tru_28" localSheetId="17">#REF!</definedName>
    <definedName name="tru_28">#REF!</definedName>
    <definedName name="tru_can" localSheetId="15">#REF!</definedName>
    <definedName name="tru_can" localSheetId="17">#REF!</definedName>
    <definedName name="tru_can">#REF!</definedName>
    <definedName name="tru_can_20" localSheetId="15">#REF!</definedName>
    <definedName name="tru_can_20" localSheetId="17">#REF!</definedName>
    <definedName name="tru_can_20">#REF!</definedName>
    <definedName name="tru_can_28" localSheetId="15">#REF!</definedName>
    <definedName name="tru_can_28" localSheetId="17">#REF!</definedName>
    <definedName name="tru_can_28">#REF!</definedName>
    <definedName name="tru10mtc">NA()</definedName>
    <definedName name="tru10mtc_26" localSheetId="15">#REF!</definedName>
    <definedName name="tru10mtc_26" localSheetId="17">#REF!</definedName>
    <definedName name="tru10mtc_26">#REF!</definedName>
    <definedName name="tru10mtc_28" localSheetId="15">#REF!</definedName>
    <definedName name="tru10mtc_28" localSheetId="17">#REF!</definedName>
    <definedName name="tru10mtc_28">#REF!</definedName>
    <definedName name="Tru4_Bdien" localSheetId="15">#REF!</definedName>
    <definedName name="Tru4_Bdien" localSheetId="17">#REF!</definedName>
    <definedName name="Tru4_Bdien">#REF!</definedName>
    <definedName name="tru8mtc">NA()</definedName>
    <definedName name="tru8mtc_26" localSheetId="15">#REF!</definedName>
    <definedName name="tru8mtc_26" localSheetId="17">#REF!</definedName>
    <definedName name="tru8mtc_26">#REF!</definedName>
    <definedName name="tru8mtc_28" localSheetId="15">#REF!</definedName>
    <definedName name="tru8mtc_28" localSheetId="17">#REF!</definedName>
    <definedName name="tru8mtc_28">#REF!</definedName>
    <definedName name="trung" localSheetId="15" hidden="1">{"'Sheet1'!$L$16"}</definedName>
    <definedName name="trung" localSheetId="16" hidden="1">{"'Sheet1'!$L$16"}</definedName>
    <definedName name="trung" localSheetId="17" hidden="1">{"'Sheet1'!$L$16"}</definedName>
    <definedName name="trung" localSheetId="14" hidden="1">{"'Sheet1'!$L$16"}</definedName>
    <definedName name="trung" hidden="1">{"'Sheet1'!$L$16"}</definedName>
    <definedName name="trung_20" localSheetId="16">{"Thuxm2.xls","Sheet1"}</definedName>
    <definedName name="trung_20" localSheetId="17">{"Thuxm2.xls","Sheet1"}</definedName>
    <definedName name="trung_20">{"Thuxm2.xls","Sheet1"}</definedName>
    <definedName name="trung_22" localSheetId="16">{"Thuxm2.xls","Sheet1"}</definedName>
    <definedName name="trung_22" localSheetId="17">{"Thuxm2.xls","Sheet1"}</definedName>
    <definedName name="trung_22">{"Thuxm2.xls","Sheet1"}</definedName>
    <definedName name="trung_28" localSheetId="16">{"Thuxm2.xls","Sheet1"}</definedName>
    <definedName name="trung_28" localSheetId="17">{"Thuxm2.xls","Sheet1"}</definedName>
    <definedName name="trung_28">{"Thuxm2.xls","Sheet1"}</definedName>
    <definedName name="TruT10" localSheetId="15">#REF!</definedName>
    <definedName name="TruT10" localSheetId="17">#REF!</definedName>
    <definedName name="TruT10">#REF!</definedName>
    <definedName name="TruT2" localSheetId="15">#REF!</definedName>
    <definedName name="TruT2" localSheetId="17">#REF!</definedName>
    <definedName name="TruT2">#REF!</definedName>
    <definedName name="TruT3" localSheetId="15">#REF!</definedName>
    <definedName name="TruT3" localSheetId="17">#REF!</definedName>
    <definedName name="TruT3">#REF!</definedName>
    <definedName name="TruT5" localSheetId="15">#REF!</definedName>
    <definedName name="TruT5" localSheetId="17">#REF!</definedName>
    <definedName name="TruT5">#REF!</definedName>
    <definedName name="TruT6" localSheetId="15">#REF!</definedName>
    <definedName name="TruT6" localSheetId="17">#REF!</definedName>
    <definedName name="TruT6">#REF!</definedName>
    <definedName name="TruT7" localSheetId="15">#REF!</definedName>
    <definedName name="TruT7" localSheetId="17">#REF!</definedName>
    <definedName name="TruT7">#REF!</definedName>
    <definedName name="TruT8" localSheetId="15">#REF!</definedName>
    <definedName name="TruT8" localSheetId="17">#REF!</definedName>
    <definedName name="TruT8">#REF!</definedName>
    <definedName name="TruT9" localSheetId="15">#REF!</definedName>
    <definedName name="TruT9" localSheetId="17">#REF!</definedName>
    <definedName name="TruT9">#REF!</definedName>
    <definedName name="ts" localSheetId="15">#REF!</definedName>
    <definedName name="ts" localSheetId="17">#REF!</definedName>
    <definedName name="ts">#REF!</definedName>
    <definedName name="ts_20" localSheetId="15">#REF!</definedName>
    <definedName name="ts_20" localSheetId="17">#REF!</definedName>
    <definedName name="ts_20">#REF!</definedName>
    <definedName name="tsI" localSheetId="15">#REF!</definedName>
    <definedName name="tsI" localSheetId="17">#REF!</definedName>
    <definedName name="tsI">#REF!</definedName>
    <definedName name="tsI_20" localSheetId="15">#REF!</definedName>
    <definedName name="tsI_20" localSheetId="17">#REF!</definedName>
    <definedName name="tsI_20">#REF!</definedName>
    <definedName name="TT">#N/A</definedName>
    <definedName name="TT_1P" localSheetId="15">#REF!</definedName>
    <definedName name="TT_1P" localSheetId="16">#REF!</definedName>
    <definedName name="TT_1P" localSheetId="17">#REF!</definedName>
    <definedName name="TT_1P" localSheetId="14">#REF!</definedName>
    <definedName name="TT_1P" localSheetId="19">#REF!</definedName>
    <definedName name="TT_1P" localSheetId="20">#REF!</definedName>
    <definedName name="TT_1P">#REF!</definedName>
    <definedName name="TT_1P_26" localSheetId="15">#REF!</definedName>
    <definedName name="TT_1P_26" localSheetId="17">#REF!</definedName>
    <definedName name="TT_1P_26">#REF!</definedName>
    <definedName name="TT_1P_28" localSheetId="15">#REF!</definedName>
    <definedName name="TT_1P_28" localSheetId="17">#REF!</definedName>
    <definedName name="TT_1P_28">#REF!</definedName>
    <definedName name="TT_1P_3">"$#REF!.$E$4:$AH$18"</definedName>
    <definedName name="TT_3p" localSheetId="15">#REF!</definedName>
    <definedName name="TT_3p" localSheetId="16">#REF!</definedName>
    <definedName name="TT_3p" localSheetId="17">#REF!</definedName>
    <definedName name="TT_3p" localSheetId="14">#REF!</definedName>
    <definedName name="TT_3p" localSheetId="19">#REF!</definedName>
    <definedName name="TT_3p" localSheetId="20">#REF!</definedName>
    <definedName name="TT_3p">#REF!</definedName>
    <definedName name="TT_3p_26" localSheetId="15">#REF!</definedName>
    <definedName name="TT_3p_26" localSheetId="17">#REF!</definedName>
    <definedName name="TT_3p_26">#REF!</definedName>
    <definedName name="TT_3p_28" localSheetId="15">#REF!</definedName>
    <definedName name="TT_3p_28" localSheetId="17">#REF!</definedName>
    <definedName name="TT_3p_28">#REF!</definedName>
    <definedName name="TT_3p_3">"$#REF!.$E$4:$AG$15"</definedName>
    <definedName name="TT_cot" localSheetId="15">#REF!</definedName>
    <definedName name="TT_cot" localSheetId="17">#REF!</definedName>
    <definedName name="TT_cot">#REF!</definedName>
    <definedName name="tt10_20" localSheetId="15">#REF!</definedName>
    <definedName name="tt10_20" localSheetId="17">#REF!</definedName>
    <definedName name="tt10_20">#REF!</definedName>
    <definedName name="tt1pnc">NA()</definedName>
    <definedName name="tt1pnc_26" localSheetId="15">#REF!</definedName>
    <definedName name="tt1pnc_26" localSheetId="17">#REF!</definedName>
    <definedName name="tt1pnc_26">#REF!</definedName>
    <definedName name="tt1pnc_28" localSheetId="15">#REF!</definedName>
    <definedName name="tt1pnc_28" localSheetId="17">#REF!</definedName>
    <definedName name="tt1pnc_28">#REF!</definedName>
    <definedName name="tt1pnc_3">NA()</definedName>
    <definedName name="tt1pvl">NA()</definedName>
    <definedName name="tt1pvl_26" localSheetId="15">#REF!</definedName>
    <definedName name="tt1pvl_26" localSheetId="17">#REF!</definedName>
    <definedName name="tt1pvl_26">#REF!</definedName>
    <definedName name="tt1pvl_28" localSheetId="15">#REF!</definedName>
    <definedName name="tt1pvl_28" localSheetId="17">#REF!</definedName>
    <definedName name="tt1pvl_28">#REF!</definedName>
    <definedName name="tt1pvl_3">NA()</definedName>
    <definedName name="tt22_28" localSheetId="15">#REF!</definedName>
    <definedName name="tt22_28" localSheetId="17">#REF!</definedName>
    <definedName name="tt22_28">#REF!</definedName>
    <definedName name="tt3pnc">NA()</definedName>
    <definedName name="tt3pnc_26" localSheetId="15">#REF!</definedName>
    <definedName name="tt3pnc_26" localSheetId="17">#REF!</definedName>
    <definedName name="tt3pnc_26">#REF!</definedName>
    <definedName name="tt3pnc_28" localSheetId="15">#REF!</definedName>
    <definedName name="tt3pnc_28" localSheetId="17">#REF!</definedName>
    <definedName name="tt3pnc_28">#REF!</definedName>
    <definedName name="tt3pnc_3">NA()</definedName>
    <definedName name="tt3pvl">NA()</definedName>
    <definedName name="tt3pvl_26" localSheetId="15">#REF!</definedName>
    <definedName name="tt3pvl_26" localSheetId="17">#REF!</definedName>
    <definedName name="tt3pvl_26">#REF!</definedName>
    <definedName name="tt3pvl_28" localSheetId="15">#REF!</definedName>
    <definedName name="tt3pvl_28" localSheetId="17">#REF!</definedName>
    <definedName name="tt3pvl_28">#REF!</definedName>
    <definedName name="tt3pvl_3">NA()</definedName>
    <definedName name="tt6_20" localSheetId="15">#REF!</definedName>
    <definedName name="tt6_20" localSheetId="17">#REF!</definedName>
    <definedName name="tt6_20">#REF!</definedName>
    <definedName name="ttam" localSheetId="15">#REF!</definedName>
    <definedName name="ttam" localSheetId="17">#REF!</definedName>
    <definedName name="ttam">#REF!</definedName>
    <definedName name="ttao" localSheetId="15">#REF!</definedName>
    <definedName name="ttao" localSheetId="16">#REF!</definedName>
    <definedName name="ttao" localSheetId="17">#REF!</definedName>
    <definedName name="ttao" localSheetId="14">#REF!</definedName>
    <definedName name="ttao" localSheetId="20">#REF!</definedName>
    <definedName name="ttao">#REF!</definedName>
    <definedName name="ttao_20" localSheetId="15">#REF!</definedName>
    <definedName name="ttao_20" localSheetId="17">#REF!</definedName>
    <definedName name="ttao_20">#REF!</definedName>
    <definedName name="ttao_28" localSheetId="15">#REF!</definedName>
    <definedName name="ttao_28" localSheetId="17">#REF!</definedName>
    <definedName name="ttao_28">#REF!</definedName>
    <definedName name="ttbt" localSheetId="15">#REF!</definedName>
    <definedName name="ttbt" localSheetId="16">#REF!</definedName>
    <definedName name="ttbt" localSheetId="17">#REF!</definedName>
    <definedName name="ttbt" localSheetId="14">#REF!</definedName>
    <definedName name="ttbt" localSheetId="20">#REF!</definedName>
    <definedName name="ttbt">#REF!</definedName>
    <definedName name="ttc">1550</definedName>
    <definedName name="TTC_28" localSheetId="15">#REF!</definedName>
    <definedName name="TTC_28" localSheetId="17">#REF!</definedName>
    <definedName name="TTC_28">#REF!</definedName>
    <definedName name="TTCa" localSheetId="15">#REF!</definedName>
    <definedName name="TTCa" localSheetId="17">#REF!</definedName>
    <definedName name="TTCa">#REF!</definedName>
    <definedName name="TTCa_28" localSheetId="15">#REF!</definedName>
    <definedName name="TTCa_28" localSheetId="17">#REF!</definedName>
    <definedName name="TTCa_28">#REF!</definedName>
    <definedName name="TTCto" localSheetId="15">#REF!</definedName>
    <definedName name="TTCto" localSheetId="17">#REF!</definedName>
    <definedName name="TTCto">#REF!</definedName>
    <definedName name="TTCto_20" localSheetId="15">#REF!</definedName>
    <definedName name="TTCto_20" localSheetId="17">#REF!</definedName>
    <definedName name="TTCto_20">#REF!</definedName>
    <definedName name="TTCto_28" localSheetId="15">#REF!</definedName>
    <definedName name="TTCto_28" localSheetId="17">#REF!</definedName>
    <definedName name="TTCto_28">#REF!</definedName>
    <definedName name="ttd">1600</definedName>
    <definedName name="Ttd_20" localSheetId="15">#REF!</definedName>
    <definedName name="Ttd_20" localSheetId="17">#REF!</definedName>
    <definedName name="Ttd_20">#REF!</definedName>
    <definedName name="Ttd_28" localSheetId="15">#REF!</definedName>
    <definedName name="Ttd_28" localSheetId="17">#REF!</definedName>
    <definedName name="Ttd_28">#REF!</definedName>
    <definedName name="TTDD_28" localSheetId="15">#REF!+#REF!+#REF!</definedName>
    <definedName name="TTDD_28" localSheetId="17">#REF!+#REF!+#REF!</definedName>
    <definedName name="TTDD_28">#REF!+#REF!+#REF!</definedName>
    <definedName name="TTDD1P" localSheetId="15">#REF!</definedName>
    <definedName name="TTDD1P" localSheetId="17">#REF!</definedName>
    <definedName name="TTDD1P">#REF!</definedName>
    <definedName name="TTDD3P">NA()</definedName>
    <definedName name="TTDD3P_26" localSheetId="15">#REF!</definedName>
    <definedName name="TTDD3P_26" localSheetId="17">#REF!</definedName>
    <definedName name="TTDD3P_26">#REF!</definedName>
    <definedName name="TTDD3P_28" localSheetId="15">#REF!</definedName>
    <definedName name="TTDD3P_28" localSheetId="17">#REF!</definedName>
    <definedName name="TTDD3P_28">#REF!</definedName>
    <definedName name="ttdd3pct" localSheetId="15">#REF!</definedName>
    <definedName name="ttdd3pct" localSheetId="17">#REF!</definedName>
    <definedName name="ttdd3pct">#REF!</definedName>
    <definedName name="TTDDCT3p">NA()</definedName>
    <definedName name="TTDDCT3p_26" localSheetId="15">#REF!</definedName>
    <definedName name="TTDDCT3p_26" localSheetId="17">#REF!</definedName>
    <definedName name="TTDDCT3p_26">#REF!</definedName>
    <definedName name="TTDDCT3p_28" localSheetId="15">#REF!</definedName>
    <definedName name="TTDDCT3p_28" localSheetId="17">#REF!</definedName>
    <definedName name="TTDDCT3p_28">#REF!</definedName>
    <definedName name="TTDDCT3p_3">NA()</definedName>
    <definedName name="TTDKKH" localSheetId="15">#REF!</definedName>
    <definedName name="TTDKKH" localSheetId="17">#REF!</definedName>
    <definedName name="TTDKKH">#REF!</definedName>
    <definedName name="TTDZ" localSheetId="15">#REF!</definedName>
    <definedName name="TTDZ" localSheetId="17">#REF!</definedName>
    <definedName name="TTDZ">#REF!</definedName>
    <definedName name="TTDZ_20" localSheetId="15">#REF!</definedName>
    <definedName name="TTDZ_20" localSheetId="17">#REF!</definedName>
    <definedName name="TTDZ_20">#REF!</definedName>
    <definedName name="TTDZ_28" localSheetId="15">#REF!</definedName>
    <definedName name="TTDZ_28" localSheetId="17">#REF!</definedName>
    <definedName name="TTDZ_28">#REF!</definedName>
    <definedName name="TTDZ04" localSheetId="15">#REF!</definedName>
    <definedName name="TTDZ04" localSheetId="17">#REF!</definedName>
    <definedName name="TTDZ04">#REF!</definedName>
    <definedName name="TTDZ04_20" localSheetId="15">#REF!</definedName>
    <definedName name="TTDZ04_20" localSheetId="17">#REF!</definedName>
    <definedName name="TTDZ04_20">#REF!</definedName>
    <definedName name="TTDZ04_28" localSheetId="15">#REF!</definedName>
    <definedName name="TTDZ04_28" localSheetId="17">#REF!</definedName>
    <definedName name="TTDZ04_28">#REF!</definedName>
    <definedName name="TTDZ35" localSheetId="15">#REF!</definedName>
    <definedName name="TTDZ35" localSheetId="17">#REF!</definedName>
    <definedName name="TTDZ35">#REF!</definedName>
    <definedName name="TTDZ35_20" localSheetId="15">#REF!</definedName>
    <definedName name="TTDZ35_20" localSheetId="17">#REF!</definedName>
    <definedName name="TTDZ35_20">#REF!</definedName>
    <definedName name="TTDZ35_28" localSheetId="15">#REF!</definedName>
    <definedName name="TTDZ35_28" localSheetId="17">#REF!</definedName>
    <definedName name="TTDZ35_28">#REF!</definedName>
    <definedName name="tthi" localSheetId="15">#REF!</definedName>
    <definedName name="tthi" localSheetId="16">#REF!</definedName>
    <definedName name="tthi" localSheetId="17">#REF!</definedName>
    <definedName name="tthi" localSheetId="14">#REF!</definedName>
    <definedName name="tthi" localSheetId="19">#REF!</definedName>
    <definedName name="tthi" localSheetId="20">#REF!</definedName>
    <definedName name="tthi">#REF!</definedName>
    <definedName name="tthi_20" localSheetId="15">#REF!</definedName>
    <definedName name="tthi_20" localSheetId="17">#REF!</definedName>
    <definedName name="tthi_20">#REF!</definedName>
    <definedName name="ttinh" localSheetId="15">#REF!</definedName>
    <definedName name="ttinh" localSheetId="16">#REF!</definedName>
    <definedName name="ttinh" localSheetId="17">#REF!</definedName>
    <definedName name="ttinh" localSheetId="14">#REF!</definedName>
    <definedName name="ttinh" localSheetId="20">#REF!</definedName>
    <definedName name="ttinh">#REF!</definedName>
    <definedName name="ttinh_20" localSheetId="15">#REF!</definedName>
    <definedName name="ttinh_20" localSheetId="17">#REF!</definedName>
    <definedName name="ttinh_20">#REF!</definedName>
    <definedName name="TTK3p_28" localSheetId="15">#REF!</definedName>
    <definedName name="TTK3p_28" localSheetId="17">#REF!</definedName>
    <definedName name="TTK3p_28">#REF!</definedName>
    <definedName name="TTLo62_1" localSheetId="15">#REF!</definedName>
    <definedName name="TTLo62_1" localSheetId="17">#REF!</definedName>
    <definedName name="TTLo62_1">#REF!</definedName>
    <definedName name="TTLo62_2" localSheetId="15">#REF!</definedName>
    <definedName name="TTLo62_2" localSheetId="17">#REF!</definedName>
    <definedName name="TTLo62_2">#REF!</definedName>
    <definedName name="TTLo62_20" localSheetId="15">#REF!</definedName>
    <definedName name="TTLo62_20" localSheetId="17">#REF!</definedName>
    <definedName name="TTLo62_20">#REF!</definedName>
    <definedName name="TTLo62_25" localSheetId="15">#REF!</definedName>
    <definedName name="TTLo62_25" localSheetId="17">#REF!</definedName>
    <definedName name="TTLo62_25">#REF!</definedName>
    <definedName name="TTLo62_26" localSheetId="15">#REF!</definedName>
    <definedName name="TTLo62_26" localSheetId="17">#REF!</definedName>
    <definedName name="TTLo62_26">#REF!</definedName>
    <definedName name="TTLo62_28" localSheetId="15">#REF!</definedName>
    <definedName name="TTLo62_28" localSheetId="17">#REF!</definedName>
    <definedName name="TTLo62_28">#REF!</definedName>
    <definedName name="TTLo62_3_1" localSheetId="15">#REF!</definedName>
    <definedName name="TTLo62_3_1" localSheetId="17">#REF!</definedName>
    <definedName name="TTLo62_3_1">#REF!</definedName>
    <definedName name="TTLo62_3_2" localSheetId="15">#REF!</definedName>
    <definedName name="TTLo62_3_2" localSheetId="17">#REF!</definedName>
    <definedName name="TTLo62_3_2">#REF!</definedName>
    <definedName name="TTLo62_3_20" localSheetId="15">#REF!</definedName>
    <definedName name="TTLo62_3_20" localSheetId="17">#REF!</definedName>
    <definedName name="TTLo62_3_20">#REF!</definedName>
    <definedName name="TTLo62_3_25" localSheetId="15">#REF!</definedName>
    <definedName name="TTLo62_3_25" localSheetId="17">#REF!</definedName>
    <definedName name="TTLo62_3_25">#REF!</definedName>
    <definedName name="tto" localSheetId="15">#REF!</definedName>
    <definedName name="tto" localSheetId="17">#REF!</definedName>
    <definedName name="tto">#REF!</definedName>
    <definedName name="tto_20" localSheetId="15">#REF!</definedName>
    <definedName name="tto_20" localSheetId="17">#REF!</definedName>
    <definedName name="tto_20">#REF!</definedName>
    <definedName name="tto_28" localSheetId="15">#REF!</definedName>
    <definedName name="tto_28" localSheetId="17">#REF!</definedName>
    <definedName name="tto_28">#REF!</definedName>
    <definedName name="ttop" localSheetId="15">#REF!</definedName>
    <definedName name="ttop" localSheetId="17">#REF!</definedName>
    <definedName name="ttop">#REF!</definedName>
    <definedName name="ttop_20" localSheetId="15">#REF!</definedName>
    <definedName name="ttop_20" localSheetId="17">#REF!</definedName>
    <definedName name="ttop_20">#REF!</definedName>
    <definedName name="ttop_28" localSheetId="15">#REF!</definedName>
    <definedName name="ttop_28" localSheetId="17">#REF!</definedName>
    <definedName name="ttop_28">#REF!</definedName>
    <definedName name="ttoxtp" localSheetId="15">#REF!</definedName>
    <definedName name="ttoxtp" localSheetId="17">#REF!</definedName>
    <definedName name="ttoxtp">#REF!</definedName>
    <definedName name="ttoxtp_20" localSheetId="15">#REF!</definedName>
    <definedName name="ttoxtp_20" localSheetId="17">#REF!</definedName>
    <definedName name="ttoxtp_20">#REF!</definedName>
    <definedName name="ttoxtp_28" localSheetId="15">#REF!</definedName>
    <definedName name="ttoxtp_28" localSheetId="17">#REF!</definedName>
    <definedName name="ttoxtp_28">#REF!</definedName>
    <definedName name="TTPD" localSheetId="15">#REF!</definedName>
    <definedName name="TTPD" localSheetId="17">#REF!</definedName>
    <definedName name="TTPD">#REF!</definedName>
    <definedName name="TTPD_20" localSheetId="15">#REF!</definedName>
    <definedName name="TTPD_20" localSheetId="17">#REF!</definedName>
    <definedName name="TTPD_20">#REF!</definedName>
    <definedName name="TTPD_28" localSheetId="15">#REF!</definedName>
    <definedName name="TTPD_28" localSheetId="17">#REF!</definedName>
    <definedName name="TTPD_28">#REF!</definedName>
    <definedName name="Ttr" localSheetId="15">#REF!</definedName>
    <definedName name="Ttr" localSheetId="17">#REF!</definedName>
    <definedName name="Ttr">#REF!</definedName>
    <definedName name="Ttr_20" localSheetId="15">#REF!</definedName>
    <definedName name="Ttr_20" localSheetId="17">#REF!</definedName>
    <definedName name="Ttr_20">#REF!</definedName>
    <definedName name="Ttr_28" localSheetId="15">#REF!</definedName>
    <definedName name="Ttr_28" localSheetId="17">#REF!</definedName>
    <definedName name="Ttr_28">#REF!</definedName>
    <definedName name="ttronmk" localSheetId="15">#REF!</definedName>
    <definedName name="ttronmk" localSheetId="16">#REF!</definedName>
    <definedName name="ttronmk" localSheetId="17">#REF!</definedName>
    <definedName name="ttronmk" localSheetId="14">#REF!</definedName>
    <definedName name="ttronmk" localSheetId="19">#REF!</definedName>
    <definedName name="ttronmk" localSheetId="20">#REF!</definedName>
    <definedName name="ttronmk">#REF!</definedName>
    <definedName name="ttronmk_26" localSheetId="15">#REF!</definedName>
    <definedName name="ttronmk_26" localSheetId="17">#REF!</definedName>
    <definedName name="ttronmk_26">#REF!</definedName>
    <definedName name="ttronmk_28" localSheetId="15">#REF!</definedName>
    <definedName name="ttronmk_28" localSheetId="17">#REF!</definedName>
    <definedName name="ttronmk_28">#REF!</definedName>
    <definedName name="ttronmk_3">"$#REF!.$E$211"</definedName>
    <definedName name="ttt" localSheetId="15">#REF!</definedName>
    <definedName name="ttt" localSheetId="17">#REF!</definedName>
    <definedName name="ttt">#REF!</definedName>
    <definedName name="ttt_1" localSheetId="15">#REF!</definedName>
    <definedName name="ttt_1" localSheetId="17">#REF!</definedName>
    <definedName name="ttt_1">#REF!</definedName>
    <definedName name="ttt_2" localSheetId="15">#REF!</definedName>
    <definedName name="ttt_2" localSheetId="17">#REF!</definedName>
    <definedName name="ttt_2">#REF!</definedName>
    <definedName name="ttt_20" localSheetId="15">#REF!</definedName>
    <definedName name="ttt_20" localSheetId="17">#REF!</definedName>
    <definedName name="ttt_20">#REF!</definedName>
    <definedName name="ttt_25" localSheetId="15">#REF!</definedName>
    <definedName name="ttt_25" localSheetId="17">#REF!</definedName>
    <definedName name="ttt_25">#REF!</definedName>
    <definedName name="Ttt_28" localSheetId="15">#REF!</definedName>
    <definedName name="Ttt_28" localSheetId="17">#REF!</definedName>
    <definedName name="Ttt_28">#REF!</definedName>
    <definedName name="tttb" localSheetId="15">#REF!</definedName>
    <definedName name="tttb" localSheetId="17">#REF!</definedName>
    <definedName name="tttb">#REF!</definedName>
    <definedName name="TTTR" localSheetId="15">#REF!</definedName>
    <definedName name="TTTR" localSheetId="17">#REF!</definedName>
    <definedName name="TTTR">#REF!</definedName>
    <definedName name="ttttt" localSheetId="16">{"'Sheet1'!$L$16"}</definedName>
    <definedName name="ttttt" localSheetId="17">{"'Sheet1'!$L$16"}</definedName>
    <definedName name="ttttt">{"'Sheet1'!$L$16"}</definedName>
    <definedName name="TTTTTTTTT" localSheetId="16">{"'Sheet1'!$L$16"}</definedName>
    <definedName name="TTTTTTTTT" localSheetId="17">{"'Sheet1'!$L$16"}</definedName>
    <definedName name="TTTTTTTTT">{"'Sheet1'!$L$16"}</definedName>
    <definedName name="ttttttttttt" localSheetId="16">{"'Sheet1'!$L$16"}</definedName>
    <definedName name="ttttttttttt" localSheetId="17">{"'Sheet1'!$L$16"}</definedName>
    <definedName name="ttttttttttt">{"'Sheet1'!$L$16"}</definedName>
    <definedName name="ttttttttttttttttt" localSheetId="15">#REF!</definedName>
    <definedName name="ttttttttttttttttt" localSheetId="16">#REF!</definedName>
    <definedName name="ttttttttttttttttt" localSheetId="17">#REF!</definedName>
    <definedName name="ttttttttttttttttt" localSheetId="14">#REF!</definedName>
    <definedName name="ttttttttttttttttt" localSheetId="20">#REF!</definedName>
    <definedName name="ttttttttttttttttt">#REF!</definedName>
    <definedName name="TTVAn5">"$#REF!.$A$103"</definedName>
    <definedName name="TTVAn5_26" localSheetId="15">#REF!</definedName>
    <definedName name="TTVAn5_26" localSheetId="17">#REF!</definedName>
    <definedName name="TTVAn5_26">#REF!</definedName>
    <definedName name="TTVAn5_28" localSheetId="15">#REF!</definedName>
    <definedName name="TTVAn5_28" localSheetId="17">#REF!</definedName>
    <definedName name="TTVAn5_28">#REF!</definedName>
    <definedName name="TTVAn5_3">"$#REF!.$A$103"</definedName>
    <definedName name="ttyt" localSheetId="15" hidden="1">{"'Sheet1'!$L$16"}</definedName>
    <definedName name="ttyt" localSheetId="16" hidden="1">{"'Sheet1'!$L$16"}</definedName>
    <definedName name="ttyt" localSheetId="17" hidden="1">{"'Sheet1'!$L$16"}</definedName>
    <definedName name="ttyt" localSheetId="14" hidden="1">{"'Sheet1'!$L$16"}</definedName>
    <definedName name="ttyt" hidden="1">{"'Sheet1'!$L$16"}</definedName>
    <definedName name="TTYT5" localSheetId="15" hidden="1">{"'Sheet1'!$L$16"}</definedName>
    <definedName name="TTYT5" localSheetId="16" hidden="1">{"'Sheet1'!$L$16"}</definedName>
    <definedName name="TTYT5" localSheetId="17" hidden="1">{"'Sheet1'!$L$16"}</definedName>
    <definedName name="TTYT5" localSheetId="14" hidden="1">{"'Sheet1'!$L$16"}</definedName>
    <definedName name="TTYT5" hidden="1">{"'Sheet1'!$L$16"}</definedName>
    <definedName name="ttyyt" localSheetId="15" hidden="1">{"'Sheet1'!$L$16"}</definedName>
    <definedName name="ttyyt" localSheetId="16" hidden="1">{"'Sheet1'!$L$16"}</definedName>
    <definedName name="ttyyt" localSheetId="17" hidden="1">{"'Sheet1'!$L$16"}</definedName>
    <definedName name="ttyyt" localSheetId="14" hidden="1">{"'Sheet1'!$L$16"}</definedName>
    <definedName name="ttyyt" hidden="1">{"'Sheet1'!$L$16"}</definedName>
    <definedName name="Tu_dung_ton_that" localSheetId="15">#REF!</definedName>
    <definedName name="Tu_dung_ton_that" localSheetId="17">#REF!</definedName>
    <definedName name="Tu_dung_ton_that">#REF!</definedName>
    <definedName name="Tuong_chan" localSheetId="15">#REF!</definedName>
    <definedName name="Tuong_chan" localSheetId="17">#REF!</definedName>
    <definedName name="Tuong_chan">#REF!</definedName>
    <definedName name="Tuong_chan_20" localSheetId="15">#REF!</definedName>
    <definedName name="Tuong_chan_20" localSheetId="17">#REF!</definedName>
    <definedName name="Tuong_chan_20">#REF!</definedName>
    <definedName name="Tuong_chan_28" localSheetId="15">#REF!</definedName>
    <definedName name="Tuong_chan_28" localSheetId="17">#REF!</definedName>
    <definedName name="Tuong_chan_28">#REF!</definedName>
    <definedName name="Tuong_dau_HD" localSheetId="15">#REF!</definedName>
    <definedName name="Tuong_dau_HD" localSheetId="16">#REF!</definedName>
    <definedName name="Tuong_dau_HD" localSheetId="17">#REF!</definedName>
    <definedName name="Tuong_dau_HD" localSheetId="14">#REF!</definedName>
    <definedName name="Tuong_dau_HD">#REF!</definedName>
    <definedName name="Tuvan" localSheetId="15">#REF!</definedName>
    <definedName name="Tuvan" localSheetId="17">#REF!</definedName>
    <definedName name="Tuvan">#REF!</definedName>
    <definedName name="Tuvan_20" localSheetId="15">#REF!</definedName>
    <definedName name="Tuvan_20" localSheetId="17">#REF!</definedName>
    <definedName name="Tuvan_20">#REF!</definedName>
    <definedName name="Tuvan_28" localSheetId="15">#REF!</definedName>
    <definedName name="Tuvan_28" localSheetId="17">#REF!</definedName>
    <definedName name="Tuvan_28">#REF!</definedName>
    <definedName name="tuyen" localSheetId="15" hidden="1">{"'Sheet1'!$L$16"}</definedName>
    <definedName name="tuyen" localSheetId="16" hidden="1">{"'Sheet1'!$L$16"}</definedName>
    <definedName name="tuyen" localSheetId="17" hidden="1">{"'Sheet1'!$L$16"}</definedName>
    <definedName name="tuyen" localSheetId="14" hidden="1">{"'Sheet1'!$L$16"}</definedName>
    <definedName name="tuyen" hidden="1">{"'Sheet1'!$L$16"}</definedName>
    <definedName name="tuyennhanh" localSheetId="15" hidden="1">{"'Sheet1'!$L$16"}</definedName>
    <definedName name="tuyennhanh" localSheetId="16" hidden="1">{"'Sheet1'!$L$16"}</definedName>
    <definedName name="tuyennhanh" localSheetId="17" hidden="1">{"'Sheet1'!$L$16"}</definedName>
    <definedName name="tuyennhanh" localSheetId="14" hidden="1">{"'Sheet1'!$L$16"}</definedName>
    <definedName name="tuyennhanh" hidden="1">{"'Sheet1'!$L$16"}</definedName>
    <definedName name="Tuyenquang" localSheetId="15">#REF!</definedName>
    <definedName name="Tuyenquang" localSheetId="17">#REF!</definedName>
    <definedName name="Tuyenquang">#REF!</definedName>
    <definedName name="Tuyenquang_20" localSheetId="15">#REF!</definedName>
    <definedName name="Tuyenquang_20" localSheetId="17">#REF!</definedName>
    <definedName name="Tuyenquang_20">#REF!</definedName>
    <definedName name="Tuyenquang_28" localSheetId="15">#REF!</definedName>
    <definedName name="Tuyenquang_28" localSheetId="17">#REF!</definedName>
    <definedName name="Tuyenquang_28">#REF!</definedName>
    <definedName name="tuyequang" localSheetId="15">#REF!</definedName>
    <definedName name="tuyequang" localSheetId="17">#REF!</definedName>
    <definedName name="tuyequang">#REF!</definedName>
    <definedName name="tuyp" localSheetId="15">#REF!</definedName>
    <definedName name="tuyp" localSheetId="17">#REF!</definedName>
    <definedName name="tuyp">#REF!</definedName>
    <definedName name="tuyp_20" localSheetId="15">#REF!</definedName>
    <definedName name="tuyp_20" localSheetId="17">#REF!</definedName>
    <definedName name="tuyp_20">#REF!</definedName>
    <definedName name="tuyp_28" localSheetId="15">#REF!</definedName>
    <definedName name="tuyp_28" localSheetId="17">#REF!</definedName>
    <definedName name="tuyp_28">#REF!</definedName>
    <definedName name="tv75nc" localSheetId="15">#REF!</definedName>
    <definedName name="tv75nc" localSheetId="16">#REF!</definedName>
    <definedName name="tv75nc" localSheetId="17">#REF!</definedName>
    <definedName name="tv75nc" localSheetId="14">#REF!</definedName>
    <definedName name="tv75nc" localSheetId="19">#REF!</definedName>
    <definedName name="tv75nc" localSheetId="20">#REF!</definedName>
    <definedName name="tv75nc">#REF!</definedName>
    <definedName name="tv75nc_26" localSheetId="15">#REF!</definedName>
    <definedName name="tv75nc_26" localSheetId="17">#REF!</definedName>
    <definedName name="tv75nc_26">#REF!</definedName>
    <definedName name="tv75nc_28" localSheetId="15">#REF!</definedName>
    <definedName name="tv75nc_28" localSheetId="17">#REF!</definedName>
    <definedName name="tv75nc_28">#REF!</definedName>
    <definedName name="tv75nc_3">"$#REF!.$H$113"</definedName>
    <definedName name="tv75vl" localSheetId="15">#REF!</definedName>
    <definedName name="tv75vl" localSheetId="16">#REF!</definedName>
    <definedName name="tv75vl" localSheetId="17">#REF!</definedName>
    <definedName name="tv75vl" localSheetId="14">#REF!</definedName>
    <definedName name="tv75vl" localSheetId="19">#REF!</definedName>
    <definedName name="tv75vl" localSheetId="20">#REF!</definedName>
    <definedName name="tv75vl">#REF!</definedName>
    <definedName name="tv75vl_26" localSheetId="15">#REF!</definedName>
    <definedName name="tv75vl_26" localSheetId="17">#REF!</definedName>
    <definedName name="tv75vl_26">#REF!</definedName>
    <definedName name="tv75vl_28" localSheetId="15">#REF!</definedName>
    <definedName name="tv75vl_28" localSheetId="17">#REF!</definedName>
    <definedName name="tv75vl_28">#REF!</definedName>
    <definedName name="tv75vl_3">"$#REF!.$H$110"</definedName>
    <definedName name="TVGS" localSheetId="15">#REF!</definedName>
    <definedName name="TVGS" localSheetId="17">#REF!</definedName>
    <definedName name="TVGS">#REF!</definedName>
    <definedName name="Tvk" localSheetId="15">#REF!</definedName>
    <definedName name="Tvk" localSheetId="17">#REF!</definedName>
    <definedName name="Tvk">#REF!</definedName>
    <definedName name="Tvk_20" localSheetId="15">#REF!</definedName>
    <definedName name="Tvk_20" localSheetId="17">#REF!</definedName>
    <definedName name="Tvk_20">#REF!</definedName>
    <definedName name="Tvk_28" localSheetId="15">#REF!</definedName>
    <definedName name="Tvk_28" localSheetId="17">#REF!</definedName>
    <definedName name="Tvk_28">#REF!</definedName>
    <definedName name="TW">#N/A</definedName>
    <definedName name="twdd" localSheetId="15">#REF!</definedName>
    <definedName name="twdd" localSheetId="17">#REF!</definedName>
    <definedName name="twdd">#REF!</definedName>
    <definedName name="twdd_28" localSheetId="15">#REF!</definedName>
    <definedName name="twdd_28" localSheetId="17">#REF!</definedName>
    <definedName name="twdd_28">#REF!</definedName>
    <definedName name="TX" localSheetId="15">#REF!</definedName>
    <definedName name="TX" localSheetId="17">#REF!</definedName>
    <definedName name="TX">#REF!</definedName>
    <definedName name="TX_28" localSheetId="15">#REF!</definedName>
    <definedName name="TX_28" localSheetId="17">#REF!</definedName>
    <definedName name="TX_28">#REF!</definedName>
    <definedName name="tx1pignc">NA()</definedName>
    <definedName name="tx1pignc_26" localSheetId="15">#REF!</definedName>
    <definedName name="tx1pignc_26" localSheetId="17">#REF!</definedName>
    <definedName name="tx1pignc_26">#REF!</definedName>
    <definedName name="tx1pignc_28" localSheetId="15">#REF!</definedName>
    <definedName name="tx1pignc_28" localSheetId="17">#REF!</definedName>
    <definedName name="tx1pignc_28">#REF!</definedName>
    <definedName name="tx1pignc_3">NA()</definedName>
    <definedName name="tx1pindnc">NA()</definedName>
    <definedName name="tx1pindnc_26" localSheetId="15">#REF!</definedName>
    <definedName name="tx1pindnc_26" localSheetId="17">#REF!</definedName>
    <definedName name="tx1pindnc_26">#REF!</definedName>
    <definedName name="tx1pindnc_28" localSheetId="15">#REF!</definedName>
    <definedName name="tx1pindnc_28" localSheetId="17">#REF!</definedName>
    <definedName name="tx1pindnc_28">#REF!</definedName>
    <definedName name="tx1pindnc_3">NA()</definedName>
    <definedName name="tx1pingnc">NA()</definedName>
    <definedName name="tx1pingnc_26" localSheetId="15">#REF!</definedName>
    <definedName name="tx1pingnc_26" localSheetId="17">#REF!</definedName>
    <definedName name="tx1pingnc_26">#REF!</definedName>
    <definedName name="tx1pingnc_28" localSheetId="15">#REF!</definedName>
    <definedName name="tx1pingnc_28" localSheetId="17">#REF!</definedName>
    <definedName name="tx1pingnc_28">#REF!</definedName>
    <definedName name="tx1pingnc_3">NA()</definedName>
    <definedName name="tx1pintnc">NA()</definedName>
    <definedName name="tx1pintnc_26" localSheetId="15">#REF!</definedName>
    <definedName name="tx1pintnc_26" localSheetId="17">#REF!</definedName>
    <definedName name="tx1pintnc_26">#REF!</definedName>
    <definedName name="tx1pintnc_28" localSheetId="15">#REF!</definedName>
    <definedName name="tx1pintnc_28" localSheetId="17">#REF!</definedName>
    <definedName name="tx1pintnc_28">#REF!</definedName>
    <definedName name="tx1pintnc_3">NA()</definedName>
    <definedName name="tx1pitnc">NA()</definedName>
    <definedName name="tx1pitnc_26" localSheetId="15">#REF!</definedName>
    <definedName name="tx1pitnc_26" localSheetId="17">#REF!</definedName>
    <definedName name="tx1pitnc_26">#REF!</definedName>
    <definedName name="tx1pitnc_28" localSheetId="15">#REF!</definedName>
    <definedName name="tx1pitnc_28" localSheetId="17">#REF!</definedName>
    <definedName name="tx1pitnc_28">#REF!</definedName>
    <definedName name="tx1pitnc_3">NA()</definedName>
    <definedName name="tx2mhnnc">NA()</definedName>
    <definedName name="tx2mhnnc_26" localSheetId="15">#REF!</definedName>
    <definedName name="tx2mhnnc_26" localSheetId="17">#REF!</definedName>
    <definedName name="tx2mhnnc_26">#REF!</definedName>
    <definedName name="tx2mhnnc_28" localSheetId="15">#REF!</definedName>
    <definedName name="tx2mhnnc_28" localSheetId="17">#REF!</definedName>
    <definedName name="tx2mhnnc_28">#REF!</definedName>
    <definedName name="tx2mhnnc_3">NA()</definedName>
    <definedName name="tx2mitnc">NA()</definedName>
    <definedName name="tx2mitnc_26" localSheetId="15">#REF!</definedName>
    <definedName name="tx2mitnc_26" localSheetId="17">#REF!</definedName>
    <definedName name="tx2mitnc_26">#REF!</definedName>
    <definedName name="tx2mitnc_28" localSheetId="15">#REF!</definedName>
    <definedName name="tx2mitnc_28" localSheetId="17">#REF!</definedName>
    <definedName name="tx2mitnc_28">#REF!</definedName>
    <definedName name="tx2mitnc_3">NA()</definedName>
    <definedName name="txhnnc">NA()</definedName>
    <definedName name="txhnnc_26" localSheetId="15">#REF!</definedName>
    <definedName name="txhnnc_26" localSheetId="17">#REF!</definedName>
    <definedName name="txhnnc_26">#REF!</definedName>
    <definedName name="txhnnc_28" localSheetId="15">#REF!</definedName>
    <definedName name="txhnnc_28" localSheetId="17">#REF!</definedName>
    <definedName name="txhnnc_28">#REF!</definedName>
    <definedName name="txhnnc_3">NA()</definedName>
    <definedName name="txig1nc">NA()</definedName>
    <definedName name="txig1nc_26" localSheetId="15">#REF!</definedName>
    <definedName name="txig1nc_26" localSheetId="17">#REF!</definedName>
    <definedName name="txig1nc_26">#REF!</definedName>
    <definedName name="txig1nc_28" localSheetId="15">#REF!</definedName>
    <definedName name="txig1nc_28" localSheetId="17">#REF!</definedName>
    <definedName name="txig1nc_28">#REF!</definedName>
    <definedName name="txig1nc_3">NA()</definedName>
    <definedName name="txin190nc">NA()</definedName>
    <definedName name="txin190nc_26" localSheetId="15">#REF!</definedName>
    <definedName name="txin190nc_26" localSheetId="17">#REF!</definedName>
    <definedName name="txin190nc_26">#REF!</definedName>
    <definedName name="txin190nc_28" localSheetId="15">#REF!</definedName>
    <definedName name="txin190nc_28" localSheetId="17">#REF!</definedName>
    <definedName name="txin190nc_28">#REF!</definedName>
    <definedName name="txin190nc_3">NA()</definedName>
    <definedName name="txinnc">NA()</definedName>
    <definedName name="txinnc_26" localSheetId="15">#REF!</definedName>
    <definedName name="txinnc_26" localSheetId="17">#REF!</definedName>
    <definedName name="txinnc_26">#REF!</definedName>
    <definedName name="txinnc_28" localSheetId="15">#REF!</definedName>
    <definedName name="txinnc_28" localSheetId="17">#REF!</definedName>
    <definedName name="txinnc_28">#REF!</definedName>
    <definedName name="txinnc_3">NA()</definedName>
    <definedName name="txit1nc">NA()</definedName>
    <definedName name="txit1nc_26" localSheetId="15">#REF!</definedName>
    <definedName name="txit1nc_26" localSheetId="17">#REF!</definedName>
    <definedName name="txit1nc_26">#REF!</definedName>
    <definedName name="txit1nc_28" localSheetId="15">#REF!</definedName>
    <definedName name="txit1nc_28" localSheetId="17">#REF!</definedName>
    <definedName name="txit1nc_28">#REF!</definedName>
    <definedName name="txit1nc_3">NA()</definedName>
    <definedName name="Txk" localSheetId="15">#REF!</definedName>
    <definedName name="Txk" localSheetId="17">#REF!</definedName>
    <definedName name="Txk">#REF!</definedName>
    <definedName name="Txk_20" localSheetId="15">#REF!</definedName>
    <definedName name="Txk_20" localSheetId="17">#REF!</definedName>
    <definedName name="Txk_20">#REF!</definedName>
    <definedName name="Txk_28" localSheetId="15">#REF!</definedName>
    <definedName name="Txk_28" localSheetId="17">#REF!</definedName>
    <definedName name="Txk_28">#REF!</definedName>
    <definedName name="TY" localSheetId="15">#REF!</definedName>
    <definedName name="TY" localSheetId="17">#REF!</definedName>
    <definedName name="TY">#REF!</definedName>
    <definedName name="TY_28" localSheetId="15">#REF!</definedName>
    <definedName name="TY_28" localSheetId="17">#REF!</definedName>
    <definedName name="TY_28">#REF!</definedName>
    <definedName name="Ty_gia" localSheetId="15">#REF!</definedName>
    <definedName name="Ty_gia" localSheetId="17">#REF!</definedName>
    <definedName name="Ty_gia">#REF!</definedName>
    <definedName name="ty_le" localSheetId="15">#REF!</definedName>
    <definedName name="ty_le" localSheetId="16">#REF!</definedName>
    <definedName name="ty_le" localSheetId="17">#REF!</definedName>
    <definedName name="ty_le" localSheetId="14">#REF!</definedName>
    <definedName name="ty_le" localSheetId="19">#REF!</definedName>
    <definedName name="ty_le" localSheetId="20">#REF!</definedName>
    <definedName name="ty_le">#REF!</definedName>
    <definedName name="Ty_Le_1" localSheetId="15">#REF!</definedName>
    <definedName name="Ty_Le_1" localSheetId="16">#REF!</definedName>
    <definedName name="Ty_Le_1" localSheetId="17">#REF!</definedName>
    <definedName name="Ty_Le_1" localSheetId="14">#REF!</definedName>
    <definedName name="Ty_Le_1" localSheetId="20">#REF!</definedName>
    <definedName name="Ty_Le_1">#REF!</definedName>
    <definedName name="Ty_Le_1_20" localSheetId="15">#REF!</definedName>
    <definedName name="Ty_Le_1_20" localSheetId="17">#REF!</definedName>
    <definedName name="Ty_Le_1_20">#REF!</definedName>
    <definedName name="Ty_Le_1_28" localSheetId="15">#REF!</definedName>
    <definedName name="Ty_Le_1_28" localSheetId="17">#REF!</definedName>
    <definedName name="Ty_Le_1_28">#REF!</definedName>
    <definedName name="ty_le_2" localSheetId="15">#REF!</definedName>
    <definedName name="ty_le_2" localSheetId="17">#REF!</definedName>
    <definedName name="ty_le_2">#REF!</definedName>
    <definedName name="ty_le_20" localSheetId="15">#REF!</definedName>
    <definedName name="ty_le_20" localSheetId="17">#REF!</definedName>
    <definedName name="ty_le_20">#REF!</definedName>
    <definedName name="ty_le_3" localSheetId="15">#REF!</definedName>
    <definedName name="ty_le_3" localSheetId="17">#REF!</definedName>
    <definedName name="ty_le_3">#REF!</definedName>
    <definedName name="ty_le_BTN" localSheetId="15">#REF!</definedName>
    <definedName name="ty_le_BTN" localSheetId="16">#REF!</definedName>
    <definedName name="ty_le_BTN" localSheetId="17">#REF!</definedName>
    <definedName name="ty_le_BTN" localSheetId="14">#REF!</definedName>
    <definedName name="ty_le_BTN" localSheetId="19">#REF!</definedName>
    <definedName name="ty_le_BTN" localSheetId="20">#REF!</definedName>
    <definedName name="ty_le_BTN">#REF!</definedName>
    <definedName name="ty_le_BTN_20" localSheetId="15">#REF!</definedName>
    <definedName name="ty_le_BTN_20" localSheetId="17">#REF!</definedName>
    <definedName name="ty_le_BTN_20">#REF!</definedName>
    <definedName name="ty_le_BTN_28" localSheetId="15">#REF!</definedName>
    <definedName name="ty_le_BTN_28" localSheetId="17">#REF!</definedName>
    <definedName name="ty_le_BTN_28">#REF!</definedName>
    <definedName name="Ty_le1" localSheetId="15">#REF!</definedName>
    <definedName name="Ty_le1" localSheetId="16">#REF!</definedName>
    <definedName name="Ty_le1" localSheetId="17">#REF!</definedName>
    <definedName name="Ty_le1" localSheetId="14">#REF!</definedName>
    <definedName name="Ty_le1" localSheetId="19">#REF!</definedName>
    <definedName name="Ty_le1" localSheetId="20">#REF!</definedName>
    <definedName name="Ty_le1">#REF!</definedName>
    <definedName name="Ty_le1_20" localSheetId="15">#REF!</definedName>
    <definedName name="Ty_le1_20" localSheetId="17">#REF!</definedName>
    <definedName name="Ty_le1_20">#REF!</definedName>
    <definedName name="TYT" localSheetId="15">boa</definedName>
    <definedName name="TYT" localSheetId="16">boa</definedName>
    <definedName name="TYT" localSheetId="17">boa</definedName>
    <definedName name="TYT" localSheetId="14">boa</definedName>
    <definedName name="TYT">boa</definedName>
    <definedName name="tytyt" localSheetId="15" hidden="1">{"'Sheet1'!$L$16"}</definedName>
    <definedName name="tytyt" localSheetId="16" hidden="1">{"'Sheet1'!$L$16"}</definedName>
    <definedName name="tytyt" localSheetId="17" hidden="1">{"'Sheet1'!$L$16"}</definedName>
    <definedName name="tytyt" localSheetId="14" hidden="1">{"'Sheet1'!$L$16"}</definedName>
    <definedName name="tytyt" hidden="1">{"'Sheet1'!$L$16"}</definedName>
    <definedName name="tz593_20" localSheetId="15">#REF!</definedName>
    <definedName name="tz593_20" localSheetId="17">#REF!</definedName>
    <definedName name="tz593_20">#REF!</definedName>
    <definedName name="tz593_28" localSheetId="15">#REF!</definedName>
    <definedName name="tz593_28" localSheetId="17">#REF!</definedName>
    <definedName name="tz593_28">#REF!</definedName>
    <definedName name="u" localSheetId="15">#REF!</definedName>
    <definedName name="u" localSheetId="17">#REF!</definedName>
    <definedName name="u">#REF!</definedName>
    <definedName name="ư" localSheetId="16">{"'Sheet1'!$L$16"}</definedName>
    <definedName name="ư" localSheetId="17">{"'Sheet1'!$L$16"}</definedName>
    <definedName name="ư">{"'Sheet1'!$L$16"}</definedName>
    <definedName name="u_20" localSheetId="15">#REF!</definedName>
    <definedName name="u_20" localSheetId="17">#REF!</definedName>
    <definedName name="u_20">#REF!</definedName>
    <definedName name="u_28" localSheetId="15">#REF!</definedName>
    <definedName name="u_28" localSheetId="17">#REF!</definedName>
    <definedName name="u_28">#REF!</definedName>
    <definedName name="UbdII" localSheetId="15">#REF!</definedName>
    <definedName name="UbdII" localSheetId="16">#REF!</definedName>
    <definedName name="UbdII" localSheetId="17">#REF!</definedName>
    <definedName name="UbdII" localSheetId="14">#REF!</definedName>
    <definedName name="UbdII">#REF!</definedName>
    <definedName name="Ubo" localSheetId="15">#REF!</definedName>
    <definedName name="Ubo" localSheetId="16">#REF!</definedName>
    <definedName name="Ubo" localSheetId="17">#REF!</definedName>
    <definedName name="Ubo" localSheetId="14">#REF!</definedName>
    <definedName name="Ubo">#REF!</definedName>
    <definedName name="UbtII" localSheetId="15">#REF!</definedName>
    <definedName name="UbtII" localSheetId="16">#REF!</definedName>
    <definedName name="UbtII" localSheetId="17">#REF!</definedName>
    <definedName name="UbtII" localSheetId="14">#REF!</definedName>
    <definedName name="UbtII">#REF!</definedName>
    <definedName name="Udm" localSheetId="15">#REF!</definedName>
    <definedName name="Udm" localSheetId="17">#REF!</definedName>
    <definedName name="Udm">#REF!</definedName>
    <definedName name="Udm_28" localSheetId="15">#REF!</definedName>
    <definedName name="Udm_28" localSheetId="17">#REF!</definedName>
    <definedName name="Udm_28">#REF!</definedName>
    <definedName name="ui108_20" localSheetId="15">#REF!</definedName>
    <definedName name="ui108_20" localSheetId="17">#REF!</definedName>
    <definedName name="ui108_20">#REF!</definedName>
    <definedName name="ui108_28" localSheetId="15">#REF!</definedName>
    <definedName name="ui108_28" localSheetId="17">#REF!</definedName>
    <definedName name="ui108_28">#REF!</definedName>
    <definedName name="ui110cv" localSheetId="15">#REF!</definedName>
    <definedName name="ui110cv" localSheetId="17">#REF!</definedName>
    <definedName name="ui110cv">#REF!</definedName>
    <definedName name="ui110cv_20" localSheetId="15">#REF!</definedName>
    <definedName name="ui110cv_20" localSheetId="17">#REF!</definedName>
    <definedName name="ui110cv_20">#REF!</definedName>
    <definedName name="ui180_20" localSheetId="15">#REF!</definedName>
    <definedName name="ui180_20" localSheetId="17">#REF!</definedName>
    <definedName name="ui180_20">#REF!</definedName>
    <definedName name="ui180_28" localSheetId="15">#REF!</definedName>
    <definedName name="ui180_28" localSheetId="17">#REF!</definedName>
    <definedName name="ui180_28">#REF!</definedName>
    <definedName name="UK_UPcon" localSheetId="15">#REF!</definedName>
    <definedName name="UK_UPcon" localSheetId="17">#REF!</definedName>
    <definedName name="UK_UPcon">#REF!</definedName>
    <definedName name="UK_UPcon_20" localSheetId="15">#REF!</definedName>
    <definedName name="UK_UPcon_20" localSheetId="17">#REF!</definedName>
    <definedName name="UK_UPcon_20">#REF!</definedName>
    <definedName name="UK_UPcon_28" localSheetId="15">#REF!</definedName>
    <definedName name="UK_UPcon_28" localSheetId="17">#REF!</definedName>
    <definedName name="UK_UPcon_28">#REF!</definedName>
    <definedName name="UN_UPcon" localSheetId="15">#REF!</definedName>
    <definedName name="UN_UPcon" localSheetId="17">#REF!</definedName>
    <definedName name="UN_UPcon">#REF!</definedName>
    <definedName name="UN_UPcon_20" localSheetId="15">#REF!</definedName>
    <definedName name="UN_UPcon_20" localSheetId="17">#REF!</definedName>
    <definedName name="UN_UPcon_20">#REF!</definedName>
    <definedName name="UN_UPcon_28" localSheetId="15">#REF!</definedName>
    <definedName name="UN_UPcon_28" localSheetId="17">#REF!</definedName>
    <definedName name="UN_UPcon_28">#REF!</definedName>
    <definedName name="unitt" localSheetId="15">boa</definedName>
    <definedName name="unitt" localSheetId="16">boa</definedName>
    <definedName name="unitt" localSheetId="17">boa</definedName>
    <definedName name="unitt" localSheetId="14">boa</definedName>
    <definedName name="unitt">boa</definedName>
    <definedName name="UNL" localSheetId="15">#REF!</definedName>
    <definedName name="UNL" localSheetId="16">#REF!</definedName>
    <definedName name="UNL" localSheetId="17">#REF!</definedName>
    <definedName name="UNL">#REF!</definedName>
    <definedName name="UNL_20" localSheetId="15">#REF!</definedName>
    <definedName name="UNL_20" localSheetId="17">#REF!</definedName>
    <definedName name="UNL_20">#REF!</definedName>
    <definedName name="UNL_28" localSheetId="15">#REF!</definedName>
    <definedName name="UNL_28" localSheetId="17">#REF!</definedName>
    <definedName name="UNL_28">#REF!</definedName>
    <definedName name="uonct" localSheetId="15">#REF!</definedName>
    <definedName name="uonct" localSheetId="17">#REF!</definedName>
    <definedName name="uonct">#REF!</definedName>
    <definedName name="uonct_20" localSheetId="15">#REF!</definedName>
    <definedName name="uonct_20" localSheetId="17">#REF!</definedName>
    <definedName name="uonct_20">#REF!</definedName>
    <definedName name="uonong" localSheetId="15">#REF!</definedName>
    <definedName name="uonong" localSheetId="17">#REF!</definedName>
    <definedName name="uonong">#REF!</definedName>
    <definedName name="uonong_20" localSheetId="15">#REF!</definedName>
    <definedName name="uonong_20" localSheetId="17">#REF!</definedName>
    <definedName name="uonong_20">#REF!</definedName>
    <definedName name="uonong_28" localSheetId="15">#REF!</definedName>
    <definedName name="uonong_28" localSheetId="17">#REF!</definedName>
    <definedName name="uonong_28">#REF!</definedName>
    <definedName name="UP" localSheetId="15">#REF!,#REF!,#REF!,#REF!,#REF!,#REF!,#REF!,#REF!,#REF!,#REF!,#REF!</definedName>
    <definedName name="UP" localSheetId="16">#REF!,#REF!,#REF!,#REF!,#REF!,#REF!,#REF!,#REF!,#REF!,#REF!,#REF!</definedName>
    <definedName name="UP" localSheetId="17">#REF!,#REF!,#REF!,#REF!,#REF!,#REF!,#REF!,#REF!,#REF!,#REF!,#REF!</definedName>
    <definedName name="UP" localSheetId="14">#REF!,#REF!,#REF!,#REF!,#REF!,#REF!,#REF!,#REF!,#REF!,#REF!,#REF!</definedName>
    <definedName name="UP" localSheetId="20">#REF!,#REF!,#REF!,#REF!,#REF!,#REF!,#REF!,#REF!,#REF!,#REF!,#REF!</definedName>
    <definedName name="UP">#REF!,#REF!,#REF!,#REF!,#REF!,#REF!,#REF!,#REF!,#REF!,#REF!,#REF!</definedName>
    <definedName name="UP_20" localSheetId="15">(#REF!,#REF!,#REF!,#REF!,#REF!,#REF!,#REF!,#REF!,#REF!,#REF!,#REF!)</definedName>
    <definedName name="UP_20" localSheetId="17">(#REF!,#REF!,#REF!,#REF!,#REF!,#REF!,#REF!,#REF!,#REF!,#REF!,#REF!)</definedName>
    <definedName name="UP_20">(#REF!,#REF!,#REF!,#REF!,#REF!,#REF!,#REF!,#REF!,#REF!,#REF!,#REF!)</definedName>
    <definedName name="UP_28" localSheetId="15">(#REF!,#REF!,#REF!,#REF!,#REF!,#REF!,#REF!,#REF!,#REF!,#REF!,#REF!)</definedName>
    <definedName name="UP_28" localSheetId="17">(#REF!,#REF!,#REF!,#REF!,#REF!,#REF!,#REF!,#REF!,#REF!,#REF!,#REF!)</definedName>
    <definedName name="UP_28">(#REF!,#REF!,#REF!,#REF!,#REF!,#REF!,#REF!,#REF!,#REF!,#REF!,#REF!)</definedName>
    <definedName name="upnoc" localSheetId="15">#REF!</definedName>
    <definedName name="upnoc" localSheetId="17">#REF!</definedName>
    <definedName name="upnoc">#REF!</definedName>
    <definedName name="upnoc_20" localSheetId="15">#REF!</definedName>
    <definedName name="upnoc_20" localSheetId="17">#REF!</definedName>
    <definedName name="upnoc_20">#REF!</definedName>
    <definedName name="upnoc_28" localSheetId="15">#REF!</definedName>
    <definedName name="upnoc_28" localSheetId="17">#REF!</definedName>
    <definedName name="upnoc_28">#REF!</definedName>
    <definedName name="upperlowlandlimit" localSheetId="15">#REF!</definedName>
    <definedName name="upperlowlandlimit" localSheetId="17">#REF!</definedName>
    <definedName name="upperlowlandlimit">#REF!</definedName>
    <definedName name="upperlowlandlimit_20" localSheetId="15">#REF!</definedName>
    <definedName name="upperlowlandlimit_20" localSheetId="17">#REF!</definedName>
    <definedName name="upperlowlandlimit_20">#REF!</definedName>
    <definedName name="upperlowlandlimit_28" localSheetId="15">#REF!</definedName>
    <definedName name="upperlowlandlimit_28" localSheetId="17">#REF!</definedName>
    <definedName name="upperlowlandlimit_28">#REF!</definedName>
    <definedName name="USCT" localSheetId="15">#REF!</definedName>
    <definedName name="USCT" localSheetId="17">#REF!</definedName>
    <definedName name="USCT">#REF!</definedName>
    <definedName name="USCT_20" localSheetId="15">#REF!</definedName>
    <definedName name="USCT_20" localSheetId="17">#REF!</definedName>
    <definedName name="USCT_20">#REF!</definedName>
    <definedName name="USCT_28" localSheetId="15">#REF!</definedName>
    <definedName name="USCT_28" localSheetId="17">#REF!</definedName>
    <definedName name="USCT_28">#REF!</definedName>
    <definedName name="USCTKU" localSheetId="15">#REF!</definedName>
    <definedName name="USCTKU" localSheetId="17">#REF!</definedName>
    <definedName name="USCTKU">#REF!</definedName>
    <definedName name="USCTKU_20" localSheetId="15">#REF!</definedName>
    <definedName name="USCTKU_20" localSheetId="17">#REF!</definedName>
    <definedName name="USCTKU_20">#REF!</definedName>
    <definedName name="USD">NA()</definedName>
    <definedName name="USD_26" localSheetId="15">#REF!</definedName>
    <definedName name="USD_26" localSheetId="17">#REF!</definedName>
    <definedName name="USD_26">#REF!</definedName>
    <definedName name="usd_28" localSheetId="15">#REF!</definedName>
    <definedName name="usd_28" localSheetId="17">#REF!</definedName>
    <definedName name="usd_28">#REF!</definedName>
    <definedName name="USdb" localSheetId="15">#REF!</definedName>
    <definedName name="USdb" localSheetId="16">#REF!</definedName>
    <definedName name="USdb" localSheetId="17">#REF!</definedName>
    <definedName name="USdb" localSheetId="14">#REF!</definedName>
    <definedName name="USdb">#REF!</definedName>
    <definedName name="USKC" localSheetId="15">#REF!</definedName>
    <definedName name="USKC" localSheetId="17">#REF!</definedName>
    <definedName name="USKC">#REF!</definedName>
    <definedName name="USKC_20" localSheetId="15">#REF!</definedName>
    <definedName name="USKC_20" localSheetId="17">#REF!</definedName>
    <definedName name="USKC_20">#REF!</definedName>
    <definedName name="USNC" localSheetId="15">#REF!</definedName>
    <definedName name="USNC" localSheetId="17">#REF!</definedName>
    <definedName name="USNC">#REF!</definedName>
    <definedName name="USNC_20" localSheetId="15">#REF!</definedName>
    <definedName name="USNC_20" localSheetId="17">#REF!</definedName>
    <definedName name="USNC_20">#REF!</definedName>
    <definedName name="UStb" localSheetId="15">#REF!</definedName>
    <definedName name="UStb" localSheetId="16">#REF!</definedName>
    <definedName name="UStb" localSheetId="17">#REF!</definedName>
    <definedName name="UStb" localSheetId="14">#REF!</definedName>
    <definedName name="UStb">#REF!</definedName>
    <definedName name="ut" localSheetId="15">boa</definedName>
    <definedName name="ut" localSheetId="16">boa</definedName>
    <definedName name="ut" localSheetId="17">boa</definedName>
    <definedName name="ut" localSheetId="14">boa</definedName>
    <definedName name="ut">boa</definedName>
    <definedName name="UtdI" localSheetId="15">#REF!</definedName>
    <definedName name="UtdI" localSheetId="16">#REF!</definedName>
    <definedName name="UtdI" localSheetId="17">#REF!</definedName>
    <definedName name="UtdI" localSheetId="14">#REF!</definedName>
    <definedName name="UtdI">#REF!</definedName>
    <definedName name="UtdII" localSheetId="15">#REF!</definedName>
    <definedName name="UtdII" localSheetId="16">#REF!</definedName>
    <definedName name="UtdII" localSheetId="17">#REF!</definedName>
    <definedName name="UtdII" localSheetId="14">#REF!</definedName>
    <definedName name="UtdII">#REF!</definedName>
    <definedName name="UttI" localSheetId="15">#REF!</definedName>
    <definedName name="UttI" localSheetId="16">#REF!</definedName>
    <definedName name="UttI" localSheetId="17">#REF!</definedName>
    <definedName name="UttI" localSheetId="14">#REF!</definedName>
    <definedName name="UttI">#REF!</definedName>
    <definedName name="UttII" localSheetId="15">#REF!</definedName>
    <definedName name="UttII" localSheetId="16">#REF!</definedName>
    <definedName name="UttII" localSheetId="17">#REF!</definedName>
    <definedName name="UttII" localSheetId="14">#REF!</definedName>
    <definedName name="UttII">#REF!</definedName>
    <definedName name="uu" localSheetId="15">#REF!</definedName>
    <definedName name="uu" localSheetId="17">#REF!</definedName>
    <definedName name="uu">#REF!</definedName>
    <definedName name="uu_20" localSheetId="15">#REF!</definedName>
    <definedName name="uu_20" localSheetId="17">#REF!</definedName>
    <definedName name="uu_20">#REF!</definedName>
    <definedName name="uuu" localSheetId="15">#REF!</definedName>
    <definedName name="uuu" localSheetId="17">#REF!</definedName>
    <definedName name="uuu">#REF!</definedName>
    <definedName name="uuu_1" localSheetId="15">#REF!</definedName>
    <definedName name="uuu_1" localSheetId="17">#REF!</definedName>
    <definedName name="uuu_1">#REF!</definedName>
    <definedName name="uuu_2" localSheetId="15">#REF!</definedName>
    <definedName name="uuu_2" localSheetId="17">#REF!</definedName>
    <definedName name="uuu_2">#REF!</definedName>
    <definedName name="uuu_20" localSheetId="15">#REF!</definedName>
    <definedName name="uuu_20" localSheetId="17">#REF!</definedName>
    <definedName name="uuu_20">#REF!</definedName>
    <definedName name="uuu_25" localSheetId="15">#REF!</definedName>
    <definedName name="uuu_25" localSheetId="17">#REF!</definedName>
    <definedName name="uuu_25">#REF!</definedName>
    <definedName name="uw" localSheetId="15">#REF!</definedName>
    <definedName name="uw" localSheetId="17">#REF!</definedName>
    <definedName name="uw">#REF!</definedName>
    <definedName name="uy" localSheetId="15">#REF!</definedName>
    <definedName name="uy" localSheetId="17">#REF!</definedName>
    <definedName name="uy">#REF!</definedName>
    <definedName name="uy_28" localSheetId="15">#REF!</definedName>
    <definedName name="uy_28" localSheetId="17">#REF!</definedName>
    <definedName name="uy_28">#REF!</definedName>
    <definedName name="V.1" localSheetId="15">#REF!</definedName>
    <definedName name="V.1" localSheetId="17">#REF!</definedName>
    <definedName name="V.1">#REF!</definedName>
    <definedName name="V.1_20" localSheetId="15">#REF!</definedName>
    <definedName name="V.1_20" localSheetId="17">#REF!</definedName>
    <definedName name="V.1_20">#REF!</definedName>
    <definedName name="V.10" localSheetId="15">#REF!</definedName>
    <definedName name="V.10" localSheetId="17">#REF!</definedName>
    <definedName name="V.10">#REF!</definedName>
    <definedName name="V.10_20" localSheetId="15">#REF!</definedName>
    <definedName name="V.10_20" localSheetId="17">#REF!</definedName>
    <definedName name="V.10_20">#REF!</definedName>
    <definedName name="V.11" localSheetId="15">#REF!</definedName>
    <definedName name="V.11" localSheetId="17">#REF!</definedName>
    <definedName name="V.11">#REF!</definedName>
    <definedName name="V.11_20" localSheetId="15">#REF!</definedName>
    <definedName name="V.11_20" localSheetId="17">#REF!</definedName>
    <definedName name="V.11_20">#REF!</definedName>
    <definedName name="V.12" localSheetId="15">#REF!</definedName>
    <definedName name="V.12" localSheetId="17">#REF!</definedName>
    <definedName name="V.12">#REF!</definedName>
    <definedName name="V.12_20" localSheetId="15">#REF!</definedName>
    <definedName name="V.12_20" localSheetId="17">#REF!</definedName>
    <definedName name="V.12_20">#REF!</definedName>
    <definedName name="V.13" localSheetId="15">#REF!</definedName>
    <definedName name="V.13" localSheetId="17">#REF!</definedName>
    <definedName name="V.13">#REF!</definedName>
    <definedName name="V.13_20" localSheetId="15">#REF!</definedName>
    <definedName name="V.13_20" localSheetId="17">#REF!</definedName>
    <definedName name="V.13_20">#REF!</definedName>
    <definedName name="V.14" localSheetId="15">#REF!</definedName>
    <definedName name="V.14" localSheetId="17">#REF!</definedName>
    <definedName name="V.14">#REF!</definedName>
    <definedName name="V.14_20" localSheetId="15">#REF!</definedName>
    <definedName name="V.14_20" localSheetId="17">#REF!</definedName>
    <definedName name="V.14_20">#REF!</definedName>
    <definedName name="V.15" localSheetId="15">#REF!</definedName>
    <definedName name="V.15" localSheetId="17">#REF!</definedName>
    <definedName name="V.15">#REF!</definedName>
    <definedName name="V.15_20" localSheetId="15">#REF!</definedName>
    <definedName name="V.15_20" localSheetId="17">#REF!</definedName>
    <definedName name="V.15_20">#REF!</definedName>
    <definedName name="V.16" localSheetId="15">#REF!</definedName>
    <definedName name="V.16" localSheetId="17">#REF!</definedName>
    <definedName name="V.16">#REF!</definedName>
    <definedName name="V.16_20" localSheetId="15">#REF!</definedName>
    <definedName name="V.16_20" localSheetId="17">#REF!</definedName>
    <definedName name="V.16_20">#REF!</definedName>
    <definedName name="V.17" localSheetId="15">#REF!</definedName>
    <definedName name="V.17" localSheetId="17">#REF!</definedName>
    <definedName name="V.17">#REF!</definedName>
    <definedName name="V.17_20" localSheetId="15">#REF!</definedName>
    <definedName name="V.17_20" localSheetId="17">#REF!</definedName>
    <definedName name="V.17_20">#REF!</definedName>
    <definedName name="V.18" localSheetId="15">#REF!</definedName>
    <definedName name="V.18" localSheetId="17">#REF!</definedName>
    <definedName name="V.18">#REF!</definedName>
    <definedName name="V.18_20" localSheetId="15">#REF!</definedName>
    <definedName name="V.18_20" localSheetId="17">#REF!</definedName>
    <definedName name="V.18_20">#REF!</definedName>
    <definedName name="V.2" localSheetId="15">#REF!</definedName>
    <definedName name="V.2" localSheetId="17">#REF!</definedName>
    <definedName name="V.2">#REF!</definedName>
    <definedName name="V.2_20" localSheetId="15">#REF!</definedName>
    <definedName name="V.2_20" localSheetId="17">#REF!</definedName>
    <definedName name="V.2_20">#REF!</definedName>
    <definedName name="V.3" localSheetId="15">#REF!</definedName>
    <definedName name="V.3" localSheetId="17">#REF!</definedName>
    <definedName name="V.3">#REF!</definedName>
    <definedName name="V.3_20" localSheetId="15">#REF!</definedName>
    <definedName name="V.3_20" localSheetId="17">#REF!</definedName>
    <definedName name="V.3_20">#REF!</definedName>
    <definedName name="V.4" localSheetId="15">#REF!</definedName>
    <definedName name="V.4" localSheetId="17">#REF!</definedName>
    <definedName name="V.4">#REF!</definedName>
    <definedName name="V.4_20" localSheetId="15">#REF!</definedName>
    <definedName name="V.4_20" localSheetId="17">#REF!</definedName>
    <definedName name="V.4_20">#REF!</definedName>
    <definedName name="V.5" localSheetId="15">#REF!</definedName>
    <definedName name="V.5" localSheetId="17">#REF!</definedName>
    <definedName name="V.5">#REF!</definedName>
    <definedName name="V.5_20" localSheetId="15">#REF!</definedName>
    <definedName name="V.5_20" localSheetId="17">#REF!</definedName>
    <definedName name="V.5_20">#REF!</definedName>
    <definedName name="V.6" localSheetId="15">#REF!</definedName>
    <definedName name="V.6" localSheetId="17">#REF!</definedName>
    <definedName name="V.6">#REF!</definedName>
    <definedName name="V.6_20" localSheetId="15">#REF!</definedName>
    <definedName name="V.6_20" localSheetId="17">#REF!</definedName>
    <definedName name="V.6_20">#REF!</definedName>
    <definedName name="V.7" localSheetId="15">#REF!</definedName>
    <definedName name="V.7" localSheetId="17">#REF!</definedName>
    <definedName name="V.7">#REF!</definedName>
    <definedName name="V.7_20" localSheetId="15">#REF!</definedName>
    <definedName name="V.7_20" localSheetId="17">#REF!</definedName>
    <definedName name="V.7_20">#REF!</definedName>
    <definedName name="V.8" localSheetId="15">#REF!</definedName>
    <definedName name="V.8" localSheetId="17">#REF!</definedName>
    <definedName name="V.8">#REF!</definedName>
    <definedName name="V.8_20" localSheetId="15">#REF!</definedName>
    <definedName name="V.8_20" localSheetId="17">#REF!</definedName>
    <definedName name="V.8_20">#REF!</definedName>
    <definedName name="V.9" localSheetId="15">#REF!</definedName>
    <definedName name="V.9" localSheetId="17">#REF!</definedName>
    <definedName name="V.9">#REF!</definedName>
    <definedName name="V.9_20" localSheetId="15">#REF!</definedName>
    <definedName name="V.9_20" localSheetId="17">#REF!</definedName>
    <definedName name="V.9_20">#REF!</definedName>
    <definedName name="v_1" localSheetId="15">#REF!</definedName>
    <definedName name="v_1" localSheetId="17">#REF!</definedName>
    <definedName name="v_1">#REF!</definedName>
    <definedName name="v_2" localSheetId="15">#REF!</definedName>
    <definedName name="v_2" localSheetId="17">#REF!</definedName>
    <definedName name="v_2">#REF!</definedName>
    <definedName name="v_20" localSheetId="15">#REF!</definedName>
    <definedName name="v_20" localSheetId="17">#REF!</definedName>
    <definedName name="v_20">#REF!</definedName>
    <definedName name="v_25" localSheetId="15">#REF!</definedName>
    <definedName name="v_25" localSheetId="17">#REF!</definedName>
    <definedName name="v_25">#REF!</definedName>
    <definedName name="v_26" localSheetId="15">#REF!</definedName>
    <definedName name="v_26" localSheetId="17">#REF!</definedName>
    <definedName name="v_26">#REF!</definedName>
    <definedName name="v_28" localSheetId="15">#REF!</definedName>
    <definedName name="v_28" localSheetId="17">#REF!</definedName>
    <definedName name="v_28">#REF!</definedName>
    <definedName name="v_3_1" localSheetId="15">#REF!</definedName>
    <definedName name="v_3_1" localSheetId="17">#REF!</definedName>
    <definedName name="v_3_1">#REF!</definedName>
    <definedName name="v_3_2" localSheetId="15">#REF!</definedName>
    <definedName name="v_3_2" localSheetId="17">#REF!</definedName>
    <definedName name="v_3_2">#REF!</definedName>
    <definedName name="v_3_20" localSheetId="15">#REF!</definedName>
    <definedName name="v_3_20" localSheetId="17">#REF!</definedName>
    <definedName name="v_3_20">#REF!</definedName>
    <definedName name="v_3_25" localSheetId="15">#REF!</definedName>
    <definedName name="v_3_25" localSheetId="17">#REF!</definedName>
    <definedName name="v_3_25">#REF!</definedName>
    <definedName name="V_3_28" localSheetId="15">#REF!</definedName>
    <definedName name="V_3_28" localSheetId="17">#REF!</definedName>
    <definedName name="V_3_28">#REF!</definedName>
    <definedName name="V_4" localSheetId="15">#REF!</definedName>
    <definedName name="V_4" localSheetId="17">#REF!</definedName>
    <definedName name="V_4">#REF!</definedName>
    <definedName name="V_a_b__t_ng_M200____1x2">#N/A</definedName>
    <definedName name="V_i_ni_l_ng" localSheetId="15">#REF!</definedName>
    <definedName name="V_i_ni_l_ng" localSheetId="17">#REF!</definedName>
    <definedName name="V_i_ni_l_ng">#REF!</definedName>
    <definedName name="V_t_tõ" localSheetId="15">#REF!</definedName>
    <definedName name="V_t_tõ" localSheetId="17">#REF!</definedName>
    <definedName name="V_t_tõ">#REF!</definedName>
    <definedName name="V_t_tõ_20" localSheetId="15">#REF!</definedName>
    <definedName name="V_t_tõ_20" localSheetId="17">#REF!</definedName>
    <definedName name="V_t_tõ_20">#REF!</definedName>
    <definedName name="V_t_tõ_28" localSheetId="15">#REF!</definedName>
    <definedName name="V_t_tõ_28" localSheetId="17">#REF!</definedName>
    <definedName name="V_t_tõ_28">#REF!</definedName>
    <definedName name="V0" localSheetId="15">#REF!</definedName>
    <definedName name="V0" localSheetId="17">#REF!</definedName>
    <definedName name="V0">#REF!</definedName>
    <definedName name="V0_28" localSheetId="15">#REF!</definedName>
    <definedName name="V0_28" localSheetId="17">#REF!</definedName>
    <definedName name="V0_28">#REF!</definedName>
    <definedName name="v100v" localSheetId="15">#REF!</definedName>
    <definedName name="v100v" localSheetId="17">#REF!</definedName>
    <definedName name="v100v">#REF!</definedName>
    <definedName name="v75d" localSheetId="15">#REF!</definedName>
    <definedName name="v75d" localSheetId="17">#REF!</definedName>
    <definedName name="v75d">#REF!</definedName>
    <definedName name="VA" localSheetId="15">#REF!</definedName>
    <definedName name="VA" localSheetId="17">#REF!</definedName>
    <definedName name="VA">#REF!</definedName>
    <definedName name="VA_28" localSheetId="15">#REF!</definedName>
    <definedName name="VA_28" localSheetId="17">#REF!</definedName>
    <definedName name="VA_28">#REF!</definedName>
    <definedName name="VAÄT_LIEÄU">"ATRAM"</definedName>
    <definedName name="VaDate" localSheetId="15" hidden="1">#REF!</definedName>
    <definedName name="VaDate" localSheetId="16" hidden="1">#REF!</definedName>
    <definedName name="VaDate" localSheetId="17" hidden="1">#REF!</definedName>
    <definedName name="VaDate" localSheetId="14" hidden="1">#REF!</definedName>
    <definedName name="VaDate" hidden="1">#REF!</definedName>
    <definedName name="vai" localSheetId="15">#REF!</definedName>
    <definedName name="vai" localSheetId="17">#REF!</definedName>
    <definedName name="vai">#REF!</definedName>
    <definedName name="vai_28" localSheetId="15">#REF!</definedName>
    <definedName name="vai_28" localSheetId="17">#REF!</definedName>
    <definedName name="vai_28">#REF!</definedName>
    <definedName name="vaid" localSheetId="15">#REF!</definedName>
    <definedName name="vaid" localSheetId="17">#REF!</definedName>
    <definedName name="vaid">#REF!</definedName>
    <definedName name="vaid_28" localSheetId="15">#REF!</definedName>
    <definedName name="vaid_28" localSheetId="17">#REF!</definedName>
    <definedName name="vaid_28">#REF!</definedName>
    <definedName name="Value0" localSheetId="15">#REF!</definedName>
    <definedName name="Value0" localSheetId="17">#REF!</definedName>
    <definedName name="Value0">#REF!</definedName>
    <definedName name="Value0_20" localSheetId="15">#REF!</definedName>
    <definedName name="Value0_20" localSheetId="17">#REF!</definedName>
    <definedName name="Value0_20">#REF!</definedName>
    <definedName name="Value0_28" localSheetId="15">#REF!</definedName>
    <definedName name="Value0_28" localSheetId="17">#REF!</definedName>
    <definedName name="Value0_28">#REF!</definedName>
    <definedName name="Value1" localSheetId="15">#REF!</definedName>
    <definedName name="Value1" localSheetId="17">#REF!</definedName>
    <definedName name="Value1">#REF!</definedName>
    <definedName name="Value1_20" localSheetId="15">#REF!</definedName>
    <definedName name="Value1_20" localSheetId="17">#REF!</definedName>
    <definedName name="Value1_20">#REF!</definedName>
    <definedName name="Value1_28" localSheetId="15">#REF!</definedName>
    <definedName name="Value1_28" localSheetId="17">#REF!</definedName>
    <definedName name="Value1_28">#REF!</definedName>
    <definedName name="Value10" localSheetId="15">#REF!</definedName>
    <definedName name="Value10" localSheetId="17">#REF!</definedName>
    <definedName name="Value10">#REF!</definedName>
    <definedName name="Value10_20" localSheetId="15">#REF!</definedName>
    <definedName name="Value10_20" localSheetId="17">#REF!</definedName>
    <definedName name="Value10_20">#REF!</definedName>
    <definedName name="Value10_28" localSheetId="15">#REF!</definedName>
    <definedName name="Value10_28" localSheetId="17">#REF!</definedName>
    <definedName name="Value10_28">#REF!</definedName>
    <definedName name="Value11" localSheetId="15">#REF!</definedName>
    <definedName name="Value11" localSheetId="17">#REF!</definedName>
    <definedName name="Value11">#REF!</definedName>
    <definedName name="Value11_20" localSheetId="15">#REF!</definedName>
    <definedName name="Value11_20" localSheetId="17">#REF!</definedName>
    <definedName name="Value11_20">#REF!</definedName>
    <definedName name="Value11_28" localSheetId="15">#REF!</definedName>
    <definedName name="Value11_28" localSheetId="17">#REF!</definedName>
    <definedName name="Value11_28">#REF!</definedName>
    <definedName name="Value12" localSheetId="15">#REF!</definedName>
    <definedName name="Value12" localSheetId="17">#REF!</definedName>
    <definedName name="Value12">#REF!</definedName>
    <definedName name="Value12_20" localSheetId="15">#REF!</definedName>
    <definedName name="Value12_20" localSheetId="17">#REF!</definedName>
    <definedName name="Value12_20">#REF!</definedName>
    <definedName name="Value12_28" localSheetId="15">#REF!</definedName>
    <definedName name="Value12_28" localSheetId="17">#REF!</definedName>
    <definedName name="Value12_28">#REF!</definedName>
    <definedName name="Value13" localSheetId="15">#REF!</definedName>
    <definedName name="Value13" localSheetId="17">#REF!</definedName>
    <definedName name="Value13">#REF!</definedName>
    <definedName name="Value13_20" localSheetId="15">#REF!</definedName>
    <definedName name="Value13_20" localSheetId="17">#REF!</definedName>
    <definedName name="Value13_20">#REF!</definedName>
    <definedName name="Value13_28" localSheetId="15">#REF!</definedName>
    <definedName name="Value13_28" localSheetId="17">#REF!</definedName>
    <definedName name="Value13_28">#REF!</definedName>
    <definedName name="Value14" localSheetId="15">#REF!</definedName>
    <definedName name="Value14" localSheetId="17">#REF!</definedName>
    <definedName name="Value14">#REF!</definedName>
    <definedName name="Value14_20" localSheetId="15">#REF!</definedName>
    <definedName name="Value14_20" localSheetId="17">#REF!</definedName>
    <definedName name="Value14_20">#REF!</definedName>
    <definedName name="Value14_28" localSheetId="15">#REF!</definedName>
    <definedName name="Value14_28" localSheetId="17">#REF!</definedName>
    <definedName name="Value14_28">#REF!</definedName>
    <definedName name="Value15" localSheetId="15">#REF!</definedName>
    <definedName name="Value15" localSheetId="17">#REF!</definedName>
    <definedName name="Value15">#REF!</definedName>
    <definedName name="Value15_20" localSheetId="15">#REF!</definedName>
    <definedName name="Value15_20" localSheetId="17">#REF!</definedName>
    <definedName name="Value15_20">#REF!</definedName>
    <definedName name="Value15_28" localSheetId="15">#REF!</definedName>
    <definedName name="Value15_28" localSheetId="17">#REF!</definedName>
    <definedName name="Value15_28">#REF!</definedName>
    <definedName name="Value16" localSheetId="15">#REF!</definedName>
    <definedName name="Value16" localSheetId="17">#REF!</definedName>
    <definedName name="Value16">#REF!</definedName>
    <definedName name="Value16_20" localSheetId="15">#REF!</definedName>
    <definedName name="Value16_20" localSheetId="17">#REF!</definedName>
    <definedName name="Value16_20">#REF!</definedName>
    <definedName name="Value16_28" localSheetId="15">#REF!</definedName>
    <definedName name="Value16_28" localSheetId="17">#REF!</definedName>
    <definedName name="Value16_28">#REF!</definedName>
    <definedName name="Value17" localSheetId="15">#REF!</definedName>
    <definedName name="Value17" localSheetId="17">#REF!</definedName>
    <definedName name="Value17">#REF!</definedName>
    <definedName name="Value17_20" localSheetId="15">#REF!</definedName>
    <definedName name="Value17_20" localSheetId="17">#REF!</definedName>
    <definedName name="Value17_20">#REF!</definedName>
    <definedName name="Value17_28" localSheetId="15">#REF!</definedName>
    <definedName name="Value17_28" localSheetId="17">#REF!</definedName>
    <definedName name="Value17_28">#REF!</definedName>
    <definedName name="Value18" localSheetId="15">#REF!</definedName>
    <definedName name="Value18" localSheetId="17">#REF!</definedName>
    <definedName name="Value18">#REF!</definedName>
    <definedName name="Value18_20" localSheetId="15">#REF!</definedName>
    <definedName name="Value18_20" localSheetId="17">#REF!</definedName>
    <definedName name="Value18_20">#REF!</definedName>
    <definedName name="Value18_28" localSheetId="15">#REF!</definedName>
    <definedName name="Value18_28" localSheetId="17">#REF!</definedName>
    <definedName name="Value18_28">#REF!</definedName>
    <definedName name="Value19" localSheetId="15">#REF!</definedName>
    <definedName name="Value19" localSheetId="17">#REF!</definedName>
    <definedName name="Value19">#REF!</definedName>
    <definedName name="Value19_20" localSheetId="15">#REF!</definedName>
    <definedName name="Value19_20" localSheetId="17">#REF!</definedName>
    <definedName name="Value19_20">#REF!</definedName>
    <definedName name="Value19_28" localSheetId="15">#REF!</definedName>
    <definedName name="Value19_28" localSheetId="17">#REF!</definedName>
    <definedName name="Value19_28">#REF!</definedName>
    <definedName name="Value2" localSheetId="15">#REF!</definedName>
    <definedName name="Value2" localSheetId="17">#REF!</definedName>
    <definedName name="Value2">#REF!</definedName>
    <definedName name="Value2_20" localSheetId="15">#REF!</definedName>
    <definedName name="Value2_20" localSheetId="17">#REF!</definedName>
    <definedName name="Value2_20">#REF!</definedName>
    <definedName name="Value2_28" localSheetId="15">#REF!</definedName>
    <definedName name="Value2_28" localSheetId="17">#REF!</definedName>
    <definedName name="Value2_28">#REF!</definedName>
    <definedName name="Value20" localSheetId="15">#REF!</definedName>
    <definedName name="Value20" localSheetId="17">#REF!</definedName>
    <definedName name="Value20">#REF!</definedName>
    <definedName name="Value20_20" localSheetId="15">#REF!</definedName>
    <definedName name="Value20_20" localSheetId="17">#REF!</definedName>
    <definedName name="Value20_20">#REF!</definedName>
    <definedName name="Value20_28" localSheetId="15">#REF!</definedName>
    <definedName name="Value20_28" localSheetId="17">#REF!</definedName>
    <definedName name="Value20_28">#REF!</definedName>
    <definedName name="Value21" localSheetId="15">#REF!</definedName>
    <definedName name="Value21" localSheetId="17">#REF!</definedName>
    <definedName name="Value21">#REF!</definedName>
    <definedName name="Value21_20" localSheetId="15">#REF!</definedName>
    <definedName name="Value21_20" localSheetId="17">#REF!</definedName>
    <definedName name="Value21_20">#REF!</definedName>
    <definedName name="Value21_28" localSheetId="15">#REF!</definedName>
    <definedName name="Value21_28" localSheetId="17">#REF!</definedName>
    <definedName name="Value21_28">#REF!</definedName>
    <definedName name="Value22" localSheetId="15">#REF!</definedName>
    <definedName name="Value22" localSheetId="17">#REF!</definedName>
    <definedName name="Value22">#REF!</definedName>
    <definedName name="Value22_20" localSheetId="15">#REF!</definedName>
    <definedName name="Value22_20" localSheetId="17">#REF!</definedName>
    <definedName name="Value22_20">#REF!</definedName>
    <definedName name="Value22_28" localSheetId="15">#REF!</definedName>
    <definedName name="Value22_28" localSheetId="17">#REF!</definedName>
    <definedName name="Value22_28">#REF!</definedName>
    <definedName name="Value23" localSheetId="15">#REF!</definedName>
    <definedName name="Value23" localSheetId="17">#REF!</definedName>
    <definedName name="Value23">#REF!</definedName>
    <definedName name="Value23_20" localSheetId="15">#REF!</definedName>
    <definedName name="Value23_20" localSheetId="17">#REF!</definedName>
    <definedName name="Value23_20">#REF!</definedName>
    <definedName name="Value23_28" localSheetId="15">#REF!</definedName>
    <definedName name="Value23_28" localSheetId="17">#REF!</definedName>
    <definedName name="Value23_28">#REF!</definedName>
    <definedName name="Value24" localSheetId="15">#REF!</definedName>
    <definedName name="Value24" localSheetId="17">#REF!</definedName>
    <definedName name="Value24">#REF!</definedName>
    <definedName name="Value24_20" localSheetId="15">#REF!</definedName>
    <definedName name="Value24_20" localSheetId="17">#REF!</definedName>
    <definedName name="Value24_20">#REF!</definedName>
    <definedName name="Value24_28" localSheetId="15">#REF!</definedName>
    <definedName name="Value24_28" localSheetId="17">#REF!</definedName>
    <definedName name="Value24_28">#REF!</definedName>
    <definedName name="Value25" localSheetId="15">#REF!</definedName>
    <definedName name="Value25" localSheetId="17">#REF!</definedName>
    <definedName name="Value25">#REF!</definedName>
    <definedName name="Value25_20" localSheetId="15">#REF!</definedName>
    <definedName name="Value25_20" localSheetId="17">#REF!</definedName>
    <definedName name="Value25_20">#REF!</definedName>
    <definedName name="Value25_28" localSheetId="15">#REF!</definedName>
    <definedName name="Value25_28" localSheetId="17">#REF!</definedName>
    <definedName name="Value25_28">#REF!</definedName>
    <definedName name="Value26" localSheetId="15">#REF!</definedName>
    <definedName name="Value26" localSheetId="17">#REF!</definedName>
    <definedName name="Value26">#REF!</definedName>
    <definedName name="Value26_20" localSheetId="15">#REF!</definedName>
    <definedName name="Value26_20" localSheetId="17">#REF!</definedName>
    <definedName name="Value26_20">#REF!</definedName>
    <definedName name="Value26_28" localSheetId="15">#REF!</definedName>
    <definedName name="Value26_28" localSheetId="17">#REF!</definedName>
    <definedName name="Value26_28">#REF!</definedName>
    <definedName name="Value27" localSheetId="15">#REF!</definedName>
    <definedName name="Value27" localSheetId="17">#REF!</definedName>
    <definedName name="Value27">#REF!</definedName>
    <definedName name="Value27_20" localSheetId="15">#REF!</definedName>
    <definedName name="Value27_20" localSheetId="17">#REF!</definedName>
    <definedName name="Value27_20">#REF!</definedName>
    <definedName name="Value27_28" localSheetId="15">#REF!</definedName>
    <definedName name="Value27_28" localSheetId="17">#REF!</definedName>
    <definedName name="Value27_28">#REF!</definedName>
    <definedName name="Value28" localSheetId="15">#REF!</definedName>
    <definedName name="Value28" localSheetId="17">#REF!</definedName>
    <definedName name="Value28">#REF!</definedName>
    <definedName name="Value28_20" localSheetId="15">#REF!</definedName>
    <definedName name="Value28_20" localSheetId="17">#REF!</definedName>
    <definedName name="Value28_20">#REF!</definedName>
    <definedName name="Value28_28" localSheetId="15">#REF!</definedName>
    <definedName name="Value28_28" localSheetId="17">#REF!</definedName>
    <definedName name="Value28_28">#REF!</definedName>
    <definedName name="Value29" localSheetId="15">#REF!</definedName>
    <definedName name="Value29" localSheetId="17">#REF!</definedName>
    <definedName name="Value29">#REF!</definedName>
    <definedName name="Value29_20" localSheetId="15">#REF!</definedName>
    <definedName name="Value29_20" localSheetId="17">#REF!</definedName>
    <definedName name="Value29_20">#REF!</definedName>
    <definedName name="Value29_28" localSheetId="15">#REF!</definedName>
    <definedName name="Value29_28" localSheetId="17">#REF!</definedName>
    <definedName name="Value29_28">#REF!</definedName>
    <definedName name="Value3" localSheetId="15">#REF!</definedName>
    <definedName name="Value3" localSheetId="17">#REF!</definedName>
    <definedName name="Value3">#REF!</definedName>
    <definedName name="Value3_20" localSheetId="15">#REF!</definedName>
    <definedName name="Value3_20" localSheetId="17">#REF!</definedName>
    <definedName name="Value3_20">#REF!</definedName>
    <definedName name="Value3_28" localSheetId="15">#REF!</definedName>
    <definedName name="Value3_28" localSheetId="17">#REF!</definedName>
    <definedName name="Value3_28">#REF!</definedName>
    <definedName name="Value30" localSheetId="15">#REF!</definedName>
    <definedName name="Value30" localSheetId="17">#REF!</definedName>
    <definedName name="Value30">#REF!</definedName>
    <definedName name="Value30_20" localSheetId="15">#REF!</definedName>
    <definedName name="Value30_20" localSheetId="17">#REF!</definedName>
    <definedName name="Value30_20">#REF!</definedName>
    <definedName name="Value30_28" localSheetId="15">#REF!</definedName>
    <definedName name="Value30_28" localSheetId="17">#REF!</definedName>
    <definedName name="Value30_28">#REF!</definedName>
    <definedName name="Value31" localSheetId="15">#REF!</definedName>
    <definedName name="Value31" localSheetId="17">#REF!</definedName>
    <definedName name="Value31">#REF!</definedName>
    <definedName name="Value31_20" localSheetId="15">#REF!</definedName>
    <definedName name="Value31_20" localSheetId="17">#REF!</definedName>
    <definedName name="Value31_20">#REF!</definedName>
    <definedName name="Value31_28" localSheetId="15">#REF!</definedName>
    <definedName name="Value31_28" localSheetId="17">#REF!</definedName>
    <definedName name="Value31_28">#REF!</definedName>
    <definedName name="Value32" localSheetId="15">#REF!</definedName>
    <definedName name="Value32" localSheetId="17">#REF!</definedName>
    <definedName name="Value32">#REF!</definedName>
    <definedName name="Value32_20" localSheetId="15">#REF!</definedName>
    <definedName name="Value32_20" localSheetId="17">#REF!</definedName>
    <definedName name="Value32_20">#REF!</definedName>
    <definedName name="Value32_28" localSheetId="15">#REF!</definedName>
    <definedName name="Value32_28" localSheetId="17">#REF!</definedName>
    <definedName name="Value32_28">#REF!</definedName>
    <definedName name="Value33" localSheetId="15">#REF!</definedName>
    <definedName name="Value33" localSheetId="17">#REF!</definedName>
    <definedName name="Value33">#REF!</definedName>
    <definedName name="Value33_20" localSheetId="15">#REF!</definedName>
    <definedName name="Value33_20" localSheetId="17">#REF!</definedName>
    <definedName name="Value33_20">#REF!</definedName>
    <definedName name="Value33_28" localSheetId="15">#REF!</definedName>
    <definedName name="Value33_28" localSheetId="17">#REF!</definedName>
    <definedName name="Value33_28">#REF!</definedName>
    <definedName name="Value34" localSheetId="15">#REF!</definedName>
    <definedName name="Value34" localSheetId="17">#REF!</definedName>
    <definedName name="Value34">#REF!</definedName>
    <definedName name="Value34_20" localSheetId="15">#REF!</definedName>
    <definedName name="Value34_20" localSheetId="17">#REF!</definedName>
    <definedName name="Value34_20">#REF!</definedName>
    <definedName name="Value34_28" localSheetId="15">#REF!</definedName>
    <definedName name="Value34_28" localSheetId="17">#REF!</definedName>
    <definedName name="Value34_28">#REF!</definedName>
    <definedName name="Value35" localSheetId="15">#REF!</definedName>
    <definedName name="Value35" localSheetId="17">#REF!</definedName>
    <definedName name="Value35">#REF!</definedName>
    <definedName name="Value35_20" localSheetId="15">#REF!</definedName>
    <definedName name="Value35_20" localSheetId="17">#REF!</definedName>
    <definedName name="Value35_20">#REF!</definedName>
    <definedName name="Value35_28" localSheetId="15">#REF!</definedName>
    <definedName name="Value35_28" localSheetId="17">#REF!</definedName>
    <definedName name="Value35_28">#REF!</definedName>
    <definedName name="Value36" localSheetId="15">#REF!</definedName>
    <definedName name="Value36" localSheetId="17">#REF!</definedName>
    <definedName name="Value36">#REF!</definedName>
    <definedName name="Value36_20" localSheetId="15">#REF!</definedName>
    <definedName name="Value36_20" localSheetId="17">#REF!</definedName>
    <definedName name="Value36_20">#REF!</definedName>
    <definedName name="Value36_28" localSheetId="15">#REF!</definedName>
    <definedName name="Value36_28" localSheetId="17">#REF!</definedName>
    <definedName name="Value36_28">#REF!</definedName>
    <definedName name="Value37" localSheetId="15">#REF!</definedName>
    <definedName name="Value37" localSheetId="17">#REF!</definedName>
    <definedName name="Value37">#REF!</definedName>
    <definedName name="Value37_20" localSheetId="15">#REF!</definedName>
    <definedName name="Value37_20" localSheetId="17">#REF!</definedName>
    <definedName name="Value37_20">#REF!</definedName>
    <definedName name="Value37_28" localSheetId="15">#REF!</definedName>
    <definedName name="Value37_28" localSheetId="17">#REF!</definedName>
    <definedName name="Value37_28">#REF!</definedName>
    <definedName name="Value38" localSheetId="15">#REF!</definedName>
    <definedName name="Value38" localSheetId="17">#REF!</definedName>
    <definedName name="Value38">#REF!</definedName>
    <definedName name="Value38_20" localSheetId="15">#REF!</definedName>
    <definedName name="Value38_20" localSheetId="17">#REF!</definedName>
    <definedName name="Value38_20">#REF!</definedName>
    <definedName name="Value38_28" localSheetId="15">#REF!</definedName>
    <definedName name="Value38_28" localSheetId="17">#REF!</definedName>
    <definedName name="Value38_28">#REF!</definedName>
    <definedName name="Value39" localSheetId="15">#REF!</definedName>
    <definedName name="Value39" localSheetId="17">#REF!</definedName>
    <definedName name="Value39">#REF!</definedName>
    <definedName name="Value39_20" localSheetId="15">#REF!</definedName>
    <definedName name="Value39_20" localSheetId="17">#REF!</definedName>
    <definedName name="Value39_20">#REF!</definedName>
    <definedName name="Value39_28" localSheetId="15">#REF!</definedName>
    <definedName name="Value39_28" localSheetId="17">#REF!</definedName>
    <definedName name="Value39_28">#REF!</definedName>
    <definedName name="Value4" localSheetId="15">#REF!</definedName>
    <definedName name="Value4" localSheetId="17">#REF!</definedName>
    <definedName name="Value4">#REF!</definedName>
    <definedName name="Value4_20" localSheetId="15">#REF!</definedName>
    <definedName name="Value4_20" localSheetId="17">#REF!</definedName>
    <definedName name="Value4_20">#REF!</definedName>
    <definedName name="Value4_28" localSheetId="15">#REF!</definedName>
    <definedName name="Value4_28" localSheetId="17">#REF!</definedName>
    <definedName name="Value4_28">#REF!</definedName>
    <definedName name="Value40" localSheetId="15">#REF!</definedName>
    <definedName name="Value40" localSheetId="17">#REF!</definedName>
    <definedName name="Value40">#REF!</definedName>
    <definedName name="Value40_20" localSheetId="15">#REF!</definedName>
    <definedName name="Value40_20" localSheetId="17">#REF!</definedName>
    <definedName name="Value40_20">#REF!</definedName>
    <definedName name="Value40_28" localSheetId="15">#REF!</definedName>
    <definedName name="Value40_28" localSheetId="17">#REF!</definedName>
    <definedName name="Value40_28">#REF!</definedName>
    <definedName name="Value41" localSheetId="15">#REF!</definedName>
    <definedName name="Value41" localSheetId="17">#REF!</definedName>
    <definedName name="Value41">#REF!</definedName>
    <definedName name="Value41_20" localSheetId="15">#REF!</definedName>
    <definedName name="Value41_20" localSheetId="17">#REF!</definedName>
    <definedName name="Value41_20">#REF!</definedName>
    <definedName name="Value41_28" localSheetId="15">#REF!</definedName>
    <definedName name="Value41_28" localSheetId="17">#REF!</definedName>
    <definedName name="Value41_28">#REF!</definedName>
    <definedName name="Value42" localSheetId="15">#REF!</definedName>
    <definedName name="Value42" localSheetId="17">#REF!</definedName>
    <definedName name="Value42">#REF!</definedName>
    <definedName name="Value42_20" localSheetId="15">#REF!</definedName>
    <definedName name="Value42_20" localSheetId="17">#REF!</definedName>
    <definedName name="Value42_20">#REF!</definedName>
    <definedName name="Value42_28" localSheetId="15">#REF!</definedName>
    <definedName name="Value42_28" localSheetId="17">#REF!</definedName>
    <definedName name="Value42_28">#REF!</definedName>
    <definedName name="Value43" localSheetId="15">#REF!</definedName>
    <definedName name="Value43" localSheetId="17">#REF!</definedName>
    <definedName name="Value43">#REF!</definedName>
    <definedName name="Value43_20" localSheetId="15">#REF!</definedName>
    <definedName name="Value43_20" localSheetId="17">#REF!</definedName>
    <definedName name="Value43_20">#REF!</definedName>
    <definedName name="Value43_28" localSheetId="15">#REF!</definedName>
    <definedName name="Value43_28" localSheetId="17">#REF!</definedName>
    <definedName name="Value43_28">#REF!</definedName>
    <definedName name="Value44" localSheetId="15">#REF!</definedName>
    <definedName name="Value44" localSheetId="17">#REF!</definedName>
    <definedName name="Value44">#REF!</definedName>
    <definedName name="Value44_20" localSheetId="15">#REF!</definedName>
    <definedName name="Value44_20" localSheetId="17">#REF!</definedName>
    <definedName name="Value44_20">#REF!</definedName>
    <definedName name="Value44_28" localSheetId="15">#REF!</definedName>
    <definedName name="Value44_28" localSheetId="17">#REF!</definedName>
    <definedName name="Value44_28">#REF!</definedName>
    <definedName name="Value45" localSheetId="15">#REF!</definedName>
    <definedName name="Value45" localSheetId="17">#REF!</definedName>
    <definedName name="Value45">#REF!</definedName>
    <definedName name="Value45_20" localSheetId="15">#REF!</definedName>
    <definedName name="Value45_20" localSheetId="17">#REF!</definedName>
    <definedName name="Value45_20">#REF!</definedName>
    <definedName name="Value45_28" localSheetId="15">#REF!</definedName>
    <definedName name="Value45_28" localSheetId="17">#REF!</definedName>
    <definedName name="Value45_28">#REF!</definedName>
    <definedName name="Value46" localSheetId="15">#REF!</definedName>
    <definedName name="Value46" localSheetId="17">#REF!</definedName>
    <definedName name="Value46">#REF!</definedName>
    <definedName name="Value46_20" localSheetId="15">#REF!</definedName>
    <definedName name="Value46_20" localSheetId="17">#REF!</definedName>
    <definedName name="Value46_20">#REF!</definedName>
    <definedName name="Value46_28" localSheetId="15">#REF!</definedName>
    <definedName name="Value46_28" localSheetId="17">#REF!</definedName>
    <definedName name="Value46_28">#REF!</definedName>
    <definedName name="Value47" localSheetId="15">#REF!</definedName>
    <definedName name="Value47" localSheetId="17">#REF!</definedName>
    <definedName name="Value47">#REF!</definedName>
    <definedName name="Value47_20" localSheetId="15">#REF!</definedName>
    <definedName name="Value47_20" localSheetId="17">#REF!</definedName>
    <definedName name="Value47_20">#REF!</definedName>
    <definedName name="Value47_28" localSheetId="15">#REF!</definedName>
    <definedName name="Value47_28" localSheetId="17">#REF!</definedName>
    <definedName name="Value47_28">#REF!</definedName>
    <definedName name="Value48" localSheetId="15">#REF!</definedName>
    <definedName name="Value48" localSheetId="17">#REF!</definedName>
    <definedName name="Value48">#REF!</definedName>
    <definedName name="Value48_20" localSheetId="15">#REF!</definedName>
    <definedName name="Value48_20" localSheetId="17">#REF!</definedName>
    <definedName name="Value48_20">#REF!</definedName>
    <definedName name="Value48_28" localSheetId="15">#REF!</definedName>
    <definedName name="Value48_28" localSheetId="17">#REF!</definedName>
    <definedName name="Value48_28">#REF!</definedName>
    <definedName name="Value49" localSheetId="15">#REF!</definedName>
    <definedName name="Value49" localSheetId="17">#REF!</definedName>
    <definedName name="Value49">#REF!</definedName>
    <definedName name="Value49_20" localSheetId="15">#REF!</definedName>
    <definedName name="Value49_20" localSheetId="17">#REF!</definedName>
    <definedName name="Value49_20">#REF!</definedName>
    <definedName name="Value49_28" localSheetId="15">#REF!</definedName>
    <definedName name="Value49_28" localSheetId="17">#REF!</definedName>
    <definedName name="Value49_28">#REF!</definedName>
    <definedName name="Value5" localSheetId="15">#REF!</definedName>
    <definedName name="Value5" localSheetId="17">#REF!</definedName>
    <definedName name="Value5">#REF!</definedName>
    <definedName name="Value5_20" localSheetId="15">#REF!</definedName>
    <definedName name="Value5_20" localSheetId="17">#REF!</definedName>
    <definedName name="Value5_20">#REF!</definedName>
    <definedName name="Value5_28" localSheetId="15">#REF!</definedName>
    <definedName name="Value5_28" localSheetId="17">#REF!</definedName>
    <definedName name="Value5_28">#REF!</definedName>
    <definedName name="Value50" localSheetId="15">#REF!</definedName>
    <definedName name="Value50" localSheetId="17">#REF!</definedName>
    <definedName name="Value50">#REF!</definedName>
    <definedName name="Value50_20" localSheetId="15">#REF!</definedName>
    <definedName name="Value50_20" localSheetId="17">#REF!</definedName>
    <definedName name="Value50_20">#REF!</definedName>
    <definedName name="Value50_28" localSheetId="15">#REF!</definedName>
    <definedName name="Value50_28" localSheetId="17">#REF!</definedName>
    <definedName name="Value50_28">#REF!</definedName>
    <definedName name="Value51" localSheetId="15">#REF!</definedName>
    <definedName name="Value51" localSheetId="17">#REF!</definedName>
    <definedName name="Value51">#REF!</definedName>
    <definedName name="Value51_20" localSheetId="15">#REF!</definedName>
    <definedName name="Value51_20" localSheetId="17">#REF!</definedName>
    <definedName name="Value51_20">#REF!</definedName>
    <definedName name="Value51_28" localSheetId="15">#REF!</definedName>
    <definedName name="Value51_28" localSheetId="17">#REF!</definedName>
    <definedName name="Value51_28">#REF!</definedName>
    <definedName name="Value52" localSheetId="15">#REF!</definedName>
    <definedName name="Value52" localSheetId="17">#REF!</definedName>
    <definedName name="Value52">#REF!</definedName>
    <definedName name="Value52_20" localSheetId="15">#REF!</definedName>
    <definedName name="Value52_20" localSheetId="17">#REF!</definedName>
    <definedName name="Value52_20">#REF!</definedName>
    <definedName name="Value52_28" localSheetId="15">#REF!</definedName>
    <definedName name="Value52_28" localSheetId="17">#REF!</definedName>
    <definedName name="Value52_28">#REF!</definedName>
    <definedName name="Value53" localSheetId="15">#REF!</definedName>
    <definedName name="Value53" localSheetId="17">#REF!</definedName>
    <definedName name="Value53">#REF!</definedName>
    <definedName name="Value53_20" localSheetId="15">#REF!</definedName>
    <definedName name="Value53_20" localSheetId="17">#REF!</definedName>
    <definedName name="Value53_20">#REF!</definedName>
    <definedName name="Value53_28" localSheetId="15">#REF!</definedName>
    <definedName name="Value53_28" localSheetId="17">#REF!</definedName>
    <definedName name="Value53_28">#REF!</definedName>
    <definedName name="Value54" localSheetId="15">#REF!</definedName>
    <definedName name="Value54" localSheetId="17">#REF!</definedName>
    <definedName name="Value54">#REF!</definedName>
    <definedName name="Value54_20" localSheetId="15">#REF!</definedName>
    <definedName name="Value54_20" localSheetId="17">#REF!</definedName>
    <definedName name="Value54_20">#REF!</definedName>
    <definedName name="Value54_28" localSheetId="15">#REF!</definedName>
    <definedName name="Value54_28" localSheetId="17">#REF!</definedName>
    <definedName name="Value54_28">#REF!</definedName>
    <definedName name="Value55" localSheetId="15">#REF!</definedName>
    <definedName name="Value55" localSheetId="17">#REF!</definedName>
    <definedName name="Value55">#REF!</definedName>
    <definedName name="Value55_20" localSheetId="15">#REF!</definedName>
    <definedName name="Value55_20" localSheetId="17">#REF!</definedName>
    <definedName name="Value55_20">#REF!</definedName>
    <definedName name="Value55_28" localSheetId="15">#REF!</definedName>
    <definedName name="Value55_28" localSheetId="17">#REF!</definedName>
    <definedName name="Value55_28">#REF!</definedName>
    <definedName name="Value6" localSheetId="15">#REF!</definedName>
    <definedName name="Value6" localSheetId="17">#REF!</definedName>
    <definedName name="Value6">#REF!</definedName>
    <definedName name="Value6_20" localSheetId="15">#REF!</definedName>
    <definedName name="Value6_20" localSheetId="17">#REF!</definedName>
    <definedName name="Value6_20">#REF!</definedName>
    <definedName name="Value6_28" localSheetId="15">#REF!</definedName>
    <definedName name="Value6_28" localSheetId="17">#REF!</definedName>
    <definedName name="Value6_28">#REF!</definedName>
    <definedName name="Value7" localSheetId="15">#REF!</definedName>
    <definedName name="Value7" localSheetId="17">#REF!</definedName>
    <definedName name="Value7">#REF!</definedName>
    <definedName name="Value7_20" localSheetId="15">#REF!</definedName>
    <definedName name="Value7_20" localSheetId="17">#REF!</definedName>
    <definedName name="Value7_20">#REF!</definedName>
    <definedName name="Value7_28" localSheetId="15">#REF!</definedName>
    <definedName name="Value7_28" localSheetId="17">#REF!</definedName>
    <definedName name="Value7_28">#REF!</definedName>
    <definedName name="Value8" localSheetId="15">#REF!</definedName>
    <definedName name="Value8" localSheetId="17">#REF!</definedName>
    <definedName name="Value8">#REF!</definedName>
    <definedName name="Value8_20" localSheetId="15">#REF!</definedName>
    <definedName name="Value8_20" localSheetId="17">#REF!</definedName>
    <definedName name="Value8_20">#REF!</definedName>
    <definedName name="Value8_28" localSheetId="15">#REF!</definedName>
    <definedName name="Value8_28" localSheetId="17">#REF!</definedName>
    <definedName name="Value8_28">#REF!</definedName>
    <definedName name="Value9" localSheetId="15">#REF!</definedName>
    <definedName name="Value9" localSheetId="17">#REF!</definedName>
    <definedName name="Value9">#REF!</definedName>
    <definedName name="Value9_20" localSheetId="15">#REF!</definedName>
    <definedName name="Value9_20" localSheetId="17">#REF!</definedName>
    <definedName name="Value9_20">#REF!</definedName>
    <definedName name="Value9_28" localSheetId="15">#REF!</definedName>
    <definedName name="Value9_28" localSheetId="17">#REF!</definedName>
    <definedName name="Value9_28">#REF!</definedName>
    <definedName name="Values_Entered" localSheetId="15">IF(Loan_Amount*Interest_Rate*Loan_Years*Loan_Start&gt;0,1,0)</definedName>
    <definedName name="Values_Entered" localSheetId="16">IF(Loan_Amount*Interest_Rate*Loan_Years*Loan_Start&gt;0,1,0)</definedName>
    <definedName name="Values_Entered" localSheetId="17">IF(Loan_Amount*Interest_Rate*Loan_Years*Loan_Start&gt;0,1,0)</definedName>
    <definedName name="Values_Entered" localSheetId="14">IF(Loan_Amount*Interest_Rate*Loan_Years*Loan_Start&gt;0,1,0)</definedName>
    <definedName name="Values_Entered">IF(Loan_Amount*Interest_Rate*Loan_Years*Loan_Start&gt;0,1,0)</definedName>
    <definedName name="VAN">NA()</definedName>
    <definedName name="VAN_26" localSheetId="15">#REF!</definedName>
    <definedName name="VAN_26" localSheetId="17">#REF!</definedName>
    <definedName name="VAN_26">#REF!</definedName>
    <definedName name="VAN_28" localSheetId="15">#REF!</definedName>
    <definedName name="VAN_28" localSheetId="17">#REF!</definedName>
    <definedName name="VAN_28">#REF!</definedName>
    <definedName name="VAN_3">NA()</definedName>
    <definedName name="VAN_CHUYEN_DUONG_DAI_DZ0.4KV" localSheetId="15">#REF!</definedName>
    <definedName name="VAN_CHUYEN_DUONG_DAI_DZ0.4KV" localSheetId="17">#REF!</definedName>
    <definedName name="VAN_CHUYEN_DUONG_DAI_DZ0.4KV">#REF!</definedName>
    <definedName name="VAN_CHUYEN_DUONG_DAI_DZ22KV" localSheetId="15">#REF!</definedName>
    <definedName name="VAN_CHUYEN_DUONG_DAI_DZ22KV" localSheetId="17">#REF!</definedName>
    <definedName name="VAN_CHUYEN_DUONG_DAI_DZ22KV">#REF!</definedName>
    <definedName name="VAN_CHUYEN_VAT_TU_CHUNG" localSheetId="15">#REF!</definedName>
    <definedName name="VAN_CHUYEN_VAT_TU_CHUNG" localSheetId="17">#REF!</definedName>
    <definedName name="VAN_CHUYEN_VAT_TU_CHUNG">#REF!</definedName>
    <definedName name="VAN_TRUNG_CHUYEN_VAT_TU_CHUNG" localSheetId="15">#REF!</definedName>
    <definedName name="VAN_TRUNG_CHUYEN_VAT_TU_CHUNG" localSheetId="17">#REF!</definedName>
    <definedName name="VAN_TRUNG_CHUYEN_VAT_TU_CHUNG">#REF!</definedName>
    <definedName name="VAN1_26" localSheetId="15">#REF!</definedName>
    <definedName name="VAN1_26" localSheetId="17">#REF!</definedName>
    <definedName name="VAN1_26">#REF!</definedName>
    <definedName name="VAN1_28" localSheetId="15">#REF!</definedName>
    <definedName name="VAN1_28" localSheetId="17">#REF!</definedName>
    <definedName name="VAN1_28">#REF!</definedName>
    <definedName name="VAN1_3">NA()</definedName>
    <definedName name="vanchuyen" localSheetId="15">#REF!</definedName>
    <definedName name="vanchuyen" localSheetId="16">#REF!</definedName>
    <definedName name="vanchuyen" localSheetId="17">#REF!</definedName>
    <definedName name="vanchuyen" localSheetId="14">#REF!</definedName>
    <definedName name="vanchuyen" localSheetId="20">#REF!</definedName>
    <definedName name="vanchuyen">#REF!</definedName>
    <definedName name="vanchuyencoc" localSheetId="15">#REF!</definedName>
    <definedName name="vanchuyencoc" localSheetId="17">#REF!</definedName>
    <definedName name="vanchuyencoc">#REF!</definedName>
    <definedName name="vankhuon" localSheetId="15">#REF!</definedName>
    <definedName name="vankhuon" localSheetId="17">#REF!</definedName>
    <definedName name="vankhuon">#REF!</definedName>
    <definedName name="Var" localSheetId="15">#REF!</definedName>
    <definedName name="Var" localSheetId="16">#REF!</definedName>
    <definedName name="Var" localSheetId="17">#REF!</definedName>
    <definedName name="Var" localSheetId="14">#REF!</definedName>
    <definedName name="Var">#REF!</definedName>
    <definedName name="VarDate" localSheetId="15" hidden="1">#REF!</definedName>
    <definedName name="VarDate" localSheetId="16" hidden="1">#REF!</definedName>
    <definedName name="VarDate" localSheetId="17" hidden="1">#REF!</definedName>
    <definedName name="VarDate" localSheetId="14" hidden="1">#REF!</definedName>
    <definedName name="VarDate" hidden="1">#REF!</definedName>
    <definedName name="VARIINST" localSheetId="15">#REF!</definedName>
    <definedName name="VARIINST" localSheetId="16">#REF!</definedName>
    <definedName name="VARIINST" localSheetId="17">#REF!</definedName>
    <definedName name="VARIINST" localSheetId="14">#REF!</definedName>
    <definedName name="VARIINST" localSheetId="19">#REF!</definedName>
    <definedName name="VARIINST" localSheetId="20">#REF!</definedName>
    <definedName name="VARIINST">#REF!</definedName>
    <definedName name="VARIINST_26" localSheetId="15">#REF!</definedName>
    <definedName name="VARIINST_26" localSheetId="17">#REF!</definedName>
    <definedName name="VARIINST_26">#REF!</definedName>
    <definedName name="VARIINST_28" localSheetId="15">#REF!</definedName>
    <definedName name="VARIINST_28" localSheetId="17">#REF!</definedName>
    <definedName name="VARIINST_28">#REF!</definedName>
    <definedName name="VARIINST_3">"$#REF!.$B$5"</definedName>
    <definedName name="VARIPURC" localSheetId="15">#REF!</definedName>
    <definedName name="VARIPURC" localSheetId="16">#REF!</definedName>
    <definedName name="VARIPURC" localSheetId="17">#REF!</definedName>
    <definedName name="VARIPURC" localSheetId="14">#REF!</definedName>
    <definedName name="VARIPURC" localSheetId="19">#REF!</definedName>
    <definedName name="VARIPURC" localSheetId="20">#REF!</definedName>
    <definedName name="VARIPURC">#REF!</definedName>
    <definedName name="VARIPURC_26" localSheetId="15">#REF!</definedName>
    <definedName name="VARIPURC_26" localSheetId="17">#REF!</definedName>
    <definedName name="VARIPURC_26">#REF!</definedName>
    <definedName name="VARIPURC_28" localSheetId="15">#REF!</definedName>
    <definedName name="VARIPURC_28" localSheetId="17">#REF!</definedName>
    <definedName name="VARIPURC_28">#REF!</definedName>
    <definedName name="VARIPURC_3">"$#REF!.$B$3"</definedName>
    <definedName name="VAS" localSheetId="15">#REF!</definedName>
    <definedName name="VAS" localSheetId="16">#REF!</definedName>
    <definedName name="VAS" localSheetId="17">#REF!</definedName>
    <definedName name="VAS" localSheetId="14">#REF!</definedName>
    <definedName name="VAS">#REF!</definedName>
    <definedName name="vat">5</definedName>
    <definedName name="VAT_04" localSheetId="15">#REF!</definedName>
    <definedName name="VAT_04" localSheetId="17">#REF!</definedName>
    <definedName name="VAT_04">#REF!</definedName>
    <definedName name="VAT_04_20" localSheetId="15">#REF!</definedName>
    <definedName name="VAT_04_20" localSheetId="17">#REF!</definedName>
    <definedName name="VAT_04_20">#REF!</definedName>
    <definedName name="VAT_04_28" localSheetId="15">#REF!</definedName>
    <definedName name="VAT_04_28" localSheetId="17">#REF!</definedName>
    <definedName name="VAT_04_28">#REF!</definedName>
    <definedName name="VAT_22" localSheetId="15">#REF!</definedName>
    <definedName name="VAT_22" localSheetId="17">#REF!</definedName>
    <definedName name="VAT_22">#REF!</definedName>
    <definedName name="VAT_22_28" localSheetId="15">#REF!</definedName>
    <definedName name="VAT_22_28" localSheetId="17">#REF!</definedName>
    <definedName name="VAT_22_28">#REF!</definedName>
    <definedName name="VAT_35" localSheetId="15">#REF!</definedName>
    <definedName name="VAT_35" localSheetId="17">#REF!</definedName>
    <definedName name="VAT_35">#REF!</definedName>
    <definedName name="VAT_35_20" localSheetId="15">#REF!</definedName>
    <definedName name="VAT_35_20" localSheetId="17">#REF!</definedName>
    <definedName name="VAT_35_20">#REF!</definedName>
    <definedName name="VAT_35_28" localSheetId="15">#REF!</definedName>
    <definedName name="VAT_35_28" localSheetId="17">#REF!</definedName>
    <definedName name="VAT_35_28">#REF!</definedName>
    <definedName name="VAT_Cto" localSheetId="15">#REF!</definedName>
    <definedName name="VAT_Cto" localSheetId="17">#REF!</definedName>
    <definedName name="VAT_Cto">#REF!</definedName>
    <definedName name="VAT_Cto_20" localSheetId="15">#REF!</definedName>
    <definedName name="VAT_Cto_20" localSheetId="17">#REF!</definedName>
    <definedName name="VAT_Cto_20">#REF!</definedName>
    <definedName name="VAT_Cto_28" localSheetId="15">#REF!</definedName>
    <definedName name="VAT_Cto_28" localSheetId="17">#REF!</definedName>
    <definedName name="VAT_Cto_28">#REF!</definedName>
    <definedName name="vat_lieu_KVIII" localSheetId="15">#REF!</definedName>
    <definedName name="vat_lieu_KVIII" localSheetId="16">#REF!</definedName>
    <definedName name="vat_lieu_KVIII" localSheetId="17">#REF!</definedName>
    <definedName name="vat_lieu_KVIII" localSheetId="14">#REF!</definedName>
    <definedName name="vat_lieu_KVIII" localSheetId="20">#REF!</definedName>
    <definedName name="vat_lieu_KVIII">#REF!</definedName>
    <definedName name="VAT_TB" localSheetId="15">#REF!</definedName>
    <definedName name="VAT_TB" localSheetId="17">#REF!</definedName>
    <definedName name="VAT_TB">#REF!</definedName>
    <definedName name="VAT_TB_20" localSheetId="15">#REF!</definedName>
    <definedName name="VAT_TB_20" localSheetId="17">#REF!</definedName>
    <definedName name="VAT_TB_20">#REF!</definedName>
    <definedName name="VAT_TB_28" localSheetId="15">#REF!</definedName>
    <definedName name="VAT_TB_28" localSheetId="17">#REF!</definedName>
    <definedName name="VAT_TB_28">#REF!</definedName>
    <definedName name="VAT_TBA" localSheetId="15">#REF!</definedName>
    <definedName name="VAT_TBA" localSheetId="17">#REF!</definedName>
    <definedName name="VAT_TBA">#REF!</definedName>
    <definedName name="VAT_TBA_20" localSheetId="15">#REF!</definedName>
    <definedName name="VAT_TBA_20" localSheetId="17">#REF!</definedName>
    <definedName name="VAT_TBA_20">#REF!</definedName>
    <definedName name="VAT_TBA_28" localSheetId="15">#REF!</definedName>
    <definedName name="VAT_TBA_28" localSheetId="17">#REF!</definedName>
    <definedName name="VAT_TBA_28">#REF!</definedName>
    <definedName name="VAT_XLTBA" localSheetId="15">#REF!</definedName>
    <definedName name="VAT_XLTBA" localSheetId="17">#REF!</definedName>
    <definedName name="VAT_XLTBA">#REF!</definedName>
    <definedName name="VAT_XLTBA_20" localSheetId="15">#REF!</definedName>
    <definedName name="VAT_XLTBA_20" localSheetId="17">#REF!</definedName>
    <definedName name="VAT_XLTBA_20">#REF!</definedName>
    <definedName name="VAT_XLTBA_28" localSheetId="15">#REF!</definedName>
    <definedName name="VAT_XLTBA_28" localSheetId="17">#REF!</definedName>
    <definedName name="VAT_XLTBA_28">#REF!</definedName>
    <definedName name="vatlieu" localSheetId="15">#REF!</definedName>
    <definedName name="vatlieu" localSheetId="17">#REF!</definedName>
    <definedName name="vatlieu">#REF!</definedName>
    <definedName name="vatlieu_20" localSheetId="15">#REF!</definedName>
    <definedName name="vatlieu_20" localSheetId="17">#REF!</definedName>
    <definedName name="vatlieu_20">#REF!</definedName>
    <definedName name="vatlieu_28" localSheetId="15">#REF!</definedName>
    <definedName name="vatlieu_28" localSheetId="17">#REF!</definedName>
    <definedName name="vatlieu_28">#REF!</definedName>
    <definedName name="VATM" localSheetId="15" hidden="1">{"'Sheet1'!$L$16"}</definedName>
    <definedName name="VATM" localSheetId="16" hidden="1">{"'Sheet1'!$L$16"}</definedName>
    <definedName name="VATM" localSheetId="17" hidden="1">{"'Sheet1'!$L$16"}</definedName>
    <definedName name="VATM" localSheetId="14" hidden="1">{"'Sheet1'!$L$16"}</definedName>
    <definedName name="VATM" hidden="1">{"'Sheet1'!$L$16"}</definedName>
    <definedName name="Vattu" localSheetId="15">#REF!</definedName>
    <definedName name="Vattu" localSheetId="16">#REF!</definedName>
    <definedName name="Vattu" localSheetId="17">#REF!</definedName>
    <definedName name="Vattu" localSheetId="14">#REF!</definedName>
    <definedName name="Vattu" localSheetId="20">#REF!</definedName>
    <definedName name="Vattu">#REF!</definedName>
    <definedName name="VB" localSheetId="15">#REF!</definedName>
    <definedName name="VB" localSheetId="17">#REF!</definedName>
    <definedName name="VB">#REF!</definedName>
    <definedName name="VB_28" localSheetId="15">#REF!</definedName>
    <definedName name="VB_28" localSheetId="17">#REF!</definedName>
    <definedName name="VB_28">#REF!</definedName>
    <definedName name="vb1214_28" localSheetId="15">#REF!</definedName>
    <definedName name="vb1214_28" localSheetId="17">#REF!</definedName>
    <definedName name="vb1214_28">#REF!</definedName>
    <definedName name="vb1215vd" localSheetId="15">#REF!</definedName>
    <definedName name="vb1215vd" localSheetId="17">#REF!</definedName>
    <definedName name="vb1215vd">#REF!</definedName>
    <definedName name="vb1234_28" localSheetId="15">#REF!</definedName>
    <definedName name="vb1234_28" localSheetId="17">#REF!</definedName>
    <definedName name="vb1234_28">#REF!</definedName>
    <definedName name="Vbs" localSheetId="15">#REF!</definedName>
    <definedName name="Vbs" localSheetId="17">#REF!</definedName>
    <definedName name="Vbs">#REF!</definedName>
    <definedName name="Vbs_20" localSheetId="15">#REF!</definedName>
    <definedName name="Vbs_20" localSheetId="17">#REF!</definedName>
    <definedName name="Vbs_20">#REF!</definedName>
    <definedName name="Vbs_28" localSheetId="15">#REF!</definedName>
    <definedName name="Vbs_28" localSheetId="17">#REF!</definedName>
    <definedName name="Vbs_28">#REF!</definedName>
    <definedName name="vbtchongnuocm300" localSheetId="15">#REF!</definedName>
    <definedName name="vbtchongnuocm300" localSheetId="17">#REF!</definedName>
    <definedName name="vbtchongnuocm300">#REF!</definedName>
    <definedName name="vbtchongnuocm300_20" localSheetId="15">#REF!</definedName>
    <definedName name="vbtchongnuocm300_20" localSheetId="17">#REF!</definedName>
    <definedName name="vbtchongnuocm300_20">#REF!</definedName>
    <definedName name="vbtchongnuocm300_28" localSheetId="15">#REF!</definedName>
    <definedName name="vbtchongnuocm300_28" localSheetId="17">#REF!</definedName>
    <definedName name="vbtchongnuocm300_28">#REF!</definedName>
    <definedName name="vbtm150" localSheetId="15">#REF!</definedName>
    <definedName name="vbtm150" localSheetId="17">#REF!</definedName>
    <definedName name="vbtm150">#REF!</definedName>
    <definedName name="vbtm150_20" localSheetId="15">#REF!</definedName>
    <definedName name="vbtm150_20" localSheetId="17">#REF!</definedName>
    <definedName name="vbtm150_20">#REF!</definedName>
    <definedName name="vbtm150_28" localSheetId="15">#REF!</definedName>
    <definedName name="vbtm150_28" localSheetId="17">#REF!</definedName>
    <definedName name="vbtm150_28">#REF!</definedName>
    <definedName name="vbtm300">#REF!</definedName>
    <definedName name="vbtm300_20">#REF!</definedName>
    <definedName name="vbtm300_28">#REF!</definedName>
    <definedName name="vbtm400">#REF!</definedName>
    <definedName name="vbtm400_20">#REF!</definedName>
    <definedName name="vbtm400_28">#REF!</definedName>
    <definedName name="Vbtr">#REF!</definedName>
    <definedName name="Vbtr_20">#REF!</definedName>
    <definedName name="Vbtr_28">#REF!</definedName>
    <definedName name="VC">#REF!</definedName>
    <definedName name="vc_28">#REF!</definedName>
    <definedName name="vc1_20">#REF!</definedName>
    <definedName name="vc1_28">#REF!</definedName>
    <definedName name="vc2_28">#REF!</definedName>
    <definedName name="vc2131_28">#REF!</definedName>
    <definedName name="vc2132_28">#REF!</definedName>
    <definedName name="vc2134_28">#REF!</definedName>
    <definedName name="vc3.">#REF!</definedName>
    <definedName name="vc3._28">#REF!</definedName>
    <definedName name="vc3_20">#REF!</definedName>
    <definedName name="vc3_28">#REF!</definedName>
    <definedName name="vc3136_28">#REF!</definedName>
    <definedName name="VC400_20">#REF!</definedName>
    <definedName name="VC400_28">#REF!</definedName>
    <definedName name="vca">#REF!</definedName>
    <definedName name="vca_28">#REF!</definedName>
    <definedName name="vcbht">#REF!</definedName>
    <definedName name="vcbht_28">#REF!</definedName>
    <definedName name="vcbo1" localSheetId="15" hidden="1">{"'Sheet1'!$L$16"}</definedName>
    <definedName name="vcbo1" localSheetId="16" hidden="1">{"'Sheet1'!$L$16"}</definedName>
    <definedName name="vcbo1" localSheetId="17" hidden="1">{"'Sheet1'!$L$16"}</definedName>
    <definedName name="vcbo1" localSheetId="14" hidden="1">{"'Sheet1'!$L$16"}</definedName>
    <definedName name="vcbo1" hidden="1">{"'Sheet1'!$L$16"}</definedName>
    <definedName name="vcbt35">#REF!</definedName>
    <definedName name="vcc">#REF!</definedName>
    <definedName name="vcc_20">#REF!</definedName>
    <definedName name="vcc_28">#REF!</definedName>
    <definedName name="vccat">#REF!</definedName>
    <definedName name="vccat0.4">#REF!</definedName>
    <definedName name="vccat0.4_20">#REF!</definedName>
    <definedName name="vccat0.4_28">#REF!</definedName>
    <definedName name="vccat35">#REF!</definedName>
    <definedName name="vccatv">"$#REF!.$I$6"</definedName>
    <definedName name="vccatv_26">#REF!</definedName>
    <definedName name="vccatv_28">#REF!</definedName>
    <definedName name="vccatv_3">"$#REF!.$I$6"</definedName>
    <definedName name="vccot">#REF!</definedName>
    <definedName name="vccot.">#REF!</definedName>
    <definedName name="vccot._28">#REF!</definedName>
    <definedName name="vccot_20">#REF!</definedName>
    <definedName name="vccot_28">#REF!</definedName>
    <definedName name="vccot0.4">#REF!</definedName>
    <definedName name="vccot0.4_20">#REF!</definedName>
    <definedName name="vccot0.4_28">#REF!</definedName>
    <definedName name="vccot35">#REF!</definedName>
    <definedName name="vccot35_28">#REF!</definedName>
    <definedName name="vccott">"$#REF!.$I$9"</definedName>
    <definedName name="vccott_26">#REF!</definedName>
    <definedName name="vccott_28">#REF!</definedName>
    <definedName name="vccott_3">"$#REF!.$I$9"</definedName>
    <definedName name="vccottt">"$#REF!.$I$9"</definedName>
    <definedName name="vccottt_26">#REF!</definedName>
    <definedName name="vccottt_28">#REF!</definedName>
    <definedName name="vccottt_3">"$#REF!.$I$9"</definedName>
    <definedName name="vcd">#REF!</definedName>
    <definedName name="vcd_20">#REF!</definedName>
    <definedName name="vcd_28">#REF!</definedName>
    <definedName name="VCD4_28">#REF!</definedName>
    <definedName name="vcda">"$#REF!.$I$7"</definedName>
    <definedName name="vcda_26">#REF!</definedName>
    <definedName name="vcda_28">#REF!</definedName>
    <definedName name="vcda_3">"$#REF!.$I$7"</definedName>
    <definedName name="vcda0.4">#REF!</definedName>
    <definedName name="vcda0.4_20">#REF!</definedName>
    <definedName name="vcda0.4_28">#REF!</definedName>
    <definedName name="vcda35">#REF!</definedName>
    <definedName name="vcdatc2">"$#REF!.$I$17"</definedName>
    <definedName name="vcdatc2_26">#REF!</definedName>
    <definedName name="vcdatc2_28">#REF!</definedName>
    <definedName name="vcdatc2_3">"$#REF!.$I$17"</definedName>
    <definedName name="vcdatc3">"$#REF!.$I$18"</definedName>
    <definedName name="vcdatc3_26">#REF!</definedName>
    <definedName name="vcdatc3_28">#REF!</definedName>
    <definedName name="vcdatc3_3">"$#REF!.$I$18"</definedName>
    <definedName name="vcday">"$#REF!.$I$13"</definedName>
    <definedName name="vcday_26">#REF!</definedName>
    <definedName name="vcday_28">#REF!</definedName>
    <definedName name="vcday_3">"$#REF!.$I$13"</definedName>
    <definedName name="vcdayct">#REF!</definedName>
    <definedName name="vcdayct_20">#REF!</definedName>
    <definedName name="vcdayct_28">#REF!</definedName>
    <definedName name="vcdbt">#REF!</definedName>
    <definedName name="vcdc">#REF!</definedName>
    <definedName name="vcdc.">#REF!</definedName>
    <definedName name="vcdc._28">#REF!</definedName>
    <definedName name="vcdc_20">#REF!</definedName>
    <definedName name="vcdc_28">#REF!</definedName>
    <definedName name="VCDC400">#REF!</definedName>
    <definedName name="VCDC400_20">#REF!</definedName>
    <definedName name="VCDC400_28">#REF!</definedName>
    <definedName name="vcdctc">"$#REF!.$I$10"</definedName>
    <definedName name="vcdctc_26">#REF!</definedName>
    <definedName name="vcdctc_28">#REF!</definedName>
    <definedName name="vcdctc_3">"$#REF!.$I$10"</definedName>
    <definedName name="vcdd">#REF!</definedName>
    <definedName name="VCDD1P">#REF!</definedName>
    <definedName name="VCDD3p">NA()</definedName>
    <definedName name="VCDD3p_26">#REF!</definedName>
    <definedName name="VCDD3p_28">#REF!</definedName>
    <definedName name="VCDD3p_3">NA()</definedName>
    <definedName name="VCDDCT3p">#REF!</definedName>
    <definedName name="VCDDMBA">#REF!</definedName>
    <definedName name="vcdt">#REF!</definedName>
    <definedName name="vcdtb">#REF!</definedName>
    <definedName name="vcdungcu">#REF!</definedName>
    <definedName name="vcdungcu0.4">#REF!</definedName>
    <definedName name="vcdungcu0.4_20">#REF!</definedName>
    <definedName name="vcdungcu0.4_28">#REF!</definedName>
    <definedName name="vcdungcu35">#REF!</definedName>
    <definedName name="vcdungcu35_28">#REF!</definedName>
    <definedName name="vcg">"$#REF!.$I$12"</definedName>
    <definedName name="vcg_26">#REF!</definedName>
    <definedName name="vcg_28">#REF!</definedName>
    <definedName name="vcg_3">"$#REF!.$I$12"</definedName>
    <definedName name="vcgo">"$#REF!.$I$12"</definedName>
    <definedName name="vcgo_26">#REF!</definedName>
    <definedName name="vcgo_28">#REF!</definedName>
    <definedName name="vcgo_3">"$#REF!.$I$12"</definedName>
    <definedName name="vcgo0.4">#REF!</definedName>
    <definedName name="vcgo0.4_20">#REF!</definedName>
    <definedName name="vcgo0.4_28">#REF!</definedName>
    <definedName name="VCHT">#REF!</definedName>
    <definedName name="VCHT_26">#REF!</definedName>
    <definedName name="VCHT_28">#REF!</definedName>
    <definedName name="VCHT_3">"$#REF!.$H$127"</definedName>
    <definedName name="Vci">#REF!</definedName>
    <definedName name="Vci_28">#REF!</definedName>
    <definedName name="vcmn">#REF!</definedName>
    <definedName name="vcmn_28">#REF!</definedName>
    <definedName name="vcmt">#REF!</definedName>
    <definedName name="vcmt_28">#REF!</definedName>
    <definedName name="vcn">"$#REF!.$I$11"</definedName>
    <definedName name="vcn_26">#REF!</definedName>
    <definedName name="vcn_28">#REF!</definedName>
    <definedName name="vcn_3">"$#REF!.$I$11"</definedName>
    <definedName name="Vcng">#REF!</definedName>
    <definedName name="vcnm">#REF!</definedName>
    <definedName name="vcnm_28">#REF!</definedName>
    <definedName name="vcnuoc">#REF!</definedName>
    <definedName name="vcnuoc0.4">#REF!</definedName>
    <definedName name="vcnuoc0.4_20">#REF!</definedName>
    <definedName name="vcnuoc0.4_28">#REF!</definedName>
    <definedName name="vcoto" localSheetId="15" hidden="1">{"'Sheet1'!$L$16"}</definedName>
    <definedName name="vcoto" localSheetId="16" hidden="1">{"'Sheet1'!$L$16"}</definedName>
    <definedName name="vcoto" localSheetId="17" hidden="1">{"'Sheet1'!$L$16"}</definedName>
    <definedName name="vcoto" localSheetId="14" hidden="1">{"'Sheet1'!$L$16"}</definedName>
    <definedName name="vcoto" hidden="1">{"'Sheet1'!$L$16"}</definedName>
    <definedName name="VCP">#REF!</definedName>
    <definedName name="VCP_20">#REF!</definedName>
    <definedName name="VCP_28">#REF!</definedName>
    <definedName name="vcphukien">#REF!</definedName>
    <definedName name="vcpk">"$#REF!.$I$15"</definedName>
    <definedName name="vcpk_26">#REF!</definedName>
    <definedName name="vcpk_28">#REF!</definedName>
    <definedName name="vcpk_3">"$#REF!.$I$15"</definedName>
    <definedName name="VCPK4">#REF!</definedName>
    <definedName name="VCPK4_28">#REF!</definedName>
    <definedName name="VCS">#REF!</definedName>
    <definedName name="VCS_20">#REF!</definedName>
    <definedName name="VCS_28">#REF!</definedName>
    <definedName name="vcsat">#REF!</definedName>
    <definedName name="vcsat_28">#REF!</definedName>
    <definedName name="vcsat0.4">#REF!</definedName>
    <definedName name="vcsat0.4_20">#REF!</definedName>
    <definedName name="vcsat0.4_28">#REF!</definedName>
    <definedName name="vcsat35">#REF!</definedName>
    <definedName name="vcsat35_28">#REF!</definedName>
    <definedName name="vcsatct">#REF!</definedName>
    <definedName name="vcsatct_20">#REF!</definedName>
    <definedName name="vcsatct_28">#REF!</definedName>
    <definedName name="vcsu">"$#REF!.$I$14"</definedName>
    <definedName name="vcsu_26">#REF!</definedName>
    <definedName name="vcsu_28">#REF!</definedName>
    <definedName name="vcsu_3">"$#REF!.$I$14"</definedName>
    <definedName name="vcsuct">#REF!</definedName>
    <definedName name="vcsuct_20">#REF!</definedName>
    <definedName name="vcsuct_28">#REF!</definedName>
    <definedName name="vct">#REF!</definedName>
    <definedName name="vct_20">#REF!</definedName>
    <definedName name="vct_28">#REF!</definedName>
    <definedName name="vctb">#REF!</definedName>
    <definedName name="VCTIEP">#REF!</definedName>
    <definedName name="VCTIEP_20">#REF!</definedName>
    <definedName name="VCTIEP_28">#REF!</definedName>
    <definedName name="vctmong">"$#REF!.$I$8"</definedName>
    <definedName name="vctmong_26">#REF!</definedName>
    <definedName name="vctmong_28">#REF!</definedName>
    <definedName name="vctmong_3">"$#REF!.$I$8"</definedName>
    <definedName name="vctre">"$#REF!.$I$16"</definedName>
    <definedName name="vctre_26">#REF!</definedName>
    <definedName name="vctre_28">#REF!</definedName>
    <definedName name="vctre_3">"$#REF!.$I$16"</definedName>
    <definedName name="VCTT">#REF!</definedName>
    <definedName name="VCTT_26">#REF!</definedName>
    <definedName name="VCTT_28">#REF!</definedName>
    <definedName name="VCTT_3">"$#REF!.$H$30"</definedName>
    <definedName name="VCVBT1">#REF!</definedName>
    <definedName name="VCVBT1_1">#REF!</definedName>
    <definedName name="VCVBT1_2">#REF!</definedName>
    <definedName name="VCVBT1_20">#REF!</definedName>
    <definedName name="VCVBT1_25">#REF!</definedName>
    <definedName name="VCVBT1_26">#REF!</definedName>
    <definedName name="VCVBT1_28">#REF!</definedName>
    <definedName name="VCVBT1_3_1">#REF!</definedName>
    <definedName name="VCVBT1_3_2">#REF!</definedName>
    <definedName name="VCVBT1_3_20">#REF!</definedName>
    <definedName name="VCVBT1_3_25">#REF!</definedName>
    <definedName name="VCVBT2">#REF!</definedName>
    <definedName name="VCVBT2_1">#REF!</definedName>
    <definedName name="VCVBT2_2">#REF!</definedName>
    <definedName name="VCVBT2_20">#REF!</definedName>
    <definedName name="VCVBT2_25">#REF!</definedName>
    <definedName name="VCVBT2_26">#REF!</definedName>
    <definedName name="VCVBT2_28">#REF!</definedName>
    <definedName name="VCVBT2_3_1">#REF!</definedName>
    <definedName name="VCVBT2_3_2">#REF!</definedName>
    <definedName name="VCVBT2_3_20">#REF!</definedName>
    <definedName name="VCVBT2_3_25">#REF!</definedName>
    <definedName name="Vcw">#REF!</definedName>
    <definedName name="Vcw_28">#REF!</definedName>
    <definedName name="vcxa35">#REF!</definedName>
    <definedName name="vcxi">#REF!</definedName>
    <definedName name="vcxi_20">#REF!</definedName>
    <definedName name="vcxi_28">#REF!</definedName>
    <definedName name="vcxm">"$#REF!.$I$5"</definedName>
    <definedName name="vcxm_26">#REF!</definedName>
    <definedName name="vcxm_28">#REF!</definedName>
    <definedName name="vcxm_3">"$#REF!.$I$5"</definedName>
    <definedName name="vcxm0.4">#REF!</definedName>
    <definedName name="vcxm0.4_20">#REF!</definedName>
    <definedName name="vcxm0.4_28">#REF!</definedName>
    <definedName name="vcxm35">#REF!</definedName>
    <definedName name="vd">#REF!</definedName>
    <definedName name="VD_28">#REF!</definedName>
    <definedName name="vd3p">#REF!</definedName>
    <definedName name="vd3p_26">#REF!</definedName>
    <definedName name="vd3p_28">#REF!</definedName>
    <definedName name="vd3p_3">"$#REF!.$X$10"</definedName>
    <definedName name="VDCLY">#REF!</definedName>
    <definedName name="vdia">#REF!</definedName>
    <definedName name="vdia_28">#REF!</definedName>
    <definedName name="vdkt">#REF!</definedName>
    <definedName name="vdkt_1">#REF!</definedName>
    <definedName name="vdkt_2">#REF!</definedName>
    <definedName name="vdkt_20">#REF!</definedName>
    <definedName name="vdkt_25">#REF!</definedName>
    <definedName name="vdkt_28">#REF!</definedName>
    <definedName name="VDZ">#REF!</definedName>
    <definedName name="VDZ_28">#REF!</definedName>
    <definedName name="Vf">#REF!</definedName>
    <definedName name="Vf_20">#REF!</definedName>
    <definedName name="Vf_28">#REF!</definedName>
    <definedName name="vgio">#REF!</definedName>
    <definedName name="vgk">#REF!</definedName>
    <definedName name="vgt">#REF!</definedName>
    <definedName name="VH" localSheetId="15" hidden="1">{"'Sheet1'!$L$16"}</definedName>
    <definedName name="VH" localSheetId="16" hidden="1">{"'Sheet1'!$L$16"}</definedName>
    <definedName name="VH" localSheetId="17" hidden="1">{"'Sheet1'!$L$16"}</definedName>
    <definedName name="VH" localSheetId="14" hidden="1">{"'Sheet1'!$L$16"}</definedName>
    <definedName name="VH" hidden="1">{"'Sheet1'!$L$16"}</definedName>
    <definedName name="VHbom">#REF!</definedName>
    <definedName name="VHbom_20">#REF!</definedName>
    <definedName name="VHbom_28">#REF!</definedName>
    <definedName name="VHH">#REF!</definedName>
    <definedName name="Vi">#REF!</definedName>
    <definedName name="Vi_28">#REF!</definedName>
    <definedName name="vidu">#REF!</definedName>
    <definedName name="Viet" localSheetId="15" hidden="1">{"'Sheet1'!$L$16"}</definedName>
    <definedName name="Viet" localSheetId="16" hidden="1">{"'Sheet1'!$L$16"}</definedName>
    <definedName name="Viet" localSheetId="17" hidden="1">{"'Sheet1'!$L$16"}</definedName>
    <definedName name="Viet" localSheetId="14" hidden="1">{"'Sheet1'!$L$16"}</definedName>
    <definedName name="Viet" hidden="1">{"'Sheet1'!$L$16"}</definedName>
    <definedName name="Vietri">NA()</definedName>
    <definedName name="Vietri_26">#REF!</definedName>
    <definedName name="Vietri_28">#REF!</definedName>
    <definedName name="Vietri_3">NA()</definedName>
    <definedName name="VIEW">#REF!</definedName>
    <definedName name="VIEW_20">#REF!</definedName>
    <definedName name="VIEW_28">#REF!</definedName>
    <definedName name="Village">#REF!</definedName>
    <definedName name="Village_20">#REF!</definedName>
    <definedName name="Village_28">#REF!</definedName>
    <definedName name="vk">#REF!</definedName>
    <definedName name="vk_20">#REF!</definedName>
    <definedName name="vk_28">#REF!</definedName>
    <definedName name="vkcauthang">#REF!</definedName>
    <definedName name="vkcauthang_20">#REF!</definedName>
    <definedName name="vkcauthang_28">#REF!</definedName>
    <definedName name="vkds">#REF!</definedName>
    <definedName name="vkds_28">#REF!</definedName>
    <definedName name="vkgo">#REF!</definedName>
    <definedName name="vkh_1">#REF!</definedName>
    <definedName name="vkh_2">#REF!</definedName>
    <definedName name="vkh_20">#REF!</definedName>
    <definedName name="vkh_25">#REF!</definedName>
    <definedName name="vkh_26">#REF!</definedName>
    <definedName name="vkh_28">#REF!</definedName>
    <definedName name="vkh_3_1">#REF!</definedName>
    <definedName name="vkh_3_2">#REF!</definedName>
    <definedName name="vkh_3_20">#REF!</definedName>
    <definedName name="vkh_3_25">#REF!</definedName>
    <definedName name="vksan">#REF!</definedName>
    <definedName name="vksan_20">#REF!</definedName>
    <definedName name="vksan_28">#REF!</definedName>
    <definedName name="vktc">#REF!</definedName>
    <definedName name="vktc_28">#REF!</definedName>
    <definedName name="VL">#REF!</definedName>
    <definedName name="VL.DMC">#REF!</definedName>
    <definedName name="VL.DMC_28">#REF!</definedName>
    <definedName name="VL.GTTMC">#REF!</definedName>
    <definedName name="VL.GTTMC_28">#REF!</definedName>
    <definedName name="VL.M10.1">#REF!</definedName>
    <definedName name="VL.M10.1_28">#REF!</definedName>
    <definedName name="VL.M10.2">#REF!</definedName>
    <definedName name="VL.M10.2_28">#REF!</definedName>
    <definedName name="VL.M14.1">#REF!</definedName>
    <definedName name="VL.M14.1_28">#REF!</definedName>
    <definedName name="VL.M14.2">#REF!</definedName>
    <definedName name="VL.M14.2_28">#REF!</definedName>
    <definedName name="VL.MDT">#REF!</definedName>
    <definedName name="VL.MDT_28">#REF!</definedName>
    <definedName name="VL.MTCat">#REF!</definedName>
    <definedName name="VL.MTCat_28">#REF!</definedName>
    <definedName name="VL.T1C.CDFD">#REF!</definedName>
    <definedName name="VL.T1C.CDFD_28">#REF!</definedName>
    <definedName name="VL.T1C.M14">#REF!</definedName>
    <definedName name="VL.T1C.M14_28">#REF!</definedName>
    <definedName name="VL.TTC">#REF!</definedName>
    <definedName name="VL.TTC_28">#REF!</definedName>
    <definedName name="VL.X.CSV">#REF!</definedName>
    <definedName name="VL.X.CSV_28">#REF!</definedName>
    <definedName name="VL.XL">#REF!</definedName>
    <definedName name="VL.XL_28">#REF!</definedName>
    <definedName name="vl_20">#REF!</definedName>
    <definedName name="VL_cau">#REF!</definedName>
    <definedName name="VL_CSC">#REF!</definedName>
    <definedName name="VL_CSC_20">#REF!</definedName>
    <definedName name="VL_CSC_28">#REF!</definedName>
    <definedName name="VL_CSCT">#REF!</definedName>
    <definedName name="VL_CSCT_20">#REF!</definedName>
    <definedName name="VL_CSCT_28">#REF!</definedName>
    <definedName name="VL_CTXD">#REF!</definedName>
    <definedName name="VL_CTXD_20">#REF!</definedName>
    <definedName name="VL_CTXD_28">#REF!</definedName>
    <definedName name="VL_RD">#REF!</definedName>
    <definedName name="VL_RD_20">#REF!</definedName>
    <definedName name="VL_RD_28">#REF!</definedName>
    <definedName name="VL_TD">#REF!</definedName>
    <definedName name="VL_TD_20">#REF!</definedName>
    <definedName name="VL_TD_28">#REF!</definedName>
    <definedName name="VL100_26">#REF!</definedName>
    <definedName name="VL100_28">#REF!</definedName>
    <definedName name="VL100_3">"$#REF!.$#REF!$#REF!"</definedName>
    <definedName name="vl150_28">#REF!</definedName>
    <definedName name="vl1p">#REF!</definedName>
    <definedName name="vl1p_26">#REF!</definedName>
    <definedName name="vl1p_28">#REF!</definedName>
    <definedName name="vl1p_3">"$#REF!.$H$25"</definedName>
    <definedName name="VL200_26">#REF!</definedName>
    <definedName name="VL200_28">#REF!</definedName>
    <definedName name="VL200_3">"$#REF!.$#REF!$#REF!"</definedName>
    <definedName name="VL250_26">#REF!</definedName>
    <definedName name="VL250_28">#REF!</definedName>
    <definedName name="VL250_3">"$#REF!.$#REF!$#REF!"</definedName>
    <definedName name="vl3p">#REF!</definedName>
    <definedName name="vl3p_26">#REF!</definedName>
    <definedName name="vl3p_28">#REF!</definedName>
    <definedName name="vl3p_3">"$#REF!.$#REF!$#REF!"</definedName>
    <definedName name="vl50_28">#REF!</definedName>
    <definedName name="VLBS">#N/A</definedName>
    <definedName name="vlc">#REF!</definedName>
    <definedName name="Vlcap0.7">#REF!</definedName>
    <definedName name="VLcap1">#REF!</definedName>
    <definedName name="vlcau">#REF!</definedName>
    <definedName name="vlct" localSheetId="15" hidden="1">{"'Sheet1'!$L$16"}</definedName>
    <definedName name="vlct" localSheetId="16" hidden="1">{"'Sheet1'!$L$16"}</definedName>
    <definedName name="vlct" localSheetId="17" hidden="1">{"'Sheet1'!$L$16"}</definedName>
    <definedName name="vlct" localSheetId="14" hidden="1">{"'Sheet1'!$L$16"}</definedName>
    <definedName name="vlct" hidden="1">{"'Sheet1'!$L$16"}</definedName>
    <definedName name="VLCT3p">#REF!</definedName>
    <definedName name="VLCT3p_20">#REF!</definedName>
    <definedName name="VLCT3p_28">#REF!</definedName>
    <definedName name="vlctbb">#REF!</definedName>
    <definedName name="vld">#REF!</definedName>
    <definedName name="vldd">NA()</definedName>
    <definedName name="vldd_26">#REF!</definedName>
    <definedName name="vldd_28">#REF!</definedName>
    <definedName name="vldd_3">NA()</definedName>
    <definedName name="vldn400">#REF!</definedName>
    <definedName name="vldn400_26">#REF!</definedName>
    <definedName name="vldn400_28">#REF!</definedName>
    <definedName name="vldn400_3">"$#REF!.$F$41"</definedName>
    <definedName name="vldn600">#REF!</definedName>
    <definedName name="vldn600_26">#REF!</definedName>
    <definedName name="vldn600_28">#REF!</definedName>
    <definedName name="vldn600_3">"$#REF!.$F$27"</definedName>
    <definedName name="VLHC_28">#REF!</definedName>
    <definedName name="VLI150_28">#REF!</definedName>
    <definedName name="VLI200_28">#REF!</definedName>
    <definedName name="VLI50_28">#REF!</definedName>
    <definedName name="VLIEU">#REF!</definedName>
    <definedName name="VLKday">#REF!</definedName>
    <definedName name="VLKday_20">#REF!</definedName>
    <definedName name="VLKday_28">#REF!</definedName>
    <definedName name="VLM">#REF!</definedName>
    <definedName name="vlp">#REF!</definedName>
    <definedName name="VLT">#REF!</definedName>
    <definedName name="VLT_20">#REF!</definedName>
    <definedName name="VLT_28">#REF!</definedName>
    <definedName name="vltco">#REF!</definedName>
    <definedName name="vltco_28">#REF!</definedName>
    <definedName name="vltr">NA()</definedName>
    <definedName name="vltr_26">#REF!</definedName>
    <definedName name="vltr_28">#REF!</definedName>
    <definedName name="vltr_3">NA()</definedName>
    <definedName name="vltram">#REF!</definedName>
    <definedName name="vltram_26">#REF!</definedName>
    <definedName name="vltram_28">#REF!</definedName>
    <definedName name="vltram_3">"$#REF!.$F$11"</definedName>
    <definedName name="VLxaydung">"$#REF!.$B$4:$D$43"</definedName>
    <definedName name="VLxaydung_26">#REF!</definedName>
    <definedName name="VLxaydung_28">#REF!</definedName>
    <definedName name="VLxaydung_3">"$#REF!.$B$4:$D$43"</definedName>
    <definedName name="vlxuathien">#REF!</definedName>
    <definedName name="vlxuathien_20">#REF!</definedName>
    <definedName name="vlxuathien_28">#REF!</definedName>
    <definedName name="vm">#REF!</definedName>
    <definedName name="vm1.">#REF!</definedName>
    <definedName name="vm2.">#REF!</definedName>
    <definedName name="vn1.">#REF!</definedName>
    <definedName name="vn2.">#REF!</definedName>
    <definedName name="Vnd">#REF!</definedName>
    <definedName name="VND_20">#REF!</definedName>
    <definedName name="VND_28">#REF!</definedName>
    <definedName name="Vo">#REF!</definedName>
    <definedName name="voi">#REF!</definedName>
    <definedName name="voi_28">#REF!</definedName>
    <definedName name="Von.KL">"$#REF!.$A$1:$O$398"</definedName>
    <definedName name="Von.KL_26">#REF!</definedName>
    <definedName name="Von.KL_28">#REF!</definedName>
    <definedName name="Von.KL_3">"$#REF!.$A$1:$O$398"</definedName>
    <definedName name="VOn_1">IF(LEFT(#REF!,2)="NG",#REF!&amp;[0]!_MongCotNeo&amp;IF(#REF!&gt;12,"a",""),IF(LEFT(#REF!,3)="NCD","2MT-4",VLOOKUP(#REF!,[0]!_Mong,MATCH(#REF!,[0]!KcTieuChuan,0)+1,0)))</definedName>
    <definedName name="VOn_2">IF(LEFT(#REF!,2)="NG",#REF!&amp;[0]!_MongCotNeo&amp;IF(#REF!&gt;12,"a",""),IF(LEFT(#REF!,3)="NCD","2MT-4",VLOOKUP(#REF!,[0]!_Mong,MATCH(#REF!,[0]!KcTieuChuan,0)+1,0)))</definedName>
    <definedName name="VOn_20">IF(LEFT(#REF!,2)="NG",#REF!&amp;[0]!_MongCotNeo&amp;IF(#REF!&gt;12,"a",""),IF(LEFT(#REF!,3)="NCD","2MT-4",VLOOKUP(#REF!,[0]!_Mong,MATCH(#REF!,[0]!KcTieuChuan,0)+1,0)))</definedName>
    <definedName name="VOn_22">IF(LEFT(#REF!,2)="NG",#REF!&amp;[0]!_MongCotNeo&amp;IF(#REF!&gt;12,"a",""),IF(LEFT(#REF!,3)="NCD","2MT-4",VLOOKUP(#REF!,[0]!_Mong,MATCH(#REF!,[0]!KcTieuChuan,0)+1,0)))</definedName>
    <definedName name="VOn_25">IF(LEFT(#REF!,2)="NG",#REF!&amp;[0]!_MongCotNeo&amp;IF(#REF!&gt;12,"a",""),IF(LEFT(#REF!,3)="NCD","2MT-4",VLOOKUP(#REF!,[0]!_Mong,MATCH(#REF!,[0]!KcTieuChuan,0)+1,0)))</definedName>
    <definedName name="Von_dau_tu_thuan">#REF!</definedName>
    <definedName name="vonvay">#REF!</definedName>
    <definedName name="Vp">#REF!</definedName>
    <definedName name="Vp_28">#REF!</definedName>
    <definedName name="Vr">#REF!</definedName>
    <definedName name="Vr_20">#REF!</definedName>
    <definedName name="Vr_28">#REF!</definedName>
    <definedName name="vr3p">#REF!</definedName>
    <definedName name="vr3p_26">#REF!</definedName>
    <definedName name="vr3p_28">#REF!</definedName>
    <definedName name="vr3p_3">"$#REF!.$Y$10"</definedName>
    <definedName name="VS" localSheetId="15" hidden="1">{"'Sheet1'!$L$16"}</definedName>
    <definedName name="VS" localSheetId="16" hidden="1">{"'Sheet1'!$L$16"}</definedName>
    <definedName name="VS" localSheetId="17" hidden="1">{"'Sheet1'!$L$16"}</definedName>
    <definedName name="VS" localSheetId="14" hidden="1">{"'Sheet1'!$L$16"}</definedName>
    <definedName name="Vs">#REF!</definedName>
    <definedName name="Vs_28">#REF!</definedName>
    <definedName name="VT">#REF!</definedName>
    <definedName name="VT_20">#REF!</definedName>
    <definedName name="VT_28">#REF!</definedName>
    <definedName name="vt0.8">#REF!</definedName>
    <definedName name="vt1pbs">NA()</definedName>
    <definedName name="vt1pbs_26">#REF!</definedName>
    <definedName name="vt1pbs_28">#REF!</definedName>
    <definedName name="vt1pbs_3">NA()</definedName>
    <definedName name="vtbs">NA()</definedName>
    <definedName name="vtbs_26">#REF!</definedName>
    <definedName name="vtbs_28">#REF!</definedName>
    <definedName name="vtbs_3">NA()</definedName>
    <definedName name="vtu">#REF!</definedName>
    <definedName name="vtu_20">#REF!</definedName>
    <definedName name="vtu_28">#REF!</definedName>
    <definedName name="Vu">#REF!</definedName>
    <definedName name="VÙ">#REF!</definedName>
    <definedName name="Vu_">#REF!</definedName>
    <definedName name="Vu__20">#REF!</definedName>
    <definedName name="Vu__28">#REF!</definedName>
    <definedName name="Vu_20">#REF!</definedName>
    <definedName name="VÙ_20">#REF!</definedName>
    <definedName name="VÙ_28">#REF!</definedName>
    <definedName name="vu1_28">#REF!</definedName>
    <definedName name="vu12124_28">#REF!</definedName>
    <definedName name="vu2_28">#REF!</definedName>
    <definedName name="vu3_28">#REF!</definedName>
    <definedName name="Vua">#REF!</definedName>
    <definedName name="vua_75">#REF!</definedName>
    <definedName name="vua_75_28">#REF!</definedName>
    <definedName name="VuaBT">"$#REF!.$B$95:$D$113"</definedName>
    <definedName name="VuaBT_26">#REF!</definedName>
    <definedName name="VuaBT_28">#REF!</definedName>
    <definedName name="VuaBT_3">"$#REF!.$B$95:$D$113"</definedName>
    <definedName name="vuabtD">#REF!</definedName>
    <definedName name="vuabtD_20">#REF!</definedName>
    <definedName name="vuabtD_28">#REF!</definedName>
    <definedName name="vuabtG">#REF!</definedName>
    <definedName name="vuabtG_20">#REF!</definedName>
    <definedName name="vuabtG_28">#REF!</definedName>
    <definedName name="vub1215_28">#REF!</definedName>
    <definedName name="vub1234_28">#REF!</definedName>
    <definedName name="vuc2124_28">#REF!</definedName>
    <definedName name="vuc2134_28">#REF!</definedName>
    <definedName name="vung">#REF!</definedName>
    <definedName name="vung_20">#REF!</definedName>
    <definedName name="vung_28">#REF!</definedName>
    <definedName name="vv">#REF!</definedName>
    <definedName name="vvvvvv">#REF!</definedName>
    <definedName name="VX">#REF!</definedName>
    <definedName name="VX_28">#REF!</definedName>
    <definedName name="Vxk">#REF!</definedName>
    <definedName name="Vxk_20">#REF!</definedName>
    <definedName name="Vxk_28">#REF!</definedName>
    <definedName name="vxuan">#REF!</definedName>
    <definedName name="vxuan_20">#REF!</definedName>
    <definedName name="vxuan_28">#REF!</definedName>
    <definedName name="W">#REF!</definedName>
    <definedName name="W_26">#REF!</definedName>
    <definedName name="W_28">#REF!</definedName>
    <definedName name="W_3">"$#REF!.$J$8"</definedName>
    <definedName name="W_Class1">#REF!</definedName>
    <definedName name="W_Class1_20">#REF!</definedName>
    <definedName name="W_Class1_28">#REF!</definedName>
    <definedName name="W_Class2">#REF!</definedName>
    <definedName name="W_Class2_20">#REF!</definedName>
    <definedName name="W_Class2_28">#REF!</definedName>
    <definedName name="W_Class3">#REF!</definedName>
    <definedName name="W_Class3_20">#REF!</definedName>
    <definedName name="W_Class3_28">#REF!</definedName>
    <definedName name="W_Class4">#REF!</definedName>
    <definedName name="W_Class4_20">#REF!</definedName>
    <definedName name="W_Class4_28">#REF!</definedName>
    <definedName name="W_Class5">#REF!</definedName>
    <definedName name="W_Class5_20">#REF!</definedName>
    <definedName name="W_Class5_28">#REF!</definedName>
    <definedName name="wat">#REF!</definedName>
    <definedName name="wat_20">#REF!</definedName>
    <definedName name="wat_28">#REF!</definedName>
    <definedName name="Wat_tec">#REF!</definedName>
    <definedName name="Wat_tec_20">#REF!</definedName>
    <definedName name="Wat_tec_28">#REF!</definedName>
    <definedName name="waterproofing">#REF!</definedName>
    <definedName name="waterproofing_28">#REF!</definedName>
    <definedName name="watertruck">#REF!</definedName>
    <definedName name="watertruck_20">#REF!</definedName>
    <definedName name="watertruck_28">#REF!</definedName>
    <definedName name="watin">#REF!</definedName>
    <definedName name="watin_28">#REF!</definedName>
    <definedName name="wb">#REF!</definedName>
    <definedName name="wb_20">#REF!</definedName>
    <definedName name="wb_28">#REF!</definedName>
    <definedName name="wbe">#REF!</definedName>
    <definedName name="wbe_20">#REF!</definedName>
    <definedName name="wbe_28">#REF!</definedName>
    <definedName name="Wc">#REF!</definedName>
    <definedName name="Wc_28">#REF!</definedName>
    <definedName name="wcip">#REF!</definedName>
    <definedName name="wcip_20">#REF!</definedName>
    <definedName name="wcip_28">#REF!</definedName>
    <definedName name="wcipin">#REF!</definedName>
    <definedName name="wcipin_28">#REF!</definedName>
    <definedName name="wcurb">#REF!</definedName>
    <definedName name="wcurb_20">#REF!</definedName>
    <definedName name="wcurb_28">#REF!</definedName>
    <definedName name="Wdaymong">#REF!</definedName>
    <definedName name="Wdaymong_20">#REF!</definedName>
    <definedName name="Wdaymong_28">#REF!</definedName>
    <definedName name="Wg">#REF!</definedName>
    <definedName name="Wgct">#REF!</definedName>
    <definedName name="Wgkt">#REF!</definedName>
    <definedName name="WI">#REF!</definedName>
    <definedName name="WII">#REF!</definedName>
    <definedName name="WIII">#REF!</definedName>
    <definedName name="WIIII">#REF!</definedName>
    <definedName name="WIRE1">5</definedName>
    <definedName name="wl">#REF!</definedName>
    <definedName name="wl_20">#REF!</definedName>
    <definedName name="wl_28">#REF!</definedName>
    <definedName name="WLd">#REF!</definedName>
    <definedName name="WLL">#REF!</definedName>
    <definedName name="WLL_28">#REF!</definedName>
    <definedName name="WLX">#REF!</definedName>
    <definedName name="WLX_20">#REF!</definedName>
    <definedName name="WLX_28">#REF!</definedName>
    <definedName name="WLY">#REF!</definedName>
    <definedName name="WLY_28">#REF!</definedName>
    <definedName name="WOT">#REF!</definedName>
    <definedName name="WOT_20">#REF!</definedName>
    <definedName name="WOT_28">#REF!</definedName>
    <definedName name="Wp">#REF!</definedName>
    <definedName name="Wp_20">#REF!</definedName>
    <definedName name="Wp_28">#REF!</definedName>
    <definedName name="wpav">#REF!</definedName>
    <definedName name="wpav_20">#REF!</definedName>
    <definedName name="wpav_28">#REF!</definedName>
    <definedName name="Wpavin">#REF!</definedName>
    <definedName name="Wpavin_28">#REF!</definedName>
    <definedName name="WPX">#REF!</definedName>
    <definedName name="WPX_28">#REF!</definedName>
    <definedName name="WPY">#REF!</definedName>
    <definedName name="WPY_28">#REF!</definedName>
    <definedName name="wqe\" localSheetId="15" hidden="1">{#N/A,#N/A,FALSE,"Sheet1"}</definedName>
    <definedName name="wqe\" localSheetId="16" hidden="1">{#N/A,#N/A,FALSE,"Sheet1"}</definedName>
    <definedName name="wqe\" localSheetId="17" hidden="1">{#N/A,#N/A,FALSE,"Sheet1"}</definedName>
    <definedName name="wqe\" localSheetId="14" hidden="1">{#N/A,#N/A,FALSE,"Sheet1"}</definedName>
    <definedName name="wqe\" hidden="1">{#N/A,#N/A,FALSE,"Sheet1"}</definedName>
    <definedName name="Wqg">#REF!</definedName>
    <definedName name="WqI">#REF!</definedName>
    <definedName name="WqII">#REF!</definedName>
    <definedName name="WqIII">#REF!</definedName>
    <definedName name="WqIIII">#REF!</definedName>
    <definedName name="Wqtg">#REF!</definedName>
    <definedName name="WqtI">#REF!</definedName>
    <definedName name="WqtII">#REF!</definedName>
    <definedName name="WqtIII">#REF!</definedName>
    <definedName name="WqtIIII">#REF!</definedName>
    <definedName name="wrail">#REF!</definedName>
    <definedName name="wrail_20">#REF!</definedName>
    <definedName name="wrail_28">#REF!</definedName>
    <definedName name="wrn.aaa" localSheetId="15" hidden="1">{#N/A,#N/A,FALSE,"Sheet1";#N/A,#N/A,FALSE,"Sheet1";#N/A,#N/A,FALSE,"Sheet1"}</definedName>
    <definedName name="wrn.aaa" localSheetId="16" hidden="1">{#N/A,#N/A,FALSE,"Sheet1";#N/A,#N/A,FALSE,"Sheet1";#N/A,#N/A,FALSE,"Sheet1"}</definedName>
    <definedName name="wrn.aaa" localSheetId="17" hidden="1">{#N/A,#N/A,FALSE,"Sheet1";#N/A,#N/A,FALSE,"Sheet1";#N/A,#N/A,FALSE,"Sheet1"}</definedName>
    <definedName name="wrn.aaa" localSheetId="14" hidden="1">{#N/A,#N/A,FALSE,"Sheet1";#N/A,#N/A,FALSE,"Sheet1";#N/A,#N/A,FALSE,"Sheet1"}</definedName>
    <definedName name="wrn.aaa" hidden="1">{#N/A,#N/A,FALSE,"Sheet1";#N/A,#N/A,FALSE,"Sheet1";#N/A,#N/A,FALSE,"Sheet1"}</definedName>
    <definedName name="wrn.aaa." localSheetId="15" hidden="1">{#N/A,#N/A,FALSE,"Sheet1";#N/A,#N/A,FALSE,"Sheet1";#N/A,#N/A,FALSE,"Sheet1"}</definedName>
    <definedName name="wrn.aaa." localSheetId="16" hidden="1">{#N/A,#N/A,FALSE,"Sheet1";#N/A,#N/A,FALSE,"Sheet1";#N/A,#N/A,FALSE,"Sheet1"}</definedName>
    <definedName name="wrn.aaa." localSheetId="17" hidden="1">{#N/A,#N/A,FALSE,"Sheet1";#N/A,#N/A,FALSE,"Sheet1";#N/A,#N/A,FALSE,"Sheet1"}</definedName>
    <definedName name="wrn.aaa." localSheetId="14" hidden="1">{#N/A,#N/A,FALSE,"Sheet1";#N/A,#N/A,FALSE,"Sheet1";#N/A,#N/A,FALSE,"Sheet1"}</definedName>
    <definedName name="wrn.aaa." hidden="1">{#N/A,#N/A,FALSE,"Sheet1";#N/A,#N/A,FALSE,"Sheet1";#N/A,#N/A,FALSE,"Sheet1"}</definedName>
    <definedName name="wrn.aaa.1" localSheetId="15" hidden="1">{#N/A,#N/A,FALSE,"Sheet1";#N/A,#N/A,FALSE,"Sheet1";#N/A,#N/A,FALSE,"Sheet1"}</definedName>
    <definedName name="wrn.aaa.1" localSheetId="16" hidden="1">{#N/A,#N/A,FALSE,"Sheet1";#N/A,#N/A,FALSE,"Sheet1";#N/A,#N/A,FALSE,"Sheet1"}</definedName>
    <definedName name="wrn.aaa.1" localSheetId="17" hidden="1">{#N/A,#N/A,FALSE,"Sheet1";#N/A,#N/A,FALSE,"Sheet1";#N/A,#N/A,FALSE,"Sheet1"}</definedName>
    <definedName name="wrn.aaa.1" localSheetId="14" hidden="1">{#N/A,#N/A,FALSE,"Sheet1";#N/A,#N/A,FALSE,"Sheet1";#N/A,#N/A,FALSE,"Sheet1"}</definedName>
    <definedName name="wrn.aaa.1" hidden="1">{#N/A,#N/A,FALSE,"Sheet1";#N/A,#N/A,FALSE,"Sheet1";#N/A,#N/A,FALSE,"Sheet1"}</definedName>
    <definedName name="wrn.Bang._.ke._.nhan._.hang.">#N/A</definedName>
    <definedName name="wrn.Bao._.Cao." localSheetId="15" hidden="1">{#N/A,#N/A,FALSE,"Sheet1"}</definedName>
    <definedName name="wrn.Bao._.Cao." localSheetId="16" hidden="1">{#N/A,#N/A,FALSE,"Sheet1"}</definedName>
    <definedName name="wrn.Bao._.Cao." localSheetId="17" hidden="1">{#N/A,#N/A,FALSE,"Sheet1"}</definedName>
    <definedName name="wrn.Bao._.Cao." localSheetId="14" hidden="1">{#N/A,#N/A,FALSE,"Sheet1"}</definedName>
    <definedName name="wrn.Bao._.Cao." hidden="1">{#N/A,#N/A,FALSE,"Sheet1"}</definedName>
    <definedName name="wrn.Che._.do._.duoc._.huong.">#N/A</definedName>
    <definedName name="wrn.chi._.tiÆt." localSheetId="15" hidden="1">{#N/A,#N/A,FALSE,"Chi tiÆt"}</definedName>
    <definedName name="wrn.chi._.tiÆt." localSheetId="16" hidden="1">{#N/A,#N/A,FALSE,"Chi tiÆt"}</definedName>
    <definedName name="wrn.chi._.tiÆt." localSheetId="17" hidden="1">{#N/A,#N/A,FALSE,"Chi tiÆt"}</definedName>
    <definedName name="wrn.chi._.tiÆt." localSheetId="14" hidden="1">{#N/A,#N/A,FALSE,"Chi tiÆt"}</definedName>
    <definedName name="wrn.chi._.tiÆt." localSheetId="19" hidden="1">{#N/A,#N/A,FALSE,"Chi tiÆt"}</definedName>
    <definedName name="wrn.chi._.tiÆt." localSheetId="20" hidden="1">{#N/A,#N/A,FALSE,"Chi tiÆt"}</definedName>
    <definedName name="wrn.chi._.tiÆt." hidden="1">{#N/A,#N/A,FALSE,"Chi tiÆt"}</definedName>
    <definedName name="wrn.cong." localSheetId="15" hidden="1">{#N/A,#N/A,FALSE,"Sheet1"}</definedName>
    <definedName name="wrn.cong." localSheetId="16" hidden="1">{#N/A,#N/A,FALSE,"Sheet1"}</definedName>
    <definedName name="wrn.cong." localSheetId="17" hidden="1">{#N/A,#N/A,FALSE,"Sheet1"}</definedName>
    <definedName name="wrn.cong." localSheetId="14" hidden="1">{#N/A,#N/A,FALSE,"Sheet1"}</definedName>
    <definedName name="wrn.cong." hidden="1">{#N/A,#N/A,FALSE,"Sheet1"}</definedName>
    <definedName name="wrn.Giáy._.bao._.no.">#N/A</definedName>
    <definedName name="wrn.Report." localSheetId="15" hidden="1">{"Offgrid",#N/A,FALSE,"OFFGRID";"Region",#N/A,FALSE,"REGION";"Offgrid -2",#N/A,FALSE,"OFFGRID";"WTP",#N/A,FALSE,"WTP";"WTP -2",#N/A,FALSE,"WTP";"Project",#N/A,FALSE,"PROJECT";"Summary -2",#N/A,FALSE,"SUMMARY"}</definedName>
    <definedName name="wrn.Report." localSheetId="16" hidden="1">{"Offgrid",#N/A,FALSE,"OFFGRID";"Region",#N/A,FALSE,"REGION";"Offgrid -2",#N/A,FALSE,"OFFGRID";"WTP",#N/A,FALSE,"WTP";"WTP -2",#N/A,FALSE,"WTP";"Project",#N/A,FALSE,"PROJECT";"Summary -2",#N/A,FALSE,"SUMMARY"}</definedName>
    <definedName name="wrn.Report." localSheetId="17" hidden="1">{"Offgrid",#N/A,FALSE,"OFFGRID";"Region",#N/A,FALSE,"REGION";"Offgrid -2",#N/A,FALSE,"OFFGRID";"WTP",#N/A,FALSE,"WTP";"WTP -2",#N/A,FALSE,"WTP";"Project",#N/A,FALSE,"PROJECT";"Summary -2",#N/A,FALSE,"SUMMARY"}</definedName>
    <definedName name="wrn.Report." localSheetId="14" hidden="1">{"Offgrid",#N/A,FALSE,"OFFGRID";"Region",#N/A,FALSE,"REGION";"Offgrid -2",#N/A,FALSE,"OFFGRID";"WTP",#N/A,FALSE,"WTP";"WTP -2",#N/A,FALSE,"WTP";"Project",#N/A,FALSE,"PROJECT";"Summary -2",#N/A,FALSE,"SUMMARY"}</definedName>
    <definedName name="wrn.Report." hidden="1">{"Offgrid",#N/A,FALSE,"OFFGRID";"Region",#N/A,FALSE,"REGION";"Offgrid -2",#N/A,FALSE,"OFFGRID";"WTP",#N/A,FALSE,"WTP";"WTP -2",#N/A,FALSE,"WTP";"Project",#N/A,FALSE,"PROJECT";"Summary -2",#N/A,FALSE,"SUMMARY"}</definedName>
    <definedName name="wrn.thu." localSheetId="16" hidden="1">{#N/A,#N/A,FALSE,"Chung"}</definedName>
    <definedName name="wrn.thu." localSheetId="17" hidden="1">{#N/A,#N/A,FALSE,"Chung"}</definedName>
    <definedName name="wrn.thu." hidden="1">{#N/A,#N/A,FALSE,"Chung"}</definedName>
    <definedName name="wrn.tuan." localSheetId="15" hidden="1">{#N/A,#N/A,FALSE,"LEDGERSUMARY"}</definedName>
    <definedName name="wrn.tuan." localSheetId="16" hidden="1">{#N/A,#N/A,FALSE,"LEDGERSUMARY"}</definedName>
    <definedName name="wrn.tuan." localSheetId="17" hidden="1">{#N/A,#N/A,FALSE,"LEDGERSUMARY"}</definedName>
    <definedName name="wrn.tuan." localSheetId="14" hidden="1">{#N/A,#N/A,FALSE,"LEDGERSUMARY"}</definedName>
    <definedName name="wrn.tuan." hidden="1">{#N/A,#N/A,FALSE,"LEDGERSUMARY"}</definedName>
    <definedName name="wrn.vd." localSheetId="15" hidden="1">{#N/A,#N/A,TRUE,"BT M200 da 10x20"}</definedName>
    <definedName name="wrn.vd." localSheetId="16" hidden="1">{#N/A,#N/A,TRUE,"BT M200 da 10x20"}</definedName>
    <definedName name="wrn.vd." localSheetId="17" hidden="1">{#N/A,#N/A,TRUE,"BT M200 da 10x20"}</definedName>
    <definedName name="wrn.vd." localSheetId="14" hidden="1">{#N/A,#N/A,TRUE,"BT M200 da 10x20"}</definedName>
    <definedName name="wrn.vd." hidden="1">{#N/A,#N/A,TRUE,"BT M200 da 10x20"}</definedName>
    <definedName name="wrnf.report" localSheetId="15" hidden="1">{"Offgrid",#N/A,FALSE,"OFFGRID";"Region",#N/A,FALSE,"REGION";"Offgrid -2",#N/A,FALSE,"OFFGRID";"WTP",#N/A,FALSE,"WTP";"WTP -2",#N/A,FALSE,"WTP";"Project",#N/A,FALSE,"PROJECT";"Summary -2",#N/A,FALSE,"SUMMARY"}</definedName>
    <definedName name="wrnf.report" localSheetId="16" hidden="1">{"Offgrid",#N/A,FALSE,"OFFGRID";"Region",#N/A,FALSE,"REGION";"Offgrid -2",#N/A,FALSE,"OFFGRID";"WTP",#N/A,FALSE,"WTP";"WTP -2",#N/A,FALSE,"WTP";"Project",#N/A,FALSE,"PROJECT";"Summary -2",#N/A,FALSE,"SUMMARY"}</definedName>
    <definedName name="wrnf.report" localSheetId="17" hidden="1">{"Offgrid",#N/A,FALSE,"OFFGRID";"Region",#N/A,FALSE,"REGION";"Offgrid -2",#N/A,FALSE,"OFFGRID";"WTP",#N/A,FALSE,"WTP";"WTP -2",#N/A,FALSE,"WTP";"Project",#N/A,FALSE,"PROJECT";"Summary -2",#N/A,FALSE,"SUMMARY"}</definedName>
    <definedName name="wrnf.report" localSheetId="14" hidden="1">{"Offgrid",#N/A,FALSE,"OFFGRID";"Region",#N/A,FALSE,"REGION";"Offgrid -2",#N/A,FALSE,"OFFGRID";"WTP",#N/A,FALSE,"WTP";"WTP -2",#N/A,FALSE,"WTP";"Project",#N/A,FALSE,"PROJECT";"Summary -2",#N/A,FALSE,"SUMMARY"}</definedName>
    <definedName name="wrnf.report" hidden="1">{"Offgrid",#N/A,FALSE,"OFFGRID";"Region",#N/A,FALSE,"REGION";"Offgrid -2",#N/A,FALSE,"OFFGRID";"WTP",#N/A,FALSE,"WTP";"WTP -2",#N/A,FALSE,"WTP";"Project",#N/A,FALSE,"PROJECT";"Summary -2",#N/A,FALSE,"SUMMARY"}</definedName>
    <definedName name="Ws">#REF!</definedName>
    <definedName name="Ws_20">#REF!</definedName>
    <definedName name="Ws_28">#REF!</definedName>
    <definedName name="WSD">#REF!</definedName>
    <definedName name="WSDS">#REF!</definedName>
    <definedName name="wsel">#REF!</definedName>
    <definedName name="wsel_20">#REF!</definedName>
    <definedName name="wsel_28">#REF!</definedName>
    <definedName name="Wss">#REF!</definedName>
    <definedName name="Wss_20">#REF!</definedName>
    <definedName name="Wss_28">#REF!</definedName>
    <definedName name="Wst">#REF!</definedName>
    <definedName name="Wst_20">#REF!</definedName>
    <definedName name="Wst_28">#REF!</definedName>
    <definedName name="wt">#REF!</definedName>
    <definedName name="wt_20">#REF!</definedName>
    <definedName name="wt_28">#REF!</definedName>
    <definedName name="wtbcy">#REF!</definedName>
    <definedName name="wtbly">#REF!</definedName>
    <definedName name="wup">#REF!</definedName>
    <definedName name="wup_20">#REF!</definedName>
    <definedName name="wup_28">#REF!</definedName>
    <definedName name="wwwwwwwwwwwwwwwwwwwwư">#REF!</definedName>
    <definedName name="WX">#REF!</definedName>
    <definedName name="WX_20">#REF!</definedName>
    <definedName name="WX_28">#REF!</definedName>
    <definedName name="WY">#REF!</definedName>
    <definedName name="WY_28">#REF!</definedName>
    <definedName name="X">#REF!</definedName>
    <definedName name="X.CSV">#REF!</definedName>
    <definedName name="X.CSV_28">#REF!</definedName>
    <definedName name="X.CSVa">#REF!</definedName>
    <definedName name="X.CSVa_28">#REF!</definedName>
    <definedName name="x_1">#REF!</definedName>
    <definedName name="x_1_20">#REF!</definedName>
    <definedName name="x_1_28">#REF!</definedName>
    <definedName name="x_2">#REF!</definedName>
    <definedName name="x_2_20">#REF!</definedName>
    <definedName name="x_2_28">#REF!</definedName>
    <definedName name="x_26">#REF!</definedName>
    <definedName name="X_28">#REF!</definedName>
    <definedName name="X_3">"$#REF!.$J$7"</definedName>
    <definedName name="x_3_28">#REF!</definedName>
    <definedName name="x_4">#REF!</definedName>
    <definedName name="x_4_20">#REF!</definedName>
    <definedName name="x_4_28">#REF!</definedName>
    <definedName name="x_8I">#REF!</definedName>
    <definedName name="x_8I_20">#REF!</definedName>
    <definedName name="x_8I_28">#REF!</definedName>
    <definedName name="x_8IV">#REF!</definedName>
    <definedName name="x_8IV_20">#REF!</definedName>
    <definedName name="x_8IV_28">#REF!</definedName>
    <definedName name="x_9I">#REF!</definedName>
    <definedName name="x_9I_20">#REF!</definedName>
    <definedName name="x_9I_28">#REF!</definedName>
    <definedName name="x_9IV">#REF!</definedName>
    <definedName name="x_9IV_20">#REF!</definedName>
    <definedName name="x_9IV_28">#REF!</definedName>
    <definedName name="x_list">#REF!</definedName>
    <definedName name="x_list2">#REF!</definedName>
    <definedName name="x_list2_20">#REF!</definedName>
    <definedName name="x_list2_28">#REF!</definedName>
    <definedName name="X_ng">#REF!</definedName>
    <definedName name="X0.4">#REF!</definedName>
    <definedName name="X0.4_20">#REF!</definedName>
    <definedName name="X0.4_28">#REF!</definedName>
    <definedName name="x1_">#REF!</definedName>
    <definedName name="x1__20">#REF!</definedName>
    <definedName name="x1__28">#REF!</definedName>
    <definedName name="x17dnc">NA()</definedName>
    <definedName name="x17dnc_26">#REF!</definedName>
    <definedName name="x17dnc_28">#REF!</definedName>
    <definedName name="x17dnc_3">NA()</definedName>
    <definedName name="x17dvl">NA()</definedName>
    <definedName name="x17dvl_26">#REF!</definedName>
    <definedName name="x17dvl_28">#REF!</definedName>
    <definedName name="x17dvl_3">NA()</definedName>
    <definedName name="x17knc">NA()</definedName>
    <definedName name="x17knc_26">#REF!</definedName>
    <definedName name="x17knc_28">#REF!</definedName>
    <definedName name="x17knc_3">NA()</definedName>
    <definedName name="x17kvl">NA()</definedName>
    <definedName name="x17kvl_26">#REF!</definedName>
    <definedName name="x17kvl_28">#REF!</definedName>
    <definedName name="x17kvl_3">NA()</definedName>
    <definedName name="X1pFCOnc">NA()</definedName>
    <definedName name="X1pFCOnc_26">#REF!</definedName>
    <definedName name="X1pFCOnc_28">#REF!</definedName>
    <definedName name="X1pFCOvc">NA()</definedName>
    <definedName name="X1pFCOvc_26">#REF!</definedName>
    <definedName name="X1pFCOvc_28">#REF!</definedName>
    <definedName name="X1pFCOvl">NA()</definedName>
    <definedName name="X1pFCOvl_26">#REF!</definedName>
    <definedName name="X1pFCOvl_28">#REF!</definedName>
    <definedName name="x1pignc">NA()</definedName>
    <definedName name="x1pignc_26">#REF!</definedName>
    <definedName name="x1pignc_28">#REF!</definedName>
    <definedName name="x1pignc_3">NA()</definedName>
    <definedName name="X1pIGvc">NA()</definedName>
    <definedName name="X1pIGvc_26">#REF!</definedName>
    <definedName name="X1pIGvc_28">#REF!</definedName>
    <definedName name="x1pigvl">NA()</definedName>
    <definedName name="x1pigvl_26">#REF!</definedName>
    <definedName name="x1pigvl_28">#REF!</definedName>
    <definedName name="x1pigvl_3">NA()</definedName>
    <definedName name="x1pind">#REF!</definedName>
    <definedName name="x1pind_26">#REF!</definedName>
    <definedName name="x1pind_28">#REF!</definedName>
    <definedName name="x1pind_3">"$#REF!.$#REF!$#REF!"</definedName>
    <definedName name="x1pindnc">NA()</definedName>
    <definedName name="x1pindnc_26">#REF!</definedName>
    <definedName name="x1pindnc_28">#REF!</definedName>
    <definedName name="x1pindnc_3">NA()</definedName>
    <definedName name="X1pINDvc">#REF!</definedName>
    <definedName name="X1pINDvc_20">#REF!</definedName>
    <definedName name="X1pINDvc_28">#REF!</definedName>
    <definedName name="X1pINDvl">#REF!</definedName>
    <definedName name="x1pindvl_26">#REF!</definedName>
    <definedName name="x1pindvl_28">#REF!</definedName>
    <definedName name="x1pindvl_3">NA()</definedName>
    <definedName name="x1ping">#REF!</definedName>
    <definedName name="x1ping_26">#REF!</definedName>
    <definedName name="x1ping_28">#REF!</definedName>
    <definedName name="x1ping_3">"$#REF!.$#REF!$#REF!"</definedName>
    <definedName name="x1pingnc">NA()</definedName>
    <definedName name="x1pingnc_26">#REF!</definedName>
    <definedName name="x1pingnc_28">#REF!</definedName>
    <definedName name="x1pingnc_3">NA()</definedName>
    <definedName name="X1pINGvc">#REF!</definedName>
    <definedName name="X1pINGvc_20">#REF!</definedName>
    <definedName name="X1pINGvc_28">#REF!</definedName>
    <definedName name="X1pINGvl">#REF!</definedName>
    <definedName name="x1pingvl_26">#REF!</definedName>
    <definedName name="x1pingvl_28">#REF!</definedName>
    <definedName name="x1pingvl_3">NA()</definedName>
    <definedName name="x1pint">#REF!</definedName>
    <definedName name="x1pint_26">#REF!</definedName>
    <definedName name="x1pint_28">#REF!</definedName>
    <definedName name="x1pint_3">"$#REF!.$#REF!$#REF!"</definedName>
    <definedName name="x1pintnc">NA()</definedName>
    <definedName name="x1pintnc_26">#REF!</definedName>
    <definedName name="x1pintnc_28">#REF!</definedName>
    <definedName name="x1pintnc_3">NA()</definedName>
    <definedName name="X1pINTvc">NA()</definedName>
    <definedName name="X1pINTvc_26">#REF!</definedName>
    <definedName name="X1pINTvc_28">#REF!</definedName>
    <definedName name="x1pintvl">NA()</definedName>
    <definedName name="x1pintvl_26">#REF!</definedName>
    <definedName name="x1pintvl_28">#REF!</definedName>
    <definedName name="x1pintvl_3">NA()</definedName>
    <definedName name="x1pitnc">NA()</definedName>
    <definedName name="x1pitnc_26">#REF!</definedName>
    <definedName name="x1pitnc_28">#REF!</definedName>
    <definedName name="x1pitnc_3">NA()</definedName>
    <definedName name="X1pITvc">NA()</definedName>
    <definedName name="X1pITvc_26">#REF!</definedName>
    <definedName name="X1pITvc_28">#REF!</definedName>
    <definedName name="x1pitvl">NA()</definedName>
    <definedName name="x1pitvl_26">#REF!</definedName>
    <definedName name="x1pitvl_28">#REF!</definedName>
    <definedName name="x1pitvl_3">NA()</definedName>
    <definedName name="x2_">#REF!</definedName>
    <definedName name="x2__20">#REF!</definedName>
    <definedName name="x2__28">#REF!</definedName>
    <definedName name="x20knc">NA()</definedName>
    <definedName name="x20knc_26">#REF!</definedName>
    <definedName name="x20knc_28">#REF!</definedName>
    <definedName name="x20knc_3">NA()</definedName>
    <definedName name="x20kvl">NA()</definedName>
    <definedName name="x20kvl_26">#REF!</definedName>
    <definedName name="x20kvl_28">#REF!</definedName>
    <definedName name="x20kvl_3">NA()</definedName>
    <definedName name="x22knc">NA()</definedName>
    <definedName name="x22knc_26">#REF!</definedName>
    <definedName name="x22knc_28">#REF!</definedName>
    <definedName name="x22knc_3">NA()</definedName>
    <definedName name="x22kvl">NA()</definedName>
    <definedName name="x22kvl_26">#REF!</definedName>
    <definedName name="x22kvl_28">#REF!</definedName>
    <definedName name="x22kvl_3">NA()</definedName>
    <definedName name="x2mig1nc">NA()</definedName>
    <definedName name="x2mig1nc_26">#REF!</definedName>
    <definedName name="x2mig1nc_28">#REF!</definedName>
    <definedName name="x2mig1nc_3">NA()</definedName>
    <definedName name="x2mig1vl">NA()</definedName>
    <definedName name="x2mig1vl_26">#REF!</definedName>
    <definedName name="x2mig1vl_28">#REF!</definedName>
    <definedName name="x2mig1vl_3">NA()</definedName>
    <definedName name="x2min1nc">NA()</definedName>
    <definedName name="x2min1nc_26">#REF!</definedName>
    <definedName name="x2min1nc_28">#REF!</definedName>
    <definedName name="x2min1nc_3">NA()</definedName>
    <definedName name="x2min1vl">NA()</definedName>
    <definedName name="x2min1vl_26">#REF!</definedName>
    <definedName name="x2min1vl_28">#REF!</definedName>
    <definedName name="x2min1vl_3">NA()</definedName>
    <definedName name="x2mit1vl">NA()</definedName>
    <definedName name="x2mit1vl_26">#REF!</definedName>
    <definedName name="x2mit1vl_28">#REF!</definedName>
    <definedName name="x2mit1vl_3">NA()</definedName>
    <definedName name="x2mitnc">NA()</definedName>
    <definedName name="x2mitnc_26">#REF!</definedName>
    <definedName name="x2mitnc_28">#REF!</definedName>
    <definedName name="x2mitnc_3">NA()</definedName>
    <definedName name="x4.1.1">#REF!</definedName>
    <definedName name="x4.3.21">#REF!</definedName>
    <definedName name="x4.3.22">#REF!</definedName>
    <definedName name="Xa">NA()</definedName>
    <definedName name="Xa_26">#REF!</definedName>
    <definedName name="xa_28">#REF!</definedName>
    <definedName name="xa_son">#REF!</definedName>
    <definedName name="xa_son_20">#REF!</definedName>
    <definedName name="xa_son_28">#REF!</definedName>
    <definedName name="Xa04_28">#REF!</definedName>
    <definedName name="xama">#REF!</definedName>
    <definedName name="xama_20">#REF!</definedName>
    <definedName name="xama_28">#REF!</definedName>
    <definedName name="Xang">#REF!</definedName>
    <definedName name="Xang_20">#REF!</definedName>
    <definedName name="Xang_28">#REF!</definedName>
    <definedName name="xason">#REF!</definedName>
    <definedName name="xason_20">#REF!</definedName>
    <definedName name="xason_28">#REF!</definedName>
    <definedName name="xat">#REF!</definedName>
    <definedName name="xat_28">#REF!</definedName>
    <definedName name="Xay">#REF!</definedName>
    <definedName name="Xay_28">#REF!</definedName>
    <definedName name="xaydung_1">#REF!</definedName>
    <definedName name="xaydung_2">#REF!</definedName>
    <definedName name="xaydung_20">#REF!</definedName>
    <definedName name="xaydung_25">#REF!</definedName>
    <definedName name="xaydung_26">#REF!</definedName>
    <definedName name="xaydung_28">#REF!</definedName>
    <definedName name="XAYGACH">#REF!</definedName>
    <definedName name="XAYGACH_20">#REF!</definedName>
    <definedName name="XAYGACH_28">#REF!</definedName>
    <definedName name="XB_80">#REF!</definedName>
    <definedName name="XB_80_20">#REF!</definedName>
    <definedName name="XB_80_28">#REF!</definedName>
    <definedName name="xb80_28">#REF!</definedName>
    <definedName name="XBCNCKT">5600</definedName>
    <definedName name="xbt">#REF!</definedName>
    <definedName name="xbt_28">#REF!</definedName>
    <definedName name="xc">#REF!</definedName>
    <definedName name="xc_20">#REF!</definedName>
    <definedName name="XCCT">0.5</definedName>
    <definedName name="xcp">#REF!</definedName>
    <definedName name="xct">#REF!</definedName>
    <definedName name="xct_28">#REF!</definedName>
    <definedName name="xd0.6">#REF!</definedName>
    <definedName name="xd0.6_28">#REF!</definedName>
    <definedName name="xd1.3">#REF!</definedName>
    <definedName name="xd1.3_28">#REF!</definedName>
    <definedName name="xd1.5">#REF!</definedName>
    <definedName name="xd1.5_28">#REF!</definedName>
    <definedName name="XDCBT10" localSheetId="16">{"Book1","Bang chia luong.xls"}</definedName>
    <definedName name="XDCBT10" localSheetId="17">{"Book1","Bang chia luong.xls"}</definedName>
    <definedName name="XDCBT10">{"Book1","Bang chia luong.xls"}</definedName>
    <definedName name="XDCBT10_20" localSheetId="16">{"Book1","Bang chia luong.xls"}</definedName>
    <definedName name="XDCBT10_20" localSheetId="17">{"Book1","Bang chia luong.xls"}</definedName>
    <definedName name="XDCBT10_20">{"Book1","Bang chia luong.xls"}</definedName>
    <definedName name="XDCBT10_22" localSheetId="16">{"Book1","Bang chia luong.xls"}</definedName>
    <definedName name="XDCBT10_22" localSheetId="17">{"Book1","Bang chia luong.xls"}</definedName>
    <definedName name="XDCBT10_22">{"Book1","Bang chia luong.xls"}</definedName>
    <definedName name="XDCBT10_28" localSheetId="16">{"Book1","Bang chia luong.xls"}</definedName>
    <definedName name="XDCBT10_28" localSheetId="17">{"Book1","Bang chia luong.xls"}</definedName>
    <definedName name="XDCBT10_28">{"Book1","Bang chia luong.xls"}</definedName>
    <definedName name="xdd">#REF!</definedName>
    <definedName name="xdd_20">#REF!</definedName>
    <definedName name="XDDHT">#REF!</definedName>
    <definedName name="XDDHT_20">#REF!</definedName>
    <definedName name="xdra">#REF!</definedName>
    <definedName name="xdra_28">#REF!</definedName>
    <definedName name="xdsnc">NA()</definedName>
    <definedName name="xdsnc_26">#REF!</definedName>
    <definedName name="xdsnc_28">#REF!</definedName>
    <definedName name="xdsnc_3">NA()</definedName>
    <definedName name="xdsvl">NA()</definedName>
    <definedName name="xdsvl_26">#REF!</definedName>
    <definedName name="xdsvl_28">#REF!</definedName>
    <definedName name="xdsvl_3">NA()</definedName>
    <definedName name="xe">#REF!</definedName>
    <definedName name="xe_28">#REF!</definedName>
    <definedName name="Xe_lao_dÇm">#REF!</definedName>
    <definedName name="Xe_lao_dÇm_20">#REF!</definedName>
    <definedName name="Xe_lao_dÇm_28">#REF!</definedName>
    <definedName name="xebt6">#REF!</definedName>
    <definedName name="xebt6_20">#REF!</definedName>
    <definedName name="xebt6_28">#REF!</definedName>
    <definedName name="xelaodam">#REF!</definedName>
    <definedName name="xelaodam_20">#REF!</definedName>
    <definedName name="xelaodam_28">#REF!</definedName>
    <definedName name="xenhua">#REF!</definedName>
    <definedName name="xenhua_20">#REF!</definedName>
    <definedName name="xenhua_28">#REF!</definedName>
    <definedName name="xerox">#REF!</definedName>
    <definedName name="xerox_20">#REF!</definedName>
    <definedName name="xerox_28">#REF!</definedName>
    <definedName name="xethung10t">#REF!</definedName>
    <definedName name="xethung10t_20">#REF!</definedName>
    <definedName name="xethung10t_28">#REF!</definedName>
    <definedName name="xethung12">#REF!</definedName>
    <definedName name="xethung5">#REF!</definedName>
    <definedName name="xetreo">#REF!</definedName>
    <definedName name="xetreo_20">#REF!</definedName>
    <definedName name="xetreo_28">#REF!</definedName>
    <definedName name="xetuoinhua">#REF!</definedName>
    <definedName name="xetuoinhua_20">#REF!</definedName>
    <definedName name="xetuoinhua_28">#REF!</definedName>
    <definedName name="xfco">#REF!</definedName>
    <definedName name="xfco_26">#REF!</definedName>
    <definedName name="xfco_28">#REF!</definedName>
    <definedName name="xfco_3">"$#REF!.$#REF!$#REF!"</definedName>
    <definedName name="xfco3p">#REF!</definedName>
    <definedName name="xfco3p_26">#REF!</definedName>
    <definedName name="xfco3p_28">#REF!</definedName>
    <definedName name="xfco3p_3">"$#REF!.$W$10"</definedName>
    <definedName name="xfconc">NA()</definedName>
    <definedName name="xfconc_26">#REF!</definedName>
    <definedName name="xfconc_28">#REF!</definedName>
    <definedName name="xfconc_3">NA()</definedName>
    <definedName name="xfconc3p_1">#REF!</definedName>
    <definedName name="xfconc3p_2">#REF!</definedName>
    <definedName name="xfconc3p_20">#REF!</definedName>
    <definedName name="xfconc3p_25">#REF!</definedName>
    <definedName name="xfconc3p_26">#REF!</definedName>
    <definedName name="xfconc3p_28">#REF!</definedName>
    <definedName name="xfconc3p_3_1">#REF!</definedName>
    <definedName name="xfconc3p_3_2">#REF!</definedName>
    <definedName name="xfconc3p_3_20">#REF!</definedName>
    <definedName name="xfconc3p_3_25">#REF!</definedName>
    <definedName name="xfcotnc">#REF!</definedName>
    <definedName name="xfcotnc_26">#REF!</definedName>
    <definedName name="xfcotnc_28">#REF!</definedName>
    <definedName name="xfcotnc_3">"$#REF!.$H$31"</definedName>
    <definedName name="xfcotvl">#REF!</definedName>
    <definedName name="xfcotvl_26">#REF!</definedName>
    <definedName name="xfcotvl_28">#REF!</definedName>
    <definedName name="xfcotvl_3">"$#REF!.$H$26"</definedName>
    <definedName name="XFCOvc">#REF!</definedName>
    <definedName name="xfcovl">NA()</definedName>
    <definedName name="xfcovl_26">#REF!</definedName>
    <definedName name="xfcovl_28">#REF!</definedName>
    <definedName name="xfcovl_3">NA()</definedName>
    <definedName name="xfcovl3p_1">#REF!</definedName>
    <definedName name="xfcovl3p_2">#REF!</definedName>
    <definedName name="xfcovl3p_20">#REF!</definedName>
    <definedName name="xfcovl3p_25">#REF!</definedName>
    <definedName name="xfcovl3p_26">#REF!</definedName>
    <definedName name="xfcovl3p_28">#REF!</definedName>
    <definedName name="xfcovl3p_3_1">#REF!</definedName>
    <definedName name="xfcovl3p_3_2">#REF!</definedName>
    <definedName name="xfcovl3p_3_20">#REF!</definedName>
    <definedName name="xfcovl3p_3_25">#REF!</definedName>
    <definedName name="xfnc">NA()</definedName>
    <definedName name="xfnc_26">#REF!</definedName>
    <definedName name="xfnc_28">#REF!</definedName>
    <definedName name="xfnc_3">NA()</definedName>
    <definedName name="xfvl">NA()</definedName>
    <definedName name="xfvl_26">#REF!</definedName>
    <definedName name="xfvl_28">#REF!</definedName>
    <definedName name="xfvl_3">NA()</definedName>
    <definedName name="xgc100">#REF!</definedName>
    <definedName name="xgc100_20">#REF!</definedName>
    <definedName name="xgc100_28">#REF!</definedName>
    <definedName name="xgc150">#REF!</definedName>
    <definedName name="xgc150_20">#REF!</definedName>
    <definedName name="xgc150_28">#REF!</definedName>
    <definedName name="xgc200">#REF!</definedName>
    <definedName name="xgc200_20">#REF!</definedName>
    <definedName name="xgc200_28">#REF!</definedName>
    <definedName name="xh">#REF!</definedName>
    <definedName name="xh_20">#REF!</definedName>
    <definedName name="xh_bq">#REF!</definedName>
    <definedName name="xh_bv">#REF!</definedName>
    <definedName name="xh_ck">#REF!</definedName>
    <definedName name="xh_d1">#REF!</definedName>
    <definedName name="xh_d2">#REF!</definedName>
    <definedName name="xh_d3">#REF!</definedName>
    <definedName name="xh_dl">#REF!</definedName>
    <definedName name="xh_kcs">#REF!</definedName>
    <definedName name="xh_nb">#REF!</definedName>
    <definedName name="xh_ngio">#REF!</definedName>
    <definedName name="xh_nv">#REF!</definedName>
    <definedName name="xh_t3">#REF!</definedName>
    <definedName name="xh_t4">#REF!</definedName>
    <definedName name="xh_t5">#REF!</definedName>
    <definedName name="xh_t6">#REF!</definedName>
    <definedName name="xh_tc">#REF!</definedName>
    <definedName name="xh_tm">#REF!</definedName>
    <definedName name="xh_vs">#REF!</definedName>
    <definedName name="xh_xh">#REF!</definedName>
    <definedName name="xhn">#REF!</definedName>
    <definedName name="xhn_26">#REF!</definedName>
    <definedName name="xhn_28">#REF!</definedName>
    <definedName name="xhn_3">"$#REF!.$#REF!$#REF!"</definedName>
    <definedName name="xhnnc">NA()</definedName>
    <definedName name="xhnnc_26">#REF!</definedName>
    <definedName name="xhnnc_28">#REF!</definedName>
    <definedName name="xhnnc_3">NA()</definedName>
    <definedName name="xhnvl">NA()</definedName>
    <definedName name="xhnvl_26">#REF!</definedName>
    <definedName name="xhnvl_28">#REF!</definedName>
    <definedName name="xhnvl_3">NA()</definedName>
    <definedName name="xi">#REF!</definedName>
    <definedName name="xi_20">#REF!</definedName>
    <definedName name="xi_28">#REF!</definedName>
    <definedName name="xig">#REF!</definedName>
    <definedName name="xig_26">#REF!</definedName>
    <definedName name="xig_28">#REF!</definedName>
    <definedName name="xig_3">"$#REF!.$#REF!$#REF!"</definedName>
    <definedName name="xig1">#REF!</definedName>
    <definedName name="xig1_26">#REF!</definedName>
    <definedName name="xig1_28">#REF!</definedName>
    <definedName name="xig1_3">"$#REF!.$#REF!$#REF!"</definedName>
    <definedName name="xig1nc">NA()</definedName>
    <definedName name="xig1nc_26">#REF!</definedName>
    <definedName name="xig1nc_28">#REF!</definedName>
    <definedName name="xig1nc_3">NA()</definedName>
    <definedName name="xig1p">#REF!</definedName>
    <definedName name="xig1p_26">#REF!</definedName>
    <definedName name="xig1p_28">#REF!</definedName>
    <definedName name="xig1p_3">"$#REF!.$N$290"</definedName>
    <definedName name="xig1pnc">NA()</definedName>
    <definedName name="xig1pnc_26">#REF!</definedName>
    <definedName name="xig1pnc_28">#REF!</definedName>
    <definedName name="xig1pnc_3">NA()</definedName>
    <definedName name="xig1pvl">NA()</definedName>
    <definedName name="xig1pvl_26">#REF!</definedName>
    <definedName name="xig1pvl_28">#REF!</definedName>
    <definedName name="xig1pvl_3">NA()</definedName>
    <definedName name="xig1vl">NA()</definedName>
    <definedName name="xig1vl_26">#REF!</definedName>
    <definedName name="xig1vl_28">#REF!</definedName>
    <definedName name="xig1vl_3">NA()</definedName>
    <definedName name="xig2nc">NA()</definedName>
    <definedName name="xig2nc_26">#REF!</definedName>
    <definedName name="xig2nc_28">#REF!</definedName>
    <definedName name="xig2nc_3">NA()</definedName>
    <definedName name="xig2vl">NA()</definedName>
    <definedName name="xig2vl_26">#REF!</definedName>
    <definedName name="xig2vl_28">#REF!</definedName>
    <definedName name="xig2vl_3">NA()</definedName>
    <definedName name="xig3p">#REF!</definedName>
    <definedName name="xig3p_26">#REF!</definedName>
    <definedName name="xig3p_28">#REF!</definedName>
    <definedName name="xig3p_3">"$#REF!.$O$110"</definedName>
    <definedName name="xiggnc_1">#REF!</definedName>
    <definedName name="xiggnc_2">#REF!</definedName>
    <definedName name="xiggnc_20">#REF!</definedName>
    <definedName name="xiggnc_25">#REF!</definedName>
    <definedName name="xiggnc_26">#REF!</definedName>
    <definedName name="xiggnc_28">#REF!</definedName>
    <definedName name="xiggnc_3_1">#REF!</definedName>
    <definedName name="xiggnc_3_2">#REF!</definedName>
    <definedName name="xiggnc_3_20">#REF!</definedName>
    <definedName name="xiggnc_3_25">#REF!</definedName>
    <definedName name="xiggvl_1">#REF!</definedName>
    <definedName name="xiggvl_2">#REF!</definedName>
    <definedName name="xiggvl_20">#REF!</definedName>
    <definedName name="xiggvl_25">#REF!</definedName>
    <definedName name="xiggvl_26">#REF!</definedName>
    <definedName name="xiggvl_28">#REF!</definedName>
    <definedName name="xiggvl_3_1">#REF!</definedName>
    <definedName name="xiggvl_3_2">#REF!</definedName>
    <definedName name="xiggvl_3_20">#REF!</definedName>
    <definedName name="xiggvl_3_25">#REF!</definedName>
    <definedName name="XIGnc">#REF!</definedName>
    <definedName name="xignc_26">#REF!</definedName>
    <definedName name="xignc_28">#REF!</definedName>
    <definedName name="xignc_3">NA()</definedName>
    <definedName name="xignc3p">#REF!</definedName>
    <definedName name="xignc3p_26">#REF!</definedName>
    <definedName name="xignc3p_28">#REF!</definedName>
    <definedName name="xignc3p_3">"$#REF!.$#REF!#REF!"</definedName>
    <definedName name="XIGvc">#REF!</definedName>
    <definedName name="XIGvc_20">#REF!</definedName>
    <definedName name="XIGvc_28">#REF!</definedName>
    <definedName name="XIGvl">#REF!</definedName>
    <definedName name="xigvl_26">#REF!</definedName>
    <definedName name="xigvl_28">#REF!</definedName>
    <definedName name="xigvl_3">NA()</definedName>
    <definedName name="xigvl3p">#REF!</definedName>
    <definedName name="xigvl3p_26">#REF!</definedName>
    <definedName name="xigvl3p_28">#REF!</definedName>
    <definedName name="xigvl3p_3">"$#REF!.$#REF!#REF!"</definedName>
    <definedName name="XII200">#REF!</definedName>
    <definedName name="XII200_20">#REF!</definedName>
    <definedName name="XII200_28">#REF!</definedName>
    <definedName name="Xim_ng_PC40">#REF!</definedName>
    <definedName name="ximang">"$#REF!.$K$5"</definedName>
    <definedName name="ximang_26">#REF!</definedName>
    <definedName name="ximang_28">#REF!</definedName>
    <definedName name="ximang_3">"$#REF!.$K$5"</definedName>
    <definedName name="XiMangPCB30">NA()</definedName>
    <definedName name="XiMangPCB30_26">#REF!</definedName>
    <definedName name="XiMangPCB30_28">#REF!</definedName>
    <definedName name="XiMangPCB30_3">NA()</definedName>
    <definedName name="xin">#REF!</definedName>
    <definedName name="xin_26">#REF!</definedName>
    <definedName name="xin_28">#REF!</definedName>
    <definedName name="xin_3">"$#REF!.$#REF!$#REF!"</definedName>
    <definedName name="xin190">#REF!</definedName>
    <definedName name="xin190_26">#REF!</definedName>
    <definedName name="xin190_28">#REF!</definedName>
    <definedName name="xin190_3">"$#REF!.$#REF!$#REF!"</definedName>
    <definedName name="xin1903p">#REF!</definedName>
    <definedName name="xin1903p_26">#REF!</definedName>
    <definedName name="xin1903p_28">#REF!</definedName>
    <definedName name="xin1903p_3">"$#REF!.$Q$110"</definedName>
    <definedName name="xin190nc">NA()</definedName>
    <definedName name="xin190nc_26">#REF!</definedName>
    <definedName name="xin190nc_28">#REF!</definedName>
    <definedName name="xin190nc_3">NA()</definedName>
    <definedName name="xin190nc3p_1">#REF!</definedName>
    <definedName name="xin190nc3p_2">#REF!</definedName>
    <definedName name="xin190nc3p_20">#REF!</definedName>
    <definedName name="xin190nc3p_25">#REF!</definedName>
    <definedName name="xin190nc3p_26">#REF!</definedName>
    <definedName name="xin190nc3p_28">#REF!</definedName>
    <definedName name="xin190nc3p_3_1">#REF!</definedName>
    <definedName name="xin190nc3p_3_2">#REF!</definedName>
    <definedName name="xin190nc3p_3_20">#REF!</definedName>
    <definedName name="xin190nc3p_3_25">#REF!</definedName>
    <definedName name="XIN190vc">#REF!</definedName>
    <definedName name="xin190vl">NA()</definedName>
    <definedName name="xin190vl_26">#REF!</definedName>
    <definedName name="xin190vl_28">#REF!</definedName>
    <definedName name="xin190vl_3">NA()</definedName>
    <definedName name="xin190vl3p_1">#REF!</definedName>
    <definedName name="xin190vl3p_2">#REF!</definedName>
    <definedName name="xin190vl3p_20">#REF!</definedName>
    <definedName name="xin190vl3p_25">#REF!</definedName>
    <definedName name="xin190vl3p_26">#REF!</definedName>
    <definedName name="xin190vl3p_28">#REF!</definedName>
    <definedName name="xin190vl3p_3_1">#REF!</definedName>
    <definedName name="xin190vl3p_3_2">#REF!</definedName>
    <definedName name="xin190vl3p_3_20">#REF!</definedName>
    <definedName name="xin190vl3p_3_25">#REF!</definedName>
    <definedName name="xin2903p">#REF!</definedName>
    <definedName name="xin2903p_26">#REF!</definedName>
    <definedName name="xin2903p_28">#REF!</definedName>
    <definedName name="xin2903p_3">"$#REF!.$R$110"</definedName>
    <definedName name="xin290nc3p">#REF!</definedName>
    <definedName name="xin290nc3p_26">#REF!</definedName>
    <definedName name="xin290nc3p_28">#REF!</definedName>
    <definedName name="xin290nc3p_3">"$#REF!.#REF!#REF!"</definedName>
    <definedName name="xin290vl3p">#REF!</definedName>
    <definedName name="xin290vl3p_26">#REF!</definedName>
    <definedName name="xin290vl3p_28">#REF!</definedName>
    <definedName name="xin290vl3p_3">"$#REF!.#REF!#REF!"</definedName>
    <definedName name="xin3p">#REF!</definedName>
    <definedName name="xin3p_26">#REF!</definedName>
    <definedName name="xin3p_28">#REF!</definedName>
    <definedName name="xin3p_3">"$#REF!.$P$110"</definedName>
    <definedName name="xin901nc">NA()</definedName>
    <definedName name="xin901nc_26">#REF!</definedName>
    <definedName name="xin901nc_28">#REF!</definedName>
    <definedName name="xin901nc_3">NA()</definedName>
    <definedName name="xin901vl">NA()</definedName>
    <definedName name="xin901vl_26">#REF!</definedName>
    <definedName name="xin901vl_28">#REF!</definedName>
    <definedName name="xin901vl_3">NA()</definedName>
    <definedName name="xind">#REF!</definedName>
    <definedName name="xind_26">#REF!</definedName>
    <definedName name="xind_28">#REF!</definedName>
    <definedName name="xind_3">"$#REF!.$#REF!$#REF!"</definedName>
    <definedName name="xind1p">#REF!</definedName>
    <definedName name="xind1p_26">#REF!</definedName>
    <definedName name="xind1p_28">#REF!</definedName>
    <definedName name="xind1p_3">"$#REF!.$R$290"</definedName>
    <definedName name="xind1pnc">NA()</definedName>
    <definedName name="xind1pnc_26">#REF!</definedName>
    <definedName name="xind1pnc_28">#REF!</definedName>
    <definedName name="xind1pnc_3">NA()</definedName>
    <definedName name="xind1pvl">NA()</definedName>
    <definedName name="xind1pvl_26">#REF!</definedName>
    <definedName name="xind1pvl_28">#REF!</definedName>
    <definedName name="xind1pvl_3">NA()</definedName>
    <definedName name="xind3p">#REF!</definedName>
    <definedName name="xind3p_26">#REF!</definedName>
    <definedName name="xind3p_28">#REF!</definedName>
    <definedName name="xind3p_3">"$#REF!.$S$110"</definedName>
    <definedName name="xindnc">NA()</definedName>
    <definedName name="xindnc_26">#REF!</definedName>
    <definedName name="xindnc_28">#REF!</definedName>
    <definedName name="xindnc_3">NA()</definedName>
    <definedName name="xindnc1p">#REF!</definedName>
    <definedName name="xindnc1p_26">#REF!</definedName>
    <definedName name="xindnc1p_28">#REF!</definedName>
    <definedName name="xindnc1p_3">"$#REF!.$G$153"</definedName>
    <definedName name="xindnc3p_1">#REF!</definedName>
    <definedName name="xindnc3p_2">#REF!</definedName>
    <definedName name="xindnc3p_20">#REF!</definedName>
    <definedName name="xindnc3p_25">#REF!</definedName>
    <definedName name="xindnc3p_26">#REF!</definedName>
    <definedName name="xindnc3p_28">#REF!</definedName>
    <definedName name="xindnc3p_3_1">#REF!</definedName>
    <definedName name="xindnc3p_3_2">#REF!</definedName>
    <definedName name="xindnc3p_3_20">#REF!</definedName>
    <definedName name="xindnc3p_3_25">#REF!</definedName>
    <definedName name="XINDvc">#REF!</definedName>
    <definedName name="xindvl">NA()</definedName>
    <definedName name="xindvl_26">#REF!</definedName>
    <definedName name="xindvl_28">#REF!</definedName>
    <definedName name="xindvl_3">NA()</definedName>
    <definedName name="xindvl1p">#REF!</definedName>
    <definedName name="xindvl1p_26">#REF!</definedName>
    <definedName name="xindvl1p_28">#REF!</definedName>
    <definedName name="xindvl1p_3">"$#REF!.$G$147"</definedName>
    <definedName name="xindvl3p_1">#REF!</definedName>
    <definedName name="xindvl3p_2">#REF!</definedName>
    <definedName name="xindvl3p_20">#REF!</definedName>
    <definedName name="xindvl3p_25">#REF!</definedName>
    <definedName name="xindvl3p_26">#REF!</definedName>
    <definedName name="xindvl3p_28">#REF!</definedName>
    <definedName name="xindvl3p_3_1">#REF!</definedName>
    <definedName name="xindvl3p_3_2">#REF!</definedName>
    <definedName name="xindvl3p_3_20">#REF!</definedName>
    <definedName name="xindvl3p_3_25">#REF!</definedName>
    <definedName name="xing1p">#REF!</definedName>
    <definedName name="xing1p_26">#REF!</definedName>
    <definedName name="xing1p_28">#REF!</definedName>
    <definedName name="xing1p_3">"$#REF!.$P$290"</definedName>
    <definedName name="xing1pnc">NA()</definedName>
    <definedName name="xing1pnc_26">#REF!</definedName>
    <definedName name="xing1pnc_28">#REF!</definedName>
    <definedName name="xing1pnc_3">NA()</definedName>
    <definedName name="xing1pvl">NA()</definedName>
    <definedName name="xing1pvl_26">#REF!</definedName>
    <definedName name="xing1pvl_28">#REF!</definedName>
    <definedName name="xing1pvl_3">NA()</definedName>
    <definedName name="xingnc1p">#REF!</definedName>
    <definedName name="xingnc1p_26">#REF!</definedName>
    <definedName name="xingnc1p_28">#REF!</definedName>
    <definedName name="xingnc1p_3">"$#REF!.$G$141"</definedName>
    <definedName name="xingvl1p">#REF!</definedName>
    <definedName name="xingvl1p_26">#REF!</definedName>
    <definedName name="xingvl1p_28">#REF!</definedName>
    <definedName name="xingvl1p_3">"$#REF!.$G$135"</definedName>
    <definedName name="xinnc">NA()</definedName>
    <definedName name="xinnc_26">#REF!</definedName>
    <definedName name="xinnc_28">#REF!</definedName>
    <definedName name="xinnc_3">NA()</definedName>
    <definedName name="xinnc3p">#REF!</definedName>
    <definedName name="xinnc3p_26">#REF!</definedName>
    <definedName name="xinnc3p_28">#REF!</definedName>
    <definedName name="xinnc3p_3">"$#REF!.#REF!#REF!"</definedName>
    <definedName name="xint1p">#REF!</definedName>
    <definedName name="xint1p_26">#REF!</definedName>
    <definedName name="xint1p_28">#REF!</definedName>
    <definedName name="xint1p_3">"$#REF!.$Q$290"</definedName>
    <definedName name="XINvc">#REF!</definedName>
    <definedName name="XINvc_20">#REF!</definedName>
    <definedName name="XINvc_28">#REF!</definedName>
    <definedName name="xinvl">NA()</definedName>
    <definedName name="xinvl_26">#REF!</definedName>
    <definedName name="xinvl_28">#REF!</definedName>
    <definedName name="xinvl_3">NA()</definedName>
    <definedName name="xinvl3p">#REF!</definedName>
    <definedName name="xinvl3p_26">#REF!</definedName>
    <definedName name="xinvl3p_28">#REF!</definedName>
    <definedName name="xinvl3p_3">"$#REF!.#REF!#REF!"</definedName>
    <definedName name="xit">#REF!</definedName>
    <definedName name="xit_26">#REF!</definedName>
    <definedName name="xit_28">#REF!</definedName>
    <definedName name="xit_3">"$#REF!.$#REF!$#REF!"</definedName>
    <definedName name="xit1">#REF!</definedName>
    <definedName name="xit1_26">#REF!</definedName>
    <definedName name="xit1_28">#REF!</definedName>
    <definedName name="xit1_3">"$#REF!.$#REF!$#REF!"</definedName>
    <definedName name="xit1nc">NA()</definedName>
    <definedName name="xit1nc_26">#REF!</definedName>
    <definedName name="xit1nc_28">#REF!</definedName>
    <definedName name="xit1nc_3">NA()</definedName>
    <definedName name="xit1p">#REF!</definedName>
    <definedName name="xit1p_26">#REF!</definedName>
    <definedName name="xit1p_28">#REF!</definedName>
    <definedName name="xit1p_3">"$#REF!.$M$290"</definedName>
    <definedName name="xit1pnc">NA()</definedName>
    <definedName name="xit1pnc_26">#REF!</definedName>
    <definedName name="xit1pnc_28">#REF!</definedName>
    <definedName name="xit1pnc_3">NA()</definedName>
    <definedName name="xit1pvl">NA()</definedName>
    <definedName name="xit1pvl_26">#REF!</definedName>
    <definedName name="xit1pvl_28">#REF!</definedName>
    <definedName name="xit1pvl_3">NA()</definedName>
    <definedName name="xit1vl">NA()</definedName>
    <definedName name="xit1vl_26">#REF!</definedName>
    <definedName name="xit1vl_28">#REF!</definedName>
    <definedName name="xit1vl_3">NA()</definedName>
    <definedName name="xit23p">"$#REF!.$N$110"</definedName>
    <definedName name="xit23p_26">#REF!</definedName>
    <definedName name="xit23p_28">#REF!</definedName>
    <definedName name="xit23p_3">"$#REF!.$N$110"</definedName>
    <definedName name="xit2nc">NA()</definedName>
    <definedName name="xit2nc_26">#REF!</definedName>
    <definedName name="xit2nc_28">#REF!</definedName>
    <definedName name="xit2nc_3">NA()</definedName>
    <definedName name="xit2nc3p">#REF!</definedName>
    <definedName name="xit2nc3p_26">#REF!</definedName>
    <definedName name="xit2nc3p_28">#REF!</definedName>
    <definedName name="xit2nc3p_3">"$#REF!.$#REF!#REF!"</definedName>
    <definedName name="xit2vl">NA()</definedName>
    <definedName name="xit2vl_26">#REF!</definedName>
    <definedName name="xit2vl_28">#REF!</definedName>
    <definedName name="xit2vl_3">NA()</definedName>
    <definedName name="xit2vl3p">#REF!</definedName>
    <definedName name="xit2vl3p_26">#REF!</definedName>
    <definedName name="xit2vl3p_28">#REF!</definedName>
    <definedName name="xit2vl3p_3">"$#REF!.$#REF!#REF!"</definedName>
    <definedName name="xit3p">#REF!</definedName>
    <definedName name="xit3p_26">#REF!</definedName>
    <definedName name="xit3p_28">#REF!</definedName>
    <definedName name="xit3p_3">"$#REF!.$M$110"</definedName>
    <definedName name="XITnc">#REF!</definedName>
    <definedName name="xitnc_26">#REF!</definedName>
    <definedName name="xitnc_28">#REF!</definedName>
    <definedName name="xitnc_3">NA()</definedName>
    <definedName name="xitnc3p">#REF!</definedName>
    <definedName name="xitnc3p_26">#REF!</definedName>
    <definedName name="xitnc3p_28">#REF!</definedName>
    <definedName name="xitnc3p_3">"$#REF!.$#REF!#REF!"</definedName>
    <definedName name="xittnc_1">#REF!</definedName>
    <definedName name="xittnc_2">#REF!</definedName>
    <definedName name="xittnc_20">#REF!</definedName>
    <definedName name="xittnc_25">#REF!</definedName>
    <definedName name="xittnc_26">#REF!</definedName>
    <definedName name="xittnc_28">#REF!</definedName>
    <definedName name="xittnc_3_1">#REF!</definedName>
    <definedName name="xittnc_3_2">#REF!</definedName>
    <definedName name="xittnc_3_20">#REF!</definedName>
    <definedName name="xittnc_3_25">#REF!</definedName>
    <definedName name="xittvl_1">#REF!</definedName>
    <definedName name="xittvl_2">#REF!</definedName>
    <definedName name="xittvl_20">#REF!</definedName>
    <definedName name="xittvl_25">#REF!</definedName>
    <definedName name="xittvl_26">#REF!</definedName>
    <definedName name="xittvl_28">#REF!</definedName>
    <definedName name="xittvl_3_1">#REF!</definedName>
    <definedName name="xittvl_3_2">#REF!</definedName>
    <definedName name="xittvl_3_20">#REF!</definedName>
    <definedName name="xittvl_3_25">#REF!</definedName>
    <definedName name="XITvc">#REF!</definedName>
    <definedName name="XITvc_20">#REF!</definedName>
    <definedName name="XITvc_28">#REF!</definedName>
    <definedName name="XITvl">#REF!</definedName>
    <definedName name="xitvl_26">#REF!</definedName>
    <definedName name="xitvl_28">#REF!</definedName>
    <definedName name="xitvl_3">NA()</definedName>
    <definedName name="xitvl3p">#REF!</definedName>
    <definedName name="xitvl3p_26">#REF!</definedName>
    <definedName name="xitvl3p_28">#REF!</definedName>
    <definedName name="xitvl3p_3">"$#REF!.$#REF!#REF!"</definedName>
    <definedName name="xk">#REF!</definedName>
    <definedName name="xk0.6">#REF!</definedName>
    <definedName name="xk0.6_28">#REF!</definedName>
    <definedName name="xk1.3">#REF!</definedName>
    <definedName name="xk1.3_28">#REF!</definedName>
    <definedName name="xk1.5">#REF!</definedName>
    <definedName name="xk1.5_28">#REF!</definedName>
    <definedName name="xkich">#REF!</definedName>
    <definedName name="xkich_28">#REF!</definedName>
    <definedName name="Xkoto">#REF!</definedName>
    <definedName name="Xkoto_20">#REF!</definedName>
    <definedName name="Xkoto_28">#REF!</definedName>
    <definedName name="Xkxn">#REF!</definedName>
    <definedName name="Xkxn_20">#REF!</definedName>
    <definedName name="Xkxn_28">#REF!</definedName>
    <definedName name="xl">#REF!</definedName>
    <definedName name="XL_26">#REF!</definedName>
    <definedName name="xl_28">#REF!</definedName>
    <definedName name="XL_3">"$#REF!.$G$1"</definedName>
    <definedName name="Xl_CTO">#REF!</definedName>
    <definedName name="XL_TBA">#REF!</definedName>
    <definedName name="XL_TBA_20">#REF!</definedName>
    <definedName name="XL_TBA_28">#REF!</definedName>
    <definedName name="XLa">#REF!</definedName>
    <definedName name="XLa_28">#REF!</definedName>
    <definedName name="xlc">#REF!</definedName>
    <definedName name="xlc_20">#REF!</definedName>
    <definedName name="xlc_28">#REF!</definedName>
    <definedName name="xld">#REF!</definedName>
    <definedName name="xld1.4">#REF!</definedName>
    <definedName name="xld1.4_28">#REF!</definedName>
    <definedName name="xlk">#REF!</definedName>
    <definedName name="xlk_20">#REF!</definedName>
    <definedName name="xlk_28">#REF!</definedName>
    <definedName name="xlk1.4">#REF!</definedName>
    <definedName name="xlk1.4_28">#REF!</definedName>
    <definedName name="XLP">#REF!</definedName>
    <definedName name="XLP_20">#REF!</definedName>
    <definedName name="XLP_28">#REF!</definedName>
    <definedName name="xls" localSheetId="15" hidden="1">{"'Sheet1'!$L$16"}</definedName>
    <definedName name="xls" localSheetId="16" hidden="1">{"'Sheet1'!$L$16"}</definedName>
    <definedName name="xls" localSheetId="17" hidden="1">{"'Sheet1'!$L$16"}</definedName>
    <definedName name="xls" localSheetId="14" hidden="1">{"'Sheet1'!$L$16"}</definedName>
    <definedName name="xls" hidden="1">{"'Sheet1'!$L$16"}</definedName>
    <definedName name="xlt">#REF!</definedName>
    <definedName name="xlttbninh" localSheetId="15" hidden="1">{"'Sheet1'!$L$16"}</definedName>
    <definedName name="xlttbninh" localSheetId="16" hidden="1">{"'Sheet1'!$L$16"}</definedName>
    <definedName name="xlttbninh" localSheetId="17" hidden="1">{"'Sheet1'!$L$16"}</definedName>
    <definedName name="xlttbninh" localSheetId="14" hidden="1">{"'Sheet1'!$L$16"}</definedName>
    <definedName name="xlttbninh" hidden="1">{"'Sheet1'!$L$16"}</definedName>
    <definedName name="XLxa">"$#REF!.$A$3:$AD$386"</definedName>
    <definedName name="XLxa_26">#REF!</definedName>
    <definedName name="XLxa_28">#REF!</definedName>
    <definedName name="XLxa_3">"$#REF!.$A$3:$AD$386"</definedName>
    <definedName name="XM.M10.1">#REF!</definedName>
    <definedName name="XM.M10.1_28">#REF!</definedName>
    <definedName name="XM.M10.2">#REF!</definedName>
    <definedName name="XM.M10.2_28">#REF!</definedName>
    <definedName name="XM.M14.1">#REF!</definedName>
    <definedName name="XM.M14.1_28">#REF!</definedName>
    <definedName name="XM.M14.2">#REF!</definedName>
    <definedName name="XM.M14.2_28">#REF!</definedName>
    <definedName name="XM.MDT">#REF!</definedName>
    <definedName name="XM.MDT_28">#REF!</definedName>
    <definedName name="XM.MTCat">#REF!</definedName>
    <definedName name="XM.MTCat_28">#REF!</definedName>
    <definedName name="xm_1">#REF!</definedName>
    <definedName name="xm_2">#REF!</definedName>
    <definedName name="xm_20">#REF!</definedName>
    <definedName name="xm_25">#REF!</definedName>
    <definedName name="xm_26">#REF!</definedName>
    <definedName name="xm_28">#REF!</definedName>
    <definedName name="XMAX">#REF!</definedName>
    <definedName name="XMAX_20">#REF!</definedName>
    <definedName name="XMAX_28">#REF!</definedName>
    <definedName name="xmbimson">#REF!</definedName>
    <definedName name="XMBT">#REF!</definedName>
    <definedName name="XMBT_20">#REF!</definedName>
    <definedName name="xmcax">#REF!</definedName>
    <definedName name="xmcax_20">#REF!</definedName>
    <definedName name="xmcax_28">#REF!</definedName>
    <definedName name="XMIN">#REF!</definedName>
    <definedName name="XMIN_20">#REF!</definedName>
    <definedName name="XMIN_28">#REF!</definedName>
    <definedName name="xmp40">#REF!</definedName>
    <definedName name="xmpc30">#REF!</definedName>
    <definedName name="xmpc30_20">#REF!</definedName>
    <definedName name="xmsonla">#REF!</definedName>
    <definedName name="xn">#REF!</definedName>
    <definedName name="xn_20">#REF!</definedName>
    <definedName name="xo">#REF!</definedName>
    <definedName name="xo_20">#REF!</definedName>
    <definedName name="xo_28">#REF!</definedName>
    <definedName name="xoaydap">#REF!</definedName>
    <definedName name="xoaydap_20">#REF!</definedName>
    <definedName name="xoaydap_28">#REF!</definedName>
    <definedName name="xp">#REF!</definedName>
    <definedName name="xp_20">#REF!</definedName>
    <definedName name="xr1nc">NA()</definedName>
    <definedName name="xr1nc_26">#REF!</definedName>
    <definedName name="xr1nc_28">#REF!</definedName>
    <definedName name="xr1nc_3">NA()</definedName>
    <definedName name="xr1vl">NA()</definedName>
    <definedName name="xr1vl_26">#REF!</definedName>
    <definedName name="xr1vl_28">#REF!</definedName>
    <definedName name="xr1vl_3">NA()</definedName>
    <definedName name="Xsi">#REF!</definedName>
    <definedName name="Xsi_20">#REF!</definedName>
    <definedName name="XTKKTTC">7500</definedName>
    <definedName name="xtr3pnc">NA()</definedName>
    <definedName name="xtr3pnc_26">#REF!</definedName>
    <definedName name="xtr3pnc_28">#REF!</definedName>
    <definedName name="xtr3pnc_3">NA()</definedName>
    <definedName name="xtr3pvl">NA()</definedName>
    <definedName name="xtr3pvl_26">#REF!</definedName>
    <definedName name="xtr3pvl_28">#REF!</definedName>
    <definedName name="xtr3pvl_3">NA()</definedName>
    <definedName name="XUAÁT">#REF!</definedName>
    <definedName name="XUAÁT_20">#REF!</definedName>
    <definedName name="XUAÁT_28">#REF!</definedName>
    <definedName name="xuat_hien">#REF!</definedName>
    <definedName name="Xuat_hien1">#REF!</definedName>
    <definedName name="XUATHANGKMAI">#REF!</definedName>
    <definedName name="xuatthan">#REF!</definedName>
    <definedName name="xuc">#REF!</definedName>
    <definedName name="xuc0.6">#REF!</definedName>
    <definedName name="xuclat">#REF!</definedName>
    <definedName name="xuclat1">#REF!</definedName>
    <definedName name="xuclat1.65">#REF!</definedName>
    <definedName name="xuclat1_20">#REF!</definedName>
    <definedName name="xuclat1_28">#REF!</definedName>
    <definedName name="xuclat2">#REF!</definedName>
    <definedName name="xuclat2_20">#REF!</definedName>
    <definedName name="xuclat2_28">#REF!</definedName>
    <definedName name="xvxcvxc" localSheetId="15" hidden="1">{"'Sheet1'!$L$16"}</definedName>
    <definedName name="xvxcvxc" localSheetId="16" hidden="1">{"'Sheet1'!$L$16"}</definedName>
    <definedName name="xvxcvxc" localSheetId="17" hidden="1">{"'Sheet1'!$L$16"}</definedName>
    <definedName name="xvxcvxc" localSheetId="14" hidden="1">{"'Sheet1'!$L$16"}</definedName>
    <definedName name="xvxcvxc" hidden="1">{"'Sheet1'!$L$16"}</definedName>
    <definedName name="xx">#REF!</definedName>
    <definedName name="XXT">#REF!</definedName>
    <definedName name="XXT_20">#REF!</definedName>
    <definedName name="xxx">#REF!</definedName>
    <definedName name="XXX1">#REF!</definedName>
    <definedName name="xy2.5.1">#REF!</definedName>
    <definedName name="xy5.3.1">#REF!</definedName>
    <definedName name="XÝnghiÖp25_3">#REF!</definedName>
    <definedName name="XÝnghiÖp25_3_20">#REF!</definedName>
    <definedName name="XÝnghiÖp25_3_28">#REF!</definedName>
    <definedName name="xz2.5.1">#REF!</definedName>
    <definedName name="xz5.3.1">#REF!</definedName>
    <definedName name="y">#REF!</definedName>
    <definedName name="y_1I">#REF!</definedName>
    <definedName name="y_1I_20">#REF!</definedName>
    <definedName name="y_1I_28">#REF!</definedName>
    <definedName name="y_1II">#REF!</definedName>
    <definedName name="y_1II_20">#REF!</definedName>
    <definedName name="y_1II_28">#REF!</definedName>
    <definedName name="y_1III">#REF!</definedName>
    <definedName name="y_1III_20">#REF!</definedName>
    <definedName name="y_1III_28">#REF!</definedName>
    <definedName name="y_1IV">#REF!</definedName>
    <definedName name="y_1IV_20">#REF!</definedName>
    <definedName name="y_1IV_28">#REF!</definedName>
    <definedName name="Y_28">#REF!</definedName>
    <definedName name="y_2I">#REF!</definedName>
    <definedName name="y_2I_20">#REF!</definedName>
    <definedName name="y_2I_28">#REF!</definedName>
    <definedName name="y_2II">#REF!</definedName>
    <definedName name="y_2II_20">#REF!</definedName>
    <definedName name="y_2II_28">#REF!</definedName>
    <definedName name="y_2III">#REF!</definedName>
    <definedName name="y_2III_20">#REF!</definedName>
    <definedName name="y_2III_28">#REF!</definedName>
    <definedName name="y_2IV">#REF!</definedName>
    <definedName name="y_2IV_20">#REF!</definedName>
    <definedName name="y_2IV_28">#REF!</definedName>
    <definedName name="y_3I">#REF!</definedName>
    <definedName name="y_3I_20">#REF!</definedName>
    <definedName name="y_3I_28">#REF!</definedName>
    <definedName name="y_3II">#REF!</definedName>
    <definedName name="y_3II_20">#REF!</definedName>
    <definedName name="y_3II_28">#REF!</definedName>
    <definedName name="y_3III">#REF!</definedName>
    <definedName name="y_3III_20">#REF!</definedName>
    <definedName name="y_3III_28">#REF!</definedName>
    <definedName name="y_3IV">#REF!</definedName>
    <definedName name="y_3IV_20">#REF!</definedName>
    <definedName name="y_3IV_28">#REF!</definedName>
    <definedName name="y_4I">#REF!</definedName>
    <definedName name="y_4I_20">#REF!</definedName>
    <definedName name="y_4I_28">#REF!</definedName>
    <definedName name="y_4II">#REF!</definedName>
    <definedName name="y_4II_20">#REF!</definedName>
    <definedName name="y_4II_28">#REF!</definedName>
    <definedName name="y_4III">#REF!</definedName>
    <definedName name="y_4III_20">#REF!</definedName>
    <definedName name="y_4III_28">#REF!</definedName>
    <definedName name="y_4IV">#REF!</definedName>
    <definedName name="y_4IV_20">#REF!</definedName>
    <definedName name="y_4IV_28">#REF!</definedName>
    <definedName name="y_9bI">#REF!</definedName>
    <definedName name="y_9bI_20">#REF!</definedName>
    <definedName name="y_9bI_28">#REF!</definedName>
    <definedName name="y_9bII">#REF!</definedName>
    <definedName name="y_9bII_20">#REF!</definedName>
    <definedName name="y_9bII_28">#REF!</definedName>
    <definedName name="y_9bIII">#REF!</definedName>
    <definedName name="y_9bIII_20">#REF!</definedName>
    <definedName name="y_9bIII_28">#REF!</definedName>
    <definedName name="y_9bIV">#REF!</definedName>
    <definedName name="y_9bIV_20">#REF!</definedName>
    <definedName name="y_9bIV_28">#REF!</definedName>
    <definedName name="y_9I">#REF!</definedName>
    <definedName name="y_9I_20">#REF!</definedName>
    <definedName name="y_9I_28">#REF!</definedName>
    <definedName name="y_9II">#REF!</definedName>
    <definedName name="y_9II_20">#REF!</definedName>
    <definedName name="y_9II_28">#REF!</definedName>
    <definedName name="y_9III">#REF!</definedName>
    <definedName name="y_9III_20">#REF!</definedName>
    <definedName name="y_9III_28">#REF!</definedName>
    <definedName name="y_9IV">#REF!</definedName>
    <definedName name="y_9IV_20">#REF!</definedName>
    <definedName name="y_9IV_28">#REF!</definedName>
    <definedName name="y_list">#REF!</definedName>
    <definedName name="y_list2">#REF!</definedName>
    <definedName name="y_list2_20">#REF!</definedName>
    <definedName name="y_list2_28">#REF!</definedName>
    <definedName name="yb">#REF!</definedName>
    <definedName name="yb_20">#REF!</definedName>
    <definedName name="yb_28">#REF!</definedName>
    <definedName name="ybc">#REF!</definedName>
    <definedName name="ybc_28">#REF!</definedName>
    <definedName name="ycp">#REF!</definedName>
    <definedName name="ỳđsgfhgfgfhghggh" localSheetId="15" hidden="1">{"'Sheet1'!$L$16"}</definedName>
    <definedName name="ỳđsgfhgfgfhghggh" localSheetId="16" hidden="1">{"'Sheet1'!$L$16"}</definedName>
    <definedName name="ỳđsgfhgfgfhghggh" localSheetId="17" hidden="1">{"'Sheet1'!$L$16"}</definedName>
    <definedName name="ỳđsgfhgfgfhghggh" localSheetId="14" hidden="1">{"'Sheet1'!$L$16"}</definedName>
    <definedName name="ỳđsgfhgfgfhghggh" hidden="1">{"'Sheet1'!$L$16"}</definedName>
    <definedName name="Year">#REF!</definedName>
    <definedName name="Year_20">#REF!</definedName>
    <definedName name="Year_28">#REF!</definedName>
    <definedName name="Yen_A">#REF!</definedName>
    <definedName name="Yen_A_20">#REF!</definedName>
    <definedName name="Yen_A_28">#REF!</definedName>
    <definedName name="Yen_B">#REF!</definedName>
    <definedName name="Yen_B_20">#REF!</definedName>
    <definedName name="Yen_B_28">#REF!</definedName>
    <definedName name="YENLACKK">#REF!</definedName>
    <definedName name="YENLACKK_28">#REF!</definedName>
    <definedName name="YeNuong">NA()</definedName>
    <definedName name="YeNuong_26">#REF!</definedName>
    <definedName name="YeNuong_28">#REF!</definedName>
    <definedName name="yhk10a">#REF!</definedName>
    <definedName name="yhk3a">#REF!</definedName>
    <definedName name="yi">#REF!</definedName>
    <definedName name="yi_28">#REF!</definedName>
    <definedName name="yieldsfield">#REF!</definedName>
    <definedName name="yieldsfield_20">#REF!</definedName>
    <definedName name="yieldsfield_28">#REF!</definedName>
    <definedName name="yieldstoevaluate">#REF!</definedName>
    <definedName name="yieldstoevaluate_20">#REF!</definedName>
    <definedName name="yieldstoevaluate_28">#REF!</definedName>
    <definedName name="ym">#REF!</definedName>
    <definedName name="YMAX">#REF!</definedName>
    <definedName name="YMAX_20">#REF!</definedName>
    <definedName name="YMAX_28">#REF!</definedName>
    <definedName name="YMIN">#REF!</definedName>
    <definedName name="YMIN_20">#REF!</definedName>
    <definedName name="YMIN_28">#REF!</definedName>
    <definedName name="YR0">#REF!</definedName>
    <definedName name="YR0_20">#REF!</definedName>
    <definedName name="YR0_28">#REF!</definedName>
    <definedName name="YRP">#REF!</definedName>
    <definedName name="YRP_20">#REF!</definedName>
    <definedName name="YRP_28">#REF!</definedName>
    <definedName name="yt">#REF!</definedName>
    <definedName name="yt_28">#REF!</definedName>
    <definedName name="yt_bq">#REF!</definedName>
    <definedName name="yt_bv">#REF!</definedName>
    <definedName name="yt_ck">#REF!</definedName>
    <definedName name="yt_d1">#REF!</definedName>
    <definedName name="yt_d2">#REF!</definedName>
    <definedName name="yt_d3">#REF!</definedName>
    <definedName name="yt_dl">#REF!</definedName>
    <definedName name="yt_kcs">#REF!</definedName>
    <definedName name="yt_nb">#REF!</definedName>
    <definedName name="yt_ngio">#REF!</definedName>
    <definedName name="yt_nv">#REF!</definedName>
    <definedName name="yt_t3">#REF!</definedName>
    <definedName name="yt_t4">#REF!</definedName>
    <definedName name="yt_t5">#REF!</definedName>
    <definedName name="yt_t6">#REF!</definedName>
    <definedName name="yt_tc">#REF!</definedName>
    <definedName name="yt_tm">#REF!</definedName>
    <definedName name="yt_vs">#REF!</definedName>
    <definedName name="yt_xh">#REF!</definedName>
    <definedName name="ytc">#REF!</definedName>
    <definedName name="ytc_28">#REF!</definedName>
    <definedName name="ytd">#REF!</definedName>
    <definedName name="ytd_28">#REF!</definedName>
    <definedName name="ytddg">#REF!</definedName>
    <definedName name="ytddg_20">#REF!</definedName>
    <definedName name="Ythd1.5">#REF!</definedName>
    <definedName name="Ythd1.5_20">#REF!</definedName>
    <definedName name="ythdg">#REF!</definedName>
    <definedName name="ythdg_20">#REF!</definedName>
    <definedName name="Ythdgoi">#REF!</definedName>
    <definedName name="Ythdgoi_20">#REF!</definedName>
    <definedName name="yy">#REF!</definedName>
    <definedName name="yyyyyyyyyyyyyyyy">#REF!</definedName>
    <definedName name="Z">#REF!</definedName>
    <definedName name="Z_">#REF!</definedName>
    <definedName name="Z__28">#REF!</definedName>
    <definedName name="Z_20">#REF!</definedName>
    <definedName name="Z_28">#REF!</definedName>
    <definedName name="Z_B6D82DE0_6701_11DA_9820_00304F1E4471_.wvu.Cols" hidden="1">#REF!</definedName>
    <definedName name="Z_dh">#REF!</definedName>
    <definedName name="Z_dh_20">#REF!</definedName>
    <definedName name="Z_dh_28">#REF!</definedName>
    <definedName name="Z0">#REF!</definedName>
    <definedName name="Z0_28">#REF!</definedName>
    <definedName name="z112.4.3">#REF!</definedName>
    <definedName name="ZD">#REF!</definedName>
    <definedName name="Zip">#REF!</definedName>
    <definedName name="Zip_20">#REF!</definedName>
    <definedName name="Zip_28">#REF!</definedName>
    <definedName name="zl">#REF!</definedName>
    <definedName name="zl_20">#REF!</definedName>
    <definedName name="zl_28">#REF!</definedName>
    <definedName name="ZP">#REF!</definedName>
    <definedName name="ZP_20">#REF!</definedName>
    <definedName name="Ztl">#REF!</definedName>
    <definedName name="Zw">#REF!</definedName>
    <definedName name="Zw_20">#REF!</definedName>
    <definedName name="Zw_28">#REF!</definedName>
    <definedName name="ZXD">#REF!</definedName>
    <definedName name="ZXD_20">#REF!</definedName>
    <definedName name="ZXD_28">#REF!</definedName>
    <definedName name="ZXzX" localSheetId="15" hidden="1">{"'Sheet1'!$L$16"}</definedName>
    <definedName name="ZXzX" localSheetId="16" hidden="1">{"'Sheet1'!$L$16"}</definedName>
    <definedName name="ZXzX" localSheetId="17" hidden="1">{"'Sheet1'!$L$16"}</definedName>
    <definedName name="ZXzX" localSheetId="14" hidden="1">{"'Sheet1'!$L$16"}</definedName>
    <definedName name="ZXzX" hidden="1">{"'Sheet1'!$L$16"}</definedName>
    <definedName name="ZYX">#REF!</definedName>
    <definedName name="ZYX_26">#REF!</definedName>
    <definedName name="ZYX_28">#REF!</definedName>
    <definedName name="ZYX_3">"$#REF!.$A$1:$AMJ$6100"</definedName>
    <definedName name="zz">#REF!</definedName>
    <definedName name="ZZZ">#REF!</definedName>
    <definedName name="ZZZ_26">#REF!</definedName>
    <definedName name="ZZZ_28">#REF!</definedName>
    <definedName name="ZZZ_3">"$#REF!.$A$1:$U$52"</definedName>
    <definedName name="zzzzzz" hidden="1">#REF!</definedName>
    <definedName name="템플리트모듈1" localSheetId="15">boa</definedName>
    <definedName name="템플리트모듈1" localSheetId="16">boa</definedName>
    <definedName name="템플리트모듈1" localSheetId="17">boa</definedName>
    <definedName name="템플리트모듈1" localSheetId="14">boa</definedName>
    <definedName name="템플리트모듈1">boa</definedName>
    <definedName name="템플리트모듈2" localSheetId="15">boa</definedName>
    <definedName name="템플리트모듈2" localSheetId="16">boa</definedName>
    <definedName name="템플리트모듈2" localSheetId="17">boa</definedName>
    <definedName name="템플리트모듈2" localSheetId="14">boa</definedName>
    <definedName name="템플리트모듈2">boa</definedName>
    <definedName name="템플리트모듈3" localSheetId="15">boa</definedName>
    <definedName name="템플리트모듈3" localSheetId="16">boa</definedName>
    <definedName name="템플리트모듈3" localSheetId="17">boa</definedName>
    <definedName name="템플리트모듈3" localSheetId="14">boa</definedName>
    <definedName name="템플리트모듈3">boa</definedName>
    <definedName name="템플리트모듈4" localSheetId="15">boa</definedName>
    <definedName name="템플리트모듈4" localSheetId="16">boa</definedName>
    <definedName name="템플리트모듈4" localSheetId="17">boa</definedName>
    <definedName name="템플리트모듈4" localSheetId="14">boa</definedName>
    <definedName name="템플리트모듈4">boa</definedName>
    <definedName name="템플리트모듈5" localSheetId="15">boa</definedName>
    <definedName name="템플리트모듈5" localSheetId="16">boa</definedName>
    <definedName name="템플리트모듈5" localSheetId="17">boa</definedName>
    <definedName name="템플리트모듈5" localSheetId="14">boa</definedName>
    <definedName name="템플리트모듈5">boa</definedName>
    <definedName name="템플리트모듈6" localSheetId="15">boa</definedName>
    <definedName name="템플리트모듈6" localSheetId="16">boa</definedName>
    <definedName name="템플리트모듈6" localSheetId="17">boa</definedName>
    <definedName name="템플리트모듈6" localSheetId="14">boa</definedName>
    <definedName name="템플리트모듈6">boa</definedName>
    <definedName name="피팅" localSheetId="15">boa</definedName>
    <definedName name="피팅" localSheetId="16">boa</definedName>
    <definedName name="피팅" localSheetId="17">boa</definedName>
    <definedName name="피팅" localSheetId="14">boa</definedName>
    <definedName name="피팅">boa</definedName>
    <definedName name="在庫">#REF!</definedName>
  </definedNames>
  <calcPr calcId="181029"/>
</workbook>
</file>

<file path=xl/calcChain.xml><?xml version="1.0" encoding="utf-8"?>
<calcChain xmlns="http://schemas.openxmlformats.org/spreadsheetml/2006/main">
  <c r="CE193" i="42" l="1"/>
  <c r="CE194" i="42"/>
  <c r="CE195" i="42"/>
  <c r="CE192" i="42"/>
  <c r="CE189" i="42"/>
  <c r="CE185" i="42"/>
  <c r="CE182" i="42"/>
  <c r="CE177" i="42"/>
  <c r="CE178" i="42"/>
  <c r="CE179" i="42"/>
  <c r="CE176" i="42"/>
  <c r="CE173" i="42"/>
  <c r="CE172" i="42"/>
  <c r="CE169" i="42"/>
  <c r="CE65" i="42"/>
  <c r="CE62" i="42"/>
  <c r="CE58" i="42"/>
  <c r="CE57" i="42"/>
  <c r="CE54" i="42"/>
  <c r="CE53" i="42"/>
  <c r="CE50" i="42"/>
  <c r="CE47" i="42"/>
  <c r="CE46" i="42"/>
  <c r="CE45" i="42"/>
  <c r="CE44" i="42"/>
  <c r="CE41" i="42"/>
  <c r="CE38" i="42"/>
  <c r="CE35" i="42"/>
  <c r="CE32" i="42"/>
  <c r="CE27" i="42"/>
  <c r="CE22" i="42"/>
  <c r="CE19" i="42"/>
  <c r="CJ157" i="42"/>
  <c r="CK157" i="42"/>
  <c r="CL157" i="42"/>
  <c r="CM157" i="42"/>
  <c r="CN157" i="42"/>
  <c r="K152" i="42"/>
  <c r="K151" i="42" s="1"/>
  <c r="L152" i="42"/>
  <c r="L151" i="42" s="1"/>
  <c r="M152" i="42"/>
  <c r="M151" i="42" s="1"/>
  <c r="N152" i="42"/>
  <c r="N151" i="42" s="1"/>
  <c r="O152" i="42"/>
  <c r="O151" i="42" s="1"/>
  <c r="P152" i="42"/>
  <c r="P151" i="42" s="1"/>
  <c r="Q152" i="42"/>
  <c r="Q151" i="42" s="1"/>
  <c r="R152" i="42"/>
  <c r="R151" i="42" s="1"/>
  <c r="S152" i="42"/>
  <c r="S151" i="42" s="1"/>
  <c r="T152" i="42"/>
  <c r="T151" i="42" s="1"/>
  <c r="U152" i="42"/>
  <c r="U151" i="42" s="1"/>
  <c r="V152" i="42"/>
  <c r="V151" i="42" s="1"/>
  <c r="W152" i="42"/>
  <c r="W151" i="42" s="1"/>
  <c r="X152" i="42"/>
  <c r="X151" i="42" s="1"/>
  <c r="Y152" i="42"/>
  <c r="Y151" i="42" s="1"/>
  <c r="Z152" i="42"/>
  <c r="Z151" i="42" s="1"/>
  <c r="AA152" i="42"/>
  <c r="AA151" i="42" s="1"/>
  <c r="AB152" i="42"/>
  <c r="AB151" i="42" s="1"/>
  <c r="AC152" i="42"/>
  <c r="AC151" i="42" s="1"/>
  <c r="AD152" i="42"/>
  <c r="AD151" i="42" s="1"/>
  <c r="AE152" i="42"/>
  <c r="AE151" i="42" s="1"/>
  <c r="AF152" i="42"/>
  <c r="AF151" i="42" s="1"/>
  <c r="AG152" i="42"/>
  <c r="AG151" i="42" s="1"/>
  <c r="AH152" i="42"/>
  <c r="AH151" i="42" s="1"/>
  <c r="AI152" i="42"/>
  <c r="AI151" i="42" s="1"/>
  <c r="AJ152" i="42"/>
  <c r="AJ151" i="42" s="1"/>
  <c r="AK152" i="42"/>
  <c r="AK151" i="42" s="1"/>
  <c r="AL152" i="42"/>
  <c r="AL151" i="42" s="1"/>
  <c r="AM152" i="42"/>
  <c r="AM151" i="42" s="1"/>
  <c r="AN152" i="42"/>
  <c r="AN151" i="42" s="1"/>
  <c r="AO152" i="42"/>
  <c r="AO151" i="42" s="1"/>
  <c r="AP152" i="42"/>
  <c r="AP151" i="42" s="1"/>
  <c r="AQ152" i="42"/>
  <c r="AQ151" i="42" s="1"/>
  <c r="AR152" i="42"/>
  <c r="AR151" i="42" s="1"/>
  <c r="AS152" i="42"/>
  <c r="AS151" i="42" s="1"/>
  <c r="AT152" i="42"/>
  <c r="AT151" i="42" s="1"/>
  <c r="AU152" i="42"/>
  <c r="AU151" i="42" s="1"/>
  <c r="AV152" i="42"/>
  <c r="AV151" i="42" s="1"/>
  <c r="AW152" i="42"/>
  <c r="AW151" i="42" s="1"/>
  <c r="AX152" i="42"/>
  <c r="AX151" i="42" s="1"/>
  <c r="AY152" i="42"/>
  <c r="AY151" i="42" s="1"/>
  <c r="AZ152" i="42"/>
  <c r="AZ151" i="42" s="1"/>
  <c r="BA152" i="42"/>
  <c r="BA151" i="42" s="1"/>
  <c r="BB152" i="42"/>
  <c r="BB151" i="42" s="1"/>
  <c r="BC152" i="42"/>
  <c r="BC151" i="42" s="1"/>
  <c r="BD152" i="42"/>
  <c r="BD151" i="42" s="1"/>
  <c r="BE152" i="42"/>
  <c r="BE151" i="42" s="1"/>
  <c r="BF152" i="42"/>
  <c r="BF151" i="42" s="1"/>
  <c r="BG152" i="42"/>
  <c r="BG151" i="42" s="1"/>
  <c r="BH152" i="42"/>
  <c r="BH151" i="42" s="1"/>
  <c r="BI152" i="42"/>
  <c r="BI151" i="42" s="1"/>
  <c r="BJ152" i="42"/>
  <c r="BJ151" i="42" s="1"/>
  <c r="BK152" i="42"/>
  <c r="BK151" i="42" s="1"/>
  <c r="BL152" i="42"/>
  <c r="BL151" i="42" s="1"/>
  <c r="BM152" i="42"/>
  <c r="BM151" i="42" s="1"/>
  <c r="BN152" i="42"/>
  <c r="BN151" i="42" s="1"/>
  <c r="BO152" i="42"/>
  <c r="BO151" i="42" s="1"/>
  <c r="BP152" i="42"/>
  <c r="BP151" i="42" s="1"/>
  <c r="BQ152" i="42"/>
  <c r="BQ151" i="42" s="1"/>
  <c r="BR152" i="42"/>
  <c r="BR151" i="42" s="1"/>
  <c r="BS152" i="42"/>
  <c r="BS151" i="42" s="1"/>
  <c r="BT152" i="42"/>
  <c r="BT151" i="42" s="1"/>
  <c r="BU152" i="42"/>
  <c r="BU151" i="42" s="1"/>
  <c r="BV152" i="42"/>
  <c r="BV151" i="42" s="1"/>
  <c r="BW152" i="42"/>
  <c r="BW151" i="42" s="1"/>
  <c r="BX152" i="42"/>
  <c r="BX151" i="42" s="1"/>
  <c r="BY152" i="42"/>
  <c r="BY151" i="42" s="1"/>
  <c r="BZ152" i="42"/>
  <c r="BZ151" i="42" s="1"/>
  <c r="CA152" i="42"/>
  <c r="CA151" i="42" s="1"/>
  <c r="CB152" i="42"/>
  <c r="CB151" i="42" s="1"/>
  <c r="CC152" i="42"/>
  <c r="CC151" i="42" s="1"/>
  <c r="CD152" i="42"/>
  <c r="CD151" i="42" s="1"/>
  <c r="CF152" i="42"/>
  <c r="CF151" i="42" s="1"/>
  <c r="CG152" i="42"/>
  <c r="CG151" i="42" s="1"/>
  <c r="CH152" i="42"/>
  <c r="CH151" i="42" s="1"/>
  <c r="CI152" i="42"/>
  <c r="CI151" i="42" s="1"/>
  <c r="J152" i="42"/>
  <c r="J151" i="42" s="1"/>
  <c r="K155" i="42"/>
  <c r="K154" i="42" s="1"/>
  <c r="L155" i="42"/>
  <c r="L154" i="42" s="1"/>
  <c r="M155" i="42"/>
  <c r="M154" i="42" s="1"/>
  <c r="N155" i="42"/>
  <c r="N154" i="42" s="1"/>
  <c r="O155" i="42"/>
  <c r="O154" i="42" s="1"/>
  <c r="P155" i="42"/>
  <c r="P154" i="42" s="1"/>
  <c r="Q155" i="42"/>
  <c r="Q154" i="42" s="1"/>
  <c r="R155" i="42"/>
  <c r="R154" i="42" s="1"/>
  <c r="S155" i="42"/>
  <c r="S154" i="42" s="1"/>
  <c r="T155" i="42"/>
  <c r="T154" i="42" s="1"/>
  <c r="U155" i="42"/>
  <c r="U154" i="42" s="1"/>
  <c r="V155" i="42"/>
  <c r="V154" i="42" s="1"/>
  <c r="W155" i="42"/>
  <c r="W154" i="42" s="1"/>
  <c r="X155" i="42"/>
  <c r="X154" i="42" s="1"/>
  <c r="Y155" i="42"/>
  <c r="Y154" i="42" s="1"/>
  <c r="Z155" i="42"/>
  <c r="Z154" i="42" s="1"/>
  <c r="AA155" i="42"/>
  <c r="AA154" i="42" s="1"/>
  <c r="AB155" i="42"/>
  <c r="AB154" i="42" s="1"/>
  <c r="AC155" i="42"/>
  <c r="AC154" i="42" s="1"/>
  <c r="AD155" i="42"/>
  <c r="AD154" i="42" s="1"/>
  <c r="AE155" i="42"/>
  <c r="AE154" i="42" s="1"/>
  <c r="AF155" i="42"/>
  <c r="AF154" i="42" s="1"/>
  <c r="AG155" i="42"/>
  <c r="AG154" i="42" s="1"/>
  <c r="AH155" i="42"/>
  <c r="AH154" i="42" s="1"/>
  <c r="AI155" i="42"/>
  <c r="AI154" i="42" s="1"/>
  <c r="AJ155" i="42"/>
  <c r="AJ154" i="42" s="1"/>
  <c r="AK155" i="42"/>
  <c r="AK154" i="42" s="1"/>
  <c r="AL155" i="42"/>
  <c r="AL154" i="42" s="1"/>
  <c r="AM155" i="42"/>
  <c r="AM154" i="42" s="1"/>
  <c r="AN155" i="42"/>
  <c r="AN154" i="42" s="1"/>
  <c r="AO155" i="42"/>
  <c r="AO154" i="42" s="1"/>
  <c r="AP155" i="42"/>
  <c r="AP154" i="42" s="1"/>
  <c r="AQ155" i="42"/>
  <c r="AQ154" i="42" s="1"/>
  <c r="AR155" i="42"/>
  <c r="AR154" i="42" s="1"/>
  <c r="AS155" i="42"/>
  <c r="AS154" i="42" s="1"/>
  <c r="AT155" i="42"/>
  <c r="AT154" i="42" s="1"/>
  <c r="AU155" i="42"/>
  <c r="AU154" i="42" s="1"/>
  <c r="AV155" i="42"/>
  <c r="AV154" i="42" s="1"/>
  <c r="AW155" i="42"/>
  <c r="AW154" i="42" s="1"/>
  <c r="AX155" i="42"/>
  <c r="AX154" i="42" s="1"/>
  <c r="AY155" i="42"/>
  <c r="AY154" i="42" s="1"/>
  <c r="AZ155" i="42"/>
  <c r="AZ154" i="42" s="1"/>
  <c r="BA155" i="42"/>
  <c r="BA154" i="42" s="1"/>
  <c r="BB155" i="42"/>
  <c r="BB154" i="42" s="1"/>
  <c r="BC155" i="42"/>
  <c r="BC154" i="42" s="1"/>
  <c r="BD155" i="42"/>
  <c r="BD154" i="42" s="1"/>
  <c r="BE155" i="42"/>
  <c r="BE154" i="42" s="1"/>
  <c r="BF155" i="42"/>
  <c r="BF154" i="42" s="1"/>
  <c r="BG155" i="42"/>
  <c r="BG154" i="42" s="1"/>
  <c r="BH155" i="42"/>
  <c r="BH154" i="42" s="1"/>
  <c r="BI155" i="42"/>
  <c r="BI154" i="42" s="1"/>
  <c r="BJ155" i="42"/>
  <c r="BJ154" i="42" s="1"/>
  <c r="BK155" i="42"/>
  <c r="BK154" i="42" s="1"/>
  <c r="BL155" i="42"/>
  <c r="BL154" i="42" s="1"/>
  <c r="BM155" i="42"/>
  <c r="BM154" i="42" s="1"/>
  <c r="BN155" i="42"/>
  <c r="BN154" i="42" s="1"/>
  <c r="BO155" i="42"/>
  <c r="BO154" i="42" s="1"/>
  <c r="BP155" i="42"/>
  <c r="BP154" i="42" s="1"/>
  <c r="BQ155" i="42"/>
  <c r="BQ154" i="42" s="1"/>
  <c r="BR155" i="42"/>
  <c r="BR154" i="42" s="1"/>
  <c r="BS155" i="42"/>
  <c r="BS154" i="42" s="1"/>
  <c r="BT155" i="42"/>
  <c r="BT154" i="42" s="1"/>
  <c r="BU155" i="42"/>
  <c r="BU154" i="42" s="1"/>
  <c r="BV155" i="42"/>
  <c r="BV154" i="42" s="1"/>
  <c r="BW155" i="42"/>
  <c r="BW154" i="42" s="1"/>
  <c r="BX155" i="42"/>
  <c r="BX154" i="42" s="1"/>
  <c r="BY155" i="42"/>
  <c r="BY154" i="42" s="1"/>
  <c r="BZ155" i="42"/>
  <c r="BZ154" i="42" s="1"/>
  <c r="CA155" i="42"/>
  <c r="CA154" i="42" s="1"/>
  <c r="CB155" i="42"/>
  <c r="CB154" i="42" s="1"/>
  <c r="CC155" i="42"/>
  <c r="CC154" i="42" s="1"/>
  <c r="CD155" i="42"/>
  <c r="CD154" i="42" s="1"/>
  <c r="CF155" i="42"/>
  <c r="CF154" i="42" s="1"/>
  <c r="CG155" i="42"/>
  <c r="CG154" i="42" s="1"/>
  <c r="CH155" i="42"/>
  <c r="CH154" i="42" s="1"/>
  <c r="CI155" i="42"/>
  <c r="CI154" i="42" s="1"/>
  <c r="J155" i="42"/>
  <c r="J154" i="42" s="1"/>
  <c r="K158" i="42"/>
  <c r="L158" i="42"/>
  <c r="M158" i="42"/>
  <c r="N158" i="42"/>
  <c r="O158" i="42"/>
  <c r="P158" i="42"/>
  <c r="Q158" i="42"/>
  <c r="R158" i="42"/>
  <c r="S158" i="42"/>
  <c r="T158" i="42"/>
  <c r="U158" i="42"/>
  <c r="V158" i="42"/>
  <c r="W158" i="42"/>
  <c r="X158" i="42"/>
  <c r="Y158" i="42"/>
  <c r="Z158" i="42"/>
  <c r="AA158" i="42"/>
  <c r="AB158" i="42"/>
  <c r="AC158" i="42"/>
  <c r="AD158" i="42"/>
  <c r="AE158" i="42"/>
  <c r="AF158" i="42"/>
  <c r="AG158" i="42"/>
  <c r="AH158" i="42"/>
  <c r="AI158" i="42"/>
  <c r="AJ158" i="42"/>
  <c r="AK158" i="42"/>
  <c r="AL158" i="42"/>
  <c r="AM158" i="42"/>
  <c r="AN158" i="42"/>
  <c r="AO158" i="42"/>
  <c r="AP158" i="42"/>
  <c r="AQ158" i="42"/>
  <c r="AR158" i="42"/>
  <c r="AS158" i="42"/>
  <c r="AT158" i="42"/>
  <c r="AU158" i="42"/>
  <c r="AV158" i="42"/>
  <c r="AW158" i="42"/>
  <c r="AX158" i="42"/>
  <c r="AY158" i="42"/>
  <c r="AZ158" i="42"/>
  <c r="BA158" i="42"/>
  <c r="BB158" i="42"/>
  <c r="BC158" i="42"/>
  <c r="BD158" i="42"/>
  <c r="BE158" i="42"/>
  <c r="BF158" i="42"/>
  <c r="BG158" i="42"/>
  <c r="BH158" i="42"/>
  <c r="BI158" i="42"/>
  <c r="BJ158" i="42"/>
  <c r="BK158" i="42"/>
  <c r="BL158" i="42"/>
  <c r="BM158" i="42"/>
  <c r="BN158" i="42"/>
  <c r="BO158" i="42"/>
  <c r="BP158" i="42"/>
  <c r="BQ158" i="42"/>
  <c r="BR158" i="42"/>
  <c r="BS158" i="42"/>
  <c r="BT158" i="42"/>
  <c r="BU158" i="42"/>
  <c r="BV158" i="42"/>
  <c r="BW158" i="42"/>
  <c r="BX158" i="42"/>
  <c r="BY158" i="42"/>
  <c r="BZ158" i="42"/>
  <c r="CA158" i="42"/>
  <c r="CB158" i="42"/>
  <c r="CC158" i="42"/>
  <c r="CD158" i="42"/>
  <c r="CF158" i="42"/>
  <c r="CG158" i="42"/>
  <c r="CH158" i="42"/>
  <c r="CI158" i="42"/>
  <c r="J158" i="42"/>
  <c r="K160" i="42"/>
  <c r="L160" i="42"/>
  <c r="M160" i="42"/>
  <c r="N160" i="42"/>
  <c r="O160" i="42"/>
  <c r="P160" i="42"/>
  <c r="Q160" i="42"/>
  <c r="R160" i="42"/>
  <c r="S160" i="42"/>
  <c r="T160" i="42"/>
  <c r="U160" i="42"/>
  <c r="V160" i="42"/>
  <c r="W160" i="42"/>
  <c r="X160" i="42"/>
  <c r="Y160" i="42"/>
  <c r="Z160" i="42"/>
  <c r="AA160" i="42"/>
  <c r="AB160" i="42"/>
  <c r="AC160" i="42"/>
  <c r="AD160" i="42"/>
  <c r="AE160" i="42"/>
  <c r="AF160" i="42"/>
  <c r="AG160" i="42"/>
  <c r="AH160" i="42"/>
  <c r="AI160" i="42"/>
  <c r="AJ160" i="42"/>
  <c r="AK160" i="42"/>
  <c r="AL160" i="42"/>
  <c r="AM160" i="42"/>
  <c r="AN160" i="42"/>
  <c r="AO160" i="42"/>
  <c r="AP160" i="42"/>
  <c r="AQ160" i="42"/>
  <c r="AR160" i="42"/>
  <c r="AS160" i="42"/>
  <c r="AT160" i="42"/>
  <c r="AU160" i="42"/>
  <c r="AV160" i="42"/>
  <c r="AW160" i="42"/>
  <c r="AX160" i="42"/>
  <c r="AY160" i="42"/>
  <c r="AZ160" i="42"/>
  <c r="BA160" i="42"/>
  <c r="BB160" i="42"/>
  <c r="BC160" i="42"/>
  <c r="BD160" i="42"/>
  <c r="BE160" i="42"/>
  <c r="BF160" i="42"/>
  <c r="BG160" i="42"/>
  <c r="BH160" i="42"/>
  <c r="BI160" i="42"/>
  <c r="BJ160" i="42"/>
  <c r="BK160" i="42"/>
  <c r="BL160" i="42"/>
  <c r="BM160" i="42"/>
  <c r="BN160" i="42"/>
  <c r="BO160" i="42"/>
  <c r="BP160" i="42"/>
  <c r="BQ160" i="42"/>
  <c r="BR160" i="42"/>
  <c r="BS160" i="42"/>
  <c r="BT160" i="42"/>
  <c r="BU160" i="42"/>
  <c r="BV160" i="42"/>
  <c r="BW160" i="42"/>
  <c r="BX160" i="42"/>
  <c r="BY160" i="42"/>
  <c r="BZ160" i="42"/>
  <c r="CA160" i="42"/>
  <c r="CB160" i="42"/>
  <c r="CC160" i="42"/>
  <c r="CD160" i="42"/>
  <c r="CF160" i="42"/>
  <c r="CG160" i="42"/>
  <c r="CH160" i="42"/>
  <c r="CI160" i="42"/>
  <c r="J160" i="42"/>
  <c r="AE162" i="42"/>
  <c r="K163" i="42"/>
  <c r="K162" i="42" s="1"/>
  <c r="L163" i="42"/>
  <c r="L162" i="42" s="1"/>
  <c r="M163" i="42"/>
  <c r="M162" i="42" s="1"/>
  <c r="N163" i="42"/>
  <c r="N162" i="42" s="1"/>
  <c r="O163" i="42"/>
  <c r="O162" i="42" s="1"/>
  <c r="P163" i="42"/>
  <c r="P162" i="42" s="1"/>
  <c r="Q163" i="42"/>
  <c r="Q162" i="42" s="1"/>
  <c r="R163" i="42"/>
  <c r="R162" i="42" s="1"/>
  <c r="S163" i="42"/>
  <c r="S162" i="42" s="1"/>
  <c r="T163" i="42"/>
  <c r="T162" i="42" s="1"/>
  <c r="U163" i="42"/>
  <c r="U162" i="42" s="1"/>
  <c r="V163" i="42"/>
  <c r="V162" i="42" s="1"/>
  <c r="W163" i="42"/>
  <c r="W162" i="42" s="1"/>
  <c r="X163" i="42"/>
  <c r="X162" i="42" s="1"/>
  <c r="Y163" i="42"/>
  <c r="Y162" i="42" s="1"/>
  <c r="Z163" i="42"/>
  <c r="Z162" i="42" s="1"/>
  <c r="AA163" i="42"/>
  <c r="AA162" i="42" s="1"/>
  <c r="AB163" i="42"/>
  <c r="AB162" i="42" s="1"/>
  <c r="AC163" i="42"/>
  <c r="AC162" i="42" s="1"/>
  <c r="AD163" i="42"/>
  <c r="AD162" i="42" s="1"/>
  <c r="AE163" i="42"/>
  <c r="AF163" i="42"/>
  <c r="AF162" i="42" s="1"/>
  <c r="AG163" i="42"/>
  <c r="AG162" i="42" s="1"/>
  <c r="AH163" i="42"/>
  <c r="AH162" i="42" s="1"/>
  <c r="AI163" i="42"/>
  <c r="AI162" i="42" s="1"/>
  <c r="AJ163" i="42"/>
  <c r="AJ162" i="42" s="1"/>
  <c r="AK163" i="42"/>
  <c r="AK162" i="42" s="1"/>
  <c r="AL163" i="42"/>
  <c r="AL162" i="42" s="1"/>
  <c r="AM163" i="42"/>
  <c r="AM162" i="42" s="1"/>
  <c r="AN163" i="42"/>
  <c r="AN162" i="42" s="1"/>
  <c r="AO163" i="42"/>
  <c r="AO162" i="42" s="1"/>
  <c r="AP163" i="42"/>
  <c r="AP162" i="42" s="1"/>
  <c r="AQ163" i="42"/>
  <c r="AQ162" i="42" s="1"/>
  <c r="AR163" i="42"/>
  <c r="AR162" i="42" s="1"/>
  <c r="AS163" i="42"/>
  <c r="AS162" i="42" s="1"/>
  <c r="AT163" i="42"/>
  <c r="AT162" i="42" s="1"/>
  <c r="AU163" i="42"/>
  <c r="AU162" i="42" s="1"/>
  <c r="AV163" i="42"/>
  <c r="AV162" i="42" s="1"/>
  <c r="AW163" i="42"/>
  <c r="AW162" i="42" s="1"/>
  <c r="AX163" i="42"/>
  <c r="AX162" i="42" s="1"/>
  <c r="AY163" i="42"/>
  <c r="AY162" i="42" s="1"/>
  <c r="AZ163" i="42"/>
  <c r="AZ162" i="42" s="1"/>
  <c r="BA163" i="42"/>
  <c r="BA162" i="42" s="1"/>
  <c r="BB163" i="42"/>
  <c r="BB162" i="42" s="1"/>
  <c r="BC163" i="42"/>
  <c r="BC162" i="42" s="1"/>
  <c r="BD163" i="42"/>
  <c r="BD162" i="42" s="1"/>
  <c r="BE163" i="42"/>
  <c r="BE162" i="42" s="1"/>
  <c r="BF163" i="42"/>
  <c r="BF162" i="42" s="1"/>
  <c r="BG163" i="42"/>
  <c r="BG162" i="42" s="1"/>
  <c r="BH163" i="42"/>
  <c r="BH162" i="42" s="1"/>
  <c r="BI163" i="42"/>
  <c r="BI162" i="42" s="1"/>
  <c r="BJ163" i="42"/>
  <c r="BJ162" i="42" s="1"/>
  <c r="BK163" i="42"/>
  <c r="BK162" i="42" s="1"/>
  <c r="BL163" i="42"/>
  <c r="BL162" i="42" s="1"/>
  <c r="BM163" i="42"/>
  <c r="BM162" i="42" s="1"/>
  <c r="BN163" i="42"/>
  <c r="BN162" i="42" s="1"/>
  <c r="BO163" i="42"/>
  <c r="BO162" i="42" s="1"/>
  <c r="BP163" i="42"/>
  <c r="BP162" i="42" s="1"/>
  <c r="BQ163" i="42"/>
  <c r="BQ162" i="42" s="1"/>
  <c r="BR163" i="42"/>
  <c r="BR162" i="42" s="1"/>
  <c r="BS163" i="42"/>
  <c r="BS162" i="42" s="1"/>
  <c r="BT163" i="42"/>
  <c r="BT162" i="42" s="1"/>
  <c r="BU163" i="42"/>
  <c r="BU162" i="42" s="1"/>
  <c r="BV163" i="42"/>
  <c r="BV162" i="42" s="1"/>
  <c r="BW163" i="42"/>
  <c r="BW162" i="42" s="1"/>
  <c r="BX163" i="42"/>
  <c r="BX162" i="42" s="1"/>
  <c r="BY163" i="42"/>
  <c r="BY162" i="42" s="1"/>
  <c r="BZ163" i="42"/>
  <c r="BZ162" i="42" s="1"/>
  <c r="CA163" i="42"/>
  <c r="CA162" i="42" s="1"/>
  <c r="CB163" i="42"/>
  <c r="CB162" i="42" s="1"/>
  <c r="CC163" i="42"/>
  <c r="CC162" i="42" s="1"/>
  <c r="CD163" i="42"/>
  <c r="CD162" i="42" s="1"/>
  <c r="CF163" i="42"/>
  <c r="CF162" i="42" s="1"/>
  <c r="CG163" i="42"/>
  <c r="CG162" i="42" s="1"/>
  <c r="CH163" i="42"/>
  <c r="CH162" i="42" s="1"/>
  <c r="CI163" i="42"/>
  <c r="CI162" i="42" s="1"/>
  <c r="CJ163" i="42"/>
  <c r="CK163" i="42"/>
  <c r="CL163" i="42"/>
  <c r="CM163" i="42"/>
  <c r="CN163" i="42"/>
  <c r="J163" i="42"/>
  <c r="J162" i="42" s="1"/>
  <c r="CE161" i="42"/>
  <c r="CE160" i="42" s="1"/>
  <c r="CE164" i="42"/>
  <c r="CE163" i="42" s="1"/>
  <c r="CE162" i="42" s="1"/>
  <c r="CE156" i="42"/>
  <c r="CE155" i="42" s="1"/>
  <c r="CE154" i="42" s="1"/>
  <c r="CE159" i="42"/>
  <c r="CE158" i="42" s="1"/>
  <c r="CE153" i="42"/>
  <c r="CE152" i="42" s="1"/>
  <c r="CE151" i="42" s="1"/>
  <c r="CE101" i="42"/>
  <c r="CE124" i="42"/>
  <c r="CE119" i="42"/>
  <c r="CE121" i="42"/>
  <c r="CF226" i="42"/>
  <c r="CF224" i="42" s="1"/>
  <c r="CF223" i="42" s="1"/>
  <c r="CF222" i="42" s="1"/>
  <c r="CG226" i="42"/>
  <c r="CG224" i="42" s="1"/>
  <c r="CG223" i="42" s="1"/>
  <c r="CG222" i="42" s="1"/>
  <c r="CH226" i="42"/>
  <c r="CH224" i="42" s="1"/>
  <c r="CH223" i="42" s="1"/>
  <c r="CH222" i="42" s="1"/>
  <c r="CI226" i="42"/>
  <c r="CI224" i="42" s="1"/>
  <c r="CI223" i="42" s="1"/>
  <c r="CI222" i="42" s="1"/>
  <c r="J225" i="42"/>
  <c r="CE225" i="42"/>
  <c r="CE227" i="42"/>
  <c r="CH219" i="42"/>
  <c r="CH218" i="42"/>
  <c r="CH217" i="42" s="1"/>
  <c r="CH216" i="42" s="1"/>
  <c r="CH215" i="42" s="1"/>
  <c r="CH213" i="42"/>
  <c r="CH212" i="42" s="1"/>
  <c r="CH211" i="42" s="1"/>
  <c r="CH208" i="42"/>
  <c r="CH207" i="42" s="1"/>
  <c r="CH205" i="42"/>
  <c r="CH204" i="42" s="1"/>
  <c r="CH200" i="42"/>
  <c r="CH197" i="42"/>
  <c r="CH196" i="42" s="1"/>
  <c r="CH191" i="42"/>
  <c r="CH190" i="42" s="1"/>
  <c r="CH188" i="42"/>
  <c r="CH187" i="42"/>
  <c r="CH184" i="42"/>
  <c r="CH183" i="42" s="1"/>
  <c r="CH181" i="42"/>
  <c r="CH180" i="42" s="1"/>
  <c r="CH175" i="42"/>
  <c r="CH174" i="42" s="1"/>
  <c r="CH171" i="42"/>
  <c r="CH170" i="42" s="1"/>
  <c r="CH168" i="42"/>
  <c r="CH167" i="42" s="1"/>
  <c r="CH146" i="42"/>
  <c r="CH144" i="42"/>
  <c r="CH138" i="42"/>
  <c r="CH136" i="42"/>
  <c r="CH134" i="42"/>
  <c r="CH133" i="42" s="1"/>
  <c r="CH129" i="42"/>
  <c r="CH126" i="42"/>
  <c r="CH123" i="42"/>
  <c r="CH122" i="42" s="1"/>
  <c r="CH120" i="42"/>
  <c r="CH117" i="42"/>
  <c r="CH110" i="42"/>
  <c r="CH108" i="42"/>
  <c r="CH106" i="42"/>
  <c r="CH103" i="42"/>
  <c r="CH102" i="42" s="1"/>
  <c r="CH100" i="42"/>
  <c r="CH99" i="42" s="1"/>
  <c r="CH86" i="42"/>
  <c r="CH83" i="42"/>
  <c r="CH77" i="42"/>
  <c r="CH72" i="42"/>
  <c r="CH64" i="42"/>
  <c r="CH61" i="42"/>
  <c r="CH60" i="42" s="1"/>
  <c r="CH59" i="42" s="1"/>
  <c r="CH56" i="42"/>
  <c r="CH55" i="42" s="1"/>
  <c r="CH52" i="42"/>
  <c r="CH51" i="42"/>
  <c r="CH49" i="42"/>
  <c r="CH48" i="42" s="1"/>
  <c r="CH43" i="42"/>
  <c r="CH40" i="42"/>
  <c r="CH39" i="42"/>
  <c r="CH37" i="42"/>
  <c r="CH33" i="42" s="1"/>
  <c r="CH34" i="42"/>
  <c r="CH31" i="42"/>
  <c r="CH30" i="42" s="1"/>
  <c r="CH28" i="42"/>
  <c r="CH26" i="42"/>
  <c r="CH21" i="42"/>
  <c r="CH18" i="42"/>
  <c r="CH17" i="42" s="1"/>
  <c r="CE226" i="42"/>
  <c r="CE224" i="42" s="1"/>
  <c r="CE223" i="42" s="1"/>
  <c r="CE222" i="42" s="1"/>
  <c r="J227" i="42"/>
  <c r="J226" i="42" s="1"/>
  <c r="CD226" i="42"/>
  <c r="CD224" i="42" s="1"/>
  <c r="CD223" i="42" s="1"/>
  <c r="CD222" i="42" s="1"/>
  <c r="CC226" i="42"/>
  <c r="CC224" i="42" s="1"/>
  <c r="CC223" i="42" s="1"/>
  <c r="CC222" i="42" s="1"/>
  <c r="CB226" i="42"/>
  <c r="CB224" i="42" s="1"/>
  <c r="CB223" i="42" s="1"/>
  <c r="CB222" i="42" s="1"/>
  <c r="CA226" i="42"/>
  <c r="CA224" i="42" s="1"/>
  <c r="CA223" i="42" s="1"/>
  <c r="CA222" i="42" s="1"/>
  <c r="BZ226" i="42"/>
  <c r="BZ224" i="42" s="1"/>
  <c r="BZ223" i="42" s="1"/>
  <c r="BZ222" i="42" s="1"/>
  <c r="BY226" i="42"/>
  <c r="BY224" i="42" s="1"/>
  <c r="BY223" i="42" s="1"/>
  <c r="BY222" i="42" s="1"/>
  <c r="BX226" i="42"/>
  <c r="BX224" i="42" s="1"/>
  <c r="BX223" i="42" s="1"/>
  <c r="BX222" i="42" s="1"/>
  <c r="BW226" i="42"/>
  <c r="BW224" i="42" s="1"/>
  <c r="BW223" i="42" s="1"/>
  <c r="BW222" i="42" s="1"/>
  <c r="BV226" i="42"/>
  <c r="BV224" i="42" s="1"/>
  <c r="BV223" i="42" s="1"/>
  <c r="BV222" i="42" s="1"/>
  <c r="BU226" i="42"/>
  <c r="BU224" i="42" s="1"/>
  <c r="BU223" i="42" s="1"/>
  <c r="BU222" i="42" s="1"/>
  <c r="BT226" i="42"/>
  <c r="BT224" i="42" s="1"/>
  <c r="BT223" i="42" s="1"/>
  <c r="BT222" i="42" s="1"/>
  <c r="BS226" i="42"/>
  <c r="BS224" i="42" s="1"/>
  <c r="BS223" i="42" s="1"/>
  <c r="BS222" i="42" s="1"/>
  <c r="BR226" i="42"/>
  <c r="BR224" i="42" s="1"/>
  <c r="BR223" i="42" s="1"/>
  <c r="BR222" i="42" s="1"/>
  <c r="BQ226" i="42"/>
  <c r="BQ224" i="42" s="1"/>
  <c r="BQ223" i="42" s="1"/>
  <c r="BQ222" i="42" s="1"/>
  <c r="BP226" i="42"/>
  <c r="BP224" i="42" s="1"/>
  <c r="BP223" i="42" s="1"/>
  <c r="BP222" i="42" s="1"/>
  <c r="BO226" i="42"/>
  <c r="BO224" i="42" s="1"/>
  <c r="BO223" i="42" s="1"/>
  <c r="BO222" i="42" s="1"/>
  <c r="BN226" i="42"/>
  <c r="BN224" i="42" s="1"/>
  <c r="BN223" i="42" s="1"/>
  <c r="BN222" i="42" s="1"/>
  <c r="BM226" i="42"/>
  <c r="BM224" i="42" s="1"/>
  <c r="BM223" i="42" s="1"/>
  <c r="BM222" i="42" s="1"/>
  <c r="BL226" i="42"/>
  <c r="BL224" i="42" s="1"/>
  <c r="BL223" i="42" s="1"/>
  <c r="BL222" i="42" s="1"/>
  <c r="BK226" i="42"/>
  <c r="BK224" i="42" s="1"/>
  <c r="BK223" i="42" s="1"/>
  <c r="BK222" i="42" s="1"/>
  <c r="BJ226" i="42"/>
  <c r="BJ224" i="42" s="1"/>
  <c r="BJ223" i="42" s="1"/>
  <c r="BJ222" i="42" s="1"/>
  <c r="BI226" i="42"/>
  <c r="BI224" i="42" s="1"/>
  <c r="BI223" i="42" s="1"/>
  <c r="BI222" i="42" s="1"/>
  <c r="BH226" i="42"/>
  <c r="BH224" i="42" s="1"/>
  <c r="BH223" i="42" s="1"/>
  <c r="BH222" i="42" s="1"/>
  <c r="BG226" i="42"/>
  <c r="BG224" i="42" s="1"/>
  <c r="BG223" i="42" s="1"/>
  <c r="BG222" i="42" s="1"/>
  <c r="BF226" i="42"/>
  <c r="BF224" i="42" s="1"/>
  <c r="BF223" i="42" s="1"/>
  <c r="BF222" i="42" s="1"/>
  <c r="BE226" i="42"/>
  <c r="BE224" i="42" s="1"/>
  <c r="BE223" i="42" s="1"/>
  <c r="BE222" i="42" s="1"/>
  <c r="BD226" i="42"/>
  <c r="BD224" i="42" s="1"/>
  <c r="BD223" i="42" s="1"/>
  <c r="BD222" i="42" s="1"/>
  <c r="BC226" i="42"/>
  <c r="BC224" i="42" s="1"/>
  <c r="BC223" i="42" s="1"/>
  <c r="BC222" i="42" s="1"/>
  <c r="BB226" i="42"/>
  <c r="BB224" i="42" s="1"/>
  <c r="BB223" i="42" s="1"/>
  <c r="BB222" i="42" s="1"/>
  <c r="BA226" i="42"/>
  <c r="BA224" i="42" s="1"/>
  <c r="BA223" i="42" s="1"/>
  <c r="BA222" i="42" s="1"/>
  <c r="AZ226" i="42"/>
  <c r="AZ224" i="42" s="1"/>
  <c r="AZ223" i="42" s="1"/>
  <c r="AZ222" i="42" s="1"/>
  <c r="AY226" i="42"/>
  <c r="AY224" i="42" s="1"/>
  <c r="AY223" i="42" s="1"/>
  <c r="AY222" i="42" s="1"/>
  <c r="AX226" i="42"/>
  <c r="AX224" i="42" s="1"/>
  <c r="AX223" i="42" s="1"/>
  <c r="AX222" i="42" s="1"/>
  <c r="AW226" i="42"/>
  <c r="AW224" i="42" s="1"/>
  <c r="AW223" i="42" s="1"/>
  <c r="AW222" i="42" s="1"/>
  <c r="AV226" i="42"/>
  <c r="AV224" i="42" s="1"/>
  <c r="AV223" i="42" s="1"/>
  <c r="AV222" i="42" s="1"/>
  <c r="AU226" i="42"/>
  <c r="AU224" i="42" s="1"/>
  <c r="AU223" i="42" s="1"/>
  <c r="AU222" i="42" s="1"/>
  <c r="AT226" i="42"/>
  <c r="AT224" i="42" s="1"/>
  <c r="AT223" i="42" s="1"/>
  <c r="AT222" i="42" s="1"/>
  <c r="AS226" i="42"/>
  <c r="AS224" i="42" s="1"/>
  <c r="AS223" i="42" s="1"/>
  <c r="AS222" i="42" s="1"/>
  <c r="AR226" i="42"/>
  <c r="AR224" i="42" s="1"/>
  <c r="AR223" i="42" s="1"/>
  <c r="AR222" i="42" s="1"/>
  <c r="AQ226" i="42"/>
  <c r="AQ224" i="42" s="1"/>
  <c r="AQ223" i="42" s="1"/>
  <c r="AQ222" i="42" s="1"/>
  <c r="AP226" i="42"/>
  <c r="AP224" i="42" s="1"/>
  <c r="AP223" i="42" s="1"/>
  <c r="AP222" i="42" s="1"/>
  <c r="AO226" i="42"/>
  <c r="AO224" i="42" s="1"/>
  <c r="AO223" i="42" s="1"/>
  <c r="AO222" i="42" s="1"/>
  <c r="AN226" i="42"/>
  <c r="AN224" i="42" s="1"/>
  <c r="AN223" i="42" s="1"/>
  <c r="AN222" i="42" s="1"/>
  <c r="AM226" i="42"/>
  <c r="AM224" i="42" s="1"/>
  <c r="AM223" i="42" s="1"/>
  <c r="AM222" i="42" s="1"/>
  <c r="AL226" i="42"/>
  <c r="AL224" i="42" s="1"/>
  <c r="AL223" i="42" s="1"/>
  <c r="AL222" i="42" s="1"/>
  <c r="AK226" i="42"/>
  <c r="AK224" i="42" s="1"/>
  <c r="AK223" i="42" s="1"/>
  <c r="AK222" i="42" s="1"/>
  <c r="AJ226" i="42"/>
  <c r="AJ224" i="42" s="1"/>
  <c r="AJ223" i="42" s="1"/>
  <c r="AJ222" i="42" s="1"/>
  <c r="AI226" i="42"/>
  <c r="AI224" i="42" s="1"/>
  <c r="AI223" i="42" s="1"/>
  <c r="AI222" i="42" s="1"/>
  <c r="AH226" i="42"/>
  <c r="AH224" i="42" s="1"/>
  <c r="AH223" i="42" s="1"/>
  <c r="AH222" i="42" s="1"/>
  <c r="AG226" i="42"/>
  <c r="AG224" i="42" s="1"/>
  <c r="AG223" i="42" s="1"/>
  <c r="AG222" i="42" s="1"/>
  <c r="AF226" i="42"/>
  <c r="AF224" i="42" s="1"/>
  <c r="AF223" i="42" s="1"/>
  <c r="AF222" i="42" s="1"/>
  <c r="AE226" i="42"/>
  <c r="AE224" i="42" s="1"/>
  <c r="AE223" i="42" s="1"/>
  <c r="AE222" i="42" s="1"/>
  <c r="AD226" i="42"/>
  <c r="AD224" i="42" s="1"/>
  <c r="AD223" i="42" s="1"/>
  <c r="AD222" i="42" s="1"/>
  <c r="AC226" i="42"/>
  <c r="AC224" i="42" s="1"/>
  <c r="AC223" i="42" s="1"/>
  <c r="AC222" i="42" s="1"/>
  <c r="AB226" i="42"/>
  <c r="AB224" i="42" s="1"/>
  <c r="AB223" i="42" s="1"/>
  <c r="AB222" i="42" s="1"/>
  <c r="AA226" i="42"/>
  <c r="AA224" i="42" s="1"/>
  <c r="AA223" i="42" s="1"/>
  <c r="AA222" i="42" s="1"/>
  <c r="Z226" i="42"/>
  <c r="Z224" i="42" s="1"/>
  <c r="Z223" i="42" s="1"/>
  <c r="Z222" i="42" s="1"/>
  <c r="Y226" i="42"/>
  <c r="Y224" i="42" s="1"/>
  <c r="Y223" i="42" s="1"/>
  <c r="Y222" i="42" s="1"/>
  <c r="X226" i="42"/>
  <c r="X224" i="42" s="1"/>
  <c r="X223" i="42" s="1"/>
  <c r="X222" i="42" s="1"/>
  <c r="W226" i="42"/>
  <c r="W224" i="42" s="1"/>
  <c r="W223" i="42" s="1"/>
  <c r="W222" i="42" s="1"/>
  <c r="V226" i="42"/>
  <c r="V224" i="42" s="1"/>
  <c r="V223" i="42" s="1"/>
  <c r="V222" i="42" s="1"/>
  <c r="U226" i="42"/>
  <c r="U224" i="42" s="1"/>
  <c r="U223" i="42" s="1"/>
  <c r="U222" i="42" s="1"/>
  <c r="T226" i="42"/>
  <c r="T224" i="42" s="1"/>
  <c r="T223" i="42" s="1"/>
  <c r="T222" i="42" s="1"/>
  <c r="S226" i="42"/>
  <c r="S224" i="42" s="1"/>
  <c r="S223" i="42" s="1"/>
  <c r="S222" i="42" s="1"/>
  <c r="R226" i="42"/>
  <c r="R224" i="42" s="1"/>
  <c r="R223" i="42" s="1"/>
  <c r="R222" i="42" s="1"/>
  <c r="Q226" i="42"/>
  <c r="Q224" i="42" s="1"/>
  <c r="Q223" i="42" s="1"/>
  <c r="Q222" i="42" s="1"/>
  <c r="P226" i="42"/>
  <c r="P224" i="42" s="1"/>
  <c r="P223" i="42" s="1"/>
  <c r="P222" i="42" s="1"/>
  <c r="O226" i="42"/>
  <c r="O224" i="42" s="1"/>
  <c r="O223" i="42" s="1"/>
  <c r="O222" i="42" s="1"/>
  <c r="N226" i="42"/>
  <c r="N224" i="42" s="1"/>
  <c r="N223" i="42" s="1"/>
  <c r="N222" i="42" s="1"/>
  <c r="M226" i="42"/>
  <c r="M224" i="42" s="1"/>
  <c r="M223" i="42" s="1"/>
  <c r="M222" i="42" s="1"/>
  <c r="L226" i="42"/>
  <c r="L224" i="42" s="1"/>
  <c r="L223" i="42" s="1"/>
  <c r="L222" i="42" s="1"/>
  <c r="K226" i="42"/>
  <c r="K224" i="42" s="1"/>
  <c r="K223" i="42" s="1"/>
  <c r="K222" i="42" s="1"/>
  <c r="CJ204" i="42"/>
  <c r="CK204" i="42"/>
  <c r="CL204" i="42"/>
  <c r="CM204" i="42"/>
  <c r="CN204" i="42"/>
  <c r="K205" i="42"/>
  <c r="K204" i="42" s="1"/>
  <c r="L205" i="42"/>
  <c r="L204" i="42" s="1"/>
  <c r="M205" i="42"/>
  <c r="M204" i="42" s="1"/>
  <c r="N205" i="42"/>
  <c r="N204" i="42" s="1"/>
  <c r="BX205" i="42"/>
  <c r="BX204" i="42" s="1"/>
  <c r="BY205" i="42"/>
  <c r="BY204" i="42" s="1"/>
  <c r="BZ205" i="42"/>
  <c r="BZ204" i="42" s="1"/>
  <c r="CA205" i="42"/>
  <c r="CA204" i="42" s="1"/>
  <c r="CB205" i="42"/>
  <c r="CB204" i="42" s="1"/>
  <c r="CE205" i="42"/>
  <c r="CE204" i="42" s="1"/>
  <c r="CF205" i="42"/>
  <c r="CF204" i="42" s="1"/>
  <c r="CG205" i="42"/>
  <c r="CG204" i="42" s="1"/>
  <c r="CI205" i="42"/>
  <c r="CI204" i="42" s="1"/>
  <c r="CA208" i="42"/>
  <c r="CA207" i="42" s="1"/>
  <c r="CB208" i="42"/>
  <c r="CB207" i="42" s="1"/>
  <c r="CC208" i="42"/>
  <c r="CC207" i="42" s="1"/>
  <c r="CD208" i="42"/>
  <c r="CD207" i="42" s="1"/>
  <c r="CE208" i="42"/>
  <c r="CE207" i="42" s="1"/>
  <c r="CF208" i="42"/>
  <c r="CF207" i="42" s="1"/>
  <c r="CG208" i="42"/>
  <c r="CG207" i="42" s="1"/>
  <c r="CI208" i="42"/>
  <c r="CI207" i="42" s="1"/>
  <c r="K208" i="42"/>
  <c r="K207" i="42" s="1"/>
  <c r="L208" i="42"/>
  <c r="L207" i="42" s="1"/>
  <c r="M208" i="42"/>
  <c r="M207" i="42" s="1"/>
  <c r="N208" i="42"/>
  <c r="N207" i="42" s="1"/>
  <c r="O208" i="42"/>
  <c r="O207" i="42" s="1"/>
  <c r="P208" i="42"/>
  <c r="P207" i="42" s="1"/>
  <c r="Q208" i="42"/>
  <c r="Q207" i="42" s="1"/>
  <c r="R208" i="42"/>
  <c r="R207" i="42" s="1"/>
  <c r="S208" i="42"/>
  <c r="S207" i="42" s="1"/>
  <c r="T208" i="42"/>
  <c r="T207" i="42" s="1"/>
  <c r="U208" i="42"/>
  <c r="U207" i="42" s="1"/>
  <c r="V208" i="42"/>
  <c r="V207" i="42" s="1"/>
  <c r="W208" i="42"/>
  <c r="W207" i="42" s="1"/>
  <c r="X208" i="42"/>
  <c r="X207" i="42" s="1"/>
  <c r="Y208" i="42"/>
  <c r="Y207" i="42" s="1"/>
  <c r="Z208" i="42"/>
  <c r="Z207" i="42" s="1"/>
  <c r="AA208" i="42"/>
  <c r="AA207" i="42" s="1"/>
  <c r="AB208" i="42"/>
  <c r="AB207" i="42" s="1"/>
  <c r="AC208" i="42"/>
  <c r="AC207" i="42" s="1"/>
  <c r="AD208" i="42"/>
  <c r="AD207" i="42" s="1"/>
  <c r="AE208" i="42"/>
  <c r="AE207" i="42" s="1"/>
  <c r="AF208" i="42"/>
  <c r="AF207" i="42" s="1"/>
  <c r="AG208" i="42"/>
  <c r="AG207" i="42" s="1"/>
  <c r="AH208" i="42"/>
  <c r="AH207" i="42" s="1"/>
  <c r="AI208" i="42"/>
  <c r="AI207" i="42" s="1"/>
  <c r="AJ208" i="42"/>
  <c r="AJ207" i="42" s="1"/>
  <c r="AK208" i="42"/>
  <c r="AK207" i="42" s="1"/>
  <c r="AL208" i="42"/>
  <c r="AL207" i="42" s="1"/>
  <c r="AM208" i="42"/>
  <c r="AM207" i="42" s="1"/>
  <c r="AN208" i="42"/>
  <c r="AN207" i="42" s="1"/>
  <c r="AO208" i="42"/>
  <c r="AO207" i="42" s="1"/>
  <c r="AP208" i="42"/>
  <c r="AP207" i="42" s="1"/>
  <c r="AQ208" i="42"/>
  <c r="AQ207" i="42" s="1"/>
  <c r="AR208" i="42"/>
  <c r="AR207" i="42" s="1"/>
  <c r="AS208" i="42"/>
  <c r="AS207" i="42" s="1"/>
  <c r="AT208" i="42"/>
  <c r="AT207" i="42" s="1"/>
  <c r="AU208" i="42"/>
  <c r="AU207" i="42" s="1"/>
  <c r="AV208" i="42"/>
  <c r="AV207" i="42" s="1"/>
  <c r="AW208" i="42"/>
  <c r="AW207" i="42" s="1"/>
  <c r="AX208" i="42"/>
  <c r="AX207" i="42" s="1"/>
  <c r="AY208" i="42"/>
  <c r="AY207" i="42" s="1"/>
  <c r="AZ208" i="42"/>
  <c r="AZ207" i="42" s="1"/>
  <c r="BA208" i="42"/>
  <c r="BA207" i="42" s="1"/>
  <c r="BB208" i="42"/>
  <c r="BB207" i="42" s="1"/>
  <c r="BC208" i="42"/>
  <c r="BC207" i="42" s="1"/>
  <c r="BD208" i="42"/>
  <c r="BD207" i="42" s="1"/>
  <c r="BE208" i="42"/>
  <c r="BE207" i="42" s="1"/>
  <c r="BF208" i="42"/>
  <c r="BF207" i="42" s="1"/>
  <c r="BG208" i="42"/>
  <c r="BG207" i="42" s="1"/>
  <c r="BH208" i="42"/>
  <c r="BH207" i="42" s="1"/>
  <c r="BI208" i="42"/>
  <c r="BI207" i="42" s="1"/>
  <c r="BJ208" i="42"/>
  <c r="BJ207" i="42" s="1"/>
  <c r="BK208" i="42"/>
  <c r="BK207" i="42" s="1"/>
  <c r="BL208" i="42"/>
  <c r="BL207" i="42" s="1"/>
  <c r="BM208" i="42"/>
  <c r="BM207" i="42" s="1"/>
  <c r="BN208" i="42"/>
  <c r="BN207" i="42" s="1"/>
  <c r="BO208" i="42"/>
  <c r="BO207" i="42" s="1"/>
  <c r="BP208" i="42"/>
  <c r="BP207" i="42" s="1"/>
  <c r="BQ208" i="42"/>
  <c r="BQ207" i="42" s="1"/>
  <c r="BR208" i="42"/>
  <c r="BR207" i="42" s="1"/>
  <c r="BS208" i="42"/>
  <c r="BS207" i="42" s="1"/>
  <c r="BT208" i="42"/>
  <c r="BT207" i="42" s="1"/>
  <c r="BU208" i="42"/>
  <c r="BU207" i="42" s="1"/>
  <c r="BV208" i="42"/>
  <c r="BV207" i="42" s="1"/>
  <c r="BW208" i="42"/>
  <c r="BW207" i="42" s="1"/>
  <c r="BX208" i="42"/>
  <c r="BX207" i="42" s="1"/>
  <c r="BY208" i="42"/>
  <c r="BY207" i="42" s="1"/>
  <c r="BZ208" i="42"/>
  <c r="BZ207" i="42" s="1"/>
  <c r="J208" i="42"/>
  <c r="J207" i="42" s="1"/>
  <c r="CG213" i="42"/>
  <c r="CG212" i="42" s="1"/>
  <c r="CG211" i="42" s="1"/>
  <c r="CI213" i="42"/>
  <c r="CI212" i="42" s="1"/>
  <c r="CI211" i="42" s="1"/>
  <c r="N213" i="42"/>
  <c r="N212" i="42" s="1"/>
  <c r="N211" i="42" s="1"/>
  <c r="O213" i="42"/>
  <c r="O212" i="42" s="1"/>
  <c r="O211" i="42" s="1"/>
  <c r="P213" i="42"/>
  <c r="P212" i="42" s="1"/>
  <c r="P211" i="42" s="1"/>
  <c r="Q213" i="42"/>
  <c r="Q212" i="42" s="1"/>
  <c r="Q211" i="42" s="1"/>
  <c r="R213" i="42"/>
  <c r="R212" i="42" s="1"/>
  <c r="R211" i="42" s="1"/>
  <c r="S213" i="42"/>
  <c r="S212" i="42" s="1"/>
  <c r="S211" i="42" s="1"/>
  <c r="T213" i="42"/>
  <c r="T212" i="42" s="1"/>
  <c r="T211" i="42" s="1"/>
  <c r="U213" i="42"/>
  <c r="U212" i="42" s="1"/>
  <c r="U211" i="42" s="1"/>
  <c r="V213" i="42"/>
  <c r="V212" i="42" s="1"/>
  <c r="V211" i="42" s="1"/>
  <c r="W213" i="42"/>
  <c r="W212" i="42" s="1"/>
  <c r="W211" i="42" s="1"/>
  <c r="X213" i="42"/>
  <c r="X212" i="42" s="1"/>
  <c r="X211" i="42" s="1"/>
  <c r="Y213" i="42"/>
  <c r="Y212" i="42" s="1"/>
  <c r="Y211" i="42" s="1"/>
  <c r="Z213" i="42"/>
  <c r="Z212" i="42" s="1"/>
  <c r="Z211" i="42" s="1"/>
  <c r="AA213" i="42"/>
  <c r="AA212" i="42" s="1"/>
  <c r="AA211" i="42" s="1"/>
  <c r="AB213" i="42"/>
  <c r="AB212" i="42" s="1"/>
  <c r="AB211" i="42" s="1"/>
  <c r="AC213" i="42"/>
  <c r="AC212" i="42" s="1"/>
  <c r="AC211" i="42" s="1"/>
  <c r="AD213" i="42"/>
  <c r="AD212" i="42" s="1"/>
  <c r="AD211" i="42" s="1"/>
  <c r="AE213" i="42"/>
  <c r="AE212" i="42" s="1"/>
  <c r="AE211" i="42" s="1"/>
  <c r="AF213" i="42"/>
  <c r="AF212" i="42" s="1"/>
  <c r="AF211" i="42" s="1"/>
  <c r="AG213" i="42"/>
  <c r="AG212" i="42" s="1"/>
  <c r="AG211" i="42" s="1"/>
  <c r="AH213" i="42"/>
  <c r="AH212" i="42" s="1"/>
  <c r="AH211" i="42" s="1"/>
  <c r="AI213" i="42"/>
  <c r="AI212" i="42" s="1"/>
  <c r="AI211" i="42" s="1"/>
  <c r="AJ213" i="42"/>
  <c r="AJ212" i="42" s="1"/>
  <c r="AJ211" i="42" s="1"/>
  <c r="AK213" i="42"/>
  <c r="AK212" i="42" s="1"/>
  <c r="AK211" i="42" s="1"/>
  <c r="AL213" i="42"/>
  <c r="AL212" i="42" s="1"/>
  <c r="AL211" i="42" s="1"/>
  <c r="AM213" i="42"/>
  <c r="AM212" i="42" s="1"/>
  <c r="AM211" i="42" s="1"/>
  <c r="AN213" i="42"/>
  <c r="AN212" i="42" s="1"/>
  <c r="AN211" i="42" s="1"/>
  <c r="AO213" i="42"/>
  <c r="AO212" i="42" s="1"/>
  <c r="AO211" i="42" s="1"/>
  <c r="AP213" i="42"/>
  <c r="AP212" i="42" s="1"/>
  <c r="AP211" i="42" s="1"/>
  <c r="AQ213" i="42"/>
  <c r="AQ212" i="42" s="1"/>
  <c r="AQ211" i="42" s="1"/>
  <c r="AR213" i="42"/>
  <c r="AR212" i="42" s="1"/>
  <c r="AR211" i="42" s="1"/>
  <c r="AS213" i="42"/>
  <c r="AS212" i="42" s="1"/>
  <c r="AS211" i="42" s="1"/>
  <c r="AT213" i="42"/>
  <c r="AT212" i="42" s="1"/>
  <c r="AT211" i="42" s="1"/>
  <c r="AU213" i="42"/>
  <c r="AU212" i="42" s="1"/>
  <c r="AU211" i="42" s="1"/>
  <c r="AV213" i="42"/>
  <c r="AV212" i="42" s="1"/>
  <c r="AV211" i="42" s="1"/>
  <c r="AW213" i="42"/>
  <c r="AW212" i="42" s="1"/>
  <c r="AW211" i="42" s="1"/>
  <c r="AX213" i="42"/>
  <c r="AX212" i="42" s="1"/>
  <c r="AX211" i="42" s="1"/>
  <c r="AY213" i="42"/>
  <c r="AY212" i="42" s="1"/>
  <c r="AY211" i="42" s="1"/>
  <c r="AZ213" i="42"/>
  <c r="AZ212" i="42" s="1"/>
  <c r="AZ211" i="42" s="1"/>
  <c r="BA213" i="42"/>
  <c r="BA212" i="42" s="1"/>
  <c r="BA211" i="42" s="1"/>
  <c r="BB213" i="42"/>
  <c r="BB212" i="42" s="1"/>
  <c r="BB211" i="42" s="1"/>
  <c r="BC213" i="42"/>
  <c r="BC212" i="42" s="1"/>
  <c r="BC211" i="42" s="1"/>
  <c r="BD213" i="42"/>
  <c r="BD212" i="42" s="1"/>
  <c r="BD211" i="42" s="1"/>
  <c r="BE213" i="42"/>
  <c r="BE212" i="42" s="1"/>
  <c r="BE211" i="42" s="1"/>
  <c r="BF213" i="42"/>
  <c r="BF212" i="42" s="1"/>
  <c r="BF211" i="42" s="1"/>
  <c r="BG213" i="42"/>
  <c r="BG212" i="42" s="1"/>
  <c r="BG211" i="42" s="1"/>
  <c r="BH213" i="42"/>
  <c r="BH212" i="42" s="1"/>
  <c r="BH211" i="42" s="1"/>
  <c r="BI213" i="42"/>
  <c r="BI212" i="42" s="1"/>
  <c r="BI211" i="42" s="1"/>
  <c r="BJ213" i="42"/>
  <c r="BJ212" i="42" s="1"/>
  <c r="BJ211" i="42" s="1"/>
  <c r="BK213" i="42"/>
  <c r="BK212" i="42" s="1"/>
  <c r="BK211" i="42" s="1"/>
  <c r="BL213" i="42"/>
  <c r="BL212" i="42" s="1"/>
  <c r="BL211" i="42" s="1"/>
  <c r="BM213" i="42"/>
  <c r="BM212" i="42" s="1"/>
  <c r="BM211" i="42" s="1"/>
  <c r="BN213" i="42"/>
  <c r="BN212" i="42" s="1"/>
  <c r="BN211" i="42" s="1"/>
  <c r="BO213" i="42"/>
  <c r="BO212" i="42" s="1"/>
  <c r="BO211" i="42" s="1"/>
  <c r="BP213" i="42"/>
  <c r="BP212" i="42" s="1"/>
  <c r="BP211" i="42" s="1"/>
  <c r="BQ213" i="42"/>
  <c r="BQ212" i="42" s="1"/>
  <c r="BQ211" i="42" s="1"/>
  <c r="BR213" i="42"/>
  <c r="BR212" i="42" s="1"/>
  <c r="BR211" i="42" s="1"/>
  <c r="BS213" i="42"/>
  <c r="BS212" i="42" s="1"/>
  <c r="BS211" i="42" s="1"/>
  <c r="BT213" i="42"/>
  <c r="BT212" i="42" s="1"/>
  <c r="BT211" i="42" s="1"/>
  <c r="BU213" i="42"/>
  <c r="BU212" i="42" s="1"/>
  <c r="BU211" i="42" s="1"/>
  <c r="BV213" i="42"/>
  <c r="BV212" i="42" s="1"/>
  <c r="BV211" i="42" s="1"/>
  <c r="BW213" i="42"/>
  <c r="BW212" i="42" s="1"/>
  <c r="BW211" i="42" s="1"/>
  <c r="BX213" i="42"/>
  <c r="BX212" i="42" s="1"/>
  <c r="BX211" i="42" s="1"/>
  <c r="BY213" i="42"/>
  <c r="BY212" i="42" s="1"/>
  <c r="BY211" i="42" s="1"/>
  <c r="BZ213" i="42"/>
  <c r="BZ212" i="42" s="1"/>
  <c r="BZ211" i="42" s="1"/>
  <c r="CA213" i="42"/>
  <c r="CA212" i="42" s="1"/>
  <c r="CA211" i="42" s="1"/>
  <c r="CB213" i="42"/>
  <c r="CB212" i="42" s="1"/>
  <c r="CB211" i="42" s="1"/>
  <c r="CC213" i="42"/>
  <c r="CC212" i="42" s="1"/>
  <c r="CC211" i="42" s="1"/>
  <c r="CD213" i="42"/>
  <c r="CD212" i="42" s="1"/>
  <c r="CD211" i="42" s="1"/>
  <c r="CE213" i="42"/>
  <c r="CE212" i="42" s="1"/>
  <c r="CE211" i="42" s="1"/>
  <c r="CF213" i="42"/>
  <c r="CF212" i="42" s="1"/>
  <c r="CF211" i="42" s="1"/>
  <c r="K213" i="42"/>
  <c r="K212" i="42" s="1"/>
  <c r="K211" i="42" s="1"/>
  <c r="L213" i="42"/>
  <c r="L212" i="42" s="1"/>
  <c r="L211" i="42" s="1"/>
  <c r="M213" i="42"/>
  <c r="M212" i="42" s="1"/>
  <c r="M211" i="42" s="1"/>
  <c r="J213" i="42"/>
  <c r="J212" i="42" s="1"/>
  <c r="J211" i="42" s="1"/>
  <c r="CG220" i="42"/>
  <c r="CF220" i="42"/>
  <c r="K218" i="42"/>
  <c r="L218" i="42"/>
  <c r="BX218" i="42"/>
  <c r="BY218" i="42"/>
  <c r="BZ218" i="42"/>
  <c r="CD218" i="42"/>
  <c r="CE218" i="42"/>
  <c r="CF218" i="42"/>
  <c r="J218" i="42"/>
  <c r="K220" i="42"/>
  <c r="L220" i="42"/>
  <c r="M220" i="42"/>
  <c r="N220" i="42"/>
  <c r="O220" i="42"/>
  <c r="P220" i="42"/>
  <c r="Q220" i="42"/>
  <c r="R220" i="42"/>
  <c r="S220" i="42"/>
  <c r="T220" i="42"/>
  <c r="U220" i="42"/>
  <c r="V220" i="42"/>
  <c r="W220" i="42"/>
  <c r="X220" i="42"/>
  <c r="Y220" i="42"/>
  <c r="Z220" i="42"/>
  <c r="AA220" i="42"/>
  <c r="AB220" i="42"/>
  <c r="AC220" i="42"/>
  <c r="AD220" i="42"/>
  <c r="AE220" i="42"/>
  <c r="AF220" i="42"/>
  <c r="AG220" i="42"/>
  <c r="AH220" i="42"/>
  <c r="AI220" i="42"/>
  <c r="AJ220" i="42"/>
  <c r="AK220" i="42"/>
  <c r="AL220" i="42"/>
  <c r="AM220" i="42"/>
  <c r="AN220" i="42"/>
  <c r="AO220" i="42"/>
  <c r="AP220" i="42"/>
  <c r="AQ220" i="42"/>
  <c r="AR220" i="42"/>
  <c r="AS220" i="42"/>
  <c r="AT220" i="42"/>
  <c r="AU220" i="42"/>
  <c r="AV220" i="42"/>
  <c r="AW220" i="42"/>
  <c r="AX220" i="42"/>
  <c r="AY220" i="42"/>
  <c r="AZ220" i="42"/>
  <c r="BA220" i="42"/>
  <c r="BB220" i="42"/>
  <c r="BC220" i="42"/>
  <c r="BD220" i="42"/>
  <c r="BE220" i="42"/>
  <c r="BF220" i="42"/>
  <c r="BG220" i="42"/>
  <c r="BH220" i="42"/>
  <c r="BI220" i="42"/>
  <c r="BJ220" i="42"/>
  <c r="BK220" i="42"/>
  <c r="BL220" i="42"/>
  <c r="BM220" i="42"/>
  <c r="BN220" i="42"/>
  <c r="BO220" i="42"/>
  <c r="BP220" i="42"/>
  <c r="BQ220" i="42"/>
  <c r="BR220" i="42"/>
  <c r="BS220" i="42"/>
  <c r="BT220" i="42"/>
  <c r="BU220" i="42"/>
  <c r="BV220" i="42"/>
  <c r="BW220" i="42"/>
  <c r="BX220" i="42"/>
  <c r="BY220" i="42"/>
  <c r="BZ220" i="42"/>
  <c r="CA220" i="42"/>
  <c r="CB220" i="42"/>
  <c r="CC220" i="42"/>
  <c r="CD220" i="42"/>
  <c r="CE220" i="42"/>
  <c r="J220" i="42"/>
  <c r="CH25" i="42" l="1"/>
  <c r="CE157" i="42"/>
  <c r="CB157" i="42"/>
  <c r="BX157" i="42"/>
  <c r="BX150" i="42" s="1"/>
  <c r="BX149" i="42" s="1"/>
  <c r="BT157" i="42"/>
  <c r="BT150" i="42" s="1"/>
  <c r="BP157" i="42"/>
  <c r="BP150" i="42" s="1"/>
  <c r="BP149" i="42" s="1"/>
  <c r="BL157" i="42"/>
  <c r="BL150" i="42" s="1"/>
  <c r="BH157" i="42"/>
  <c r="BH150" i="42" s="1"/>
  <c r="BH149" i="42" s="1"/>
  <c r="BD157" i="42"/>
  <c r="AZ157" i="42"/>
  <c r="AZ150" i="42" s="1"/>
  <c r="AZ149" i="42" s="1"/>
  <c r="AV157" i="42"/>
  <c r="AV150" i="42" s="1"/>
  <c r="AR157" i="42"/>
  <c r="AR150" i="42" s="1"/>
  <c r="AR149" i="42" s="1"/>
  <c r="AN157" i="42"/>
  <c r="AN150" i="42" s="1"/>
  <c r="AJ157" i="42"/>
  <c r="AJ150" i="42" s="1"/>
  <c r="AJ149" i="42" s="1"/>
  <c r="AF157" i="42"/>
  <c r="AF150" i="42" s="1"/>
  <c r="AB157" i="42"/>
  <c r="AB150" i="42" s="1"/>
  <c r="X157" i="42"/>
  <c r="X150" i="42" s="1"/>
  <c r="T157" i="42"/>
  <c r="T150" i="42" s="1"/>
  <c r="T149" i="42" s="1"/>
  <c r="P157" i="42"/>
  <c r="P150" i="42" s="1"/>
  <c r="L157" i="42"/>
  <c r="L150" i="42" s="1"/>
  <c r="L149" i="42" s="1"/>
  <c r="J157" i="42"/>
  <c r="CA157" i="42"/>
  <c r="CA150" i="42" s="1"/>
  <c r="BW157" i="42"/>
  <c r="BW150" i="42" s="1"/>
  <c r="BS157" i="42"/>
  <c r="BS150" i="42" s="1"/>
  <c r="BS149" i="42" s="1"/>
  <c r="BO157" i="42"/>
  <c r="BO150" i="42" s="1"/>
  <c r="BK157" i="42"/>
  <c r="BK150" i="42" s="1"/>
  <c r="BG157" i="42"/>
  <c r="BG150" i="42" s="1"/>
  <c r="BC157" i="42"/>
  <c r="BC150" i="42" s="1"/>
  <c r="BC149" i="42" s="1"/>
  <c r="AY157" i="42"/>
  <c r="AY150" i="42" s="1"/>
  <c r="AU157" i="42"/>
  <c r="AU150" i="42" s="1"/>
  <c r="AQ157" i="42"/>
  <c r="AQ150" i="42" s="1"/>
  <c r="AM157" i="42"/>
  <c r="AM150" i="42" s="1"/>
  <c r="AM149" i="42" s="1"/>
  <c r="AI157" i="42"/>
  <c r="AI150" i="42" s="1"/>
  <c r="AE157" i="42"/>
  <c r="AE150" i="42" s="1"/>
  <c r="AA157" i="42"/>
  <c r="AA150" i="42" s="1"/>
  <c r="W157" i="42"/>
  <c r="W150" i="42" s="1"/>
  <c r="W149" i="42" s="1"/>
  <c r="S157" i="42"/>
  <c r="S150" i="42" s="1"/>
  <c r="O157" i="42"/>
  <c r="O150" i="42" s="1"/>
  <c r="K157" i="42"/>
  <c r="K150" i="42" s="1"/>
  <c r="J150" i="42"/>
  <c r="J149" i="42" s="1"/>
  <c r="CI157" i="42"/>
  <c r="CE150" i="42"/>
  <c r="CE149" i="42" s="1"/>
  <c r="CH125" i="42"/>
  <c r="CG157" i="42"/>
  <c r="CG150" i="42" s="1"/>
  <c r="CG149" i="42" s="1"/>
  <c r="CC157" i="42"/>
  <c r="CC150" i="42" s="1"/>
  <c r="CC149" i="42" s="1"/>
  <c r="BY157" i="42"/>
  <c r="BY150" i="42" s="1"/>
  <c r="BY149" i="42" s="1"/>
  <c r="BU157" i="42"/>
  <c r="BQ157" i="42"/>
  <c r="BQ150" i="42" s="1"/>
  <c r="BQ149" i="42" s="1"/>
  <c r="BM157" i="42"/>
  <c r="BI157" i="42"/>
  <c r="BI150" i="42" s="1"/>
  <c r="BI149" i="42" s="1"/>
  <c r="BE157" i="42"/>
  <c r="BA157" i="42"/>
  <c r="BA150" i="42" s="1"/>
  <c r="BA149" i="42" s="1"/>
  <c r="AW157" i="42"/>
  <c r="AW150" i="42" s="1"/>
  <c r="AW149" i="42" s="1"/>
  <c r="AS157" i="42"/>
  <c r="AS150" i="42" s="1"/>
  <c r="AS149" i="42" s="1"/>
  <c r="AO157" i="42"/>
  <c r="AK157" i="42"/>
  <c r="AG157" i="42"/>
  <c r="AC157" i="42"/>
  <c r="AC150" i="42" s="1"/>
  <c r="AC149" i="42" s="1"/>
  <c r="Y157" i="42"/>
  <c r="U157" i="42"/>
  <c r="U150" i="42" s="1"/>
  <c r="U149" i="42" s="1"/>
  <c r="Q157" i="42"/>
  <c r="Q150" i="42" s="1"/>
  <c r="Q149" i="42" s="1"/>
  <c r="M157" i="42"/>
  <c r="M150" i="42" s="1"/>
  <c r="M149" i="42" s="1"/>
  <c r="BT149" i="42"/>
  <c r="BL149" i="42"/>
  <c r="BD150" i="42"/>
  <c r="BD149" i="42" s="1"/>
  <c r="AV149" i="42"/>
  <c r="AN149" i="42"/>
  <c r="AF149" i="42"/>
  <c r="AB149" i="42"/>
  <c r="X149" i="42"/>
  <c r="P149" i="42"/>
  <c r="CI150" i="42"/>
  <c r="CI149" i="42" s="1"/>
  <c r="AK150" i="42"/>
  <c r="AK149" i="42" s="1"/>
  <c r="K217" i="42"/>
  <c r="K216" i="42" s="1"/>
  <c r="K215" i="42" s="1"/>
  <c r="CH116" i="42"/>
  <c r="CH143" i="42"/>
  <c r="CA149" i="42"/>
  <c r="BW149" i="42"/>
  <c r="BO149" i="42"/>
  <c r="BK149" i="42"/>
  <c r="BG149" i="42"/>
  <c r="AY149" i="42"/>
  <c r="AU149" i="42"/>
  <c r="AQ149" i="42"/>
  <c r="AI149" i="42"/>
  <c r="AE149" i="42"/>
  <c r="AA149" i="42"/>
  <c r="S149" i="42"/>
  <c r="O149" i="42"/>
  <c r="K149" i="42"/>
  <c r="BU150" i="42"/>
  <c r="BU149" i="42" s="1"/>
  <c r="BM150" i="42"/>
  <c r="BM149" i="42" s="1"/>
  <c r="BE150" i="42"/>
  <c r="BE149" i="42" s="1"/>
  <c r="AO150" i="42"/>
  <c r="AO149" i="42" s="1"/>
  <c r="AG150" i="42"/>
  <c r="AG149" i="42" s="1"/>
  <c r="Y150" i="42"/>
  <c r="Y149" i="42" s="1"/>
  <c r="CH186" i="42"/>
  <c r="J224" i="42"/>
  <c r="J223" i="42" s="1"/>
  <c r="J222" i="42" s="1"/>
  <c r="CF157" i="42"/>
  <c r="CF150" i="42" s="1"/>
  <c r="CF149" i="42" s="1"/>
  <c r="CH157" i="42"/>
  <c r="CH150" i="42" s="1"/>
  <c r="CH149" i="42" s="1"/>
  <c r="CD157" i="42"/>
  <c r="CD150" i="42" s="1"/>
  <c r="CD149" i="42" s="1"/>
  <c r="BZ157" i="42"/>
  <c r="BZ150" i="42" s="1"/>
  <c r="BZ149" i="42" s="1"/>
  <c r="BV157" i="42"/>
  <c r="BV150" i="42" s="1"/>
  <c r="BV149" i="42" s="1"/>
  <c r="BR157" i="42"/>
  <c r="BR150" i="42" s="1"/>
  <c r="BR149" i="42" s="1"/>
  <c r="BN157" i="42"/>
  <c r="BN150" i="42" s="1"/>
  <c r="BN149" i="42" s="1"/>
  <c r="BJ157" i="42"/>
  <c r="BJ150" i="42" s="1"/>
  <c r="BJ149" i="42" s="1"/>
  <c r="BF157" i="42"/>
  <c r="BF150" i="42" s="1"/>
  <c r="BF149" i="42" s="1"/>
  <c r="BB157" i="42"/>
  <c r="BB150" i="42" s="1"/>
  <c r="BB149" i="42" s="1"/>
  <c r="AX157" i="42"/>
  <c r="AX150" i="42" s="1"/>
  <c r="AX149" i="42" s="1"/>
  <c r="AT157" i="42"/>
  <c r="AT150" i="42" s="1"/>
  <c r="AT149" i="42" s="1"/>
  <c r="AP157" i="42"/>
  <c r="AP150" i="42" s="1"/>
  <c r="AP149" i="42" s="1"/>
  <c r="AL157" i="42"/>
  <c r="AL150" i="42" s="1"/>
  <c r="AL149" i="42" s="1"/>
  <c r="AH157" i="42"/>
  <c r="AH150" i="42" s="1"/>
  <c r="AH149" i="42" s="1"/>
  <c r="AD157" i="42"/>
  <c r="AD150" i="42" s="1"/>
  <c r="AD149" i="42" s="1"/>
  <c r="Z157" i="42"/>
  <c r="Z150" i="42" s="1"/>
  <c r="Z149" i="42" s="1"/>
  <c r="V157" i="42"/>
  <c r="V150" i="42" s="1"/>
  <c r="V149" i="42" s="1"/>
  <c r="R157" i="42"/>
  <c r="R150" i="42" s="1"/>
  <c r="R149" i="42" s="1"/>
  <c r="N157" i="42"/>
  <c r="N150" i="42" s="1"/>
  <c r="N149" i="42" s="1"/>
  <c r="CB150" i="42"/>
  <c r="CB149" i="42" s="1"/>
  <c r="BY203" i="42"/>
  <c r="CB203" i="42"/>
  <c r="BX203" i="42"/>
  <c r="K203" i="42"/>
  <c r="CA203" i="42"/>
  <c r="N203" i="42"/>
  <c r="CH166" i="42"/>
  <c r="CH165" i="42" s="1"/>
  <c r="BZ203" i="42"/>
  <c r="M203" i="42"/>
  <c r="CF217" i="42"/>
  <c r="CF216" i="42" s="1"/>
  <c r="CF215" i="42" s="1"/>
  <c r="CH16" i="42"/>
  <c r="CH98" i="42"/>
  <c r="CH203" i="42"/>
  <c r="CH202" i="42" s="1"/>
  <c r="L203" i="42"/>
  <c r="CE203" i="42"/>
  <c r="L217" i="42"/>
  <c r="L216" i="42" s="1"/>
  <c r="L215" i="42" s="1"/>
  <c r="BX217" i="42"/>
  <c r="BX216" i="42" s="1"/>
  <c r="BX215" i="42" s="1"/>
  <c r="CI203" i="42"/>
  <c r="BZ217" i="42"/>
  <c r="BZ216" i="42" s="1"/>
  <c r="BZ215" i="42" s="1"/>
  <c r="CG203" i="42"/>
  <c r="CF203" i="42"/>
  <c r="CD217" i="42"/>
  <c r="CD216" i="42" s="1"/>
  <c r="CD215" i="42" s="1"/>
  <c r="J217" i="42"/>
  <c r="J216" i="42" s="1"/>
  <c r="J215" i="42" s="1"/>
  <c r="BY217" i="42"/>
  <c r="BY216" i="42" s="1"/>
  <c r="BY215" i="42" s="1"/>
  <c r="BY202" i="42" s="1"/>
  <c r="CE217" i="42"/>
  <c r="CE216" i="42" s="1"/>
  <c r="CE215" i="42" s="1"/>
  <c r="BZ202" i="42" l="1"/>
  <c r="K202" i="42"/>
  <c r="CH15" i="42"/>
  <c r="CH14" i="42" s="1"/>
  <c r="CF202" i="42"/>
  <c r="BX202" i="42"/>
  <c r="CE202" i="42"/>
  <c r="L202" i="42"/>
  <c r="CN219" i="42" l="1"/>
  <c r="CM219" i="42"/>
  <c r="CL219" i="42"/>
  <c r="CK219" i="42"/>
  <c r="CJ219" i="42"/>
  <c r="CI219" i="42"/>
  <c r="CI218" i="42" s="1"/>
  <c r="CI217" i="42" s="1"/>
  <c r="CI216" i="42" s="1"/>
  <c r="CI215" i="42" s="1"/>
  <c r="CG218" i="42"/>
  <c r="CG217" i="42" s="1"/>
  <c r="CG216" i="42" s="1"/>
  <c r="CG215" i="42" s="1"/>
  <c r="CG202" i="42" s="1"/>
  <c r="CC219" i="42"/>
  <c r="CC218" i="42" s="1"/>
  <c r="CC217" i="42" s="1"/>
  <c r="CC216" i="42" s="1"/>
  <c r="CC215" i="42" s="1"/>
  <c r="CB219" i="42"/>
  <c r="CB218" i="42" s="1"/>
  <c r="CB217" i="42" s="1"/>
  <c r="CB216" i="42" s="1"/>
  <c r="CB215" i="42" s="1"/>
  <c r="CB202" i="42" s="1"/>
  <c r="CA219" i="42"/>
  <c r="CA218" i="42" s="1"/>
  <c r="CA217" i="42" s="1"/>
  <c r="CA216" i="42" s="1"/>
  <c r="CA215" i="42" s="1"/>
  <c r="CA202" i="42" s="1"/>
  <c r="BW219" i="42"/>
  <c r="BW218" i="42" s="1"/>
  <c r="BW217" i="42" s="1"/>
  <c r="BW216" i="42" s="1"/>
  <c r="BW215" i="42" s="1"/>
  <c r="BV219" i="42"/>
  <c r="BV218" i="42" s="1"/>
  <c r="BV217" i="42" s="1"/>
  <c r="BV216" i="42" s="1"/>
  <c r="BV215" i="42" s="1"/>
  <c r="BU219" i="42"/>
  <c r="BU218" i="42" s="1"/>
  <c r="BU217" i="42" s="1"/>
  <c r="BU216" i="42" s="1"/>
  <c r="BU215" i="42" s="1"/>
  <c r="BT219" i="42"/>
  <c r="BT218" i="42" s="1"/>
  <c r="BT217" i="42" s="1"/>
  <c r="BT216" i="42" s="1"/>
  <c r="BT215" i="42" s="1"/>
  <c r="BS219" i="42"/>
  <c r="BS218" i="42" s="1"/>
  <c r="BS217" i="42" s="1"/>
  <c r="BS216" i="42" s="1"/>
  <c r="BS215" i="42" s="1"/>
  <c r="BR219" i="42"/>
  <c r="BR218" i="42" s="1"/>
  <c r="BR217" i="42" s="1"/>
  <c r="BR216" i="42" s="1"/>
  <c r="BR215" i="42" s="1"/>
  <c r="BQ219" i="42"/>
  <c r="BQ218" i="42" s="1"/>
  <c r="BQ217" i="42" s="1"/>
  <c r="BQ216" i="42" s="1"/>
  <c r="BQ215" i="42" s="1"/>
  <c r="BP219" i="42"/>
  <c r="BP218" i="42" s="1"/>
  <c r="BP217" i="42" s="1"/>
  <c r="BP216" i="42" s="1"/>
  <c r="BP215" i="42" s="1"/>
  <c r="BO219" i="42"/>
  <c r="BO218" i="42" s="1"/>
  <c r="BO217" i="42" s="1"/>
  <c r="BO216" i="42" s="1"/>
  <c r="BO215" i="42" s="1"/>
  <c r="BN219" i="42"/>
  <c r="BN218" i="42" s="1"/>
  <c r="BN217" i="42" s="1"/>
  <c r="BN216" i="42" s="1"/>
  <c r="BN215" i="42" s="1"/>
  <c r="BM219" i="42"/>
  <c r="BM218" i="42" s="1"/>
  <c r="BM217" i="42" s="1"/>
  <c r="BM216" i="42" s="1"/>
  <c r="BM215" i="42" s="1"/>
  <c r="BL219" i="42"/>
  <c r="BL218" i="42" s="1"/>
  <c r="BL217" i="42" s="1"/>
  <c r="BL216" i="42" s="1"/>
  <c r="BL215" i="42" s="1"/>
  <c r="BK219" i="42"/>
  <c r="BK218" i="42" s="1"/>
  <c r="BK217" i="42" s="1"/>
  <c r="BK216" i="42" s="1"/>
  <c r="BK215" i="42" s="1"/>
  <c r="BJ219" i="42"/>
  <c r="BJ218" i="42" s="1"/>
  <c r="BJ217" i="42" s="1"/>
  <c r="BJ216" i="42" s="1"/>
  <c r="BJ215" i="42" s="1"/>
  <c r="BI219" i="42"/>
  <c r="BI218" i="42" s="1"/>
  <c r="BI217" i="42" s="1"/>
  <c r="BI216" i="42" s="1"/>
  <c r="BI215" i="42" s="1"/>
  <c r="BH219" i="42"/>
  <c r="BH218" i="42" s="1"/>
  <c r="BH217" i="42" s="1"/>
  <c r="BH216" i="42" s="1"/>
  <c r="BH215" i="42" s="1"/>
  <c r="BG219" i="42"/>
  <c r="BG218" i="42" s="1"/>
  <c r="BG217" i="42" s="1"/>
  <c r="BG216" i="42" s="1"/>
  <c r="BG215" i="42" s="1"/>
  <c r="BF219" i="42"/>
  <c r="BF218" i="42" s="1"/>
  <c r="BF217" i="42" s="1"/>
  <c r="BF216" i="42" s="1"/>
  <c r="BF215" i="42" s="1"/>
  <c r="BE219" i="42"/>
  <c r="BE218" i="42" s="1"/>
  <c r="BE217" i="42" s="1"/>
  <c r="BE216" i="42" s="1"/>
  <c r="BE215" i="42" s="1"/>
  <c r="BD219" i="42"/>
  <c r="BD218" i="42" s="1"/>
  <c r="BD217" i="42" s="1"/>
  <c r="BD216" i="42" s="1"/>
  <c r="BD215" i="42" s="1"/>
  <c r="BC219" i="42"/>
  <c r="BC218" i="42" s="1"/>
  <c r="BC217" i="42" s="1"/>
  <c r="BC216" i="42" s="1"/>
  <c r="BC215" i="42" s="1"/>
  <c r="BB219" i="42"/>
  <c r="BB218" i="42" s="1"/>
  <c r="BB217" i="42" s="1"/>
  <c r="BB216" i="42" s="1"/>
  <c r="BB215" i="42" s="1"/>
  <c r="BA219" i="42"/>
  <c r="BA218" i="42" s="1"/>
  <c r="BA217" i="42" s="1"/>
  <c r="BA216" i="42" s="1"/>
  <c r="BA215" i="42" s="1"/>
  <c r="AZ219" i="42"/>
  <c r="AZ218" i="42" s="1"/>
  <c r="AZ217" i="42" s="1"/>
  <c r="AZ216" i="42" s="1"/>
  <c r="AZ215" i="42" s="1"/>
  <c r="AY219" i="42"/>
  <c r="AY218" i="42" s="1"/>
  <c r="AY217" i="42" s="1"/>
  <c r="AY216" i="42" s="1"/>
  <c r="AY215" i="42" s="1"/>
  <c r="AX219" i="42"/>
  <c r="AX218" i="42" s="1"/>
  <c r="AX217" i="42" s="1"/>
  <c r="AX216" i="42" s="1"/>
  <c r="AX215" i="42" s="1"/>
  <c r="AW219" i="42"/>
  <c r="AW218" i="42" s="1"/>
  <c r="AW217" i="42" s="1"/>
  <c r="AW216" i="42" s="1"/>
  <c r="AW215" i="42" s="1"/>
  <c r="AV219" i="42"/>
  <c r="AV218" i="42" s="1"/>
  <c r="AV217" i="42" s="1"/>
  <c r="AV216" i="42" s="1"/>
  <c r="AV215" i="42" s="1"/>
  <c r="AU219" i="42"/>
  <c r="AU218" i="42" s="1"/>
  <c r="AU217" i="42" s="1"/>
  <c r="AU216" i="42" s="1"/>
  <c r="AU215" i="42" s="1"/>
  <c r="AT219" i="42"/>
  <c r="AT218" i="42" s="1"/>
  <c r="AT217" i="42" s="1"/>
  <c r="AT216" i="42" s="1"/>
  <c r="AT215" i="42" s="1"/>
  <c r="AS219" i="42"/>
  <c r="AS218" i="42" s="1"/>
  <c r="AS217" i="42" s="1"/>
  <c r="AS216" i="42" s="1"/>
  <c r="AS215" i="42" s="1"/>
  <c r="AR219" i="42"/>
  <c r="AR218" i="42" s="1"/>
  <c r="AR217" i="42" s="1"/>
  <c r="AR216" i="42" s="1"/>
  <c r="AR215" i="42" s="1"/>
  <c r="AQ219" i="42"/>
  <c r="AQ218" i="42" s="1"/>
  <c r="AQ217" i="42" s="1"/>
  <c r="AQ216" i="42" s="1"/>
  <c r="AQ215" i="42" s="1"/>
  <c r="AP219" i="42"/>
  <c r="AP218" i="42" s="1"/>
  <c r="AP217" i="42" s="1"/>
  <c r="AP216" i="42" s="1"/>
  <c r="AP215" i="42" s="1"/>
  <c r="AO219" i="42"/>
  <c r="AO218" i="42" s="1"/>
  <c r="AO217" i="42" s="1"/>
  <c r="AO216" i="42" s="1"/>
  <c r="AO215" i="42" s="1"/>
  <c r="AN219" i="42"/>
  <c r="AN218" i="42" s="1"/>
  <c r="AN217" i="42" s="1"/>
  <c r="AN216" i="42" s="1"/>
  <c r="AN215" i="42" s="1"/>
  <c r="AM219" i="42"/>
  <c r="AM218" i="42" s="1"/>
  <c r="AM217" i="42" s="1"/>
  <c r="AM216" i="42" s="1"/>
  <c r="AM215" i="42" s="1"/>
  <c r="AL219" i="42"/>
  <c r="AL218" i="42" s="1"/>
  <c r="AL217" i="42" s="1"/>
  <c r="AL216" i="42" s="1"/>
  <c r="AL215" i="42" s="1"/>
  <c r="AK219" i="42"/>
  <c r="AK218" i="42" s="1"/>
  <c r="AK217" i="42" s="1"/>
  <c r="AK216" i="42" s="1"/>
  <c r="AK215" i="42" s="1"/>
  <c r="AJ219" i="42"/>
  <c r="AJ218" i="42" s="1"/>
  <c r="AJ217" i="42" s="1"/>
  <c r="AJ216" i="42" s="1"/>
  <c r="AJ215" i="42" s="1"/>
  <c r="AI219" i="42"/>
  <c r="AI218" i="42" s="1"/>
  <c r="AI217" i="42" s="1"/>
  <c r="AI216" i="42" s="1"/>
  <c r="AI215" i="42" s="1"/>
  <c r="AH219" i="42"/>
  <c r="AH218" i="42" s="1"/>
  <c r="AH217" i="42" s="1"/>
  <c r="AH216" i="42" s="1"/>
  <c r="AH215" i="42" s="1"/>
  <c r="AG219" i="42"/>
  <c r="AG218" i="42" s="1"/>
  <c r="AG217" i="42" s="1"/>
  <c r="AG216" i="42" s="1"/>
  <c r="AG215" i="42" s="1"/>
  <c r="AF219" i="42"/>
  <c r="AF218" i="42" s="1"/>
  <c r="AF217" i="42" s="1"/>
  <c r="AF216" i="42" s="1"/>
  <c r="AF215" i="42" s="1"/>
  <c r="AE219" i="42"/>
  <c r="AE218" i="42" s="1"/>
  <c r="AE217" i="42" s="1"/>
  <c r="AE216" i="42" s="1"/>
  <c r="AE215" i="42" s="1"/>
  <c r="AD219" i="42"/>
  <c r="AD218" i="42" s="1"/>
  <c r="AD217" i="42" s="1"/>
  <c r="AD216" i="42" s="1"/>
  <c r="AD215" i="42" s="1"/>
  <c r="AC219" i="42"/>
  <c r="AC218" i="42" s="1"/>
  <c r="AC217" i="42" s="1"/>
  <c r="AC216" i="42" s="1"/>
  <c r="AC215" i="42" s="1"/>
  <c r="AB219" i="42"/>
  <c r="AB218" i="42" s="1"/>
  <c r="AB217" i="42" s="1"/>
  <c r="AB216" i="42" s="1"/>
  <c r="AB215" i="42" s="1"/>
  <c r="AA219" i="42"/>
  <c r="AA218" i="42" s="1"/>
  <c r="AA217" i="42" s="1"/>
  <c r="AA216" i="42" s="1"/>
  <c r="AA215" i="42" s="1"/>
  <c r="Z219" i="42"/>
  <c r="Z218" i="42" s="1"/>
  <c r="Z217" i="42" s="1"/>
  <c r="Z216" i="42" s="1"/>
  <c r="Z215" i="42" s="1"/>
  <c r="Y219" i="42"/>
  <c r="Y218" i="42" s="1"/>
  <c r="Y217" i="42" s="1"/>
  <c r="Y216" i="42" s="1"/>
  <c r="Y215" i="42" s="1"/>
  <c r="X219" i="42"/>
  <c r="X218" i="42" s="1"/>
  <c r="X217" i="42" s="1"/>
  <c r="X216" i="42" s="1"/>
  <c r="X215" i="42" s="1"/>
  <c r="W219" i="42"/>
  <c r="W218" i="42" s="1"/>
  <c r="W217" i="42" s="1"/>
  <c r="W216" i="42" s="1"/>
  <c r="W215" i="42" s="1"/>
  <c r="V219" i="42"/>
  <c r="V218" i="42" s="1"/>
  <c r="V217" i="42" s="1"/>
  <c r="V216" i="42" s="1"/>
  <c r="V215" i="42" s="1"/>
  <c r="U219" i="42"/>
  <c r="U218" i="42" s="1"/>
  <c r="U217" i="42" s="1"/>
  <c r="U216" i="42" s="1"/>
  <c r="U215" i="42" s="1"/>
  <c r="T219" i="42"/>
  <c r="T218" i="42" s="1"/>
  <c r="T217" i="42" s="1"/>
  <c r="T216" i="42" s="1"/>
  <c r="T215" i="42" s="1"/>
  <c r="S219" i="42"/>
  <c r="S218" i="42" s="1"/>
  <c r="S217" i="42" s="1"/>
  <c r="S216" i="42" s="1"/>
  <c r="S215" i="42" s="1"/>
  <c r="R219" i="42"/>
  <c r="R218" i="42" s="1"/>
  <c r="R217" i="42" s="1"/>
  <c r="R216" i="42" s="1"/>
  <c r="R215" i="42" s="1"/>
  <c r="Q219" i="42"/>
  <c r="Q218" i="42" s="1"/>
  <c r="Q217" i="42" s="1"/>
  <c r="Q216" i="42" s="1"/>
  <c r="Q215" i="42" s="1"/>
  <c r="P219" i="42"/>
  <c r="P218" i="42" s="1"/>
  <c r="P217" i="42" s="1"/>
  <c r="P216" i="42" s="1"/>
  <c r="P215" i="42" s="1"/>
  <c r="O219" i="42"/>
  <c r="O218" i="42" s="1"/>
  <c r="O217" i="42" s="1"/>
  <c r="O216" i="42" s="1"/>
  <c r="O215" i="42" s="1"/>
  <c r="N219" i="42"/>
  <c r="N218" i="42" s="1"/>
  <c r="N217" i="42" s="1"/>
  <c r="N216" i="42" s="1"/>
  <c r="N215" i="42" s="1"/>
  <c r="N202" i="42" s="1"/>
  <c r="M219" i="42"/>
  <c r="M218" i="42" s="1"/>
  <c r="M217" i="42" s="1"/>
  <c r="M216" i="42" s="1"/>
  <c r="M215" i="42" s="1"/>
  <c r="M202" i="42" s="1"/>
  <c r="J205" i="42"/>
  <c r="CN206" i="42"/>
  <c r="CM206" i="42"/>
  <c r="CL206" i="42"/>
  <c r="CK206" i="42"/>
  <c r="CJ206" i="42"/>
  <c r="CD206" i="42"/>
  <c r="CD205" i="42" s="1"/>
  <c r="CD204" i="42" s="1"/>
  <c r="CD203" i="42" s="1"/>
  <c r="CD202" i="42" s="1"/>
  <c r="CC206" i="42"/>
  <c r="CC205" i="42" s="1"/>
  <c r="CC204" i="42" s="1"/>
  <c r="CC203" i="42" s="1"/>
  <c r="BW206" i="42"/>
  <c r="BW205" i="42" s="1"/>
  <c r="BW204" i="42" s="1"/>
  <c r="BW203" i="42" s="1"/>
  <c r="BV206" i="42"/>
  <c r="BV205" i="42" s="1"/>
  <c r="BV204" i="42" s="1"/>
  <c r="BV203" i="42" s="1"/>
  <c r="BU206" i="42"/>
  <c r="BU205" i="42" s="1"/>
  <c r="BU204" i="42" s="1"/>
  <c r="BU203" i="42" s="1"/>
  <c r="BU202" i="42" s="1"/>
  <c r="BT206" i="42"/>
  <c r="BT205" i="42" s="1"/>
  <c r="BT204" i="42" s="1"/>
  <c r="BT203" i="42" s="1"/>
  <c r="BT202" i="42" s="1"/>
  <c r="BS206" i="42"/>
  <c r="BS205" i="42" s="1"/>
  <c r="BS204" i="42" s="1"/>
  <c r="BS203" i="42" s="1"/>
  <c r="BR206" i="42"/>
  <c r="BR205" i="42" s="1"/>
  <c r="BR204" i="42" s="1"/>
  <c r="BR203" i="42" s="1"/>
  <c r="BQ206" i="42"/>
  <c r="BQ205" i="42" s="1"/>
  <c r="BQ204" i="42" s="1"/>
  <c r="BQ203" i="42" s="1"/>
  <c r="BQ202" i="42" s="1"/>
  <c r="BP206" i="42"/>
  <c r="BP205" i="42" s="1"/>
  <c r="BP204" i="42" s="1"/>
  <c r="BP203" i="42" s="1"/>
  <c r="BP202" i="42" s="1"/>
  <c r="BO206" i="42"/>
  <c r="BO205" i="42" s="1"/>
  <c r="BO204" i="42" s="1"/>
  <c r="BO203" i="42" s="1"/>
  <c r="BO202" i="42" s="1"/>
  <c r="BN206" i="42"/>
  <c r="BN205" i="42" s="1"/>
  <c r="BN204" i="42" s="1"/>
  <c r="BN203" i="42" s="1"/>
  <c r="BM206" i="42"/>
  <c r="BM205" i="42" s="1"/>
  <c r="BM204" i="42" s="1"/>
  <c r="BM203" i="42" s="1"/>
  <c r="BM202" i="42" s="1"/>
  <c r="BL206" i="42"/>
  <c r="BL205" i="42" s="1"/>
  <c r="BL204" i="42" s="1"/>
  <c r="BL203" i="42" s="1"/>
  <c r="BL202" i="42" s="1"/>
  <c r="BK206" i="42"/>
  <c r="BK205" i="42" s="1"/>
  <c r="BK204" i="42" s="1"/>
  <c r="BK203" i="42" s="1"/>
  <c r="BK202" i="42" s="1"/>
  <c r="BJ206" i="42"/>
  <c r="BJ205" i="42" s="1"/>
  <c r="BJ204" i="42" s="1"/>
  <c r="BJ203" i="42" s="1"/>
  <c r="BI206" i="42"/>
  <c r="BI205" i="42" s="1"/>
  <c r="BI204" i="42" s="1"/>
  <c r="BI203" i="42" s="1"/>
  <c r="BI202" i="42" s="1"/>
  <c r="BH206" i="42"/>
  <c r="BH205" i="42" s="1"/>
  <c r="BH204" i="42" s="1"/>
  <c r="BH203" i="42" s="1"/>
  <c r="BH202" i="42" s="1"/>
  <c r="BG206" i="42"/>
  <c r="BG205" i="42" s="1"/>
  <c r="BG204" i="42" s="1"/>
  <c r="BG203" i="42" s="1"/>
  <c r="BG202" i="42" s="1"/>
  <c r="BF206" i="42"/>
  <c r="BF205" i="42" s="1"/>
  <c r="BF204" i="42" s="1"/>
  <c r="BF203" i="42" s="1"/>
  <c r="BE206" i="42"/>
  <c r="BE205" i="42" s="1"/>
  <c r="BE204" i="42" s="1"/>
  <c r="BE203" i="42" s="1"/>
  <c r="BE202" i="42" s="1"/>
  <c r="BD206" i="42"/>
  <c r="BD205" i="42" s="1"/>
  <c r="BD204" i="42" s="1"/>
  <c r="BD203" i="42" s="1"/>
  <c r="BD202" i="42" s="1"/>
  <c r="BC206" i="42"/>
  <c r="BC205" i="42" s="1"/>
  <c r="BC204" i="42" s="1"/>
  <c r="BC203" i="42" s="1"/>
  <c r="BC202" i="42" s="1"/>
  <c r="BB206" i="42"/>
  <c r="BB205" i="42" s="1"/>
  <c r="BB204" i="42" s="1"/>
  <c r="BB203" i="42" s="1"/>
  <c r="BA206" i="42"/>
  <c r="BA205" i="42" s="1"/>
  <c r="BA204" i="42" s="1"/>
  <c r="BA203" i="42" s="1"/>
  <c r="BA202" i="42" s="1"/>
  <c r="AZ206" i="42"/>
  <c r="AZ205" i="42" s="1"/>
  <c r="AZ204" i="42" s="1"/>
  <c r="AZ203" i="42" s="1"/>
  <c r="AZ202" i="42" s="1"/>
  <c r="AY206" i="42"/>
  <c r="AY205" i="42" s="1"/>
  <c r="AY204" i="42" s="1"/>
  <c r="AY203" i="42" s="1"/>
  <c r="AY202" i="42" s="1"/>
  <c r="AX206" i="42"/>
  <c r="AX205" i="42" s="1"/>
  <c r="AX204" i="42" s="1"/>
  <c r="AX203" i="42" s="1"/>
  <c r="AW206" i="42"/>
  <c r="AW205" i="42" s="1"/>
  <c r="AW204" i="42" s="1"/>
  <c r="AW203" i="42" s="1"/>
  <c r="AW202" i="42" s="1"/>
  <c r="AV206" i="42"/>
  <c r="AV205" i="42" s="1"/>
  <c r="AV204" i="42" s="1"/>
  <c r="AV203" i="42" s="1"/>
  <c r="AV202" i="42" s="1"/>
  <c r="AU206" i="42"/>
  <c r="AU205" i="42" s="1"/>
  <c r="AU204" i="42" s="1"/>
  <c r="AU203" i="42" s="1"/>
  <c r="AU202" i="42" s="1"/>
  <c r="AT206" i="42"/>
  <c r="AT205" i="42" s="1"/>
  <c r="AT204" i="42" s="1"/>
  <c r="AT203" i="42" s="1"/>
  <c r="AS206" i="42"/>
  <c r="AS205" i="42" s="1"/>
  <c r="AS204" i="42" s="1"/>
  <c r="AS203" i="42" s="1"/>
  <c r="AS202" i="42" s="1"/>
  <c r="AR206" i="42"/>
  <c r="AR205" i="42" s="1"/>
  <c r="AR204" i="42" s="1"/>
  <c r="AR203" i="42" s="1"/>
  <c r="AR202" i="42" s="1"/>
  <c r="AQ206" i="42"/>
  <c r="AQ205" i="42" s="1"/>
  <c r="AQ204" i="42" s="1"/>
  <c r="AQ203" i="42" s="1"/>
  <c r="AQ202" i="42" s="1"/>
  <c r="AP206" i="42"/>
  <c r="AP205" i="42" s="1"/>
  <c r="AP204" i="42" s="1"/>
  <c r="AP203" i="42" s="1"/>
  <c r="AO206" i="42"/>
  <c r="AO205" i="42" s="1"/>
  <c r="AO204" i="42" s="1"/>
  <c r="AO203" i="42" s="1"/>
  <c r="AO202" i="42" s="1"/>
  <c r="AN206" i="42"/>
  <c r="AN205" i="42" s="1"/>
  <c r="AN204" i="42" s="1"/>
  <c r="AN203" i="42" s="1"/>
  <c r="AN202" i="42" s="1"/>
  <c r="AM206" i="42"/>
  <c r="AM205" i="42" s="1"/>
  <c r="AM204" i="42" s="1"/>
  <c r="AM203" i="42" s="1"/>
  <c r="AM202" i="42" s="1"/>
  <c r="AL206" i="42"/>
  <c r="AL205" i="42" s="1"/>
  <c r="AL204" i="42" s="1"/>
  <c r="AL203" i="42" s="1"/>
  <c r="AK206" i="42"/>
  <c r="AK205" i="42" s="1"/>
  <c r="AK204" i="42" s="1"/>
  <c r="AK203" i="42" s="1"/>
  <c r="AK202" i="42" s="1"/>
  <c r="AJ206" i="42"/>
  <c r="AJ205" i="42" s="1"/>
  <c r="AJ204" i="42" s="1"/>
  <c r="AJ203" i="42" s="1"/>
  <c r="AJ202" i="42" s="1"/>
  <c r="AI206" i="42"/>
  <c r="AI205" i="42" s="1"/>
  <c r="AI204" i="42" s="1"/>
  <c r="AI203" i="42" s="1"/>
  <c r="AI202" i="42" s="1"/>
  <c r="AH206" i="42"/>
  <c r="AH205" i="42" s="1"/>
  <c r="AH204" i="42" s="1"/>
  <c r="AH203" i="42" s="1"/>
  <c r="AG206" i="42"/>
  <c r="AG205" i="42" s="1"/>
  <c r="AG204" i="42" s="1"/>
  <c r="AG203" i="42" s="1"/>
  <c r="AG202" i="42" s="1"/>
  <c r="AF206" i="42"/>
  <c r="AF205" i="42" s="1"/>
  <c r="AF204" i="42" s="1"/>
  <c r="AF203" i="42" s="1"/>
  <c r="AF202" i="42" s="1"/>
  <c r="AE206" i="42"/>
  <c r="AE205" i="42" s="1"/>
  <c r="AE204" i="42" s="1"/>
  <c r="AE203" i="42" s="1"/>
  <c r="AE202" i="42" s="1"/>
  <c r="AD206" i="42"/>
  <c r="AD205" i="42" s="1"/>
  <c r="AD204" i="42" s="1"/>
  <c r="AD203" i="42" s="1"/>
  <c r="AC206" i="42"/>
  <c r="AC205" i="42" s="1"/>
  <c r="AC204" i="42" s="1"/>
  <c r="AC203" i="42" s="1"/>
  <c r="AC202" i="42" s="1"/>
  <c r="AB206" i="42"/>
  <c r="AB205" i="42" s="1"/>
  <c r="AB204" i="42" s="1"/>
  <c r="AB203" i="42" s="1"/>
  <c r="AB202" i="42" s="1"/>
  <c r="AA206" i="42"/>
  <c r="AA205" i="42" s="1"/>
  <c r="AA204" i="42" s="1"/>
  <c r="AA203" i="42" s="1"/>
  <c r="AA202" i="42" s="1"/>
  <c r="Z206" i="42"/>
  <c r="Z205" i="42" s="1"/>
  <c r="Z204" i="42" s="1"/>
  <c r="Z203" i="42" s="1"/>
  <c r="Y206" i="42"/>
  <c r="Y205" i="42" s="1"/>
  <c r="Y204" i="42" s="1"/>
  <c r="Y203" i="42" s="1"/>
  <c r="Y202" i="42" s="1"/>
  <c r="X206" i="42"/>
  <c r="X205" i="42" s="1"/>
  <c r="X204" i="42" s="1"/>
  <c r="X203" i="42" s="1"/>
  <c r="X202" i="42" s="1"/>
  <c r="W206" i="42"/>
  <c r="W205" i="42" s="1"/>
  <c r="W204" i="42" s="1"/>
  <c r="W203" i="42" s="1"/>
  <c r="W202" i="42" s="1"/>
  <c r="V206" i="42"/>
  <c r="V205" i="42" s="1"/>
  <c r="V204" i="42" s="1"/>
  <c r="V203" i="42" s="1"/>
  <c r="U206" i="42"/>
  <c r="U205" i="42" s="1"/>
  <c r="U204" i="42" s="1"/>
  <c r="U203" i="42" s="1"/>
  <c r="U202" i="42" s="1"/>
  <c r="T206" i="42"/>
  <c r="T205" i="42" s="1"/>
  <c r="T204" i="42" s="1"/>
  <c r="T203" i="42" s="1"/>
  <c r="T202" i="42" s="1"/>
  <c r="S206" i="42"/>
  <c r="S205" i="42" s="1"/>
  <c r="S204" i="42" s="1"/>
  <c r="S203" i="42" s="1"/>
  <c r="S202" i="42" s="1"/>
  <c r="R206" i="42"/>
  <c r="R205" i="42" s="1"/>
  <c r="R204" i="42" s="1"/>
  <c r="R203" i="42" s="1"/>
  <c r="Q206" i="42"/>
  <c r="Q205" i="42" s="1"/>
  <c r="Q204" i="42" s="1"/>
  <c r="Q203" i="42" s="1"/>
  <c r="Q202" i="42" s="1"/>
  <c r="P206" i="42"/>
  <c r="P205" i="42" s="1"/>
  <c r="P204" i="42" s="1"/>
  <c r="P203" i="42" s="1"/>
  <c r="P202" i="42" s="1"/>
  <c r="O206" i="42"/>
  <c r="O205" i="42" s="1"/>
  <c r="O204" i="42" s="1"/>
  <c r="O203" i="42" s="1"/>
  <c r="O202" i="42" s="1"/>
  <c r="J204" i="42"/>
  <c r="J203" i="42" s="1"/>
  <c r="J202" i="42" s="1"/>
  <c r="CN202" i="42"/>
  <c r="CM202" i="42"/>
  <c r="CL202" i="42"/>
  <c r="CK202" i="42"/>
  <c r="CJ202" i="42"/>
  <c r="CI202" i="42"/>
  <c r="E150" i="42"/>
  <c r="K200" i="42"/>
  <c r="L200" i="42"/>
  <c r="M200" i="42"/>
  <c r="N200" i="42"/>
  <c r="O200" i="42"/>
  <c r="P200" i="42"/>
  <c r="Q200" i="42"/>
  <c r="R200" i="42"/>
  <c r="S200" i="42"/>
  <c r="T200" i="42"/>
  <c r="U200" i="42"/>
  <c r="V200" i="42"/>
  <c r="W200" i="42"/>
  <c r="X200" i="42"/>
  <c r="Y200" i="42"/>
  <c r="Z200" i="42"/>
  <c r="AA200" i="42"/>
  <c r="AB200" i="42"/>
  <c r="AC200" i="42"/>
  <c r="AD200" i="42"/>
  <c r="AE200" i="42"/>
  <c r="AF200" i="42"/>
  <c r="AG200" i="42"/>
  <c r="AH200" i="42"/>
  <c r="AI200" i="42"/>
  <c r="AJ200" i="42"/>
  <c r="AK200" i="42"/>
  <c r="AL200" i="42"/>
  <c r="AM200" i="42"/>
  <c r="AN200" i="42"/>
  <c r="AO200" i="42"/>
  <c r="AP200" i="42"/>
  <c r="AQ200" i="42"/>
  <c r="AR200" i="42"/>
  <c r="AS200" i="42"/>
  <c r="AT200" i="42"/>
  <c r="AU200" i="42"/>
  <c r="AV200" i="42"/>
  <c r="AW200" i="42"/>
  <c r="AX200" i="42"/>
  <c r="AY200" i="42"/>
  <c r="AZ200" i="42"/>
  <c r="BA200" i="42"/>
  <c r="BB200" i="42"/>
  <c r="BC200" i="42"/>
  <c r="BD200" i="42"/>
  <c r="BE200" i="42"/>
  <c r="BF200" i="42"/>
  <c r="BG200" i="42"/>
  <c r="BH200" i="42"/>
  <c r="BI200" i="42"/>
  <c r="BJ200" i="42"/>
  <c r="BK200" i="42"/>
  <c r="BL200" i="42"/>
  <c r="BM200" i="42"/>
  <c r="BN200" i="42"/>
  <c r="BO200" i="42"/>
  <c r="BP200" i="42"/>
  <c r="BQ200" i="42"/>
  <c r="BR200" i="42"/>
  <c r="BS200" i="42"/>
  <c r="BT200" i="42"/>
  <c r="BU200" i="42"/>
  <c r="BV200" i="42"/>
  <c r="BW200" i="42"/>
  <c r="BX200" i="42"/>
  <c r="BY200" i="42"/>
  <c r="BZ200" i="42"/>
  <c r="CA200" i="42"/>
  <c r="CB200" i="42"/>
  <c r="CC200" i="42"/>
  <c r="CD200" i="42"/>
  <c r="CE200" i="42"/>
  <c r="CF200" i="42"/>
  <c r="CG200" i="42"/>
  <c r="CI200" i="42"/>
  <c r="CJ200" i="42"/>
  <c r="CK200" i="42"/>
  <c r="CL200" i="42"/>
  <c r="CM200" i="42"/>
  <c r="CN200" i="42"/>
  <c r="J200" i="42"/>
  <c r="CJ186" i="42"/>
  <c r="CK186" i="42"/>
  <c r="CL186" i="42"/>
  <c r="CM186" i="42"/>
  <c r="CN186" i="42"/>
  <c r="K197" i="42"/>
  <c r="K196" i="42" s="1"/>
  <c r="L197" i="42"/>
  <c r="L196" i="42" s="1"/>
  <c r="M197" i="42"/>
  <c r="M196" i="42" s="1"/>
  <c r="N197" i="42"/>
  <c r="N196" i="42" s="1"/>
  <c r="O197" i="42"/>
  <c r="O196" i="42" s="1"/>
  <c r="P197" i="42"/>
  <c r="P196" i="42" s="1"/>
  <c r="Q197" i="42"/>
  <c r="Q196" i="42" s="1"/>
  <c r="R197" i="42"/>
  <c r="R196" i="42" s="1"/>
  <c r="S197" i="42"/>
  <c r="S196" i="42" s="1"/>
  <c r="T197" i="42"/>
  <c r="T196" i="42" s="1"/>
  <c r="U197" i="42"/>
  <c r="U196" i="42" s="1"/>
  <c r="V197" i="42"/>
  <c r="V196" i="42" s="1"/>
  <c r="W197" i="42"/>
  <c r="W196" i="42" s="1"/>
  <c r="X197" i="42"/>
  <c r="X196" i="42" s="1"/>
  <c r="Y197" i="42"/>
  <c r="Y196" i="42" s="1"/>
  <c r="Z197" i="42"/>
  <c r="Z196" i="42" s="1"/>
  <c r="AA197" i="42"/>
  <c r="AA196" i="42" s="1"/>
  <c r="AB197" i="42"/>
  <c r="AB196" i="42" s="1"/>
  <c r="AC197" i="42"/>
  <c r="AC196" i="42" s="1"/>
  <c r="AD197" i="42"/>
  <c r="AD196" i="42" s="1"/>
  <c r="AE197" i="42"/>
  <c r="AE196" i="42" s="1"/>
  <c r="AF197" i="42"/>
  <c r="AF196" i="42" s="1"/>
  <c r="AG197" i="42"/>
  <c r="AG196" i="42" s="1"/>
  <c r="AH197" i="42"/>
  <c r="AH196" i="42" s="1"/>
  <c r="AI197" i="42"/>
  <c r="AI196" i="42" s="1"/>
  <c r="AJ197" i="42"/>
  <c r="AJ196" i="42" s="1"/>
  <c r="AK197" i="42"/>
  <c r="AK196" i="42" s="1"/>
  <c r="AL197" i="42"/>
  <c r="AL196" i="42" s="1"/>
  <c r="AM197" i="42"/>
  <c r="AM196" i="42" s="1"/>
  <c r="AN197" i="42"/>
  <c r="AN196" i="42" s="1"/>
  <c r="AO197" i="42"/>
  <c r="AO196" i="42" s="1"/>
  <c r="AP197" i="42"/>
  <c r="AP196" i="42" s="1"/>
  <c r="AQ197" i="42"/>
  <c r="AQ196" i="42" s="1"/>
  <c r="AR197" i="42"/>
  <c r="AR196" i="42" s="1"/>
  <c r="AS197" i="42"/>
  <c r="AS196" i="42" s="1"/>
  <c r="AT197" i="42"/>
  <c r="AT196" i="42" s="1"/>
  <c r="AU197" i="42"/>
  <c r="AU196" i="42" s="1"/>
  <c r="AV197" i="42"/>
  <c r="AV196" i="42" s="1"/>
  <c r="AW197" i="42"/>
  <c r="AW196" i="42" s="1"/>
  <c r="AX197" i="42"/>
  <c r="AX196" i="42" s="1"/>
  <c r="AY197" i="42"/>
  <c r="AY196" i="42" s="1"/>
  <c r="AZ197" i="42"/>
  <c r="AZ196" i="42" s="1"/>
  <c r="BA197" i="42"/>
  <c r="BA196" i="42" s="1"/>
  <c r="BB197" i="42"/>
  <c r="BB196" i="42" s="1"/>
  <c r="BC197" i="42"/>
  <c r="BC196" i="42" s="1"/>
  <c r="BD197" i="42"/>
  <c r="BD196" i="42" s="1"/>
  <c r="BE197" i="42"/>
  <c r="BE196" i="42" s="1"/>
  <c r="BF197" i="42"/>
  <c r="BF196" i="42" s="1"/>
  <c r="BG197" i="42"/>
  <c r="BG196" i="42" s="1"/>
  <c r="BH197" i="42"/>
  <c r="BH196" i="42" s="1"/>
  <c r="BI197" i="42"/>
  <c r="BI196" i="42" s="1"/>
  <c r="BJ197" i="42"/>
  <c r="BJ196" i="42" s="1"/>
  <c r="BK197" i="42"/>
  <c r="BK196" i="42" s="1"/>
  <c r="BL197" i="42"/>
  <c r="BL196" i="42" s="1"/>
  <c r="BM197" i="42"/>
  <c r="BM196" i="42" s="1"/>
  <c r="BN197" i="42"/>
  <c r="BN196" i="42" s="1"/>
  <c r="BO197" i="42"/>
  <c r="BO196" i="42" s="1"/>
  <c r="BP197" i="42"/>
  <c r="BP196" i="42" s="1"/>
  <c r="BQ197" i="42"/>
  <c r="BQ196" i="42" s="1"/>
  <c r="BR197" i="42"/>
  <c r="BR196" i="42" s="1"/>
  <c r="BS197" i="42"/>
  <c r="BS196" i="42" s="1"/>
  <c r="BT197" i="42"/>
  <c r="BT196" i="42" s="1"/>
  <c r="BU197" i="42"/>
  <c r="BU196" i="42" s="1"/>
  <c r="BV197" i="42"/>
  <c r="BV196" i="42" s="1"/>
  <c r="BW197" i="42"/>
  <c r="BW196" i="42" s="1"/>
  <c r="BX197" i="42"/>
  <c r="BX196" i="42" s="1"/>
  <c r="BY197" i="42"/>
  <c r="BY196" i="42" s="1"/>
  <c r="BZ197" i="42"/>
  <c r="BZ196" i="42" s="1"/>
  <c r="CA197" i="42"/>
  <c r="CA196" i="42" s="1"/>
  <c r="CB197" i="42"/>
  <c r="CB196" i="42" s="1"/>
  <c r="CC197" i="42"/>
  <c r="CC196" i="42" s="1"/>
  <c r="CD197" i="42"/>
  <c r="CD196" i="42" s="1"/>
  <c r="CE197" i="42"/>
  <c r="CE196" i="42" s="1"/>
  <c r="CF197" i="42"/>
  <c r="CF196" i="42" s="1"/>
  <c r="CG197" i="42"/>
  <c r="CG196" i="42" s="1"/>
  <c r="CI197" i="42"/>
  <c r="CI196" i="42" s="1"/>
  <c r="J197" i="42"/>
  <c r="J196" i="42" s="1"/>
  <c r="K191" i="42"/>
  <c r="K190" i="42" s="1"/>
  <c r="L191" i="42"/>
  <c r="L190" i="42" s="1"/>
  <c r="M191" i="42"/>
  <c r="M190" i="42" s="1"/>
  <c r="N191" i="42"/>
  <c r="N190" i="42" s="1"/>
  <c r="O191" i="42"/>
  <c r="O190" i="42" s="1"/>
  <c r="P191" i="42"/>
  <c r="P190" i="42" s="1"/>
  <c r="Q191" i="42"/>
  <c r="Q190" i="42" s="1"/>
  <c r="R191" i="42"/>
  <c r="R190" i="42" s="1"/>
  <c r="S191" i="42"/>
  <c r="S190" i="42" s="1"/>
  <c r="T191" i="42"/>
  <c r="T190" i="42" s="1"/>
  <c r="U191" i="42"/>
  <c r="U190" i="42" s="1"/>
  <c r="V191" i="42"/>
  <c r="V190" i="42" s="1"/>
  <c r="W191" i="42"/>
  <c r="W190" i="42" s="1"/>
  <c r="X191" i="42"/>
  <c r="X190" i="42" s="1"/>
  <c r="Y191" i="42"/>
  <c r="Y190" i="42" s="1"/>
  <c r="Z191" i="42"/>
  <c r="Z190" i="42" s="1"/>
  <c r="AA191" i="42"/>
  <c r="AA190" i="42" s="1"/>
  <c r="AB191" i="42"/>
  <c r="AB190" i="42" s="1"/>
  <c r="AC191" i="42"/>
  <c r="AC190" i="42" s="1"/>
  <c r="AD191" i="42"/>
  <c r="AD190" i="42" s="1"/>
  <c r="AE191" i="42"/>
  <c r="AE190" i="42" s="1"/>
  <c r="AF191" i="42"/>
  <c r="AF190" i="42" s="1"/>
  <c r="AG191" i="42"/>
  <c r="AG190" i="42" s="1"/>
  <c r="AH191" i="42"/>
  <c r="AH190" i="42" s="1"/>
  <c r="AI191" i="42"/>
  <c r="AI190" i="42" s="1"/>
  <c r="AJ191" i="42"/>
  <c r="AJ190" i="42" s="1"/>
  <c r="AK191" i="42"/>
  <c r="AK190" i="42" s="1"/>
  <c r="AL191" i="42"/>
  <c r="AL190" i="42" s="1"/>
  <c r="AM191" i="42"/>
  <c r="AM190" i="42" s="1"/>
  <c r="AN191" i="42"/>
  <c r="AN190" i="42" s="1"/>
  <c r="AO191" i="42"/>
  <c r="AO190" i="42" s="1"/>
  <c r="AP191" i="42"/>
  <c r="AP190" i="42" s="1"/>
  <c r="AQ191" i="42"/>
  <c r="AQ190" i="42" s="1"/>
  <c r="AR191" i="42"/>
  <c r="AR190" i="42" s="1"/>
  <c r="AS191" i="42"/>
  <c r="AS190" i="42" s="1"/>
  <c r="AT191" i="42"/>
  <c r="AT190" i="42" s="1"/>
  <c r="AU191" i="42"/>
  <c r="AU190" i="42" s="1"/>
  <c r="AV191" i="42"/>
  <c r="AV190" i="42" s="1"/>
  <c r="AW191" i="42"/>
  <c r="AW190" i="42" s="1"/>
  <c r="AX191" i="42"/>
  <c r="AX190" i="42" s="1"/>
  <c r="AY191" i="42"/>
  <c r="AY190" i="42" s="1"/>
  <c r="AZ191" i="42"/>
  <c r="AZ190" i="42" s="1"/>
  <c r="BA191" i="42"/>
  <c r="BA190" i="42" s="1"/>
  <c r="BB191" i="42"/>
  <c r="BB190" i="42" s="1"/>
  <c r="BC191" i="42"/>
  <c r="BC190" i="42" s="1"/>
  <c r="BD191" i="42"/>
  <c r="BD190" i="42" s="1"/>
  <c r="BE191" i="42"/>
  <c r="BE190" i="42" s="1"/>
  <c r="BF191" i="42"/>
  <c r="BF190" i="42" s="1"/>
  <c r="BG191" i="42"/>
  <c r="BG190" i="42" s="1"/>
  <c r="BH191" i="42"/>
  <c r="BH190" i="42" s="1"/>
  <c r="BI191" i="42"/>
  <c r="BI190" i="42" s="1"/>
  <c r="BJ191" i="42"/>
  <c r="BJ190" i="42" s="1"/>
  <c r="BK191" i="42"/>
  <c r="BK190" i="42" s="1"/>
  <c r="BL191" i="42"/>
  <c r="BL190" i="42" s="1"/>
  <c r="BM191" i="42"/>
  <c r="BM190" i="42" s="1"/>
  <c r="BN191" i="42"/>
  <c r="BN190" i="42" s="1"/>
  <c r="BO191" i="42"/>
  <c r="BO190" i="42" s="1"/>
  <c r="BP191" i="42"/>
  <c r="BP190" i="42" s="1"/>
  <c r="BQ191" i="42"/>
  <c r="BQ190" i="42" s="1"/>
  <c r="BR191" i="42"/>
  <c r="BR190" i="42" s="1"/>
  <c r="BS191" i="42"/>
  <c r="BS190" i="42" s="1"/>
  <c r="BT191" i="42"/>
  <c r="BT190" i="42" s="1"/>
  <c r="BU191" i="42"/>
  <c r="BU190" i="42" s="1"/>
  <c r="BV191" i="42"/>
  <c r="BV190" i="42" s="1"/>
  <c r="BW191" i="42"/>
  <c r="BW190" i="42" s="1"/>
  <c r="BX191" i="42"/>
  <c r="BX190" i="42" s="1"/>
  <c r="BY191" i="42"/>
  <c r="BY190" i="42" s="1"/>
  <c r="BZ191" i="42"/>
  <c r="BZ190" i="42" s="1"/>
  <c r="CA191" i="42"/>
  <c r="CA190" i="42" s="1"/>
  <c r="CB191" i="42"/>
  <c r="CB190" i="42" s="1"/>
  <c r="CC191" i="42"/>
  <c r="CC190" i="42" s="1"/>
  <c r="CD191" i="42"/>
  <c r="CD190" i="42" s="1"/>
  <c r="CE191" i="42"/>
  <c r="CE190" i="42" s="1"/>
  <c r="CF191" i="42"/>
  <c r="CF190" i="42" s="1"/>
  <c r="CG191" i="42"/>
  <c r="CG190" i="42" s="1"/>
  <c r="CI191" i="42"/>
  <c r="CI190" i="42" s="1"/>
  <c r="J191" i="42"/>
  <c r="J190" i="42" s="1"/>
  <c r="K188" i="42"/>
  <c r="K187" i="42" s="1"/>
  <c r="L188" i="42"/>
  <c r="L187" i="42" s="1"/>
  <c r="M188" i="42"/>
  <c r="M187" i="42" s="1"/>
  <c r="N188" i="42"/>
  <c r="N187" i="42" s="1"/>
  <c r="O188" i="42"/>
  <c r="O187" i="42" s="1"/>
  <c r="P188" i="42"/>
  <c r="P187" i="42" s="1"/>
  <c r="Q188" i="42"/>
  <c r="Q187" i="42" s="1"/>
  <c r="R188" i="42"/>
  <c r="R187" i="42" s="1"/>
  <c r="S188" i="42"/>
  <c r="S187" i="42" s="1"/>
  <c r="T188" i="42"/>
  <c r="T187" i="42" s="1"/>
  <c r="U188" i="42"/>
  <c r="U187" i="42" s="1"/>
  <c r="V188" i="42"/>
  <c r="V187" i="42" s="1"/>
  <c r="W188" i="42"/>
  <c r="W187" i="42" s="1"/>
  <c r="X188" i="42"/>
  <c r="X187" i="42" s="1"/>
  <c r="Y188" i="42"/>
  <c r="Y187" i="42" s="1"/>
  <c r="Z188" i="42"/>
  <c r="Z187" i="42" s="1"/>
  <c r="AA188" i="42"/>
  <c r="AA187" i="42" s="1"/>
  <c r="AB188" i="42"/>
  <c r="AB187" i="42" s="1"/>
  <c r="AC188" i="42"/>
  <c r="AC187" i="42" s="1"/>
  <c r="AD188" i="42"/>
  <c r="AD187" i="42" s="1"/>
  <c r="AE188" i="42"/>
  <c r="AE187" i="42" s="1"/>
  <c r="AF188" i="42"/>
  <c r="AF187" i="42" s="1"/>
  <c r="AG188" i="42"/>
  <c r="AG187" i="42" s="1"/>
  <c r="AH188" i="42"/>
  <c r="AH187" i="42" s="1"/>
  <c r="AI188" i="42"/>
  <c r="AI187" i="42" s="1"/>
  <c r="AJ188" i="42"/>
  <c r="AJ187" i="42" s="1"/>
  <c r="AK188" i="42"/>
  <c r="AK187" i="42" s="1"/>
  <c r="AL188" i="42"/>
  <c r="AL187" i="42" s="1"/>
  <c r="AM188" i="42"/>
  <c r="AM187" i="42" s="1"/>
  <c r="AN188" i="42"/>
  <c r="AN187" i="42" s="1"/>
  <c r="AO188" i="42"/>
  <c r="AO187" i="42" s="1"/>
  <c r="AP188" i="42"/>
  <c r="AP187" i="42" s="1"/>
  <c r="AQ188" i="42"/>
  <c r="AQ187" i="42" s="1"/>
  <c r="AR188" i="42"/>
  <c r="AR187" i="42" s="1"/>
  <c r="AS188" i="42"/>
  <c r="AS187" i="42" s="1"/>
  <c r="AT188" i="42"/>
  <c r="AT187" i="42" s="1"/>
  <c r="AU188" i="42"/>
  <c r="AU187" i="42" s="1"/>
  <c r="AV188" i="42"/>
  <c r="AV187" i="42" s="1"/>
  <c r="AW188" i="42"/>
  <c r="AW187" i="42" s="1"/>
  <c r="AX188" i="42"/>
  <c r="AX187" i="42" s="1"/>
  <c r="AY188" i="42"/>
  <c r="AY187" i="42" s="1"/>
  <c r="AZ188" i="42"/>
  <c r="AZ187" i="42" s="1"/>
  <c r="BA188" i="42"/>
  <c r="BA187" i="42" s="1"/>
  <c r="BB188" i="42"/>
  <c r="BB187" i="42" s="1"/>
  <c r="BC188" i="42"/>
  <c r="BC187" i="42" s="1"/>
  <c r="BD188" i="42"/>
  <c r="BD187" i="42" s="1"/>
  <c r="BE188" i="42"/>
  <c r="BE187" i="42" s="1"/>
  <c r="BF188" i="42"/>
  <c r="BF187" i="42" s="1"/>
  <c r="BG188" i="42"/>
  <c r="BG187" i="42" s="1"/>
  <c r="BH188" i="42"/>
  <c r="BH187" i="42" s="1"/>
  <c r="BI188" i="42"/>
  <c r="BI187" i="42" s="1"/>
  <c r="BJ188" i="42"/>
  <c r="BJ187" i="42" s="1"/>
  <c r="BK188" i="42"/>
  <c r="BK187" i="42" s="1"/>
  <c r="BL188" i="42"/>
  <c r="BL187" i="42" s="1"/>
  <c r="BM188" i="42"/>
  <c r="BM187" i="42" s="1"/>
  <c r="BN188" i="42"/>
  <c r="BN187" i="42" s="1"/>
  <c r="BO188" i="42"/>
  <c r="BO187" i="42" s="1"/>
  <c r="BP188" i="42"/>
  <c r="BP187" i="42" s="1"/>
  <c r="BQ188" i="42"/>
  <c r="BQ187" i="42" s="1"/>
  <c r="BR188" i="42"/>
  <c r="BR187" i="42" s="1"/>
  <c r="BS188" i="42"/>
  <c r="BS187" i="42" s="1"/>
  <c r="BT188" i="42"/>
  <c r="BT187" i="42" s="1"/>
  <c r="BU188" i="42"/>
  <c r="BU187" i="42" s="1"/>
  <c r="BV188" i="42"/>
  <c r="BV187" i="42" s="1"/>
  <c r="BW188" i="42"/>
  <c r="BW187" i="42" s="1"/>
  <c r="BX188" i="42"/>
  <c r="BX187" i="42" s="1"/>
  <c r="BY188" i="42"/>
  <c r="BY187" i="42" s="1"/>
  <c r="BZ188" i="42"/>
  <c r="BZ187" i="42" s="1"/>
  <c r="CA188" i="42"/>
  <c r="CA187" i="42" s="1"/>
  <c r="CB188" i="42"/>
  <c r="CB187" i="42" s="1"/>
  <c r="CC188" i="42"/>
  <c r="CC187" i="42" s="1"/>
  <c r="CD188" i="42"/>
  <c r="CD187" i="42" s="1"/>
  <c r="CE188" i="42"/>
  <c r="CE187" i="42" s="1"/>
  <c r="CF188" i="42"/>
  <c r="CF187" i="42" s="1"/>
  <c r="CG188" i="42"/>
  <c r="CG187" i="42" s="1"/>
  <c r="CI188" i="42"/>
  <c r="CI187" i="42" s="1"/>
  <c r="J188" i="42"/>
  <c r="J187" i="42" s="1"/>
  <c r="CB184" i="42"/>
  <c r="CB183" i="42" s="1"/>
  <c r="CC184" i="42"/>
  <c r="CC183" i="42" s="1"/>
  <c r="CD184" i="42"/>
  <c r="CD183" i="42" s="1"/>
  <c r="CE184" i="42"/>
  <c r="CE183" i="42" s="1"/>
  <c r="CF184" i="42"/>
  <c r="CF183" i="42" s="1"/>
  <c r="CG184" i="42"/>
  <c r="CG183" i="42" s="1"/>
  <c r="CI184" i="42"/>
  <c r="CI183" i="42" s="1"/>
  <c r="K184" i="42"/>
  <c r="K183" i="42" s="1"/>
  <c r="L184" i="42"/>
  <c r="L183" i="42" s="1"/>
  <c r="M184" i="42"/>
  <c r="M183" i="42" s="1"/>
  <c r="N184" i="42"/>
  <c r="N183" i="42" s="1"/>
  <c r="O184" i="42"/>
  <c r="O183" i="42" s="1"/>
  <c r="P184" i="42"/>
  <c r="P183" i="42" s="1"/>
  <c r="Q184" i="42"/>
  <c r="Q183" i="42" s="1"/>
  <c r="R184" i="42"/>
  <c r="R183" i="42" s="1"/>
  <c r="S184" i="42"/>
  <c r="S183" i="42" s="1"/>
  <c r="T184" i="42"/>
  <c r="T183" i="42" s="1"/>
  <c r="U184" i="42"/>
  <c r="U183" i="42" s="1"/>
  <c r="V184" i="42"/>
  <c r="V183" i="42" s="1"/>
  <c r="W184" i="42"/>
  <c r="W183" i="42" s="1"/>
  <c r="X184" i="42"/>
  <c r="X183" i="42" s="1"/>
  <c r="Y184" i="42"/>
  <c r="Y183" i="42" s="1"/>
  <c r="Z184" i="42"/>
  <c r="Z183" i="42" s="1"/>
  <c r="AA184" i="42"/>
  <c r="AA183" i="42" s="1"/>
  <c r="AB184" i="42"/>
  <c r="AB183" i="42" s="1"/>
  <c r="AC184" i="42"/>
  <c r="AC183" i="42" s="1"/>
  <c r="AD184" i="42"/>
  <c r="AD183" i="42" s="1"/>
  <c r="AE184" i="42"/>
  <c r="AE183" i="42" s="1"/>
  <c r="AF184" i="42"/>
  <c r="AF183" i="42" s="1"/>
  <c r="AG184" i="42"/>
  <c r="AG183" i="42" s="1"/>
  <c r="AH184" i="42"/>
  <c r="AH183" i="42" s="1"/>
  <c r="AI184" i="42"/>
  <c r="AI183" i="42" s="1"/>
  <c r="AJ184" i="42"/>
  <c r="AJ183" i="42" s="1"/>
  <c r="AK184" i="42"/>
  <c r="AK183" i="42" s="1"/>
  <c r="AL184" i="42"/>
  <c r="AL183" i="42" s="1"/>
  <c r="AM184" i="42"/>
  <c r="AM183" i="42" s="1"/>
  <c r="AN184" i="42"/>
  <c r="AN183" i="42" s="1"/>
  <c r="AO184" i="42"/>
  <c r="AO183" i="42" s="1"/>
  <c r="AP184" i="42"/>
  <c r="AP183" i="42" s="1"/>
  <c r="AQ184" i="42"/>
  <c r="AQ183" i="42" s="1"/>
  <c r="AR184" i="42"/>
  <c r="AR183" i="42" s="1"/>
  <c r="AS184" i="42"/>
  <c r="AS183" i="42" s="1"/>
  <c r="AT184" i="42"/>
  <c r="AT183" i="42" s="1"/>
  <c r="AU184" i="42"/>
  <c r="AU183" i="42" s="1"/>
  <c r="AV184" i="42"/>
  <c r="AV183" i="42" s="1"/>
  <c r="AW184" i="42"/>
  <c r="AW183" i="42" s="1"/>
  <c r="AX184" i="42"/>
  <c r="AX183" i="42" s="1"/>
  <c r="AY184" i="42"/>
  <c r="AY183" i="42" s="1"/>
  <c r="AZ184" i="42"/>
  <c r="AZ183" i="42" s="1"/>
  <c r="BA184" i="42"/>
  <c r="BA183" i="42" s="1"/>
  <c r="BB184" i="42"/>
  <c r="BB183" i="42" s="1"/>
  <c r="BC184" i="42"/>
  <c r="BC183" i="42" s="1"/>
  <c r="BD184" i="42"/>
  <c r="BD183" i="42" s="1"/>
  <c r="BE184" i="42"/>
  <c r="BE183" i="42" s="1"/>
  <c r="BF184" i="42"/>
  <c r="BF183" i="42" s="1"/>
  <c r="BG184" i="42"/>
  <c r="BG183" i="42" s="1"/>
  <c r="BH184" i="42"/>
  <c r="BH183" i="42" s="1"/>
  <c r="BI184" i="42"/>
  <c r="BI183" i="42" s="1"/>
  <c r="BJ184" i="42"/>
  <c r="BJ183" i="42" s="1"/>
  <c r="BK184" i="42"/>
  <c r="BK183" i="42" s="1"/>
  <c r="BL184" i="42"/>
  <c r="BL183" i="42" s="1"/>
  <c r="BM184" i="42"/>
  <c r="BM183" i="42" s="1"/>
  <c r="BN184" i="42"/>
  <c r="BN183" i="42" s="1"/>
  <c r="BO184" i="42"/>
  <c r="BO183" i="42" s="1"/>
  <c r="BP184" i="42"/>
  <c r="BP183" i="42" s="1"/>
  <c r="BQ184" i="42"/>
  <c r="BQ183" i="42" s="1"/>
  <c r="BR184" i="42"/>
  <c r="BR183" i="42" s="1"/>
  <c r="BS184" i="42"/>
  <c r="BS183" i="42" s="1"/>
  <c r="BT184" i="42"/>
  <c r="BT183" i="42" s="1"/>
  <c r="BU184" i="42"/>
  <c r="BU183" i="42" s="1"/>
  <c r="BV184" i="42"/>
  <c r="BV183" i="42" s="1"/>
  <c r="BW184" i="42"/>
  <c r="BW183" i="42" s="1"/>
  <c r="BX184" i="42"/>
  <c r="BX183" i="42" s="1"/>
  <c r="BY184" i="42"/>
  <c r="BY183" i="42" s="1"/>
  <c r="BZ184" i="42"/>
  <c r="BZ183" i="42" s="1"/>
  <c r="CA184" i="42"/>
  <c r="CA183" i="42" s="1"/>
  <c r="J184" i="42"/>
  <c r="J183" i="42" s="1"/>
  <c r="K181" i="42"/>
  <c r="K180" i="42" s="1"/>
  <c r="L181" i="42"/>
  <c r="L180" i="42" s="1"/>
  <c r="M181" i="42"/>
  <c r="M180" i="42" s="1"/>
  <c r="N181" i="42"/>
  <c r="N180" i="42" s="1"/>
  <c r="O181" i="42"/>
  <c r="O180" i="42" s="1"/>
  <c r="P181" i="42"/>
  <c r="P180" i="42" s="1"/>
  <c r="Q181" i="42"/>
  <c r="Q180" i="42" s="1"/>
  <c r="R181" i="42"/>
  <c r="R180" i="42" s="1"/>
  <c r="S181" i="42"/>
  <c r="S180" i="42" s="1"/>
  <c r="T181" i="42"/>
  <c r="T180" i="42" s="1"/>
  <c r="U181" i="42"/>
  <c r="U180" i="42" s="1"/>
  <c r="V181" i="42"/>
  <c r="V180" i="42" s="1"/>
  <c r="W181" i="42"/>
  <c r="W180" i="42" s="1"/>
  <c r="X181" i="42"/>
  <c r="X180" i="42" s="1"/>
  <c r="Y181" i="42"/>
  <c r="Y180" i="42" s="1"/>
  <c r="Z181" i="42"/>
  <c r="Z180" i="42" s="1"/>
  <c r="AA181" i="42"/>
  <c r="AA180" i="42" s="1"/>
  <c r="AB181" i="42"/>
  <c r="AB180" i="42" s="1"/>
  <c r="AC181" i="42"/>
  <c r="AC180" i="42" s="1"/>
  <c r="AD181" i="42"/>
  <c r="AD180" i="42" s="1"/>
  <c r="AE181" i="42"/>
  <c r="AE180" i="42" s="1"/>
  <c r="AF181" i="42"/>
  <c r="AF180" i="42" s="1"/>
  <c r="AG181" i="42"/>
  <c r="AG180" i="42" s="1"/>
  <c r="AH181" i="42"/>
  <c r="AH180" i="42" s="1"/>
  <c r="AI181" i="42"/>
  <c r="AI180" i="42" s="1"/>
  <c r="AJ181" i="42"/>
  <c r="AJ180" i="42" s="1"/>
  <c r="AK181" i="42"/>
  <c r="AK180" i="42" s="1"/>
  <c r="AL181" i="42"/>
  <c r="AL180" i="42" s="1"/>
  <c r="AM181" i="42"/>
  <c r="AM180" i="42" s="1"/>
  <c r="AN181" i="42"/>
  <c r="AN180" i="42" s="1"/>
  <c r="AO181" i="42"/>
  <c r="AO180" i="42" s="1"/>
  <c r="AP181" i="42"/>
  <c r="AP180" i="42" s="1"/>
  <c r="AQ181" i="42"/>
  <c r="AQ180" i="42" s="1"/>
  <c r="AR181" i="42"/>
  <c r="AR180" i="42" s="1"/>
  <c r="AS181" i="42"/>
  <c r="AS180" i="42" s="1"/>
  <c r="AT181" i="42"/>
  <c r="AT180" i="42" s="1"/>
  <c r="AU181" i="42"/>
  <c r="AU180" i="42" s="1"/>
  <c r="AV181" i="42"/>
  <c r="AV180" i="42" s="1"/>
  <c r="AW181" i="42"/>
  <c r="AW180" i="42" s="1"/>
  <c r="AX181" i="42"/>
  <c r="AX180" i="42" s="1"/>
  <c r="AY181" i="42"/>
  <c r="AY180" i="42" s="1"/>
  <c r="AZ181" i="42"/>
  <c r="AZ180" i="42" s="1"/>
  <c r="BA181" i="42"/>
  <c r="BA180" i="42" s="1"/>
  <c r="BB181" i="42"/>
  <c r="BB180" i="42" s="1"/>
  <c r="BC181" i="42"/>
  <c r="BC180" i="42" s="1"/>
  <c r="BD181" i="42"/>
  <c r="BD180" i="42" s="1"/>
  <c r="BE181" i="42"/>
  <c r="BE180" i="42" s="1"/>
  <c r="BF181" i="42"/>
  <c r="BF180" i="42" s="1"/>
  <c r="BG181" i="42"/>
  <c r="BG180" i="42" s="1"/>
  <c r="BH181" i="42"/>
  <c r="BH180" i="42" s="1"/>
  <c r="BI181" i="42"/>
  <c r="BI180" i="42" s="1"/>
  <c r="BJ181" i="42"/>
  <c r="BJ180" i="42" s="1"/>
  <c r="BK181" i="42"/>
  <c r="BK180" i="42" s="1"/>
  <c r="BL181" i="42"/>
  <c r="BL180" i="42" s="1"/>
  <c r="BM181" i="42"/>
  <c r="BM180" i="42" s="1"/>
  <c r="BN181" i="42"/>
  <c r="BN180" i="42" s="1"/>
  <c r="BO181" i="42"/>
  <c r="BO180" i="42" s="1"/>
  <c r="BP181" i="42"/>
  <c r="BP180" i="42" s="1"/>
  <c r="BQ181" i="42"/>
  <c r="BQ180" i="42" s="1"/>
  <c r="BR181" i="42"/>
  <c r="BR180" i="42" s="1"/>
  <c r="BS181" i="42"/>
  <c r="BS180" i="42" s="1"/>
  <c r="BT181" i="42"/>
  <c r="BT180" i="42" s="1"/>
  <c r="BU181" i="42"/>
  <c r="BU180" i="42" s="1"/>
  <c r="BV181" i="42"/>
  <c r="BV180" i="42" s="1"/>
  <c r="BW181" i="42"/>
  <c r="BW180" i="42" s="1"/>
  <c r="BX181" i="42"/>
  <c r="BX180" i="42" s="1"/>
  <c r="BY181" i="42"/>
  <c r="BY180" i="42" s="1"/>
  <c r="BZ181" i="42"/>
  <c r="BZ180" i="42" s="1"/>
  <c r="CA181" i="42"/>
  <c r="CA180" i="42" s="1"/>
  <c r="CB181" i="42"/>
  <c r="CB180" i="42" s="1"/>
  <c r="CC181" i="42"/>
  <c r="CC180" i="42" s="1"/>
  <c r="CD181" i="42"/>
  <c r="CD180" i="42" s="1"/>
  <c r="CE181" i="42"/>
  <c r="CE180" i="42" s="1"/>
  <c r="CF181" i="42"/>
  <c r="CF180" i="42" s="1"/>
  <c r="CG181" i="42"/>
  <c r="CG180" i="42" s="1"/>
  <c r="CI181" i="42"/>
  <c r="CI180" i="42" s="1"/>
  <c r="J181" i="42"/>
  <c r="J180" i="42" s="1"/>
  <c r="CI175" i="42"/>
  <c r="K175" i="42"/>
  <c r="K174" i="42" s="1"/>
  <c r="L175" i="42"/>
  <c r="L174" i="42" s="1"/>
  <c r="M175" i="42"/>
  <c r="M174" i="42" s="1"/>
  <c r="N175" i="42"/>
  <c r="O175" i="42"/>
  <c r="O174" i="42" s="1"/>
  <c r="P175" i="42"/>
  <c r="P174" i="42" s="1"/>
  <c r="Q175" i="42"/>
  <c r="Q174" i="42" s="1"/>
  <c r="R175" i="42"/>
  <c r="S175" i="42"/>
  <c r="S174" i="42" s="1"/>
  <c r="T175" i="42"/>
  <c r="T174" i="42" s="1"/>
  <c r="U175" i="42"/>
  <c r="U174" i="42" s="1"/>
  <c r="V175" i="42"/>
  <c r="V174" i="42" s="1"/>
  <c r="W175" i="42"/>
  <c r="W174" i="42" s="1"/>
  <c r="X175" i="42"/>
  <c r="X174" i="42" s="1"/>
  <c r="Y175" i="42"/>
  <c r="Y174" i="42" s="1"/>
  <c r="Z175" i="42"/>
  <c r="AA175" i="42"/>
  <c r="AA174" i="42" s="1"/>
  <c r="AB175" i="42"/>
  <c r="AB174" i="42" s="1"/>
  <c r="AC175" i="42"/>
  <c r="AC174" i="42" s="1"/>
  <c r="AD175" i="42"/>
  <c r="AE175" i="42"/>
  <c r="AE174" i="42" s="1"/>
  <c r="AF175" i="42"/>
  <c r="AF174" i="42" s="1"/>
  <c r="AG175" i="42"/>
  <c r="AG174" i="42" s="1"/>
  <c r="AH175" i="42"/>
  <c r="AI175" i="42"/>
  <c r="AI174" i="42" s="1"/>
  <c r="AJ175" i="42"/>
  <c r="AJ174" i="42" s="1"/>
  <c r="AK175" i="42"/>
  <c r="AK174" i="42" s="1"/>
  <c r="AL175" i="42"/>
  <c r="AL174" i="42" s="1"/>
  <c r="AM175" i="42"/>
  <c r="AM174" i="42" s="1"/>
  <c r="AN175" i="42"/>
  <c r="AN174" i="42" s="1"/>
  <c r="AO175" i="42"/>
  <c r="AO174" i="42" s="1"/>
  <c r="AP175" i="42"/>
  <c r="AQ175" i="42"/>
  <c r="AQ174" i="42" s="1"/>
  <c r="AR175" i="42"/>
  <c r="AR174" i="42" s="1"/>
  <c r="AS175" i="42"/>
  <c r="AS174" i="42" s="1"/>
  <c r="AT175" i="42"/>
  <c r="AT174" i="42" s="1"/>
  <c r="AU175" i="42"/>
  <c r="AU174" i="42" s="1"/>
  <c r="AV175" i="42"/>
  <c r="AV174" i="42" s="1"/>
  <c r="AW175" i="42"/>
  <c r="AW174" i="42" s="1"/>
  <c r="AX175" i="42"/>
  <c r="AY175" i="42"/>
  <c r="AY174" i="42" s="1"/>
  <c r="AZ175" i="42"/>
  <c r="AZ174" i="42" s="1"/>
  <c r="BA175" i="42"/>
  <c r="BA174" i="42" s="1"/>
  <c r="BB175" i="42"/>
  <c r="BB174" i="42" s="1"/>
  <c r="BC175" i="42"/>
  <c r="BC174" i="42" s="1"/>
  <c r="BD175" i="42"/>
  <c r="BD174" i="42" s="1"/>
  <c r="BE175" i="42"/>
  <c r="BE174" i="42" s="1"/>
  <c r="BF175" i="42"/>
  <c r="BF174" i="42" s="1"/>
  <c r="BG175" i="42"/>
  <c r="BG174" i="42" s="1"/>
  <c r="BH175" i="42"/>
  <c r="BH174" i="42" s="1"/>
  <c r="BI175" i="42"/>
  <c r="BI174" i="42" s="1"/>
  <c r="BJ175" i="42"/>
  <c r="BJ174" i="42" s="1"/>
  <c r="BK175" i="42"/>
  <c r="BK174" i="42" s="1"/>
  <c r="BL175" i="42"/>
  <c r="BL174" i="42" s="1"/>
  <c r="BM175" i="42"/>
  <c r="BM174" i="42" s="1"/>
  <c r="BN175" i="42"/>
  <c r="BN174" i="42" s="1"/>
  <c r="BO175" i="42"/>
  <c r="BO174" i="42" s="1"/>
  <c r="BP175" i="42"/>
  <c r="BP174" i="42" s="1"/>
  <c r="BQ175" i="42"/>
  <c r="BQ174" i="42" s="1"/>
  <c r="BR175" i="42"/>
  <c r="BR174" i="42" s="1"/>
  <c r="BS175" i="42"/>
  <c r="BS174" i="42" s="1"/>
  <c r="BT175" i="42"/>
  <c r="BT174" i="42" s="1"/>
  <c r="BU175" i="42"/>
  <c r="BU174" i="42" s="1"/>
  <c r="BV175" i="42"/>
  <c r="BV174" i="42" s="1"/>
  <c r="BW175" i="42"/>
  <c r="BW174" i="42" s="1"/>
  <c r="BX175" i="42"/>
  <c r="BX174" i="42" s="1"/>
  <c r="BY175" i="42"/>
  <c r="BZ175" i="42"/>
  <c r="BZ174" i="42" s="1"/>
  <c r="CA175" i="42"/>
  <c r="CA174" i="42" s="1"/>
  <c r="CB175" i="42"/>
  <c r="CB174" i="42" s="1"/>
  <c r="CC175" i="42"/>
  <c r="CC174" i="42" s="1"/>
  <c r="CD175" i="42"/>
  <c r="CD174" i="42" s="1"/>
  <c r="CE175" i="42"/>
  <c r="CE174" i="42" s="1"/>
  <c r="CF175" i="42"/>
  <c r="CF174" i="42" s="1"/>
  <c r="CG175" i="42"/>
  <c r="CG174" i="42" s="1"/>
  <c r="J175" i="42"/>
  <c r="J174" i="42" s="1"/>
  <c r="CI174" i="42"/>
  <c r="N174" i="42"/>
  <c r="R174" i="42"/>
  <c r="Z174" i="42"/>
  <c r="AD174" i="42"/>
  <c r="AH174" i="42"/>
  <c r="AP174" i="42"/>
  <c r="AX174" i="42"/>
  <c r="BY174" i="42"/>
  <c r="K171" i="42"/>
  <c r="K170" i="42" s="1"/>
  <c r="L171" i="42"/>
  <c r="L170" i="42" s="1"/>
  <c r="M171" i="42"/>
  <c r="M170" i="42" s="1"/>
  <c r="N171" i="42"/>
  <c r="N170" i="42" s="1"/>
  <c r="O171" i="42"/>
  <c r="O170" i="42" s="1"/>
  <c r="P171" i="42"/>
  <c r="P170" i="42" s="1"/>
  <c r="Q171" i="42"/>
  <c r="Q170" i="42" s="1"/>
  <c r="R171" i="42"/>
  <c r="R170" i="42" s="1"/>
  <c r="S171" i="42"/>
  <c r="S170" i="42" s="1"/>
  <c r="T171" i="42"/>
  <c r="T170" i="42" s="1"/>
  <c r="U171" i="42"/>
  <c r="U170" i="42" s="1"/>
  <c r="V171" i="42"/>
  <c r="V170" i="42" s="1"/>
  <c r="W171" i="42"/>
  <c r="W170" i="42" s="1"/>
  <c r="X171" i="42"/>
  <c r="X170" i="42" s="1"/>
  <c r="Y171" i="42"/>
  <c r="Y170" i="42" s="1"/>
  <c r="Z171" i="42"/>
  <c r="Z170" i="42" s="1"/>
  <c r="AA171" i="42"/>
  <c r="AA170" i="42" s="1"/>
  <c r="AB171" i="42"/>
  <c r="AB170" i="42" s="1"/>
  <c r="AC171" i="42"/>
  <c r="AC170" i="42" s="1"/>
  <c r="AD171" i="42"/>
  <c r="AD170" i="42" s="1"/>
  <c r="AE171" i="42"/>
  <c r="AE170" i="42" s="1"/>
  <c r="AF171" i="42"/>
  <c r="AF170" i="42" s="1"/>
  <c r="AG171" i="42"/>
  <c r="AG170" i="42" s="1"/>
  <c r="AH171" i="42"/>
  <c r="AH170" i="42" s="1"/>
  <c r="AI171" i="42"/>
  <c r="AI170" i="42" s="1"/>
  <c r="AJ171" i="42"/>
  <c r="AJ170" i="42" s="1"/>
  <c r="AK171" i="42"/>
  <c r="AK170" i="42" s="1"/>
  <c r="AL171" i="42"/>
  <c r="AL170" i="42" s="1"/>
  <c r="AM171" i="42"/>
  <c r="AM170" i="42" s="1"/>
  <c r="AN171" i="42"/>
  <c r="AN170" i="42" s="1"/>
  <c r="AO171" i="42"/>
  <c r="AO170" i="42" s="1"/>
  <c r="AP171" i="42"/>
  <c r="AP170" i="42" s="1"/>
  <c r="AQ171" i="42"/>
  <c r="AQ170" i="42" s="1"/>
  <c r="AR171" i="42"/>
  <c r="AR170" i="42" s="1"/>
  <c r="AS171" i="42"/>
  <c r="AS170" i="42" s="1"/>
  <c r="AT171" i="42"/>
  <c r="AT170" i="42" s="1"/>
  <c r="AU171" i="42"/>
  <c r="AU170" i="42" s="1"/>
  <c r="AV171" i="42"/>
  <c r="AV170" i="42" s="1"/>
  <c r="AW171" i="42"/>
  <c r="AW170" i="42" s="1"/>
  <c r="AX171" i="42"/>
  <c r="AX170" i="42" s="1"/>
  <c r="AY171" i="42"/>
  <c r="AY170" i="42" s="1"/>
  <c r="AZ171" i="42"/>
  <c r="AZ170" i="42" s="1"/>
  <c r="BA171" i="42"/>
  <c r="BA170" i="42" s="1"/>
  <c r="BB171" i="42"/>
  <c r="BB170" i="42" s="1"/>
  <c r="BC171" i="42"/>
  <c r="BC170" i="42" s="1"/>
  <c r="BD171" i="42"/>
  <c r="BD170" i="42" s="1"/>
  <c r="BE171" i="42"/>
  <c r="BE170" i="42" s="1"/>
  <c r="BF171" i="42"/>
  <c r="BF170" i="42" s="1"/>
  <c r="BH171" i="42"/>
  <c r="BH170" i="42" s="1"/>
  <c r="BI171" i="42"/>
  <c r="BI170" i="42" s="1"/>
  <c r="BJ171" i="42"/>
  <c r="BJ170" i="42" s="1"/>
  <c r="BK171" i="42"/>
  <c r="BK170" i="42" s="1"/>
  <c r="BL171" i="42"/>
  <c r="BL170" i="42" s="1"/>
  <c r="BM171" i="42"/>
  <c r="BM170" i="42" s="1"/>
  <c r="BN171" i="42"/>
  <c r="BN170" i="42" s="1"/>
  <c r="BO171" i="42"/>
  <c r="BO170" i="42" s="1"/>
  <c r="BP171" i="42"/>
  <c r="BP170" i="42" s="1"/>
  <c r="BQ171" i="42"/>
  <c r="BQ170" i="42" s="1"/>
  <c r="BR171" i="42"/>
  <c r="BR170" i="42" s="1"/>
  <c r="BS171" i="42"/>
  <c r="BS170" i="42" s="1"/>
  <c r="BT171" i="42"/>
  <c r="BT170" i="42" s="1"/>
  <c r="BU171" i="42"/>
  <c r="BU170" i="42" s="1"/>
  <c r="BV171" i="42"/>
  <c r="BV170" i="42" s="1"/>
  <c r="BW171" i="42"/>
  <c r="BW170" i="42" s="1"/>
  <c r="BX171" i="42"/>
  <c r="BX170" i="42" s="1"/>
  <c r="BY171" i="42"/>
  <c r="BY170" i="42" s="1"/>
  <c r="BZ171" i="42"/>
  <c r="BZ170" i="42" s="1"/>
  <c r="CA171" i="42"/>
  <c r="CA170" i="42" s="1"/>
  <c r="CB171" i="42"/>
  <c r="CB170" i="42" s="1"/>
  <c r="CC171" i="42"/>
  <c r="CC170" i="42" s="1"/>
  <c r="CD171" i="42"/>
  <c r="CD170" i="42" s="1"/>
  <c r="CE171" i="42"/>
  <c r="CE170" i="42" s="1"/>
  <c r="CF171" i="42"/>
  <c r="CF170" i="42" s="1"/>
  <c r="CG171" i="42"/>
  <c r="CG170" i="42" s="1"/>
  <c r="CI171" i="42"/>
  <c r="CI170" i="42" s="1"/>
  <c r="J171" i="42"/>
  <c r="J170" i="42" s="1"/>
  <c r="CJ167" i="42"/>
  <c r="CJ150" i="42" s="1"/>
  <c r="CK167" i="42"/>
  <c r="CL167" i="42"/>
  <c r="CM167" i="42"/>
  <c r="CN167" i="42"/>
  <c r="CI168" i="42"/>
  <c r="CI167" i="42" s="1"/>
  <c r="K168" i="42"/>
  <c r="K167" i="42" s="1"/>
  <c r="L168" i="42"/>
  <c r="L167" i="42" s="1"/>
  <c r="M168" i="42"/>
  <c r="M167" i="42" s="1"/>
  <c r="N168" i="42"/>
  <c r="N167" i="42" s="1"/>
  <c r="O168" i="42"/>
  <c r="O167" i="42" s="1"/>
  <c r="P168" i="42"/>
  <c r="P167" i="42" s="1"/>
  <c r="Q168" i="42"/>
  <c r="Q167" i="42" s="1"/>
  <c r="R168" i="42"/>
  <c r="R167" i="42" s="1"/>
  <c r="S168" i="42"/>
  <c r="S167" i="42" s="1"/>
  <c r="T168" i="42"/>
  <c r="T167" i="42" s="1"/>
  <c r="U168" i="42"/>
  <c r="U167" i="42" s="1"/>
  <c r="V168" i="42"/>
  <c r="V167" i="42" s="1"/>
  <c r="W168" i="42"/>
  <c r="W167" i="42" s="1"/>
  <c r="X168" i="42"/>
  <c r="X167" i="42" s="1"/>
  <c r="Y168" i="42"/>
  <c r="Y167" i="42" s="1"/>
  <c r="Z168" i="42"/>
  <c r="Z167" i="42" s="1"/>
  <c r="AA168" i="42"/>
  <c r="AA167" i="42" s="1"/>
  <c r="AB168" i="42"/>
  <c r="AB167" i="42" s="1"/>
  <c r="AC168" i="42"/>
  <c r="AC167" i="42" s="1"/>
  <c r="AD168" i="42"/>
  <c r="AD167" i="42" s="1"/>
  <c r="AE168" i="42"/>
  <c r="AE167" i="42" s="1"/>
  <c r="AF168" i="42"/>
  <c r="AF167" i="42" s="1"/>
  <c r="AG168" i="42"/>
  <c r="AG167" i="42" s="1"/>
  <c r="AH168" i="42"/>
  <c r="AH167" i="42" s="1"/>
  <c r="AI168" i="42"/>
  <c r="AI167" i="42" s="1"/>
  <c r="AJ168" i="42"/>
  <c r="AJ167" i="42" s="1"/>
  <c r="AK168" i="42"/>
  <c r="AK167" i="42" s="1"/>
  <c r="AL168" i="42"/>
  <c r="AL167" i="42" s="1"/>
  <c r="AM168" i="42"/>
  <c r="AM167" i="42" s="1"/>
  <c r="AN168" i="42"/>
  <c r="AN167" i="42" s="1"/>
  <c r="AO168" i="42"/>
  <c r="AO167" i="42" s="1"/>
  <c r="AP168" i="42"/>
  <c r="AP167" i="42" s="1"/>
  <c r="AQ168" i="42"/>
  <c r="AQ167" i="42" s="1"/>
  <c r="AR168" i="42"/>
  <c r="AR167" i="42" s="1"/>
  <c r="AS168" i="42"/>
  <c r="AS167" i="42" s="1"/>
  <c r="AT168" i="42"/>
  <c r="AT167" i="42" s="1"/>
  <c r="AU168" i="42"/>
  <c r="AU167" i="42" s="1"/>
  <c r="AV168" i="42"/>
  <c r="AV167" i="42" s="1"/>
  <c r="AW168" i="42"/>
  <c r="AW167" i="42" s="1"/>
  <c r="AX168" i="42"/>
  <c r="AX167" i="42" s="1"/>
  <c r="AY168" i="42"/>
  <c r="AY167" i="42" s="1"/>
  <c r="AZ168" i="42"/>
  <c r="AZ167" i="42" s="1"/>
  <c r="BA168" i="42"/>
  <c r="BA167" i="42" s="1"/>
  <c r="BB168" i="42"/>
  <c r="BB167" i="42" s="1"/>
  <c r="BC168" i="42"/>
  <c r="BC167" i="42" s="1"/>
  <c r="BD168" i="42"/>
  <c r="BD167" i="42" s="1"/>
  <c r="BE168" i="42"/>
  <c r="BE167" i="42" s="1"/>
  <c r="BF168" i="42"/>
  <c r="BF167" i="42" s="1"/>
  <c r="BG168" i="42"/>
  <c r="BG167" i="42" s="1"/>
  <c r="BH168" i="42"/>
  <c r="BH167" i="42" s="1"/>
  <c r="BI168" i="42"/>
  <c r="BI167" i="42" s="1"/>
  <c r="BJ168" i="42"/>
  <c r="BJ167" i="42" s="1"/>
  <c r="BK168" i="42"/>
  <c r="BK167" i="42" s="1"/>
  <c r="BL168" i="42"/>
  <c r="BL167" i="42" s="1"/>
  <c r="BM168" i="42"/>
  <c r="BM167" i="42" s="1"/>
  <c r="BN168" i="42"/>
  <c r="BN167" i="42" s="1"/>
  <c r="BO168" i="42"/>
  <c r="BO167" i="42" s="1"/>
  <c r="BP168" i="42"/>
  <c r="BP167" i="42" s="1"/>
  <c r="BQ168" i="42"/>
  <c r="BQ167" i="42" s="1"/>
  <c r="BR168" i="42"/>
  <c r="BR167" i="42" s="1"/>
  <c r="BS168" i="42"/>
  <c r="BS167" i="42" s="1"/>
  <c r="BT168" i="42"/>
  <c r="BT167" i="42" s="1"/>
  <c r="BU168" i="42"/>
  <c r="BU167" i="42" s="1"/>
  <c r="BV168" i="42"/>
  <c r="BV167" i="42" s="1"/>
  <c r="BW168" i="42"/>
  <c r="BW167" i="42" s="1"/>
  <c r="BX168" i="42"/>
  <c r="BX167" i="42" s="1"/>
  <c r="BY168" i="42"/>
  <c r="BY167" i="42" s="1"/>
  <c r="BZ168" i="42"/>
  <c r="BZ167" i="42" s="1"/>
  <c r="CA168" i="42"/>
  <c r="CA167" i="42" s="1"/>
  <c r="CB168" i="42"/>
  <c r="CB167" i="42" s="1"/>
  <c r="CC168" i="42"/>
  <c r="CC167" i="42" s="1"/>
  <c r="CD168" i="42"/>
  <c r="CD167" i="42" s="1"/>
  <c r="CE168" i="42"/>
  <c r="CE167" i="42" s="1"/>
  <c r="CF168" i="42"/>
  <c r="CF167" i="42" s="1"/>
  <c r="CG168" i="42"/>
  <c r="CG167" i="42" s="1"/>
  <c r="J168" i="42"/>
  <c r="J167" i="42" s="1"/>
  <c r="BZ33" i="42"/>
  <c r="CA33" i="42"/>
  <c r="BZ59" i="42"/>
  <c r="CA59" i="42"/>
  <c r="CK59" i="42"/>
  <c r="CL59" i="42"/>
  <c r="CM59" i="42"/>
  <c r="BJ59" i="42"/>
  <c r="BK59" i="42"/>
  <c r="BL59" i="42"/>
  <c r="BG172" i="42"/>
  <c r="BG171" i="42" s="1"/>
  <c r="BG170" i="42" s="1"/>
  <c r="I179" i="42"/>
  <c r="BZ39" i="42"/>
  <c r="CA39" i="42"/>
  <c r="CK39" i="42"/>
  <c r="CL39" i="42"/>
  <c r="CM39" i="42"/>
  <c r="CF88" i="42"/>
  <c r="CF89" i="42"/>
  <c r="CF90" i="42"/>
  <c r="CF91" i="42"/>
  <c r="CF92" i="42"/>
  <c r="CF93" i="42"/>
  <c r="CF94" i="42"/>
  <c r="CF95" i="42"/>
  <c r="CF96" i="42"/>
  <c r="CF97" i="42"/>
  <c r="CE87" i="42"/>
  <c r="CF87" i="42" s="1"/>
  <c r="J64" i="42"/>
  <c r="K21" i="42"/>
  <c r="K20" i="42" s="1"/>
  <c r="L21" i="42"/>
  <c r="L20" i="42" s="1"/>
  <c r="M21" i="42"/>
  <c r="M20" i="42" s="1"/>
  <c r="N21" i="42"/>
  <c r="N20" i="42" s="1"/>
  <c r="O21" i="42"/>
  <c r="O20" i="42" s="1"/>
  <c r="P21" i="42"/>
  <c r="P20" i="42" s="1"/>
  <c r="Q21" i="42"/>
  <c r="Q20" i="42" s="1"/>
  <c r="R21" i="42"/>
  <c r="R20" i="42" s="1"/>
  <c r="S21" i="42"/>
  <c r="S20" i="42" s="1"/>
  <c r="T21" i="42"/>
  <c r="T20" i="42" s="1"/>
  <c r="U21" i="42"/>
  <c r="U20" i="42" s="1"/>
  <c r="V21" i="42"/>
  <c r="V20" i="42" s="1"/>
  <c r="W21" i="42"/>
  <c r="W20" i="42" s="1"/>
  <c r="X21" i="42"/>
  <c r="X20" i="42" s="1"/>
  <c r="AC21" i="42"/>
  <c r="AC20" i="42" s="1"/>
  <c r="AD21" i="42"/>
  <c r="AD20" i="42" s="1"/>
  <c r="AE21" i="42"/>
  <c r="AE20" i="42" s="1"/>
  <c r="AF21" i="42"/>
  <c r="AF20" i="42" s="1"/>
  <c r="AG21" i="42"/>
  <c r="AG20" i="42" s="1"/>
  <c r="AH21" i="42"/>
  <c r="AH20" i="42" s="1"/>
  <c r="AI21" i="42"/>
  <c r="AI20" i="42" s="1"/>
  <c r="AJ21" i="42"/>
  <c r="AJ20" i="42" s="1"/>
  <c r="AK21" i="42"/>
  <c r="AK20" i="42" s="1"/>
  <c r="AL21" i="42"/>
  <c r="AL20" i="42" s="1"/>
  <c r="AM21" i="42"/>
  <c r="AM20" i="42" s="1"/>
  <c r="AN21" i="42"/>
  <c r="AN20" i="42" s="1"/>
  <c r="AO21" i="42"/>
  <c r="AO20" i="42" s="1"/>
  <c r="AP21" i="42"/>
  <c r="AP20" i="42" s="1"/>
  <c r="AQ21" i="42"/>
  <c r="AQ20" i="42" s="1"/>
  <c r="AR21" i="42"/>
  <c r="AR20" i="42" s="1"/>
  <c r="AS21" i="42"/>
  <c r="AS20" i="42" s="1"/>
  <c r="AT21" i="42"/>
  <c r="AT20" i="42" s="1"/>
  <c r="AW21" i="42"/>
  <c r="AW20" i="42" s="1"/>
  <c r="AX21" i="42"/>
  <c r="AX20" i="42" s="1"/>
  <c r="AZ21" i="42"/>
  <c r="AZ20" i="42" s="1"/>
  <c r="BA21" i="42"/>
  <c r="BA20" i="42" s="1"/>
  <c r="BB21" i="42"/>
  <c r="BB20" i="42" s="1"/>
  <c r="BC21" i="42"/>
  <c r="BC20" i="42" s="1"/>
  <c r="BD21" i="42"/>
  <c r="BD20" i="42" s="1"/>
  <c r="BH21" i="42"/>
  <c r="BH20" i="42" s="1"/>
  <c r="BI21" i="42"/>
  <c r="BI20" i="42" s="1"/>
  <c r="BJ21" i="42"/>
  <c r="BJ20" i="42" s="1"/>
  <c r="BK21" i="42"/>
  <c r="BK20" i="42" s="1"/>
  <c r="BL21" i="42"/>
  <c r="BL20" i="42" s="1"/>
  <c r="BM21" i="42"/>
  <c r="BM20" i="42" s="1"/>
  <c r="BN21" i="42"/>
  <c r="BN20" i="42" s="1"/>
  <c r="BO21" i="42"/>
  <c r="BO20" i="42" s="1"/>
  <c r="BP21" i="42"/>
  <c r="BP20" i="42" s="1"/>
  <c r="BQ21" i="42"/>
  <c r="BQ20" i="42" s="1"/>
  <c r="BR21" i="42"/>
  <c r="BR20" i="42" s="1"/>
  <c r="BS21" i="42"/>
  <c r="BS20" i="42" s="1"/>
  <c r="BT21" i="42"/>
  <c r="BT20" i="42" s="1"/>
  <c r="BU21" i="42"/>
  <c r="BU20" i="42" s="1"/>
  <c r="BV21" i="42"/>
  <c r="BV20" i="42" s="1"/>
  <c r="BW21" i="42"/>
  <c r="BW20" i="42" s="1"/>
  <c r="BX21" i="42"/>
  <c r="BX20" i="42" s="1"/>
  <c r="BY21" i="42"/>
  <c r="BY20" i="42" s="1"/>
  <c r="BZ21" i="42"/>
  <c r="BZ20" i="42" s="1"/>
  <c r="CA21" i="42"/>
  <c r="CA20" i="42" s="1"/>
  <c r="CB21" i="42"/>
  <c r="CB20" i="42" s="1"/>
  <c r="CF21" i="42"/>
  <c r="CF20" i="42" s="1"/>
  <c r="CG21" i="42"/>
  <c r="CG20" i="42" s="1"/>
  <c r="CI21" i="42"/>
  <c r="K103" i="42"/>
  <c r="K102" i="42" s="1"/>
  <c r="L103" i="42"/>
  <c r="L102" i="42" s="1"/>
  <c r="M103" i="42"/>
  <c r="M102" i="42" s="1"/>
  <c r="N103" i="42"/>
  <c r="N102" i="42" s="1"/>
  <c r="O103" i="42"/>
  <c r="O102" i="42" s="1"/>
  <c r="P103" i="42"/>
  <c r="P102" i="42" s="1"/>
  <c r="Q103" i="42"/>
  <c r="Q102" i="42" s="1"/>
  <c r="R103" i="42"/>
  <c r="R102" i="42" s="1"/>
  <c r="S103" i="42"/>
  <c r="S102" i="42" s="1"/>
  <c r="T103" i="42"/>
  <c r="T102" i="42" s="1"/>
  <c r="U103" i="42"/>
  <c r="U102" i="42" s="1"/>
  <c r="V103" i="42"/>
  <c r="V102" i="42" s="1"/>
  <c r="W103" i="42"/>
  <c r="W102" i="42" s="1"/>
  <c r="X103" i="42"/>
  <c r="X102" i="42" s="1"/>
  <c r="Y103" i="42"/>
  <c r="Y102" i="42" s="1"/>
  <c r="Z103" i="42"/>
  <c r="Z102" i="42" s="1"/>
  <c r="AA103" i="42"/>
  <c r="AA102" i="42" s="1"/>
  <c r="AB103" i="42"/>
  <c r="AB102" i="42" s="1"/>
  <c r="AC103" i="42"/>
  <c r="AC102" i="42" s="1"/>
  <c r="AD103" i="42"/>
  <c r="AD102" i="42" s="1"/>
  <c r="AE103" i="42"/>
  <c r="AE102" i="42" s="1"/>
  <c r="AF103" i="42"/>
  <c r="AF102" i="42" s="1"/>
  <c r="AG103" i="42"/>
  <c r="AG102" i="42" s="1"/>
  <c r="AH103" i="42"/>
  <c r="AH102" i="42" s="1"/>
  <c r="AI103" i="42"/>
  <c r="AI102" i="42" s="1"/>
  <c r="AJ103" i="42"/>
  <c r="AJ102" i="42" s="1"/>
  <c r="AK103" i="42"/>
  <c r="AK102" i="42" s="1"/>
  <c r="AL103" i="42"/>
  <c r="AL102" i="42" s="1"/>
  <c r="AM103" i="42"/>
  <c r="AM102" i="42" s="1"/>
  <c r="AN103" i="42"/>
  <c r="AN102" i="42" s="1"/>
  <c r="AO103" i="42"/>
  <c r="AO102" i="42" s="1"/>
  <c r="AP103" i="42"/>
  <c r="AP102" i="42" s="1"/>
  <c r="AQ103" i="42"/>
  <c r="AQ102" i="42" s="1"/>
  <c r="AR103" i="42"/>
  <c r="AR102" i="42" s="1"/>
  <c r="AS103" i="42"/>
  <c r="AS102" i="42" s="1"/>
  <c r="AT103" i="42"/>
  <c r="AT102" i="42" s="1"/>
  <c r="AU103" i="42"/>
  <c r="AU102" i="42" s="1"/>
  <c r="AV103" i="42"/>
  <c r="AV102" i="42" s="1"/>
  <c r="AW103" i="42"/>
  <c r="AW102" i="42" s="1"/>
  <c r="AX103" i="42"/>
  <c r="AX102" i="42" s="1"/>
  <c r="AY103" i="42"/>
  <c r="AY102" i="42" s="1"/>
  <c r="AZ103" i="42"/>
  <c r="AZ102" i="42" s="1"/>
  <c r="BA103" i="42"/>
  <c r="BA102" i="42" s="1"/>
  <c r="BB103" i="42"/>
  <c r="BB102" i="42" s="1"/>
  <c r="BC103" i="42"/>
  <c r="BC102" i="42" s="1"/>
  <c r="BD103" i="42"/>
  <c r="BD102" i="42" s="1"/>
  <c r="BE103" i="42"/>
  <c r="BE102" i="42" s="1"/>
  <c r="BF103" i="42"/>
  <c r="BF102" i="42" s="1"/>
  <c r="BH103" i="42"/>
  <c r="BH102" i="42" s="1"/>
  <c r="BI103" i="42"/>
  <c r="BI102" i="42" s="1"/>
  <c r="BJ103" i="42"/>
  <c r="BJ102" i="42" s="1"/>
  <c r="BK103" i="42"/>
  <c r="BK102" i="42" s="1"/>
  <c r="BL103" i="42"/>
  <c r="BL102" i="42" s="1"/>
  <c r="BM103" i="42"/>
  <c r="BM102" i="42" s="1"/>
  <c r="BN103" i="42"/>
  <c r="BN102" i="42" s="1"/>
  <c r="BO103" i="42"/>
  <c r="BO102" i="42" s="1"/>
  <c r="BP103" i="42"/>
  <c r="BP102" i="42" s="1"/>
  <c r="BQ103" i="42"/>
  <c r="BQ102" i="42" s="1"/>
  <c r="BR103" i="42"/>
  <c r="BR102" i="42" s="1"/>
  <c r="BS103" i="42"/>
  <c r="BS102" i="42" s="1"/>
  <c r="BT103" i="42"/>
  <c r="BT102" i="42" s="1"/>
  <c r="BU103" i="42"/>
  <c r="BU102" i="42" s="1"/>
  <c r="BY103" i="42"/>
  <c r="BY102" i="42" s="1"/>
  <c r="BZ103" i="42"/>
  <c r="BZ102" i="42" s="1"/>
  <c r="CA103" i="42"/>
  <c r="CA102" i="42" s="1"/>
  <c r="CB103" i="42"/>
  <c r="CB102" i="42" s="1"/>
  <c r="CC103" i="42"/>
  <c r="CC102" i="42" s="1"/>
  <c r="CF103" i="42"/>
  <c r="CF102" i="42" s="1"/>
  <c r="CG103" i="42"/>
  <c r="CG102" i="42" s="1"/>
  <c r="CI103" i="42"/>
  <c r="CI102" i="42" s="1"/>
  <c r="J103" i="42"/>
  <c r="J102" i="42" s="1"/>
  <c r="BZ108" i="42"/>
  <c r="CA108" i="42"/>
  <c r="BX136" i="42"/>
  <c r="BY136" i="42"/>
  <c r="K100" i="42"/>
  <c r="L100" i="42"/>
  <c r="M100" i="42"/>
  <c r="N100" i="42"/>
  <c r="O100" i="42"/>
  <c r="P100" i="42"/>
  <c r="R100" i="42"/>
  <c r="S100" i="42"/>
  <c r="T100" i="42"/>
  <c r="U100" i="42"/>
  <c r="V100" i="42"/>
  <c r="W100" i="42"/>
  <c r="X100" i="42"/>
  <c r="AC100" i="42"/>
  <c r="AD100" i="42"/>
  <c r="AE100" i="42"/>
  <c r="AF100" i="42"/>
  <c r="AG100" i="42"/>
  <c r="AH100" i="42"/>
  <c r="AI100" i="42"/>
  <c r="AJ100" i="42"/>
  <c r="AL100" i="42"/>
  <c r="AM100" i="42"/>
  <c r="AN100" i="42"/>
  <c r="AO100" i="42"/>
  <c r="AP100" i="42"/>
  <c r="AQ100" i="42"/>
  <c r="AR100" i="42"/>
  <c r="AT100" i="42"/>
  <c r="AY100" i="42"/>
  <c r="AZ100" i="42"/>
  <c r="BA100" i="42"/>
  <c r="BB100" i="42"/>
  <c r="BC100" i="42"/>
  <c r="BD100" i="42"/>
  <c r="BE100" i="42"/>
  <c r="BF100" i="42"/>
  <c r="BH100" i="42"/>
  <c r="BI100" i="42"/>
  <c r="BJ100" i="42"/>
  <c r="BK100" i="42"/>
  <c r="BL100" i="42"/>
  <c r="BM100" i="42"/>
  <c r="BN100" i="42"/>
  <c r="BO100" i="42"/>
  <c r="BP100" i="42"/>
  <c r="BQ100" i="42"/>
  <c r="BR100" i="42"/>
  <c r="BS100" i="42"/>
  <c r="BT100" i="42"/>
  <c r="BU100" i="42"/>
  <c r="BV100" i="42"/>
  <c r="BW100" i="42"/>
  <c r="BY100" i="42"/>
  <c r="BZ100" i="42"/>
  <c r="CA100" i="42"/>
  <c r="CB100" i="42"/>
  <c r="CC100" i="42"/>
  <c r="CE100" i="42"/>
  <c r="CF100" i="42"/>
  <c r="CG100" i="42"/>
  <c r="CI100" i="42"/>
  <c r="CJ100" i="42"/>
  <c r="CK100" i="42"/>
  <c r="CL100" i="42"/>
  <c r="CM100" i="42"/>
  <c r="CN100" i="42"/>
  <c r="J100" i="42"/>
  <c r="CK108" i="42"/>
  <c r="CK98" i="42" s="1"/>
  <c r="CL108" i="42"/>
  <c r="CL98" i="42" s="1"/>
  <c r="CM108" i="42"/>
  <c r="CM98" i="42" s="1"/>
  <c r="K129" i="42"/>
  <c r="L129" i="42"/>
  <c r="M129" i="42"/>
  <c r="N129" i="42"/>
  <c r="O129" i="42"/>
  <c r="P129" i="42"/>
  <c r="Q129" i="42"/>
  <c r="R129" i="42"/>
  <c r="S129" i="42"/>
  <c r="T129" i="42"/>
  <c r="U129" i="42"/>
  <c r="V129" i="42"/>
  <c r="W129" i="42"/>
  <c r="X129" i="42"/>
  <c r="Y129" i="42"/>
  <c r="Z129" i="42"/>
  <c r="AA129" i="42"/>
  <c r="AB129" i="42"/>
  <c r="AC129" i="42"/>
  <c r="AD129" i="42"/>
  <c r="AE129" i="42"/>
  <c r="AF129" i="42"/>
  <c r="AG129" i="42"/>
  <c r="AH129" i="42"/>
  <c r="AI129" i="42"/>
  <c r="AJ129" i="42"/>
  <c r="AK129" i="42"/>
  <c r="AL129" i="42"/>
  <c r="AM129" i="42"/>
  <c r="AN129" i="42"/>
  <c r="AO129" i="42"/>
  <c r="AP129" i="42"/>
  <c r="AQ129" i="42"/>
  <c r="AR129" i="42"/>
  <c r="AS129" i="42"/>
  <c r="AT129" i="42"/>
  <c r="AU129" i="42"/>
  <c r="AV129" i="42"/>
  <c r="AW129" i="42"/>
  <c r="AX129" i="42"/>
  <c r="AY129" i="42"/>
  <c r="AZ129" i="42"/>
  <c r="BA129" i="42"/>
  <c r="BB129" i="42"/>
  <c r="BC129" i="42"/>
  <c r="BD129" i="42"/>
  <c r="BE129" i="42"/>
  <c r="BF129" i="42"/>
  <c r="BG129" i="42"/>
  <c r="BH129" i="42"/>
  <c r="BI129" i="42"/>
  <c r="BJ129" i="42"/>
  <c r="BK129" i="42"/>
  <c r="BL129" i="42"/>
  <c r="BM129" i="42"/>
  <c r="BN129" i="42"/>
  <c r="BO129" i="42"/>
  <c r="BP129" i="42"/>
  <c r="BQ129" i="42"/>
  <c r="BS129" i="42"/>
  <c r="BT129" i="42"/>
  <c r="BY129" i="42"/>
  <c r="BZ129" i="42"/>
  <c r="CA129" i="42"/>
  <c r="CB129" i="42"/>
  <c r="CC129" i="42"/>
  <c r="CF129" i="42"/>
  <c r="L126" i="42"/>
  <c r="M126" i="42"/>
  <c r="N126" i="42"/>
  <c r="S126" i="42"/>
  <c r="W126" i="42"/>
  <c r="X126" i="42"/>
  <c r="AF126" i="42"/>
  <c r="AG126" i="42"/>
  <c r="AJ126" i="42"/>
  <c r="AM126" i="42"/>
  <c r="AQ126" i="42"/>
  <c r="AZ126" i="42"/>
  <c r="BA126" i="42"/>
  <c r="BB126" i="42"/>
  <c r="BC126" i="42"/>
  <c r="BH126" i="42"/>
  <c r="BI126" i="42"/>
  <c r="BJ126" i="42"/>
  <c r="BK126" i="42"/>
  <c r="BL126" i="42"/>
  <c r="BM126" i="42"/>
  <c r="BN126" i="42"/>
  <c r="BO126" i="42"/>
  <c r="BP126" i="42"/>
  <c r="BS126" i="42"/>
  <c r="BT126" i="42"/>
  <c r="BU126" i="42"/>
  <c r="BX126" i="42"/>
  <c r="BY126" i="42"/>
  <c r="BZ126" i="42"/>
  <c r="CA126" i="42"/>
  <c r="CB126" i="42"/>
  <c r="CE126" i="42"/>
  <c r="CF126" i="42"/>
  <c r="CG126" i="42"/>
  <c r="CI126" i="42"/>
  <c r="J126" i="42"/>
  <c r="L138" i="42"/>
  <c r="L136" i="42" s="1"/>
  <c r="M138" i="42"/>
  <c r="M136" i="42" s="1"/>
  <c r="N138" i="42"/>
  <c r="N136" i="42" s="1"/>
  <c r="O138" i="42"/>
  <c r="P138" i="42"/>
  <c r="Q138" i="42"/>
  <c r="Q136" i="42" s="1"/>
  <c r="R138" i="42"/>
  <c r="R136" i="42" s="1"/>
  <c r="S138" i="42"/>
  <c r="S136" i="42" s="1"/>
  <c r="T138" i="42"/>
  <c r="T136" i="42" s="1"/>
  <c r="U138" i="42"/>
  <c r="U136" i="42" s="1"/>
  <c r="V138" i="42"/>
  <c r="W138" i="42"/>
  <c r="X138" i="42"/>
  <c r="X136" i="42" s="1"/>
  <c r="Y138" i="42"/>
  <c r="Z138" i="42"/>
  <c r="Z136" i="42" s="1"/>
  <c r="AA138" i="42"/>
  <c r="AA136" i="42" s="1"/>
  <c r="AB138" i="42"/>
  <c r="AC138" i="42"/>
  <c r="AD138" i="42"/>
  <c r="AD136" i="42" s="1"/>
  <c r="AE138" i="42"/>
  <c r="AF138" i="42"/>
  <c r="AF136" i="42" s="1"/>
  <c r="AG138" i="42"/>
  <c r="AG136" i="42" s="1"/>
  <c r="AH138" i="42"/>
  <c r="AI138" i="42"/>
  <c r="AJ138" i="42"/>
  <c r="AJ136" i="42" s="1"/>
  <c r="AK138" i="42"/>
  <c r="AK136" i="42" s="1"/>
  <c r="AL138" i="42"/>
  <c r="AL136" i="42" s="1"/>
  <c r="AM138" i="42"/>
  <c r="AM136" i="42" s="1"/>
  <c r="AN138" i="42"/>
  <c r="AO138" i="42"/>
  <c r="AP138" i="42"/>
  <c r="AQ138" i="42"/>
  <c r="AQ136" i="42" s="1"/>
  <c r="AR138" i="42"/>
  <c r="AR136" i="42" s="1"/>
  <c r="AS138" i="42"/>
  <c r="AS136" i="42" s="1"/>
  <c r="AT138" i="42"/>
  <c r="AT136" i="42" s="1"/>
  <c r="AU138" i="42"/>
  <c r="AV138" i="42"/>
  <c r="AW138" i="42"/>
  <c r="AW136" i="42" s="1"/>
  <c r="AX138" i="42"/>
  <c r="AX136" i="42" s="1"/>
  <c r="AY138" i="42"/>
  <c r="AZ138" i="42"/>
  <c r="AZ136" i="42" s="1"/>
  <c r="BA138" i="42"/>
  <c r="BA136" i="42" s="1"/>
  <c r="BB138" i="42"/>
  <c r="BB136" i="42" s="1"/>
  <c r="BC138" i="42"/>
  <c r="BC136" i="42" s="1"/>
  <c r="BD138" i="42"/>
  <c r="BD136" i="42" s="1"/>
  <c r="BE138" i="42"/>
  <c r="BF138" i="42"/>
  <c r="BG138" i="42"/>
  <c r="BH138" i="42"/>
  <c r="BH136" i="42" s="1"/>
  <c r="BI138" i="42"/>
  <c r="BI136" i="42" s="1"/>
  <c r="BJ138" i="42"/>
  <c r="BJ136" i="42" s="1"/>
  <c r="BK138" i="42"/>
  <c r="BK136" i="42" s="1"/>
  <c r="BL138" i="42"/>
  <c r="BL136" i="42" s="1"/>
  <c r="BM138" i="42"/>
  <c r="BM136" i="42" s="1"/>
  <c r="BN138" i="42"/>
  <c r="BN136" i="42" s="1"/>
  <c r="BO138" i="42"/>
  <c r="BO136" i="42" s="1"/>
  <c r="BP138" i="42"/>
  <c r="BP136" i="42" s="1"/>
  <c r="BQ138" i="42"/>
  <c r="BR138" i="42"/>
  <c r="BS138" i="42"/>
  <c r="BS136" i="42" s="1"/>
  <c r="BT138" i="42"/>
  <c r="BT136" i="42" s="1"/>
  <c r="BU138" i="42"/>
  <c r="BU136" i="42" s="1"/>
  <c r="BV138" i="42"/>
  <c r="BW138" i="42"/>
  <c r="BZ138" i="42"/>
  <c r="BZ136" i="42" s="1"/>
  <c r="CA138" i="42"/>
  <c r="CA136" i="42" s="1"/>
  <c r="CB138" i="42"/>
  <c r="CB136" i="42" s="1"/>
  <c r="CC138" i="42"/>
  <c r="CD138" i="42"/>
  <c r="CF138" i="42"/>
  <c r="CG138" i="42"/>
  <c r="CG136" i="42" s="1"/>
  <c r="CI138" i="42"/>
  <c r="CI136" i="42" s="1"/>
  <c r="J136" i="42"/>
  <c r="BY77" i="42"/>
  <c r="BZ77" i="42"/>
  <c r="CA77" i="42"/>
  <c r="CB77" i="42"/>
  <c r="CE77" i="42"/>
  <c r="CF77" i="42"/>
  <c r="CF64" i="42" s="1"/>
  <c r="CG77" i="42"/>
  <c r="CI77" i="42"/>
  <c r="BX77" i="42"/>
  <c r="CI72" i="42"/>
  <c r="L72" i="42"/>
  <c r="L64" i="42" s="1"/>
  <c r="M72" i="42"/>
  <c r="M64" i="42" s="1"/>
  <c r="N72" i="42"/>
  <c r="N64" i="42" s="1"/>
  <c r="O72" i="42"/>
  <c r="P72" i="42"/>
  <c r="Q72" i="42"/>
  <c r="R72" i="42"/>
  <c r="S72" i="42"/>
  <c r="T72" i="42"/>
  <c r="U72" i="42"/>
  <c r="V72" i="42"/>
  <c r="W72" i="42"/>
  <c r="W64" i="42" s="1"/>
  <c r="X72" i="42"/>
  <c r="Y72" i="42"/>
  <c r="Z72" i="42"/>
  <c r="AA72" i="42"/>
  <c r="AB72" i="42"/>
  <c r="AC72" i="42"/>
  <c r="AD72" i="42"/>
  <c r="AE72" i="42"/>
  <c r="AF72" i="42"/>
  <c r="AF64" i="42" s="1"/>
  <c r="AG72" i="42"/>
  <c r="AG64" i="42" s="1"/>
  <c r="AH72" i="42"/>
  <c r="AH64" i="42" s="1"/>
  <c r="AI72" i="42"/>
  <c r="AI64" i="42" s="1"/>
  <c r="AJ72" i="42"/>
  <c r="AJ64" i="42" s="1"/>
  <c r="AK72" i="42"/>
  <c r="AL72" i="42"/>
  <c r="AM72" i="42"/>
  <c r="AM64" i="42" s="1"/>
  <c r="AN72" i="42"/>
  <c r="AN64" i="42" s="1"/>
  <c r="AO72" i="42"/>
  <c r="AO64" i="42" s="1"/>
  <c r="AP72" i="42"/>
  <c r="AP64" i="42" s="1"/>
  <c r="AQ72" i="42"/>
  <c r="AQ64" i="42" s="1"/>
  <c r="AR72" i="42"/>
  <c r="AR64" i="42" s="1"/>
  <c r="AS72" i="42"/>
  <c r="AT72" i="42"/>
  <c r="AU72" i="42"/>
  <c r="AV72" i="42"/>
  <c r="AW72" i="42"/>
  <c r="AX72" i="42"/>
  <c r="AY72" i="42"/>
  <c r="AZ72" i="42"/>
  <c r="AZ64" i="42" s="1"/>
  <c r="BA72" i="42"/>
  <c r="BA64" i="42" s="1"/>
  <c r="BB72" i="42"/>
  <c r="BB64" i="42" s="1"/>
  <c r="BC72" i="42"/>
  <c r="BC64" i="42" s="1"/>
  <c r="BD72" i="42"/>
  <c r="BE72" i="42"/>
  <c r="BF72" i="42"/>
  <c r="BG72" i="42"/>
  <c r="BH72" i="42"/>
  <c r="BH64" i="42" s="1"/>
  <c r="BI72" i="42"/>
  <c r="BI64" i="42" s="1"/>
  <c r="BJ72" i="42"/>
  <c r="BJ64" i="42" s="1"/>
  <c r="BK72" i="42"/>
  <c r="BK64" i="42" s="1"/>
  <c r="BL72" i="42"/>
  <c r="BL64" i="42" s="1"/>
  <c r="BM72" i="42"/>
  <c r="BM64" i="42" s="1"/>
  <c r="BN72" i="42"/>
  <c r="BN64" i="42" s="1"/>
  <c r="BO72" i="42"/>
  <c r="BP72" i="42"/>
  <c r="BS72" i="42"/>
  <c r="BS64" i="42" s="1"/>
  <c r="BT72" i="42"/>
  <c r="BT64" i="42" s="1"/>
  <c r="BU72" i="42"/>
  <c r="BU64" i="42" s="1"/>
  <c r="BY72" i="42"/>
  <c r="BZ72" i="42"/>
  <c r="BZ64" i="42" s="1"/>
  <c r="CA72" i="42"/>
  <c r="CB72" i="42"/>
  <c r="CD72" i="42"/>
  <c r="CG72" i="42"/>
  <c r="L61" i="42"/>
  <c r="M61" i="42"/>
  <c r="N61" i="42"/>
  <c r="R61" i="42"/>
  <c r="S61" i="42"/>
  <c r="T61" i="42"/>
  <c r="V61" i="42"/>
  <c r="W61" i="42"/>
  <c r="X61" i="42"/>
  <c r="AA61" i="42"/>
  <c r="AB61" i="42"/>
  <c r="AC61" i="42"/>
  <c r="AE61" i="42"/>
  <c r="AF61" i="42"/>
  <c r="AG61" i="42"/>
  <c r="AH61" i="42"/>
  <c r="AI61" i="42"/>
  <c r="AJ61" i="42"/>
  <c r="AM61" i="42"/>
  <c r="AN61" i="42"/>
  <c r="AO61" i="42"/>
  <c r="AP61" i="42"/>
  <c r="AQ61" i="42"/>
  <c r="AR61" i="42"/>
  <c r="AZ61" i="42"/>
  <c r="BA61" i="42"/>
  <c r="BB61" i="42"/>
  <c r="BC61" i="42"/>
  <c r="BD61" i="42"/>
  <c r="BE61" i="42"/>
  <c r="BH61" i="42"/>
  <c r="BI61" i="42"/>
  <c r="BJ61" i="42"/>
  <c r="BK61" i="42"/>
  <c r="BL61" i="42"/>
  <c r="BM61" i="42"/>
  <c r="BN61" i="42"/>
  <c r="BO61" i="42"/>
  <c r="BP61" i="42"/>
  <c r="BS61" i="42"/>
  <c r="BT61" i="42"/>
  <c r="BU61" i="42"/>
  <c r="BZ61" i="42"/>
  <c r="CA61" i="42"/>
  <c r="CB61" i="42"/>
  <c r="CF61" i="42"/>
  <c r="CG61" i="42"/>
  <c r="CI61" i="42"/>
  <c r="K28" i="42"/>
  <c r="L28" i="42"/>
  <c r="M28" i="42"/>
  <c r="N28" i="42"/>
  <c r="O28" i="42"/>
  <c r="P28" i="42"/>
  <c r="Q28" i="42"/>
  <c r="R28" i="42"/>
  <c r="S28" i="42"/>
  <c r="T28" i="42"/>
  <c r="U28" i="42"/>
  <c r="V28" i="42"/>
  <c r="W28" i="42"/>
  <c r="X28" i="42"/>
  <c r="Y28" i="42"/>
  <c r="Z28" i="42"/>
  <c r="AA28" i="42"/>
  <c r="AB28" i="42"/>
  <c r="AC28" i="42"/>
  <c r="AD28" i="42"/>
  <c r="AE28" i="42"/>
  <c r="AF28" i="42"/>
  <c r="AG28" i="42"/>
  <c r="AH28" i="42"/>
  <c r="AI28" i="42"/>
  <c r="AJ28" i="42"/>
  <c r="AK28" i="42"/>
  <c r="AL28" i="42"/>
  <c r="AM28" i="42"/>
  <c r="AN28" i="42"/>
  <c r="AO28" i="42"/>
  <c r="AP28" i="42"/>
  <c r="AQ28" i="42"/>
  <c r="AR28" i="42"/>
  <c r="AS28" i="42"/>
  <c r="AT28" i="42"/>
  <c r="AU28" i="42"/>
  <c r="AV28" i="42"/>
  <c r="AW28" i="42"/>
  <c r="AX28" i="42"/>
  <c r="AY28" i="42"/>
  <c r="AZ28" i="42"/>
  <c r="BA28" i="42"/>
  <c r="BB28" i="42"/>
  <c r="BC28" i="42"/>
  <c r="BD28" i="42"/>
  <c r="BE28" i="42"/>
  <c r="BF28" i="42"/>
  <c r="BG28" i="42"/>
  <c r="BH28" i="42"/>
  <c r="BI28" i="42"/>
  <c r="BJ28" i="42"/>
  <c r="BK28" i="42"/>
  <c r="BL28" i="42"/>
  <c r="BM28" i="42"/>
  <c r="BN28" i="42"/>
  <c r="BO28" i="42"/>
  <c r="BP28" i="42"/>
  <c r="BQ28" i="42"/>
  <c r="BR28" i="42"/>
  <c r="BS28" i="42"/>
  <c r="BT28" i="42"/>
  <c r="BU28" i="42"/>
  <c r="BX28" i="42"/>
  <c r="BY28" i="42"/>
  <c r="BZ28" i="42"/>
  <c r="BZ25" i="42" s="1"/>
  <c r="CA28" i="42"/>
  <c r="CA25" i="42" s="1"/>
  <c r="CB28" i="42"/>
  <c r="CD28" i="42"/>
  <c r="CG28" i="42"/>
  <c r="CI28" i="42"/>
  <c r="CJ28" i="42"/>
  <c r="CK28" i="42"/>
  <c r="CL28" i="42"/>
  <c r="CM28" i="42"/>
  <c r="CN28" i="42"/>
  <c r="L146" i="42"/>
  <c r="M146" i="42"/>
  <c r="N146" i="42"/>
  <c r="O146" i="42"/>
  <c r="P146" i="42"/>
  <c r="Q146" i="42"/>
  <c r="R146" i="42"/>
  <c r="S146" i="42"/>
  <c r="T146" i="42"/>
  <c r="U146" i="42"/>
  <c r="V146" i="42"/>
  <c r="W146" i="42"/>
  <c r="X146" i="42"/>
  <c r="Y146" i="42"/>
  <c r="Z146" i="42"/>
  <c r="AA146" i="42"/>
  <c r="AB146" i="42"/>
  <c r="AC146" i="42"/>
  <c r="AD146" i="42"/>
  <c r="AE146" i="42"/>
  <c r="AF146" i="42"/>
  <c r="AG146" i="42"/>
  <c r="AH146" i="42"/>
  <c r="AI146" i="42"/>
  <c r="AJ146" i="42"/>
  <c r="AK146" i="42"/>
  <c r="AL146" i="42"/>
  <c r="AM146" i="42"/>
  <c r="AN146" i="42"/>
  <c r="AO146" i="42"/>
  <c r="AP146" i="42"/>
  <c r="AQ146" i="42"/>
  <c r="AR146" i="42"/>
  <c r="AS146" i="42"/>
  <c r="AT146" i="42"/>
  <c r="AU146" i="42"/>
  <c r="AV146" i="42"/>
  <c r="AW146" i="42"/>
  <c r="AX146" i="42"/>
  <c r="AY146" i="42"/>
  <c r="AZ146" i="42"/>
  <c r="BA146" i="42"/>
  <c r="BB146" i="42"/>
  <c r="BC146" i="42"/>
  <c r="BD146" i="42"/>
  <c r="BE146" i="42"/>
  <c r="BF146" i="42"/>
  <c r="BG146" i="42"/>
  <c r="BH146" i="42"/>
  <c r="BI146" i="42"/>
  <c r="BJ146" i="42"/>
  <c r="BK146" i="42"/>
  <c r="BL146" i="42"/>
  <c r="BM146" i="42"/>
  <c r="BN146" i="42"/>
  <c r="BO146" i="42"/>
  <c r="BP146" i="42"/>
  <c r="BQ146" i="42"/>
  <c r="BR146" i="42"/>
  <c r="BS146" i="42"/>
  <c r="BT146" i="42"/>
  <c r="BU146" i="42"/>
  <c r="BX146" i="42"/>
  <c r="BY146" i="42"/>
  <c r="BZ146" i="42"/>
  <c r="BZ143" i="42" s="1"/>
  <c r="CA146" i="42"/>
  <c r="CA143" i="42" s="1"/>
  <c r="CB146" i="42"/>
  <c r="CD146" i="42"/>
  <c r="CF146" i="42"/>
  <c r="CG146" i="42"/>
  <c r="CI146" i="42"/>
  <c r="J146" i="42"/>
  <c r="K83" i="42"/>
  <c r="L83" i="42"/>
  <c r="M83" i="42"/>
  <c r="N83" i="42"/>
  <c r="O83" i="42"/>
  <c r="P83" i="42"/>
  <c r="Q83" i="42"/>
  <c r="R83" i="42"/>
  <c r="S83" i="42"/>
  <c r="T83" i="42"/>
  <c r="U83" i="42"/>
  <c r="V83" i="42"/>
  <c r="W83" i="42"/>
  <c r="X83" i="42"/>
  <c r="Y83" i="42"/>
  <c r="Z83" i="42"/>
  <c r="AA83" i="42"/>
  <c r="AB83" i="42"/>
  <c r="AC83" i="42"/>
  <c r="AD83" i="42"/>
  <c r="AE83" i="42"/>
  <c r="AF83" i="42"/>
  <c r="AG83" i="42"/>
  <c r="AH83" i="42"/>
  <c r="AI83" i="42"/>
  <c r="AJ83" i="42"/>
  <c r="AK83" i="42"/>
  <c r="AL83" i="42"/>
  <c r="AM83" i="42"/>
  <c r="AN83" i="42"/>
  <c r="AO83" i="42"/>
  <c r="AP83" i="42"/>
  <c r="AQ83" i="42"/>
  <c r="AR83" i="42"/>
  <c r="AS83" i="42"/>
  <c r="AT83" i="42"/>
  <c r="AU83" i="42"/>
  <c r="AV83" i="42"/>
  <c r="AW83" i="42"/>
  <c r="AX83" i="42"/>
  <c r="AY83" i="42"/>
  <c r="AZ83" i="42"/>
  <c r="BA83" i="42"/>
  <c r="BB83" i="42"/>
  <c r="BC83" i="42"/>
  <c r="BD83" i="42"/>
  <c r="BE83" i="42"/>
  <c r="BF83" i="42"/>
  <c r="BG83" i="42"/>
  <c r="BH83" i="42"/>
  <c r="BI83" i="42"/>
  <c r="BJ83" i="42"/>
  <c r="BK83" i="42"/>
  <c r="BL83" i="42"/>
  <c r="BM83" i="42"/>
  <c r="BN83" i="42"/>
  <c r="BO83" i="42"/>
  <c r="BP83" i="42"/>
  <c r="BQ83" i="42"/>
  <c r="BR83" i="42"/>
  <c r="BS83" i="42"/>
  <c r="BT83" i="42"/>
  <c r="BU83" i="42"/>
  <c r="BV83" i="42"/>
  <c r="BW83" i="42"/>
  <c r="BY83" i="42"/>
  <c r="BZ83" i="42"/>
  <c r="CA83" i="42"/>
  <c r="CB83" i="42"/>
  <c r="CC83" i="42"/>
  <c r="CD83" i="42"/>
  <c r="CG83" i="42"/>
  <c r="CI83" i="42"/>
  <c r="J83" i="42"/>
  <c r="CE21" i="42"/>
  <c r="CE20" i="42" s="1"/>
  <c r="J22" i="42"/>
  <c r="J21" i="42" s="1"/>
  <c r="J20" i="42" s="1"/>
  <c r="BZ186" i="42" l="1"/>
  <c r="BV186" i="42"/>
  <c r="BR186" i="42"/>
  <c r="BN186" i="42"/>
  <c r="BJ186" i="42"/>
  <c r="BF186" i="42"/>
  <c r="BB186" i="42"/>
  <c r="AX186" i="42"/>
  <c r="AT186" i="42"/>
  <c r="AP186" i="42"/>
  <c r="AL186" i="42"/>
  <c r="AH186" i="42"/>
  <c r="AD186" i="42"/>
  <c r="Z186" i="42"/>
  <c r="V186" i="42"/>
  <c r="R186" i="42"/>
  <c r="N186" i="42"/>
  <c r="R202" i="42"/>
  <c r="V202" i="42"/>
  <c r="Z202" i="42"/>
  <c r="AD202" i="42"/>
  <c r="AH202" i="42"/>
  <c r="AL202" i="42"/>
  <c r="AP202" i="42"/>
  <c r="AT202" i="42"/>
  <c r="AX202" i="42"/>
  <c r="BB202" i="42"/>
  <c r="BF202" i="42"/>
  <c r="BJ202" i="42"/>
  <c r="BN202" i="42"/>
  <c r="BR202" i="42"/>
  <c r="BV202" i="42"/>
  <c r="CG186" i="42"/>
  <c r="CC202" i="42"/>
  <c r="S186" i="42"/>
  <c r="O186" i="42"/>
  <c r="K186" i="42"/>
  <c r="CE61" i="42"/>
  <c r="BS202" i="42"/>
  <c r="CN165" i="42"/>
  <c r="CN14" i="42" s="1"/>
  <c r="CJ165" i="42"/>
  <c r="CJ14" i="42" s="1"/>
  <c r="CK165" i="42"/>
  <c r="CK14" i="42" s="1"/>
  <c r="BW202" i="42"/>
  <c r="BS166" i="42"/>
  <c r="O166" i="42"/>
  <c r="BF166" i="42"/>
  <c r="BF165" i="42" s="1"/>
  <c r="AX166" i="42"/>
  <c r="AP166" i="42"/>
  <c r="AP165" i="42" s="1"/>
  <c r="AL166" i="42"/>
  <c r="AL165" i="42" s="1"/>
  <c r="AH166" i="42"/>
  <c r="AD166" i="42"/>
  <c r="AD165" i="42" s="1"/>
  <c r="Z166" i="42"/>
  <c r="Z165" i="42" s="1"/>
  <c r="V166" i="42"/>
  <c r="V165" i="42" s="1"/>
  <c r="R166" i="42"/>
  <c r="N166" i="42"/>
  <c r="N165" i="42" s="1"/>
  <c r="CM165" i="42"/>
  <c r="CM14" i="42" s="1"/>
  <c r="J186" i="42"/>
  <c r="CE186" i="42"/>
  <c r="CB186" i="42"/>
  <c r="BX186" i="42"/>
  <c r="BT186" i="42"/>
  <c r="BP186" i="42"/>
  <c r="BL186" i="42"/>
  <c r="BH186" i="42"/>
  <c r="BD186" i="42"/>
  <c r="AZ186" i="42"/>
  <c r="AV186" i="42"/>
  <c r="AR186" i="42"/>
  <c r="AN186" i="42"/>
  <c r="AJ186" i="42"/>
  <c r="AF186" i="42"/>
  <c r="AB186" i="42"/>
  <c r="X186" i="42"/>
  <c r="T186" i="42"/>
  <c r="P186" i="42"/>
  <c r="L186" i="42"/>
  <c r="CL165" i="42"/>
  <c r="CL14" i="42" s="1"/>
  <c r="BT166" i="42"/>
  <c r="BL166" i="42"/>
  <c r="BL165" i="42" s="1"/>
  <c r="BD166" i="42"/>
  <c r="AV166" i="42"/>
  <c r="AR166" i="42"/>
  <c r="AN166" i="42"/>
  <c r="AF166" i="42"/>
  <c r="AF165" i="42" s="1"/>
  <c r="AB166" i="42"/>
  <c r="X166" i="42"/>
  <c r="P166" i="42"/>
  <c r="BO166" i="42"/>
  <c r="BC166" i="42"/>
  <c r="AY166" i="42"/>
  <c r="AI166" i="42"/>
  <c r="W166" i="42"/>
  <c r="S166" i="42"/>
  <c r="S165" i="42" s="1"/>
  <c r="BH166" i="42"/>
  <c r="CI186" i="42"/>
  <c r="CD186" i="42"/>
  <c r="CA186" i="42"/>
  <c r="BW186" i="42"/>
  <c r="BS186" i="42"/>
  <c r="BO186" i="42"/>
  <c r="BK186" i="42"/>
  <c r="BG186" i="42"/>
  <c r="BC186" i="42"/>
  <c r="AY186" i="42"/>
  <c r="AU186" i="42"/>
  <c r="AQ186" i="42"/>
  <c r="AM186" i="42"/>
  <c r="AI186" i="42"/>
  <c r="AE186" i="42"/>
  <c r="W186" i="42"/>
  <c r="BB166" i="42"/>
  <c r="BB165" i="42" s="1"/>
  <c r="AT166" i="42"/>
  <c r="AT165" i="42" s="1"/>
  <c r="CC166" i="42"/>
  <c r="BY166" i="42"/>
  <c r="BM166" i="42"/>
  <c r="BI166" i="42"/>
  <c r="AC166" i="42"/>
  <c r="M166" i="42"/>
  <c r="CB166" i="42"/>
  <c r="CB165" i="42" s="1"/>
  <c r="BX166" i="42"/>
  <c r="BP166" i="42"/>
  <c r="AZ166" i="42"/>
  <c r="AJ166" i="42"/>
  <c r="T166" i="42"/>
  <c r="P165" i="42"/>
  <c r="AM166" i="42"/>
  <c r="BK166" i="42"/>
  <c r="AU166" i="42"/>
  <c r="AE166" i="42"/>
  <c r="BV166" i="42"/>
  <c r="BV165" i="42" s="1"/>
  <c r="BR166" i="42"/>
  <c r="BR165" i="42" s="1"/>
  <c r="BN166" i="42"/>
  <c r="BN165" i="42" s="1"/>
  <c r="BJ166" i="42"/>
  <c r="BJ165" i="42" s="1"/>
  <c r="CD166" i="42"/>
  <c r="CA166" i="42"/>
  <c r="BW166" i="42"/>
  <c r="CG166" i="42"/>
  <c r="CG165" i="42" s="1"/>
  <c r="BZ166" i="42"/>
  <c r="BZ165" i="42" s="1"/>
  <c r="CF166" i="42"/>
  <c r="BU166" i="42"/>
  <c r="BQ166" i="42"/>
  <c r="BE166" i="42"/>
  <c r="BA166" i="42"/>
  <c r="AW166" i="42"/>
  <c r="AS166" i="42"/>
  <c r="AO166" i="42"/>
  <c r="AK166" i="42"/>
  <c r="AG166" i="42"/>
  <c r="Y166" i="42"/>
  <c r="U166" i="42"/>
  <c r="Q166" i="42"/>
  <c r="J166" i="42"/>
  <c r="CA64" i="42"/>
  <c r="CE166" i="42"/>
  <c r="BG166" i="42"/>
  <c r="AQ166" i="42"/>
  <c r="AA166" i="42"/>
  <c r="K166" i="42"/>
  <c r="K165" i="42" s="1"/>
  <c r="CF186" i="42"/>
  <c r="CC186" i="42"/>
  <c r="BY186" i="42"/>
  <c r="BU186" i="42"/>
  <c r="BQ186" i="42"/>
  <c r="BM186" i="42"/>
  <c r="BI186" i="42"/>
  <c r="BE186" i="42"/>
  <c r="BA186" i="42"/>
  <c r="AW186" i="42"/>
  <c r="AS186" i="42"/>
  <c r="AO186" i="42"/>
  <c r="AK186" i="42"/>
  <c r="AG186" i="42"/>
  <c r="AC186" i="42"/>
  <c r="Y186" i="42"/>
  <c r="U186" i="42"/>
  <c r="Q186" i="42"/>
  <c r="M186" i="42"/>
  <c r="CI166" i="42"/>
  <c r="CI165" i="42" s="1"/>
  <c r="AA186" i="42"/>
  <c r="L166" i="42"/>
  <c r="CK16" i="42"/>
  <c r="CL16" i="42"/>
  <c r="CM16" i="42"/>
  <c r="CI64" i="42"/>
  <c r="BZ98" i="42"/>
  <c r="CA98" i="42"/>
  <c r="CG64" i="42"/>
  <c r="CB64" i="42"/>
  <c r="CA16" i="42"/>
  <c r="BZ16" i="42"/>
  <c r="M144" i="42"/>
  <c r="M143" i="42" s="1"/>
  <c r="M134" i="42"/>
  <c r="M133" i="42" s="1"/>
  <c r="M123" i="42"/>
  <c r="M122" i="42" s="1"/>
  <c r="M120" i="42"/>
  <c r="M110" i="42"/>
  <c r="M108" i="42" s="1"/>
  <c r="M106" i="42"/>
  <c r="M99" i="42"/>
  <c r="M60" i="42"/>
  <c r="M59" i="42" s="1"/>
  <c r="M56" i="42"/>
  <c r="M55" i="42" s="1"/>
  <c r="M52" i="42"/>
  <c r="M51" i="42" s="1"/>
  <c r="M49" i="42"/>
  <c r="M48" i="42" s="1"/>
  <c r="M40" i="42"/>
  <c r="M37" i="42"/>
  <c r="M34" i="42"/>
  <c r="M31" i="42"/>
  <c r="M30" i="42" s="1"/>
  <c r="M26" i="42"/>
  <c r="M25" i="42" s="1"/>
  <c r="M18" i="42"/>
  <c r="M17" i="42" s="1"/>
  <c r="L144" i="42"/>
  <c r="L143" i="42" s="1"/>
  <c r="L134" i="42"/>
  <c r="L133" i="42" s="1"/>
  <c r="L123" i="42"/>
  <c r="L122" i="42" s="1"/>
  <c r="L120" i="42"/>
  <c r="L110" i="42"/>
  <c r="L108" i="42" s="1"/>
  <c r="L106" i="42"/>
  <c r="L99" i="42"/>
  <c r="L60" i="42"/>
  <c r="L59" i="42" s="1"/>
  <c r="L56" i="42"/>
  <c r="L55" i="42" s="1"/>
  <c r="L52" i="42"/>
  <c r="L51" i="42" s="1"/>
  <c r="L49" i="42"/>
  <c r="L48" i="42" s="1"/>
  <c r="L40" i="42"/>
  <c r="L37" i="42"/>
  <c r="L34" i="42"/>
  <c r="L31" i="42"/>
  <c r="L30" i="42" s="1"/>
  <c r="L26" i="42"/>
  <c r="L25" i="42" s="1"/>
  <c r="L18" i="42"/>
  <c r="L17" i="42" s="1"/>
  <c r="N134" i="42"/>
  <c r="N133" i="42" s="1"/>
  <c r="N123" i="42"/>
  <c r="N122" i="42" s="1"/>
  <c r="N120" i="42"/>
  <c r="N106" i="42"/>
  <c r="N99" i="42"/>
  <c r="N60" i="42"/>
  <c r="N59" i="42" s="1"/>
  <c r="N56" i="42"/>
  <c r="N55" i="42" s="1"/>
  <c r="N52" i="42"/>
  <c r="N51" i="42" s="1"/>
  <c r="N49" i="42"/>
  <c r="N48" i="42" s="1"/>
  <c r="N40" i="42"/>
  <c r="N34" i="42"/>
  <c r="N31" i="42"/>
  <c r="N30" i="42" s="1"/>
  <c r="N26" i="42"/>
  <c r="N25" i="42" s="1"/>
  <c r="N18" i="42"/>
  <c r="N17" i="42" s="1"/>
  <c r="BS165" i="42" l="1"/>
  <c r="AX165" i="42"/>
  <c r="BZ15" i="42"/>
  <c r="BZ14" i="42" s="1"/>
  <c r="R165" i="42"/>
  <c r="AH165" i="42"/>
  <c r="AB165" i="42"/>
  <c r="O165" i="42"/>
  <c r="CA15" i="42"/>
  <c r="L165" i="42"/>
  <c r="BM165" i="42"/>
  <c r="BH165" i="42"/>
  <c r="AR165" i="42"/>
  <c r="CN150" i="42"/>
  <c r="CE165" i="42"/>
  <c r="AN165" i="42"/>
  <c r="BT165" i="42"/>
  <c r="CC165" i="42"/>
  <c r="J165" i="42"/>
  <c r="AZ165" i="42"/>
  <c r="M165" i="42"/>
  <c r="BY165" i="42"/>
  <c r="BD165" i="42"/>
  <c r="AQ165" i="42"/>
  <c r="AM165" i="42"/>
  <c r="AJ165" i="42"/>
  <c r="BI165" i="42"/>
  <c r="CD165" i="42"/>
  <c r="BP165" i="42"/>
  <c r="T165" i="42"/>
  <c r="AV165" i="42"/>
  <c r="BG165" i="42"/>
  <c r="BW165" i="42"/>
  <c r="BX165" i="42"/>
  <c r="X165" i="42"/>
  <c r="Y165" i="42"/>
  <c r="BU165" i="42"/>
  <c r="BC165" i="42"/>
  <c r="AE165" i="42"/>
  <c r="AO165" i="42"/>
  <c r="BE165" i="42"/>
  <c r="CA165" i="42"/>
  <c r="AU165" i="42"/>
  <c r="AI165" i="42"/>
  <c r="AC165" i="42"/>
  <c r="BK165" i="42"/>
  <c r="AY165" i="42"/>
  <c r="W165" i="42"/>
  <c r="BO165" i="42"/>
  <c r="Q165" i="42"/>
  <c r="AG165" i="42"/>
  <c r="AW165" i="42"/>
  <c r="AA165" i="42"/>
  <c r="U165" i="42"/>
  <c r="AK165" i="42"/>
  <c r="BA165" i="42"/>
  <c r="BQ165" i="42"/>
  <c r="CF165" i="42"/>
  <c r="M33" i="42"/>
  <c r="AS165" i="42"/>
  <c r="L33" i="42"/>
  <c r="L125" i="42"/>
  <c r="M125" i="42"/>
  <c r="CA14" i="42" l="1"/>
  <c r="CE148" i="42"/>
  <c r="CE147" i="42"/>
  <c r="CE139" i="42"/>
  <c r="CE138" i="42" s="1"/>
  <c r="CE135" i="42"/>
  <c r="CE130" i="42"/>
  <c r="CE129" i="42" s="1"/>
  <c r="CE112" i="42"/>
  <c r="CE105" i="42"/>
  <c r="CE104" i="42"/>
  <c r="CE76" i="42"/>
  <c r="CE66" i="42"/>
  <c r="CE67" i="42"/>
  <c r="CE71" i="42"/>
  <c r="CE64" i="42" s="1"/>
  <c r="CE63" i="42"/>
  <c r="CE146" i="42" l="1"/>
  <c r="CE103" i="42"/>
  <c r="CE102" i="42" s="1"/>
  <c r="CG18" i="42"/>
  <c r="CG17" i="42" s="1"/>
  <c r="CI18" i="42"/>
  <c r="CI17" i="42" s="1"/>
  <c r="CG26" i="42"/>
  <c r="CG25" i="42" s="1"/>
  <c r="CI26" i="42"/>
  <c r="CI25" i="42" s="1"/>
  <c r="CG31" i="42"/>
  <c r="CG30" i="42" s="1"/>
  <c r="CI31" i="42"/>
  <c r="CI30" i="42" s="1"/>
  <c r="CG34" i="42"/>
  <c r="CI34" i="42"/>
  <c r="CG37" i="42"/>
  <c r="CI37" i="42"/>
  <c r="CG40" i="42"/>
  <c r="CI40" i="42"/>
  <c r="CG43" i="42"/>
  <c r="CI43" i="42"/>
  <c r="CG49" i="42"/>
  <c r="CG48" i="42" s="1"/>
  <c r="CI49" i="42"/>
  <c r="CI48" i="42" s="1"/>
  <c r="CG52" i="42"/>
  <c r="CG51" i="42" s="1"/>
  <c r="CI52" i="42"/>
  <c r="CI51" i="42" s="1"/>
  <c r="CG56" i="42"/>
  <c r="CG55" i="42" s="1"/>
  <c r="CI56" i="42"/>
  <c r="CI55" i="42" s="1"/>
  <c r="CG60" i="42"/>
  <c r="CG59" i="42" s="1"/>
  <c r="CI60" i="42"/>
  <c r="CI59" i="42" s="1"/>
  <c r="CG86" i="42"/>
  <c r="CI86" i="42"/>
  <c r="CG99" i="42"/>
  <c r="CI99" i="42"/>
  <c r="CG106" i="42"/>
  <c r="CI106" i="42"/>
  <c r="CG110" i="42"/>
  <c r="CG108" i="42" s="1"/>
  <c r="CI110" i="42"/>
  <c r="CI108" i="42" s="1"/>
  <c r="CG117" i="42"/>
  <c r="CI117" i="42"/>
  <c r="CG120" i="42"/>
  <c r="CI120" i="42"/>
  <c r="CG123" i="42"/>
  <c r="CG122" i="42" s="1"/>
  <c r="CI123" i="42"/>
  <c r="CI122" i="42" s="1"/>
  <c r="CG129" i="42"/>
  <c r="CI129" i="42"/>
  <c r="CG134" i="42"/>
  <c r="CG133" i="42" s="1"/>
  <c r="CI134" i="42"/>
  <c r="CI133" i="42" s="1"/>
  <c r="CG144" i="42"/>
  <c r="CG143" i="42" s="1"/>
  <c r="CI144" i="42"/>
  <c r="CI143" i="42" s="1"/>
  <c r="CI33" i="42" l="1"/>
  <c r="CG33" i="42"/>
  <c r="CI39" i="42"/>
  <c r="CG39" i="42"/>
  <c r="CI125" i="42"/>
  <c r="CG125" i="42"/>
  <c r="CG116" i="42"/>
  <c r="CI116" i="42"/>
  <c r="CG98" i="42" l="1"/>
  <c r="CI98" i="42"/>
  <c r="CG16" i="42"/>
  <c r="CG15" i="42" s="1"/>
  <c r="CG14" i="42" s="1"/>
  <c r="CI16" i="42"/>
  <c r="CI15" i="42" s="1"/>
  <c r="CI14" i="42" s="1"/>
  <c r="CF29" i="42"/>
  <c r="CE29" i="42" s="1"/>
  <c r="CJ64" i="42"/>
  <c r="CJ126" i="42"/>
  <c r="CF137" i="42"/>
  <c r="CF136" i="42" l="1"/>
  <c r="CE137" i="42"/>
  <c r="CE136" i="42" s="1"/>
  <c r="CE28" i="42"/>
  <c r="CF28" i="42"/>
  <c r="K139" i="42" l="1"/>
  <c r="K140" i="42"/>
  <c r="K136" i="42" l="1"/>
  <c r="BX74" i="42"/>
  <c r="BX75" i="42"/>
  <c r="R40" i="42"/>
  <c r="W40" i="42"/>
  <c r="AC40" i="42"/>
  <c r="AD40" i="42"/>
  <c r="AE40" i="42"/>
  <c r="AF40" i="42"/>
  <c r="AG40" i="42"/>
  <c r="AH40" i="42"/>
  <c r="AI40" i="42"/>
  <c r="AJ40" i="42"/>
  <c r="AK40" i="42"/>
  <c r="AL40" i="42"/>
  <c r="AM40" i="42"/>
  <c r="AN40" i="42"/>
  <c r="AP40" i="42"/>
  <c r="AR40" i="42"/>
  <c r="AS40" i="42"/>
  <c r="AW40" i="42"/>
  <c r="AZ40" i="42"/>
  <c r="BA40" i="42"/>
  <c r="BB40" i="42"/>
  <c r="BC40" i="42"/>
  <c r="BI40" i="42"/>
  <c r="BJ40" i="42"/>
  <c r="BK40" i="42"/>
  <c r="BL40" i="42"/>
  <c r="BM40" i="42"/>
  <c r="BN40" i="42"/>
  <c r="BO40" i="42"/>
  <c r="BP40" i="42"/>
  <c r="BS40" i="42"/>
  <c r="BT40" i="42"/>
  <c r="BU40" i="42"/>
  <c r="BY40" i="42"/>
  <c r="CB40" i="42"/>
  <c r="CJ40" i="42"/>
  <c r="CN142" i="42"/>
  <c r="CN137" i="42"/>
  <c r="CN135" i="42"/>
  <c r="CN134" i="42" s="1"/>
  <c r="CN133" i="42" s="1"/>
  <c r="CN132" i="42"/>
  <c r="CN131" i="42" s="1"/>
  <c r="CN130" i="42"/>
  <c r="CN129" i="42" s="1"/>
  <c r="CN117" i="42"/>
  <c r="CN112" i="42"/>
  <c r="CN109" i="42"/>
  <c r="CN107" i="42"/>
  <c r="CN106" i="42" s="1"/>
  <c r="CN105" i="42"/>
  <c r="CN104" i="42"/>
  <c r="CN99" i="42"/>
  <c r="CN86" i="42"/>
  <c r="CN64" i="42"/>
  <c r="CN60" i="42"/>
  <c r="CN59" i="42" s="1"/>
  <c r="CN56" i="42"/>
  <c r="CN55" i="42" s="1"/>
  <c r="CN52" i="42"/>
  <c r="CN51" i="42" s="1"/>
  <c r="CN49" i="42"/>
  <c r="CN48" i="42" s="1"/>
  <c r="CN43" i="42"/>
  <c r="CN40" i="42"/>
  <c r="CN37" i="42"/>
  <c r="CN34" i="42"/>
  <c r="CN31" i="42"/>
  <c r="CN30" i="42" s="1"/>
  <c r="CN26" i="42"/>
  <c r="CN23" i="42"/>
  <c r="CN21" i="42"/>
  <c r="CN18" i="42"/>
  <c r="CN17" i="42" s="1"/>
  <c r="CN39" i="42" l="1"/>
  <c r="CN33" i="42"/>
  <c r="CN25" i="42"/>
  <c r="CN103" i="42"/>
  <c r="CN102" i="42" s="1"/>
  <c r="AB22" i="42"/>
  <c r="AB21" i="42" s="1"/>
  <c r="AB20" i="42" s="1"/>
  <c r="AA22" i="42"/>
  <c r="AA21" i="42" s="1"/>
  <c r="AA20" i="42" s="1"/>
  <c r="Z22" i="42"/>
  <c r="Y22" i="42"/>
  <c r="Y21" i="42" s="1"/>
  <c r="Y20" i="42" s="1"/>
  <c r="AV22" i="42" l="1"/>
  <c r="AV21" i="42" s="1"/>
  <c r="AV20" i="42" s="1"/>
  <c r="Z21" i="42"/>
  <c r="Z20" i="42" s="1"/>
  <c r="CN16" i="42"/>
  <c r="AU22" i="42"/>
  <c r="AU21" i="42" s="1"/>
  <c r="AU20" i="42" s="1"/>
  <c r="BG22" i="42"/>
  <c r="BG21" i="42" s="1"/>
  <c r="BG20" i="42" s="1"/>
  <c r="CC22" i="42"/>
  <c r="CC21" i="42" s="1"/>
  <c r="CC20" i="42" s="1"/>
  <c r="BE22" i="42"/>
  <c r="BF22" i="42" l="1"/>
  <c r="BF21" i="42" s="1"/>
  <c r="BF20" i="42" s="1"/>
  <c r="BE21" i="42"/>
  <c r="BE20" i="42" s="1"/>
  <c r="AY22" i="42"/>
  <c r="AY21" i="42" s="1"/>
  <c r="AY20" i="42" s="1"/>
  <c r="CD22" i="42"/>
  <c r="CD21" i="42" s="1"/>
  <c r="CD20" i="42" s="1"/>
  <c r="I101" i="42" l="1"/>
  <c r="J19" i="28" l="1"/>
  <c r="J20" i="28"/>
  <c r="J21" i="28"/>
  <c r="J22" i="28"/>
  <c r="J23" i="28"/>
  <c r="J24" i="28"/>
  <c r="J25" i="28"/>
  <c r="J26" i="28"/>
  <c r="J27" i="28"/>
  <c r="J28" i="28"/>
  <c r="J29" i="28"/>
  <c r="Q27" i="28"/>
  <c r="Q25" i="28"/>
  <c r="Q22" i="28"/>
  <c r="Q23" i="28"/>
  <c r="Q28" i="28"/>
  <c r="Q19" i="28"/>
  <c r="Q29" i="28"/>
  <c r="Q24" i="28"/>
  <c r="Q20" i="28"/>
  <c r="P21" i="28"/>
  <c r="P26" i="28"/>
  <c r="R25" i="28"/>
  <c r="P22" i="28"/>
  <c r="P23" i="28"/>
  <c r="R28" i="28"/>
  <c r="R19" i="28"/>
  <c r="P29" i="28"/>
  <c r="P24" i="28"/>
  <c r="T30" i="51"/>
  <c r="U30" i="51"/>
  <c r="V30" i="51"/>
  <c r="W30" i="51"/>
  <c r="X30" i="51"/>
  <c r="Y30" i="51"/>
  <c r="Z30" i="51"/>
  <c r="AA30" i="51"/>
  <c r="AB30" i="51"/>
  <c r="AC30" i="51"/>
  <c r="AD30" i="51"/>
  <c r="AE30" i="51"/>
  <c r="S30" i="51"/>
  <c r="P12" i="28" l="1"/>
  <c r="R24" i="28"/>
  <c r="R26" i="28"/>
  <c r="R23" i="28"/>
  <c r="R22" i="28"/>
  <c r="P25" i="28"/>
  <c r="Q26" i="28"/>
  <c r="R27" i="28"/>
  <c r="P19" i="28"/>
  <c r="P27" i="28"/>
  <c r="P20" i="28"/>
  <c r="P28" i="28"/>
  <c r="Q21" i="28"/>
  <c r="R29" i="28" l="1"/>
  <c r="R21" i="28"/>
  <c r="Q12" i="28"/>
  <c r="R20" i="28"/>
  <c r="K49" i="42" l="1"/>
  <c r="K48" i="42" s="1"/>
  <c r="O49" i="42"/>
  <c r="O48" i="42" s="1"/>
  <c r="P49" i="42"/>
  <c r="P48" i="42" s="1"/>
  <c r="Q49" i="42"/>
  <c r="Q48" i="42" s="1"/>
  <c r="R49" i="42"/>
  <c r="R48" i="42" s="1"/>
  <c r="S49" i="42"/>
  <c r="S48" i="42" s="1"/>
  <c r="T49" i="42"/>
  <c r="T48" i="42" s="1"/>
  <c r="U49" i="42"/>
  <c r="U48" i="42" s="1"/>
  <c r="V49" i="42"/>
  <c r="V48" i="42" s="1"/>
  <c r="W49" i="42"/>
  <c r="W48" i="42" s="1"/>
  <c r="X49" i="42"/>
  <c r="X48" i="42" s="1"/>
  <c r="Y49" i="42"/>
  <c r="Y48" i="42" s="1"/>
  <c r="Z49" i="42"/>
  <c r="Z48" i="42" s="1"/>
  <c r="AA49" i="42"/>
  <c r="AA48" i="42" s="1"/>
  <c r="AB49" i="42"/>
  <c r="AB48" i="42" s="1"/>
  <c r="AC49" i="42"/>
  <c r="AC48" i="42" s="1"/>
  <c r="AD49" i="42"/>
  <c r="AD48" i="42" s="1"/>
  <c r="AE49" i="42"/>
  <c r="AE48" i="42" s="1"/>
  <c r="AF49" i="42"/>
  <c r="AF48" i="42" s="1"/>
  <c r="AG49" i="42"/>
  <c r="AG48" i="42" s="1"/>
  <c r="AH49" i="42"/>
  <c r="AH48" i="42" s="1"/>
  <c r="AI49" i="42"/>
  <c r="AI48" i="42" s="1"/>
  <c r="AJ49" i="42"/>
  <c r="AJ48" i="42" s="1"/>
  <c r="AK49" i="42"/>
  <c r="AK48" i="42" s="1"/>
  <c r="AL49" i="42"/>
  <c r="AL48" i="42" s="1"/>
  <c r="AM49" i="42"/>
  <c r="AM48" i="42" s="1"/>
  <c r="AN49" i="42"/>
  <c r="AN48" i="42" s="1"/>
  <c r="AO49" i="42"/>
  <c r="AO48" i="42" s="1"/>
  <c r="AP49" i="42"/>
  <c r="AP48" i="42" s="1"/>
  <c r="AQ49" i="42"/>
  <c r="AQ48" i="42" s="1"/>
  <c r="AR49" i="42"/>
  <c r="AR48" i="42" s="1"/>
  <c r="AS49" i="42"/>
  <c r="AS48" i="42" s="1"/>
  <c r="AT49" i="42"/>
  <c r="AT48" i="42" s="1"/>
  <c r="AU49" i="42"/>
  <c r="AU48" i="42" s="1"/>
  <c r="AV49" i="42"/>
  <c r="AV48" i="42" s="1"/>
  <c r="AW49" i="42"/>
  <c r="AW48" i="42" s="1"/>
  <c r="AX49" i="42"/>
  <c r="AX48" i="42" s="1"/>
  <c r="AY49" i="42"/>
  <c r="AY48" i="42" s="1"/>
  <c r="AZ49" i="42"/>
  <c r="AZ48" i="42" s="1"/>
  <c r="BA49" i="42"/>
  <c r="BA48" i="42" s="1"/>
  <c r="BB49" i="42"/>
  <c r="BB48" i="42" s="1"/>
  <c r="BC49" i="42"/>
  <c r="BC48" i="42" s="1"/>
  <c r="BD49" i="42"/>
  <c r="BD48" i="42" s="1"/>
  <c r="BE49" i="42"/>
  <c r="BE48" i="42" s="1"/>
  <c r="BF49" i="42"/>
  <c r="BF48" i="42" s="1"/>
  <c r="BH49" i="42"/>
  <c r="BH48" i="42" s="1"/>
  <c r="BI49" i="42"/>
  <c r="BJ49" i="42"/>
  <c r="BJ48" i="42" s="1"/>
  <c r="BK49" i="42"/>
  <c r="BK48" i="42" s="1"/>
  <c r="BL49" i="42"/>
  <c r="BL48" i="42" s="1"/>
  <c r="BM49" i="42"/>
  <c r="BM48" i="42" s="1"/>
  <c r="BN49" i="42"/>
  <c r="BN48" i="42" s="1"/>
  <c r="BO49" i="42"/>
  <c r="BO48" i="42" s="1"/>
  <c r="BP49" i="42"/>
  <c r="BP48" i="42" s="1"/>
  <c r="BQ49" i="42"/>
  <c r="BQ48" i="42" s="1"/>
  <c r="BR49" i="42"/>
  <c r="BR48" i="42" s="1"/>
  <c r="BS49" i="42"/>
  <c r="BS48" i="42" s="1"/>
  <c r="BT49" i="42"/>
  <c r="BT48" i="42" s="1"/>
  <c r="BU49" i="42"/>
  <c r="BU48" i="42" s="1"/>
  <c r="BV49" i="42"/>
  <c r="BV48" i="42" s="1"/>
  <c r="BW49" i="42"/>
  <c r="BW48" i="42" s="1"/>
  <c r="BY49" i="42"/>
  <c r="BY48" i="42" s="1"/>
  <c r="CB49" i="42"/>
  <c r="CB48" i="42" s="1"/>
  <c r="CC49" i="42"/>
  <c r="CC48" i="42" s="1"/>
  <c r="CD49" i="42"/>
  <c r="CD48" i="42" s="1"/>
  <c r="CJ49" i="42"/>
  <c r="CJ48" i="42" s="1"/>
  <c r="J49" i="42"/>
  <c r="CS49" i="42" l="1"/>
  <c r="BX49" i="42"/>
  <c r="BX48" i="42" s="1"/>
  <c r="J48" i="42"/>
  <c r="BI48" i="42"/>
  <c r="CF49" i="42"/>
  <c r="CF48" i="42" s="1"/>
  <c r="CE49" i="42"/>
  <c r="CE48" i="42" s="1"/>
  <c r="CN148" i="42"/>
  <c r="CN147" i="42"/>
  <c r="CN145" i="42"/>
  <c r="CN144" i="42" s="1"/>
  <c r="CN146" i="42" l="1"/>
  <c r="CN143" i="42" s="1"/>
  <c r="C28" i="30" l="1"/>
  <c r="C32" i="30"/>
  <c r="C33" i="30"/>
  <c r="C34" i="30"/>
  <c r="C35" i="30"/>
  <c r="C36" i="30"/>
  <c r="C37" i="30"/>
  <c r="C39" i="30"/>
  <c r="C40" i="30"/>
  <c r="C55" i="30"/>
  <c r="C49" i="34"/>
  <c r="C48" i="34"/>
  <c r="C47" i="34"/>
  <c r="C46" i="34"/>
  <c r="C45" i="34"/>
  <c r="C44" i="34"/>
  <c r="C43" i="34"/>
  <c r="C42" i="34"/>
  <c r="C41" i="34"/>
  <c r="C40" i="34"/>
  <c r="C39" i="34"/>
  <c r="C38" i="34"/>
  <c r="C37" i="34"/>
  <c r="C36" i="34"/>
  <c r="C35" i="34"/>
  <c r="C34" i="34"/>
  <c r="C33" i="34"/>
  <c r="C32" i="34"/>
  <c r="E31" i="34"/>
  <c r="D31" i="34"/>
  <c r="C30" i="34"/>
  <c r="C29" i="34"/>
  <c r="C28" i="34"/>
  <c r="C27" i="34"/>
  <c r="E26" i="34"/>
  <c r="D26" i="34"/>
  <c r="C24" i="34"/>
  <c r="C23" i="34"/>
  <c r="E22" i="34"/>
  <c r="D22" i="34"/>
  <c r="C21" i="34"/>
  <c r="C20" i="34"/>
  <c r="C19" i="34"/>
  <c r="E18" i="34"/>
  <c r="D18" i="34"/>
  <c r="C17" i="34"/>
  <c r="C16" i="34"/>
  <c r="C15" i="34"/>
  <c r="C14" i="34"/>
  <c r="C13" i="34"/>
  <c r="E12" i="34"/>
  <c r="D12" i="34"/>
  <c r="C11" i="34"/>
  <c r="C10" i="34" s="1"/>
  <c r="E10" i="34"/>
  <c r="D10" i="34"/>
  <c r="E65" i="30"/>
  <c r="E63" i="30" s="1"/>
  <c r="D64" i="30"/>
  <c r="C64" i="30" s="1"/>
  <c r="Q63" i="30"/>
  <c r="P63" i="30"/>
  <c r="O63" i="30"/>
  <c r="N63" i="30"/>
  <c r="M63" i="30"/>
  <c r="L63" i="30"/>
  <c r="K63" i="30"/>
  <c r="J63" i="30"/>
  <c r="I63" i="30"/>
  <c r="H63" i="30"/>
  <c r="G63" i="30"/>
  <c r="E58" i="30"/>
  <c r="D58" i="30"/>
  <c r="E56" i="30"/>
  <c r="D56" i="30"/>
  <c r="Q54" i="30"/>
  <c r="P54" i="30"/>
  <c r="O54" i="30"/>
  <c r="N54" i="30"/>
  <c r="M54" i="30"/>
  <c r="L54" i="30"/>
  <c r="K54" i="30"/>
  <c r="J54" i="30"/>
  <c r="I54" i="30"/>
  <c r="H54" i="30"/>
  <c r="G54" i="30"/>
  <c r="E50" i="30"/>
  <c r="D50" i="30"/>
  <c r="Q47" i="30"/>
  <c r="P47" i="30"/>
  <c r="O47" i="30"/>
  <c r="N47" i="30"/>
  <c r="M47" i="30"/>
  <c r="L47" i="30"/>
  <c r="K47" i="30"/>
  <c r="J47" i="30"/>
  <c r="I47" i="30"/>
  <c r="H47" i="30"/>
  <c r="G47" i="30"/>
  <c r="D47" i="30"/>
  <c r="E44" i="30"/>
  <c r="D44" i="30"/>
  <c r="E41" i="30"/>
  <c r="C41" i="30" s="1"/>
  <c r="E38" i="30"/>
  <c r="D38" i="30"/>
  <c r="E31" i="30"/>
  <c r="D31" i="30"/>
  <c r="E30" i="30"/>
  <c r="D30" i="30"/>
  <c r="E29" i="30"/>
  <c r="D29" i="30"/>
  <c r="E27" i="30"/>
  <c r="D27" i="30"/>
  <c r="Q25" i="30"/>
  <c r="P25" i="30"/>
  <c r="O25" i="30"/>
  <c r="N25" i="30"/>
  <c r="M25" i="30"/>
  <c r="L25" i="30"/>
  <c r="K25" i="30"/>
  <c r="J25" i="30"/>
  <c r="I25" i="30"/>
  <c r="H25" i="30"/>
  <c r="G25" i="30"/>
  <c r="E22" i="30"/>
  <c r="C22" i="30" s="1"/>
  <c r="C19" i="30"/>
  <c r="E18" i="30"/>
  <c r="C18" i="30" s="1"/>
  <c r="E17" i="30"/>
  <c r="D17" i="30"/>
  <c r="Q15" i="30"/>
  <c r="P15" i="30"/>
  <c r="O15" i="30"/>
  <c r="N15" i="30"/>
  <c r="M15" i="30"/>
  <c r="L15" i="30"/>
  <c r="K15" i="30"/>
  <c r="J15" i="30"/>
  <c r="I15" i="30"/>
  <c r="H15" i="30"/>
  <c r="G15" i="30"/>
  <c r="E12" i="30"/>
  <c r="C12" i="30" s="1"/>
  <c r="C10" i="30"/>
  <c r="E9" i="30"/>
  <c r="C9" i="30" s="1"/>
  <c r="F8" i="30"/>
  <c r="S28" i="30"/>
  <c r="S50" i="30"/>
  <c r="S58" i="30"/>
  <c r="S61" i="30"/>
  <c r="F68" i="17"/>
  <c r="C56" i="30" l="1"/>
  <c r="C58" i="30"/>
  <c r="C31" i="34"/>
  <c r="C29" i="30"/>
  <c r="D25" i="34"/>
  <c r="E25" i="34"/>
  <c r="C30" i="30"/>
  <c r="C31" i="30"/>
  <c r="C12" i="34"/>
  <c r="C50" i="30"/>
  <c r="J8" i="30"/>
  <c r="L8" i="30"/>
  <c r="M8" i="30"/>
  <c r="C44" i="30"/>
  <c r="H8" i="30"/>
  <c r="C18" i="34"/>
  <c r="N8" i="30"/>
  <c r="C27" i="30"/>
  <c r="C38" i="30"/>
  <c r="E9" i="34"/>
  <c r="C22" i="34"/>
  <c r="E25" i="30"/>
  <c r="D54" i="30"/>
  <c r="C26" i="34"/>
  <c r="I12" i="28"/>
  <c r="O8" i="30"/>
  <c r="P8" i="30"/>
  <c r="C65" i="30"/>
  <c r="D25" i="30"/>
  <c r="I8" i="30"/>
  <c r="Q8" i="30"/>
  <c r="K8" i="30"/>
  <c r="G8" i="30"/>
  <c r="E15" i="30"/>
  <c r="C17" i="30"/>
  <c r="E47" i="30"/>
  <c r="C47" i="30" s="1"/>
  <c r="E54" i="30"/>
  <c r="D15" i="30"/>
  <c r="D63" i="30"/>
  <c r="C63" i="30" s="1"/>
  <c r="S51" i="30"/>
  <c r="C25" i="34" l="1"/>
  <c r="D9" i="34"/>
  <c r="G7" i="30"/>
  <c r="H19" i="28"/>
  <c r="O7" i="30"/>
  <c r="H27" i="28"/>
  <c r="K7" i="30"/>
  <c r="H23" i="28"/>
  <c r="Q7" i="30"/>
  <c r="H29" i="28"/>
  <c r="I7" i="30"/>
  <c r="H21" i="28"/>
  <c r="H7" i="30"/>
  <c r="H20" i="28"/>
  <c r="J7" i="30"/>
  <c r="H22" i="28"/>
  <c r="N7" i="30"/>
  <c r="H26" i="28"/>
  <c r="M7" i="30"/>
  <c r="H25" i="28"/>
  <c r="P7" i="30"/>
  <c r="H28" i="28"/>
  <c r="L7" i="30"/>
  <c r="H24" i="28"/>
  <c r="C9" i="34"/>
  <c r="C54" i="30"/>
  <c r="D8" i="30"/>
  <c r="D7" i="30" s="1"/>
  <c r="C25" i="30"/>
  <c r="E8" i="30"/>
  <c r="C16" i="30"/>
  <c r="C15" i="30" s="1"/>
  <c r="E7" i="30" l="1"/>
  <c r="C7" i="30" s="1"/>
  <c r="C8" i="30"/>
  <c r="P117" i="42"/>
  <c r="R117" i="42"/>
  <c r="U117" i="42"/>
  <c r="W117" i="42"/>
  <c r="X117" i="42"/>
  <c r="AC117" i="42"/>
  <c r="AD117" i="42"/>
  <c r="AG117" i="42"/>
  <c r="AI117" i="42"/>
  <c r="AJ117" i="42"/>
  <c r="AM117" i="42"/>
  <c r="AO117" i="42"/>
  <c r="AP117" i="42"/>
  <c r="AY117" i="42"/>
  <c r="AZ117" i="42"/>
  <c r="BA117" i="42"/>
  <c r="BB117" i="42"/>
  <c r="BC117" i="42"/>
  <c r="BD117" i="42"/>
  <c r="BH117" i="42"/>
  <c r="BJ117" i="42"/>
  <c r="BK117" i="42"/>
  <c r="BL117" i="42"/>
  <c r="BN117" i="42"/>
  <c r="BO117" i="42"/>
  <c r="BP117" i="42"/>
  <c r="BQ117" i="42"/>
  <c r="BR117" i="42"/>
  <c r="BS117" i="42"/>
  <c r="BT117" i="42"/>
  <c r="BU117" i="42"/>
  <c r="BV117" i="42"/>
  <c r="BW117" i="42"/>
  <c r="CB117" i="42"/>
  <c r="CJ117" i="42"/>
  <c r="BY117" i="42"/>
  <c r="BM117" i="42"/>
  <c r="AN117" i="42" l="1"/>
  <c r="BI117" i="42"/>
  <c r="AE117" i="42"/>
  <c r="S117" i="42"/>
  <c r="AQ117" i="42"/>
  <c r="AW117" i="42"/>
  <c r="CJ129" i="42"/>
  <c r="CJ125" i="42" s="1"/>
  <c r="AX117" i="42" l="1"/>
  <c r="AB117" i="42"/>
  <c r="V117" i="42"/>
  <c r="AH117" i="42"/>
  <c r="O117" i="42"/>
  <c r="T117" i="42" l="1"/>
  <c r="AF117" i="42" l="1"/>
  <c r="AR117" i="42" l="1"/>
  <c r="AL117" i="42"/>
  <c r="G72" i="17"/>
  <c r="G102" i="17"/>
  <c r="G101" i="17"/>
  <c r="G100" i="17"/>
  <c r="G99" i="17"/>
  <c r="G98" i="17"/>
  <c r="G97" i="17"/>
  <c r="G96" i="17"/>
  <c r="G95" i="17"/>
  <c r="G94" i="17"/>
  <c r="G93" i="17"/>
  <c r="G92" i="17"/>
  <c r="G88" i="17"/>
  <c r="G87" i="17"/>
  <c r="G12" i="17"/>
  <c r="G13" i="17"/>
  <c r="G15" i="17"/>
  <c r="G14" i="17" s="1"/>
  <c r="G17" i="17"/>
  <c r="G18" i="17"/>
  <c r="G19" i="17"/>
  <c r="G20" i="17"/>
  <c r="G21" i="17"/>
  <c r="G22" i="17"/>
  <c r="G23" i="17"/>
  <c r="G24" i="17"/>
  <c r="G25" i="17"/>
  <c r="G26" i="17"/>
  <c r="G27" i="17"/>
  <c r="G30" i="17"/>
  <c r="G31" i="17"/>
  <c r="G32" i="17"/>
  <c r="G33" i="17"/>
  <c r="G34" i="17"/>
  <c r="G35" i="17"/>
  <c r="G36" i="17"/>
  <c r="G37" i="17"/>
  <c r="G38" i="17"/>
  <c r="G39" i="17"/>
  <c r="G40" i="17"/>
  <c r="G42" i="17"/>
  <c r="G43" i="17"/>
  <c r="G44" i="17"/>
  <c r="G45" i="17"/>
  <c r="G46" i="17"/>
  <c r="G47" i="17"/>
  <c r="G48" i="17"/>
  <c r="G49" i="17"/>
  <c r="G50" i="17"/>
  <c r="G51" i="17"/>
  <c r="G52" i="17"/>
  <c r="G56" i="17"/>
  <c r="G57" i="17"/>
  <c r="G58" i="17"/>
  <c r="G59" i="17"/>
  <c r="G60" i="17"/>
  <c r="G61" i="17"/>
  <c r="G62" i="17"/>
  <c r="G63" i="17"/>
  <c r="G64" i="17"/>
  <c r="G65" i="17"/>
  <c r="G66" i="17"/>
  <c r="G71" i="17"/>
  <c r="H39" i="16" s="1"/>
  <c r="G73" i="17"/>
  <c r="H41" i="16" s="1"/>
  <c r="G74" i="17"/>
  <c r="H42" i="16" s="1"/>
  <c r="G75" i="17"/>
  <c r="H43" i="16" s="1"/>
  <c r="G76" i="17"/>
  <c r="H44" i="16" s="1"/>
  <c r="G77" i="17"/>
  <c r="H45" i="16" s="1"/>
  <c r="G78" i="17"/>
  <c r="G79" i="17"/>
  <c r="H47" i="16" s="1"/>
  <c r="G80" i="17"/>
  <c r="H48" i="16" s="1"/>
  <c r="G106" i="17"/>
  <c r="G107" i="17"/>
  <c r="G108" i="17"/>
  <c r="G109" i="17"/>
  <c r="G110" i="17"/>
  <c r="G111" i="17"/>
  <c r="G112" i="17"/>
  <c r="G113" i="17"/>
  <c r="G114" i="17"/>
  <c r="G115" i="17"/>
  <c r="G116" i="17"/>
  <c r="G121" i="17"/>
  <c r="G122" i="17"/>
  <c r="G123" i="17"/>
  <c r="G124" i="17"/>
  <c r="G125" i="17"/>
  <c r="G126" i="17"/>
  <c r="G127" i="17"/>
  <c r="G128" i="17"/>
  <c r="G129" i="17"/>
  <c r="G130" i="17"/>
  <c r="G131" i="17"/>
  <c r="G137" i="17"/>
  <c r="G138" i="17"/>
  <c r="G139" i="17"/>
  <c r="G140" i="17"/>
  <c r="G141" i="17"/>
  <c r="G142" i="17"/>
  <c r="G143" i="17"/>
  <c r="G144" i="17"/>
  <c r="G145" i="17"/>
  <c r="G146" i="17"/>
  <c r="G136" i="17"/>
  <c r="F85" i="17"/>
  <c r="E85" i="17" s="1"/>
  <c r="C85" i="17" s="1"/>
  <c r="C84" i="17" s="1"/>
  <c r="F82" i="17"/>
  <c r="E82" i="17" s="1"/>
  <c r="C82" i="17" s="1"/>
  <c r="F81" i="17"/>
  <c r="E81" i="17" s="1"/>
  <c r="C81" i="17" s="1"/>
  <c r="F117" i="17"/>
  <c r="E117" i="17" s="1"/>
  <c r="C117" i="17" s="1"/>
  <c r="F103" i="17"/>
  <c r="E103" i="17" s="1"/>
  <c r="C103" i="17" s="1"/>
  <c r="F70" i="17"/>
  <c r="E70" i="17" s="1"/>
  <c r="C70" i="17" s="1"/>
  <c r="F69" i="17"/>
  <c r="E69" i="17" s="1"/>
  <c r="H46" i="16"/>
  <c r="E156" i="17"/>
  <c r="C156" i="17" s="1"/>
  <c r="E155" i="17"/>
  <c r="C155" i="17" s="1"/>
  <c r="E154" i="17"/>
  <c r="C154" i="17" s="1"/>
  <c r="C153" i="17"/>
  <c r="E152" i="17"/>
  <c r="C152" i="17" s="1"/>
  <c r="E151" i="17"/>
  <c r="C151" i="17" s="1"/>
  <c r="E150" i="17"/>
  <c r="C150" i="17" s="1"/>
  <c r="E149" i="17"/>
  <c r="C149" i="17" s="1"/>
  <c r="E148" i="17"/>
  <c r="F147" i="17"/>
  <c r="D147" i="17"/>
  <c r="F135" i="17"/>
  <c r="D135" i="17"/>
  <c r="E133" i="17"/>
  <c r="C133" i="17" s="1"/>
  <c r="E132" i="17"/>
  <c r="C132" i="17" s="1"/>
  <c r="F120" i="17"/>
  <c r="F119" i="17" s="1"/>
  <c r="D120" i="17"/>
  <c r="D119" i="17" s="1"/>
  <c r="F105" i="17"/>
  <c r="D105" i="17"/>
  <c r="D104" i="17" s="1"/>
  <c r="F91" i="17"/>
  <c r="D91" i="17"/>
  <c r="D90" i="17" s="1"/>
  <c r="F86" i="17"/>
  <c r="D86" i="17"/>
  <c r="D84" i="17"/>
  <c r="D83" i="17"/>
  <c r="F83" i="17" s="1"/>
  <c r="E83" i="17" s="1"/>
  <c r="C71" i="17"/>
  <c r="E68" i="17"/>
  <c r="C68" i="17" s="1"/>
  <c r="D67" i="17"/>
  <c r="F55" i="17"/>
  <c r="D55" i="17"/>
  <c r="F41" i="17"/>
  <c r="D41" i="17"/>
  <c r="F29" i="17"/>
  <c r="F28" i="17" s="1"/>
  <c r="D29" i="17"/>
  <c r="F16" i="17"/>
  <c r="D16" i="17"/>
  <c r="D14" i="17"/>
  <c r="F11" i="17"/>
  <c r="F10" i="17" s="1"/>
  <c r="D11" i="17"/>
  <c r="D10" i="17" l="1"/>
  <c r="G86" i="17"/>
  <c r="F90" i="17"/>
  <c r="F104" i="17"/>
  <c r="F89" i="17" s="1"/>
  <c r="D89" i="17"/>
  <c r="D28" i="17"/>
  <c r="D54" i="17"/>
  <c r="D53" i="17" s="1"/>
  <c r="G120" i="17"/>
  <c r="G119" i="17" s="1"/>
  <c r="H27" i="16"/>
  <c r="G91" i="17"/>
  <c r="G90" i="17" s="1"/>
  <c r="G11" i="17"/>
  <c r="G10" i="17" s="1"/>
  <c r="F67" i="17"/>
  <c r="F54" i="17" s="1"/>
  <c r="H31" i="16"/>
  <c r="D134" i="17"/>
  <c r="D118" i="17" s="1"/>
  <c r="G135" i="17"/>
  <c r="G134" i="17" s="1"/>
  <c r="H35" i="16"/>
  <c r="G67" i="17"/>
  <c r="G29" i="17"/>
  <c r="F84" i="17"/>
  <c r="F134" i="17"/>
  <c r="F118" i="17" s="1"/>
  <c r="G41" i="17"/>
  <c r="G105" i="17"/>
  <c r="G104" i="17" s="1"/>
  <c r="H40" i="16"/>
  <c r="G16" i="17"/>
  <c r="H32" i="16"/>
  <c r="G55" i="17"/>
  <c r="H34" i="16"/>
  <c r="H30" i="16"/>
  <c r="H36" i="16"/>
  <c r="H28" i="16"/>
  <c r="H37" i="16"/>
  <c r="H33" i="16"/>
  <c r="H29" i="16"/>
  <c r="E147" i="17"/>
  <c r="C83" i="17"/>
  <c r="C69" i="17"/>
  <c r="E84" i="17"/>
  <c r="C148" i="17"/>
  <c r="C147" i="17" s="1"/>
  <c r="G118" i="17" l="1"/>
  <c r="G89" i="17"/>
  <c r="D9" i="17"/>
  <c r="G54" i="17"/>
  <c r="G53" i="17" s="1"/>
  <c r="F53" i="17"/>
  <c r="F9" i="17" s="1"/>
  <c r="G28" i="17"/>
  <c r="G9" i="17" l="1"/>
  <c r="W9" i="17" s="1"/>
  <c r="D12" i="52" l="1"/>
  <c r="D14" i="52"/>
  <c r="D15" i="52"/>
  <c r="D16" i="52"/>
  <c r="D17" i="52"/>
  <c r="D18" i="52"/>
  <c r="D19" i="52"/>
  <c r="D21" i="52"/>
  <c r="D22" i="52"/>
  <c r="D23" i="52"/>
  <c r="D24" i="52"/>
  <c r="D25" i="52"/>
  <c r="D26" i="52"/>
  <c r="D27" i="52"/>
  <c r="D29" i="52"/>
  <c r="D30" i="52"/>
  <c r="D32" i="52"/>
  <c r="D33" i="52"/>
  <c r="D35" i="52"/>
  <c r="D36" i="52"/>
  <c r="D37" i="52"/>
  <c r="D38" i="52"/>
  <c r="D39" i="52"/>
  <c r="D40" i="52"/>
  <c r="D42" i="52"/>
  <c r="D43" i="52"/>
  <c r="D44" i="52"/>
  <c r="D45" i="52"/>
  <c r="D47" i="52"/>
  <c r="D48" i="52"/>
  <c r="D49" i="52"/>
  <c r="D50" i="52"/>
  <c r="D51" i="52"/>
  <c r="D53" i="52"/>
  <c r="D55" i="52"/>
  <c r="D56" i="52"/>
  <c r="D57" i="52"/>
  <c r="D58" i="52"/>
  <c r="D59" i="52"/>
  <c r="D60" i="52"/>
  <c r="C60" i="52" s="1"/>
  <c r="P12" i="52"/>
  <c r="P14" i="52"/>
  <c r="P15" i="52"/>
  <c r="P16" i="52"/>
  <c r="P17" i="52"/>
  <c r="P18" i="52"/>
  <c r="P19" i="52"/>
  <c r="P21" i="52"/>
  <c r="P22" i="52"/>
  <c r="P23" i="52"/>
  <c r="P24" i="52"/>
  <c r="P25" i="52"/>
  <c r="P26" i="52"/>
  <c r="P27" i="52"/>
  <c r="P29" i="52"/>
  <c r="P30" i="52"/>
  <c r="P32" i="52"/>
  <c r="P33" i="52"/>
  <c r="P35" i="52"/>
  <c r="P36" i="52"/>
  <c r="P37" i="52"/>
  <c r="P38" i="52"/>
  <c r="P39" i="52"/>
  <c r="P40" i="52"/>
  <c r="P42" i="52"/>
  <c r="P43" i="52"/>
  <c r="P44" i="52"/>
  <c r="P45" i="52"/>
  <c r="P47" i="52"/>
  <c r="P48" i="52"/>
  <c r="P49" i="52"/>
  <c r="P50" i="52"/>
  <c r="P51" i="52"/>
  <c r="P53" i="52"/>
  <c r="P56" i="52"/>
  <c r="P57" i="52"/>
  <c r="P58" i="52"/>
  <c r="P59" i="52"/>
  <c r="P55" i="52"/>
  <c r="E8" i="51"/>
  <c r="F8" i="51"/>
  <c r="G8" i="51"/>
  <c r="H8" i="51"/>
  <c r="I8" i="51"/>
  <c r="J8" i="51"/>
  <c r="K8" i="51"/>
  <c r="L8" i="51"/>
  <c r="M8" i="51"/>
  <c r="N8" i="51"/>
  <c r="O8" i="51"/>
  <c r="P8" i="51"/>
  <c r="Q8" i="51"/>
  <c r="R8" i="51"/>
  <c r="S8" i="51"/>
  <c r="T8" i="51"/>
  <c r="U8" i="51"/>
  <c r="V8" i="51"/>
  <c r="W8" i="51"/>
  <c r="X8" i="51"/>
  <c r="Y8" i="51"/>
  <c r="Z8" i="51"/>
  <c r="AA8" i="51"/>
  <c r="AB8" i="51"/>
  <c r="AC8" i="51"/>
  <c r="AD8" i="51"/>
  <c r="AE8" i="51"/>
  <c r="AQ8" i="51"/>
  <c r="D9" i="51"/>
  <c r="C9" i="51" s="1"/>
  <c r="D10" i="51"/>
  <c r="C10" i="51" s="1"/>
  <c r="D11" i="51"/>
  <c r="C11" i="51" s="1"/>
  <c r="D12" i="51"/>
  <c r="C12" i="51" s="1"/>
  <c r="D13" i="51"/>
  <c r="C13" i="51" s="1"/>
  <c r="D14" i="51"/>
  <c r="C14" i="51" s="1"/>
  <c r="D15" i="51"/>
  <c r="C15" i="51" s="1"/>
  <c r="D16" i="51"/>
  <c r="C16" i="51" s="1"/>
  <c r="D17" i="51"/>
  <c r="C17" i="51" s="1"/>
  <c r="D18" i="51"/>
  <c r="C18" i="51" s="1"/>
  <c r="D19" i="51"/>
  <c r="C19" i="51" s="1"/>
  <c r="D20" i="51"/>
  <c r="C20" i="51" s="1"/>
  <c r="D21" i="51"/>
  <c r="C21" i="51" s="1"/>
  <c r="D22" i="51"/>
  <c r="C22" i="51" s="1"/>
  <c r="D23" i="51"/>
  <c r="C23" i="51" s="1"/>
  <c r="D24" i="51"/>
  <c r="C24" i="51" s="1"/>
  <c r="D25" i="51"/>
  <c r="C25" i="51" s="1"/>
  <c r="D26" i="51"/>
  <c r="C26" i="51" s="1"/>
  <c r="D27" i="51"/>
  <c r="C27" i="51" s="1"/>
  <c r="D28" i="51"/>
  <c r="C28" i="51" s="1"/>
  <c r="D29" i="51"/>
  <c r="C29" i="51" s="1"/>
  <c r="D30" i="51"/>
  <c r="C30" i="51" s="1"/>
  <c r="D31" i="51"/>
  <c r="C31" i="51" s="1"/>
  <c r="D32" i="51"/>
  <c r="C32" i="51" s="1"/>
  <c r="D33" i="51"/>
  <c r="C33" i="51" s="1"/>
  <c r="D34" i="51"/>
  <c r="C34" i="51" s="1"/>
  <c r="D35" i="51"/>
  <c r="C35" i="51" s="1"/>
  <c r="D36" i="51"/>
  <c r="C36" i="51" s="1"/>
  <c r="D37" i="51"/>
  <c r="C37" i="51" s="1"/>
  <c r="D38" i="51"/>
  <c r="C38" i="51" s="1"/>
  <c r="D39" i="51"/>
  <c r="C39" i="51" s="1"/>
  <c r="D40" i="51"/>
  <c r="C40" i="51" s="1"/>
  <c r="D41" i="51"/>
  <c r="C41" i="51" s="1"/>
  <c r="D42" i="51"/>
  <c r="C42" i="51" s="1"/>
  <c r="D43" i="51"/>
  <c r="C43" i="51" s="1"/>
  <c r="D44" i="51"/>
  <c r="C44" i="51" s="1"/>
  <c r="D45" i="51"/>
  <c r="C45" i="51" s="1"/>
  <c r="D46" i="51"/>
  <c r="C46" i="51" s="1"/>
  <c r="D47" i="51"/>
  <c r="C47" i="51" s="1"/>
  <c r="D48" i="51"/>
  <c r="C48" i="51" s="1"/>
  <c r="D49" i="51"/>
  <c r="C49" i="51" s="1"/>
  <c r="D50" i="51"/>
  <c r="C50" i="51" s="1"/>
  <c r="D52" i="51"/>
  <c r="C52" i="51" s="1"/>
  <c r="D53" i="51"/>
  <c r="C53" i="51" s="1"/>
  <c r="D54" i="51"/>
  <c r="C54" i="51" s="1"/>
  <c r="D55" i="51"/>
  <c r="C55" i="51" s="1"/>
  <c r="D56" i="51"/>
  <c r="C56" i="51" s="1"/>
  <c r="D57" i="51"/>
  <c r="C57" i="51" s="1"/>
  <c r="D51" i="51"/>
  <c r="C51" i="51" s="1"/>
  <c r="C57" i="52" l="1"/>
  <c r="C55" i="52"/>
  <c r="C47" i="52"/>
  <c r="C17" i="52"/>
  <c r="C25" i="52"/>
  <c r="C15" i="52"/>
  <c r="C33" i="52"/>
  <c r="C23" i="52"/>
  <c r="C14" i="52"/>
  <c r="C22" i="52"/>
  <c r="C30" i="52"/>
  <c r="C49" i="52"/>
  <c r="C39" i="52"/>
  <c r="C38" i="52"/>
  <c r="C8" i="51"/>
  <c r="C45" i="52"/>
  <c r="C37" i="52"/>
  <c r="C12" i="52"/>
  <c r="C59" i="52"/>
  <c r="C51" i="52"/>
  <c r="C43" i="52"/>
  <c r="C35" i="52"/>
  <c r="C27" i="52"/>
  <c r="C19" i="52"/>
  <c r="D8" i="51"/>
  <c r="C53" i="52"/>
  <c r="C29" i="52"/>
  <c r="C21" i="52"/>
  <c r="C44" i="52"/>
  <c r="C36" i="52"/>
  <c r="C58" i="52"/>
  <c r="C50" i="52"/>
  <c r="C42" i="52"/>
  <c r="C26" i="52"/>
  <c r="C18" i="52"/>
  <c r="C56" i="52"/>
  <c r="C48" i="52"/>
  <c r="C40" i="52"/>
  <c r="C32" i="52"/>
  <c r="C24" i="52"/>
  <c r="C16" i="52"/>
  <c r="X54" i="52" l="1"/>
  <c r="W54" i="52"/>
  <c r="V54" i="52"/>
  <c r="U54" i="52"/>
  <c r="T54" i="52"/>
  <c r="S54" i="52"/>
  <c r="R54" i="52"/>
  <c r="Q54" i="52"/>
  <c r="O54" i="52"/>
  <c r="N54" i="52"/>
  <c r="M54" i="52"/>
  <c r="L54" i="52"/>
  <c r="K54" i="52"/>
  <c r="J54" i="52"/>
  <c r="I54" i="52"/>
  <c r="H54" i="52"/>
  <c r="G54" i="52"/>
  <c r="F54" i="52"/>
  <c r="E54" i="52"/>
  <c r="X52" i="52"/>
  <c r="W52" i="52"/>
  <c r="V52" i="52"/>
  <c r="U52" i="52"/>
  <c r="T52" i="52"/>
  <c r="S52" i="52"/>
  <c r="R52" i="52"/>
  <c r="Q52" i="52"/>
  <c r="O52" i="52"/>
  <c r="N52" i="52"/>
  <c r="M52" i="52"/>
  <c r="L52" i="52"/>
  <c r="K52" i="52"/>
  <c r="J52" i="52"/>
  <c r="I52" i="52"/>
  <c r="H52" i="52"/>
  <c r="G52" i="52"/>
  <c r="F52" i="52"/>
  <c r="E52" i="52"/>
  <c r="X46" i="52"/>
  <c r="W46" i="52"/>
  <c r="V46" i="52"/>
  <c r="U46" i="52"/>
  <c r="T46" i="52"/>
  <c r="S46" i="52"/>
  <c r="R46" i="52"/>
  <c r="Q46" i="52"/>
  <c r="O46" i="52"/>
  <c r="N46" i="52"/>
  <c r="M46" i="52"/>
  <c r="L46" i="52"/>
  <c r="K46" i="52"/>
  <c r="J46" i="52"/>
  <c r="I46" i="52"/>
  <c r="H46" i="52"/>
  <c r="G46" i="52"/>
  <c r="F46" i="52"/>
  <c r="E46" i="52"/>
  <c r="X41" i="52"/>
  <c r="W41" i="52"/>
  <c r="V41" i="52"/>
  <c r="U41" i="52"/>
  <c r="T41" i="52"/>
  <c r="S41" i="52"/>
  <c r="R41" i="52"/>
  <c r="Q41" i="52"/>
  <c r="O41" i="52"/>
  <c r="N41" i="52"/>
  <c r="M41" i="52"/>
  <c r="L41" i="52"/>
  <c r="K41" i="52"/>
  <c r="J41" i="52"/>
  <c r="I41" i="52"/>
  <c r="H41" i="52"/>
  <c r="G41" i="52"/>
  <c r="F41" i="52"/>
  <c r="E41" i="52"/>
  <c r="X34" i="52"/>
  <c r="W34" i="52"/>
  <c r="V34" i="52"/>
  <c r="U34" i="52"/>
  <c r="T34" i="52"/>
  <c r="S34" i="52"/>
  <c r="R34" i="52"/>
  <c r="Q34" i="52"/>
  <c r="O34" i="52"/>
  <c r="N34" i="52"/>
  <c r="M34" i="52"/>
  <c r="L34" i="52"/>
  <c r="K34" i="52"/>
  <c r="J34" i="52"/>
  <c r="I34" i="52"/>
  <c r="H34" i="52"/>
  <c r="G34" i="52"/>
  <c r="F34" i="52"/>
  <c r="E34" i="52"/>
  <c r="X31" i="52"/>
  <c r="W31" i="52"/>
  <c r="V31" i="52"/>
  <c r="U31" i="52"/>
  <c r="T31" i="52"/>
  <c r="S31" i="52"/>
  <c r="R31" i="52"/>
  <c r="Q31" i="52"/>
  <c r="O31" i="52"/>
  <c r="N31" i="52"/>
  <c r="M31" i="52"/>
  <c r="L31" i="52"/>
  <c r="K31" i="52"/>
  <c r="J31" i="52"/>
  <c r="I31" i="52"/>
  <c r="H31" i="52"/>
  <c r="G31" i="52"/>
  <c r="F31" i="52"/>
  <c r="E31" i="52"/>
  <c r="X28" i="52"/>
  <c r="W28" i="52"/>
  <c r="V28" i="52"/>
  <c r="U28" i="52"/>
  <c r="T28" i="52"/>
  <c r="S28" i="52"/>
  <c r="R28" i="52"/>
  <c r="Q28" i="52"/>
  <c r="O28" i="52"/>
  <c r="N28" i="52"/>
  <c r="M28" i="52"/>
  <c r="L28" i="52"/>
  <c r="K28" i="52"/>
  <c r="J28" i="52"/>
  <c r="I28" i="52"/>
  <c r="H28" i="52"/>
  <c r="G28" i="52"/>
  <c r="F28" i="52"/>
  <c r="E28" i="52"/>
  <c r="X20" i="52"/>
  <c r="W20" i="52"/>
  <c r="V20" i="52"/>
  <c r="U20" i="52"/>
  <c r="T20" i="52"/>
  <c r="S20" i="52"/>
  <c r="R20" i="52"/>
  <c r="Q20" i="52"/>
  <c r="O20" i="52"/>
  <c r="N20" i="52"/>
  <c r="M20" i="52"/>
  <c r="L20" i="52"/>
  <c r="K20" i="52"/>
  <c r="J20" i="52"/>
  <c r="I20" i="52"/>
  <c r="H20" i="52"/>
  <c r="G20" i="52"/>
  <c r="F20" i="52"/>
  <c r="E20" i="52"/>
  <c r="X13" i="52"/>
  <c r="W13" i="52"/>
  <c r="V13" i="52"/>
  <c r="U13" i="52"/>
  <c r="T13" i="52"/>
  <c r="S13" i="52"/>
  <c r="R13" i="52"/>
  <c r="Q13" i="52"/>
  <c r="O13" i="52"/>
  <c r="N13" i="52"/>
  <c r="M13" i="52"/>
  <c r="L13" i="52"/>
  <c r="K13" i="52"/>
  <c r="J13" i="52"/>
  <c r="I13" i="52"/>
  <c r="H13" i="52"/>
  <c r="G13" i="52"/>
  <c r="F13" i="52"/>
  <c r="E13" i="52"/>
  <c r="X11" i="52"/>
  <c r="W11" i="52"/>
  <c r="V11" i="52"/>
  <c r="U11" i="52"/>
  <c r="T11" i="52"/>
  <c r="S11" i="52"/>
  <c r="R11" i="52"/>
  <c r="Q11" i="52"/>
  <c r="O11" i="52"/>
  <c r="N11" i="52"/>
  <c r="M11" i="52"/>
  <c r="L11" i="52"/>
  <c r="K11" i="52"/>
  <c r="J11" i="52"/>
  <c r="I11" i="52"/>
  <c r="H11" i="52"/>
  <c r="G11" i="52"/>
  <c r="F11" i="52"/>
  <c r="E11" i="52"/>
  <c r="X10" i="52" l="1"/>
  <c r="X9" i="52" s="1"/>
  <c r="L10" i="52"/>
  <c r="L9" i="52" s="1"/>
  <c r="U10" i="52"/>
  <c r="U9" i="52" s="1"/>
  <c r="I10" i="52"/>
  <c r="I9" i="52" s="1"/>
  <c r="P31" i="52"/>
  <c r="M10" i="52"/>
  <c r="M9" i="52" s="1"/>
  <c r="O10" i="52"/>
  <c r="O9" i="52" s="1"/>
  <c r="S10" i="52"/>
  <c r="S9" i="52" s="1"/>
  <c r="G10" i="52"/>
  <c r="G9" i="52" s="1"/>
  <c r="W10" i="52"/>
  <c r="W9" i="52" s="1"/>
  <c r="K10" i="52"/>
  <c r="K9" i="52" s="1"/>
  <c r="T10" i="52"/>
  <c r="T9" i="52" s="1"/>
  <c r="H10" i="52"/>
  <c r="H9" i="52" s="1"/>
  <c r="Q10" i="52"/>
  <c r="Q9" i="52" s="1"/>
  <c r="D34" i="52"/>
  <c r="D11" i="52"/>
  <c r="D52" i="52"/>
  <c r="F10" i="52"/>
  <c r="F9" i="52" s="1"/>
  <c r="D28" i="52"/>
  <c r="P46" i="52"/>
  <c r="D41" i="52"/>
  <c r="R10" i="52"/>
  <c r="R9" i="52" s="1"/>
  <c r="D31" i="52"/>
  <c r="C31" i="52" s="1"/>
  <c r="V10" i="52"/>
  <c r="V9" i="52" s="1"/>
  <c r="N10" i="52"/>
  <c r="N9" i="52" s="1"/>
  <c r="D13" i="52"/>
  <c r="J10" i="52"/>
  <c r="J9" i="52" s="1"/>
  <c r="P41" i="52"/>
  <c r="D46" i="52"/>
  <c r="P20" i="52"/>
  <c r="P34" i="52"/>
  <c r="P11" i="52"/>
  <c r="P52" i="52"/>
  <c r="D54" i="52"/>
  <c r="P28" i="52"/>
  <c r="P13" i="52"/>
  <c r="D20" i="52"/>
  <c r="P54" i="52"/>
  <c r="E10" i="52"/>
  <c r="E9" i="52" s="1"/>
  <c r="P53" i="42"/>
  <c r="O53" i="42"/>
  <c r="Q53" i="42"/>
  <c r="Y53" i="42" s="1"/>
  <c r="R53" i="42"/>
  <c r="Z53" i="42" s="1"/>
  <c r="S53" i="42"/>
  <c r="AA53" i="42" s="1"/>
  <c r="AW53" i="42" s="1"/>
  <c r="T53" i="42"/>
  <c r="X53" i="42"/>
  <c r="AK53" i="42"/>
  <c r="AS53" i="42" s="1"/>
  <c r="BQ53" i="42"/>
  <c r="BV53" i="42" s="1"/>
  <c r="BR53" i="42"/>
  <c r="CS53" i="42"/>
  <c r="C46" i="52" l="1"/>
  <c r="BW53" i="42"/>
  <c r="C41" i="52"/>
  <c r="C28" i="52"/>
  <c r="C54" i="52"/>
  <c r="C52" i="52"/>
  <c r="C20" i="52"/>
  <c r="C13" i="52"/>
  <c r="P10" i="52"/>
  <c r="P9" i="52" s="1"/>
  <c r="C11" i="52"/>
  <c r="D10" i="52"/>
  <c r="D9" i="52" s="1"/>
  <c r="AB53" i="42"/>
  <c r="AX53" i="42" s="1"/>
  <c r="C34" i="52"/>
  <c r="CJ21" i="42"/>
  <c r="CJ107" i="42"/>
  <c r="CJ106" i="42" s="1"/>
  <c r="K26" i="42"/>
  <c r="K25" i="42" s="1"/>
  <c r="O26" i="42"/>
  <c r="O25" i="42" s="1"/>
  <c r="P26" i="42"/>
  <c r="P25" i="42" s="1"/>
  <c r="Q26" i="42"/>
  <c r="Q25" i="42" s="1"/>
  <c r="R26" i="42"/>
  <c r="R25" i="42" s="1"/>
  <c r="S26" i="42"/>
  <c r="S25" i="42" s="1"/>
  <c r="T26" i="42"/>
  <c r="T25" i="42" s="1"/>
  <c r="U26" i="42"/>
  <c r="U25" i="42" s="1"/>
  <c r="V26" i="42"/>
  <c r="V25" i="42" s="1"/>
  <c r="W26" i="42"/>
  <c r="W25" i="42" s="1"/>
  <c r="X26" i="42"/>
  <c r="X25" i="42" s="1"/>
  <c r="AC26" i="42"/>
  <c r="AC25" i="42" s="1"/>
  <c r="AD26" i="42"/>
  <c r="AD25" i="42" s="1"/>
  <c r="AE26" i="42"/>
  <c r="AE25" i="42" s="1"/>
  <c r="AF26" i="42"/>
  <c r="AF25" i="42" s="1"/>
  <c r="AG26" i="42"/>
  <c r="AG25" i="42" s="1"/>
  <c r="AH26" i="42"/>
  <c r="AH25" i="42" s="1"/>
  <c r="AI26" i="42"/>
  <c r="AI25" i="42" s="1"/>
  <c r="AJ26" i="42"/>
  <c r="AJ25" i="42" s="1"/>
  <c r="AK26" i="42"/>
  <c r="AK25" i="42" s="1"/>
  <c r="AL26" i="42"/>
  <c r="AL25" i="42" s="1"/>
  <c r="AM26" i="42"/>
  <c r="AM25" i="42" s="1"/>
  <c r="AN26" i="42"/>
  <c r="AN25" i="42" s="1"/>
  <c r="AO26" i="42"/>
  <c r="AO25" i="42" s="1"/>
  <c r="AP26" i="42"/>
  <c r="AP25" i="42" s="1"/>
  <c r="AQ26" i="42"/>
  <c r="AQ25" i="42" s="1"/>
  <c r="AR26" i="42"/>
  <c r="AR25" i="42" s="1"/>
  <c r="AS26" i="42"/>
  <c r="AS25" i="42" s="1"/>
  <c r="AT26" i="42"/>
  <c r="AT25" i="42" s="1"/>
  <c r="AW26" i="42"/>
  <c r="AW25" i="42" s="1"/>
  <c r="AY26" i="42"/>
  <c r="AY25" i="42" s="1"/>
  <c r="AZ26" i="42"/>
  <c r="AZ25" i="42" s="1"/>
  <c r="BA26" i="42"/>
  <c r="BA25" i="42" s="1"/>
  <c r="BB26" i="42"/>
  <c r="BB25" i="42" s="1"/>
  <c r="BC26" i="42"/>
  <c r="BC25" i="42" s="1"/>
  <c r="BD26" i="42"/>
  <c r="BD25" i="42" s="1"/>
  <c r="BH26" i="42"/>
  <c r="BH25" i="42" s="1"/>
  <c r="BI26" i="42"/>
  <c r="BI25" i="42" s="1"/>
  <c r="BJ26" i="42"/>
  <c r="BJ25" i="42" s="1"/>
  <c r="BK26" i="42"/>
  <c r="BK25" i="42" s="1"/>
  <c r="BL26" i="42"/>
  <c r="BL25" i="42" s="1"/>
  <c r="BM26" i="42"/>
  <c r="BM25" i="42" s="1"/>
  <c r="BN26" i="42"/>
  <c r="BN25" i="42" s="1"/>
  <c r="BO26" i="42"/>
  <c r="BO25" i="42" s="1"/>
  <c r="BP26" i="42"/>
  <c r="BP25" i="42" s="1"/>
  <c r="BQ26" i="42"/>
  <c r="BQ25" i="42" s="1"/>
  <c r="BR26" i="42"/>
  <c r="BR25" i="42" s="1"/>
  <c r="BS26" i="42"/>
  <c r="BS25" i="42" s="1"/>
  <c r="BT26" i="42"/>
  <c r="BT25" i="42" s="1"/>
  <c r="BU26" i="42"/>
  <c r="BU25" i="42" s="1"/>
  <c r="BV26" i="42"/>
  <c r="BW26" i="42"/>
  <c r="BY26" i="42"/>
  <c r="BY25" i="42" s="1"/>
  <c r="CB26" i="42"/>
  <c r="CB25" i="42" s="1"/>
  <c r="CD26" i="42"/>
  <c r="CD25" i="42" s="1"/>
  <c r="CJ26" i="42"/>
  <c r="J26" i="42"/>
  <c r="W43" i="42"/>
  <c r="W39" i="42" s="1"/>
  <c r="AE43" i="42"/>
  <c r="AE39" i="42" s="1"/>
  <c r="AF43" i="42"/>
  <c r="AF39" i="42" s="1"/>
  <c r="AG43" i="42"/>
  <c r="AG39" i="42" s="1"/>
  <c r="AH43" i="42"/>
  <c r="AH39" i="42" s="1"/>
  <c r="AI43" i="42"/>
  <c r="AI39" i="42" s="1"/>
  <c r="AJ43" i="42"/>
  <c r="AJ39" i="42" s="1"/>
  <c r="AM43" i="42"/>
  <c r="AM39" i="42" s="1"/>
  <c r="AN43" i="42"/>
  <c r="AN39" i="42" s="1"/>
  <c r="AP43" i="42"/>
  <c r="AP39" i="42" s="1"/>
  <c r="AR43" i="42"/>
  <c r="AR39" i="42" s="1"/>
  <c r="AZ43" i="42"/>
  <c r="AZ39" i="42" s="1"/>
  <c r="BA43" i="42"/>
  <c r="BA39" i="42" s="1"/>
  <c r="BB43" i="42"/>
  <c r="BB39" i="42" s="1"/>
  <c r="BI43" i="42"/>
  <c r="BI39" i="42" s="1"/>
  <c r="BJ43" i="42"/>
  <c r="BJ39" i="42" s="1"/>
  <c r="BK43" i="42"/>
  <c r="BK39" i="42" s="1"/>
  <c r="BL43" i="42"/>
  <c r="BL39" i="42" s="1"/>
  <c r="BM43" i="42"/>
  <c r="BM39" i="42" s="1"/>
  <c r="BN43" i="42"/>
  <c r="BN39" i="42" s="1"/>
  <c r="BO43" i="42"/>
  <c r="BO39" i="42" s="1"/>
  <c r="BS43" i="42"/>
  <c r="BS39" i="42" s="1"/>
  <c r="BT43" i="42"/>
  <c r="BT39" i="42" s="1"/>
  <c r="BU43" i="42"/>
  <c r="BU39" i="42" s="1"/>
  <c r="BY43" i="42"/>
  <c r="BY39" i="42" s="1"/>
  <c r="CB43" i="42"/>
  <c r="CB39" i="42" s="1"/>
  <c r="CJ43" i="42"/>
  <c r="CJ39" i="42" s="1"/>
  <c r="CJ18" i="42"/>
  <c r="CJ17" i="42" s="1"/>
  <c r="K47" i="42"/>
  <c r="J47" i="42" s="1"/>
  <c r="C10" i="52" l="1"/>
  <c r="BP45" i="42" l="1"/>
  <c r="BP54" i="42"/>
  <c r="BP46" i="42"/>
  <c r="BO65" i="42"/>
  <c r="BO64" i="42" s="1"/>
  <c r="BP65" i="42"/>
  <c r="BP64" i="42" s="1"/>
  <c r="BW29" i="42"/>
  <c r="BW28" i="42" s="1"/>
  <c r="BW25" i="42" s="1"/>
  <c r="BV29" i="42"/>
  <c r="CJ25" i="42"/>
  <c r="J28" i="42"/>
  <c r="J25" i="42" s="1"/>
  <c r="CJ146" i="42"/>
  <c r="BW148" i="42"/>
  <c r="BV148" i="42"/>
  <c r="BV28" i="42" l="1"/>
  <c r="BV25" i="42" s="1"/>
  <c r="BP43" i="42"/>
  <c r="BP39" i="42" s="1"/>
  <c r="CC29" i="42"/>
  <c r="CC28" i="42" s="1"/>
  <c r="CS28" i="42"/>
  <c r="CC148" i="42"/>
  <c r="CE83" i="42" l="1"/>
  <c r="CF83" i="42"/>
  <c r="G16" i="36"/>
  <c r="C9" i="52" l="1"/>
  <c r="R29" i="36" l="1"/>
  <c r="Q29" i="36"/>
  <c r="P29" i="36"/>
  <c r="O29" i="36"/>
  <c r="N29" i="36"/>
  <c r="M29" i="36"/>
  <c r="L29" i="36"/>
  <c r="K29" i="36"/>
  <c r="J29" i="36"/>
  <c r="I29" i="36"/>
  <c r="H29" i="36"/>
  <c r="G29" i="36"/>
  <c r="E29" i="36"/>
  <c r="D29" i="36"/>
  <c r="Q28" i="36"/>
  <c r="P28" i="36"/>
  <c r="O28" i="36"/>
  <c r="N28" i="36"/>
  <c r="M28" i="36"/>
  <c r="L28" i="36"/>
  <c r="K28" i="36"/>
  <c r="J28" i="36"/>
  <c r="I28" i="36"/>
  <c r="H28" i="36"/>
  <c r="G28" i="36"/>
  <c r="E28" i="36"/>
  <c r="D28" i="36"/>
  <c r="Q27" i="36"/>
  <c r="P27" i="36"/>
  <c r="N27" i="36"/>
  <c r="M27" i="36"/>
  <c r="L27" i="36"/>
  <c r="K27" i="36"/>
  <c r="J27" i="36"/>
  <c r="I27" i="36"/>
  <c r="H27" i="36"/>
  <c r="G27" i="36"/>
  <c r="E27" i="36"/>
  <c r="D27" i="36"/>
  <c r="BR41" i="42" l="1"/>
  <c r="BR44" i="42"/>
  <c r="BQ42" i="42" s="1"/>
  <c r="BQ45" i="42"/>
  <c r="BV45" i="42" s="1"/>
  <c r="K42" i="42"/>
  <c r="K40" i="42" s="1"/>
  <c r="J42" i="42"/>
  <c r="J45" i="42"/>
  <c r="Q42" i="42"/>
  <c r="Q40" i="42" s="1"/>
  <c r="S42" i="42"/>
  <c r="T42" i="42"/>
  <c r="T40" i="42" s="1"/>
  <c r="V42" i="42"/>
  <c r="X42" i="42"/>
  <c r="X40" i="42" s="1"/>
  <c r="AO42" i="42"/>
  <c r="AO40" i="42" s="1"/>
  <c r="AT42" i="42"/>
  <c r="AT40" i="42" s="1"/>
  <c r="BH42" i="42"/>
  <c r="BH40" i="42" s="1"/>
  <c r="Q45" i="42"/>
  <c r="S45" i="42"/>
  <c r="AA45" i="42" s="1"/>
  <c r="T45" i="42"/>
  <c r="U45" i="42"/>
  <c r="X45" i="42"/>
  <c r="Z45" i="42"/>
  <c r="AV45" i="42" s="1"/>
  <c r="AC45" i="42"/>
  <c r="AC43" i="42" s="1"/>
  <c r="AC39" i="42" s="1"/>
  <c r="AT45" i="42"/>
  <c r="BH45" i="42"/>
  <c r="BW45" i="42"/>
  <c r="M43" i="42" l="1"/>
  <c r="L43" i="42"/>
  <c r="K45" i="42"/>
  <c r="N43" i="42" s="1"/>
  <c r="N39" i="42" s="1"/>
  <c r="O45" i="42"/>
  <c r="P45" i="42"/>
  <c r="O42" i="42"/>
  <c r="O40" i="42" s="1"/>
  <c r="P42" i="42"/>
  <c r="P40" i="42" s="1"/>
  <c r="AA42" i="42"/>
  <c r="AA40" i="42" s="1"/>
  <c r="S40" i="42"/>
  <c r="BR40" i="42"/>
  <c r="U42" i="42"/>
  <c r="U40" i="42" s="1"/>
  <c r="V40" i="42"/>
  <c r="BH43" i="42"/>
  <c r="BH39" i="42" s="1"/>
  <c r="J43" i="42"/>
  <c r="AQ42" i="42"/>
  <c r="AO43" i="42"/>
  <c r="AO39" i="42" s="1"/>
  <c r="BQ44" i="42"/>
  <c r="AB42" i="42"/>
  <c r="AB45" i="42"/>
  <c r="AY45" i="42" s="1"/>
  <c r="BC45" i="42" s="1"/>
  <c r="BC43" i="42" s="1"/>
  <c r="BC39" i="42" s="1"/>
  <c r="Z42" i="42"/>
  <c r="BQ41" i="42"/>
  <c r="BQ40" i="42" s="1"/>
  <c r="Y45" i="42"/>
  <c r="BW42" i="42"/>
  <c r="BV42" i="42"/>
  <c r="AU45" i="42"/>
  <c r="BG45" i="42" s="1"/>
  <c r="BE45" i="42"/>
  <c r="BD45" i="42" s="1"/>
  <c r="BF45" i="42" s="1"/>
  <c r="M39" i="42" l="1"/>
  <c r="M16" i="42" s="1"/>
  <c r="L39" i="42"/>
  <c r="L16" i="42" s="1"/>
  <c r="K43" i="42"/>
  <c r="K39" i="42" s="1"/>
  <c r="AV42" i="42"/>
  <c r="BE42" i="42" s="1"/>
  <c r="Z40" i="42"/>
  <c r="AQ43" i="42"/>
  <c r="AQ40" i="42"/>
  <c r="Y42" i="42"/>
  <c r="Y40" i="42" s="1"/>
  <c r="AY42" i="42"/>
  <c r="AY40" i="42" s="1"/>
  <c r="AB40" i="42"/>
  <c r="AX42" i="42"/>
  <c r="AX40" i="42" s="1"/>
  <c r="AX45" i="42"/>
  <c r="CC45" i="42"/>
  <c r="AQ39" i="42" l="1"/>
  <c r="AU42" i="42"/>
  <c r="BG42" i="42" s="1"/>
  <c r="BD42" i="42"/>
  <c r="BD40" i="42" s="1"/>
  <c r="BE40" i="42"/>
  <c r="AV40" i="42"/>
  <c r="BD43" i="42"/>
  <c r="CD45" i="42"/>
  <c r="BD39" i="42" l="1"/>
  <c r="BF42" i="42"/>
  <c r="BF40" i="42" s="1"/>
  <c r="CC42" i="42"/>
  <c r="J119" i="42"/>
  <c r="J75" i="42"/>
  <c r="M117" i="42" l="1"/>
  <c r="M116" i="42" s="1"/>
  <c r="M98" i="42" s="1"/>
  <c r="M15" i="42" s="1"/>
  <c r="M14" i="42" s="1"/>
  <c r="L117" i="42"/>
  <c r="L116" i="42" s="1"/>
  <c r="L98" i="42" s="1"/>
  <c r="L15" i="42" s="1"/>
  <c r="L14" i="42" s="1"/>
  <c r="CD42" i="42"/>
  <c r="K119" i="42"/>
  <c r="J117" i="42"/>
  <c r="CC74" i="42"/>
  <c r="CC76" i="42"/>
  <c r="CC75" i="42"/>
  <c r="K117" i="42" l="1"/>
  <c r="N117" i="42"/>
  <c r="N116" i="42" s="1"/>
  <c r="Z63" i="42" l="1"/>
  <c r="Z62" i="42"/>
  <c r="U63" i="42"/>
  <c r="U62" i="42"/>
  <c r="Q63" i="42"/>
  <c r="Q62" i="42"/>
  <c r="U61" i="42" l="1"/>
  <c r="Q61" i="42"/>
  <c r="Z61" i="42"/>
  <c r="Y62" i="42"/>
  <c r="Y63" i="42"/>
  <c r="Y61" i="42" l="1"/>
  <c r="AB27" i="42"/>
  <c r="AB26" i="42" s="1"/>
  <c r="AB25" i="42" s="1"/>
  <c r="AA27" i="42"/>
  <c r="AA26" i="42" s="1"/>
  <c r="AA25" i="42" s="1"/>
  <c r="Z27" i="42"/>
  <c r="Z26" i="42" s="1"/>
  <c r="Z25" i="42" s="1"/>
  <c r="Y27" i="42"/>
  <c r="Y26" i="42" s="1"/>
  <c r="Y25" i="42" s="1"/>
  <c r="AU27" i="42" l="1"/>
  <c r="AU26" i="42" s="1"/>
  <c r="AU25" i="42" s="1"/>
  <c r="AV27" i="42"/>
  <c r="AV26" i="42" s="1"/>
  <c r="AV25" i="42" s="1"/>
  <c r="AX27" i="42"/>
  <c r="AX26" i="42" s="1"/>
  <c r="AX25" i="42" s="1"/>
  <c r="K31" i="42"/>
  <c r="K30" i="42" s="1"/>
  <c r="V31" i="42"/>
  <c r="V30" i="42" s="1"/>
  <c r="W31" i="42"/>
  <c r="W30" i="42" s="1"/>
  <c r="AC31" i="42"/>
  <c r="AC30" i="42" s="1"/>
  <c r="AD31" i="42"/>
  <c r="AD30" i="42" s="1"/>
  <c r="AE31" i="42"/>
  <c r="AE30" i="42" s="1"/>
  <c r="AF31" i="42"/>
  <c r="AF30" i="42" s="1"/>
  <c r="AG31" i="42"/>
  <c r="AG30" i="42" s="1"/>
  <c r="AH31" i="42"/>
  <c r="AH30" i="42" s="1"/>
  <c r="AI31" i="42"/>
  <c r="AI30" i="42" s="1"/>
  <c r="AJ31" i="42"/>
  <c r="AJ30" i="42" s="1"/>
  <c r="AM31" i="42"/>
  <c r="AM30" i="42" s="1"/>
  <c r="AN31" i="42"/>
  <c r="AN30" i="42" s="1"/>
  <c r="AO31" i="42"/>
  <c r="AO30" i="42" s="1"/>
  <c r="AP31" i="42"/>
  <c r="AP30" i="42" s="1"/>
  <c r="AQ31" i="42"/>
  <c r="AQ30" i="42" s="1"/>
  <c r="AR31" i="42"/>
  <c r="AR30" i="42" s="1"/>
  <c r="AY31" i="42"/>
  <c r="AY30" i="42" s="1"/>
  <c r="AZ31" i="42"/>
  <c r="AZ30" i="42" s="1"/>
  <c r="BA31" i="42"/>
  <c r="BA30" i="42" s="1"/>
  <c r="BB31" i="42"/>
  <c r="BB30" i="42" s="1"/>
  <c r="BC31" i="42"/>
  <c r="BC30" i="42" s="1"/>
  <c r="BD31" i="42"/>
  <c r="BD30" i="42" s="1"/>
  <c r="BH31" i="42"/>
  <c r="BH30" i="42" s="1"/>
  <c r="BI31" i="42"/>
  <c r="BI30" i="42" s="1"/>
  <c r="BJ31" i="42"/>
  <c r="BJ30" i="42" s="1"/>
  <c r="BK31" i="42"/>
  <c r="BK30" i="42" s="1"/>
  <c r="BL31" i="42"/>
  <c r="BL30" i="42" s="1"/>
  <c r="BM31" i="42"/>
  <c r="BM30" i="42" s="1"/>
  <c r="BN31" i="42"/>
  <c r="BN30" i="42" s="1"/>
  <c r="BO31" i="42"/>
  <c r="BO30" i="42" s="1"/>
  <c r="BP31" i="42"/>
  <c r="BP30" i="42" s="1"/>
  <c r="BS31" i="42"/>
  <c r="BS30" i="42" s="1"/>
  <c r="BT31" i="42"/>
  <c r="BT30" i="42" s="1"/>
  <c r="BU31" i="42"/>
  <c r="BU30" i="42" s="1"/>
  <c r="BY31" i="42"/>
  <c r="BY30" i="42" s="1"/>
  <c r="CB31" i="42"/>
  <c r="CB30" i="42" s="1"/>
  <c r="CJ31" i="42"/>
  <c r="U32" i="42"/>
  <c r="U31" i="42" s="1"/>
  <c r="U30" i="42" s="1"/>
  <c r="J32" i="42"/>
  <c r="BR32" i="42"/>
  <c r="BQ32" i="42"/>
  <c r="BV32" i="42" s="1"/>
  <c r="BV31" i="42" s="1"/>
  <c r="BV30" i="42" s="1"/>
  <c r="AL32" i="42"/>
  <c r="AL31" i="42" s="1"/>
  <c r="AL30" i="42" s="1"/>
  <c r="AK32" i="42"/>
  <c r="AS32" i="42" s="1"/>
  <c r="AS31" i="42" s="1"/>
  <c r="AS30" i="42" s="1"/>
  <c r="X32" i="42"/>
  <c r="X31" i="42" s="1"/>
  <c r="X30" i="42" s="1"/>
  <c r="T32" i="42"/>
  <c r="T31" i="42" s="1"/>
  <c r="T30" i="42" s="1"/>
  <c r="S32" i="42"/>
  <c r="AA32" i="42" s="1"/>
  <c r="AA31" i="42" s="1"/>
  <c r="AA30" i="42" s="1"/>
  <c r="R32" i="42"/>
  <c r="Z32" i="42" s="1"/>
  <c r="O32" i="42"/>
  <c r="O31" i="42" s="1"/>
  <c r="O30" i="42" s="1"/>
  <c r="P32" i="42"/>
  <c r="P31" i="42" s="1"/>
  <c r="P30" i="42" s="1"/>
  <c r="CD82" i="42"/>
  <c r="CD81" i="42"/>
  <c r="CD71" i="42"/>
  <c r="AV119" i="42"/>
  <c r="CC119" i="42" s="1"/>
  <c r="AK119" i="42"/>
  <c r="Q119" i="42"/>
  <c r="Q117" i="42" s="1"/>
  <c r="P121" i="42"/>
  <c r="O121" i="42"/>
  <c r="Q121" i="42"/>
  <c r="R121" i="42"/>
  <c r="S121" i="42"/>
  <c r="AA121" i="42" s="1"/>
  <c r="AW121" i="42" s="1"/>
  <c r="T121" i="42"/>
  <c r="V121" i="42"/>
  <c r="U121" i="42" s="1"/>
  <c r="X121" i="42"/>
  <c r="AD121" i="42"/>
  <c r="AI121" i="42"/>
  <c r="AT121" i="42"/>
  <c r="BD121" i="42"/>
  <c r="BG119" i="42" l="1"/>
  <c r="AK117" i="42"/>
  <c r="CF117" i="42"/>
  <c r="BG27" i="42"/>
  <c r="BG26" i="42" s="1"/>
  <c r="BG25" i="42" s="1"/>
  <c r="BE27" i="42"/>
  <c r="BE26" i="42" s="1"/>
  <c r="BE25" i="42" s="1"/>
  <c r="BX27" i="42"/>
  <c r="BX26" i="42" s="1"/>
  <c r="BX25" i="42" s="1"/>
  <c r="CS32" i="42"/>
  <c r="Z121" i="42"/>
  <c r="AV121" i="42" s="1"/>
  <c r="BG121" i="42" s="1"/>
  <c r="Y121" i="42"/>
  <c r="AT32" i="42"/>
  <c r="AT31" i="42" s="1"/>
  <c r="AT30" i="42" s="1"/>
  <c r="AS119" i="42"/>
  <c r="CD119" i="42"/>
  <c r="CD117" i="42" s="1"/>
  <c r="AV32" i="42"/>
  <c r="AU32" i="42" s="1"/>
  <c r="AU31" i="42" s="1"/>
  <c r="AU30" i="42" s="1"/>
  <c r="Z31" i="42"/>
  <c r="Z30" i="42" s="1"/>
  <c r="Q32" i="42"/>
  <c r="BR31" i="42"/>
  <c r="BR30" i="42" s="1"/>
  <c r="R31" i="42"/>
  <c r="R30" i="42" s="1"/>
  <c r="J31" i="42"/>
  <c r="J30" i="42" s="1"/>
  <c r="S31" i="42"/>
  <c r="S30" i="42" s="1"/>
  <c r="BE119" i="42"/>
  <c r="AB32" i="42"/>
  <c r="AB31" i="42" s="1"/>
  <c r="AB30" i="42" s="1"/>
  <c r="BQ31" i="42"/>
  <c r="BQ30" i="42" s="1"/>
  <c r="AK31" i="42"/>
  <c r="AK30" i="42" s="1"/>
  <c r="BW32" i="42"/>
  <c r="BW31" i="42" s="1"/>
  <c r="BW30" i="42" s="1"/>
  <c r="AW32" i="42"/>
  <c r="AW31" i="42" s="1"/>
  <c r="AW30" i="42" s="1"/>
  <c r="AB121" i="42"/>
  <c r="AX121" i="42" s="1"/>
  <c r="AU119" i="42"/>
  <c r="BX119" i="42" s="1"/>
  <c r="BG117" i="42" l="1"/>
  <c r="CC27" i="42"/>
  <c r="CC26" i="42" s="1"/>
  <c r="CC25" i="42" s="1"/>
  <c r="BF27" i="42"/>
  <c r="BF26" i="42" s="1"/>
  <c r="BF25" i="42" s="1"/>
  <c r="CS30" i="42"/>
  <c r="CS31" i="42"/>
  <c r="BE32" i="42"/>
  <c r="BE31" i="42" s="1"/>
  <c r="BE30" i="42" s="1"/>
  <c r="BE121" i="42"/>
  <c r="BF121" i="42" s="1"/>
  <c r="AX32" i="42"/>
  <c r="AX31" i="42" s="1"/>
  <c r="AX30" i="42" s="1"/>
  <c r="Q31" i="42"/>
  <c r="Q30" i="42" s="1"/>
  <c r="Y32" i="42"/>
  <c r="Y31" i="42" s="1"/>
  <c r="Y30" i="42" s="1"/>
  <c r="AV31" i="42"/>
  <c r="AV30" i="42" s="1"/>
  <c r="BG32" i="42"/>
  <c r="BX31" i="42"/>
  <c r="BX30" i="42" s="1"/>
  <c r="CC32" i="42" l="1"/>
  <c r="CC31" i="42" s="1"/>
  <c r="CC30" i="42" s="1"/>
  <c r="CS26" i="42"/>
  <c r="BF32" i="42"/>
  <c r="BF31" i="42" s="1"/>
  <c r="BF30" i="42" s="1"/>
  <c r="BG31" i="42"/>
  <c r="BG30" i="42" s="1"/>
  <c r="CF26" i="42" l="1"/>
  <c r="CF25" i="42" s="1"/>
  <c r="CE26" i="42"/>
  <c r="CE25" i="42" s="1"/>
  <c r="CD32" i="42" l="1"/>
  <c r="CD31" i="42" s="1"/>
  <c r="CD30" i="42" s="1"/>
  <c r="CF31" i="42"/>
  <c r="CF30" i="42" s="1"/>
  <c r="CE31" i="42"/>
  <c r="CE30" i="42" s="1"/>
  <c r="BW69" i="42" l="1"/>
  <c r="BV69" i="42"/>
  <c r="AA69" i="42"/>
  <c r="X69" i="42"/>
  <c r="V69" i="42"/>
  <c r="Z69" i="42" s="1"/>
  <c r="AV69" i="42" s="1"/>
  <c r="BY69" i="42" s="1"/>
  <c r="BY64" i="42" s="1"/>
  <c r="U69" i="42"/>
  <c r="Y69" i="42" s="1"/>
  <c r="BR130" i="42"/>
  <c r="BR129" i="42" s="1"/>
  <c r="J130" i="42"/>
  <c r="AB69" i="42" l="1"/>
  <c r="BU130" i="42"/>
  <c r="BU129" i="42" s="1"/>
  <c r="BE69" i="42"/>
  <c r="BF69" i="42" s="1"/>
  <c r="CC69" i="42"/>
  <c r="AU69" i="42"/>
  <c r="BX69" i="42" s="1"/>
  <c r="BW130" i="42" l="1"/>
  <c r="BW129" i="42" s="1"/>
  <c r="CD69" i="42"/>
  <c r="AK35" i="42"/>
  <c r="AS35" i="42" s="1"/>
  <c r="BW35" i="42"/>
  <c r="BV35" i="42"/>
  <c r="AT35" i="42"/>
  <c r="AD35" i="42"/>
  <c r="AA35" i="42"/>
  <c r="AW35" i="42" s="1"/>
  <c r="U35" i="42"/>
  <c r="O35" i="42"/>
  <c r="Z35" i="42"/>
  <c r="AV35" i="42" s="1"/>
  <c r="P35" i="42"/>
  <c r="AU35" i="42" l="1"/>
  <c r="BX35" i="42" s="1"/>
  <c r="BY35" i="42"/>
  <c r="BV130" i="42"/>
  <c r="BV129" i="42" s="1"/>
  <c r="X35" i="42"/>
  <c r="AB35" i="42" s="1"/>
  <c r="AX35" i="42" s="1"/>
  <c r="CC35" i="42"/>
  <c r="BE35" i="42"/>
  <c r="Y35" i="42"/>
  <c r="AY35" i="42" l="1"/>
  <c r="CD35" i="42"/>
  <c r="CE117" i="42" l="1"/>
  <c r="AT117" i="42"/>
  <c r="AA117" i="42"/>
  <c r="Z117" i="42"/>
  <c r="Y117" i="42"/>
  <c r="AS117" i="42" l="1"/>
  <c r="BE117" i="42" l="1"/>
  <c r="AV117" i="42"/>
  <c r="BW105" i="42"/>
  <c r="BV105" i="42"/>
  <c r="BW104" i="42"/>
  <c r="BV104" i="42"/>
  <c r="BR65" i="42"/>
  <c r="BX105" i="42"/>
  <c r="BX104" i="42"/>
  <c r="BX103" i="42" l="1"/>
  <c r="BX102" i="42" s="1"/>
  <c r="BV103" i="42"/>
  <c r="BV102" i="42" s="1"/>
  <c r="BW103" i="42"/>
  <c r="BW102" i="42" s="1"/>
  <c r="BF117" i="42"/>
  <c r="BX117" i="42"/>
  <c r="AU117" i="42"/>
  <c r="CC117" i="42"/>
  <c r="CD105" i="42" l="1"/>
  <c r="CD104" i="42"/>
  <c r="J18" i="42"/>
  <c r="V18" i="42"/>
  <c r="W18" i="42"/>
  <c r="X18" i="42"/>
  <c r="AC18" i="42"/>
  <c r="AE18" i="42"/>
  <c r="AF18" i="42"/>
  <c r="AG18" i="42"/>
  <c r="AH18" i="42"/>
  <c r="AI18" i="42"/>
  <c r="AJ18" i="42"/>
  <c r="AM18" i="42"/>
  <c r="AN18" i="42"/>
  <c r="AO18" i="42"/>
  <c r="AP18" i="42"/>
  <c r="AQ18" i="42"/>
  <c r="AR18" i="42"/>
  <c r="AW18" i="42"/>
  <c r="AX18" i="42"/>
  <c r="AY18" i="42"/>
  <c r="AZ18" i="42"/>
  <c r="BA18" i="42"/>
  <c r="BB18" i="42"/>
  <c r="BC18" i="42"/>
  <c r="BD18" i="42"/>
  <c r="BE18" i="42"/>
  <c r="BF18" i="42"/>
  <c r="BH18" i="42"/>
  <c r="BI18" i="42"/>
  <c r="BJ18" i="42"/>
  <c r="BK18" i="42"/>
  <c r="BL18" i="42"/>
  <c r="BM18" i="42"/>
  <c r="BN18" i="42"/>
  <c r="BO18" i="42"/>
  <c r="BP18" i="42"/>
  <c r="BS18" i="42"/>
  <c r="BT18" i="42"/>
  <c r="BU18" i="42"/>
  <c r="BY18" i="42"/>
  <c r="CB18" i="42"/>
  <c r="CC18" i="42"/>
  <c r="BG18" i="42"/>
  <c r="CD103" i="42" l="1"/>
  <c r="CD102" i="42" s="1"/>
  <c r="BQ18" i="42"/>
  <c r="BV18" i="42"/>
  <c r="BR18" i="42"/>
  <c r="BW18" i="42"/>
  <c r="AT93" i="42"/>
  <c r="AL93" i="42" s="1"/>
  <c r="AT92" i="42"/>
  <c r="AL92" i="42" s="1"/>
  <c r="AT90" i="42"/>
  <c r="AL90" i="42" s="1"/>
  <c r="AT88" i="42"/>
  <c r="AL88" i="42" s="1"/>
  <c r="AT89" i="42"/>
  <c r="AL89" i="42" s="1"/>
  <c r="AT91" i="42"/>
  <c r="AL91" i="42" s="1"/>
  <c r="AT94" i="42"/>
  <c r="AL94" i="42" s="1"/>
  <c r="AT95" i="42"/>
  <c r="AL95" i="42" s="1"/>
  <c r="AT96" i="42"/>
  <c r="AL96" i="42" s="1"/>
  <c r="AT97" i="42"/>
  <c r="AL97" i="42" s="1"/>
  <c r="AT87" i="42"/>
  <c r="AL87" i="42" s="1"/>
  <c r="AL86" i="42" l="1"/>
  <c r="V88" i="42"/>
  <c r="V89" i="42"/>
  <c r="V90" i="42"/>
  <c r="V91" i="42"/>
  <c r="V92" i="42"/>
  <c r="V93" i="42"/>
  <c r="V94" i="42"/>
  <c r="V95" i="42"/>
  <c r="V96" i="42"/>
  <c r="V97" i="42"/>
  <c r="V87" i="42"/>
  <c r="V86" i="42" l="1"/>
  <c r="R97" i="42"/>
  <c r="R96" i="42"/>
  <c r="R95" i="42"/>
  <c r="R94" i="42"/>
  <c r="R93" i="42"/>
  <c r="R92" i="42"/>
  <c r="R91" i="42"/>
  <c r="R90" i="42"/>
  <c r="R89" i="42"/>
  <c r="R88" i="42"/>
  <c r="R87" i="42"/>
  <c r="R86" i="42" l="1"/>
  <c r="K134" i="42" l="1"/>
  <c r="K133" i="42" s="1"/>
  <c r="O134" i="42"/>
  <c r="O133" i="42" s="1"/>
  <c r="P134" i="42"/>
  <c r="P133" i="42" s="1"/>
  <c r="Q134" i="42"/>
  <c r="Q133" i="42" s="1"/>
  <c r="R134" i="42"/>
  <c r="R133" i="42" s="1"/>
  <c r="S134" i="42"/>
  <c r="S133" i="42" s="1"/>
  <c r="T134" i="42"/>
  <c r="T133" i="42" s="1"/>
  <c r="U134" i="42"/>
  <c r="U133" i="42" s="1"/>
  <c r="V134" i="42"/>
  <c r="V133" i="42" s="1"/>
  <c r="W134" i="42"/>
  <c r="W133" i="42" s="1"/>
  <c r="X134" i="42"/>
  <c r="X133" i="42" s="1"/>
  <c r="Y134" i="42"/>
  <c r="Y133" i="42" s="1"/>
  <c r="Z134" i="42"/>
  <c r="Z133" i="42" s="1"/>
  <c r="AA134" i="42"/>
  <c r="AA133" i="42" s="1"/>
  <c r="AB134" i="42"/>
  <c r="AB133" i="42" s="1"/>
  <c r="AC134" i="42"/>
  <c r="AC133" i="42" s="1"/>
  <c r="AD134" i="42"/>
  <c r="AD133" i="42" s="1"/>
  <c r="AE134" i="42"/>
  <c r="AE133" i="42" s="1"/>
  <c r="AF134" i="42"/>
  <c r="AF133" i="42" s="1"/>
  <c r="AG134" i="42"/>
  <c r="AG133" i="42" s="1"/>
  <c r="AH134" i="42"/>
  <c r="AH133" i="42" s="1"/>
  <c r="AI134" i="42"/>
  <c r="AI133" i="42" s="1"/>
  <c r="AJ134" i="42"/>
  <c r="AJ133" i="42" s="1"/>
  <c r="AK134" i="42"/>
  <c r="AK133" i="42" s="1"/>
  <c r="AL134" i="42"/>
  <c r="AL133" i="42" s="1"/>
  <c r="AM134" i="42"/>
  <c r="AM133" i="42" s="1"/>
  <c r="AN134" i="42"/>
  <c r="AN133" i="42" s="1"/>
  <c r="AO134" i="42"/>
  <c r="AO133" i="42" s="1"/>
  <c r="AP134" i="42"/>
  <c r="AP133" i="42" s="1"/>
  <c r="AQ134" i="42"/>
  <c r="AQ133" i="42" s="1"/>
  <c r="AR134" i="42"/>
  <c r="AR133" i="42" s="1"/>
  <c r="AS134" i="42"/>
  <c r="AS133" i="42" s="1"/>
  <c r="AT134" i="42"/>
  <c r="AT133" i="42" s="1"/>
  <c r="AU134" i="42"/>
  <c r="AU133" i="42" s="1"/>
  <c r="AV134" i="42"/>
  <c r="AV133" i="42" s="1"/>
  <c r="AW134" i="42"/>
  <c r="AW133" i="42" s="1"/>
  <c r="AX134" i="42"/>
  <c r="AX133" i="42" s="1"/>
  <c r="AY134" i="42"/>
  <c r="AY133" i="42" s="1"/>
  <c r="AZ134" i="42"/>
  <c r="AZ133" i="42" s="1"/>
  <c r="BA134" i="42"/>
  <c r="BA133" i="42" s="1"/>
  <c r="BB134" i="42"/>
  <c r="BB133" i="42" s="1"/>
  <c r="BC134" i="42"/>
  <c r="BC133" i="42" s="1"/>
  <c r="BD134" i="42"/>
  <c r="BD133" i="42" s="1"/>
  <c r="BE134" i="42"/>
  <c r="BE133" i="42" s="1"/>
  <c r="BF134" i="42"/>
  <c r="BF133" i="42" s="1"/>
  <c r="BH134" i="42"/>
  <c r="BH133" i="42" s="1"/>
  <c r="BI134" i="42"/>
  <c r="BI133" i="42" s="1"/>
  <c r="BJ134" i="42"/>
  <c r="BJ133" i="42" s="1"/>
  <c r="BK134" i="42"/>
  <c r="BK133" i="42" s="1"/>
  <c r="BL134" i="42"/>
  <c r="BL133" i="42" s="1"/>
  <c r="BM134" i="42"/>
  <c r="BM133" i="42" s="1"/>
  <c r="BN134" i="42"/>
  <c r="BN133" i="42" s="1"/>
  <c r="BO134" i="42"/>
  <c r="BO133" i="42" s="1"/>
  <c r="BP134" i="42"/>
  <c r="BP133" i="42" s="1"/>
  <c r="BQ134" i="42"/>
  <c r="BQ133" i="42" s="1"/>
  <c r="BR134" i="42"/>
  <c r="BR133" i="42" s="1"/>
  <c r="BS134" i="42"/>
  <c r="BS133" i="42" s="1"/>
  <c r="BT134" i="42"/>
  <c r="BT133" i="42" s="1"/>
  <c r="BU134" i="42"/>
  <c r="BU133" i="42" s="1"/>
  <c r="BV134" i="42"/>
  <c r="BV133" i="42" s="1"/>
  <c r="BW134" i="42"/>
  <c r="BW133" i="42" s="1"/>
  <c r="BX134" i="42"/>
  <c r="BX133" i="42" s="1"/>
  <c r="BY134" i="42"/>
  <c r="BY133" i="42" s="1"/>
  <c r="CB134" i="42"/>
  <c r="CB133" i="42" s="1"/>
  <c r="CC134" i="42"/>
  <c r="CC133" i="42" s="1"/>
  <c r="J134" i="42"/>
  <c r="P132" i="42"/>
  <c r="Q132" i="42"/>
  <c r="O99" i="42"/>
  <c r="P99" i="42"/>
  <c r="R99" i="42"/>
  <c r="S99" i="42"/>
  <c r="T99" i="42"/>
  <c r="U99" i="42"/>
  <c r="V99" i="42"/>
  <c r="W99" i="42"/>
  <c r="X99" i="42"/>
  <c r="AC99" i="42"/>
  <c r="AD99" i="42"/>
  <c r="AE99" i="42"/>
  <c r="AF99" i="42"/>
  <c r="AG99" i="42"/>
  <c r="AH99" i="42"/>
  <c r="AI99" i="42"/>
  <c r="AJ99" i="42"/>
  <c r="AL99" i="42"/>
  <c r="AM99" i="42"/>
  <c r="AN99" i="42"/>
  <c r="AO99" i="42"/>
  <c r="AP99" i="42"/>
  <c r="AQ99" i="42"/>
  <c r="AR99" i="42"/>
  <c r="AT99" i="42"/>
  <c r="AY99" i="42"/>
  <c r="AZ99" i="42"/>
  <c r="BA99" i="42"/>
  <c r="BB99" i="42"/>
  <c r="BC99" i="42"/>
  <c r="BD99" i="42"/>
  <c r="BE99" i="42"/>
  <c r="BF99" i="42"/>
  <c r="BH99" i="42"/>
  <c r="BI99" i="42"/>
  <c r="BJ99" i="42"/>
  <c r="BK99" i="42"/>
  <c r="BL99" i="42"/>
  <c r="BM99" i="42"/>
  <c r="BN99" i="42"/>
  <c r="BO99" i="42"/>
  <c r="BP99" i="42"/>
  <c r="BQ99" i="42"/>
  <c r="BR99" i="42"/>
  <c r="BS99" i="42"/>
  <c r="BT99" i="42"/>
  <c r="BU99" i="42"/>
  <c r="BV99" i="42"/>
  <c r="BW99" i="42"/>
  <c r="BY99" i="42"/>
  <c r="CB99" i="42"/>
  <c r="CC99" i="42"/>
  <c r="O132" i="42"/>
  <c r="AC132" i="42"/>
  <c r="AE132" i="42"/>
  <c r="AF132" i="42"/>
  <c r="AG132" i="42"/>
  <c r="AH132" i="42"/>
  <c r="AI132" i="42"/>
  <c r="AJ132" i="42"/>
  <c r="AM132" i="42"/>
  <c r="AN132" i="42"/>
  <c r="AO132" i="42"/>
  <c r="AP132" i="42"/>
  <c r="AQ132" i="42"/>
  <c r="AR132" i="42"/>
  <c r="AY132" i="42"/>
  <c r="AZ132" i="42"/>
  <c r="BA132" i="42"/>
  <c r="BB132" i="42"/>
  <c r="BC132" i="42"/>
  <c r="BD132" i="42"/>
  <c r="BE132" i="42"/>
  <c r="BF132" i="42"/>
  <c r="BH132" i="42"/>
  <c r="BI132" i="42"/>
  <c r="BJ132" i="42"/>
  <c r="BK132" i="42"/>
  <c r="BL132" i="42"/>
  <c r="BM132" i="42"/>
  <c r="BN132" i="42"/>
  <c r="BO132" i="42"/>
  <c r="BP132" i="42"/>
  <c r="BQ132" i="42"/>
  <c r="BR132" i="42"/>
  <c r="BS132" i="42"/>
  <c r="BT132" i="42"/>
  <c r="BU132" i="42"/>
  <c r="BV132" i="42"/>
  <c r="BW132" i="42"/>
  <c r="CJ132" i="42"/>
  <c r="AT132" i="42"/>
  <c r="W132" i="42"/>
  <c r="U132" i="42"/>
  <c r="T132" i="42"/>
  <c r="R132" i="42"/>
  <c r="AW132" i="42" l="1"/>
  <c r="CD135" i="42"/>
  <c r="CF134" i="42"/>
  <c r="CF133" i="42" s="1"/>
  <c r="Y132" i="42"/>
  <c r="AS132" i="42"/>
  <c r="AK132" i="42"/>
  <c r="AL132" i="42"/>
  <c r="AD132" i="42"/>
  <c r="V132" i="42"/>
  <c r="S132" i="42"/>
  <c r="AA132" i="42" l="1"/>
  <c r="CD134" i="42"/>
  <c r="CD133" i="42" s="1"/>
  <c r="CE134" i="42"/>
  <c r="CE133" i="42" s="1"/>
  <c r="Z132" i="42"/>
  <c r="X132" i="42" l="1"/>
  <c r="AV132" i="42"/>
  <c r="AX132" i="42" l="1"/>
  <c r="AB132" i="42"/>
  <c r="AU132" i="42"/>
  <c r="J129" i="42" l="1"/>
  <c r="CS129" i="42"/>
  <c r="BX130" i="42"/>
  <c r="BX129" i="42" s="1"/>
  <c r="AP17" i="42"/>
  <c r="BF17" i="42"/>
  <c r="BV17" i="42"/>
  <c r="V17" i="42"/>
  <c r="W17" i="42"/>
  <c r="X17" i="42"/>
  <c r="AC17" i="42"/>
  <c r="AE17" i="42"/>
  <c r="AF17" i="42"/>
  <c r="AG17" i="42"/>
  <c r="AH17" i="42"/>
  <c r="AI17" i="42"/>
  <c r="AJ17" i="42"/>
  <c r="AM17" i="42"/>
  <c r="AN17" i="42"/>
  <c r="AO17" i="42"/>
  <c r="AQ17" i="42"/>
  <c r="AR17" i="42"/>
  <c r="AW17" i="42"/>
  <c r="AX17" i="42"/>
  <c r="AY17" i="42"/>
  <c r="AZ17" i="42"/>
  <c r="BA17" i="42"/>
  <c r="BB17" i="42"/>
  <c r="BC17" i="42"/>
  <c r="BD17" i="42"/>
  <c r="BE17" i="42"/>
  <c r="BG17" i="42"/>
  <c r="BH17" i="42"/>
  <c r="BI17" i="42"/>
  <c r="BJ17" i="42"/>
  <c r="BK17" i="42"/>
  <c r="BL17" i="42"/>
  <c r="BM17" i="42"/>
  <c r="BN17" i="42"/>
  <c r="BO17" i="42"/>
  <c r="BP17" i="42"/>
  <c r="BQ17" i="42"/>
  <c r="BR17" i="42"/>
  <c r="BS17" i="42"/>
  <c r="BT17" i="42"/>
  <c r="BU17" i="42"/>
  <c r="BW17" i="42"/>
  <c r="BY17" i="42"/>
  <c r="CB17" i="42"/>
  <c r="CC17" i="42"/>
  <c r="J17" i="42"/>
  <c r="AL19" i="42"/>
  <c r="AD19" i="42"/>
  <c r="U19" i="42"/>
  <c r="T19" i="42"/>
  <c r="S19" i="42"/>
  <c r="R19" i="42"/>
  <c r="BG101" i="42"/>
  <c r="BG100" i="42" s="1"/>
  <c r="AK101" i="42"/>
  <c r="AK100" i="42" s="1"/>
  <c r="AB101" i="42"/>
  <c r="AB100" i="42" s="1"/>
  <c r="AA101" i="42"/>
  <c r="AA100" i="42" s="1"/>
  <c r="Z101" i="42"/>
  <c r="Z100" i="42" s="1"/>
  <c r="Q101" i="42"/>
  <c r="Q100" i="42" s="1"/>
  <c r="K99" i="42"/>
  <c r="BX101" i="42" l="1"/>
  <c r="CD101" i="42"/>
  <c r="AW101" i="42"/>
  <c r="AA99" i="42"/>
  <c r="P19" i="42"/>
  <c r="T18" i="42"/>
  <c r="T17" i="42" s="1"/>
  <c r="AL18" i="42"/>
  <c r="AL17" i="42" s="1"/>
  <c r="AS101" i="42"/>
  <c r="AK99" i="42"/>
  <c r="Z19" i="42"/>
  <c r="Z18" i="42" s="1"/>
  <c r="Z17" i="42" s="1"/>
  <c r="R18" i="42"/>
  <c r="R17" i="42" s="1"/>
  <c r="AV101" i="42"/>
  <c r="Z99" i="42"/>
  <c r="O19" i="42"/>
  <c r="AA19" i="42"/>
  <c r="AA18" i="42" s="1"/>
  <c r="AA17" i="42" s="1"/>
  <c r="S18" i="42"/>
  <c r="S17" i="42" s="1"/>
  <c r="AK19" i="42"/>
  <c r="AD18" i="42"/>
  <c r="AD17" i="42" s="1"/>
  <c r="Y101" i="42"/>
  <c r="Y100" i="42" s="1"/>
  <c r="Q99" i="42"/>
  <c r="K18" i="42"/>
  <c r="K17" i="42" s="1"/>
  <c r="AX101" i="42"/>
  <c r="AB99" i="42"/>
  <c r="U18" i="42"/>
  <c r="U17" i="42" s="1"/>
  <c r="Q19" i="42"/>
  <c r="AT19" i="42"/>
  <c r="AB19" i="42"/>
  <c r="AV100" i="42" l="1"/>
  <c r="AV99" i="42" s="1"/>
  <c r="AS100" i="42"/>
  <c r="AS99" i="42" s="1"/>
  <c r="BX100" i="42"/>
  <c r="BX99" i="42" s="1"/>
  <c r="AX100" i="42"/>
  <c r="AX99" i="42" s="1"/>
  <c r="AW100" i="42"/>
  <c r="AW99" i="42" s="1"/>
  <c r="CD100" i="42"/>
  <c r="CD99" i="42" s="1"/>
  <c r="CF99" i="42"/>
  <c r="CD130" i="42"/>
  <c r="CD129" i="42" s="1"/>
  <c r="AV19" i="42"/>
  <c r="AV18" i="42" s="1"/>
  <c r="AV17" i="42" s="1"/>
  <c r="AS19" i="42"/>
  <c r="AK18" i="42"/>
  <c r="AK17" i="42" s="1"/>
  <c r="P18" i="42"/>
  <c r="P17" i="42" s="1"/>
  <c r="AT18" i="42"/>
  <c r="AT17" i="42" s="1"/>
  <c r="Q18" i="42"/>
  <c r="Q17" i="42" s="1"/>
  <c r="Y19" i="42"/>
  <c r="AU101" i="42"/>
  <c r="Y99" i="42"/>
  <c r="O18" i="42"/>
  <c r="O17" i="42" s="1"/>
  <c r="AB18" i="42"/>
  <c r="AB17" i="42" s="1"/>
  <c r="AU100" i="42" l="1"/>
  <c r="AU99" i="42" s="1"/>
  <c r="AU19" i="42"/>
  <c r="AU18" i="42" s="1"/>
  <c r="AU17" i="42" s="1"/>
  <c r="Y18" i="42"/>
  <c r="Y17" i="42" s="1"/>
  <c r="AS18" i="42"/>
  <c r="AS17" i="42" s="1"/>
  <c r="BX18" i="42" l="1"/>
  <c r="BX17" i="42" s="1"/>
  <c r="CF18" i="42" l="1"/>
  <c r="CE99" i="42"/>
  <c r="CD19" i="42"/>
  <c r="CD18" i="42" s="1"/>
  <c r="CD17" i="42" s="1"/>
  <c r="K56" i="42"/>
  <c r="R56" i="42"/>
  <c r="S56" i="42"/>
  <c r="T56" i="42"/>
  <c r="W56" i="42"/>
  <c r="X56" i="42"/>
  <c r="AC56" i="42"/>
  <c r="AD56" i="42"/>
  <c r="AE56" i="42"/>
  <c r="AF56" i="42"/>
  <c r="AG56" i="42"/>
  <c r="AH56" i="42"/>
  <c r="AI56" i="42"/>
  <c r="AJ56" i="42"/>
  <c r="AK56" i="42"/>
  <c r="AL56" i="42"/>
  <c r="AM56" i="42"/>
  <c r="AN56" i="42"/>
  <c r="AO56" i="42"/>
  <c r="AP56" i="42"/>
  <c r="AQ56" i="42"/>
  <c r="AR56" i="42"/>
  <c r="AW56" i="42"/>
  <c r="AZ56" i="42"/>
  <c r="BA56" i="42"/>
  <c r="BB56" i="42"/>
  <c r="BC56" i="42"/>
  <c r="BH56" i="42"/>
  <c r="BI56" i="42"/>
  <c r="BJ56" i="42"/>
  <c r="BK56" i="42"/>
  <c r="BL56" i="42"/>
  <c r="BM56" i="42"/>
  <c r="BN56" i="42"/>
  <c r="BO56" i="42"/>
  <c r="BP56" i="42"/>
  <c r="BS56" i="42"/>
  <c r="BT56" i="42"/>
  <c r="BU56" i="42"/>
  <c r="BY56" i="42"/>
  <c r="CB56" i="42"/>
  <c r="CJ56" i="42"/>
  <c r="J56" i="42"/>
  <c r="CF17" i="42" l="1"/>
  <c r="CE18" i="42"/>
  <c r="CE17" i="42" s="1"/>
  <c r="S125" i="42" l="1"/>
  <c r="W125" i="42"/>
  <c r="X125" i="42"/>
  <c r="AF125" i="42"/>
  <c r="AG125" i="42"/>
  <c r="AJ125" i="42"/>
  <c r="AM125" i="42"/>
  <c r="AQ125" i="42"/>
  <c r="AZ125" i="42"/>
  <c r="BA125" i="42"/>
  <c r="BB125" i="42"/>
  <c r="BC125" i="42"/>
  <c r="BH125" i="42"/>
  <c r="BI125" i="42"/>
  <c r="BJ125" i="42"/>
  <c r="BK125" i="42"/>
  <c r="BL125" i="42"/>
  <c r="BM125" i="42"/>
  <c r="BN125" i="42"/>
  <c r="BO125" i="42"/>
  <c r="BP125" i="42"/>
  <c r="BS125" i="42"/>
  <c r="BT125" i="42"/>
  <c r="BU125" i="42"/>
  <c r="BY125" i="42"/>
  <c r="CB125" i="42"/>
  <c r="J125" i="42"/>
  <c r="W34" i="42"/>
  <c r="AC34" i="42"/>
  <c r="AE34" i="42"/>
  <c r="AF34" i="42"/>
  <c r="AG34" i="42"/>
  <c r="AH34" i="42"/>
  <c r="AI34" i="42"/>
  <c r="AJ34" i="42"/>
  <c r="AM34" i="42"/>
  <c r="AN34" i="42"/>
  <c r="AO34" i="42"/>
  <c r="AP34" i="42"/>
  <c r="AQ34" i="42"/>
  <c r="AR34" i="42"/>
  <c r="AZ34" i="42"/>
  <c r="AZ33" i="42" s="1"/>
  <c r="BA34" i="42"/>
  <c r="BA33" i="42" s="1"/>
  <c r="BB34" i="42"/>
  <c r="BB33" i="42" s="1"/>
  <c r="BC34" i="42"/>
  <c r="BC33" i="42" s="1"/>
  <c r="BD34" i="42"/>
  <c r="BD33" i="42" s="1"/>
  <c r="BH34" i="42"/>
  <c r="BH33" i="42" s="1"/>
  <c r="BI34" i="42"/>
  <c r="BI33" i="42" s="1"/>
  <c r="BJ34" i="42"/>
  <c r="BJ33" i="42" s="1"/>
  <c r="BK34" i="42"/>
  <c r="BK33" i="42" s="1"/>
  <c r="BL34" i="42"/>
  <c r="BL33" i="42" s="1"/>
  <c r="BM34" i="42"/>
  <c r="BN34" i="42"/>
  <c r="BO34" i="42"/>
  <c r="BS34" i="42"/>
  <c r="BT34" i="42"/>
  <c r="BU34" i="42"/>
  <c r="BY34" i="42"/>
  <c r="CB34" i="42"/>
  <c r="CD34" i="42"/>
  <c r="CE34" i="42"/>
  <c r="CF34" i="42"/>
  <c r="CJ34" i="42"/>
  <c r="J34" i="42"/>
  <c r="K52" i="42"/>
  <c r="K51" i="42" s="1"/>
  <c r="U52" i="42"/>
  <c r="U51" i="42" s="1"/>
  <c r="V52" i="42"/>
  <c r="V51" i="42" s="1"/>
  <c r="W52" i="42"/>
  <c r="W51" i="42" s="1"/>
  <c r="AC52" i="42"/>
  <c r="AC51" i="42" s="1"/>
  <c r="AD52" i="42"/>
  <c r="AD51" i="42" s="1"/>
  <c r="AE52" i="42"/>
  <c r="AE51" i="42" s="1"/>
  <c r="AF52" i="42"/>
  <c r="AF51" i="42" s="1"/>
  <c r="AG52" i="42"/>
  <c r="AG51" i="42" s="1"/>
  <c r="AH52" i="42"/>
  <c r="AH51" i="42" s="1"/>
  <c r="AI52" i="42"/>
  <c r="AI51" i="42" s="1"/>
  <c r="AM52" i="42"/>
  <c r="AM51" i="42" s="1"/>
  <c r="AN52" i="42"/>
  <c r="AN51" i="42" s="1"/>
  <c r="AO52" i="42"/>
  <c r="AO51" i="42" s="1"/>
  <c r="AP52" i="42"/>
  <c r="AP51" i="42" s="1"/>
  <c r="AQ52" i="42"/>
  <c r="AQ51" i="42" s="1"/>
  <c r="AR52" i="42"/>
  <c r="AR51" i="42" s="1"/>
  <c r="AZ52" i="42"/>
  <c r="AZ51" i="42" s="1"/>
  <c r="BA52" i="42"/>
  <c r="BA51" i="42" s="1"/>
  <c r="BB52" i="42"/>
  <c r="BB51" i="42" s="1"/>
  <c r="BC52" i="42"/>
  <c r="BC51" i="42" s="1"/>
  <c r="BD52" i="42"/>
  <c r="BD51" i="42" s="1"/>
  <c r="BH52" i="42"/>
  <c r="BH51" i="42" s="1"/>
  <c r="BI52" i="42"/>
  <c r="BI51" i="42" s="1"/>
  <c r="BJ52" i="42"/>
  <c r="BJ51" i="42" s="1"/>
  <c r="BK52" i="42"/>
  <c r="BK51" i="42" s="1"/>
  <c r="BL52" i="42"/>
  <c r="BL51" i="42" s="1"/>
  <c r="BM52" i="42"/>
  <c r="BM51" i="42" s="1"/>
  <c r="BN52" i="42"/>
  <c r="BN51" i="42" s="1"/>
  <c r="BO52" i="42"/>
  <c r="BO51" i="42" s="1"/>
  <c r="BP52" i="42"/>
  <c r="BP51" i="42" s="1"/>
  <c r="BS52" i="42"/>
  <c r="BS51" i="42" s="1"/>
  <c r="BT52" i="42"/>
  <c r="BT51" i="42" s="1"/>
  <c r="J52" i="42"/>
  <c r="J51" i="42" s="1"/>
  <c r="CJ54" i="42"/>
  <c r="CB54" i="42"/>
  <c r="CB52" i="42" s="1"/>
  <c r="CB51" i="42" s="1"/>
  <c r="BY52" i="42"/>
  <c r="BY51" i="42" s="1"/>
  <c r="BU54" i="42"/>
  <c r="BR54" i="42"/>
  <c r="BQ54" i="42"/>
  <c r="BV54" i="42" s="1"/>
  <c r="O144" i="42"/>
  <c r="O143" i="42" s="1"/>
  <c r="P144" i="42"/>
  <c r="P143" i="42" s="1"/>
  <c r="Q144" i="42"/>
  <c r="Q143" i="42" s="1"/>
  <c r="R144" i="42"/>
  <c r="R143" i="42" s="1"/>
  <c r="S144" i="42"/>
  <c r="S143" i="42" s="1"/>
  <c r="T144" i="42"/>
  <c r="T143" i="42" s="1"/>
  <c r="U144" i="42"/>
  <c r="U143" i="42" s="1"/>
  <c r="V144" i="42"/>
  <c r="V143" i="42" s="1"/>
  <c r="W144" i="42"/>
  <c r="W143" i="42" s="1"/>
  <c r="X144" i="42"/>
  <c r="X143" i="42" s="1"/>
  <c r="Y144" i="42"/>
  <c r="Y143" i="42" s="1"/>
  <c r="Z144" i="42"/>
  <c r="Z143" i="42" s="1"/>
  <c r="AA144" i="42"/>
  <c r="AA143" i="42" s="1"/>
  <c r="AB144" i="42"/>
  <c r="AB143" i="42" s="1"/>
  <c r="AC144" i="42"/>
  <c r="AC143" i="42" s="1"/>
  <c r="AD144" i="42"/>
  <c r="AD143" i="42" s="1"/>
  <c r="AE144" i="42"/>
  <c r="AE143" i="42" s="1"/>
  <c r="AF144" i="42"/>
  <c r="AF143" i="42" s="1"/>
  <c r="AG144" i="42"/>
  <c r="AG143" i="42" s="1"/>
  <c r="AH144" i="42"/>
  <c r="AH143" i="42" s="1"/>
  <c r="AI144" i="42"/>
  <c r="AI143" i="42" s="1"/>
  <c r="AJ144" i="42"/>
  <c r="AJ143" i="42" s="1"/>
  <c r="AK144" i="42"/>
  <c r="AK143" i="42" s="1"/>
  <c r="AL144" i="42"/>
  <c r="AL143" i="42" s="1"/>
  <c r="AM144" i="42"/>
  <c r="AM143" i="42" s="1"/>
  <c r="AN144" i="42"/>
  <c r="AN143" i="42" s="1"/>
  <c r="AO144" i="42"/>
  <c r="AO143" i="42" s="1"/>
  <c r="AP144" i="42"/>
  <c r="AP143" i="42" s="1"/>
  <c r="AQ144" i="42"/>
  <c r="AQ143" i="42" s="1"/>
  <c r="AR144" i="42"/>
  <c r="AR143" i="42" s="1"/>
  <c r="AS144" i="42"/>
  <c r="AS143" i="42" s="1"/>
  <c r="AT144" i="42"/>
  <c r="AT143" i="42" s="1"/>
  <c r="AU144" i="42"/>
  <c r="AU143" i="42" s="1"/>
  <c r="AV144" i="42"/>
  <c r="AV143" i="42" s="1"/>
  <c r="AW144" i="42"/>
  <c r="AW143" i="42" s="1"/>
  <c r="AX144" i="42"/>
  <c r="AX143" i="42" s="1"/>
  <c r="AZ144" i="42"/>
  <c r="AZ143" i="42" s="1"/>
  <c r="BA144" i="42"/>
  <c r="BA143" i="42" s="1"/>
  <c r="BB144" i="42"/>
  <c r="BB143" i="42" s="1"/>
  <c r="BC144" i="42"/>
  <c r="BC143" i="42" s="1"/>
  <c r="BH144" i="42"/>
  <c r="BH143" i="42" s="1"/>
  <c r="BI144" i="42"/>
  <c r="BI143" i="42" s="1"/>
  <c r="BJ144" i="42"/>
  <c r="BJ143" i="42" s="1"/>
  <c r="BK144" i="42"/>
  <c r="BK143" i="42" s="1"/>
  <c r="BL144" i="42"/>
  <c r="BL143" i="42" s="1"/>
  <c r="BM144" i="42"/>
  <c r="BM143" i="42" s="1"/>
  <c r="BN144" i="42"/>
  <c r="BN143" i="42" s="1"/>
  <c r="BO144" i="42"/>
  <c r="BO143" i="42" s="1"/>
  <c r="BP144" i="42"/>
  <c r="BP143" i="42" s="1"/>
  <c r="BS144" i="42"/>
  <c r="BS143" i="42" s="1"/>
  <c r="BT144" i="42"/>
  <c r="BT143" i="42" s="1"/>
  <c r="BU144" i="42"/>
  <c r="BU143" i="42" s="1"/>
  <c r="BY144" i="42"/>
  <c r="BY143" i="42" s="1"/>
  <c r="CB144" i="42"/>
  <c r="CB143" i="42" s="1"/>
  <c r="CD144" i="42"/>
  <c r="CD143" i="42" s="1"/>
  <c r="CF144" i="42"/>
  <c r="J144" i="42"/>
  <c r="J143" i="42" s="1"/>
  <c r="CS144" i="42"/>
  <c r="CJ144" i="42"/>
  <c r="X110" i="42"/>
  <c r="X108" i="42" s="1"/>
  <c r="AF110" i="42"/>
  <c r="AF108" i="42" s="1"/>
  <c r="AG110" i="42"/>
  <c r="AG108" i="42" s="1"/>
  <c r="AJ110" i="42"/>
  <c r="AJ108" i="42" s="1"/>
  <c r="AM110" i="42"/>
  <c r="AM108" i="42" s="1"/>
  <c r="BB110" i="42"/>
  <c r="BB108" i="42" s="1"/>
  <c r="BC110" i="42"/>
  <c r="BC108" i="42" s="1"/>
  <c r="BD110" i="42"/>
  <c r="BD108" i="42" s="1"/>
  <c r="BH110" i="42"/>
  <c r="BI110" i="42"/>
  <c r="BJ110" i="42"/>
  <c r="BJ108" i="42" s="1"/>
  <c r="BK110" i="42"/>
  <c r="BK108" i="42" s="1"/>
  <c r="BL110" i="42"/>
  <c r="BM110" i="42"/>
  <c r="BM108" i="42" s="1"/>
  <c r="BN110" i="42"/>
  <c r="BN108" i="42" s="1"/>
  <c r="BO110" i="42"/>
  <c r="BO108" i="42" s="1"/>
  <c r="BP110" i="42"/>
  <c r="BP108" i="42" s="1"/>
  <c r="BS110" i="42"/>
  <c r="BS108" i="42" s="1"/>
  <c r="BT110" i="42"/>
  <c r="BT108" i="42" s="1"/>
  <c r="BU110" i="42"/>
  <c r="BU108" i="42" s="1"/>
  <c r="BY110" i="42"/>
  <c r="BY108" i="42" s="1"/>
  <c r="CB110" i="42"/>
  <c r="CB108" i="42" s="1"/>
  <c r="CJ110" i="42"/>
  <c r="CJ108" i="42" s="1"/>
  <c r="J110" i="42"/>
  <c r="J108" i="42" s="1"/>
  <c r="BJ98" i="42" l="1"/>
  <c r="BK98" i="42"/>
  <c r="BB98" i="42"/>
  <c r="BC98" i="42"/>
  <c r="BI108" i="42"/>
  <c r="BI98" i="42" s="1"/>
  <c r="BL108" i="42"/>
  <c r="BL98" i="42" s="1"/>
  <c r="BH108" i="42"/>
  <c r="BH98" i="42" s="1"/>
  <c r="CF143" i="42"/>
  <c r="BU52" i="42"/>
  <c r="BU51" i="42" s="1"/>
  <c r="BW54" i="42"/>
  <c r="CC54" i="42"/>
  <c r="BX54" i="42"/>
  <c r="CN138" i="42" l="1"/>
  <c r="CN136" i="42" s="1"/>
  <c r="CD54" i="42"/>
  <c r="BP34" i="42"/>
  <c r="BW147" i="42" l="1"/>
  <c r="BW146" i="42" s="1"/>
  <c r="BV147" i="42"/>
  <c r="BV146" i="42" s="1"/>
  <c r="BW112" i="42"/>
  <c r="BW41" i="42"/>
  <c r="BW40" i="42" s="1"/>
  <c r="BW131" i="42"/>
  <c r="BW106" i="42"/>
  <c r="BV131" i="42"/>
  <c r="BV106" i="42"/>
  <c r="CD63" i="42" l="1"/>
  <c r="CD61" i="42" s="1"/>
  <c r="BR114" i="42" l="1"/>
  <c r="BQ114" i="42"/>
  <c r="BG114" i="42"/>
  <c r="AU112" i="42"/>
  <c r="BG112" i="42" s="1"/>
  <c r="CC112" i="42"/>
  <c r="AU111" i="42"/>
  <c r="O111" i="42"/>
  <c r="O112" i="42"/>
  <c r="AZ112" i="42" s="1"/>
  <c r="T112" i="42"/>
  <c r="Y112" i="42" s="1"/>
  <c r="AE112" i="42" s="1"/>
  <c r="AK112" i="42" s="1"/>
  <c r="AQ112" i="42" s="1"/>
  <c r="AW112" i="42" s="1"/>
  <c r="R112" i="42"/>
  <c r="W112" i="42" s="1"/>
  <c r="AC112" i="42" s="1"/>
  <c r="AI112" i="42" s="1"/>
  <c r="AO112" i="42" s="1"/>
  <c r="Q112" i="42"/>
  <c r="V112" i="42" s="1"/>
  <c r="AB112" i="42" s="1"/>
  <c r="AH112" i="42" s="1"/>
  <c r="AN112" i="42" s="1"/>
  <c r="P112" i="42"/>
  <c r="T111" i="42"/>
  <c r="R111" i="42"/>
  <c r="Q111" i="42"/>
  <c r="P111" i="42"/>
  <c r="AD110" i="42"/>
  <c r="AD108" i="42" s="1"/>
  <c r="S110" i="42"/>
  <c r="S108" i="42" s="1"/>
  <c r="BR113" i="42"/>
  <c r="BR46" i="42"/>
  <c r="BR43" i="42" s="1"/>
  <c r="BR39" i="42" s="1"/>
  <c r="BG113" i="42"/>
  <c r="BG46" i="42"/>
  <c r="CD112" i="42" l="1"/>
  <c r="BQ113" i="42"/>
  <c r="BV113" i="42" s="1"/>
  <c r="BQ46" i="42"/>
  <c r="AU110" i="42"/>
  <c r="AU108" i="42" s="1"/>
  <c r="Z110" i="42"/>
  <c r="Z108" i="42" s="1"/>
  <c r="O110" i="42"/>
  <c r="O108" i="42" s="1"/>
  <c r="P110" i="42"/>
  <c r="P108" i="42" s="1"/>
  <c r="Y111" i="42"/>
  <c r="W111" i="42"/>
  <c r="BG111" i="42"/>
  <c r="V111" i="42"/>
  <c r="AZ111" i="42"/>
  <c r="AZ110" i="42" s="1"/>
  <c r="AZ108" i="42" s="1"/>
  <c r="AZ98" i="42" s="1"/>
  <c r="BW46" i="42"/>
  <c r="BW113" i="42"/>
  <c r="CC114" i="42"/>
  <c r="BW114" i="42"/>
  <c r="BX114" i="42"/>
  <c r="BV114" i="42"/>
  <c r="BA112" i="42"/>
  <c r="AA110" i="42"/>
  <c r="AA108" i="42" s="1"/>
  <c r="U110" i="42"/>
  <c r="U108" i="42" s="1"/>
  <c r="AX112" i="42"/>
  <c r="AT112" i="42"/>
  <c r="AY112" i="42"/>
  <c r="AL110" i="42"/>
  <c r="AL108" i="42" s="1"/>
  <c r="CN114" i="42" l="1"/>
  <c r="CD114" i="42"/>
  <c r="BV46" i="42"/>
  <c r="BQ43" i="42"/>
  <c r="BQ39" i="42" s="1"/>
  <c r="BX113" i="42"/>
  <c r="CC113" i="42" s="1"/>
  <c r="BX46" i="42"/>
  <c r="CC46" i="42" s="1"/>
  <c r="AB111" i="42"/>
  <c r="AE111" i="42"/>
  <c r="AC111" i="42"/>
  <c r="BW65" i="42"/>
  <c r="CN113" i="42" l="1"/>
  <c r="CD113" i="42"/>
  <c r="AH111" i="42"/>
  <c r="AI111" i="42"/>
  <c r="AK111" i="42"/>
  <c r="AK110" i="42" s="1"/>
  <c r="AK108" i="42" s="1"/>
  <c r="AS110" i="42"/>
  <c r="AS108" i="42" s="1"/>
  <c r="AN111" i="42" l="1"/>
  <c r="AQ111" i="42"/>
  <c r="AQ110" i="42" s="1"/>
  <c r="AQ108" i="42" s="1"/>
  <c r="AO111" i="42"/>
  <c r="BV41" i="42"/>
  <c r="BV40" i="42" s="1"/>
  <c r="CC41" i="42"/>
  <c r="AU41" i="42"/>
  <c r="J41" i="42"/>
  <c r="J40" i="42" s="1"/>
  <c r="J39" i="42" s="1"/>
  <c r="CE82" i="42"/>
  <c r="CE145" i="42"/>
  <c r="CE144" i="42" s="1"/>
  <c r="CE143" i="42" s="1"/>
  <c r="K147" i="42"/>
  <c r="K146" i="42" s="1"/>
  <c r="BG41" i="42" l="1"/>
  <c r="BG40" i="42" s="1"/>
  <c r="AU40" i="42"/>
  <c r="CC40" i="42"/>
  <c r="AY111" i="42"/>
  <c r="AT111" i="42"/>
  <c r="AT110" i="42" s="1"/>
  <c r="AT108" i="42" s="1"/>
  <c r="AX111" i="42"/>
  <c r="AX110" i="42" s="1"/>
  <c r="AX108" i="42" s="1"/>
  <c r="AW111" i="42"/>
  <c r="AW110" i="42" s="1"/>
  <c r="AW108" i="42" s="1"/>
  <c r="BA111" i="42"/>
  <c r="BA110" i="42" s="1"/>
  <c r="BA108" i="42" s="1"/>
  <c r="BA98" i="42" s="1"/>
  <c r="CF40" i="42" l="1"/>
  <c r="CE40" i="42"/>
  <c r="CD41" i="42"/>
  <c r="CD40" i="42" s="1"/>
  <c r="BX40" i="42"/>
  <c r="CD46" i="42"/>
  <c r="CC106" i="42" l="1"/>
  <c r="CJ23" i="42"/>
  <c r="CJ30" i="42"/>
  <c r="CB37" i="42"/>
  <c r="CB33" i="42" s="1"/>
  <c r="CJ37" i="42"/>
  <c r="CJ52" i="42"/>
  <c r="CJ51" i="42" s="1"/>
  <c r="BY55" i="42"/>
  <c r="CB55" i="42"/>
  <c r="CJ55" i="42"/>
  <c r="CB60" i="42"/>
  <c r="CB59" i="42" s="1"/>
  <c r="CD60" i="42"/>
  <c r="CD59" i="42" s="1"/>
  <c r="CJ60" i="42"/>
  <c r="CJ59" i="42" s="1"/>
  <c r="CB86" i="42"/>
  <c r="CJ86" i="42"/>
  <c r="CJ99" i="42"/>
  <c r="CJ102" i="42"/>
  <c r="BX106" i="42"/>
  <c r="BY106" i="42"/>
  <c r="CB106" i="42"/>
  <c r="CD106" i="42"/>
  <c r="CE106" i="42"/>
  <c r="CF106" i="42"/>
  <c r="CJ109" i="42"/>
  <c r="BY120" i="42"/>
  <c r="CB120" i="42"/>
  <c r="CB116" i="42" s="1"/>
  <c r="CJ120" i="42"/>
  <c r="BY123" i="42"/>
  <c r="BY122" i="42" s="1"/>
  <c r="CB123" i="42"/>
  <c r="CB122" i="42" s="1"/>
  <c r="CJ123" i="42"/>
  <c r="CJ122" i="42" s="1"/>
  <c r="CJ131" i="42"/>
  <c r="CJ133" i="42"/>
  <c r="CJ136" i="42"/>
  <c r="CJ143" i="42"/>
  <c r="CB98" i="42" l="1"/>
  <c r="CJ116" i="42"/>
  <c r="CJ98" i="42" s="1"/>
  <c r="BY116" i="42"/>
  <c r="BY98" i="42" s="1"/>
  <c r="CJ33" i="42"/>
  <c r="CC147" i="42"/>
  <c r="CC146" i="42" s="1"/>
  <c r="CB16" i="42" l="1"/>
  <c r="CB15" i="42" s="1"/>
  <c r="CB14" i="42" s="1"/>
  <c r="CJ16" i="42"/>
  <c r="BH88" i="42" l="1"/>
  <c r="BH89" i="42"/>
  <c r="BH90" i="42"/>
  <c r="BH91" i="42"/>
  <c r="BH92" i="42"/>
  <c r="BH93" i="42"/>
  <c r="BH94" i="42"/>
  <c r="BH95" i="42"/>
  <c r="BH96" i="42"/>
  <c r="BH97" i="42"/>
  <c r="BH87" i="42"/>
  <c r="AZ86" i="42"/>
  <c r="BA86" i="42"/>
  <c r="BB86" i="42"/>
  <c r="BC86" i="42"/>
  <c r="BD86" i="42"/>
  <c r="BI86" i="42"/>
  <c r="BD81" i="42"/>
  <c r="BD82" i="42"/>
  <c r="BF82" i="42"/>
  <c r="AZ60" i="42"/>
  <c r="AZ59" i="42" s="1"/>
  <c r="BA60" i="42"/>
  <c r="BA59" i="42" s="1"/>
  <c r="BB60" i="42"/>
  <c r="BB59" i="42" s="1"/>
  <c r="BC60" i="42"/>
  <c r="BC59" i="42" s="1"/>
  <c r="BH60" i="42"/>
  <c r="BH59" i="42" s="1"/>
  <c r="BI60" i="42"/>
  <c r="BI59" i="42" s="1"/>
  <c r="AW55" i="42"/>
  <c r="AZ55" i="42"/>
  <c r="BA55" i="42"/>
  <c r="BB55" i="42"/>
  <c r="BC55" i="42"/>
  <c r="BH55" i="42"/>
  <c r="BJ55" i="42"/>
  <c r="BK55" i="42"/>
  <c r="BL55" i="42"/>
  <c r="BL16" i="42" s="1"/>
  <c r="BL15" i="42" s="1"/>
  <c r="BL14" i="42" s="1"/>
  <c r="BI55" i="42" l="1"/>
  <c r="BC16" i="42"/>
  <c r="BC15" i="42" s="1"/>
  <c r="BC14" i="42" s="1"/>
  <c r="BH86" i="42"/>
  <c r="BH16" i="42" s="1"/>
  <c r="BH15" i="42" s="1"/>
  <c r="BH14" i="42" s="1"/>
  <c r="AZ16" i="42"/>
  <c r="AZ15" i="42" s="1"/>
  <c r="AZ14" i="42" s="1"/>
  <c r="BB16" i="42"/>
  <c r="BB15" i="42" s="1"/>
  <c r="BB14" i="42" s="1"/>
  <c r="BK16" i="42"/>
  <c r="BK15" i="42" s="1"/>
  <c r="BK14" i="42" s="1"/>
  <c r="BA16" i="42"/>
  <c r="BA15" i="42" s="1"/>
  <c r="BA14" i="42" s="1"/>
  <c r="BI16" i="42" l="1"/>
  <c r="BI15" i="42" s="1"/>
  <c r="BI14" i="42" s="1"/>
  <c r="BJ16" i="42"/>
  <c r="BJ15" i="42" s="1"/>
  <c r="BJ14" i="42" s="1"/>
  <c r="CD141" i="42" l="1"/>
  <c r="CN141" i="42" l="1"/>
  <c r="BR73" i="42"/>
  <c r="BR72" i="42" s="1"/>
  <c r="BQ73" i="42"/>
  <c r="BX73" i="42" l="1"/>
  <c r="BX72" i="42" s="1"/>
  <c r="BX64" i="42" s="1"/>
  <c r="BQ72" i="42"/>
  <c r="BV73" i="42"/>
  <c r="BV72" i="42" s="1"/>
  <c r="BW73" i="42"/>
  <c r="BW72" i="42" s="1"/>
  <c r="BR145" i="42"/>
  <c r="BR144" i="42" s="1"/>
  <c r="BR143" i="42" s="1"/>
  <c r="BR142" i="42"/>
  <c r="BW142" i="42" s="1"/>
  <c r="BR141" i="42"/>
  <c r="BW141" i="42" s="1"/>
  <c r="BR128" i="42"/>
  <c r="BR127" i="42"/>
  <c r="BR124" i="42"/>
  <c r="BW124" i="42" s="1"/>
  <c r="BW123" i="42" s="1"/>
  <c r="BW122" i="42" s="1"/>
  <c r="BR121" i="42"/>
  <c r="BW121" i="42" s="1"/>
  <c r="BW120" i="42" s="1"/>
  <c r="BW116" i="42" s="1"/>
  <c r="BR115" i="42"/>
  <c r="BW115" i="42" s="1"/>
  <c r="BR97" i="42"/>
  <c r="BR96" i="42"/>
  <c r="BR95" i="42"/>
  <c r="BR94" i="42"/>
  <c r="BR93" i="42"/>
  <c r="BR92" i="42"/>
  <c r="BR91" i="42"/>
  <c r="BR90" i="42"/>
  <c r="BR89" i="42"/>
  <c r="BR88" i="42"/>
  <c r="BR87" i="42"/>
  <c r="BR68" i="42"/>
  <c r="BR62" i="42"/>
  <c r="BR58" i="42"/>
  <c r="BR57" i="42"/>
  <c r="BR52" i="42"/>
  <c r="BR51" i="42" s="1"/>
  <c r="BR38" i="42"/>
  <c r="BY38" i="42" s="1"/>
  <c r="BY37" i="42" s="1"/>
  <c r="BY33" i="42" s="1"/>
  <c r="BR34" i="42"/>
  <c r="BR126" i="42" l="1"/>
  <c r="BR125" i="42" s="1"/>
  <c r="CC73" i="42"/>
  <c r="CC72" i="42" s="1"/>
  <c r="BR56" i="42"/>
  <c r="BW127" i="42"/>
  <c r="BW44" i="42"/>
  <c r="BW43" i="42" s="1"/>
  <c r="BW39" i="42" s="1"/>
  <c r="BW58" i="42"/>
  <c r="BW87" i="42"/>
  <c r="BW91" i="42"/>
  <c r="BW95" i="42"/>
  <c r="BW38" i="42"/>
  <c r="BW37" i="42" s="1"/>
  <c r="BW57" i="42"/>
  <c r="BW90" i="42"/>
  <c r="BW94" i="42"/>
  <c r="BW68" i="42"/>
  <c r="BW89" i="42"/>
  <c r="BW93" i="42"/>
  <c r="BW97" i="42"/>
  <c r="BW52" i="42"/>
  <c r="BW51" i="42" s="1"/>
  <c r="BW62" i="42"/>
  <c r="BW88" i="42"/>
  <c r="BW92" i="42"/>
  <c r="BW96" i="42"/>
  <c r="CC128" i="42"/>
  <c r="BW128" i="42"/>
  <c r="BW145" i="42"/>
  <c r="BW144" i="42" s="1"/>
  <c r="BW143" i="42" s="1"/>
  <c r="BW126" i="42" l="1"/>
  <c r="BW125" i="42" s="1"/>
  <c r="CC38" i="42"/>
  <c r="BW56" i="42"/>
  <c r="BW55" i="42" s="1"/>
  <c r="BW34" i="42"/>
  <c r="BW33" i="42" s="1"/>
  <c r="CC145" i="42"/>
  <c r="CC144" i="42" s="1"/>
  <c r="CC143" i="42" s="1"/>
  <c r="BW86" i="42"/>
  <c r="CN128" i="42" l="1"/>
  <c r="CD38" i="42"/>
  <c r="CD37" i="42" s="1"/>
  <c r="CD33" i="42" s="1"/>
  <c r="CD128" i="42"/>
  <c r="CC37" i="42"/>
  <c r="CE37" i="42"/>
  <c r="CE33" i="42" s="1"/>
  <c r="CF37" i="42"/>
  <c r="CF33" i="42" s="1"/>
  <c r="CV16" i="53"/>
  <c r="CV15" i="53" s="1"/>
  <c r="CW16" i="53"/>
  <c r="CW15" i="53" s="1"/>
  <c r="CX16" i="53"/>
  <c r="CX15" i="53" s="1"/>
  <c r="CY16" i="53"/>
  <c r="CY15" i="53" s="1"/>
  <c r="CZ16" i="53"/>
  <c r="CZ15" i="53" s="1"/>
  <c r="DA16" i="53"/>
  <c r="DA15" i="53" s="1"/>
  <c r="DB16" i="53"/>
  <c r="DB15" i="53" s="1"/>
  <c r="DC16" i="53"/>
  <c r="DC15" i="53" s="1"/>
  <c r="DD16" i="53"/>
  <c r="DD15" i="53" s="1"/>
  <c r="CV21" i="53"/>
  <c r="CW21" i="53"/>
  <c r="CX21" i="53"/>
  <c r="CY21" i="53"/>
  <c r="CZ21" i="53"/>
  <c r="DA21" i="53"/>
  <c r="DB21" i="53"/>
  <c r="DC21" i="53"/>
  <c r="DD21" i="53"/>
  <c r="CV23" i="53"/>
  <c r="CW23" i="53"/>
  <c r="CX23" i="53"/>
  <c r="CY23" i="53"/>
  <c r="CZ23" i="53"/>
  <c r="DA23" i="53"/>
  <c r="DB23" i="53"/>
  <c r="DC23" i="53"/>
  <c r="DD23" i="53"/>
  <c r="CV29" i="53"/>
  <c r="CV28" i="53" s="1"/>
  <c r="CW29" i="53"/>
  <c r="CW28" i="53" s="1"/>
  <c r="CX29" i="53"/>
  <c r="CX28" i="53" s="1"/>
  <c r="CY29" i="53"/>
  <c r="CY28" i="53" s="1"/>
  <c r="CZ29" i="53"/>
  <c r="CZ28" i="53" s="1"/>
  <c r="DA29" i="53"/>
  <c r="DA28" i="53" s="1"/>
  <c r="DB29" i="53"/>
  <c r="DB28" i="53" s="1"/>
  <c r="DC29" i="53"/>
  <c r="DC28" i="53" s="1"/>
  <c r="DD29" i="53"/>
  <c r="DD28" i="53" s="1"/>
  <c r="CV32" i="53"/>
  <c r="CW32" i="53"/>
  <c r="CX32" i="53"/>
  <c r="CY32" i="53"/>
  <c r="CZ32" i="53"/>
  <c r="DA32" i="53"/>
  <c r="DB32" i="53"/>
  <c r="DC32" i="53"/>
  <c r="DD32" i="53"/>
  <c r="CV35" i="53"/>
  <c r="CW35" i="53"/>
  <c r="CX35" i="53"/>
  <c r="CY35" i="53"/>
  <c r="CZ35" i="53"/>
  <c r="DA35" i="53"/>
  <c r="DB35" i="53"/>
  <c r="DC35" i="53"/>
  <c r="DD35" i="53"/>
  <c r="CV39" i="53"/>
  <c r="CV38" i="53" s="1"/>
  <c r="CW39" i="53"/>
  <c r="CW38" i="53" s="1"/>
  <c r="CX39" i="53"/>
  <c r="CX38" i="53" s="1"/>
  <c r="CY39" i="53"/>
  <c r="CY38" i="53" s="1"/>
  <c r="CZ39" i="53"/>
  <c r="CZ38" i="53" s="1"/>
  <c r="DA39" i="53"/>
  <c r="DA38" i="53" s="1"/>
  <c r="DB39" i="53"/>
  <c r="DB38" i="53" s="1"/>
  <c r="DC39" i="53"/>
  <c r="DC38" i="53" s="1"/>
  <c r="DD39" i="53"/>
  <c r="DD38" i="53" s="1"/>
  <c r="CV50" i="53"/>
  <c r="CV47" i="53" s="1"/>
  <c r="CW50" i="53"/>
  <c r="CW47" i="53" s="1"/>
  <c r="CX50" i="53"/>
  <c r="CX47" i="53" s="1"/>
  <c r="CY50" i="53"/>
  <c r="CY47" i="53" s="1"/>
  <c r="DB50" i="53"/>
  <c r="DB47" i="53" s="1"/>
  <c r="DC50" i="53"/>
  <c r="DC47" i="53" s="1"/>
  <c r="DD50" i="53"/>
  <c r="DD47" i="53" s="1"/>
  <c r="CV65" i="53"/>
  <c r="CV64" i="53" s="1"/>
  <c r="CW65" i="53"/>
  <c r="CW64" i="53" s="1"/>
  <c r="CX65" i="53"/>
  <c r="CX64" i="53" s="1"/>
  <c r="CY65" i="53"/>
  <c r="CY64" i="53" s="1"/>
  <c r="CZ65" i="53"/>
  <c r="CZ64" i="53" s="1"/>
  <c r="DA65" i="53"/>
  <c r="DA64" i="53" s="1"/>
  <c r="DB65" i="53"/>
  <c r="DB64" i="53" s="1"/>
  <c r="DC65" i="53"/>
  <c r="DC64" i="53" s="1"/>
  <c r="DD65" i="53"/>
  <c r="DD64" i="53" s="1"/>
  <c r="CV69" i="53"/>
  <c r="CV68" i="53" s="1"/>
  <c r="CW69" i="53"/>
  <c r="CW68" i="53" s="1"/>
  <c r="CX69" i="53"/>
  <c r="CX68" i="53" s="1"/>
  <c r="CY69" i="53"/>
  <c r="CY68" i="53" s="1"/>
  <c r="CZ69" i="53"/>
  <c r="CZ68" i="53" s="1"/>
  <c r="DA69" i="53"/>
  <c r="DA68" i="53" s="1"/>
  <c r="DB69" i="53"/>
  <c r="DB68" i="53" s="1"/>
  <c r="DC69" i="53"/>
  <c r="DC68" i="53" s="1"/>
  <c r="DD69" i="53"/>
  <c r="DD68" i="53" s="1"/>
  <c r="CV92" i="53"/>
  <c r="CV91" i="53" s="1"/>
  <c r="CW92" i="53"/>
  <c r="CW91" i="53" s="1"/>
  <c r="CX92" i="53"/>
  <c r="CX91" i="53" s="1"/>
  <c r="CY92" i="53"/>
  <c r="CY91" i="53" s="1"/>
  <c r="CZ92" i="53"/>
  <c r="CZ91" i="53" s="1"/>
  <c r="DA92" i="53"/>
  <c r="DA91" i="53" s="1"/>
  <c r="DB92" i="53"/>
  <c r="DB91" i="53" s="1"/>
  <c r="DC92" i="53"/>
  <c r="DC91" i="53" s="1"/>
  <c r="DD92" i="53"/>
  <c r="DD91" i="53" s="1"/>
  <c r="CV105" i="53"/>
  <c r="CW105" i="53"/>
  <c r="CX105" i="53"/>
  <c r="CY105" i="53"/>
  <c r="CZ105" i="53"/>
  <c r="DA105" i="53"/>
  <c r="DB105" i="53"/>
  <c r="DC105" i="53"/>
  <c r="DD105" i="53"/>
  <c r="CV142" i="53"/>
  <c r="CV141" i="53" s="1"/>
  <c r="CW142" i="53"/>
  <c r="CW141" i="53" s="1"/>
  <c r="CX142" i="53"/>
  <c r="CX141" i="53" s="1"/>
  <c r="CY142" i="53"/>
  <c r="CY141" i="53" s="1"/>
  <c r="CZ142" i="53"/>
  <c r="CZ141" i="53" s="1"/>
  <c r="DA142" i="53"/>
  <c r="DA141" i="53" s="1"/>
  <c r="DB142" i="53"/>
  <c r="DB141" i="53" s="1"/>
  <c r="DC142" i="53"/>
  <c r="DC141" i="53" s="1"/>
  <c r="DD142" i="53"/>
  <c r="DD141" i="53" s="1"/>
  <c r="CV154" i="53"/>
  <c r="CV153" i="53" s="1"/>
  <c r="CW154" i="53"/>
  <c r="CW153" i="53" s="1"/>
  <c r="CX154" i="53"/>
  <c r="CX153" i="53" s="1"/>
  <c r="CY154" i="53"/>
  <c r="CY153" i="53" s="1"/>
  <c r="CZ154" i="53"/>
  <c r="CZ153" i="53" s="1"/>
  <c r="DA154" i="53"/>
  <c r="DA153" i="53" s="1"/>
  <c r="DB154" i="53"/>
  <c r="DB153" i="53" s="1"/>
  <c r="DC154" i="53"/>
  <c r="DC153" i="53" s="1"/>
  <c r="DD154" i="53"/>
  <c r="DD153" i="53" s="1"/>
  <c r="CV157" i="53"/>
  <c r="CV156" i="53" s="1"/>
  <c r="CW157" i="53"/>
  <c r="CW156" i="53" s="1"/>
  <c r="CX157" i="53"/>
  <c r="CX156" i="53" s="1"/>
  <c r="CY157" i="53"/>
  <c r="CY156" i="53" s="1"/>
  <c r="DB157" i="53"/>
  <c r="DB156" i="53" s="1"/>
  <c r="DC157" i="53"/>
  <c r="DC156" i="53" s="1"/>
  <c r="DD157" i="53"/>
  <c r="DD156" i="53" s="1"/>
  <c r="BQ97" i="42"/>
  <c r="BV97" i="42" s="1"/>
  <c r="BQ91" i="42"/>
  <c r="BV91" i="42" s="1"/>
  <c r="BQ92" i="42"/>
  <c r="BV92" i="42" s="1"/>
  <c r="BQ93" i="42"/>
  <c r="BV93" i="42" s="1"/>
  <c r="BQ94" i="42"/>
  <c r="BV94" i="42" s="1"/>
  <c r="BQ95" i="42"/>
  <c r="BV95" i="42" s="1"/>
  <c r="BQ96" i="42"/>
  <c r="BV96" i="42" s="1"/>
  <c r="BQ90" i="42"/>
  <c r="BV90" i="42" s="1"/>
  <c r="BQ89" i="42"/>
  <c r="BV89" i="42" s="1"/>
  <c r="BQ88" i="42"/>
  <c r="BV88" i="42" s="1"/>
  <c r="BQ87" i="42"/>
  <c r="BV87" i="42" s="1"/>
  <c r="BQ62" i="42"/>
  <c r="BQ58" i="42"/>
  <c r="BV58" i="42" s="1"/>
  <c r="BQ57" i="42"/>
  <c r="BU131" i="42"/>
  <c r="BU123" i="42"/>
  <c r="BU122" i="42" s="1"/>
  <c r="BU120" i="42"/>
  <c r="BU106" i="42"/>
  <c r="BU86" i="42"/>
  <c r="BU60" i="42"/>
  <c r="BU59" i="42" s="1"/>
  <c r="BU55" i="42"/>
  <c r="BU37" i="42"/>
  <c r="BU33" i="42" s="1"/>
  <c r="BT131" i="42"/>
  <c r="BT123" i="42"/>
  <c r="BT122" i="42" s="1"/>
  <c r="BT120" i="42"/>
  <c r="BT106" i="42"/>
  <c r="BT86" i="42"/>
  <c r="BT60" i="42"/>
  <c r="BT59" i="42" s="1"/>
  <c r="BT55" i="42"/>
  <c r="BT37" i="42"/>
  <c r="BT33" i="42" s="1"/>
  <c r="BS131" i="42"/>
  <c r="BS123" i="42"/>
  <c r="BS122" i="42" s="1"/>
  <c r="BS120" i="42"/>
  <c r="BS106" i="42"/>
  <c r="BS86" i="42"/>
  <c r="BS60" i="42"/>
  <c r="BS59" i="42" s="1"/>
  <c r="BS55" i="42"/>
  <c r="BS37" i="42"/>
  <c r="BS33" i="42" s="1"/>
  <c r="BR131" i="42"/>
  <c r="BR106" i="42"/>
  <c r="BR86" i="42"/>
  <c r="BR55" i="42"/>
  <c r="BQ131" i="42"/>
  <c r="BQ106" i="42"/>
  <c r="BP131" i="42"/>
  <c r="BP123" i="42"/>
  <c r="BP122" i="42" s="1"/>
  <c r="BP120" i="42"/>
  <c r="BP106" i="42"/>
  <c r="BP86" i="42"/>
  <c r="BP60" i="42"/>
  <c r="BP59" i="42" s="1"/>
  <c r="BP55" i="42"/>
  <c r="BP37" i="42"/>
  <c r="BP33" i="42" s="1"/>
  <c r="BO131" i="42"/>
  <c r="BO123" i="42"/>
  <c r="BO122" i="42" s="1"/>
  <c r="BO120" i="42"/>
  <c r="BO106" i="42"/>
  <c r="BO86" i="42"/>
  <c r="BO60" i="42"/>
  <c r="BO59" i="42" s="1"/>
  <c r="BO37" i="42"/>
  <c r="BO33" i="42" s="1"/>
  <c r="BN131" i="42"/>
  <c r="BN123" i="42"/>
  <c r="BN122" i="42" s="1"/>
  <c r="BN120" i="42"/>
  <c r="BN106" i="42"/>
  <c r="BN86" i="42"/>
  <c r="BN60" i="42"/>
  <c r="BN59" i="42" s="1"/>
  <c r="BN55" i="42"/>
  <c r="BN37" i="42"/>
  <c r="BN33" i="42" s="1"/>
  <c r="BM131" i="42"/>
  <c r="BM123" i="42"/>
  <c r="BM122" i="42" s="1"/>
  <c r="BM120" i="42"/>
  <c r="BM106" i="42"/>
  <c r="BM86" i="42"/>
  <c r="BM60" i="42"/>
  <c r="BM59" i="42" s="1"/>
  <c r="BM55" i="42"/>
  <c r="BM37" i="42"/>
  <c r="BM33" i="42" s="1"/>
  <c r="BG38" i="42"/>
  <c r="BG128" i="42"/>
  <c r="BG145" i="42"/>
  <c r="BG135" i="42"/>
  <c r="BG105" i="42"/>
  <c r="BG104" i="42"/>
  <c r="BG103" i="42" s="1"/>
  <c r="BG102" i="42" s="1"/>
  <c r="BG69" i="42"/>
  <c r="BG50" i="42"/>
  <c r="BG49" i="42" s="1"/>
  <c r="BG48" i="42" s="1"/>
  <c r="CP39" i="53"/>
  <c r="CP38" i="53" s="1"/>
  <c r="CP35" i="53"/>
  <c r="CP32" i="53"/>
  <c r="CP29" i="53"/>
  <c r="CP28" i="53" s="1"/>
  <c r="CP23" i="53"/>
  <c r="CP21" i="53"/>
  <c r="CP16" i="53"/>
  <c r="CP15" i="53" s="1"/>
  <c r="CP154" i="53"/>
  <c r="CP153" i="53" s="1"/>
  <c r="CP142" i="53"/>
  <c r="CP141" i="53" s="1"/>
  <c r="BV62" i="42" l="1"/>
  <c r="DD20" i="53"/>
  <c r="CX20" i="53"/>
  <c r="CP20" i="53"/>
  <c r="CW20" i="53"/>
  <c r="DC20" i="53"/>
  <c r="BG144" i="42"/>
  <c r="BG143" i="42" s="1"/>
  <c r="CP31" i="53"/>
  <c r="BG132" i="42"/>
  <c r="BG134" i="42"/>
  <c r="BG133" i="42" s="1"/>
  <c r="DD31" i="53"/>
  <c r="DD14" i="53" s="1"/>
  <c r="CX31" i="53"/>
  <c r="DB20" i="53"/>
  <c r="CV20" i="53"/>
  <c r="DC31" i="53"/>
  <c r="CW31" i="53"/>
  <c r="DA20" i="53"/>
  <c r="DD140" i="53"/>
  <c r="DB31" i="53"/>
  <c r="CV31" i="53"/>
  <c r="CZ20" i="53"/>
  <c r="DA31" i="53"/>
  <c r="CY20" i="53"/>
  <c r="CZ31" i="53"/>
  <c r="CY31" i="53"/>
  <c r="CY140" i="53"/>
  <c r="CX140" i="53"/>
  <c r="DC140" i="53"/>
  <c r="CW140" i="53"/>
  <c r="DB140" i="53"/>
  <c r="CV140" i="53"/>
  <c r="BV57" i="42"/>
  <c r="BV56" i="42" s="1"/>
  <c r="BV55" i="42" s="1"/>
  <c r="BQ56" i="42"/>
  <c r="BQ55" i="42" s="1"/>
  <c r="BG99" i="42"/>
  <c r="BO55" i="42"/>
  <c r="BV86" i="42"/>
  <c r="BN116" i="42"/>
  <c r="BN98" i="42" s="1"/>
  <c r="BO116" i="42"/>
  <c r="BO98" i="42" s="1"/>
  <c r="BM116" i="42"/>
  <c r="BM98" i="42" s="1"/>
  <c r="BT116" i="42"/>
  <c r="BT98" i="42" s="1"/>
  <c r="CY14" i="53"/>
  <c r="BP116" i="42"/>
  <c r="BP98" i="42" s="1"/>
  <c r="BU116" i="42"/>
  <c r="BU98" i="42" s="1"/>
  <c r="BS116" i="42"/>
  <c r="BS98" i="42" s="1"/>
  <c r="BQ86" i="42"/>
  <c r="BP16" i="42" l="1"/>
  <c r="BP15" i="42" s="1"/>
  <c r="BP14" i="42" s="1"/>
  <c r="BM16" i="42"/>
  <c r="BM15" i="42" s="1"/>
  <c r="BM14" i="42" s="1"/>
  <c r="BT16" i="42"/>
  <c r="BT15" i="42" s="1"/>
  <c r="BT14" i="42" s="1"/>
  <c r="BN16" i="42"/>
  <c r="BN15" i="42" s="1"/>
  <c r="BN14" i="42" s="1"/>
  <c r="BU16" i="42"/>
  <c r="BU15" i="42" s="1"/>
  <c r="BU14" i="42" s="1"/>
  <c r="BO16" i="42"/>
  <c r="BO15" i="42" s="1"/>
  <c r="BO14" i="42" s="1"/>
  <c r="BS16" i="42"/>
  <c r="BS15" i="42" s="1"/>
  <c r="BS14" i="42" s="1"/>
  <c r="CX14" i="53"/>
  <c r="CX13" i="53" s="1"/>
  <c r="DB14" i="53"/>
  <c r="DB13" i="53" s="1"/>
  <c r="CY13" i="53"/>
  <c r="CV14" i="53"/>
  <c r="CV13" i="53" s="1"/>
  <c r="DC14" i="53"/>
  <c r="DC13" i="53" s="1"/>
  <c r="CW14" i="53"/>
  <c r="CW13" i="53" s="1"/>
  <c r="DD13" i="53"/>
  <c r="BG37" i="42" l="1"/>
  <c r="A4" i="28" l="1"/>
  <c r="F15" i="53"/>
  <c r="H16" i="53"/>
  <c r="H15" i="53" s="1"/>
  <c r="J16" i="53"/>
  <c r="J15" i="53" s="1"/>
  <c r="L16" i="53"/>
  <c r="L15" i="53" s="1"/>
  <c r="M16" i="53"/>
  <c r="M15" i="53" s="1"/>
  <c r="N16" i="53"/>
  <c r="N15" i="53" s="1"/>
  <c r="Q16" i="53"/>
  <c r="Q15" i="53" s="1"/>
  <c r="R16" i="53"/>
  <c r="R15" i="53" s="1"/>
  <c r="S16" i="53"/>
  <c r="S15" i="53" s="1"/>
  <c r="U16" i="53"/>
  <c r="U15" i="53" s="1"/>
  <c r="V16" i="53"/>
  <c r="V15" i="53" s="1"/>
  <c r="W16" i="53"/>
  <c r="W15" i="53" s="1"/>
  <c r="X16" i="53"/>
  <c r="X15" i="53" s="1"/>
  <c r="Y16" i="53"/>
  <c r="Y15" i="53" s="1"/>
  <c r="Z16" i="53"/>
  <c r="Z15" i="53" s="1"/>
  <c r="AA16" i="53"/>
  <c r="AA15" i="53" s="1"/>
  <c r="AB16" i="53"/>
  <c r="AB15" i="53" s="1"/>
  <c r="AC16" i="53"/>
  <c r="AC15" i="53" s="1"/>
  <c r="AD16" i="53"/>
  <c r="AD15" i="53" s="1"/>
  <c r="AE16" i="53"/>
  <c r="AE15" i="53" s="1"/>
  <c r="AG16" i="53"/>
  <c r="AG15" i="53" s="1"/>
  <c r="AH16" i="53"/>
  <c r="AH15" i="53" s="1"/>
  <c r="AI16" i="53"/>
  <c r="AI15" i="53" s="1"/>
  <c r="AK16" i="53"/>
  <c r="AK15" i="53" s="1"/>
  <c r="AL16" i="53"/>
  <c r="AL15" i="53" s="1"/>
  <c r="AM16" i="53"/>
  <c r="AM15" i="53" s="1"/>
  <c r="AN16" i="53"/>
  <c r="AN15" i="53" s="1"/>
  <c r="AO16" i="53"/>
  <c r="AO15" i="53" s="1"/>
  <c r="AP16" i="53"/>
  <c r="AP15" i="53" s="1"/>
  <c r="AQ16" i="53"/>
  <c r="AQ15" i="53" s="1"/>
  <c r="BE16" i="53"/>
  <c r="BE15" i="53" s="1"/>
  <c r="BF16" i="53"/>
  <c r="BF15" i="53" s="1"/>
  <c r="BG16" i="53"/>
  <c r="BG15" i="53" s="1"/>
  <c r="BL16" i="53"/>
  <c r="BL15" i="53" s="1"/>
  <c r="BN16" i="53"/>
  <c r="BN15" i="53" s="1"/>
  <c r="BO16" i="53"/>
  <c r="BO15" i="53" s="1"/>
  <c r="BP16" i="53"/>
  <c r="BP15" i="53" s="1"/>
  <c r="BQ16" i="53"/>
  <c r="BQ15" i="53" s="1"/>
  <c r="BR16" i="53"/>
  <c r="BR15" i="53" s="1"/>
  <c r="BS16" i="53"/>
  <c r="BS15" i="53" s="1"/>
  <c r="BU16" i="53"/>
  <c r="BU15" i="53" s="1"/>
  <c r="BV16" i="53"/>
  <c r="BV15" i="53" s="1"/>
  <c r="BW16" i="53"/>
  <c r="BW15" i="53" s="1"/>
  <c r="BX16" i="53"/>
  <c r="BX15" i="53" s="1"/>
  <c r="BZ16" i="53"/>
  <c r="BZ15" i="53" s="1"/>
  <c r="CA16" i="53"/>
  <c r="CA15" i="53" s="1"/>
  <c r="CG16" i="53"/>
  <c r="CG15" i="53" s="1"/>
  <c r="CM16" i="53"/>
  <c r="CM15" i="53" s="1"/>
  <c r="CS16" i="53"/>
  <c r="CS15" i="53" s="1"/>
  <c r="CT16" i="53"/>
  <c r="CT15" i="53" s="1"/>
  <c r="CU16" i="53"/>
  <c r="CU15" i="53" s="1"/>
  <c r="K16" i="53"/>
  <c r="K15" i="53" s="1"/>
  <c r="O16" i="53"/>
  <c r="O15" i="53" s="1"/>
  <c r="P16" i="53"/>
  <c r="P15" i="53" s="1"/>
  <c r="T16" i="53"/>
  <c r="T15" i="53" s="1"/>
  <c r="AF16" i="53"/>
  <c r="AF15" i="53" s="1"/>
  <c r="AJ16" i="53"/>
  <c r="AJ15" i="53" s="1"/>
  <c r="AR16" i="53"/>
  <c r="AR15" i="53" s="1"/>
  <c r="AT16" i="53"/>
  <c r="AT15" i="53" s="1"/>
  <c r="AU16" i="53"/>
  <c r="AV16" i="53"/>
  <c r="AV15" i="53" s="1"/>
  <c r="AX16" i="53"/>
  <c r="AX15" i="53" s="1"/>
  <c r="AY16" i="53"/>
  <c r="AY15" i="53" s="1"/>
  <c r="BC16" i="53"/>
  <c r="BC15" i="53" s="1"/>
  <c r="BD16" i="53"/>
  <c r="BD15" i="53" s="1"/>
  <c r="BK16" i="53"/>
  <c r="BK15" i="53" s="1"/>
  <c r="CC16" i="53"/>
  <c r="CC15" i="53" s="1"/>
  <c r="CR16" i="53"/>
  <c r="CR15" i="53" s="1"/>
  <c r="AK52" i="42" l="1"/>
  <c r="AK51" i="42" s="1"/>
  <c r="AK121" i="42"/>
  <c r="DT15" i="53"/>
  <c r="DJ16" i="53"/>
  <c r="DT16" i="53"/>
  <c r="AW16" i="53"/>
  <c r="AW15" i="53" s="1"/>
  <c r="BI16" i="53"/>
  <c r="BI15" i="53" s="1"/>
  <c r="AU15" i="53"/>
  <c r="DU15" i="53" s="1"/>
  <c r="DU16" i="53"/>
  <c r="BT16" i="53"/>
  <c r="BT15" i="53" s="1"/>
  <c r="CB16" i="53"/>
  <c r="CB15" i="53" s="1"/>
  <c r="BJ16" i="53"/>
  <c r="BJ15" i="53" s="1"/>
  <c r="CF16" i="53"/>
  <c r="CF15" i="53" s="1"/>
  <c r="DJ15" i="53"/>
  <c r="BB16" i="53"/>
  <c r="BB15" i="53" s="1"/>
  <c r="CQ16" i="53"/>
  <c r="CQ15" i="53" s="1"/>
  <c r="BM16" i="53"/>
  <c r="BM15" i="53" s="1"/>
  <c r="BA16" i="53"/>
  <c r="BA15" i="53" s="1"/>
  <c r="AS16" i="53"/>
  <c r="AS15" i="53" s="1"/>
  <c r="AS121" i="42" l="1"/>
  <c r="AU121" i="42"/>
  <c r="BH16" i="53"/>
  <c r="BH15" i="53" s="1"/>
  <c r="AZ16" i="53"/>
  <c r="AZ15" i="53" s="1"/>
  <c r="CE16" i="53"/>
  <c r="CE15" i="53" s="1"/>
  <c r="I18" i="28"/>
  <c r="AY121" i="42" l="1"/>
  <c r="AU53" i="42"/>
  <c r="CN16" i="53"/>
  <c r="CN15" i="53" s="1"/>
  <c r="CO16" i="53"/>
  <c r="CO15" i="53" s="1"/>
  <c r="CD16" i="53"/>
  <c r="CD15" i="53" s="1"/>
  <c r="CH15" i="53" s="1"/>
  <c r="CH16" i="53"/>
  <c r="F188" i="53"/>
  <c r="H189" i="53"/>
  <c r="H188" i="53" s="1"/>
  <c r="H154" i="53"/>
  <c r="H153" i="53" s="1"/>
  <c r="H142" i="53"/>
  <c r="H141" i="53" s="1"/>
  <c r="H105" i="53"/>
  <c r="H92" i="53"/>
  <c r="H91" i="53" s="1"/>
  <c r="H47" i="53"/>
  <c r="H39" i="53"/>
  <c r="H38" i="53" s="1"/>
  <c r="H32" i="53"/>
  <c r="H31" i="53" s="1"/>
  <c r="H23" i="53"/>
  <c r="H21" i="53"/>
  <c r="CR159" i="53"/>
  <c r="CR53" i="53"/>
  <c r="CR52" i="53"/>
  <c r="CO69" i="53"/>
  <c r="CO68" i="53" s="1"/>
  <c r="CO65" i="53"/>
  <c r="CO64" i="53" s="1"/>
  <c r="CO35" i="53"/>
  <c r="CO29" i="53"/>
  <c r="CO28" i="53" s="1"/>
  <c r="CN91" i="54"/>
  <c r="CN90" i="54" s="1"/>
  <c r="CM91" i="54"/>
  <c r="CM90" i="54" s="1"/>
  <c r="CK91" i="54"/>
  <c r="CR91" i="54" s="1"/>
  <c r="G91" i="54"/>
  <c r="G90" i="54" s="1"/>
  <c r="CU90" i="54"/>
  <c r="CT90" i="54"/>
  <c r="CT76" i="54" s="1"/>
  <c r="CS90" i="54"/>
  <c r="CS76" i="54" s="1"/>
  <c r="CQ90" i="54"/>
  <c r="CP90" i="54"/>
  <c r="CO90" i="54"/>
  <c r="CJ90" i="54"/>
  <c r="CI90" i="54"/>
  <c r="DS90" i="54" s="1"/>
  <c r="CH90" i="54"/>
  <c r="CG90" i="54"/>
  <c r="DP90" i="54" s="1"/>
  <c r="CF90" i="54"/>
  <c r="CE90" i="54"/>
  <c r="CD90" i="54"/>
  <c r="CC90" i="54"/>
  <c r="CB90" i="54"/>
  <c r="CA90" i="54"/>
  <c r="BZ90" i="54"/>
  <c r="BY90" i="54"/>
  <c r="BX90" i="54"/>
  <c r="BW90" i="54"/>
  <c r="BV90" i="54"/>
  <c r="BU90" i="54"/>
  <c r="BT90" i="54"/>
  <c r="BS90" i="54"/>
  <c r="BR90" i="54"/>
  <c r="BQ90" i="54"/>
  <c r="BP90" i="54"/>
  <c r="BO90" i="54"/>
  <c r="BN90" i="54"/>
  <c r="BM90" i="54"/>
  <c r="BL90" i="54"/>
  <c r="BK90" i="54"/>
  <c r="BJ90" i="54"/>
  <c r="BI90" i="54"/>
  <c r="BH90" i="54"/>
  <c r="BG90" i="54"/>
  <c r="BF90" i="54"/>
  <c r="BE90" i="54"/>
  <c r="BD90" i="54"/>
  <c r="BC90" i="54"/>
  <c r="BB90" i="54"/>
  <c r="BA90" i="54"/>
  <c r="AZ90" i="54"/>
  <c r="AY90" i="54"/>
  <c r="AX90" i="54"/>
  <c r="AW90" i="54"/>
  <c r="AV90" i="54"/>
  <c r="AU90" i="54"/>
  <c r="AT90" i="54"/>
  <c r="AS90" i="54"/>
  <c r="AR90" i="54"/>
  <c r="AQ90" i="54"/>
  <c r="AP90" i="54"/>
  <c r="AO90" i="54"/>
  <c r="AN90" i="54"/>
  <c r="AM90" i="54"/>
  <c r="AL90" i="54"/>
  <c r="AK90" i="54"/>
  <c r="AJ90" i="54"/>
  <c r="AI90" i="54"/>
  <c r="AH90" i="54"/>
  <c r="DE90" i="54" s="1"/>
  <c r="AG90" i="54"/>
  <c r="AF90" i="54"/>
  <c r="AE90" i="54"/>
  <c r="AD90" i="54"/>
  <c r="AC90" i="54"/>
  <c r="AB90" i="54"/>
  <c r="AA90" i="54"/>
  <c r="Z90" i="54"/>
  <c r="DF90" i="54" s="1"/>
  <c r="Y90" i="54"/>
  <c r="X90" i="54"/>
  <c r="W90" i="54"/>
  <c r="V90" i="54"/>
  <c r="U90" i="54"/>
  <c r="T90" i="54"/>
  <c r="S90" i="54"/>
  <c r="R90" i="54"/>
  <c r="Q90" i="54"/>
  <c r="P90" i="54"/>
  <c r="O90" i="54"/>
  <c r="N90" i="54"/>
  <c r="M90" i="54"/>
  <c r="L90" i="54"/>
  <c r="K90" i="54"/>
  <c r="J90" i="54"/>
  <c r="I90" i="54"/>
  <c r="H90" i="54"/>
  <c r="D90" i="54"/>
  <c r="E90" i="54" s="1"/>
  <c r="CR89" i="54"/>
  <c r="CL89" i="54" s="1"/>
  <c r="DN89" i="54" s="1"/>
  <c r="CU88" i="54"/>
  <c r="CQ88" i="54"/>
  <c r="CO88" i="54"/>
  <c r="CN88" i="54"/>
  <c r="CM88" i="54"/>
  <c r="CK88" i="54"/>
  <c r="CJ88" i="54"/>
  <c r="CI88" i="54"/>
  <c r="CH88" i="54"/>
  <c r="CG88" i="54"/>
  <c r="CF88" i="54"/>
  <c r="CE88" i="54"/>
  <c r="CD88" i="54"/>
  <c r="CC88" i="54"/>
  <c r="CB88" i="54"/>
  <c r="CA88" i="54"/>
  <c r="BZ88" i="54"/>
  <c r="BY88" i="54"/>
  <c r="BX88" i="54"/>
  <c r="BW88" i="54"/>
  <c r="BV88" i="54"/>
  <c r="BU88" i="54"/>
  <c r="BT88" i="54"/>
  <c r="BS88" i="54"/>
  <c r="BR88" i="54"/>
  <c r="BQ88" i="54"/>
  <c r="BP88" i="54"/>
  <c r="BO88" i="54"/>
  <c r="BN88" i="54"/>
  <c r="BM88" i="54"/>
  <c r="BL88" i="54"/>
  <c r="BK88" i="54"/>
  <c r="BJ88" i="54"/>
  <c r="BI88" i="54"/>
  <c r="BH88" i="54"/>
  <c r="BG88" i="54"/>
  <c r="BF88" i="54"/>
  <c r="BE88" i="54"/>
  <c r="BD88" i="54"/>
  <c r="BC88" i="54"/>
  <c r="BB88" i="54"/>
  <c r="BA88" i="54"/>
  <c r="AZ88" i="54"/>
  <c r="AY88" i="54"/>
  <c r="AX88" i="54"/>
  <c r="AW88" i="54"/>
  <c r="AV88" i="54"/>
  <c r="AU88" i="54"/>
  <c r="AT88" i="54"/>
  <c r="AS88" i="54"/>
  <c r="AR88" i="54"/>
  <c r="AQ88" i="54"/>
  <c r="AP88" i="54"/>
  <c r="AO88" i="54"/>
  <c r="AN88" i="54"/>
  <c r="AM88" i="54"/>
  <c r="AL88" i="54"/>
  <c r="AK88" i="54"/>
  <c r="AJ88" i="54"/>
  <c r="AI88" i="54"/>
  <c r="AH88" i="54"/>
  <c r="AG88" i="54"/>
  <c r="AF88" i="54"/>
  <c r="AE88" i="54"/>
  <c r="AD88" i="54"/>
  <c r="AC88" i="54"/>
  <c r="AB88" i="54"/>
  <c r="AA88" i="54"/>
  <c r="Z88" i="54"/>
  <c r="Y88" i="54"/>
  <c r="X88" i="54"/>
  <c r="W88" i="54"/>
  <c r="V88" i="54"/>
  <c r="U88" i="54"/>
  <c r="T88" i="54"/>
  <c r="S88" i="54"/>
  <c r="R88" i="54"/>
  <c r="Q88" i="54"/>
  <c r="P88" i="54"/>
  <c r="O88" i="54"/>
  <c r="N88" i="54"/>
  <c r="M88" i="54"/>
  <c r="L88" i="54"/>
  <c r="K88" i="54"/>
  <c r="J88" i="54"/>
  <c r="I88" i="54"/>
  <c r="H88" i="54"/>
  <c r="G88" i="54"/>
  <c r="D88" i="54"/>
  <c r="E88" i="54" s="1"/>
  <c r="CR87" i="54"/>
  <c r="CL87" i="54" s="1"/>
  <c r="CP87" i="54" s="1"/>
  <c r="CR86" i="54"/>
  <c r="CU85" i="54"/>
  <c r="CQ85" i="54"/>
  <c r="CO85" i="54"/>
  <c r="CN85" i="54"/>
  <c r="CM85" i="54"/>
  <c r="CK85" i="54"/>
  <c r="CJ85" i="54"/>
  <c r="CI85" i="54"/>
  <c r="CH85" i="54"/>
  <c r="CG85" i="54"/>
  <c r="CF85" i="54"/>
  <c r="CE85" i="54"/>
  <c r="CD85" i="54"/>
  <c r="CC85" i="54"/>
  <c r="CB85" i="54"/>
  <c r="CA85" i="54"/>
  <c r="BZ85" i="54"/>
  <c r="BY85" i="54"/>
  <c r="BX85" i="54"/>
  <c r="BW85" i="54"/>
  <c r="BV85" i="54"/>
  <c r="BU85" i="54"/>
  <c r="BT85" i="54"/>
  <c r="BS85" i="54"/>
  <c r="BR85" i="54"/>
  <c r="BQ85" i="54"/>
  <c r="BP85" i="54"/>
  <c r="BO85" i="54"/>
  <c r="BN85" i="54"/>
  <c r="BM85" i="54"/>
  <c r="BL85" i="54"/>
  <c r="BK85" i="54"/>
  <c r="BJ85" i="54"/>
  <c r="BI85" i="54"/>
  <c r="BH85" i="54"/>
  <c r="BG85" i="54"/>
  <c r="BF85" i="54"/>
  <c r="BE85" i="54"/>
  <c r="BD85" i="54"/>
  <c r="BC85" i="54"/>
  <c r="BB85" i="54"/>
  <c r="BA85" i="54"/>
  <c r="AZ85" i="54"/>
  <c r="AY85" i="54"/>
  <c r="AX85" i="54"/>
  <c r="AW85" i="54"/>
  <c r="AV85" i="54"/>
  <c r="AU85" i="54"/>
  <c r="AT85" i="54"/>
  <c r="AS85" i="54"/>
  <c r="AR85" i="54"/>
  <c r="AQ85" i="54"/>
  <c r="AP85" i="54"/>
  <c r="AO85" i="54"/>
  <c r="AN85" i="54"/>
  <c r="AM85" i="54"/>
  <c r="AL85" i="54"/>
  <c r="AK85" i="54"/>
  <c r="AJ85" i="54"/>
  <c r="AI85" i="54"/>
  <c r="AH85" i="54"/>
  <c r="AG85" i="54"/>
  <c r="AF85" i="54"/>
  <c r="AE85" i="54"/>
  <c r="AD85" i="54"/>
  <c r="AC85" i="54"/>
  <c r="AB85" i="54"/>
  <c r="DJ85" i="54" s="1"/>
  <c r="AA85" i="54"/>
  <c r="Z85" i="54"/>
  <c r="Y85" i="54"/>
  <c r="X85" i="54"/>
  <c r="W85" i="54"/>
  <c r="V85" i="54"/>
  <c r="U85" i="54"/>
  <c r="T85" i="54"/>
  <c r="S85" i="54"/>
  <c r="R85" i="54"/>
  <c r="Q85" i="54"/>
  <c r="P85" i="54"/>
  <c r="O85" i="54"/>
  <c r="N85" i="54"/>
  <c r="M85" i="54"/>
  <c r="L85" i="54"/>
  <c r="K85" i="54"/>
  <c r="J85" i="54"/>
  <c r="I85" i="54"/>
  <c r="H85" i="54"/>
  <c r="G85" i="54"/>
  <c r="D85" i="54"/>
  <c r="E85" i="54" s="1"/>
  <c r="CR84" i="54"/>
  <c r="BG84" i="54"/>
  <c r="AU84" i="54"/>
  <c r="AU83" i="54" s="1"/>
  <c r="AQ84" i="54"/>
  <c r="AQ83" i="54" s="1"/>
  <c r="AF84" i="54"/>
  <c r="AD84" i="54"/>
  <c r="AT84" i="54" s="1"/>
  <c r="AC84" i="54"/>
  <c r="AC83" i="54" s="1"/>
  <c r="Z84" i="54"/>
  <c r="Y84" i="54" s="1"/>
  <c r="AO84" i="54" s="1"/>
  <c r="AO83" i="54" s="1"/>
  <c r="R84" i="54"/>
  <c r="R83" i="54" s="1"/>
  <c r="L84" i="54"/>
  <c r="L83" i="54" s="1"/>
  <c r="I84" i="54"/>
  <c r="I83" i="54" s="1"/>
  <c r="CU83" i="54"/>
  <c r="CQ83" i="54"/>
  <c r="CP83" i="54"/>
  <c r="CO83" i="54"/>
  <c r="CN83" i="54"/>
  <c r="CM83" i="54"/>
  <c r="CK83" i="54"/>
  <c r="CJ83" i="54"/>
  <c r="CI83" i="54"/>
  <c r="CH83" i="54"/>
  <c r="CG83" i="54"/>
  <c r="CF83" i="54"/>
  <c r="CE83" i="54"/>
  <c r="CD83" i="54"/>
  <c r="CC83" i="54"/>
  <c r="CB83" i="54"/>
  <c r="BY83" i="54"/>
  <c r="BX83" i="54"/>
  <c r="BV83" i="54"/>
  <c r="BS83" i="54"/>
  <c r="BR83" i="54"/>
  <c r="BP83" i="54"/>
  <c r="BM83" i="54"/>
  <c r="BL83" i="54"/>
  <c r="BJ83" i="54"/>
  <c r="BD83" i="54"/>
  <c r="BC83" i="54"/>
  <c r="BB83" i="54"/>
  <c r="BA83" i="54"/>
  <c r="AY83" i="54"/>
  <c r="AN83" i="54"/>
  <c r="AM83" i="54"/>
  <c r="AL83" i="54"/>
  <c r="AK83" i="54"/>
  <c r="AI83" i="54"/>
  <c r="AE83" i="54"/>
  <c r="AA83" i="54"/>
  <c r="X83" i="54"/>
  <c r="W83" i="54"/>
  <c r="V83" i="54"/>
  <c r="U83" i="54"/>
  <c r="T83" i="54"/>
  <c r="S83" i="54"/>
  <c r="O83" i="54"/>
  <c r="K83" i="54"/>
  <c r="J83" i="54"/>
  <c r="H83" i="54"/>
  <c r="G83" i="54"/>
  <c r="D83" i="54"/>
  <c r="E83" i="54" s="1"/>
  <c r="CR81" i="54"/>
  <c r="CR80" i="54" s="1"/>
  <c r="CN81" i="54"/>
  <c r="CN80" i="54" s="1"/>
  <c r="CM81" i="54"/>
  <c r="BF81" i="54"/>
  <c r="DM81" i="54" s="1"/>
  <c r="BA81" i="54"/>
  <c r="BA80" i="54" s="1"/>
  <c r="AW81" i="54"/>
  <c r="AW80" i="54" s="1"/>
  <c r="AS81" i="54"/>
  <c r="AS80" i="54" s="1"/>
  <c r="M81" i="54"/>
  <c r="M80" i="54" s="1"/>
  <c r="CU80" i="54"/>
  <c r="CQ80" i="54"/>
  <c r="CP80" i="54"/>
  <c r="CO80" i="54"/>
  <c r="CK80" i="54"/>
  <c r="CJ80" i="54"/>
  <c r="CI80" i="54"/>
  <c r="CH80" i="54"/>
  <c r="CG80" i="54"/>
  <c r="CF80" i="54"/>
  <c r="CE80" i="54"/>
  <c r="CD80" i="54"/>
  <c r="CC80" i="54"/>
  <c r="CB80" i="54"/>
  <c r="CA80" i="54"/>
  <c r="BZ80" i="54"/>
  <c r="BY80" i="54"/>
  <c r="BX80" i="54"/>
  <c r="BW80" i="54"/>
  <c r="BV80" i="54"/>
  <c r="BU80" i="54"/>
  <c r="BT80" i="54"/>
  <c r="BS80" i="54"/>
  <c r="BR80" i="54"/>
  <c r="BQ80" i="54"/>
  <c r="BP80" i="54"/>
  <c r="BO80" i="54"/>
  <c r="BN80" i="54"/>
  <c r="BM80" i="54"/>
  <c r="BL80" i="54"/>
  <c r="BK80" i="54"/>
  <c r="BJ80" i="54"/>
  <c r="BI80" i="54"/>
  <c r="BH80" i="54"/>
  <c r="BG80" i="54"/>
  <c r="BD80" i="54"/>
  <c r="BC80" i="54"/>
  <c r="BB80" i="54"/>
  <c r="AZ80" i="54"/>
  <c r="AY80" i="54"/>
  <c r="AX80" i="54"/>
  <c r="AV80" i="54"/>
  <c r="AU80" i="54"/>
  <c r="AT80" i="54"/>
  <c r="AR80" i="54"/>
  <c r="AQ80" i="54"/>
  <c r="AP80" i="54"/>
  <c r="AO80" i="54"/>
  <c r="AN80" i="54"/>
  <c r="AM80" i="54"/>
  <c r="AL80" i="54"/>
  <c r="AK80" i="54"/>
  <c r="AJ80" i="54"/>
  <c r="AI80" i="54"/>
  <c r="AH80" i="54"/>
  <c r="AG80" i="54"/>
  <c r="AF80" i="54"/>
  <c r="AE80" i="54"/>
  <c r="AD80" i="54"/>
  <c r="AC80" i="54"/>
  <c r="AB80" i="54"/>
  <c r="DJ80" i="54" s="1"/>
  <c r="AA80" i="54"/>
  <c r="Z80" i="54"/>
  <c r="Y80" i="54"/>
  <c r="X80" i="54"/>
  <c r="W80" i="54"/>
  <c r="V80" i="54"/>
  <c r="U80" i="54"/>
  <c r="T80" i="54"/>
  <c r="S80" i="54"/>
  <c r="R80" i="54"/>
  <c r="Q80" i="54"/>
  <c r="P80" i="54"/>
  <c r="O80" i="54"/>
  <c r="N80" i="54"/>
  <c r="L80" i="54"/>
  <c r="K80" i="54"/>
  <c r="J80" i="54"/>
  <c r="I80" i="54"/>
  <c r="H80" i="54"/>
  <c r="G80" i="54"/>
  <c r="D80" i="54"/>
  <c r="CN79" i="54"/>
  <c r="CN78" i="54" s="1"/>
  <c r="BV79" i="54"/>
  <c r="BV78" i="54" s="1"/>
  <c r="BN79" i="54"/>
  <c r="BD79" i="54"/>
  <c r="BD78" i="54" s="1"/>
  <c r="BB79" i="54"/>
  <c r="BB78" i="54" s="1"/>
  <c r="AZ79" i="54"/>
  <c r="AY79" i="54"/>
  <c r="AX79" i="54"/>
  <c r="AW79" i="54"/>
  <c r="AW78" i="54" s="1"/>
  <c r="AR79" i="54"/>
  <c r="AQ79" i="54"/>
  <c r="AQ78" i="54" s="1"/>
  <c r="AP79" i="54"/>
  <c r="AT79" i="54" s="1"/>
  <c r="AT78" i="54" s="1"/>
  <c r="AO79" i="54"/>
  <c r="AO78" i="54" s="1"/>
  <c r="AG79" i="54"/>
  <c r="Q79" i="54"/>
  <c r="Q78" i="54" s="1"/>
  <c r="M79" i="54"/>
  <c r="M78" i="54" s="1"/>
  <c r="L79" i="54"/>
  <c r="L78" i="54" s="1"/>
  <c r="H79" i="54"/>
  <c r="H78" i="54" s="1"/>
  <c r="H77" i="54" s="1"/>
  <c r="CU78" i="54"/>
  <c r="CQ78" i="54"/>
  <c r="CP78" i="54"/>
  <c r="CO78" i="54"/>
  <c r="CJ78" i="54"/>
  <c r="CI78" i="54"/>
  <c r="CH78" i="54"/>
  <c r="CG78" i="54"/>
  <c r="CF78" i="54"/>
  <c r="CF77" i="54" s="1"/>
  <c r="CE78" i="54"/>
  <c r="CD78" i="54"/>
  <c r="CC78" i="54"/>
  <c r="CA78" i="54"/>
  <c r="BZ78" i="54"/>
  <c r="BY78" i="54"/>
  <c r="BX78" i="54"/>
  <c r="BW78" i="54"/>
  <c r="BT78" i="54"/>
  <c r="BS78" i="54"/>
  <c r="BR78" i="54"/>
  <c r="BQ78" i="54"/>
  <c r="BP78" i="54"/>
  <c r="BO78" i="54"/>
  <c r="BM78" i="54"/>
  <c r="BL78" i="54"/>
  <c r="BL77" i="54" s="1"/>
  <c r="BK78" i="54"/>
  <c r="BJ78" i="54"/>
  <c r="BI78" i="54"/>
  <c r="BC78" i="54"/>
  <c r="AX78" i="54"/>
  <c r="AN78" i="54"/>
  <c r="AM78" i="54"/>
  <c r="AL78" i="54"/>
  <c r="AK78" i="54"/>
  <c r="AJ78" i="54"/>
  <c r="AI78" i="54"/>
  <c r="AH78" i="54"/>
  <c r="AF78" i="54"/>
  <c r="AE78" i="54"/>
  <c r="AD78" i="54"/>
  <c r="AC78" i="54"/>
  <c r="AB78" i="54"/>
  <c r="AA78" i="54"/>
  <c r="Z78" i="54"/>
  <c r="Y78" i="54"/>
  <c r="X78" i="54"/>
  <c r="W78" i="54"/>
  <c r="V78" i="54"/>
  <c r="U78" i="54"/>
  <c r="T78" i="54"/>
  <c r="S78" i="54"/>
  <c r="R78" i="54"/>
  <c r="P78" i="54"/>
  <c r="O78" i="54"/>
  <c r="O77" i="54" s="1"/>
  <c r="N78" i="54"/>
  <c r="K78" i="54"/>
  <c r="J78" i="54"/>
  <c r="I78" i="54"/>
  <c r="G78" i="54"/>
  <c r="D78" i="54"/>
  <c r="E78" i="54" s="1"/>
  <c r="CU75" i="54"/>
  <c r="CU74" i="54" s="1"/>
  <c r="CG75" i="54"/>
  <c r="CG74" i="54" s="1"/>
  <c r="BT75" i="54"/>
  <c r="BV75" i="54" s="1"/>
  <c r="BV74" i="54" s="1"/>
  <c r="BH75" i="54"/>
  <c r="BH74" i="54" s="1"/>
  <c r="BG75" i="54"/>
  <c r="BF75" i="54"/>
  <c r="BF74" i="54" s="1"/>
  <c r="BE75" i="54"/>
  <c r="BE74" i="54" s="1"/>
  <c r="AR75" i="54"/>
  <c r="AR74" i="54" s="1"/>
  <c r="G75" i="54"/>
  <c r="G74" i="54" s="1"/>
  <c r="CQ74" i="54"/>
  <c r="CP74" i="54"/>
  <c r="CO74" i="54"/>
  <c r="CJ74" i="54"/>
  <c r="CF74" i="54"/>
  <c r="CE74" i="54"/>
  <c r="CD74" i="54"/>
  <c r="CA74" i="54"/>
  <c r="BZ74" i="54"/>
  <c r="BY74" i="54"/>
  <c r="BX74" i="54"/>
  <c r="BW74" i="54"/>
  <c r="BS74" i="54"/>
  <c r="BR74" i="54"/>
  <c r="BQ74" i="54"/>
  <c r="BP74" i="54"/>
  <c r="BO74" i="54"/>
  <c r="BN74" i="54"/>
  <c r="BM74" i="54"/>
  <c r="BL74" i="54"/>
  <c r="BK74" i="54"/>
  <c r="BJ74" i="54"/>
  <c r="BI74" i="54"/>
  <c r="BG74" i="54"/>
  <c r="BD74" i="54"/>
  <c r="BC74" i="54"/>
  <c r="BB74" i="54"/>
  <c r="BA74" i="54"/>
  <c r="AZ74" i="54"/>
  <c r="AY74" i="54"/>
  <c r="AX74" i="54"/>
  <c r="AW74" i="54"/>
  <c r="AV74" i="54"/>
  <c r="AU74" i="54"/>
  <c r="AT74" i="54"/>
  <c r="AS74" i="54"/>
  <c r="AQ74" i="54"/>
  <c r="AP74" i="54"/>
  <c r="AO74" i="54"/>
  <c r="AN74" i="54"/>
  <c r="AM74" i="54"/>
  <c r="AL74" i="54"/>
  <c r="AK74" i="54"/>
  <c r="AJ74" i="54"/>
  <c r="AI74" i="54"/>
  <c r="AH74" i="54"/>
  <c r="AG74" i="54"/>
  <c r="AF74" i="54"/>
  <c r="AE74" i="54"/>
  <c r="AD74" i="54"/>
  <c r="AC74" i="54"/>
  <c r="AB74" i="54"/>
  <c r="AA74" i="54"/>
  <c r="Z74" i="54"/>
  <c r="Y74" i="54"/>
  <c r="X74" i="54"/>
  <c r="W74" i="54"/>
  <c r="V74" i="54"/>
  <c r="U74" i="54"/>
  <c r="T74" i="54"/>
  <c r="S74" i="54"/>
  <c r="R74" i="54"/>
  <c r="Q74" i="54"/>
  <c r="P74" i="54"/>
  <c r="O74" i="54"/>
  <c r="N74" i="54"/>
  <c r="M74" i="54"/>
  <c r="L74" i="54"/>
  <c r="K74" i="54"/>
  <c r="J74" i="54"/>
  <c r="I74" i="54"/>
  <c r="H74" i="54"/>
  <c r="D74" i="54"/>
  <c r="E74" i="54" s="1"/>
  <c r="CG73" i="54"/>
  <c r="BT73" i="54"/>
  <c r="BV73" i="54" s="1"/>
  <c r="DC73" i="54" s="1"/>
  <c r="BH73" i="54"/>
  <c r="BG73" i="54"/>
  <c r="BF73" i="54"/>
  <c r="BA73" i="54"/>
  <c r="AR73" i="54"/>
  <c r="AP73" i="54"/>
  <c r="AO73" i="54"/>
  <c r="H73" i="54"/>
  <c r="CU72" i="54"/>
  <c r="CU71" i="54" s="1"/>
  <c r="CG72" i="54"/>
  <c r="BT72" i="54"/>
  <c r="BH72" i="54"/>
  <c r="BG72" i="54"/>
  <c r="BF72" i="54"/>
  <c r="BE72" i="54"/>
  <c r="AV72" i="54"/>
  <c r="AV71" i="54" s="1"/>
  <c r="AS72" i="54"/>
  <c r="AS71" i="54" s="1"/>
  <c r="V72" i="54"/>
  <c r="V71" i="54" s="1"/>
  <c r="U72" i="54"/>
  <c r="U71" i="54" s="1"/>
  <c r="H72" i="54"/>
  <c r="CQ71" i="54"/>
  <c r="CQ70" i="54" s="1"/>
  <c r="CP71" i="54"/>
  <c r="CO71" i="54"/>
  <c r="CF71" i="54"/>
  <c r="CE71" i="54"/>
  <c r="CD71" i="54"/>
  <c r="CA71" i="54"/>
  <c r="BZ71" i="54"/>
  <c r="BZ70" i="54" s="1"/>
  <c r="BY71" i="54"/>
  <c r="BX71" i="54"/>
  <c r="BW71" i="54"/>
  <c r="BS71" i="54"/>
  <c r="BR71" i="54"/>
  <c r="BQ71" i="54"/>
  <c r="BP71" i="54"/>
  <c r="BO71" i="54"/>
  <c r="BN71" i="54"/>
  <c r="BM71" i="54"/>
  <c r="BL71" i="54"/>
  <c r="BK71" i="54"/>
  <c r="BK70" i="54" s="1"/>
  <c r="BJ71" i="54"/>
  <c r="BI71" i="54"/>
  <c r="BD71" i="54"/>
  <c r="BC71" i="54"/>
  <c r="BB71" i="54"/>
  <c r="AZ71" i="54"/>
  <c r="AY71" i="54"/>
  <c r="AX71" i="54"/>
  <c r="AW71" i="54"/>
  <c r="AU71" i="54"/>
  <c r="AT71" i="54"/>
  <c r="AQ71" i="54"/>
  <c r="AN71" i="54"/>
  <c r="AM71" i="54"/>
  <c r="AL71" i="54"/>
  <c r="AK71" i="54"/>
  <c r="AJ71" i="54"/>
  <c r="AI71" i="54"/>
  <c r="AH71" i="54"/>
  <c r="AG71" i="54"/>
  <c r="AF71" i="54"/>
  <c r="AE71" i="54"/>
  <c r="AD71" i="54"/>
  <c r="AC71" i="54"/>
  <c r="AB71" i="54"/>
  <c r="AA71" i="54"/>
  <c r="Z71" i="54"/>
  <c r="Y71" i="54"/>
  <c r="X71" i="54"/>
  <c r="W71" i="54"/>
  <c r="T71" i="54"/>
  <c r="S71" i="54"/>
  <c r="R71" i="54"/>
  <c r="Q71" i="54"/>
  <c r="P71" i="54"/>
  <c r="O71" i="54"/>
  <c r="L71" i="54"/>
  <c r="K71" i="54"/>
  <c r="J71" i="54"/>
  <c r="I71" i="54"/>
  <c r="G71" i="54"/>
  <c r="D71" i="54"/>
  <c r="CU69" i="54"/>
  <c r="CU68" i="54" s="1"/>
  <c r="CU67" i="54" s="1"/>
  <c r="CR69" i="54"/>
  <c r="CR68" i="54" s="1"/>
  <c r="CR67" i="54" s="1"/>
  <c r="CG69" i="54"/>
  <c r="CG68" i="54" s="1"/>
  <c r="CG67" i="54" s="1"/>
  <c r="BV69" i="54"/>
  <c r="BU69" i="54"/>
  <c r="AZ69" i="54"/>
  <c r="AY69" i="54"/>
  <c r="AY68" i="54" s="1"/>
  <c r="AY67" i="54" s="1"/>
  <c r="AX69" i="54"/>
  <c r="AW69" i="54"/>
  <c r="BE69" i="54" s="1"/>
  <c r="BE68" i="54" s="1"/>
  <c r="BE67" i="54" s="1"/>
  <c r="AU69" i="54"/>
  <c r="AU68" i="54" s="1"/>
  <c r="AU67" i="54" s="1"/>
  <c r="AP69" i="54"/>
  <c r="AO69" i="54"/>
  <c r="AS69" i="54" s="1"/>
  <c r="AS68" i="54" s="1"/>
  <c r="AS67" i="54" s="1"/>
  <c r="CQ68" i="54"/>
  <c r="CQ67" i="54" s="1"/>
  <c r="CP68" i="54"/>
  <c r="CP67" i="54" s="1"/>
  <c r="CO68" i="54"/>
  <c r="CO67" i="54" s="1"/>
  <c r="CK68" i="54"/>
  <c r="CF68" i="54"/>
  <c r="CF67" i="54" s="1"/>
  <c r="CE68" i="54"/>
  <c r="CE67" i="54" s="1"/>
  <c r="CD68" i="54"/>
  <c r="CD67" i="54" s="1"/>
  <c r="CA68" i="54"/>
  <c r="CA67" i="54" s="1"/>
  <c r="BZ68" i="54"/>
  <c r="BZ67" i="54" s="1"/>
  <c r="BY68" i="54"/>
  <c r="BY67" i="54" s="1"/>
  <c r="BX68" i="54"/>
  <c r="BX67" i="54" s="1"/>
  <c r="BW68" i="54"/>
  <c r="BW67" i="54" s="1"/>
  <c r="BT68" i="54"/>
  <c r="BT67" i="54" s="1"/>
  <c r="BS68" i="54"/>
  <c r="BS67" i="54" s="1"/>
  <c r="BR68" i="54"/>
  <c r="BR67" i="54" s="1"/>
  <c r="BQ68" i="54"/>
  <c r="BQ67" i="54" s="1"/>
  <c r="BP68" i="54"/>
  <c r="BP67" i="54" s="1"/>
  <c r="BO68" i="54"/>
  <c r="BO67" i="54" s="1"/>
  <c r="BN68" i="54"/>
  <c r="BN67" i="54" s="1"/>
  <c r="BM68" i="54"/>
  <c r="BM67" i="54" s="1"/>
  <c r="BL68" i="54"/>
  <c r="BL67" i="54" s="1"/>
  <c r="BK68" i="54"/>
  <c r="BK67" i="54" s="1"/>
  <c r="BJ68" i="54"/>
  <c r="BJ67" i="54" s="1"/>
  <c r="BI68" i="54"/>
  <c r="BI67" i="54" s="1"/>
  <c r="BD68" i="54"/>
  <c r="BD67" i="54" s="1"/>
  <c r="BC68" i="54"/>
  <c r="BC67" i="54" s="1"/>
  <c r="BB68" i="54"/>
  <c r="BB67" i="54" s="1"/>
  <c r="BA68" i="54"/>
  <c r="BA67" i="54" s="1"/>
  <c r="AQ68" i="54"/>
  <c r="AQ67" i="54" s="1"/>
  <c r="AN68" i="54"/>
  <c r="AN67" i="54" s="1"/>
  <c r="AM68" i="54"/>
  <c r="AM67" i="54" s="1"/>
  <c r="AL68" i="54"/>
  <c r="AL67" i="54" s="1"/>
  <c r="AK68" i="54"/>
  <c r="AK67" i="54" s="1"/>
  <c r="AJ68" i="54"/>
  <c r="AI68" i="54"/>
  <c r="AI67" i="54" s="1"/>
  <c r="AH68" i="54"/>
  <c r="AH67" i="54" s="1"/>
  <c r="AG68" i="54"/>
  <c r="AG67" i="54" s="1"/>
  <c r="AF68" i="54"/>
  <c r="AF67" i="54" s="1"/>
  <c r="AE68" i="54"/>
  <c r="AE67" i="54" s="1"/>
  <c r="AD68" i="54"/>
  <c r="AD67" i="54" s="1"/>
  <c r="AC68" i="54"/>
  <c r="AC67" i="54" s="1"/>
  <c r="AB68" i="54"/>
  <c r="AB67" i="54" s="1"/>
  <c r="AA68" i="54"/>
  <c r="AA67" i="54" s="1"/>
  <c r="Z68" i="54"/>
  <c r="Z67" i="54" s="1"/>
  <c r="Y68" i="54"/>
  <c r="Y67" i="54" s="1"/>
  <c r="X68" i="54"/>
  <c r="X67" i="54" s="1"/>
  <c r="W68" i="54"/>
  <c r="W67" i="54" s="1"/>
  <c r="V68" i="54"/>
  <c r="V67" i="54" s="1"/>
  <c r="U68" i="54"/>
  <c r="T68" i="54"/>
  <c r="T67" i="54" s="1"/>
  <c r="S68" i="54"/>
  <c r="S67" i="54" s="1"/>
  <c r="R68" i="54"/>
  <c r="R67" i="54" s="1"/>
  <c r="Q68" i="54"/>
  <c r="Q67" i="54" s="1"/>
  <c r="P68" i="54"/>
  <c r="P67" i="54" s="1"/>
  <c r="O68" i="54"/>
  <c r="O67" i="54" s="1"/>
  <c r="N68" i="54"/>
  <c r="N67" i="54" s="1"/>
  <c r="M68" i="54"/>
  <c r="M67" i="54" s="1"/>
  <c r="L68" i="54"/>
  <c r="L67" i="54" s="1"/>
  <c r="K68" i="54"/>
  <c r="K67" i="54" s="1"/>
  <c r="J68" i="54"/>
  <c r="J67" i="54" s="1"/>
  <c r="I68" i="54"/>
  <c r="I67" i="54" s="1"/>
  <c r="H68" i="54"/>
  <c r="H67" i="54" s="1"/>
  <c r="G68" i="54"/>
  <c r="G67" i="54" s="1"/>
  <c r="E68" i="54"/>
  <c r="E67" i="54" s="1"/>
  <c r="D68" i="54"/>
  <c r="D67" i="54" s="1"/>
  <c r="CK67" i="54"/>
  <c r="BB65" i="54"/>
  <c r="BA65" i="54" s="1"/>
  <c r="AZ65" i="54"/>
  <c r="BH65" i="54" s="1"/>
  <c r="AY65" i="54"/>
  <c r="BG65" i="54" s="1"/>
  <c r="AX65" i="54"/>
  <c r="AW65" i="54"/>
  <c r="AU65" i="54"/>
  <c r="AR65" i="54"/>
  <c r="AV65" i="54" s="1"/>
  <c r="AO65" i="54"/>
  <c r="AS65" i="54" s="1"/>
  <c r="AG65" i="54"/>
  <c r="Z65" i="54"/>
  <c r="X65" i="54"/>
  <c r="L65" i="54"/>
  <c r="DN64" i="54"/>
  <c r="DM63" i="54"/>
  <c r="BB63" i="54"/>
  <c r="BA63" i="54"/>
  <c r="AZ63" i="54"/>
  <c r="BH63" i="54" s="1"/>
  <c r="AY63" i="54"/>
  <c r="BG63" i="54" s="1"/>
  <c r="AX63" i="54"/>
  <c r="AW63" i="54"/>
  <c r="AU63" i="54"/>
  <c r="AR63" i="54"/>
  <c r="AV63" i="54" s="1"/>
  <c r="AO63" i="54"/>
  <c r="AS63" i="54" s="1"/>
  <c r="Z63" i="54"/>
  <c r="DD63" i="54" s="1"/>
  <c r="X63" i="54"/>
  <c r="L63" i="54"/>
  <c r="H63" i="54"/>
  <c r="BW62" i="54"/>
  <c r="BD62" i="54"/>
  <c r="BB62" i="54"/>
  <c r="BA62" i="54"/>
  <c r="AZ62" i="54"/>
  <c r="AY62" i="54"/>
  <c r="BG62" i="54" s="1"/>
  <c r="AX62" i="54"/>
  <c r="AW62" i="54"/>
  <c r="AU62" i="54"/>
  <c r="AR62" i="54"/>
  <c r="AV62" i="54" s="1"/>
  <c r="AO62" i="54"/>
  <c r="AS62" i="54" s="1"/>
  <c r="Z62" i="54"/>
  <c r="X62" i="54"/>
  <c r="L62" i="54"/>
  <c r="H62" i="54"/>
  <c r="CR61" i="54"/>
  <c r="BO61" i="54"/>
  <c r="BN61" i="54" s="1"/>
  <c r="BU61" i="54" s="1"/>
  <c r="CB61" i="54" s="1"/>
  <c r="BB61" i="54"/>
  <c r="AZ61" i="54"/>
  <c r="BH61" i="54" s="1"/>
  <c r="BH60" i="54" s="1"/>
  <c r="BH59" i="54" s="1"/>
  <c r="AY61" i="54"/>
  <c r="AX61" i="54"/>
  <c r="AW61" i="54"/>
  <c r="AU61" i="54"/>
  <c r="AU60" i="54" s="1"/>
  <c r="AU59" i="54" s="1"/>
  <c r="AR61" i="54"/>
  <c r="AV61" i="54" s="1"/>
  <c r="AV60" i="54" s="1"/>
  <c r="AV59" i="54" s="1"/>
  <c r="AO61" i="54"/>
  <c r="AG61" i="54"/>
  <c r="AG60" i="54" s="1"/>
  <c r="AG59" i="54" s="1"/>
  <c r="Z61" i="54"/>
  <c r="X61" i="54"/>
  <c r="X60" i="54" s="1"/>
  <c r="X59" i="54" s="1"/>
  <c r="L61" i="54"/>
  <c r="L60" i="54" s="1"/>
  <c r="L59" i="54" s="1"/>
  <c r="H61" i="54"/>
  <c r="H60" i="54" s="1"/>
  <c r="H59" i="54" s="1"/>
  <c r="CU60" i="54"/>
  <c r="CU59" i="54" s="1"/>
  <c r="CG60" i="54"/>
  <c r="CG59" i="54" s="1"/>
  <c r="CA60" i="54"/>
  <c r="CA59" i="54" s="1"/>
  <c r="BZ60" i="54"/>
  <c r="BZ59" i="54" s="1"/>
  <c r="BT60" i="54"/>
  <c r="BT59" i="54" s="1"/>
  <c r="BS60" i="54"/>
  <c r="BS59" i="54" s="1"/>
  <c r="BR60" i="54"/>
  <c r="BR59" i="54" s="1"/>
  <c r="BQ60" i="54"/>
  <c r="BQ59" i="54" s="1"/>
  <c r="BP60" i="54"/>
  <c r="BP59" i="54" s="1"/>
  <c r="BI60" i="54"/>
  <c r="BI59" i="54" s="1"/>
  <c r="BD60" i="54"/>
  <c r="BC60" i="54"/>
  <c r="BC59" i="54" s="1"/>
  <c r="AZ60" i="54"/>
  <c r="AZ59" i="54" s="1"/>
  <c r="AQ60" i="54"/>
  <c r="AQ59" i="54" s="1"/>
  <c r="AN60" i="54"/>
  <c r="AN59" i="54" s="1"/>
  <c r="AM60" i="54"/>
  <c r="AM59" i="54" s="1"/>
  <c r="AL60" i="54"/>
  <c r="AL59" i="54" s="1"/>
  <c r="AK60" i="54"/>
  <c r="AK59" i="54" s="1"/>
  <c r="AJ60" i="54"/>
  <c r="AJ59" i="54" s="1"/>
  <c r="AI60" i="54"/>
  <c r="AI59" i="54" s="1"/>
  <c r="AH60" i="54"/>
  <c r="AH59" i="54" s="1"/>
  <c r="AF60" i="54"/>
  <c r="AF59" i="54" s="1"/>
  <c r="AE60" i="54"/>
  <c r="AE59" i="54" s="1"/>
  <c r="AD60" i="54"/>
  <c r="AD59" i="54" s="1"/>
  <c r="AC60" i="54"/>
  <c r="AC59" i="54" s="1"/>
  <c r="AB60" i="54"/>
  <c r="AB59" i="54" s="1"/>
  <c r="AA60" i="54"/>
  <c r="AA59" i="54" s="1"/>
  <c r="Y60" i="54"/>
  <c r="Y59" i="54" s="1"/>
  <c r="W60" i="54"/>
  <c r="W59" i="54" s="1"/>
  <c r="V60" i="54"/>
  <c r="V59" i="54" s="1"/>
  <c r="U60" i="54"/>
  <c r="U59" i="54" s="1"/>
  <c r="T60" i="54"/>
  <c r="T59" i="54" s="1"/>
  <c r="S60" i="54"/>
  <c r="S59" i="54" s="1"/>
  <c r="R60" i="54"/>
  <c r="R59" i="54" s="1"/>
  <c r="Q60" i="54"/>
  <c r="Q59" i="54" s="1"/>
  <c r="P60" i="54"/>
  <c r="P59" i="54" s="1"/>
  <c r="O60" i="54"/>
  <c r="O59" i="54" s="1"/>
  <c r="N60" i="54"/>
  <c r="N59" i="54" s="1"/>
  <c r="M60" i="54"/>
  <c r="M59" i="54" s="1"/>
  <c r="K60" i="54"/>
  <c r="K59" i="54" s="1"/>
  <c r="J60" i="54"/>
  <c r="J59" i="54" s="1"/>
  <c r="I60" i="54"/>
  <c r="I59" i="54" s="1"/>
  <c r="G60" i="54"/>
  <c r="G59" i="54" s="1"/>
  <c r="D60" i="54"/>
  <c r="DI58" i="54"/>
  <c r="CG58" i="54"/>
  <c r="BV58" i="54"/>
  <c r="CC58" i="54" s="1"/>
  <c r="BN58" i="54"/>
  <c r="BU58" i="54" s="1"/>
  <c r="CB58" i="54" s="1"/>
  <c r="BD58" i="54"/>
  <c r="DH58" i="54" s="1"/>
  <c r="BC58" i="54"/>
  <c r="BB58" i="54"/>
  <c r="BA58" i="54" s="1"/>
  <c r="AZ58" i="54"/>
  <c r="AY58" i="54"/>
  <c r="AX58" i="54"/>
  <c r="AW58" i="54"/>
  <c r="AV58" i="54"/>
  <c r="AU58" i="54"/>
  <c r="AP58" i="54"/>
  <c r="AT58" i="54" s="1"/>
  <c r="AO58" i="54"/>
  <c r="AS58" i="54" s="1"/>
  <c r="AG58" i="54"/>
  <c r="Q58" i="54"/>
  <c r="M58" i="54"/>
  <c r="H58" i="54"/>
  <c r="G58" i="54" s="1"/>
  <c r="DN56" i="54"/>
  <c r="CU55" i="54"/>
  <c r="CG55" i="54"/>
  <c r="AV55" i="54"/>
  <c r="AU55" i="54"/>
  <c r="AT55" i="54"/>
  <c r="AS55" i="54"/>
  <c r="CU54" i="54"/>
  <c r="CU53" i="54" s="1"/>
  <c r="CC54" i="54"/>
  <c r="CH54" i="54" s="1"/>
  <c r="CI54" i="54" s="1"/>
  <c r="BV54" i="54"/>
  <c r="BO54" i="54"/>
  <c r="BO53" i="54" s="1"/>
  <c r="BB54" i="54"/>
  <c r="AZ54" i="54"/>
  <c r="BH54" i="54" s="1"/>
  <c r="BH53" i="54" s="1"/>
  <c r="AY54" i="54"/>
  <c r="BG54" i="54" s="1"/>
  <c r="BG53" i="54" s="1"/>
  <c r="AX54" i="54"/>
  <c r="AX53" i="54" s="1"/>
  <c r="AW54" i="54"/>
  <c r="AW53" i="54" s="1"/>
  <c r="AV54" i="54"/>
  <c r="AV53" i="54" s="1"/>
  <c r="AU54" i="54"/>
  <c r="AU53" i="54" s="1"/>
  <c r="AP54" i="54"/>
  <c r="Y54" i="54"/>
  <c r="Y53" i="54" s="1"/>
  <c r="H54" i="54"/>
  <c r="H53" i="54" s="1"/>
  <c r="CG53" i="54"/>
  <c r="CA53" i="54"/>
  <c r="BZ53" i="54"/>
  <c r="BT53" i="54"/>
  <c r="BS53" i="54"/>
  <c r="BR53" i="54"/>
  <c r="BQ53" i="54"/>
  <c r="BP53" i="54"/>
  <c r="BD53" i="54"/>
  <c r="BC53" i="54"/>
  <c r="AR53" i="54"/>
  <c r="AQ53" i="54"/>
  <c r="AN53" i="54"/>
  <c r="AM53" i="54"/>
  <c r="AL53" i="54"/>
  <c r="AK53" i="54"/>
  <c r="AJ53" i="54"/>
  <c r="AI53" i="54"/>
  <c r="AH53" i="54"/>
  <c r="AG53" i="54"/>
  <c r="AF53" i="54"/>
  <c r="AE53" i="54"/>
  <c r="AD53" i="54"/>
  <c r="AC53" i="54"/>
  <c r="AB53" i="54"/>
  <c r="AA53" i="54"/>
  <c r="Z53" i="54"/>
  <c r="X53" i="54"/>
  <c r="W53" i="54"/>
  <c r="V53" i="54"/>
  <c r="U53" i="54"/>
  <c r="T53" i="54"/>
  <c r="S53" i="54"/>
  <c r="R53" i="54"/>
  <c r="Q53" i="54"/>
  <c r="P53" i="54"/>
  <c r="O53" i="54"/>
  <c r="N53" i="54"/>
  <c r="M53" i="54"/>
  <c r="L53" i="54"/>
  <c r="K53" i="54"/>
  <c r="J53" i="54"/>
  <c r="I53" i="54"/>
  <c r="G53" i="54"/>
  <c r="DN52" i="54"/>
  <c r="DN51" i="54"/>
  <c r="DN50" i="54"/>
  <c r="DM49" i="54"/>
  <c r="CU49" i="54"/>
  <c r="CU48" i="54" s="1"/>
  <c r="CU47" i="54" s="1"/>
  <c r="BV49" i="54"/>
  <c r="BN49" i="54"/>
  <c r="BC49" i="54"/>
  <c r="BC48" i="54" s="1"/>
  <c r="BC47" i="54" s="1"/>
  <c r="BB49" i="54"/>
  <c r="BA49" i="54" s="1"/>
  <c r="BA48" i="54" s="1"/>
  <c r="BA47" i="54" s="1"/>
  <c r="AZ49" i="54"/>
  <c r="AZ48" i="54" s="1"/>
  <c r="AZ47" i="54" s="1"/>
  <c r="AY49" i="54"/>
  <c r="AX49" i="54"/>
  <c r="AX48" i="54" s="1"/>
  <c r="AX47" i="54" s="1"/>
  <c r="AW49" i="54"/>
  <c r="AU49" i="54"/>
  <c r="AU48" i="54" s="1"/>
  <c r="AU47" i="54" s="1"/>
  <c r="AG49" i="54"/>
  <c r="AG48" i="54" s="1"/>
  <c r="AG47" i="54" s="1"/>
  <c r="AB49" i="54"/>
  <c r="Y49" i="54"/>
  <c r="AO49" i="54" s="1"/>
  <c r="R49" i="54"/>
  <c r="R48" i="54" s="1"/>
  <c r="R47" i="54" s="1"/>
  <c r="N49" i="54"/>
  <c r="P49" i="54" s="1"/>
  <c r="P48" i="54" s="1"/>
  <c r="P47" i="54" s="1"/>
  <c r="CG48" i="54"/>
  <c r="CG47" i="54" s="1"/>
  <c r="CA48" i="54"/>
  <c r="CA47" i="54" s="1"/>
  <c r="BZ48" i="54"/>
  <c r="BZ47" i="54" s="1"/>
  <c r="BT48" i="54"/>
  <c r="BT47" i="54" s="1"/>
  <c r="BS48" i="54"/>
  <c r="BS47" i="54" s="1"/>
  <c r="BR48" i="54"/>
  <c r="BR47" i="54" s="1"/>
  <c r="BQ48" i="54"/>
  <c r="BQ47" i="54" s="1"/>
  <c r="BP48" i="54"/>
  <c r="BP47" i="54" s="1"/>
  <c r="BO48" i="54"/>
  <c r="BO47" i="54" s="1"/>
  <c r="BI48" i="54"/>
  <c r="BI47" i="54" s="1"/>
  <c r="AQ48" i="54"/>
  <c r="AQ47" i="54" s="1"/>
  <c r="AN48" i="54"/>
  <c r="AN47" i="54" s="1"/>
  <c r="AM48" i="54"/>
  <c r="AM47" i="54" s="1"/>
  <c r="AL48" i="54"/>
  <c r="AL47" i="54" s="1"/>
  <c r="AK48" i="54"/>
  <c r="AK47" i="54" s="1"/>
  <c r="AI48" i="54"/>
  <c r="AI47" i="54" s="1"/>
  <c r="AH48" i="54"/>
  <c r="AH47" i="54" s="1"/>
  <c r="AF48" i="54"/>
  <c r="AE48" i="54"/>
  <c r="AE47" i="54" s="1"/>
  <c r="AD48" i="54"/>
  <c r="AD47" i="54" s="1"/>
  <c r="AC48" i="54"/>
  <c r="AC47" i="54" s="1"/>
  <c r="AA48" i="54"/>
  <c r="AA47" i="54" s="1"/>
  <c r="X48" i="54"/>
  <c r="X47" i="54" s="1"/>
  <c r="W48" i="54"/>
  <c r="W47" i="54" s="1"/>
  <c r="V48" i="54"/>
  <c r="V47" i="54" s="1"/>
  <c r="U48" i="54"/>
  <c r="U47" i="54" s="1"/>
  <c r="T48" i="54"/>
  <c r="T47" i="54" s="1"/>
  <c r="S48" i="54"/>
  <c r="S47" i="54" s="1"/>
  <c r="Q48" i="54"/>
  <c r="Q47" i="54" s="1"/>
  <c r="O48" i="54"/>
  <c r="O47" i="54" s="1"/>
  <c r="M48" i="54"/>
  <c r="M47" i="54" s="1"/>
  <c r="L48" i="54"/>
  <c r="L47" i="54" s="1"/>
  <c r="K48" i="54"/>
  <c r="K47" i="54" s="1"/>
  <c r="J48" i="54"/>
  <c r="J47" i="54" s="1"/>
  <c r="I48" i="54"/>
  <c r="I47" i="54" s="1"/>
  <c r="H48" i="54"/>
  <c r="H47" i="54" s="1"/>
  <c r="G48" i="54"/>
  <c r="G47" i="54" s="1"/>
  <c r="E48" i="54"/>
  <c r="E47" i="54" s="1"/>
  <c r="D48" i="54"/>
  <c r="D47" i="54"/>
  <c r="DD46" i="54"/>
  <c r="BO46" i="54"/>
  <c r="BV46" i="54" s="1"/>
  <c r="BB46" i="54"/>
  <c r="AZ46" i="54"/>
  <c r="AY46" i="54"/>
  <c r="AX46" i="54"/>
  <c r="AW46" i="54"/>
  <c r="AU46" i="54"/>
  <c r="AU45" i="54" s="1"/>
  <c r="AU44" i="54" s="1"/>
  <c r="AR46" i="54"/>
  <c r="AV46" i="54" s="1"/>
  <c r="AV45" i="54" s="1"/>
  <c r="AV44" i="54" s="1"/>
  <c r="AP46" i="54"/>
  <c r="AT46" i="54" s="1"/>
  <c r="AT45" i="54" s="1"/>
  <c r="AT44" i="54" s="1"/>
  <c r="AO46" i="54"/>
  <c r="AG46" i="54"/>
  <c r="AG45" i="54" s="1"/>
  <c r="AG44" i="54" s="1"/>
  <c r="CU45" i="54"/>
  <c r="CU44" i="54" s="1"/>
  <c r="CG45" i="54"/>
  <c r="CG44" i="54" s="1"/>
  <c r="CA45" i="54"/>
  <c r="CA44" i="54" s="1"/>
  <c r="BZ45" i="54"/>
  <c r="BZ44" i="54" s="1"/>
  <c r="BT45" i="54"/>
  <c r="BT44" i="54" s="1"/>
  <c r="BS45" i="54"/>
  <c r="BS44" i="54" s="1"/>
  <c r="BR45" i="54"/>
  <c r="BR44" i="54" s="1"/>
  <c r="BQ45" i="54"/>
  <c r="BQ44" i="54" s="1"/>
  <c r="BP45" i="54"/>
  <c r="BP44" i="54" s="1"/>
  <c r="BI45" i="54"/>
  <c r="BI44" i="54" s="1"/>
  <c r="BD45" i="54"/>
  <c r="BD44" i="54" s="1"/>
  <c r="BC45" i="54"/>
  <c r="BC44" i="54" s="1"/>
  <c r="AQ45" i="54"/>
  <c r="AQ44" i="54" s="1"/>
  <c r="AP45" i="54"/>
  <c r="AP44" i="54" s="1"/>
  <c r="AN45" i="54"/>
  <c r="AN44" i="54" s="1"/>
  <c r="AM45" i="54"/>
  <c r="AM44" i="54" s="1"/>
  <c r="AL45" i="54"/>
  <c r="AL44" i="54" s="1"/>
  <c r="AK45" i="54"/>
  <c r="AK44" i="54" s="1"/>
  <c r="AJ45" i="54"/>
  <c r="AI45" i="54"/>
  <c r="AI44" i="54" s="1"/>
  <c r="AH45" i="54"/>
  <c r="AH44" i="54" s="1"/>
  <c r="AF45" i="54"/>
  <c r="AF44" i="54" s="1"/>
  <c r="AE45" i="54"/>
  <c r="AE44" i="54" s="1"/>
  <c r="AD45" i="54"/>
  <c r="AD44" i="54" s="1"/>
  <c r="AC45" i="54"/>
  <c r="AC44" i="54" s="1"/>
  <c r="AB45" i="54"/>
  <c r="AB44" i="54" s="1"/>
  <c r="AA45" i="54"/>
  <c r="AA44" i="54" s="1"/>
  <c r="Z45" i="54"/>
  <c r="Y45" i="54"/>
  <c r="Y44" i="54" s="1"/>
  <c r="X45" i="54"/>
  <c r="X44" i="54" s="1"/>
  <c r="W45" i="54"/>
  <c r="W44" i="54" s="1"/>
  <c r="V45" i="54"/>
  <c r="V44" i="54" s="1"/>
  <c r="U45" i="54"/>
  <c r="U44" i="54" s="1"/>
  <c r="T45" i="54"/>
  <c r="T44" i="54" s="1"/>
  <c r="S45" i="54"/>
  <c r="S44" i="54" s="1"/>
  <c r="R45" i="54"/>
  <c r="R44" i="54" s="1"/>
  <c r="Q45" i="54"/>
  <c r="Q44" i="54" s="1"/>
  <c r="P45" i="54"/>
  <c r="P44" i="54" s="1"/>
  <c r="O45" i="54"/>
  <c r="O44" i="54" s="1"/>
  <c r="N45" i="54"/>
  <c r="N44" i="54" s="1"/>
  <c r="M45" i="54"/>
  <c r="M44" i="54" s="1"/>
  <c r="L45" i="54"/>
  <c r="L44" i="54" s="1"/>
  <c r="K45" i="54"/>
  <c r="K44" i="54" s="1"/>
  <c r="J45" i="54"/>
  <c r="J44" i="54" s="1"/>
  <c r="I45" i="54"/>
  <c r="I44" i="54" s="1"/>
  <c r="H45" i="54"/>
  <c r="H44" i="54" s="1"/>
  <c r="G45" i="54"/>
  <c r="G44" i="54" s="1"/>
  <c r="E45" i="54"/>
  <c r="E44" i="54" s="1"/>
  <c r="D45" i="54"/>
  <c r="D44" i="54" s="1"/>
  <c r="DD43" i="54"/>
  <c r="BO43" i="54"/>
  <c r="BV43" i="54" s="1"/>
  <c r="BG43" i="54"/>
  <c r="BG41" i="54" s="1"/>
  <c r="BG40" i="54" s="1"/>
  <c r="BB43" i="54"/>
  <c r="BB41" i="54" s="1"/>
  <c r="BB40" i="54" s="1"/>
  <c r="BA43" i="54"/>
  <c r="BA41" i="54" s="1"/>
  <c r="BA40" i="54" s="1"/>
  <c r="AZ43" i="54"/>
  <c r="BH43" i="54" s="1"/>
  <c r="BH41" i="54" s="1"/>
  <c r="BH40" i="54" s="1"/>
  <c r="AX43" i="54"/>
  <c r="AW43" i="54"/>
  <c r="AU43" i="54"/>
  <c r="AR43" i="54"/>
  <c r="AV43" i="54" s="1"/>
  <c r="AP43" i="54"/>
  <c r="AP41" i="54" s="1"/>
  <c r="AP40" i="54" s="1"/>
  <c r="AO43" i="54"/>
  <c r="H43" i="54"/>
  <c r="DM43" i="54" s="1"/>
  <c r="DL42" i="54"/>
  <c r="CL42" i="54"/>
  <c r="DN42" i="54" s="1"/>
  <c r="CH42" i="54"/>
  <c r="AV42" i="54"/>
  <c r="AU42" i="54"/>
  <c r="AT42" i="54"/>
  <c r="AS42" i="54"/>
  <c r="CU41" i="54"/>
  <c r="CU40" i="54" s="1"/>
  <c r="CG41" i="54"/>
  <c r="CG40" i="54" s="1"/>
  <c r="CA41" i="54"/>
  <c r="CA40" i="54" s="1"/>
  <c r="BZ41" i="54"/>
  <c r="BZ40" i="54" s="1"/>
  <c r="BT41" i="54"/>
  <c r="BT40" i="54" s="1"/>
  <c r="BS41" i="54"/>
  <c r="BS40" i="54" s="1"/>
  <c r="BR41" i="54"/>
  <c r="BR40" i="54" s="1"/>
  <c r="BQ41" i="54"/>
  <c r="BQ40" i="54" s="1"/>
  <c r="BP41" i="54"/>
  <c r="BP40" i="54" s="1"/>
  <c r="BO41" i="54"/>
  <c r="BO40" i="54" s="1"/>
  <c r="BI41" i="54"/>
  <c r="BI40" i="54" s="1"/>
  <c r="BD41" i="54"/>
  <c r="BD40" i="54" s="1"/>
  <c r="BC41" i="54"/>
  <c r="BC40" i="54" s="1"/>
  <c r="AY41" i="54"/>
  <c r="AY40" i="54" s="1"/>
  <c r="AQ41" i="54"/>
  <c r="AQ40" i="54" s="1"/>
  <c r="AN41" i="54"/>
  <c r="AN40" i="54" s="1"/>
  <c r="AM41" i="54"/>
  <c r="AM40" i="54" s="1"/>
  <c r="AL41" i="54"/>
  <c r="AL40" i="54" s="1"/>
  <c r="AK41" i="54"/>
  <c r="AK40" i="54" s="1"/>
  <c r="AJ41" i="54"/>
  <c r="AI41" i="54"/>
  <c r="AI40" i="54" s="1"/>
  <c r="AH41" i="54"/>
  <c r="AH40" i="54" s="1"/>
  <c r="AG41" i="54"/>
  <c r="AG40" i="54" s="1"/>
  <c r="AF41" i="54"/>
  <c r="AF40" i="54" s="1"/>
  <c r="AE41" i="54"/>
  <c r="AE40" i="54" s="1"/>
  <c r="AD41" i="54"/>
  <c r="AD40" i="54" s="1"/>
  <c r="AC41" i="54"/>
  <c r="AC40" i="54" s="1"/>
  <c r="AB41" i="54"/>
  <c r="AB40" i="54" s="1"/>
  <c r="AA41" i="54"/>
  <c r="AA40" i="54" s="1"/>
  <c r="Z41" i="54"/>
  <c r="Z40" i="54" s="1"/>
  <c r="Y41" i="54"/>
  <c r="Y40" i="54" s="1"/>
  <c r="X41" i="54"/>
  <c r="X40" i="54" s="1"/>
  <c r="W41" i="54"/>
  <c r="W40" i="54" s="1"/>
  <c r="V41" i="54"/>
  <c r="V40" i="54" s="1"/>
  <c r="U41" i="54"/>
  <c r="U40" i="54" s="1"/>
  <c r="T41" i="54"/>
  <c r="T40" i="54" s="1"/>
  <c r="S41" i="54"/>
  <c r="S40" i="54" s="1"/>
  <c r="R41" i="54"/>
  <c r="R40" i="54" s="1"/>
  <c r="Q41" i="54"/>
  <c r="Q40" i="54" s="1"/>
  <c r="P41" i="54"/>
  <c r="P40" i="54" s="1"/>
  <c r="O41" i="54"/>
  <c r="O40" i="54" s="1"/>
  <c r="N41" i="54"/>
  <c r="N40" i="54" s="1"/>
  <c r="M41" i="54"/>
  <c r="M40" i="54" s="1"/>
  <c r="L41" i="54"/>
  <c r="L40" i="54" s="1"/>
  <c r="K41" i="54"/>
  <c r="K40" i="54" s="1"/>
  <c r="J41" i="54"/>
  <c r="J40" i="54" s="1"/>
  <c r="I41" i="54"/>
  <c r="I40" i="54" s="1"/>
  <c r="G41" i="54"/>
  <c r="G40" i="54" s="1"/>
  <c r="E41" i="54"/>
  <c r="E40" i="54" s="1"/>
  <c r="D41" i="54"/>
  <c r="D40" i="54" s="1"/>
  <c r="DD39" i="54"/>
  <c r="CI39" i="54"/>
  <c r="CM39" i="54" s="1"/>
  <c r="BS39" i="54"/>
  <c r="BN39" i="54"/>
  <c r="BD39" i="54"/>
  <c r="BB39" i="54"/>
  <c r="AZ39" i="54"/>
  <c r="AZ38" i="54" s="1"/>
  <c r="AY39" i="54"/>
  <c r="BG39" i="54" s="1"/>
  <c r="BG38" i="54" s="1"/>
  <c r="AX39" i="54"/>
  <c r="AW39" i="54"/>
  <c r="AU39" i="54"/>
  <c r="AU38" i="54" s="1"/>
  <c r="AR39" i="54"/>
  <c r="AV39" i="54" s="1"/>
  <c r="AV38" i="54" s="1"/>
  <c r="AP39" i="54"/>
  <c r="AP38" i="54" s="1"/>
  <c r="AG39" i="54"/>
  <c r="AG38" i="54" s="1"/>
  <c r="Y39" i="54"/>
  <c r="AO39" i="54" s="1"/>
  <c r="AS39" i="54" s="1"/>
  <c r="AS38" i="54" s="1"/>
  <c r="N39" i="54"/>
  <c r="N38" i="54" s="1"/>
  <c r="CU38" i="54"/>
  <c r="CG38" i="54"/>
  <c r="CB38" i="54"/>
  <c r="CA38" i="54"/>
  <c r="BZ38" i="54"/>
  <c r="BU38" i="54"/>
  <c r="BT38" i="54"/>
  <c r="BR38" i="54"/>
  <c r="BQ38" i="54"/>
  <c r="BP38" i="54"/>
  <c r="BO38" i="54"/>
  <c r="BN38" i="54"/>
  <c r="BI38" i="54"/>
  <c r="BC38" i="54"/>
  <c r="AQ38" i="54"/>
  <c r="AN38" i="54"/>
  <c r="AM38" i="54"/>
  <c r="AL38" i="54"/>
  <c r="AK38" i="54"/>
  <c r="AJ38" i="54"/>
  <c r="AI38" i="54"/>
  <c r="AH38" i="54"/>
  <c r="AF38" i="54"/>
  <c r="AE38" i="54"/>
  <c r="AD38" i="54"/>
  <c r="AC38" i="54"/>
  <c r="AB38" i="54"/>
  <c r="AA38" i="54"/>
  <c r="Z38" i="54"/>
  <c r="X38" i="54"/>
  <c r="W38" i="54"/>
  <c r="V38" i="54"/>
  <c r="U38" i="54"/>
  <c r="T38" i="54"/>
  <c r="S38" i="54"/>
  <c r="R38" i="54"/>
  <c r="Q38" i="54"/>
  <c r="P38" i="54"/>
  <c r="O38" i="54"/>
  <c r="M38" i="54"/>
  <c r="L38" i="54"/>
  <c r="K38" i="54"/>
  <c r="J38" i="54"/>
  <c r="I38" i="54"/>
  <c r="H38" i="54"/>
  <c r="G38" i="54"/>
  <c r="E38" i="54"/>
  <c r="D38" i="54"/>
  <c r="DD37" i="54"/>
  <c r="BV37" i="54"/>
  <c r="BN37" i="54"/>
  <c r="BU37" i="54" s="1"/>
  <c r="BD37" i="54"/>
  <c r="BB37" i="54"/>
  <c r="BB36" i="54" s="1"/>
  <c r="AZ37" i="54"/>
  <c r="AY37" i="54"/>
  <c r="BG37" i="54" s="1"/>
  <c r="BG36" i="54" s="1"/>
  <c r="AX37" i="54"/>
  <c r="AW37" i="54"/>
  <c r="AW36" i="54" s="1"/>
  <c r="AU37" i="54"/>
  <c r="AU36" i="54" s="1"/>
  <c r="AR37" i="54"/>
  <c r="AV37" i="54" s="1"/>
  <c r="AV36" i="54" s="1"/>
  <c r="AP37" i="54"/>
  <c r="AP36" i="54" s="1"/>
  <c r="AG37" i="54"/>
  <c r="BA37" i="54" s="1"/>
  <c r="AB37" i="54"/>
  <c r="Y37" i="54"/>
  <c r="AO37" i="54" s="1"/>
  <c r="R37" i="54"/>
  <c r="Q37" i="54" s="1"/>
  <c r="Q36" i="54" s="1"/>
  <c r="L37" i="54"/>
  <c r="CU36" i="54"/>
  <c r="CG36" i="54"/>
  <c r="CA36" i="54"/>
  <c r="BZ36" i="54"/>
  <c r="BT36" i="54"/>
  <c r="BS36" i="54"/>
  <c r="BR36" i="54"/>
  <c r="BQ36" i="54"/>
  <c r="BQ35" i="54" s="1"/>
  <c r="BP36" i="54"/>
  <c r="BO36" i="54"/>
  <c r="BI36" i="54"/>
  <c r="BC36" i="54"/>
  <c r="AQ36" i="54"/>
  <c r="AN36" i="54"/>
  <c r="AM36" i="54"/>
  <c r="AL36" i="54"/>
  <c r="AK36" i="54"/>
  <c r="AJ36" i="54"/>
  <c r="AI36" i="54"/>
  <c r="AH36" i="54"/>
  <c r="AF36" i="54"/>
  <c r="AE36" i="54"/>
  <c r="AD36" i="54"/>
  <c r="AC36" i="54"/>
  <c r="AA36" i="54"/>
  <c r="Z36" i="54"/>
  <c r="X36" i="54"/>
  <c r="W36" i="54"/>
  <c r="V36" i="54"/>
  <c r="U36" i="54"/>
  <c r="T36" i="54"/>
  <c r="S36" i="54"/>
  <c r="O36" i="54"/>
  <c r="K36" i="54"/>
  <c r="J36" i="54"/>
  <c r="I36" i="54"/>
  <c r="H36" i="54"/>
  <c r="G36" i="54"/>
  <c r="E36" i="54"/>
  <c r="D36" i="54"/>
  <c r="DN34" i="54"/>
  <c r="DL33" i="54"/>
  <c r="CL33" i="54"/>
  <c r="DN33" i="54" s="1"/>
  <c r="CH33" i="54"/>
  <c r="AV33" i="54"/>
  <c r="AU33" i="54"/>
  <c r="AT33" i="54"/>
  <c r="AS33" i="54"/>
  <c r="BO32" i="54"/>
  <c r="BN32" i="54" s="1"/>
  <c r="BD32" i="54"/>
  <c r="BB32" i="54"/>
  <c r="AZ32" i="54"/>
  <c r="AY32" i="54"/>
  <c r="BG32" i="54" s="1"/>
  <c r="AX32" i="54"/>
  <c r="AW32" i="54"/>
  <c r="AU32" i="54"/>
  <c r="AR32" i="54"/>
  <c r="AV32" i="54" s="1"/>
  <c r="AO32" i="54"/>
  <c r="AS32" i="54" s="1"/>
  <c r="AG32" i="54"/>
  <c r="Z32" i="54"/>
  <c r="N32" i="54"/>
  <c r="L32" i="54"/>
  <c r="DD31" i="54"/>
  <c r="BV31" i="54"/>
  <c r="CC31" i="54" s="1"/>
  <c r="BN31" i="54"/>
  <c r="BU31" i="54" s="1"/>
  <c r="BD31" i="54"/>
  <c r="BA31" i="54"/>
  <c r="AZ31" i="54"/>
  <c r="AZ30" i="54" s="1"/>
  <c r="AY31" i="54"/>
  <c r="AX31" i="54"/>
  <c r="BF31" i="54" s="1"/>
  <c r="AW31" i="54"/>
  <c r="AU31" i="54"/>
  <c r="AR31" i="54"/>
  <c r="AP31" i="54"/>
  <c r="AO31" i="54"/>
  <c r="AS31" i="54" s="1"/>
  <c r="AG31" i="54"/>
  <c r="Q31" i="54"/>
  <c r="Q30" i="54" s="1"/>
  <c r="N31" i="54"/>
  <c r="M31" i="54" s="1"/>
  <c r="M30" i="54" s="1"/>
  <c r="L31" i="54"/>
  <c r="P31" i="54" s="1"/>
  <c r="P30" i="54" s="1"/>
  <c r="CU30" i="54"/>
  <c r="CP30" i="54"/>
  <c r="CO30" i="54"/>
  <c r="CG30" i="54"/>
  <c r="CE30" i="54"/>
  <c r="CD30" i="54"/>
  <c r="CA30" i="54"/>
  <c r="BZ30" i="54"/>
  <c r="BX30" i="54"/>
  <c r="BW30" i="54"/>
  <c r="BT30" i="54"/>
  <c r="BS30" i="54"/>
  <c r="BR30" i="54"/>
  <c r="BQ30" i="54"/>
  <c r="BP30" i="54"/>
  <c r="BI30" i="54"/>
  <c r="BC30" i="54"/>
  <c r="AQ30" i="54"/>
  <c r="AN30" i="54"/>
  <c r="AM30" i="54"/>
  <c r="AL30" i="54"/>
  <c r="AK30" i="54"/>
  <c r="AJ30" i="54"/>
  <c r="AI30" i="54"/>
  <c r="AH30" i="54"/>
  <c r="AF30" i="54"/>
  <c r="AE30" i="54"/>
  <c r="AD30" i="54"/>
  <c r="AC30" i="54"/>
  <c r="AB30" i="54"/>
  <c r="AA30" i="54"/>
  <c r="Y30" i="54"/>
  <c r="X30" i="54"/>
  <c r="W30" i="54"/>
  <c r="V30" i="54"/>
  <c r="U30" i="54"/>
  <c r="T30" i="54"/>
  <c r="S30" i="54"/>
  <c r="R30" i="54"/>
  <c r="O30" i="54"/>
  <c r="K30" i="54"/>
  <c r="J30" i="54"/>
  <c r="I30" i="54"/>
  <c r="H30" i="54"/>
  <c r="G30" i="54"/>
  <c r="D30" i="54"/>
  <c r="E30" i="54" s="1"/>
  <c r="CR29" i="54"/>
  <c r="CR28" i="54" s="1"/>
  <c r="BV29" i="54"/>
  <c r="CC29" i="54" s="1"/>
  <c r="BN29" i="54"/>
  <c r="BB29" i="54"/>
  <c r="BB28" i="54" s="1"/>
  <c r="AZ29" i="54"/>
  <c r="AZ28" i="54" s="1"/>
  <c r="AY29" i="54"/>
  <c r="AX29" i="54"/>
  <c r="AX28" i="54" s="1"/>
  <c r="AU29" i="54"/>
  <c r="AU28" i="54" s="1"/>
  <c r="AG29" i="54"/>
  <c r="AC29" i="54"/>
  <c r="AW29" i="54" s="1"/>
  <c r="U29" i="54"/>
  <c r="R29" i="54"/>
  <c r="Q29" i="54" s="1"/>
  <c r="Q28" i="54" s="1"/>
  <c r="L29" i="54"/>
  <c r="L28" i="54" s="1"/>
  <c r="J29" i="54"/>
  <c r="DA28" i="54"/>
  <c r="CU28" i="54"/>
  <c r="CK28" i="54"/>
  <c r="CG28" i="54"/>
  <c r="CA28" i="54"/>
  <c r="BZ28" i="54"/>
  <c r="BT28" i="54"/>
  <c r="BS28" i="54"/>
  <c r="BR28" i="54"/>
  <c r="BQ28" i="54"/>
  <c r="BP28" i="54"/>
  <c r="BO28" i="54"/>
  <c r="BI28" i="54"/>
  <c r="BC28" i="54"/>
  <c r="AQ28" i="54"/>
  <c r="AN28" i="54"/>
  <c r="AM28" i="54"/>
  <c r="AL28" i="54"/>
  <c r="AK28" i="54"/>
  <c r="AI28" i="54"/>
  <c r="AH28" i="54"/>
  <c r="AF28" i="54"/>
  <c r="AE28" i="54"/>
  <c r="AD28" i="54"/>
  <c r="AA28" i="54"/>
  <c r="X28" i="54"/>
  <c r="W28" i="54"/>
  <c r="V28" i="54"/>
  <c r="T28" i="54"/>
  <c r="S28" i="54"/>
  <c r="O28" i="54"/>
  <c r="K28" i="54"/>
  <c r="H28" i="54"/>
  <c r="G28" i="54"/>
  <c r="E28" i="54"/>
  <c r="D28" i="54"/>
  <c r="DD26" i="54"/>
  <c r="BV26" i="54"/>
  <c r="BN26" i="54"/>
  <c r="BU26" i="54" s="1"/>
  <c r="BD26" i="54"/>
  <c r="DM26" i="54" s="1"/>
  <c r="AZ26" i="54"/>
  <c r="AY26" i="54"/>
  <c r="BG26" i="54" s="1"/>
  <c r="BG25" i="54" s="1"/>
  <c r="BG24" i="54" s="1"/>
  <c r="AX26" i="54"/>
  <c r="AX25" i="54" s="1"/>
  <c r="AX24" i="54" s="1"/>
  <c r="AW26" i="54"/>
  <c r="AW25" i="54" s="1"/>
  <c r="AW24" i="54" s="1"/>
  <c r="AU26" i="54"/>
  <c r="AR26" i="54"/>
  <c r="AV26" i="54" s="1"/>
  <c r="AP26" i="54"/>
  <c r="AO26" i="54"/>
  <c r="AS26" i="54" s="1"/>
  <c r="AH26" i="54"/>
  <c r="BB26" i="54" s="1"/>
  <c r="BB25" i="54" s="1"/>
  <c r="BB24" i="54" s="1"/>
  <c r="Q26" i="54"/>
  <c r="Q25" i="54" s="1"/>
  <c r="Q24" i="54" s="1"/>
  <c r="N26" i="54"/>
  <c r="M26" i="54" s="1"/>
  <c r="M25" i="54" s="1"/>
  <c r="M24" i="54" s="1"/>
  <c r="L26" i="54"/>
  <c r="L25" i="54" s="1"/>
  <c r="L24" i="54" s="1"/>
  <c r="CU25" i="54"/>
  <c r="CU24" i="54" s="1"/>
  <c r="CG25" i="54"/>
  <c r="CG24" i="54" s="1"/>
  <c r="CA25" i="54"/>
  <c r="CA24" i="54" s="1"/>
  <c r="BZ25" i="54"/>
  <c r="BZ24" i="54" s="1"/>
  <c r="BT25" i="54"/>
  <c r="BT24" i="54" s="1"/>
  <c r="BS25" i="54"/>
  <c r="BS24" i="54" s="1"/>
  <c r="BR25" i="54"/>
  <c r="BR24" i="54" s="1"/>
  <c r="BQ25" i="54"/>
  <c r="BQ24" i="54" s="1"/>
  <c r="BP25" i="54"/>
  <c r="BP24" i="54" s="1"/>
  <c r="BO25" i="54"/>
  <c r="BO24" i="54" s="1"/>
  <c r="BI25" i="54"/>
  <c r="BI24" i="54" s="1"/>
  <c r="BC25" i="54"/>
  <c r="BC24" i="54" s="1"/>
  <c r="AZ25" i="54"/>
  <c r="AZ24" i="54" s="1"/>
  <c r="AQ25" i="54"/>
  <c r="AU25" i="54" s="1"/>
  <c r="AN25" i="54"/>
  <c r="AN24" i="54" s="1"/>
  <c r="AM25" i="54"/>
  <c r="AM24" i="54" s="1"/>
  <c r="AL25" i="54"/>
  <c r="AL24" i="54" s="1"/>
  <c r="AK25" i="54"/>
  <c r="AK24" i="54" s="1"/>
  <c r="AJ25" i="54"/>
  <c r="AJ24" i="54" s="1"/>
  <c r="AI25" i="54"/>
  <c r="AI24" i="54" s="1"/>
  <c r="AF25" i="54"/>
  <c r="AF24" i="54" s="1"/>
  <c r="AE25" i="54"/>
  <c r="AE24" i="54" s="1"/>
  <c r="AD25" i="54"/>
  <c r="AD24" i="54" s="1"/>
  <c r="AC25" i="54"/>
  <c r="AC24" i="54" s="1"/>
  <c r="AB25" i="54"/>
  <c r="AB24" i="54" s="1"/>
  <c r="AA25" i="54"/>
  <c r="AA24" i="54" s="1"/>
  <c r="Z25" i="54"/>
  <c r="Y25" i="54"/>
  <c r="Y24" i="54" s="1"/>
  <c r="X25" i="54"/>
  <c r="X24" i="54" s="1"/>
  <c r="W25" i="54"/>
  <c r="W24" i="54" s="1"/>
  <c r="V25" i="54"/>
  <c r="V24" i="54" s="1"/>
  <c r="U25" i="54"/>
  <c r="U24" i="54" s="1"/>
  <c r="T25" i="54"/>
  <c r="T24" i="54" s="1"/>
  <c r="S25" i="54"/>
  <c r="S24" i="54" s="1"/>
  <c r="R25" i="54"/>
  <c r="R24" i="54" s="1"/>
  <c r="P25" i="54"/>
  <c r="P24" i="54" s="1"/>
  <c r="O25" i="54"/>
  <c r="O24" i="54" s="1"/>
  <c r="K25" i="54"/>
  <c r="K24" i="54" s="1"/>
  <c r="J25" i="54"/>
  <c r="J24" i="54" s="1"/>
  <c r="I25" i="54"/>
  <c r="I24" i="54" s="1"/>
  <c r="H25" i="54"/>
  <c r="H24" i="54" s="1"/>
  <c r="G25" i="54"/>
  <c r="G24" i="54" s="1"/>
  <c r="E25" i="54"/>
  <c r="E24" i="54" s="1"/>
  <c r="D25" i="54"/>
  <c r="D24" i="54" s="1"/>
  <c r="DM23" i="54"/>
  <c r="DD23" i="54"/>
  <c r="BV23" i="54"/>
  <c r="CC23" i="54" s="1"/>
  <c r="CC22" i="54" s="1"/>
  <c r="BN23" i="54"/>
  <c r="BU23" i="54" s="1"/>
  <c r="BG23" i="54"/>
  <c r="BG22" i="54" s="1"/>
  <c r="BG21" i="54" s="1"/>
  <c r="BB23" i="54"/>
  <c r="BB22" i="54" s="1"/>
  <c r="BB21" i="54" s="1"/>
  <c r="BA23" i="54"/>
  <c r="BA22" i="54" s="1"/>
  <c r="BA21" i="54" s="1"/>
  <c r="AZ23" i="54"/>
  <c r="BH23" i="54" s="1"/>
  <c r="BH22" i="54" s="1"/>
  <c r="BH21" i="54" s="1"/>
  <c r="AX23" i="54"/>
  <c r="AW23" i="54"/>
  <c r="AW22" i="54" s="1"/>
  <c r="AW21" i="54" s="1"/>
  <c r="AV23" i="54"/>
  <c r="AV22" i="54" s="1"/>
  <c r="AV21" i="54" s="1"/>
  <c r="AU23" i="54"/>
  <c r="AU22" i="54" s="1"/>
  <c r="AU21" i="54" s="1"/>
  <c r="AP23" i="54"/>
  <c r="AP22" i="54" s="1"/>
  <c r="AP21" i="54" s="1"/>
  <c r="AO23" i="54"/>
  <c r="AS23" i="54" s="1"/>
  <c r="AS22" i="54" s="1"/>
  <c r="AS21" i="54" s="1"/>
  <c r="M23" i="54"/>
  <c r="M22" i="54" s="1"/>
  <c r="M21" i="54" s="1"/>
  <c r="H23" i="54"/>
  <c r="H22" i="54" s="1"/>
  <c r="H21" i="54" s="1"/>
  <c r="CU22" i="54"/>
  <c r="CU21" i="54" s="1"/>
  <c r="CG22" i="54"/>
  <c r="CG21" i="54" s="1"/>
  <c r="CA22" i="54"/>
  <c r="CA21" i="54" s="1"/>
  <c r="BZ22" i="54"/>
  <c r="BZ21" i="54" s="1"/>
  <c r="BT22" i="54"/>
  <c r="BT21" i="54" s="1"/>
  <c r="BS22" i="54"/>
  <c r="BS21" i="54" s="1"/>
  <c r="BR22" i="54"/>
  <c r="BR21" i="54" s="1"/>
  <c r="BQ22" i="54"/>
  <c r="BQ21" i="54" s="1"/>
  <c r="BP22" i="54"/>
  <c r="BP21" i="54" s="1"/>
  <c r="BO22" i="54"/>
  <c r="BO21" i="54" s="1"/>
  <c r="BI22" i="54"/>
  <c r="BI21" i="54" s="1"/>
  <c r="BD22" i="54"/>
  <c r="BD21" i="54" s="1"/>
  <c r="BC22" i="54"/>
  <c r="BC21" i="54" s="1"/>
  <c r="AY22" i="54"/>
  <c r="AY21" i="54" s="1"/>
  <c r="AR22" i="54"/>
  <c r="AR21" i="54" s="1"/>
  <c r="AQ22" i="54"/>
  <c r="AQ21" i="54" s="1"/>
  <c r="AN22" i="54"/>
  <c r="AN21" i="54" s="1"/>
  <c r="AM22" i="54"/>
  <c r="AM21" i="54" s="1"/>
  <c r="AL22" i="54"/>
  <c r="AL21" i="54" s="1"/>
  <c r="AK22" i="54"/>
  <c r="AK21" i="54" s="1"/>
  <c r="AJ22" i="54"/>
  <c r="AI22" i="54"/>
  <c r="AI21" i="54" s="1"/>
  <c r="AH22" i="54"/>
  <c r="AH21" i="54" s="1"/>
  <c r="AG22" i="54"/>
  <c r="AG21" i="54" s="1"/>
  <c r="AF22" i="54"/>
  <c r="AF21" i="54" s="1"/>
  <c r="AE22" i="54"/>
  <c r="AE21" i="54" s="1"/>
  <c r="AD22" i="54"/>
  <c r="AD21" i="54" s="1"/>
  <c r="AC22" i="54"/>
  <c r="AC21" i="54" s="1"/>
  <c r="AB22" i="54"/>
  <c r="AB21" i="54" s="1"/>
  <c r="AA22" i="54"/>
  <c r="AA21" i="54" s="1"/>
  <c r="Z22" i="54"/>
  <c r="Z21" i="54" s="1"/>
  <c r="Y22" i="54"/>
  <c r="Y21" i="54" s="1"/>
  <c r="X22" i="54"/>
  <c r="X21" i="54" s="1"/>
  <c r="W22" i="54"/>
  <c r="W21" i="54" s="1"/>
  <c r="V22" i="54"/>
  <c r="V21" i="54" s="1"/>
  <c r="U22" i="54"/>
  <c r="U21" i="54" s="1"/>
  <c r="T22" i="54"/>
  <c r="T21" i="54" s="1"/>
  <c r="S22" i="54"/>
  <c r="S21" i="54" s="1"/>
  <c r="R22" i="54"/>
  <c r="R21" i="54" s="1"/>
  <c r="Q22" i="54"/>
  <c r="Q21" i="54" s="1"/>
  <c r="P22" i="54"/>
  <c r="P21" i="54" s="1"/>
  <c r="O22" i="54"/>
  <c r="O21" i="54" s="1"/>
  <c r="L22" i="54"/>
  <c r="L21" i="54" s="1"/>
  <c r="K22" i="54"/>
  <c r="K21" i="54" s="1"/>
  <c r="J22" i="54"/>
  <c r="J21" i="54" s="1"/>
  <c r="I22" i="54"/>
  <c r="I21" i="54" s="1"/>
  <c r="G22" i="54"/>
  <c r="G21" i="54" s="1"/>
  <c r="E22" i="54"/>
  <c r="E21" i="54" s="1"/>
  <c r="D22" i="54"/>
  <c r="D21" i="54" s="1"/>
  <c r="DD20" i="54"/>
  <c r="CK20" i="54"/>
  <c r="CR20" i="54" s="1"/>
  <c r="BO20" i="54"/>
  <c r="BN20" i="54" s="1"/>
  <c r="BD20" i="54"/>
  <c r="BB20" i="54"/>
  <c r="BA20" i="54" s="1"/>
  <c r="AZ20" i="54"/>
  <c r="AY20" i="54"/>
  <c r="BG20" i="54" s="1"/>
  <c r="AX20" i="54"/>
  <c r="AW20" i="54"/>
  <c r="AR20" i="54"/>
  <c r="AV20" i="54" s="1"/>
  <c r="AQ20" i="54"/>
  <c r="AU20" i="54" s="1"/>
  <c r="AP20" i="54"/>
  <c r="AO20" i="54"/>
  <c r="AS20" i="54" s="1"/>
  <c r="AG20" i="54"/>
  <c r="Q20" i="54"/>
  <c r="Q18" i="54" s="1"/>
  <c r="M20" i="54"/>
  <c r="M18" i="54" s="1"/>
  <c r="CK19" i="54"/>
  <c r="CR19" i="54" s="1"/>
  <c r="BV19" i="54"/>
  <c r="BN19" i="54"/>
  <c r="BU19" i="54" s="1"/>
  <c r="BD19" i="54"/>
  <c r="BA19" i="54"/>
  <c r="AZ19" i="54"/>
  <c r="AY19" i="54"/>
  <c r="AX19" i="54"/>
  <c r="BF19" i="54" s="1"/>
  <c r="AR19" i="54"/>
  <c r="AV19" i="54" s="1"/>
  <c r="AQ19" i="54"/>
  <c r="AU19" i="54" s="1"/>
  <c r="AG19" i="54"/>
  <c r="AC19" i="54"/>
  <c r="Y19" i="54"/>
  <c r="AO19" i="54" s="1"/>
  <c r="R19" i="54"/>
  <c r="R18" i="54" s="1"/>
  <c r="N19" i="54"/>
  <c r="P19" i="54" s="1"/>
  <c r="P18" i="54" s="1"/>
  <c r="L19" i="54"/>
  <c r="L18" i="54" s="1"/>
  <c r="CU18" i="54"/>
  <c r="CQ18" i="54"/>
  <c r="CP18" i="54"/>
  <c r="CO18" i="54"/>
  <c r="CI18" i="54"/>
  <c r="CG18" i="54"/>
  <c r="CE18" i="54"/>
  <c r="CD18" i="54"/>
  <c r="CA18" i="54"/>
  <c r="BZ18" i="54"/>
  <c r="BX18" i="54"/>
  <c r="BW18" i="54"/>
  <c r="BT18" i="54"/>
  <c r="BS18" i="54"/>
  <c r="BR18" i="54"/>
  <c r="BQ18" i="54"/>
  <c r="BP18" i="54"/>
  <c r="BM18" i="54"/>
  <c r="BL18" i="54"/>
  <c r="BK18" i="54"/>
  <c r="BJ18" i="54"/>
  <c r="BI18" i="54"/>
  <c r="BC18" i="54"/>
  <c r="AN18" i="54"/>
  <c r="AM18" i="54"/>
  <c r="AL18" i="54"/>
  <c r="AK18" i="54"/>
  <c r="AJ18" i="54"/>
  <c r="AI18" i="54"/>
  <c r="AH18" i="54"/>
  <c r="AF18" i="54"/>
  <c r="AE18" i="54"/>
  <c r="AD18" i="54"/>
  <c r="AB18" i="54"/>
  <c r="AA18" i="54"/>
  <c r="X18" i="54"/>
  <c r="W18" i="54"/>
  <c r="V18" i="54"/>
  <c r="U18" i="54"/>
  <c r="T18" i="54"/>
  <c r="S18" i="54"/>
  <c r="O18" i="54"/>
  <c r="K18" i="54"/>
  <c r="J18" i="54"/>
  <c r="I18" i="54"/>
  <c r="H18" i="54"/>
  <c r="G18" i="54"/>
  <c r="E18" i="54"/>
  <c r="D18" i="54"/>
  <c r="CR17" i="54"/>
  <c r="CR16" i="54" s="1"/>
  <c r="BV17" i="54"/>
  <c r="CC17" i="54" s="1"/>
  <c r="BN17" i="54"/>
  <c r="BU17" i="54" s="1"/>
  <c r="BU16" i="54" s="1"/>
  <c r="BD17" i="54"/>
  <c r="BD16" i="54" s="1"/>
  <c r="AZ17" i="54"/>
  <c r="AY17" i="54"/>
  <c r="BG17" i="54" s="1"/>
  <c r="BG16" i="54" s="1"/>
  <c r="AX17" i="54"/>
  <c r="BF17" i="54" s="1"/>
  <c r="BF16" i="54" s="1"/>
  <c r="AW17" i="54"/>
  <c r="BE17" i="54" s="1"/>
  <c r="BE16" i="54" s="1"/>
  <c r="AA17" i="54"/>
  <c r="AQ17" i="54" s="1"/>
  <c r="Y17" i="54"/>
  <c r="X17" i="54"/>
  <c r="AB17" i="54" s="1"/>
  <c r="R17" i="54"/>
  <c r="R16" i="54" s="1"/>
  <c r="N17" i="54"/>
  <c r="L17" i="54"/>
  <c r="L16" i="54" s="1"/>
  <c r="K17" i="54"/>
  <c r="K16" i="54" s="1"/>
  <c r="CU16" i="54"/>
  <c r="CQ16" i="54"/>
  <c r="CP16" i="54"/>
  <c r="CO16" i="54"/>
  <c r="CK16" i="54"/>
  <c r="CI16" i="54"/>
  <c r="CG16" i="54"/>
  <c r="CF16" i="54"/>
  <c r="CF15" i="54" s="1"/>
  <c r="CE16" i="54"/>
  <c r="CD16" i="54"/>
  <c r="CA16" i="54"/>
  <c r="BZ16" i="54"/>
  <c r="BY16" i="54"/>
  <c r="BY15" i="54" s="1"/>
  <c r="BX16" i="54"/>
  <c r="BW16" i="54"/>
  <c r="BW15" i="54" s="1"/>
  <c r="BT16" i="54"/>
  <c r="BS16" i="54"/>
  <c r="BR16" i="54"/>
  <c r="BQ16" i="54"/>
  <c r="BQ15" i="54" s="1"/>
  <c r="BP16" i="54"/>
  <c r="BO16" i="54"/>
  <c r="BM16" i="54"/>
  <c r="BL16" i="54"/>
  <c r="BK16" i="54"/>
  <c r="BJ16" i="54"/>
  <c r="BI16" i="54"/>
  <c r="BC16" i="54"/>
  <c r="BB16" i="54"/>
  <c r="BA16" i="54"/>
  <c r="AN16" i="54"/>
  <c r="AM16" i="54"/>
  <c r="AL16" i="54"/>
  <c r="AK16" i="54"/>
  <c r="AI16" i="54"/>
  <c r="AF16" i="54"/>
  <c r="AE16" i="54"/>
  <c r="AE15" i="54" s="1"/>
  <c r="AD16" i="54"/>
  <c r="AC16" i="54"/>
  <c r="W16" i="54"/>
  <c r="V16" i="54"/>
  <c r="U16" i="54"/>
  <c r="T16" i="54"/>
  <c r="S16" i="54"/>
  <c r="Q16" i="54"/>
  <c r="O16" i="54"/>
  <c r="M16" i="54"/>
  <c r="J16" i="54"/>
  <c r="I16" i="54"/>
  <c r="H16" i="54"/>
  <c r="G16" i="54"/>
  <c r="E16" i="54"/>
  <c r="D16" i="54"/>
  <c r="DF8" i="54"/>
  <c r="A4" i="54"/>
  <c r="AN35" i="54" l="1"/>
  <c r="BZ27" i="54"/>
  <c r="AO22" i="54"/>
  <c r="AO21" i="54" s="1"/>
  <c r="AY53" i="42"/>
  <c r="DI85" i="54"/>
  <c r="AD83" i="54"/>
  <c r="BE62" i="54"/>
  <c r="BX15" i="54"/>
  <c r="Y38" i="54"/>
  <c r="BS15" i="54"/>
  <c r="T35" i="54"/>
  <c r="BK77" i="54"/>
  <c r="S27" i="54"/>
  <c r="X27" i="54"/>
  <c r="AF27" i="54"/>
  <c r="AL27" i="54"/>
  <c r="BJ77" i="54"/>
  <c r="AJ35" i="54"/>
  <c r="BF63" i="54"/>
  <c r="BF80" i="54"/>
  <c r="DL74" i="54"/>
  <c r="D15" i="54"/>
  <c r="BE65" i="54"/>
  <c r="AD35" i="54"/>
  <c r="DA159" i="53"/>
  <c r="DA157" i="53" s="1"/>
  <c r="DA156" i="53" s="1"/>
  <c r="DA140" i="53" s="1"/>
  <c r="CZ159" i="53"/>
  <c r="CZ157" i="53" s="1"/>
  <c r="CZ156" i="53" s="1"/>
  <c r="CZ140" i="53" s="1"/>
  <c r="BE20" i="54"/>
  <c r="BF62" i="54"/>
  <c r="CD77" i="54"/>
  <c r="CJ77" i="54"/>
  <c r="N25" i="54"/>
  <c r="N24" i="54" s="1"/>
  <c r="D27" i="54"/>
  <c r="DL31" i="54"/>
  <c r="X35" i="54"/>
  <c r="AW68" i="54"/>
  <c r="AW67" i="54" s="1"/>
  <c r="I15" i="54"/>
  <c r="H41" i="54"/>
  <c r="H40" i="54" s="1"/>
  <c r="W77" i="54"/>
  <c r="CZ52" i="53"/>
  <c r="DA52" i="53"/>
  <c r="DA53" i="53"/>
  <c r="CZ53" i="53"/>
  <c r="BJ70" i="54"/>
  <c r="BN70" i="54"/>
  <c r="BN66" i="54" s="1"/>
  <c r="BR70" i="54"/>
  <c r="BR66" i="54" s="1"/>
  <c r="BY70" i="54"/>
  <c r="CE70" i="54"/>
  <c r="CE66" i="54" s="1"/>
  <c r="O15" i="54"/>
  <c r="U15" i="54"/>
  <c r="BC15" i="54"/>
  <c r="BL15" i="54"/>
  <c r="CE15" i="54"/>
  <c r="CP15" i="54"/>
  <c r="T15" i="54"/>
  <c r="M15" i="54"/>
  <c r="O27" i="54"/>
  <c r="T27" i="54"/>
  <c r="AH27" i="54"/>
  <c r="E35" i="54"/>
  <c r="J35" i="54"/>
  <c r="AQ35" i="54"/>
  <c r="BB48" i="54"/>
  <c r="BB47" i="54" s="1"/>
  <c r="AT70" i="54"/>
  <c r="Y77" i="54"/>
  <c r="Q77" i="54"/>
  <c r="AO77" i="54"/>
  <c r="AA27" i="54"/>
  <c r="AR38" i="54"/>
  <c r="CO70" i="54"/>
  <c r="AB84" i="54"/>
  <c r="AR84" i="54" s="1"/>
  <c r="G15" i="54"/>
  <c r="AZ22" i="54"/>
  <c r="AZ21" i="54" s="1"/>
  <c r="N30" i="54"/>
  <c r="BC35" i="54"/>
  <c r="AR41" i="54"/>
  <c r="AR40" i="54" s="1"/>
  <c r="BF65" i="54"/>
  <c r="CO66" i="54"/>
  <c r="V70" i="54"/>
  <c r="V66" i="54" s="1"/>
  <c r="K77" i="54"/>
  <c r="BP27" i="54"/>
  <c r="BT27" i="54"/>
  <c r="AG30" i="54"/>
  <c r="AY36" i="54"/>
  <c r="AO38" i="54"/>
  <c r="AP63" i="54"/>
  <c r="AT63" i="54" s="1"/>
  <c r="BO77" i="54"/>
  <c r="BS77" i="54"/>
  <c r="BX82" i="54"/>
  <c r="BA82" i="54"/>
  <c r="BA39" i="54"/>
  <c r="BA38" i="54" s="1"/>
  <c r="BB38" i="54"/>
  <c r="BB35" i="54" s="1"/>
  <c r="AP61" i="54"/>
  <c r="AT61" i="54" s="1"/>
  <c r="AT60" i="54" s="1"/>
  <c r="AT59" i="54" s="1"/>
  <c r="Z60" i="54"/>
  <c r="Z59" i="54" s="1"/>
  <c r="DD59" i="54" s="1"/>
  <c r="P70" i="54"/>
  <c r="P66" i="54" s="1"/>
  <c r="T70" i="54"/>
  <c r="T66" i="54" s="1"/>
  <c r="BU73" i="54"/>
  <c r="CB73" i="54" s="1"/>
  <c r="AF83" i="54"/>
  <c r="AF82" i="54" s="1"/>
  <c r="AV84" i="54"/>
  <c r="AV83" i="54" s="1"/>
  <c r="AV82" i="54" s="1"/>
  <c r="CC26" i="54"/>
  <c r="CH26" i="54" s="1"/>
  <c r="CI26" i="54" s="1"/>
  <c r="BV25" i="54"/>
  <c r="BV24" i="54" s="1"/>
  <c r="P37" i="54"/>
  <c r="N37" i="54" s="1"/>
  <c r="M37" i="54" s="1"/>
  <c r="M36" i="54" s="1"/>
  <c r="M35" i="54" s="1"/>
  <c r="L36" i="54"/>
  <c r="L35" i="54" s="1"/>
  <c r="AI15" i="54"/>
  <c r="CA15" i="54"/>
  <c r="Z17" i="54"/>
  <c r="AP17" i="54" s="1"/>
  <c r="Y16" i="54"/>
  <c r="AW19" i="54"/>
  <c r="BE19" i="54" s="1"/>
  <c r="AC18" i="54"/>
  <c r="AC15" i="54" s="1"/>
  <c r="AB29" i="54"/>
  <c r="AR29" i="54" s="1"/>
  <c r="AV29" i="54" s="1"/>
  <c r="AV28" i="54" s="1"/>
  <c r="U28" i="54"/>
  <c r="U27" i="54" s="1"/>
  <c r="BA32" i="54"/>
  <c r="BE32" i="54" s="1"/>
  <c r="BB30" i="54"/>
  <c r="BB27" i="54" s="1"/>
  <c r="AG36" i="54"/>
  <c r="AG35" i="54" s="1"/>
  <c r="BI35" i="54"/>
  <c r="Q35" i="54"/>
  <c r="AW45" i="54"/>
  <c r="AW44" i="54" s="1"/>
  <c r="BA46" i="54"/>
  <c r="BA45" i="54" s="1"/>
  <c r="BA44" i="54" s="1"/>
  <c r="BB45" i="54"/>
  <c r="BB44" i="54" s="1"/>
  <c r="AW16" i="54"/>
  <c r="P17" i="54"/>
  <c r="P16" i="54" s="1"/>
  <c r="P15" i="54" s="1"/>
  <c r="N16" i="54"/>
  <c r="L30" i="54"/>
  <c r="L27" i="54" s="1"/>
  <c r="AH35" i="54"/>
  <c r="BU49" i="54"/>
  <c r="CB49" i="54" s="1"/>
  <c r="CB48" i="54" s="1"/>
  <c r="CB47" i="54" s="1"/>
  <c r="BN48" i="54"/>
  <c r="BN47" i="54" s="1"/>
  <c r="M77" i="54"/>
  <c r="BF79" i="54"/>
  <c r="BF78" i="54" s="1"/>
  <c r="Z83" i="54"/>
  <c r="Z82" i="54" s="1"/>
  <c r="DF82" i="54" s="1"/>
  <c r="H35" i="54"/>
  <c r="Z35" i="54"/>
  <c r="CG35" i="54"/>
  <c r="BM70" i="54"/>
  <c r="BM66" i="54" s="1"/>
  <c r="BX70" i="54"/>
  <c r="BX66" i="54" s="1"/>
  <c r="BX14" i="54" s="1"/>
  <c r="CD70" i="54"/>
  <c r="CD66" i="54" s="1"/>
  <c r="AD70" i="54"/>
  <c r="AD66" i="54" s="1"/>
  <c r="AM77" i="54"/>
  <c r="BW77" i="54"/>
  <c r="CA77" i="54"/>
  <c r="V82" i="54"/>
  <c r="BV82" i="54"/>
  <c r="H15" i="54"/>
  <c r="AF15" i="54"/>
  <c r="AM15" i="54"/>
  <c r="BK15" i="54"/>
  <c r="CO15" i="54"/>
  <c r="K15" i="54"/>
  <c r="CQ15" i="54"/>
  <c r="AU18" i="54"/>
  <c r="BH19" i="54"/>
  <c r="AG18" i="54"/>
  <c r="O35" i="54"/>
  <c r="V35" i="54"/>
  <c r="BP35" i="54"/>
  <c r="BF49" i="54"/>
  <c r="BF48" i="54" s="1"/>
  <c r="BF47" i="54" s="1"/>
  <c r="X70" i="54"/>
  <c r="X66" i="54" s="1"/>
  <c r="AF70" i="54"/>
  <c r="AF66" i="54" s="1"/>
  <c r="BB70" i="54"/>
  <c r="BB66" i="54" s="1"/>
  <c r="AS70" i="54"/>
  <c r="AS66" i="54" s="1"/>
  <c r="BH71" i="54"/>
  <c r="BH70" i="54" s="1"/>
  <c r="G77" i="54"/>
  <c r="AE77" i="54"/>
  <c r="BR77" i="54"/>
  <c r="BV77" i="54"/>
  <c r="AD82" i="54"/>
  <c r="AL82" i="54"/>
  <c r="CD82" i="54"/>
  <c r="CD76" i="54" s="1"/>
  <c r="CH82" i="54"/>
  <c r="R82" i="54"/>
  <c r="CG71" i="54"/>
  <c r="CG70" i="54" s="1"/>
  <c r="CG66" i="54" s="1"/>
  <c r="CP70" i="54"/>
  <c r="CP66" i="54" s="1"/>
  <c r="BI15" i="54"/>
  <c r="BM15" i="54"/>
  <c r="CG15" i="54"/>
  <c r="BP15" i="54"/>
  <c r="BT15" i="54"/>
  <c r="CI15" i="54"/>
  <c r="AV18" i="54"/>
  <c r="BN22" i="54"/>
  <c r="BN21" i="54" s="1"/>
  <c r="AZ27" i="54"/>
  <c r="AU35" i="54"/>
  <c r="R70" i="54"/>
  <c r="R66" i="54" s="1"/>
  <c r="BQ77" i="54"/>
  <c r="AS84" i="54"/>
  <c r="AS83" i="54" s="1"/>
  <c r="AS82" i="54" s="1"/>
  <c r="DD61" i="54"/>
  <c r="X16" i="54"/>
  <c r="X15" i="54" s="1"/>
  <c r="BN16" i="54"/>
  <c r="AN15" i="54"/>
  <c r="V27" i="54"/>
  <c r="G35" i="54"/>
  <c r="K35" i="54"/>
  <c r="BR35" i="54"/>
  <c r="CA35" i="54"/>
  <c r="D35" i="54"/>
  <c r="I35" i="54"/>
  <c r="U35" i="54"/>
  <c r="BE49" i="54"/>
  <c r="BE48" i="54" s="1"/>
  <c r="BE47" i="54" s="1"/>
  <c r="BO70" i="54"/>
  <c r="BO66" i="54" s="1"/>
  <c r="BS70" i="54"/>
  <c r="BS66" i="54" s="1"/>
  <c r="T77" i="54"/>
  <c r="X77" i="54"/>
  <c r="AF77" i="54"/>
  <c r="AK77" i="54"/>
  <c r="AX77" i="54"/>
  <c r="CP77" i="54"/>
  <c r="L77" i="54"/>
  <c r="AW77" i="54"/>
  <c r="J82" i="54"/>
  <c r="BJ82" i="54"/>
  <c r="BR82" i="54"/>
  <c r="BR76" i="54" s="1"/>
  <c r="BY82" i="54"/>
  <c r="DA88" i="54"/>
  <c r="BE63" i="54"/>
  <c r="BS27" i="54"/>
  <c r="CG27" i="54"/>
  <c r="Y29" i="54"/>
  <c r="AO29" i="54" s="1"/>
  <c r="AE35" i="54"/>
  <c r="AI35" i="54"/>
  <c r="AM35" i="54"/>
  <c r="AV35" i="54"/>
  <c r="BG35" i="54"/>
  <c r="BZ35" i="54"/>
  <c r="BZ66" i="54"/>
  <c r="AK70" i="54"/>
  <c r="AK66" i="54" s="1"/>
  <c r="U77" i="54"/>
  <c r="AC77" i="54"/>
  <c r="BP77" i="54"/>
  <c r="BT77" i="54"/>
  <c r="BB77" i="54"/>
  <c r="U82" i="54"/>
  <c r="BB82" i="54"/>
  <c r="AP84" i="54"/>
  <c r="AP83" i="54" s="1"/>
  <c r="AP82" i="54" s="1"/>
  <c r="G82" i="54"/>
  <c r="AA82" i="54"/>
  <c r="AQ18" i="54"/>
  <c r="CR18" i="54"/>
  <c r="CR15" i="54" s="1"/>
  <c r="BA18" i="54"/>
  <c r="BA15" i="54" s="1"/>
  <c r="AO25" i="54"/>
  <c r="AS25" i="54" s="1"/>
  <c r="AC28" i="54"/>
  <c r="AC27" i="54" s="1"/>
  <c r="AM27" i="54"/>
  <c r="BQ27" i="54"/>
  <c r="DD32" i="54"/>
  <c r="Z30" i="54"/>
  <c r="CU35" i="54"/>
  <c r="BH39" i="54"/>
  <c r="BH38" i="54" s="1"/>
  <c r="AW48" i="54"/>
  <c r="AW47" i="54" s="1"/>
  <c r="CC53" i="54"/>
  <c r="CH53" i="54" s="1"/>
  <c r="BG61" i="54"/>
  <c r="BG60" i="54" s="1"/>
  <c r="BG59" i="54" s="1"/>
  <c r="AY60" i="54"/>
  <c r="AY59" i="54" s="1"/>
  <c r="CB69" i="54"/>
  <c r="CB68" i="54" s="1"/>
  <c r="CB67" i="54" s="1"/>
  <c r="BU68" i="54"/>
  <c r="BU67" i="54" s="1"/>
  <c r="BA79" i="54"/>
  <c r="BA78" i="54" s="1"/>
  <c r="BA77" i="54" s="1"/>
  <c r="AG78" i="54"/>
  <c r="AG77" i="54" s="1"/>
  <c r="AV79" i="54"/>
  <c r="AV78" i="54" s="1"/>
  <c r="AV77" i="54" s="1"/>
  <c r="AR78" i="54"/>
  <c r="DJ78" i="54" s="1"/>
  <c r="BD77" i="54"/>
  <c r="AQ82" i="54"/>
  <c r="R15" i="54"/>
  <c r="AO17" i="54"/>
  <c r="AS17" i="54" s="1"/>
  <c r="AS16" i="54" s="1"/>
  <c r="BH17" i="54"/>
  <c r="BH16" i="54" s="1"/>
  <c r="CB17" i="54"/>
  <c r="CM17" i="54" s="1"/>
  <c r="CL17" i="54" s="1"/>
  <c r="DN17" i="54" s="1"/>
  <c r="AY18" i="54"/>
  <c r="BH20" i="54"/>
  <c r="AH25" i="54"/>
  <c r="AH24" i="54" s="1"/>
  <c r="BD25" i="54"/>
  <c r="BD24" i="54" s="1"/>
  <c r="DM24" i="54" s="1"/>
  <c r="AG26" i="54"/>
  <c r="BA26" i="54" s="1"/>
  <c r="AK27" i="54"/>
  <c r="AC35" i="54"/>
  <c r="AK35" i="54"/>
  <c r="BT35" i="54"/>
  <c r="Z49" i="54"/>
  <c r="DD49" i="54" s="1"/>
  <c r="Y48" i="54"/>
  <c r="Y47" i="54" s="1"/>
  <c r="BO55" i="54"/>
  <c r="BV55" i="54" s="1"/>
  <c r="BI54" i="54"/>
  <c r="BI53" i="54" s="1"/>
  <c r="BD70" i="54"/>
  <c r="BD66" i="54" s="1"/>
  <c r="DA73" i="54"/>
  <c r="AO71" i="54"/>
  <c r="I77" i="54"/>
  <c r="S82" i="54"/>
  <c r="W82" i="54"/>
  <c r="AX16" i="54"/>
  <c r="CH22" i="54"/>
  <c r="AE27" i="54"/>
  <c r="K27" i="54"/>
  <c r="AR49" i="54"/>
  <c r="AV49" i="54" s="1"/>
  <c r="AV48" i="54" s="1"/>
  <c r="AV47" i="54" s="1"/>
  <c r="AB48" i="54"/>
  <c r="AB47" i="54" s="1"/>
  <c r="BA61" i="54"/>
  <c r="BA60" i="54" s="1"/>
  <c r="BA59" i="54" s="1"/>
  <c r="BB60" i="54"/>
  <c r="BB59" i="54" s="1"/>
  <c r="DM68" i="54"/>
  <c r="AJ67" i="54"/>
  <c r="DM67" i="54" s="1"/>
  <c r="D82" i="54"/>
  <c r="K82" i="54"/>
  <c r="AI82" i="54"/>
  <c r="BS82" i="54"/>
  <c r="BS76" i="54" s="1"/>
  <c r="BG46" i="54"/>
  <c r="BG45" i="54" s="1"/>
  <c r="BG44" i="54" s="1"/>
  <c r="AY45" i="54"/>
  <c r="AY44" i="54" s="1"/>
  <c r="AR71" i="54"/>
  <c r="AR70" i="54" s="1"/>
  <c r="DD73" i="54"/>
  <c r="AY78" i="54"/>
  <c r="AY77" i="54" s="1"/>
  <c r="BG79" i="54"/>
  <c r="BG78" i="54" s="1"/>
  <c r="BG77" i="54" s="1"/>
  <c r="S35" i="54"/>
  <c r="W35" i="54"/>
  <c r="AA35" i="54"/>
  <c r="BO35" i="54"/>
  <c r="BG58" i="54"/>
  <c r="K70" i="54"/>
  <c r="K66" i="54" s="1"/>
  <c r="W70" i="54"/>
  <c r="W66" i="54" s="1"/>
  <c r="AA70" i="54"/>
  <c r="AA66" i="54" s="1"/>
  <c r="AE70" i="54"/>
  <c r="AE66" i="54" s="1"/>
  <c r="AI70" i="54"/>
  <c r="AI66" i="54" s="1"/>
  <c r="AM70" i="54"/>
  <c r="AM66" i="54" s="1"/>
  <c r="AX70" i="54"/>
  <c r="BF71" i="54"/>
  <c r="BF70" i="54" s="1"/>
  <c r="BG71" i="54"/>
  <c r="BG70" i="54" s="1"/>
  <c r="DM74" i="54"/>
  <c r="P77" i="54"/>
  <c r="AP78" i="54"/>
  <c r="AP77" i="54" s="1"/>
  <c r="AP76" i="54" s="1"/>
  <c r="CE77" i="54"/>
  <c r="CI77" i="54"/>
  <c r="AU79" i="54"/>
  <c r="AU78" i="54" s="1"/>
  <c r="AU77" i="54" s="1"/>
  <c r="S77" i="54"/>
  <c r="AA77" i="54"/>
  <c r="AI77" i="54"/>
  <c r="AQ77" i="54"/>
  <c r="O82" i="54"/>
  <c r="O76" i="54" s="1"/>
  <c r="AE82" i="54"/>
  <c r="AY82" i="54"/>
  <c r="CM82" i="54"/>
  <c r="CQ82" i="54"/>
  <c r="Q84" i="54"/>
  <c r="Q83" i="54" s="1"/>
  <c r="Q82" i="54" s="1"/>
  <c r="AN82" i="54"/>
  <c r="BL82" i="54"/>
  <c r="BL76" i="54" s="1"/>
  <c r="CB82" i="54"/>
  <c r="CF82" i="54"/>
  <c r="CF76" i="54" s="1"/>
  <c r="CJ82" i="54"/>
  <c r="CO82" i="54"/>
  <c r="CP89" i="54"/>
  <c r="CP88" i="54" s="1"/>
  <c r="CQ77" i="54"/>
  <c r="CO77" i="54"/>
  <c r="CE82" i="54"/>
  <c r="CI82" i="54"/>
  <c r="DS82" i="54" s="1"/>
  <c r="W27" i="54"/>
  <c r="AD27" i="54"/>
  <c r="AI27" i="54"/>
  <c r="CA27" i="54"/>
  <c r="Y36" i="54"/>
  <c r="Y35" i="54" s="1"/>
  <c r="AL35" i="54"/>
  <c r="AW38" i="54"/>
  <c r="AW35" i="54" s="1"/>
  <c r="DM45" i="54"/>
  <c r="BF46" i="54"/>
  <c r="BF45" i="54" s="1"/>
  <c r="BF44" i="54" s="1"/>
  <c r="BH62" i="54"/>
  <c r="O70" i="54"/>
  <c r="O66" i="54" s="1"/>
  <c r="S70" i="54"/>
  <c r="S66" i="54" s="1"/>
  <c r="Z70" i="54"/>
  <c r="Z66" i="54" s="1"/>
  <c r="AH70" i="54"/>
  <c r="AH66" i="54" s="1"/>
  <c r="AL70" i="54"/>
  <c r="AL66" i="54" s="1"/>
  <c r="BX77" i="54"/>
  <c r="BX76" i="54" s="1"/>
  <c r="AK82" i="54"/>
  <c r="AK76" i="54" s="1"/>
  <c r="AO82" i="54"/>
  <c r="AU82" i="54"/>
  <c r="CL88" i="54"/>
  <c r="CK90" i="54"/>
  <c r="S15" i="54"/>
  <c r="W15" i="54"/>
  <c r="AK15" i="54"/>
  <c r="AZ16" i="54"/>
  <c r="CU15" i="54"/>
  <c r="N23" i="54"/>
  <c r="N22" i="54" s="1"/>
  <c r="N21" i="54" s="1"/>
  <c r="AT23" i="54"/>
  <c r="AT22" i="54" s="1"/>
  <c r="AT21" i="54" s="1"/>
  <c r="BF23" i="54"/>
  <c r="BF22" i="54" s="1"/>
  <c r="DL22" i="54" s="1"/>
  <c r="G27" i="54"/>
  <c r="BC27" i="54"/>
  <c r="BA29" i="54"/>
  <c r="BA28" i="54" s="1"/>
  <c r="AG28" i="54"/>
  <c r="CC49" i="54"/>
  <c r="BV48" i="54"/>
  <c r="BV47" i="54" s="1"/>
  <c r="E60" i="54"/>
  <c r="E59" i="54" s="1"/>
  <c r="D59" i="54"/>
  <c r="BE73" i="54"/>
  <c r="BA71" i="54"/>
  <c r="BA70" i="54" s="1"/>
  <c r="BA66" i="54" s="1"/>
  <c r="BI77" i="54"/>
  <c r="DD21" i="54"/>
  <c r="BV22" i="54"/>
  <c r="BV21" i="54" s="1"/>
  <c r="AP35" i="54"/>
  <c r="CL81" i="54"/>
  <c r="CM80" i="54"/>
  <c r="BG19" i="54"/>
  <c r="BG18" i="54" s="1"/>
  <c r="BG15" i="54" s="1"/>
  <c r="DD22" i="54"/>
  <c r="I29" i="54"/>
  <c r="I28" i="54" s="1"/>
  <c r="I27" i="54" s="1"/>
  <c r="J28" i="54"/>
  <c r="J27" i="54" s="1"/>
  <c r="BU29" i="54"/>
  <c r="CB29" i="54" s="1"/>
  <c r="CB28" i="54" s="1"/>
  <c r="BN28" i="54"/>
  <c r="AO30" i="54"/>
  <c r="BF43" i="54"/>
  <c r="BF41" i="54" s="1"/>
  <c r="BF40" i="54" s="1"/>
  <c r="DL40" i="54" s="1"/>
  <c r="AX41" i="54"/>
  <c r="AX40" i="54" s="1"/>
  <c r="DD45" i="54"/>
  <c r="Z44" i="54"/>
  <c r="DD44" i="54" s="1"/>
  <c r="BH46" i="54"/>
  <c r="BH45" i="54" s="1"/>
  <c r="BH44" i="54" s="1"/>
  <c r="AZ45" i="54"/>
  <c r="AZ44" i="54" s="1"/>
  <c r="BG49" i="54"/>
  <c r="BG48" i="54" s="1"/>
  <c r="BG47" i="54" s="1"/>
  <c r="AY48" i="54"/>
  <c r="AY47" i="54" s="1"/>
  <c r="BB55" i="54"/>
  <c r="BA55" i="54" s="1"/>
  <c r="BA54" i="54"/>
  <c r="BB53" i="54"/>
  <c r="BH79" i="54"/>
  <c r="BH78" i="54" s="1"/>
  <c r="BH77" i="54" s="1"/>
  <c r="AZ78" i="54"/>
  <c r="AZ77" i="54" s="1"/>
  <c r="E80" i="54"/>
  <c r="D77" i="54"/>
  <c r="D76" i="54" s="1"/>
  <c r="Q15" i="54"/>
  <c r="AY16" i="54"/>
  <c r="AY15" i="54" s="1"/>
  <c r="N18" i="54"/>
  <c r="BB18" i="54"/>
  <c r="BB15" i="54" s="1"/>
  <c r="CD15" i="54"/>
  <c r="CK18" i="54"/>
  <c r="CK15" i="54" s="1"/>
  <c r="BE23" i="54"/>
  <c r="BE22" i="54" s="1"/>
  <c r="BE21" i="54" s="1"/>
  <c r="BN25" i="54"/>
  <c r="BN24" i="54" s="1"/>
  <c r="BG29" i="54"/>
  <c r="BG28" i="54" s="1"/>
  <c r="AY28" i="54"/>
  <c r="BF37" i="54"/>
  <c r="BF36" i="54" s="1"/>
  <c r="DL36" i="54" s="1"/>
  <c r="AX36" i="54"/>
  <c r="DM37" i="54"/>
  <c r="BD36" i="54"/>
  <c r="DM36" i="54" s="1"/>
  <c r="AT54" i="54"/>
  <c r="AT53" i="54" s="1"/>
  <c r="AP53" i="54"/>
  <c r="BF54" i="54"/>
  <c r="BF53" i="54" s="1"/>
  <c r="Q70" i="54"/>
  <c r="Q66" i="54" s="1"/>
  <c r="CL84" i="54"/>
  <c r="DN84" i="54" s="1"/>
  <c r="CR83" i="54"/>
  <c r="BR27" i="54"/>
  <c r="E27" i="54"/>
  <c r="AN27" i="54"/>
  <c r="AF35" i="54"/>
  <c r="AJ49" i="54"/>
  <c r="CY49" i="54" s="1"/>
  <c r="AO54" i="54"/>
  <c r="BF58" i="54"/>
  <c r="CD62" i="54"/>
  <c r="CO62" i="54" s="1"/>
  <c r="CO60" i="54" s="1"/>
  <c r="CO59" i="54" s="1"/>
  <c r="BW60" i="54"/>
  <c r="BW59" i="54" s="1"/>
  <c r="AP65" i="54"/>
  <c r="AT65" i="54" s="1"/>
  <c r="DD65" i="54"/>
  <c r="BY66" i="54"/>
  <c r="BY14" i="54" s="1"/>
  <c r="BF69" i="54"/>
  <c r="BF68" i="54" s="1"/>
  <c r="BF67" i="54" s="1"/>
  <c r="AX68" i="54"/>
  <c r="AX67" i="54" s="1"/>
  <c r="CC69" i="54"/>
  <c r="CH69" i="54" s="1"/>
  <c r="CI69" i="54" s="1"/>
  <c r="BV68" i="54"/>
  <c r="BV67" i="54" s="1"/>
  <c r="CQ66" i="54"/>
  <c r="CU70" i="54"/>
  <c r="CU66" i="54" s="1"/>
  <c r="CC73" i="54"/>
  <c r="CH73" i="54" s="1"/>
  <c r="CI73" i="54" s="1"/>
  <c r="CK73" i="54" s="1"/>
  <c r="CR73" i="54" s="1"/>
  <c r="AW70" i="54"/>
  <c r="CF70" i="54"/>
  <c r="CF66" i="54" s="1"/>
  <c r="CF14" i="54" s="1"/>
  <c r="W76" i="54"/>
  <c r="H82" i="54"/>
  <c r="H76" i="54" s="1"/>
  <c r="CN82" i="54"/>
  <c r="DM90" i="54"/>
  <c r="DD90" i="54"/>
  <c r="H27" i="54"/>
  <c r="AQ27" i="54"/>
  <c r="BI27" i="54"/>
  <c r="AU41" i="54"/>
  <c r="AU40" i="54" s="1"/>
  <c r="AV41" i="54"/>
  <c r="AV40" i="54" s="1"/>
  <c r="AR45" i="54"/>
  <c r="AR44" i="54" s="1"/>
  <c r="AX45" i="54"/>
  <c r="AX44" i="54" s="1"/>
  <c r="AZ53" i="54"/>
  <c r="BH58" i="54"/>
  <c r="G70" i="54"/>
  <c r="G66" i="54" s="1"/>
  <c r="AT77" i="54"/>
  <c r="BU79" i="54"/>
  <c r="BU78" i="54" s="1"/>
  <c r="BU77" i="54" s="1"/>
  <c r="BN78" i="54"/>
  <c r="BN77" i="54" s="1"/>
  <c r="DA84" i="54"/>
  <c r="CU27" i="54"/>
  <c r="Q27" i="54"/>
  <c r="AS30" i="54"/>
  <c r="AW30" i="54"/>
  <c r="AU30" i="54"/>
  <c r="AU27" i="54" s="1"/>
  <c r="BH32" i="54"/>
  <c r="BE58" i="54"/>
  <c r="AO60" i="54"/>
  <c r="AO59" i="54" s="1"/>
  <c r="AS61" i="54"/>
  <c r="AS60" i="54" s="1"/>
  <c r="AS59" i="54" s="1"/>
  <c r="BF61" i="54"/>
  <c r="BF60" i="54" s="1"/>
  <c r="BF59" i="54" s="1"/>
  <c r="AX60" i="54"/>
  <c r="AX59" i="54" s="1"/>
  <c r="K76" i="54"/>
  <c r="BM77" i="54"/>
  <c r="T82" i="54"/>
  <c r="X82" i="54"/>
  <c r="BD82" i="54"/>
  <c r="BD76" i="54" s="1"/>
  <c r="BP82" i="54"/>
  <c r="L82" i="54"/>
  <c r="U70" i="54"/>
  <c r="BE71" i="54"/>
  <c r="BE70" i="54" s="1"/>
  <c r="BE66" i="54" s="1"/>
  <c r="BW70" i="54"/>
  <c r="BW66" i="54" s="1"/>
  <c r="CC77" i="54"/>
  <c r="CG77" i="54"/>
  <c r="DP77" i="54" s="1"/>
  <c r="CN77" i="54"/>
  <c r="CU77" i="54"/>
  <c r="DI80" i="54"/>
  <c r="BZ77" i="54"/>
  <c r="CH77" i="54"/>
  <c r="AM82" i="54"/>
  <c r="AC82" i="54"/>
  <c r="H20" i="53"/>
  <c r="BK66" i="54"/>
  <c r="J70" i="54"/>
  <c r="J66" i="54" s="1"/>
  <c r="L70" i="54"/>
  <c r="L66" i="54" s="1"/>
  <c r="AB70" i="54"/>
  <c r="AB66" i="54" s="1"/>
  <c r="AN70" i="54"/>
  <c r="AV70" i="54"/>
  <c r="BI70" i="54"/>
  <c r="BI66" i="54" s="1"/>
  <c r="CC75" i="54"/>
  <c r="CH75" i="54" s="1"/>
  <c r="CI75" i="54" s="1"/>
  <c r="J77" i="54"/>
  <c r="N77" i="54"/>
  <c r="BC77" i="54"/>
  <c r="BY77" i="54"/>
  <c r="BC82" i="54"/>
  <c r="BM82" i="54"/>
  <c r="CC82" i="54"/>
  <c r="CG82" i="54"/>
  <c r="DP82" i="54" s="1"/>
  <c r="CK82" i="54"/>
  <c r="I82" i="54"/>
  <c r="BU32" i="54"/>
  <c r="CB32" i="54" s="1"/>
  <c r="BN30" i="54"/>
  <c r="DM22" i="54"/>
  <c r="AJ21" i="54"/>
  <c r="DM21" i="54" s="1"/>
  <c r="DM31" i="54"/>
  <c r="BD30" i="54"/>
  <c r="Y18" i="54"/>
  <c r="Y15" i="54" s="1"/>
  <c r="AD15" i="54"/>
  <c r="AL15" i="54"/>
  <c r="BR15" i="54"/>
  <c r="L15" i="54"/>
  <c r="AX22" i="54"/>
  <c r="AX21" i="54" s="1"/>
  <c r="AY25" i="54"/>
  <c r="AY24" i="54" s="1"/>
  <c r="BE29" i="54"/>
  <c r="BE28" i="54" s="1"/>
  <c r="AW28" i="54"/>
  <c r="BF29" i="54"/>
  <c r="BF28" i="54" s="1"/>
  <c r="BO30" i="54"/>
  <c r="BO27" i="54" s="1"/>
  <c r="AV31" i="54"/>
  <c r="AV30" i="54" s="1"/>
  <c r="AR30" i="54"/>
  <c r="BG31" i="54"/>
  <c r="BG30" i="54" s="1"/>
  <c r="AY30" i="54"/>
  <c r="BE31" i="54"/>
  <c r="BV32" i="54"/>
  <c r="CK39" i="54"/>
  <c r="DD40" i="54"/>
  <c r="AR48" i="54"/>
  <c r="AR47" i="54" s="1"/>
  <c r="E15" i="54"/>
  <c r="J15" i="54"/>
  <c r="BJ15" i="54"/>
  <c r="BO18" i="54"/>
  <c r="BO15" i="54" s="1"/>
  <c r="BZ15" i="54"/>
  <c r="CC19" i="54"/>
  <c r="CH19" i="54" s="1"/>
  <c r="BV20" i="54"/>
  <c r="CC20" i="54" s="1"/>
  <c r="CH20" i="54" s="1"/>
  <c r="DD25" i="54"/>
  <c r="AR25" i="54"/>
  <c r="AP25" i="54"/>
  <c r="AT25" i="54" s="1"/>
  <c r="BF26" i="54"/>
  <c r="BF25" i="54" s="1"/>
  <c r="BF24" i="54" s="1"/>
  <c r="BV28" i="54"/>
  <c r="DD36" i="54"/>
  <c r="R36" i="54"/>
  <c r="R35" i="54" s="1"/>
  <c r="AR36" i="54"/>
  <c r="BN36" i="54"/>
  <c r="BN35" i="54" s="1"/>
  <c r="CY37" i="54"/>
  <c r="AB36" i="54"/>
  <c r="AB35" i="54" s="1"/>
  <c r="BH37" i="54"/>
  <c r="BH36" i="54" s="1"/>
  <c r="AZ36" i="54"/>
  <c r="AZ35" i="54" s="1"/>
  <c r="CC37" i="54"/>
  <c r="BV36" i="54"/>
  <c r="AY38" i="54"/>
  <c r="BD38" i="54"/>
  <c r="DM38" i="54" s="1"/>
  <c r="CI38" i="54"/>
  <c r="BV39" i="54"/>
  <c r="BS38" i="54"/>
  <c r="BS35" i="54" s="1"/>
  <c r="AZ41" i="54"/>
  <c r="AZ40" i="54" s="1"/>
  <c r="AJ44" i="54"/>
  <c r="DM44" i="54" s="1"/>
  <c r="AS46" i="54"/>
  <c r="AS45" i="54" s="1"/>
  <c r="AS44" i="54" s="1"/>
  <c r="AO45" i="54"/>
  <c r="AO44" i="54" s="1"/>
  <c r="CC46" i="54"/>
  <c r="CH46" i="54" s="1"/>
  <c r="CI46" i="54" s="1"/>
  <c r="CN46" i="54" s="1"/>
  <c r="BV45" i="54"/>
  <c r="BV44" i="54" s="1"/>
  <c r="BF20" i="54"/>
  <c r="BF18" i="54" s="1"/>
  <c r="BF15" i="54" s="1"/>
  <c r="AX18" i="54"/>
  <c r="BF39" i="54"/>
  <c r="BF38" i="54" s="1"/>
  <c r="DL38" i="54" s="1"/>
  <c r="AX38" i="54"/>
  <c r="DM41" i="54"/>
  <c r="AJ40" i="54"/>
  <c r="DM40" i="54" s="1"/>
  <c r="AA16" i="54"/>
  <c r="AA15" i="54" s="1"/>
  <c r="R28" i="54"/>
  <c r="R27" i="54" s="1"/>
  <c r="AX30" i="54"/>
  <c r="AX27" i="54" s="1"/>
  <c r="AS43" i="54"/>
  <c r="AS41" i="54" s="1"/>
  <c r="AS40" i="54" s="1"/>
  <c r="AO41" i="54"/>
  <c r="AO40" i="54" s="1"/>
  <c r="BE43" i="54"/>
  <c r="BE41" i="54" s="1"/>
  <c r="BE40" i="54" s="1"/>
  <c r="AW41" i="54"/>
  <c r="AW40" i="54" s="1"/>
  <c r="N48" i="54"/>
  <c r="N47" i="54" s="1"/>
  <c r="AS49" i="54"/>
  <c r="AS48" i="54" s="1"/>
  <c r="AS47" i="54" s="1"/>
  <c r="AO48" i="54"/>
  <c r="AO47" i="54" s="1"/>
  <c r="DM60" i="54"/>
  <c r="BD59" i="54"/>
  <c r="DM59" i="54" s="1"/>
  <c r="BV72" i="54"/>
  <c r="BT71" i="54"/>
  <c r="BU72" i="54"/>
  <c r="V15" i="54"/>
  <c r="BH26" i="54"/>
  <c r="BH25" i="54" s="1"/>
  <c r="BH24" i="54" s="1"/>
  <c r="BF32" i="54"/>
  <c r="BF30" i="54" s="1"/>
  <c r="DD38" i="54"/>
  <c r="DD41" i="54"/>
  <c r="BO45" i="54"/>
  <c r="BO44" i="54" s="1"/>
  <c r="BN46" i="54"/>
  <c r="BN45" i="54" s="1"/>
  <c r="BN44" i="54" s="1"/>
  <c r="AF47" i="54"/>
  <c r="AY53" i="54"/>
  <c r="U67" i="54"/>
  <c r="DD68" i="54"/>
  <c r="AO68" i="54"/>
  <c r="AO67" i="54" s="1"/>
  <c r="BU54" i="54"/>
  <c r="BU53" i="54" s="1"/>
  <c r="BV53" i="54"/>
  <c r="DG58" i="54"/>
  <c r="CH58" i="54"/>
  <c r="CI58" i="54"/>
  <c r="CM58" i="54" s="1"/>
  <c r="CL58" i="54" s="1"/>
  <c r="DN58" i="54" s="1"/>
  <c r="DD62" i="54"/>
  <c r="AP62" i="54"/>
  <c r="AT62" i="54" s="1"/>
  <c r="AZ68" i="54"/>
  <c r="AZ67" i="54" s="1"/>
  <c r="BH69" i="54"/>
  <c r="BH68" i="54" s="1"/>
  <c r="BH67" i="54" s="1"/>
  <c r="AW60" i="54"/>
  <c r="AW59" i="54" s="1"/>
  <c r="AC70" i="54"/>
  <c r="AC66" i="54" s="1"/>
  <c r="AG70" i="54"/>
  <c r="AG66" i="54" s="1"/>
  <c r="N73" i="54"/>
  <c r="M73" i="54" s="1"/>
  <c r="M71" i="54" s="1"/>
  <c r="M70" i="54" s="1"/>
  <c r="M66" i="54" s="1"/>
  <c r="H71" i="54"/>
  <c r="H70" i="54" s="1"/>
  <c r="H66" i="54" s="1"/>
  <c r="BN54" i="54"/>
  <c r="BN53" i="54" s="1"/>
  <c r="CB54" i="54"/>
  <c r="CB53" i="54" s="1"/>
  <c r="AR60" i="54"/>
  <c r="AR59" i="54" s="1"/>
  <c r="BV61" i="54"/>
  <c r="CC61" i="54" s="1"/>
  <c r="CH61" i="54" s="1"/>
  <c r="CI61" i="54" s="1"/>
  <c r="CN61" i="54" s="1"/>
  <c r="AR69" i="54"/>
  <c r="AP68" i="54"/>
  <c r="AP67" i="54" s="1"/>
  <c r="BG69" i="54"/>
  <c r="BG68" i="54" s="1"/>
  <c r="BG67" i="54" s="1"/>
  <c r="D70" i="54"/>
  <c r="D66" i="54" s="1"/>
  <c r="E71" i="54"/>
  <c r="E70" i="54" s="1"/>
  <c r="E66" i="54" s="1"/>
  <c r="AZ70" i="54"/>
  <c r="BQ70" i="54"/>
  <c r="BQ66" i="54" s="1"/>
  <c r="CA70" i="54"/>
  <c r="CA66" i="54" s="1"/>
  <c r="AN66" i="54"/>
  <c r="AN14" i="54" s="1"/>
  <c r="AT69" i="54"/>
  <c r="AT68" i="54" s="1"/>
  <c r="AT67" i="54" s="1"/>
  <c r="CC68" i="54"/>
  <c r="CC67" i="54" s="1"/>
  <c r="CH67" i="54" s="1"/>
  <c r="DM71" i="54"/>
  <c r="AJ70" i="54"/>
  <c r="DD71" i="54"/>
  <c r="AP71" i="54"/>
  <c r="DD74" i="54"/>
  <c r="BT74" i="54"/>
  <c r="BU75" i="54"/>
  <c r="BI84" i="54"/>
  <c r="BI83" i="54" s="1"/>
  <c r="BI82" i="54" s="1"/>
  <c r="BG83" i="54"/>
  <c r="BG82" i="54" s="1"/>
  <c r="BG76" i="54" s="1"/>
  <c r="I70" i="54"/>
  <c r="I66" i="54" s="1"/>
  <c r="Y70" i="54"/>
  <c r="Y66" i="54" s="1"/>
  <c r="AO70" i="54"/>
  <c r="AB77" i="54"/>
  <c r="DI78" i="54"/>
  <c r="AJ77" i="54"/>
  <c r="BJ66" i="54"/>
  <c r="AQ70" i="54"/>
  <c r="AQ66" i="54" s="1"/>
  <c r="AU70" i="54"/>
  <c r="AU66" i="54" s="1"/>
  <c r="AY70" i="54"/>
  <c r="AY66" i="54" s="1"/>
  <c r="BC70" i="54"/>
  <c r="BC66" i="54" s="1"/>
  <c r="BL70" i="54"/>
  <c r="BL66" i="54" s="1"/>
  <c r="BP70" i="54"/>
  <c r="BP66" i="54" s="1"/>
  <c r="R77" i="54"/>
  <c r="V77" i="54"/>
  <c r="V76" i="54" s="1"/>
  <c r="Z77" i="54"/>
  <c r="AD77" i="54"/>
  <c r="AH77" i="54"/>
  <c r="DE77" i="54" s="1"/>
  <c r="AL77" i="54"/>
  <c r="AS79" i="54"/>
  <c r="CK79" i="54" s="1"/>
  <c r="CR79" i="54" s="1"/>
  <c r="CR78" i="54" s="1"/>
  <c r="CR77" i="54" s="1"/>
  <c r="BE81" i="54"/>
  <c r="BE80" i="54" s="1"/>
  <c r="CL86" i="54"/>
  <c r="CP86" i="54" s="1"/>
  <c r="CP85" i="54" s="1"/>
  <c r="CR85" i="54"/>
  <c r="AN77" i="54"/>
  <c r="BE79" i="54"/>
  <c r="BE78" i="54" s="1"/>
  <c r="E82" i="54"/>
  <c r="CL91" i="54"/>
  <c r="DN91" i="54" s="1"/>
  <c r="CR90" i="54"/>
  <c r="CU82" i="54"/>
  <c r="P84" i="54"/>
  <c r="AX84" i="54"/>
  <c r="AZ84" i="54" s="1"/>
  <c r="AT83" i="54"/>
  <c r="AT82" i="54" s="1"/>
  <c r="CL83" i="54"/>
  <c r="DN83" i="54" s="1"/>
  <c r="CY90" i="54"/>
  <c r="CR88" i="54"/>
  <c r="DN88" i="54" s="1"/>
  <c r="AR17" i="54"/>
  <c r="AJ17" i="54"/>
  <c r="AB16" i="54"/>
  <c r="AB15" i="54" s="1"/>
  <c r="AU17" i="54"/>
  <c r="AU16" i="54" s="1"/>
  <c r="AQ16" i="54"/>
  <c r="AO18" i="54"/>
  <c r="AS19" i="54"/>
  <c r="AS18" i="54" s="1"/>
  <c r="CN20" i="54"/>
  <c r="CH17" i="54"/>
  <c r="CC16" i="54"/>
  <c r="CN17" i="54"/>
  <c r="CN16" i="54" s="1"/>
  <c r="BU20" i="54"/>
  <c r="CB20" i="54" s="1"/>
  <c r="CM20" i="54" s="1"/>
  <c r="CL20" i="54" s="1"/>
  <c r="DN20" i="54" s="1"/>
  <c r="BN18" i="54"/>
  <c r="CB23" i="54"/>
  <c r="BU22" i="54"/>
  <c r="BU21" i="54" s="1"/>
  <c r="DL23" i="54"/>
  <c r="BU25" i="54"/>
  <c r="BU24" i="54" s="1"/>
  <c r="CB26" i="54"/>
  <c r="BV16" i="54"/>
  <c r="AR18" i="54"/>
  <c r="AZ18" i="54"/>
  <c r="BD18" i="54"/>
  <c r="Z19" i="54"/>
  <c r="CB19" i="54"/>
  <c r="CC21" i="54"/>
  <c r="CH21" i="54" s="1"/>
  <c r="CH23" i="54"/>
  <c r="CI23" i="54" s="1"/>
  <c r="CN23" i="54" s="1"/>
  <c r="CN22" i="54" s="1"/>
  <c r="CN21" i="54" s="1"/>
  <c r="Z24" i="54"/>
  <c r="DD24" i="54" s="1"/>
  <c r="AS37" i="54"/>
  <c r="AS36" i="54" s="1"/>
  <c r="AS35" i="54" s="1"/>
  <c r="AO36" i="54"/>
  <c r="BU36" i="54"/>
  <c r="BU35" i="54" s="1"/>
  <c r="CB37" i="54"/>
  <c r="CM38" i="54"/>
  <c r="CC43" i="54"/>
  <c r="BV41" i="54"/>
  <c r="BV40" i="54" s="1"/>
  <c r="CN54" i="54"/>
  <c r="CK54" i="54"/>
  <c r="CI53" i="54"/>
  <c r="CC28" i="54"/>
  <c r="CH29" i="54"/>
  <c r="CI29" i="54" s="1"/>
  <c r="CI28" i="54" s="1"/>
  <c r="AT20" i="54"/>
  <c r="CB31" i="54"/>
  <c r="BE37" i="54"/>
  <c r="BE36" i="54" s="1"/>
  <c r="BA36" i="54"/>
  <c r="AQ24" i="54"/>
  <c r="AU24" i="54" s="1"/>
  <c r="AT31" i="54"/>
  <c r="BH31" i="54"/>
  <c r="AP32" i="54"/>
  <c r="AT39" i="54"/>
  <c r="AT38" i="54" s="1"/>
  <c r="AT43" i="54"/>
  <c r="AT41" i="54" s="1"/>
  <c r="AT40" i="54" s="1"/>
  <c r="BN43" i="54"/>
  <c r="DN87" i="54"/>
  <c r="AT26" i="54"/>
  <c r="AT37" i="54"/>
  <c r="AT36" i="54" s="1"/>
  <c r="BU46" i="54"/>
  <c r="BU45" i="54" s="1"/>
  <c r="BU44" i="54" s="1"/>
  <c r="CH31" i="54"/>
  <c r="CI31" i="54" s="1"/>
  <c r="Y83" i="54"/>
  <c r="Y82" i="54" s="1"/>
  <c r="Y76" i="54" s="1"/>
  <c r="DL54" i="54" l="1"/>
  <c r="BH35" i="54"/>
  <c r="BW14" i="54"/>
  <c r="CE14" i="54"/>
  <c r="Q76" i="54"/>
  <c r="CL90" i="54"/>
  <c r="DN90" i="54" s="1"/>
  <c r="DQ90" i="54" s="1"/>
  <c r="DR90" i="54" s="1"/>
  <c r="BA30" i="54"/>
  <c r="AT66" i="54"/>
  <c r="U66" i="54"/>
  <c r="CC74" i="54"/>
  <c r="CH74" i="54" s="1"/>
  <c r="BL14" i="54"/>
  <c r="AY35" i="54"/>
  <c r="CC25" i="54"/>
  <c r="CC24" i="54" s="1"/>
  <c r="CH24" i="54" s="1"/>
  <c r="AW18" i="54"/>
  <c r="AW15" i="54" s="1"/>
  <c r="I76" i="54"/>
  <c r="BJ76" i="54"/>
  <c r="AG25" i="54"/>
  <c r="AG24" i="54" s="1"/>
  <c r="AZ15" i="54"/>
  <c r="BO63" i="54"/>
  <c r="DL63" i="54" s="1"/>
  <c r="BI55" i="54"/>
  <c r="CP14" i="54"/>
  <c r="AJ29" i="54"/>
  <c r="CY29" i="54" s="1"/>
  <c r="P29" i="54"/>
  <c r="P28" i="54" s="1"/>
  <c r="P27" i="54" s="1"/>
  <c r="AD76" i="54"/>
  <c r="BK14" i="54"/>
  <c r="AM76" i="54"/>
  <c r="AW66" i="54"/>
  <c r="BI76" i="54"/>
  <c r="BQ14" i="54"/>
  <c r="AA14" i="54"/>
  <c r="BG27" i="54"/>
  <c r="N15" i="54"/>
  <c r="CJ76" i="54"/>
  <c r="CJ13" i="54" s="1"/>
  <c r="DD35" i="54"/>
  <c r="CZ50" i="53"/>
  <c r="CZ47" i="53" s="1"/>
  <c r="CZ14" i="53" s="1"/>
  <c r="CZ13" i="53" s="1"/>
  <c r="DL61" i="54"/>
  <c r="BC76" i="54"/>
  <c r="Y28" i="54"/>
  <c r="Y27" i="54" s="1"/>
  <c r="BV76" i="54"/>
  <c r="N71" i="54"/>
  <c r="N70" i="54" s="1"/>
  <c r="N66" i="54" s="1"/>
  <c r="BU30" i="54"/>
  <c r="BH30" i="54"/>
  <c r="AX83" i="54"/>
  <c r="AX82" i="54" s="1"/>
  <c r="CC45" i="54"/>
  <c r="CH45" i="54" s="1"/>
  <c r="BA27" i="54"/>
  <c r="BC14" i="54"/>
  <c r="E77" i="54"/>
  <c r="DL44" i="54"/>
  <c r="BN27" i="54"/>
  <c r="DD60" i="54"/>
  <c r="BA76" i="54"/>
  <c r="BF77" i="54"/>
  <c r="BE18" i="54"/>
  <c r="BE15" i="54" s="1"/>
  <c r="DA50" i="53"/>
  <c r="DA47" i="53" s="1"/>
  <c r="DA14" i="53" s="1"/>
  <c r="DA13" i="53" s="1"/>
  <c r="BE77" i="54"/>
  <c r="CQ76" i="54"/>
  <c r="AM14" i="54"/>
  <c r="AO76" i="54"/>
  <c r="AI76" i="54"/>
  <c r="S76" i="54"/>
  <c r="AJ84" i="54"/>
  <c r="AJ83" i="54" s="1"/>
  <c r="AP60" i="54"/>
  <c r="AP59" i="54" s="1"/>
  <c r="BO84" i="54"/>
  <c r="CB46" i="54"/>
  <c r="CB45" i="54" s="1"/>
  <c r="CB44" i="54" s="1"/>
  <c r="AO35" i="54"/>
  <c r="BN15" i="54"/>
  <c r="BF21" i="54"/>
  <c r="DL21" i="54" s="1"/>
  <c r="AS15" i="54"/>
  <c r="AT76" i="54"/>
  <c r="CH68" i="54"/>
  <c r="AN76" i="54"/>
  <c r="AN13" i="54" s="1"/>
  <c r="CP82" i="54"/>
  <c r="CP76" i="54" s="1"/>
  <c r="BP14" i="54"/>
  <c r="T14" i="54"/>
  <c r="CA14" i="54"/>
  <c r="D14" i="54"/>
  <c r="D13" i="54" s="1"/>
  <c r="BE61" i="54"/>
  <c r="BE60" i="54" s="1"/>
  <c r="BE59" i="54" s="1"/>
  <c r="CD60" i="54"/>
  <c r="CD59" i="54" s="1"/>
  <c r="CD14" i="54" s="1"/>
  <c r="CD13" i="54" s="1"/>
  <c r="BN55" i="54"/>
  <c r="DL43" i="54"/>
  <c r="CY36" i="54"/>
  <c r="DL46" i="54"/>
  <c r="AX15" i="54"/>
  <c r="AR35" i="54"/>
  <c r="BZ14" i="54"/>
  <c r="CN76" i="54"/>
  <c r="AB83" i="54"/>
  <c r="AB82" i="54" s="1"/>
  <c r="AB76" i="54" s="1"/>
  <c r="AF76" i="54"/>
  <c r="CQ14" i="54"/>
  <c r="BF66" i="54"/>
  <c r="Z29" i="54"/>
  <c r="DD29" i="54" s="1"/>
  <c r="O14" i="54"/>
  <c r="O13" i="54" s="1"/>
  <c r="CO76" i="54"/>
  <c r="AQ76" i="54"/>
  <c r="AA76" i="54"/>
  <c r="CM69" i="54"/>
  <c r="CM68" i="54" s="1"/>
  <c r="CM67" i="54" s="1"/>
  <c r="CI68" i="54"/>
  <c r="CI67" i="54" s="1"/>
  <c r="CN69" i="54"/>
  <c r="CN68" i="54" s="1"/>
  <c r="CN67" i="54" s="1"/>
  <c r="CK75" i="54"/>
  <c r="CK74" i="54" s="1"/>
  <c r="CI74" i="54"/>
  <c r="CN75" i="54"/>
  <c r="CN74" i="54" s="1"/>
  <c r="AS29" i="54"/>
  <c r="AS28" i="54" s="1"/>
  <c r="AS27" i="54" s="1"/>
  <c r="AO28" i="54"/>
  <c r="AO27" i="54" s="1"/>
  <c r="DO84" i="54"/>
  <c r="AR83" i="54"/>
  <c r="AR82" i="54" s="1"/>
  <c r="AW84" i="54"/>
  <c r="BE84" i="54" s="1"/>
  <c r="CN73" i="54"/>
  <c r="AQ15" i="54"/>
  <c r="AQ14" i="54" s="1"/>
  <c r="AL76" i="54"/>
  <c r="H14" i="54"/>
  <c r="H13" i="54" s="1"/>
  <c r="BF55" i="54"/>
  <c r="DL55" i="54" s="1"/>
  <c r="DL41" i="54"/>
  <c r="AW27" i="54"/>
  <c r="BY76" i="54"/>
  <c r="BY13" i="54" s="1"/>
  <c r="AC76" i="54"/>
  <c r="X76" i="54"/>
  <c r="CO14" i="54"/>
  <c r="BB14" i="54"/>
  <c r="BH18" i="54"/>
  <c r="BH15" i="54" s="1"/>
  <c r="BB76" i="54"/>
  <c r="U76" i="54"/>
  <c r="G76" i="54"/>
  <c r="AF14" i="54"/>
  <c r="U14" i="54"/>
  <c r="AE76" i="54"/>
  <c r="CM73" i="54"/>
  <c r="CL73" i="54" s="1"/>
  <c r="DN73" i="54" s="1"/>
  <c r="CC18" i="54"/>
  <c r="CH18" i="54" s="1"/>
  <c r="AX66" i="54"/>
  <c r="AG27" i="54"/>
  <c r="BM14" i="54"/>
  <c r="AD14" i="54"/>
  <c r="T76" i="54"/>
  <c r="CG14" i="54"/>
  <c r="DP14" i="54" s="1"/>
  <c r="K14" i="54"/>
  <c r="K13" i="54" s="1"/>
  <c r="BE30" i="54"/>
  <c r="BE27" i="54" s="1"/>
  <c r="DL17" i="54"/>
  <c r="AT17" i="54"/>
  <c r="AT16" i="54" s="1"/>
  <c r="AP16" i="54"/>
  <c r="CK26" i="54"/>
  <c r="CR26" i="54" s="1"/>
  <c r="CR25" i="54" s="1"/>
  <c r="CR24" i="54" s="1"/>
  <c r="CI25" i="54"/>
  <c r="CI24" i="54" s="1"/>
  <c r="BU55" i="54"/>
  <c r="CC55" i="54"/>
  <c r="CB55" i="54" s="1"/>
  <c r="AV76" i="54"/>
  <c r="L14" i="54"/>
  <c r="AP49" i="54"/>
  <c r="DL49" i="54" s="1"/>
  <c r="CN26" i="54"/>
  <c r="CN25" i="54" s="1"/>
  <c r="CN24" i="54" s="1"/>
  <c r="N36" i="54"/>
  <c r="N35" i="54" s="1"/>
  <c r="CN19" i="54"/>
  <c r="CN18" i="54" s="1"/>
  <c r="CN15" i="54" s="1"/>
  <c r="CU76" i="54"/>
  <c r="CB79" i="54"/>
  <c r="CM79" i="54" s="1"/>
  <c r="CM78" i="54" s="1"/>
  <c r="CM77" i="54" s="1"/>
  <c r="CM76" i="54" s="1"/>
  <c r="AR77" i="54"/>
  <c r="AR76" i="54" s="1"/>
  <c r="DD77" i="54"/>
  <c r="DB73" i="54"/>
  <c r="X14" i="54"/>
  <c r="BG66" i="54"/>
  <c r="BG14" i="54" s="1"/>
  <c r="BG13" i="54" s="1"/>
  <c r="V14" i="54"/>
  <c r="V13" i="54" s="1"/>
  <c r="BU48" i="54"/>
  <c r="BU47" i="54" s="1"/>
  <c r="BD35" i="54"/>
  <c r="DM35" i="54" s="1"/>
  <c r="BU28" i="54"/>
  <c r="BU27" i="54" s="1"/>
  <c r="BI14" i="54"/>
  <c r="CB16" i="54"/>
  <c r="L76" i="54"/>
  <c r="DL53" i="54"/>
  <c r="BE46" i="54"/>
  <c r="BE45" i="54" s="1"/>
  <c r="BE44" i="54" s="1"/>
  <c r="AR28" i="54"/>
  <c r="AR27" i="54" s="1"/>
  <c r="CM16" i="54"/>
  <c r="CL16" i="54" s="1"/>
  <c r="CG76" i="54"/>
  <c r="DP76" i="54" s="1"/>
  <c r="BO65" i="54"/>
  <c r="DL65" i="54" s="1"/>
  <c r="AK14" i="54"/>
  <c r="AK13" i="54" s="1"/>
  <c r="R14" i="54"/>
  <c r="DD17" i="54"/>
  <c r="AO24" i="54"/>
  <c r="AS24" i="54" s="1"/>
  <c r="P36" i="54"/>
  <c r="P35" i="54" s="1"/>
  <c r="AY27" i="54"/>
  <c r="BP76" i="54"/>
  <c r="BP13" i="54" s="1"/>
  <c r="CE76" i="54"/>
  <c r="CE13" i="54" s="1"/>
  <c r="AI14" i="54"/>
  <c r="AI13" i="54" s="1"/>
  <c r="CL85" i="54"/>
  <c r="CL82" i="54" s="1"/>
  <c r="DL25" i="54"/>
  <c r="BA35" i="54"/>
  <c r="AX76" i="54"/>
  <c r="Z16" i="54"/>
  <c r="DD16" i="54" s="1"/>
  <c r="AU15" i="54"/>
  <c r="AU14" i="54" s="1"/>
  <c r="R76" i="54"/>
  <c r="DM70" i="54"/>
  <c r="AC14" i="54"/>
  <c r="DD66" i="54"/>
  <c r="DM25" i="54"/>
  <c r="AX35" i="54"/>
  <c r="Z48" i="54"/>
  <c r="Z47" i="54" s="1"/>
  <c r="DD47" i="54" s="1"/>
  <c r="CY35" i="54"/>
  <c r="AB28" i="54"/>
  <c r="AB27" i="54" s="1"/>
  <c r="AB14" i="54" s="1"/>
  <c r="J76" i="54"/>
  <c r="BX13" i="54"/>
  <c r="CF13" i="54"/>
  <c r="AO16" i="54"/>
  <c r="AO15" i="54" s="1"/>
  <c r="BE39" i="54"/>
  <c r="BE38" i="54" s="1"/>
  <c r="BE35" i="54" s="1"/>
  <c r="DD70" i="54"/>
  <c r="AE14" i="54"/>
  <c r="BS14" i="54"/>
  <c r="BS13" i="54" s="1"/>
  <c r="J14" i="54"/>
  <c r="AY76" i="54"/>
  <c r="BF84" i="54"/>
  <c r="BF83" i="54" s="1"/>
  <c r="BF82" i="54" s="1"/>
  <c r="DD67" i="54"/>
  <c r="BM76" i="54"/>
  <c r="W14" i="54"/>
  <c r="W13" i="54" s="1"/>
  <c r="DD82" i="54"/>
  <c r="CY77" i="54"/>
  <c r="BV18" i="54"/>
  <c r="BV15" i="54" s="1"/>
  <c r="CI76" i="54"/>
  <c r="DS76" i="54" s="1"/>
  <c r="DS77" i="54"/>
  <c r="BL13" i="54"/>
  <c r="DL68" i="54"/>
  <c r="G14" i="54"/>
  <c r="DN86" i="54"/>
  <c r="DL37" i="54"/>
  <c r="AL14" i="54"/>
  <c r="S14" i="54"/>
  <c r="DM82" i="54"/>
  <c r="AU76" i="54"/>
  <c r="I14" i="54"/>
  <c r="I13" i="54" s="1"/>
  <c r="BR14" i="54"/>
  <c r="BR13" i="54" s="1"/>
  <c r="CC76" i="54"/>
  <c r="CH49" i="54"/>
  <c r="CI49" i="54" s="1"/>
  <c r="CC48" i="54"/>
  <c r="AO66" i="54"/>
  <c r="AM13" i="54"/>
  <c r="BF27" i="54"/>
  <c r="Q14" i="54"/>
  <c r="Q13" i="54" s="1"/>
  <c r="CU14" i="54"/>
  <c r="CH76" i="54"/>
  <c r="DM77" i="54"/>
  <c r="AS54" i="54"/>
  <c r="AS53" i="54" s="1"/>
  <c r="AO53" i="54"/>
  <c r="BA53" i="54"/>
  <c r="BE54" i="54"/>
  <c r="BE53" i="54" s="1"/>
  <c r="BH66" i="54"/>
  <c r="CM29" i="54"/>
  <c r="CL29" i="54" s="1"/>
  <c r="BD49" i="54"/>
  <c r="AJ48" i="54"/>
  <c r="DN81" i="54"/>
  <c r="CL80" i="54"/>
  <c r="DN80" i="54" s="1"/>
  <c r="CB78" i="54"/>
  <c r="CB77" i="54" s="1"/>
  <c r="CB76" i="54" s="1"/>
  <c r="BF35" i="54"/>
  <c r="DL35" i="54" s="1"/>
  <c r="BO62" i="54"/>
  <c r="BV62" i="54" s="1"/>
  <c r="AS78" i="54"/>
  <c r="AS77" i="54" s="1"/>
  <c r="AS76" i="54" s="1"/>
  <c r="CK78" i="54"/>
  <c r="CK77" i="54" s="1"/>
  <c r="CK76" i="54" s="1"/>
  <c r="AV27" i="54"/>
  <c r="BU18" i="54"/>
  <c r="BU15" i="54" s="1"/>
  <c r="P83" i="54"/>
  <c r="P82" i="54" s="1"/>
  <c r="P76" i="54" s="1"/>
  <c r="N84" i="54"/>
  <c r="DF77" i="54"/>
  <c r="Z76" i="54"/>
  <c r="DF76" i="54" s="1"/>
  <c r="AJ66" i="54"/>
  <c r="DM66" i="54" s="1"/>
  <c r="CB75" i="54"/>
  <c r="BU74" i="54"/>
  <c r="DL71" i="54"/>
  <c r="AP70" i="54"/>
  <c r="AP66" i="54" s="1"/>
  <c r="AZ66" i="54"/>
  <c r="CB72" i="54"/>
  <c r="CB71" i="54" s="1"/>
  <c r="BU71" i="54"/>
  <c r="DL39" i="54"/>
  <c r="CC39" i="54"/>
  <c r="BV38" i="54"/>
  <c r="BV35" i="54" s="1"/>
  <c r="DL26" i="54"/>
  <c r="BJ14" i="54"/>
  <c r="CR39" i="54"/>
  <c r="CK38" i="54"/>
  <c r="CC32" i="54"/>
  <c r="BV30" i="54"/>
  <c r="BV27" i="54" s="1"/>
  <c r="CR82" i="54"/>
  <c r="CR76" i="54" s="1"/>
  <c r="AP24" i="54"/>
  <c r="AT24" i="54" s="1"/>
  <c r="AR68" i="54"/>
  <c r="AR67" i="54" s="1"/>
  <c r="AR66" i="54" s="1"/>
  <c r="AV69" i="54"/>
  <c r="AV68" i="54" s="1"/>
  <c r="AV67" i="54" s="1"/>
  <c r="AV66" i="54" s="1"/>
  <c r="BT70" i="54"/>
  <c r="BT66" i="54" s="1"/>
  <c r="BT14" i="54" s="1"/>
  <c r="CH37" i="54"/>
  <c r="CI37" i="54" s="1"/>
  <c r="CM37" i="54" s="1"/>
  <c r="CC36" i="54"/>
  <c r="AV25" i="54"/>
  <c r="AR24" i="54"/>
  <c r="AV24" i="54" s="1"/>
  <c r="DL20" i="54"/>
  <c r="DL45" i="54"/>
  <c r="CH25" i="54"/>
  <c r="Y14" i="54"/>
  <c r="Y13" i="54" s="1"/>
  <c r="E76" i="54"/>
  <c r="BV63" i="54"/>
  <c r="CC63" i="54" s="1"/>
  <c r="CC72" i="54"/>
  <c r="BV71" i="54"/>
  <c r="BV70" i="54" s="1"/>
  <c r="BV66" i="54" s="1"/>
  <c r="E14" i="54"/>
  <c r="CY40" i="54"/>
  <c r="CM46" i="54"/>
  <c r="CN45" i="54"/>
  <c r="CN44" i="54" s="1"/>
  <c r="BN41" i="54"/>
  <c r="BN40" i="54" s="1"/>
  <c r="BU43" i="54"/>
  <c r="CM54" i="54"/>
  <c r="CN53" i="54"/>
  <c r="CM53" i="54" s="1"/>
  <c r="CB36" i="54"/>
  <c r="CB35" i="54" s="1"/>
  <c r="BE26" i="54"/>
  <c r="BE25" i="54" s="1"/>
  <c r="BE24" i="54" s="1"/>
  <c r="BA25" i="54"/>
  <c r="BA24" i="54" s="1"/>
  <c r="CK23" i="54"/>
  <c r="CI22" i="54"/>
  <c r="CI21" i="54" s="1"/>
  <c r="DM18" i="54"/>
  <c r="BD15" i="54"/>
  <c r="CN29" i="54"/>
  <c r="CN28" i="54" s="1"/>
  <c r="CN31" i="54"/>
  <c r="DL32" i="54"/>
  <c r="AT32" i="54"/>
  <c r="AT30" i="54" s="1"/>
  <c r="AP30" i="54"/>
  <c r="DL30" i="54" s="1"/>
  <c r="CM31" i="54"/>
  <c r="CB30" i="54"/>
  <c r="CB27" i="54" s="1"/>
  <c r="CR54" i="54"/>
  <c r="CR53" i="54" s="1"/>
  <c r="CK53" i="54"/>
  <c r="Z18" i="54"/>
  <c r="DD18" i="54" s="1"/>
  <c r="AP19" i="54"/>
  <c r="AT35" i="54"/>
  <c r="CM61" i="54"/>
  <c r="CK25" i="54"/>
  <c r="CK24" i="54" s="1"/>
  <c r="AZ83" i="54"/>
  <c r="AZ82" i="54" s="1"/>
  <c r="AZ76" i="54" s="1"/>
  <c r="BH84" i="54"/>
  <c r="CC44" i="54"/>
  <c r="CH44" i="54" s="1"/>
  <c r="CM19" i="54"/>
  <c r="CB18" i="54"/>
  <c r="CR75" i="54"/>
  <c r="CR74" i="54" s="1"/>
  <c r="CM26" i="54"/>
  <c r="CB25" i="54"/>
  <c r="CB24" i="54" s="1"/>
  <c r="CB22" i="54"/>
  <c r="CB21" i="54" s="1"/>
  <c r="CM23" i="54"/>
  <c r="AV17" i="54"/>
  <c r="AV16" i="54" s="1"/>
  <c r="AV15" i="54" s="1"/>
  <c r="AR16" i="54"/>
  <c r="AR15" i="54" s="1"/>
  <c r="DN85" i="54"/>
  <c r="BU84" i="54"/>
  <c r="BO83" i="54"/>
  <c r="BO82" i="54" s="1"/>
  <c r="BO76" i="54" s="1"/>
  <c r="CH28" i="54"/>
  <c r="N29" i="54"/>
  <c r="CK46" i="54"/>
  <c r="CI45" i="54"/>
  <c r="CI44" i="54" s="1"/>
  <c r="CC41" i="54"/>
  <c r="CH43" i="54"/>
  <c r="CI43" i="54" s="1"/>
  <c r="CN43" i="54" s="1"/>
  <c r="CN41" i="54" s="1"/>
  <c r="CN40" i="54" s="1"/>
  <c r="CC15" i="54"/>
  <c r="CH16" i="54"/>
  <c r="AH17" i="54"/>
  <c r="AJ16" i="54"/>
  <c r="BJ13" i="54" l="1"/>
  <c r="AF13" i="54"/>
  <c r="BI13" i="54"/>
  <c r="S13" i="54"/>
  <c r="AC13" i="54"/>
  <c r="AY14" i="54"/>
  <c r="AA13" i="54"/>
  <c r="L13" i="54"/>
  <c r="AZ14" i="54"/>
  <c r="AQ13" i="54"/>
  <c r="AJ28" i="54"/>
  <c r="T13" i="54"/>
  <c r="BD29" i="54"/>
  <c r="AW83" i="54"/>
  <c r="AW82" i="54" s="1"/>
  <c r="AW76" i="54" s="1"/>
  <c r="AH84" i="54"/>
  <c r="CX84" i="54" s="1"/>
  <c r="CL69" i="54"/>
  <c r="CL68" i="54" s="1"/>
  <c r="DN68" i="54" s="1"/>
  <c r="AL13" i="54"/>
  <c r="BC13" i="54"/>
  <c r="AE13" i="54"/>
  <c r="AW14" i="54"/>
  <c r="E13" i="54"/>
  <c r="AX14" i="54"/>
  <c r="AX13" i="54" s="1"/>
  <c r="CP13" i="54"/>
  <c r="AD13" i="54"/>
  <c r="CM28" i="54"/>
  <c r="CG13" i="54"/>
  <c r="DP13" i="54" s="1"/>
  <c r="BE55" i="54"/>
  <c r="DL62" i="54"/>
  <c r="BN63" i="54"/>
  <c r="BU63" i="54" s="1"/>
  <c r="CB63" i="54" s="1"/>
  <c r="AP29" i="54"/>
  <c r="DL29" i="54" s="1"/>
  <c r="BF76" i="54"/>
  <c r="DJ83" i="54"/>
  <c r="U13" i="54"/>
  <c r="CQ13" i="54"/>
  <c r="CL79" i="54"/>
  <c r="DN79" i="54" s="1"/>
  <c r="BN62" i="54"/>
  <c r="BU62" i="54" s="1"/>
  <c r="CB62" i="54" s="1"/>
  <c r="DD76" i="54"/>
  <c r="DM76" i="54"/>
  <c r="AS14" i="54"/>
  <c r="AS13" i="54" s="1"/>
  <c r="BM13" i="54"/>
  <c r="G13" i="54"/>
  <c r="BB13" i="54"/>
  <c r="P14" i="54"/>
  <c r="P13" i="54" s="1"/>
  <c r="CH55" i="54"/>
  <c r="CI55" i="54" s="1"/>
  <c r="CK55" i="54" s="1"/>
  <c r="CR55" i="54" s="1"/>
  <c r="AP48" i="54"/>
  <c r="DO90" i="54"/>
  <c r="Z28" i="54"/>
  <c r="DD28" i="54" s="1"/>
  <c r="AB13" i="54"/>
  <c r="CO13" i="54"/>
  <c r="BO60" i="54"/>
  <c r="BO59" i="54" s="1"/>
  <c r="DL59" i="54" s="1"/>
  <c r="CU13" i="54"/>
  <c r="J13" i="54"/>
  <c r="AY13" i="54"/>
  <c r="R13" i="54"/>
  <c r="DL24" i="54"/>
  <c r="DN69" i="54"/>
  <c r="BA14" i="54"/>
  <c r="BA13" i="54" s="1"/>
  <c r="AO14" i="54"/>
  <c r="AO13" i="54" s="1"/>
  <c r="X13" i="54"/>
  <c r="CB15" i="54"/>
  <c r="AT49" i="54"/>
  <c r="AT48" i="54" s="1"/>
  <c r="AT47" i="54" s="1"/>
  <c r="DD48" i="54"/>
  <c r="BN65" i="54"/>
  <c r="BU65" i="54" s="1"/>
  <c r="CB65" i="54" s="1"/>
  <c r="BV65" i="54"/>
  <c r="CC65" i="54" s="1"/>
  <c r="BE14" i="54"/>
  <c r="AR14" i="54"/>
  <c r="AR13" i="54" s="1"/>
  <c r="AU13" i="54"/>
  <c r="BU70" i="54"/>
  <c r="BU66" i="54" s="1"/>
  <c r="AJ47" i="54"/>
  <c r="CY47" i="54" s="1"/>
  <c r="CY48" i="54"/>
  <c r="CC47" i="54"/>
  <c r="CH47" i="54" s="1"/>
  <c r="CH48" i="54"/>
  <c r="BH49" i="54"/>
  <c r="BH48" i="54" s="1"/>
  <c r="BH47" i="54" s="1"/>
  <c r="BD48" i="54"/>
  <c r="CK49" i="54"/>
  <c r="CI48" i="54"/>
  <c r="CI47" i="54" s="1"/>
  <c r="CM49" i="54"/>
  <c r="CM48" i="54" s="1"/>
  <c r="CM47" i="54" s="1"/>
  <c r="CN49" i="54"/>
  <c r="CN48" i="54" s="1"/>
  <c r="CN47" i="54" s="1"/>
  <c r="AZ13" i="54"/>
  <c r="AT29" i="54"/>
  <c r="AT28" i="54" s="1"/>
  <c r="AT27" i="54" s="1"/>
  <c r="CB74" i="54"/>
  <c r="CB70" i="54" s="1"/>
  <c r="CB66" i="54" s="1"/>
  <c r="CM75" i="54"/>
  <c r="CM74" i="54" s="1"/>
  <c r="M84" i="54"/>
  <c r="M83" i="54" s="1"/>
  <c r="M82" i="54" s="1"/>
  <c r="M76" i="54" s="1"/>
  <c r="N83" i="54"/>
  <c r="N82" i="54" s="1"/>
  <c r="N76" i="54" s="1"/>
  <c r="CH63" i="54"/>
  <c r="CI63" i="54" s="1"/>
  <c r="CK63" i="54" s="1"/>
  <c r="CR63" i="54" s="1"/>
  <c r="CH36" i="54"/>
  <c r="CR38" i="54"/>
  <c r="CL39" i="54"/>
  <c r="BF14" i="54"/>
  <c r="AV14" i="54"/>
  <c r="AV13" i="54" s="1"/>
  <c r="CC71" i="54"/>
  <c r="CH72" i="54"/>
  <c r="CI72" i="54" s="1"/>
  <c r="CK37" i="54"/>
  <c r="CI36" i="54"/>
  <c r="CI35" i="54" s="1"/>
  <c r="CN37" i="54"/>
  <c r="CN36" i="54" s="1"/>
  <c r="CH39" i="54"/>
  <c r="CC38" i="54"/>
  <c r="CH38" i="54" s="1"/>
  <c r="CN39" i="54"/>
  <c r="CN38" i="54" s="1"/>
  <c r="DN82" i="54"/>
  <c r="DO82" i="54" s="1"/>
  <c r="CH32" i="54"/>
  <c r="CI32" i="54" s="1"/>
  <c r="CN32" i="54" s="1"/>
  <c r="CN30" i="54" s="1"/>
  <c r="CN27" i="54" s="1"/>
  <c r="CC30" i="54"/>
  <c r="AJ15" i="54"/>
  <c r="DM16" i="54"/>
  <c r="CR46" i="54"/>
  <c r="CR45" i="54" s="1"/>
  <c r="CR44" i="54" s="1"/>
  <c r="CK45" i="54"/>
  <c r="CK44" i="54" s="1"/>
  <c r="M29" i="54"/>
  <c r="M28" i="54" s="1"/>
  <c r="M27" i="54" s="1"/>
  <c r="M14" i="54" s="1"/>
  <c r="N28" i="54"/>
  <c r="N27" i="54" s="1"/>
  <c r="N14" i="54" s="1"/>
  <c r="DN29" i="54"/>
  <c r="CL28" i="54"/>
  <c r="CA84" i="54"/>
  <c r="CA83" i="54" s="1"/>
  <c r="CA82" i="54" s="1"/>
  <c r="CA76" i="54" s="1"/>
  <c r="CA13" i="54" s="1"/>
  <c r="BU83" i="54"/>
  <c r="BU82" i="54" s="1"/>
  <c r="BU76" i="54" s="1"/>
  <c r="CL26" i="54"/>
  <c r="CM25" i="54"/>
  <c r="CM24" i="54" s="1"/>
  <c r="DN16" i="54"/>
  <c r="CL31" i="54"/>
  <c r="AG84" i="54"/>
  <c r="AG83" i="54" s="1"/>
  <c r="AG82" i="54" s="1"/>
  <c r="AG76" i="54" s="1"/>
  <c r="AH83" i="54"/>
  <c r="AH82" i="54" s="1"/>
  <c r="CM45" i="54"/>
  <c r="CM44" i="54" s="1"/>
  <c r="CH15" i="54"/>
  <c r="BH83" i="54"/>
  <c r="BH82" i="54" s="1"/>
  <c r="BH76" i="54" s="1"/>
  <c r="BN84" i="54"/>
  <c r="BD28" i="54"/>
  <c r="BD27" i="54" s="1"/>
  <c r="BH29" i="54"/>
  <c r="BH28" i="54" s="1"/>
  <c r="BH27" i="54" s="1"/>
  <c r="CL61" i="54"/>
  <c r="CB43" i="54"/>
  <c r="BU41" i="54"/>
  <c r="BU40" i="54" s="1"/>
  <c r="CL54" i="54"/>
  <c r="CC40" i="54"/>
  <c r="CH40" i="54" s="1"/>
  <c r="CH41" i="54"/>
  <c r="CL19" i="54"/>
  <c r="CM18" i="54"/>
  <c r="CM15" i="54" s="1"/>
  <c r="AJ27" i="54"/>
  <c r="CY28" i="54"/>
  <c r="CC62" i="54"/>
  <c r="DL48" i="54"/>
  <c r="AP47" i="54"/>
  <c r="DL47" i="54" s="1"/>
  <c r="Z15" i="54"/>
  <c r="AG17" i="54"/>
  <c r="AG16" i="54" s="1"/>
  <c r="AG15" i="54" s="1"/>
  <c r="AG14" i="54" s="1"/>
  <c r="AH16" i="54"/>
  <c r="AH15" i="54" s="1"/>
  <c r="AH14" i="54" s="1"/>
  <c r="CK43" i="54"/>
  <c r="CI41" i="54"/>
  <c r="CI40" i="54" s="1"/>
  <c r="CM22" i="54"/>
  <c r="CM21" i="54" s="1"/>
  <c r="AP18" i="54"/>
  <c r="DL19" i="54"/>
  <c r="AT19" i="54"/>
  <c r="AT18" i="54" s="1"/>
  <c r="AT15" i="54" s="1"/>
  <c r="CR23" i="54"/>
  <c r="CR22" i="54" s="1"/>
  <c r="CR21" i="54" s="1"/>
  <c r="CK22" i="54"/>
  <c r="CK21" i="54" s="1"/>
  <c r="CM36" i="54"/>
  <c r="CM35" i="54" s="1"/>
  <c r="BK84" i="54"/>
  <c r="BE83" i="54"/>
  <c r="BE82" i="54" s="1"/>
  <c r="BE76" i="54" s="1"/>
  <c r="AJ82" i="54"/>
  <c r="DI83" i="54"/>
  <c r="DM29" i="54"/>
  <c r="CL67" i="54" l="1"/>
  <c r="AW13" i="54"/>
  <c r="Z27" i="54"/>
  <c r="DD27" i="54" s="1"/>
  <c r="CM55" i="54"/>
  <c r="CL55" i="54" s="1"/>
  <c r="DN55" i="54" s="1"/>
  <c r="CL78" i="54"/>
  <c r="BF13" i="54"/>
  <c r="DL60" i="54"/>
  <c r="AP28" i="54"/>
  <c r="AP27" i="54" s="1"/>
  <c r="DL27" i="54" s="1"/>
  <c r="N13" i="54"/>
  <c r="BV60" i="54"/>
  <c r="BU60" i="54" s="1"/>
  <c r="CN55" i="54"/>
  <c r="AG13" i="54"/>
  <c r="DM28" i="54"/>
  <c r="BN60" i="54"/>
  <c r="BE13" i="54"/>
  <c r="M13" i="54"/>
  <c r="CH65" i="54"/>
  <c r="CN65" i="54"/>
  <c r="CM65" i="54" s="1"/>
  <c r="CL65" i="54" s="1"/>
  <c r="DN65" i="54" s="1"/>
  <c r="BH14" i="54"/>
  <c r="BH13" i="54" s="1"/>
  <c r="DQ82" i="54"/>
  <c r="DR82" i="54" s="1"/>
  <c r="CR49" i="54"/>
  <c r="CK48" i="54"/>
  <c r="CK47" i="54" s="1"/>
  <c r="CN35" i="54"/>
  <c r="DM48" i="54"/>
  <c r="BD47" i="54"/>
  <c r="AT14" i="54"/>
  <c r="AT13" i="54" s="1"/>
  <c r="CH30" i="54"/>
  <c r="CC27" i="54"/>
  <c r="CH27" i="54" s="1"/>
  <c r="CI71" i="54"/>
  <c r="CI70" i="54" s="1"/>
  <c r="CI66" i="54" s="1"/>
  <c r="CM72" i="54"/>
  <c r="CM71" i="54" s="1"/>
  <c r="CM70" i="54" s="1"/>
  <c r="CM66" i="54" s="1"/>
  <c r="CK72" i="54"/>
  <c r="CL38" i="54"/>
  <c r="DN38" i="54" s="1"/>
  <c r="DN39" i="54"/>
  <c r="CL75" i="54"/>
  <c r="CL74" i="54" s="1"/>
  <c r="DN74" i="54" s="1"/>
  <c r="CK32" i="54"/>
  <c r="CM32" i="54"/>
  <c r="CI30" i="54"/>
  <c r="CI27" i="54" s="1"/>
  <c r="CH71" i="54"/>
  <c r="CC70" i="54"/>
  <c r="CN63" i="54"/>
  <c r="CR37" i="54"/>
  <c r="CK36" i="54"/>
  <c r="CK35" i="54" s="1"/>
  <c r="CM63" i="54"/>
  <c r="CL63" i="54" s="1"/>
  <c r="DN63" i="54" s="1"/>
  <c r="CN72" i="54"/>
  <c r="CN71" i="54" s="1"/>
  <c r="CN70" i="54" s="1"/>
  <c r="CN66" i="54" s="1"/>
  <c r="CC35" i="54"/>
  <c r="CH35" i="54" s="1"/>
  <c r="BQ84" i="54"/>
  <c r="BK83" i="54"/>
  <c r="BK82" i="54" s="1"/>
  <c r="BK76" i="54" s="1"/>
  <c r="BK13" i="54" s="1"/>
  <c r="DE14" i="54"/>
  <c r="DM27" i="54"/>
  <c r="CY27" i="54"/>
  <c r="DL18" i="54"/>
  <c r="AP15" i="54"/>
  <c r="CK41" i="54"/>
  <c r="CK40" i="54" s="1"/>
  <c r="CR43" i="54"/>
  <c r="CR41" i="54" s="1"/>
  <c r="CR40" i="54" s="1"/>
  <c r="Z14" i="54"/>
  <c r="DD15" i="54"/>
  <c r="DN28" i="54"/>
  <c r="CL46" i="54"/>
  <c r="AJ76" i="54"/>
  <c r="CY76" i="54" s="1"/>
  <c r="CY82" i="54"/>
  <c r="CH62" i="54"/>
  <c r="CI62" i="54" s="1"/>
  <c r="CC60" i="54"/>
  <c r="DN26" i="54"/>
  <c r="CL25" i="54"/>
  <c r="DM15" i="54"/>
  <c r="AJ14" i="54"/>
  <c r="CY15" i="54"/>
  <c r="DN19" i="54"/>
  <c r="CL18" i="54"/>
  <c r="CM43" i="54"/>
  <c r="CB41" i="54"/>
  <c r="CB40" i="54" s="1"/>
  <c r="DN61" i="54"/>
  <c r="DN31" i="54"/>
  <c r="CL77" i="54"/>
  <c r="DN78" i="54"/>
  <c r="CL53" i="54"/>
  <c r="DN53" i="54" s="1"/>
  <c r="DN54" i="54"/>
  <c r="BT84" i="54"/>
  <c r="BN83" i="54"/>
  <c r="BN82" i="54" s="1"/>
  <c r="BN76" i="54" s="1"/>
  <c r="DE82" i="54"/>
  <c r="AH76" i="54"/>
  <c r="DE76" i="54" s="1"/>
  <c r="BN59" i="54"/>
  <c r="BN14" i="54" s="1"/>
  <c r="BO14" i="54"/>
  <c r="BO13" i="54" s="1"/>
  <c r="DN67" i="54"/>
  <c r="CL23" i="54"/>
  <c r="BV59" i="54" l="1"/>
  <c r="DL28" i="54"/>
  <c r="DN75" i="54"/>
  <c r="AP14" i="54"/>
  <c r="AP13" i="54" s="1"/>
  <c r="DM47" i="54"/>
  <c r="BD14" i="54"/>
  <c r="BD13" i="54" s="1"/>
  <c r="CR48" i="54"/>
  <c r="CR47" i="54" s="1"/>
  <c r="CL49" i="54"/>
  <c r="CH70" i="54"/>
  <c r="CC66" i="54"/>
  <c r="CH66" i="54" s="1"/>
  <c r="CR36" i="54"/>
  <c r="CR35" i="54" s="1"/>
  <c r="CL37" i="54"/>
  <c r="CR32" i="54"/>
  <c r="CR30" i="54" s="1"/>
  <c r="CR27" i="54" s="1"/>
  <c r="CK30" i="54"/>
  <c r="CK27" i="54" s="1"/>
  <c r="CK71" i="54"/>
  <c r="CK70" i="54" s="1"/>
  <c r="CK66" i="54" s="1"/>
  <c r="CR72" i="54"/>
  <c r="AH13" i="54"/>
  <c r="DE13" i="54" s="1"/>
  <c r="CM30" i="54"/>
  <c r="CM27" i="54" s="1"/>
  <c r="CL43" i="54"/>
  <c r="CM41" i="54"/>
  <c r="CM40" i="54" s="1"/>
  <c r="CK62" i="54"/>
  <c r="CI60" i="54"/>
  <c r="CI59" i="54" s="1"/>
  <c r="CI14" i="54" s="1"/>
  <c r="CM62" i="54"/>
  <c r="Z13" i="54"/>
  <c r="DF14" i="54"/>
  <c r="DD14" i="54"/>
  <c r="BU59" i="54"/>
  <c r="BU14" i="54" s="1"/>
  <c r="BU13" i="54" s="1"/>
  <c r="BV14" i="54"/>
  <c r="BV13" i="54" s="1"/>
  <c r="CN62" i="54"/>
  <c r="CN60" i="54" s="1"/>
  <c r="CN59" i="54" s="1"/>
  <c r="CN14" i="54" s="1"/>
  <c r="BZ84" i="54"/>
  <c r="BZ83" i="54" s="1"/>
  <c r="BZ82" i="54" s="1"/>
  <c r="BZ76" i="54" s="1"/>
  <c r="BZ13" i="54" s="1"/>
  <c r="BT83" i="54"/>
  <c r="BT82" i="54" s="1"/>
  <c r="BT76" i="54" s="1"/>
  <c r="BT13" i="54" s="1"/>
  <c r="AJ13" i="54"/>
  <c r="CY13" i="54" s="1"/>
  <c r="CY14" i="54"/>
  <c r="CC59" i="54"/>
  <c r="CH60" i="54"/>
  <c r="CB60" i="54"/>
  <c r="BQ83" i="54"/>
  <c r="BQ82" i="54" s="1"/>
  <c r="BQ76" i="54" s="1"/>
  <c r="BQ13" i="54" s="1"/>
  <c r="BW84" i="54"/>
  <c r="BW83" i="54" s="1"/>
  <c r="BW82" i="54" s="1"/>
  <c r="BW76" i="54" s="1"/>
  <c r="BW13" i="54" s="1"/>
  <c r="BN13" i="54"/>
  <c r="DN23" i="54"/>
  <c r="CL22" i="54"/>
  <c r="DN18" i="54"/>
  <c r="CL15" i="54"/>
  <c r="CL45" i="54"/>
  <c r="DN46" i="54"/>
  <c r="DN77" i="54"/>
  <c r="CL76" i="54"/>
  <c r="DN76" i="54" s="1"/>
  <c r="CL24" i="54"/>
  <c r="DN24" i="54" s="1"/>
  <c r="DN25" i="54"/>
  <c r="CL32" i="54" l="1"/>
  <c r="DN32" i="54" s="1"/>
  <c r="DN49" i="54"/>
  <c r="CL48" i="54"/>
  <c r="CR71" i="54"/>
  <c r="CR70" i="54" s="1"/>
  <c r="CR66" i="54" s="1"/>
  <c r="CL72" i="54"/>
  <c r="CL36" i="54"/>
  <c r="DN37" i="54"/>
  <c r="CL30" i="54"/>
  <c r="DQ77" i="54"/>
  <c r="DR77" i="54" s="1"/>
  <c r="DO77" i="54"/>
  <c r="DQ76" i="54"/>
  <c r="DR76" i="54" s="1"/>
  <c r="DO76" i="54"/>
  <c r="DN45" i="54"/>
  <c r="CL44" i="54"/>
  <c r="DN44" i="54" s="1"/>
  <c r="CM60" i="54"/>
  <c r="CM59" i="54" s="1"/>
  <c r="CM14" i="54" s="1"/>
  <c r="CM13" i="54" s="1"/>
  <c r="DN43" i="54"/>
  <c r="CL41" i="54"/>
  <c r="DN15" i="54"/>
  <c r="CL21" i="54"/>
  <c r="DN21" i="54" s="1"/>
  <c r="DN22" i="54"/>
  <c r="CN13" i="54"/>
  <c r="DF13" i="54"/>
  <c r="DD13" i="54"/>
  <c r="CH59" i="54"/>
  <c r="CB59" i="54"/>
  <c r="CB14" i="54" s="1"/>
  <c r="CB13" i="54" s="1"/>
  <c r="CC14" i="54"/>
  <c r="CR62" i="54"/>
  <c r="CR60" i="54" s="1"/>
  <c r="CR59" i="54" s="1"/>
  <c r="CK60" i="54"/>
  <c r="CK59" i="54" s="1"/>
  <c r="CK14" i="54" s="1"/>
  <c r="CK13" i="54" s="1"/>
  <c r="DN13" i="54" s="1"/>
  <c r="DQ13" i="54" s="1"/>
  <c r="DS14" i="54"/>
  <c r="CI13" i="54"/>
  <c r="DS13" i="54" s="1"/>
  <c r="DN48" i="54" l="1"/>
  <c r="CL47" i="54"/>
  <c r="DN47" i="54" s="1"/>
  <c r="DN30" i="54"/>
  <c r="CL27" i="54"/>
  <c r="DN27" i="54" s="1"/>
  <c r="CR14" i="54"/>
  <c r="CR13" i="54" s="1"/>
  <c r="CL35" i="54"/>
  <c r="DN35" i="54" s="1"/>
  <c r="DN36" i="54"/>
  <c r="DN72" i="54"/>
  <c r="CL71" i="54"/>
  <c r="DN41" i="54"/>
  <c r="CL40" i="54"/>
  <c r="DN40" i="54" s="1"/>
  <c r="CH14" i="54"/>
  <c r="CH13" i="54" s="1"/>
  <c r="CC13" i="54"/>
  <c r="CL62" i="54"/>
  <c r="DR13" i="54"/>
  <c r="DO13" i="54"/>
  <c r="DN71" i="54" l="1"/>
  <c r="CL70" i="54"/>
  <c r="DN62" i="54"/>
  <c r="CL60" i="54"/>
  <c r="DN70" i="54" l="1"/>
  <c r="CL66" i="54"/>
  <c r="DN66" i="54" s="1"/>
  <c r="DN60" i="54"/>
  <c r="CL59" i="54"/>
  <c r="DN59" i="54" l="1"/>
  <c r="CL14" i="54"/>
  <c r="DN14" i="54" l="1"/>
  <c r="CL13" i="54"/>
  <c r="DM13" i="54" s="1"/>
  <c r="DQ14" i="54" l="1"/>
  <c r="DR14" i="54" s="1"/>
  <c r="DO14" i="54"/>
  <c r="J133" i="42" l="1"/>
  <c r="F157" i="53" l="1"/>
  <c r="BU159" i="53"/>
  <c r="I11" i="34"/>
  <c r="AK65" i="42" l="1"/>
  <c r="AL65" i="42"/>
  <c r="AL44" i="42"/>
  <c r="AL43" i="42" s="1"/>
  <c r="AL39" i="42" s="1"/>
  <c r="K52" i="53"/>
  <c r="CT189" i="53"/>
  <c r="CT188" i="53" s="1"/>
  <c r="CT154" i="53"/>
  <c r="CT153" i="53" s="1"/>
  <c r="CT142" i="53"/>
  <c r="CT141" i="53" s="1"/>
  <c r="CT105" i="53"/>
  <c r="CT92" i="53"/>
  <c r="CT91" i="53" s="1"/>
  <c r="CT69" i="53"/>
  <c r="CT68" i="53" s="1"/>
  <c r="CT65" i="53"/>
  <c r="CT64" i="53" s="1"/>
  <c r="CT39" i="53"/>
  <c r="CT38" i="53" s="1"/>
  <c r="CT35" i="53"/>
  <c r="CT32" i="53"/>
  <c r="CT29" i="53"/>
  <c r="CT28" i="53" s="1"/>
  <c r="CT23" i="53"/>
  <c r="CT21" i="53"/>
  <c r="CT31" i="53" l="1"/>
  <c r="CT20" i="53"/>
  <c r="N40" i="28"/>
  <c r="N39" i="28"/>
  <c r="N38" i="28"/>
  <c r="N37" i="28"/>
  <c r="N36" i="28"/>
  <c r="N35" i="28"/>
  <c r="N34" i="28"/>
  <c r="N33" i="28"/>
  <c r="N32" i="28"/>
  <c r="N31" i="28"/>
  <c r="G21" i="16"/>
  <c r="G11" i="16"/>
  <c r="G10" i="16" l="1"/>
  <c r="G38" i="16"/>
  <c r="A3" i="16" l="1"/>
  <c r="F48" i="16"/>
  <c r="E48" i="16" s="1"/>
  <c r="D48" i="16"/>
  <c r="F47" i="16"/>
  <c r="E47" i="16" s="1"/>
  <c r="D47" i="16"/>
  <c r="F46" i="16"/>
  <c r="E46" i="16" s="1"/>
  <c r="D46" i="16"/>
  <c r="F45" i="16"/>
  <c r="E45" i="16" s="1"/>
  <c r="D45" i="16"/>
  <c r="F44" i="16"/>
  <c r="E44" i="16" s="1"/>
  <c r="D44" i="16"/>
  <c r="F43" i="16"/>
  <c r="E43" i="16" s="1"/>
  <c r="D43" i="16"/>
  <c r="F42" i="16"/>
  <c r="E42" i="16" s="1"/>
  <c r="D42" i="16"/>
  <c r="F41" i="16"/>
  <c r="E41" i="16" s="1"/>
  <c r="D41" i="16"/>
  <c r="F40" i="16"/>
  <c r="E40" i="16" s="1"/>
  <c r="D40" i="16"/>
  <c r="F39" i="16"/>
  <c r="E39" i="16" s="1"/>
  <c r="D39" i="16"/>
  <c r="F37" i="16"/>
  <c r="M29" i="28" s="1"/>
  <c r="D37" i="16"/>
  <c r="L29" i="28" s="1"/>
  <c r="F36" i="16"/>
  <c r="M28" i="28" s="1"/>
  <c r="D36" i="16"/>
  <c r="L28" i="28" s="1"/>
  <c r="F35" i="16"/>
  <c r="M27" i="28" s="1"/>
  <c r="D35" i="16"/>
  <c r="L27" i="28" s="1"/>
  <c r="F34" i="16"/>
  <c r="M26" i="28" s="1"/>
  <c r="D34" i="16"/>
  <c r="L26" i="28" s="1"/>
  <c r="F33" i="16"/>
  <c r="M25" i="28" s="1"/>
  <c r="D33" i="16"/>
  <c r="L25" i="28" s="1"/>
  <c r="F32" i="16"/>
  <c r="M24" i="28" s="1"/>
  <c r="D32" i="16"/>
  <c r="L24" i="28" s="1"/>
  <c r="F31" i="16"/>
  <c r="M23" i="28" s="1"/>
  <c r="D31" i="16"/>
  <c r="L23" i="28" s="1"/>
  <c r="F30" i="16"/>
  <c r="M22" i="28" s="1"/>
  <c r="D30" i="16"/>
  <c r="L22" i="28" s="1"/>
  <c r="F29" i="16"/>
  <c r="M21" i="28" s="1"/>
  <c r="D29" i="16"/>
  <c r="L21" i="28" s="1"/>
  <c r="F28" i="16"/>
  <c r="M20" i="28" s="1"/>
  <c r="D28" i="16"/>
  <c r="L20" i="28" s="1"/>
  <c r="F27" i="16"/>
  <c r="M19" i="28" s="1"/>
  <c r="D27" i="16"/>
  <c r="L19" i="28" s="1"/>
  <c r="H24" i="16"/>
  <c r="F24" i="16"/>
  <c r="E24" i="16"/>
  <c r="D24" i="16"/>
  <c r="H23" i="16"/>
  <c r="F23" i="16"/>
  <c r="E23" i="16"/>
  <c r="D23" i="16"/>
  <c r="H22" i="16"/>
  <c r="F22" i="16"/>
  <c r="E22" i="16"/>
  <c r="D22" i="16"/>
  <c r="H20" i="16"/>
  <c r="F20" i="16"/>
  <c r="E20" i="16"/>
  <c r="D20" i="16"/>
  <c r="H19" i="16"/>
  <c r="F19" i="16"/>
  <c r="E19" i="16"/>
  <c r="D19" i="16"/>
  <c r="H18" i="16"/>
  <c r="F18" i="16"/>
  <c r="E18" i="16"/>
  <c r="D18" i="16"/>
  <c r="H17" i="16"/>
  <c r="F17" i="16"/>
  <c r="E17" i="16"/>
  <c r="D17" i="16"/>
  <c r="H16" i="16"/>
  <c r="F16" i="16"/>
  <c r="E16" i="16"/>
  <c r="D16" i="16"/>
  <c r="F15" i="16"/>
  <c r="E15" i="16"/>
  <c r="D15" i="16"/>
  <c r="H14" i="16"/>
  <c r="F14" i="16"/>
  <c r="E14" i="16"/>
  <c r="D14" i="16"/>
  <c r="H13" i="16"/>
  <c r="F13" i="16"/>
  <c r="E13" i="16"/>
  <c r="D13" i="16"/>
  <c r="H12" i="16"/>
  <c r="F12" i="16"/>
  <c r="E12" i="16"/>
  <c r="D12" i="16"/>
  <c r="E21" i="16" l="1"/>
  <c r="F21" i="16"/>
  <c r="H21" i="16"/>
  <c r="C44" i="16"/>
  <c r="F11" i="16"/>
  <c r="H11" i="16"/>
  <c r="D26" i="16"/>
  <c r="C41" i="16"/>
  <c r="C43" i="16"/>
  <c r="C46" i="16"/>
  <c r="C39" i="16"/>
  <c r="C42" i="16"/>
  <c r="C47" i="16"/>
  <c r="C12" i="16"/>
  <c r="C13" i="16"/>
  <c r="C14" i="16"/>
  <c r="C45" i="16"/>
  <c r="D38" i="16"/>
  <c r="F26" i="16"/>
  <c r="F38" i="16"/>
  <c r="C40" i="16"/>
  <c r="C15" i="16"/>
  <c r="E38" i="16"/>
  <c r="C17" i="16"/>
  <c r="C24" i="16"/>
  <c r="C48" i="16"/>
  <c r="C23" i="16"/>
  <c r="E11" i="16"/>
  <c r="C16" i="16"/>
  <c r="C18" i="16"/>
  <c r="C19" i="16"/>
  <c r="C20" i="16"/>
  <c r="C22" i="16"/>
  <c r="D21" i="16"/>
  <c r="D11" i="16"/>
  <c r="E10" i="16" l="1"/>
  <c r="F10" i="16"/>
  <c r="H10" i="16"/>
  <c r="D25" i="16"/>
  <c r="C38" i="16"/>
  <c r="F25" i="16"/>
  <c r="C21" i="16"/>
  <c r="C11" i="16"/>
  <c r="D10" i="16"/>
  <c r="F9" i="16" l="1"/>
  <c r="D9" i="16"/>
  <c r="C10" i="16"/>
  <c r="U68" i="17" l="1"/>
  <c r="U69" i="17"/>
  <c r="U70" i="17"/>
  <c r="U71" i="17"/>
  <c r="U81" i="17"/>
  <c r="U83" i="17"/>
  <c r="U85" i="17"/>
  <c r="U103" i="17"/>
  <c r="U117" i="17"/>
  <c r="U132" i="17"/>
  <c r="U133" i="17"/>
  <c r="U149" i="17"/>
  <c r="U150" i="17"/>
  <c r="U151" i="17"/>
  <c r="U152" i="17"/>
  <c r="U153" i="17"/>
  <c r="U154" i="17"/>
  <c r="U155" i="17"/>
  <c r="U156" i="17"/>
  <c r="CM92" i="53" l="1"/>
  <c r="CM91" i="53" s="1"/>
  <c r="CB92" i="53"/>
  <c r="CB91" i="53" s="1"/>
  <c r="AX92" i="53"/>
  <c r="AX91" i="53" s="1"/>
  <c r="CD92" i="53"/>
  <c r="CD91" i="53" s="1"/>
  <c r="T92" i="53"/>
  <c r="T91" i="53" s="1"/>
  <c r="S92" i="53"/>
  <c r="S91" i="53" s="1"/>
  <c r="CS92" i="53"/>
  <c r="CS91" i="53" s="1"/>
  <c r="BE92" i="53"/>
  <c r="BE91" i="53" s="1"/>
  <c r="AY92" i="53"/>
  <c r="AY91" i="53" s="1"/>
  <c r="CU92" i="53"/>
  <c r="CU91" i="53" s="1"/>
  <c r="CA92" i="53"/>
  <c r="CA91" i="53" s="1"/>
  <c r="BZ92" i="53"/>
  <c r="BZ91" i="53" s="1"/>
  <c r="BX92" i="53"/>
  <c r="BX91" i="53" s="1"/>
  <c r="BW92" i="53"/>
  <c r="BW91" i="53" s="1"/>
  <c r="BV92" i="53"/>
  <c r="BV91" i="53" s="1"/>
  <c r="BS92" i="53"/>
  <c r="BS91" i="53" s="1"/>
  <c r="BR92" i="53"/>
  <c r="BR91" i="53" s="1"/>
  <c r="BQ92" i="53"/>
  <c r="BQ91" i="53" s="1"/>
  <c r="BP92" i="53"/>
  <c r="BP91" i="53" s="1"/>
  <c r="BO92" i="53"/>
  <c r="BO91" i="53" s="1"/>
  <c r="BN92" i="53"/>
  <c r="BN91" i="53" s="1"/>
  <c r="BL92" i="53"/>
  <c r="BL91" i="53" s="1"/>
  <c r="BG92" i="53"/>
  <c r="BG91" i="53" s="1"/>
  <c r="BF92" i="53"/>
  <c r="BF91" i="53" s="1"/>
  <c r="BC92" i="53"/>
  <c r="BC91" i="53" s="1"/>
  <c r="BB92" i="53"/>
  <c r="BB91" i="53" s="1"/>
  <c r="AU92" i="53"/>
  <c r="AU91" i="53" s="1"/>
  <c r="AQ92" i="53"/>
  <c r="AQ91" i="53" s="1"/>
  <c r="AP92" i="53"/>
  <c r="AP91" i="53" s="1"/>
  <c r="AO92" i="53"/>
  <c r="AO91" i="53" s="1"/>
  <c r="AN92" i="53"/>
  <c r="AN91" i="53" s="1"/>
  <c r="AM92" i="53"/>
  <c r="AM91" i="53" s="1"/>
  <c r="AL92" i="53"/>
  <c r="AL91" i="53" s="1"/>
  <c r="AK92" i="53"/>
  <c r="AK91" i="53" s="1"/>
  <c r="AI92" i="53"/>
  <c r="AI91" i="53" s="1"/>
  <c r="AH92" i="53"/>
  <c r="AH91" i="53" s="1"/>
  <c r="AG92" i="53"/>
  <c r="AG91" i="53" s="1"/>
  <c r="AE92" i="53"/>
  <c r="AE91" i="53" s="1"/>
  <c r="AD92" i="53"/>
  <c r="AD91" i="53" s="1"/>
  <c r="AC92" i="53"/>
  <c r="AC91" i="53" s="1"/>
  <c r="AA92" i="53"/>
  <c r="AA91" i="53" s="1"/>
  <c r="Z92" i="53"/>
  <c r="Z91" i="53" s="1"/>
  <c r="Y92" i="53"/>
  <c r="Y91" i="53" s="1"/>
  <c r="X92" i="53"/>
  <c r="X91" i="53" s="1"/>
  <c r="W92" i="53"/>
  <c r="W91" i="53" s="1"/>
  <c r="V92" i="53"/>
  <c r="V91" i="53" s="1"/>
  <c r="R92" i="53"/>
  <c r="R91" i="53" s="1"/>
  <c r="O92" i="53"/>
  <c r="O91" i="53" s="1"/>
  <c r="N92" i="53"/>
  <c r="N91" i="53" s="1"/>
  <c r="M92" i="53"/>
  <c r="M91" i="53" s="1"/>
  <c r="L92" i="53"/>
  <c r="L91" i="53" s="1"/>
  <c r="K92" i="53"/>
  <c r="K91" i="53" s="1"/>
  <c r="F91" i="53"/>
  <c r="DF91" i="53"/>
  <c r="DE91" i="53"/>
  <c r="CJ47" i="53"/>
  <c r="CJ14" i="53" s="1"/>
  <c r="CK47" i="53"/>
  <c r="CK14" i="53" s="1"/>
  <c r="CL47" i="53"/>
  <c r="CL14" i="53" s="1"/>
  <c r="CM47" i="53"/>
  <c r="F50" i="53"/>
  <c r="F47" i="53" s="1"/>
  <c r="DY53" i="53"/>
  <c r="CC53" i="53"/>
  <c r="BL53" i="53"/>
  <c r="BL50" i="53" s="1"/>
  <c r="BL47" i="53" s="1"/>
  <c r="BI53" i="53"/>
  <c r="CE53" i="53" s="1"/>
  <c r="CD53" i="53" s="1"/>
  <c r="CP53" i="53" s="1"/>
  <c r="BG53" i="53"/>
  <c r="EH53" i="53" s="1"/>
  <c r="BD53" i="53"/>
  <c r="BC53" i="53"/>
  <c r="BB53" i="53"/>
  <c r="BJ53" i="53" s="1"/>
  <c r="AZ53" i="53"/>
  <c r="AU53" i="53"/>
  <c r="AY53" i="53" s="1"/>
  <c r="AT53" i="53"/>
  <c r="AS53" i="53"/>
  <c r="AW53" i="53" s="1"/>
  <c r="AR53" i="53"/>
  <c r="AV53" i="53" s="1"/>
  <c r="AJ53" i="53"/>
  <c r="U53" i="53"/>
  <c r="T53" i="53" s="1"/>
  <c r="Q53" i="53"/>
  <c r="O53" i="53"/>
  <c r="S53" i="53" s="1"/>
  <c r="CC52" i="53"/>
  <c r="BX52" i="53"/>
  <c r="BZ52" i="53" s="1"/>
  <c r="BZ50" i="53" s="1"/>
  <c r="BZ47" i="53" s="1"/>
  <c r="BG52" i="53"/>
  <c r="BE52" i="53"/>
  <c r="BI52" i="53" s="1"/>
  <c r="CE52" i="53" s="1"/>
  <c r="CD52" i="53" s="1"/>
  <c r="CP52" i="53" s="1"/>
  <c r="BC52" i="53"/>
  <c r="BB52" i="53"/>
  <c r="BJ52" i="53" s="1"/>
  <c r="AZ52" i="53"/>
  <c r="AU52" i="53"/>
  <c r="AY52" i="53" s="1"/>
  <c r="AT52" i="53"/>
  <c r="AX52" i="53" s="1"/>
  <c r="AJ52" i="53"/>
  <c r="AG52" i="53"/>
  <c r="AF52" i="53" s="1"/>
  <c r="AF50" i="53" s="1"/>
  <c r="AF47" i="53" s="1"/>
  <c r="AC52" i="53"/>
  <c r="DY52" i="53" s="1"/>
  <c r="Y52" i="53"/>
  <c r="Y50" i="53" s="1"/>
  <c r="Y47" i="53" s="1"/>
  <c r="U52" i="53"/>
  <c r="T52" i="53" s="1"/>
  <c r="Q52" i="53"/>
  <c r="P52" i="53" s="1"/>
  <c r="O52" i="53"/>
  <c r="O50" i="53" s="1"/>
  <c r="O47" i="53" s="1"/>
  <c r="CB50" i="53"/>
  <c r="CB47" i="53" s="1"/>
  <c r="CA50" i="53"/>
  <c r="CA47" i="53" s="1"/>
  <c r="BW50" i="53"/>
  <c r="BW47" i="53" s="1"/>
  <c r="BV50" i="53"/>
  <c r="BV47" i="53" s="1"/>
  <c r="BT50" i="53"/>
  <c r="BT47" i="53" s="1"/>
  <c r="BS50" i="53"/>
  <c r="BS47" i="53" s="1"/>
  <c r="BR50" i="53"/>
  <c r="BR47" i="53" s="1"/>
  <c r="BQ50" i="53"/>
  <c r="BQ47" i="53" s="1"/>
  <c r="BP50" i="53"/>
  <c r="BP47" i="53" s="1"/>
  <c r="BO50" i="53"/>
  <c r="BO47" i="53" s="1"/>
  <c r="BN50" i="53"/>
  <c r="BN47" i="53" s="1"/>
  <c r="BM50" i="53"/>
  <c r="BM47" i="53" s="1"/>
  <c r="BF50" i="53"/>
  <c r="BF47" i="53" s="1"/>
  <c r="AQ50" i="53"/>
  <c r="AQ47" i="53" s="1"/>
  <c r="AP50" i="53"/>
  <c r="AP47" i="53" s="1"/>
  <c r="AO50" i="53"/>
  <c r="AO47" i="53" s="1"/>
  <c r="AN50" i="53"/>
  <c r="AN47" i="53" s="1"/>
  <c r="AM50" i="53"/>
  <c r="AM47" i="53" s="1"/>
  <c r="AL50" i="53"/>
  <c r="AL47" i="53" s="1"/>
  <c r="AK50" i="53"/>
  <c r="AK47" i="53" s="1"/>
  <c r="AI50" i="53"/>
  <c r="AI47" i="53" s="1"/>
  <c r="AH50" i="53"/>
  <c r="AH47" i="53" s="1"/>
  <c r="AE50" i="53"/>
  <c r="AE47" i="53" s="1"/>
  <c r="AD50" i="53"/>
  <c r="AD47" i="53" s="1"/>
  <c r="AA50" i="53"/>
  <c r="AA47" i="53" s="1"/>
  <c r="Z50" i="53"/>
  <c r="Z47" i="53" s="1"/>
  <c r="X50" i="53"/>
  <c r="X47" i="53" s="1"/>
  <c r="W50" i="53"/>
  <c r="W47" i="53" s="1"/>
  <c r="V50" i="53"/>
  <c r="V47" i="53" s="1"/>
  <c r="R50" i="53"/>
  <c r="R47" i="53" s="1"/>
  <c r="N50" i="53"/>
  <c r="N47" i="53" s="1"/>
  <c r="M50" i="53"/>
  <c r="M47" i="53" s="1"/>
  <c r="L50" i="53"/>
  <c r="L47" i="53" s="1"/>
  <c r="K50" i="53"/>
  <c r="K47" i="53" s="1"/>
  <c r="J50" i="53"/>
  <c r="J47" i="53" s="1"/>
  <c r="CR49" i="53"/>
  <c r="AV57" i="42"/>
  <c r="AU57" i="42" l="1"/>
  <c r="BG57" i="42"/>
  <c r="CP50" i="53"/>
  <c r="CP47" i="53" s="1"/>
  <c r="CP14" i="53" s="1"/>
  <c r="BC50" i="53"/>
  <c r="BC47" i="53" s="1"/>
  <c r="AJ50" i="53"/>
  <c r="AJ47" i="53" s="1"/>
  <c r="BE50" i="53"/>
  <c r="BE47" i="53" s="1"/>
  <c r="AB92" i="53"/>
  <c r="AB91" i="53" s="1"/>
  <c r="BM92" i="53"/>
  <c r="BM91" i="53" s="1"/>
  <c r="BE57" i="42"/>
  <c r="BX50" i="53"/>
  <c r="BX47" i="53" s="1"/>
  <c r="AS92" i="53"/>
  <c r="AS91" i="53" s="1"/>
  <c r="CG92" i="53"/>
  <c r="CG91" i="53" s="1"/>
  <c r="AG50" i="53"/>
  <c r="AG47" i="53" s="1"/>
  <c r="AJ92" i="53"/>
  <c r="AJ91" i="53" s="1"/>
  <c r="AT92" i="53"/>
  <c r="AT91" i="53" s="1"/>
  <c r="U92" i="53"/>
  <c r="U91" i="53" s="1"/>
  <c r="DT91" i="53"/>
  <c r="DS91" i="53"/>
  <c r="AZ92" i="53"/>
  <c r="AZ91" i="53" s="1"/>
  <c r="BJ92" i="53"/>
  <c r="BJ91" i="53" s="1"/>
  <c r="AR92" i="53"/>
  <c r="AR91" i="53" s="1"/>
  <c r="BI92" i="53"/>
  <c r="BI91" i="53" s="1"/>
  <c r="CC92" i="53"/>
  <c r="CC91" i="53" s="1"/>
  <c r="BT92" i="53"/>
  <c r="BT91" i="53" s="1"/>
  <c r="AF92" i="53"/>
  <c r="AF91" i="53" s="1"/>
  <c r="DT92" i="53"/>
  <c r="J92" i="53"/>
  <c r="BD92" i="53"/>
  <c r="BD91" i="53" s="1"/>
  <c r="DS92" i="53"/>
  <c r="BA92" i="53"/>
  <c r="BA91" i="53" s="1"/>
  <c r="BU92" i="53"/>
  <c r="BU91" i="53" s="1"/>
  <c r="BB50" i="53"/>
  <c r="BB47" i="53" s="1"/>
  <c r="AZ50" i="53"/>
  <c r="AZ47" i="53" s="1"/>
  <c r="BG50" i="53"/>
  <c r="BG47" i="53" s="1"/>
  <c r="DS47" i="53" s="1"/>
  <c r="BH53" i="53"/>
  <c r="CN53" i="53"/>
  <c r="CM53" i="53" s="1"/>
  <c r="CO53" i="53" s="1"/>
  <c r="CC50" i="53"/>
  <c r="CC47" i="53" s="1"/>
  <c r="BK53" i="53"/>
  <c r="BK52" i="53"/>
  <c r="EH52" i="53"/>
  <c r="T50" i="53"/>
  <c r="T47" i="53" s="1"/>
  <c r="AT50" i="53"/>
  <c r="AT47" i="53" s="1"/>
  <c r="EI52" i="53"/>
  <c r="Q50" i="53"/>
  <c r="Q47" i="53" s="1"/>
  <c r="CD50" i="53"/>
  <c r="CD47" i="53" s="1"/>
  <c r="BI50" i="53"/>
  <c r="BI47" i="53" s="1"/>
  <c r="AY50" i="53"/>
  <c r="AY47" i="53" s="1"/>
  <c r="EI53" i="53"/>
  <c r="AU50" i="53"/>
  <c r="AU47" i="53" s="1"/>
  <c r="S52" i="53"/>
  <c r="S50" i="53" s="1"/>
  <c r="S47" i="53" s="1"/>
  <c r="P53" i="53"/>
  <c r="P50" i="53" s="1"/>
  <c r="P47" i="53" s="1"/>
  <c r="U50" i="53"/>
  <c r="U47" i="53" s="1"/>
  <c r="AC50" i="53"/>
  <c r="AC47" i="53" s="1"/>
  <c r="DI47" i="53" s="1"/>
  <c r="BA50" i="53"/>
  <c r="BA47" i="53" s="1"/>
  <c r="BU50" i="53"/>
  <c r="BU47" i="53" s="1"/>
  <c r="AS52" i="53"/>
  <c r="AW52" i="53" s="1"/>
  <c r="AV52" i="53" s="1"/>
  <c r="AB52" i="53"/>
  <c r="BD52" i="53"/>
  <c r="BH52" i="53" s="1"/>
  <c r="AX53" i="53"/>
  <c r="AX50" i="53" s="1"/>
  <c r="AX47" i="53" s="1"/>
  <c r="CC57" i="42" l="1"/>
  <c r="BF57" i="42"/>
  <c r="BX57" i="42"/>
  <c r="CN92" i="53"/>
  <c r="CN91" i="53" s="1"/>
  <c r="CO92" i="53"/>
  <c r="CO91" i="53" s="1"/>
  <c r="BK92" i="53"/>
  <c r="BK91" i="53" s="1"/>
  <c r="CH92" i="53"/>
  <c r="CH91" i="53" s="1"/>
  <c r="BH50" i="53"/>
  <c r="BH47" i="53" s="1"/>
  <c r="AV92" i="53"/>
  <c r="AV91" i="53" s="1"/>
  <c r="DS50" i="53"/>
  <c r="P92" i="53"/>
  <c r="P91" i="53" s="1"/>
  <c r="Q92" i="53"/>
  <c r="Q91" i="53" s="1"/>
  <c r="BH92" i="53"/>
  <c r="BH91" i="53" s="1"/>
  <c r="DI92" i="53"/>
  <c r="J91" i="53"/>
  <c r="DI91" i="53" s="1"/>
  <c r="CF92" i="53"/>
  <c r="CF91" i="53" s="1"/>
  <c r="CE92" i="53"/>
  <c r="CE91" i="53" s="1"/>
  <c r="AW92" i="53"/>
  <c r="CH53" i="53"/>
  <c r="CL53" i="53" s="1"/>
  <c r="CG53" i="53"/>
  <c r="CQ53" i="53"/>
  <c r="DT47" i="53"/>
  <c r="CH52" i="53"/>
  <c r="CG52" i="53"/>
  <c r="DI50" i="53"/>
  <c r="AW50" i="53"/>
  <c r="AW47" i="53" s="1"/>
  <c r="DT50" i="53"/>
  <c r="CF50" i="53"/>
  <c r="CF47" i="53" s="1"/>
  <c r="BK50" i="53"/>
  <c r="BK47" i="53" s="1"/>
  <c r="BJ50" i="53"/>
  <c r="BJ47" i="53" s="1"/>
  <c r="AR52" i="53"/>
  <c r="AB50" i="53"/>
  <c r="AB47" i="53" s="1"/>
  <c r="BD50" i="53"/>
  <c r="BD47" i="53" s="1"/>
  <c r="AS50" i="53"/>
  <c r="AS47" i="53" s="1"/>
  <c r="CG50" i="53" l="1"/>
  <c r="CG47" i="53" s="1"/>
  <c r="CI92" i="53"/>
  <c r="AW91" i="53"/>
  <c r="CI91" i="53" s="1"/>
  <c r="CQ92" i="53"/>
  <c r="CH50" i="53"/>
  <c r="CH47" i="53" s="1"/>
  <c r="DK53" i="53"/>
  <c r="DO53" i="53" s="1"/>
  <c r="CI50" i="53"/>
  <c r="CI47" i="53" s="1"/>
  <c r="CE50" i="53"/>
  <c r="CE47" i="53" s="1"/>
  <c r="AR50" i="53"/>
  <c r="AR47" i="53" s="1"/>
  <c r="CD57" i="42" l="1"/>
  <c r="CI14" i="53"/>
  <c r="CR92" i="53"/>
  <c r="CQ91" i="53"/>
  <c r="CR91" i="53" s="1"/>
  <c r="AV50" i="53"/>
  <c r="AV47" i="53" s="1"/>
  <c r="CN52" i="53"/>
  <c r="DJ53" i="53"/>
  <c r="EL53" i="53"/>
  <c r="DK52" i="53"/>
  <c r="DO52" i="53" s="1"/>
  <c r="CU50" i="53"/>
  <c r="CU47" i="53" s="1"/>
  <c r="CS50" i="53"/>
  <c r="CS47" i="53" s="1"/>
  <c r="CM52" i="53" l="1"/>
  <c r="CO52" i="53" s="1"/>
  <c r="CO50" i="53" s="1"/>
  <c r="CO47" i="53" s="1"/>
  <c r="CN50" i="53"/>
  <c r="CN47" i="53" s="1"/>
  <c r="DJ52" i="53"/>
  <c r="EL52" i="53"/>
  <c r="BF62" i="42" l="1"/>
  <c r="BF63" i="42"/>
  <c r="AP131" i="42"/>
  <c r="AP123" i="42"/>
  <c r="AP122" i="42" s="1"/>
  <c r="AP120" i="42"/>
  <c r="AP106" i="42"/>
  <c r="AP60" i="42"/>
  <c r="AP59" i="42" s="1"/>
  <c r="AP55" i="42"/>
  <c r="AP37" i="42"/>
  <c r="AP33" i="42" s="1"/>
  <c r="BF61" i="42" l="1"/>
  <c r="AP116" i="42"/>
  <c r="AP16" i="42" l="1"/>
  <c r="BD189" i="53"/>
  <c r="BD188" i="53" s="1"/>
  <c r="BA189" i="53"/>
  <c r="BA188" i="53" s="1"/>
  <c r="BH189" i="53"/>
  <c r="BH188" i="53" s="1"/>
  <c r="AX189" i="53"/>
  <c r="AX188" i="53" s="1"/>
  <c r="AJ189" i="53"/>
  <c r="AJ188" i="53" s="1"/>
  <c r="U189" i="53"/>
  <c r="U188" i="53" s="1"/>
  <c r="DR189" i="53"/>
  <c r="CS189" i="53"/>
  <c r="CS188" i="53" s="1"/>
  <c r="CM189" i="53"/>
  <c r="CM188" i="53" s="1"/>
  <c r="CC189" i="53"/>
  <c r="CC188" i="53" s="1"/>
  <c r="CA189" i="53"/>
  <c r="CA188" i="53" s="1"/>
  <c r="BZ189" i="53"/>
  <c r="BZ188" i="53" s="1"/>
  <c r="BX189" i="53"/>
  <c r="BX188" i="53" s="1"/>
  <c r="BW189" i="53"/>
  <c r="BW188" i="53" s="1"/>
  <c r="BV189" i="53"/>
  <c r="BV188" i="53" s="1"/>
  <c r="BS189" i="53"/>
  <c r="BS188" i="53" s="1"/>
  <c r="BR189" i="53"/>
  <c r="BR188" i="53" s="1"/>
  <c r="BQ189" i="53"/>
  <c r="BQ188" i="53" s="1"/>
  <c r="BP189" i="53"/>
  <c r="BP188" i="53" s="1"/>
  <c r="BO189" i="53"/>
  <c r="BO188" i="53" s="1"/>
  <c r="BN189" i="53"/>
  <c r="BN188" i="53" s="1"/>
  <c r="BM189" i="53"/>
  <c r="BM188" i="53" s="1"/>
  <c r="BL189" i="53"/>
  <c r="BL188" i="53" s="1"/>
  <c r="BF189" i="53"/>
  <c r="BF188" i="53" s="1"/>
  <c r="BC189" i="53"/>
  <c r="BC188" i="53" s="1"/>
  <c r="BB189" i="53"/>
  <c r="BB188" i="53" s="1"/>
  <c r="AT189" i="53"/>
  <c r="AT188" i="53" s="1"/>
  <c r="AQ189" i="53"/>
  <c r="AQ188" i="53" s="1"/>
  <c r="AP189" i="53"/>
  <c r="AP188" i="53" s="1"/>
  <c r="AO189" i="53"/>
  <c r="AO188" i="53" s="1"/>
  <c r="AN189" i="53"/>
  <c r="AN188" i="53" s="1"/>
  <c r="AL189" i="53"/>
  <c r="AL188" i="53" s="1"/>
  <c r="AK189" i="53"/>
  <c r="AK188" i="53" s="1"/>
  <c r="AI189" i="53"/>
  <c r="AI188" i="53" s="1"/>
  <c r="AH189" i="53"/>
  <c r="AH188" i="53" s="1"/>
  <c r="AG189" i="53"/>
  <c r="AG188" i="53" s="1"/>
  <c r="AF189" i="53"/>
  <c r="AF188" i="53" s="1"/>
  <c r="AE189" i="53"/>
  <c r="AE188" i="53" s="1"/>
  <c r="AD189" i="53"/>
  <c r="AD188" i="53" s="1"/>
  <c r="AA189" i="53"/>
  <c r="AA188" i="53" s="1"/>
  <c r="Z189" i="53"/>
  <c r="Z188" i="53" s="1"/>
  <c r="Y189" i="53"/>
  <c r="Y188" i="53" s="1"/>
  <c r="X189" i="53"/>
  <c r="X188" i="53" s="1"/>
  <c r="W189" i="53"/>
  <c r="W188" i="53" s="1"/>
  <c r="V189" i="53"/>
  <c r="V188" i="53" s="1"/>
  <c r="T189" i="53"/>
  <c r="T188" i="53" s="1"/>
  <c r="R189" i="53"/>
  <c r="R188" i="53" s="1"/>
  <c r="P189" i="53"/>
  <c r="P188" i="53" s="1"/>
  <c r="O189" i="53"/>
  <c r="O188" i="53" s="1"/>
  <c r="N189" i="53"/>
  <c r="N188" i="53" s="1"/>
  <c r="M189" i="53"/>
  <c r="M188" i="53" s="1"/>
  <c r="L189" i="53"/>
  <c r="L188" i="53" s="1"/>
  <c r="K189" i="53"/>
  <c r="K188" i="53" s="1"/>
  <c r="J189" i="53"/>
  <c r="J188" i="53" s="1"/>
  <c r="DR188" i="53"/>
  <c r="DJ159" i="53"/>
  <c r="CC159" i="53"/>
  <c r="CC157" i="53" s="1"/>
  <c r="CC156" i="53" s="1"/>
  <c r="BM159" i="53"/>
  <c r="BI159" i="53"/>
  <c r="BI157" i="53" s="1"/>
  <c r="BI156" i="53" s="1"/>
  <c r="BG159" i="53"/>
  <c r="BG157" i="53" s="1"/>
  <c r="BG156" i="53" s="1"/>
  <c r="BD159" i="53"/>
  <c r="BD157" i="53" s="1"/>
  <c r="BD156" i="53" s="1"/>
  <c r="BC159" i="53"/>
  <c r="BC157" i="53" s="1"/>
  <c r="BC156" i="53" s="1"/>
  <c r="BB159" i="53"/>
  <c r="BJ159" i="53" s="1"/>
  <c r="AZ159" i="53"/>
  <c r="AZ157" i="53" s="1"/>
  <c r="AZ156" i="53" s="1"/>
  <c r="AX159" i="53"/>
  <c r="AX157" i="53" s="1"/>
  <c r="AX156" i="53" s="1"/>
  <c r="AU159" i="53"/>
  <c r="AY159" i="53" s="1"/>
  <c r="AY157" i="53" s="1"/>
  <c r="AY156" i="53" s="1"/>
  <c r="AS159" i="53"/>
  <c r="AS157" i="53" s="1"/>
  <c r="AR159" i="53"/>
  <c r="AV159" i="53" s="1"/>
  <c r="AV157" i="53" s="1"/>
  <c r="AV156" i="53" s="1"/>
  <c r="AJ159" i="53"/>
  <c r="AJ157" i="53" s="1"/>
  <c r="AJ156" i="53" s="1"/>
  <c r="T159" i="53"/>
  <c r="T157" i="53" s="1"/>
  <c r="T156" i="53" s="1"/>
  <c r="Q159" i="53"/>
  <c r="P159" i="53" s="1"/>
  <c r="P157" i="53" s="1"/>
  <c r="P156" i="53" s="1"/>
  <c r="O159" i="53"/>
  <c r="S159" i="53" s="1"/>
  <c r="S157" i="53" s="1"/>
  <c r="S156" i="53" s="1"/>
  <c r="DG157" i="53"/>
  <c r="CU157" i="53"/>
  <c r="CU156" i="53" s="1"/>
  <c r="CS157" i="53"/>
  <c r="CS156" i="53" s="1"/>
  <c r="CM157" i="53"/>
  <c r="CM156" i="53" s="1"/>
  <c r="CA157" i="53"/>
  <c r="CA156" i="53" s="1"/>
  <c r="BZ157" i="53"/>
  <c r="BZ156" i="53" s="1"/>
  <c r="BX157" i="53"/>
  <c r="BX156" i="53" s="1"/>
  <c r="BW157" i="53"/>
  <c r="BW156" i="53" s="1"/>
  <c r="BV157" i="53"/>
  <c r="BV156" i="53" s="1"/>
  <c r="BU157" i="53"/>
  <c r="BU156" i="53" s="1"/>
  <c r="BS157" i="53"/>
  <c r="BS156" i="53" s="1"/>
  <c r="BR157" i="53"/>
  <c r="BR156" i="53" s="1"/>
  <c r="BQ157" i="53"/>
  <c r="BQ156" i="53" s="1"/>
  <c r="BP157" i="53"/>
  <c r="BP156" i="53" s="1"/>
  <c r="BO157" i="53"/>
  <c r="BO156" i="53" s="1"/>
  <c r="BN157" i="53"/>
  <c r="BN156" i="53" s="1"/>
  <c r="BL157" i="53"/>
  <c r="BL156" i="53" s="1"/>
  <c r="BF157" i="53"/>
  <c r="BF156" i="53" s="1"/>
  <c r="BE157" i="53"/>
  <c r="BE156" i="53" s="1"/>
  <c r="BA157" i="53"/>
  <c r="BA156" i="53" s="1"/>
  <c r="AT157" i="53"/>
  <c r="AT156" i="53" s="1"/>
  <c r="AQ157" i="53"/>
  <c r="AQ156" i="53" s="1"/>
  <c r="AP157" i="53"/>
  <c r="AP156" i="53" s="1"/>
  <c r="AO157" i="53"/>
  <c r="AO156" i="53" s="1"/>
  <c r="AN157" i="53"/>
  <c r="AN156" i="53" s="1"/>
  <c r="AM157" i="53"/>
  <c r="AL157" i="53"/>
  <c r="AL156" i="53" s="1"/>
  <c r="AK157" i="53"/>
  <c r="AK156" i="53" s="1"/>
  <c r="AI157" i="53"/>
  <c r="AI156" i="53" s="1"/>
  <c r="AH157" i="53"/>
  <c r="AH156" i="53" s="1"/>
  <c r="AG157" i="53"/>
  <c r="AG156" i="53" s="1"/>
  <c r="AF157" i="53"/>
  <c r="AF156" i="53" s="1"/>
  <c r="AE157" i="53"/>
  <c r="AE156" i="53" s="1"/>
  <c r="AD157" i="53"/>
  <c r="AD156" i="53" s="1"/>
  <c r="AC157" i="53"/>
  <c r="AC156" i="53" s="1"/>
  <c r="AB157" i="53"/>
  <c r="AB156" i="53" s="1"/>
  <c r="AA157" i="53"/>
  <c r="AA156" i="53" s="1"/>
  <c r="Z157" i="53"/>
  <c r="Z156" i="53" s="1"/>
  <c r="Y157" i="53"/>
  <c r="Y156" i="53" s="1"/>
  <c r="X157" i="53"/>
  <c r="X156" i="53" s="1"/>
  <c r="W157" i="53"/>
  <c r="W156" i="53" s="1"/>
  <c r="V157" i="53"/>
  <c r="V156" i="53" s="1"/>
  <c r="U157" i="53"/>
  <c r="U156" i="53" s="1"/>
  <c r="R157" i="53"/>
  <c r="R156" i="53" s="1"/>
  <c r="N157" i="53"/>
  <c r="N156" i="53" s="1"/>
  <c r="M157" i="53"/>
  <c r="M156" i="53" s="1"/>
  <c r="L157" i="53"/>
  <c r="L156" i="53" s="1"/>
  <c r="K157" i="53"/>
  <c r="K156" i="53" s="1"/>
  <c r="J157" i="53"/>
  <c r="J156" i="53" s="1"/>
  <c r="F156" i="53"/>
  <c r="H156" i="53"/>
  <c r="H140" i="53" s="1"/>
  <c r="BU154" i="53"/>
  <c r="BU153" i="53" s="1"/>
  <c r="BC154" i="53"/>
  <c r="BC153" i="53" s="1"/>
  <c r="AZ154" i="53"/>
  <c r="AZ153" i="53" s="1"/>
  <c r="AK154" i="53"/>
  <c r="AK153" i="53" s="1"/>
  <c r="T154" i="53"/>
  <c r="T153" i="53" s="1"/>
  <c r="P154" i="53"/>
  <c r="P153" i="53" s="1"/>
  <c r="CU154" i="53"/>
  <c r="CU153" i="53" s="1"/>
  <c r="CM154" i="53"/>
  <c r="CM153" i="53" s="1"/>
  <c r="CA154" i="53"/>
  <c r="BZ154" i="53"/>
  <c r="BZ153" i="53" s="1"/>
  <c r="BX154" i="53"/>
  <c r="BX153" i="53" s="1"/>
  <c r="BW154" i="53"/>
  <c r="BW153" i="53" s="1"/>
  <c r="BV154" i="53"/>
  <c r="BV153" i="53" s="1"/>
  <c r="BS154" i="53"/>
  <c r="BS153" i="53" s="1"/>
  <c r="BR154" i="53"/>
  <c r="BR153" i="53" s="1"/>
  <c r="BQ154" i="53"/>
  <c r="BQ153" i="53" s="1"/>
  <c r="BP154" i="53"/>
  <c r="BP153" i="53" s="1"/>
  <c r="BO154" i="53"/>
  <c r="BO153" i="53" s="1"/>
  <c r="BN154" i="53"/>
  <c r="BN153" i="53" s="1"/>
  <c r="BL154" i="53"/>
  <c r="BL153" i="53" s="1"/>
  <c r="BF154" i="53"/>
  <c r="BF153" i="53" s="1"/>
  <c r="BA154" i="53"/>
  <c r="BA153" i="53" s="1"/>
  <c r="AT154" i="53"/>
  <c r="AT153" i="53" s="1"/>
  <c r="AX153" i="53" s="1"/>
  <c r="AQ154" i="53"/>
  <c r="AQ153" i="53" s="1"/>
  <c r="AP154" i="53"/>
  <c r="AP153" i="53" s="1"/>
  <c r="AO154" i="53"/>
  <c r="AO153" i="53" s="1"/>
  <c r="AN154" i="53"/>
  <c r="AN153" i="53" s="1"/>
  <c r="AM154" i="53"/>
  <c r="AL154" i="53"/>
  <c r="AL153" i="53" s="1"/>
  <c r="AI154" i="53"/>
  <c r="AI153" i="53" s="1"/>
  <c r="AH154" i="53"/>
  <c r="AH153" i="53" s="1"/>
  <c r="AG154" i="53"/>
  <c r="AG153" i="53" s="1"/>
  <c r="AF154" i="53"/>
  <c r="AF153" i="53" s="1"/>
  <c r="AE154" i="53"/>
  <c r="AE153" i="53" s="1"/>
  <c r="AD154" i="53"/>
  <c r="AD153" i="53" s="1"/>
  <c r="AC154" i="53"/>
  <c r="AC153" i="53" s="1"/>
  <c r="AB154" i="53"/>
  <c r="AB153" i="53" s="1"/>
  <c r="AA154" i="53"/>
  <c r="AA153" i="53" s="1"/>
  <c r="Z154" i="53"/>
  <c r="Z153" i="53" s="1"/>
  <c r="Y154" i="53"/>
  <c r="Y153" i="53" s="1"/>
  <c r="X154" i="53"/>
  <c r="X153" i="53" s="1"/>
  <c r="W154" i="53"/>
  <c r="W153" i="53" s="1"/>
  <c r="V154" i="53"/>
  <c r="V153" i="53" s="1"/>
  <c r="U154" i="53"/>
  <c r="U153" i="53" s="1"/>
  <c r="S154" i="53"/>
  <c r="S153" i="53" s="1"/>
  <c r="R154" i="53"/>
  <c r="R153" i="53" s="1"/>
  <c r="O154" i="53"/>
  <c r="O153" i="53" s="1"/>
  <c r="N154" i="53"/>
  <c r="N153" i="53" s="1"/>
  <c r="M154" i="53"/>
  <c r="M153" i="53" s="1"/>
  <c r="L154" i="53"/>
  <c r="L153" i="53" s="1"/>
  <c r="K154" i="53"/>
  <c r="K153" i="53" s="1"/>
  <c r="J154" i="53"/>
  <c r="J153" i="53" s="1"/>
  <c r="CA153" i="53"/>
  <c r="F153" i="53"/>
  <c r="CM142" i="53"/>
  <c r="CM141" i="53" s="1"/>
  <c r="R142" i="53"/>
  <c r="R141" i="53" s="1"/>
  <c r="K142" i="53"/>
  <c r="K141" i="53" s="1"/>
  <c r="BN142" i="53"/>
  <c r="BN141" i="53" s="1"/>
  <c r="S142" i="53"/>
  <c r="S141" i="53" s="1"/>
  <c r="O142" i="53"/>
  <c r="O141" i="53" s="1"/>
  <c r="CS142" i="53"/>
  <c r="CS141" i="53" s="1"/>
  <c r="CA142" i="53"/>
  <c r="BZ142" i="53"/>
  <c r="BZ141" i="53" s="1"/>
  <c r="BX142" i="53"/>
  <c r="BX141" i="53" s="1"/>
  <c r="BW142" i="53"/>
  <c r="BW141" i="53" s="1"/>
  <c r="BV142" i="53"/>
  <c r="BV141" i="53" s="1"/>
  <c r="BS142" i="53"/>
  <c r="BS141" i="53" s="1"/>
  <c r="BR142" i="53"/>
  <c r="BR141" i="53" s="1"/>
  <c r="BQ142" i="53"/>
  <c r="BQ141" i="53" s="1"/>
  <c r="BP142" i="53"/>
  <c r="BP141" i="53" s="1"/>
  <c r="BO142" i="53"/>
  <c r="BO141" i="53" s="1"/>
  <c r="BL142" i="53"/>
  <c r="BL141" i="53" s="1"/>
  <c r="BF142" i="53"/>
  <c r="BF141" i="53" s="1"/>
  <c r="AQ142" i="53"/>
  <c r="AQ141" i="53" s="1"/>
  <c r="AP142" i="53"/>
  <c r="AP141" i="53" s="1"/>
  <c r="AO142" i="53"/>
  <c r="AO141" i="53" s="1"/>
  <c r="AN142" i="53"/>
  <c r="AN141" i="53" s="1"/>
  <c r="AM142" i="53"/>
  <c r="AM141" i="53" s="1"/>
  <c r="AL142" i="53"/>
  <c r="AL141" i="53" s="1"/>
  <c r="AK142" i="53"/>
  <c r="AK141" i="53" s="1"/>
  <c r="AI142" i="53"/>
  <c r="AI141" i="53" s="1"/>
  <c r="AH142" i="53"/>
  <c r="AH141" i="53" s="1"/>
  <c r="AG142" i="53"/>
  <c r="AG141" i="53" s="1"/>
  <c r="AE142" i="53"/>
  <c r="AD142" i="53"/>
  <c r="AD141" i="53" s="1"/>
  <c r="AA142" i="53"/>
  <c r="AA141" i="53" s="1"/>
  <c r="Z142" i="53"/>
  <c r="Z141" i="53" s="1"/>
  <c r="Y142" i="53"/>
  <c r="Y141" i="53" s="1"/>
  <c r="X142" i="53"/>
  <c r="X141" i="53" s="1"/>
  <c r="W142" i="53"/>
  <c r="W141" i="53" s="1"/>
  <c r="V142" i="53"/>
  <c r="V141" i="53" s="1"/>
  <c r="U142" i="53"/>
  <c r="U141" i="53" s="1"/>
  <c r="N142" i="53"/>
  <c r="N141" i="53" s="1"/>
  <c r="M142" i="53"/>
  <c r="M141" i="53" s="1"/>
  <c r="L142" i="53"/>
  <c r="L141" i="53" s="1"/>
  <c r="J142" i="53"/>
  <c r="J141" i="53" s="1"/>
  <c r="F141" i="53"/>
  <c r="CA141" i="53"/>
  <c r="CC105" i="53"/>
  <c r="BM105" i="53"/>
  <c r="BD105" i="53"/>
  <c r="AY105" i="53"/>
  <c r="AT105" i="53"/>
  <c r="AW105" i="53"/>
  <c r="AV105" i="53"/>
  <c r="AJ105" i="53"/>
  <c r="BA105" i="53"/>
  <c r="T105" i="53"/>
  <c r="P105" i="53"/>
  <c r="O105" i="53"/>
  <c r="DG105" i="53"/>
  <c r="DF105" i="53"/>
  <c r="CS105" i="53"/>
  <c r="CA105" i="53"/>
  <c r="BZ105" i="53"/>
  <c r="BX105" i="53"/>
  <c r="BW105" i="53"/>
  <c r="BV105" i="53"/>
  <c r="BS105" i="53"/>
  <c r="BR105" i="53"/>
  <c r="BQ105" i="53"/>
  <c r="BP105" i="53"/>
  <c r="BO105" i="53"/>
  <c r="BN105" i="53"/>
  <c r="BL105" i="53"/>
  <c r="BG105" i="53"/>
  <c r="BF105" i="53"/>
  <c r="BE105" i="53"/>
  <c r="AZ105" i="53"/>
  <c r="AU105" i="53"/>
  <c r="AQ105" i="53"/>
  <c r="AP105" i="53"/>
  <c r="AO105" i="53"/>
  <c r="AN105" i="53"/>
  <c r="AM105" i="53"/>
  <c r="AL105" i="53"/>
  <c r="AK105" i="53"/>
  <c r="AI105" i="53"/>
  <c r="AH105" i="53"/>
  <c r="AE105" i="53"/>
  <c r="AD105" i="53"/>
  <c r="AC105" i="53"/>
  <c r="AB105" i="53"/>
  <c r="AA105" i="53"/>
  <c r="Z105" i="53"/>
  <c r="Y105" i="53"/>
  <c r="X105" i="53"/>
  <c r="W105" i="53"/>
  <c r="V105" i="53"/>
  <c r="U105" i="53"/>
  <c r="S105" i="53"/>
  <c r="R105" i="53"/>
  <c r="Q105" i="53"/>
  <c r="N105" i="53"/>
  <c r="M105" i="53"/>
  <c r="L105" i="53"/>
  <c r="K105" i="53"/>
  <c r="J105" i="53"/>
  <c r="CU69" i="53"/>
  <c r="CU68" i="53" s="1"/>
  <c r="CS69" i="53"/>
  <c r="CS68" i="53" s="1"/>
  <c r="CR69" i="53"/>
  <c r="CR68" i="53" s="1"/>
  <c r="CQ69" i="53"/>
  <c r="CQ68" i="53" s="1"/>
  <c r="CN69" i="53"/>
  <c r="CN68" i="53" s="1"/>
  <c r="CM69" i="53"/>
  <c r="CM68" i="53" s="1"/>
  <c r="CH69" i="53"/>
  <c r="CG69" i="53"/>
  <c r="CG68" i="53" s="1"/>
  <c r="CF69" i="53"/>
  <c r="CF68" i="53" s="1"/>
  <c r="CE69" i="53"/>
  <c r="CE68" i="53" s="1"/>
  <c r="CD69" i="53"/>
  <c r="CD68" i="53" s="1"/>
  <c r="CC69" i="53"/>
  <c r="CC68" i="53" s="1"/>
  <c r="CB69" i="53"/>
  <c r="CB68" i="53" s="1"/>
  <c r="CA69" i="53"/>
  <c r="CA68" i="53" s="1"/>
  <c r="BZ69" i="53"/>
  <c r="BZ68" i="53" s="1"/>
  <c r="BX69" i="53"/>
  <c r="BX68" i="53" s="1"/>
  <c r="BW69" i="53"/>
  <c r="BW68" i="53" s="1"/>
  <c r="BV69" i="53"/>
  <c r="BV68" i="53" s="1"/>
  <c r="BU69" i="53"/>
  <c r="BU68" i="53" s="1"/>
  <c r="BT69" i="53"/>
  <c r="BT68" i="53" s="1"/>
  <c r="BS69" i="53"/>
  <c r="BS68" i="53" s="1"/>
  <c r="BR69" i="53"/>
  <c r="BR68" i="53" s="1"/>
  <c r="BQ69" i="53"/>
  <c r="BQ68" i="53" s="1"/>
  <c r="BP69" i="53"/>
  <c r="BP68" i="53" s="1"/>
  <c r="BO69" i="53"/>
  <c r="BO68" i="53" s="1"/>
  <c r="BN69" i="53"/>
  <c r="BN68" i="53" s="1"/>
  <c r="BM69" i="53"/>
  <c r="BM68" i="53" s="1"/>
  <c r="BL69" i="53"/>
  <c r="BL68" i="53" s="1"/>
  <c r="BK69" i="53"/>
  <c r="BK68" i="53" s="1"/>
  <c r="BJ69" i="53"/>
  <c r="BJ68" i="53" s="1"/>
  <c r="BI69" i="53"/>
  <c r="BI68" i="53" s="1"/>
  <c r="BH69" i="53"/>
  <c r="BH68" i="53" s="1"/>
  <c r="BG69" i="53"/>
  <c r="BG68" i="53" s="1"/>
  <c r="BF69" i="53"/>
  <c r="BF68" i="53" s="1"/>
  <c r="BE69" i="53"/>
  <c r="BE68" i="53" s="1"/>
  <c r="BD69" i="53"/>
  <c r="BD68" i="53" s="1"/>
  <c r="BC69" i="53"/>
  <c r="BC68" i="53" s="1"/>
  <c r="BB69" i="53"/>
  <c r="BB68" i="53" s="1"/>
  <c r="BA69" i="53"/>
  <c r="BA68" i="53" s="1"/>
  <c r="AZ69" i="53"/>
  <c r="AZ68" i="53" s="1"/>
  <c r="AY69" i="53"/>
  <c r="AY68" i="53" s="1"/>
  <c r="AX69" i="53"/>
  <c r="AX68" i="53" s="1"/>
  <c r="AW69" i="53"/>
  <c r="AW68" i="53" s="1"/>
  <c r="CH68" i="53" s="1"/>
  <c r="AV69" i="53"/>
  <c r="AV68" i="53" s="1"/>
  <c r="AU69" i="53"/>
  <c r="AU68" i="53" s="1"/>
  <c r="AT69" i="53"/>
  <c r="AT68" i="53" s="1"/>
  <c r="AS69" i="53"/>
  <c r="AS68" i="53" s="1"/>
  <c r="AR69" i="53"/>
  <c r="AR68" i="53" s="1"/>
  <c r="AQ69" i="53"/>
  <c r="AQ68" i="53" s="1"/>
  <c r="AP69" i="53"/>
  <c r="AP68" i="53" s="1"/>
  <c r="AO69" i="53"/>
  <c r="AO68" i="53" s="1"/>
  <c r="AN69" i="53"/>
  <c r="AN68" i="53" s="1"/>
  <c r="AM69" i="53"/>
  <c r="AM68" i="53" s="1"/>
  <c r="DT68" i="53" s="1"/>
  <c r="AL69" i="53"/>
  <c r="AL68" i="53" s="1"/>
  <c r="AK69" i="53"/>
  <c r="AK68" i="53" s="1"/>
  <c r="AJ69" i="53"/>
  <c r="AJ68" i="53" s="1"/>
  <c r="AI69" i="53"/>
  <c r="AI68" i="53" s="1"/>
  <c r="AH69" i="53"/>
  <c r="AH68" i="53" s="1"/>
  <c r="AG69" i="53"/>
  <c r="AG68" i="53" s="1"/>
  <c r="AF69" i="53"/>
  <c r="AF68" i="53" s="1"/>
  <c r="AE69" i="53"/>
  <c r="DU69" i="53" s="1"/>
  <c r="AD69" i="53"/>
  <c r="AD68" i="53" s="1"/>
  <c r="AC69" i="53"/>
  <c r="AC68" i="53" s="1"/>
  <c r="AB69" i="53"/>
  <c r="AB68" i="53" s="1"/>
  <c r="AA69" i="53"/>
  <c r="AA68" i="53" s="1"/>
  <c r="Z69" i="53"/>
  <c r="Z68" i="53" s="1"/>
  <c r="Y69" i="53"/>
  <c r="Y68" i="53" s="1"/>
  <c r="X69" i="53"/>
  <c r="W69" i="53"/>
  <c r="W68" i="53" s="1"/>
  <c r="V69" i="53"/>
  <c r="V68" i="53" s="1"/>
  <c r="U69" i="53"/>
  <c r="U68" i="53" s="1"/>
  <c r="T69" i="53"/>
  <c r="T68" i="53" s="1"/>
  <c r="S69" i="53"/>
  <c r="S68" i="53" s="1"/>
  <c r="R69" i="53"/>
  <c r="R68" i="53" s="1"/>
  <c r="Q69" i="53"/>
  <c r="Q68" i="53" s="1"/>
  <c r="P69" i="53"/>
  <c r="P68" i="53" s="1"/>
  <c r="O69" i="53"/>
  <c r="O68" i="53" s="1"/>
  <c r="N69" i="53"/>
  <c r="N68" i="53" s="1"/>
  <c r="M69" i="53"/>
  <c r="M68" i="53" s="1"/>
  <c r="L69" i="53"/>
  <c r="L68" i="53" s="1"/>
  <c r="K69" i="53"/>
  <c r="K68" i="53" s="1"/>
  <c r="J69" i="53"/>
  <c r="J68" i="53" s="1"/>
  <c r="F69" i="53"/>
  <c r="F68" i="53" s="1"/>
  <c r="DG68" i="53"/>
  <c r="H68" i="53"/>
  <c r="CU65" i="53"/>
  <c r="CU64" i="53" s="1"/>
  <c r="CS65" i="53"/>
  <c r="CS64" i="53" s="1"/>
  <c r="CR65" i="53"/>
  <c r="CR64" i="53" s="1"/>
  <c r="CQ65" i="53"/>
  <c r="CQ64" i="53" s="1"/>
  <c r="CN65" i="53"/>
  <c r="CM65" i="53"/>
  <c r="CM64" i="53" s="1"/>
  <c r="CH65" i="53"/>
  <c r="CG65" i="53"/>
  <c r="CG64" i="53" s="1"/>
  <c r="CF65" i="53"/>
  <c r="CF64" i="53" s="1"/>
  <c r="CE65" i="53"/>
  <c r="CE64" i="53" s="1"/>
  <c r="CD65" i="53"/>
  <c r="CD64" i="53" s="1"/>
  <c r="CC65" i="53"/>
  <c r="CC64" i="53" s="1"/>
  <c r="CB65" i="53"/>
  <c r="CB64" i="53" s="1"/>
  <c r="CA65" i="53"/>
  <c r="CA64" i="53" s="1"/>
  <c r="BZ65" i="53"/>
  <c r="BZ64" i="53" s="1"/>
  <c r="BX65" i="53"/>
  <c r="BX64" i="53" s="1"/>
  <c r="BW65" i="53"/>
  <c r="BW64" i="53" s="1"/>
  <c r="BV65" i="53"/>
  <c r="BV64" i="53" s="1"/>
  <c r="BU65" i="53"/>
  <c r="BU64" i="53" s="1"/>
  <c r="BT65" i="53"/>
  <c r="BT64" i="53" s="1"/>
  <c r="BS65" i="53"/>
  <c r="BS64" i="53" s="1"/>
  <c r="BR65" i="53"/>
  <c r="BR64" i="53" s="1"/>
  <c r="BQ65" i="53"/>
  <c r="BQ64" i="53" s="1"/>
  <c r="BP65" i="53"/>
  <c r="BP64" i="53" s="1"/>
  <c r="BO65" i="53"/>
  <c r="BO64" i="53" s="1"/>
  <c r="BN65" i="53"/>
  <c r="BN64" i="53" s="1"/>
  <c r="BM65" i="53"/>
  <c r="BM64" i="53" s="1"/>
  <c r="BL65" i="53"/>
  <c r="BL64" i="53" s="1"/>
  <c r="BK65" i="53"/>
  <c r="BK64" i="53" s="1"/>
  <c r="BJ65" i="53"/>
  <c r="BJ64" i="53" s="1"/>
  <c r="BI65" i="53"/>
  <c r="BI64" i="53" s="1"/>
  <c r="BH65" i="53"/>
  <c r="BH64" i="53" s="1"/>
  <c r="BG65" i="53"/>
  <c r="BG64" i="53" s="1"/>
  <c r="BF65" i="53"/>
  <c r="BF64" i="53" s="1"/>
  <c r="BE65" i="53"/>
  <c r="BE64" i="53" s="1"/>
  <c r="BD65" i="53"/>
  <c r="BD64" i="53" s="1"/>
  <c r="BC65" i="53"/>
  <c r="BC64" i="53" s="1"/>
  <c r="BB65" i="53"/>
  <c r="BB64" i="53" s="1"/>
  <c r="BA65" i="53"/>
  <c r="BA64" i="53" s="1"/>
  <c r="AZ65" i="53"/>
  <c r="AZ64" i="53" s="1"/>
  <c r="AY65" i="53"/>
  <c r="AY64" i="53" s="1"/>
  <c r="AX65" i="53"/>
  <c r="AX64" i="53" s="1"/>
  <c r="AW65" i="53"/>
  <c r="AW64" i="53" s="1"/>
  <c r="AV65" i="53"/>
  <c r="AV64" i="53" s="1"/>
  <c r="AU65" i="53"/>
  <c r="AU64" i="53" s="1"/>
  <c r="AT65" i="53"/>
  <c r="AT64" i="53" s="1"/>
  <c r="AS65" i="53"/>
  <c r="AS64" i="53" s="1"/>
  <c r="AR65" i="53"/>
  <c r="AR64" i="53" s="1"/>
  <c r="AQ65" i="53"/>
  <c r="AQ64" i="53" s="1"/>
  <c r="AP65" i="53"/>
  <c r="AP64" i="53" s="1"/>
  <c r="AO65" i="53"/>
  <c r="AO64" i="53" s="1"/>
  <c r="AN65" i="53"/>
  <c r="AN64" i="53" s="1"/>
  <c r="AM65" i="53"/>
  <c r="AM64" i="53" s="1"/>
  <c r="AL65" i="53"/>
  <c r="AL64" i="53" s="1"/>
  <c r="AK65" i="53"/>
  <c r="AK64" i="53" s="1"/>
  <c r="AJ65" i="53"/>
  <c r="AJ64" i="53" s="1"/>
  <c r="AI65" i="53"/>
  <c r="AI64" i="53" s="1"/>
  <c r="AH65" i="53"/>
  <c r="AH64" i="53" s="1"/>
  <c r="AG65" i="53"/>
  <c r="AG64" i="53" s="1"/>
  <c r="AF65" i="53"/>
  <c r="AF64" i="53" s="1"/>
  <c r="AE65" i="53"/>
  <c r="DU65" i="53" s="1"/>
  <c r="AD65" i="53"/>
  <c r="AD64" i="53" s="1"/>
  <c r="AC65" i="53"/>
  <c r="AC64" i="53" s="1"/>
  <c r="AB65" i="53"/>
  <c r="AB64" i="53" s="1"/>
  <c r="AA65" i="53"/>
  <c r="AA64" i="53" s="1"/>
  <c r="Z65" i="53"/>
  <c r="Z64" i="53" s="1"/>
  <c r="Y65" i="53"/>
  <c r="Y64" i="53" s="1"/>
  <c r="X65" i="53"/>
  <c r="W65" i="53"/>
  <c r="W64" i="53" s="1"/>
  <c r="V65" i="53"/>
  <c r="V64" i="53" s="1"/>
  <c r="U65" i="53"/>
  <c r="U64" i="53" s="1"/>
  <c r="T65" i="53"/>
  <c r="T64" i="53" s="1"/>
  <c r="S65" i="53"/>
  <c r="S64" i="53" s="1"/>
  <c r="R65" i="53"/>
  <c r="R64" i="53" s="1"/>
  <c r="Q65" i="53"/>
  <c r="Q64" i="53" s="1"/>
  <c r="P65" i="53"/>
  <c r="P64" i="53" s="1"/>
  <c r="O65" i="53"/>
  <c r="O64" i="53" s="1"/>
  <c r="N65" i="53"/>
  <c r="N64" i="53" s="1"/>
  <c r="M65" i="53"/>
  <c r="M64" i="53" s="1"/>
  <c r="L65" i="53"/>
  <c r="L64" i="53" s="1"/>
  <c r="K65" i="53"/>
  <c r="K64" i="53" s="1"/>
  <c r="J65" i="53"/>
  <c r="J64" i="53" s="1"/>
  <c r="F65" i="53"/>
  <c r="F64" i="53" s="1"/>
  <c r="DG64" i="53"/>
  <c r="CC39" i="53"/>
  <c r="CC38" i="53" s="1"/>
  <c r="BD39" i="53"/>
  <c r="BD38" i="53" s="1"/>
  <c r="CF39" i="53"/>
  <c r="CF38" i="53" s="1"/>
  <c r="AX39" i="53"/>
  <c r="AX38" i="53" s="1"/>
  <c r="AS39" i="53"/>
  <c r="AS38" i="53" s="1"/>
  <c r="AR39" i="53"/>
  <c r="AR38" i="53" s="1"/>
  <c r="T39" i="53"/>
  <c r="T38" i="53" s="1"/>
  <c r="P39" i="53"/>
  <c r="P38" i="53" s="1"/>
  <c r="O39" i="53"/>
  <c r="O38" i="53" s="1"/>
  <c r="CS39" i="53"/>
  <c r="CM39" i="53"/>
  <c r="CM38" i="53" s="1"/>
  <c r="CA39" i="53"/>
  <c r="CA38" i="53" s="1"/>
  <c r="BZ39" i="53"/>
  <c r="BZ38" i="53" s="1"/>
  <c r="BX39" i="53"/>
  <c r="BX38" i="53" s="1"/>
  <c r="BW39" i="53"/>
  <c r="BW38" i="53" s="1"/>
  <c r="BV39" i="53"/>
  <c r="BV38" i="53" s="1"/>
  <c r="BS39" i="53"/>
  <c r="BS38" i="53" s="1"/>
  <c r="BR39" i="53"/>
  <c r="BR38" i="53" s="1"/>
  <c r="BQ39" i="53"/>
  <c r="BQ38" i="53" s="1"/>
  <c r="BP39" i="53"/>
  <c r="BP38" i="53" s="1"/>
  <c r="BO39" i="53"/>
  <c r="BO38" i="53" s="1"/>
  <c r="BN39" i="53"/>
  <c r="BN38" i="53" s="1"/>
  <c r="BL39" i="53"/>
  <c r="BL38" i="53" s="1"/>
  <c r="BF39" i="53"/>
  <c r="BF38" i="53" s="1"/>
  <c r="AQ39" i="53"/>
  <c r="AQ38" i="53" s="1"/>
  <c r="AP39" i="53"/>
  <c r="AP38" i="53" s="1"/>
  <c r="AO39" i="53"/>
  <c r="AO38" i="53" s="1"/>
  <c r="AN39" i="53"/>
  <c r="AN38" i="53" s="1"/>
  <c r="AM39" i="53"/>
  <c r="AL39" i="53"/>
  <c r="AL38" i="53" s="1"/>
  <c r="AK39" i="53"/>
  <c r="AK38" i="53" s="1"/>
  <c r="AJ39" i="53"/>
  <c r="AJ38" i="53" s="1"/>
  <c r="AI39" i="53"/>
  <c r="AI38" i="53" s="1"/>
  <c r="AH39" i="53"/>
  <c r="AH38" i="53" s="1"/>
  <c r="AE39" i="53"/>
  <c r="AD39" i="53"/>
  <c r="AD38" i="53" s="1"/>
  <c r="AC39" i="53"/>
  <c r="AC38" i="53" s="1"/>
  <c r="AB39" i="53"/>
  <c r="AB38" i="53" s="1"/>
  <c r="AA39" i="53"/>
  <c r="AA38" i="53" s="1"/>
  <c r="Z39" i="53"/>
  <c r="Z38" i="53" s="1"/>
  <c r="Y39" i="53"/>
  <c r="Y38" i="53" s="1"/>
  <c r="X39" i="53"/>
  <c r="X38" i="53" s="1"/>
  <c r="W39" i="53"/>
  <c r="W38" i="53" s="1"/>
  <c r="V39" i="53"/>
  <c r="V38" i="53" s="1"/>
  <c r="U39" i="53"/>
  <c r="U38" i="53" s="1"/>
  <c r="S39" i="53"/>
  <c r="S38" i="53" s="1"/>
  <c r="R39" i="53"/>
  <c r="R38" i="53" s="1"/>
  <c r="N39" i="53"/>
  <c r="N38" i="53" s="1"/>
  <c r="M39" i="53"/>
  <c r="M38" i="53" s="1"/>
  <c r="L39" i="53"/>
  <c r="L38" i="53" s="1"/>
  <c r="K39" i="53"/>
  <c r="K38" i="53" s="1"/>
  <c r="J39" i="53"/>
  <c r="F38" i="53"/>
  <c r="CS38" i="53"/>
  <c r="CU35" i="53"/>
  <c r="CS35" i="53"/>
  <c r="CR35" i="53"/>
  <c r="CQ35" i="53"/>
  <c r="CN35" i="53"/>
  <c r="CM35" i="53"/>
  <c r="CG35" i="53"/>
  <c r="CF35" i="53"/>
  <c r="CE35" i="53"/>
  <c r="CD35" i="53"/>
  <c r="CC35" i="53"/>
  <c r="CB35" i="53"/>
  <c r="CA35" i="53"/>
  <c r="BZ35" i="53"/>
  <c r="BX35" i="53"/>
  <c r="BW35" i="53"/>
  <c r="BV35" i="53"/>
  <c r="BU35" i="53"/>
  <c r="BT35" i="53"/>
  <c r="BS35" i="53"/>
  <c r="BR35" i="53"/>
  <c r="BQ35" i="53"/>
  <c r="BP35" i="53"/>
  <c r="BO35" i="53"/>
  <c r="BN35" i="53"/>
  <c r="BM35" i="53"/>
  <c r="BL35" i="53"/>
  <c r="BK35" i="53"/>
  <c r="BJ35" i="53"/>
  <c r="BI35" i="53"/>
  <c r="BH35" i="53"/>
  <c r="BG35" i="53"/>
  <c r="BF35" i="53"/>
  <c r="BE35" i="53"/>
  <c r="BD35" i="53"/>
  <c r="BC35" i="53"/>
  <c r="BB35" i="53"/>
  <c r="BA35" i="53"/>
  <c r="AZ35" i="53"/>
  <c r="AY35" i="53"/>
  <c r="AX35" i="53"/>
  <c r="AW35" i="53"/>
  <c r="CH35" i="53" s="1"/>
  <c r="AV35" i="53"/>
  <c r="AU35" i="53"/>
  <c r="AT35" i="53"/>
  <c r="AS35" i="53"/>
  <c r="AR35" i="53"/>
  <c r="AQ35" i="53"/>
  <c r="AP35" i="53"/>
  <c r="AO35" i="53"/>
  <c r="AN35" i="53"/>
  <c r="AM35" i="53"/>
  <c r="DT35" i="53" s="1"/>
  <c r="AL35" i="53"/>
  <c r="AK35" i="53"/>
  <c r="AJ35" i="53"/>
  <c r="AI35" i="53"/>
  <c r="AH35" i="53"/>
  <c r="AG35" i="53"/>
  <c r="AF35" i="53"/>
  <c r="AE35" i="53"/>
  <c r="DU35" i="53" s="1"/>
  <c r="AD35" i="53"/>
  <c r="AC35" i="53"/>
  <c r="AB35" i="53"/>
  <c r="AA35" i="53"/>
  <c r="Z35" i="53"/>
  <c r="Y35" i="53"/>
  <c r="X35" i="53"/>
  <c r="W35" i="53"/>
  <c r="V35" i="53"/>
  <c r="U35" i="53"/>
  <c r="T35" i="53"/>
  <c r="S35" i="53"/>
  <c r="R35" i="53"/>
  <c r="Q35" i="53"/>
  <c r="P35" i="53"/>
  <c r="O35" i="53"/>
  <c r="N35" i="53"/>
  <c r="M35" i="53"/>
  <c r="L35" i="53"/>
  <c r="K35" i="53"/>
  <c r="J35" i="53"/>
  <c r="F35" i="53"/>
  <c r="CC32" i="53"/>
  <c r="CB32" i="53"/>
  <c r="CB31" i="53" s="1"/>
  <c r="CG32" i="53"/>
  <c r="BH32" i="53"/>
  <c r="AU32" i="53"/>
  <c r="AS32" i="53"/>
  <c r="AR32" i="53"/>
  <c r="AM32" i="53"/>
  <c r="T32" i="53"/>
  <c r="L32" i="53"/>
  <c r="K32" i="53"/>
  <c r="CU32" i="53"/>
  <c r="CM32" i="53"/>
  <c r="CA32" i="53"/>
  <c r="BZ32" i="53"/>
  <c r="BX32" i="53"/>
  <c r="BW32" i="53"/>
  <c r="BV32" i="53"/>
  <c r="BU32" i="53"/>
  <c r="BS32" i="53"/>
  <c r="BR32" i="53"/>
  <c r="BQ32" i="53"/>
  <c r="BP32" i="53"/>
  <c r="BO32" i="53"/>
  <c r="BN32" i="53"/>
  <c r="BM32" i="53"/>
  <c r="BK32" i="53"/>
  <c r="BG32" i="53"/>
  <c r="BF32" i="53"/>
  <c r="BE32" i="53"/>
  <c r="BD32" i="53"/>
  <c r="BC32" i="53"/>
  <c r="BB32" i="53"/>
  <c r="BA32" i="53"/>
  <c r="AZ32" i="53"/>
  <c r="AY32" i="53"/>
  <c r="AX32" i="53"/>
  <c r="AW32" i="53"/>
  <c r="AV32" i="53"/>
  <c r="AT32" i="53"/>
  <c r="AQ32" i="53"/>
  <c r="AP32" i="53"/>
  <c r="AO32" i="53"/>
  <c r="AN32" i="53"/>
  <c r="AL32" i="53"/>
  <c r="AI32" i="53"/>
  <c r="AH32" i="53"/>
  <c r="AH31" i="53" s="1"/>
  <c r="AG32" i="53"/>
  <c r="AF32" i="53"/>
  <c r="AE32" i="53"/>
  <c r="AD32" i="53"/>
  <c r="AD31" i="53" s="1"/>
  <c r="AC32" i="53"/>
  <c r="AB32" i="53"/>
  <c r="AA32" i="53"/>
  <c r="Z32" i="53"/>
  <c r="Z31" i="53" s="1"/>
  <c r="Y32" i="53"/>
  <c r="X32" i="53"/>
  <c r="W32" i="53"/>
  <c r="V32" i="53"/>
  <c r="V31" i="53" s="1"/>
  <c r="S32" i="53"/>
  <c r="R32" i="53"/>
  <c r="Q32" i="53"/>
  <c r="P32" i="53"/>
  <c r="O32" i="53"/>
  <c r="N32" i="53"/>
  <c r="M32" i="53"/>
  <c r="J32" i="53"/>
  <c r="J31" i="53" s="1"/>
  <c r="F31" i="53"/>
  <c r="CU29" i="53"/>
  <c r="CU28" i="53" s="1"/>
  <c r="CS29" i="53"/>
  <c r="CS28" i="53" s="1"/>
  <c r="CR29" i="53"/>
  <c r="CR28" i="53" s="1"/>
  <c r="CQ29" i="53"/>
  <c r="CQ28" i="53" s="1"/>
  <c r="CM29" i="53"/>
  <c r="CM28" i="53" s="1"/>
  <c r="CG29" i="53"/>
  <c r="CG28" i="53" s="1"/>
  <c r="CF29" i="53"/>
  <c r="CF28" i="53" s="1"/>
  <c r="CE29" i="53"/>
  <c r="CD29" i="53"/>
  <c r="CC29" i="53"/>
  <c r="CC28" i="53" s="1"/>
  <c r="CB29" i="53"/>
  <c r="CB28" i="53" s="1"/>
  <c r="CA29" i="53"/>
  <c r="CA28" i="53" s="1"/>
  <c r="BZ29" i="53"/>
  <c r="BZ28" i="53" s="1"/>
  <c r="BX29" i="53"/>
  <c r="BX28" i="53" s="1"/>
  <c r="BW29" i="53"/>
  <c r="BW28" i="53" s="1"/>
  <c r="BV29" i="53"/>
  <c r="BV28" i="53" s="1"/>
  <c r="BU29" i="53"/>
  <c r="BU28" i="53" s="1"/>
  <c r="BT29" i="53"/>
  <c r="BT28" i="53" s="1"/>
  <c r="BS29" i="53"/>
  <c r="BS28" i="53" s="1"/>
  <c r="BR29" i="53"/>
  <c r="BR28" i="53" s="1"/>
  <c r="BQ29" i="53"/>
  <c r="BQ28" i="53" s="1"/>
  <c r="BP29" i="53"/>
  <c r="BP28" i="53" s="1"/>
  <c r="BO29" i="53"/>
  <c r="BO28" i="53" s="1"/>
  <c r="BN29" i="53"/>
  <c r="BN28" i="53" s="1"/>
  <c r="BM29" i="53"/>
  <c r="BM28" i="53" s="1"/>
  <c r="BL29" i="53"/>
  <c r="BL28" i="53" s="1"/>
  <c r="BK29" i="53"/>
  <c r="BK28" i="53" s="1"/>
  <c r="BJ29" i="53"/>
  <c r="BJ28" i="53" s="1"/>
  <c r="BI29" i="53"/>
  <c r="BI28" i="53" s="1"/>
  <c r="BH29" i="53"/>
  <c r="BH28" i="53" s="1"/>
  <c r="BG29" i="53"/>
  <c r="BG28" i="53" s="1"/>
  <c r="BF29" i="53"/>
  <c r="BF28" i="53" s="1"/>
  <c r="BE29" i="53"/>
  <c r="BE28" i="53" s="1"/>
  <c r="BD29" i="53"/>
  <c r="BD28" i="53" s="1"/>
  <c r="BC29" i="53"/>
  <c r="BC28" i="53" s="1"/>
  <c r="BB29" i="53"/>
  <c r="BB28" i="53" s="1"/>
  <c r="BA29" i="53"/>
  <c r="BA28" i="53" s="1"/>
  <c r="AZ29" i="53"/>
  <c r="AZ28" i="53" s="1"/>
  <c r="AY29" i="53"/>
  <c r="AY28" i="53" s="1"/>
  <c r="AX29" i="53"/>
  <c r="AX28" i="53" s="1"/>
  <c r="AW29" i="53"/>
  <c r="CH29" i="53" s="1"/>
  <c r="AV29" i="53"/>
  <c r="AV28" i="53" s="1"/>
  <c r="AU29" i="53"/>
  <c r="AU28" i="53" s="1"/>
  <c r="AT29" i="53"/>
  <c r="AT28" i="53" s="1"/>
  <c r="AS29" i="53"/>
  <c r="AS28" i="53" s="1"/>
  <c r="AR29" i="53"/>
  <c r="AR28" i="53" s="1"/>
  <c r="AQ29" i="53"/>
  <c r="AQ28" i="53" s="1"/>
  <c r="AP29" i="53"/>
  <c r="AP28" i="53" s="1"/>
  <c r="AO29" i="53"/>
  <c r="AO28" i="53" s="1"/>
  <c r="AN29" i="53"/>
  <c r="AN28" i="53" s="1"/>
  <c r="AM29" i="53"/>
  <c r="AL29" i="53"/>
  <c r="AL28" i="53" s="1"/>
  <c r="AK29" i="53"/>
  <c r="AK28" i="53" s="1"/>
  <c r="AJ29" i="53"/>
  <c r="AJ28" i="53" s="1"/>
  <c r="AI29" i="53"/>
  <c r="AI28" i="53" s="1"/>
  <c r="AH29" i="53"/>
  <c r="AH28" i="53" s="1"/>
  <c r="AG29" i="53"/>
  <c r="AG28" i="53" s="1"/>
  <c r="AF29" i="53"/>
  <c r="AF28" i="53" s="1"/>
  <c r="AE29" i="53"/>
  <c r="AD29" i="53"/>
  <c r="AD28" i="53" s="1"/>
  <c r="AC29" i="53"/>
  <c r="AC28" i="53" s="1"/>
  <c r="AB29" i="53"/>
  <c r="AB28" i="53" s="1"/>
  <c r="AA29" i="53"/>
  <c r="AA28" i="53" s="1"/>
  <c r="Z29" i="53"/>
  <c r="Z28" i="53" s="1"/>
  <c r="Y29" i="53"/>
  <c r="Y28" i="53" s="1"/>
  <c r="X29" i="53"/>
  <c r="X28" i="53" s="1"/>
  <c r="W29" i="53"/>
  <c r="W28" i="53" s="1"/>
  <c r="V29" i="53"/>
  <c r="V28" i="53" s="1"/>
  <c r="U29" i="53"/>
  <c r="U28" i="53" s="1"/>
  <c r="T29" i="53"/>
  <c r="T28" i="53" s="1"/>
  <c r="S29" i="53"/>
  <c r="S28" i="53" s="1"/>
  <c r="R29" i="53"/>
  <c r="R28" i="53" s="1"/>
  <c r="Q29" i="53"/>
  <c r="Q28" i="53" s="1"/>
  <c r="P29" i="53"/>
  <c r="P28" i="53" s="1"/>
  <c r="O29" i="53"/>
  <c r="O28" i="53" s="1"/>
  <c r="N29" i="53"/>
  <c r="N28" i="53" s="1"/>
  <c r="M29" i="53"/>
  <c r="M28" i="53" s="1"/>
  <c r="L29" i="53"/>
  <c r="L28" i="53" s="1"/>
  <c r="K29" i="53"/>
  <c r="K28" i="53" s="1"/>
  <c r="J29" i="53"/>
  <c r="J28" i="53" s="1"/>
  <c r="H29" i="53"/>
  <c r="H28" i="53" s="1"/>
  <c r="F29" i="53"/>
  <c r="F28" i="53" s="1"/>
  <c r="DG28" i="53"/>
  <c r="CE28" i="53"/>
  <c r="CD28" i="53"/>
  <c r="CA23" i="53"/>
  <c r="BX23" i="53"/>
  <c r="BK23" i="53"/>
  <c r="BJ23" i="53"/>
  <c r="AZ23" i="53"/>
  <c r="AU23" i="53"/>
  <c r="AT23" i="53"/>
  <c r="AS23" i="53"/>
  <c r="AK23" i="53"/>
  <c r="X23" i="53"/>
  <c r="U23" i="53"/>
  <c r="CS23" i="53"/>
  <c r="CM23" i="53"/>
  <c r="CL23" i="53"/>
  <c r="CK23" i="53"/>
  <c r="CJ23" i="53"/>
  <c r="CI23" i="53"/>
  <c r="CH23" i="53"/>
  <c r="CC23" i="53"/>
  <c r="CB23" i="53"/>
  <c r="BZ23" i="53"/>
  <c r="BW23" i="53"/>
  <c r="BV23" i="53"/>
  <c r="BU23" i="53"/>
  <c r="BT23" i="53"/>
  <c r="BS23" i="53"/>
  <c r="BR23" i="53"/>
  <c r="BQ23" i="53"/>
  <c r="BP23" i="53"/>
  <c r="BO23" i="53"/>
  <c r="BN23" i="53"/>
  <c r="BM23" i="53"/>
  <c r="BL23" i="53"/>
  <c r="BG23" i="53"/>
  <c r="BF23" i="53"/>
  <c r="BE23" i="53"/>
  <c r="BC23" i="53"/>
  <c r="BB23" i="53"/>
  <c r="BA23" i="53"/>
  <c r="AY23" i="53"/>
  <c r="AX23" i="53"/>
  <c r="AW23" i="53"/>
  <c r="AV23" i="53"/>
  <c r="AQ23" i="53"/>
  <c r="AO23" i="53"/>
  <c r="AM23" i="53"/>
  <c r="DT23" i="53" s="1"/>
  <c r="AL23" i="53"/>
  <c r="AI23" i="53"/>
  <c r="AH23" i="53"/>
  <c r="AG23" i="53"/>
  <c r="AF23" i="53"/>
  <c r="AE23" i="53"/>
  <c r="AD23" i="53"/>
  <c r="AC23" i="53"/>
  <c r="AB23" i="53"/>
  <c r="AA23" i="53"/>
  <c r="Z23" i="53"/>
  <c r="W23" i="53"/>
  <c r="V23" i="53"/>
  <c r="R23" i="53"/>
  <c r="N23" i="53"/>
  <c r="M23" i="53"/>
  <c r="L23" i="53"/>
  <c r="K23" i="53"/>
  <c r="J23" i="53"/>
  <c r="CM21" i="53"/>
  <c r="CC21" i="53"/>
  <c r="CB21" i="53"/>
  <c r="CB20" i="53" s="1"/>
  <c r="BM21" i="53"/>
  <c r="BE21" i="53"/>
  <c r="AT21" i="53"/>
  <c r="BD21" i="53"/>
  <c r="AR21" i="53"/>
  <c r="T21" i="53"/>
  <c r="P21" i="53"/>
  <c r="O21" i="53"/>
  <c r="CU21" i="53"/>
  <c r="CA21" i="53"/>
  <c r="BZ21" i="53"/>
  <c r="BX21" i="53"/>
  <c r="BW21" i="53"/>
  <c r="BV21" i="53"/>
  <c r="BU21" i="53"/>
  <c r="BT21" i="53"/>
  <c r="BS21" i="53"/>
  <c r="BR21" i="53"/>
  <c r="BQ21" i="53"/>
  <c r="BP21" i="53"/>
  <c r="BO21" i="53"/>
  <c r="BN21" i="53"/>
  <c r="BL21" i="53"/>
  <c r="BG21" i="53"/>
  <c r="BF21" i="53"/>
  <c r="BC21" i="53"/>
  <c r="AQ21" i="53"/>
  <c r="AP21" i="53"/>
  <c r="AO21" i="53"/>
  <c r="AN21" i="53"/>
  <c r="AM21" i="53"/>
  <c r="AL21" i="53"/>
  <c r="AK21" i="53"/>
  <c r="AJ21" i="53"/>
  <c r="AI21" i="53"/>
  <c r="AH21" i="53"/>
  <c r="AE21" i="53"/>
  <c r="AD21" i="53"/>
  <c r="AA21" i="53"/>
  <c r="Z21" i="53"/>
  <c r="Y21" i="53"/>
  <c r="X21" i="53"/>
  <c r="W21" i="53"/>
  <c r="V21" i="53"/>
  <c r="U21" i="53"/>
  <c r="S21" i="53"/>
  <c r="R21" i="53"/>
  <c r="Q21" i="53"/>
  <c r="N21" i="53"/>
  <c r="M21" i="53"/>
  <c r="M20" i="53" s="1"/>
  <c r="L21" i="53"/>
  <c r="K21" i="53"/>
  <c r="J21" i="53"/>
  <c r="F20" i="53"/>
  <c r="DG20" i="53"/>
  <c r="DL8" i="53"/>
  <c r="DT29" i="53" l="1"/>
  <c r="J20" i="53"/>
  <c r="DU29" i="53"/>
  <c r="DT64" i="53"/>
  <c r="H14" i="53"/>
  <c r="H13" i="53" s="1"/>
  <c r="AW28" i="53"/>
  <c r="CH28" i="53" s="1"/>
  <c r="Q157" i="53"/>
  <c r="Q156" i="53" s="1"/>
  <c r="V20" i="53"/>
  <c r="AL20" i="53"/>
  <c r="BN20" i="53"/>
  <c r="BR20" i="53"/>
  <c r="BV20" i="53"/>
  <c r="AG140" i="53"/>
  <c r="BS20" i="53"/>
  <c r="BT20" i="53"/>
  <c r="BZ31" i="53"/>
  <c r="BP20" i="53"/>
  <c r="AD20" i="53"/>
  <c r="AD14" i="53" s="1"/>
  <c r="BL20" i="53"/>
  <c r="BZ20" i="53"/>
  <c r="K31" i="53"/>
  <c r="DT157" i="53"/>
  <c r="BQ20" i="53"/>
  <c r="AH140" i="53"/>
  <c r="BC20" i="53"/>
  <c r="N140" i="53"/>
  <c r="BU20" i="53"/>
  <c r="BM20" i="53"/>
  <c r="CA31" i="53"/>
  <c r="AO140" i="53"/>
  <c r="AR154" i="53"/>
  <c r="AV154" i="53" s="1"/>
  <c r="Z20" i="53"/>
  <c r="Z14" i="53" s="1"/>
  <c r="AA20" i="53"/>
  <c r="Q31" i="53"/>
  <c r="AW31" i="53"/>
  <c r="BA31" i="53"/>
  <c r="BE31" i="53"/>
  <c r="BQ31" i="53"/>
  <c r="BR31" i="53"/>
  <c r="AJ142" i="53"/>
  <c r="AJ141" i="53" s="1"/>
  <c r="P142" i="53"/>
  <c r="P141" i="53" s="1"/>
  <c r="P140" i="53" s="1"/>
  <c r="BH23" i="53"/>
  <c r="AP140" i="53"/>
  <c r="R20" i="53"/>
  <c r="W20" i="53"/>
  <c r="AI20" i="53"/>
  <c r="DT21" i="53"/>
  <c r="AQ20" i="53"/>
  <c r="O23" i="53"/>
  <c r="O20" i="53" s="1"/>
  <c r="CF23" i="53"/>
  <c r="DU32" i="53"/>
  <c r="AP31" i="53"/>
  <c r="BV31" i="53"/>
  <c r="BV14" i="53" s="1"/>
  <c r="BG39" i="53"/>
  <c r="BG38" i="53" s="1"/>
  <c r="BH105" i="53"/>
  <c r="J140" i="53"/>
  <c r="BP140" i="53"/>
  <c r="AZ189" i="53"/>
  <c r="AZ188" i="53" s="1"/>
  <c r="N20" i="53"/>
  <c r="CC20" i="53"/>
  <c r="R31" i="53"/>
  <c r="AL31" i="53"/>
  <c r="BN31" i="53"/>
  <c r="CG39" i="53"/>
  <c r="CG38" i="53" s="1"/>
  <c r="BB105" i="53"/>
  <c r="BZ140" i="53"/>
  <c r="T142" i="53"/>
  <c r="T141" i="53" s="1"/>
  <c r="T140" i="53" s="1"/>
  <c r="K20" i="53"/>
  <c r="AE20" i="53"/>
  <c r="AK20" i="53"/>
  <c r="AO20" i="53"/>
  <c r="BF20" i="53"/>
  <c r="CA20" i="53"/>
  <c r="CM20" i="53"/>
  <c r="BD23" i="53"/>
  <c r="BD20" i="53" s="1"/>
  <c r="Q142" i="53"/>
  <c r="Q141" i="53" s="1"/>
  <c r="BE142" i="53"/>
  <c r="BE141" i="53" s="1"/>
  <c r="AR157" i="53"/>
  <c r="AR156" i="53" s="1"/>
  <c r="BT159" i="53"/>
  <c r="CB159" i="53" s="1"/>
  <c r="CB157" i="53" s="1"/>
  <c r="CB156" i="53" s="1"/>
  <c r="BV140" i="53"/>
  <c r="AN140" i="53"/>
  <c r="BX20" i="53"/>
  <c r="AG105" i="53"/>
  <c r="DU105" i="53"/>
  <c r="BI105" i="53"/>
  <c r="BL140" i="53"/>
  <c r="V140" i="53"/>
  <c r="AU142" i="53"/>
  <c r="AU141" i="53" s="1"/>
  <c r="BD142" i="53"/>
  <c r="BD141" i="53" s="1"/>
  <c r="M140" i="53"/>
  <c r="O157" i="53"/>
  <c r="O156" i="53" s="1"/>
  <c r="O140" i="53" s="1"/>
  <c r="BM157" i="53"/>
  <c r="BM156" i="53" s="1"/>
  <c r="DT159" i="53"/>
  <c r="AB189" i="53"/>
  <c r="AB188" i="53" s="1"/>
  <c r="BO20" i="53"/>
  <c r="BW20" i="53"/>
  <c r="CG23" i="53"/>
  <c r="AF105" i="53"/>
  <c r="AS105" i="53"/>
  <c r="AX105" i="53"/>
  <c r="R140" i="53"/>
  <c r="AI140" i="53"/>
  <c r="BB154" i="53"/>
  <c r="BB153" i="53" s="1"/>
  <c r="X140" i="53"/>
  <c r="CA140" i="53"/>
  <c r="CM140" i="53"/>
  <c r="AH20" i="53"/>
  <c r="AH14" i="53" s="1"/>
  <c r="BE20" i="53"/>
  <c r="T23" i="53"/>
  <c r="T20" i="53" s="1"/>
  <c r="DJ29" i="53"/>
  <c r="DJ153" i="53"/>
  <c r="AU154" i="53"/>
  <c r="AY154" i="53" s="1"/>
  <c r="CE159" i="53"/>
  <c r="CE157" i="53" s="1"/>
  <c r="CE156" i="53" s="1"/>
  <c r="BE189" i="53"/>
  <c r="BE188" i="53" s="1"/>
  <c r="AM20" i="53"/>
  <c r="L20" i="53"/>
  <c r="X20" i="53"/>
  <c r="AB21" i="53"/>
  <c r="AB20" i="53" s="1"/>
  <c r="BG20" i="53"/>
  <c r="AX21" i="53"/>
  <c r="AX20" i="53" s="1"/>
  <c r="S23" i="53"/>
  <c r="S20" i="53" s="1"/>
  <c r="DU23" i="53"/>
  <c r="U32" i="53"/>
  <c r="U31" i="53" s="1"/>
  <c r="BB39" i="53"/>
  <c r="BB38" i="53" s="1"/>
  <c r="BJ39" i="53"/>
  <c r="BJ38" i="53" s="1"/>
  <c r="DT105" i="53"/>
  <c r="CB105" i="53"/>
  <c r="BQ140" i="53"/>
  <c r="L140" i="53"/>
  <c r="Q154" i="53"/>
  <c r="Q153" i="53" s="1"/>
  <c r="AQ140" i="53"/>
  <c r="AX154" i="53"/>
  <c r="AU157" i="53"/>
  <c r="AU156" i="53" s="1"/>
  <c r="DU156" i="53" s="1"/>
  <c r="BB157" i="53"/>
  <c r="BB156" i="53" s="1"/>
  <c r="BH159" i="53"/>
  <c r="BH157" i="53" s="1"/>
  <c r="BH156" i="53" s="1"/>
  <c r="AD140" i="53"/>
  <c r="AM189" i="53"/>
  <c r="AM188" i="53" s="1"/>
  <c r="BU189" i="53"/>
  <c r="BU188" i="53" s="1"/>
  <c r="M31" i="53"/>
  <c r="M14" i="53" s="1"/>
  <c r="AO31" i="53"/>
  <c r="K140" i="53"/>
  <c r="U140" i="53"/>
  <c r="DJ156" i="53"/>
  <c r="AL140" i="53"/>
  <c r="BO140" i="53"/>
  <c r="BS140" i="53"/>
  <c r="AJ23" i="53"/>
  <c r="AJ20" i="53" s="1"/>
  <c r="CN29" i="53"/>
  <c r="BX140" i="53"/>
  <c r="DR157" i="53"/>
  <c r="BC39" i="53"/>
  <c r="BC38" i="53" s="1"/>
  <c r="AR105" i="53"/>
  <c r="F140" i="53"/>
  <c r="W140" i="53"/>
  <c r="Y140" i="53"/>
  <c r="BF140" i="53"/>
  <c r="Z140" i="53"/>
  <c r="AF21" i="53"/>
  <c r="AF20" i="53" s="1"/>
  <c r="CF21" i="53"/>
  <c r="BJ21" i="53"/>
  <c r="BJ20" i="53" s="1"/>
  <c r="DJ23" i="53"/>
  <c r="CE23" i="53"/>
  <c r="DJ28" i="53"/>
  <c r="BK39" i="53"/>
  <c r="BK38" i="53" s="1"/>
  <c r="CG21" i="53"/>
  <c r="BK21" i="53"/>
  <c r="BK20" i="53" s="1"/>
  <c r="CF105" i="53"/>
  <c r="BJ105" i="53"/>
  <c r="U20" i="53"/>
  <c r="AT20" i="53"/>
  <c r="BU31" i="53"/>
  <c r="BK189" i="53"/>
  <c r="BK188" i="53" s="1"/>
  <c r="BG189" i="53"/>
  <c r="BG188" i="53" s="1"/>
  <c r="F14" i="53"/>
  <c r="AU21" i="53"/>
  <c r="BK159" i="53"/>
  <c r="V14" i="53"/>
  <c r="BB21" i="53"/>
  <c r="BB20" i="53" s="1"/>
  <c r="AY21" i="53"/>
  <c r="AY20" i="53" s="1"/>
  <c r="Y23" i="53"/>
  <c r="Y20" i="53" s="1"/>
  <c r="BI23" i="53"/>
  <c r="AJ32" i="53"/>
  <c r="AJ31" i="53" s="1"/>
  <c r="AK32" i="53"/>
  <c r="AK31" i="53" s="1"/>
  <c r="CF32" i="53"/>
  <c r="CF31" i="53" s="1"/>
  <c r="BJ32" i="53"/>
  <c r="BJ31" i="53" s="1"/>
  <c r="BL32" i="53"/>
  <c r="BL31" i="53" s="1"/>
  <c r="CC31" i="53"/>
  <c r="Q39" i="53"/>
  <c r="Q38" i="53" s="1"/>
  <c r="AT39" i="53"/>
  <c r="AT38" i="53" s="1"/>
  <c r="AU39" i="53"/>
  <c r="AU38" i="53" s="1"/>
  <c r="DJ105" i="53"/>
  <c r="BU105" i="53"/>
  <c r="BN140" i="53"/>
  <c r="BR140" i="53"/>
  <c r="AV142" i="53"/>
  <c r="AV141" i="53" s="1"/>
  <c r="BC142" i="53"/>
  <c r="BC141" i="53" s="1"/>
  <c r="BC140" i="53" s="1"/>
  <c r="AT142" i="53"/>
  <c r="AT141" i="53" s="1"/>
  <c r="AT140" i="53" s="1"/>
  <c r="AA140" i="53"/>
  <c r="BG154" i="53"/>
  <c r="BG153" i="53" s="1"/>
  <c r="BM31" i="53"/>
  <c r="BT39" i="53"/>
  <c r="BT38" i="53" s="1"/>
  <c r="BM39" i="53"/>
  <c r="BM38" i="53" s="1"/>
  <c r="AK140" i="53"/>
  <c r="AV189" i="53"/>
  <c r="AV188" i="53" s="1"/>
  <c r="AR189" i="53"/>
  <c r="AR188" i="53" s="1"/>
  <c r="AG21" i="53"/>
  <c r="AG20" i="53" s="1"/>
  <c r="AE28" i="53"/>
  <c r="DU28" i="53" s="1"/>
  <c r="AM28" i="53"/>
  <c r="DT28" i="53" s="1"/>
  <c r="BH39" i="53"/>
  <c r="BH38" i="53" s="1"/>
  <c r="AG39" i="53"/>
  <c r="AG38" i="53" s="1"/>
  <c r="BW140" i="53"/>
  <c r="AM153" i="53"/>
  <c r="AS154" i="53"/>
  <c r="CC154" i="53"/>
  <c r="CC153" i="53" s="1"/>
  <c r="BT32" i="53"/>
  <c r="BT31" i="53" s="1"/>
  <c r="BC105" i="53"/>
  <c r="AE141" i="53"/>
  <c r="BH142" i="53"/>
  <c r="BH141" i="53" s="1"/>
  <c r="AF142" i="53"/>
  <c r="AF141" i="53" s="1"/>
  <c r="AF140" i="53" s="1"/>
  <c r="BJ154" i="53"/>
  <c r="BJ153" i="53" s="1"/>
  <c r="CF154" i="53"/>
  <c r="CF153" i="53" s="1"/>
  <c r="AS156" i="53"/>
  <c r="DR156" i="53" s="1"/>
  <c r="DJ157" i="53"/>
  <c r="T31" i="53"/>
  <c r="AR31" i="53"/>
  <c r="BH31" i="53"/>
  <c r="N31" i="53"/>
  <c r="AT31" i="53"/>
  <c r="AX31" i="53"/>
  <c r="BB31" i="53"/>
  <c r="BF31" i="53"/>
  <c r="CU31" i="53"/>
  <c r="AB142" i="53"/>
  <c r="AB141" i="53" s="1"/>
  <c r="BB142" i="53"/>
  <c r="BB141" i="53" s="1"/>
  <c r="BA142" i="53"/>
  <c r="BA141" i="53" s="1"/>
  <c r="BA140" i="53" s="1"/>
  <c r="BG142" i="53"/>
  <c r="BG141" i="53" s="1"/>
  <c r="DT141" i="53" s="1"/>
  <c r="AM156" i="53"/>
  <c r="DT156" i="53" s="1"/>
  <c r="DR159" i="53"/>
  <c r="AW159" i="53"/>
  <c r="AW157" i="53" s="1"/>
  <c r="AW156" i="53" s="1"/>
  <c r="S189" i="53"/>
  <c r="S188" i="53" s="1"/>
  <c r="S140" i="53" s="1"/>
  <c r="Q189" i="53"/>
  <c r="Q188" i="53" s="1"/>
  <c r="CB189" i="53"/>
  <c r="CB188" i="53" s="1"/>
  <c r="BT189" i="53"/>
  <c r="BT188" i="53" s="1"/>
  <c r="Y31" i="53"/>
  <c r="AC31" i="53"/>
  <c r="AG31" i="53"/>
  <c r="CM31" i="53"/>
  <c r="AC142" i="53"/>
  <c r="DJ142" i="53" s="1"/>
  <c r="AX142" i="53"/>
  <c r="AX141" i="53" s="1"/>
  <c r="AX140" i="53" s="1"/>
  <c r="BJ142" i="53"/>
  <c r="BJ141" i="53" s="1"/>
  <c r="CF142" i="53"/>
  <c r="CF141" i="53" s="1"/>
  <c r="DJ154" i="53"/>
  <c r="CG154" i="53"/>
  <c r="CG153" i="53" s="1"/>
  <c r="BM154" i="53"/>
  <c r="BM153" i="53" s="1"/>
  <c r="CF159" i="53"/>
  <c r="CF157" i="53" s="1"/>
  <c r="CF156" i="53" s="1"/>
  <c r="BJ157" i="53"/>
  <c r="BJ156" i="53" s="1"/>
  <c r="AY142" i="53"/>
  <c r="AY141" i="53" s="1"/>
  <c r="AN23" i="53"/>
  <c r="AN20" i="53" s="1"/>
  <c r="AR23" i="53"/>
  <c r="AR20" i="53" s="1"/>
  <c r="AP23" i="53"/>
  <c r="AP20" i="53" s="1"/>
  <c r="DT65" i="53"/>
  <c r="DT69" i="53"/>
  <c r="CN64" i="53"/>
  <c r="DJ65" i="53"/>
  <c r="DJ69" i="53"/>
  <c r="AM38" i="53"/>
  <c r="AE38" i="53"/>
  <c r="DJ39" i="53"/>
  <c r="CB39" i="53"/>
  <c r="CB38" i="53" s="1"/>
  <c r="BE39" i="53"/>
  <c r="BE38" i="53" s="1"/>
  <c r="AV39" i="53"/>
  <c r="AV38" i="53" s="1"/>
  <c r="CH64" i="53"/>
  <c r="J38" i="53"/>
  <c r="DJ38" i="53" s="1"/>
  <c r="BU39" i="53"/>
  <c r="BU38" i="53" s="1"/>
  <c r="AY39" i="53"/>
  <c r="AY38" i="53" s="1"/>
  <c r="X64" i="53"/>
  <c r="DJ64" i="53" s="1"/>
  <c r="X68" i="53"/>
  <c r="DJ68" i="53" s="1"/>
  <c r="AE64" i="53"/>
  <c r="DU64" i="53" s="1"/>
  <c r="AE68" i="53"/>
  <c r="DU68" i="53" s="1"/>
  <c r="DJ32" i="53"/>
  <c r="L31" i="53"/>
  <c r="P31" i="53"/>
  <c r="X31" i="53"/>
  <c r="AB31" i="53"/>
  <c r="AF31" i="53"/>
  <c r="AN31" i="53"/>
  <c r="AV31" i="53"/>
  <c r="AZ31" i="53"/>
  <c r="BD31" i="53"/>
  <c r="BP31" i="53"/>
  <c r="BX31" i="53"/>
  <c r="DT32" i="53"/>
  <c r="AS31" i="53"/>
  <c r="O31" i="53"/>
  <c r="S31" i="53"/>
  <c r="W31" i="53"/>
  <c r="AA31" i="53"/>
  <c r="AI31" i="53"/>
  <c r="AM31" i="53"/>
  <c r="AQ31" i="53"/>
  <c r="AU31" i="53"/>
  <c r="AY31" i="53"/>
  <c r="BC31" i="53"/>
  <c r="BG31" i="53"/>
  <c r="BK31" i="53"/>
  <c r="BO31" i="53"/>
  <c r="BS31" i="53"/>
  <c r="BW31" i="53"/>
  <c r="BI32" i="53"/>
  <c r="BI31" i="53" s="1"/>
  <c r="CG31" i="53"/>
  <c r="AE31" i="53"/>
  <c r="DJ35" i="53"/>
  <c r="Q23" i="53"/>
  <c r="Q20" i="53" s="1"/>
  <c r="P23" i="53"/>
  <c r="P20" i="53" s="1"/>
  <c r="CG189" i="53"/>
  <c r="CG188" i="53" s="1"/>
  <c r="AS189" i="53"/>
  <c r="AS188" i="53" s="1"/>
  <c r="CE189" i="53"/>
  <c r="CE188" i="53" s="1"/>
  <c r="CD189" i="53"/>
  <c r="CD188" i="53" s="1"/>
  <c r="AV21" i="53"/>
  <c r="AV20" i="53" s="1"/>
  <c r="CD23" i="53"/>
  <c r="AR142" i="53"/>
  <c r="AR141" i="53" s="1"/>
  <c r="AZ142" i="53"/>
  <c r="AZ141" i="53" s="1"/>
  <c r="AZ140" i="53" s="1"/>
  <c r="BK154" i="53"/>
  <c r="BK153" i="53" s="1"/>
  <c r="AC189" i="53"/>
  <c r="AC188" i="53" s="1"/>
  <c r="BI189" i="53"/>
  <c r="BI188" i="53" s="1"/>
  <c r="DU157" i="53"/>
  <c r="BM142" i="53"/>
  <c r="BM141" i="53" s="1"/>
  <c r="CF20" i="53" l="1"/>
  <c r="BN14" i="53"/>
  <c r="BZ14" i="53"/>
  <c r="BZ13" i="53" s="1"/>
  <c r="BL14" i="53"/>
  <c r="BT157" i="53"/>
  <c r="BT156" i="53" s="1"/>
  <c r="BR14" i="53"/>
  <c r="AX14" i="53"/>
  <c r="CN28" i="53"/>
  <c r="AU153" i="53"/>
  <c r="AY153" i="53" s="1"/>
  <c r="AA14" i="53"/>
  <c r="DU154" i="53"/>
  <c r="K14" i="53"/>
  <c r="AL14" i="53"/>
  <c r="R14" i="53"/>
  <c r="AK14" i="53"/>
  <c r="DT154" i="53"/>
  <c r="AP14" i="53"/>
  <c r="AP13" i="53" s="1"/>
  <c r="Q140" i="53"/>
  <c r="BQ14" i="53"/>
  <c r="CC14" i="53"/>
  <c r="AR153" i="53"/>
  <c r="AV153" i="53" s="1"/>
  <c r="AV140" i="53" s="1"/>
  <c r="DT39" i="53"/>
  <c r="Q14" i="53"/>
  <c r="CG20" i="53"/>
  <c r="BC14" i="53"/>
  <c r="BB140" i="53"/>
  <c r="DU142" i="53"/>
  <c r="DT38" i="53"/>
  <c r="AR14" i="53"/>
  <c r="CA14" i="53"/>
  <c r="BF14" i="53"/>
  <c r="L14" i="53"/>
  <c r="BN13" i="53"/>
  <c r="BV13" i="53"/>
  <c r="DT20" i="53"/>
  <c r="M13" i="53"/>
  <c r="AO14" i="53"/>
  <c r="AO13" i="53" s="1"/>
  <c r="U14" i="53"/>
  <c r="U13" i="53" s="1"/>
  <c r="AH13" i="53"/>
  <c r="DW140" i="53"/>
  <c r="CN23" i="53"/>
  <c r="CO23" i="53"/>
  <c r="BM140" i="53"/>
  <c r="P14" i="53"/>
  <c r="V13" i="53"/>
  <c r="AB140" i="53"/>
  <c r="DK140" i="53"/>
  <c r="T14" i="53"/>
  <c r="AD13" i="53"/>
  <c r="AZ39" i="53"/>
  <c r="AZ38" i="53" s="1"/>
  <c r="CC142" i="53"/>
  <c r="CC141" i="53" s="1"/>
  <c r="CC140" i="53" s="1"/>
  <c r="BT105" i="53"/>
  <c r="BT14" i="53" s="1"/>
  <c r="X14" i="53"/>
  <c r="AF39" i="53"/>
  <c r="AF38" i="53" s="1"/>
  <c r="AF14" i="53" s="1"/>
  <c r="DU38" i="53"/>
  <c r="DU39" i="53"/>
  <c r="CB142" i="53"/>
  <c r="CB141" i="53" s="1"/>
  <c r="N14" i="53"/>
  <c r="BL13" i="53"/>
  <c r="DG13" i="53"/>
  <c r="F13" i="53"/>
  <c r="CD159" i="53"/>
  <c r="AJ14" i="53"/>
  <c r="S14" i="53"/>
  <c r="BU142" i="53"/>
  <c r="BU141" i="53" s="1"/>
  <c r="BU140" i="53" s="1"/>
  <c r="DT142" i="53"/>
  <c r="BM14" i="53"/>
  <c r="J14" i="53"/>
  <c r="CF189" i="53"/>
  <c r="CF188" i="53" s="1"/>
  <c r="CF140" i="53" s="1"/>
  <c r="BJ189" i="53"/>
  <c r="BJ188" i="53" s="1"/>
  <c r="BJ140" i="53" s="1"/>
  <c r="AV14" i="53"/>
  <c r="AY14" i="53"/>
  <c r="AT14" i="53"/>
  <c r="DJ31" i="53"/>
  <c r="Y14" i="53"/>
  <c r="AG14" i="53"/>
  <c r="BB14" i="53"/>
  <c r="BU14" i="53"/>
  <c r="Z13" i="53"/>
  <c r="BR13" i="53"/>
  <c r="AY189" i="53"/>
  <c r="AY188" i="53" s="1"/>
  <c r="AU189" i="53"/>
  <c r="AU188" i="53" s="1"/>
  <c r="BE154" i="53"/>
  <c r="BE153" i="53" s="1"/>
  <c r="BE140" i="53" s="1"/>
  <c r="AM140" i="53"/>
  <c r="DT153" i="53"/>
  <c r="CB14" i="53"/>
  <c r="BH21" i="53"/>
  <c r="BH20" i="53" s="1"/>
  <c r="BH14" i="53" s="1"/>
  <c r="AZ21" i="53"/>
  <c r="AZ20" i="53" s="1"/>
  <c r="CE32" i="53"/>
  <c r="CE31" i="53" s="1"/>
  <c r="DT31" i="53"/>
  <c r="AM14" i="53"/>
  <c r="AW154" i="53"/>
  <c r="AS153" i="53"/>
  <c r="AW153" i="53" s="1"/>
  <c r="CG159" i="53"/>
  <c r="CG157" i="53" s="1"/>
  <c r="CG156" i="53" s="1"/>
  <c r="BK157" i="53"/>
  <c r="BK156" i="53" s="1"/>
  <c r="BX14" i="53"/>
  <c r="AI14" i="53"/>
  <c r="BA39" i="53"/>
  <c r="BA38" i="53" s="1"/>
  <c r="BT142" i="53"/>
  <c r="BT141" i="53" s="1"/>
  <c r="BO14" i="53"/>
  <c r="BI142" i="53"/>
  <c r="BI141" i="53" s="1"/>
  <c r="AQ14" i="53"/>
  <c r="CN159" i="53"/>
  <c r="CG142" i="53"/>
  <c r="CG141" i="53" s="1"/>
  <c r="BK142" i="53"/>
  <c r="BK141" i="53" s="1"/>
  <c r="BW14" i="53"/>
  <c r="BJ14" i="53"/>
  <c r="CG105" i="53"/>
  <c r="BK105" i="53"/>
  <c r="BK14" i="53" s="1"/>
  <c r="BG14" i="53"/>
  <c r="W14" i="53"/>
  <c r="BS14" i="53"/>
  <c r="CF14" i="53"/>
  <c r="AC141" i="53"/>
  <c r="AC140" i="53" s="1"/>
  <c r="AS142" i="53"/>
  <c r="AS141" i="53" s="1"/>
  <c r="AN14" i="53"/>
  <c r="CB154" i="53"/>
  <c r="CB153" i="53" s="1"/>
  <c r="BT154" i="53"/>
  <c r="BT153" i="53" s="1"/>
  <c r="AJ154" i="53"/>
  <c r="AJ153" i="53" s="1"/>
  <c r="AJ140" i="53" s="1"/>
  <c r="BG140" i="53"/>
  <c r="AE140" i="53"/>
  <c r="DU141" i="53"/>
  <c r="BP14" i="53"/>
  <c r="AE14" i="53"/>
  <c r="O14" i="53"/>
  <c r="AC21" i="53"/>
  <c r="DU21" i="53"/>
  <c r="AU20" i="53"/>
  <c r="BE14" i="53"/>
  <c r="BA21" i="53"/>
  <c r="BA20" i="53" s="1"/>
  <c r="BD14" i="53"/>
  <c r="AB14" i="53"/>
  <c r="AW39" i="53"/>
  <c r="AW38" i="53" s="1"/>
  <c r="DU31" i="53"/>
  <c r="CE105" i="53"/>
  <c r="CU105" i="53"/>
  <c r="CU189" i="53"/>
  <c r="CU188" i="53" s="1"/>
  <c r="AW189" i="53"/>
  <c r="CD32" i="53"/>
  <c r="CD31" i="53" s="1"/>
  <c r="CH32" i="53"/>
  <c r="CH31" i="53" s="1"/>
  <c r="AX13" i="53" l="1"/>
  <c r="AU140" i="53"/>
  <c r="AY140" i="53"/>
  <c r="DU153" i="53"/>
  <c r="CD157" i="53"/>
  <c r="CD156" i="53" s="1"/>
  <c r="CH156" i="53" s="1"/>
  <c r="CP159" i="53"/>
  <c r="CP157" i="53" s="1"/>
  <c r="CP156" i="53" s="1"/>
  <c r="CP140" i="53" s="1"/>
  <c r="CP13" i="53" s="1"/>
  <c r="BF13" i="53"/>
  <c r="K13" i="53"/>
  <c r="AA13" i="53"/>
  <c r="R13" i="53"/>
  <c r="CH159" i="53"/>
  <c r="CH157" i="53" s="1"/>
  <c r="AZ14" i="53"/>
  <c r="AK13" i="53"/>
  <c r="BQ13" i="53"/>
  <c r="BC13" i="53"/>
  <c r="AL13" i="53"/>
  <c r="CG14" i="53"/>
  <c r="CB140" i="53"/>
  <c r="AR140" i="53"/>
  <c r="BA14" i="53"/>
  <c r="BA13" i="53" s="1"/>
  <c r="CG140" i="53"/>
  <c r="Q13" i="53"/>
  <c r="L13" i="53"/>
  <c r="AS140" i="53"/>
  <c r="DT13" i="53"/>
  <c r="CA13" i="53"/>
  <c r="X13" i="53"/>
  <c r="BM13" i="53"/>
  <c r="DW13" i="53"/>
  <c r="S13" i="53"/>
  <c r="CC13" i="53"/>
  <c r="AF13" i="53"/>
  <c r="AT13" i="53"/>
  <c r="AB13" i="53"/>
  <c r="BO13" i="53"/>
  <c r="CF13" i="53"/>
  <c r="BW13" i="53"/>
  <c r="AQ13" i="53"/>
  <c r="BX13" i="53"/>
  <c r="CN32" i="53"/>
  <c r="CN31" i="53" s="1"/>
  <c r="CO32" i="53"/>
  <c r="CO31" i="53" s="1"/>
  <c r="BB13" i="53"/>
  <c r="T13" i="53"/>
  <c r="CN105" i="53"/>
  <c r="CO105" i="53"/>
  <c r="BP13" i="53"/>
  <c r="AN13" i="53"/>
  <c r="CN157" i="53"/>
  <c r="CN156" i="53" s="1"/>
  <c r="CO159" i="53"/>
  <c r="CO157" i="53" s="1"/>
  <c r="CO156" i="53" s="1"/>
  <c r="AI13" i="53"/>
  <c r="DW14" i="53"/>
  <c r="N13" i="53"/>
  <c r="DJ141" i="53"/>
  <c r="AV13" i="53"/>
  <c r="BE13" i="53"/>
  <c r="AJ13" i="53"/>
  <c r="CN189" i="53"/>
  <c r="CN188" i="53" s="1"/>
  <c r="CO189" i="53"/>
  <c r="CO188" i="53" s="1"/>
  <c r="O13" i="53"/>
  <c r="BT140" i="53"/>
  <c r="DT14" i="53"/>
  <c r="P13" i="53"/>
  <c r="AG13" i="53"/>
  <c r="DL140" i="53"/>
  <c r="W13" i="53"/>
  <c r="Y13" i="53"/>
  <c r="DU14" i="53"/>
  <c r="BS13" i="53"/>
  <c r="BU13" i="53"/>
  <c r="BG13" i="53"/>
  <c r="AY13" i="53"/>
  <c r="AM13" i="53"/>
  <c r="BI21" i="53"/>
  <c r="BI20" i="53" s="1"/>
  <c r="DJ21" i="53"/>
  <c r="AC20" i="53"/>
  <c r="AU14" i="53"/>
  <c r="DU20" i="53"/>
  <c r="BI154" i="53"/>
  <c r="DJ140" i="53"/>
  <c r="BK140" i="53"/>
  <c r="BH154" i="53"/>
  <c r="BH153" i="53" s="1"/>
  <c r="BH140" i="53" s="1"/>
  <c r="BD154" i="53"/>
  <c r="BD153" i="53" s="1"/>
  <c r="BD140" i="53" s="1"/>
  <c r="CE142" i="53"/>
  <c r="CE141" i="53" s="1"/>
  <c r="CD142" i="53"/>
  <c r="CD141" i="53" s="1"/>
  <c r="BI39" i="53"/>
  <c r="BI38" i="53" s="1"/>
  <c r="AS21" i="53"/>
  <c r="AS20" i="53" s="1"/>
  <c r="AS14" i="53" s="1"/>
  <c r="BJ13" i="53"/>
  <c r="DT140" i="53"/>
  <c r="J13" i="53"/>
  <c r="AE13" i="53"/>
  <c r="DL14" i="53"/>
  <c r="AW188" i="53"/>
  <c r="CH188" i="53" s="1"/>
  <c r="CH189" i="53"/>
  <c r="CD105" i="53"/>
  <c r="CH105" i="53"/>
  <c r="CQ189" i="53"/>
  <c r="CQ188" i="53" s="1"/>
  <c r="CR189" i="53"/>
  <c r="CR188" i="53" s="1"/>
  <c r="AW142" i="53"/>
  <c r="AW141" i="53" s="1"/>
  <c r="CR105" i="53"/>
  <c r="CQ105" i="53"/>
  <c r="CM105" i="53"/>
  <c r="CG13" i="53" l="1"/>
  <c r="AZ13" i="53"/>
  <c r="AR13" i="53"/>
  <c r="CB13" i="53"/>
  <c r="BD13" i="53"/>
  <c r="BH13" i="53"/>
  <c r="AU13" i="53"/>
  <c r="DU13" i="53" s="1"/>
  <c r="CN142" i="53"/>
  <c r="CN141" i="53" s="1"/>
  <c r="CO142" i="53"/>
  <c r="CO141" i="53" s="1"/>
  <c r="AS13" i="53"/>
  <c r="BK13" i="53"/>
  <c r="BT13" i="53"/>
  <c r="BI14" i="53"/>
  <c r="CE39" i="53"/>
  <c r="CE38" i="53" s="1"/>
  <c r="CM14" i="53"/>
  <c r="AW21" i="53"/>
  <c r="CE154" i="53"/>
  <c r="CE153" i="53" s="1"/>
  <c r="CE140" i="53" s="1"/>
  <c r="CS154" i="53"/>
  <c r="CS153" i="53" s="1"/>
  <c r="CS140" i="53" s="1"/>
  <c r="DJ20" i="53"/>
  <c r="AC14" i="53"/>
  <c r="CE21" i="53"/>
  <c r="CE20" i="53" s="1"/>
  <c r="CD21" i="53"/>
  <c r="CD20" i="53" s="1"/>
  <c r="BI153" i="53"/>
  <c r="DR154" i="53"/>
  <c r="CH142" i="53"/>
  <c r="CH141" i="53"/>
  <c r="AW140" i="53"/>
  <c r="CE14" i="53" l="1"/>
  <c r="CN21" i="53"/>
  <c r="CN20" i="53" s="1"/>
  <c r="CO21" i="53"/>
  <c r="CO20" i="53" s="1"/>
  <c r="CN154" i="53"/>
  <c r="CN153" i="53" s="1"/>
  <c r="CN140" i="53" s="1"/>
  <c r="CO154" i="53"/>
  <c r="CO153" i="53" s="1"/>
  <c r="CO140" i="53" s="1"/>
  <c r="CN39" i="53"/>
  <c r="CN38" i="53" s="1"/>
  <c r="CO39" i="53"/>
  <c r="CO38" i="53" s="1"/>
  <c r="CM13" i="53"/>
  <c r="CQ154" i="53"/>
  <c r="CQ153" i="53" s="1"/>
  <c r="CR154" i="53"/>
  <c r="CR153" i="53" s="1"/>
  <c r="DL13" i="53"/>
  <c r="AC13" i="53"/>
  <c r="DJ13" i="53" s="1"/>
  <c r="DJ14" i="53"/>
  <c r="DR153" i="53"/>
  <c r="BI140" i="53"/>
  <c r="CD154" i="53"/>
  <c r="AW20" i="53"/>
  <c r="CH21" i="53"/>
  <c r="CH39" i="53"/>
  <c r="CD39" i="53"/>
  <c r="CD38" i="53" s="1"/>
  <c r="CH38" i="53" s="1"/>
  <c r="CE13" i="53" l="1"/>
  <c r="CN14" i="53"/>
  <c r="BI13" i="53"/>
  <c r="CO14" i="53"/>
  <c r="CH154" i="53"/>
  <c r="CD153" i="53"/>
  <c r="CD14" i="53"/>
  <c r="AW14" i="53"/>
  <c r="CH20" i="53"/>
  <c r="CH14" i="53" s="1"/>
  <c r="CN13" i="53" l="1"/>
  <c r="AW13" i="53"/>
  <c r="CO13" i="53"/>
  <c r="CD140" i="53"/>
  <c r="CH153" i="53"/>
  <c r="CH140" i="53" s="1"/>
  <c r="CD13" i="53" l="1"/>
  <c r="CH13" i="53" s="1"/>
  <c r="M30" i="28"/>
  <c r="L39" i="28"/>
  <c r="L40" i="28"/>
  <c r="L38" i="28"/>
  <c r="L37" i="28"/>
  <c r="L36" i="28"/>
  <c r="L35" i="28"/>
  <c r="L34" i="28"/>
  <c r="L33" i="28"/>
  <c r="L32" i="28"/>
  <c r="L31" i="28"/>
  <c r="M16" i="28"/>
  <c r="L16" i="28"/>
  <c r="M15" i="28"/>
  <c r="L15" i="28"/>
  <c r="M14" i="28"/>
  <c r="L14" i="28"/>
  <c r="U148" i="17"/>
  <c r="U84" i="17"/>
  <c r="U82" i="17"/>
  <c r="L18" i="28" l="1"/>
  <c r="L30" i="28"/>
  <c r="N30" i="28"/>
  <c r="M12" i="28"/>
  <c r="L12" i="28"/>
  <c r="L17" i="28" l="1"/>
  <c r="M18" i="28"/>
  <c r="M17" i="28" s="1"/>
  <c r="U147" i="17"/>
  <c r="N12" i="28"/>
  <c r="BD58" i="42" l="1"/>
  <c r="A2" i="51"/>
  <c r="J11" i="28"/>
  <c r="BD56" i="42" l="1"/>
  <c r="BD55" i="42" s="1"/>
  <c r="K30" i="28"/>
  <c r="A3" i="52" l="1"/>
  <c r="AG54" i="51"/>
  <c r="AG53" i="51"/>
  <c r="AG51" i="51"/>
  <c r="AX50" i="51"/>
  <c r="AW50" i="51"/>
  <c r="AV50" i="51"/>
  <c r="AU50" i="51"/>
  <c r="AS50" i="51"/>
  <c r="AR50" i="51"/>
  <c r="AP50" i="51"/>
  <c r="AO50" i="51"/>
  <c r="AN50" i="51"/>
  <c r="AM50" i="51"/>
  <c r="AL50" i="51"/>
  <c r="AK50" i="51"/>
  <c r="AJ50" i="51"/>
  <c r="AI50" i="51"/>
  <c r="AH50" i="51"/>
  <c r="AG49" i="51"/>
  <c r="AX48" i="51"/>
  <c r="AW48" i="51"/>
  <c r="AV48" i="51"/>
  <c r="AU48" i="51"/>
  <c r="AS48" i="51"/>
  <c r="AR48" i="51"/>
  <c r="AP48" i="51"/>
  <c r="AO48" i="51"/>
  <c r="AN48" i="51"/>
  <c r="AM48" i="51"/>
  <c r="AL48" i="51"/>
  <c r="AK48" i="51"/>
  <c r="AJ48" i="51"/>
  <c r="AI48" i="51"/>
  <c r="AH48" i="51"/>
  <c r="AS47" i="51"/>
  <c r="AG47" i="51"/>
  <c r="AX42" i="51"/>
  <c r="AW42" i="51"/>
  <c r="AV42" i="51"/>
  <c r="AU42" i="51"/>
  <c r="AR42" i="51"/>
  <c r="AP42" i="51"/>
  <c r="AO42" i="51"/>
  <c r="AN42" i="51"/>
  <c r="AM42" i="51"/>
  <c r="AL42" i="51"/>
  <c r="AK42" i="51"/>
  <c r="AJ42" i="51"/>
  <c r="AI42" i="51"/>
  <c r="AH42" i="51"/>
  <c r="AG41" i="51"/>
  <c r="AS40" i="51"/>
  <c r="AX39" i="51"/>
  <c r="AW39" i="51"/>
  <c r="AV39" i="51"/>
  <c r="AU39" i="51"/>
  <c r="AR39" i="51"/>
  <c r="AP39" i="51"/>
  <c r="AO39" i="51"/>
  <c r="AN39" i="51"/>
  <c r="AM39" i="51"/>
  <c r="AL39" i="51"/>
  <c r="AK39" i="51"/>
  <c r="AJ39" i="51"/>
  <c r="AI39" i="51"/>
  <c r="AH39" i="51"/>
  <c r="AG38" i="51"/>
  <c r="AG37" i="51"/>
  <c r="AG36" i="51"/>
  <c r="AG35" i="51"/>
  <c r="AG33" i="51"/>
  <c r="AX32" i="51"/>
  <c r="AW32" i="51"/>
  <c r="AV32" i="51"/>
  <c r="AU32" i="51"/>
  <c r="AS32" i="51"/>
  <c r="AR32" i="51"/>
  <c r="AP32" i="51"/>
  <c r="AO32" i="51"/>
  <c r="AN32" i="51"/>
  <c r="AM32" i="51"/>
  <c r="AL32" i="51"/>
  <c r="AK32" i="51"/>
  <c r="AJ32" i="51"/>
  <c r="AI32" i="51"/>
  <c r="AH32" i="51"/>
  <c r="AS30" i="51"/>
  <c r="AG30" i="51"/>
  <c r="AX29" i="51"/>
  <c r="AW29" i="51"/>
  <c r="AV29" i="51"/>
  <c r="AU29" i="51"/>
  <c r="AR29" i="51"/>
  <c r="AP29" i="51"/>
  <c r="AO29" i="51"/>
  <c r="AN29" i="51"/>
  <c r="AM29" i="51"/>
  <c r="AL29" i="51"/>
  <c r="AK29" i="51"/>
  <c r="AJ29" i="51"/>
  <c r="AI29" i="51"/>
  <c r="AH29" i="51"/>
  <c r="AG28" i="51"/>
  <c r="AX27" i="51"/>
  <c r="AW27" i="51"/>
  <c r="AV27" i="51"/>
  <c r="AU27" i="51"/>
  <c r="AS27" i="51"/>
  <c r="AR27" i="51"/>
  <c r="AP27" i="51"/>
  <c r="AO27" i="51"/>
  <c r="AN27" i="51"/>
  <c r="AM27" i="51"/>
  <c r="AL27" i="51"/>
  <c r="AK27" i="51"/>
  <c r="AJ27" i="51"/>
  <c r="AI27" i="51"/>
  <c r="AH27" i="51"/>
  <c r="AG26" i="51"/>
  <c r="AS25" i="51"/>
  <c r="AG25" i="51"/>
  <c r="AG23" i="51"/>
  <c r="AG22" i="51"/>
  <c r="AG21" i="51"/>
  <c r="AX19" i="51"/>
  <c r="AW19" i="51"/>
  <c r="AV19" i="51"/>
  <c r="AU19" i="51"/>
  <c r="AT19" i="51"/>
  <c r="AT8" i="51" s="1"/>
  <c r="AR19" i="51"/>
  <c r="AP19" i="51"/>
  <c r="AO19" i="51"/>
  <c r="AN19" i="51"/>
  <c r="AM19" i="51"/>
  <c r="AL19" i="51"/>
  <c r="AK19" i="51"/>
  <c r="AJ19" i="51"/>
  <c r="AI19" i="51"/>
  <c r="AH19" i="51"/>
  <c r="AG18" i="51"/>
  <c r="AS17" i="51"/>
  <c r="AG17" i="51"/>
  <c r="AG15" i="51"/>
  <c r="AG12" i="51"/>
  <c r="AX11" i="51"/>
  <c r="AW11" i="51"/>
  <c r="AV11" i="51"/>
  <c r="AU11" i="51"/>
  <c r="AR11" i="51"/>
  <c r="AP11" i="51"/>
  <c r="AO11" i="51"/>
  <c r="AN11" i="51"/>
  <c r="AM11" i="51"/>
  <c r="AL11" i="51"/>
  <c r="AK11" i="51"/>
  <c r="AJ11" i="51"/>
  <c r="AI11" i="51"/>
  <c r="AH11" i="51"/>
  <c r="AG10" i="51"/>
  <c r="AX9" i="51"/>
  <c r="AW9" i="51"/>
  <c r="AV9" i="51"/>
  <c r="AU9" i="51"/>
  <c r="AS9" i="51"/>
  <c r="AR9" i="51"/>
  <c r="AR8" i="51" s="1"/>
  <c r="AP9" i="51"/>
  <c r="AO9" i="51"/>
  <c r="AN9" i="51"/>
  <c r="AM9" i="51"/>
  <c r="AM8" i="51" s="1"/>
  <c r="AL9" i="51"/>
  <c r="AK9" i="51"/>
  <c r="AJ9" i="51"/>
  <c r="AI9" i="51"/>
  <c r="AI8" i="51" s="1"/>
  <c r="AH9" i="51"/>
  <c r="AL8" i="51" l="1"/>
  <c r="AP8" i="51"/>
  <c r="AH8" i="51"/>
  <c r="AV8" i="51"/>
  <c r="AK8" i="51"/>
  <c r="AO8" i="51"/>
  <c r="AN8" i="51"/>
  <c r="AW8" i="51"/>
  <c r="AU8" i="51"/>
  <c r="AJ8" i="51"/>
  <c r="AX8" i="51"/>
  <c r="R18" i="28"/>
  <c r="R17" i="28" s="1"/>
  <c r="AG27" i="51"/>
  <c r="AF27" i="51" s="1"/>
  <c r="AG29" i="51"/>
  <c r="AG32" i="51"/>
  <c r="AF32" i="51" s="1"/>
  <c r="AG39" i="51"/>
  <c r="AG42" i="51"/>
  <c r="AG48" i="51"/>
  <c r="AF48" i="51" s="1"/>
  <c r="AG50" i="51"/>
  <c r="AF50" i="51" s="1"/>
  <c r="P18" i="28"/>
  <c r="P17" i="28" s="1"/>
  <c r="Q18" i="28"/>
  <c r="Q17" i="28" s="1"/>
  <c r="AS11" i="51"/>
  <c r="AS29" i="51"/>
  <c r="AS42" i="51"/>
  <c r="AG9" i="51"/>
  <c r="AG11" i="51"/>
  <c r="AS39" i="51"/>
  <c r="AS19" i="51"/>
  <c r="AG19" i="51"/>
  <c r="AF29" i="51" l="1"/>
  <c r="AS8" i="51"/>
  <c r="AF11" i="51"/>
  <c r="AF9" i="51"/>
  <c r="AG8" i="51"/>
  <c r="AF42" i="51"/>
  <c r="AF39" i="51"/>
  <c r="O18" i="28"/>
  <c r="AF19" i="51"/>
  <c r="AF8" i="51" l="1"/>
  <c r="BQ52" i="42" l="1"/>
  <c r="BQ51" i="42" s="1"/>
  <c r="K55" i="42"/>
  <c r="R55" i="42"/>
  <c r="S55" i="42"/>
  <c r="T55" i="42"/>
  <c r="W55" i="42"/>
  <c r="X55" i="42"/>
  <c r="AC55" i="42"/>
  <c r="AD55" i="42"/>
  <c r="AE55" i="42"/>
  <c r="AF55" i="42"/>
  <c r="AG55" i="42"/>
  <c r="AH55" i="42"/>
  <c r="AI55" i="42"/>
  <c r="AJ55" i="42"/>
  <c r="AK55" i="42"/>
  <c r="AL55" i="42"/>
  <c r="AM55" i="42"/>
  <c r="AN55" i="42"/>
  <c r="AO55" i="42"/>
  <c r="AQ55" i="42"/>
  <c r="AR55" i="42"/>
  <c r="J55" i="42"/>
  <c r="BV52" i="42" l="1"/>
  <c r="BV51" i="42" s="1"/>
  <c r="BQ121" i="42"/>
  <c r="BR120" i="42"/>
  <c r="BR116" i="42" s="1"/>
  <c r="AA58" i="42"/>
  <c r="AB58" i="42"/>
  <c r="AT58" i="42"/>
  <c r="AS58" i="42"/>
  <c r="V58" i="42"/>
  <c r="V56" i="42" s="1"/>
  <c r="Q58" i="42"/>
  <c r="CP55" i="42"/>
  <c r="CO55" i="42"/>
  <c r="AS56" i="42" l="1"/>
  <c r="AS55" i="42" s="1"/>
  <c r="AA56" i="42"/>
  <c r="AA55" i="42" s="1"/>
  <c r="AB56" i="42"/>
  <c r="AB55" i="42" s="1"/>
  <c r="Q56" i="42"/>
  <c r="Q55" i="42" s="1"/>
  <c r="AT56" i="42"/>
  <c r="AT55" i="42" s="1"/>
  <c r="BQ120" i="42"/>
  <c r="BQ116" i="42" s="1"/>
  <c r="BV121" i="42"/>
  <c r="O58" i="42"/>
  <c r="P58" i="42"/>
  <c r="U58" i="42"/>
  <c r="V55" i="42"/>
  <c r="Z58" i="42"/>
  <c r="Z56" i="42" s="1"/>
  <c r="AX58" i="42"/>
  <c r="BV120" i="42" l="1"/>
  <c r="BV116" i="42" s="1"/>
  <c r="U56" i="42"/>
  <c r="U55" i="42" s="1"/>
  <c r="O56" i="42"/>
  <c r="O55" i="42" s="1"/>
  <c r="AX56" i="42"/>
  <c r="AX55" i="42" s="1"/>
  <c r="P56" i="42"/>
  <c r="P55" i="42" s="1"/>
  <c r="CS58" i="42"/>
  <c r="Y58" i="42"/>
  <c r="AV58" i="42"/>
  <c r="Z55" i="42"/>
  <c r="CS56" i="42" l="1"/>
  <c r="CS55" i="42"/>
  <c r="AV56" i="42"/>
  <c r="Y56" i="42"/>
  <c r="Y55" i="42" s="1"/>
  <c r="BG58" i="42"/>
  <c r="AU58" i="42"/>
  <c r="AU56" i="42" s="1"/>
  <c r="BE58" i="42"/>
  <c r="CC58" i="42" l="1"/>
  <c r="CC56" i="42" s="1"/>
  <c r="CC55" i="42" s="1"/>
  <c r="BG56" i="42"/>
  <c r="BG55" i="42" s="1"/>
  <c r="BE56" i="42"/>
  <c r="BE55" i="42" s="1"/>
  <c r="AU55" i="42"/>
  <c r="AV55" i="42"/>
  <c r="BF58" i="42"/>
  <c r="AY58" i="42"/>
  <c r="BX56" i="42" l="1"/>
  <c r="BX55" i="42" s="1"/>
  <c r="AY56" i="42"/>
  <c r="AY55" i="42" s="1"/>
  <c r="BF56" i="42"/>
  <c r="BF55" i="42" s="1"/>
  <c r="CF56" i="42" l="1"/>
  <c r="CF55" i="42" s="1"/>
  <c r="CE56" i="42"/>
  <c r="CE55" i="42" s="1"/>
  <c r="CD58" i="42"/>
  <c r="CD56" i="42" s="1"/>
  <c r="CD55" i="42" s="1"/>
  <c r="CU142" i="53" l="1"/>
  <c r="CU141" i="53" s="1"/>
  <c r="CU140" i="53" s="1"/>
  <c r="CQ142" i="53"/>
  <c r="CQ141" i="53" s="1"/>
  <c r="CR142" i="53"/>
  <c r="CR141" i="53" s="1"/>
  <c r="CU23" i="53" l="1"/>
  <c r="CU20" i="53" s="1"/>
  <c r="CR23" i="53"/>
  <c r="CQ23" i="53"/>
  <c r="K40" i="28" l="1"/>
  <c r="G40" i="28"/>
  <c r="F40" i="28"/>
  <c r="E40" i="28"/>
  <c r="D40" i="28"/>
  <c r="K39" i="28"/>
  <c r="G39" i="28"/>
  <c r="F39" i="28"/>
  <c r="E39" i="28"/>
  <c r="D39" i="28"/>
  <c r="K38" i="28"/>
  <c r="G38" i="28"/>
  <c r="F38" i="28"/>
  <c r="E38" i="28"/>
  <c r="D38" i="28"/>
  <c r="K37" i="28"/>
  <c r="G37" i="28"/>
  <c r="F37" i="28"/>
  <c r="E37" i="28"/>
  <c r="D37" i="28"/>
  <c r="K36" i="28"/>
  <c r="G36" i="28"/>
  <c r="F36" i="28"/>
  <c r="E36" i="28"/>
  <c r="D36" i="28"/>
  <c r="K35" i="28"/>
  <c r="G35" i="28"/>
  <c r="F35" i="28"/>
  <c r="E35" i="28"/>
  <c r="D35" i="28"/>
  <c r="K34" i="28"/>
  <c r="G34" i="28"/>
  <c r="F34" i="28"/>
  <c r="E34" i="28"/>
  <c r="D34" i="28"/>
  <c r="K33" i="28"/>
  <c r="G33" i="28"/>
  <c r="F33" i="28"/>
  <c r="E33" i="28"/>
  <c r="D33" i="28"/>
  <c r="K32" i="28"/>
  <c r="G32" i="28"/>
  <c r="F32" i="28"/>
  <c r="E32" i="28"/>
  <c r="D32" i="28"/>
  <c r="K31" i="28"/>
  <c r="G31" i="28"/>
  <c r="F31" i="28"/>
  <c r="E31" i="28"/>
  <c r="D31" i="28"/>
  <c r="J30" i="28"/>
  <c r="I30" i="28"/>
  <c r="I17" i="28" s="1"/>
  <c r="H30" i="28"/>
  <c r="F30" i="28"/>
  <c r="D30" i="28"/>
  <c r="O29" i="28"/>
  <c r="E29" i="28"/>
  <c r="O28" i="28"/>
  <c r="E28" i="28"/>
  <c r="O27" i="28"/>
  <c r="E27" i="28"/>
  <c r="O26" i="28"/>
  <c r="E26" i="28"/>
  <c r="O25" i="28"/>
  <c r="E25" i="28"/>
  <c r="O24" i="28"/>
  <c r="E24" i="28"/>
  <c r="O23" i="28"/>
  <c r="E23" i="28"/>
  <c r="O22" i="28"/>
  <c r="E22" i="28"/>
  <c r="O21" i="28"/>
  <c r="E21" i="28"/>
  <c r="O20" i="28"/>
  <c r="E20" i="28"/>
  <c r="O19" i="28"/>
  <c r="E19" i="28"/>
  <c r="K16" i="28"/>
  <c r="F16" i="28"/>
  <c r="E16" i="28"/>
  <c r="D16" i="28"/>
  <c r="K15" i="28"/>
  <c r="F15" i="28"/>
  <c r="E15" i="28"/>
  <c r="D15" i="28"/>
  <c r="K14" i="28"/>
  <c r="F14" i="28"/>
  <c r="E14" i="28"/>
  <c r="D14" i="28"/>
  <c r="M13" i="28"/>
  <c r="E13" i="28" s="1"/>
  <c r="L13" i="28"/>
  <c r="D13" i="28" s="1"/>
  <c r="F13" i="28"/>
  <c r="O12" i="28"/>
  <c r="K12" i="28"/>
  <c r="F12" i="28"/>
  <c r="R11" i="28"/>
  <c r="Q11" i="28"/>
  <c r="P11" i="28"/>
  <c r="N11" i="28"/>
  <c r="K13" i="28" l="1"/>
  <c r="K11" i="28" s="1"/>
  <c r="E18" i="28"/>
  <c r="G30" i="28"/>
  <c r="L11" i="28"/>
  <c r="L10" i="28" s="1"/>
  <c r="M11" i="28"/>
  <c r="C33" i="28"/>
  <c r="C37" i="28"/>
  <c r="C15" i="28"/>
  <c r="R10" i="28"/>
  <c r="O11" i="28"/>
  <c r="F11" i="28"/>
  <c r="C16" i="28"/>
  <c r="C34" i="28"/>
  <c r="C38" i="28"/>
  <c r="C13" i="28"/>
  <c r="Q10" i="28"/>
  <c r="C31" i="28"/>
  <c r="C35" i="28"/>
  <c r="C39" i="28"/>
  <c r="C14" i="28"/>
  <c r="C32" i="28"/>
  <c r="C36" i="28"/>
  <c r="C40" i="28"/>
  <c r="D26" i="28" l="1"/>
  <c r="D25" i="28"/>
  <c r="D22" i="28"/>
  <c r="D24" i="28"/>
  <c r="E30" i="28"/>
  <c r="C30" i="28" s="1"/>
  <c r="M10" i="28"/>
  <c r="E17" i="28"/>
  <c r="O17" i="28"/>
  <c r="P10" i="28"/>
  <c r="O10" i="28" s="1"/>
  <c r="K9" i="16"/>
  <c r="D19" i="28" l="1"/>
  <c r="D20" i="28"/>
  <c r="D23" i="28"/>
  <c r="D28" i="28"/>
  <c r="D27" i="28"/>
  <c r="G26" i="28" l="1"/>
  <c r="G25" i="28"/>
  <c r="G22" i="28"/>
  <c r="G19" i="28"/>
  <c r="G24" i="28"/>
  <c r="G21" i="28"/>
  <c r="G27" i="28" l="1"/>
  <c r="G23" i="28"/>
  <c r="G20" i="28"/>
  <c r="G28" i="28"/>
  <c r="H18" i="28"/>
  <c r="H17" i="28" s="1"/>
  <c r="J18" i="28" l="1"/>
  <c r="J17" i="28" s="1"/>
  <c r="D29" i="28"/>
  <c r="G29" i="28"/>
  <c r="G18" i="28" s="1"/>
  <c r="AW124" i="42" l="1"/>
  <c r="AW123" i="42" s="1"/>
  <c r="AW122" i="42" s="1"/>
  <c r="AG123" i="42"/>
  <c r="AG122" i="42" s="1"/>
  <c r="AK124" i="42"/>
  <c r="AC124" i="42"/>
  <c r="AC123" i="42" s="1"/>
  <c r="AC122" i="42" s="1"/>
  <c r="X124" i="42"/>
  <c r="X123" i="42" s="1"/>
  <c r="X122" i="42" s="1"/>
  <c r="T124" i="42"/>
  <c r="S124" i="42"/>
  <c r="S123" i="42" s="1"/>
  <c r="S122" i="42" s="1"/>
  <c r="R124" i="42"/>
  <c r="Z124" i="42" s="1"/>
  <c r="Q124" i="42"/>
  <c r="Y124" i="42" s="1"/>
  <c r="O124" i="42"/>
  <c r="O123" i="42" s="1"/>
  <c r="O122" i="42" s="1"/>
  <c r="BD123" i="42"/>
  <c r="BD122" i="42" s="1"/>
  <c r="AX123" i="42"/>
  <c r="AX122" i="42" s="1"/>
  <c r="AR123" i="42"/>
  <c r="AR122" i="42" s="1"/>
  <c r="AQ123" i="42"/>
  <c r="AQ122" i="42" s="1"/>
  <c r="AO123" i="42"/>
  <c r="AO122" i="42" s="1"/>
  <c r="AN123" i="42"/>
  <c r="AN122" i="42" s="1"/>
  <c r="AM123" i="42"/>
  <c r="AM122" i="42" s="1"/>
  <c r="AJ123" i="42"/>
  <c r="AJ122" i="42" s="1"/>
  <c r="AI123" i="42"/>
  <c r="AI122" i="42" s="1"/>
  <c r="AH123" i="42"/>
  <c r="AH122" i="42" s="1"/>
  <c r="AF123" i="42"/>
  <c r="AF122" i="42" s="1"/>
  <c r="AA123" i="42"/>
  <c r="AA122" i="42" s="1"/>
  <c r="W123" i="42"/>
  <c r="W122" i="42" s="1"/>
  <c r="V123" i="42"/>
  <c r="V122" i="42" s="1"/>
  <c r="U123" i="42"/>
  <c r="U122" i="42" s="1"/>
  <c r="K123" i="42"/>
  <c r="K122" i="42" s="1"/>
  <c r="J123" i="42"/>
  <c r="J122" i="42" s="1"/>
  <c r="Y123" i="42" l="1"/>
  <c r="Y122" i="42" s="1"/>
  <c r="AU124" i="42"/>
  <c r="AL124" i="42"/>
  <c r="AL123" i="42" s="1"/>
  <c r="AL122" i="42" s="1"/>
  <c r="P124" i="42"/>
  <c r="P123" i="42" s="1"/>
  <c r="P122" i="42" s="1"/>
  <c r="AE123" i="42"/>
  <c r="AE122" i="42" s="1"/>
  <c r="Q123" i="42"/>
  <c r="Q122" i="42" s="1"/>
  <c r="AB124" i="42"/>
  <c r="AB123" i="42" s="1"/>
  <c r="AB122" i="42" s="1"/>
  <c r="R123" i="42"/>
  <c r="R122" i="42" s="1"/>
  <c r="AD123" i="42"/>
  <c r="AD122" i="42" s="1"/>
  <c r="AS124" i="42"/>
  <c r="AS123" i="42" s="1"/>
  <c r="AS122" i="42" s="1"/>
  <c r="AK123" i="42"/>
  <c r="AK122" i="42" s="1"/>
  <c r="Z123" i="42"/>
  <c r="Z122" i="42" s="1"/>
  <c r="T123" i="42"/>
  <c r="T122" i="42" s="1"/>
  <c r="AV124" i="42" l="1"/>
  <c r="AT124" i="42"/>
  <c r="AT123" i="42" s="1"/>
  <c r="AT122" i="42" s="1"/>
  <c r="BG124" i="42" l="1"/>
  <c r="AV123" i="42"/>
  <c r="AV122" i="42" s="1"/>
  <c r="BE124" i="42"/>
  <c r="BF124" i="42" s="1"/>
  <c r="AU123" i="42"/>
  <c r="AY124" i="42"/>
  <c r="BG123" i="42" l="1"/>
  <c r="BG122" i="42" s="1"/>
  <c r="BE123" i="42"/>
  <c r="BF123" i="42" s="1"/>
  <c r="CC124" i="42"/>
  <c r="AU122" i="42"/>
  <c r="AY123" i="42"/>
  <c r="CC123" i="42" l="1"/>
  <c r="CC122" i="42" s="1"/>
  <c r="BE122" i="42"/>
  <c r="BF122" i="42" s="1"/>
  <c r="AY122" i="42"/>
  <c r="CN124" i="42" l="1"/>
  <c r="CN123" i="42" s="1"/>
  <c r="CN122" i="42" s="1"/>
  <c r="CD124" i="42"/>
  <c r="CD123" i="42" s="1"/>
  <c r="CD122" i="42" s="1"/>
  <c r="CE123" i="42"/>
  <c r="CE122" i="42" s="1"/>
  <c r="CF123" i="42"/>
  <c r="BG22" i="45"/>
  <c r="CB22" i="45" s="1"/>
  <c r="BA22" i="45"/>
  <c r="BH22" i="45"/>
  <c r="BF22" i="45"/>
  <c r="CA22" i="45" s="1"/>
  <c r="AW22" i="45"/>
  <c r="BW22" i="45"/>
  <c r="AR22" i="45"/>
  <c r="AQ22" i="45"/>
  <c r="AK22" i="45"/>
  <c r="AM22" i="45" s="1"/>
  <c r="AJ22" i="45"/>
  <c r="AH22" i="45"/>
  <c r="AG22" i="45" s="1"/>
  <c r="V22" i="45"/>
  <c r="U22" i="45" s="1"/>
  <c r="R22" i="45"/>
  <c r="Q22" i="45" s="1"/>
  <c r="L22" i="45"/>
  <c r="P22" i="45" s="1"/>
  <c r="N22" i="45" s="1"/>
  <c r="M22" i="45" s="1"/>
  <c r="CF122" i="42" l="1"/>
  <c r="BE22" i="45"/>
  <c r="BZ22" i="45"/>
  <c r="CF22" i="45"/>
  <c r="BO22" i="45"/>
  <c r="BU22" i="45" s="1"/>
  <c r="BN22" i="45"/>
  <c r="BT22" i="45" s="1"/>
  <c r="CC22" i="45" s="1"/>
  <c r="AP22" i="45"/>
  <c r="AO22" i="45"/>
  <c r="D68" i="45" l="1"/>
  <c r="D47" i="45"/>
  <c r="D38" i="45"/>
  <c r="D16" i="45"/>
  <c r="D194" i="45" l="1"/>
  <c r="D193" i="45" s="1"/>
  <c r="D138" i="45"/>
  <c r="D153" i="45"/>
  <c r="G194" i="45"/>
  <c r="I194" i="45"/>
  <c r="I193" i="45" s="1"/>
  <c r="J194" i="45"/>
  <c r="J193" i="45" s="1"/>
  <c r="K194" i="45"/>
  <c r="K193" i="45" s="1"/>
  <c r="M194" i="45"/>
  <c r="M193" i="45" s="1"/>
  <c r="N194" i="45"/>
  <c r="N193" i="45" s="1"/>
  <c r="O194" i="45"/>
  <c r="O193" i="45" s="1"/>
  <c r="P194" i="45"/>
  <c r="P193" i="45" s="1"/>
  <c r="Q194" i="45"/>
  <c r="Q193" i="45" s="1"/>
  <c r="R194" i="45"/>
  <c r="R193" i="45" s="1"/>
  <c r="S194" i="45"/>
  <c r="S193" i="45" s="1"/>
  <c r="T194" i="45"/>
  <c r="T193" i="45" s="1"/>
  <c r="U194" i="45"/>
  <c r="U193" i="45" s="1"/>
  <c r="V194" i="45"/>
  <c r="V193" i="45" s="1"/>
  <c r="W194" i="45"/>
  <c r="W193" i="45" s="1"/>
  <c r="Y194" i="45"/>
  <c r="Y193" i="45" s="1"/>
  <c r="AA194" i="45"/>
  <c r="AA193" i="45" s="1"/>
  <c r="AB194" i="45"/>
  <c r="AB193" i="45" s="1"/>
  <c r="AC194" i="45"/>
  <c r="AC193" i="45" s="1"/>
  <c r="AD194" i="45"/>
  <c r="AD193" i="45" s="1"/>
  <c r="AE194" i="45"/>
  <c r="AE193" i="45" s="1"/>
  <c r="AF194" i="45"/>
  <c r="AF193" i="45" s="1"/>
  <c r="AH194" i="45"/>
  <c r="AH193" i="45" s="1"/>
  <c r="AI194" i="45"/>
  <c r="AI193" i="45" s="1"/>
  <c r="AJ194" i="45"/>
  <c r="AK194" i="45"/>
  <c r="AK193" i="45" s="1"/>
  <c r="AL194" i="45"/>
  <c r="AL193" i="45" s="1"/>
  <c r="AM194" i="45"/>
  <c r="AM193" i="45" s="1"/>
  <c r="AN194" i="45"/>
  <c r="AN193" i="45" s="1"/>
  <c r="AQ194" i="45"/>
  <c r="AQ193" i="45" s="1"/>
  <c r="BC194" i="45"/>
  <c r="BC193" i="45" s="1"/>
  <c r="BD194" i="45"/>
  <c r="BD193" i="45" s="1"/>
  <c r="BI194" i="45"/>
  <c r="BI193" i="45" s="1"/>
  <c r="BL194" i="45"/>
  <c r="BM194" i="45"/>
  <c r="BM193" i="45" s="1"/>
  <c r="BN194" i="45"/>
  <c r="BN193" i="45" s="1"/>
  <c r="BO194" i="45"/>
  <c r="BO193" i="45" s="1"/>
  <c r="BP194" i="45"/>
  <c r="BP193" i="45" s="1"/>
  <c r="CJ206" i="45"/>
  <c r="CI206" i="45"/>
  <c r="CH206" i="45"/>
  <c r="CG206" i="45"/>
  <c r="CF206" i="45"/>
  <c r="CE206" i="45"/>
  <c r="CC206" i="45"/>
  <c r="CB206" i="45"/>
  <c r="CA206" i="45"/>
  <c r="BZ206" i="45"/>
  <c r="BY206" i="45"/>
  <c r="BX206" i="45"/>
  <c r="BW206" i="45"/>
  <c r="BV206" i="45"/>
  <c r="BU206" i="45"/>
  <c r="BT206" i="45"/>
  <c r="BS206" i="45"/>
  <c r="BR206" i="45"/>
  <c r="BQ206" i="45"/>
  <c r="BP206" i="45"/>
  <c r="BO206" i="45"/>
  <c r="BN206" i="45"/>
  <c r="BM206" i="45"/>
  <c r="BL206" i="45"/>
  <c r="BK206" i="45"/>
  <c r="BJ206" i="45"/>
  <c r="BI206" i="45"/>
  <c r="BH206" i="45"/>
  <c r="BG206" i="45"/>
  <c r="BF206" i="45"/>
  <c r="BE206" i="45"/>
  <c r="BD206" i="45"/>
  <c r="BC206" i="45"/>
  <c r="BB206" i="45"/>
  <c r="BA206" i="45"/>
  <c r="AZ206" i="45"/>
  <c r="AY206" i="45"/>
  <c r="AX206" i="45"/>
  <c r="AW206" i="45"/>
  <c r="AV206" i="45"/>
  <c r="AU206" i="45"/>
  <c r="AT206" i="45"/>
  <c r="CD206" i="45" s="1"/>
  <c r="AS206" i="45"/>
  <c r="AR206" i="45"/>
  <c r="AQ206" i="45"/>
  <c r="AP206" i="45"/>
  <c r="AO206" i="45"/>
  <c r="AN206" i="45"/>
  <c r="AM206" i="45"/>
  <c r="AL206" i="45"/>
  <c r="AK206" i="45"/>
  <c r="AJ206" i="45"/>
  <c r="CZ206" i="45" s="1"/>
  <c r="AI206" i="45"/>
  <c r="AH206" i="45"/>
  <c r="AG206" i="45"/>
  <c r="AF206" i="45"/>
  <c r="AE206" i="45"/>
  <c r="AD206" i="45"/>
  <c r="AC206" i="45"/>
  <c r="AB206" i="45"/>
  <c r="DA206" i="45" s="1"/>
  <c r="AA206" i="45"/>
  <c r="Z206" i="45"/>
  <c r="Y206" i="45"/>
  <c r="X206" i="45"/>
  <c r="W206" i="45"/>
  <c r="V206" i="45"/>
  <c r="U206" i="45"/>
  <c r="T206" i="45"/>
  <c r="S206" i="45"/>
  <c r="R206" i="45"/>
  <c r="Q206" i="45"/>
  <c r="P206" i="45"/>
  <c r="O206" i="45"/>
  <c r="N206" i="45"/>
  <c r="M206" i="45"/>
  <c r="L206" i="45"/>
  <c r="K206" i="45"/>
  <c r="J206" i="45"/>
  <c r="I206" i="45"/>
  <c r="H206" i="45"/>
  <c r="G206" i="45"/>
  <c r="D206" i="45"/>
  <c r="CJ201" i="45"/>
  <c r="CI201" i="45"/>
  <c r="CE201" i="45"/>
  <c r="CB201" i="45"/>
  <c r="BW201" i="45"/>
  <c r="BV201" i="45"/>
  <c r="BU201" i="45"/>
  <c r="BT201" i="45"/>
  <c r="BS201" i="45"/>
  <c r="BR201" i="45"/>
  <c r="BP201" i="45"/>
  <c r="BO201" i="45"/>
  <c r="BN201" i="45"/>
  <c r="BM201" i="45"/>
  <c r="BL201" i="45"/>
  <c r="BK201" i="45"/>
  <c r="BJ201" i="45"/>
  <c r="BI201" i="45"/>
  <c r="BG201" i="45"/>
  <c r="BG200" i="45" s="1"/>
  <c r="BD201" i="45"/>
  <c r="BC201" i="45"/>
  <c r="BB201" i="45"/>
  <c r="AZ201" i="45"/>
  <c r="AY201" i="45"/>
  <c r="AX201" i="45"/>
  <c r="AW201" i="45"/>
  <c r="AV201" i="45"/>
  <c r="AU201" i="45"/>
  <c r="AS201" i="45"/>
  <c r="AS200" i="45" s="1"/>
  <c r="AR201" i="45"/>
  <c r="AR200" i="45" s="1"/>
  <c r="AQ201" i="45"/>
  <c r="AP201" i="45"/>
  <c r="AO201" i="45"/>
  <c r="AN201" i="45"/>
  <c r="AN200" i="45" s="1"/>
  <c r="AM201" i="45"/>
  <c r="AM200" i="45" s="1"/>
  <c r="AL201" i="45"/>
  <c r="AL200" i="45" s="1"/>
  <c r="AK201" i="45"/>
  <c r="AJ201" i="45"/>
  <c r="AJ200" i="45" s="1"/>
  <c r="AI201" i="45"/>
  <c r="AH201" i="45"/>
  <c r="AG201" i="45"/>
  <c r="AF201" i="45"/>
  <c r="AF200" i="45" s="1"/>
  <c r="AE201" i="45"/>
  <c r="AE200" i="45" s="1"/>
  <c r="AD201" i="45"/>
  <c r="AD200" i="45" s="1"/>
  <c r="AC201" i="45"/>
  <c r="AB201" i="45"/>
  <c r="AA201" i="45"/>
  <c r="Z201" i="45"/>
  <c r="Y201" i="45"/>
  <c r="X201" i="45"/>
  <c r="X200" i="45" s="1"/>
  <c r="W201" i="45"/>
  <c r="W200" i="45" s="1"/>
  <c r="V201" i="45"/>
  <c r="V200" i="45" s="1"/>
  <c r="U201" i="45"/>
  <c r="T201" i="45"/>
  <c r="T200" i="45" s="1"/>
  <c r="S201" i="45"/>
  <c r="R201" i="45"/>
  <c r="Q201" i="45"/>
  <c r="P201" i="45"/>
  <c r="P200" i="45" s="1"/>
  <c r="O201" i="45"/>
  <c r="O200" i="45" s="1"/>
  <c r="N201" i="45"/>
  <c r="N200" i="45" s="1"/>
  <c r="M201" i="45"/>
  <c r="L201" i="45"/>
  <c r="L200" i="45" s="1"/>
  <c r="K201" i="45"/>
  <c r="J201" i="45"/>
  <c r="I201" i="45"/>
  <c r="H201" i="45"/>
  <c r="H200" i="45" s="1"/>
  <c r="G201" i="45"/>
  <c r="G200" i="45" s="1"/>
  <c r="D201" i="45"/>
  <c r="D200" i="45" s="1"/>
  <c r="BR198" i="45"/>
  <c r="BY198" i="45" s="1"/>
  <c r="BJ198" i="45"/>
  <c r="BQ198" i="45" s="1"/>
  <c r="BX198" i="45" s="1"/>
  <c r="BB198" i="45"/>
  <c r="BA198" i="45"/>
  <c r="AZ198" i="45"/>
  <c r="BH198" i="45" s="1"/>
  <c r="CC198" i="45" s="1"/>
  <c r="AY198" i="45"/>
  <c r="BG198" i="45" s="1"/>
  <c r="CB198" i="45" s="1"/>
  <c r="AX198" i="45"/>
  <c r="AW198" i="45"/>
  <c r="AU198" i="45"/>
  <c r="AR198" i="45"/>
  <c r="AV198" i="45" s="1"/>
  <c r="AO198" i="45"/>
  <c r="AS198" i="45" s="1"/>
  <c r="Z198" i="45"/>
  <c r="AP198" i="45" s="1"/>
  <c r="X198" i="45"/>
  <c r="L198" i="45"/>
  <c r="BK195" i="45"/>
  <c r="BB195" i="45"/>
  <c r="BA195" i="45" s="1"/>
  <c r="AZ195" i="45"/>
  <c r="AY195" i="45"/>
  <c r="AX195" i="45"/>
  <c r="AW195" i="45"/>
  <c r="AU195" i="45"/>
  <c r="AR195" i="45"/>
  <c r="DA195" i="45" s="1"/>
  <c r="AO195" i="45"/>
  <c r="AG195" i="45"/>
  <c r="AG194" i="45" s="1"/>
  <c r="AG193" i="45" s="1"/>
  <c r="Z195" i="45"/>
  <c r="CP195" i="45" s="1"/>
  <c r="X195" i="45"/>
  <c r="L195" i="45"/>
  <c r="H195" i="45"/>
  <c r="H194" i="45" s="1"/>
  <c r="H193" i="45" s="1"/>
  <c r="CJ194" i="45"/>
  <c r="CJ193" i="45" s="1"/>
  <c r="CI194" i="45"/>
  <c r="CI193" i="45" s="1"/>
  <c r="BW194" i="45"/>
  <c r="BW193" i="45" s="1"/>
  <c r="BV194" i="45"/>
  <c r="BV193" i="45" s="1"/>
  <c r="BU194" i="45"/>
  <c r="BU193" i="45" s="1"/>
  <c r="BT194" i="45"/>
  <c r="BT193" i="45" s="1"/>
  <c r="BS194" i="45"/>
  <c r="BS193" i="45" s="1"/>
  <c r="BL193" i="45"/>
  <c r="E194" i="45"/>
  <c r="E193" i="45" s="1"/>
  <c r="CJ185" i="45"/>
  <c r="CJ184" i="45" s="1"/>
  <c r="CI185" i="45"/>
  <c r="CI184" i="45" s="1"/>
  <c r="CH185" i="45"/>
  <c r="CH184" i="45" s="1"/>
  <c r="CG185" i="45"/>
  <c r="CG184" i="45" s="1"/>
  <c r="CF185" i="45"/>
  <c r="CF184" i="45" s="1"/>
  <c r="CE185" i="45"/>
  <c r="CE184" i="45" s="1"/>
  <c r="CC185" i="45"/>
  <c r="CB185" i="45"/>
  <c r="CB184" i="45" s="1"/>
  <c r="CA185" i="45"/>
  <c r="CA184" i="45" s="1"/>
  <c r="BZ185" i="45"/>
  <c r="BZ184" i="45" s="1"/>
  <c r="BY185" i="45"/>
  <c r="BY184" i="45" s="1"/>
  <c r="BX185" i="45"/>
  <c r="BX184" i="45" s="1"/>
  <c r="BW185" i="45"/>
  <c r="BW184" i="45" s="1"/>
  <c r="BV185" i="45"/>
  <c r="BV184" i="45" s="1"/>
  <c r="BU185" i="45"/>
  <c r="BU184" i="45" s="1"/>
  <c r="BT185" i="45"/>
  <c r="BT184" i="45" s="1"/>
  <c r="BS185" i="45"/>
  <c r="BS184" i="45" s="1"/>
  <c r="BR185" i="45"/>
  <c r="BR184" i="45" s="1"/>
  <c r="BQ185" i="45"/>
  <c r="BQ184" i="45" s="1"/>
  <c r="BP185" i="45"/>
  <c r="BP184" i="45" s="1"/>
  <c r="BO185" i="45"/>
  <c r="BO184" i="45" s="1"/>
  <c r="BN185" i="45"/>
  <c r="BN184" i="45" s="1"/>
  <c r="BM185" i="45"/>
  <c r="BM184" i="45" s="1"/>
  <c r="BL185" i="45"/>
  <c r="BL184" i="45" s="1"/>
  <c r="BK185" i="45"/>
  <c r="BK184" i="45" s="1"/>
  <c r="BJ185" i="45"/>
  <c r="BJ184" i="45" s="1"/>
  <c r="BI185" i="45"/>
  <c r="BI184" i="45" s="1"/>
  <c r="BH185" i="45"/>
  <c r="BH184" i="45" s="1"/>
  <c r="BG185" i="45"/>
  <c r="BG184" i="45" s="1"/>
  <c r="BF185" i="45"/>
  <c r="BF184" i="45" s="1"/>
  <c r="BE185" i="45"/>
  <c r="BE184" i="45" s="1"/>
  <c r="BD185" i="45"/>
  <c r="BD184" i="45" s="1"/>
  <c r="BC185" i="45"/>
  <c r="BC184" i="45" s="1"/>
  <c r="BB185" i="45"/>
  <c r="BB184" i="45" s="1"/>
  <c r="BA185" i="45"/>
  <c r="BA184" i="45" s="1"/>
  <c r="AZ185" i="45"/>
  <c r="AZ184" i="45" s="1"/>
  <c r="AY185" i="45"/>
  <c r="AY184" i="45" s="1"/>
  <c r="AX185" i="45"/>
  <c r="AX184" i="45" s="1"/>
  <c r="AW185" i="45"/>
  <c r="AW184" i="45" s="1"/>
  <c r="AV185" i="45"/>
  <c r="AV184" i="45" s="1"/>
  <c r="AU185" i="45"/>
  <c r="AU184" i="45" s="1"/>
  <c r="AT185" i="45"/>
  <c r="AS185" i="45"/>
  <c r="AS184" i="45" s="1"/>
  <c r="AR185" i="45"/>
  <c r="AR184" i="45" s="1"/>
  <c r="AQ185" i="45"/>
  <c r="AQ184" i="45" s="1"/>
  <c r="AP185" i="45"/>
  <c r="AO185" i="45"/>
  <c r="AO184" i="45" s="1"/>
  <c r="AN185" i="45"/>
  <c r="AN184" i="45" s="1"/>
  <c r="AM185" i="45"/>
  <c r="AM184" i="45" s="1"/>
  <c r="AL185" i="45"/>
  <c r="AL184" i="45" s="1"/>
  <c r="AK185" i="45"/>
  <c r="AK184" i="45" s="1"/>
  <c r="AJ185" i="45"/>
  <c r="AJ184" i="45" s="1"/>
  <c r="AI185" i="45"/>
  <c r="AI184" i="45" s="1"/>
  <c r="AH185" i="45"/>
  <c r="AH184" i="45" s="1"/>
  <c r="AG185" i="45"/>
  <c r="AG184" i="45" s="1"/>
  <c r="AF185" i="45"/>
  <c r="AF184" i="45" s="1"/>
  <c r="AE185" i="45"/>
  <c r="AE184" i="45" s="1"/>
  <c r="AD185" i="45"/>
  <c r="AD184" i="45" s="1"/>
  <c r="AC185" i="45"/>
  <c r="AC184" i="45" s="1"/>
  <c r="AB185" i="45"/>
  <c r="AB184" i="45" s="1"/>
  <c r="AA185" i="45"/>
  <c r="AA184" i="45" s="1"/>
  <c r="Z185" i="45"/>
  <c r="Z184" i="45" s="1"/>
  <c r="Y185" i="45"/>
  <c r="Y184" i="45" s="1"/>
  <c r="X185" i="45"/>
  <c r="X184" i="45" s="1"/>
  <c r="W185" i="45"/>
  <c r="W184" i="45" s="1"/>
  <c r="V185" i="45"/>
  <c r="V184" i="45" s="1"/>
  <c r="U185" i="45"/>
  <c r="U184" i="45" s="1"/>
  <c r="T185" i="45"/>
  <c r="T184" i="45" s="1"/>
  <c r="S185" i="45"/>
  <c r="S184" i="45" s="1"/>
  <c r="R185" i="45"/>
  <c r="R184" i="45" s="1"/>
  <c r="Q185" i="45"/>
  <c r="Q184" i="45" s="1"/>
  <c r="P185" i="45"/>
  <c r="P184" i="45" s="1"/>
  <c r="O185" i="45"/>
  <c r="O184" i="45" s="1"/>
  <c r="N185" i="45"/>
  <c r="N184" i="45" s="1"/>
  <c r="M185" i="45"/>
  <c r="M184" i="45" s="1"/>
  <c r="L185" i="45"/>
  <c r="L184" i="45" s="1"/>
  <c r="K185" i="45"/>
  <c r="K184" i="45" s="1"/>
  <c r="J185" i="45"/>
  <c r="J184" i="45" s="1"/>
  <c r="I185" i="45"/>
  <c r="I184" i="45" s="1"/>
  <c r="H185" i="45"/>
  <c r="H184" i="45" s="1"/>
  <c r="G185" i="45"/>
  <c r="G184" i="45" s="1"/>
  <c r="E185" i="45"/>
  <c r="E184" i="45" s="1"/>
  <c r="D185" i="45"/>
  <c r="D184" i="45" s="1"/>
  <c r="CC184" i="45"/>
  <c r="CF182" i="45"/>
  <c r="CF181" i="45" s="1"/>
  <c r="BX182" i="45"/>
  <c r="BX181" i="45" s="1"/>
  <c r="BG182" i="45"/>
  <c r="BG181" i="45" s="1"/>
  <c r="BD182" i="45"/>
  <c r="BD181" i="45" s="1"/>
  <c r="BE182" i="45"/>
  <c r="BE181" i="45" s="1"/>
  <c r="AV182" i="45"/>
  <c r="AV181" i="45" s="1"/>
  <c r="P182" i="45"/>
  <c r="P181" i="45" s="1"/>
  <c r="CJ182" i="45"/>
  <c r="CJ181" i="45" s="1"/>
  <c r="CI182" i="45"/>
  <c r="CI181" i="45" s="1"/>
  <c r="CE182" i="45"/>
  <c r="CE181" i="45" s="1"/>
  <c r="BY182" i="45"/>
  <c r="BY181" i="45" s="1"/>
  <c r="BW182" i="45"/>
  <c r="BW181" i="45" s="1"/>
  <c r="BV182" i="45"/>
  <c r="BV181" i="45" s="1"/>
  <c r="BU182" i="45"/>
  <c r="BU181" i="45" s="1"/>
  <c r="BT182" i="45"/>
  <c r="BT181" i="45" s="1"/>
  <c r="BS182" i="45"/>
  <c r="BS181" i="45" s="1"/>
  <c r="BR182" i="45"/>
  <c r="BR181" i="45" s="1"/>
  <c r="BQ182" i="45"/>
  <c r="BQ181" i="45" s="1"/>
  <c r="BP182" i="45"/>
  <c r="BP181" i="45" s="1"/>
  <c r="BO182" i="45"/>
  <c r="BO181" i="45" s="1"/>
  <c r="BN182" i="45"/>
  <c r="BN181" i="45" s="1"/>
  <c r="BM182" i="45"/>
  <c r="BM181" i="45" s="1"/>
  <c r="BL182" i="45"/>
  <c r="BL181" i="45" s="1"/>
  <c r="BK182" i="45"/>
  <c r="BK181" i="45" s="1"/>
  <c r="BJ182" i="45"/>
  <c r="BJ181" i="45" s="1"/>
  <c r="BI182" i="45"/>
  <c r="BI181" i="45" s="1"/>
  <c r="BF182" i="45"/>
  <c r="BF181" i="45" s="1"/>
  <c r="BC182" i="45"/>
  <c r="BC181" i="45" s="1"/>
  <c r="BB182" i="45"/>
  <c r="BB181" i="45" s="1"/>
  <c r="BA182" i="45"/>
  <c r="BA181" i="45" s="1"/>
  <c r="AZ182" i="45"/>
  <c r="AZ181" i="45" s="1"/>
  <c r="AY182" i="45"/>
  <c r="AY181" i="45" s="1"/>
  <c r="AX182" i="45"/>
  <c r="AX181" i="45" s="1"/>
  <c r="AW182" i="45"/>
  <c r="AW181" i="45" s="1"/>
  <c r="AU182" i="45"/>
  <c r="AU181" i="45" s="1"/>
  <c r="AS182" i="45"/>
  <c r="AS181" i="45" s="1"/>
  <c r="AR182" i="45"/>
  <c r="AR181" i="45" s="1"/>
  <c r="AQ182" i="45"/>
  <c r="AQ181" i="45" s="1"/>
  <c r="AO182" i="45"/>
  <c r="AO181" i="45" s="1"/>
  <c r="AN182" i="45"/>
  <c r="AN181" i="45" s="1"/>
  <c r="AM182" i="45"/>
  <c r="AM181" i="45" s="1"/>
  <c r="AL182" i="45"/>
  <c r="AL181" i="45" s="1"/>
  <c r="AK182" i="45"/>
  <c r="AK181" i="45" s="1"/>
  <c r="AJ182" i="45"/>
  <c r="CZ182" i="45" s="1"/>
  <c r="AI182" i="45"/>
  <c r="AI181" i="45" s="1"/>
  <c r="AH182" i="45"/>
  <c r="AH181" i="45" s="1"/>
  <c r="AG182" i="45"/>
  <c r="AG181" i="45" s="1"/>
  <c r="AF182" i="45"/>
  <c r="AF181" i="45" s="1"/>
  <c r="AE182" i="45"/>
  <c r="AE181" i="45" s="1"/>
  <c r="AD182" i="45"/>
  <c r="AD181" i="45" s="1"/>
  <c r="AC182" i="45"/>
  <c r="AC181" i="45" s="1"/>
  <c r="AB182" i="45"/>
  <c r="AB181" i="45" s="1"/>
  <c r="AA182" i="45"/>
  <c r="AA181" i="45" s="1"/>
  <c r="Y182" i="45"/>
  <c r="Y181" i="45" s="1"/>
  <c r="X182" i="45"/>
  <c r="X181" i="45" s="1"/>
  <c r="W182" i="45"/>
  <c r="W181" i="45" s="1"/>
  <c r="V182" i="45"/>
  <c r="V181" i="45" s="1"/>
  <c r="U182" i="45"/>
  <c r="U181" i="45" s="1"/>
  <c r="T182" i="45"/>
  <c r="T181" i="45" s="1"/>
  <c r="S182" i="45"/>
  <c r="S181" i="45" s="1"/>
  <c r="R182" i="45"/>
  <c r="R181" i="45" s="1"/>
  <c r="Q182" i="45"/>
  <c r="Q181" i="45" s="1"/>
  <c r="O182" i="45"/>
  <c r="O181" i="45" s="1"/>
  <c r="N182" i="45"/>
  <c r="N181" i="45" s="1"/>
  <c r="M182" i="45"/>
  <c r="M181" i="45" s="1"/>
  <c r="L182" i="45"/>
  <c r="L181" i="45" s="1"/>
  <c r="K182" i="45"/>
  <c r="K181" i="45" s="1"/>
  <c r="J182" i="45"/>
  <c r="J181" i="45" s="1"/>
  <c r="I182" i="45"/>
  <c r="I181" i="45" s="1"/>
  <c r="H182" i="45"/>
  <c r="H181" i="45" s="1"/>
  <c r="G182" i="45"/>
  <c r="G181" i="45" s="1"/>
  <c r="E182" i="45"/>
  <c r="E181" i="45" s="1"/>
  <c r="D182" i="45"/>
  <c r="D181" i="45"/>
  <c r="CA179" i="45"/>
  <c r="CA178" i="45" s="1"/>
  <c r="BY179" i="45"/>
  <c r="BY178" i="45" s="1"/>
  <c r="BX179" i="45"/>
  <c r="BX178" i="45" s="1"/>
  <c r="CC179" i="45"/>
  <c r="CC178" i="45" s="1"/>
  <c r="CF179" i="45"/>
  <c r="CF178" i="45" s="1"/>
  <c r="CJ179" i="45"/>
  <c r="CJ178" i="45" s="1"/>
  <c r="CI179" i="45"/>
  <c r="CE179" i="45"/>
  <c r="BW179" i="45"/>
  <c r="BV179" i="45"/>
  <c r="BV178" i="45" s="1"/>
  <c r="BU179" i="45"/>
  <c r="BU178" i="45" s="1"/>
  <c r="BT179" i="45"/>
  <c r="BT178" i="45" s="1"/>
  <c r="BS179" i="45"/>
  <c r="BS178" i="45" s="1"/>
  <c r="BR179" i="45"/>
  <c r="BR178" i="45" s="1"/>
  <c r="BQ179" i="45"/>
  <c r="BQ178" i="45" s="1"/>
  <c r="BP179" i="45"/>
  <c r="BP178" i="45" s="1"/>
  <c r="BO179" i="45"/>
  <c r="BO178" i="45" s="1"/>
  <c r="BN179" i="45"/>
  <c r="BN178" i="45" s="1"/>
  <c r="BM179" i="45"/>
  <c r="BM178" i="45" s="1"/>
  <c r="BL179" i="45"/>
  <c r="BL178" i="45" s="1"/>
  <c r="BK179" i="45"/>
  <c r="BK178" i="45" s="1"/>
  <c r="BJ179" i="45"/>
  <c r="BJ178" i="45" s="1"/>
  <c r="BI179" i="45"/>
  <c r="BI178" i="45" s="1"/>
  <c r="BH179" i="45"/>
  <c r="BH178" i="45" s="1"/>
  <c r="BF179" i="45"/>
  <c r="BF178" i="45" s="1"/>
  <c r="BE179" i="45"/>
  <c r="BE178" i="45" s="1"/>
  <c r="BD179" i="45"/>
  <c r="BD178" i="45" s="1"/>
  <c r="BC179" i="45"/>
  <c r="BC178" i="45" s="1"/>
  <c r="BB179" i="45"/>
  <c r="BB178" i="45" s="1"/>
  <c r="BA179" i="45"/>
  <c r="BA178" i="45" s="1"/>
  <c r="AZ179" i="45"/>
  <c r="AZ178" i="45" s="1"/>
  <c r="AY179" i="45"/>
  <c r="AX179" i="45"/>
  <c r="AX178" i="45" s="1"/>
  <c r="AW179" i="45"/>
  <c r="AW178" i="45" s="1"/>
  <c r="AV179" i="45"/>
  <c r="AV178" i="45" s="1"/>
  <c r="AU179" i="45"/>
  <c r="AU178" i="45" s="1"/>
  <c r="AT179" i="45"/>
  <c r="AT178" i="45" s="1"/>
  <c r="AS179" i="45"/>
  <c r="AS178" i="45" s="1"/>
  <c r="AR179" i="45"/>
  <c r="AR178" i="45" s="1"/>
  <c r="AQ179" i="45"/>
  <c r="AQ178" i="45" s="1"/>
  <c r="AP179" i="45"/>
  <c r="AO179" i="45"/>
  <c r="AO178" i="45" s="1"/>
  <c r="AN179" i="45"/>
  <c r="AN178" i="45" s="1"/>
  <c r="AM179" i="45"/>
  <c r="AM178" i="45" s="1"/>
  <c r="AL179" i="45"/>
  <c r="AL178" i="45" s="1"/>
  <c r="AK179" i="45"/>
  <c r="AK178" i="45" s="1"/>
  <c r="AJ179" i="45"/>
  <c r="AI179" i="45"/>
  <c r="AI178" i="45" s="1"/>
  <c r="AH179" i="45"/>
  <c r="AH178" i="45" s="1"/>
  <c r="AG179" i="45"/>
  <c r="AG178" i="45" s="1"/>
  <c r="AF179" i="45"/>
  <c r="AF178" i="45" s="1"/>
  <c r="AE179" i="45"/>
  <c r="AE178" i="45" s="1"/>
  <c r="AD179" i="45"/>
  <c r="AD178" i="45" s="1"/>
  <c r="AC179" i="45"/>
  <c r="AC178" i="45" s="1"/>
  <c r="AB179" i="45"/>
  <c r="AB178" i="45" s="1"/>
  <c r="DA178" i="45" s="1"/>
  <c r="AA179" i="45"/>
  <c r="AA178" i="45" s="1"/>
  <c r="Z179" i="45"/>
  <c r="Z178" i="45" s="1"/>
  <c r="Y179" i="45"/>
  <c r="Y178" i="45" s="1"/>
  <c r="X179" i="45"/>
  <c r="X178" i="45" s="1"/>
  <c r="W179" i="45"/>
  <c r="W178" i="45" s="1"/>
  <c r="V179" i="45"/>
  <c r="V178" i="45" s="1"/>
  <c r="U179" i="45"/>
  <c r="U178" i="45" s="1"/>
  <c r="T179" i="45"/>
  <c r="T178" i="45" s="1"/>
  <c r="S179" i="45"/>
  <c r="S178" i="45" s="1"/>
  <c r="R179" i="45"/>
  <c r="R178" i="45" s="1"/>
  <c r="Q179" i="45"/>
  <c r="Q178" i="45" s="1"/>
  <c r="P179" i="45"/>
  <c r="P178" i="45" s="1"/>
  <c r="O179" i="45"/>
  <c r="O178" i="45" s="1"/>
  <c r="N179" i="45"/>
  <c r="N178" i="45" s="1"/>
  <c r="M179" i="45"/>
  <c r="M178" i="45" s="1"/>
  <c r="L179" i="45"/>
  <c r="L178" i="45" s="1"/>
  <c r="K179" i="45"/>
  <c r="K178" i="45" s="1"/>
  <c r="J179" i="45"/>
  <c r="J178" i="45" s="1"/>
  <c r="I179" i="45"/>
  <c r="I178" i="45" s="1"/>
  <c r="H179" i="45"/>
  <c r="H178" i="45" s="1"/>
  <c r="G179" i="45"/>
  <c r="G178" i="45" s="1"/>
  <c r="E179" i="45"/>
  <c r="E178" i="45" s="1"/>
  <c r="D179" i="45"/>
  <c r="D178" i="45" s="1"/>
  <c r="CI178" i="45"/>
  <c r="CE178" i="45"/>
  <c r="BW178" i="45"/>
  <c r="AY178" i="45"/>
  <c r="AO175" i="45"/>
  <c r="BI175" i="45"/>
  <c r="CJ175" i="45"/>
  <c r="CI175" i="45"/>
  <c r="CH175" i="45"/>
  <c r="CG175" i="45"/>
  <c r="CE175" i="45"/>
  <c r="CB175" i="45"/>
  <c r="BY175" i="45"/>
  <c r="BX175" i="45"/>
  <c r="BV175" i="45"/>
  <c r="BS175" i="45"/>
  <c r="BR175" i="45"/>
  <c r="BP175" i="45"/>
  <c r="BM175" i="45"/>
  <c r="BL175" i="45"/>
  <c r="BJ175" i="45"/>
  <c r="BG175" i="45"/>
  <c r="BD175" i="45"/>
  <c r="BC175" i="45"/>
  <c r="AZ175" i="45"/>
  <c r="AY175" i="45"/>
  <c r="AX175" i="45"/>
  <c r="AW175" i="45"/>
  <c r="AV175" i="45"/>
  <c r="AU175" i="45"/>
  <c r="AT175" i="45"/>
  <c r="AS175" i="45"/>
  <c r="AR175" i="45"/>
  <c r="AQ175" i="45"/>
  <c r="AP175" i="45"/>
  <c r="AN175" i="45"/>
  <c r="AM175" i="45"/>
  <c r="AL175" i="45"/>
  <c r="AK175" i="45"/>
  <c r="AJ175" i="45"/>
  <c r="AI175" i="45"/>
  <c r="AH175" i="45"/>
  <c r="AG175" i="45"/>
  <c r="AF175" i="45"/>
  <c r="AE175" i="45"/>
  <c r="AD175" i="45"/>
  <c r="AC175" i="45"/>
  <c r="AB175" i="45"/>
  <c r="AA175" i="45"/>
  <c r="Z175" i="45"/>
  <c r="Y175" i="45"/>
  <c r="X175" i="45"/>
  <c r="W175" i="45"/>
  <c r="V175" i="45"/>
  <c r="U175" i="45"/>
  <c r="T175" i="45"/>
  <c r="S175" i="45"/>
  <c r="R175" i="45"/>
  <c r="Q175" i="45"/>
  <c r="P175" i="45"/>
  <c r="O175" i="45"/>
  <c r="N175" i="45"/>
  <c r="M175" i="45"/>
  <c r="L175" i="45"/>
  <c r="K175" i="45"/>
  <c r="J175" i="45"/>
  <c r="I175" i="45"/>
  <c r="H175" i="45"/>
  <c r="G175" i="45"/>
  <c r="D175" i="45"/>
  <c r="BX172" i="45"/>
  <c r="CX173" i="45"/>
  <c r="AV173" i="45"/>
  <c r="AV172" i="45" s="1"/>
  <c r="AU173" i="45"/>
  <c r="AT173" i="45"/>
  <c r="CD173" i="45" s="1"/>
  <c r="AS173" i="45"/>
  <c r="AS172" i="45" s="1"/>
  <c r="AS171" i="45" s="1"/>
  <c r="CJ172" i="45"/>
  <c r="CI172" i="45"/>
  <c r="CH172" i="45"/>
  <c r="CG172" i="45"/>
  <c r="CC172" i="45"/>
  <c r="CB172" i="45"/>
  <c r="BY172" i="45"/>
  <c r="BW172" i="45"/>
  <c r="BV172" i="45"/>
  <c r="BU172" i="45"/>
  <c r="BT172" i="45"/>
  <c r="BS172" i="45"/>
  <c r="BS171" i="45" s="1"/>
  <c r="BR172" i="45"/>
  <c r="BR171" i="45" s="1"/>
  <c r="BQ172" i="45"/>
  <c r="BP172" i="45"/>
  <c r="BO172" i="45"/>
  <c r="BN172" i="45"/>
  <c r="BM172" i="45"/>
  <c r="BL172" i="45"/>
  <c r="BK172" i="45"/>
  <c r="BJ172" i="45"/>
  <c r="BJ171" i="45" s="1"/>
  <c r="BI172" i="45"/>
  <c r="BH172" i="45"/>
  <c r="BG172" i="45"/>
  <c r="BE172" i="45"/>
  <c r="BD172" i="45"/>
  <c r="BC172" i="45"/>
  <c r="BB172" i="45"/>
  <c r="BA172" i="45"/>
  <c r="AZ172" i="45"/>
  <c r="AY172" i="45"/>
  <c r="AX172" i="45"/>
  <c r="AW172" i="45"/>
  <c r="AU172" i="45"/>
  <c r="AU171" i="45" s="1"/>
  <c r="AR172" i="45"/>
  <c r="AQ172" i="45"/>
  <c r="AP172" i="45"/>
  <c r="AO172" i="45"/>
  <c r="AN172" i="45"/>
  <c r="AM172" i="45"/>
  <c r="AL172" i="45"/>
  <c r="AK172" i="45"/>
  <c r="AJ172" i="45"/>
  <c r="AI172" i="45"/>
  <c r="AH172" i="45"/>
  <c r="AG172" i="45"/>
  <c r="AF172" i="45"/>
  <c r="AE172" i="45"/>
  <c r="AD172" i="45"/>
  <c r="AC172" i="45"/>
  <c r="AB172" i="45"/>
  <c r="AA172" i="45"/>
  <c r="Z172" i="45"/>
  <c r="Y172" i="45"/>
  <c r="X172" i="45"/>
  <c r="W172" i="45"/>
  <c r="V172" i="45"/>
  <c r="U172" i="45"/>
  <c r="T172" i="45"/>
  <c r="S172" i="45"/>
  <c r="R172" i="45"/>
  <c r="Q172" i="45"/>
  <c r="P172" i="45"/>
  <c r="O172" i="45"/>
  <c r="N172" i="45"/>
  <c r="M172" i="45"/>
  <c r="L172" i="45"/>
  <c r="K172" i="45"/>
  <c r="J172" i="45"/>
  <c r="I172" i="45"/>
  <c r="H172" i="45"/>
  <c r="G172" i="45"/>
  <c r="D172" i="45"/>
  <c r="BE169" i="45"/>
  <c r="CJ169" i="45"/>
  <c r="CI169" i="45"/>
  <c r="CH169" i="45"/>
  <c r="CG169" i="45"/>
  <c r="CE169" i="45"/>
  <c r="CC169" i="45"/>
  <c r="CB169" i="45"/>
  <c r="BX169" i="45"/>
  <c r="BW169" i="45"/>
  <c r="BV169" i="45"/>
  <c r="BU169" i="45"/>
  <c r="BT169" i="45"/>
  <c r="BS169" i="45"/>
  <c r="BQ169" i="45"/>
  <c r="BP169" i="45"/>
  <c r="BO169" i="45"/>
  <c r="BN169" i="45"/>
  <c r="BM169" i="45"/>
  <c r="BL169" i="45"/>
  <c r="BK169" i="45"/>
  <c r="BJ169" i="45"/>
  <c r="BI169" i="45"/>
  <c r="BH169" i="45"/>
  <c r="BG169" i="45"/>
  <c r="BF169" i="45"/>
  <c r="BD169" i="45"/>
  <c r="BC169" i="45"/>
  <c r="BB169" i="45"/>
  <c r="BA169" i="45"/>
  <c r="AZ169" i="45"/>
  <c r="AY169" i="45"/>
  <c r="AX169" i="45"/>
  <c r="AW169" i="45"/>
  <c r="AV169" i="45"/>
  <c r="AU169" i="45"/>
  <c r="AT169" i="45"/>
  <c r="AS169" i="45"/>
  <c r="AR169" i="45"/>
  <c r="AQ169" i="45"/>
  <c r="AP169" i="45"/>
  <c r="AO169" i="45"/>
  <c r="AN169" i="45"/>
  <c r="AM169" i="45"/>
  <c r="AL169" i="45"/>
  <c r="AK169" i="45"/>
  <c r="AJ169" i="45"/>
  <c r="AI169" i="45"/>
  <c r="AH169" i="45"/>
  <c r="AG169" i="45"/>
  <c r="AF169" i="45"/>
  <c r="AE169" i="45"/>
  <c r="AD169" i="45"/>
  <c r="AC169" i="45"/>
  <c r="AB169" i="45"/>
  <c r="AA169" i="45"/>
  <c r="Z169" i="45"/>
  <c r="Y169" i="45"/>
  <c r="X169" i="45"/>
  <c r="W169" i="45"/>
  <c r="V169" i="45"/>
  <c r="U169" i="45"/>
  <c r="T169" i="45"/>
  <c r="S169" i="45"/>
  <c r="R169" i="45"/>
  <c r="Q169" i="45"/>
  <c r="P169" i="45"/>
  <c r="O169" i="45"/>
  <c r="N169" i="45"/>
  <c r="M169" i="45"/>
  <c r="L169" i="45"/>
  <c r="K169" i="45"/>
  <c r="J169" i="45"/>
  <c r="I169" i="45"/>
  <c r="H169" i="45"/>
  <c r="G169" i="45"/>
  <c r="D169" i="45"/>
  <c r="CP168" i="45"/>
  <c r="BR168" i="45"/>
  <c r="BY168" i="45" s="1"/>
  <c r="BY167" i="45" s="1"/>
  <c r="BJ168" i="45"/>
  <c r="BD168" i="45"/>
  <c r="BB168" i="45"/>
  <c r="BB167" i="45" s="1"/>
  <c r="AZ168" i="45"/>
  <c r="AZ167" i="45" s="1"/>
  <c r="AY168" i="45"/>
  <c r="BG168" i="45" s="1"/>
  <c r="BG167" i="45" s="1"/>
  <c r="AX168" i="45"/>
  <c r="AW168" i="45"/>
  <c r="AW167" i="45" s="1"/>
  <c r="AW166" i="45" s="1"/>
  <c r="AU168" i="45"/>
  <c r="AU167" i="45" s="1"/>
  <c r="AR168" i="45"/>
  <c r="AP168" i="45"/>
  <c r="AG168" i="45"/>
  <c r="BA168" i="45" s="1"/>
  <c r="BA167" i="45" s="1"/>
  <c r="BA166" i="45" s="1"/>
  <c r="AB168" i="45"/>
  <c r="Y168" i="45"/>
  <c r="R168" i="45"/>
  <c r="R167" i="45" s="1"/>
  <c r="L168" i="45"/>
  <c r="CJ167" i="45"/>
  <c r="CI167" i="45"/>
  <c r="CH167" i="45"/>
  <c r="CG167" i="45"/>
  <c r="CE167" i="45"/>
  <c r="BW167" i="45"/>
  <c r="BV167" i="45"/>
  <c r="BU167" i="45"/>
  <c r="BT167" i="45"/>
  <c r="BS167" i="45"/>
  <c r="BP167" i="45"/>
  <c r="BO167" i="45"/>
  <c r="BN167" i="45"/>
  <c r="BM167" i="45"/>
  <c r="BL167" i="45"/>
  <c r="BK167" i="45"/>
  <c r="BI167" i="45"/>
  <c r="BI166" i="45" s="1"/>
  <c r="BC167" i="45"/>
  <c r="AQ167" i="45"/>
  <c r="AN167" i="45"/>
  <c r="AM167" i="45"/>
  <c r="AL167" i="45"/>
  <c r="AK167" i="45"/>
  <c r="AJ167" i="45"/>
  <c r="AI167" i="45"/>
  <c r="AH167" i="45"/>
  <c r="AF167" i="45"/>
  <c r="AE167" i="45"/>
  <c r="AD167" i="45"/>
  <c r="AC167" i="45"/>
  <c r="AA167" i="45"/>
  <c r="Z167" i="45"/>
  <c r="X167" i="45"/>
  <c r="W167" i="45"/>
  <c r="V167" i="45"/>
  <c r="V166" i="45" s="1"/>
  <c r="U167" i="45"/>
  <c r="U166" i="45" s="1"/>
  <c r="T167" i="45"/>
  <c r="S167" i="45"/>
  <c r="O167" i="45"/>
  <c r="K167" i="45"/>
  <c r="J167" i="45"/>
  <c r="I167" i="45"/>
  <c r="H167" i="45"/>
  <c r="G167" i="45"/>
  <c r="D167" i="45"/>
  <c r="CE163" i="45"/>
  <c r="AO163" i="45"/>
  <c r="AK163" i="45"/>
  <c r="CJ163" i="45"/>
  <c r="CI163" i="45"/>
  <c r="CH163" i="45"/>
  <c r="CG163" i="45"/>
  <c r="CC163" i="45"/>
  <c r="CB163" i="45"/>
  <c r="BZ163" i="45"/>
  <c r="BY163" i="45"/>
  <c r="BX163" i="45"/>
  <c r="BW163" i="45"/>
  <c r="BV163" i="45"/>
  <c r="BS163" i="45"/>
  <c r="BR163" i="45"/>
  <c r="BQ163" i="45"/>
  <c r="BP163" i="45"/>
  <c r="BM163" i="45"/>
  <c r="BL163" i="45"/>
  <c r="BK163" i="45"/>
  <c r="BJ163" i="45"/>
  <c r="BG163" i="45"/>
  <c r="BF163" i="45"/>
  <c r="BE163" i="45"/>
  <c r="BD163" i="45"/>
  <c r="BA163" i="45"/>
  <c r="AZ163" i="45"/>
  <c r="AY163" i="45"/>
  <c r="AV163" i="45"/>
  <c r="AU163" i="45"/>
  <c r="AT163" i="45"/>
  <c r="AS163" i="45"/>
  <c r="AR163" i="45"/>
  <c r="AQ163" i="45"/>
  <c r="AN163" i="45"/>
  <c r="AM163" i="45"/>
  <c r="AL163" i="45"/>
  <c r="AJ163" i="45"/>
  <c r="AI163" i="45"/>
  <c r="AH163" i="45"/>
  <c r="AG163" i="45"/>
  <c r="AF163" i="45"/>
  <c r="AE163" i="45"/>
  <c r="AD163" i="45"/>
  <c r="AC163" i="45"/>
  <c r="AB163" i="45"/>
  <c r="AA163" i="45"/>
  <c r="Y163" i="45"/>
  <c r="X163" i="45"/>
  <c r="W163" i="45"/>
  <c r="V163" i="45"/>
  <c r="U163" i="45"/>
  <c r="T163" i="45"/>
  <c r="S163" i="45"/>
  <c r="R163" i="45"/>
  <c r="Q163" i="45"/>
  <c r="P163" i="45"/>
  <c r="O163" i="45"/>
  <c r="N163" i="45"/>
  <c r="M163" i="45"/>
  <c r="L163" i="45"/>
  <c r="K163" i="45"/>
  <c r="J163" i="45"/>
  <c r="I163" i="45"/>
  <c r="H163" i="45"/>
  <c r="G163" i="45"/>
  <c r="D163" i="45"/>
  <c r="BY160" i="45"/>
  <c r="BR160" i="45"/>
  <c r="BE160" i="45"/>
  <c r="BA160" i="45"/>
  <c r="AW160" i="45"/>
  <c r="CX161" i="45"/>
  <c r="AV161" i="45"/>
  <c r="AU161" i="45"/>
  <c r="AT161" i="45"/>
  <c r="AS161" i="45"/>
  <c r="CJ160" i="45"/>
  <c r="CI160" i="45"/>
  <c r="CE160" i="45"/>
  <c r="BW160" i="45"/>
  <c r="BV160" i="45"/>
  <c r="BU160" i="45"/>
  <c r="BT160" i="45"/>
  <c r="BS160" i="45"/>
  <c r="BP160" i="45"/>
  <c r="BO160" i="45"/>
  <c r="BN160" i="45"/>
  <c r="BM160" i="45"/>
  <c r="BL160" i="45"/>
  <c r="BK160" i="45"/>
  <c r="BJ160" i="45"/>
  <c r="BI160" i="45"/>
  <c r="BF160" i="45"/>
  <c r="BD160" i="45"/>
  <c r="BC160" i="45"/>
  <c r="BB160" i="45"/>
  <c r="AZ160" i="45"/>
  <c r="AX160" i="45"/>
  <c r="AV160" i="45"/>
  <c r="AU160" i="45"/>
  <c r="AR160" i="45"/>
  <c r="AQ160" i="45"/>
  <c r="AP160" i="45"/>
  <c r="AN160" i="45"/>
  <c r="AM160" i="45"/>
  <c r="AL160" i="45"/>
  <c r="AK160" i="45"/>
  <c r="AJ160" i="45"/>
  <c r="AI160" i="45"/>
  <c r="AH160" i="45"/>
  <c r="AG160" i="45"/>
  <c r="AF160" i="45"/>
  <c r="AE160" i="45"/>
  <c r="AD160" i="45"/>
  <c r="AC160" i="45"/>
  <c r="AB160" i="45"/>
  <c r="AA160" i="45"/>
  <c r="Z160" i="45"/>
  <c r="Y160" i="45"/>
  <c r="X160" i="45"/>
  <c r="W160" i="45"/>
  <c r="V160" i="45"/>
  <c r="U160" i="45"/>
  <c r="T160" i="45"/>
  <c r="S160" i="45"/>
  <c r="R160" i="45"/>
  <c r="Q160" i="45"/>
  <c r="P160" i="45"/>
  <c r="O160" i="45"/>
  <c r="N160" i="45"/>
  <c r="M160" i="45"/>
  <c r="L160" i="45"/>
  <c r="K160" i="45"/>
  <c r="J160" i="45"/>
  <c r="I160" i="45"/>
  <c r="H160" i="45"/>
  <c r="G160" i="45"/>
  <c r="D160" i="45"/>
  <c r="BP158" i="45"/>
  <c r="BH158" i="45"/>
  <c r="CC158" i="45" s="1"/>
  <c r="BG158" i="45"/>
  <c r="CB158" i="45" s="1"/>
  <c r="BF158" i="45"/>
  <c r="BA158" i="45"/>
  <c r="AR158" i="45"/>
  <c r="CP158" i="45" s="1"/>
  <c r="AP158" i="45"/>
  <c r="AO158" i="45"/>
  <c r="H158" i="45"/>
  <c r="N158" i="45" s="1"/>
  <c r="M158" i="45" s="1"/>
  <c r="U153" i="45"/>
  <c r="BB153" i="45"/>
  <c r="CM153" i="45"/>
  <c r="CJ153" i="45"/>
  <c r="CI153" i="45"/>
  <c r="BW153" i="45"/>
  <c r="BV153" i="45"/>
  <c r="BU153" i="45"/>
  <c r="BT153" i="45"/>
  <c r="BS153" i="45"/>
  <c r="BO153" i="45"/>
  <c r="BN153" i="45"/>
  <c r="BM153" i="45"/>
  <c r="BL153" i="45"/>
  <c r="BI153" i="45"/>
  <c r="BC153" i="45"/>
  <c r="AX153" i="45"/>
  <c r="AQ153" i="45"/>
  <c r="AN153" i="45"/>
  <c r="AM153" i="45"/>
  <c r="AL153" i="45"/>
  <c r="AK153" i="45"/>
  <c r="AI153" i="45"/>
  <c r="AH153" i="45"/>
  <c r="AG153" i="45"/>
  <c r="AF153" i="45"/>
  <c r="AE153" i="45"/>
  <c r="AD153" i="45"/>
  <c r="AA153" i="45"/>
  <c r="X153" i="45"/>
  <c r="W153" i="45"/>
  <c r="V153" i="45"/>
  <c r="T153" i="45"/>
  <c r="T152" i="45" s="1"/>
  <c r="S153" i="45"/>
  <c r="O153" i="45"/>
  <c r="K153" i="45"/>
  <c r="J153" i="45"/>
  <c r="I153" i="45"/>
  <c r="G153" i="45"/>
  <c r="E152" i="45"/>
  <c r="BY150" i="45"/>
  <c r="BY149" i="45" s="1"/>
  <c r="BD150" i="45"/>
  <c r="BD149" i="45" s="1"/>
  <c r="Q150" i="45"/>
  <c r="Q149" i="45" s="1"/>
  <c r="M150" i="45"/>
  <c r="M149" i="45" s="1"/>
  <c r="CJ150" i="45"/>
  <c r="CI150" i="45"/>
  <c r="CE150" i="45"/>
  <c r="BX150" i="45"/>
  <c r="BX149" i="45" s="1"/>
  <c r="BW150" i="45"/>
  <c r="BW149" i="45" s="1"/>
  <c r="BV150" i="45"/>
  <c r="BV149" i="45" s="1"/>
  <c r="BU150" i="45"/>
  <c r="BU149" i="45" s="1"/>
  <c r="BT150" i="45"/>
  <c r="BT149" i="45" s="1"/>
  <c r="BS150" i="45"/>
  <c r="BS149" i="45" s="1"/>
  <c r="BR150" i="45"/>
  <c r="BR149" i="45" s="1"/>
  <c r="BQ150" i="45"/>
  <c r="BQ149" i="45" s="1"/>
  <c r="BP150" i="45"/>
  <c r="BP149" i="45" s="1"/>
  <c r="BO150" i="45"/>
  <c r="BO149" i="45" s="1"/>
  <c r="BN150" i="45"/>
  <c r="BN149" i="45" s="1"/>
  <c r="BM150" i="45"/>
  <c r="BM149" i="45" s="1"/>
  <c r="BL150" i="45"/>
  <c r="BL149" i="45" s="1"/>
  <c r="BK150" i="45"/>
  <c r="BK149" i="45" s="1"/>
  <c r="BJ150" i="45"/>
  <c r="BJ149" i="45" s="1"/>
  <c r="BI150" i="45"/>
  <c r="BI149" i="45" s="1"/>
  <c r="BC150" i="45"/>
  <c r="BC149" i="45" s="1"/>
  <c r="AZ150" i="45"/>
  <c r="AZ149" i="45" s="1"/>
  <c r="AX150" i="45"/>
  <c r="AX149" i="45" s="1"/>
  <c r="AW150" i="45"/>
  <c r="AW149" i="45" s="1"/>
  <c r="AR150" i="45"/>
  <c r="AQ150" i="45"/>
  <c r="AP150" i="45"/>
  <c r="AO150" i="45"/>
  <c r="AS150" i="45" s="1"/>
  <c r="AN150" i="45"/>
  <c r="AN149" i="45" s="1"/>
  <c r="AM150" i="45"/>
  <c r="AM149" i="45" s="1"/>
  <c r="AL150" i="45"/>
  <c r="AL149" i="45" s="1"/>
  <c r="AK150" i="45"/>
  <c r="AK149" i="45" s="1"/>
  <c r="AJ150" i="45"/>
  <c r="AJ149" i="45" s="1"/>
  <c r="AI150" i="45"/>
  <c r="AI149" i="45" s="1"/>
  <c r="AH150" i="45"/>
  <c r="AH149" i="45" s="1"/>
  <c r="AF150" i="45"/>
  <c r="AF149" i="45" s="1"/>
  <c r="AE150" i="45"/>
  <c r="AE149" i="45" s="1"/>
  <c r="AD150" i="45"/>
  <c r="AD149" i="45" s="1"/>
  <c r="AC150" i="45"/>
  <c r="AC149" i="45" s="1"/>
  <c r="AB150" i="45"/>
  <c r="AB149" i="45" s="1"/>
  <c r="AA150" i="45"/>
  <c r="AA149" i="45" s="1"/>
  <c r="Z150" i="45"/>
  <c r="Z149" i="45" s="1"/>
  <c r="Y150" i="45"/>
  <c r="Y149" i="45" s="1"/>
  <c r="X150" i="45"/>
  <c r="X149" i="45" s="1"/>
  <c r="W150" i="45"/>
  <c r="W149" i="45" s="1"/>
  <c r="V150" i="45"/>
  <c r="V149" i="45" s="1"/>
  <c r="U150" i="45"/>
  <c r="U149" i="45" s="1"/>
  <c r="T150" i="45"/>
  <c r="T149" i="45" s="1"/>
  <c r="S150" i="45"/>
  <c r="S149" i="45" s="1"/>
  <c r="R150" i="45"/>
  <c r="R149" i="45" s="1"/>
  <c r="P150" i="45"/>
  <c r="P149" i="45" s="1"/>
  <c r="O150" i="45"/>
  <c r="O149" i="45" s="1"/>
  <c r="N150" i="45"/>
  <c r="N149" i="45" s="1"/>
  <c r="L150" i="45"/>
  <c r="L149" i="45" s="1"/>
  <c r="K150" i="45"/>
  <c r="K149" i="45" s="1"/>
  <c r="J150" i="45"/>
  <c r="J149" i="45" s="1"/>
  <c r="I150" i="45"/>
  <c r="I149" i="45" s="1"/>
  <c r="H150" i="45"/>
  <c r="H149" i="45" s="1"/>
  <c r="G150" i="45"/>
  <c r="E150" i="45"/>
  <c r="E149" i="45" s="1"/>
  <c r="D150" i="45"/>
  <c r="D149" i="45" s="1"/>
  <c r="CJ149" i="45"/>
  <c r="CI149" i="45"/>
  <c r="CE149" i="45"/>
  <c r="CD146" i="45"/>
  <c r="CB146" i="45"/>
  <c r="CA146" i="45"/>
  <c r="CJ146" i="45"/>
  <c r="CI146" i="45"/>
  <c r="CH146" i="45"/>
  <c r="CG146" i="45"/>
  <c r="CE146" i="45"/>
  <c r="CC146" i="45"/>
  <c r="BZ146" i="45"/>
  <c r="BY146" i="45"/>
  <c r="BX146" i="45"/>
  <c r="BW146" i="45"/>
  <c r="BV146" i="45"/>
  <c r="BU146" i="45"/>
  <c r="BT146" i="45"/>
  <c r="BS146" i="45"/>
  <c r="BR146" i="45"/>
  <c r="BQ146" i="45"/>
  <c r="BP146" i="45"/>
  <c r="BO146" i="45"/>
  <c r="BN146" i="45"/>
  <c r="BM146" i="45"/>
  <c r="BL146" i="45"/>
  <c r="BK146" i="45"/>
  <c r="BJ146" i="45"/>
  <c r="BI146" i="45"/>
  <c r="BH146" i="45"/>
  <c r="BG146" i="45"/>
  <c r="BF146" i="45"/>
  <c r="BE146" i="45"/>
  <c r="BD146" i="45"/>
  <c r="BC146" i="45"/>
  <c r="BB146" i="45"/>
  <c r="BA146" i="45"/>
  <c r="AZ146" i="45"/>
  <c r="AY146" i="45"/>
  <c r="AX146" i="45"/>
  <c r="AW146" i="45"/>
  <c r="AV146" i="45"/>
  <c r="AU146" i="45"/>
  <c r="AT146" i="45"/>
  <c r="AS146" i="45"/>
  <c r="AR146" i="45"/>
  <c r="AQ146" i="45"/>
  <c r="AP146" i="45"/>
  <c r="AO146" i="45"/>
  <c r="AN146" i="45"/>
  <c r="AM146" i="45"/>
  <c r="AL146" i="45"/>
  <c r="AK146" i="45"/>
  <c r="AJ146" i="45"/>
  <c r="CZ146" i="45" s="1"/>
  <c r="AI146" i="45"/>
  <c r="AH146" i="45"/>
  <c r="AG146" i="45"/>
  <c r="AF146" i="45"/>
  <c r="AE146" i="45"/>
  <c r="AD146" i="45"/>
  <c r="AC146" i="45"/>
  <c r="AB146" i="45"/>
  <c r="AA146" i="45"/>
  <c r="Z146" i="45"/>
  <c r="Y146" i="45"/>
  <c r="X146" i="45"/>
  <c r="W146" i="45"/>
  <c r="V146" i="45"/>
  <c r="U146" i="45"/>
  <c r="T146" i="45"/>
  <c r="S146" i="45"/>
  <c r="R146" i="45"/>
  <c r="Q146" i="45"/>
  <c r="P146" i="45"/>
  <c r="O146" i="45"/>
  <c r="N146" i="45"/>
  <c r="M146" i="45"/>
  <c r="L146" i="45"/>
  <c r="K146" i="45"/>
  <c r="J146" i="45"/>
  <c r="I146" i="45"/>
  <c r="H146" i="45"/>
  <c r="G146" i="45"/>
  <c r="E146" i="45"/>
  <c r="D146" i="45"/>
  <c r="CB144" i="45"/>
  <c r="BY144" i="45"/>
  <c r="BB144" i="45"/>
  <c r="BB143" i="45" s="1"/>
  <c r="BA144" i="45"/>
  <c r="BA143" i="45" s="1"/>
  <c r="AV144" i="45"/>
  <c r="AV143" i="45" s="1"/>
  <c r="M144" i="45"/>
  <c r="CJ144" i="45"/>
  <c r="CI144" i="45"/>
  <c r="CH144" i="45"/>
  <c r="CG144" i="45"/>
  <c r="CE144" i="45"/>
  <c r="BW144" i="45"/>
  <c r="BV144" i="45"/>
  <c r="BU144" i="45"/>
  <c r="BT144" i="45"/>
  <c r="BS144" i="45"/>
  <c r="BP144" i="45"/>
  <c r="BO144" i="45"/>
  <c r="BO143" i="45" s="1"/>
  <c r="BN144" i="45"/>
  <c r="BN143" i="45" s="1"/>
  <c r="BM144" i="45"/>
  <c r="BM143" i="45" s="1"/>
  <c r="BL144" i="45"/>
  <c r="BK144" i="45"/>
  <c r="BK143" i="45" s="1"/>
  <c r="BI144" i="45"/>
  <c r="BG144" i="45"/>
  <c r="BD144" i="45"/>
  <c r="BC144" i="45"/>
  <c r="BC143" i="45" s="1"/>
  <c r="AZ144" i="45"/>
  <c r="AY144" i="45"/>
  <c r="AX144" i="45"/>
  <c r="AU144" i="45"/>
  <c r="AU143" i="45" s="1"/>
  <c r="AS144" i="45"/>
  <c r="AR144" i="45"/>
  <c r="AQ144" i="45"/>
  <c r="AO144" i="45"/>
  <c r="AN144" i="45"/>
  <c r="AM144" i="45"/>
  <c r="AL144" i="45"/>
  <c r="AK144" i="45"/>
  <c r="AJ144" i="45"/>
  <c r="AI144" i="45"/>
  <c r="AH144" i="45"/>
  <c r="AG144" i="45"/>
  <c r="AF144" i="45"/>
  <c r="AE144" i="45"/>
  <c r="AD144" i="45"/>
  <c r="AC144" i="45"/>
  <c r="AB144" i="45"/>
  <c r="AA144" i="45"/>
  <c r="Z144" i="45"/>
  <c r="Y144" i="45"/>
  <c r="X144" i="45"/>
  <c r="W144" i="45"/>
  <c r="V144" i="45"/>
  <c r="U144" i="45"/>
  <c r="T144" i="45"/>
  <c r="S144" i="45"/>
  <c r="R144" i="45"/>
  <c r="Q144" i="45"/>
  <c r="P144" i="45"/>
  <c r="O144" i="45"/>
  <c r="L144" i="45"/>
  <c r="K144" i="45"/>
  <c r="K143" i="45" s="1"/>
  <c r="J144" i="45"/>
  <c r="I144" i="45"/>
  <c r="I143" i="45" s="1"/>
  <c r="G144" i="45"/>
  <c r="E144" i="45"/>
  <c r="E143" i="45" s="1"/>
  <c r="D144" i="45"/>
  <c r="D143" i="45" s="1"/>
  <c r="Q138" i="45"/>
  <c r="Q137" i="45" s="1"/>
  <c r="BA138" i="45"/>
  <c r="BA137" i="45" s="1"/>
  <c r="CG139" i="45"/>
  <c r="BR139" i="45"/>
  <c r="BY139" i="45" s="1"/>
  <c r="BY138" i="45" s="1"/>
  <c r="BY137" i="45" s="1"/>
  <c r="BJ139" i="45"/>
  <c r="BQ139" i="45" s="1"/>
  <c r="BD139" i="45"/>
  <c r="AZ139" i="45"/>
  <c r="AY139" i="45"/>
  <c r="BG139" i="45" s="1"/>
  <c r="CB139" i="45" s="1"/>
  <c r="AX139" i="45"/>
  <c r="AW139" i="45"/>
  <c r="AA139" i="45"/>
  <c r="AQ139" i="45" s="1"/>
  <c r="Y139" i="45"/>
  <c r="X139" i="45"/>
  <c r="X138" i="45" s="1"/>
  <c r="X137" i="45" s="1"/>
  <c r="R139" i="45"/>
  <c r="R138" i="45" s="1"/>
  <c r="R137" i="45" s="1"/>
  <c r="N139" i="45"/>
  <c r="L139" i="45"/>
  <c r="L138" i="45" s="1"/>
  <c r="L137" i="45" s="1"/>
  <c r="K139" i="45"/>
  <c r="K138" i="45" s="1"/>
  <c r="K137" i="45" s="1"/>
  <c r="CJ138" i="45"/>
  <c r="CJ137" i="45" s="1"/>
  <c r="CI138" i="45"/>
  <c r="CI137" i="45" s="1"/>
  <c r="CE138" i="45"/>
  <c r="BW138" i="45"/>
  <c r="BW137" i="45" s="1"/>
  <c r="BV138" i="45"/>
  <c r="BV137" i="45" s="1"/>
  <c r="BU138" i="45"/>
  <c r="BU137" i="45" s="1"/>
  <c r="BT138" i="45"/>
  <c r="BT137" i="45" s="1"/>
  <c r="BS138" i="45"/>
  <c r="BS137" i="45" s="1"/>
  <c r="BP138" i="45"/>
  <c r="BP137" i="45" s="1"/>
  <c r="BO138" i="45"/>
  <c r="BO137" i="45" s="1"/>
  <c r="BN138" i="45"/>
  <c r="BN137" i="45" s="1"/>
  <c r="BM138" i="45"/>
  <c r="BM137" i="45" s="1"/>
  <c r="BL138" i="45"/>
  <c r="BL137" i="45" s="1"/>
  <c r="BK138" i="45"/>
  <c r="BK137" i="45" s="1"/>
  <c r="BI138" i="45"/>
  <c r="BI137" i="45" s="1"/>
  <c r="BC138" i="45"/>
  <c r="BC137" i="45" s="1"/>
  <c r="BB138" i="45"/>
  <c r="BB137" i="45" s="1"/>
  <c r="AN138" i="45"/>
  <c r="AN137" i="45" s="1"/>
  <c r="AM138" i="45"/>
  <c r="AM137" i="45" s="1"/>
  <c r="AL138" i="45"/>
  <c r="AL137" i="45" s="1"/>
  <c r="AK138" i="45"/>
  <c r="AK137" i="45" s="1"/>
  <c r="AI138" i="45"/>
  <c r="AI137" i="45" s="1"/>
  <c r="AF138" i="45"/>
  <c r="AF137" i="45" s="1"/>
  <c r="AE138" i="45"/>
  <c r="AE137" i="45" s="1"/>
  <c r="AD138" i="45"/>
  <c r="AD137" i="45" s="1"/>
  <c r="AC138" i="45"/>
  <c r="AC137" i="45" s="1"/>
  <c r="W138" i="45"/>
  <c r="W137" i="45" s="1"/>
  <c r="V138" i="45"/>
  <c r="V137" i="45" s="1"/>
  <c r="U138" i="45"/>
  <c r="U137" i="45" s="1"/>
  <c r="T138" i="45"/>
  <c r="T137" i="45" s="1"/>
  <c r="S138" i="45"/>
  <c r="S137" i="45" s="1"/>
  <c r="O138" i="45"/>
  <c r="O137" i="45" s="1"/>
  <c r="M138" i="45"/>
  <c r="M137" i="45" s="1"/>
  <c r="J138" i="45"/>
  <c r="J137" i="45" s="1"/>
  <c r="I138" i="45"/>
  <c r="I137" i="45" s="1"/>
  <c r="H138" i="45"/>
  <c r="H137" i="45" s="1"/>
  <c r="G138" i="45"/>
  <c r="G137" i="45" s="1"/>
  <c r="D137" i="45"/>
  <c r="CE137" i="45"/>
  <c r="DA121" i="45"/>
  <c r="CP121" i="45"/>
  <c r="BR121" i="45"/>
  <c r="BJ121" i="45"/>
  <c r="BQ121" i="45" s="1"/>
  <c r="BX121" i="45" s="1"/>
  <c r="BX120" i="45" s="1"/>
  <c r="BX119" i="45" s="1"/>
  <c r="BX118" i="45" s="1"/>
  <c r="BH121" i="45"/>
  <c r="CC121" i="45" s="1"/>
  <c r="CC120" i="45" s="1"/>
  <c r="CC119" i="45" s="1"/>
  <c r="CC118" i="45" s="1"/>
  <c r="BG121" i="45"/>
  <c r="BB121" i="45"/>
  <c r="AW121" i="45"/>
  <c r="AW120" i="45" s="1"/>
  <c r="AW119" i="45" s="1"/>
  <c r="AW118" i="45" s="1"/>
  <c r="AV121" i="45"/>
  <c r="AV120" i="45" s="1"/>
  <c r="AV119" i="45" s="1"/>
  <c r="AV118" i="45" s="1"/>
  <c r="AU121" i="45"/>
  <c r="AU120" i="45" s="1"/>
  <c r="AU119" i="45" s="1"/>
  <c r="AU118" i="45" s="1"/>
  <c r="AS121" i="45"/>
  <c r="AS120" i="45" s="1"/>
  <c r="AS119" i="45" s="1"/>
  <c r="AS118" i="45" s="1"/>
  <c r="AP121" i="45"/>
  <c r="X121" i="45"/>
  <c r="X120" i="45" s="1"/>
  <c r="X119" i="45" s="1"/>
  <c r="X118" i="45" s="1"/>
  <c r="L121" i="45"/>
  <c r="L120" i="45" s="1"/>
  <c r="L119" i="45" s="1"/>
  <c r="L118" i="45" s="1"/>
  <c r="CI120" i="45"/>
  <c r="CI119" i="45" s="1"/>
  <c r="CI118" i="45" s="1"/>
  <c r="CH120" i="45"/>
  <c r="CH119" i="45" s="1"/>
  <c r="CH118" i="45" s="1"/>
  <c r="CG120" i="45"/>
  <c r="CG119" i="45" s="1"/>
  <c r="CG118" i="45" s="1"/>
  <c r="CE120" i="45"/>
  <c r="CE119" i="45" s="1"/>
  <c r="CE118" i="45" s="1"/>
  <c r="BW120" i="45"/>
  <c r="BW119" i="45" s="1"/>
  <c r="BW118" i="45" s="1"/>
  <c r="BV120" i="45"/>
  <c r="BV119" i="45" s="1"/>
  <c r="BV118" i="45" s="1"/>
  <c r="BU120" i="45"/>
  <c r="BU119" i="45" s="1"/>
  <c r="BU118" i="45" s="1"/>
  <c r="BT120" i="45"/>
  <c r="BT119" i="45" s="1"/>
  <c r="BT118" i="45" s="1"/>
  <c r="BS120" i="45"/>
  <c r="BS119" i="45" s="1"/>
  <c r="BS118" i="45" s="1"/>
  <c r="BP120" i="45"/>
  <c r="BP119" i="45" s="1"/>
  <c r="BP118" i="45" s="1"/>
  <c r="BO120" i="45"/>
  <c r="BO119" i="45" s="1"/>
  <c r="BO118" i="45" s="1"/>
  <c r="BN120" i="45"/>
  <c r="BN119" i="45" s="1"/>
  <c r="BN118" i="45" s="1"/>
  <c r="BM120" i="45"/>
  <c r="BM119" i="45" s="1"/>
  <c r="BM118" i="45" s="1"/>
  <c r="BL120" i="45"/>
  <c r="BL119" i="45" s="1"/>
  <c r="BL118" i="45" s="1"/>
  <c r="BK120" i="45"/>
  <c r="BK119" i="45" s="1"/>
  <c r="BK118" i="45" s="1"/>
  <c r="BD120" i="45"/>
  <c r="BD119" i="45" s="1"/>
  <c r="BD118" i="45" s="1"/>
  <c r="BC120" i="45"/>
  <c r="BC119" i="45" s="1"/>
  <c r="BC118" i="45" s="1"/>
  <c r="AZ120" i="45"/>
  <c r="AZ119" i="45" s="1"/>
  <c r="AZ118" i="45" s="1"/>
  <c r="AY120" i="45"/>
  <c r="AY119" i="45" s="1"/>
  <c r="AY118" i="45" s="1"/>
  <c r="AX120" i="45"/>
  <c r="AX119" i="45" s="1"/>
  <c r="AX118" i="45" s="1"/>
  <c r="AR120" i="45"/>
  <c r="AR119" i="45" s="1"/>
  <c r="AR118" i="45" s="1"/>
  <c r="AQ120" i="45"/>
  <c r="AQ119" i="45" s="1"/>
  <c r="AQ118" i="45" s="1"/>
  <c r="AO120" i="45"/>
  <c r="AO119" i="45" s="1"/>
  <c r="AO118" i="45" s="1"/>
  <c r="AN120" i="45"/>
  <c r="AN119" i="45" s="1"/>
  <c r="AN118" i="45" s="1"/>
  <c r="AM120" i="45"/>
  <c r="AM119" i="45" s="1"/>
  <c r="AM118" i="45" s="1"/>
  <c r="AL120" i="45"/>
  <c r="AL119" i="45" s="1"/>
  <c r="AL118" i="45" s="1"/>
  <c r="AK120" i="45"/>
  <c r="AK119" i="45" s="1"/>
  <c r="AK118" i="45" s="1"/>
  <c r="AJ120" i="45"/>
  <c r="AI120" i="45"/>
  <c r="AI119" i="45" s="1"/>
  <c r="AI118" i="45" s="1"/>
  <c r="AH120" i="45"/>
  <c r="AH119" i="45" s="1"/>
  <c r="AH118" i="45" s="1"/>
  <c r="AG120" i="45"/>
  <c r="AG119" i="45" s="1"/>
  <c r="AG118" i="45" s="1"/>
  <c r="AF120" i="45"/>
  <c r="AF119" i="45" s="1"/>
  <c r="AF118" i="45" s="1"/>
  <c r="AE120" i="45"/>
  <c r="AE119" i="45" s="1"/>
  <c r="AE118" i="45" s="1"/>
  <c r="AD120" i="45"/>
  <c r="AD119" i="45" s="1"/>
  <c r="AD118" i="45" s="1"/>
  <c r="AC120" i="45"/>
  <c r="AC119" i="45" s="1"/>
  <c r="AC118" i="45" s="1"/>
  <c r="AB120" i="45"/>
  <c r="AA120" i="45"/>
  <c r="AA119" i="45" s="1"/>
  <c r="AA118" i="45" s="1"/>
  <c r="Z120" i="45"/>
  <c r="Z119" i="45" s="1"/>
  <c r="Z118" i="45" s="1"/>
  <c r="Y120" i="45"/>
  <c r="Y119" i="45" s="1"/>
  <c r="Y118" i="45" s="1"/>
  <c r="W120" i="45"/>
  <c r="W119" i="45" s="1"/>
  <c r="W118" i="45" s="1"/>
  <c r="V120" i="45"/>
  <c r="V119" i="45" s="1"/>
  <c r="V118" i="45" s="1"/>
  <c r="U120" i="45"/>
  <c r="U119" i="45" s="1"/>
  <c r="T120" i="45"/>
  <c r="T119" i="45" s="1"/>
  <c r="T118" i="45" s="1"/>
  <c r="S120" i="45"/>
  <c r="S119" i="45" s="1"/>
  <c r="S118" i="45" s="1"/>
  <c r="R120" i="45"/>
  <c r="R119" i="45" s="1"/>
  <c r="R118" i="45" s="1"/>
  <c r="Q120" i="45"/>
  <c r="Q119" i="45" s="1"/>
  <c r="Q118" i="45" s="1"/>
  <c r="P120" i="45"/>
  <c r="P119" i="45" s="1"/>
  <c r="P118" i="45" s="1"/>
  <c r="O120" i="45"/>
  <c r="O119" i="45" s="1"/>
  <c r="O118" i="45" s="1"/>
  <c r="N120" i="45"/>
  <c r="N119" i="45" s="1"/>
  <c r="N118" i="45" s="1"/>
  <c r="M120" i="45"/>
  <c r="M119" i="45" s="1"/>
  <c r="M118" i="45" s="1"/>
  <c r="K120" i="45"/>
  <c r="K119" i="45" s="1"/>
  <c r="K118" i="45" s="1"/>
  <c r="J120" i="45"/>
  <c r="J119" i="45" s="1"/>
  <c r="J118" i="45" s="1"/>
  <c r="I120" i="45"/>
  <c r="I119" i="45" s="1"/>
  <c r="I118" i="45" s="1"/>
  <c r="H120" i="45"/>
  <c r="H119" i="45" s="1"/>
  <c r="H118" i="45" s="1"/>
  <c r="G120" i="45"/>
  <c r="D120" i="45"/>
  <c r="D119" i="45" s="1"/>
  <c r="D118" i="45" s="1"/>
  <c r="BD101" i="45"/>
  <c r="AV101" i="45"/>
  <c r="AU101" i="45"/>
  <c r="AQ101" i="45"/>
  <c r="BF101" i="45"/>
  <c r="CM101" i="45"/>
  <c r="CL101" i="45"/>
  <c r="CJ101" i="45"/>
  <c r="CI101" i="45"/>
  <c r="BW101" i="45"/>
  <c r="BV101" i="45"/>
  <c r="BU101" i="45"/>
  <c r="BT101" i="45"/>
  <c r="BS101" i="45"/>
  <c r="BP101" i="45"/>
  <c r="BO101" i="45"/>
  <c r="BN101" i="45"/>
  <c r="BM101" i="45"/>
  <c r="BL101" i="45"/>
  <c r="BC101" i="45"/>
  <c r="BB101" i="45"/>
  <c r="AR101" i="45"/>
  <c r="AO101" i="45"/>
  <c r="AN101" i="45"/>
  <c r="AM101" i="45"/>
  <c r="AL101" i="45"/>
  <c r="AK101" i="45"/>
  <c r="AJ101" i="45"/>
  <c r="AI101" i="45"/>
  <c r="AH101" i="45"/>
  <c r="AG101" i="45"/>
  <c r="AF101" i="45"/>
  <c r="AE101" i="45"/>
  <c r="AD101" i="45"/>
  <c r="AB101" i="45"/>
  <c r="AA101" i="45"/>
  <c r="Z101" i="45"/>
  <c r="Y101" i="45"/>
  <c r="X101" i="45"/>
  <c r="W101" i="45"/>
  <c r="V101" i="45"/>
  <c r="U101" i="45"/>
  <c r="T101" i="45"/>
  <c r="S101" i="45"/>
  <c r="Q101" i="45"/>
  <c r="P101" i="45"/>
  <c r="O101" i="45"/>
  <c r="N101" i="45"/>
  <c r="N99" i="45" s="1"/>
  <c r="M101" i="45"/>
  <c r="M99" i="45" s="1"/>
  <c r="K101" i="45"/>
  <c r="J101" i="45"/>
  <c r="I101" i="45"/>
  <c r="I99" i="45" s="1"/>
  <c r="G101" i="45"/>
  <c r="CG99" i="45"/>
  <c r="BX99" i="45"/>
  <c r="AX99" i="45"/>
  <c r="AV99" i="45"/>
  <c r="AU99" i="45"/>
  <c r="AP99" i="45"/>
  <c r="AO99" i="45"/>
  <c r="J99" i="45"/>
  <c r="CJ99" i="45"/>
  <c r="CI99" i="45"/>
  <c r="CH99" i="45"/>
  <c r="CE99" i="45"/>
  <c r="CB99" i="45"/>
  <c r="BW99" i="45"/>
  <c r="BV99" i="45"/>
  <c r="BU99" i="45"/>
  <c r="BT99" i="45"/>
  <c r="BS99" i="45"/>
  <c r="BQ99" i="45"/>
  <c r="BP99" i="45"/>
  <c r="BO99" i="45"/>
  <c r="BN99" i="45"/>
  <c r="BM99" i="45"/>
  <c r="BL99" i="45"/>
  <c r="BK99" i="45"/>
  <c r="BJ99" i="45"/>
  <c r="BI99" i="45"/>
  <c r="BG99" i="45"/>
  <c r="BD99" i="45"/>
  <c r="BC99" i="45"/>
  <c r="AY99" i="45"/>
  <c r="AW99" i="45"/>
  <c r="AR99" i="45"/>
  <c r="AQ99" i="45"/>
  <c r="AN99" i="45"/>
  <c r="AM99" i="45"/>
  <c r="AL99" i="45"/>
  <c r="AK99" i="45"/>
  <c r="AJ99" i="45"/>
  <c r="AI99" i="45"/>
  <c r="AH99" i="45"/>
  <c r="AG99" i="45"/>
  <c r="AF99" i="45"/>
  <c r="AE99" i="45"/>
  <c r="AD99" i="45"/>
  <c r="AC99" i="45"/>
  <c r="AB99" i="45"/>
  <c r="AA99" i="45"/>
  <c r="Z99" i="45"/>
  <c r="Y99" i="45"/>
  <c r="X99" i="45"/>
  <c r="W99" i="45"/>
  <c r="V99" i="45"/>
  <c r="U99" i="45"/>
  <c r="T99" i="45"/>
  <c r="S99" i="45"/>
  <c r="Q99" i="45"/>
  <c r="O99" i="45"/>
  <c r="K99" i="45"/>
  <c r="H99" i="45"/>
  <c r="G99" i="45"/>
  <c r="D99" i="45"/>
  <c r="CB95" i="45"/>
  <c r="BG95" i="45"/>
  <c r="BD95" i="45"/>
  <c r="BA95" i="45"/>
  <c r="AX95" i="45"/>
  <c r="AO95" i="45"/>
  <c r="Q95" i="45"/>
  <c r="M95" i="45"/>
  <c r="CJ95" i="45"/>
  <c r="CI95" i="45"/>
  <c r="BW95" i="45"/>
  <c r="BV95" i="45"/>
  <c r="BU95" i="45"/>
  <c r="BT95" i="45"/>
  <c r="BS95" i="45"/>
  <c r="BP95" i="45"/>
  <c r="BO95" i="45"/>
  <c r="BN95" i="45"/>
  <c r="BM95" i="45"/>
  <c r="BL95" i="45"/>
  <c r="BK95" i="45"/>
  <c r="BJ95" i="45"/>
  <c r="BI95" i="45"/>
  <c r="BC95" i="45"/>
  <c r="BB95" i="45"/>
  <c r="AZ95" i="45"/>
  <c r="AY95" i="45"/>
  <c r="AV95" i="45"/>
  <c r="AR95" i="45"/>
  <c r="AP95" i="45"/>
  <c r="AN95" i="45"/>
  <c r="AM95" i="45"/>
  <c r="AL95" i="45"/>
  <c r="AK95" i="45"/>
  <c r="AJ95" i="45"/>
  <c r="CZ95" i="45" s="1"/>
  <c r="AI95" i="45"/>
  <c r="AH95" i="45"/>
  <c r="AG95" i="45"/>
  <c r="AF95" i="45"/>
  <c r="AE95" i="45"/>
  <c r="AD95" i="45"/>
  <c r="AB95" i="45"/>
  <c r="AA95" i="45"/>
  <c r="Z95" i="45"/>
  <c r="Y95" i="45"/>
  <c r="X95" i="45"/>
  <c r="W95" i="45"/>
  <c r="V95" i="45"/>
  <c r="U95" i="45"/>
  <c r="T95" i="45"/>
  <c r="S95" i="45"/>
  <c r="R95" i="45"/>
  <c r="P95" i="45"/>
  <c r="O95" i="45"/>
  <c r="N95" i="45"/>
  <c r="K95" i="45"/>
  <c r="J95" i="45"/>
  <c r="H95" i="45"/>
  <c r="G95" i="45"/>
  <c r="D95" i="45"/>
  <c r="BR94" i="45"/>
  <c r="BY94" i="45" s="1"/>
  <c r="BQ94" i="45"/>
  <c r="BX94" i="45" s="1"/>
  <c r="BH94" i="45"/>
  <c r="CC94" i="45" s="1"/>
  <c r="BG94" i="45"/>
  <c r="CB94" i="45" s="1"/>
  <c r="BF94" i="45"/>
  <c r="BA94" i="45"/>
  <c r="BA90" i="45" s="1"/>
  <c r="AW94" i="45"/>
  <c r="AU90" i="45"/>
  <c r="AV90" i="45"/>
  <c r="AQ90" i="45"/>
  <c r="M90" i="45"/>
  <c r="CJ90" i="45"/>
  <c r="CI90" i="45"/>
  <c r="CE90" i="45"/>
  <c r="BW90" i="45"/>
  <c r="BV90" i="45"/>
  <c r="BT90" i="45"/>
  <c r="BS90" i="45"/>
  <c r="BP90" i="45"/>
  <c r="BO90" i="45"/>
  <c r="BN90" i="45"/>
  <c r="BM90" i="45"/>
  <c r="BL90" i="45"/>
  <c r="BD90" i="45"/>
  <c r="BC90" i="45"/>
  <c r="BB90" i="45"/>
  <c r="AX90" i="45"/>
  <c r="AR90" i="45"/>
  <c r="AN90" i="45"/>
  <c r="AM90" i="45"/>
  <c r="AL90" i="45"/>
  <c r="AJ90" i="45"/>
  <c r="AI90" i="45"/>
  <c r="AF90" i="45"/>
  <c r="AE90" i="45"/>
  <c r="AD90" i="45"/>
  <c r="AB90" i="45"/>
  <c r="AA90" i="45"/>
  <c r="Z90" i="45"/>
  <c r="Y90" i="45"/>
  <c r="X90" i="45"/>
  <c r="W90" i="45"/>
  <c r="V90" i="45"/>
  <c r="T90" i="45"/>
  <c r="S90" i="45"/>
  <c r="R90" i="45"/>
  <c r="Q90" i="45"/>
  <c r="P90" i="45"/>
  <c r="O90" i="45"/>
  <c r="N90" i="45"/>
  <c r="L90" i="45"/>
  <c r="K90" i="45"/>
  <c r="J90" i="45"/>
  <c r="I90" i="45"/>
  <c r="H90" i="45"/>
  <c r="G90" i="45"/>
  <c r="D90" i="45"/>
  <c r="CM89" i="45"/>
  <c r="BJ86" i="45"/>
  <c r="BJ85" i="45" s="1"/>
  <c r="BB86" i="45"/>
  <c r="BB85" i="45" s="1"/>
  <c r="AP86" i="45"/>
  <c r="AP85" i="45" s="1"/>
  <c r="P86" i="45"/>
  <c r="P85" i="45" s="1"/>
  <c r="CG86" i="45"/>
  <c r="CG85" i="45" s="1"/>
  <c r="CB86" i="45"/>
  <c r="CB85" i="45" s="1"/>
  <c r="CJ86" i="45"/>
  <c r="CJ85" i="45" s="1"/>
  <c r="CI86" i="45"/>
  <c r="CI85" i="45" s="1"/>
  <c r="CH86" i="45"/>
  <c r="CH85" i="45" s="1"/>
  <c r="CE86" i="45"/>
  <c r="CE85" i="45" s="1"/>
  <c r="BW86" i="45"/>
  <c r="BV86" i="45"/>
  <c r="BU86" i="45"/>
  <c r="BU85" i="45" s="1"/>
  <c r="BT86" i="45"/>
  <c r="BT85" i="45" s="1"/>
  <c r="BS86" i="45"/>
  <c r="BS85" i="45" s="1"/>
  <c r="BP86" i="45"/>
  <c r="BP85" i="45" s="1"/>
  <c r="BO86" i="45"/>
  <c r="BO85" i="45" s="1"/>
  <c r="BN86" i="45"/>
  <c r="BN85" i="45" s="1"/>
  <c r="BM86" i="45"/>
  <c r="BM85" i="45" s="1"/>
  <c r="BL86" i="45"/>
  <c r="BL85" i="45" s="1"/>
  <c r="BK86" i="45"/>
  <c r="BK85" i="45" s="1"/>
  <c r="BI86" i="45"/>
  <c r="BI85" i="45" s="1"/>
  <c r="BG86" i="45"/>
  <c r="BG85" i="45" s="1"/>
  <c r="BD86" i="45"/>
  <c r="BD85" i="45" s="1"/>
  <c r="BC86" i="45"/>
  <c r="BC85" i="45" s="1"/>
  <c r="BA86" i="45"/>
  <c r="BA85" i="45" s="1"/>
  <c r="AZ86" i="45"/>
  <c r="AZ85" i="45" s="1"/>
  <c r="AY86" i="45"/>
  <c r="AY85" i="45" s="1"/>
  <c r="AV86" i="45"/>
  <c r="AV85" i="45" s="1"/>
  <c r="AR86" i="45"/>
  <c r="AR85" i="45" s="1"/>
  <c r="AN86" i="45"/>
  <c r="AN85" i="45" s="1"/>
  <c r="AM86" i="45"/>
  <c r="AM85" i="45" s="1"/>
  <c r="AL86" i="45"/>
  <c r="AL85" i="45" s="1"/>
  <c r="AK86" i="45"/>
  <c r="AK85" i="45" s="1"/>
  <c r="AJ86" i="45"/>
  <c r="AJ85" i="45" s="1"/>
  <c r="AI86" i="45"/>
  <c r="AI85" i="45" s="1"/>
  <c r="AH86" i="45"/>
  <c r="AH85" i="45" s="1"/>
  <c r="AG86" i="45"/>
  <c r="AG85" i="45" s="1"/>
  <c r="AF86" i="45"/>
  <c r="AF85" i="45" s="1"/>
  <c r="AE86" i="45"/>
  <c r="AE85" i="45" s="1"/>
  <c r="AD86" i="45"/>
  <c r="AD85" i="45" s="1"/>
  <c r="AC86" i="45"/>
  <c r="AC85" i="45" s="1"/>
  <c r="AB86" i="45"/>
  <c r="AB85" i="45" s="1"/>
  <c r="AA86" i="45"/>
  <c r="AA85" i="45" s="1"/>
  <c r="Z86" i="45"/>
  <c r="Z85" i="45" s="1"/>
  <c r="Y86" i="45"/>
  <c r="Y85" i="45" s="1"/>
  <c r="X86" i="45"/>
  <c r="X85" i="45" s="1"/>
  <c r="W86" i="45"/>
  <c r="W85" i="45" s="1"/>
  <c r="V86" i="45"/>
  <c r="V85" i="45" s="1"/>
  <c r="U86" i="45"/>
  <c r="U85" i="45" s="1"/>
  <c r="T86" i="45"/>
  <c r="T85" i="45" s="1"/>
  <c r="S86" i="45"/>
  <c r="S85" i="45" s="1"/>
  <c r="O86" i="45"/>
  <c r="O85" i="45" s="1"/>
  <c r="L86" i="45"/>
  <c r="L85" i="45" s="1"/>
  <c r="K86" i="45"/>
  <c r="K85" i="45" s="1"/>
  <c r="J86" i="45"/>
  <c r="J85" i="45" s="1"/>
  <c r="I86" i="45"/>
  <c r="I85" i="45" s="1"/>
  <c r="H86" i="45"/>
  <c r="H85" i="45" s="1"/>
  <c r="G86" i="45"/>
  <c r="D86" i="45"/>
  <c r="D85" i="45" s="1"/>
  <c r="CM85" i="45"/>
  <c r="CL85" i="45"/>
  <c r="BW85" i="45"/>
  <c r="BV85" i="45"/>
  <c r="CJ83" i="45"/>
  <c r="CI83" i="45"/>
  <c r="CH83" i="45"/>
  <c r="CG83" i="45"/>
  <c r="CF83" i="45"/>
  <c r="CE83" i="45"/>
  <c r="CC83" i="45"/>
  <c r="CB83" i="45"/>
  <c r="CA83" i="45"/>
  <c r="BZ83" i="45"/>
  <c r="BY83" i="45"/>
  <c r="BX83" i="45"/>
  <c r="BW83" i="45"/>
  <c r="BV83" i="45"/>
  <c r="BU83" i="45"/>
  <c r="BT83" i="45"/>
  <c r="BS83" i="45"/>
  <c r="BR83" i="45"/>
  <c r="BQ83" i="45"/>
  <c r="BP83" i="45"/>
  <c r="BO83" i="45"/>
  <c r="BN83" i="45"/>
  <c r="BM83" i="45"/>
  <c r="BL83" i="45"/>
  <c r="BK83" i="45"/>
  <c r="BJ83" i="45"/>
  <c r="BI83" i="45"/>
  <c r="BH83" i="45"/>
  <c r="BG83" i="45"/>
  <c r="BF83" i="45"/>
  <c r="BE83" i="45"/>
  <c r="BD83" i="45"/>
  <c r="BC83" i="45"/>
  <c r="BB83" i="45"/>
  <c r="BA83" i="45"/>
  <c r="AZ83" i="45"/>
  <c r="AY83" i="45"/>
  <c r="AX83" i="45"/>
  <c r="AW83" i="45"/>
  <c r="AV83" i="45"/>
  <c r="AU83" i="45"/>
  <c r="AT83" i="45"/>
  <c r="CD83" i="45" s="1"/>
  <c r="AS83" i="45"/>
  <c r="AR83" i="45"/>
  <c r="AQ83" i="45"/>
  <c r="AP83" i="45"/>
  <c r="AO83" i="45"/>
  <c r="AN83" i="45"/>
  <c r="AM83" i="45"/>
  <c r="AL83" i="45"/>
  <c r="AK83" i="45"/>
  <c r="AJ83" i="45"/>
  <c r="AI83" i="45"/>
  <c r="AH83" i="45"/>
  <c r="AG83" i="45"/>
  <c r="AF83" i="45"/>
  <c r="AE83" i="45"/>
  <c r="AD83" i="45"/>
  <c r="AC83" i="45"/>
  <c r="AB83" i="45"/>
  <c r="AA83" i="45"/>
  <c r="Z83" i="45"/>
  <c r="Y83" i="45"/>
  <c r="X83" i="45"/>
  <c r="W83" i="45"/>
  <c r="V83" i="45"/>
  <c r="U83" i="45"/>
  <c r="T83" i="45"/>
  <c r="S83" i="45"/>
  <c r="R83" i="45"/>
  <c r="Q83" i="45"/>
  <c r="P83" i="45"/>
  <c r="O83" i="45"/>
  <c r="N83" i="45"/>
  <c r="M83" i="45"/>
  <c r="L83" i="45"/>
  <c r="K83" i="45"/>
  <c r="J83" i="45"/>
  <c r="I83" i="45"/>
  <c r="H83" i="45"/>
  <c r="G83" i="45"/>
  <c r="D83" i="45"/>
  <c r="CB81" i="45"/>
  <c r="BX81" i="45"/>
  <c r="BP81" i="45"/>
  <c r="BG81" i="45"/>
  <c r="BE81" i="45"/>
  <c r="BE80" i="45" s="1"/>
  <c r="AV81" i="45"/>
  <c r="AG81" i="45"/>
  <c r="CJ81" i="45"/>
  <c r="CI81" i="45"/>
  <c r="CH81" i="45"/>
  <c r="CG81" i="45"/>
  <c r="CE81" i="45"/>
  <c r="CE80" i="45" s="1"/>
  <c r="BW81" i="45"/>
  <c r="BV81" i="45"/>
  <c r="BU81" i="45"/>
  <c r="BT81" i="45"/>
  <c r="BS81" i="45"/>
  <c r="BQ81" i="45"/>
  <c r="BO81" i="45"/>
  <c r="BO80" i="45" s="1"/>
  <c r="BN81" i="45"/>
  <c r="BN80" i="45" s="1"/>
  <c r="BM81" i="45"/>
  <c r="BM80" i="45" s="1"/>
  <c r="BL81" i="45"/>
  <c r="BK81" i="45"/>
  <c r="BK80" i="45" s="1"/>
  <c r="BJ81" i="45"/>
  <c r="BJ80" i="45" s="1"/>
  <c r="BI81" i="45"/>
  <c r="BI80" i="45" s="1"/>
  <c r="BD81" i="45"/>
  <c r="BC81" i="45"/>
  <c r="BB81" i="45"/>
  <c r="BB80" i="45" s="1"/>
  <c r="BA81" i="45"/>
  <c r="BA80" i="45" s="1"/>
  <c r="AY81" i="45"/>
  <c r="AW81" i="45"/>
  <c r="AU81" i="45"/>
  <c r="AT81" i="45"/>
  <c r="AR81" i="45"/>
  <c r="AQ81" i="45"/>
  <c r="AQ80" i="45" s="1"/>
  <c r="AP81" i="45"/>
  <c r="AP80" i="45" s="1"/>
  <c r="AN81" i="45"/>
  <c r="AM81" i="45"/>
  <c r="AL81" i="45"/>
  <c r="AK81" i="45"/>
  <c r="AJ81" i="45"/>
  <c r="AI81" i="45"/>
  <c r="AH81" i="45"/>
  <c r="AF81" i="45"/>
  <c r="AE81" i="45"/>
  <c r="AD81" i="45"/>
  <c r="AC81" i="45"/>
  <c r="AB81" i="45"/>
  <c r="AA81" i="45"/>
  <c r="Z81" i="45"/>
  <c r="X81" i="45"/>
  <c r="W81" i="45"/>
  <c r="V81" i="45"/>
  <c r="U81" i="45"/>
  <c r="T81" i="45"/>
  <c r="S81" i="45"/>
  <c r="R81" i="45"/>
  <c r="Q81" i="45"/>
  <c r="P81" i="45"/>
  <c r="O81" i="45"/>
  <c r="N81" i="45"/>
  <c r="M81" i="45"/>
  <c r="L81" i="45"/>
  <c r="K81" i="45"/>
  <c r="J81" i="45"/>
  <c r="I81" i="45"/>
  <c r="H81" i="45"/>
  <c r="G81" i="45"/>
  <c r="D81" i="45"/>
  <c r="CM80" i="45"/>
  <c r="CB75" i="45"/>
  <c r="CB74" i="45" s="1"/>
  <c r="BI75" i="45"/>
  <c r="BI74" i="45" s="1"/>
  <c r="BE75" i="45"/>
  <c r="BE74" i="45" s="1"/>
  <c r="BD75" i="45"/>
  <c r="BD74" i="45" s="1"/>
  <c r="AY75" i="45"/>
  <c r="AY74" i="45" s="1"/>
  <c r="AW75" i="45"/>
  <c r="AW74" i="45" s="1"/>
  <c r="AU75" i="45"/>
  <c r="AU74" i="45" s="1"/>
  <c r="AO75" i="45"/>
  <c r="AO74" i="45" s="1"/>
  <c r="BA75" i="45"/>
  <c r="BA74" i="45" s="1"/>
  <c r="AG75" i="45"/>
  <c r="AG74" i="45" s="1"/>
  <c r="L75" i="45"/>
  <c r="L74" i="45" s="1"/>
  <c r="CJ75" i="45"/>
  <c r="CJ74" i="45" s="1"/>
  <c r="CI75" i="45"/>
  <c r="CI74" i="45" s="1"/>
  <c r="BW75" i="45"/>
  <c r="BW74" i="45" s="1"/>
  <c r="BV75" i="45"/>
  <c r="BV74" i="45" s="1"/>
  <c r="BU75" i="45"/>
  <c r="BU74" i="45" s="1"/>
  <c r="BT75" i="45"/>
  <c r="BT74" i="45" s="1"/>
  <c r="BS75" i="45"/>
  <c r="BS74" i="45" s="1"/>
  <c r="BP75" i="45"/>
  <c r="BP74" i="45" s="1"/>
  <c r="BO75" i="45"/>
  <c r="BO74" i="45" s="1"/>
  <c r="BN75" i="45"/>
  <c r="BN74" i="45" s="1"/>
  <c r="BM75" i="45"/>
  <c r="BM74" i="45" s="1"/>
  <c r="BL75" i="45"/>
  <c r="BL74" i="45" s="1"/>
  <c r="BG75" i="45"/>
  <c r="BG74" i="45" s="1"/>
  <c r="BF75" i="45"/>
  <c r="BF74" i="45" s="1"/>
  <c r="BC75" i="45"/>
  <c r="BC74" i="45" s="1"/>
  <c r="BB75" i="45"/>
  <c r="BB74" i="45" s="1"/>
  <c r="AZ75" i="45"/>
  <c r="AZ74" i="45" s="1"/>
  <c r="AX75" i="45"/>
  <c r="AX74" i="45" s="1"/>
  <c r="AV75" i="45"/>
  <c r="AV74" i="45" s="1"/>
  <c r="AR75" i="45"/>
  <c r="AR74" i="45" s="1"/>
  <c r="AQ75" i="45"/>
  <c r="AQ74" i="45" s="1"/>
  <c r="AP75" i="45"/>
  <c r="AP74" i="45" s="1"/>
  <c r="AN75" i="45"/>
  <c r="AN74" i="45" s="1"/>
  <c r="AM75" i="45"/>
  <c r="AM74" i="45" s="1"/>
  <c r="AL75" i="45"/>
  <c r="AL74" i="45" s="1"/>
  <c r="AK75" i="45"/>
  <c r="AK74" i="45" s="1"/>
  <c r="AJ75" i="45"/>
  <c r="AJ74" i="45" s="1"/>
  <c r="AI75" i="45"/>
  <c r="AI74" i="45" s="1"/>
  <c r="AH75" i="45"/>
  <c r="AH74" i="45" s="1"/>
  <c r="AF75" i="45"/>
  <c r="AF74" i="45" s="1"/>
  <c r="AE75" i="45"/>
  <c r="AE74" i="45" s="1"/>
  <c r="AD75" i="45"/>
  <c r="AD74" i="45" s="1"/>
  <c r="AC75" i="45"/>
  <c r="AC74" i="45" s="1"/>
  <c r="AB75" i="45"/>
  <c r="AB74" i="45" s="1"/>
  <c r="AA75" i="45"/>
  <c r="AA74" i="45" s="1"/>
  <c r="Z75" i="45"/>
  <c r="Z74" i="45" s="1"/>
  <c r="Y75" i="45"/>
  <c r="Y74" i="45" s="1"/>
  <c r="X75" i="45"/>
  <c r="X74" i="45" s="1"/>
  <c r="W75" i="45"/>
  <c r="W74" i="45" s="1"/>
  <c r="V75" i="45"/>
  <c r="V74" i="45" s="1"/>
  <c r="U75" i="45"/>
  <c r="U74" i="45" s="1"/>
  <c r="T75" i="45"/>
  <c r="T74" i="45" s="1"/>
  <c r="S75" i="45"/>
  <c r="S74" i="45" s="1"/>
  <c r="R75" i="45"/>
  <c r="R74" i="45" s="1"/>
  <c r="Q75" i="45"/>
  <c r="Q74" i="45" s="1"/>
  <c r="P75" i="45"/>
  <c r="P74" i="45" s="1"/>
  <c r="O75" i="45"/>
  <c r="O74" i="45" s="1"/>
  <c r="N75" i="45"/>
  <c r="N74" i="45" s="1"/>
  <c r="M75" i="45"/>
  <c r="M74" i="45" s="1"/>
  <c r="K75" i="45"/>
  <c r="K74" i="45" s="1"/>
  <c r="J75" i="45"/>
  <c r="J74" i="45" s="1"/>
  <c r="I75" i="45"/>
  <c r="I74" i="45" s="1"/>
  <c r="H75" i="45"/>
  <c r="H74" i="45" s="1"/>
  <c r="G75" i="45"/>
  <c r="D75" i="45"/>
  <c r="D74" i="45" s="1"/>
  <c r="AM68" i="45"/>
  <c r="AM67" i="45" s="1"/>
  <c r="BI68" i="45"/>
  <c r="BI67" i="45" s="1"/>
  <c r="H68" i="45"/>
  <c r="H67" i="45" s="1"/>
  <c r="AC68" i="45"/>
  <c r="AC67" i="45" s="1"/>
  <c r="Y68" i="45"/>
  <c r="Y67" i="45" s="1"/>
  <c r="CP69" i="45"/>
  <c r="BR69" i="45"/>
  <c r="BY69" i="45" s="1"/>
  <c r="BJ69" i="45"/>
  <c r="BQ69" i="45" s="1"/>
  <c r="BX69" i="45" s="1"/>
  <c r="BD69" i="45"/>
  <c r="CZ69" i="45" s="1"/>
  <c r="BC69" i="45"/>
  <c r="BC68" i="45" s="1"/>
  <c r="BC67" i="45" s="1"/>
  <c r="BB69" i="45"/>
  <c r="BA69" i="45"/>
  <c r="AZ69" i="45"/>
  <c r="AY69" i="45"/>
  <c r="AX69" i="45"/>
  <c r="AW69" i="45"/>
  <c r="AR69" i="45"/>
  <c r="AV69" i="45" s="1"/>
  <c r="AV68" i="45" s="1"/>
  <c r="AV67" i="45" s="1"/>
  <c r="AQ69" i="45"/>
  <c r="AP69" i="45"/>
  <c r="AO69" i="45" s="1"/>
  <c r="AS69" i="45" s="1"/>
  <c r="CJ68" i="45"/>
  <c r="CJ67" i="45" s="1"/>
  <c r="CI68" i="45"/>
  <c r="CI67" i="45" s="1"/>
  <c r="CE68" i="45"/>
  <c r="CE67" i="45" s="1"/>
  <c r="BW68" i="45"/>
  <c r="BW67" i="45" s="1"/>
  <c r="BV68" i="45"/>
  <c r="BV67" i="45" s="1"/>
  <c r="BT68" i="45"/>
  <c r="BT67" i="45" s="1"/>
  <c r="BS68" i="45"/>
  <c r="BS67" i="45" s="1"/>
  <c r="BO68" i="45"/>
  <c r="BO67" i="45" s="1"/>
  <c r="BN68" i="45"/>
  <c r="BN67" i="45" s="1"/>
  <c r="BM68" i="45"/>
  <c r="BM67" i="45" s="1"/>
  <c r="BL68" i="45"/>
  <c r="BL67" i="45" s="1"/>
  <c r="BB68" i="45"/>
  <c r="BB67" i="45" s="1"/>
  <c r="BA68" i="45"/>
  <c r="BA67" i="45" s="1"/>
  <c r="AZ68" i="45"/>
  <c r="AZ67" i="45" s="1"/>
  <c r="AN68" i="45"/>
  <c r="AN67" i="45" s="1"/>
  <c r="AL68" i="45"/>
  <c r="AL67" i="45" s="1"/>
  <c r="AK68" i="45"/>
  <c r="AK67" i="45" s="1"/>
  <c r="AJ68" i="45"/>
  <c r="AJ67" i="45" s="1"/>
  <c r="AI68" i="45"/>
  <c r="AI67" i="45" s="1"/>
  <c r="AH68" i="45"/>
  <c r="AH67" i="45" s="1"/>
  <c r="AG68" i="45"/>
  <c r="AG67" i="45" s="1"/>
  <c r="AF68" i="45"/>
  <c r="AF67" i="45" s="1"/>
  <c r="AE68" i="45"/>
  <c r="AE67" i="45" s="1"/>
  <c r="AD68" i="45"/>
  <c r="AD67" i="45" s="1"/>
  <c r="AB68" i="45"/>
  <c r="AA68" i="45"/>
  <c r="AA67" i="45" s="1"/>
  <c r="Z68" i="45"/>
  <c r="Z67" i="45" s="1"/>
  <c r="X68" i="45"/>
  <c r="X67" i="45" s="1"/>
  <c r="W68" i="45"/>
  <c r="W67" i="45" s="1"/>
  <c r="V68" i="45"/>
  <c r="V67" i="45" s="1"/>
  <c r="U68" i="45"/>
  <c r="U67" i="45" s="1"/>
  <c r="T68" i="45"/>
  <c r="T67" i="45" s="1"/>
  <c r="S68" i="45"/>
  <c r="S67" i="45" s="1"/>
  <c r="R68" i="45"/>
  <c r="R67" i="45" s="1"/>
  <c r="Q68" i="45"/>
  <c r="Q67" i="45" s="1"/>
  <c r="P68" i="45"/>
  <c r="P67" i="45" s="1"/>
  <c r="O68" i="45"/>
  <c r="O67" i="45" s="1"/>
  <c r="N68" i="45"/>
  <c r="N67" i="45" s="1"/>
  <c r="M68" i="45"/>
  <c r="M67" i="45" s="1"/>
  <c r="L68" i="45"/>
  <c r="L67" i="45" s="1"/>
  <c r="K68" i="45"/>
  <c r="K67" i="45" s="1"/>
  <c r="J68" i="45"/>
  <c r="J67" i="45" s="1"/>
  <c r="I68" i="45"/>
  <c r="I67" i="45" s="1"/>
  <c r="D67" i="45"/>
  <c r="CM67" i="45"/>
  <c r="E67" i="45"/>
  <c r="CC64" i="45"/>
  <c r="CC63" i="45" s="1"/>
  <c r="AQ64" i="45"/>
  <c r="AQ63" i="45" s="1"/>
  <c r="AP64" i="45"/>
  <c r="AP63" i="45" s="1"/>
  <c r="N64" i="45"/>
  <c r="N63" i="45" s="1"/>
  <c r="AU64" i="45"/>
  <c r="AU63" i="45" s="1"/>
  <c r="AV64" i="45"/>
  <c r="AV63" i="45" s="1"/>
  <c r="CJ64" i="45"/>
  <c r="CJ63" i="45" s="1"/>
  <c r="CI64" i="45"/>
  <c r="CI63" i="45" s="1"/>
  <c r="CE64" i="45"/>
  <c r="CE63" i="45" s="1"/>
  <c r="BW64" i="45"/>
  <c r="BW63" i="45" s="1"/>
  <c r="BV64" i="45"/>
  <c r="BV63" i="45" s="1"/>
  <c r="BT64" i="45"/>
  <c r="BT63" i="45" s="1"/>
  <c r="BS64" i="45"/>
  <c r="BP64" i="45"/>
  <c r="BP63" i="45" s="1"/>
  <c r="BO64" i="45"/>
  <c r="BO63" i="45" s="1"/>
  <c r="BN64" i="45"/>
  <c r="BN63" i="45" s="1"/>
  <c r="BM64" i="45"/>
  <c r="BM63" i="45" s="1"/>
  <c r="BL64" i="45"/>
  <c r="BL63" i="45" s="1"/>
  <c r="BK64" i="45"/>
  <c r="BK63" i="45" s="1"/>
  <c r="BJ64" i="45"/>
  <c r="BJ63" i="45" s="1"/>
  <c r="BH64" i="45"/>
  <c r="BH63" i="45" s="1"/>
  <c r="BF64" i="45"/>
  <c r="BF63" i="45" s="1"/>
  <c r="BE64" i="45"/>
  <c r="BE63" i="45" s="1"/>
  <c r="BD64" i="45"/>
  <c r="BD63" i="45" s="1"/>
  <c r="BC64" i="45"/>
  <c r="BC63" i="45" s="1"/>
  <c r="BB64" i="45"/>
  <c r="BB63" i="45" s="1"/>
  <c r="BA64" i="45"/>
  <c r="BA63" i="45" s="1"/>
  <c r="AZ64" i="45"/>
  <c r="AZ63" i="45" s="1"/>
  <c r="AY64" i="45"/>
  <c r="AY63" i="45" s="1"/>
  <c r="AX64" i="45"/>
  <c r="AX63" i="45" s="1"/>
  <c r="AW64" i="45"/>
  <c r="AW63" i="45" s="1"/>
  <c r="AT64" i="45"/>
  <c r="AT63" i="45" s="1"/>
  <c r="AS64" i="45"/>
  <c r="AS63" i="45" s="1"/>
  <c r="AR64" i="45"/>
  <c r="AR63" i="45" s="1"/>
  <c r="AO64" i="45"/>
  <c r="AO63" i="45" s="1"/>
  <c r="AN64" i="45"/>
  <c r="AN63" i="45" s="1"/>
  <c r="AM64" i="45"/>
  <c r="AM63" i="45" s="1"/>
  <c r="AL64" i="45"/>
  <c r="AL63" i="45" s="1"/>
  <c r="AK64" i="45"/>
  <c r="AK63" i="45" s="1"/>
  <c r="AJ64" i="45"/>
  <c r="CZ64" i="45" s="1"/>
  <c r="AI64" i="45"/>
  <c r="AI63" i="45" s="1"/>
  <c r="AH64" i="45"/>
  <c r="AH63" i="45" s="1"/>
  <c r="AG64" i="45"/>
  <c r="AG63" i="45" s="1"/>
  <c r="AF64" i="45"/>
  <c r="AF63" i="45" s="1"/>
  <c r="AE64" i="45"/>
  <c r="AE63" i="45" s="1"/>
  <c r="AD64" i="45"/>
  <c r="AD63" i="45" s="1"/>
  <c r="AC64" i="45"/>
  <c r="AC63" i="45" s="1"/>
  <c r="AB64" i="45"/>
  <c r="AB63" i="45" s="1"/>
  <c r="AA64" i="45"/>
  <c r="AA63" i="45" s="1"/>
  <c r="Z64" i="45"/>
  <c r="Z63" i="45" s="1"/>
  <c r="Y64" i="45"/>
  <c r="Y63" i="45" s="1"/>
  <c r="X64" i="45"/>
  <c r="X63" i="45" s="1"/>
  <c r="W64" i="45"/>
  <c r="W63" i="45" s="1"/>
  <c r="U64" i="45"/>
  <c r="T64" i="45"/>
  <c r="T63" i="45" s="1"/>
  <c r="S64" i="45"/>
  <c r="S63" i="45" s="1"/>
  <c r="R64" i="45"/>
  <c r="R63" i="45" s="1"/>
  <c r="Q64" i="45"/>
  <c r="Q63" i="45" s="1"/>
  <c r="P64" i="45"/>
  <c r="P63" i="45" s="1"/>
  <c r="O64" i="45"/>
  <c r="O63" i="45" s="1"/>
  <c r="L64" i="45"/>
  <c r="L63" i="45" s="1"/>
  <c r="K64" i="45"/>
  <c r="K63" i="45" s="1"/>
  <c r="J64" i="45"/>
  <c r="J63" i="45" s="1"/>
  <c r="I64" i="45"/>
  <c r="I63" i="45" s="1"/>
  <c r="H64" i="45"/>
  <c r="H63" i="45" s="1"/>
  <c r="G64" i="45"/>
  <c r="G63" i="45" s="1"/>
  <c r="D64" i="45"/>
  <c r="D63" i="45" s="1"/>
  <c r="CM63" i="45"/>
  <c r="BS63" i="45"/>
  <c r="CE61" i="45"/>
  <c r="CF61" i="45"/>
  <c r="G61" i="45"/>
  <c r="CJ61" i="45"/>
  <c r="CI61" i="45"/>
  <c r="CH61" i="45"/>
  <c r="CG61" i="45"/>
  <c r="CC61" i="45"/>
  <c r="CB61" i="45"/>
  <c r="CA61" i="45"/>
  <c r="BZ61" i="45"/>
  <c r="BY61" i="45"/>
  <c r="BX61" i="45"/>
  <c r="BW61" i="45"/>
  <c r="BV61" i="45"/>
  <c r="BU61" i="45"/>
  <c r="BT61" i="45"/>
  <c r="BS61" i="45"/>
  <c r="BR61" i="45"/>
  <c r="BQ61" i="45"/>
  <c r="BP61" i="45"/>
  <c r="BO61" i="45"/>
  <c r="BN61" i="45"/>
  <c r="BM61" i="45"/>
  <c r="BL61" i="45"/>
  <c r="BK61" i="45"/>
  <c r="BJ61" i="45"/>
  <c r="BI61" i="45"/>
  <c r="BH61" i="45"/>
  <c r="BG61" i="45"/>
  <c r="BF61" i="45"/>
  <c r="BE61" i="45"/>
  <c r="BD61" i="45"/>
  <c r="BC61" i="45"/>
  <c r="BB61" i="45"/>
  <c r="BA61" i="45"/>
  <c r="AZ61" i="45"/>
  <c r="AY61" i="45"/>
  <c r="AX61" i="45"/>
  <c r="AW61" i="45"/>
  <c r="AV61" i="45"/>
  <c r="AU61" i="45"/>
  <c r="AT61" i="45"/>
  <c r="CD61" i="45" s="1"/>
  <c r="AS61" i="45"/>
  <c r="AR61" i="45"/>
  <c r="AQ61" i="45"/>
  <c r="AP61" i="45"/>
  <c r="AO61" i="45"/>
  <c r="AN61" i="45"/>
  <c r="AM61" i="45"/>
  <c r="AL61" i="45"/>
  <c r="AK61" i="45"/>
  <c r="AJ61" i="45"/>
  <c r="AI61" i="45"/>
  <c r="AH61" i="45"/>
  <c r="AG61" i="45"/>
  <c r="AF61" i="45"/>
  <c r="AE61" i="45"/>
  <c r="AD61" i="45"/>
  <c r="AC61" i="45"/>
  <c r="AB61" i="45"/>
  <c r="DA61" i="45" s="1"/>
  <c r="AA61" i="45"/>
  <c r="Z61" i="45"/>
  <c r="Y61" i="45"/>
  <c r="X61" i="45"/>
  <c r="W61" i="45"/>
  <c r="V61" i="45"/>
  <c r="U61" i="45"/>
  <c r="T61" i="45"/>
  <c r="S61" i="45"/>
  <c r="R61" i="45"/>
  <c r="Q61" i="45"/>
  <c r="P61" i="45"/>
  <c r="O61" i="45"/>
  <c r="N61" i="45"/>
  <c r="M61" i="45"/>
  <c r="L61" i="45"/>
  <c r="K61" i="45"/>
  <c r="J61" i="45"/>
  <c r="I61" i="45"/>
  <c r="H61" i="45"/>
  <c r="D61" i="45"/>
  <c r="N54" i="45"/>
  <c r="CJ54" i="45"/>
  <c r="CI54" i="45"/>
  <c r="BW54" i="45"/>
  <c r="BV54" i="45"/>
  <c r="BU54" i="45"/>
  <c r="BT54" i="45"/>
  <c r="BS54" i="45"/>
  <c r="BO54" i="45"/>
  <c r="BN54" i="45"/>
  <c r="BM54" i="45"/>
  <c r="BL54" i="45"/>
  <c r="BK54" i="45"/>
  <c r="BI54" i="45"/>
  <c r="BC54" i="45"/>
  <c r="AN54" i="45"/>
  <c r="AM54" i="45"/>
  <c r="AL54" i="45"/>
  <c r="AK54" i="45"/>
  <c r="AJ54" i="45"/>
  <c r="AI54" i="45"/>
  <c r="AH54" i="45"/>
  <c r="AG54" i="45"/>
  <c r="AF54" i="45"/>
  <c r="AE54" i="45"/>
  <c r="AD54" i="45"/>
  <c r="AC54" i="45"/>
  <c r="AB54" i="45"/>
  <c r="AA54" i="45"/>
  <c r="X54" i="45"/>
  <c r="W54" i="45"/>
  <c r="V54" i="45"/>
  <c r="U54" i="45"/>
  <c r="T54" i="45"/>
  <c r="S54" i="45"/>
  <c r="R54" i="45"/>
  <c r="Q54" i="45"/>
  <c r="P54" i="45"/>
  <c r="O54" i="45"/>
  <c r="L54" i="45"/>
  <c r="K54" i="45"/>
  <c r="J54" i="45"/>
  <c r="I54" i="45"/>
  <c r="H54" i="45"/>
  <c r="G54" i="45"/>
  <c r="D54" i="45"/>
  <c r="CE47" i="45"/>
  <c r="AC47" i="45"/>
  <c r="H47" i="45"/>
  <c r="BI47" i="45"/>
  <c r="AF47" i="45"/>
  <c r="BR49" i="45"/>
  <c r="BY49" i="45" s="1"/>
  <c r="BJ49" i="45"/>
  <c r="BQ49" i="45" s="1"/>
  <c r="BB49" i="45"/>
  <c r="BA49" i="45"/>
  <c r="AZ49" i="45"/>
  <c r="AY49" i="45"/>
  <c r="BG49" i="45" s="1"/>
  <c r="CB49" i="45" s="1"/>
  <c r="AX49" i="45"/>
  <c r="AW49" i="45"/>
  <c r="AR49" i="45"/>
  <c r="AQ49" i="45"/>
  <c r="AJ49" i="45"/>
  <c r="BD49" i="45" s="1"/>
  <c r="X49" i="45"/>
  <c r="X47" i="45" s="1"/>
  <c r="V49" i="45"/>
  <c r="R49" i="45"/>
  <c r="Q49" i="45" s="1"/>
  <c r="O49" i="45"/>
  <c r="O47" i="45" s="1"/>
  <c r="L49" i="45"/>
  <c r="P49" i="45" s="1"/>
  <c r="BR48" i="45"/>
  <c r="BR47" i="45" s="1"/>
  <c r="BJ48" i="45"/>
  <c r="BQ48" i="45" s="1"/>
  <c r="BX48" i="45" s="1"/>
  <c r="BB48" i="45"/>
  <c r="AZ48" i="45"/>
  <c r="AY48" i="45"/>
  <c r="AX48" i="45"/>
  <c r="AW48" i="45"/>
  <c r="AR48" i="45"/>
  <c r="DA48" i="45" s="1"/>
  <c r="AQ48" i="45"/>
  <c r="AU48" i="45" s="1"/>
  <c r="AJ48" i="45"/>
  <c r="AG48" i="45"/>
  <c r="BA48" i="45" s="1"/>
  <c r="Z48" i="45"/>
  <c r="AP48" i="45" s="1"/>
  <c r="AT48" i="45" s="1"/>
  <c r="Y48" i="45"/>
  <c r="AO48" i="45" s="1"/>
  <c r="R48" i="45"/>
  <c r="L48" i="45"/>
  <c r="J48" i="45"/>
  <c r="J47" i="45" s="1"/>
  <c r="CJ47" i="45"/>
  <c r="CI47" i="45"/>
  <c r="BW47" i="45"/>
  <c r="BV47" i="45"/>
  <c r="BU47" i="45"/>
  <c r="BT47" i="45"/>
  <c r="BS47" i="45"/>
  <c r="BP47" i="45"/>
  <c r="BO47" i="45"/>
  <c r="BN47" i="45"/>
  <c r="BM47" i="45"/>
  <c r="BL47" i="45"/>
  <c r="BK47" i="45"/>
  <c r="BC47" i="45"/>
  <c r="AN47" i="45"/>
  <c r="AM47" i="45"/>
  <c r="AL47" i="45"/>
  <c r="AK47" i="45"/>
  <c r="AI47" i="45"/>
  <c r="AE47" i="45"/>
  <c r="AA47" i="45"/>
  <c r="W47" i="45"/>
  <c r="U47" i="45"/>
  <c r="T47" i="45"/>
  <c r="S47" i="45"/>
  <c r="K47" i="45"/>
  <c r="I47" i="45"/>
  <c r="G47" i="45"/>
  <c r="CM46" i="45"/>
  <c r="H44" i="45"/>
  <c r="CJ44" i="45"/>
  <c r="CI44" i="45"/>
  <c r="CH44" i="45"/>
  <c r="CG44" i="45"/>
  <c r="CC44" i="45"/>
  <c r="CB44" i="45"/>
  <c r="CA44" i="45"/>
  <c r="BZ44" i="45"/>
  <c r="BY44" i="45"/>
  <c r="BX44" i="45"/>
  <c r="BW44" i="45"/>
  <c r="BV44" i="45"/>
  <c r="BU44" i="45"/>
  <c r="BT44" i="45"/>
  <c r="BS44" i="45"/>
  <c r="BR44" i="45"/>
  <c r="BQ44" i="45"/>
  <c r="BP44" i="45"/>
  <c r="BO44" i="45"/>
  <c r="BN44" i="45"/>
  <c r="BM44" i="45"/>
  <c r="BL44" i="45"/>
  <c r="BK44" i="45"/>
  <c r="BJ44" i="45"/>
  <c r="BI44" i="45"/>
  <c r="BH44" i="45"/>
  <c r="BG44" i="45"/>
  <c r="BF44" i="45"/>
  <c r="BE44" i="45"/>
  <c r="BD44" i="45"/>
  <c r="BC44" i="45"/>
  <c r="BB44" i="45"/>
  <c r="BA44" i="45"/>
  <c r="AZ44" i="45"/>
  <c r="AY44" i="45"/>
  <c r="AX44" i="45"/>
  <c r="AW44" i="45"/>
  <c r="AV44" i="45"/>
  <c r="AU44" i="45"/>
  <c r="AT44" i="45"/>
  <c r="CD44" i="45" s="1"/>
  <c r="AS44" i="45"/>
  <c r="AR44" i="45"/>
  <c r="AQ44" i="45"/>
  <c r="AP44" i="45"/>
  <c r="AO44" i="45"/>
  <c r="AN44" i="45"/>
  <c r="AM44" i="45"/>
  <c r="AL44" i="45"/>
  <c r="AK44" i="45"/>
  <c r="AJ44" i="45"/>
  <c r="AI44" i="45"/>
  <c r="AH44" i="45"/>
  <c r="AG44" i="45"/>
  <c r="AF44" i="45"/>
  <c r="AE44" i="45"/>
  <c r="AD44" i="45"/>
  <c r="AC44" i="45"/>
  <c r="AB44" i="45"/>
  <c r="AA44" i="45"/>
  <c r="Z44" i="45"/>
  <c r="Y44" i="45"/>
  <c r="X44" i="45"/>
  <c r="W44" i="45"/>
  <c r="V44" i="45"/>
  <c r="U44" i="45"/>
  <c r="T44" i="45"/>
  <c r="S44" i="45"/>
  <c r="R44" i="45"/>
  <c r="Q44" i="45"/>
  <c r="P44" i="45"/>
  <c r="O44" i="45"/>
  <c r="N44" i="45"/>
  <c r="M44" i="45"/>
  <c r="L44" i="45"/>
  <c r="K44" i="45"/>
  <c r="J44" i="45"/>
  <c r="I44" i="45"/>
  <c r="G44" i="45"/>
  <c r="D44" i="45"/>
  <c r="BE42" i="45"/>
  <c r="AU42" i="45"/>
  <c r="AV42" i="45"/>
  <c r="AQ42" i="45"/>
  <c r="H42" i="45"/>
  <c r="CJ42" i="45"/>
  <c r="CI42" i="45"/>
  <c r="CE42" i="45"/>
  <c r="BW42" i="45"/>
  <c r="BV42" i="45"/>
  <c r="BU42" i="45"/>
  <c r="BT42" i="45"/>
  <c r="BS42" i="45"/>
  <c r="BP42" i="45"/>
  <c r="BO42" i="45"/>
  <c r="BN42" i="45"/>
  <c r="BM42" i="45"/>
  <c r="BL42" i="45"/>
  <c r="BK42" i="45"/>
  <c r="BJ42" i="45"/>
  <c r="BI42" i="45"/>
  <c r="BC42" i="45"/>
  <c r="BB42" i="45"/>
  <c r="BA42" i="45"/>
  <c r="AZ42" i="45"/>
  <c r="AX42" i="45"/>
  <c r="AW42" i="45"/>
  <c r="AS42" i="45"/>
  <c r="AR42" i="45"/>
  <c r="AP42" i="45"/>
  <c r="AO42" i="45"/>
  <c r="AN42" i="45"/>
  <c r="AM42" i="45"/>
  <c r="AL42" i="45"/>
  <c r="AK42" i="45"/>
  <c r="AJ42" i="45"/>
  <c r="AI42" i="45"/>
  <c r="AH42" i="45"/>
  <c r="AG42" i="45"/>
  <c r="AF42" i="45"/>
  <c r="AE42" i="45"/>
  <c r="AD42" i="45"/>
  <c r="AC42" i="45"/>
  <c r="AB42" i="45"/>
  <c r="AA42" i="45"/>
  <c r="Z42" i="45"/>
  <c r="Y42" i="45"/>
  <c r="X42" i="45"/>
  <c r="W42" i="45"/>
  <c r="V42" i="45"/>
  <c r="U42" i="45"/>
  <c r="T42" i="45"/>
  <c r="S42" i="45"/>
  <c r="R42" i="45"/>
  <c r="Q42" i="45"/>
  <c r="P42" i="45"/>
  <c r="O42" i="45"/>
  <c r="N42" i="45"/>
  <c r="L42" i="45"/>
  <c r="K42" i="45"/>
  <c r="J42" i="45"/>
  <c r="I42" i="45"/>
  <c r="G42" i="45"/>
  <c r="D42" i="45"/>
  <c r="D37" i="45" s="1"/>
  <c r="BR39" i="45"/>
  <c r="BJ39" i="45"/>
  <c r="BQ39" i="45" s="1"/>
  <c r="BA39" i="45"/>
  <c r="AY39" i="45"/>
  <c r="BG39" i="45" s="1"/>
  <c r="AQ39" i="45"/>
  <c r="AQ38" i="45" s="1"/>
  <c r="AG39" i="45"/>
  <c r="AG38" i="45" s="1"/>
  <c r="AF39" i="45"/>
  <c r="AF38" i="45" s="1"/>
  <c r="AB39" i="45"/>
  <c r="Z39" i="45"/>
  <c r="CP39" i="45" s="1"/>
  <c r="Y39" i="45"/>
  <c r="Y38" i="45" s="1"/>
  <c r="R39" i="45"/>
  <c r="Q39" i="45" s="1"/>
  <c r="Q38" i="45" s="1"/>
  <c r="L39" i="45"/>
  <c r="L38" i="45" s="1"/>
  <c r="J39" i="45"/>
  <c r="J38" i="45" s="1"/>
  <c r="I39" i="45"/>
  <c r="I38" i="45" s="1"/>
  <c r="CJ38" i="45"/>
  <c r="CI38" i="45"/>
  <c r="CE38" i="45"/>
  <c r="BW38" i="45"/>
  <c r="BV38" i="45"/>
  <c r="BU38" i="45"/>
  <c r="BT38" i="45"/>
  <c r="BS38" i="45"/>
  <c r="BP38" i="45"/>
  <c r="BO38" i="45"/>
  <c r="BN38" i="45"/>
  <c r="BM38" i="45"/>
  <c r="BL38" i="45"/>
  <c r="BK38" i="45"/>
  <c r="BI38" i="45"/>
  <c r="BC38" i="45"/>
  <c r="BB38" i="45"/>
  <c r="AN38" i="45"/>
  <c r="AM38" i="45"/>
  <c r="AL38" i="45"/>
  <c r="AK38" i="45"/>
  <c r="AI38" i="45"/>
  <c r="AH38" i="45"/>
  <c r="AE38" i="45"/>
  <c r="AA38" i="45"/>
  <c r="X38" i="45"/>
  <c r="W38" i="45"/>
  <c r="V38" i="45"/>
  <c r="U38" i="45"/>
  <c r="T38" i="45"/>
  <c r="S38" i="45"/>
  <c r="O38" i="45"/>
  <c r="K38" i="45"/>
  <c r="H38" i="45"/>
  <c r="G38" i="45"/>
  <c r="BR34" i="45"/>
  <c r="BB34" i="45"/>
  <c r="AQ34" i="45"/>
  <c r="BE34" i="45"/>
  <c r="BY34" i="45"/>
  <c r="BJ34" i="45"/>
  <c r="BG34" i="45"/>
  <c r="AU34" i="45"/>
  <c r="CJ34" i="45"/>
  <c r="CI34" i="45"/>
  <c r="CE34" i="45"/>
  <c r="BW34" i="45"/>
  <c r="BV34" i="45"/>
  <c r="BU34" i="45"/>
  <c r="BT34" i="45"/>
  <c r="BS34" i="45"/>
  <c r="BP34" i="45"/>
  <c r="BO34" i="45"/>
  <c r="BN34" i="45"/>
  <c r="BM34" i="45"/>
  <c r="BL34" i="45"/>
  <c r="BK34" i="45"/>
  <c r="BI34" i="45"/>
  <c r="BD34" i="45"/>
  <c r="BC34" i="45"/>
  <c r="AZ34" i="45"/>
  <c r="AW34" i="45"/>
  <c r="AS34" i="45"/>
  <c r="AO34" i="45"/>
  <c r="AN34" i="45"/>
  <c r="AM34" i="45"/>
  <c r="AL34" i="45"/>
  <c r="AK34" i="45"/>
  <c r="AJ34" i="45"/>
  <c r="AI34" i="45"/>
  <c r="AH34" i="45"/>
  <c r="AG34" i="45"/>
  <c r="AF34" i="45"/>
  <c r="AE34" i="45"/>
  <c r="AD34" i="45"/>
  <c r="AC34" i="45"/>
  <c r="AB34" i="45"/>
  <c r="AA34" i="45"/>
  <c r="Z34" i="45"/>
  <c r="Y34" i="45"/>
  <c r="X34" i="45"/>
  <c r="W34" i="45"/>
  <c r="V34" i="45"/>
  <c r="U34" i="45"/>
  <c r="T34" i="45"/>
  <c r="S34" i="45"/>
  <c r="R34" i="45"/>
  <c r="Q34" i="45"/>
  <c r="P34" i="45"/>
  <c r="O34" i="45"/>
  <c r="N34" i="45"/>
  <c r="M34" i="45"/>
  <c r="L34" i="45"/>
  <c r="K34" i="45"/>
  <c r="J34" i="45"/>
  <c r="I34" i="45"/>
  <c r="H34" i="45"/>
  <c r="G34" i="45"/>
  <c r="D34" i="45"/>
  <c r="BY31" i="45"/>
  <c r="BR31" i="45"/>
  <c r="AV31" i="45"/>
  <c r="BX31" i="45"/>
  <c r="AQ31" i="45"/>
  <c r="AO31" i="45"/>
  <c r="R31" i="45"/>
  <c r="CJ31" i="45"/>
  <c r="CI31" i="45"/>
  <c r="CE31" i="45"/>
  <c r="BW31" i="45"/>
  <c r="BV31" i="45"/>
  <c r="BU31" i="45"/>
  <c r="BT31" i="45"/>
  <c r="BS31" i="45"/>
  <c r="BQ31" i="45"/>
  <c r="BP31" i="45"/>
  <c r="BP30" i="45" s="1"/>
  <c r="BO31" i="45"/>
  <c r="BN31" i="45"/>
  <c r="BN30" i="45" s="1"/>
  <c r="BM31" i="45"/>
  <c r="BM30" i="45" s="1"/>
  <c r="BL31" i="45"/>
  <c r="BL30" i="45" s="1"/>
  <c r="BK31" i="45"/>
  <c r="BK30" i="45" s="1"/>
  <c r="BJ31" i="45"/>
  <c r="BG31" i="45"/>
  <c r="BF31" i="45"/>
  <c r="BD31" i="45"/>
  <c r="BC31" i="45"/>
  <c r="BB31" i="45"/>
  <c r="BA31" i="45"/>
  <c r="AZ31" i="45"/>
  <c r="AY31" i="45"/>
  <c r="AX31" i="45"/>
  <c r="AW31" i="45"/>
  <c r="AU31" i="45"/>
  <c r="AT31" i="45"/>
  <c r="AS31" i="45"/>
  <c r="AS30" i="45" s="1"/>
  <c r="AP31" i="45"/>
  <c r="AN31" i="45"/>
  <c r="AM31" i="45"/>
  <c r="AL31" i="45"/>
  <c r="AL30" i="45" s="1"/>
  <c r="AK31" i="45"/>
  <c r="AI31" i="45"/>
  <c r="AF31" i="45"/>
  <c r="AE31" i="45"/>
  <c r="AD31" i="45"/>
  <c r="AC31" i="45"/>
  <c r="AB31" i="45"/>
  <c r="AA31" i="45"/>
  <c r="Z31" i="45"/>
  <c r="Y31" i="45"/>
  <c r="X31" i="45"/>
  <c r="W31" i="45"/>
  <c r="V31" i="45"/>
  <c r="U31" i="45"/>
  <c r="T31" i="45"/>
  <c r="S31" i="45"/>
  <c r="P31" i="45"/>
  <c r="O31" i="45"/>
  <c r="N31" i="45"/>
  <c r="M31" i="45"/>
  <c r="L31" i="45"/>
  <c r="K31" i="45"/>
  <c r="J31" i="45"/>
  <c r="I31" i="45"/>
  <c r="H31" i="45"/>
  <c r="G31" i="45"/>
  <c r="D31" i="45"/>
  <c r="CC21" i="45"/>
  <c r="BY21" i="45"/>
  <c r="BY20" i="45" s="1"/>
  <c r="BB21" i="45"/>
  <c r="BB20" i="45" s="1"/>
  <c r="AQ21" i="45"/>
  <c r="AQ20" i="45" s="1"/>
  <c r="AO21" i="45"/>
  <c r="AO20" i="45" s="1"/>
  <c r="Q21" i="45"/>
  <c r="M21" i="45"/>
  <c r="M20" i="45" s="1"/>
  <c r="L21" i="45"/>
  <c r="L20" i="45" s="1"/>
  <c r="CJ21" i="45"/>
  <c r="CJ20" i="45" s="1"/>
  <c r="CI21" i="45"/>
  <c r="CI20" i="45" s="1"/>
  <c r="CE21" i="45"/>
  <c r="CE20" i="45" s="1"/>
  <c r="BW21" i="45"/>
  <c r="BW20" i="45" s="1"/>
  <c r="BV21" i="45"/>
  <c r="BU21" i="45"/>
  <c r="BU20" i="45" s="1"/>
  <c r="BT21" i="45"/>
  <c r="BT20" i="45" s="1"/>
  <c r="BS21" i="45"/>
  <c r="BS20" i="45" s="1"/>
  <c r="BP21" i="45"/>
  <c r="BP20" i="45" s="1"/>
  <c r="BO21" i="45"/>
  <c r="BO20" i="45" s="1"/>
  <c r="BN21" i="45"/>
  <c r="BM21" i="45"/>
  <c r="BM20" i="45" s="1"/>
  <c r="BL21" i="45"/>
  <c r="BL20" i="45" s="1"/>
  <c r="BK21" i="45"/>
  <c r="BK20" i="45" s="1"/>
  <c r="BI21" i="45"/>
  <c r="BI20" i="45" s="1"/>
  <c r="BH21" i="45"/>
  <c r="BF21" i="45"/>
  <c r="BD21" i="45"/>
  <c r="BC21" i="45"/>
  <c r="BC20" i="45" s="1"/>
  <c r="BA21" i="45"/>
  <c r="BA20" i="45" s="1"/>
  <c r="AZ21" i="45"/>
  <c r="AV21" i="45"/>
  <c r="AR21" i="45"/>
  <c r="AN21" i="45"/>
  <c r="AN20" i="45" s="1"/>
  <c r="AM21" i="45"/>
  <c r="AM20" i="45" s="1"/>
  <c r="AL21" i="45"/>
  <c r="AL20" i="45" s="1"/>
  <c r="AK21" i="45"/>
  <c r="AK20" i="45" s="1"/>
  <c r="AJ21" i="45"/>
  <c r="AI21" i="45"/>
  <c r="AI20" i="45" s="1"/>
  <c r="AH21" i="45"/>
  <c r="AH20" i="45" s="1"/>
  <c r="AG21" i="45"/>
  <c r="AG20" i="45" s="1"/>
  <c r="AF21" i="45"/>
  <c r="AF20" i="45" s="1"/>
  <c r="AE21" i="45"/>
  <c r="AE20" i="45" s="1"/>
  <c r="AD21" i="45"/>
  <c r="AD20" i="45" s="1"/>
  <c r="AB21" i="45"/>
  <c r="AA21" i="45"/>
  <c r="AA20" i="45" s="1"/>
  <c r="Y21" i="45"/>
  <c r="Y20" i="45" s="1"/>
  <c r="X21" i="45"/>
  <c r="X20" i="45" s="1"/>
  <c r="W21" i="45"/>
  <c r="W20" i="45" s="1"/>
  <c r="V21" i="45"/>
  <c r="V20" i="45" s="1"/>
  <c r="U21" i="45"/>
  <c r="U20" i="45" s="1"/>
  <c r="T21" i="45"/>
  <c r="T20" i="45" s="1"/>
  <c r="S21" i="45"/>
  <c r="S20" i="45" s="1"/>
  <c r="R21" i="45"/>
  <c r="R20" i="45" s="1"/>
  <c r="P21" i="45"/>
  <c r="P20" i="45" s="1"/>
  <c r="O21" i="45"/>
  <c r="O20" i="45" s="1"/>
  <c r="N21" i="45"/>
  <c r="K21" i="45"/>
  <c r="K20" i="45" s="1"/>
  <c r="J21" i="45"/>
  <c r="J20" i="45" s="1"/>
  <c r="I21" i="45"/>
  <c r="I20" i="45" s="1"/>
  <c r="H21" i="45"/>
  <c r="H20" i="45" s="1"/>
  <c r="G21" i="45"/>
  <c r="G20" i="45" s="1"/>
  <c r="D21" i="45"/>
  <c r="D20" i="45" s="1"/>
  <c r="CM20" i="45"/>
  <c r="CP18" i="45"/>
  <c r="BR18" i="45"/>
  <c r="BY18" i="45" s="1"/>
  <c r="BJ18" i="45"/>
  <c r="BQ18" i="45" s="1"/>
  <c r="BB18" i="45"/>
  <c r="BA18" i="45" s="1"/>
  <c r="AZ18" i="45"/>
  <c r="BH18" i="45" s="1"/>
  <c r="AY18" i="45"/>
  <c r="BG18" i="45" s="1"/>
  <c r="CB18" i="45" s="1"/>
  <c r="AX18" i="45"/>
  <c r="AX16" i="45" s="1"/>
  <c r="AX15" i="45" s="1"/>
  <c r="AR18" i="45"/>
  <c r="AV18" i="45" s="1"/>
  <c r="AQ18" i="45"/>
  <c r="AU18" i="45" s="1"/>
  <c r="AP18" i="45"/>
  <c r="AT18" i="45" s="1"/>
  <c r="AO18" i="45"/>
  <c r="AS18" i="45" s="1"/>
  <c r="AG18" i="45"/>
  <c r="AC18" i="45"/>
  <c r="AW18" i="45" s="1"/>
  <c r="Q18" i="45"/>
  <c r="O18" i="45"/>
  <c r="O16" i="45" s="1"/>
  <c r="O15" i="45" s="1"/>
  <c r="M18" i="45"/>
  <c r="L18" i="45"/>
  <c r="H18" i="45"/>
  <c r="H16" i="45" s="1"/>
  <c r="H15" i="45" s="1"/>
  <c r="BR17" i="45"/>
  <c r="BY17" i="45" s="1"/>
  <c r="BJ17" i="45"/>
  <c r="BQ17" i="45" s="1"/>
  <c r="BX17" i="45" s="1"/>
  <c r="BF17" i="45"/>
  <c r="BD17" i="45"/>
  <c r="BC17" i="45"/>
  <c r="BC16" i="45" s="1"/>
  <c r="BC15" i="45" s="1"/>
  <c r="BA17" i="45"/>
  <c r="AZ17" i="45"/>
  <c r="AY17" i="45"/>
  <c r="AY16" i="45" s="1"/>
  <c r="AY15" i="45" s="1"/>
  <c r="AW17" i="45"/>
  <c r="AU17" i="45"/>
  <c r="AN17" i="45"/>
  <c r="AN16" i="45" s="1"/>
  <c r="AN15" i="45" s="1"/>
  <c r="AM17" i="45"/>
  <c r="AM16" i="45" s="1"/>
  <c r="AM15" i="45" s="1"/>
  <c r="AL17" i="45"/>
  <c r="AL16" i="45" s="1"/>
  <c r="AL15" i="45" s="1"/>
  <c r="AK17" i="45"/>
  <c r="AK16" i="45" s="1"/>
  <c r="AK15" i="45" s="1"/>
  <c r="AG17" i="45"/>
  <c r="AF17" i="45"/>
  <c r="AF16" i="45" s="1"/>
  <c r="AF15" i="45" s="1"/>
  <c r="AD17" i="45"/>
  <c r="AD16" i="45" s="1"/>
  <c r="AD15" i="45" s="1"/>
  <c r="AC17" i="45"/>
  <c r="R17" i="45"/>
  <c r="R16" i="45" s="1"/>
  <c r="R15" i="45" s="1"/>
  <c r="L17" i="45"/>
  <c r="CJ16" i="45"/>
  <c r="CJ15" i="45" s="1"/>
  <c r="CI16" i="45"/>
  <c r="CI15" i="45" s="1"/>
  <c r="CE16" i="45"/>
  <c r="CE15" i="45" s="1"/>
  <c r="BW16" i="45"/>
  <c r="BW15" i="45" s="1"/>
  <c r="BV16" i="45"/>
  <c r="BV15" i="45" s="1"/>
  <c r="BU16" i="45"/>
  <c r="BU15" i="45" s="1"/>
  <c r="BT16" i="45"/>
  <c r="BT15" i="45" s="1"/>
  <c r="BS16" i="45"/>
  <c r="BS15" i="45" s="1"/>
  <c r="BP16" i="45"/>
  <c r="BP15" i="45" s="1"/>
  <c r="BO16" i="45"/>
  <c r="BO15" i="45" s="1"/>
  <c r="BN16" i="45"/>
  <c r="BN15" i="45" s="1"/>
  <c r="BM16" i="45"/>
  <c r="BM15" i="45" s="1"/>
  <c r="BL16" i="45"/>
  <c r="BL15" i="45" s="1"/>
  <c r="BK16" i="45"/>
  <c r="BK15" i="45" s="1"/>
  <c r="BI16" i="45"/>
  <c r="BI15" i="45" s="1"/>
  <c r="AJ16" i="45"/>
  <c r="AJ15" i="45" s="1"/>
  <c r="AI16" i="45"/>
  <c r="AI15" i="45" s="1"/>
  <c r="AH16" i="45"/>
  <c r="AH15" i="45" s="1"/>
  <c r="AE16" i="45"/>
  <c r="AE15" i="45" s="1"/>
  <c r="AB16" i="45"/>
  <c r="AB15" i="45" s="1"/>
  <c r="AA16" i="45"/>
  <c r="AA15" i="45" s="1"/>
  <c r="Z16" i="45"/>
  <c r="Z15" i="45" s="1"/>
  <c r="Y16" i="45"/>
  <c r="Y15" i="45" s="1"/>
  <c r="X16" i="45"/>
  <c r="X15" i="45" s="1"/>
  <c r="W16" i="45"/>
  <c r="W15" i="45" s="1"/>
  <c r="V16" i="45"/>
  <c r="V15" i="45" s="1"/>
  <c r="U16" i="45"/>
  <c r="U15" i="45" s="1"/>
  <c r="T16" i="45"/>
  <c r="T15" i="45" s="1"/>
  <c r="S16" i="45"/>
  <c r="S15" i="45" s="1"/>
  <c r="K16" i="45"/>
  <c r="K15" i="45" s="1"/>
  <c r="J16" i="45"/>
  <c r="J15" i="45" s="1"/>
  <c r="I16" i="45"/>
  <c r="I15" i="45" s="1"/>
  <c r="G16" i="45"/>
  <c r="D15" i="45"/>
  <c r="CR8" i="45"/>
  <c r="A4" i="45"/>
  <c r="BG69" i="45" l="1"/>
  <c r="BJ47" i="45"/>
  <c r="BH69" i="45"/>
  <c r="CC69" i="45" s="1"/>
  <c r="BY30" i="45"/>
  <c r="BE49" i="45"/>
  <c r="BC80" i="45"/>
  <c r="AZ30" i="45"/>
  <c r="AZ16" i="45"/>
  <c r="AZ15" i="45" s="1"/>
  <c r="BF49" i="45"/>
  <c r="CZ83" i="45"/>
  <c r="J143" i="45"/>
  <c r="R166" i="45"/>
  <c r="BI171" i="45"/>
  <c r="Q200" i="45"/>
  <c r="AG200" i="45"/>
  <c r="AV171" i="45"/>
  <c r="J200" i="45"/>
  <c r="R200" i="45"/>
  <c r="Z200" i="45"/>
  <c r="AH200" i="45"/>
  <c r="AP200" i="45"/>
  <c r="CZ179" i="45"/>
  <c r="K200" i="45"/>
  <c r="S200" i="45"/>
  <c r="AA200" i="45"/>
  <c r="AI200" i="45"/>
  <c r="V30" i="45"/>
  <c r="Z30" i="45"/>
  <c r="AD30" i="45"/>
  <c r="CB80" i="45"/>
  <c r="AQ200" i="45"/>
  <c r="CA94" i="45"/>
  <c r="CF94" i="45" s="1"/>
  <c r="BQ120" i="45"/>
  <c r="BQ119" i="45" s="1"/>
  <c r="BQ118" i="45" s="1"/>
  <c r="CZ61" i="45"/>
  <c r="BE198" i="45"/>
  <c r="CZ90" i="45"/>
  <c r="DA201" i="45"/>
  <c r="BQ80" i="45"/>
  <c r="BK166" i="45"/>
  <c r="D30" i="45"/>
  <c r="J30" i="45"/>
  <c r="N30" i="45"/>
  <c r="BW30" i="45"/>
  <c r="R30" i="45"/>
  <c r="I166" i="45"/>
  <c r="AX171" i="45"/>
  <c r="BB200" i="45"/>
  <c r="BR200" i="45"/>
  <c r="BV200" i="45"/>
  <c r="CI200" i="45"/>
  <c r="K37" i="45"/>
  <c r="AJ63" i="45"/>
  <c r="CZ63" i="45" s="1"/>
  <c r="X80" i="45"/>
  <c r="AD152" i="45"/>
  <c r="AH152" i="45"/>
  <c r="X152" i="45"/>
  <c r="BT37" i="45"/>
  <c r="D46" i="45"/>
  <c r="BK37" i="45"/>
  <c r="BO37" i="45"/>
  <c r="CI37" i="45"/>
  <c r="L37" i="45"/>
  <c r="G89" i="45"/>
  <c r="BX171" i="45"/>
  <c r="AI166" i="45"/>
  <c r="AM166" i="45"/>
  <c r="I171" i="45"/>
  <c r="M171" i="45"/>
  <c r="Q171" i="45"/>
  <c r="U171" i="45"/>
  <c r="Y171" i="45"/>
  <c r="AC171" i="45"/>
  <c r="AG171" i="45"/>
  <c r="G166" i="45"/>
  <c r="K166" i="45"/>
  <c r="BU166" i="45"/>
  <c r="CE166" i="45"/>
  <c r="AG37" i="45"/>
  <c r="AC16" i="45"/>
  <c r="AC15" i="45" s="1"/>
  <c r="CZ74" i="45"/>
  <c r="BJ120" i="45"/>
  <c r="BJ119" i="45" s="1"/>
  <c r="BJ118" i="45" s="1"/>
  <c r="R143" i="45"/>
  <c r="V143" i="45"/>
  <c r="Z143" i="45"/>
  <c r="AD143" i="45"/>
  <c r="AH143" i="45"/>
  <c r="AL143" i="45"/>
  <c r="AX143" i="45"/>
  <c r="BV143" i="45"/>
  <c r="CH143" i="45"/>
  <c r="AO149" i="45"/>
  <c r="AS149" i="45" s="1"/>
  <c r="AQ166" i="45"/>
  <c r="CH166" i="45"/>
  <c r="AH166" i="45"/>
  <c r="AL166" i="45"/>
  <c r="BO166" i="45"/>
  <c r="BT166" i="45"/>
  <c r="H171" i="45"/>
  <c r="P171" i="45"/>
  <c r="BN200" i="45"/>
  <c r="AI46" i="45"/>
  <c r="AA80" i="45"/>
  <c r="AE80" i="45"/>
  <c r="BS80" i="45"/>
  <c r="BW80" i="45"/>
  <c r="BS166" i="45"/>
  <c r="BW166" i="45"/>
  <c r="AJ181" i="45"/>
  <c r="CZ181" i="45" s="1"/>
  <c r="K46" i="45"/>
  <c r="BN166" i="45"/>
  <c r="L194" i="45"/>
  <c r="L193" i="45" s="1"/>
  <c r="BF195" i="45"/>
  <c r="BI200" i="45"/>
  <c r="AQ30" i="45"/>
  <c r="AF37" i="45"/>
  <c r="AG143" i="45"/>
  <c r="I152" i="45"/>
  <c r="D166" i="45"/>
  <c r="J166" i="45"/>
  <c r="AD166" i="45"/>
  <c r="BJ16" i="45"/>
  <c r="BJ15" i="45" s="1"/>
  <c r="AG16" i="45"/>
  <c r="AG15" i="45" s="1"/>
  <c r="T37" i="45"/>
  <c r="X37" i="45"/>
  <c r="AQ37" i="45"/>
  <c r="U46" i="45"/>
  <c r="BK46" i="45"/>
  <c r="BO46" i="45"/>
  <c r="CJ80" i="45"/>
  <c r="H89" i="45"/>
  <c r="AA138" i="45"/>
  <c r="AA137" i="45" s="1"/>
  <c r="AG152" i="45"/>
  <c r="Z166" i="45"/>
  <c r="CG166" i="45"/>
  <c r="CE200" i="45"/>
  <c r="BY16" i="45"/>
  <c r="BY15" i="45" s="1"/>
  <c r="K30" i="45"/>
  <c r="O30" i="45"/>
  <c r="U30" i="45"/>
  <c r="Y30" i="45"/>
  <c r="AC30" i="45"/>
  <c r="AI30" i="45"/>
  <c r="CE30" i="45"/>
  <c r="BR30" i="45"/>
  <c r="G46" i="45"/>
  <c r="AI80" i="45"/>
  <c r="AM80" i="45"/>
  <c r="AY80" i="45"/>
  <c r="BG166" i="45"/>
  <c r="L171" i="45"/>
  <c r="T171" i="45"/>
  <c r="X171" i="45"/>
  <c r="AF171" i="45"/>
  <c r="AJ171" i="45"/>
  <c r="AN171" i="45"/>
  <c r="AX200" i="45"/>
  <c r="BJ200" i="45"/>
  <c r="CD163" i="45"/>
  <c r="AY167" i="45"/>
  <c r="AY166" i="45" s="1"/>
  <c r="AW171" i="45"/>
  <c r="AV200" i="45"/>
  <c r="AZ200" i="45"/>
  <c r="BL200" i="45"/>
  <c r="BP200" i="45"/>
  <c r="BU200" i="45"/>
  <c r="AU200" i="45"/>
  <c r="BK200" i="45"/>
  <c r="CP16" i="45"/>
  <c r="DA182" i="45"/>
  <c r="CJ30" i="45"/>
  <c r="AH80" i="45"/>
  <c r="BF90" i="45"/>
  <c r="CJ200" i="45"/>
  <c r="Z194" i="45"/>
  <c r="Z193" i="45" s="1"/>
  <c r="CP198" i="45"/>
  <c r="BT200" i="45"/>
  <c r="CA17" i="45"/>
  <c r="BY48" i="45"/>
  <c r="AI89" i="45"/>
  <c r="Y89" i="45"/>
  <c r="T166" i="45"/>
  <c r="X166" i="45"/>
  <c r="AF166" i="45"/>
  <c r="AZ166" i="45"/>
  <c r="AV195" i="45"/>
  <c r="AV194" i="45" s="1"/>
  <c r="AV193" i="45" s="1"/>
  <c r="AB200" i="45"/>
  <c r="DA200" i="45" s="1"/>
  <c r="X30" i="45"/>
  <c r="DA69" i="45"/>
  <c r="I80" i="45"/>
  <c r="U80" i="45"/>
  <c r="AC80" i="45"/>
  <c r="BU80" i="45"/>
  <c r="BS89" i="45"/>
  <c r="BO89" i="45"/>
  <c r="BG143" i="45"/>
  <c r="S152" i="45"/>
  <c r="BS152" i="45"/>
  <c r="CJ166" i="45"/>
  <c r="J171" i="45"/>
  <c r="R171" i="45"/>
  <c r="V171" i="45"/>
  <c r="Z171" i="45"/>
  <c r="AD171" i="45"/>
  <c r="AY171" i="45"/>
  <c r="BG171" i="45"/>
  <c r="BE195" i="45"/>
  <c r="CZ194" i="45"/>
  <c r="BF48" i="45"/>
  <c r="CA48" i="45" s="1"/>
  <c r="AX47" i="45"/>
  <c r="AU39" i="45"/>
  <c r="AU38" i="45" s="1"/>
  <c r="AU37" i="45" s="1"/>
  <c r="BH120" i="45"/>
  <c r="BH119" i="45" s="1"/>
  <c r="BH118" i="45" s="1"/>
  <c r="AQ143" i="45"/>
  <c r="AH171" i="45"/>
  <c r="BF69" i="45"/>
  <c r="BF68" i="45" s="1"/>
  <c r="BF67" i="45" s="1"/>
  <c r="AX68" i="45"/>
  <c r="AX67" i="45" s="1"/>
  <c r="CZ85" i="45"/>
  <c r="W89" i="45"/>
  <c r="AF89" i="45"/>
  <c r="AM152" i="45"/>
  <c r="BE158" i="45"/>
  <c r="BA153" i="45"/>
  <c r="BA152" i="45" s="1"/>
  <c r="BR158" i="45"/>
  <c r="CA158" i="45" s="1"/>
  <c r="BQ158" i="45"/>
  <c r="BX158" i="45" s="1"/>
  <c r="H166" i="45"/>
  <c r="AN166" i="45"/>
  <c r="CD185" i="45"/>
  <c r="AT184" i="45"/>
  <c r="CD184" i="45" s="1"/>
  <c r="AJ193" i="45"/>
  <c r="CZ193" i="45" s="1"/>
  <c r="BE139" i="45"/>
  <c r="BE138" i="45" s="1"/>
  <c r="BE137" i="45" s="1"/>
  <c r="AW138" i="45"/>
  <c r="AW137" i="45" s="1"/>
  <c r="AV150" i="45"/>
  <c r="AR149" i="45"/>
  <c r="AV149" i="45" s="1"/>
  <c r="BI37" i="45"/>
  <c r="G143" i="45"/>
  <c r="D171" i="45"/>
  <c r="N171" i="45"/>
  <c r="H37" i="45"/>
  <c r="D80" i="45"/>
  <c r="J80" i="45"/>
  <c r="N80" i="45"/>
  <c r="R80" i="45"/>
  <c r="V80" i="45"/>
  <c r="AT80" i="45"/>
  <c r="CI80" i="45"/>
  <c r="AK80" i="45"/>
  <c r="AE89" i="45"/>
  <c r="BW89" i="45"/>
  <c r="DA101" i="45"/>
  <c r="BR138" i="45"/>
  <c r="BR137" i="45" s="1"/>
  <c r="AB139" i="45"/>
  <c r="AJ139" i="45" s="1"/>
  <c r="BH139" i="45"/>
  <c r="CC139" i="45" s="1"/>
  <c r="CC138" i="45" s="1"/>
  <c r="CC137" i="45" s="1"/>
  <c r="AZ138" i="45"/>
  <c r="AZ137" i="45" s="1"/>
  <c r="AI152" i="45"/>
  <c r="BR167" i="45"/>
  <c r="Q168" i="45"/>
  <c r="Q167" i="45" s="1"/>
  <c r="Q166" i="45" s="1"/>
  <c r="DA172" i="45"/>
  <c r="AB171" i="45"/>
  <c r="BP171" i="45"/>
  <c r="BD171" i="45"/>
  <c r="AU194" i="45"/>
  <c r="AU193" i="45" s="1"/>
  <c r="BG195" i="45"/>
  <c r="CB195" i="45" s="1"/>
  <c r="CB194" i="45" s="1"/>
  <c r="CB193" i="45" s="1"/>
  <c r="AY194" i="45"/>
  <c r="AY193" i="45" s="1"/>
  <c r="AN37" i="45"/>
  <c r="BV46" i="45"/>
  <c r="AL80" i="45"/>
  <c r="CZ86" i="45"/>
  <c r="BT89" i="45"/>
  <c r="BZ94" i="45"/>
  <c r="CD94" i="45" s="1"/>
  <c r="O143" i="45"/>
  <c r="S143" i="45"/>
  <c r="W143" i="45"/>
  <c r="AA143" i="45"/>
  <c r="AE143" i="45"/>
  <c r="AI143" i="45"/>
  <c r="AM143" i="45"/>
  <c r="AY143" i="45"/>
  <c r="BS143" i="45"/>
  <c r="BW143" i="45"/>
  <c r="U143" i="45"/>
  <c r="AO143" i="45"/>
  <c r="BU143" i="45"/>
  <c r="CM158" i="45"/>
  <c r="AK166" i="45"/>
  <c r="BV171" i="45"/>
  <c r="CJ171" i="45"/>
  <c r="CP175" i="45"/>
  <c r="AR171" i="45"/>
  <c r="CH171" i="45"/>
  <c r="X194" i="45"/>
  <c r="X193" i="45" s="1"/>
  <c r="AP195" i="45"/>
  <c r="AT195" i="45" s="1"/>
  <c r="I37" i="45"/>
  <c r="AL37" i="45"/>
  <c r="BL37" i="45"/>
  <c r="CJ37" i="45"/>
  <c r="Y37" i="45"/>
  <c r="BU37" i="45"/>
  <c r="BH49" i="45"/>
  <c r="CC49" i="45" s="1"/>
  <c r="CA49" i="45"/>
  <c r="BZ49" i="45" s="1"/>
  <c r="Z80" i="45"/>
  <c r="AD80" i="45"/>
  <c r="BV80" i="45"/>
  <c r="BD89" i="45"/>
  <c r="DA99" i="45"/>
  <c r="CZ99" i="45"/>
  <c r="J152" i="45"/>
  <c r="CI152" i="45"/>
  <c r="AC166" i="45"/>
  <c r="BL166" i="45"/>
  <c r="BP166" i="45"/>
  <c r="AQ171" i="45"/>
  <c r="CG171" i="45"/>
  <c r="CZ175" i="45"/>
  <c r="BL171" i="45"/>
  <c r="BB194" i="45"/>
  <c r="BB193" i="45" s="1"/>
  <c r="CZ21" i="45"/>
  <c r="AJ20" i="45"/>
  <c r="P30" i="45"/>
  <c r="BU30" i="45"/>
  <c r="CI30" i="45"/>
  <c r="AJ39" i="45"/>
  <c r="AJ38" i="45" s="1"/>
  <c r="AB38" i="45"/>
  <c r="AB37" i="45" s="1"/>
  <c r="BY39" i="45"/>
  <c r="BY38" i="45" s="1"/>
  <c r="BR38" i="45"/>
  <c r="BM37" i="45"/>
  <c r="BB47" i="45"/>
  <c r="AM89" i="45"/>
  <c r="AU150" i="45"/>
  <c r="AQ149" i="45"/>
  <c r="AU149" i="45" s="1"/>
  <c r="G193" i="45"/>
  <c r="BH17" i="45"/>
  <c r="CC17" i="45" s="1"/>
  <c r="Z38" i="45"/>
  <c r="Z37" i="45" s="1"/>
  <c r="BB37" i="45"/>
  <c r="BP37" i="45"/>
  <c r="AD39" i="45"/>
  <c r="AC39" i="45" s="1"/>
  <c r="AC38" i="45" s="1"/>
  <c r="AC37" i="45" s="1"/>
  <c r="AZ39" i="45"/>
  <c r="AZ38" i="45" s="1"/>
  <c r="AZ37" i="45" s="1"/>
  <c r="AC46" i="45"/>
  <c r="AJ89" i="45"/>
  <c r="AN89" i="45"/>
  <c r="BC89" i="45"/>
  <c r="BN89" i="45"/>
  <c r="CI89" i="45"/>
  <c r="G119" i="45"/>
  <c r="G118" i="45" s="1"/>
  <c r="CP120" i="45"/>
  <c r="AT168" i="45"/>
  <c r="AP167" i="45"/>
  <c r="AP166" i="45" s="1"/>
  <c r="BF168" i="45"/>
  <c r="AX167" i="45"/>
  <c r="AX166" i="45" s="1"/>
  <c r="CZ168" i="45"/>
  <c r="BD167" i="45"/>
  <c r="AS195" i="45"/>
  <c r="AS194" i="45" s="1"/>
  <c r="AS193" i="45" s="1"/>
  <c r="AO194" i="45"/>
  <c r="AO193" i="45" s="1"/>
  <c r="AZ194" i="45"/>
  <c r="AZ193" i="45" s="1"/>
  <c r="BH195" i="45"/>
  <c r="CZ81" i="45"/>
  <c r="AJ80" i="45"/>
  <c r="AF30" i="45"/>
  <c r="Z49" i="45"/>
  <c r="V47" i="45"/>
  <c r="V46" i="45" s="1"/>
  <c r="DA49" i="45"/>
  <c r="AV49" i="45"/>
  <c r="AR68" i="45"/>
  <c r="AR67" i="45" s="1"/>
  <c r="M80" i="45"/>
  <c r="CH80" i="45"/>
  <c r="K89" i="45"/>
  <c r="DA120" i="45"/>
  <c r="AB119" i="45"/>
  <c r="AB118" i="45" s="1"/>
  <c r="DA118" i="45" s="1"/>
  <c r="CZ120" i="45"/>
  <c r="AJ119" i="45"/>
  <c r="AJ118" i="45" s="1"/>
  <c r="CZ118" i="45" s="1"/>
  <c r="CP150" i="45"/>
  <c r="G149" i="45"/>
  <c r="CP149" i="45" s="1"/>
  <c r="AO168" i="45"/>
  <c r="Y167" i="45"/>
  <c r="Y166" i="45" s="1"/>
  <c r="AV168" i="45"/>
  <c r="AV167" i="45" s="1"/>
  <c r="AV166" i="45" s="1"/>
  <c r="AR167" i="45"/>
  <c r="AR166" i="45" s="1"/>
  <c r="BJ195" i="45"/>
  <c r="BR195" i="45"/>
  <c r="BY195" i="45" s="1"/>
  <c r="BK194" i="45"/>
  <c r="BF18" i="45"/>
  <c r="CA18" i="45" s="1"/>
  <c r="BZ18" i="45" s="1"/>
  <c r="CD18" i="45" s="1"/>
  <c r="S30" i="45"/>
  <c r="W30" i="45"/>
  <c r="AA30" i="45"/>
  <c r="AE30" i="45"/>
  <c r="BB30" i="45"/>
  <c r="BG30" i="45"/>
  <c r="BV30" i="45"/>
  <c r="S37" i="45"/>
  <c r="W37" i="45"/>
  <c r="BV37" i="45"/>
  <c r="Q37" i="45"/>
  <c r="I46" i="45"/>
  <c r="AA46" i="45"/>
  <c r="AL46" i="45"/>
  <c r="BC46" i="45"/>
  <c r="BM46" i="45"/>
  <c r="CP48" i="45"/>
  <c r="BU46" i="45"/>
  <c r="DA63" i="45"/>
  <c r="G80" i="45"/>
  <c r="K80" i="45"/>
  <c r="O80" i="45"/>
  <c r="S80" i="45"/>
  <c r="W80" i="45"/>
  <c r="DA81" i="45"/>
  <c r="AU80" i="45"/>
  <c r="BG80" i="45"/>
  <c r="T89" i="45"/>
  <c r="AR89" i="45"/>
  <c r="BV89" i="45"/>
  <c r="CP95" i="45"/>
  <c r="CP99" i="45"/>
  <c r="CZ149" i="45"/>
  <c r="BM166" i="45"/>
  <c r="BV166" i="45"/>
  <c r="BQ168" i="45"/>
  <c r="BJ167" i="45"/>
  <c r="BJ166" i="45" s="1"/>
  <c r="BC30" i="45"/>
  <c r="BN37" i="45"/>
  <c r="BS37" i="45"/>
  <c r="BW37" i="45"/>
  <c r="AE46" i="45"/>
  <c r="AM46" i="45"/>
  <c r="BS46" i="45"/>
  <c r="BW46" i="45"/>
  <c r="CZ75" i="45"/>
  <c r="AW80" i="45"/>
  <c r="CG80" i="45"/>
  <c r="AG80" i="45"/>
  <c r="CP83" i="45"/>
  <c r="DA85" i="45"/>
  <c r="DA86" i="45"/>
  <c r="V89" i="45"/>
  <c r="Z89" i="45"/>
  <c r="BL89" i="45"/>
  <c r="BP89" i="45"/>
  <c r="CP101" i="45"/>
  <c r="AN152" i="45"/>
  <c r="G171" i="45"/>
  <c r="K171" i="45"/>
  <c r="O171" i="45"/>
  <c r="S171" i="45"/>
  <c r="W171" i="45"/>
  <c r="AA171" i="45"/>
  <c r="AE171" i="45"/>
  <c r="AI171" i="45"/>
  <c r="AM171" i="45"/>
  <c r="BF198" i="45"/>
  <c r="AX194" i="45"/>
  <c r="AX193" i="45" s="1"/>
  <c r="DA144" i="45"/>
  <c r="CZ144" i="45"/>
  <c r="AS143" i="45"/>
  <c r="BI143" i="45"/>
  <c r="CE143" i="45"/>
  <c r="G152" i="45"/>
  <c r="BV152" i="45"/>
  <c r="AA166" i="45"/>
  <c r="AE166" i="45"/>
  <c r="DA168" i="45"/>
  <c r="AW194" i="45"/>
  <c r="AW193" i="45" s="1"/>
  <c r="BA194" i="45"/>
  <c r="BA193" i="45" s="1"/>
  <c r="Q143" i="45"/>
  <c r="Y143" i="45"/>
  <c r="AC143" i="45"/>
  <c r="AK143" i="45"/>
  <c r="CG143" i="45"/>
  <c r="M143" i="45"/>
  <c r="BY143" i="45"/>
  <c r="CP146" i="45"/>
  <c r="DA150" i="45"/>
  <c r="S166" i="45"/>
  <c r="W166" i="45"/>
  <c r="AB167" i="45"/>
  <c r="BC166" i="45"/>
  <c r="CI166" i="45"/>
  <c r="AU166" i="45"/>
  <c r="BH168" i="45"/>
  <c r="CC168" i="45" s="1"/>
  <c r="CC167" i="45" s="1"/>
  <c r="CC166" i="45" s="1"/>
  <c r="BB166" i="45"/>
  <c r="AR194" i="45"/>
  <c r="BC200" i="45"/>
  <c r="BS200" i="45"/>
  <c r="BW200" i="45"/>
  <c r="CP206" i="45"/>
  <c r="O166" i="45"/>
  <c r="BM171" i="45"/>
  <c r="CB171" i="45"/>
  <c r="CI171" i="45"/>
  <c r="CX185" i="45"/>
  <c r="AY200" i="45"/>
  <c r="BD200" i="45"/>
  <c r="CZ200" i="45" s="1"/>
  <c r="BO200" i="45"/>
  <c r="CB200" i="45"/>
  <c r="BQ16" i="45"/>
  <c r="BQ15" i="45" s="1"/>
  <c r="BX18" i="45"/>
  <c r="BX16" i="45" s="1"/>
  <c r="BX15" i="45" s="1"/>
  <c r="AQ16" i="45"/>
  <c r="AQ15" i="45" s="1"/>
  <c r="G15" i="45"/>
  <c r="CP15" i="45" s="1"/>
  <c r="BA16" i="45"/>
  <c r="BA15" i="45" s="1"/>
  <c r="BE18" i="45"/>
  <c r="AP17" i="45"/>
  <c r="BG17" i="45"/>
  <c r="BG16" i="45" s="1"/>
  <c r="BG15" i="45" s="1"/>
  <c r="AW200" i="45"/>
  <c r="BM200" i="45"/>
  <c r="I200" i="45"/>
  <c r="M200" i="45"/>
  <c r="Y200" i="45"/>
  <c r="AC200" i="45"/>
  <c r="AK200" i="45"/>
  <c r="AO200" i="45"/>
  <c r="U200" i="45"/>
  <c r="CZ201" i="45"/>
  <c r="CP201" i="45"/>
  <c r="AP184" i="45"/>
  <c r="CX184" i="45" s="1"/>
  <c r="DA181" i="45"/>
  <c r="CP179" i="45"/>
  <c r="CP178" i="45"/>
  <c r="DA179" i="45"/>
  <c r="AJ178" i="45"/>
  <c r="CZ178" i="45" s="1"/>
  <c r="BY171" i="45"/>
  <c r="DA175" i="45"/>
  <c r="AZ171" i="45"/>
  <c r="CZ172" i="45"/>
  <c r="CP172" i="45"/>
  <c r="AT172" i="45"/>
  <c r="AT171" i="45" s="1"/>
  <c r="AL171" i="45"/>
  <c r="CF173" i="45"/>
  <c r="AK171" i="45"/>
  <c r="AP171" i="45"/>
  <c r="AO171" i="45"/>
  <c r="BC171" i="45"/>
  <c r="CP169" i="45"/>
  <c r="DA169" i="45"/>
  <c r="CX169" i="45"/>
  <c r="AE152" i="45"/>
  <c r="BL152" i="45"/>
  <c r="O152" i="45"/>
  <c r="W152" i="45"/>
  <c r="AF152" i="45"/>
  <c r="BM152" i="45"/>
  <c r="CX146" i="45"/>
  <c r="L143" i="45"/>
  <c r="P143" i="45"/>
  <c r="T143" i="45"/>
  <c r="X143" i="45"/>
  <c r="AB143" i="45"/>
  <c r="AF143" i="45"/>
  <c r="AJ143" i="45"/>
  <c r="AN143" i="45"/>
  <c r="AR143" i="45"/>
  <c r="AZ143" i="45"/>
  <c r="BD143" i="45"/>
  <c r="BL143" i="45"/>
  <c r="BP143" i="45"/>
  <c r="BT143" i="45"/>
  <c r="CJ143" i="45"/>
  <c r="CI143" i="45"/>
  <c r="CP144" i="45"/>
  <c r="O89" i="45"/>
  <c r="S89" i="45"/>
  <c r="AA89" i="45"/>
  <c r="Q89" i="45"/>
  <c r="CJ89" i="45"/>
  <c r="Q80" i="45"/>
  <c r="CP81" i="45"/>
  <c r="H80" i="45"/>
  <c r="L80" i="45"/>
  <c r="P80" i="45"/>
  <c r="T80" i="45"/>
  <c r="AF80" i="45"/>
  <c r="AN80" i="45"/>
  <c r="AR80" i="45"/>
  <c r="AV80" i="45"/>
  <c r="BD80" i="45"/>
  <c r="BL80" i="45"/>
  <c r="BP80" i="45"/>
  <c r="BT80" i="45"/>
  <c r="CP61" i="45"/>
  <c r="BI46" i="45"/>
  <c r="J46" i="45"/>
  <c r="BN46" i="45"/>
  <c r="T46" i="45"/>
  <c r="X46" i="45"/>
  <c r="CJ46" i="45"/>
  <c r="AN46" i="45"/>
  <c r="BT46" i="45"/>
  <c r="AF46" i="45"/>
  <c r="CF44" i="45"/>
  <c r="U37" i="45"/>
  <c r="AK37" i="45"/>
  <c r="J37" i="45"/>
  <c r="V37" i="45"/>
  <c r="CP34" i="45"/>
  <c r="I30" i="45"/>
  <c r="M30" i="45"/>
  <c r="AK30" i="45"/>
  <c r="AO30" i="45"/>
  <c r="H30" i="45"/>
  <c r="L30" i="45"/>
  <c r="T30" i="45"/>
  <c r="AN30" i="45"/>
  <c r="BO30" i="45"/>
  <c r="AU30" i="45"/>
  <c r="AM30" i="45"/>
  <c r="AW30" i="45"/>
  <c r="BT30" i="45"/>
  <c r="BD30" i="45"/>
  <c r="CB39" i="45"/>
  <c r="CB38" i="45" s="1"/>
  <c r="BG38" i="45"/>
  <c r="U152" i="45"/>
  <c r="AT54" i="45"/>
  <c r="CF42" i="45"/>
  <c r="AT42" i="45"/>
  <c r="AS48" i="45"/>
  <c r="CC18" i="45"/>
  <c r="BZ21" i="45"/>
  <c r="CA21" i="45"/>
  <c r="BX39" i="45"/>
  <c r="BX38" i="45" s="1"/>
  <c r="BQ38" i="45"/>
  <c r="BX42" i="45"/>
  <c r="BQ42" i="45"/>
  <c r="AY54" i="45"/>
  <c r="BP54" i="45"/>
  <c r="BP46" i="45" s="1"/>
  <c r="CB69" i="45"/>
  <c r="CB68" i="45" s="1"/>
  <c r="CB67" i="45" s="1"/>
  <c r="BG68" i="45"/>
  <c r="BG67" i="45" s="1"/>
  <c r="AW144" i="45"/>
  <c r="AW143" i="45" s="1"/>
  <c r="BE144" i="45"/>
  <c r="BE143" i="45" s="1"/>
  <c r="AY153" i="45"/>
  <c r="AG31" i="45"/>
  <c r="AG30" i="45" s="1"/>
  <c r="AH31" i="45"/>
  <c r="AH30" i="45" s="1"/>
  <c r="BX49" i="45"/>
  <c r="BX47" i="45" s="1"/>
  <c r="BQ47" i="45"/>
  <c r="BD54" i="45"/>
  <c r="CZ54" i="45" s="1"/>
  <c r="BK68" i="45"/>
  <c r="BK67" i="45" s="1"/>
  <c r="Y81" i="45"/>
  <c r="Y80" i="45" s="1"/>
  <c r="DA83" i="45"/>
  <c r="AB80" i="45"/>
  <c r="CP86" i="45"/>
  <c r="G85" i="45"/>
  <c r="CP85" i="45" s="1"/>
  <c r="AU86" i="45"/>
  <c r="AU85" i="45" s="1"/>
  <c r="AQ86" i="45"/>
  <c r="AQ85" i="45" s="1"/>
  <c r="BC163" i="45"/>
  <c r="BC152" i="45" s="1"/>
  <c r="BR169" i="45"/>
  <c r="BY169" i="45"/>
  <c r="BY166" i="45" s="1"/>
  <c r="CC182" i="45"/>
  <c r="CC181" i="45" s="1"/>
  <c r="BH182" i="45"/>
  <c r="BH181" i="45" s="1"/>
  <c r="P17" i="45"/>
  <c r="L16" i="45"/>
  <c r="L15" i="45" s="1"/>
  <c r="AV34" i="45"/>
  <c r="AV30" i="45" s="1"/>
  <c r="BX34" i="45"/>
  <c r="BX30" i="45" s="1"/>
  <c r="BQ34" i="45"/>
  <c r="BQ30" i="45" s="1"/>
  <c r="CA42" i="45"/>
  <c r="BZ42" i="45"/>
  <c r="R47" i="45"/>
  <c r="R46" i="45" s="1"/>
  <c r="Q48" i="45"/>
  <c r="Q47" i="45" s="1"/>
  <c r="Q46" i="45" s="1"/>
  <c r="AJ47" i="45"/>
  <c r="BG48" i="45"/>
  <c r="AY47" i="45"/>
  <c r="AZ54" i="45"/>
  <c r="BZ64" i="45"/>
  <c r="BZ63" i="45" s="1"/>
  <c r="CD63" i="45" s="1"/>
  <c r="CA64" i="45"/>
  <c r="CA63" i="45" s="1"/>
  <c r="CF63" i="45" s="1"/>
  <c r="BG64" i="45"/>
  <c r="BG63" i="45" s="1"/>
  <c r="CB64" i="45"/>
  <c r="CB63" i="45" s="1"/>
  <c r="BI64" i="45"/>
  <c r="BI63" i="45" s="1"/>
  <c r="BX64" i="45"/>
  <c r="BX63" i="45" s="1"/>
  <c r="BQ64" i="45"/>
  <c r="BQ63" i="45" s="1"/>
  <c r="AB67" i="45"/>
  <c r="G68" i="45"/>
  <c r="AX81" i="45"/>
  <c r="AX80" i="45" s="1"/>
  <c r="BE86" i="45"/>
  <c r="BE85" i="45" s="1"/>
  <c r="AW86" i="45"/>
  <c r="AW85" i="45" s="1"/>
  <c r="AX86" i="45"/>
  <c r="AX85" i="45" s="1"/>
  <c r="AO90" i="45"/>
  <c r="AO89" i="45" s="1"/>
  <c r="AP90" i="45"/>
  <c r="AP89" i="45" s="1"/>
  <c r="AC90" i="45"/>
  <c r="U118" i="45"/>
  <c r="BQ138" i="45"/>
  <c r="BQ137" i="45" s="1"/>
  <c r="BX139" i="45"/>
  <c r="AY138" i="45"/>
  <c r="AY137" i="45" s="1"/>
  <c r="AY150" i="45"/>
  <c r="AY149" i="45" s="1"/>
  <c r="Z21" i="45"/>
  <c r="CZ34" i="45"/>
  <c r="AY38" i="45"/>
  <c r="N39" i="45"/>
  <c r="H46" i="45"/>
  <c r="BL46" i="45"/>
  <c r="AC101" i="45"/>
  <c r="AW16" i="45"/>
  <c r="AW15" i="45" s="1"/>
  <c r="AR20" i="45"/>
  <c r="AX21" i="45"/>
  <c r="AX20" i="45" s="1"/>
  <c r="Q20" i="45"/>
  <c r="AS21" i="45"/>
  <c r="CB34" i="45"/>
  <c r="BJ38" i="45"/>
  <c r="BJ37" i="45" s="1"/>
  <c r="BA38" i="45"/>
  <c r="BA37" i="45" s="1"/>
  <c r="M42" i="45"/>
  <c r="AD47" i="45"/>
  <c r="AD46" i="45" s="1"/>
  <c r="M89" i="45"/>
  <c r="AV89" i="45"/>
  <c r="AW101" i="45"/>
  <c r="BJ101" i="45"/>
  <c r="BE101" i="45"/>
  <c r="AP101" i="45"/>
  <c r="CF146" i="45"/>
  <c r="AG167" i="45"/>
  <c r="AG166" i="45" s="1"/>
  <c r="AU54" i="45"/>
  <c r="AQ54" i="45"/>
  <c r="BZ86" i="45"/>
  <c r="BZ85" i="45" s="1"/>
  <c r="AZ99" i="45"/>
  <c r="BR99" i="45"/>
  <c r="BY99" i="45"/>
  <c r="AP144" i="45"/>
  <c r="AP149" i="45"/>
  <c r="BP153" i="45"/>
  <c r="BP152" i="45" s="1"/>
  <c r="BJ21" i="45"/>
  <c r="BJ20" i="45" s="1"/>
  <c r="CP31" i="45"/>
  <c r="G30" i="45"/>
  <c r="AB30" i="45"/>
  <c r="BK75" i="45"/>
  <c r="BK74" i="45" s="1"/>
  <c r="N138" i="45"/>
  <c r="N137" i="45" s="1"/>
  <c r="P139" i="45"/>
  <c r="P138" i="45" s="1"/>
  <c r="P137" i="45" s="1"/>
  <c r="BJ144" i="45"/>
  <c r="BJ143" i="45" s="1"/>
  <c r="AZ153" i="45"/>
  <c r="AZ152" i="45" s="1"/>
  <c r="BO175" i="45"/>
  <c r="BO171" i="45" s="1"/>
  <c r="CX179" i="45"/>
  <c r="AP178" i="45"/>
  <c r="CX178" i="45" s="1"/>
  <c r="CG179" i="45"/>
  <c r="CG178" i="45" s="1"/>
  <c r="CH179" i="45"/>
  <c r="CH178" i="45" s="1"/>
  <c r="DA21" i="45"/>
  <c r="AB20" i="45"/>
  <c r="AC21" i="45"/>
  <c r="AC20" i="45" s="1"/>
  <c r="AY21" i="45"/>
  <c r="AY20" i="45" s="1"/>
  <c r="AZ20" i="45"/>
  <c r="G37" i="45"/>
  <c r="AY42" i="45"/>
  <c r="BD42" i="45"/>
  <c r="BY42" i="45"/>
  <c r="BR42" i="45"/>
  <c r="P48" i="45"/>
  <c r="L47" i="45"/>
  <c r="L46" i="45" s="1"/>
  <c r="Y54" i="45"/>
  <c r="AV54" i="45"/>
  <c r="AR54" i="45"/>
  <c r="DA54" i="45" s="1"/>
  <c r="BJ54" i="45"/>
  <c r="BJ46" i="45" s="1"/>
  <c r="U63" i="45"/>
  <c r="CP63" i="45" s="1"/>
  <c r="CP64" i="45"/>
  <c r="CD64" i="45"/>
  <c r="CF64" i="45"/>
  <c r="V64" i="45"/>
  <c r="V63" i="45" s="1"/>
  <c r="BU64" i="45"/>
  <c r="BU63" i="45" s="1"/>
  <c r="BY64" i="45"/>
  <c r="BY63" i="45" s="1"/>
  <c r="BR64" i="45"/>
  <c r="BR63" i="45" s="1"/>
  <c r="AQ68" i="45"/>
  <c r="AQ67" i="45" s="1"/>
  <c r="AU69" i="45"/>
  <c r="AU68" i="45" s="1"/>
  <c r="AU67" i="45" s="1"/>
  <c r="BP68" i="45"/>
  <c r="BP67" i="45" s="1"/>
  <c r="CF75" i="45"/>
  <c r="CF74" i="45" s="1"/>
  <c r="AT75" i="45"/>
  <c r="BY81" i="45"/>
  <c r="BY80" i="45" s="1"/>
  <c r="BR81" i="45"/>
  <c r="BR80" i="45" s="1"/>
  <c r="CC86" i="45"/>
  <c r="CC85" i="45" s="1"/>
  <c r="BH86" i="45"/>
  <c r="BH85" i="45" s="1"/>
  <c r="U90" i="45"/>
  <c r="AK90" i="45"/>
  <c r="AK89" i="45" s="1"/>
  <c r="AZ90" i="45"/>
  <c r="DA95" i="45"/>
  <c r="AB89" i="45"/>
  <c r="AC95" i="45"/>
  <c r="AQ95" i="45"/>
  <c r="AQ89" i="45" s="1"/>
  <c r="AU95" i="45"/>
  <c r="AU89" i="45" s="1"/>
  <c r="BB99" i="45"/>
  <c r="BB89" i="45" s="1"/>
  <c r="BA99" i="45"/>
  <c r="BA89" i="45" s="1"/>
  <c r="BJ138" i="45"/>
  <c r="BJ137" i="45" s="1"/>
  <c r="BG138" i="45"/>
  <c r="BG137" i="45" s="1"/>
  <c r="Q153" i="45"/>
  <c r="Q152" i="45" s="1"/>
  <c r="R153" i="45"/>
  <c r="R152" i="45" s="1"/>
  <c r="CC160" i="45"/>
  <c r="BH160" i="45"/>
  <c r="AS75" i="45"/>
  <c r="AS74" i="45" s="1"/>
  <c r="Q17" i="45"/>
  <c r="Q16" i="45" s="1"/>
  <c r="Q15" i="45" s="1"/>
  <c r="AU21" i="45"/>
  <c r="AU20" i="45" s="1"/>
  <c r="CB31" i="45"/>
  <c r="BE69" i="45"/>
  <c r="DA74" i="45"/>
  <c r="AT150" i="45"/>
  <c r="BD16" i="45"/>
  <c r="BD15" i="45" s="1"/>
  <c r="BR16" i="45"/>
  <c r="BR15" i="45" s="1"/>
  <c r="BZ17" i="45"/>
  <c r="AU16" i="45"/>
  <c r="AU15" i="45" s="1"/>
  <c r="BB16" i="45"/>
  <c r="BB15" i="45" s="1"/>
  <c r="BR21" i="45"/>
  <c r="BR20" i="45" s="1"/>
  <c r="BV20" i="45"/>
  <c r="AV20" i="45"/>
  <c r="Q31" i="45"/>
  <c r="Q30" i="45" s="1"/>
  <c r="BE31" i="45"/>
  <c r="BE30" i="45" s="1"/>
  <c r="BI31" i="45"/>
  <c r="BI30" i="45" s="1"/>
  <c r="AR34" i="45"/>
  <c r="DA34" i="45" s="1"/>
  <c r="AY34" i="45"/>
  <c r="AY30" i="45" s="1"/>
  <c r="BA34" i="45"/>
  <c r="BA30" i="45" s="1"/>
  <c r="R38" i="45"/>
  <c r="R37" i="45" s="1"/>
  <c r="AA37" i="45"/>
  <c r="AH37" i="45"/>
  <c r="BF42" i="45"/>
  <c r="AK46" i="45"/>
  <c r="BA47" i="45"/>
  <c r="BD48" i="45"/>
  <c r="M64" i="45"/>
  <c r="M63" i="45" s="1"/>
  <c r="AO86" i="45"/>
  <c r="AO85" i="45" s="1"/>
  <c r="AS86" i="45"/>
  <c r="AS85" i="45" s="1"/>
  <c r="AT101" i="45"/>
  <c r="AV48" i="45"/>
  <c r="AB47" i="45"/>
  <c r="AW54" i="45"/>
  <c r="AX54" i="45"/>
  <c r="BD68" i="45"/>
  <c r="BD67" i="45" s="1"/>
  <c r="CZ67" i="45" s="1"/>
  <c r="AZ81" i="45"/>
  <c r="AZ80" i="45" s="1"/>
  <c r="AG90" i="45"/>
  <c r="AG89" i="45" s="1"/>
  <c r="AH90" i="45"/>
  <c r="AH89" i="45" s="1"/>
  <c r="AY90" i="45"/>
  <c r="AY89" i="45" s="1"/>
  <c r="L95" i="45"/>
  <c r="I95" i="45"/>
  <c r="I89" i="45" s="1"/>
  <c r="BY95" i="45"/>
  <c r="BR95" i="45"/>
  <c r="BF121" i="45"/>
  <c r="BI121" i="45" s="1"/>
  <c r="BI120" i="45" s="1"/>
  <c r="BI119" i="45" s="1"/>
  <c r="BI118" i="45" s="1"/>
  <c r="BB120" i="45"/>
  <c r="BB119" i="45" s="1"/>
  <c r="BB118" i="45" s="1"/>
  <c r="BA121" i="45"/>
  <c r="AO139" i="45"/>
  <c r="Y138" i="45"/>
  <c r="Y137" i="45" s="1"/>
  <c r="Z139" i="45"/>
  <c r="AU139" i="45"/>
  <c r="AU138" i="45" s="1"/>
  <c r="AU137" i="45" s="1"/>
  <c r="AQ138" i="45"/>
  <c r="AQ137" i="45" s="1"/>
  <c r="BH144" i="45"/>
  <c r="BH143" i="45" s="1"/>
  <c r="CC144" i="45"/>
  <c r="CC143" i="45" s="1"/>
  <c r="AC153" i="45"/>
  <c r="AC152" i="45" s="1"/>
  <c r="AT160" i="45"/>
  <c r="CF160" i="45"/>
  <c r="AY160" i="45"/>
  <c r="AT182" i="45"/>
  <c r="S46" i="45"/>
  <c r="W46" i="45"/>
  <c r="O46" i="45"/>
  <c r="AQ47" i="45"/>
  <c r="M54" i="45"/>
  <c r="DA75" i="45"/>
  <c r="BF86" i="45"/>
  <c r="BF85" i="45" s="1"/>
  <c r="X89" i="45"/>
  <c r="DA90" i="45"/>
  <c r="AX89" i="45"/>
  <c r="BI90" i="45"/>
  <c r="BI89" i="45" s="1"/>
  <c r="CF95" i="45"/>
  <c r="BA101" i="45"/>
  <c r="CB138" i="45"/>
  <c r="CB137" i="45" s="1"/>
  <c r="CB143" i="45"/>
  <c r="CJ152" i="45"/>
  <c r="CB182" i="45"/>
  <c r="CB181" i="45" s="1"/>
  <c r="BY201" i="45"/>
  <c r="BY200" i="45" s="1"/>
  <c r="AP34" i="45"/>
  <c r="AP30" i="45" s="1"/>
  <c r="BE48" i="45"/>
  <c r="BE47" i="45" s="1"/>
  <c r="Z54" i="45"/>
  <c r="CP54" i="45" s="1"/>
  <c r="AP54" i="45"/>
  <c r="BB54" i="45"/>
  <c r="BU90" i="45"/>
  <c r="BU89" i="45" s="1"/>
  <c r="BF95" i="45"/>
  <c r="BX95" i="45"/>
  <c r="BQ95" i="45"/>
  <c r="AZ101" i="45"/>
  <c r="AY101" i="45"/>
  <c r="BK101" i="45"/>
  <c r="BI101" i="45"/>
  <c r="AP120" i="45"/>
  <c r="AP119" i="45" s="1"/>
  <c r="AP118" i="45" s="1"/>
  <c r="AT121" i="45"/>
  <c r="BF139" i="45"/>
  <c r="AX138" i="45"/>
  <c r="AX137" i="45" s="1"/>
  <c r="H144" i="45"/>
  <c r="H143" i="45" s="1"/>
  <c r="N144" i="45"/>
  <c r="N143" i="45" s="1"/>
  <c r="BF175" i="45"/>
  <c r="BB175" i="45"/>
  <c r="BB171" i="45" s="1"/>
  <c r="BZ179" i="45"/>
  <c r="AT201" i="45"/>
  <c r="AT200" i="45" s="1"/>
  <c r="BE17" i="45"/>
  <c r="N20" i="45"/>
  <c r="BN20" i="45"/>
  <c r="BS30" i="45"/>
  <c r="AE37" i="45"/>
  <c r="P39" i="45"/>
  <c r="P38" i="45" s="1"/>
  <c r="P37" i="45" s="1"/>
  <c r="AO39" i="45"/>
  <c r="BY47" i="45"/>
  <c r="N49" i="45"/>
  <c r="M49" i="45" s="1"/>
  <c r="AU49" i="45"/>
  <c r="AU47" i="45" s="1"/>
  <c r="AP68" i="45"/>
  <c r="AP67" i="45" s="1"/>
  <c r="AT69" i="45"/>
  <c r="AY68" i="45"/>
  <c r="AY67" i="45" s="1"/>
  <c r="BX80" i="45"/>
  <c r="BM89" i="45"/>
  <c r="BE94" i="45"/>
  <c r="AT95" i="45"/>
  <c r="R101" i="45"/>
  <c r="R99" i="45" s="1"/>
  <c r="R89" i="45" s="1"/>
  <c r="AX101" i="45"/>
  <c r="CX160" i="45"/>
  <c r="BE201" i="45"/>
  <c r="BE200" i="45" s="1"/>
  <c r="CC95" i="45"/>
  <c r="BH95" i="45"/>
  <c r="CZ169" i="45"/>
  <c r="AJ166" i="45"/>
  <c r="BF172" i="45"/>
  <c r="AT198" i="45"/>
  <c r="AS99" i="45"/>
  <c r="L101" i="45"/>
  <c r="DA146" i="45"/>
  <c r="AK152" i="45"/>
  <c r="AQ152" i="45"/>
  <c r="BW152" i="45"/>
  <c r="CC31" i="45"/>
  <c r="BH31" i="45"/>
  <c r="AX34" i="45"/>
  <c r="AX30" i="45" s="1"/>
  <c r="CP75" i="45"/>
  <c r="G74" i="45"/>
  <c r="CP74" i="45" s="1"/>
  <c r="BY86" i="45"/>
  <c r="BY85" i="45" s="1"/>
  <c r="BR86" i="45"/>
  <c r="BR85" i="45" s="1"/>
  <c r="Q86" i="45"/>
  <c r="Q85" i="45" s="1"/>
  <c r="R86" i="45"/>
  <c r="R85" i="45" s="1"/>
  <c r="AS90" i="45"/>
  <c r="CG95" i="45"/>
  <c r="CE95" i="45"/>
  <c r="CE89" i="45" s="1"/>
  <c r="CH95" i="45"/>
  <c r="CB121" i="45"/>
  <c r="CB120" i="45" s="1"/>
  <c r="CB119" i="45" s="1"/>
  <c r="CB118" i="45" s="1"/>
  <c r="BG120" i="45"/>
  <c r="BG119" i="45" s="1"/>
  <c r="BG118" i="45" s="1"/>
  <c r="BF153" i="45"/>
  <c r="BF152" i="45" s="1"/>
  <c r="CD161" i="45"/>
  <c r="CF161" i="45"/>
  <c r="BZ160" i="45"/>
  <c r="CA160" i="45"/>
  <c r="AX163" i="45"/>
  <c r="AX152" i="45" s="1"/>
  <c r="BA175" i="45"/>
  <c r="BA171" i="45" s="1"/>
  <c r="CA182" i="45"/>
  <c r="CA181" i="45" s="1"/>
  <c r="BZ182" i="45"/>
  <c r="BZ181" i="45" s="1"/>
  <c r="AO17" i="45"/>
  <c r="BJ30" i="45"/>
  <c r="AJ31" i="45"/>
  <c r="AR31" i="45"/>
  <c r="O37" i="45"/>
  <c r="AI37" i="45"/>
  <c r="AM37" i="45"/>
  <c r="BC37" i="45"/>
  <c r="CE37" i="45"/>
  <c r="AR39" i="45"/>
  <c r="CI46" i="45"/>
  <c r="AZ47" i="45"/>
  <c r="BR54" i="45"/>
  <c r="BR46" i="45" s="1"/>
  <c r="DA64" i="45"/>
  <c r="AT86" i="45"/>
  <c r="D89" i="45"/>
  <c r="J89" i="45"/>
  <c r="N89" i="45"/>
  <c r="AD89" i="45"/>
  <c r="AL89" i="45"/>
  <c r="AS95" i="45"/>
  <c r="CZ101" i="45"/>
  <c r="AS101" i="45"/>
  <c r="BD138" i="45"/>
  <c r="BD137" i="45" s="1"/>
  <c r="BR144" i="45"/>
  <c r="BR143" i="45" s="1"/>
  <c r="D152" i="45"/>
  <c r="AL152" i="45"/>
  <c r="BE168" i="45"/>
  <c r="BE167" i="45" s="1"/>
  <c r="BE166" i="45" s="1"/>
  <c r="CB168" i="45"/>
  <c r="CB167" i="45" s="1"/>
  <c r="CB166" i="45" s="1"/>
  <c r="Z182" i="45"/>
  <c r="AP182" i="45"/>
  <c r="BX201" i="45"/>
  <c r="BX200" i="45" s="1"/>
  <c r="BQ201" i="45"/>
  <c r="BQ200" i="45" s="1"/>
  <c r="H101" i="45"/>
  <c r="BY121" i="45"/>
  <c r="BY120" i="45" s="1"/>
  <c r="BY119" i="45" s="1"/>
  <c r="BY118" i="45" s="1"/>
  <c r="BR120" i="45"/>
  <c r="BR119" i="45" s="1"/>
  <c r="BR118" i="45" s="1"/>
  <c r="L153" i="45"/>
  <c r="L152" i="45" s="1"/>
  <c r="AO160" i="45"/>
  <c r="AS160" i="45"/>
  <c r="AP163" i="45"/>
  <c r="CX163" i="45" s="1"/>
  <c r="Z163" i="45"/>
  <c r="BH175" i="45"/>
  <c r="BH171" i="45" s="1"/>
  <c r="BQ175" i="45"/>
  <c r="BQ171" i="45" s="1"/>
  <c r="CB179" i="45"/>
  <c r="CB178" i="45" s="1"/>
  <c r="BG179" i="45"/>
  <c r="BG178" i="45" s="1"/>
  <c r="BH201" i="45"/>
  <c r="BH200" i="45" s="1"/>
  <c r="CC201" i="45"/>
  <c r="CC200" i="45" s="1"/>
  <c r="AP39" i="45"/>
  <c r="CZ150" i="45"/>
  <c r="V152" i="45"/>
  <c r="H153" i="45"/>
  <c r="H152" i="45" s="1"/>
  <c r="K152" i="45"/>
  <c r="AA152" i="45"/>
  <c r="CP167" i="45"/>
  <c r="BF201" i="45"/>
  <c r="BK153" i="45"/>
  <c r="BK152" i="45" s="1"/>
  <c r="P168" i="45"/>
  <c r="L167" i="45"/>
  <c r="L166" i="45" s="1"/>
  <c r="AU153" i="45"/>
  <c r="AU152" i="45" s="1"/>
  <c r="BA201" i="45"/>
  <c r="BA200" i="45" s="1"/>
  <c r="V136" i="45" l="1"/>
  <c r="CP200" i="45"/>
  <c r="BM14" i="45"/>
  <c r="CP38" i="45"/>
  <c r="BF47" i="45"/>
  <c r="DA149" i="45"/>
  <c r="BE194" i="45"/>
  <c r="BE193" i="45" s="1"/>
  <c r="K136" i="45"/>
  <c r="BM136" i="45"/>
  <c r="J136" i="45"/>
  <c r="I136" i="45"/>
  <c r="CP166" i="45"/>
  <c r="R136" i="45"/>
  <c r="CM13" i="45" s="1"/>
  <c r="BO14" i="45"/>
  <c r="CP193" i="45"/>
  <c r="CI136" i="45"/>
  <c r="BC14" i="45"/>
  <c r="T136" i="45"/>
  <c r="BG194" i="45"/>
  <c r="BG193" i="45" s="1"/>
  <c r="DA171" i="45"/>
  <c r="AF14" i="45"/>
  <c r="CP171" i="45"/>
  <c r="BS136" i="45"/>
  <c r="AE136" i="45"/>
  <c r="BZ158" i="45"/>
  <c r="CD158" i="45" s="1"/>
  <c r="CF158" i="45"/>
  <c r="AI14" i="45"/>
  <c r="AB138" i="45"/>
  <c r="AB137" i="45" s="1"/>
  <c r="DA119" i="45"/>
  <c r="CC16" i="45"/>
  <c r="CC15" i="45" s="1"/>
  <c r="CA69" i="45"/>
  <c r="BZ69" i="45" s="1"/>
  <c r="CO158" i="45"/>
  <c r="AD136" i="45"/>
  <c r="BW14" i="45"/>
  <c r="AL14" i="45"/>
  <c r="D14" i="45"/>
  <c r="AZ46" i="45"/>
  <c r="BC136" i="45"/>
  <c r="BY158" i="45"/>
  <c r="BY153" i="45" s="1"/>
  <c r="BY152" i="45" s="1"/>
  <c r="CP194" i="45"/>
  <c r="CZ171" i="45"/>
  <c r="BR37" i="45"/>
  <c r="X136" i="45"/>
  <c r="CP143" i="45"/>
  <c r="AA136" i="45"/>
  <c r="D136" i="45"/>
  <c r="X14" i="45"/>
  <c r="CP30" i="45"/>
  <c r="CP80" i="45"/>
  <c r="CB17" i="45"/>
  <c r="CB16" i="45" s="1"/>
  <c r="CB15" i="45" s="1"/>
  <c r="CP118" i="45"/>
  <c r="BH167" i="45"/>
  <c r="BH166" i="45" s="1"/>
  <c r="BP14" i="45"/>
  <c r="CZ80" i="45"/>
  <c r="AD38" i="45"/>
  <c r="AD37" i="45" s="1"/>
  <c r="AD14" i="45" s="1"/>
  <c r="BH138" i="45"/>
  <c r="BH137" i="45" s="1"/>
  <c r="K14" i="45"/>
  <c r="AT194" i="45"/>
  <c r="AX39" i="45"/>
  <c r="AX38" i="45" s="1"/>
  <c r="AX37" i="45" s="1"/>
  <c r="AC136" i="45"/>
  <c r="AX46" i="45"/>
  <c r="Q136" i="45"/>
  <c r="DA89" i="45"/>
  <c r="CP37" i="45"/>
  <c r="AR139" i="45"/>
  <c r="AR138" i="45" s="1"/>
  <c r="AR137" i="45" s="1"/>
  <c r="BD39" i="45"/>
  <c r="DA67" i="45"/>
  <c r="AW39" i="45"/>
  <c r="BE39" i="45" s="1"/>
  <c r="BE38" i="45" s="1"/>
  <c r="BE37" i="45" s="1"/>
  <c r="AM136" i="45"/>
  <c r="BV136" i="45"/>
  <c r="CN158" i="45"/>
  <c r="BB46" i="45"/>
  <c r="BB14" i="45" s="1"/>
  <c r="BV14" i="45"/>
  <c r="CP119" i="45"/>
  <c r="U136" i="45"/>
  <c r="T14" i="45"/>
  <c r="CZ89" i="45"/>
  <c r="BS14" i="45"/>
  <c r="CJ136" i="45"/>
  <c r="V14" i="45"/>
  <c r="DA68" i="45"/>
  <c r="CX195" i="45"/>
  <c r="BR166" i="45"/>
  <c r="BH16" i="45"/>
  <c r="BH15" i="45" s="1"/>
  <c r="O136" i="45"/>
  <c r="DA167" i="45"/>
  <c r="AP194" i="45"/>
  <c r="AP193" i="45" s="1"/>
  <c r="G136" i="45"/>
  <c r="AI136" i="45"/>
  <c r="S136" i="45"/>
  <c r="AN136" i="45"/>
  <c r="BQ167" i="45"/>
  <c r="BQ166" i="45" s="1"/>
  <c r="BX168" i="45"/>
  <c r="BX167" i="45" s="1"/>
  <c r="BX166" i="45" s="1"/>
  <c r="BH194" i="45"/>
  <c r="BH193" i="45" s="1"/>
  <c r="AT167" i="45"/>
  <c r="AT166" i="45" s="1"/>
  <c r="CA198" i="45"/>
  <c r="BZ198" i="45" s="1"/>
  <c r="CD198" i="45" s="1"/>
  <c r="BF194" i="45"/>
  <c r="BF193" i="45" s="1"/>
  <c r="AL136" i="45"/>
  <c r="CZ119" i="45"/>
  <c r="CC195" i="45"/>
  <c r="CC194" i="45" s="1"/>
  <c r="CC193" i="45" s="1"/>
  <c r="CI14" i="45"/>
  <c r="AM14" i="45"/>
  <c r="CX198" i="45"/>
  <c r="AE14" i="45"/>
  <c r="AE13" i="45" s="1"/>
  <c r="BE16" i="45"/>
  <c r="BE15" i="45" s="1"/>
  <c r="W14" i="45"/>
  <c r="AZ136" i="45"/>
  <c r="BP136" i="45"/>
  <c r="BL136" i="45"/>
  <c r="DA194" i="45"/>
  <c r="AR193" i="45"/>
  <c r="DA193" i="45" s="1"/>
  <c r="BQ195" i="45"/>
  <c r="BJ194" i="45"/>
  <c r="AO167" i="45"/>
  <c r="AO166" i="45" s="1"/>
  <c r="AS168" i="45"/>
  <c r="AS167" i="45" s="1"/>
  <c r="AS166" i="45" s="1"/>
  <c r="AB166" i="45"/>
  <c r="DA166" i="45" s="1"/>
  <c r="CX168" i="45"/>
  <c r="CA168" i="45"/>
  <c r="CF168" i="45" s="1"/>
  <c r="CF167" i="45" s="1"/>
  <c r="BF167" i="45"/>
  <c r="S14" i="45"/>
  <c r="BY37" i="45"/>
  <c r="DA80" i="45"/>
  <c r="W136" i="45"/>
  <c r="AP49" i="45"/>
  <c r="AT49" i="45" s="1"/>
  <c r="CP49" i="45"/>
  <c r="Y49" i="45"/>
  <c r="AO49" i="45" s="1"/>
  <c r="AS49" i="45" s="1"/>
  <c r="AS47" i="45" s="1"/>
  <c r="CA195" i="45"/>
  <c r="BZ195" i="45" s="1"/>
  <c r="CD195" i="45" s="1"/>
  <c r="BD166" i="45"/>
  <c r="CZ166" i="45" s="1"/>
  <c r="CZ167" i="45"/>
  <c r="I14" i="45"/>
  <c r="CA16" i="45"/>
  <c r="CA15" i="45" s="1"/>
  <c r="BT14" i="45"/>
  <c r="AR17" i="45"/>
  <c r="AP16" i="45"/>
  <c r="AP15" i="45" s="1"/>
  <c r="AT17" i="45"/>
  <c r="CD17" i="45" s="1"/>
  <c r="AK136" i="45"/>
  <c r="L136" i="45"/>
  <c r="AF136" i="45"/>
  <c r="AX136" i="45"/>
  <c r="AQ136" i="45"/>
  <c r="DA143" i="45"/>
  <c r="CZ143" i="45"/>
  <c r="BM13" i="45"/>
  <c r="CJ14" i="45"/>
  <c r="AS89" i="45"/>
  <c r="AA14" i="45"/>
  <c r="BL14" i="45"/>
  <c r="AN14" i="45"/>
  <c r="BI14" i="45"/>
  <c r="J14" i="45"/>
  <c r="R14" i="45"/>
  <c r="R13" i="45" s="1"/>
  <c r="BN14" i="45"/>
  <c r="AY46" i="45"/>
  <c r="O14" i="45"/>
  <c r="CD42" i="45"/>
  <c r="AK14" i="45"/>
  <c r="DA20" i="45"/>
  <c r="Q14" i="45"/>
  <c r="Q13" i="45" s="1"/>
  <c r="H14" i="45"/>
  <c r="BJ153" i="45"/>
  <c r="BJ152" i="45" s="1"/>
  <c r="CC175" i="45"/>
  <c r="CC171" i="45" s="1"/>
  <c r="BW175" i="45"/>
  <c r="BW171" i="45" s="1"/>
  <c r="BW136" i="45" s="1"/>
  <c r="BR101" i="45"/>
  <c r="CD86" i="45"/>
  <c r="AT85" i="45"/>
  <c r="CD85" i="45" s="1"/>
  <c r="BK175" i="45"/>
  <c r="BK171" i="45" s="1"/>
  <c r="BE175" i="45"/>
  <c r="BE171" i="45" s="1"/>
  <c r="BF99" i="45"/>
  <c r="BF89" i="45" s="1"/>
  <c r="BF171" i="45"/>
  <c r="CX172" i="45"/>
  <c r="CD69" i="45"/>
  <c r="AT68" i="45"/>
  <c r="AT67" i="45" s="1"/>
  <c r="CC34" i="45"/>
  <c r="CC30" i="45" s="1"/>
  <c r="BH34" i="45"/>
  <c r="BH30" i="45" s="1"/>
  <c r="CA139" i="45"/>
  <c r="BF138" i="45"/>
  <c r="BF137" i="45" s="1"/>
  <c r="AT34" i="45"/>
  <c r="CG160" i="45"/>
  <c r="CH160" i="45"/>
  <c r="BE153" i="45"/>
  <c r="BE152" i="45" s="1"/>
  <c r="AW153" i="45"/>
  <c r="AS139" i="45"/>
  <c r="AS138" i="45" s="1"/>
  <c r="AS137" i="45" s="1"/>
  <c r="AO138" i="45"/>
  <c r="AO137" i="45" s="1"/>
  <c r="AB46" i="45"/>
  <c r="BZ16" i="45"/>
  <c r="BZ15" i="45" s="1"/>
  <c r="CC42" i="45"/>
  <c r="BH42" i="45"/>
  <c r="CB42" i="45"/>
  <c r="CB37" i="45" s="1"/>
  <c r="BG42" i="45"/>
  <c r="BG37" i="45" s="1"/>
  <c r="BG21" i="45"/>
  <c r="CB21" i="45"/>
  <c r="BQ21" i="45"/>
  <c r="BQ20" i="45" s="1"/>
  <c r="BX21" i="45"/>
  <c r="BX20" i="45" s="1"/>
  <c r="AT144" i="45"/>
  <c r="AJ138" i="45"/>
  <c r="AH139" i="45"/>
  <c r="AJ37" i="45"/>
  <c r="Z20" i="45"/>
  <c r="CP21" i="45"/>
  <c r="BG150" i="45"/>
  <c r="BG149" i="45" s="1"/>
  <c r="CB150" i="45"/>
  <c r="CB149" i="45" s="1"/>
  <c r="AW90" i="45"/>
  <c r="BE90" i="45"/>
  <c r="N86" i="45"/>
  <c r="N85" i="45" s="1"/>
  <c r="M86" i="45"/>
  <c r="M85" i="45" s="1"/>
  <c r="BG47" i="45"/>
  <c r="CB48" i="45"/>
  <c r="CB47" i="45" s="1"/>
  <c r="AO81" i="45"/>
  <c r="AO80" i="45" s="1"/>
  <c r="AS81" i="45"/>
  <c r="AS80" i="45" s="1"/>
  <c r="BR68" i="45"/>
  <c r="BR67" i="45" s="1"/>
  <c r="CB54" i="45"/>
  <c r="BG54" i="45"/>
  <c r="BQ160" i="45"/>
  <c r="BX160" i="45"/>
  <c r="AB153" i="45"/>
  <c r="P153" i="45"/>
  <c r="P152" i="45" s="1"/>
  <c r="CP182" i="45"/>
  <c r="Z181" i="45"/>
  <c r="CP181" i="45" s="1"/>
  <c r="AR38" i="45"/>
  <c r="AV39" i="45"/>
  <c r="AV38" i="45" s="1"/>
  <c r="AV37" i="45" s="1"/>
  <c r="BF144" i="45"/>
  <c r="BF143" i="45" s="1"/>
  <c r="P99" i="45"/>
  <c r="P89" i="45" s="1"/>
  <c r="L99" i="45"/>
  <c r="L89" i="45" s="1"/>
  <c r="L14" i="45" s="1"/>
  <c r="AO38" i="45"/>
  <c r="AO37" i="45" s="1"/>
  <c r="AS39" i="45"/>
  <c r="AS38" i="45" s="1"/>
  <c r="AS37" i="45" s="1"/>
  <c r="BZ178" i="45"/>
  <c r="CD178" i="45" s="1"/>
  <c r="CD179" i="45"/>
  <c r="CD182" i="45"/>
  <c r="AT181" i="45"/>
  <c r="CD181" i="45" s="1"/>
  <c r="BA120" i="45"/>
  <c r="BA119" i="45" s="1"/>
  <c r="BA118" i="45" s="1"/>
  <c r="BE121" i="45"/>
  <c r="BE120" i="45" s="1"/>
  <c r="BE119" i="45" s="1"/>
  <c r="BE118" i="45" s="1"/>
  <c r="CC81" i="45"/>
  <c r="CC80" i="45" s="1"/>
  <c r="BH81" i="45"/>
  <c r="BH80" i="45" s="1"/>
  <c r="CA75" i="45"/>
  <c r="CA74" i="45" s="1"/>
  <c r="CF31" i="45"/>
  <c r="CC90" i="45"/>
  <c r="BH90" i="45"/>
  <c r="U89" i="45"/>
  <c r="CP90" i="45"/>
  <c r="AT74" i="45"/>
  <c r="AS54" i="45"/>
  <c r="AO54" i="45"/>
  <c r="CH38" i="45"/>
  <c r="BH20" i="45"/>
  <c r="CC20" i="45"/>
  <c r="BE21" i="45"/>
  <c r="BE20" i="45" s="1"/>
  <c r="AW21" i="45"/>
  <c r="AW20" i="45" s="1"/>
  <c r="BZ34" i="45"/>
  <c r="CA34" i="45"/>
  <c r="CA169" i="45"/>
  <c r="CF169" i="45"/>
  <c r="BH54" i="45"/>
  <c r="CC54" i="45"/>
  <c r="BD20" i="45"/>
  <c r="CZ20" i="45" s="1"/>
  <c r="P167" i="45"/>
  <c r="P166" i="45" s="1"/>
  <c r="N168" i="45"/>
  <c r="CX201" i="45"/>
  <c r="BF200" i="45"/>
  <c r="CX200" i="45" s="1"/>
  <c r="CC150" i="45"/>
  <c r="CC149" i="45" s="1"/>
  <c r="BH150" i="45"/>
  <c r="BH149" i="45" s="1"/>
  <c r="AT39" i="45"/>
  <c r="AP38" i="45"/>
  <c r="AP37" i="45" s="1"/>
  <c r="AP181" i="45"/>
  <c r="CX181" i="45" s="1"/>
  <c r="CX182" i="45"/>
  <c r="AT99" i="45"/>
  <c r="CF99" i="45"/>
  <c r="AJ30" i="45"/>
  <c r="CZ31" i="45"/>
  <c r="AS17" i="45"/>
  <c r="AS16" i="45" s="1"/>
  <c r="AS15" i="45" s="1"/>
  <c r="AO16" i="45"/>
  <c r="AO15" i="45" s="1"/>
  <c r="BB150" i="45"/>
  <c r="BB149" i="45" s="1"/>
  <c r="CC75" i="45"/>
  <c r="CC74" i="45" s="1"/>
  <c r="BH75" i="45"/>
  <c r="BH74" i="45" s="1"/>
  <c r="CB101" i="45"/>
  <c r="BG101" i="45"/>
  <c r="CA54" i="45"/>
  <c r="CB160" i="45"/>
  <c r="BG160" i="45"/>
  <c r="CP139" i="45"/>
  <c r="Z138" i="45"/>
  <c r="AP139" i="45"/>
  <c r="BG90" i="45"/>
  <c r="BG89" i="45" s="1"/>
  <c r="CB90" i="45"/>
  <c r="CB89" i="45" s="1"/>
  <c r="CA101" i="45"/>
  <c r="BD47" i="45"/>
  <c r="BD46" i="45" s="1"/>
  <c r="BH48" i="45"/>
  <c r="BE95" i="45"/>
  <c r="AW95" i="45"/>
  <c r="BU68" i="45"/>
  <c r="BU67" i="45" s="1"/>
  <c r="BU14" i="45" s="1"/>
  <c r="BQ54" i="45"/>
  <c r="BQ46" i="45" s="1"/>
  <c r="BX54" i="45"/>
  <c r="BX46" i="45" s="1"/>
  <c r="BU175" i="45"/>
  <c r="BU171" i="45" s="1"/>
  <c r="BY75" i="45"/>
  <c r="BY74" i="45" s="1"/>
  <c r="BR75" i="45"/>
  <c r="BR74" i="45" s="1"/>
  <c r="CG31" i="45"/>
  <c r="AT149" i="45"/>
  <c r="BF20" i="45"/>
  <c r="M39" i="45"/>
  <c r="M38" i="45" s="1"/>
  <c r="M37" i="45" s="1"/>
  <c r="N38" i="45"/>
  <c r="N37" i="45" s="1"/>
  <c r="BF81" i="45"/>
  <c r="BF80" i="45" s="1"/>
  <c r="BZ48" i="45"/>
  <c r="CA47" i="45"/>
  <c r="AJ46" i="45"/>
  <c r="N17" i="45"/>
  <c r="P16" i="45"/>
  <c r="P15" i="45" s="1"/>
  <c r="BI163" i="45"/>
  <c r="BI152" i="45" s="1"/>
  <c r="BI136" i="45" s="1"/>
  <c r="BJ68" i="45"/>
  <c r="BJ67" i="45" s="1"/>
  <c r="BG153" i="45"/>
  <c r="CB153" i="45"/>
  <c r="BY54" i="45"/>
  <c r="BY46" i="45" s="1"/>
  <c r="DA14" i="45"/>
  <c r="CZ14" i="45"/>
  <c r="CE54" i="45"/>
  <c r="CE46" i="45" s="1"/>
  <c r="CG42" i="45"/>
  <c r="CH42" i="45"/>
  <c r="BN175" i="45"/>
  <c r="BN171" i="45" s="1"/>
  <c r="Y153" i="45"/>
  <c r="Y152" i="45" s="1"/>
  <c r="Y136" i="45" s="1"/>
  <c r="CF201" i="45"/>
  <c r="CF200" i="45" s="1"/>
  <c r="CA201" i="45"/>
  <c r="CA200" i="45" s="1"/>
  <c r="AR30" i="45"/>
  <c r="DA30" i="45" s="1"/>
  <c r="DA31" i="45"/>
  <c r="AW163" i="45"/>
  <c r="AG150" i="45"/>
  <c r="AG149" i="45" s="1"/>
  <c r="CE172" i="45"/>
  <c r="CE171" i="45" s="1"/>
  <c r="CA172" i="45"/>
  <c r="CF172" i="45"/>
  <c r="Z47" i="45"/>
  <c r="AT120" i="45"/>
  <c r="CC101" i="45"/>
  <c r="BH101" i="45"/>
  <c r="CA95" i="45"/>
  <c r="CG182" i="45"/>
  <c r="CG181" i="45" s="1"/>
  <c r="CH182" i="45"/>
  <c r="CH181" i="45" s="1"/>
  <c r="BF120" i="45"/>
  <c r="BF119" i="45" s="1"/>
  <c r="BF118" i="45" s="1"/>
  <c r="CA121" i="45"/>
  <c r="CF121" i="45" s="1"/>
  <c r="CF120" i="45" s="1"/>
  <c r="CF119" i="45" s="1"/>
  <c r="CF118" i="45" s="1"/>
  <c r="CC68" i="45"/>
  <c r="CC67" i="45" s="1"/>
  <c r="BH68" i="45"/>
  <c r="BH67" i="45" s="1"/>
  <c r="AH47" i="45"/>
  <c r="AH46" i="45" s="1"/>
  <c r="AH14" i="45" s="1"/>
  <c r="AG47" i="45"/>
  <c r="AG46" i="45" s="1"/>
  <c r="AG14" i="45" s="1"/>
  <c r="AS68" i="45"/>
  <c r="AS67" i="45" s="1"/>
  <c r="AO68" i="45"/>
  <c r="AO67" i="45" s="1"/>
  <c r="P47" i="45"/>
  <c r="P46" i="45" s="1"/>
  <c r="N48" i="45"/>
  <c r="BX144" i="45"/>
  <c r="BX143" i="45" s="1"/>
  <c r="BQ144" i="45"/>
  <c r="BQ143" i="45" s="1"/>
  <c r="BJ75" i="45"/>
  <c r="BJ74" i="45" s="1"/>
  <c r="CG47" i="45"/>
  <c r="CH47" i="45"/>
  <c r="AP143" i="45"/>
  <c r="BH99" i="45"/>
  <c r="CC99" i="45"/>
  <c r="CG64" i="45"/>
  <c r="CG63" i="45" s="1"/>
  <c r="CH64" i="45"/>
  <c r="CH63" i="45" s="1"/>
  <c r="G67" i="45"/>
  <c r="CP67" i="45" s="1"/>
  <c r="CP68" i="45"/>
  <c r="AP21" i="45"/>
  <c r="AR47" i="45"/>
  <c r="AR46" i="45" s="1"/>
  <c r="BE68" i="45"/>
  <c r="BE67" i="45" s="1"/>
  <c r="CF86" i="45"/>
  <c r="CF85" i="45" s="1"/>
  <c r="AS20" i="45"/>
  <c r="BY101" i="45"/>
  <c r="AW47" i="45"/>
  <c r="AW46" i="45" s="1"/>
  <c r="BE54" i="45"/>
  <c r="BE46" i="45" s="1"/>
  <c r="AV47" i="45"/>
  <c r="AV46" i="45" s="1"/>
  <c r="CZ68" i="45"/>
  <c r="BC13" i="45"/>
  <c r="AY37" i="45"/>
  <c r="BR153" i="45"/>
  <c r="BR152" i="45" s="1"/>
  <c r="BX138" i="45"/>
  <c r="BX137" i="45" s="1"/>
  <c r="AC89" i="45"/>
  <c r="AC14" i="45" s="1"/>
  <c r="BQ86" i="45"/>
  <c r="BQ85" i="45" s="1"/>
  <c r="AY152" i="45"/>
  <c r="AY136" i="45" s="1"/>
  <c r="BA54" i="45"/>
  <c r="BA46" i="45" s="1"/>
  <c r="AU46" i="45"/>
  <c r="AU14" i="45" s="1"/>
  <c r="H136" i="45"/>
  <c r="CD160" i="45"/>
  <c r="CB30" i="45"/>
  <c r="AZ89" i="45"/>
  <c r="AZ14" i="45" s="1"/>
  <c r="BF16" i="45"/>
  <c r="BF15" i="45" s="1"/>
  <c r="BF34" i="45"/>
  <c r="BF30" i="45" s="1"/>
  <c r="BX86" i="45"/>
  <c r="BX85" i="45" s="1"/>
  <c r="BX37" i="45"/>
  <c r="BE99" i="45"/>
  <c r="CF48" i="45"/>
  <c r="BF54" i="45"/>
  <c r="BF46" i="45" s="1"/>
  <c r="AQ46" i="45"/>
  <c r="AQ14" i="45" s="1"/>
  <c r="AU136" i="45"/>
  <c r="BX101" i="45"/>
  <c r="CZ16" i="45"/>
  <c r="AW68" i="45"/>
  <c r="AW67" i="45" s="1"/>
  <c r="DA39" i="45"/>
  <c r="CA86" i="45"/>
  <c r="CA85" i="45" s="1"/>
  <c r="CA31" i="45"/>
  <c r="CZ15" i="45"/>
  <c r="CZ48" i="45"/>
  <c r="BQ37" i="45"/>
  <c r="CF18" i="45"/>
  <c r="CA68" i="45" l="1"/>
  <c r="CA67" i="45" s="1"/>
  <c r="CF69" i="45"/>
  <c r="CF68" i="45" s="1"/>
  <c r="CF67" i="45" s="1"/>
  <c r="V13" i="45"/>
  <c r="BF39" i="45"/>
  <c r="O13" i="45"/>
  <c r="I13" i="45"/>
  <c r="BV13" i="45"/>
  <c r="BP13" i="45"/>
  <c r="X13" i="45"/>
  <c r="K13" i="45"/>
  <c r="S13" i="45"/>
  <c r="J13" i="45"/>
  <c r="AY14" i="45"/>
  <c r="AY13" i="45" s="1"/>
  <c r="W13" i="45"/>
  <c r="T13" i="45"/>
  <c r="BW13" i="45"/>
  <c r="AI13" i="45"/>
  <c r="AF13" i="45"/>
  <c r="AD13" i="45"/>
  <c r="AA13" i="45"/>
  <c r="CB152" i="45"/>
  <c r="BS13" i="45"/>
  <c r="AL13" i="45"/>
  <c r="AC13" i="45"/>
  <c r="CF195" i="45"/>
  <c r="AW38" i="45"/>
  <c r="AW37" i="45" s="1"/>
  <c r="CI13" i="45"/>
  <c r="D13" i="45"/>
  <c r="CA30" i="45"/>
  <c r="AN13" i="45"/>
  <c r="CJ13" i="45"/>
  <c r="AZ13" i="45"/>
  <c r="AM13" i="45"/>
  <c r="AX14" i="45"/>
  <c r="AX13" i="45" s="1"/>
  <c r="AV139" i="45"/>
  <c r="AV138" i="45" s="1"/>
  <c r="AV137" i="45" s="1"/>
  <c r="CX144" i="45"/>
  <c r="DA139" i="45"/>
  <c r="CF198" i="45"/>
  <c r="BD38" i="45"/>
  <c r="BH39" i="45"/>
  <c r="BL13" i="45"/>
  <c r="CX167" i="45"/>
  <c r="BF166" i="45"/>
  <c r="CX166" i="45" s="1"/>
  <c r="BX195" i="45"/>
  <c r="BX194" i="45" s="1"/>
  <c r="BX193" i="45" s="1"/>
  <c r="BQ194" i="45"/>
  <c r="CF166" i="45"/>
  <c r="CX194" i="45"/>
  <c r="CD49" i="45"/>
  <c r="CF49" i="45"/>
  <c r="CF47" i="45" s="1"/>
  <c r="CA167" i="45"/>
  <c r="CA166" i="45" s="1"/>
  <c r="BZ168" i="45"/>
  <c r="P136" i="45"/>
  <c r="AV17" i="45"/>
  <c r="AV16" i="45" s="1"/>
  <c r="AV15" i="45" s="1"/>
  <c r="AV14" i="45" s="1"/>
  <c r="AR16" i="45"/>
  <c r="AT16" i="45"/>
  <c r="AT15" i="45" s="1"/>
  <c r="CD15" i="45" s="1"/>
  <c r="CF17" i="45"/>
  <c r="CF16" i="45" s="1"/>
  <c r="CF15" i="45" s="1"/>
  <c r="L13" i="45"/>
  <c r="CX171" i="45"/>
  <c r="AK13" i="45"/>
  <c r="AQ13" i="45"/>
  <c r="CB136" i="45"/>
  <c r="CX143" i="45"/>
  <c r="BI13" i="45"/>
  <c r="H13" i="45"/>
  <c r="BE89" i="45"/>
  <c r="BE14" i="45" s="1"/>
  <c r="CB46" i="45"/>
  <c r="CA46" i="45"/>
  <c r="AS46" i="45"/>
  <c r="AS14" i="45" s="1"/>
  <c r="CZ46" i="45"/>
  <c r="CH37" i="45"/>
  <c r="CH90" i="45"/>
  <c r="CH89" i="45" s="1"/>
  <c r="CG90" i="45"/>
  <c r="CG89" i="45" s="1"/>
  <c r="CE153" i="45"/>
  <c r="CE152" i="45" s="1"/>
  <c r="BQ75" i="45"/>
  <c r="BQ74" i="45" s="1"/>
  <c r="BX75" i="45"/>
  <c r="BX74" i="45" s="1"/>
  <c r="CG138" i="45"/>
  <c r="CG137" i="45" s="1"/>
  <c r="CH138" i="45"/>
  <c r="CH137" i="45" s="1"/>
  <c r="Z46" i="45"/>
  <c r="CP46" i="45" s="1"/>
  <c r="CP47" i="45"/>
  <c r="BZ172" i="45"/>
  <c r="AS153" i="45"/>
  <c r="AS152" i="45" s="1"/>
  <c r="AS136" i="45" s="1"/>
  <c r="AO153" i="45"/>
  <c r="AO152" i="45" s="1"/>
  <c r="AO136" i="45" s="1"/>
  <c r="CF81" i="45"/>
  <c r="CF80" i="45" s="1"/>
  <c r="CA81" i="45"/>
  <c r="CA80" i="45" s="1"/>
  <c r="CZ30" i="45"/>
  <c r="AJ14" i="45"/>
  <c r="N167" i="45"/>
  <c r="N166" i="45" s="1"/>
  <c r="M168" i="45"/>
  <c r="M167" i="45" s="1"/>
  <c r="M166" i="45" s="1"/>
  <c r="BZ169" i="45"/>
  <c r="DA137" i="45"/>
  <c r="CD31" i="45"/>
  <c r="BZ31" i="45"/>
  <c r="BZ30" i="45" s="1"/>
  <c r="M153" i="45"/>
  <c r="M152" i="45" s="1"/>
  <c r="N153" i="45"/>
  <c r="N152" i="45" s="1"/>
  <c r="AB152" i="45"/>
  <c r="CP20" i="45"/>
  <c r="AT143" i="45"/>
  <c r="DA46" i="45"/>
  <c r="AB14" i="45"/>
  <c r="CH34" i="45"/>
  <c r="CG34" i="45"/>
  <c r="CG30" i="45" s="1"/>
  <c r="CF21" i="45"/>
  <c r="AT21" i="45"/>
  <c r="M48" i="45"/>
  <c r="M47" i="45" s="1"/>
  <c r="M46" i="45" s="1"/>
  <c r="N47" i="45"/>
  <c r="N46" i="45" s="1"/>
  <c r="BZ121" i="45"/>
  <c r="CA120" i="45"/>
  <c r="CA119" i="45" s="1"/>
  <c r="CA118" i="45" s="1"/>
  <c r="AT47" i="45"/>
  <c r="BZ95" i="45"/>
  <c r="CD95" i="45"/>
  <c r="BE150" i="45"/>
  <c r="BE149" i="45" s="1"/>
  <c r="BE136" i="45" s="1"/>
  <c r="BA150" i="45"/>
  <c r="BA149" i="45" s="1"/>
  <c r="BA136" i="45" s="1"/>
  <c r="Z153" i="45"/>
  <c r="CF54" i="45"/>
  <c r="BO163" i="45"/>
  <c r="BO152" i="45" s="1"/>
  <c r="BO136" i="45" s="1"/>
  <c r="CH54" i="45"/>
  <c r="CH46" i="45" s="1"/>
  <c r="BF150" i="45"/>
  <c r="AT38" i="45"/>
  <c r="AT37" i="45" s="1"/>
  <c r="U14" i="45"/>
  <c r="U13" i="45" s="1"/>
  <c r="CP89" i="45"/>
  <c r="BZ75" i="45"/>
  <c r="CG153" i="45"/>
  <c r="CG152" i="45" s="1"/>
  <c r="CH153" i="45"/>
  <c r="CH152" i="45" s="1"/>
  <c r="CA144" i="45"/>
  <c r="CA143" i="45" s="1"/>
  <c r="AR37" i="45"/>
  <c r="DA37" i="45" s="1"/>
  <c r="DA38" i="45"/>
  <c r="AJ153" i="45"/>
  <c r="BX153" i="45"/>
  <c r="BX152" i="45" s="1"/>
  <c r="BQ153" i="45"/>
  <c r="BQ152" i="45" s="1"/>
  <c r="AT90" i="45"/>
  <c r="AT89" i="45" s="1"/>
  <c r="AT119" i="45"/>
  <c r="CG201" i="45"/>
  <c r="CG200" i="45" s="1"/>
  <c r="CH201" i="45"/>
  <c r="CH200" i="45" s="1"/>
  <c r="BT175" i="45"/>
  <c r="BT171" i="45" s="1"/>
  <c r="CA20" i="45"/>
  <c r="CF175" i="45"/>
  <c r="CF171" i="45" s="1"/>
  <c r="CA175" i="45"/>
  <c r="CA171" i="45" s="1"/>
  <c r="BH47" i="45"/>
  <c r="BH46" i="45" s="1"/>
  <c r="CC48" i="45"/>
  <c r="CC47" i="45" s="1"/>
  <c r="CC46" i="45" s="1"/>
  <c r="Z137" i="45"/>
  <c r="CP138" i="45"/>
  <c r="BY194" i="45"/>
  <c r="BY193" i="45" s="1"/>
  <c r="BY136" i="45" s="1"/>
  <c r="BR194" i="45"/>
  <c r="AJ137" i="45"/>
  <c r="CZ138" i="45"/>
  <c r="CD34" i="45"/>
  <c r="AT30" i="45"/>
  <c r="CH101" i="45"/>
  <c r="AT193" i="45"/>
  <c r="BK90" i="45"/>
  <c r="BK89" i="45" s="1"/>
  <c r="BK14" i="45" s="1"/>
  <c r="CG16" i="45"/>
  <c r="CG15" i="45" s="1"/>
  <c r="CH16" i="45"/>
  <c r="CH15" i="45" s="1"/>
  <c r="AO47" i="45"/>
  <c r="AO46" i="45" s="1"/>
  <c r="AO14" i="45" s="1"/>
  <c r="Y47" i="45"/>
  <c r="Y46" i="45" s="1"/>
  <c r="Y14" i="45" s="1"/>
  <c r="Y13" i="45" s="1"/>
  <c r="BB163" i="45"/>
  <c r="BB152" i="45" s="1"/>
  <c r="BB136" i="45" s="1"/>
  <c r="BB13" i="45" s="1"/>
  <c r="CD201" i="45"/>
  <c r="CD200" i="45" s="1"/>
  <c r="BZ201" i="45"/>
  <c r="BZ200" i="45" s="1"/>
  <c r="BX68" i="45"/>
  <c r="BX67" i="45" s="1"/>
  <c r="BQ68" i="45"/>
  <c r="BQ67" i="45" s="1"/>
  <c r="M17" i="45"/>
  <c r="M16" i="45" s="1"/>
  <c r="M15" i="45" s="1"/>
  <c r="N16" i="45"/>
  <c r="N15" i="45" s="1"/>
  <c r="BZ47" i="45"/>
  <c r="CD48" i="45"/>
  <c r="CD101" i="45"/>
  <c r="AT139" i="45"/>
  <c r="CX139" i="45"/>
  <c r="AP138" i="45"/>
  <c r="AP137" i="45" s="1"/>
  <c r="CA39" i="45"/>
  <c r="BF38" i="45"/>
  <c r="BF37" i="45" s="1"/>
  <c r="BF14" i="45" s="1"/>
  <c r="BZ54" i="45"/>
  <c r="CD54" i="45"/>
  <c r="BK193" i="45"/>
  <c r="BJ193" i="45" s="1"/>
  <c r="BJ136" i="45" s="1"/>
  <c r="CH75" i="45"/>
  <c r="CH74" i="45" s="1"/>
  <c r="AV153" i="45"/>
  <c r="AV152" i="45" s="1"/>
  <c r="AR153" i="45"/>
  <c r="AR152" i="45" s="1"/>
  <c r="AR136" i="45" s="1"/>
  <c r="AH138" i="45"/>
  <c r="AH137" i="45" s="1"/>
  <c r="AH136" i="45" s="1"/>
  <c r="CQ136" i="45" s="1"/>
  <c r="AG139" i="45"/>
  <c r="AG138" i="45" s="1"/>
  <c r="AG137" i="45" s="1"/>
  <c r="AG136" i="45" s="1"/>
  <c r="AG13" i="45" s="1"/>
  <c r="BZ139" i="45"/>
  <c r="BZ138" i="45" s="1"/>
  <c r="BZ137" i="45" s="1"/>
  <c r="CA138" i="45"/>
  <c r="CA137" i="45" s="1"/>
  <c r="CA99" i="45"/>
  <c r="AU13" i="45"/>
  <c r="P14" i="45"/>
  <c r="P13" i="45" s="1"/>
  <c r="BH89" i="45"/>
  <c r="AW152" i="45"/>
  <c r="AW136" i="45" s="1"/>
  <c r="AP47" i="45"/>
  <c r="AP46" i="45" s="1"/>
  <c r="BG152" i="45"/>
  <c r="BG136" i="45" s="1"/>
  <c r="CF144" i="45"/>
  <c r="CF143" i="45" s="1"/>
  <c r="BG20" i="45"/>
  <c r="CF34" i="45"/>
  <c r="CF30" i="45" s="1"/>
  <c r="CX175" i="45"/>
  <c r="G14" i="45"/>
  <c r="AP20" i="45"/>
  <c r="CZ47" i="45"/>
  <c r="CF101" i="45"/>
  <c r="BY68" i="45"/>
  <c r="BY67" i="45" s="1"/>
  <c r="CB20" i="45"/>
  <c r="CA153" i="45"/>
  <c r="BQ101" i="45"/>
  <c r="CE101" i="45"/>
  <c r="CH31" i="45"/>
  <c r="DA138" i="45"/>
  <c r="CG38" i="45"/>
  <c r="CG37" i="45" s="1"/>
  <c r="CC89" i="45"/>
  <c r="BG46" i="45"/>
  <c r="AW89" i="45"/>
  <c r="BA14" i="45"/>
  <c r="CD16" i="45"/>
  <c r="DA47" i="45"/>
  <c r="AV136" i="45" l="1"/>
  <c r="AW14" i="45"/>
  <c r="CB14" i="45"/>
  <c r="CB13" i="45" s="1"/>
  <c r="BH38" i="45"/>
  <c r="BH37" i="45" s="1"/>
  <c r="CC39" i="45"/>
  <c r="CC38" i="45" s="1"/>
  <c r="CC37" i="45" s="1"/>
  <c r="CC14" i="45" s="1"/>
  <c r="BD37" i="45"/>
  <c r="CZ38" i="45"/>
  <c r="N136" i="45"/>
  <c r="BZ167" i="45"/>
  <c r="CD167" i="45" s="1"/>
  <c r="CD168" i="45"/>
  <c r="AR15" i="45"/>
  <c r="DA15" i="45" s="1"/>
  <c r="DA16" i="45"/>
  <c r="CX193" i="45"/>
  <c r="BK136" i="45"/>
  <c r="BK13" i="45" s="1"/>
  <c r="DA153" i="45"/>
  <c r="BX136" i="45"/>
  <c r="AH13" i="45"/>
  <c r="AW13" i="45"/>
  <c r="AS13" i="45"/>
  <c r="BH14" i="45"/>
  <c r="CF46" i="45"/>
  <c r="M14" i="45"/>
  <c r="CH30" i="45"/>
  <c r="AO13" i="45"/>
  <c r="G13" i="45"/>
  <c r="CG75" i="45"/>
  <c r="CG74" i="45" s="1"/>
  <c r="CE75" i="45"/>
  <c r="CE74" i="45" s="1"/>
  <c r="CE14" i="45" s="1"/>
  <c r="CA38" i="45"/>
  <c r="CA37" i="45" s="1"/>
  <c r="BZ39" i="45"/>
  <c r="CD68" i="45"/>
  <c r="BZ68" i="45"/>
  <c r="BZ67" i="45" s="1"/>
  <c r="CD67" i="45" s="1"/>
  <c r="BD153" i="45"/>
  <c r="BD152" i="45" s="1"/>
  <c r="BD136" i="45" s="1"/>
  <c r="CA150" i="45"/>
  <c r="CA149" i="45" s="1"/>
  <c r="CF150" i="45"/>
  <c r="CF149" i="45" s="1"/>
  <c r="BU163" i="45"/>
  <c r="BU152" i="45" s="1"/>
  <c r="BU136" i="45" s="1"/>
  <c r="BU13" i="45" s="1"/>
  <c r="CH21" i="45"/>
  <c r="CG21" i="45"/>
  <c r="CG20" i="45" s="1"/>
  <c r="BZ81" i="45"/>
  <c r="BZ80" i="45" s="1"/>
  <c r="CD81" i="45"/>
  <c r="CD80" i="45" s="1"/>
  <c r="CF139" i="45"/>
  <c r="CF138" i="45" s="1"/>
  <c r="CF137" i="45" s="1"/>
  <c r="AT138" i="45"/>
  <c r="AT137" i="45" s="1"/>
  <c r="CD139" i="45"/>
  <c r="CD138" i="45" s="1"/>
  <c r="CH68" i="45"/>
  <c r="CH67" i="45" s="1"/>
  <c r="CG68" i="45"/>
  <c r="CG67" i="45" s="1"/>
  <c r="BY90" i="45"/>
  <c r="BY89" i="45" s="1"/>
  <c r="BY14" i="45" s="1"/>
  <c r="BY13" i="45" s="1"/>
  <c r="BR90" i="45"/>
  <c r="BR89" i="45" s="1"/>
  <c r="BR14" i="45" s="1"/>
  <c r="BR193" i="45"/>
  <c r="BZ175" i="45"/>
  <c r="CD175" i="45" s="1"/>
  <c r="AT118" i="45"/>
  <c r="BF149" i="45"/>
  <c r="CX150" i="45"/>
  <c r="DC136" i="45"/>
  <c r="BO13" i="45"/>
  <c r="CD47" i="45"/>
  <c r="AT46" i="45"/>
  <c r="BZ120" i="45"/>
  <c r="CD121" i="45"/>
  <c r="BH163" i="45"/>
  <c r="BJ90" i="45"/>
  <c r="BJ89" i="45" s="1"/>
  <c r="BJ14" i="45" s="1"/>
  <c r="BJ13" i="45" s="1"/>
  <c r="CA194" i="45"/>
  <c r="CA193" i="45" s="1"/>
  <c r="CP137" i="45"/>
  <c r="BZ20" i="45"/>
  <c r="AJ152" i="45"/>
  <c r="BZ144" i="45"/>
  <c r="BZ74" i="45"/>
  <c r="CD74" i="45" s="1"/>
  <c r="CD75" i="45"/>
  <c r="Z152" i="45"/>
  <c r="CP152" i="45" s="1"/>
  <c r="CP153" i="45"/>
  <c r="CR14" i="45"/>
  <c r="BZ99" i="45"/>
  <c r="CD99" i="45" s="1"/>
  <c r="CZ137" i="45"/>
  <c r="AP153" i="45"/>
  <c r="AT20" i="45"/>
  <c r="CD21" i="45"/>
  <c r="CD169" i="45"/>
  <c r="CD172" i="45"/>
  <c r="CG101" i="45"/>
  <c r="AP14" i="45"/>
  <c r="N14" i="45"/>
  <c r="Z14" i="45"/>
  <c r="CD30" i="45"/>
  <c r="BA13" i="45"/>
  <c r="AV13" i="45"/>
  <c r="BZ46" i="45"/>
  <c r="CF20" i="45"/>
  <c r="DA152" i="45"/>
  <c r="BE13" i="45"/>
  <c r="BZ153" i="45"/>
  <c r="BZ152" i="45" s="1"/>
  <c r="BG14" i="45"/>
  <c r="BG13" i="45" s="1"/>
  <c r="BZ101" i="45"/>
  <c r="CF39" i="45"/>
  <c r="CF38" i="45" s="1"/>
  <c r="CF37" i="45" s="1"/>
  <c r="CG54" i="45"/>
  <c r="CG46" i="45" s="1"/>
  <c r="M136" i="45"/>
  <c r="AB136" i="45"/>
  <c r="AB13" i="45" s="1"/>
  <c r="N13" i="45" l="1"/>
  <c r="BZ166" i="45"/>
  <c r="CD166" i="45" s="1"/>
  <c r="AR14" i="45"/>
  <c r="AR13" i="45" s="1"/>
  <c r="DA13" i="45" s="1"/>
  <c r="CZ37" i="45"/>
  <c r="BD14" i="45"/>
  <c r="BD13" i="45" s="1"/>
  <c r="BZ171" i="45"/>
  <c r="CD171" i="45" s="1"/>
  <c r="CZ13" i="45"/>
  <c r="DC13" i="45"/>
  <c r="CG194" i="45"/>
  <c r="CG193" i="45" s="1"/>
  <c r="CE194" i="45"/>
  <c r="CE193" i="45" s="1"/>
  <c r="CE136" i="45" s="1"/>
  <c r="CE13" i="45" s="1"/>
  <c r="CZ152" i="45"/>
  <c r="M13" i="45"/>
  <c r="CD46" i="45"/>
  <c r="CG14" i="45"/>
  <c r="CR13" i="45"/>
  <c r="CX153" i="45"/>
  <c r="AP152" i="45"/>
  <c r="BN163" i="45"/>
  <c r="BN152" i="45" s="1"/>
  <c r="BN136" i="45" s="1"/>
  <c r="BN13" i="45" s="1"/>
  <c r="BT163" i="45"/>
  <c r="BT152" i="45" s="1"/>
  <c r="BT136" i="45" s="1"/>
  <c r="BT13" i="45" s="1"/>
  <c r="CA90" i="45"/>
  <c r="CA89" i="45" s="1"/>
  <c r="CA14" i="45" s="1"/>
  <c r="CF90" i="45"/>
  <c r="CF89" i="45" s="1"/>
  <c r="CF14" i="45" s="1"/>
  <c r="BZ150" i="45"/>
  <c r="BZ38" i="45"/>
  <c r="BZ37" i="45" s="1"/>
  <c r="CD37" i="45" s="1"/>
  <c r="CD39" i="45"/>
  <c r="CD38" i="45" s="1"/>
  <c r="CD153" i="45"/>
  <c r="CF153" i="45"/>
  <c r="AT153" i="45"/>
  <c r="AT152" i="45" s="1"/>
  <c r="CD152" i="45" s="1"/>
  <c r="BZ143" i="45"/>
  <c r="CD144" i="45"/>
  <c r="BX90" i="45"/>
  <c r="BX89" i="45" s="1"/>
  <c r="BX14" i="45" s="1"/>
  <c r="BX13" i="45" s="1"/>
  <c r="BQ90" i="45"/>
  <c r="BQ89" i="45" s="1"/>
  <c r="BQ14" i="45" s="1"/>
  <c r="BZ119" i="45"/>
  <c r="CD120" i="45"/>
  <c r="CH150" i="45"/>
  <c r="CH149" i="45" s="1"/>
  <c r="CG150" i="45"/>
  <c r="CG149" i="45" s="1"/>
  <c r="CD20" i="45"/>
  <c r="AT14" i="45"/>
  <c r="CH194" i="45"/>
  <c r="CH193" i="45" s="1"/>
  <c r="BQ193" i="45"/>
  <c r="BQ136" i="45" s="1"/>
  <c r="BR136" i="45"/>
  <c r="BR13" i="45" s="1"/>
  <c r="CD137" i="45"/>
  <c r="CC153" i="45"/>
  <c r="CC152" i="45" s="1"/>
  <c r="CC136" i="45" s="1"/>
  <c r="CC13" i="45" s="1"/>
  <c r="BH153" i="45"/>
  <c r="BH152" i="45" s="1"/>
  <c r="BH136" i="45" s="1"/>
  <c r="BH13" i="45" s="1"/>
  <c r="BZ194" i="45"/>
  <c r="CX149" i="45"/>
  <c r="BF136" i="45"/>
  <c r="BF13" i="45" s="1"/>
  <c r="DC14" i="45"/>
  <c r="CF163" i="45"/>
  <c r="CA163" i="45"/>
  <c r="CA152" i="45" s="1"/>
  <c r="CA136" i="45" s="1"/>
  <c r="CF194" i="45"/>
  <c r="CF193" i="45" s="1"/>
  <c r="CH20" i="45"/>
  <c r="CH14" i="45" s="1"/>
  <c r="AJ136" i="45"/>
  <c r="CZ153" i="45"/>
  <c r="Z136" i="45"/>
  <c r="Z13" i="45" s="1"/>
  <c r="CP13" i="45" s="1"/>
  <c r="CP14" i="45"/>
  <c r="AT136" i="45" l="1"/>
  <c r="AT13" i="45" s="1"/>
  <c r="CG136" i="45"/>
  <c r="CG13" i="45" s="1"/>
  <c r="CA13" i="45"/>
  <c r="BQ13" i="45"/>
  <c r="BZ193" i="45"/>
  <c r="CD193" i="45" s="1"/>
  <c r="CD194" i="45"/>
  <c r="CX152" i="45"/>
  <c r="AP136" i="45"/>
  <c r="AP13" i="45" s="1"/>
  <c r="BZ118" i="45"/>
  <c r="CD118" i="45" s="1"/>
  <c r="CD119" i="45"/>
  <c r="CD143" i="45"/>
  <c r="CZ136" i="45"/>
  <c r="AJ13" i="45"/>
  <c r="BZ149" i="45"/>
  <c r="CD149" i="45" s="1"/>
  <c r="CD150" i="45"/>
  <c r="CR136" i="45"/>
  <c r="CP136" i="45"/>
  <c r="BZ90" i="45"/>
  <c r="BZ89" i="45" s="1"/>
  <c r="CD90" i="45"/>
  <c r="CD89" i="45" s="1"/>
  <c r="CH136" i="45"/>
  <c r="DA136" i="45" s="1"/>
  <c r="CF152" i="45"/>
  <c r="CF136" i="45" s="1"/>
  <c r="CF13" i="45" s="1"/>
  <c r="CD136" i="45" l="1"/>
  <c r="CD14" i="45"/>
  <c r="BZ14" i="45"/>
  <c r="CH13" i="45"/>
  <c r="BZ136" i="45"/>
  <c r="BZ13" i="45" l="1"/>
  <c r="CD13" i="45" s="1"/>
  <c r="AS52" i="42"/>
  <c r="AS51" i="42" s="1"/>
  <c r="W60" i="42" l="1"/>
  <c r="W59" i="42" s="1"/>
  <c r="AC60" i="42"/>
  <c r="AC59" i="42" s="1"/>
  <c r="AE60" i="42"/>
  <c r="AE59" i="42" s="1"/>
  <c r="AF60" i="42"/>
  <c r="AF59" i="42" s="1"/>
  <c r="AG60" i="42"/>
  <c r="AG59" i="42" s="1"/>
  <c r="AH60" i="42"/>
  <c r="AH59" i="42" s="1"/>
  <c r="AI60" i="42"/>
  <c r="AI59" i="42" s="1"/>
  <c r="AJ60" i="42"/>
  <c r="AJ59" i="42" s="1"/>
  <c r="AM60" i="42"/>
  <c r="AM59" i="42" s="1"/>
  <c r="AN60" i="42"/>
  <c r="AN59" i="42" s="1"/>
  <c r="AO60" i="42"/>
  <c r="AO59" i="42" s="1"/>
  <c r="AQ60" i="42"/>
  <c r="AQ59" i="42" s="1"/>
  <c r="AR60" i="42"/>
  <c r="AR59" i="42" s="1"/>
  <c r="BE38" i="42"/>
  <c r="BF38" i="42" s="1"/>
  <c r="BE128" i="42"/>
  <c r="BE145" i="42"/>
  <c r="BE144" i="42" s="1"/>
  <c r="BE143" i="42" s="1"/>
  <c r="BF145" i="42" l="1"/>
  <c r="BF144" i="42" s="1"/>
  <c r="BF143" i="42" s="1"/>
  <c r="CS52" i="42"/>
  <c r="AY38" i="42" l="1"/>
  <c r="AY115" i="42"/>
  <c r="AY110" i="42" s="1"/>
  <c r="AY108" i="42" s="1"/>
  <c r="AY145" i="42"/>
  <c r="AY144" i="42" s="1"/>
  <c r="AY143" i="42" s="1"/>
  <c r="A4" i="53" l="1"/>
  <c r="BD66" i="42" l="1"/>
  <c r="BD145" i="42"/>
  <c r="BD144" i="42" s="1"/>
  <c r="BD143" i="42" s="1"/>
  <c r="BD142" i="42"/>
  <c r="BD141" i="42"/>
  <c r="BD131" i="42"/>
  <c r="BR82" i="42" l="1"/>
  <c r="BR81" i="42"/>
  <c r="BW81" i="42" l="1"/>
  <c r="BW82" i="42"/>
  <c r="BQ82" i="42"/>
  <c r="BV82" i="42" s="1"/>
  <c r="BQ81" i="42"/>
  <c r="BV81" i="42" s="1"/>
  <c r="BD120" i="42"/>
  <c r="BD106" i="42"/>
  <c r="CE81" i="42" l="1"/>
  <c r="BD116" i="42"/>
  <c r="BD38" i="42" l="1"/>
  <c r="AB128" i="42"/>
  <c r="AH128" i="42" s="1"/>
  <c r="AH126" i="42" s="1"/>
  <c r="AA128" i="42"/>
  <c r="AC128" i="42" s="1"/>
  <c r="AC126" i="42" s="1"/>
  <c r="K128" i="42"/>
  <c r="AN128" i="42" l="1"/>
  <c r="AN126" i="42" s="1"/>
  <c r="AH125" i="42"/>
  <c r="AI128" i="42"/>
  <c r="AI126" i="42" s="1"/>
  <c r="AC125" i="42"/>
  <c r="BQ128" i="42"/>
  <c r="V128" i="42"/>
  <c r="U128" i="42"/>
  <c r="U126" i="42" s="1"/>
  <c r="CP51" i="42"/>
  <c r="CP48" i="42"/>
  <c r="AP128" i="42" l="1"/>
  <c r="AP126" i="42" s="1"/>
  <c r="AN125" i="42"/>
  <c r="AO128" i="42"/>
  <c r="AI125" i="42"/>
  <c r="Z128" i="42"/>
  <c r="BV128" i="42"/>
  <c r="Y128" i="42"/>
  <c r="CS51" i="42"/>
  <c r="CS48" i="42"/>
  <c r="AO126" i="42" l="1"/>
  <c r="AO125" i="42" s="1"/>
  <c r="AP125" i="42"/>
  <c r="BF128" i="42"/>
  <c r="AE128" i="42"/>
  <c r="AU128" i="42"/>
  <c r="Y137" i="42"/>
  <c r="P137" i="42"/>
  <c r="P136" i="42" s="1"/>
  <c r="O137" i="42"/>
  <c r="O136" i="42" s="1"/>
  <c r="J99" i="42"/>
  <c r="T115" i="42"/>
  <c r="T110" i="42" s="1"/>
  <c r="T108" i="42" s="1"/>
  <c r="R115" i="42"/>
  <c r="R110" i="42" s="1"/>
  <c r="R108" i="42" s="1"/>
  <c r="K115" i="42"/>
  <c r="K38" i="42"/>
  <c r="AX37" i="42"/>
  <c r="AW37" i="42"/>
  <c r="AV37" i="42"/>
  <c r="AU37" i="42"/>
  <c r="AT37" i="42"/>
  <c r="AS37" i="42"/>
  <c r="AR37" i="42"/>
  <c r="AR33" i="42" s="1"/>
  <c r="AQ37" i="42"/>
  <c r="AQ33" i="42" s="1"/>
  <c r="AO37" i="42"/>
  <c r="AO33" i="42" s="1"/>
  <c r="AN37" i="42"/>
  <c r="AN33" i="42" s="1"/>
  <c r="AM37" i="42"/>
  <c r="AM33" i="42" s="1"/>
  <c r="AL37" i="42"/>
  <c r="AK37" i="42"/>
  <c r="AJ37" i="42"/>
  <c r="AJ33" i="42" s="1"/>
  <c r="AI37" i="42"/>
  <c r="AI33" i="42" s="1"/>
  <c r="AH37" i="42"/>
  <c r="AH33" i="42" s="1"/>
  <c r="AG37" i="42"/>
  <c r="AG33" i="42" s="1"/>
  <c r="AF37" i="42"/>
  <c r="AF33" i="42" s="1"/>
  <c r="AE37" i="42"/>
  <c r="AE33" i="42" s="1"/>
  <c r="AD37" i="42"/>
  <c r="AC37" i="42"/>
  <c r="AC33" i="42" s="1"/>
  <c r="AB37" i="42"/>
  <c r="AA37" i="42"/>
  <c r="Z37" i="42"/>
  <c r="Y37" i="42"/>
  <c r="X37" i="42"/>
  <c r="W37" i="42"/>
  <c r="W33" i="42" s="1"/>
  <c r="V37" i="42"/>
  <c r="U37" i="42"/>
  <c r="T37" i="42"/>
  <c r="S37" i="42"/>
  <c r="R37" i="42"/>
  <c r="Q37" i="42"/>
  <c r="P37" i="42"/>
  <c r="O37" i="42"/>
  <c r="J37" i="42"/>
  <c r="J33" i="42" s="1"/>
  <c r="K145" i="42"/>
  <c r="AE137" i="42" l="1"/>
  <c r="AE136" i="42" s="1"/>
  <c r="Y136" i="42"/>
  <c r="K144" i="42"/>
  <c r="K143" i="42" s="1"/>
  <c r="N144" i="42"/>
  <c r="N143" i="42" s="1"/>
  <c r="K110" i="42"/>
  <c r="K108" i="42" s="1"/>
  <c r="N110" i="42"/>
  <c r="N108" i="42" s="1"/>
  <c r="K37" i="42"/>
  <c r="N37" i="42"/>
  <c r="AR128" i="42"/>
  <c r="BQ68" i="42"/>
  <c r="BV68" i="42" s="1"/>
  <c r="BQ145" i="42"/>
  <c r="BQ144" i="42" s="1"/>
  <c r="BQ143" i="42" s="1"/>
  <c r="BQ38" i="42"/>
  <c r="BV38" i="42" s="1"/>
  <c r="BR37" i="42"/>
  <c r="BR33" i="42" s="1"/>
  <c r="BQ115" i="42"/>
  <c r="BV115" i="42" s="1"/>
  <c r="AY128" i="42"/>
  <c r="Q115" i="42"/>
  <c r="Q110" i="42" s="1"/>
  <c r="Q108" i="42" s="1"/>
  <c r="CV136" i="42"/>
  <c r="AY37" i="42"/>
  <c r="BE37" i="42"/>
  <c r="BF37" i="42" s="1"/>
  <c r="CS126" i="42"/>
  <c r="W115" i="42"/>
  <c r="W110" i="42" s="1"/>
  <c r="W108" i="42" s="1"/>
  <c r="Y115" i="42"/>
  <c r="Y110" i="42" s="1"/>
  <c r="Y108" i="42" s="1"/>
  <c r="BD60" i="42"/>
  <c r="BD59" i="42" s="1"/>
  <c r="W137" i="42"/>
  <c r="W136" i="42" s="1"/>
  <c r="V137" i="42"/>
  <c r="N33" i="42" l="1"/>
  <c r="N16" i="42" s="1"/>
  <c r="AB137" i="42"/>
  <c r="V136" i="42"/>
  <c r="AR126" i="42"/>
  <c r="AR125" i="42" s="1"/>
  <c r="BV37" i="42"/>
  <c r="V115" i="42"/>
  <c r="V110" i="42" s="1"/>
  <c r="V108" i="42" s="1"/>
  <c r="BX144" i="42"/>
  <c r="BX143" i="42" s="1"/>
  <c r="BV145" i="42"/>
  <c r="BQ37" i="42"/>
  <c r="BX38" i="42"/>
  <c r="BX37" i="42" s="1"/>
  <c r="BX115" i="42"/>
  <c r="BR63" i="42"/>
  <c r="BR61" i="42" s="1"/>
  <c r="BR60" i="42" s="1"/>
  <c r="BR59" i="42" s="1"/>
  <c r="BQ63" i="42"/>
  <c r="AC137" i="42"/>
  <c r="AC115" i="42"/>
  <c r="AC110" i="42" s="1"/>
  <c r="AC108" i="42" s="1"/>
  <c r="AE115" i="42"/>
  <c r="AE110" i="42" s="1"/>
  <c r="AE108" i="42" s="1"/>
  <c r="CU136" i="42"/>
  <c r="AI137" i="42" l="1"/>
  <c r="AI136" i="42" s="1"/>
  <c r="AC136" i="42"/>
  <c r="AH137" i="42"/>
  <c r="AB136" i="42"/>
  <c r="BV63" i="42"/>
  <c r="BV61" i="42" s="1"/>
  <c r="BV60" i="42" s="1"/>
  <c r="BV59" i="42" s="1"/>
  <c r="BQ61" i="42"/>
  <c r="BQ60" i="42" s="1"/>
  <c r="BQ59" i="42" s="1"/>
  <c r="BV144" i="42"/>
  <c r="BV143" i="42" s="1"/>
  <c r="AB115" i="42"/>
  <c r="AB110" i="42" s="1"/>
  <c r="AB108" i="42" s="1"/>
  <c r="BW63" i="42"/>
  <c r="BW61" i="42" s="1"/>
  <c r="BW60" i="42" s="1"/>
  <c r="BW59" i="42" s="1"/>
  <c r="AO137" i="42"/>
  <c r="AO136" i="42" s="1"/>
  <c r="AI115" i="42"/>
  <c r="AI110" i="42" s="1"/>
  <c r="AI108" i="42" s="1"/>
  <c r="AR115" i="42"/>
  <c r="AR110" i="42" s="1"/>
  <c r="AR108" i="42" s="1"/>
  <c r="AH136" i="42" l="1"/>
  <c r="AN137" i="42"/>
  <c r="AH115" i="42"/>
  <c r="AH110" i="42" s="1"/>
  <c r="AH108" i="42" s="1"/>
  <c r="AV137" i="42"/>
  <c r="AV136" i="42" s="1"/>
  <c r="AO115" i="42"/>
  <c r="AO110" i="42" s="1"/>
  <c r="AO108" i="42" s="1"/>
  <c r="AP137" i="42" l="1"/>
  <c r="AP136" i="42" s="1"/>
  <c r="AN136" i="42"/>
  <c r="AU137" i="42"/>
  <c r="AN115" i="42"/>
  <c r="AN110" i="42" s="1"/>
  <c r="AN108" i="42" s="1"/>
  <c r="BE137" i="42"/>
  <c r="BG137" i="42"/>
  <c r="BG136" i="42" s="1"/>
  <c r="AV115" i="42"/>
  <c r="AV110" i="42" s="1"/>
  <c r="AV108" i="42" s="1"/>
  <c r="AU136" i="42" l="1"/>
  <c r="AY137" i="42"/>
  <c r="AY136" i="42" s="1"/>
  <c r="BF137" i="42"/>
  <c r="BF136" i="42" s="1"/>
  <c r="BE136" i="42"/>
  <c r="AP115" i="42"/>
  <c r="AP110" i="42" s="1"/>
  <c r="AP108" i="42" s="1"/>
  <c r="AP98" i="42" s="1"/>
  <c r="AP15" i="42" s="1"/>
  <c r="AP14" i="42" s="1"/>
  <c r="BG115" i="42"/>
  <c r="BQ142" i="42"/>
  <c r="BV142" i="42" s="1"/>
  <c r="BG142" i="42"/>
  <c r="BQ141" i="42"/>
  <c r="BV141" i="42" s="1"/>
  <c r="BG141" i="42"/>
  <c r="BQ127" i="42"/>
  <c r="BE115" i="42"/>
  <c r="BE110" i="42" s="1"/>
  <c r="BE108" i="42" s="1"/>
  <c r="BQ126" i="42" l="1"/>
  <c r="BQ125" i="42" s="1"/>
  <c r="BG110" i="42"/>
  <c r="BG108" i="42" s="1"/>
  <c r="BV127" i="42"/>
  <c r="CC115" i="42"/>
  <c r="BF115" i="42"/>
  <c r="BF110" i="42" s="1"/>
  <c r="BF108" i="42" s="1"/>
  <c r="AX97" i="42"/>
  <c r="AW97" i="42"/>
  <c r="AX96" i="42"/>
  <c r="AW96" i="42"/>
  <c r="AX95" i="42"/>
  <c r="AW95" i="42"/>
  <c r="AX94" i="42"/>
  <c r="AW94" i="42"/>
  <c r="AX93" i="42"/>
  <c r="AW93" i="42"/>
  <c r="AX92" i="42"/>
  <c r="AW92" i="42"/>
  <c r="AX91" i="42"/>
  <c r="AW91" i="42"/>
  <c r="AX90" i="42"/>
  <c r="AW90" i="42"/>
  <c r="AX89" i="42"/>
  <c r="AW89" i="42"/>
  <c r="AX88" i="42"/>
  <c r="AW88" i="42"/>
  <c r="AX87" i="42"/>
  <c r="AW87" i="42"/>
  <c r="AX67" i="42"/>
  <c r="AW67" i="42"/>
  <c r="AX66" i="42"/>
  <c r="AW66" i="42"/>
  <c r="AX63" i="42"/>
  <c r="AW63" i="42"/>
  <c r="AX62" i="42"/>
  <c r="AW62" i="42"/>
  <c r="AX61" i="42" l="1"/>
  <c r="BV126" i="42"/>
  <c r="BV125" i="42" s="1"/>
  <c r="AW61" i="42"/>
  <c r="AW86" i="42"/>
  <c r="AX86" i="42"/>
  <c r="AM131" i="42"/>
  <c r="AN131" i="42"/>
  <c r="AO131" i="42"/>
  <c r="AQ131" i="42"/>
  <c r="AR131" i="42"/>
  <c r="AM120" i="42"/>
  <c r="AN120" i="42"/>
  <c r="AO120" i="42"/>
  <c r="AQ120" i="42"/>
  <c r="AR120" i="42"/>
  <c r="AS120" i="42"/>
  <c r="AM106" i="42"/>
  <c r="AN106" i="42"/>
  <c r="AO106" i="42"/>
  <c r="AQ106" i="42"/>
  <c r="AR106" i="42"/>
  <c r="AM16" i="42"/>
  <c r="AN16" i="42"/>
  <c r="AQ16" i="42"/>
  <c r="AR16" i="42"/>
  <c r="AL142" i="42"/>
  <c r="AD142" i="42"/>
  <c r="X142" i="42"/>
  <c r="W142" i="42"/>
  <c r="V142" i="42"/>
  <c r="T142" i="42"/>
  <c r="S142" i="42"/>
  <c r="R142" i="42"/>
  <c r="Q142" i="42"/>
  <c r="P142" i="42"/>
  <c r="O142" i="42"/>
  <c r="AL141" i="42"/>
  <c r="AD141" i="42"/>
  <c r="AK141" i="42" s="1"/>
  <c r="AS141" i="42" s="1"/>
  <c r="X141" i="42"/>
  <c r="W141" i="42"/>
  <c r="V141" i="42"/>
  <c r="T141" i="42"/>
  <c r="S141" i="42"/>
  <c r="R141" i="42"/>
  <c r="Q141" i="42"/>
  <c r="P141" i="42"/>
  <c r="O141" i="42"/>
  <c r="U141" i="42"/>
  <c r="AL131" i="42"/>
  <c r="W131" i="42"/>
  <c r="V131" i="42"/>
  <c r="T131" i="42"/>
  <c r="S131" i="42"/>
  <c r="Q131" i="42"/>
  <c r="O131" i="42"/>
  <c r="AJ131" i="42"/>
  <c r="AI131" i="42"/>
  <c r="AH131" i="42"/>
  <c r="AG131" i="42"/>
  <c r="AF131" i="42"/>
  <c r="AE131" i="42"/>
  <c r="AC131" i="42"/>
  <c r="CS128" i="42"/>
  <c r="CS125" i="42"/>
  <c r="AE127" i="42"/>
  <c r="AE126" i="42" s="1"/>
  <c r="AA127" i="42"/>
  <c r="AA126" i="42" s="1"/>
  <c r="V127" i="42"/>
  <c r="U125" i="42"/>
  <c r="T127" i="42"/>
  <c r="T126" i="42" s="1"/>
  <c r="R127" i="42"/>
  <c r="Q127" i="42"/>
  <c r="O127" i="42"/>
  <c r="O126" i="42" s="1"/>
  <c r="K127" i="42"/>
  <c r="K126" i="42" s="1"/>
  <c r="CS121" i="42"/>
  <c r="AL120" i="42"/>
  <c r="AD120" i="42"/>
  <c r="X120" i="42"/>
  <c r="V120" i="42"/>
  <c r="Q120" i="42"/>
  <c r="O120" i="42"/>
  <c r="P120" i="42"/>
  <c r="AK120" i="42"/>
  <c r="AJ120" i="42"/>
  <c r="AH120" i="42"/>
  <c r="AG120" i="42"/>
  <c r="AG116" i="42" s="1"/>
  <c r="AF120" i="42"/>
  <c r="AE120" i="42"/>
  <c r="AC120" i="42"/>
  <c r="AC116" i="42" s="1"/>
  <c r="W120" i="42"/>
  <c r="R120" i="42"/>
  <c r="K120" i="42"/>
  <c r="J120" i="42"/>
  <c r="CP109" i="42"/>
  <c r="AL106" i="42"/>
  <c r="AD106" i="42"/>
  <c r="R106" i="42"/>
  <c r="AJ106" i="42"/>
  <c r="AI106" i="42"/>
  <c r="AH106" i="42"/>
  <c r="AG106" i="42"/>
  <c r="AF106" i="42"/>
  <c r="AE106" i="42"/>
  <c r="AC106" i="42"/>
  <c r="W106" i="42"/>
  <c r="K106" i="42"/>
  <c r="AD97" i="42"/>
  <c r="AK97" i="42" s="1"/>
  <c r="AS97" i="42" s="1"/>
  <c r="Z97" i="42"/>
  <c r="P97" i="42"/>
  <c r="O97" i="42"/>
  <c r="AD96" i="42"/>
  <c r="AK96" i="42" s="1"/>
  <c r="AS96" i="42" s="1"/>
  <c r="Z96" i="42"/>
  <c r="P96" i="42"/>
  <c r="O96" i="42"/>
  <c r="AD95" i="42"/>
  <c r="AK95" i="42" s="1"/>
  <c r="AS95" i="42" s="1"/>
  <c r="Z95" i="42"/>
  <c r="P95" i="42"/>
  <c r="O95" i="42"/>
  <c r="AD94" i="42"/>
  <c r="AK94" i="42" s="1"/>
  <c r="AS94" i="42" s="1"/>
  <c r="Z94" i="42"/>
  <c r="P94" i="42"/>
  <c r="O94" i="42"/>
  <c r="AD93" i="42"/>
  <c r="AK93" i="42" s="1"/>
  <c r="AS93" i="42" s="1"/>
  <c r="Z93" i="42"/>
  <c r="P93" i="42"/>
  <c r="O93" i="42"/>
  <c r="AD92" i="42"/>
  <c r="AK92" i="42" s="1"/>
  <c r="AS92" i="42" s="1"/>
  <c r="Z92" i="42"/>
  <c r="P92" i="42"/>
  <c r="O92" i="42"/>
  <c r="AD91" i="42"/>
  <c r="AK91" i="42" s="1"/>
  <c r="AS91" i="42" s="1"/>
  <c r="Z91" i="42"/>
  <c r="P91" i="42"/>
  <c r="O91" i="42"/>
  <c r="AD90" i="42"/>
  <c r="AK90" i="42" s="1"/>
  <c r="AS90" i="42" s="1"/>
  <c r="Z90" i="42"/>
  <c r="P90" i="42"/>
  <c r="O90" i="42"/>
  <c r="AD89" i="42"/>
  <c r="AK89" i="42" s="1"/>
  <c r="AS89" i="42" s="1"/>
  <c r="Z89" i="42"/>
  <c r="P89" i="42"/>
  <c r="O89" i="42"/>
  <c r="AD88" i="42"/>
  <c r="AK88" i="42" s="1"/>
  <c r="AS88" i="42" s="1"/>
  <c r="Z88" i="42"/>
  <c r="P88" i="42"/>
  <c r="O88" i="42"/>
  <c r="AD87" i="42"/>
  <c r="AK87" i="42" s="1"/>
  <c r="Z87" i="42"/>
  <c r="P87" i="42"/>
  <c r="O87" i="42"/>
  <c r="CS86" i="42"/>
  <c r="AD86" i="42"/>
  <c r="AA86" i="42"/>
  <c r="X86" i="42"/>
  <c r="T86" i="42"/>
  <c r="Q86" i="42"/>
  <c r="O86" i="42"/>
  <c r="U86" i="42"/>
  <c r="K86" i="42"/>
  <c r="X52" i="42"/>
  <c r="X51" i="42" s="1"/>
  <c r="T52" i="42"/>
  <c r="T51" i="42" s="1"/>
  <c r="S52" i="42"/>
  <c r="S51" i="42" s="1"/>
  <c r="R52" i="42"/>
  <c r="R51" i="42" s="1"/>
  <c r="Q52" i="42"/>
  <c r="Q51" i="42" s="1"/>
  <c r="O52" i="42"/>
  <c r="O51" i="42" s="1"/>
  <c r="AL82" i="42"/>
  <c r="AT82" i="42" s="1"/>
  <c r="AD82" i="42"/>
  <c r="AK82" i="42" s="1"/>
  <c r="AS82" i="42" s="1"/>
  <c r="AA82" i="42"/>
  <c r="AW82" i="42" s="1"/>
  <c r="X82" i="42"/>
  <c r="V82" i="42"/>
  <c r="U82" i="42"/>
  <c r="T82" i="42"/>
  <c r="R82" i="42"/>
  <c r="Q82" i="42"/>
  <c r="O82" i="42"/>
  <c r="K82" i="42"/>
  <c r="J82" i="42"/>
  <c r="AL81" i="42"/>
  <c r="AT81" i="42" s="1"/>
  <c r="AD81" i="42"/>
  <c r="AK81" i="42" s="1"/>
  <c r="AS81" i="42" s="1"/>
  <c r="AA81" i="42"/>
  <c r="AW81" i="42" s="1"/>
  <c r="X81" i="42"/>
  <c r="T81" i="42"/>
  <c r="O81" i="42"/>
  <c r="V81" i="42"/>
  <c r="R81" i="42"/>
  <c r="J81" i="42"/>
  <c r="CS81" i="42" s="1"/>
  <c r="AB80" i="42"/>
  <c r="AX80" i="42" s="1"/>
  <c r="AA80" i="42"/>
  <c r="AW80" i="42" s="1"/>
  <c r="P80" i="42"/>
  <c r="O80" i="42"/>
  <c r="AE79" i="42"/>
  <c r="AD79" i="42" s="1"/>
  <c r="AK79" i="42" s="1"/>
  <c r="AS79" i="42" s="1"/>
  <c r="AB79" i="42"/>
  <c r="AX79" i="42" s="1"/>
  <c r="AA79" i="42"/>
  <c r="AW79" i="42" s="1"/>
  <c r="Z79" i="42"/>
  <c r="U79" i="42"/>
  <c r="Y79" i="42" s="1"/>
  <c r="P79" i="42"/>
  <c r="O79" i="42"/>
  <c r="AE78" i="42"/>
  <c r="AD78" i="42" s="1"/>
  <c r="AK78" i="42" s="1"/>
  <c r="AS78" i="42" s="1"/>
  <c r="AB78" i="42"/>
  <c r="AX78" i="42" s="1"/>
  <c r="AA78" i="42"/>
  <c r="AW78" i="42" s="1"/>
  <c r="Z78" i="42"/>
  <c r="U78" i="42"/>
  <c r="Y78" i="42" s="1"/>
  <c r="P78" i="42"/>
  <c r="O78" i="42"/>
  <c r="AE77" i="42"/>
  <c r="AE64" i="42" s="1"/>
  <c r="V77" i="42"/>
  <c r="V80" i="42" s="1"/>
  <c r="T77" i="42"/>
  <c r="AB77" i="42" s="1"/>
  <c r="AX77" i="42" s="1"/>
  <c r="S77" i="42"/>
  <c r="AA77" i="42" s="1"/>
  <c r="AW77" i="42" s="1"/>
  <c r="R77" i="42"/>
  <c r="Q77" i="42"/>
  <c r="P77" i="42"/>
  <c r="O77" i="42"/>
  <c r="CS71" i="42"/>
  <c r="AT71" i="42"/>
  <c r="AD71" i="42"/>
  <c r="AS71" i="42" s="1"/>
  <c r="X71" i="42"/>
  <c r="X64" i="42" s="1"/>
  <c r="V71" i="42"/>
  <c r="U71" i="42"/>
  <c r="T71" i="42"/>
  <c r="S71" i="42"/>
  <c r="AA71" i="42" s="1"/>
  <c r="AW71" i="42" s="1"/>
  <c r="R71" i="42"/>
  <c r="Q71" i="42"/>
  <c r="P71" i="42"/>
  <c r="O71" i="42"/>
  <c r="AL68" i="42"/>
  <c r="AD68" i="42"/>
  <c r="AK68" i="42" s="1"/>
  <c r="V68" i="42"/>
  <c r="T68" i="42"/>
  <c r="AB68" i="42" s="1"/>
  <c r="AX68" i="42" s="1"/>
  <c r="S68" i="42"/>
  <c r="AA68" i="42" s="1"/>
  <c r="AW68" i="42" s="1"/>
  <c r="R68" i="42"/>
  <c r="Q68" i="42"/>
  <c r="P68" i="42"/>
  <c r="O68" i="42"/>
  <c r="U68" i="42"/>
  <c r="K68" i="42"/>
  <c r="K64" i="42" s="1"/>
  <c r="J67" i="42"/>
  <c r="K66" i="42"/>
  <c r="CS65" i="42"/>
  <c r="AT65" i="42"/>
  <c r="AD65" i="42"/>
  <c r="U65" i="42"/>
  <c r="T65" i="42"/>
  <c r="S65" i="42"/>
  <c r="P65" i="42"/>
  <c r="CP64" i="42"/>
  <c r="CO64" i="42"/>
  <c r="AL63" i="42"/>
  <c r="AV63" i="42" s="1"/>
  <c r="AD63" i="42"/>
  <c r="AK63" i="42" s="1"/>
  <c r="AS63" i="42" s="1"/>
  <c r="P63" i="42"/>
  <c r="O63" i="42"/>
  <c r="K63" i="42"/>
  <c r="AL62" i="42"/>
  <c r="AD62" i="42"/>
  <c r="P62" i="42"/>
  <c r="P61" i="42" s="1"/>
  <c r="O62" i="42"/>
  <c r="O61" i="42" s="1"/>
  <c r="J62" i="42"/>
  <c r="J61" i="42" s="1"/>
  <c r="J60" i="42" s="1"/>
  <c r="J59" i="42" s="1"/>
  <c r="X60" i="42"/>
  <c r="X59" i="42" s="1"/>
  <c r="V60" i="42"/>
  <c r="V59" i="42" s="1"/>
  <c r="T60" i="42"/>
  <c r="T59" i="42" s="1"/>
  <c r="S60" i="42"/>
  <c r="S59" i="42" s="1"/>
  <c r="R60" i="42"/>
  <c r="R59" i="42" s="1"/>
  <c r="CP59" i="42"/>
  <c r="AI16" i="42"/>
  <c r="AD44" i="42"/>
  <c r="X44" i="42"/>
  <c r="X43" i="42" s="1"/>
  <c r="X39" i="42" s="1"/>
  <c r="V44" i="42"/>
  <c r="V43" i="42" s="1"/>
  <c r="V39" i="42" s="1"/>
  <c r="T44" i="42"/>
  <c r="T43" i="42" s="1"/>
  <c r="T39" i="42" s="1"/>
  <c r="S44" i="42"/>
  <c r="S43" i="42" s="1"/>
  <c r="S39" i="42" s="1"/>
  <c r="R44" i="42"/>
  <c r="R43" i="42" s="1"/>
  <c r="R39" i="42" s="1"/>
  <c r="Q44" i="42"/>
  <c r="Q43" i="42" s="1"/>
  <c r="Q39" i="42" s="1"/>
  <c r="AH16" i="42"/>
  <c r="CP39" i="42"/>
  <c r="AL34" i="42"/>
  <c r="AL33" i="42" s="1"/>
  <c r="AD34" i="42"/>
  <c r="AD33" i="42" s="1"/>
  <c r="X34" i="42"/>
  <c r="X33" i="42" s="1"/>
  <c r="V34" i="42"/>
  <c r="V33" i="42" s="1"/>
  <c r="T34" i="42"/>
  <c r="T33" i="42" s="1"/>
  <c r="S34" i="42"/>
  <c r="S33" i="42" s="1"/>
  <c r="R34" i="42"/>
  <c r="R33" i="42" s="1"/>
  <c r="Q34" i="42"/>
  <c r="Q33" i="42" s="1"/>
  <c r="K34" i="42"/>
  <c r="K33" i="42" s="1"/>
  <c r="CP23" i="42"/>
  <c r="CU9" i="42"/>
  <c r="J131" i="17"/>
  <c r="J130" i="17"/>
  <c r="J129" i="17"/>
  <c r="J128" i="17"/>
  <c r="J127" i="17"/>
  <c r="J126" i="17"/>
  <c r="J123" i="17"/>
  <c r="J122" i="17"/>
  <c r="J121" i="17"/>
  <c r="J120" i="17"/>
  <c r="J119" i="17"/>
  <c r="J118" i="17"/>
  <c r="J117" i="17"/>
  <c r="J116" i="17"/>
  <c r="J115" i="17"/>
  <c r="J114" i="17"/>
  <c r="J113" i="17"/>
  <c r="J112" i="17"/>
  <c r="J111" i="17"/>
  <c r="J110" i="17"/>
  <c r="J109" i="17"/>
  <c r="J108" i="17"/>
  <c r="J107" i="17"/>
  <c r="J106" i="17"/>
  <c r="J105" i="17"/>
  <c r="J104" i="17"/>
  <c r="J103" i="17"/>
  <c r="J102" i="17"/>
  <c r="J101" i="17"/>
  <c r="J100" i="17"/>
  <c r="J99" i="17"/>
  <c r="J98" i="17"/>
  <c r="J97" i="17"/>
  <c r="J94" i="17"/>
  <c r="J93" i="17"/>
  <c r="J92" i="17"/>
  <c r="J91" i="17"/>
  <c r="J90" i="17"/>
  <c r="J89" i="17"/>
  <c r="J88" i="17"/>
  <c r="J87" i="17"/>
  <c r="J86" i="17"/>
  <c r="J85" i="17"/>
  <c r="J84" i="17"/>
  <c r="J83" i="17"/>
  <c r="J82" i="17"/>
  <c r="J81" i="17"/>
  <c r="J80" i="17"/>
  <c r="J79" i="17"/>
  <c r="J78" i="17"/>
  <c r="J77" i="17"/>
  <c r="J76" i="17"/>
  <c r="J75" i="17"/>
  <c r="J74" i="17"/>
  <c r="J73" i="17"/>
  <c r="J72" i="17"/>
  <c r="J71" i="17"/>
  <c r="J70" i="17"/>
  <c r="J68" i="17"/>
  <c r="J67" i="17"/>
  <c r="J66" i="17"/>
  <c r="J65" i="17"/>
  <c r="J64" i="17"/>
  <c r="J63" i="17"/>
  <c r="J62" i="17"/>
  <c r="J58" i="17"/>
  <c r="J57" i="17"/>
  <c r="J56" i="17"/>
  <c r="J53" i="17"/>
  <c r="J52" i="17"/>
  <c r="J51" i="17"/>
  <c r="J50" i="17"/>
  <c r="J49" i="17"/>
  <c r="J48" i="17"/>
  <c r="J47" i="17"/>
  <c r="J46" i="17"/>
  <c r="J45" i="17"/>
  <c r="J44" i="17"/>
  <c r="J43" i="17"/>
  <c r="J42" i="17"/>
  <c r="J40" i="17"/>
  <c r="J39" i="17"/>
  <c r="J38" i="17"/>
  <c r="J37" i="17"/>
  <c r="J36" i="17"/>
  <c r="J35" i="17"/>
  <c r="J33" i="17"/>
  <c r="J32" i="17"/>
  <c r="J31" i="17"/>
  <c r="J30" i="17"/>
  <c r="J28" i="17"/>
  <c r="J27" i="17"/>
  <c r="J26" i="17"/>
  <c r="J25" i="17"/>
  <c r="J24" i="17"/>
  <c r="J23" i="17"/>
  <c r="J22" i="17"/>
  <c r="J21" i="17"/>
  <c r="J20" i="17"/>
  <c r="J19" i="17"/>
  <c r="J18" i="17"/>
  <c r="J17" i="17"/>
  <c r="J13" i="17"/>
  <c r="J10" i="17"/>
  <c r="AF52" i="7"/>
  <c r="AE52" i="7"/>
  <c r="AD52" i="7"/>
  <c r="Z52" i="7"/>
  <c r="AF51" i="7"/>
  <c r="AE51" i="7"/>
  <c r="AD51" i="7"/>
  <c r="AF50" i="7"/>
  <c r="AE50" i="7"/>
  <c r="AD50" i="7"/>
  <c r="AF49" i="7"/>
  <c r="AE49" i="7"/>
  <c r="AD49" i="7"/>
  <c r="AF48" i="7"/>
  <c r="AE48" i="7"/>
  <c r="AD48" i="7"/>
  <c r="AF47" i="7"/>
  <c r="AE47" i="7"/>
  <c r="AD47" i="7"/>
  <c r="AF46" i="7"/>
  <c r="AE46" i="7"/>
  <c r="AD46" i="7"/>
  <c r="AF45" i="7"/>
  <c r="AE45" i="7"/>
  <c r="AD45" i="7"/>
  <c r="AF44" i="7"/>
  <c r="AE44" i="7"/>
  <c r="AD44" i="7"/>
  <c r="C44" i="7"/>
  <c r="AF43" i="7"/>
  <c r="AE43" i="7"/>
  <c r="AD43" i="7"/>
  <c r="AF42" i="7"/>
  <c r="AE42" i="7"/>
  <c r="AD42" i="7"/>
  <c r="C42" i="7"/>
  <c r="AF41" i="7"/>
  <c r="AE41" i="7"/>
  <c r="AD41" i="7"/>
  <c r="E41" i="7"/>
  <c r="D41" i="7"/>
  <c r="AF40" i="7"/>
  <c r="AE40" i="7"/>
  <c r="AD40" i="7"/>
  <c r="AF39" i="7"/>
  <c r="AE39" i="7"/>
  <c r="AD39" i="7"/>
  <c r="AF38" i="7"/>
  <c r="AE38" i="7"/>
  <c r="AD38" i="7"/>
  <c r="AF37" i="7"/>
  <c r="AE37" i="7"/>
  <c r="AD37" i="7"/>
  <c r="C36" i="7"/>
  <c r="C35" i="7"/>
  <c r="AF34" i="7"/>
  <c r="AE34" i="7"/>
  <c r="AD34" i="7"/>
  <c r="F34" i="7"/>
  <c r="F33" i="7" s="1"/>
  <c r="D34" i="7"/>
  <c r="AF33" i="7"/>
  <c r="AE33" i="7"/>
  <c r="AD33" i="7"/>
  <c r="E33" i="7"/>
  <c r="AF32" i="7"/>
  <c r="AE32" i="7"/>
  <c r="AD32" i="7"/>
  <c r="AF31" i="7"/>
  <c r="AE31" i="7"/>
  <c r="AD31" i="7"/>
  <c r="C31" i="7"/>
  <c r="AF30" i="7"/>
  <c r="AE30" i="7"/>
  <c r="AD30" i="7"/>
  <c r="AF29" i="7"/>
  <c r="AE29" i="7"/>
  <c r="AD29" i="7"/>
  <c r="F29" i="7"/>
  <c r="E29" i="7"/>
  <c r="D29" i="7"/>
  <c r="AF28" i="7"/>
  <c r="AE28" i="7"/>
  <c r="AD28" i="7"/>
  <c r="AF27" i="7"/>
  <c r="AE27" i="7"/>
  <c r="AD27" i="7"/>
  <c r="AF26" i="7"/>
  <c r="AE26" i="7"/>
  <c r="AD26" i="7"/>
  <c r="AF25" i="7"/>
  <c r="AE25" i="7"/>
  <c r="AD25" i="7"/>
  <c r="AF24" i="7"/>
  <c r="AE24" i="7"/>
  <c r="AD24" i="7"/>
  <c r="C24" i="7"/>
  <c r="AF23" i="7"/>
  <c r="AE23" i="7"/>
  <c r="AD23" i="7"/>
  <c r="C23" i="7"/>
  <c r="AF22" i="7"/>
  <c r="AE22" i="7"/>
  <c r="AD22" i="7"/>
  <c r="AF21" i="7"/>
  <c r="AE21" i="7"/>
  <c r="AD21" i="7"/>
  <c r="AF20" i="7"/>
  <c r="AE20" i="7"/>
  <c r="AD20" i="7"/>
  <c r="AF19" i="7"/>
  <c r="AE19" i="7"/>
  <c r="AD19" i="7"/>
  <c r="C19" i="7"/>
  <c r="AF18" i="7"/>
  <c r="AE18" i="7"/>
  <c r="AD18" i="7"/>
  <c r="F18" i="7"/>
  <c r="E18" i="7"/>
  <c r="E10" i="7" s="1"/>
  <c r="D18" i="7"/>
  <c r="AF17" i="7"/>
  <c r="AE17" i="7"/>
  <c r="AD17" i="7"/>
  <c r="C17" i="7"/>
  <c r="AF16" i="7"/>
  <c r="AE16" i="7"/>
  <c r="AD16" i="7"/>
  <c r="AF15" i="7"/>
  <c r="AE15" i="7"/>
  <c r="AD15" i="7"/>
  <c r="AF14" i="7"/>
  <c r="AE14" i="7"/>
  <c r="AD14" i="7"/>
  <c r="AF13" i="7"/>
  <c r="AE13" i="7"/>
  <c r="AD13" i="7"/>
  <c r="AF12" i="7"/>
  <c r="AE12" i="7"/>
  <c r="AD12" i="7"/>
  <c r="C12" i="7"/>
  <c r="AF11" i="7"/>
  <c r="AE11" i="7"/>
  <c r="AD11" i="7"/>
  <c r="C11" i="7"/>
  <c r="AF10" i="7"/>
  <c r="AE10" i="7"/>
  <c r="AD10" i="7"/>
  <c r="W9" i="7"/>
  <c r="AF9" i="7" s="1"/>
  <c r="V9" i="7"/>
  <c r="U9" i="7"/>
  <c r="AD9" i="7" s="1"/>
  <c r="T9" i="7"/>
  <c r="S9" i="7"/>
  <c r="R9" i="7"/>
  <c r="Q9" i="7"/>
  <c r="P9" i="7"/>
  <c r="O9" i="7"/>
  <c r="N9" i="7"/>
  <c r="M9" i="7"/>
  <c r="L9" i="7"/>
  <c r="K9" i="7"/>
  <c r="J9" i="7"/>
  <c r="I9" i="7"/>
  <c r="H9" i="7"/>
  <c r="G9" i="7"/>
  <c r="A2" i="7"/>
  <c r="A3" i="36"/>
  <c r="M11" i="32"/>
  <c r="K11" i="32" s="1"/>
  <c r="J11" i="32"/>
  <c r="N10" i="32"/>
  <c r="M10" i="32" s="1"/>
  <c r="J10" i="32"/>
  <c r="Q9" i="32"/>
  <c r="P9" i="32"/>
  <c r="O9" i="32"/>
  <c r="L9" i="32"/>
  <c r="I9" i="32"/>
  <c r="H9" i="32"/>
  <c r="F9" i="32"/>
  <c r="A3" i="32"/>
  <c r="AG98" i="42" l="1"/>
  <c r="AC98" i="42"/>
  <c r="P64" i="42"/>
  <c r="AT141" i="42"/>
  <c r="S64" i="42"/>
  <c r="T64" i="42"/>
  <c r="AF16" i="42"/>
  <c r="V64" i="42"/>
  <c r="R126" i="42"/>
  <c r="R125" i="42" s="1"/>
  <c r="Q126" i="42"/>
  <c r="Q125" i="42" s="1"/>
  <c r="V126" i="42"/>
  <c r="V125" i="42" s="1"/>
  <c r="AV62" i="42"/>
  <c r="BG62" i="42" s="1"/>
  <c r="BG61" i="42" s="1"/>
  <c r="AL61" i="42"/>
  <c r="AL60" i="42" s="1"/>
  <c r="AL59" i="42" s="1"/>
  <c r="AK62" i="42"/>
  <c r="AD61" i="42"/>
  <c r="AD60" i="42" s="1"/>
  <c r="AD59" i="42" s="1"/>
  <c r="K62" i="42"/>
  <c r="K61" i="42" s="1"/>
  <c r="K60" i="42" s="1"/>
  <c r="K59" i="42" s="1"/>
  <c r="K125" i="42"/>
  <c r="N125" i="42"/>
  <c r="N98" i="42" s="1"/>
  <c r="N15" i="42" s="1"/>
  <c r="N14" i="42" s="1"/>
  <c r="CN115" i="42"/>
  <c r="CN110" i="42" s="1"/>
  <c r="CN108" i="42" s="1"/>
  <c r="CD115" i="42"/>
  <c r="AK44" i="42"/>
  <c r="AK43" i="42" s="1"/>
  <c r="AK39" i="42" s="1"/>
  <c r="AD43" i="42"/>
  <c r="AD39" i="42" s="1"/>
  <c r="Y71" i="42"/>
  <c r="CC63" i="42"/>
  <c r="BG63" i="42"/>
  <c r="AE125" i="42"/>
  <c r="AL127" i="42"/>
  <c r="AS68" i="42"/>
  <c r="AT68" i="42"/>
  <c r="O125" i="42"/>
  <c r="AS87" i="42"/>
  <c r="AS86" i="42" s="1"/>
  <c r="AK86" i="42"/>
  <c r="AB127" i="42"/>
  <c r="T125" i="42"/>
  <c r="AW127" i="42"/>
  <c r="AA125" i="42"/>
  <c r="AU63" i="42"/>
  <c r="AK142" i="42"/>
  <c r="U142" i="42"/>
  <c r="Y142" i="42" s="1"/>
  <c r="AT142" i="42"/>
  <c r="CS83" i="42"/>
  <c r="AS65" i="42"/>
  <c r="CS68" i="42"/>
  <c r="O65" i="42"/>
  <c r="O64" i="42" s="1"/>
  <c r="AD77" i="42"/>
  <c r="AD64" i="42" s="1"/>
  <c r="AA65" i="42"/>
  <c r="AA64" i="42" s="1"/>
  <c r="AB65" i="42"/>
  <c r="AD127" i="42"/>
  <c r="F10" i="7"/>
  <c r="F9" i="7" s="1"/>
  <c r="N9" i="32"/>
  <c r="U10" i="32"/>
  <c r="CS21" i="42"/>
  <c r="J96" i="17"/>
  <c r="J95" i="17"/>
  <c r="J12" i="17"/>
  <c r="R11" i="32"/>
  <c r="C29" i="7"/>
  <c r="J9" i="32"/>
  <c r="E9" i="7"/>
  <c r="C41" i="7"/>
  <c r="E106" i="42"/>
  <c r="CS102" i="42"/>
  <c r="Z52" i="42"/>
  <c r="Z51" i="42" s="1"/>
  <c r="Y52" i="42"/>
  <c r="Y51" i="42" s="1"/>
  <c r="P52" i="42"/>
  <c r="P51" i="42" s="1"/>
  <c r="AA52" i="42"/>
  <c r="AA51" i="42" s="1"/>
  <c r="Z71" i="42"/>
  <c r="AV71" i="42" s="1"/>
  <c r="AD131" i="42"/>
  <c r="P60" i="42"/>
  <c r="P59" i="42" s="1"/>
  <c r="CS61" i="42"/>
  <c r="Q60" i="42"/>
  <c r="Q59" i="42" s="1"/>
  <c r="O60" i="42"/>
  <c r="O59" i="42" s="1"/>
  <c r="CC62" i="42"/>
  <c r="CC61" i="42" s="1"/>
  <c r="AA60" i="42"/>
  <c r="AA59" i="42" s="1"/>
  <c r="W16" i="42"/>
  <c r="AT44" i="42"/>
  <c r="AT43" i="42" s="1"/>
  <c r="AT39" i="42" s="1"/>
  <c r="O44" i="42"/>
  <c r="O43" i="42" s="1"/>
  <c r="O39" i="42" s="1"/>
  <c r="AA44" i="42"/>
  <c r="AA43" i="42" s="1"/>
  <c r="AA39" i="42" s="1"/>
  <c r="U44" i="42"/>
  <c r="U43" i="42" s="1"/>
  <c r="U39" i="42" s="1"/>
  <c r="CS44" i="42"/>
  <c r="S106" i="42"/>
  <c r="Z9" i="7"/>
  <c r="AE9" i="7"/>
  <c r="K10" i="32"/>
  <c r="K9" i="32" s="1"/>
  <c r="M9" i="32"/>
  <c r="C18" i="7"/>
  <c r="D10" i="7"/>
  <c r="C34" i="7"/>
  <c r="D33" i="7"/>
  <c r="C33" i="7" s="1"/>
  <c r="J61" i="17"/>
  <c r="A3" i="17"/>
  <c r="J34" i="17"/>
  <c r="J124" i="17"/>
  <c r="J125" i="17"/>
  <c r="AQ116" i="42"/>
  <c r="AQ98" i="42" s="1"/>
  <c r="AQ15" i="42" s="1"/>
  <c r="AQ14" i="42" s="1"/>
  <c r="AJ116" i="42"/>
  <c r="AJ98" i="42" s="1"/>
  <c r="AA141" i="42"/>
  <c r="AB142" i="42"/>
  <c r="AX142" i="42" s="1"/>
  <c r="Z77" i="42"/>
  <c r="AF116" i="42"/>
  <c r="AF98" i="42" s="1"/>
  <c r="Y127" i="42"/>
  <c r="O34" i="42"/>
  <c r="O33" i="42" s="1"/>
  <c r="AA34" i="42"/>
  <c r="AA33" i="42" s="1"/>
  <c r="AK34" i="42"/>
  <c r="AK33" i="42" s="1"/>
  <c r="Z120" i="42"/>
  <c r="AB141" i="42"/>
  <c r="U34" i="42"/>
  <c r="U33" i="42" s="1"/>
  <c r="P34" i="42"/>
  <c r="P33" i="42" s="1"/>
  <c r="AT34" i="42"/>
  <c r="AT33" i="42" s="1"/>
  <c r="Z141" i="42"/>
  <c r="Z127" i="42"/>
  <c r="O106" i="42"/>
  <c r="R116" i="42"/>
  <c r="AO116" i="42"/>
  <c r="AO98" i="42" s="1"/>
  <c r="Y141" i="42"/>
  <c r="AN116" i="42"/>
  <c r="AN98" i="42" s="1"/>
  <c r="AN15" i="42" s="1"/>
  <c r="AN14" i="42" s="1"/>
  <c r="AT86" i="42"/>
  <c r="V116" i="42"/>
  <c r="AA106" i="42"/>
  <c r="AW106" i="42"/>
  <c r="AK131" i="42"/>
  <c r="AS131" i="42"/>
  <c r="Y87" i="42"/>
  <c r="AV87" i="42"/>
  <c r="AV93" i="42"/>
  <c r="AV94" i="42"/>
  <c r="Z68" i="42"/>
  <c r="AV68" i="42" s="1"/>
  <c r="AT63" i="42"/>
  <c r="AT120" i="42"/>
  <c r="AT116" i="42" s="1"/>
  <c r="Y88" i="42"/>
  <c r="AV88" i="42"/>
  <c r="Y95" i="42"/>
  <c r="AV95" i="42"/>
  <c r="AL116" i="42"/>
  <c r="U120" i="42"/>
  <c r="AA142" i="42"/>
  <c r="AW142" i="42" s="1"/>
  <c r="AR116" i="42"/>
  <c r="AR98" i="42" s="1"/>
  <c r="AR15" i="42" s="1"/>
  <c r="AR14" i="42" s="1"/>
  <c r="AM116" i="42"/>
  <c r="AM98" i="42" s="1"/>
  <c r="AM15" i="42" s="1"/>
  <c r="AM14" i="42" s="1"/>
  <c r="AV89" i="42"/>
  <c r="AV90" i="42"/>
  <c r="Y91" i="42"/>
  <c r="AV91" i="42"/>
  <c r="AV96" i="42"/>
  <c r="Z60" i="42"/>
  <c r="Z59" i="42" s="1"/>
  <c r="AI120" i="42"/>
  <c r="AI116" i="42" s="1"/>
  <c r="AJ53" i="42" s="1"/>
  <c r="AL53" i="42" s="1"/>
  <c r="O116" i="42"/>
  <c r="AT62" i="42"/>
  <c r="AT106" i="42"/>
  <c r="Y92" i="42"/>
  <c r="AV92" i="42"/>
  <c r="AV97" i="42"/>
  <c r="AA120" i="42"/>
  <c r="AW120" i="42"/>
  <c r="AT131" i="42"/>
  <c r="Z81" i="42"/>
  <c r="AV81" i="42" s="1"/>
  <c r="BG81" i="42" s="1"/>
  <c r="Z142" i="42"/>
  <c r="AV142" i="42" s="1"/>
  <c r="Y89" i="42"/>
  <c r="AD116" i="42"/>
  <c r="R65" i="42"/>
  <c r="R64" i="42" s="1"/>
  <c r="Y68" i="42"/>
  <c r="K116" i="42"/>
  <c r="AE116" i="42"/>
  <c r="AE98" i="42" s="1"/>
  <c r="U60" i="42"/>
  <c r="U59" i="42" s="1"/>
  <c r="CS117" i="42"/>
  <c r="Z34" i="42"/>
  <c r="Z33" i="42" s="1"/>
  <c r="Z44" i="42"/>
  <c r="Z43" i="42" s="1"/>
  <c r="Z39" i="42" s="1"/>
  <c r="AB82" i="42"/>
  <c r="AX82" i="42" s="1"/>
  <c r="CS23" i="42"/>
  <c r="U77" i="42"/>
  <c r="Y77" i="42" s="1"/>
  <c r="CS82" i="42"/>
  <c r="Y82" i="42"/>
  <c r="X106" i="42"/>
  <c r="W116" i="42"/>
  <c r="W98" i="42" s="1"/>
  <c r="AH116" i="42"/>
  <c r="AH98" i="42" s="1"/>
  <c r="AH15" i="42" s="1"/>
  <c r="AH14" i="42" s="1"/>
  <c r="CS120" i="42"/>
  <c r="S120" i="42"/>
  <c r="S116" i="42" s="1"/>
  <c r="CS123" i="42"/>
  <c r="Y93" i="42"/>
  <c r="Y96" i="42"/>
  <c r="J116" i="42"/>
  <c r="X116" i="42"/>
  <c r="Q116" i="42"/>
  <c r="U131" i="42"/>
  <c r="AB60" i="42"/>
  <c r="AB59" i="42" s="1"/>
  <c r="K67" i="42"/>
  <c r="AB81" i="42"/>
  <c r="AX81" i="42" s="1"/>
  <c r="U106" i="42"/>
  <c r="CS17" i="42"/>
  <c r="AB44" i="42"/>
  <c r="AB43" i="42" s="1"/>
  <c r="AB39" i="42" s="1"/>
  <c r="AB71" i="42"/>
  <c r="AX71" i="42" s="1"/>
  <c r="Q81" i="42"/>
  <c r="Y90" i="42"/>
  <c r="Y94" i="42"/>
  <c r="J106" i="42"/>
  <c r="T106" i="42"/>
  <c r="P116" i="42"/>
  <c r="CS122" i="42"/>
  <c r="CS141" i="42"/>
  <c r="AB52" i="42"/>
  <c r="AB51" i="42" s="1"/>
  <c r="Z86" i="42"/>
  <c r="Y97" i="42"/>
  <c r="Q106" i="42"/>
  <c r="Q98" i="42" s="1"/>
  <c r="T120" i="42"/>
  <c r="R131" i="42"/>
  <c r="P131" i="42"/>
  <c r="CS137" i="42"/>
  <c r="P127" i="42"/>
  <c r="AL78" i="42"/>
  <c r="AT78" i="42" s="1"/>
  <c r="Z80" i="42"/>
  <c r="U80" i="42"/>
  <c r="Y80" i="42" s="1"/>
  <c r="P44" i="42"/>
  <c r="P43" i="42" s="1"/>
  <c r="P39" i="42" s="1"/>
  <c r="AL66" i="42"/>
  <c r="AC77" i="42"/>
  <c r="AC64" i="42" s="1"/>
  <c r="AL77" i="42"/>
  <c r="AT77" i="42" s="1"/>
  <c r="AL79" i="42"/>
  <c r="AT79" i="42" s="1"/>
  <c r="U81" i="42"/>
  <c r="P81" i="42"/>
  <c r="Z82" i="42"/>
  <c r="AV82" i="42" s="1"/>
  <c r="BG82" i="42" s="1"/>
  <c r="P82" i="42"/>
  <c r="AB34" i="42"/>
  <c r="AB33" i="42" s="1"/>
  <c r="AE80" i="42"/>
  <c r="Y86" i="42"/>
  <c r="P86" i="42"/>
  <c r="AB86" i="42"/>
  <c r="W15" i="42" l="1"/>
  <c r="W14" i="42" s="1"/>
  <c r="K98" i="42"/>
  <c r="AF15" i="42"/>
  <c r="AF14" i="42" s="1"/>
  <c r="R98" i="42"/>
  <c r="O98" i="42"/>
  <c r="CS106" i="42"/>
  <c r="J98" i="42"/>
  <c r="S98" i="42"/>
  <c r="AI98" i="42"/>
  <c r="AI15" i="42" s="1"/>
  <c r="AI14" i="42" s="1"/>
  <c r="AU62" i="42"/>
  <c r="BX62" i="42" s="1"/>
  <c r="BX61" i="42" s="1"/>
  <c r="K16" i="42"/>
  <c r="K15" i="42" s="1"/>
  <c r="K14" i="42" s="1"/>
  <c r="AT64" i="42"/>
  <c r="AL64" i="42"/>
  <c r="AB64" i="42"/>
  <c r="U64" i="42"/>
  <c r="AT61" i="42"/>
  <c r="AT60" i="42" s="1"/>
  <c r="AT59" i="42" s="1"/>
  <c r="P126" i="42"/>
  <c r="P125" i="42" s="1"/>
  <c r="CC88" i="42"/>
  <c r="BY88" i="42"/>
  <c r="CC94" i="42"/>
  <c r="BY94" i="42"/>
  <c r="AD126" i="42"/>
  <c r="AD125" i="42" s="1"/>
  <c r="AD98" i="42" s="1"/>
  <c r="AB126" i="42"/>
  <c r="AB125" i="42" s="1"/>
  <c r="CC97" i="42"/>
  <c r="BY97" i="42"/>
  <c r="CC90" i="42"/>
  <c r="BY90" i="42"/>
  <c r="CC93" i="42"/>
  <c r="BY93" i="42"/>
  <c r="Y126" i="42"/>
  <c r="Y125" i="42" s="1"/>
  <c r="CC92" i="42"/>
  <c r="BY92" i="42"/>
  <c r="CC96" i="42"/>
  <c r="BY96" i="42"/>
  <c r="CC89" i="42"/>
  <c r="BY89" i="42"/>
  <c r="CC95" i="42"/>
  <c r="BY95" i="42"/>
  <c r="CC87" i="42"/>
  <c r="CC86" i="42" s="1"/>
  <c r="BY87" i="42"/>
  <c r="Z126" i="42"/>
  <c r="Z125" i="42" s="1"/>
  <c r="AW126" i="42"/>
  <c r="AW125" i="42" s="1"/>
  <c r="CC91" i="42"/>
  <c r="BY91" i="42"/>
  <c r="AK127" i="42"/>
  <c r="AU127" i="42" s="1"/>
  <c r="AU126" i="42" s="1"/>
  <c r="AL126" i="42"/>
  <c r="AL125" i="42" s="1"/>
  <c r="AL98" i="42" s="1"/>
  <c r="AS62" i="42"/>
  <c r="AS61" i="42" s="1"/>
  <c r="AS60" i="42" s="1"/>
  <c r="AS59" i="42" s="1"/>
  <c r="AK61" i="42"/>
  <c r="AK60" i="42" s="1"/>
  <c r="AK59" i="42" s="1"/>
  <c r="BY62" i="42"/>
  <c r="BY61" i="42" s="1"/>
  <c r="BY60" i="42" s="1"/>
  <c r="BY59" i="42" s="1"/>
  <c r="AV61" i="42"/>
  <c r="CD87" i="42"/>
  <c r="AT53" i="42"/>
  <c r="AV53" i="42"/>
  <c r="Q65" i="42"/>
  <c r="Q64" i="42" s="1"/>
  <c r="AX127" i="42"/>
  <c r="CD97" i="42"/>
  <c r="CD91" i="42"/>
  <c r="CD89" i="42"/>
  <c r="CD95" i="42"/>
  <c r="CD94" i="42"/>
  <c r="CD92" i="42"/>
  <c r="CD96" i="42"/>
  <c r="CD90" i="42"/>
  <c r="CD88" i="42"/>
  <c r="CD93" i="42"/>
  <c r="CC68" i="42"/>
  <c r="AL52" i="42"/>
  <c r="AL51" i="42" s="1"/>
  <c r="AJ52" i="42"/>
  <c r="AJ51" i="42" s="1"/>
  <c r="CF86" i="42"/>
  <c r="AU82" i="42"/>
  <c r="AU142" i="42"/>
  <c r="CC142" i="42"/>
  <c r="AU81" i="42"/>
  <c r="AY63" i="42"/>
  <c r="BE81" i="42"/>
  <c r="BF81" i="42" s="1"/>
  <c r="CS64" i="42"/>
  <c r="AU97" i="42"/>
  <c r="BG97" i="42"/>
  <c r="AU93" i="42"/>
  <c r="BG93" i="42"/>
  <c r="AU91" i="42"/>
  <c r="BG91" i="42"/>
  <c r="AU89" i="42"/>
  <c r="BG89" i="42"/>
  <c r="AU88" i="42"/>
  <c r="BG88" i="42"/>
  <c r="AU68" i="42"/>
  <c r="BG68" i="42"/>
  <c r="AU92" i="42"/>
  <c r="BG92" i="42"/>
  <c r="AU94" i="42"/>
  <c r="BG94" i="42"/>
  <c r="BE87" i="42"/>
  <c r="BG87" i="42"/>
  <c r="AU96" i="42"/>
  <c r="BG96" i="42"/>
  <c r="AU90" i="42"/>
  <c r="BG90" i="42"/>
  <c r="AU95" i="42"/>
  <c r="BG95" i="42"/>
  <c r="AU71" i="42"/>
  <c r="BG71" i="42"/>
  <c r="AK77" i="42"/>
  <c r="AK64" i="42" s="1"/>
  <c r="AX141" i="42"/>
  <c r="AW141" i="42"/>
  <c r="AS142" i="42"/>
  <c r="AV141" i="42"/>
  <c r="Z65" i="42"/>
  <c r="Z64" i="42" s="1"/>
  <c r="AW65" i="42"/>
  <c r="AW64" i="42" s="1"/>
  <c r="AX65" i="42"/>
  <c r="AX64" i="42" s="1"/>
  <c r="Y44" i="42"/>
  <c r="Y43" i="42" s="1"/>
  <c r="Y39" i="42" s="1"/>
  <c r="BE71" i="42"/>
  <c r="C10" i="7"/>
  <c r="C9" i="7" s="1"/>
  <c r="AW52" i="42"/>
  <c r="AW51" i="42" s="1"/>
  <c r="Y81" i="42"/>
  <c r="U116" i="42"/>
  <c r="U98" i="42" s="1"/>
  <c r="Y34" i="42"/>
  <c r="Y33" i="42" s="1"/>
  <c r="BE68" i="42"/>
  <c r="BF68" i="42" s="1"/>
  <c r="CS100" i="42"/>
  <c r="CS59" i="42"/>
  <c r="AW60" i="42"/>
  <c r="AW59" i="42" s="1"/>
  <c r="AV44" i="42"/>
  <c r="AS44" i="42"/>
  <c r="AS43" i="42" s="1"/>
  <c r="AS39" i="42" s="1"/>
  <c r="AX44" i="42"/>
  <c r="AX43" i="42" s="1"/>
  <c r="AX39" i="42" s="1"/>
  <c r="AW44" i="42"/>
  <c r="AW43" i="42" s="1"/>
  <c r="AW39" i="42" s="1"/>
  <c r="BE88" i="42"/>
  <c r="BF88" i="42" s="1"/>
  <c r="BE93" i="42"/>
  <c r="BF93" i="42" s="1"/>
  <c r="BE92" i="42"/>
  <c r="BF92" i="42" s="1"/>
  <c r="BE91" i="42"/>
  <c r="BF91" i="42" s="1"/>
  <c r="BE90" i="42"/>
  <c r="BF90" i="42" s="1"/>
  <c r="BE97" i="42"/>
  <c r="BF97" i="42" s="1"/>
  <c r="BE96" i="42"/>
  <c r="BF96" i="42" s="1"/>
  <c r="BE95" i="42"/>
  <c r="BF95" i="42" s="1"/>
  <c r="BE94" i="42"/>
  <c r="BF94" i="42" s="1"/>
  <c r="BE142" i="42"/>
  <c r="BF142" i="42" s="1"/>
  <c r="BE89" i="42"/>
  <c r="BF89" i="42" s="1"/>
  <c r="R10" i="32"/>
  <c r="S10" i="32" s="1"/>
  <c r="V16" i="42"/>
  <c r="J16" i="17"/>
  <c r="J60" i="17"/>
  <c r="J11" i="17"/>
  <c r="J59" i="17"/>
  <c r="D9" i="7"/>
  <c r="X131" i="42"/>
  <c r="X98" i="42" s="1"/>
  <c r="A3" i="30"/>
  <c r="A4" i="34" s="1"/>
  <c r="AW34" i="42"/>
  <c r="AW33" i="42" s="1"/>
  <c r="AS34" i="42"/>
  <c r="AS33" i="42" s="1"/>
  <c r="CS116" i="42"/>
  <c r="AA116" i="42"/>
  <c r="AX34" i="42"/>
  <c r="AX33" i="42" s="1"/>
  <c r="AK116" i="42"/>
  <c r="AS116" i="42"/>
  <c r="AT127" i="42"/>
  <c r="AU87" i="42"/>
  <c r="BX87" i="42" s="1"/>
  <c r="AV86" i="42"/>
  <c r="AX52" i="42"/>
  <c r="AX51" i="42" s="1"/>
  <c r="AX60" i="42"/>
  <c r="AX59" i="42" s="1"/>
  <c r="AV77" i="42"/>
  <c r="AK106" i="42"/>
  <c r="AS106" i="42"/>
  <c r="AV79" i="42"/>
  <c r="AV127" i="42"/>
  <c r="AV66" i="42"/>
  <c r="BG66" i="42" s="1"/>
  <c r="AT66" i="42"/>
  <c r="AA131" i="42"/>
  <c r="AW131" i="42"/>
  <c r="AB131" i="42"/>
  <c r="AX131" i="42"/>
  <c r="AB106" i="42"/>
  <c r="AX106" i="42"/>
  <c r="Z131" i="42"/>
  <c r="AB120" i="42"/>
  <c r="AX120" i="42"/>
  <c r="AW116" i="42"/>
  <c r="AV78" i="42"/>
  <c r="Y60" i="42"/>
  <c r="Y59" i="42" s="1"/>
  <c r="V106" i="42"/>
  <c r="V98" i="42" s="1"/>
  <c r="T116" i="42"/>
  <c r="T98" i="42" s="1"/>
  <c r="Z116" i="42"/>
  <c r="CS60" i="42"/>
  <c r="AE16" i="42"/>
  <c r="AE15" i="42" s="1"/>
  <c r="AE14" i="42" s="1"/>
  <c r="AD80" i="42"/>
  <c r="AK80" i="42" s="1"/>
  <c r="AS80" i="42" s="1"/>
  <c r="AL80" i="42"/>
  <c r="AT80" i="42" s="1"/>
  <c r="AL67" i="42"/>
  <c r="AK66" i="42"/>
  <c r="V15" i="42" l="1"/>
  <c r="V14" i="42" s="1"/>
  <c r="AY62" i="42"/>
  <c r="AY61" i="42" s="1"/>
  <c r="O16" i="42"/>
  <c r="O15" i="42" s="1"/>
  <c r="O14" i="42" s="1"/>
  <c r="AA98" i="42"/>
  <c r="AW98" i="42"/>
  <c r="AU61" i="42"/>
  <c r="T16" i="42"/>
  <c r="T15" i="42" s="1"/>
  <c r="T14" i="42" s="1"/>
  <c r="AJ16" i="42"/>
  <c r="AJ15" i="42" s="1"/>
  <c r="AJ14" i="42" s="1"/>
  <c r="S16" i="42"/>
  <c r="S15" i="42" s="1"/>
  <c r="S14" i="42" s="1"/>
  <c r="AA16" i="42"/>
  <c r="AS127" i="42"/>
  <c r="BY86" i="42"/>
  <c r="BY16" i="42" s="1"/>
  <c r="BY15" i="42" s="1"/>
  <c r="BY14" i="42" s="1"/>
  <c r="AS126" i="42"/>
  <c r="AS125" i="42" s="1"/>
  <c r="AS98" i="42" s="1"/>
  <c r="AX126" i="42"/>
  <c r="AX125" i="42" s="1"/>
  <c r="AT126" i="42"/>
  <c r="AT125" i="42" s="1"/>
  <c r="AT98" i="42" s="1"/>
  <c r="AV126" i="42"/>
  <c r="AV125" i="42" s="1"/>
  <c r="AK126" i="42"/>
  <c r="AK125" i="42" s="1"/>
  <c r="AK98" i="42" s="1"/>
  <c r="Y65" i="42"/>
  <c r="Y64" i="42" s="1"/>
  <c r="BE53" i="42"/>
  <c r="BF53" i="42" s="1"/>
  <c r="BG53" i="42"/>
  <c r="U16" i="42"/>
  <c r="U15" i="42" s="1"/>
  <c r="U14" i="42" s="1"/>
  <c r="AV43" i="42"/>
  <c r="AV39" i="42" s="1"/>
  <c r="AY68" i="42"/>
  <c r="CE86" i="42"/>
  <c r="CD142" i="42"/>
  <c r="CD86" i="42"/>
  <c r="AS77" i="42"/>
  <c r="AS64" i="42" s="1"/>
  <c r="BX125" i="42"/>
  <c r="AU125" i="42"/>
  <c r="AV34" i="42"/>
  <c r="AV33" i="42" s="1"/>
  <c r="AO16" i="42"/>
  <c r="AO15" i="42" s="1"/>
  <c r="AO14" i="42" s="1"/>
  <c r="P16" i="42"/>
  <c r="CS43" i="42"/>
  <c r="AC16" i="42"/>
  <c r="AC15" i="42" s="1"/>
  <c r="AC14" i="42" s="1"/>
  <c r="CE142" i="42"/>
  <c r="AY90" i="42"/>
  <c r="BX90" i="42"/>
  <c r="AY92" i="42"/>
  <c r="BX92" i="42"/>
  <c r="AY88" i="42"/>
  <c r="BX88" i="42"/>
  <c r="AY91" i="42"/>
  <c r="BX91" i="42"/>
  <c r="AY97" i="42"/>
  <c r="BX97" i="42"/>
  <c r="AY81" i="42"/>
  <c r="AY82" i="42"/>
  <c r="BG127" i="42"/>
  <c r="BG126" i="42" s="1"/>
  <c r="BG120" i="42"/>
  <c r="BG116" i="42" s="1"/>
  <c r="BE141" i="42"/>
  <c r="CC141" i="42"/>
  <c r="AY71" i="42"/>
  <c r="AY95" i="42"/>
  <c r="BX95" i="42"/>
  <c r="AY96" i="42"/>
  <c r="BX96" i="42"/>
  <c r="AY94" i="42"/>
  <c r="BX94" i="42"/>
  <c r="AY89" i="42"/>
  <c r="BX89" i="42"/>
  <c r="AY93" i="42"/>
  <c r="BX93" i="42"/>
  <c r="AY142" i="42"/>
  <c r="BG78" i="42"/>
  <c r="BG79" i="42"/>
  <c r="BF87" i="42"/>
  <c r="BF86" i="42" s="1"/>
  <c r="BE86" i="42"/>
  <c r="BG86" i="42"/>
  <c r="BE77" i="42"/>
  <c r="BF77" i="42" s="1"/>
  <c r="BG77" i="42"/>
  <c r="AV60" i="42"/>
  <c r="AV59" i="42" s="1"/>
  <c r="BG44" i="42"/>
  <c r="BG43" i="42" s="1"/>
  <c r="BG39" i="42" s="1"/>
  <c r="R9" i="32"/>
  <c r="AU141" i="42"/>
  <c r="AV65" i="42"/>
  <c r="AV64" i="42" s="1"/>
  <c r="CQ32" i="53"/>
  <c r="CQ31" i="53" s="1"/>
  <c r="CS32" i="53"/>
  <c r="CS31" i="53" s="1"/>
  <c r="CR32" i="53"/>
  <c r="CR31" i="53" s="1"/>
  <c r="Y131" i="42"/>
  <c r="Y120" i="42"/>
  <c r="Y116" i="42" s="1"/>
  <c r="Y106" i="42"/>
  <c r="BF71" i="42"/>
  <c r="I11" i="28"/>
  <c r="I10" i="28" s="1"/>
  <c r="E12" i="28"/>
  <c r="E11" i="28" s="1"/>
  <c r="E10" i="28" s="1"/>
  <c r="AT52" i="42"/>
  <c r="AT51" i="42" s="1"/>
  <c r="BX60" i="42"/>
  <c r="BX59" i="42" s="1"/>
  <c r="CS25" i="42"/>
  <c r="AV120" i="42"/>
  <c r="R16" i="42"/>
  <c r="R15" i="42" s="1"/>
  <c r="R14" i="42" s="1"/>
  <c r="BE60" i="42"/>
  <c r="BE59" i="42" s="1"/>
  <c r="AG16" i="42"/>
  <c r="AG15" i="42" s="1"/>
  <c r="AG14" i="42" s="1"/>
  <c r="BE44" i="42"/>
  <c r="BE43" i="42" s="1"/>
  <c r="BE39" i="42" s="1"/>
  <c r="AU44" i="42"/>
  <c r="AU43" i="42" s="1"/>
  <c r="AU39" i="42" s="1"/>
  <c r="AU66" i="42"/>
  <c r="BE66" i="42"/>
  <c r="BF66" i="42" s="1"/>
  <c r="BE34" i="42"/>
  <c r="BE33" i="42" s="1"/>
  <c r="AU78" i="42"/>
  <c r="BE78" i="42"/>
  <c r="BF78" i="42" s="1"/>
  <c r="BD127" i="42"/>
  <c r="BE127" i="42"/>
  <c r="AU79" i="42"/>
  <c r="BE79" i="42"/>
  <c r="BF79" i="42" s="1"/>
  <c r="AU86" i="42"/>
  <c r="AY87" i="42"/>
  <c r="S11" i="32"/>
  <c r="S9" i="32" s="1"/>
  <c r="J9" i="17"/>
  <c r="CS109" i="42"/>
  <c r="AU34" i="42"/>
  <c r="AU33" i="42" s="1"/>
  <c r="AV67" i="42"/>
  <c r="AT67" i="42"/>
  <c r="AS66" i="42"/>
  <c r="AX116" i="42"/>
  <c r="AX98" i="42" s="1"/>
  <c r="AV106" i="42"/>
  <c r="BG106" i="42" s="1"/>
  <c r="AU77" i="42"/>
  <c r="AV131" i="42"/>
  <c r="BG131" i="42" s="1"/>
  <c r="AV80" i="42"/>
  <c r="AB116" i="42"/>
  <c r="AB98" i="42" s="1"/>
  <c r="P106" i="42"/>
  <c r="P98" i="42" s="1"/>
  <c r="AD16" i="42"/>
  <c r="AD15" i="42" s="1"/>
  <c r="AD14" i="42" s="1"/>
  <c r="AK67" i="42"/>
  <c r="AS67" i="42" s="1"/>
  <c r="P15" i="42" l="1"/>
  <c r="P14" i="42" s="1"/>
  <c r="AA15" i="42"/>
  <c r="AA14" i="42" s="1"/>
  <c r="X16" i="42"/>
  <c r="X15" i="42" s="1"/>
  <c r="X14" i="42" s="1"/>
  <c r="Y98" i="42"/>
  <c r="BF141" i="42"/>
  <c r="AL16" i="42"/>
  <c r="AL15" i="42" s="1"/>
  <c r="AL14" i="42" s="1"/>
  <c r="AW16" i="42"/>
  <c r="AW15" i="42" s="1"/>
  <c r="AW14" i="42" s="1"/>
  <c r="Z16" i="42"/>
  <c r="BE126" i="42"/>
  <c r="BE125" i="42" s="1"/>
  <c r="BD126" i="42"/>
  <c r="BD125" i="42" s="1"/>
  <c r="BD98" i="42" s="1"/>
  <c r="CC44" i="42"/>
  <c r="CC43" i="42" s="1"/>
  <c r="CC39" i="42" s="1"/>
  <c r="CC53" i="42"/>
  <c r="CC52" i="42" s="1"/>
  <c r="CC51" i="42" s="1"/>
  <c r="BG125" i="42"/>
  <c r="BG98" i="42" s="1"/>
  <c r="BG60" i="42"/>
  <c r="BG59" i="42" s="1"/>
  <c r="AV52" i="42"/>
  <c r="AV51" i="42" s="1"/>
  <c r="BG34" i="42"/>
  <c r="BG33" i="42" s="1"/>
  <c r="CC34" i="42"/>
  <c r="CC33" i="42" s="1"/>
  <c r="AY86" i="42"/>
  <c r="BX86" i="42"/>
  <c r="CC60" i="42"/>
  <c r="CC59" i="42" s="1"/>
  <c r="J16" i="42"/>
  <c r="J15" i="42" s="1"/>
  <c r="J14" i="42" s="1"/>
  <c r="CS40" i="42"/>
  <c r="AU52" i="42"/>
  <c r="AU51" i="42" s="1"/>
  <c r="BX120" i="42"/>
  <c r="BX116" i="42" s="1"/>
  <c r="BG65" i="42"/>
  <c r="BG64" i="42" s="1"/>
  <c r="CC121" i="42"/>
  <c r="CC127" i="42"/>
  <c r="CC126" i="42" s="1"/>
  <c r="BG80" i="42"/>
  <c r="BD71" i="42"/>
  <c r="BR71" i="42"/>
  <c r="BE67" i="42"/>
  <c r="BF67" i="42" s="1"/>
  <c r="BG67" i="42"/>
  <c r="BQ34" i="42"/>
  <c r="BQ33" i="42" s="1"/>
  <c r="AU80" i="42"/>
  <c r="U9" i="32"/>
  <c r="H12" i="28"/>
  <c r="G12" i="28" s="1"/>
  <c r="G11" i="28" s="1"/>
  <c r="AY78" i="42"/>
  <c r="AY77" i="42"/>
  <c r="AY79" i="42"/>
  <c r="AU60" i="42"/>
  <c r="AU59" i="42" s="1"/>
  <c r="AY141" i="42"/>
  <c r="BE65" i="42"/>
  <c r="BE64" i="42" s="1"/>
  <c r="AU65" i="42"/>
  <c r="AU64" i="42" s="1"/>
  <c r="BF34" i="42"/>
  <c r="BF33" i="42" s="1"/>
  <c r="BF60" i="42"/>
  <c r="BF59" i="42" s="1"/>
  <c r="BF44" i="42"/>
  <c r="BF43" i="42" s="1"/>
  <c r="BF39" i="42" s="1"/>
  <c r="BF127" i="42"/>
  <c r="BE120" i="42"/>
  <c r="BE106" i="42"/>
  <c r="BF106" i="42" s="1"/>
  <c r="CS99" i="42"/>
  <c r="AV116" i="42"/>
  <c r="AV98" i="42" s="1"/>
  <c r="BE52" i="42"/>
  <c r="BE51" i="42" s="1"/>
  <c r="AY60" i="42"/>
  <c r="AY59" i="42" s="1"/>
  <c r="AU120" i="42"/>
  <c r="AB16" i="42"/>
  <c r="AB15" i="42" s="1"/>
  <c r="AB14" i="42" s="1"/>
  <c r="AY44" i="42"/>
  <c r="AY43" i="42" s="1"/>
  <c r="AY39" i="42" s="1"/>
  <c r="AY66" i="42"/>
  <c r="BE80" i="42"/>
  <c r="AY127" i="42"/>
  <c r="AY34" i="42"/>
  <c r="AY33" i="42" s="1"/>
  <c r="Q16" i="42"/>
  <c r="Q15" i="42" s="1"/>
  <c r="Q14" i="42" s="1"/>
  <c r="AU67" i="42"/>
  <c r="Z106" i="42"/>
  <c r="Z98" i="42" s="1"/>
  <c r="AK16" i="42"/>
  <c r="AK15" i="42" s="1"/>
  <c r="AK14" i="42" s="1"/>
  <c r="Z15" i="42" l="1"/>
  <c r="Z14" i="42" s="1"/>
  <c r="AT16" i="42"/>
  <c r="AT15" i="42" s="1"/>
  <c r="AT14" i="42" s="1"/>
  <c r="BF126" i="42"/>
  <c r="BF125" i="42" s="1"/>
  <c r="AY126" i="42"/>
  <c r="AY125" i="42" s="1"/>
  <c r="CE43" i="42"/>
  <c r="CE39" i="42" s="1"/>
  <c r="CD53" i="42"/>
  <c r="CD52" i="42" s="1"/>
  <c r="CD51" i="42" s="1"/>
  <c r="AY52" i="42"/>
  <c r="AY51" i="42" s="1"/>
  <c r="BG52" i="42"/>
  <c r="BG51" i="42" s="1"/>
  <c r="BG16" i="42" s="1"/>
  <c r="BG15" i="42" s="1"/>
  <c r="BG14" i="42" s="1"/>
  <c r="CC125" i="42"/>
  <c r="BX43" i="42"/>
  <c r="BX39" i="42" s="1"/>
  <c r="BV44" i="42"/>
  <c r="CC71" i="42"/>
  <c r="BW71" i="42"/>
  <c r="CC120" i="42"/>
  <c r="CC116" i="42" s="1"/>
  <c r="CE60" i="42"/>
  <c r="CE59" i="42" s="1"/>
  <c r="CF60" i="42"/>
  <c r="CF59" i="42" s="1"/>
  <c r="AV16" i="42"/>
  <c r="AV15" i="42" s="1"/>
  <c r="AV14" i="42" s="1"/>
  <c r="CS39" i="42"/>
  <c r="BX52" i="42"/>
  <c r="BX51" i="42" s="1"/>
  <c r="CC65" i="42"/>
  <c r="AY80" i="42"/>
  <c r="BQ71" i="42"/>
  <c r="D12" i="28"/>
  <c r="D11" i="28" s="1"/>
  <c r="C11" i="28" s="1"/>
  <c r="H11" i="28"/>
  <c r="AY120" i="42"/>
  <c r="BF65" i="42"/>
  <c r="BF64" i="42" s="1"/>
  <c r="AY65" i="42"/>
  <c r="AY64" i="42" s="1"/>
  <c r="CU39" i="53"/>
  <c r="CU38" i="53" s="1"/>
  <c r="CU14" i="53" s="1"/>
  <c r="CR39" i="53"/>
  <c r="CR38" i="53" s="1"/>
  <c r="CQ39" i="53"/>
  <c r="CQ38" i="53" s="1"/>
  <c r="BR80" i="42"/>
  <c r="BF80" i="42"/>
  <c r="BE131" i="42"/>
  <c r="BF131" i="42" s="1"/>
  <c r="BF52" i="42"/>
  <c r="BF51" i="42" s="1"/>
  <c r="BE116" i="42"/>
  <c r="BF116" i="42" s="1"/>
  <c r="BF120" i="42"/>
  <c r="BR78" i="42"/>
  <c r="Y16" i="42"/>
  <c r="Y15" i="42" s="1"/>
  <c r="Y14" i="42" s="1"/>
  <c r="AX16" i="42"/>
  <c r="AX15" i="42" s="1"/>
  <c r="AX14" i="42" s="1"/>
  <c r="AU116" i="42"/>
  <c r="AY67" i="42"/>
  <c r="AU106" i="42"/>
  <c r="AU131" i="42"/>
  <c r="AS16" i="42"/>
  <c r="AS15" i="42" s="1"/>
  <c r="AS14" i="42" s="1"/>
  <c r="AU98" i="42" l="1"/>
  <c r="BE98" i="42"/>
  <c r="BF98" i="42"/>
  <c r="CD44" i="42"/>
  <c r="CD43" i="42" s="1"/>
  <c r="CD39" i="42" s="1"/>
  <c r="CF43" i="42"/>
  <c r="CF39" i="42" s="1"/>
  <c r="CN127" i="42"/>
  <c r="CN126" i="42" s="1"/>
  <c r="CN125" i="42" s="1"/>
  <c r="CN121" i="42"/>
  <c r="CN120" i="42" s="1"/>
  <c r="CN116" i="42" s="1"/>
  <c r="CD121" i="42"/>
  <c r="CD120" i="42" s="1"/>
  <c r="CD116" i="42" s="1"/>
  <c r="BV43" i="42"/>
  <c r="BV39" i="42" s="1"/>
  <c r="CF125" i="42"/>
  <c r="CD127" i="42"/>
  <c r="CF52" i="42"/>
  <c r="BX34" i="42"/>
  <c r="BX33" i="42" s="1"/>
  <c r="BV34" i="42"/>
  <c r="BV33" i="42" s="1"/>
  <c r="CC78" i="42"/>
  <c r="CC77" i="42" s="1"/>
  <c r="CC64" i="42" s="1"/>
  <c r="CC16" i="42" s="1"/>
  <c r="BW78" i="42"/>
  <c r="CC80" i="42"/>
  <c r="BW80" i="42"/>
  <c r="BV71" i="42"/>
  <c r="CF120" i="42"/>
  <c r="CF116" i="42" s="1"/>
  <c r="CE125" i="42"/>
  <c r="BQ124" i="42"/>
  <c r="BV124" i="42" s="1"/>
  <c r="BR123" i="42"/>
  <c r="BR122" i="42" s="1"/>
  <c r="BQ80" i="42"/>
  <c r="C12" i="28"/>
  <c r="AY131" i="42"/>
  <c r="AY106" i="42"/>
  <c r="AY116" i="42"/>
  <c r="CU13" i="53"/>
  <c r="CN98" i="42" l="1"/>
  <c r="AY98" i="42"/>
  <c r="AU16" i="42"/>
  <c r="AU15" i="42" s="1"/>
  <c r="AU14" i="42" s="1"/>
  <c r="BX16" i="42"/>
  <c r="CD126" i="42"/>
  <c r="CD125" i="42" s="1"/>
  <c r="CD65" i="42"/>
  <c r="CF51" i="42"/>
  <c r="CF16" i="42" s="1"/>
  <c r="BV123" i="42"/>
  <c r="BV122" i="42" s="1"/>
  <c r="CD78" i="42"/>
  <c r="CE120" i="42"/>
  <c r="CE116" i="42" s="1"/>
  <c r="CE52" i="42"/>
  <c r="CE51" i="42" s="1"/>
  <c r="BV80" i="42"/>
  <c r="BQ123" i="42"/>
  <c r="BQ122" i="42" s="1"/>
  <c r="BX123" i="42"/>
  <c r="BX122" i="42" s="1"/>
  <c r="BD78" i="42"/>
  <c r="BQ78" i="42"/>
  <c r="BD67" i="42"/>
  <c r="BD65" i="42"/>
  <c r="AY16" i="42"/>
  <c r="AY15" i="42" s="1"/>
  <c r="AY14" i="42" s="1"/>
  <c r="BF16" i="42" l="1"/>
  <c r="BF15" i="42" s="1"/>
  <c r="BF14" i="42" s="1"/>
  <c r="BE16" i="42"/>
  <c r="BE15" i="42" s="1"/>
  <c r="BE14" i="42" s="1"/>
  <c r="BV78" i="42"/>
  <c r="CU14" i="42" l="1"/>
  <c r="CS33" i="42" l="1"/>
  <c r="CS16" i="42"/>
  <c r="CU16" i="42" l="1"/>
  <c r="CU98" i="42" l="1"/>
  <c r="CP14" i="42"/>
  <c r="CS108" i="42"/>
  <c r="CT98" i="42"/>
  <c r="CS98" i="42" l="1"/>
  <c r="CS14" i="42" l="1"/>
  <c r="BR79" i="42" l="1"/>
  <c r="CC79" i="42" l="1"/>
  <c r="BW79" i="42"/>
  <c r="BR77" i="42"/>
  <c r="BR64" i="42" l="1"/>
  <c r="BR16" i="42" s="1"/>
  <c r="BW77" i="42"/>
  <c r="BQ79" i="42"/>
  <c r="BD79" i="42"/>
  <c r="BD77" i="42"/>
  <c r="BD64" i="42" s="1"/>
  <c r="BD16" i="42" s="1"/>
  <c r="BD15" i="42" s="1"/>
  <c r="BD14" i="42" s="1"/>
  <c r="BW64" i="42" l="1"/>
  <c r="BW16" i="42" s="1"/>
  <c r="CD79" i="42"/>
  <c r="CD77" i="42" s="1"/>
  <c r="CD64" i="42" s="1"/>
  <c r="CD16" i="42" s="1"/>
  <c r="BV79" i="42"/>
  <c r="G17" i="28" l="1"/>
  <c r="G10" i="28" s="1"/>
  <c r="D21" i="28"/>
  <c r="D18" i="28" s="1"/>
  <c r="H10" i="28" l="1"/>
  <c r="J10" i="28"/>
  <c r="D17" i="28" l="1"/>
  <c r="D10" i="28" s="1"/>
  <c r="CR21" i="53" l="1"/>
  <c r="CQ21" i="53"/>
  <c r="CQ20" i="53" s="1"/>
  <c r="CS21" i="53"/>
  <c r="CS20" i="53" s="1"/>
  <c r="CS14" i="53" s="1"/>
  <c r="CS13" i="53" s="1"/>
  <c r="CR20" i="53" l="1"/>
  <c r="CT50" i="53" l="1"/>
  <c r="CT47" i="53" s="1"/>
  <c r="CT14" i="53" s="1"/>
  <c r="CQ52" i="53"/>
  <c r="CQ50" i="53" s="1"/>
  <c r="CQ47" i="53" l="1"/>
  <c r="CQ14" i="53" s="1"/>
  <c r="CR50" i="53"/>
  <c r="CR47" i="53" l="1"/>
  <c r="CR14" i="53" s="1"/>
  <c r="CQ159" i="53" l="1"/>
  <c r="CQ157" i="53" s="1"/>
  <c r="CQ156" i="53" s="1"/>
  <c r="CQ140" i="53" s="1"/>
  <c r="CT157" i="53"/>
  <c r="CT156" i="53" s="1"/>
  <c r="CT140" i="53" s="1"/>
  <c r="CT13" i="53" s="1"/>
  <c r="CR157" i="53"/>
  <c r="CR156" i="53" s="1"/>
  <c r="CR140" i="53" s="1"/>
  <c r="CQ13" i="53" l="1"/>
  <c r="CR13" i="53"/>
  <c r="DX13" i="53" s="1"/>
  <c r="DU140" i="53"/>
  <c r="BD80" i="42" l="1"/>
  <c r="BQ77" i="42" l="1"/>
  <c r="BV77" i="42" s="1"/>
  <c r="BR111" i="42" l="1"/>
  <c r="BR110" i="42" s="1"/>
  <c r="BR108" i="42" s="1"/>
  <c r="BQ111" i="42"/>
  <c r="BQ112" i="42"/>
  <c r="BV112" i="42" s="1"/>
  <c r="CE16" i="42"/>
  <c r="BQ110" i="42" l="1"/>
  <c r="BQ108" i="42" s="1"/>
  <c r="BW111" i="42"/>
  <c r="BW110" i="42" s="1"/>
  <c r="BW108" i="42" s="1"/>
  <c r="BV111" i="42"/>
  <c r="BX112" i="42"/>
  <c r="BV110" i="42" l="1"/>
  <c r="BV108" i="42" s="1"/>
  <c r="BX110" i="42"/>
  <c r="BX108" i="42" s="1"/>
  <c r="BX98" i="42" s="1"/>
  <c r="BX15" i="42" s="1"/>
  <c r="BX14" i="42" s="1"/>
  <c r="CC111" i="42"/>
  <c r="CC110" i="42" l="1"/>
  <c r="CC108" i="42" s="1"/>
  <c r="CD111" i="42" l="1"/>
  <c r="CD110" i="42" s="1"/>
  <c r="CD108" i="42" s="1"/>
  <c r="CE110" i="42"/>
  <c r="CE108" i="42" s="1"/>
  <c r="CE98" i="42" s="1"/>
  <c r="CF110" i="42"/>
  <c r="CF108" i="42" s="1"/>
  <c r="CF98" i="42" s="1"/>
  <c r="CF15" i="42" s="1"/>
  <c r="CF14" i="42" s="1"/>
  <c r="CE15" i="42" l="1"/>
  <c r="CE14" i="42" s="1"/>
  <c r="BR137" i="42"/>
  <c r="BR136" i="42" s="1"/>
  <c r="BR98" i="42" s="1"/>
  <c r="BR15" i="42" s="1"/>
  <c r="BR14" i="42" s="1"/>
  <c r="BQ65" i="42" l="1"/>
  <c r="BW137" i="42"/>
  <c r="BQ64" i="42" l="1"/>
  <c r="BQ16" i="42" s="1"/>
  <c r="BW136" i="42"/>
  <c r="BW98" i="42" s="1"/>
  <c r="BW15" i="42" s="1"/>
  <c r="BW14" i="42" s="1"/>
  <c r="CC137" i="42"/>
  <c r="CC136" i="42" s="1"/>
  <c r="CC98" i="42" s="1"/>
  <c r="CC15" i="42" s="1"/>
  <c r="CC14" i="42" s="1"/>
  <c r="BQ137" i="42"/>
  <c r="BQ136" i="42" s="1"/>
  <c r="BQ98" i="42" s="1"/>
  <c r="BV65" i="42"/>
  <c r="BQ15" i="42" l="1"/>
  <c r="BQ14" i="42" s="1"/>
  <c r="BV64" i="42"/>
  <c r="BV16" i="42" s="1"/>
  <c r="BV15" i="42" s="1"/>
  <c r="BV14" i="42" s="1"/>
  <c r="BV137" i="42"/>
  <c r="BV136" i="42" s="1"/>
  <c r="BV98" i="42" s="1"/>
  <c r="CD137" i="42"/>
  <c r="CD136" i="42" l="1"/>
  <c r="CD98" i="42" s="1"/>
  <c r="CD15" i="42" s="1"/>
  <c r="CD14" i="42" s="1"/>
  <c r="U99" i="17" l="1"/>
  <c r="E9" i="17"/>
  <c r="U9" i="17"/>
  <c r="U102" i="17"/>
  <c r="U98" i="17"/>
  <c r="U12" i="17"/>
  <c r="K12" i="17"/>
  <c r="U74" i="17"/>
  <c r="U127" i="17"/>
  <c r="U79" i="17"/>
  <c r="U35" i="17"/>
  <c r="U46" i="17"/>
  <c r="U128" i="17"/>
  <c r="U142" i="17"/>
  <c r="U88" i="17"/>
  <c r="E88" i="17"/>
  <c r="C88" i="17" s="1"/>
  <c r="U29" i="17"/>
  <c r="U23" i="17"/>
  <c r="U87" i="17"/>
  <c r="U91" i="17"/>
  <c r="U33" i="17"/>
  <c r="U20" i="17"/>
  <c r="U80" i="17"/>
  <c r="U65" i="17"/>
  <c r="U90" i="17"/>
  <c r="E77" i="17"/>
  <c r="C77" i="17" s="1"/>
  <c r="U77" i="17"/>
  <c r="U122" i="17"/>
  <c r="U126" i="17"/>
  <c r="U95" i="17"/>
  <c r="U13" i="17"/>
  <c r="U107" i="17"/>
  <c r="E37" i="17"/>
  <c r="C37" i="17" s="1"/>
  <c r="U37" i="17"/>
  <c r="U106" i="17"/>
  <c r="U137" i="17"/>
  <c r="U131" i="17"/>
  <c r="U50" i="17"/>
  <c r="U49" i="17"/>
  <c r="U56" i="17"/>
  <c r="U129" i="17"/>
  <c r="E128" i="17"/>
  <c r="C128" i="17" s="1"/>
  <c r="U32" i="17"/>
  <c r="U101" i="17"/>
  <c r="E101" i="17"/>
  <c r="C101" i="17" s="1"/>
  <c r="U38" i="17"/>
  <c r="U139" i="17"/>
  <c r="U124" i="17"/>
  <c r="U140" i="17"/>
  <c r="U36" i="17"/>
  <c r="U75" i="17"/>
  <c r="U62" i="17"/>
  <c r="E33" i="17"/>
  <c r="C33" i="17" s="1"/>
  <c r="U112" i="17"/>
  <c r="U15" i="17"/>
  <c r="U58" i="17"/>
  <c r="E32" i="17"/>
  <c r="C32" i="17" s="1"/>
  <c r="U125" i="17"/>
  <c r="U145" i="17"/>
  <c r="U43" i="17"/>
  <c r="E43" i="17"/>
  <c r="C43" i="17" s="1"/>
  <c r="U108" i="17"/>
  <c r="E108" i="17"/>
  <c r="C108" i="17" s="1"/>
  <c r="U30" i="17"/>
  <c r="U93" i="17"/>
  <c r="U138" i="17"/>
  <c r="U16" i="17"/>
  <c r="U136" i="17"/>
  <c r="U63" i="17"/>
  <c r="U26" i="17"/>
  <c r="U104" i="17"/>
  <c r="U121" i="17"/>
  <c r="U119" i="17"/>
  <c r="U27" i="17"/>
  <c r="U21" i="17"/>
  <c r="U42" i="17"/>
  <c r="U19" i="17"/>
  <c r="E45" i="17"/>
  <c r="C45" i="17" s="1"/>
  <c r="U45" i="17"/>
  <c r="E62" i="17"/>
  <c r="C62" i="17" s="1"/>
  <c r="U14" i="17"/>
  <c r="E14" i="17"/>
  <c r="U18" i="17"/>
  <c r="E137" i="17"/>
  <c r="C137" i="17" s="1"/>
  <c r="U116" i="17"/>
  <c r="E116" i="17"/>
  <c r="C116" i="17" s="1"/>
  <c r="U17" i="17"/>
  <c r="U92" i="17"/>
  <c r="U24" i="17"/>
  <c r="U25" i="17"/>
  <c r="U39" i="17"/>
  <c r="U11" i="17"/>
  <c r="U72" i="17"/>
  <c r="U22" i="17"/>
  <c r="U86" i="17"/>
  <c r="U105" i="17"/>
  <c r="U120" i="17"/>
  <c r="E15" i="17"/>
  <c r="C15" i="17" s="1"/>
  <c r="C14" i="17" s="1"/>
  <c r="U89" i="17"/>
  <c r="G35" i="16"/>
  <c r="N27" i="28" s="1"/>
  <c r="U78" i="17"/>
  <c r="E78" i="17"/>
  <c r="C78" i="17" s="1"/>
  <c r="E126" i="17"/>
  <c r="C126" i="17" s="1"/>
  <c r="U57" i="17"/>
  <c r="E57" i="17"/>
  <c r="C57" i="17" s="1"/>
  <c r="U52" i="17"/>
  <c r="E52" i="17"/>
  <c r="C52" i="17" s="1"/>
  <c r="E127" i="17"/>
  <c r="C127" i="17" s="1"/>
  <c r="E113" i="17"/>
  <c r="C113" i="17" s="1"/>
  <c r="U113" i="17"/>
  <c r="E35" i="17"/>
  <c r="C35" i="17" s="1"/>
  <c r="U97" i="17"/>
  <c r="U123" i="17"/>
  <c r="E123" i="17"/>
  <c r="C123" i="17" s="1"/>
  <c r="E131" i="17"/>
  <c r="C131" i="17" s="1"/>
  <c r="E13" i="17"/>
  <c r="C13" i="17" s="1"/>
  <c r="U141" i="17"/>
  <c r="E141" i="17"/>
  <c r="C141" i="17" s="1"/>
  <c r="U100" i="17"/>
  <c r="E100" i="17"/>
  <c r="C100" i="17" s="1"/>
  <c r="E38" i="17"/>
  <c r="C38" i="17" s="1"/>
  <c r="E48" i="17"/>
  <c r="C48" i="17" s="1"/>
  <c r="U48" i="17"/>
  <c r="U73" i="17"/>
  <c r="E73" i="17"/>
  <c r="C73" i="17" s="1"/>
  <c r="U40" i="17"/>
  <c r="E40" i="17"/>
  <c r="C40" i="17" s="1"/>
  <c r="U31" i="17"/>
  <c r="E31" i="17"/>
  <c r="C31" i="17" s="1"/>
  <c r="E80" i="17"/>
  <c r="C80" i="17" s="1"/>
  <c r="E65" i="17"/>
  <c r="C65" i="17" s="1"/>
  <c r="U76" i="17"/>
  <c r="E76" i="17"/>
  <c r="C76" i="17" s="1"/>
  <c r="U61" i="17"/>
  <c r="E61" i="17"/>
  <c r="C61" i="17" s="1"/>
  <c r="U144" i="17"/>
  <c r="E107" i="17"/>
  <c r="C107" i="17" s="1"/>
  <c r="U60" i="17"/>
  <c r="E79" i="17"/>
  <c r="C79" i="17" s="1"/>
  <c r="E49" i="17"/>
  <c r="C49" i="17" s="1"/>
  <c r="E47" i="17"/>
  <c r="C47" i="17" s="1"/>
  <c r="U47" i="17"/>
  <c r="E97" i="17"/>
  <c r="C97" i="17" s="1"/>
  <c r="U53" i="17"/>
  <c r="E129" i="17"/>
  <c r="C129" i="17" s="1"/>
  <c r="E142" i="17"/>
  <c r="C142" i="17" s="1"/>
  <c r="U146" i="17"/>
  <c r="E51" i="17"/>
  <c r="C51" i="17" s="1"/>
  <c r="U51" i="17"/>
  <c r="U64" i="17"/>
  <c r="E64" i="17"/>
  <c r="C64" i="17" s="1"/>
  <c r="E102" i="17"/>
  <c r="C102" i="17" s="1"/>
  <c r="E109" i="17"/>
  <c r="C109" i="17" s="1"/>
  <c r="U109" i="17"/>
  <c r="U130" i="17"/>
  <c r="E130" i="17"/>
  <c r="C130" i="17" s="1"/>
  <c r="E139" i="17"/>
  <c r="C139" i="17" s="1"/>
  <c r="E124" i="17"/>
  <c r="C124" i="17" s="1"/>
  <c r="E99" i="17"/>
  <c r="C99" i="17" s="1"/>
  <c r="E98" i="17"/>
  <c r="C98" i="17" s="1"/>
  <c r="E66" i="17"/>
  <c r="C66" i="17" s="1"/>
  <c r="U66" i="17"/>
  <c r="U28" i="17"/>
  <c r="U111" i="17"/>
  <c r="E111" i="17"/>
  <c r="C111" i="17" s="1"/>
  <c r="E140" i="17"/>
  <c r="C140" i="17" s="1"/>
  <c r="E75" i="17"/>
  <c r="C75" i="17" s="1"/>
  <c r="E87" i="17"/>
  <c r="E86" i="17" s="1"/>
  <c r="E125" i="17"/>
  <c r="C125" i="17" s="1"/>
  <c r="U143" i="17"/>
  <c r="E63" i="17"/>
  <c r="C63" i="17" s="1"/>
  <c r="E34" i="17"/>
  <c r="C34" i="17" s="1"/>
  <c r="U34" i="17"/>
  <c r="U134" i="17"/>
  <c r="E95" i="17"/>
  <c r="C95" i="17" s="1"/>
  <c r="E74" i="17"/>
  <c r="C74" i="17" s="1"/>
  <c r="U94" i="17"/>
  <c r="E94" i="17"/>
  <c r="C94" i="17" s="1"/>
  <c r="U54" i="17"/>
  <c r="E50" i="17"/>
  <c r="C50" i="17" s="1"/>
  <c r="E39" i="17"/>
  <c r="C39" i="17" s="1"/>
  <c r="U44" i="17"/>
  <c r="E44" i="17"/>
  <c r="C44" i="17" s="1"/>
  <c r="U55" i="17"/>
  <c r="U59" i="17"/>
  <c r="E59" i="17"/>
  <c r="C59" i="17" s="1"/>
  <c r="U96" i="17"/>
  <c r="E96" i="17"/>
  <c r="C96" i="17" s="1"/>
  <c r="E115" i="17"/>
  <c r="C115" i="17" s="1"/>
  <c r="U115" i="17"/>
  <c r="E144" i="17"/>
  <c r="C144" i="17" s="1"/>
  <c r="U10" i="17"/>
  <c r="E60" i="17"/>
  <c r="C60" i="17" s="1"/>
  <c r="E145" i="17"/>
  <c r="C145" i="17" s="1"/>
  <c r="E143" i="17"/>
  <c r="C143" i="17" s="1"/>
  <c r="E146" i="17"/>
  <c r="C146" i="17" s="1"/>
  <c r="E93" i="17"/>
  <c r="C93" i="17" s="1"/>
  <c r="E72" i="17"/>
  <c r="U67" i="17"/>
  <c r="E138" i="17"/>
  <c r="C138" i="17" s="1"/>
  <c r="E18" i="17"/>
  <c r="C18" i="17" s="1"/>
  <c r="G28" i="16"/>
  <c r="E122" i="17"/>
  <c r="C122" i="17" s="1"/>
  <c r="E46" i="17"/>
  <c r="C46" i="17" s="1"/>
  <c r="E112" i="17"/>
  <c r="C112" i="17" s="1"/>
  <c r="U110" i="17"/>
  <c r="E110" i="17"/>
  <c r="C110" i="17" s="1"/>
  <c r="E58" i="17"/>
  <c r="C58" i="17" s="1"/>
  <c r="E36" i="17"/>
  <c r="C36" i="17" s="1"/>
  <c r="E24" i="17"/>
  <c r="C24" i="17" s="1"/>
  <c r="G34" i="16"/>
  <c r="N26" i="28" s="1"/>
  <c r="E21" i="17"/>
  <c r="C21" i="17" s="1"/>
  <c r="G31" i="16"/>
  <c r="E25" i="17"/>
  <c r="C25" i="17" s="1"/>
  <c r="U135" i="17"/>
  <c r="E106" i="17"/>
  <c r="C106" i="17" s="1"/>
  <c r="U114" i="17"/>
  <c r="E114" i="17"/>
  <c r="C114" i="17" s="1"/>
  <c r="E56" i="17"/>
  <c r="E92" i="17"/>
  <c r="E26" i="17"/>
  <c r="C26" i="17" s="1"/>
  <c r="E20" i="17"/>
  <c r="C20" i="17" s="1"/>
  <c r="G30" i="16"/>
  <c r="N22" i="28" s="1"/>
  <c r="E121" i="17"/>
  <c r="U118" i="17"/>
  <c r="E27" i="17"/>
  <c r="C27" i="17" s="1"/>
  <c r="E23" i="17"/>
  <c r="C23" i="17" s="1"/>
  <c r="G33" i="16"/>
  <c r="N25" i="28" s="1"/>
  <c r="E42" i="17"/>
  <c r="U41" i="17"/>
  <c r="E12" i="17"/>
  <c r="E11" i="17" s="1"/>
  <c r="E10" i="17" s="1"/>
  <c r="E30" i="17"/>
  <c r="E19" i="17"/>
  <c r="C19" i="17" s="1"/>
  <c r="G29" i="16"/>
  <c r="N21" i="28" s="1"/>
  <c r="E17" i="17"/>
  <c r="H26" i="16"/>
  <c r="E136" i="17"/>
  <c r="C136" i="17" s="1"/>
  <c r="E22" i="17"/>
  <c r="C22" i="17" s="1"/>
  <c r="G32" i="16"/>
  <c r="N24" i="28" s="1"/>
  <c r="E91" i="17" l="1"/>
  <c r="E90" i="17" s="1"/>
  <c r="E31" i="16"/>
  <c r="C31" i="16" s="1"/>
  <c r="N23" i="28"/>
  <c r="E28" i="16"/>
  <c r="C28" i="16" s="1"/>
  <c r="N20" i="28"/>
  <c r="E55" i="17"/>
  <c r="E41" i="17"/>
  <c r="C87" i="17"/>
  <c r="C86" i="17" s="1"/>
  <c r="C56" i="17"/>
  <c r="C55" i="17" s="1"/>
  <c r="E16" i="17"/>
  <c r="C92" i="17"/>
  <c r="C91" i="17" s="1"/>
  <c r="C90" i="17" s="1"/>
  <c r="E67" i="17"/>
  <c r="E29" i="17"/>
  <c r="C12" i="17"/>
  <c r="C11" i="17" s="1"/>
  <c r="C10" i="17" s="1"/>
  <c r="E120" i="17"/>
  <c r="E119" i="17" s="1"/>
  <c r="K27" i="28"/>
  <c r="E35" i="16"/>
  <c r="C35" i="16" s="1"/>
  <c r="E32" i="16"/>
  <c r="C32" i="16" s="1"/>
  <c r="K24" i="28"/>
  <c r="F26" i="28"/>
  <c r="C26" i="28" s="1"/>
  <c r="E34" i="16"/>
  <c r="C34" i="16" s="1"/>
  <c r="G37" i="16"/>
  <c r="N29" i="28" s="1"/>
  <c r="G36" i="16"/>
  <c r="N28" i="28" s="1"/>
  <c r="H38" i="16"/>
  <c r="H25" i="16" s="1"/>
  <c r="H9" i="16" s="1"/>
  <c r="F21" i="28"/>
  <c r="C21" i="28" s="1"/>
  <c r="K21" i="28"/>
  <c r="K25" i="28"/>
  <c r="F25" i="28"/>
  <c r="C25" i="28" s="1"/>
  <c r="C105" i="17"/>
  <c r="C104" i="17" s="1"/>
  <c r="C135" i="17"/>
  <c r="C134" i="17" s="1"/>
  <c r="E30" i="16"/>
  <c r="C30" i="16" s="1"/>
  <c r="G27" i="16"/>
  <c r="N19" i="28" s="1"/>
  <c r="E29" i="16"/>
  <c r="C29" i="16" s="1"/>
  <c r="C30" i="17"/>
  <c r="C29" i="17" s="1"/>
  <c r="E33" i="16"/>
  <c r="C33" i="16" s="1"/>
  <c r="E105" i="17"/>
  <c r="E104" i="17" s="1"/>
  <c r="E89" i="17" s="1"/>
  <c r="C121" i="17"/>
  <c r="C120" i="17" s="1"/>
  <c r="C119" i="17" s="1"/>
  <c r="C42" i="17"/>
  <c r="C41" i="17" s="1"/>
  <c r="C17" i="17"/>
  <c r="C16" i="17" s="1"/>
  <c r="E135" i="17"/>
  <c r="E134" i="17" s="1"/>
  <c r="E118" i="17" s="1"/>
  <c r="C72" i="17"/>
  <c r="C67" i="17" s="1"/>
  <c r="E28" i="17" l="1"/>
  <c r="E54" i="17"/>
  <c r="E53" i="17" s="1"/>
  <c r="C54" i="17"/>
  <c r="C53" i="17" s="1"/>
  <c r="C89" i="17"/>
  <c r="F24" i="28"/>
  <c r="C24" i="28" s="1"/>
  <c r="E37" i="16"/>
  <c r="C37" i="16" s="1"/>
  <c r="K26" i="28"/>
  <c r="F27" i="28"/>
  <c r="C27" i="28" s="1"/>
  <c r="E36" i="16"/>
  <c r="C36" i="16" s="1"/>
  <c r="K20" i="28"/>
  <c r="F20" i="28"/>
  <c r="C20" i="28" s="1"/>
  <c r="G26" i="16"/>
  <c r="G25" i="16" s="1"/>
  <c r="G9" i="16" s="1"/>
  <c r="E27" i="16"/>
  <c r="K28" i="28"/>
  <c r="F28" i="28"/>
  <c r="C28" i="28" s="1"/>
  <c r="K29" i="28"/>
  <c r="F29" i="28"/>
  <c r="C29" i="28" s="1"/>
  <c r="F22" i="28"/>
  <c r="C22" i="28" s="1"/>
  <c r="K22" i="28"/>
  <c r="F23" i="28"/>
  <c r="C23" i="28" s="1"/>
  <c r="K23" i="28"/>
  <c r="C118" i="17"/>
  <c r="C28" i="17"/>
  <c r="C9" i="17" s="1"/>
  <c r="N18" i="28" l="1"/>
  <c r="N17" i="28" s="1"/>
  <c r="K19" i="28"/>
  <c r="K18" i="28" s="1"/>
  <c r="K17" i="28" s="1"/>
  <c r="K10" i="28" s="1"/>
  <c r="F19" i="28"/>
  <c r="E26" i="16"/>
  <c r="E25" i="16" s="1"/>
  <c r="E9" i="16" s="1"/>
  <c r="C27" i="16"/>
  <c r="C26" i="16" s="1"/>
  <c r="C25" i="16" s="1"/>
  <c r="C9" i="16" s="1"/>
  <c r="C19" i="28" l="1"/>
  <c r="F18" i="28"/>
  <c r="C18" i="28" s="1"/>
  <c r="C17" i="28" s="1"/>
  <c r="F17" i="28"/>
  <c r="F10" i="28" s="1"/>
  <c r="C10" i="28" s="1"/>
  <c r="N10" i="28"/>
</calcChain>
</file>

<file path=xl/sharedStrings.xml><?xml version="1.0" encoding="utf-8"?>
<sst xmlns="http://schemas.openxmlformats.org/spreadsheetml/2006/main" count="3047" uniqueCount="1287">
  <si>
    <t>Tỉnh Lạng Sơn</t>
  </si>
  <si>
    <t>Đơn vị: Triệu đồng</t>
  </si>
  <si>
    <t>TT</t>
  </si>
  <si>
    <t>Danh mục dự án</t>
  </si>
  <si>
    <t>Địa điểm XD</t>
  </si>
  <si>
    <t>Năng lực thiết kế</t>
  </si>
  <si>
    <t>Thời gian KC-HT</t>
  </si>
  <si>
    <t>Quyết định đầu tư</t>
  </si>
  <si>
    <t>Sở Kế hoạch và Đầu tư rà soát</t>
  </si>
  <si>
    <t>Đã bố trí vốn đến hết KH năm 2020</t>
  </si>
  <si>
    <t>KH đầu tư công trung hạn ngân sách địa phương giai đoạn 2021-2025 (NQ 52/NQ-HĐND)</t>
  </si>
  <si>
    <t>Điều chỉnh</t>
  </si>
  <si>
    <t>Ghi chú</t>
  </si>
  <si>
    <t>Chủ đầu tư</t>
  </si>
  <si>
    <t>Khác so với Tờ trình 359-TTr/BCS</t>
  </si>
  <si>
    <t>Khác so với tờ trình 343-TTr-BCS</t>
  </si>
  <si>
    <t>Số quyết định ngày, tháng, năm ban hành</t>
  </si>
  <si>
    <t xml:space="preserve">Tổng mức đầu tư </t>
  </si>
  <si>
    <t>Lũy kế khối lượng thực hiện</t>
  </si>
  <si>
    <t>Dự kiến KH đầu tư công trung hạn ngân sách địa phương giai đoạn 2021-2025</t>
  </si>
  <si>
    <t>Trong đó: Đã phân bổ Kế hoạch đầu tư năm 2021</t>
  </si>
  <si>
    <t>Dự kiến phân bổ Kế hoạch đầu tư năm 2022</t>
  </si>
  <si>
    <t xml:space="preserve">Kế hoạch đầu tư công giai đoạn 2021-2025 </t>
  </si>
  <si>
    <t>Kế hoạch đầu tư công năm 2022</t>
  </si>
  <si>
    <t>Tổng số (tất cả các nguồn vốn)</t>
  </si>
  <si>
    <t>Trong đó: NSĐP</t>
  </si>
  <si>
    <t xml:space="preserve">Trong đó: Ứng trước KH vốn </t>
  </si>
  <si>
    <t>Giảm</t>
  </si>
  <si>
    <t>Tăng</t>
  </si>
  <si>
    <t>Tổng số</t>
  </si>
  <si>
    <t>Thu hồi các khoản vốn ứng trước</t>
  </si>
  <si>
    <t>Thanh toán nợ XDCB</t>
  </si>
  <si>
    <t>TỔNG SỐ</t>
  </si>
  <si>
    <t>A</t>
  </si>
  <si>
    <t>đề nghị điều hòa kh2021 dự án cấp nước thất khê tăng cho dự án khác 165tr</t>
  </si>
  <si>
    <t>I</t>
  </si>
  <si>
    <t>Quốc phòng an ninh</t>
  </si>
  <si>
    <t>(1)</t>
  </si>
  <si>
    <t>Trụ sở làm việc Công an tỉnh (TMĐT 286937 tỷ, NST 142781 tỷ)</t>
  </si>
  <si>
    <t>TPLS</t>
  </si>
  <si>
    <t>3863/QĐ-BCA-H41 ngày 26/10/2017</t>
  </si>
  <si>
    <t>Công an tỉnh Lạng Sơn</t>
  </si>
  <si>
    <t>3095/CAT-PH10</t>
  </si>
  <si>
    <t>8950 cấp cho TT PTQĐ thuộc tmst 142 tỷ</t>
  </si>
  <si>
    <t>Đã điều hòa nội bộ tại QDD/QĐ-UBND ngày 9/6/2022</t>
  </si>
  <si>
    <t>(2)</t>
  </si>
  <si>
    <t>Dự án chuyển tiếp</t>
  </si>
  <si>
    <t>Đường tránh từ cửa hang Lùng Yên mở mới đến đường huyện ĐH.55, huyện Văn Quan</t>
  </si>
  <si>
    <t>Xã Tân Đoàn, huyện Văn Quan</t>
  </si>
  <si>
    <t>Bộ Chỉ huy Quân sự tỉnh</t>
  </si>
  <si>
    <t>II</t>
  </si>
  <si>
    <t>Giáo dục và đào tạo, giáo dục nghề nghiệp</t>
  </si>
  <si>
    <t>1</t>
  </si>
  <si>
    <t>Đình Lập</t>
  </si>
  <si>
    <t>2021-2023</t>
  </si>
  <si>
    <t>Ban QLDA ĐTXD tỉnh</t>
  </si>
  <si>
    <t>Cập nhật số liệu khv 2021 theo QĐ điều hòa số 2305/QĐ-UBND ngày 26/11/2021</t>
  </si>
  <si>
    <t>686/BC-BQLDA</t>
  </si>
  <si>
    <t>2022-2024</t>
  </si>
  <si>
    <t>Tràng Định</t>
  </si>
  <si>
    <t>(3)</t>
  </si>
  <si>
    <t>2023-2025</t>
  </si>
  <si>
    <t>III</t>
  </si>
  <si>
    <t>Khoa học và công nghệ</t>
  </si>
  <si>
    <t>IV</t>
  </si>
  <si>
    <t>Y tế</t>
  </si>
  <si>
    <t>Sở Y tế</t>
  </si>
  <si>
    <t>Đối với hạng mục xây dựng mới tổ chức triển khai thực hiện trong Kế hoạch đầu tư công trung hạn giai đoạn 2021-2025.</t>
  </si>
  <si>
    <t>VI</t>
  </si>
  <si>
    <t>Nông nghiệp, lâm nghiệp, thủy lợi và thủy sản</t>
  </si>
  <si>
    <t>Di dân lập bản mới giáp biên Nà Khoang, xã Tam Gia, huyện Lộc Bình</t>
  </si>
  <si>
    <t>Lộc Bình</t>
  </si>
  <si>
    <t>15ha, 22 hộ</t>
  </si>
  <si>
    <t>2016-2020</t>
  </si>
  <si>
    <t>461 ngày 30/3/2016; 2400 ngày 23/11/2018</t>
  </si>
  <si>
    <t>Ban Quản lý dự án đầu tư xây dựng công trình Nông nghiệp và Phát triển nông thôn</t>
  </si>
  <si>
    <t>190/BQL-HCTH</t>
  </si>
  <si>
    <t>VIII</t>
  </si>
  <si>
    <t>Giao thông</t>
  </si>
  <si>
    <t>Đường ô tô vào trung tâm các xã Vân An - Tân Liên thuộc huyện Chi Lăng, Cao Lộc</t>
  </si>
  <si>
    <t>Cao Lộc, Chi Lăng</t>
  </si>
  <si>
    <t>6km</t>
  </si>
  <si>
    <t>2015-2021</t>
  </si>
  <si>
    <t>1354 ngày 04/8/2015, 2084/QĐ-UBND ngày 7/11/2016; 1755 ngày 12/9/2018; 1273/QĐ-UBND ngày 29/6/2021</t>
  </si>
  <si>
    <t>UBND huyện Chi Lăng</t>
  </si>
  <si>
    <t>1038/UBND-TCKH</t>
  </si>
  <si>
    <t>Đường Bản Giểng (nối từ dường Chi Ma - Tú Mịch sang Co Sa)</t>
  </si>
  <si>
    <t>5km</t>
  </si>
  <si>
    <t>Ban QL KKTCK Đồng Đăng - Lạng Sơn</t>
  </si>
  <si>
    <t>468/BQLKKTCK-QLDA</t>
  </si>
  <si>
    <t>Bình Gia</t>
  </si>
  <si>
    <t>UBND huyện Bình Gia</t>
  </si>
  <si>
    <t>972/UBND-TCKH</t>
  </si>
  <si>
    <t xml:space="preserve">Đường liên xã Hồng Phong - Quang Trung (Nà Nát - Pắc Giắm) huyện Bình Gia </t>
  </si>
  <si>
    <t>13,8km</t>
  </si>
  <si>
    <t>2016-2022</t>
  </si>
  <si>
    <t xml:space="preserve"> Đường nội thị thị trấn Bình Gia</t>
  </si>
  <si>
    <t>1,8 km</t>
  </si>
  <si>
    <t>Xây dựng mở mới tuyến liên xã từ trung tâm thị trấn Chi Lăng vào xã Y Tịch, huyện Chi Lăng</t>
  </si>
  <si>
    <t>Chi Lăng</t>
  </si>
  <si>
    <t>2021-2024</t>
  </si>
  <si>
    <t>133/TTr-UBND ngày 15/11/2020 trình HDND tỉnh</t>
  </si>
  <si>
    <t>Giảm trung hạn 200 triệu vốn CBĐT đã bố trí năm 2020, chuyển vào nguồn dự phòng</t>
  </si>
  <si>
    <t>421/BQLXD-KHTC; 1767/SGTVT-KHTC</t>
  </si>
  <si>
    <t>Hữu Lũng</t>
  </si>
  <si>
    <t>Văn Lãng</t>
  </si>
  <si>
    <t>421/BQLXD-KHTC</t>
  </si>
  <si>
    <t>XII</t>
  </si>
  <si>
    <t>Hoạt động của các cơ quan quản lý nhà nước</t>
  </si>
  <si>
    <t>Nhà nghỉ nhà khách A1</t>
  </si>
  <si>
    <t>5.771 m2 sàn</t>
  </si>
  <si>
    <t>2015-2022</t>
  </si>
  <si>
    <t>382/QĐ-UBND ngày 17/3/2015; 350/QĐ-UBND ngày 27/2/2020; 2108/QĐ-UBND ngày 25/10/2021</t>
  </si>
  <si>
    <t>Văn phòng UBND tỉnh Lạng Sơn</t>
  </si>
  <si>
    <t>tăng 2 tỷ kế hoạch 2022 từ dự án Di dân Pò Lục (TMĐT giảm sau QĐ đ/c)</t>
  </si>
  <si>
    <t>chuyển dự án chuyển tiếp</t>
  </si>
  <si>
    <t>Đã trình đ/c DA, bổ sung thêm vốn</t>
  </si>
  <si>
    <t>Cao Lộc</t>
  </si>
  <si>
    <t>XIII</t>
  </si>
  <si>
    <t>Công trình công cộng tại các đô thị</t>
  </si>
  <si>
    <t>Công viên bờ sông Kỳ Cùng (Đoạn từ cầu Đông Kinh đến khách sạn Đông Kinh)</t>
  </si>
  <si>
    <t>XIV</t>
  </si>
  <si>
    <t>Xã hội</t>
  </si>
  <si>
    <t>UBND TPLS</t>
  </si>
  <si>
    <t>UBND huyện Cao Lộc</t>
  </si>
  <si>
    <t>XV</t>
  </si>
  <si>
    <t>Đối ứng dự án ODA</t>
  </si>
  <si>
    <t>Hạ tầng cơ bản cho phát triển toàn diện các tỉnh Đông Bắc : Hà Giang, Cao Bằng, Bắc Kạn, Lạng Sơn - Tiểu dự án tỉnh Lạng Sơn</t>
  </si>
  <si>
    <t>Sở Tài nguyên và Môi trường</t>
  </si>
  <si>
    <t>XVI</t>
  </si>
  <si>
    <t>Hỗ trợ các Chương trình, dự án khác</t>
  </si>
  <si>
    <t>UBND huyện Hữu Lũng</t>
  </si>
  <si>
    <t>Hỗ trợ đề án GTNT giai đoạn 2021-2025</t>
  </si>
  <si>
    <t>toàn tỉnh</t>
  </si>
  <si>
    <t>2021-2025</t>
  </si>
  <si>
    <t>162/QĐ-UBND ngày 15/01/2021</t>
  </si>
  <si>
    <t>620/TB-UBND ngày 10/11/2020</t>
  </si>
  <si>
    <t>2022-2023</t>
  </si>
  <si>
    <t>Hỗ trợ GPMB dự án Mở rộng khuôn viên tượng đài Lương Văn Tri, thị trấn Văn Quan, huyện Văn Quan, tỉnh Lạng Sơn</t>
  </si>
  <si>
    <t>Văn Quan</t>
  </si>
  <si>
    <t>UBND huyện Văn Quan</t>
  </si>
  <si>
    <t>Hỗ trợ đề án đảm bảo cơ sở vật chất cho công an xã (xây dựng trụ sở công an xã)</t>
  </si>
  <si>
    <t>tỉnh Lạng Sơn</t>
  </si>
  <si>
    <t>2022-2025</t>
  </si>
  <si>
    <t>Đối ứng các Chương trình MTQG</t>
  </si>
  <si>
    <t>XVII</t>
  </si>
  <si>
    <t>Sở Tài chính tham mưu</t>
  </si>
  <si>
    <t>Không kiến nghị đ/c</t>
  </si>
  <si>
    <t>XIX</t>
  </si>
  <si>
    <t>Đối ứng dự án NSTW</t>
  </si>
  <si>
    <t>Biểu 2</t>
  </si>
  <si>
    <t>A1</t>
  </si>
  <si>
    <t>Văn hóa, thể thao, du lịch</t>
  </si>
  <si>
    <t>Cải tạo, nâng cấp đường lên khu du lịch Mẫu Sơn, giai đoạn 2 (đoạn Km6-Km12)</t>
  </si>
  <si>
    <t>1974/QĐ-UBND ngày 30/10/2015;
1983/QĐ-UBND ngày 30/10/2015;
314a/QĐ-UBND, 27/02/2017;
1579/QĐ-UBND, 29/8/2017;
1554/QĐ-UBND ngày 13/8/2020; 2256/QĐ-UBND ngày 02/11/2020</t>
  </si>
  <si>
    <t>Ban Quản lý xây dựng và bảo trì hạ tầng giao thông</t>
  </si>
  <si>
    <t>KBT thanh toán cho các DA</t>
  </si>
  <si>
    <t>Phân cấp cho cấp huyện</t>
  </si>
  <si>
    <t>B</t>
  </si>
  <si>
    <t>Trục đường đối ngoại và hạ tầng kỹ thuật khu tái định cư thuộc dự án Trụ sở làm việc Công an tỉnh</t>
  </si>
  <si>
    <t>02 tuyến đối ngoại (724,34m)</t>
  </si>
  <si>
    <t>1147/QĐ-UBND ngày 12/6/2021</t>
  </si>
  <si>
    <t>So với tờ trình 343-TTr/BCS: sửa thời gian thực hiện dự án: 2021-2023</t>
  </si>
  <si>
    <t>Văn hóa, du lịch</t>
  </si>
  <si>
    <t>Tôn tạo  Di tích  Đội cứu quốc quan bắc sơn; hạng mục nhà đón tiếp, nhà ban quản lý, bãi đỗ xe.</t>
  </si>
  <si>
    <t>Bắc Sơn</t>
  </si>
  <si>
    <t>Xây mới nhà đón tiếp, BQL, bảo vệ, hạng mục phụ</t>
  </si>
  <si>
    <t>2023-2024</t>
  </si>
  <si>
    <t>Sở VH TT&amp;DL</t>
  </si>
  <si>
    <t>776/SVHTTDL-VP</t>
  </si>
  <si>
    <t>Giữ nguyên</t>
  </si>
  <si>
    <t>Bảo vệ môi trường</t>
  </si>
  <si>
    <t>Mở rộng NC Bãi xử lý rác thải Tân Lang (vốn DN 1 tỷ đồng)</t>
  </si>
  <si>
    <t>Công ty TNHH Huy Hoàng</t>
  </si>
  <si>
    <t>Khác so với tờ trình 343-TTr/BCSĐ: kế hoạch vốn 2022 tăng 2 tỷ (lũy kế KLTH đến hết 2021 đạt khoảng 60%, dự án đang điều chỉnh thời gian thực hiện 2019-2022)</t>
  </si>
  <si>
    <t>Cầu Kỳ Cùng, thành phố Lạng Sơn</t>
  </si>
  <si>
    <t>Bố trí thu phí 28000trd</t>
  </si>
  <si>
    <t>Gọi lại trao đổi</t>
  </si>
  <si>
    <t>Đường dẫn vào khu tái định cư đường Lý Thái Tổ (kéo dài)</t>
  </si>
  <si>
    <t>Sở Giao thông vận tải</t>
  </si>
  <si>
    <t>1689/QĐ-UBND ngày 23/8/2021</t>
  </si>
  <si>
    <t>UBND huyện Tràng Định</t>
  </si>
  <si>
    <t>VII</t>
  </si>
  <si>
    <t>Khu công nghiệp và Khu kinh tế</t>
  </si>
  <si>
    <t>Đường giao thông Khu công nghiệp Đồng Bành (giai đoạn 1)</t>
  </si>
  <si>
    <t>0,9km đường, 01 cầu, thoát nước, điện</t>
  </si>
  <si>
    <t>1729/QĐ-UBND; 31/10/2014</t>
  </si>
  <si>
    <t>Ban Quản lý khu kinh tế cửa khẩu Đồng Đăng - Lạng Sơn</t>
  </si>
  <si>
    <t xml:space="preserve">Khu tái định cư, dân cư xã Hồ Sơn và xã Hòa Thắng, huyện Hữu Lũng </t>
  </si>
  <si>
    <t>Khu tái định cư khu công nghiệp Hữu Lũng</t>
  </si>
  <si>
    <t>Trụ sở Đội phòng cháy chữa cháy và cứu hộ cứu nạn Đồng Đăng</t>
  </si>
  <si>
    <t>X</t>
  </si>
  <si>
    <t>KHCN</t>
  </si>
  <si>
    <t>Đầu tư trang thiết bị trạm quan trắc và cảnh báo phóng xạ môi trường</t>
  </si>
  <si>
    <t>Trạm và thiết bị</t>
  </si>
  <si>
    <t>2272/QĐ-UBND ngày 20/11/2021</t>
  </si>
  <si>
    <t>Sở Khoa học và Công nghệ</t>
  </si>
  <si>
    <t>Bổ sung QĐ phê duyệt CTĐT</t>
  </si>
  <si>
    <t>XI</t>
  </si>
  <si>
    <t>Kè bờ trái sông Kỳ Cùng, đoạn từ sân bay Mai Pha đến cầu Đông Kinh</t>
  </si>
  <si>
    <t>TP Lạng Sơn</t>
  </si>
  <si>
    <t>2,5km</t>
  </si>
  <si>
    <t>HT2019</t>
  </si>
  <si>
    <t>Phát thanh, truyền hình</t>
  </si>
  <si>
    <t xml:space="preserve">Đầu tư camera phóng viên và hệ thống máy dựng hình chuyên dụng Đài Phát thanh và Truyền hình tỉnh </t>
  </si>
  <si>
    <t>Nộp trả ngân sách Trung ương theo kết luận KTNN</t>
  </si>
  <si>
    <t>Điều chỉnh từ quỹ phát triển đất sang để nộp trả NSTW theo kết luận KTNN</t>
  </si>
  <si>
    <t>Sở TC</t>
  </si>
  <si>
    <t>Cân đối cho cấp huyện</t>
  </si>
  <si>
    <t>Quỹ phát triển đất</t>
  </si>
  <si>
    <t>Sở Tài Chính</t>
  </si>
  <si>
    <t>1447/STC-TCĐT</t>
  </si>
  <si>
    <t>Đối ứng dự án NSTW chuyển tiếp sang 2021-2025</t>
  </si>
  <si>
    <t>Kè bảo vệ bờ sông Kỳ Cùng (giai đoạn III)</t>
  </si>
  <si>
    <t>4km</t>
  </si>
  <si>
    <t>2012-2019</t>
  </si>
  <si>
    <t>Sở Nông nghiệp và Phát triển nông thôn</t>
  </si>
  <si>
    <t>Đường phục vụ XNK, đấu nối từ cửa khẩu Tân Thanh (VN) với khu kiểm soát Khả Phong (Trung Quốc)</t>
  </si>
  <si>
    <t>2016-2021</t>
  </si>
  <si>
    <t xml:space="preserve"> 2021 Vướng covvid bên TQ chưa trả lời thời gian thi công</t>
  </si>
  <si>
    <t>Đường giao thông Khu công nghiệp Đồng Bành (giai đoạn 2)</t>
  </si>
  <si>
    <t>1,7km</t>
  </si>
  <si>
    <t>1233/QĐ-UBND ngày 27/7/2016; 308a ngày 25/2/2017; 937/QĐ-UBND ngày 19/5/2020</t>
  </si>
  <si>
    <t>Ban Quản lý dự án đầu tư xây dựng huyện Chi Lăng</t>
  </si>
  <si>
    <t>Đường Bản Ngõa - Xả Thướn - Bản Lầy - Pắc Lệ</t>
  </si>
  <si>
    <t>11 km</t>
  </si>
  <si>
    <t>2484/QĐ-UBND, 31/12/2014;
288/QĐ-UBND, 24/02/2016;
302a/QĐ-UBND, 25/02/2017; 2259/QĐ-UBND ngày 02/11/2020</t>
  </si>
  <si>
    <t>Ban Quản lý dự án đầu tư xây dựng tỉnh</t>
  </si>
  <si>
    <t>Đường Bản Nằm - Bình Độ - Đào Viên</t>
  </si>
  <si>
    <t>30,1 km</t>
  </si>
  <si>
    <t>1690/QĐ-UBND ngày 24/10/2010; 1378/QĐ-UBND ngày 9/8/2016; 2089a/QĐ-UBND ngày 9/11/2017; 810/QĐ-UBND ngày 08/5/2020</t>
  </si>
  <si>
    <t>D</t>
  </si>
  <si>
    <t>Xổ số kiến thiết</t>
  </si>
  <si>
    <t>Sở Giáo dục và Đào tạo</t>
  </si>
  <si>
    <t>Trong đó:</t>
  </si>
  <si>
    <t>STT</t>
  </si>
  <si>
    <t>Kế hoạch</t>
  </si>
  <si>
    <t>2</t>
  </si>
  <si>
    <t>3</t>
  </si>
  <si>
    <t>4</t>
  </si>
  <si>
    <t>-</t>
  </si>
  <si>
    <t>Chuẩn bị đầu tư</t>
  </si>
  <si>
    <t>C</t>
  </si>
  <si>
    <t>Huyện Cao Lộc</t>
  </si>
  <si>
    <t>Huyện Đình Lập</t>
  </si>
  <si>
    <t>Huyện Bắc Sơn</t>
  </si>
  <si>
    <t>Huyện Bình Gia</t>
  </si>
  <si>
    <t>Vay lại</t>
  </si>
  <si>
    <t>V</t>
  </si>
  <si>
    <t>2019-2022</t>
  </si>
  <si>
    <t>2018-2022</t>
  </si>
  <si>
    <t>2358/QĐ-UBND ngày 04/12/2021</t>
  </si>
  <si>
    <t>Chương trình MTQG phát triển kinh tế - xã hội vùng đồng bào dân tộc thiểu số và miền núi</t>
  </si>
  <si>
    <t>Chương trình MTQG giảm nghèo bền vững</t>
  </si>
  <si>
    <t>Chương trình MTQG Xây dựng nông thôn mới</t>
  </si>
  <si>
    <t>TỔNG CỘNG</t>
  </si>
  <si>
    <t xml:space="preserve">Đơn vị tính: Triệu đồng  </t>
  </si>
  <si>
    <t>Tên chương trình/ dự án</t>
  </si>
  <si>
    <t>NSTW</t>
  </si>
  <si>
    <t>NSĐP</t>
  </si>
  <si>
    <t>Tổng cộng</t>
  </si>
  <si>
    <t>ĐTPT</t>
  </si>
  <si>
    <t>VSN</t>
  </si>
  <si>
    <t xml:space="preserve">Vốn ĐTC (ĐTPT) </t>
  </si>
  <si>
    <t>Vốn SN</t>
  </si>
  <si>
    <t xml:space="preserve">Vốn ĐTPT </t>
  </si>
  <si>
    <t xml:space="preserve">Vốn SN </t>
  </si>
  <si>
    <t>NST</t>
  </si>
  <si>
    <t>NSH</t>
  </si>
  <si>
    <t>3=4+5</t>
  </si>
  <si>
    <t>Chương trình MTQG Phát triển kinh tế xã hội vùng đồng bào dân tộc thiểu số và miền núi</t>
  </si>
  <si>
    <t>02/2022/NQ-HĐND</t>
  </si>
  <si>
    <t>Dự án 1: Giải quyết tình trạng thiếu đất ở, nhà ở, đất sản xuất, nước sinh hoạt</t>
  </si>
  <si>
    <t>Dự án 2: Quy hoạch, sắp xếp, bố trí, ổn định dân cư ở những nơi cần thiết</t>
  </si>
  <si>
    <t>Dự án 3: Phát triển sản xuất nông, lâm nghiệp bền vững, phát huy tiềm năng, thế mạnh của các vùng miền để sản xuất hàng hóa theo chuỗi giá trị</t>
  </si>
  <si>
    <t>Dự án 5: Phát triển giáo dục đào tạo nâng cao chất lượng nguồn nhân lực</t>
  </si>
  <si>
    <t>Tiểu dự án 1: Đổi mới hoạt động, củng cố phát triển các trường phổ thông dân tộc nội trú (PTDTNT), trường phổ thông dân tộc bán trú (PTDTBT), trường Phổ thông có học sinh bán trú (trường phổ thông có HSBT) và xóa mù chữ cho người dân vùng đồng bào DTTS</t>
  </si>
  <si>
    <t>Tiểu dự án 2: Bồi dưỡng kiến thức dân tộc; đào tạo dự bị đại học, đại học và sau đại học đáp ứng nhu cầu nhân lực cho vùng đồng bào DTTS</t>
  </si>
  <si>
    <t>Tiểu dự án 3: Dự án phát triển giáo dục nghề nghiệp và giải quyết việc làm cho người lao động vùng DTTS&amp;MN</t>
  </si>
  <si>
    <t>Tiểu dự án 4: Đào tạo nâng cao năng lực cho cộng đồng và cán bộ triển khai Chương trình ở các cấp</t>
  </si>
  <si>
    <t>Dự án 6: Bảo tồn, phát huy giá trị văn hóa truyền thống tốt đẹp của các DTTS gắn với phát triển du lịch</t>
  </si>
  <si>
    <t>Dự án 7: Chăm sóc sức khỏe nhân dân, nâng cao thể trạng, tầm vóc người DTTS; phòng chống suy dinh dưỡng trẻ em</t>
  </si>
  <si>
    <t>Dự án 8: Thực hiện bình đẳng giới và giải quyết những vấn đề cấp thiết đối với phụ nữ và trẻ em</t>
  </si>
  <si>
    <t>Dự án 9: Đầu tư phát triển nhóm DTTS rất ít người và nhóm dân tộc còn nhiều khó khăn</t>
  </si>
  <si>
    <t>Tiểu dự án 1: Đầu tư phát triển kinh tế - xã hội nhóm DTTS rất ít người, nhóm dân tộc còn gặp nhiều khó khăn, dân tộc có khó khăn đặc thù</t>
  </si>
  <si>
    <t>Tiểu Dự án 2: Giảm thiểu tình trạng tảo hôn và hôn nhân cận huyết thống trong vùng đồng bào dân tộc thiểu số</t>
  </si>
  <si>
    <t>Dự án 10: Truyền thông, tuyên truyền, vận động trong vùng đồng bào DTTS&amp;MN. Kiểm tra, giám sát đánh giá việc tổ chức thực hiện Chương trình</t>
  </si>
  <si>
    <t>Tiểu dự án 1: Biểu dương, tôn vinh điển hình tiên tiến, phát huy vai trò của người có uy tín, phổ biến giáo dục pháp luật và tuyên truyền, vận động đồng bào; truyền thông phục vụ tổ chức triển khai thực hiện Đề án Tổng thể và CTMTQG</t>
  </si>
  <si>
    <t>Tiểu dự án 2: Ứng dụng công nghệ thông tin hỗ trợ phát triển kinh tế - xã hội và đảm bảo an ninh trật tự vùng đồng bào DTTS&amp;MN</t>
  </si>
  <si>
    <t>Tiểu dự án 3: Kiểm tra, giám sát, đánh giá, đào tạo, tập huấn tổ chức thực hiện chương trình</t>
  </si>
  <si>
    <t>Chương trình MTQG Giảm nghèo bền vững</t>
  </si>
  <si>
    <t>Dự án 1: Hỗ trợ đầu tư phát triển hạ tầng kinh tế - xã hội các huyện nghèo</t>
  </si>
  <si>
    <t>Dự án 2: Đa dạng hoá sinh kế, phát triển mô hình giảm nghèo</t>
  </si>
  <si>
    <t>Dự án 3 Hỗ trợ phát triển sản xuất, cải thiện dinh dưỡng</t>
  </si>
  <si>
    <t>Tiểu dự án 1:  Hỗ trợ PTSX trong lĩnh vực nông nghiệp</t>
  </si>
  <si>
    <t>Tiểu dự án 2: Cải thiện dinh dưỡng</t>
  </si>
  <si>
    <t>Dự án 4: Phát triển giáo dục nghề nghiệp, việc làm bền vững</t>
  </si>
  <si>
    <t xml:space="preserve">Tiểu dự án 1: Phát triển giáo dục nghề nghiệp vùng nghèo, vùng khó khăn </t>
  </si>
  <si>
    <t xml:space="preserve">Tiểu dự án 2: Hỗ trợ người LĐ đi làm việc ở nước ngoài theo hợp đồng </t>
  </si>
  <si>
    <t xml:space="preserve">Tiểu dự án 3: Hỗ trợ việc làm bền vững </t>
  </si>
  <si>
    <t>Dự án 5: Hỗ trợ nhà ở cho hộ nghèo, hộ cận nghèo trên địa bàn các huyện nghèo</t>
  </si>
  <si>
    <t>Dự án 6: Truyền thông và giảm nghèo về thông tin</t>
  </si>
  <si>
    <t>Tiểu dự án 1: Giảm nghèo về thông tin</t>
  </si>
  <si>
    <t>Tiểu dự án 2: Truyền thông về giảm nghèo đa chiều</t>
  </si>
  <si>
    <t>Dự án 7: Nâng cao năng lực và giám sát, đánh giá Chương trình</t>
  </si>
  <si>
    <t>Tiểu dự án 1: Nâng cao năng lực thực hiện Chương trình</t>
  </si>
  <si>
    <t>Tiểu dự án 2: Giám sát, đánh giá</t>
  </si>
  <si>
    <t>CTMTQG xây dựng nông thôn mới</t>
  </si>
  <si>
    <t>Trong đó</t>
  </si>
  <si>
    <t>Đơn vị đề xuất chủ trương / Chủ đầu tư</t>
  </si>
  <si>
    <t>Sở Nông nghiệp và PTNT</t>
  </si>
  <si>
    <t>UBND thành phố</t>
  </si>
  <si>
    <t>Sở Thông tin và Truyền thông</t>
  </si>
  <si>
    <t>UBND huyện Văn Lãng</t>
  </si>
  <si>
    <t>UBND huyện Đình Lập</t>
  </si>
  <si>
    <t>UBND huyện Bắc Sơn</t>
  </si>
  <si>
    <t>Nâng cấp, mở rộng trường THPT Lộc Bình</t>
  </si>
  <si>
    <t>Tiểu Dự án 1: Phát triển kinh tế nông, lâm nghiệp bền vững gắn với bảo vệ rừng và nâng cao thu nhập cho người dân</t>
  </si>
  <si>
    <t>Tiểu dự án 2: Hỗ trợ phát triển sản xuất theo chuỗi giá trị, vùng trồng dược liệu quý, thúc đẩy khởi sự kinh doanh, khởi nghiệp và thu hút đầu tư vùng đồng bào DTTS&amp;MN</t>
  </si>
  <si>
    <t xml:space="preserve"> Tiểu dự án 3: Phát triển kinh tế xã hội - mô hình bộ đội gắn với dân bản vùng DTTS&amp;MN</t>
  </si>
  <si>
    <t>Dự án 4: Đầu tư cơ sở hạ tầng thiết yếu, phục vụ sản xuất, đời sống trong vùng đồng bào DTTS&amp;MN và các đơn vị sự nghiệp công của lĩnh vực dân tộc</t>
  </si>
  <si>
    <t>VỐN ĐẦU TƯ TỪ NGUỒN THU SỬ DỤNG ĐẤT</t>
  </si>
  <si>
    <t>VỐN ĐẦU TƯ TRONG CÂN ĐỐI THEO TIÊU CHÍ</t>
  </si>
  <si>
    <t>BIỂU 4</t>
  </si>
  <si>
    <t>1.1</t>
  </si>
  <si>
    <t>1.2</t>
  </si>
  <si>
    <t>Ứng quỹ PTĐ còn lại cần thu hồi (không in)</t>
  </si>
  <si>
    <t>Sở Xây dựng</t>
  </si>
  <si>
    <t>2021-2022</t>
  </si>
  <si>
    <t>Ban QLKKTCK Đồng Đăng - Lạng Sơn</t>
  </si>
  <si>
    <t xml:space="preserve">Tràng Định </t>
  </si>
  <si>
    <t>Huyện Tràng Định</t>
  </si>
  <si>
    <t>Huyện Văn Lãng</t>
  </si>
  <si>
    <t>Thành phố Lạng Sơn</t>
  </si>
  <si>
    <t>Đơn vị tính: Triệu đồng</t>
  </si>
  <si>
    <t>Nội dung</t>
  </si>
  <si>
    <t>Dự án khởi công mới 2024</t>
  </si>
  <si>
    <t>Tổng</t>
  </si>
  <si>
    <t>Chưa phân bổ chi tiết</t>
  </si>
  <si>
    <t>Ngân sách trung ương</t>
  </si>
  <si>
    <t>Ngân sách tỉnh</t>
  </si>
  <si>
    <t>Ngân sách huyện</t>
  </si>
  <si>
    <t>Hội Nông dân</t>
  </si>
  <si>
    <t>Các huyện, thành phố</t>
  </si>
  <si>
    <t>Huyện Văn Quan</t>
  </si>
  <si>
    <t>Đối ứng NSĐP</t>
  </si>
  <si>
    <t>Tiểu dự án 1: Phát triển giáo dục nghề nghiệp vùng nghèo, vùng khó khăn</t>
  </si>
  <si>
    <t>TMĐT</t>
  </si>
  <si>
    <t>CHƯƠNG TRÌNH MỤC TIÊU QUỐC GIA GIẢM NGHÈO BỀN VỮNG</t>
  </si>
  <si>
    <t>Dự án 4: Phát triển giáo dục nghề nghiệp, việc làm</t>
  </si>
  <si>
    <t>Trường Cao đẳng nghề Lạng Sơn</t>
  </si>
  <si>
    <t>UBND huyện Bình Gia (Trung tâm GDNN-GDTX huyện Bình Gia)</t>
  </si>
  <si>
    <t>UBND huyện Văn Quan (Trung tâm GDNN-GDTX huyện Văn Quan)</t>
  </si>
  <si>
    <t>Đơn vị: triệu đồng</t>
  </si>
  <si>
    <t xml:space="preserve">  TT</t>
  </si>
  <si>
    <t>Đơn vị thực hiện</t>
  </si>
  <si>
    <t>KHỐI TỈNH</t>
  </si>
  <si>
    <t>Các cơ quan cấp tỉnh</t>
  </si>
  <si>
    <t>Sở Kế hoạch và Đầu tư</t>
  </si>
  <si>
    <t>Sở Tư pháp</t>
  </si>
  <si>
    <t xml:space="preserve">Ban Dân tộc </t>
  </si>
  <si>
    <t>Hội Nông dân tỉnh</t>
  </si>
  <si>
    <t>Sở Y tế (Trường Cao đẳng Y tế Lạng Sơn)</t>
  </si>
  <si>
    <t>Sở Giáo dục và Đào tạo (Trường Cao đẳng Sư phạm Lạng Sơn)</t>
  </si>
  <si>
    <t>KHỐI HUYỆN</t>
  </si>
  <si>
    <t>UBND các huyện, thành phố</t>
  </si>
  <si>
    <t>UBND Huyện Hữu Lũng</t>
  </si>
  <si>
    <t>UBND Huyện Chi Lăng</t>
  </si>
  <si>
    <t>UBND Huyện Cao Lộc</t>
  </si>
  <si>
    <t>UBND Huyện Lộc Bình</t>
  </si>
  <si>
    <t>UBND Huyện Đình Lập</t>
  </si>
  <si>
    <t>UBND Huyện Văn Lãng</t>
  </si>
  <si>
    <t>UBND Huyện Tràng Định</t>
  </si>
  <si>
    <t>UBND Huyện Văn Quan</t>
  </si>
  <si>
    <t>UBND Huyện Bình Gia</t>
  </si>
  <si>
    <t>UBND Huyện Bắc Sơn</t>
  </si>
  <si>
    <t>UBND huyện Hữu Lũng (Trung tâm GDNN huyện Hữu Lũng)</t>
  </si>
  <si>
    <t>UBND huyện Chi Lăng (Trung tâm GDNN-GDTX huyện Chi Lăng)</t>
  </si>
  <si>
    <t>UBND huyện Cao Lộc (Trung tâm GDNN-GDTX huyện Cao Lộc)</t>
  </si>
  <si>
    <t>UBND huyện Lộc Bình (Trung tâm GDNN-GDTX huyện Lộc Bình)</t>
  </si>
  <si>
    <t>UBND huyện Đình Lập (Trung tâm GDNN-GDTX huyện Đình Lập)</t>
  </si>
  <si>
    <t>UBND huyện Văn Lãng (Trung tâm GDNN-GDTX huyện Văn Lãng)</t>
  </si>
  <si>
    <t>UBND huyện Tràng Định (Trung tâm GDNN-GDTX huyện Tràng Định)</t>
  </si>
  <si>
    <t>UBND huyện Bắc Sơn (Trung tâm GDNN-GDTX huyện Bắc Sơn)</t>
  </si>
  <si>
    <t>Dự án, hoạt động, cơ quan, địa phương thực hiện</t>
  </si>
  <si>
    <t>1=2+3</t>
  </si>
  <si>
    <t>Huyện Hữu Lũng</t>
  </si>
  <si>
    <t>Huyện Chi Lăng</t>
  </si>
  <si>
    <t xml:space="preserve">Dự án 3: Hỗ trợ phát triển sản xuất, cải thiện dinh dưỡng </t>
  </si>
  <si>
    <t>3.1</t>
  </si>
  <si>
    <t>3.2</t>
  </si>
  <si>
    <t>(Kèm theo Tờ trình số:               /TTr-UBND ngày         /6/2022 của UBND tỉnh Lào Cai)</t>
  </si>
  <si>
    <t>Chương trình MTQG xây dựng nông thôn mới</t>
  </si>
  <si>
    <t>Các sở, ban, ngành</t>
  </si>
  <si>
    <t>Ban Dân tộc</t>
  </si>
  <si>
    <t>Các cơ sở giáo dục nghề nghiệp</t>
  </si>
  <si>
    <t>Tổng vốn sự nghiệp</t>
  </si>
  <si>
    <t xml:space="preserve">Dự án </t>
  </si>
  <si>
    <t xml:space="preserve">Bình Gia </t>
  </si>
  <si>
    <t xml:space="preserve">Văn Quan </t>
  </si>
  <si>
    <t xml:space="preserve">Hữu Lũng </t>
  </si>
  <si>
    <t xml:space="preserve">Cao Lộc </t>
  </si>
  <si>
    <t xml:space="preserve">Lộc Bình </t>
  </si>
  <si>
    <t xml:space="preserve">Đình Lập </t>
  </si>
  <si>
    <t xml:space="preserve">Văn Lãng </t>
  </si>
  <si>
    <t>Thành phố</t>
  </si>
  <si>
    <t xml:space="preserve">Tổng </t>
  </si>
  <si>
    <t xml:space="preserve">Ngân sách trung ương </t>
  </si>
  <si>
    <t>Giao cho Sở GD- ĐT thực hiện nhiệm vụ liên quan đến trường PTDTNT</t>
  </si>
  <si>
    <t>Tiểu dự án 3: Dự án phát triển giáo dục nghề nghiệp và giải quyết việc làm cho người lao động vùng dân tộc thiểu số và miền núi</t>
  </si>
  <si>
    <t>IX</t>
  </si>
  <si>
    <t>Tiểu dự án 2: Giảm thiểu tình trạng tảo hôn và hôn nhân cận huyết thống trong vùng đồng bào dân tộc thiểu số và miền núi</t>
  </si>
  <si>
    <t>Tiểu dự án 2: Ứng dụng công nghệ thông tin hỗ trợ phát triển kinh tế - xã hội và đảm bảo an ninh trật tự vùng đồng bào dân tộc thiểu số và miền núi</t>
  </si>
  <si>
    <t>Tổng các huyện, thành phố</t>
  </si>
  <si>
    <t>Nhu cầu kế hoạch vốn 2023 theo các CĐT (không in)</t>
  </si>
  <si>
    <t>Dự án xây dựng hệ thống hồ sơ địa chính 46 xã thuộc 3 huyện Hữu Lũng, Lộc Bình và Đình Lập, tỉnh Lạng Sơn</t>
  </si>
  <si>
    <t>Dự án xây dựng hệ thống hồ sơ địa chính 21 xã huyện Tràng Định, Văn Lãng, tỉnh Lạng Sơn</t>
  </si>
  <si>
    <t>QĐ số 2173/QĐ-UBND, ngày 10/10/2009; QĐ số 2716/QĐ-UBND, ngày 25/12/2020</t>
  </si>
  <si>
    <t>QĐ số 1196/QĐ-UBND, ngày 23/8/2013 ra hạn 754/QĐ-UBND, ngày 21/4/2018</t>
  </si>
  <si>
    <t>Địa điểm xây dựng</t>
  </si>
  <si>
    <t>Giá trị theo hợp đồng</t>
  </si>
  <si>
    <t xml:space="preserve">Giá trị khối lượng ước còn phải thực hiện   </t>
  </si>
  <si>
    <t>Lũy kế đã bố trí vốn đến hết năm 2022</t>
  </si>
  <si>
    <t>Kinh phí còn thiếu</t>
  </si>
  <si>
    <t>Số quyết định; ngày, tháng, năm ban hành</t>
  </si>
  <si>
    <t xml:space="preserve">Tổng số </t>
  </si>
  <si>
    <t>Nguồn vốn sự nghiệp</t>
  </si>
  <si>
    <t>Nguồn ĐTC</t>
  </si>
  <si>
    <t>Nguồn thu SDĐ 2021</t>
  </si>
  <si>
    <t>H Hữu Lũng, Lộc Bình, Đình Lập</t>
  </si>
  <si>
    <t>2009-2016</t>
  </si>
  <si>
    <t>Huyện Tràng Định, Văn Lãng</t>
  </si>
  <si>
    <t>2013-2017</t>
  </si>
  <si>
    <t>BIỂU 2b</t>
  </si>
  <si>
    <t>PHÂN KHAI CHI TIẾT DANH MỤC DỰ ÁN THỰC HIỆN ĐO ĐẠC ĐẤT ĐAI, CẤP GiẤY CHỨNG NHẬN XÂY DỰNG CƠ SỞ DỮ LIỆU ĐẤT ĐAI VÀ ĐĂNG KÝ BIẾN ĐỘNG, CHỈNH LÝ HỒ SƠ ĐỊA CHÍNH THƯỜNG XUYÊN NĂM 2023</t>
  </si>
  <si>
    <t>Kế hoạch vốn năm 2023</t>
  </si>
  <si>
    <t>Kinh phí phân bổ năm 2022</t>
  </si>
  <si>
    <t>Ngân sách tỉnh đối ứng 5%</t>
  </si>
  <si>
    <t xml:space="preserve">Tổng vốn sự nghiệp </t>
  </si>
  <si>
    <t>TỔNG</t>
  </si>
  <si>
    <t xml:space="preserve">Sở Giáo dục và đào tạo </t>
  </si>
  <si>
    <t>Sở Lao động, Thương binh và Xã Hội</t>
  </si>
  <si>
    <t xml:space="preserve">Hội Liên hiệp phụ nữ tỉnh </t>
  </si>
  <si>
    <t xml:space="preserve">Sở Tư pháp </t>
  </si>
  <si>
    <t xml:space="preserve">Sở Thông tin và truyền thông </t>
  </si>
  <si>
    <t xml:space="preserve">Các Sở, ban, ngành tỉnh </t>
  </si>
  <si>
    <t xml:space="preserve">Sở Kế hoạch và Đầu tư </t>
  </si>
  <si>
    <t xml:space="preserve">Sở Văn hóa, Thể thao và Du lịch </t>
  </si>
  <si>
    <t>Tỉnh đoàn</t>
  </si>
  <si>
    <t xml:space="preserve">Sở Y tế </t>
  </si>
  <si>
    <t xml:space="preserve">Sở Công Thương </t>
  </si>
  <si>
    <t xml:space="preserve">Sở Xây dựng </t>
  </si>
  <si>
    <t xml:space="preserve">Sở Tài nguyên và Môi trường </t>
  </si>
  <si>
    <t xml:space="preserve">UBMT Tổ quốc Việt Nam tỉnh </t>
  </si>
  <si>
    <t>Sở Văn hóa, Thể thao và Du lịch</t>
  </si>
  <si>
    <t>Khối lượng hoàn thành</t>
  </si>
  <si>
    <t>Tiểu dự án 1:Phát triển kinh tế nông, lâm nghiệp bền vững gắn với bảo vệ rừng và nâng cao thu nhập cho người dân</t>
  </si>
  <si>
    <t>11=12+13</t>
  </si>
  <si>
    <t>14=15+16</t>
  </si>
  <si>
    <t>18=19+20</t>
  </si>
  <si>
    <t>21=22+23</t>
  </si>
  <si>
    <t>17=18+21</t>
  </si>
  <si>
    <t>3=4+5+6</t>
  </si>
  <si>
    <t>7=8+9+10</t>
  </si>
  <si>
    <t>Kế hoạch vốn trung hạn giai đoạn 2021-2025 (vốn ĐTPT)</t>
  </si>
  <si>
    <t>Tiểu dự án 1: Đổi mới hoạt động, củng cố phát triển các trường dân tộc nội trú, trường phổ thông dân tộc bán trú, trường phổ thông có học sinh ở bán trú và xoá mù chữ cho người dân vùng đồng bào dân tộc thiểu số</t>
  </si>
  <si>
    <t>Tiểu dự án 2: Bồi dưỡng kiến thức dân tộc; đào tạo dự bị đại học, đại học và sau đại học đáp ứng nhu cầu nhân lực cho vùng đồng bào dân tộc thiểu số'</t>
  </si>
  <si>
    <t>Tiểu dự án 1: Đầu tư tạo sinh kế bền vững, phát triển kinh tế - xã hội nhóm dân tộc thiểu số còn nhiều khó khăn, có khó khăn đặc thù</t>
  </si>
  <si>
    <t>Tiểu dự án 1: Biểu dương, tôn vinh điển hình tiên tiến, phát huy vai trò của người có uy tín; phổ biến, giáo dục pháp luật, trợ giúp pháp lý và tuyên truyền, vận động đồng bào; truyền thông phục vụ tổ chức triển khai thực hiện Đề án tổng thể và Chương trình mục tiêu quốc gia phát triển kinh tế - xã hội vùng đồng bào dân tộc thiểu số và miền núi giai đoạn 2021-2030</t>
  </si>
  <si>
    <t>Tiểu dự án 3:Kiểm tra, giám sát, đánh giá, đào tạo, tập huấn tổ chức thực hiện Chương trình</t>
  </si>
  <si>
    <t>Kế hoạch đầu tư năm 2023</t>
  </si>
  <si>
    <t>Danh mục mục tiêu, nhiệm vụ</t>
  </si>
  <si>
    <t>Đơn vị tính</t>
  </si>
  <si>
    <t>Kế hoạch giai đoạn 2021-2025 (phấn đấu đến năm 2025)</t>
  </si>
  <si>
    <t xml:space="preserve"> I </t>
  </si>
  <si>
    <t xml:space="preserve"> VÙNG MIỀN NÚI PHÍA BẮC </t>
  </si>
  <si>
    <t>Chương trình mục tiêu quốc gia phát triển kinh tế - xã hội vùng đồng bào dân tộc thiểu số và miền núi</t>
  </si>
  <si>
    <t>Giảm tỷ lệ hộ nghèo hằng năm giai đoạn 2021-2025 vùng đồng bào dân tộc thiểu số và miền núi</t>
  </si>
  <si>
    <t>%</t>
  </si>
  <si>
    <t>Xã ra khỏi địa bàn đặc biệt khó khăn</t>
  </si>
  <si>
    <t>Số xã</t>
  </si>
  <si>
    <t>xã</t>
  </si>
  <si>
    <t>Tỷ lệ xã</t>
  </si>
  <si>
    <t>1.3</t>
  </si>
  <si>
    <t>Thôn ra khỏi địa bàn đặc biệt khó khăn</t>
  </si>
  <si>
    <t>Số thôn</t>
  </si>
  <si>
    <t>thôn</t>
  </si>
  <si>
    <t>Tỷ lệ thôn</t>
  </si>
  <si>
    <t>Chương trình mục tiêu quốc gia giảm nghèo bền vững</t>
  </si>
  <si>
    <t>Giảm tỷ lệ hộ nghèo hằng năm giai đoạn 2021-2025</t>
  </si>
  <si>
    <t>Chương trình mục tiêu quốc gia xây dựng nông thôn mới</t>
  </si>
  <si>
    <t>Cấp huyện</t>
  </si>
  <si>
    <t>Số đơn vị cấp huyện được công nhận đạt chuẩn nông thôn mới/ hoàn thành nhiệm vụ xây dựng nông thôn mới</t>
  </si>
  <si>
    <t>huyện</t>
  </si>
  <si>
    <t>Cấp xã</t>
  </si>
  <si>
    <t>Tỷ lệ xã đạt chuẩn nông thôn mới</t>
  </si>
  <si>
    <t>Tỷ lệ xã nông thôn mới nâng cao</t>
  </si>
  <si>
    <t>Tỷ lệ xã nông thôn mới kiểu mẫu</t>
  </si>
  <si>
    <t>Biểu 5</t>
  </si>
  <si>
    <t>Tiểu dự án 2: Hỗ trợ phát triển sản xuất theo chuỗi giá trị, vùng trồng dược liệu quý, thúc đẩy khởi sự kinh doanh, khởi nghiệp và thu hút đầu tư vùng đồng bào dân tộc thiểu số và miền núi</t>
  </si>
  <si>
    <t>Dự án 5: Phát triển giáo dục đào tạo nâng cao chất lượng nguồn nhân lực (Sự nghiệp giáo dục - đào tạo và dạy nghề)</t>
  </si>
  <si>
    <t>Dự án 6: Bảo tồn, phát huy giá trị văn hóa truyền thống tốt đẹp của các dân tộc thiểu số gắn với phát triển du lịch (Sự nghiệp văn hóa thông tin)</t>
  </si>
  <si>
    <t xml:space="preserve"> Dự án 7: Chăm sóc sức khỏe nhân dân, nâng cao thể trạng, tầm vóc người dân tộc thiểu số; phòng chống suy dinh dưỡng trẻ em (Sự nghiệp y tế, dân số và gia đình)</t>
  </si>
  <si>
    <t>Dự án 8: Thực hiện bình đẳng giới và giải quyết những vấn đề cấp thiết đối với phụ nữ và trẻ em (Sự nghiệp bảo đảm xã hội)</t>
  </si>
  <si>
    <t>Tiểu dự án 2: Giảm thiểu tình trạng tảo hôn và hôn nhân cận huyết thống trong vùng đồng bào dân tộc thiểu số và miền núi (Sự nghiệp đảm bảo xã hội)</t>
  </si>
  <si>
    <t>Tiểu dự án 1: Biểu dương, tôn vinh điển hình tiên tiến, phát huy vai trò của người có uy tín; phổ biến, giáo dục pháp luật, trợ giúp pháp lý và tuyên truyền, vận động đồng bào; truyền thông phục vụ tổ chức triển khai thực hiện Đề án tổng thể và Chương trình mục tiêu quốc gia phát triển kinh tế - xã hội vùng đồng bào dân tộc thiểu số và miền núi giai đoạn 2021 - 2030 (Sự nghiệp văn hóa thông tin)</t>
  </si>
  <si>
    <t>Tiểu dự án 2: Ứng dụng công nghệ thông tin hỗ trợ phát triển kinh tế - xã hội và đảm bảo an ninh trật tự vùng đồng bào dân tộc thiểu số và miền núi (Sự nghiệp văn hóa thông tin)</t>
  </si>
  <si>
    <t>Các Sở, ngành tỉnh</t>
  </si>
  <si>
    <t>PA trình thẩm tra</t>
  </si>
  <si>
    <t>3=4+…+16</t>
  </si>
  <si>
    <t>Tổng vốn sự nghiệp thực hiện Chương trình</t>
  </si>
  <si>
    <t xml:space="preserve">Vốn đối ứng ngân sách địa phương </t>
  </si>
  <si>
    <t>Tổng vốn ngân sách Trung ương</t>
  </si>
  <si>
    <t>BIỂU 8_DTTS:</t>
  </si>
  <si>
    <t>BIỂU 8_DTTS_CT:</t>
  </si>
  <si>
    <t>BIỂU 8_GNBV:</t>
  </si>
  <si>
    <t>BIỂU 8_GNBV_CT:</t>
  </si>
  <si>
    <t>Ngân sách địa phương
 (vốn đối ứng)</t>
  </si>
  <si>
    <t>BIỂU 8:</t>
  </si>
  <si>
    <t>Ghi
chú</t>
  </si>
  <si>
    <t>11=12+13+14</t>
  </si>
  <si>
    <t>15=16+17+18</t>
  </si>
  <si>
    <t>1=2+3+4</t>
  </si>
  <si>
    <t>Ước giải ngân đến 31/12/2023</t>
  </si>
  <si>
    <t>Dự án hoàn thành đưa vào sử dụng đến ngày 31/12/2023</t>
  </si>
  <si>
    <t>Ước thực hiện năm 2023</t>
  </si>
  <si>
    <t>Kế hoạch năm 2024</t>
  </si>
  <si>
    <t>Nội dung thành phần số 01: Nâng cao hiệu quả quản lý và thực hiện xây dựng nông thôn mới theo quy hoạch nhằm nâng cao đời sống kinh tế - xã hội nông thôn gắn với quá trình đô thị hoá</t>
  </si>
  <si>
    <t>Nội dung 01: Rà soát, điều chỉnh, lập mới  và triển khai, thực hiện quy hoạch chung xây dựng xã gắn với quá trình công nghiệp hóa, đô thị hóa</t>
  </si>
  <si>
    <t xml:space="preserve"> Nội dung 02: Rà soát, điều chỉnh lập quy hoạch xây dựng vùng huyện gắn với quá trình công nghiệp hóa - đô thị hóa nhằm đáp ứng yêu cầu xây dựng NTM, trong đó, có quy hoạch khu vực hỗ trợ phát triển kinh tế nông thôn</t>
  </si>
  <si>
    <t>Nội dung 03: Xây dựng, rà soát, điều chỉnh quy hoạch tỉnh, tạo điều kiện thực hiện Chương trình gắn với phát triển kinh tế, xã hội và bảo vệ môi trường</t>
  </si>
  <si>
    <t>Nội dung thành phần số 02: Phát triển hạ tầng kinh tế - xã hội, cơ bản đồng bộ, hiện đại, đảm bảo kết nối nông thôn - đô thị và kết nối các vùng miền</t>
  </si>
  <si>
    <t>Nội dung 01: Tiếp tục hoàn thiện và nâng cao hệ thống hạ tầng giao thông trên địa bàn xã, hạ tầng giao thông kết nối liên xã, liên huyện</t>
  </si>
  <si>
    <t>Nội dung 02: Hoàn thiện và nâng cao chất lượng hệ thống thủy lợi và phòng chống thiên tai cấp xã, huyện, đảm bảo bền vững và thích ứng với biến đổi khí hậu</t>
  </si>
  <si>
    <t>Nội dung 03: Cải tạo và nâng cấp hệ thống lưới điện nông thôn theo hướng an toàn, tin cậy, ổn định và đảm bảo mỹ quan</t>
  </si>
  <si>
    <t>Nội dung 04: Tiếp tục xây dựng, hoàn chỉnh các công trình cấp xã, cấp huyện đối với các trường mầm non, trường TH, trường THCS, trường THPT hoặc trường PT có nhiều cấp học, trung tâm GDNN - GDTX</t>
  </si>
  <si>
    <t>Nội dung 05: Xây dựng và hoàn thiện hệ thống cơ sở vật chất văn hóa thể thao cấp xã, thôn, các trung tâm văn hóa - thể thao huyện; tu bổ, tôn tạo các di sản văn hóa gắn với phát triển du lịch nông thôn</t>
  </si>
  <si>
    <t>Nội dung 06: Đầu tư xây dựng hệ thống cơ sở hạ tầng thương mại nông thôn, chợ ATTP cấp xã; các chợ TT, chợ ĐM, TT thu mua - cung ứng nông sản an toàn cấp huyện; trung tâm KTNN; hệ thống TT cung ứng nông sản hiện đại</t>
  </si>
  <si>
    <t>Nội dung 07: Tập trung đầu tư cơ sở hạ tầng đồng bộ các vùng nguyên liệu tập trung gắn với liên kết chuỗi giá trị, cơ sở hạ tầng các cụm làng nghề, ngành nghề nông thôn</t>
  </si>
  <si>
    <t>Nội dung 08: Tiếp tục xây dựng, cải tạo và nâng cấp cơ sở hạ tầng, trang thiết bị cho các trạm y tế xã, trung tâm y tế huyện</t>
  </si>
  <si>
    <t>Nội dung 09: Phát triển, hoàn thiện hệ thống cơ sở hạ tầng số, chuyển đổi số trong nông nghiệp, nông thôn</t>
  </si>
  <si>
    <t>Nội dung 10: Xây dựng, hoàn thiện các công trình cấp nước sinh hoạt tập trung, đảm bảo chất lượng đạt chuẩn theo quy định</t>
  </si>
  <si>
    <t>Tập trung XD CSHT bảo vệ MTNT; thu hút các DN đầu tư các khu xử lý CTTT quy mô liên huyện, liên tỉnh; đầu tư HT các ĐTK, trung chuyển CTR sinh hoạt…</t>
  </si>
  <si>
    <t>Nội dung thành phần số 03: Tiếp tục thực hiện có hiệu quả cơ cấu lại ngành NN, PTKTNT; triển khai mạnh mẽ Chương trình mỗi xã một sản phẩm (OCOP)…</t>
  </si>
  <si>
    <t>Nội dung 01: Tập trung triển khai cơ cấu lại ngành nông nghiệp và phát triển kinh tế nông thôn, tiểu thủ công nghiệp và dịch vụ …</t>
  </si>
  <si>
    <t>Nội dung 02: XD và PT hiệu quả các VNLTT, cơ giới hóa đồng bộ, nâng cao năng lực chế biến và bảo quản nông sản theo các MHLK SX theo chuỗi giá trị …</t>
  </si>
  <si>
    <t>Nội dung 03: Tiếp tục thực hiện hiệu quả các chính sách đầu tư bảo vệ, phát triển rừng, chính sách chi trả dịch vụ môi trường rừng và Chương trình phát triển lâm nghiệp bền vững …</t>
  </si>
  <si>
    <t>Nội dung 04: Triển khai Chương trình mỗi xã một sản phẩm (OCOP) gắn với lợi thế vùng miền, thành lập Trung tâm OCOP Quốc gia …</t>
  </si>
  <si>
    <t>Nội dung 05: Nâng cao HQHĐ của các hình thức TCSX trong đó, ưu tiên hỗ trợ các HTX nông nghiệp ứng dụng công nghệ cao liên kết theo chuỗi giá trị…</t>
  </si>
  <si>
    <t>Nội dung 06: Nâng cao hiệu quả hoạt động của các hệ thống kết nối, xúc tiến tiêu thụ nông sản;…</t>
  </si>
  <si>
    <t>Nội dung 07: Tiếp tục thực hiện có hiệu quả Chương trình khoa học công nghệ phục vụ xây dựng…</t>
  </si>
  <si>
    <t>Nội dung 08: Thực hiện hiệu quả Chương trình phát triển du lịch nông thôn trong xây dựng NTM…</t>
  </si>
  <si>
    <t>Nội dung 09: Tiếp tục nâng cao chất lượng đào tạo nghề cho lao động nông thôn, gắn với nhu cầu của thị trường; hỗ trợ thúc đẩy và phát triển các mô hình khởi nghiệp, sáng tạo ở nông thôn.</t>
  </si>
  <si>
    <t>Nội dung thành phần số 04: Giảm nghèo bền vững, đặc biệt là vùng đồng bào dân tộc thiểu số, miền núi, vùng bãi ngang ven biển và hải đảo</t>
  </si>
  <si>
    <t>Nội dung 02: Triển khai hiệu quả các chính sách hỗ trợ nhà ở, xóa nhà tạm, dột nát; nâng cao chất lượng nhà ở dân cư</t>
  </si>
  <si>
    <t>Nội dung thành phần số 05: Nâng cao chất lượng giáo dục, y tế và chăm sóc sức khỏe người dân nông thôn</t>
  </si>
  <si>
    <t>Nội dung 1: Tiếp tục nâng cao chất lượng, phát triển giáo dục ở nông thôn …</t>
  </si>
  <si>
    <t>Nội dung 02: Tăng cường chất lượng dịch vụ của mạng lưới y tế cơ sở đảm bảo chăm sóc sức khoẻ toàn dân …</t>
  </si>
  <si>
    <t>Nội dung thành phần số 06: Nâng cao chất lượng đời sống văn hóa của người dân nông thôn; bảo tồn và phát huy các giá trị văn hóa truyền thống theo hướng bền vững gắn với phát triển du lịch nông thôn</t>
  </si>
  <si>
    <t>Nội dung 01: Nâng cao hiệu quả hoạt động của hệ thống thiết chế văn hóa, thể thao cơ sở;…</t>
  </si>
  <si>
    <t>Nội dung 02: Tăng cường kiểm kê, ghi danh các di sản văn hóa; bảo tồn và phát huy di sản văn hóa;….</t>
  </si>
  <si>
    <t>Nội dung thành phần số 07: Nâng cao chất lượng môi trường; xây dựng cảnh quan nông thôn sáng - xanh - sạch - đẹp, an toàn; giữ gìn và khôi phục cảnh quan truyền thống của nông thôn Việt Nam</t>
  </si>
  <si>
    <t>Nội dung 01: Xây dựng và tổ chức hướng dẫn thực hiện các Đề án/Kế hoạch tổ chức phân loại, thu gom, vận chuyển chất thải rắn trên địa bàn huyện đảm bảo theo quy định; phát triển, nhân rộng các mô hình phân loại chất thải tại nguồn phát sinh</t>
  </si>
  <si>
    <t>Nội dung 02: Thu gom, tái chế, tái sử dụng các loại chất thải theo nguyên lý tuần hoàn; tăng cường công tác quản lý chất thải nhựa trong hoạt động sản xuất nông, lâm, ngư nghiệp ở Việt Nam; xây dựng cộng đồng dân cư không rác thải nhựa</t>
  </si>
  <si>
    <t>Nội dung 03: Đẩy mạnh xử lý, khắc phục ô nhiễm và cải thiện chất lượng môi trường tại những khu vực tập trung nhiều nguồn thải, những nơi gây ô nhiễm môi trường nghiêm trọng và các khu vực mặt nước bị ô nhiễm</t>
  </si>
  <si>
    <t>Nội dung 04: Cải tạo nghĩa trang phù hợp với cảnh quan môi trường; xây dựng mới và mở rộng các cơ sở mai táng, hỏa táng phải phù hợp với các quy định và theo quy hoạch</t>
  </si>
  <si>
    <t>Nội dung 05: Giữ gìn và khôi phục cảnh quan truyền thống của nông thôn Việt Nam; tăng tỷ lệ trồng hoa, cây xanh phân tán gắn với triển khai Đề án trồng một tỷ cây xanh giai đoạn 2021 - 2025…</t>
  </si>
  <si>
    <t>Nội dung 06: Tăng cường quản lý an toàn thực phẩm tại các cơ sở, hộ gia đình sản xuất, kinh doanh thực phẩm; đảm bảo vệ sinh môi trường tại các cơ sở chăn nuôi, nuôi trồng thủy sản; cải thiện vệ sinh hộ gia đình</t>
  </si>
  <si>
    <t>Nội dung 07: Triển khai hiệu quả Chương trình “Tăng cường bảo vệ môi trường, an toàn thực phẩm và cấp nước sạch nông thôn trong xây dựng NTM giai đoạn 2021 - 2025”</t>
  </si>
  <si>
    <t>Nội dung thành phần số 08: Đẩy mạnh và nâng cao chất lượng các dịch vụ HCC; nâng cao chất lượng hoạt động của CQCS; thúc đẩy quá trình CĐS trong NTM...; bảo đảm và tăng cường KNTCPL cho người dân; tăng cường giải pháp nhằm đảm bảo BĐG ...</t>
  </si>
  <si>
    <t>Nội dung 01: Triển khai đề án về đào tạo, bồi dưỡng kiến thức, năng lực quản lý hành chính, quản lý kinh tế - xã hội chuyên sâu, chuyển đổi tư duy….</t>
  </si>
  <si>
    <t>Nội dung 02: Tăng cường ứng dụng công nghệ thông tin trong thực hiện các dịch vụ hành chính công nhằm nâng cao chất lượng giải quyết thủ tục hành chính theo hướng minh bạch, công khai và hiệu quả ở các cấp …</t>
  </si>
  <si>
    <t>Nội dung 03: Triển khai hiệu quả Chương trình chuyển đổi số trong xây dựng NTM, hướng tới NTM thông minh giai đoạn 2021 - 2025</t>
  </si>
  <si>
    <t>Nội dung 04: Tăng cường hiệu quả công tác phổ biến, giáo dục pháp luật, hòa giải ở cơ sở, giải quyết hòa giải, mâu thuẫn ở khu vực nông thôn</t>
  </si>
  <si>
    <t>Nội dung 05: Nâng cao nhận thức, thông tin về trợ giúp pháp lý; tăng cường khả năng thụ hưởng dịch vụ trợ giúp pháp lý</t>
  </si>
  <si>
    <t>Nội dung 06: Tăng cường giải pháp nhằm đảm bảo bình đẳng giới và phòng chống bạo lực trên cơ sở giới; tăng cường chăm sóc, bảo vệ trẻ em và hỗ trợ những người dễ bị tổn thương trong các lĩnh vực của gia đình và đời sống xã hội</t>
  </si>
  <si>
    <t>Nội dung thành phần số 09: Nâng cao chất lượng, phát huy vai trò của Mặt trận Tổ quốc Việt Nam và các tổ chức chính trị - xã hội trong xây dựng NTM</t>
  </si>
  <si>
    <t>Nội dung 01: Tiếp tục tổ chức triển khai Cuộc vận động “Toàn dân đoàn kết xây dựng NTM, đô thị văn minh”….</t>
  </si>
  <si>
    <t>Nội dung 02: Triển khai hiệu quả phong trào “Nông dân thi đua sản xuất kinh doanh giỏi, đoàn kết giúp nhau làm giàu và giảm nghèo bền vững”…</t>
  </si>
  <si>
    <t>Nội dung 03: Triển khai hiệu quả Đề án “Hỗ trợ phụ nữ khởi nghiệp giai đoạn 2017-2025”</t>
  </si>
  <si>
    <t>Nội dung 04: Thúc đẩy chương trình khởi nghiệp, thanh niên làm kinh tế; triển khai hiệu quả Chương trình trí thức trẻ tình nguyện tham gia xây dựng NTM</t>
  </si>
  <si>
    <t>Nội dung số 05: Vun đắp, gìn giữ giá trị tốt đẹp và phát triển hệ giá trị gia đình Việt Nam; thực hiện Cuộc vận động “Xây dựng gia đình 5 không, 3 sạch”</t>
  </si>
  <si>
    <t>Nội dung thành phần số 10: Giữ vững quốc phòng, an ninh và trật tự xã hội nông thôn</t>
  </si>
  <si>
    <t>Nội dung 01: Tăng cường công tác bảo đảm an ninh, trật tự ở địa bàn nông thôn, phát hiện, giải quyết kịp thời các nguy cơ tiềm ẩn về an ninh quốc gia, trật tự an toàn xã hội …</t>
  </si>
  <si>
    <t>Nội dung 02: Xây dựng lực lượng dân quân vững mạnh, rộng khắp, hoàn thành các chỉ tiêu quân sự, quốc phòng được giao;…</t>
  </si>
  <si>
    <t>Nội dung thành phần số 11: Tăng cường công tác giám sát, đánh giá thực hiện Chương trình; nâng cao năng lực xây dựng NTM; truyền thông về xây dựng NTM; thực hiện Phong trào thi đua cả nước chung sức xây dựng NTM</t>
  </si>
  <si>
    <t>Nội dung 01: Nâng cao chất lượng và hiệu quả công tác kiểm tra, giám sát, đánh giá kết quả thực hiện Chương trình; xây dựng hệ thống giám sát, đánh giá đồng bộ, toàn diện đáp ứng yêu cầu quản lý Chương trình…</t>
  </si>
  <si>
    <t>Nội dung 02: Tiếp tục tăng cường nâng cao năng lực, chuyển đổi nhận thức, tư duy cho đội ngũ cán bộ làm công tác xây dựng NTM các cấp, đặc biệt cán bộ cơ sở</t>
  </si>
  <si>
    <t>Nội dung 03: Đào tạo, tập huấn nhằm nâng cao nhận thức và chuyển đổi tư duy của người dân và cộng đồng về phát triển kinh tế nông nghiệp và xây dựng NTM</t>
  </si>
  <si>
    <t>Nội dung 04: Đẩy mạnh, đa dạng hình thức thông tin, truyền thông nhằm nâng cao nhận thức, chuyển đổi tư duy của cán bộ, người dân về xây dựng NTM; thực hiện có hiệu quả công tác truyền thông về xây dựng NTM</t>
  </si>
  <si>
    <t>Nội dung 05: Tiếp tục triển khai rộng khắp phong trào thi đua “Cả nước chung sức xây dựng nông thôn mới”</t>
  </si>
  <si>
    <t>Trong đó, đã giao kế hoạch vốn năm 2022-2023 (vốn ĐTPT)</t>
  </si>
  <si>
    <t>Kế hoạch vốn NSNN thực hiện 03 Chương trình MTQG năm 2024</t>
  </si>
  <si>
    <t>BIỂU 6: TỔNG KẾ HOẠCH VỐN NSNN THỰC HIỆN 03 CHƯƠNG TRÌNH MỤC TIÊU QUỐC GIA NĂM 2024 (THEO DỰ ÁN THÀNH PHẦN)</t>
  </si>
  <si>
    <t>Ngành/lĩnh vực Quốc phòng</t>
  </si>
  <si>
    <t>Ngành/Lĩnh vực Nông nghiệp, lâm nghiệp, diêm nghiệp, thủy lợi và thủy sản</t>
  </si>
  <si>
    <t>Hệ thống trạm bơm điện Bản Chúc, huyện Văn Lãng, Văn Quan</t>
  </si>
  <si>
    <t>Huyện Văn Lãng, Văn Quan</t>
  </si>
  <si>
    <t>227/QĐ-UBND ngày 29/01/2022; 736a/QĐ-UBND ngày 26/4/2022</t>
  </si>
  <si>
    <t>Ngành/Lĩnh vực Khu công nghiệp và Khu Kinh tế</t>
  </si>
  <si>
    <t>UBND thành phố Lạng Sơn</t>
  </si>
  <si>
    <t>Nút giao cao tốc vào khu công nghiệp Hữu Lũng</t>
  </si>
  <si>
    <t>560/QĐ-UBND ngày 30/3/2022</t>
  </si>
  <si>
    <t>Dự án Mở rộng đường vận chuyển hàng hóa chuyên dụng tại khu vực mốc 1119-1120 cửa khẩu quốc tế Hữu Nghị</t>
  </si>
  <si>
    <t>Ngành/Lĩnh vực Giao thông</t>
  </si>
  <si>
    <t>Dự án tuyến cao tốc cửa khẩu Hữu Nghị - Chi Lăng theo hình thức BOT</t>
  </si>
  <si>
    <t>Ban Quản lý dự án đầu tư xây dựng tỉnh đại diện cơ quan nhà nước có thẩm quyền</t>
  </si>
  <si>
    <t>2015-2024</t>
  </si>
  <si>
    <t xml:space="preserve">Đường tránh ngập vào trung tâm các xã nghèo miền núi 30A: Đồng Thắng, Cường Lợi, Lâm Ca; bảo đảm an sinh xã hội và phục vụ an ninh - quốc phòng huyện Đình Lập </t>
  </si>
  <si>
    <t>Cải tạo, nâng cấp đường Cao Lộc - Ba Sơn (ĐH.28), huyện Cao Lộc</t>
  </si>
  <si>
    <t>789/QĐ-UBND ngày 13/4/2021</t>
  </si>
  <si>
    <t xml:space="preserve">Đường giao thông kết nối Quốc lộ 4B đến Quốc lộ 18 </t>
  </si>
  <si>
    <t>2023-2026</t>
  </si>
  <si>
    <t>Đường tránh ĐT.226 (đoạn qua thị trấn Bình Gia, Văn Mịch) và khu TĐC, DC thị trấn Bình Gia</t>
  </si>
  <si>
    <t>21,9 km cấp VI miền núi</t>
  </si>
  <si>
    <t>Ngành/Lĩnh vực Thể dục thể thao</t>
  </si>
  <si>
    <t>Ngành/Lĩnh vực Công nghệ thông tin</t>
  </si>
  <si>
    <t>Đầu tư hạ tầng trang thiết bị công nghệ thông tin, các phần mềm nền tảng, số hóa cơ sở dữ liệu phục vụ chương trình chuyển đổi số trên địa bàn tỉnh giai đoạn 2021-2025</t>
  </si>
  <si>
    <t>38/NQ-HĐND ngày 25/11/2021; 1690/QĐ-UBND ngày 25/10/2022</t>
  </si>
  <si>
    <t>39/NQ-HĐND ngày 25/11/2021; 2055/QĐ-UBND ngày 27/12/2022</t>
  </si>
  <si>
    <t>thành phố</t>
  </si>
  <si>
    <t>2024-2026</t>
  </si>
  <si>
    <t>Đường Lý Thái Tổ kéo dài và khu dân cư, tái định cư TPLS</t>
  </si>
  <si>
    <t>40/NQ-HĐND ngày 25/11/2021; 2075/QĐ-UBND ngày 29/12/2022</t>
  </si>
  <si>
    <t>thành phố Lạng Sơn</t>
  </si>
  <si>
    <t>Ngành, Lĩnh vực Xã hội</t>
  </si>
  <si>
    <t>Hạ tầng cơ bản cho phát triển toàn diện các tỉnh vùng Đông Bắc: Hà Giang, Cao Bằng, Bắc Kạn, Lạng Sơn- Tiểu dự án tỉnh Lạng Sơn</t>
  </si>
  <si>
    <t>Hợp phần 1: Hệ thống giao thông liên kết vùng; Họp phần  2: Cấp nước sinh hoạt và sản xuất, Hợp phần 4: Nâng cao năng lực quản lý tài sản công</t>
  </si>
  <si>
    <t xml:space="preserve"> 1553/ QĐ-UBND  24/8/2017, 1272/QĐ-UBND ngày 29/6/2021</t>
  </si>
  <si>
    <t>Hợp phần 3: Cơ sở hạ tầng chuỗi giá trị nông nghiệp</t>
  </si>
  <si>
    <t>699/QĐ-UBND và 449/QĐ-UBND</t>
  </si>
  <si>
    <t>Tiểu dự án 1: Hỗ trợ đầu tư phát triển hạ tầng kinh tế - xã hội các huyện nghèo, xã đặc biệt khó khăn vùng bãi ngang, ven biển và hải đảo</t>
  </si>
  <si>
    <t>Tiểu dự án 2: Triển khai Đề án hỗ trợ một số huyện nghèo thoát khỏi tình trạng nghèo, đặc biệt khó khăn giai đoạn 2022 - 2025</t>
  </si>
  <si>
    <t>Dự án 10: Truyền thông, tuyên truyền, vận động trong vùng đồng bào dân tộc thiểu số và miền núi. Kiểm tra, giám sát đánh giá việc tổ chức thực hiện Chương trình</t>
  </si>
  <si>
    <t>1205/QĐ-TTg 17/8/2017; 1553/ QĐ-UBND  24/8/2017, 1272/QĐ-UBND ngày 29/6/2021; 10/NQ-HĐND ngày 19/4/2023</t>
  </si>
  <si>
    <t xml:space="preserve"> Cổng cửa khẩu Tân Thanh</t>
  </si>
  <si>
    <t>918 ngày 9/6/2015; 842 ngày 8/5/2018; 1622/QĐ-UBND ngày 18/8/2021; 1095/QĐ-UBND ngày 30/6/2022</t>
  </si>
  <si>
    <t>Cấp thoát nước</t>
  </si>
  <si>
    <t>32/NQ-HĐND ngày 14/12/2020; 1354/QĐ-UBND ngày 10/7/2021</t>
  </si>
  <si>
    <t>1205/QĐ-TTg 17/8/2017; 1553/ QĐ-UBND  24/8/2017, 1272/QĐ-UBND ngày 29/6/2021</t>
  </si>
  <si>
    <t>Khởi công mới</t>
  </si>
  <si>
    <t>Tuyến cao tốc cửa khẩu Hữu Nghị - Chi Lăng theo hình thức BOT</t>
  </si>
  <si>
    <t>Hạng mục thẩm tra báo cáo nghiên cứu nghiên cứu khả thi</t>
  </si>
  <si>
    <t>Các hạng mục khác</t>
  </si>
  <si>
    <t>846-TB/VPTU ngày 30/8/2021; 3760/VP-KT ngày 06/9/2021; 65/NQ-HĐND ngày 21/12/2021 (Văn Quan)</t>
  </si>
  <si>
    <t xml:space="preserve">Hệ thống thoát nước và xử lý nước thải thành phố Lạng Sơn (Vốn đối ứng: 172396 trd; NSTW: 155.156; NSĐP: 17240 trd); đề xuất điều chỉnh tăng tmđt (vốn đối  ứng: 175803 trd;NSTW: 155156trd; NST: 20647 </t>
  </si>
  <si>
    <t>2012-2022</t>
  </si>
  <si>
    <t>389/QĐ-UBND 09/3/2009; 771/QĐ-UBND ngày 15/5/2015</t>
  </si>
  <si>
    <t>35/NQ-HĐND ngày 28/9/2021; 781/QĐ-UBND ngày 04/5/2022</t>
  </si>
  <si>
    <t>2012-2021</t>
  </si>
  <si>
    <t>660/QĐ-UBND, 10/5/2010; 812/QĐ-UBND, 25/5/2011;
2433/QĐ-UBND, 29/11/2018
2789/QĐ-UBND, 28/12/2018; 1845/QĐ-UBND ngày 19/9/2020</t>
  </si>
  <si>
    <t>Nhà kiểm soát liên hợp số 1 cửa khẩu Chi Ma</t>
  </si>
  <si>
    <t xml:space="preserve"> Lộc Bình</t>
  </si>
  <si>
    <t>4294m2</t>
  </si>
  <si>
    <t>2014-2020</t>
  </si>
  <si>
    <t>1330/QĐ-UBND, ngày 26/8/2014; 1009/QĐ-UBND ngày 01/6/2020</t>
  </si>
  <si>
    <t>Nhà làm việc liên ngành và Nhà công vụ cửa khẩu Bình Nghi</t>
  </si>
  <si>
    <t>2070m2</t>
  </si>
  <si>
    <t>2015-2019 (gia hạn đến T6/2023)</t>
  </si>
  <si>
    <t>1752/QĐ-UBND,  ngày 31/10/2014; 2643/QĐ-UBND ngày 25/12/2018</t>
  </si>
  <si>
    <t>79/QĐ-UBND ngày 10/1/2019; 2436/QĐ-UBND ngày 14/12/2021</t>
  </si>
  <si>
    <t>1689/QĐ-UBND ngày 21/9/2016; 12 ngày 7/1/2019; 13/NQ-HĐND ngày13/7/2020; 2186a/QĐ-UBND ngày 26/10/2020</t>
  </si>
  <si>
    <t>2534/ QĐ-UBND ngày 12/12/2018; 2792/QĐ-UBND ngày 30/12/2020; 566/QĐ-UBND ngày 31/3/2022</t>
  </si>
  <si>
    <t>Đường GTNT Khuổi Vai, xã Đề Thám - Pàn Dào, Kéo Vèng, xã Kim Đồng, huyện Tràng Định</t>
  </si>
  <si>
    <t>430/QĐ-UBND ngày 25/3/2016, 1372/QĐ-UBND ngày 23/8/2022</t>
  </si>
  <si>
    <t>1122/QĐ-UBND ngày 03/7/2015; 1581/QĐ-UBND ngày 16/8/2019; 2135/QĐ-UBND ngày 29/10/2021; 824/QĐ-UBND ngày 12/5/2022</t>
  </si>
  <si>
    <t>1985/QĐ-UBND, 30/10/2015; 307a/QĐ-UBND ngày 25/2/2017; 1384/QĐ-UBND ngày 29/7/2017; 881/QĐ-UBND ngày 14/5/2018; 945/QĐ-UBND ngày 19/5/2020; 2257/QĐ-UBND ngày 02/11/2020; 1009/QĐ-UBND ngày 16/6/2022</t>
  </si>
  <si>
    <t xml:space="preserve">Rà phá bom mìn vật nổ còn sót lại sau chiến tranh trên địa bàn tỉnh Lạng Sơn giai đoạn 2016-2025  </t>
  </si>
  <si>
    <t>1969 ha</t>
  </si>
  <si>
    <t xml:space="preserve">1988 ngày 30/10/2015; 2026/QĐ-UBND ngày 2/11/2017; 910/QĐ-UBND ngày 15/5/2020; 2064/QĐ-UBND ngày 19/10/2021
</t>
  </si>
  <si>
    <t>Đường Trung Thành - Tân Minh đấu nối đường tuần tra biên giới (thanh toán giá trị quyết toán đến thời điểm dừng: 1816/QĐ-UBND ngày 16/9/2020 )</t>
  </si>
  <si>
    <t xml:space="preserve">1900 ngày 18/10/2016; 1816/QĐ-UBND ngày 16/9/2020 </t>
  </si>
  <si>
    <t>Đường Trung Thành - Tân Minh đấu nối đường tuần tra biên giới (Vốn dự phòng NSTW: 80 tỷ; NSĐP: 12,123 tỷ)</t>
  </si>
  <si>
    <t>18km</t>
  </si>
  <si>
    <t>887/QĐ-UBND ngày 28/4/2021</t>
  </si>
  <si>
    <t>Cải tạo, nâng cấp đường Tú Mịch - Nà Căng, huyện Lộc Bình</t>
  </si>
  <si>
    <t>9,8km</t>
  </si>
  <si>
    <t>2015-2023</t>
  </si>
  <si>
    <t>1338 ngày 4/8/2015; 841 ngày 8/5/2018; 794/QĐ-UBND ngày 24/5/2023</t>
  </si>
  <si>
    <t>KH đầu tư công trung hạn ngân sách địa phương giai đoạn 2021-2025 tại Nghị quyết số 20/NQ-HĐND</t>
  </si>
  <si>
    <t>Phân bổ Kế hoạch đầu tư năm 2022 (bao gồm các lần điều chỉnh)</t>
  </si>
  <si>
    <t>Trong đó, đã bố trí kế hoạch vốn các năm 2021, 2022</t>
  </si>
  <si>
    <t>Điều chỉnh kế hoạch đầu tư công năm 2023</t>
  </si>
  <si>
    <t>1255/BQLKKTCK ngày 27/10/2022</t>
  </si>
  <si>
    <t>379/BC-DANN ngày 01/11/2022 đề xuất giảm còn 3 tỷ</t>
  </si>
  <si>
    <t>Ban QLDA ĐTXD tỉnh đại diện cơ quan nhà nước có thẩm quyền</t>
  </si>
  <si>
    <t>Vướng GPMB</t>
  </si>
  <si>
    <t>Bổ sung từ các dự án giảm 1,174 tỷ</t>
  </si>
  <si>
    <t>Công ty CP Cấp thoát nước</t>
  </si>
  <si>
    <t>Năm 2023 chủ yếu GPMB ứng quỹ PTĐ</t>
  </si>
  <si>
    <t>Còn thiếu TH, vướng mắc cục bộ GPMB</t>
  </si>
  <si>
    <t>1255/BQLKKTCK ngày 27/10/2022 đề xuất 5 tỷ</t>
  </si>
  <si>
    <t>Đã được điều hòa tăng 5 tỷ năm 2022</t>
  </si>
  <si>
    <t>Nhu cầu 8500</t>
  </si>
  <si>
    <t>CĐT đê xuát giảm còn 3,4 tỷ đồng tại cuộc họp ngày 14/9/22</t>
  </si>
  <si>
    <t>Bố trí NSĐP thanh toán khối lượng hoàn thành</t>
  </si>
  <si>
    <t>Bộ Chỉ huy quân sự tỉnh</t>
  </si>
  <si>
    <t>557/BQL</t>
  </si>
  <si>
    <t>Ước giải ngân đến 30/9/2023</t>
  </si>
  <si>
    <t>KH đầu tư công trung hạn ngân sách địa phương giai đoạn 2021-2025</t>
  </si>
  <si>
    <t>Dự kiến kế hoạch đầu tư năm 2024</t>
  </si>
  <si>
    <t>Đã bố trí đủ TMĐT</t>
  </si>
  <si>
    <t>Dự án khởi công mới năm 2024</t>
  </si>
  <si>
    <t>Kè bờ phải sông Kỳ Cùng, thành phố Lạng Sơn, đoạn từ trường THPT Chu Văn An đến Cầu 17/10</t>
  </si>
  <si>
    <t>1563m</t>
  </si>
  <si>
    <t>Tôn tạo và phát huy giá trị Di tích Địa điểm Thủy Môn Đình, thị trấn Đồng Đăng, huyện Cao Lộc, tỉnh Lạng Sơn</t>
  </si>
  <si>
    <t>Dự án Đường Lũng Vài - Bình Độ -Tân Minh đoạn từ Km12 - Km20</t>
  </si>
  <si>
    <t>7,5km</t>
  </si>
  <si>
    <t>Dự án hoàn thành trước ngày 31/12/2023</t>
  </si>
  <si>
    <t>2024-2025</t>
  </si>
  <si>
    <t>43km tuyến chính, 17km tuyến nối cửa khẩu</t>
  </si>
  <si>
    <t>Tăng từ nguồn cân đối NSĐP chuyển xuống để điều hành kế hoạch vốn hằng năm</t>
  </si>
  <si>
    <t>ĐH.46 Còn Quan - Pò Khoang xã Đình Lập</t>
  </si>
  <si>
    <t>Quy hoạch</t>
  </si>
  <si>
    <t>Cải tạo, nâng cấp tuyến đường ĐH 96 đoạn từ ngã 3 xã Hồ Sơn đến hết cụm công nghiệp Hồ Sơn, huyện Hữu Lũng</t>
  </si>
  <si>
    <t>Cải tạo, nâng cấp đường ĐH.26 và hệ thống thoát nước</t>
  </si>
  <si>
    <t>Trụ sở Báo Lạng Sơn</t>
  </si>
  <si>
    <t>06 tầng; diện tich sàn 1.830m2</t>
  </si>
  <si>
    <t>2252/QĐ-UBND ngày 17/11/2021; 943/QĐ-UBND ngày 19/6/2023</t>
  </si>
  <si>
    <t>CĐT cần thực hiện điều chỉnh thời gian thực hiện dự án và kiểm điểm trước khi bố trí vốn 2024</t>
  </si>
  <si>
    <t>CĐT cần thực hiện điều chỉnh thời gian thực hiện dự án trước khi bố trí vốn 2024</t>
  </si>
  <si>
    <t>Đã bố trí kế hoạch vốn các năm 2021-2023</t>
  </si>
  <si>
    <t>Trung hạn còn lại</t>
  </si>
  <si>
    <t>Nhu cầu đề xuất của CĐT</t>
  </si>
  <si>
    <t>2930/CAT-PH10</t>
  </si>
  <si>
    <t>Còn nguồn đất 14.830trđ</t>
  </si>
  <si>
    <t>Nguồn đất còn thiếu 127 trđ</t>
  </si>
  <si>
    <t>1389/BQLDA-KHTC</t>
  </si>
  <si>
    <t>2025-2027</t>
  </si>
  <si>
    <t>Nâng cấp, mở rộng Trường THPT Cao Lộc</t>
  </si>
  <si>
    <t>Đã trinh QT tại 620/TTr-BQLXD, đã dự kiến điều hòa KHV 23: 1.803 trđ</t>
  </si>
  <si>
    <t>Đã dự kiến điều hoàn kế hoạch vốn 2023 bố trí đủ theo số trình quyết toán</t>
  </si>
  <si>
    <t>23a</t>
  </si>
  <si>
    <t>23b</t>
  </si>
  <si>
    <t>Hết thời gian thực hiện dự án, không có đề xuất tiếp tục bố trí vốn</t>
  </si>
  <si>
    <t>DỰ ÁN HẾT THỜI GIAN THỰC HIỆN, CÒN KẾ HOẠCH VỐN TRUNG HẠN TUY NHIÊN KHÔNG ĐỦ ĐIỀU KIỆN BỐ TRÍ VỐN 2024 NGUỒN NGÂN SÁCH ĐỊA PHƯƠNG</t>
  </si>
  <si>
    <t>Hết thời gian thực hiện, CĐT cần thực hiện điều chỉnh thời gian thực hiện dự án trước khi bố trí vốn 2024</t>
  </si>
  <si>
    <t>Nhà giảng đường Trường Chính trị Hoàng Văn Thụ</t>
  </si>
  <si>
    <t>1.960m2</t>
  </si>
  <si>
    <t>1243/QĐ-UBND,  11/8/2014; 823 ngày 8/5/2017; 200 ngày 29/1/2019; 1702/QĐ-UBND ngày 25/8/2021</t>
  </si>
  <si>
    <t>Trường Chính trị Hoàng Văn Thụ</t>
  </si>
  <si>
    <t>2015-2013</t>
  </si>
  <si>
    <t>1330 ngày 4/8/2015; 436/QĐ-UBND ngày 16/3/2023</t>
  </si>
  <si>
    <t>Dự án đã hết thời gian thực hiện năm 2023, CĐT báo cáo không đề nghị bố trí vốn 2024 tuy nhiên VB chưa cam kết quá trình thực hiện sẽ không tiếp tục đề xuất</t>
  </si>
  <si>
    <t>Đơn vị đề xuất chủ trương/Chủ đầu tư</t>
  </si>
  <si>
    <t>Dự kiến kế hoạch đầu tư năm 2024 tại Nghị quyết số 31/NQ-HĐND</t>
  </si>
  <si>
    <t xml:space="preserve">Dự án 6: “Bảo tồn, phát huy giá trị văn hóa truyền thống tốt đẹp của các dân tộc thiểu số gắn với phát triển du lịch” </t>
  </si>
  <si>
    <t>Đầu tư bảo tồn làng văn hóa truyền thống - Làng đá Thạch Khuyên xã Xuất Lễ, huyện Cao Lộc (Khu du lịch sinh thái kết hợp du lịch di tích lịch sử cách mạng).</t>
  </si>
  <si>
    <t xml:space="preserve">xã Xuất Lễ, huyện Cao Lộc </t>
  </si>
  <si>
    <t xml:space="preserve">Đầu tư bảo tồn làng văn hóa truyền thống - thôn Lân Châu, xã Hữu Liên, huyện Hữu Liên (văn hóa dân tộc Dao Lô Gang gắn với du lịch cộng đồng, sinh thái, nghỉ dưỡng) </t>
  </si>
  <si>
    <t>thôn Lân Châu, xã Hữu Liên, huyện Hữu Liên</t>
  </si>
  <si>
    <t>Dự án Trường Cao đẳng nghề Lạng Sơn</t>
  </si>
  <si>
    <t>UBND Thành phố</t>
  </si>
  <si>
    <t>Trường PTDTNT THCS&amp;THPT huyện Văn Quan</t>
  </si>
  <si>
    <t>thị trấn Văn Quan</t>
  </si>
  <si>
    <t>1093/QĐ-UBND ngày 17/7/2023</t>
  </si>
  <si>
    <t>Dự án đầu tư xây dựng mới phòng họp trực tuyến Ban Dân tộc</t>
  </si>
  <si>
    <t>46/NQ-HĐND ngày 25/11/2021; 2079/QĐ-UBND ngày 30/12/2022</t>
  </si>
  <si>
    <t>44/NQ-HĐND ngày 25/11/2021;  2086/QĐ-UBND ngày 03/01/2023</t>
  </si>
  <si>
    <t>Đầu tư xây dựng Trụ sở Huyện Ủy Bắc Sơn, tỉnh Lạng Sơn</t>
  </si>
  <si>
    <t>Xây mới khối nhà 05 tầng</t>
  </si>
  <si>
    <t>1475/QĐ-UBND ngày 18/9/2023</t>
  </si>
  <si>
    <t xml:space="preserve">Huyện Bắc Sơn </t>
  </si>
  <si>
    <t xml:space="preserve">Huyện Bình Gia </t>
  </si>
  <si>
    <t xml:space="preserve">Huyện Văn Quan </t>
  </si>
  <si>
    <t xml:space="preserve">Huyện Chi Lăng </t>
  </si>
  <si>
    <t xml:space="preserve">Huyện Hữu Lũng </t>
  </si>
  <si>
    <t xml:space="preserve">Huyện Cao Lộc </t>
  </si>
  <si>
    <t xml:space="preserve">Huyện Lộc Bình </t>
  </si>
  <si>
    <t>Các đơn vị khác (nếu có)</t>
  </si>
  <si>
    <t>Tiếp tục rà soát cụ thể tiêu chí trong năm</t>
  </si>
  <si>
    <t>Kinh phí vốn sự nghiệp ngân sách trung ương thực hiện CTMTQG xây dựng nông thôn mới</t>
  </si>
  <si>
    <t>UBND huyện Lộc Bình</t>
  </si>
  <si>
    <t>Sở NN&amp;PTNT</t>
  </si>
  <si>
    <t>Sở Nội vụ</t>
  </si>
  <si>
    <t>Sở TT&amp;TT</t>
  </si>
  <si>
    <t>Công an tỉnh</t>
  </si>
  <si>
    <t>Cục thống kê</t>
  </si>
  <si>
    <t>Báo Lạng Sơn</t>
  </si>
  <si>
    <t>Sở VHTT&amp;DL</t>
  </si>
  <si>
    <t>Hội LHPN tỉnh</t>
  </si>
  <si>
    <t>3=4+16</t>
  </si>
  <si>
    <t>4=5+..15</t>
  </si>
  <si>
    <t>16=17+…33</t>
  </si>
  <si>
    <t>Nội dung 07: Tiếp tục thực hiện có hiệu quả Chương trình khoa học công nghệ phục vụ xây dựng NTM…</t>
  </si>
  <si>
    <t>Nội dung thành phần số 08: Đẩy mạnh và nâng cao chất lượng các dịch vụ HCC; nâng cao chất lượng hoạt động của CQCS; thúc đẩy quá trình CĐS trong NTM...; bảo đảm và tăng cường KNTCPL cho người dân; tăng cường giải pháp nhằm đảm bảo Bình đẳng giới ...</t>
  </si>
  <si>
    <t>Nội dung 01: Triển khai đề án về đào tạo, bồi dưỡng kiến thức, năng lực quản lý hành chính, quản lý kinh tế - xã hội chuyên sâu, chuyển đổi tư duy về phát triển kinh tế nông thôn cho công chức xã…</t>
  </si>
  <si>
    <t>Nội dung 01: Tiếp tục tổ chức triển khai Cuộc vận động “Toàn dân đoàn kết xây dựng NTM, đô thị văn minh”, nâng cao hiệu quả công tác giám sát, phản biện xã hội trong xây dựng NTM;….</t>
  </si>
  <si>
    <t>Kinh phí vốn sự nghiệp ngân sách địa phương thực hiện CTMTQG xây dựng nông thôn mới</t>
  </si>
  <si>
    <t>4=5+…+15</t>
  </si>
  <si>
    <t>Ngân sách tỉnh đối ứng</t>
  </si>
  <si>
    <t>opu jly.jl;/y;l mjkummjljml kml m.l</t>
  </si>
  <si>
    <t xml:space="preserve">Sở Lao động – Thương binh và Xã hội </t>
  </si>
  <si>
    <t>Tiểu Dự án 1: Giảm nghèo về thông tin</t>
  </si>
  <si>
    <t>Sở Thông tin truyền thông</t>
  </si>
  <si>
    <t>Tiểu Dự án 2: Truyền thông giảm nghèo</t>
  </si>
  <si>
    <t>Tiểu Dự án 1: Nâng cao năng lực thực hiện Chương trình</t>
  </si>
  <si>
    <t>Tiểu Dự án : Giám sát, đánh giá</t>
  </si>
  <si>
    <t>Tiểu dự án 2: Triển khai Đề án hỗ trợ một số huyện nghèo thoát khỏi tình trạng nghèo, đặc biệt khó khăn giai đoạn 2022 – 2025 do Thủ tướng Chính phủ phê duyệt</t>
  </si>
  <si>
    <t>Huyện Lộc Bình</t>
  </si>
  <si>
    <t>4.1</t>
  </si>
  <si>
    <t>4.1.1</t>
  </si>
  <si>
    <t>4.1.2</t>
  </si>
  <si>
    <t>UBND huyện Hữu Lũng (TT GDNN Hữu Lũng)</t>
  </si>
  <si>
    <t>UBND huyện Chi Lăng (TT GDNN-GDTX Chi Lăng)</t>
  </si>
  <si>
    <t>UBND huyện Cao Lộc (TT GDNN-GDTX  Cao Lộc)</t>
  </si>
  <si>
    <t>UBND huyện Lộc Bình (TT GDNN-GDTX  Lộc Bình)</t>
  </si>
  <si>
    <t>UBND huyện Đình Lập (TT GDNN-GDTX  Đình Lập)</t>
  </si>
  <si>
    <t>UBND huyện Văn Lãng (TT GDNN-GDTX  Văn Lãng)</t>
  </si>
  <si>
    <t>UBND huyện Tràng Định (TT GDNN-GDTX  Tràng Định)</t>
  </si>
  <si>
    <t>UBND huyện Văn Quan (TT GDNN-GDTX Văn Quan)</t>
  </si>
  <si>
    <t>UBND huyện Bình Gia (TT GDNN-GDTX Bình Gia)</t>
  </si>
  <si>
    <t>UBND huyện Bắc Sơn (TT GDNN-GDTX  Bắc Sơn)</t>
  </si>
  <si>
    <t>4.1.3</t>
  </si>
  <si>
    <t>4.2</t>
  </si>
  <si>
    <t>4.3</t>
  </si>
  <si>
    <t>6.1</t>
  </si>
  <si>
    <t>6.1.1</t>
  </si>
  <si>
    <t>6.1.2</t>
  </si>
  <si>
    <t>6.2</t>
  </si>
  <si>
    <t>6.2.1</t>
  </si>
  <si>
    <t>6.2.2</t>
  </si>
  <si>
    <t>7.1</t>
  </si>
  <si>
    <t>7.1.1</t>
  </si>
  <si>
    <t>7.1.2</t>
  </si>
  <si>
    <t>7.1.3</t>
  </si>
  <si>
    <t>7.2</t>
  </si>
  <si>
    <t>7.2.1</t>
  </si>
  <si>
    <t>7.2.2</t>
  </si>
  <si>
    <t>Các sở, ban, ngành tỉnh</t>
  </si>
  <si>
    <t>Mặt trận Tổ quốc Việt Nam tỉnh Lạng Sơn</t>
  </si>
  <si>
    <t>Tỉnh Đoàn</t>
  </si>
  <si>
    <t>Hội CCB tỉnh</t>
  </si>
  <si>
    <t>BIỂU 2c</t>
  </si>
  <si>
    <t>2213/QĐ-UBND ngày 11/11/2021; 1787/QĐ-UBND ngày 09/11/2022</t>
  </si>
  <si>
    <t>Kế hoạch đầu tư năm 2023 (gồm dự kiến điều hoa tháng 11/2023)</t>
  </si>
  <si>
    <t>Điều chỉnh theo tiến độ thực hiện dự án (2081/UBND-TCKH)</t>
  </si>
  <si>
    <t>2016-2024</t>
  </si>
  <si>
    <t>Báo cáo thẩm định 2058/SGTVT ngày 3/11/2023</t>
  </si>
  <si>
    <t>2014-2024</t>
  </si>
  <si>
    <t>Bổ sung từ nguồn vốn tăng thu phí năm 2023</t>
  </si>
  <si>
    <t>Trung hạn còn lại trừ vốn tăng thu phí năm 2023 bù hụt thu nguồn đất</t>
  </si>
  <si>
    <t xml:space="preserve">Nhà hành chính Trụ sở HĐND và UBND huyện Bình Gia </t>
  </si>
  <si>
    <t>05 tầng + 01 tầng bán hầm</t>
  </si>
  <si>
    <t>968/QĐ-UBND ngày 23/6/2023</t>
  </si>
  <si>
    <t>BIỂU 8_NTM_ĐP</t>
  </si>
  <si>
    <t>Vốn ngân sách tỉnh</t>
  </si>
  <si>
    <t>Vốn ngân sách huyện</t>
  </si>
  <si>
    <r>
      <t xml:space="preserve">Cơ quan cấp tỉnh </t>
    </r>
    <r>
      <rPr>
        <sz val="8"/>
        <color indexed="8"/>
        <rFont val="Times New Roman"/>
        <family val="1"/>
      </rPr>
      <t>(Chi tiết tại biểu 8_SN_CT)</t>
    </r>
  </si>
  <si>
    <t>Cấp huyện phân bổ chi tiết ngân sách huyện theo dự án, tiểu dự án thành phần</t>
  </si>
  <si>
    <t>Các cơ sở giáo dục nghề nghiệp - giáo dục thường xuyên</t>
  </si>
  <si>
    <t>20=21+22</t>
  </si>
  <si>
    <t>Ngân sách huyện (ẩn)</t>
  </si>
  <si>
    <t>Đã bao gồm đối ứng ngân sách huyện cho các cơ sở giáo dục nghề nghiệp - giáo dục thường xuyên</t>
  </si>
  <si>
    <t>Dự án 1: Hỗ trợ đầu tư phát triển hạ tầng kinh tế - xã hội các huyện nghèo, các xã đặc biệt khó khăn vùng bãi ngang, ven biển và hải đảo (Sự nghiệp kinh tế)</t>
  </si>
  <si>
    <t>Dự án 2: Đa dạng hóa sinh kế, phát triển mô hình giảm nghèo (Sự nghiệp kinh tế)</t>
  </si>
  <si>
    <t>Tiểu dự án 1: Hỗ trợ phát triển sản xuất trong lĩnh vực nông nghiệp (Sự nghiệp kinh tế)</t>
  </si>
  <si>
    <t>Tiểu dự án 2: Cải thiện dinh dưỡng (Sự nghiệp y tế, dân số và gia đình)</t>
  </si>
  <si>
    <t>Tiểu dự án 1: Phát triển giáo dục nghề nghiệp vùng nghèo, vùng khó khăn (Sự nghiệp giáo dục - đào tạo và dạy nghề)</t>
  </si>
  <si>
    <t>Tiểu dự án 2: Hỗ trợ người lao động vùng nghèo, vùng khó khăn đi làm việc theo hợp đồng có thời hạn ở nước ngoài (Sự nghiệp kinh tế)</t>
  </si>
  <si>
    <t>Tiểu dự án 3: Hỗ trợ việc làm bền vững (Sự nghiệp kinh tế)</t>
  </si>
  <si>
    <t>Dự án 5: Hỗ trợ nhà ở cho hộ nghèo, hộ cận nghèo trên địa bàn các huyện nghèo (Sự nghiệp kinh tế)</t>
  </si>
  <si>
    <t>Dự án 6: Truyền thông và giảm nghèo về thông tin (Sự nghiệp văn hóa thông tin)</t>
  </si>
  <si>
    <t>Dự án 7: Nâng cao năng lực và giám sát, đánh giá thực hiện Chương trình (Sự nghiệp giáo dục - đào tạo và dạy nghề)</t>
  </si>
  <si>
    <t>Dự án 1: Giải quyết tình trạng thiếu đất ở, nhà ở, đất sản xuất, nước sinh hoạt (Sự nghiệp kinh tế)</t>
  </si>
  <si>
    <t>Dự án 3: Phát triển sản xuất nông, lâm nghiệp bền vững, phát huy tiềm năng, thế mạnh của các vùng miền để sản xuất hàng hóa theo chuỗi giá trị (Sự nghiệp kinh tế)</t>
  </si>
  <si>
    <t>Dự án 4: Đầu tư cơ sở hạ tầng thiết yếu, phục vụ sản xuất, đời sống trong vùng đồng bào dân tộc thiểu số và miền núi và các đơn vị sự nghiệp công của lĩnh vực dân tộc (Sự nghiệp kinh tế)</t>
  </si>
  <si>
    <t>Tiểu dự án 1: Đầu tư tạo sinh kế bền vững, phát triển kinh tế - xã hội nhóm dân tộc thiểu số còn nhiều khó khăn, có khó khăn đặc thù (Sự nghiệp kinh tế)</t>
  </si>
  <si>
    <t>Dự án  10: Truyền thông, tuyên truyền, vận động trong vùng đồng bào dân tộc thiểu số và miền núi. Kiểm tra, giám sát đánh giá việc tổ chức thực hiện Chương trình (Sự nghiệp văn hóa thông tin và Sự nghiệp kinh tế)</t>
  </si>
  <si>
    <t>Tiểu dự án 3: Kiểm tra, giám sát, đánh giá, đào tạo, tập huấn tổ chức thực hiện Chương trình (Sự nghiệp kinh tế)</t>
  </si>
  <si>
    <t>Vốn bố trí cho dự án đã hoàn thành bàn giao đưa vào sử dụng, bố trí vốn chỉ để hoàn thành quyết toán</t>
  </si>
  <si>
    <t>2025-2026</t>
  </si>
  <si>
    <t>Sở Tài chính tham mưu thực hiện</t>
  </si>
  <si>
    <t>2018-2024</t>
  </si>
  <si>
    <t>Từ kế hoạch trung hạn của các dự án, nhiệm vụ</t>
  </si>
  <si>
    <t>Từ nguồn chuẩn bị đầu tư chung của kế hoạch giai đoạn 2021-2025</t>
  </si>
  <si>
    <t>2016-2025</t>
  </si>
  <si>
    <t xml:space="preserve">KH đầu tư công trung hạn ngân sách địa phương giai đoạn 2021-2025 (Nghị quyết số 14/NQ-HĐND ngày 14/7/2023) </t>
  </si>
  <si>
    <t>Dự kiến phân bổ Kế hoạch đầu tư năm 2023 tại Nghị quyết 22/NQ-HĐND</t>
  </si>
  <si>
    <t>Điều chỉnh kế hoạch đầu tư công năm 2023 (Quyết định số 1203/QĐ-UBND)</t>
  </si>
  <si>
    <t>Kế hoạch đầu tư năm 2023 (Quyết định số 1203/QĐ-UBND)</t>
  </si>
  <si>
    <t>Kế hoạch đầu tư công năm 2023</t>
  </si>
  <si>
    <t>Số vốn đã nhập tabmis</t>
  </si>
  <si>
    <t>Số vốn còn lại chưa nhập tabmis</t>
  </si>
  <si>
    <t xml:space="preserve">Đề xuất đối với dự án (Đưa vào cột ghi chú: giống nhau hết k cần ghi chỉ cần nêu cái không tương ứng được cho gọn biểu) </t>
  </si>
  <si>
    <t>Số dự kiến giải ngân trong năm 2024 (ko in)</t>
  </si>
  <si>
    <t>Ghi chú (ko in)</t>
  </si>
  <si>
    <t>Ghi chú (không in)</t>
  </si>
  <si>
    <t>Tỷ lệ thanh toán nợ KLHT gđ16-20(%)</t>
  </si>
  <si>
    <t>Trong đó: Vốn đầu tư công nguồn thu sử dụng đất</t>
  </si>
  <si>
    <t>Đối với kế hoạch đầu tư công năm 2023</t>
  </si>
  <si>
    <t>Đối với nguồn vốn tăng thu phí</t>
  </si>
  <si>
    <t>20a</t>
  </si>
  <si>
    <t>Còn 8,604 tỷ đồng chênh do ứng trước nguồn để nhập tiền đất</t>
  </si>
  <si>
    <t>DỰ ÁN THUỘC DANH MỤC ĐIỀU CHỈNH GIẢM KẾ HOẠCH ĐẦU TƯ CÔNG NĂM 2023</t>
  </si>
  <si>
    <t>Dự án hoàn thành đưa vào sử dụng đến ngày 31/12/2022</t>
  </si>
  <si>
    <t>(1) Giảm kế hoạch đầu tư công năm 2023</t>
  </si>
  <si>
    <t>(1) Bổ sung tương ứng nguồn tăng thu phí</t>
  </si>
  <si>
    <t>Chậm hoàn thiện hồ sơ, CĐT đang báo cáo gia hạn thời gian thực hiện</t>
  </si>
  <si>
    <t>Dự kiến giảm KHV 22 do chậm hoàn thiện hồ sơ, CĐT đang báo cáo gia hạn thời gian thực hiện</t>
  </si>
  <si>
    <t>1216/BQLKKTCK ngày 19/10/2023</t>
  </si>
  <si>
    <t>Điều chỉnh đến hết T6/2023 (1016/UBND-KT ngày 26/8/2023)</t>
  </si>
  <si>
    <t>Chậm thực hiện năm 2022, dự kiến giảm KHV 22, UBND tỉnh đồng ý điều chỉnh đến hết T6/2023 (1016/UBND-KT ngày 26/8/2023)</t>
  </si>
  <si>
    <t>Dự kiến điều hòa bổ sung KH22 tháng 11/2022: 5 tỷ đồng, tổng vốn bố trí: 29 /32,2 tỷ đồng, phần còn lại (dự phòng) chờ quyết toán</t>
  </si>
  <si>
    <t>Ko có VB</t>
  </si>
  <si>
    <t>Dự án khởi công mới 2023</t>
  </si>
  <si>
    <t>Chưa phê duyệt dự án, chủ đầu tư cam kết hoàn thành trước 31/12/2022</t>
  </si>
  <si>
    <t>(chậm tiến độ năm 2022)</t>
  </si>
  <si>
    <t>(2) Bổ sung một phần từ nguồn tăng thu (do hết nhu cầu chi)</t>
  </si>
  <si>
    <t>Không có nhu cầu chi hết TMĐT</t>
  </si>
  <si>
    <t>Năm 2022 mới quyết toán một số hạng mục, còn một số hạng mục đang hoàn thiện, rà soát quyết toán trong năm 2023</t>
  </si>
  <si>
    <t>(3) Không đề xuất bổ sung tăng thu phí</t>
  </si>
  <si>
    <t>đang vướng GPMB, phấn đấu hoàn thành năm 2023, CĐT đang rà soát gia hạn thời gian thực hiện</t>
  </si>
  <si>
    <t>dự kiến t8/2022 hoàn thành GPMB, tên cũ: Đường GTNT Hang Dường (xã Bắc Ái cũ) - Pàn Dào - Kéo Vèng, xã Kim Đồng, huyện Tràng Định</t>
  </si>
  <si>
    <t>hoàn thành trong năm 2022, rà soát lập hồ sơ QT trong năm 2023</t>
  </si>
  <si>
    <t>chuyển một phần lên nguồn cân đối NSĐP (đã nhập tabmis và giải ngân 13 tỷ đồng)</t>
  </si>
  <si>
    <t>Dự kiến ứng quỹ PTĐ thực hiện một phần GPMB</t>
  </si>
  <si>
    <t>Dự án đã được điều chỉnh tăng TMĐT so với KH trung hạn đã bố trí, có khả năng giải ngân ngay số vốn bổ sung năm 2023</t>
  </si>
  <si>
    <t>Đã hoàn thành thủ tục đầu tư, Bố trí vốn đảm bảo phương án GPMB được duyệt theo BC CĐT</t>
  </si>
  <si>
    <t>Chậm hoàn thiện thủ tục đầu tư (vướng mắc thẩm định giá thiết bị), CĐT cam kết hoàn thành 6 tháng cuối năm</t>
  </si>
  <si>
    <t>Dự án khởi công mới 2022 chuyển CBĐT, thực hiện 2023</t>
  </si>
  <si>
    <t>Vướng GPMB, CĐT đang làm thủ tục gia hạn thời gian thực hiện</t>
  </si>
  <si>
    <t>Dự kiến hoàn thành năm 2022, thực hiện quyết toán trong năm 2023</t>
  </si>
  <si>
    <t>20 tỷ (gồm: tăng thu phí năm 2022: 10,335 tỷ đồng; nguồn tiết kiệm chi: 9,665 tỷ đồng) bổ sung tại cột tổng, bổ sung cho huyện Đình Lập thực hiện huyện Nông thôn mới</t>
  </si>
  <si>
    <t>Chi tiết tại biểu 6 CTMTQG</t>
  </si>
  <si>
    <t>Theo số thực tế</t>
  </si>
  <si>
    <t>Tăng thu năm 2022: 11,845 tỷ đồng (bổ sung tại cột tổng) trích bổ sung năm 2022 ngoài KH ĐTC</t>
  </si>
  <si>
    <t>Giảm theo nhu cầu khối lượng hoàn thành chủ đầu tư</t>
  </si>
  <si>
    <t>Bố trí đảm bảo theo CĐT dự kiến khối lượng quyết toán (chênh lệch do bù giá)</t>
  </si>
  <si>
    <t>Giá trị thực hiện đến nay khoảng 215 tỷ đồng, khối lượng thi công đạt khoảng 75%, CĐT đang làm thủ tục gia hạn thời gian thực hiện</t>
  </si>
  <si>
    <t>Thu hồi ứng trước kế hoạch vốn 2023 tại Quyết định số 1742/QĐ-UBND ngày 02/11/2022</t>
  </si>
  <si>
    <t>Lưu ý trả ứng trước</t>
  </si>
  <si>
    <t>dự kiến hoàn thành năm 2022</t>
  </si>
  <si>
    <t>Hết nhu cầu chi theo khối lượng hoàn thành</t>
  </si>
  <si>
    <t>dự án đã QT năm 2021</t>
  </si>
  <si>
    <t>(1761/BQLDA-TCKT)</t>
  </si>
  <si>
    <t>XX</t>
  </si>
  <si>
    <t>Bổ sung danh mục dự án</t>
  </si>
  <si>
    <t>Dự kiến quyết toán hết nhu cầu chi</t>
  </si>
  <si>
    <t>A2</t>
  </si>
  <si>
    <t>QT bổ sung chi phí GPMB (QĐ 2679/QĐ-UBND): 420,844 trđ + nộp lại ngân sách phần chi phí bảo hiểm (nộp trả tại vốn đã bố trí hết 2020): 545 trđ</t>
  </si>
  <si>
    <t>Bổ sung thanh toán khối lượng dự kiến QT</t>
  </si>
  <si>
    <t>860/CV-BQLDA</t>
  </si>
  <si>
    <t>Đã điều chỉnh dự án tại QĐ 794/QĐ-UBND ngày 24/5/2023, bố trí đủ TMĐT thực hiện dứt điểm trong năm 2023</t>
  </si>
  <si>
    <t>DỰ ÁN NGOÀI DANH MỤC GIẢM KẾ HOẠCH VỐN THU SỬ DỤNG ĐẤT NĂM 2023</t>
  </si>
  <si>
    <t>B.1</t>
  </si>
  <si>
    <t>Dự án thuộc kế hoạch đầu tư công trung hạn 2021-2025 báo cáo phát sinh nhu cầu thanh toán</t>
  </si>
  <si>
    <r>
      <t xml:space="preserve">218/QĐ-UBND ngày 25/11/2020; </t>
    </r>
    <r>
      <rPr>
        <b/>
        <sz val="14"/>
        <rFont val="Times New Roman"/>
        <family val="1"/>
      </rPr>
      <t>247/QĐ-UBND ngày 21/111/2022</t>
    </r>
  </si>
  <si>
    <t>(4) Bổ sung dự án ngoài danh mục thu sử dụng đất giảm</t>
  </si>
  <si>
    <t xml:space="preserve">bổ sung theo khối lượng hoàn thành  trình  quyết toán </t>
  </si>
  <si>
    <t>Đang dự kiến tiếp tục điều chỉnh dự án</t>
  </si>
  <si>
    <t xml:space="preserve">Khu tái định cư và dân cư Nam thành phố </t>
  </si>
  <si>
    <t>32,4ha</t>
  </si>
  <si>
    <t>957/QĐ-UBND ngày 21/6/2014; 950 ngày 23/5/2018; 2613 ngày 20/12/2018</t>
  </si>
  <si>
    <t xml:space="preserve">Đã Quyết toán, bổ sung theo khối lượng quyết toán </t>
  </si>
  <si>
    <t>B.2</t>
  </si>
  <si>
    <t>Dự án chưa đảm bảo điều kiện bố trí đầu tư công</t>
  </si>
  <si>
    <t xml:space="preserve"> đã báo cáo dự kiến bố trí từ nguồn tăng thu (1066/UBND-KT ngày 11/8/2023)</t>
  </si>
  <si>
    <t>Dự án thuộc kế hoạch đầu tư công trung hạn 2021-2025 báo cáo phát sinh khối lượng theo quyết toán, chưa được bổ sung vốn đầu tư công trung hạn</t>
  </si>
  <si>
    <t>Đường Khe Cảy - Khe Phạ, xã Bắc Lãng, huyện Đình Lập</t>
  </si>
  <si>
    <t>14,5km</t>
  </si>
  <si>
    <t>2015-2019</t>
  </si>
  <si>
    <t>1731 ngày 30/10/2014</t>
  </si>
  <si>
    <t xml:space="preserve"> Quyết toán bổ sung GPMB tại Quyết định 2700/QĐ-UBND 2021 của huyện Đình Lập</t>
  </si>
  <si>
    <t>QT dự kiến 66069</t>
  </si>
  <si>
    <t>1796/BQLDA ngày 27/10/2023</t>
  </si>
  <si>
    <t>Dự án sử dụng nguồn vốn NSTW giai đoạn trước các chủ đầu tư đề xuất không đảm bảo điều kiện bổ sung thanh toán từ kế hoạch đầu tư công giai đoạn 2021-2025 theo quy định khoản 4 Điều 101 Luật Đầu tư công</t>
  </si>
  <si>
    <t>Dự án Hồ Hua Khao huyện Tràng Định và hồ Khuổi Chủ huyện Cao Lộc thuộc dự án Đảm bảo an toàn và nâng cao năng lực hồ chứa nước tỉnh Lạng Sơn</t>
  </si>
  <si>
    <t xml:space="preserve"> huyện Tràng Định và huyện Cao Lộc</t>
  </si>
  <si>
    <t>hồ Hua Khao tưới cho 130ha ; hồ Khuổi Chủ tưới cho 200 ha</t>
  </si>
  <si>
    <t>2014-2015</t>
  </si>
  <si>
    <t>QĐ số 739/QĐ-UBND ngày 20/5/2010</t>
  </si>
  <si>
    <t>Dự án đã hoàn thành, đang lập quyết toán</t>
  </si>
  <si>
    <t>Ban QLDA ĐTXD công trình NN&amp;PTNT</t>
  </si>
  <si>
    <t>446/DANN-KHĐT ngày 27/10/2023</t>
  </si>
  <si>
    <t>Trường MN Chi Lăng, MN Đại Đồng huyện Tràng Định</t>
  </si>
  <si>
    <t>445/QĐ-UBND ngày 17/3/2022</t>
  </si>
  <si>
    <t>Dự án thuộc chương trình kiên cố hóa gđ 2008-2012, đã có biên bản thẩm tra quyết toán</t>
  </si>
  <si>
    <t>Hỗ trợ dự án khác</t>
  </si>
  <si>
    <t>Hỗ trợ hạng  mục nút giao giữa trục chính và trục 3 - D5 (nút giao T6) tại Km0+825.41 và gia cố giếng nước thôn Bản Chang thuộc dự án Đường giao thông Khu Phi thuế quan (giai đoạn 1) huyện Văn Lãng, tỉnh Lạng Sơn</t>
  </si>
  <si>
    <t>602/HĐND-TVBCD ngày 06/7/2022; 459/TB-UBND ngày 19/8/2022</t>
  </si>
  <si>
    <t>Bổ sung theo Công văn số 602/HĐND-TVBCD ngày 06/7/2022 của HĐND tỉnh</t>
  </si>
  <si>
    <t>B.3</t>
  </si>
  <si>
    <t>Nhiệm vụ quan trọng dự kiến bổ sung vào đầu tư công giai đoạn 2021-2025 cần triển khai ngay</t>
  </si>
  <si>
    <t>Quy hoạch chung xây dựng Khu kinh tế cửa khẩu Đồng Đăng -Lạng Sơn đến năm 2030</t>
  </si>
  <si>
    <t>Lạng Sơn</t>
  </si>
  <si>
    <t>1136/UBND-KT ngày 23/8/2023</t>
  </si>
  <si>
    <t>Nhiệm vụ phục vụ phát triển kinh tế - xã hội khu vực cửa khẩu, tuy nhiên chưa được bổ sung trung hạn, đề xuất bổ sung để triển khai ngay nhiệm vụ trong năm 2023 và đầu năm 2024</t>
  </si>
  <si>
    <t>Ban Quản lý Khu kinh tế cửa khẩu Đồng Đăng - Lạng Sơn</t>
  </si>
  <si>
    <t>Kế hoạch đầu tư công</t>
  </si>
  <si>
    <t>Vốn tăng thu phí</t>
  </si>
  <si>
    <t>Kế hoạch vốn năm 2023 của chương trình, dự án sau bổ sung</t>
  </si>
  <si>
    <t>Số vốn đã điều chỉnh giảm kế hoạch đầu tư công năm 2023 do hụt thu nguồn thu sử dụng đất</t>
  </si>
  <si>
    <t>PHÂN BỔ KẾ HOẠCH VỐN NGUỒN TĂNG THU PHÍ NĂM 2023 (VỐN HỖ TRỢ CHO ĐẦU TƯ PHÁT TRIỂN)</t>
  </si>
  <si>
    <t>1971 ngày 30/10/2015; 752 ngày 23/4/2019; 39/QĐ-UBND ngày 06/01/2022; 1821/QĐ-UBND ngày 07/11/2023</t>
  </si>
  <si>
    <r>
      <t>1579 ngày 08/10/2014; 2414 ngày 15/12/2017; 173 ngày 24/1/2019; 16/QĐ-UBND ngày 04/01/2022;</t>
    </r>
    <r>
      <rPr>
        <b/>
        <sz val="14"/>
        <rFont val="Times New Roman"/>
        <family val="1"/>
      </rPr>
      <t xml:space="preserve"> </t>
    </r>
    <r>
      <rPr>
        <sz val="14"/>
        <rFont val="Times New Roman"/>
        <family val="1"/>
      </rPr>
      <t>1824/QĐ-UBND ngày 08/11/2023</t>
    </r>
  </si>
  <si>
    <t>2534/ QĐ-UBND ngày 12/12/2018; 2792/QĐ-UBND ngày 30/12/2020; 566/QĐ-UBND ngày 31/3/2022; 1873/QĐ-UBND ngày 15/11/2023</t>
  </si>
  <si>
    <r>
      <rPr>
        <b/>
        <sz val="14"/>
        <rFont val="Times New Roman"/>
        <family val="1"/>
      </rPr>
      <t xml:space="preserve">*Ghi chú: 
- </t>
    </r>
    <r>
      <rPr>
        <sz val="14"/>
        <rFont val="Times New Roman"/>
        <family val="1"/>
      </rPr>
      <t>Cấp huyện bố trí ngân sách huyện theo quy định (nếu có) đối với danh mục dự án cấp tỉnh đã được HĐND tỉnh quyết định kéo dài thời gian bố trí vốn sang năm 2024.
- Đối với danh mục dự án hết thời gian thực hiện, chưa hoàn thiện thủ tục đầu tư (chưa phân bổ chi tiết): Các chủ đầu tư khẩn trương thực hiện thủ tục trình cấp có thẩm quyền điều chỉnh dự án (gia hạn thời gian thực hiện), nghiệm thu bàn giao đưa vào sử dụng hoặc quyết toán làm cơ sở bổ sung kế hoạch trong năm 2024</t>
    </r>
  </si>
  <si>
    <t>Vốn bố trí cho dự án đã hoàn thành thủ tục gia hạn thời gian thực hiện</t>
  </si>
  <si>
    <t>1775/QĐ-UBND ngày 07/11/2022; 1887/QĐ-UBND ngày 17/11/2023</t>
  </si>
  <si>
    <t>Kế hoạch đầu tư công trung hạn ngân sách địa phương giai đoạn 2021-2025</t>
  </si>
  <si>
    <t>Địa điểm xây dụng</t>
  </si>
  <si>
    <t>Thời gian khởi công, hoàn thành</t>
  </si>
  <si>
    <t xml:space="preserve">Trong đó: Ứng trước kế hoạch vốn </t>
  </si>
  <si>
    <t>Đã bố trí vốn đến hết kế hoạch năm 2020</t>
  </si>
  <si>
    <t>Thanh toán nợ xây dựng cơ bản</t>
  </si>
  <si>
    <t xml:space="preserve">Trong đó: ngân sách địa phương </t>
  </si>
  <si>
    <t>Bội chi ngân sách địa phương</t>
  </si>
  <si>
    <t>Trong đó: ngân sách địa phương</t>
  </si>
  <si>
    <t>Đề xuất của các dự án hết thời gian thực hiện, chưa hoàn thiện thủ tục đầu tư (nghiệm thu, quyết toán hoặc điều chỉnh thời gian), chưa xem xét bố trí vốn</t>
  </si>
  <si>
    <t>Ngân sách trung ương (NSTW)</t>
  </si>
  <si>
    <t>Đối ứng ngân sách địa phương (NSĐP)</t>
  </si>
  <si>
    <t>Chương trình MTQG Phát triển kinh tế - xã hội vùng đồng bào dân tộc thểu số và miền núi</t>
  </si>
  <si>
    <t>3.3</t>
  </si>
  <si>
    <t>3.4</t>
  </si>
  <si>
    <t>3.5</t>
  </si>
  <si>
    <t>3.6</t>
  </si>
  <si>
    <t>3.7</t>
  </si>
  <si>
    <t>3.8</t>
  </si>
  <si>
    <t>3.9</t>
  </si>
  <si>
    <t>3.10</t>
  </si>
  <si>
    <t>3.11</t>
  </si>
  <si>
    <t>3.12</t>
  </si>
  <si>
    <t>3.13</t>
  </si>
  <si>
    <t>3.14</t>
  </si>
  <si>
    <t>3.15</t>
  </si>
  <si>
    <t>3.16</t>
  </si>
  <si>
    <t>3.17</t>
  </si>
  <si>
    <t>Tiểu dự án 2: Bồi dưỡng kiến thức dân tộc; đào tạo dự bị đại học, đại học và sau đại học đáp ứng nhu cầu nhân lực cho vùng đồng bào dân tộc thiểu số</t>
  </si>
  <si>
    <t>2196/QĐ-UBND ngày 10/11/2021; 942/QĐ-UBND ngày 19/6/2023</t>
  </si>
  <si>
    <t>Xây mới nhà lớp học 03 tầng, các hạng mục phụ trợ</t>
  </si>
  <si>
    <t>Xây dựng tuyến đường giao thông kết nối khu công nghiệp Hữu Lũng, ĐT.245 với QL.31 - Cảng Mỹ An (tỉnh Bắc Giang)</t>
  </si>
  <si>
    <t>2024-2027</t>
  </si>
  <si>
    <t>1169/QĐ-UBND ngày 14/6/2021; 1898/QĐ-UBND ngày 20/11/2023</t>
  </si>
  <si>
    <t>Chi Lăng, thành phố Lạng Sơn, Cao Lộc</t>
  </si>
  <si>
    <t>Sở Giao thông vận tải tham mưu thực hiện</t>
  </si>
  <si>
    <t xml:space="preserve"> Sở Nông nghiệp và Phát triển nông thôn</t>
  </si>
  <si>
    <t>Ban Quản lý  dự án đầu tư xây dựng tỉnh</t>
  </si>
  <si>
    <t>Đơn vị giao kế hoạch</t>
  </si>
  <si>
    <t>1205/QĐ-TTg 17/8/2017;1553/QĐ-UBND ngày 24/8/2017; 10/NQ-HĐND ngày 19/4/2023</t>
  </si>
  <si>
    <t>699/QĐ-UBND và 449/QĐ-UBND; 2091/QĐ-UBND ngày 30/12/2022</t>
  </si>
  <si>
    <t>Ban Quản lý dự án đầu tư xây dựng các công trình Nông nghiệp và Phát triển nông thôn</t>
  </si>
  <si>
    <t>41/NQ-HĐND ngày 30/12/2022; 2014/QĐ-UBND ngày 04/12/2023</t>
  </si>
  <si>
    <t>Kế hoạch đầu tư năm 2024 (quyết định kéo dài thời gian bố trí vốn)</t>
  </si>
  <si>
    <t>Ban Quản lý dự án đầu tư xây dựng tỉnh (đại diện cơ quan nhà nước có thẩm quyền) chủ trì tham mưu thực hiện</t>
  </si>
  <si>
    <t>Dự án 2: Quy hoạch, sắp xếp, bố trí, ổn định dân cư ở những nơi cần thiết (Sự nghiệp kinh tế)</t>
  </si>
  <si>
    <t>Dự án 9: Đầu tư phát triển nhóm dân tộc thiểu số còn nhiều khó khăn và khó khăn đặc thù (Sự nghiệp đảm bảo xã hội)</t>
  </si>
  <si>
    <t>Đã có quyết định điều chỉnh dự án</t>
  </si>
  <si>
    <t>Mã số dự án đầu tư</t>
  </si>
  <si>
    <t>Mã ngành kinh tế (loại, khoản)</t>
  </si>
  <si>
    <t>Thời gian khởi công và hoàn thành</t>
  </si>
  <si>
    <t>Quyết định đầu tư dự án</t>
  </si>
  <si>
    <t>Vốn giải ngân từ khởi công đến hết kế hoạch năm trước</t>
  </si>
  <si>
    <t>Địa điểm mở tài khoản của dự án</t>
  </si>
  <si>
    <t>Số quyết định ngày, tháng, năm</t>
  </si>
  <si>
    <t>Đề xuất CĐT</t>
  </si>
  <si>
    <t>6,2km</t>
  </si>
  <si>
    <t>647/QĐ-UBND ngày 04/4/2024</t>
  </si>
  <si>
    <t>Trụ sở làm việc công an xã thuộc Công an huyện Chi Lăng, Văn Quan - tỉnh Lạng Sơn</t>
  </si>
  <si>
    <t>Chi Lăng, Văn Quan</t>
  </si>
  <si>
    <t>Kế hoạch đầu tư năm 2024 sau điều chỉnh</t>
  </si>
  <si>
    <t>Dự án hoàn thành trong năm 2024, bố trí theo TMĐT điều chỉnh</t>
  </si>
  <si>
    <t>Đề xuất CĐT KH 2025</t>
  </si>
  <si>
    <t>Đã bố trí kế hoạch vốn các năm 2021-2024</t>
  </si>
  <si>
    <t>Dự án khởi công mới 2025</t>
  </si>
  <si>
    <t>Khởi công mới năm 2025</t>
  </si>
  <si>
    <t>Cải tạo nâng cấp QL4B (đoạn Km3+700 đến Km18)</t>
  </si>
  <si>
    <t>TPLS; Huyện Cao Lộc, Lộc Bình</t>
  </si>
  <si>
    <t xml:space="preserve"> 784/QĐ-UBND ngày 12/4/2021; 873a/QĐ-UBND ngày 27/4/2021; 289/QĐ-UBND ngày 16/02/2022</t>
  </si>
  <si>
    <t>13,192Km</t>
  </si>
  <si>
    <t>Dự án hoàn thành đưa vào sử dụng đến ngày 31/12/2024</t>
  </si>
  <si>
    <t>30,37km</t>
  </si>
  <si>
    <t>2014-2026</t>
  </si>
  <si>
    <t>1692/QĐ-UBND ngày 27/10/2014; 300a/QĐ-UBND ngày 25/02/2017;  2210a/QĐ-UBND ngày 22/11/2017; 2064/QĐ-UBND ngày 29/10/2019; 2262/QĐ-UBND ngày 02/11/2020; 1570a/QĐ-UBND ngày 06/8/2021</t>
  </si>
  <si>
    <t>Các dự án khởi công mới năm 2025</t>
  </si>
  <si>
    <t>Khu liên hợp thể thao tỉnh Lạng Sơn (Hạng mục: Sân vận động trung tâm và nhà thi đấu đa năng)</t>
  </si>
  <si>
    <t>45/NQ-HĐND ngày 25/11/2021</t>
  </si>
  <si>
    <t>Di dân tái định cư trường bắn TBI</t>
  </si>
  <si>
    <t>Dự án bố trí vốn thực hiện dự án</t>
  </si>
  <si>
    <t>Dự án bố trí vốn trả ứng trước NSTW (đã được giao bổ sung kế hoạch trung hạn)</t>
  </si>
  <si>
    <t>Đình Lập, Lộc Bình</t>
  </si>
  <si>
    <t>2006-2022</t>
  </si>
  <si>
    <t>1828/QĐ-UBND ngày 08/9/2008; 1525/QĐ-UBND ngày 22/9/2022</t>
  </si>
  <si>
    <t>Nông nghiệp, lâm nghiệp, diêm nghiệp, thủy lợi và thủy sản</t>
  </si>
  <si>
    <t>Cấp nước thị trấn Đình Lập</t>
  </si>
  <si>
    <t>2009-2011</t>
  </si>
  <si>
    <t>1884/QĐ-UBND ngày 28/9/2008; 215/QĐ-UBND ngày 11/02/2011</t>
  </si>
  <si>
    <t>Sửa chữa, nâng cấp hồ chứa nước Cao Lan</t>
  </si>
  <si>
    <t>2635/QĐ-UBND ngày 31/12/2009</t>
  </si>
  <si>
    <t>Sửa chữa, nâng cấp hồ chứa nước Khuổi Chủ, xã Thanh Long, huyện Cao Lộc</t>
  </si>
  <si>
    <t>2010-2015</t>
  </si>
  <si>
    <t>739/QĐ-UBND ngày 20/5/2010</t>
  </si>
  <si>
    <t>Sửa chữa, nâng cấp hồ Khua Hao, xã Quốc Khánh, huyện Tràng Định</t>
  </si>
  <si>
    <t>Đường cứu nạn cứu hộ Đoạn Lũng Vài - Bình Độ - Tân Minh, huyện Tràng Định, Văn Lãng</t>
  </si>
  <si>
    <t>Đường cứu nạn cứu hộ đoạn TT Pác Kéo -Vĩnh Lại</t>
  </si>
  <si>
    <t>896/QĐ-UBND ngày 18/6/2010</t>
  </si>
  <si>
    <t xml:space="preserve">
1310/QĐ-UBND ngày 23/8/2011
</t>
  </si>
  <si>
    <t>2012-2014</t>
  </si>
  <si>
    <t>2011-2013</t>
  </si>
  <si>
    <t>Công ty cổ phần cấp thoát nước Lạng Sơn</t>
  </si>
  <si>
    <t>Ban Quản lý dự án đầu tư xây dựng các công trình nông nghiệp và phát triển nông thôn</t>
  </si>
  <si>
    <t>Các dự án chuyển tiếp hoàn thành sau năm 2025</t>
  </si>
  <si>
    <t>Các dự án hoàn thành, bàn giao, đưa vào sử dụng trước 31/12/2024</t>
  </si>
  <si>
    <t>Các dự án hoàn thành, bàn giao, đưa vào sử dụng trước 31/12/2024 (nhiệm vụ chuẩn bị đầu tư)</t>
  </si>
  <si>
    <t>Các dự án chuyển tiếp hoàn thành năm 2025</t>
  </si>
  <si>
    <t>Kế hoạch đầu tư năm 2024 (giao đầu năm)</t>
  </si>
  <si>
    <t>Ước giải ngân kế hoạch đầu tư năm 2024 đến 31/01/2025</t>
  </si>
  <si>
    <t>Thực hiện công tác đo đạc, đăng ký đất đai, cấp Giấy chứng nhận, xây dựng cơ sở dữ liệu đất đai và đăng ký biến động, chỉnh lý hồ sơ địa chính thường xuyên</t>
  </si>
  <si>
    <t>Danh mục dự án chuyển tiếp hoàn thành năm 2025</t>
  </si>
  <si>
    <t>Mở rộng trụ sở làm việc phòng CS PCCC&amp;CNCH tỉnh Lạng Sơn</t>
  </si>
  <si>
    <t xml:space="preserve"> Sở Thông tin và Truyền thông đề xuất CTĐT/ Đài Phát thanh và Truyền hình tỉnh làm CĐT </t>
  </si>
  <si>
    <t>Khối biểu tượng Chiến thắng 17/10 tại vườn hoa 17/10 thành phố Lạng Sơn</t>
  </si>
  <si>
    <t>Trường THPT Hội Hoan</t>
  </si>
  <si>
    <t>5819m2</t>
  </si>
  <si>
    <t>1868; 21/11/2010; 2201; 22/11/2016</t>
  </si>
  <si>
    <t>27/QĐ-UBND ngày 26/02/2024</t>
  </si>
  <si>
    <t>Hỗ trợ giải phóng mặt bằng Cải tạo, nâng cấp tuyến Đường tỉnh ĐT.242, đoạn tiếp giáp dự án Khu đô thị mới Hữu Lũng, huyện Hữu Lũng (NST 15.000; NSH 10.000; NĐT26.782)</t>
  </si>
  <si>
    <t>Thông báo số  354/TB-UBND ngày 07/7/2020</t>
  </si>
  <si>
    <t>Bãi xử lý rác thải huyện Đình Lập</t>
  </si>
  <si>
    <t>6,8ha</t>
  </si>
  <si>
    <t>1299 ngày 10/9/2013; 643 ngày 24/4/2015;  622/QĐ-UBND ngày 25/4/2023</t>
  </si>
  <si>
    <t>Rác thải, nước thải, hồ sơ địa chính</t>
  </si>
  <si>
    <t>Bệnh viện đa khoa tỉnh Lạng Sơn, giai đoạn I (TMĐT 1.193.890, trđ đối ứng NST 301983)</t>
  </si>
  <si>
    <t>TP, Cao Lộc</t>
  </si>
  <si>
    <t>700 giường</t>
  </si>
  <si>
    <t>538 ngày 11/4/2016; 2431 ngày 29/11/2018</t>
  </si>
  <si>
    <t>Cao Lộc, Lộc Bình</t>
  </si>
  <si>
    <t xml:space="preserve"> Văn Lãng, Tràng Định, Văn Quan, Bình Gia</t>
  </si>
  <si>
    <t>Trong đó: Ngân sách địa phương (NSĐP)</t>
  </si>
  <si>
    <t>Thanh toán nợ xây dựng cơ bản (XDCB)</t>
  </si>
  <si>
    <t>Nhu cầu đề xuất của chủ đầu tư</t>
  </si>
  <si>
    <t>07  trụ sở (xã)</t>
  </si>
  <si>
    <t>10 trụ sở (xã)</t>
  </si>
  <si>
    <t>08  trụ sở (xã)</t>
  </si>
  <si>
    <t>1900/QĐ-UBND ngày 20/11/2023; 1001/QĐ-UBND ngày 05/6/2024</t>
  </si>
  <si>
    <t>1882/QĐ-UBND ngày 17/11/2023; 972/QĐ-UBND ngày 30/5/2024</t>
  </si>
  <si>
    <t>1233/QĐ-UBND ngày 27/7/2016; 308a ngày 25/2/2017; 937/QĐ-UBND ngày 19/5/2020; 16/NQ-HĐND ngày 30/5/2024</t>
  </si>
  <si>
    <t>245/QĐ-UBND ngày 20/12/2023; 86/QĐ-UBND ngày 10/7/2024</t>
  </si>
  <si>
    <t>Nguồn vốn từ kế hoạch trung hạn tương ứng với nguồn dự phòng NSTW năm 2022</t>
  </si>
  <si>
    <t>Kế hoạch đầu tư năm 2025</t>
  </si>
  <si>
    <t>MỤC TIÊU, NHIỆM VỤ THỰC HIỆN 03 CHƯƠNG TRÌNH MỤC TIÊU QUỐC GIA NĂM 2025 TỈNH LẠNG SƠN</t>
  </si>
  <si>
    <t>Năm 2021-2023: 3%; Năm 2024-2025: 2-2,5%</t>
  </si>
  <si>
    <t>Kế hoạch năm 2025</t>
  </si>
  <si>
    <t>Trung ương: 2-2,5%; Địa phương: 3%</t>
  </si>
  <si>
    <t>568/QĐ-UBND ngày 13/4/2023 (đang điều chỉnh)</t>
  </si>
  <si>
    <t>Dự án Trung tâm giáo dục nghề nghiệp huyện Hữu Lũng</t>
  </si>
  <si>
    <t>Dự án khởi công mới</t>
  </si>
  <si>
    <t>1572/QĐ-UBND ngày 10/9/2024</t>
  </si>
  <si>
    <t>1691/QĐ-UBND ngày 0/9/2024</t>
  </si>
  <si>
    <t>Các cơ quan chủ trì tham mưu kế hoạch thực hiện các Chương trình MTQG năm 2025 cụ thể các chỉ tiêu kế hoạch</t>
  </si>
  <si>
    <t>1909/QĐ-UBND ngày 21/11/2023; 1565/QĐ-UBND ngày 10/9/2024</t>
  </si>
  <si>
    <t>401/QĐ-UBND ngày 13/3/2023; 1364/QĐ-UBND ngày 06/8/2024</t>
  </si>
  <si>
    <t>1235/QĐ-UBND ngày 07/8/2023; 1522/QĐ-UBND ngày 29/8/2024</t>
  </si>
  <si>
    <t>1575/QĐ-UBND ngày 11/9/2024</t>
  </si>
  <si>
    <t>Cải tạo, nâng cấp Trung tâm y tế huyện Đình Lập</t>
  </si>
  <si>
    <t>Điều chỉnh tổng thể quy hoạch chung xây dựng Khu kinh tế cửa khẩu Đồng Đăng - Lạng Sơn, tỉnh Lạng Sơn</t>
  </si>
  <si>
    <t>2021-2024 (điều chỉnh 2025)</t>
  </si>
  <si>
    <t>KẾ HOẠCH ĐẦU TƯ CÔNG VỐN NGÂN SÁCH ĐỊA PHƯƠNG NĂM 2025 (DỰ ÁN ĐƯỢC HĐND TỈNH QUYẾT ĐỊNH KÉO DÀI THỜI GIAN BỐ TRÍ VỐN)</t>
  </si>
  <si>
    <t>Văn phòng điều phối xây dựng nông thôn mới tỉnh</t>
  </si>
  <si>
    <t>Sở Lao động, Thương binh và Xã hội</t>
  </si>
  <si>
    <t>Hội Liên hiệp phụ nữ tỉnh Lạng Sơn</t>
  </si>
  <si>
    <t>Ủy ban Mặt trận Tổ quốc Việt Nam tỉnh Lạng Sơn</t>
  </si>
  <si>
    <t>Hội nông dân tỉnh Lạng Sơn</t>
  </si>
  <si>
    <t>Tỉnh đoàn Lạng Sơn</t>
  </si>
  <si>
    <t>Nội dung 11: Tập trung XD CSHT bảo vệ MTNT; thu hút các DN đầu tư các khu xử lý CTTT quy mô liên huyện, liên tỉnh; đầu tư HT các ĐTK, trung chuyển CTR sinh hoạt…</t>
  </si>
  <si>
    <t>Nội dung 4: Triển khai Chương trình mỗi xã một sản phẩm (OCOP) gắn với lợi thế vùng miền…</t>
  </si>
  <si>
    <t>Nội dung 4: Tăng cường hiệu quả công tác phổ biến, giáo dục pháp luật, hòa giải ở cơ sở, giải quyết hòa giải, mâu thuẫn ở khu vực nông thôn</t>
  </si>
  <si>
    <t>Hội Liên hiệp phụ nữ tỉnh</t>
  </si>
  <si>
    <t xml:space="preserve"> Nội dung 01: Rà soát, điều chỉnh, lập mới  và triển khai, thực hiện quy hoạch chung xây dựng xã gắn với quá trình công nghiệp hóa, đô thị hóa </t>
  </si>
  <si>
    <t xml:space="preserve"> Nội dung thành phần số 02: Phát triển hạ tầng kinh tế - xã hội, cơ bản đồng bộ, hiện đại, đảm bảo kết nối nông thôn - đô thị và kết nối các vùng miền </t>
  </si>
  <si>
    <t xml:space="preserve"> Nội dung 01: Tiếp tục hoàn thiện và nâng cao hệ thống hạ tầng giao thông trên địa bàn xã, hạ tầng giao thông kết nối liên xã, liên huyện </t>
  </si>
  <si>
    <t xml:space="preserve"> Nội dung 05: Xây dựng và hoàn thiện hệ thống cơ sở vật chất văn hóa thể thao cấp xã, thôn, các trung tâm văn hóa - thể thao huyện; tu bổ, tôn tạo các di sản văn hóa gắn với phát triển du lịch nông thôn </t>
  </si>
  <si>
    <t xml:space="preserve"> Nội dung 07: Tập trung đầu tư cơ sở hạ tầng đồng bộ các vùng nguyên liệu tập trung gắn với liên kết chuỗi giá trị, cơ sở hạ tầng các cụm làng nghề, ngành nghề nông thôn </t>
  </si>
  <si>
    <t xml:space="preserve"> Nội dung 09: Phát triển, hoàn thiện hệ thống cơ sở hạ tầng số, chuyển đổi số trong nông nghiệp, nông thôn </t>
  </si>
  <si>
    <t xml:space="preserve"> Nội dung 10: Xây dựng, hoàn thiện các công trình cấp nước sinh hoạt tập trung, đảm bảo chất lượng đạt chuẩn theo quy định </t>
  </si>
  <si>
    <t xml:space="preserve"> Nội dung 11: Tập trung XD CSHT bảo vệ MTNT; thu hút các DN đầu tư các khu xử lý CTTT quy mô liên huyện, liên tỉnh; đầu tư HT các ĐTK, trung chuyển CTR sinh hoạt… </t>
  </si>
  <si>
    <t xml:space="preserve"> Nội dung thành phần số 03: Tiếp tục thực hiện có hiệu quả cơ cấu lại ngành NN, PTKTNT; triển khai mạnh mẽ Chương trình mỗi xã một sản phẩm (OCOP)… </t>
  </si>
  <si>
    <t xml:space="preserve"> Nội dung 02: XD và PT hiệu quả các VNLTT, cơ giới hóa đồng bộ, nâng cao năng lực chế biến và bảo quản nông sản theo các MHLK SX theo chuỗi giá trị  </t>
  </si>
  <si>
    <t xml:space="preserve"> Nội dung 04: Triển khai Chương trình mỗi xã một sản phẩm (OCOP) gắn với lợi thế vùng miền … </t>
  </si>
  <si>
    <t xml:space="preserve"> Nội dung 05: Nâng cao HQHĐ của các hình thức TCSX trong đó, ưu tiên hỗ trợ các HTX nông nghiệp ứng dụng công nghệ cao liên kết theo chuỗi giá trị… </t>
  </si>
  <si>
    <t xml:space="preserve"> Nội dung 06: Nâng cao hiệu quả hoạt động của các hệ thống kết nối, xúc tiến tiêu thụ nông sản;… </t>
  </si>
  <si>
    <t xml:space="preserve"> Nội dung 07: Tiếp tục thực hiện có hiệu quả Chương trình khoa học công nghệ phục vụ xây dựng NTM… </t>
  </si>
  <si>
    <t xml:space="preserve"> Nội dung 08: Thực hiện hiệu quả Chương trình phát triển du lịch nông thôn trong xây dựng NTM… </t>
  </si>
  <si>
    <t xml:space="preserve"> Nội dung 09: Tiếp tục nâng cao chất lượng đào tạo nghề cho lao động nông thôn, gắn với nhu cầu của thị trường; hỗ trợ thúc đẩy và phát triển các mô hình khởi nghiệp, sáng tạo ở nông thôn. </t>
  </si>
  <si>
    <t xml:space="preserve"> Nội dung thành phần số 05: Nâng cao chất lượng giáo dục, y tế và chăm sóc sức khỏe người dân nông thôn </t>
  </si>
  <si>
    <t xml:space="preserve"> Nội dung 1: Tiếp tục nâng cao chất lượng, phát triển giáo dục ở nông thôn … </t>
  </si>
  <si>
    <t xml:space="preserve"> Nội dung 02: Tăng cường chất lượng dịch vụ của mạng lưới y tế cơ sở đảm bảo chăm sóc sức khoẻ toàn dân … </t>
  </si>
  <si>
    <t xml:space="preserve"> Nội dung thành phần số 06: Nâng cao chất lượng đời sống văn hóa của người dân nông thôn; bảo tồn và phát huy các giá trị văn hóa truyền thống theo hướng bền vững gắn với phát triển du lịch nông thôn </t>
  </si>
  <si>
    <t xml:space="preserve"> Nội dung 01: Nâng cao hiệu quả hoạt động của hệ thống thiết chế văn hóa, thể thao cơ sở;… </t>
  </si>
  <si>
    <t xml:space="preserve"> Nội dung 02: Tăng cường kiểm kê, ghi danh các di sản văn hóa; bảo tồn và phát huy di sản văn hóa;…. </t>
  </si>
  <si>
    <t xml:space="preserve"> Nội dung thành phần số 07: Nâng cao chất lượng môi trường; xây dựng cảnh quan nông thôn sáng - xanh - sạch - đẹp, an toàn; giữ gìn và khôi phục cảnh quan truyền thống của nông thôn Việt Nam </t>
  </si>
  <si>
    <t xml:space="preserve"> Nội dung 01: Xây dựng và tổ chức hướng dẫn thực hiện các Đề án/Kế hoạch tổ chức phân loại, thu gom, vận chuyển chất thải rắn trên địa bàn huyện đảm bảo theo quy định; phát triển, nhân rộng các mô hình phân loại chất thải tại nguồn phát sinh </t>
  </si>
  <si>
    <t xml:space="preserve"> Nội dung 02: Thu gom, tái chế, tái sử dụng các loại chất thải theo nguyên lý tuần hoàn; tăng cường công tác quản lý chất thải nhựa trong hoạt động sản xuất nông, lâm, ngư nghiệp ở Việt Nam; xây dựng cộng đồng dân cư không rác thải nhựa </t>
  </si>
  <si>
    <t xml:space="preserve"> Nội dung 03: Đẩy mạnh xử lý, khắc phục ô nhiễm và cải thiện chất lượng môi trường tại những khu vực tập trung nhiều nguồn thải, những nơi gây ô nhiễm môi trường nghiêm trọng và các khu vực mặt nước bị ô nhiễm </t>
  </si>
  <si>
    <t xml:space="preserve"> Nội dung 05: Giữ gìn và khôi phục cảnh quan truyền thống của nông thôn Việt Nam; tăng tỷ lệ trồng hoa, cây xanh phân tán gắn với triển khai Đề án trồng một tỷ cây xanh giai đoạn 2021 - 2025… </t>
  </si>
  <si>
    <t xml:space="preserve"> Nội dung 06: Tăng cường quản lý an toàn thực phẩm tại các cơ sở, hộ gia đình sản xuất, kinh doanh thực phẩm; đảm bảo vệ sinh môi trường tại các cơ sở chăn nuôi, nuôi trồng thủy sản; cải thiện vệ sinh hộ gia đình </t>
  </si>
  <si>
    <t xml:space="preserve"> Nội dung 07: Triển khai hiệu quả Chương trình “Tăng cường bảo vệ môi trường, an toàn thực phẩm và cấp nước sạch nông thôn trong xây dựng NTM giai đoạn 2021 - 2025” </t>
  </si>
  <si>
    <t xml:space="preserve"> Nội dung thành phần số 08: Đẩy mạnh và nâng cao chất lượng các dịch vụ HCC; nâng cao chất lượng hoạt động của CQCS; thúc đẩy quá trình CĐS trong NTM...; bảo đảm và tăng cường KNTCPL cho người dân; tăng cường giải pháp nhằm đảm bảo Bình đẳng giới ... </t>
  </si>
  <si>
    <t xml:space="preserve"> Nội dung 01: Triển khai đề án về đào tạo, bồi dưỡng kiến thức, năng lực quản lý hành chính, quản lý kinh tế - xã hội chuyên sâu, chuyển đổi tư duy về phát triển kinh tế nông thôn cho công chức xã… </t>
  </si>
  <si>
    <t xml:space="preserve"> Nội dung 02: Tăng cường ứng dụng công nghệ thông tin trong thực hiện các dịch vụ hành chính công nhằm nâng cao chất lượng giải quyết thủ tục hành chính theo hướng minh bạch, công khai và hiệu quả ở các cấp … </t>
  </si>
  <si>
    <t xml:space="preserve"> Nội dung 03: Triển khai hiệu quả Chương trình chuyển đổi số trong xây dựng NTM, hướng tới NTM thông minh giai đoạn 2021 - 2025 </t>
  </si>
  <si>
    <t xml:space="preserve"> Nội dung 4: Tăng cường hiệu quả công tác phổ biến, giáo dục pháp luật, hòa giải ở cơ sở, giải quyết hòa giải, mâu thuẫn ở khu vực nông thôn </t>
  </si>
  <si>
    <t xml:space="preserve"> Nội dung thành phần số 09: Nâng cao chất lượng, phát huy vai trò của Mặt trận Tổ quốc Việt Nam và các tổ chức chính trị - xã hội trong xây dựng NTM </t>
  </si>
  <si>
    <t xml:space="preserve"> Nội dung 01: Tiếp tục tổ chức triển khai Cuộc vận động “Toàn dân đoàn kết xây dựng NTM, đô thị văn minh”, nâng cao hiệu quả công tác giám sát, phản biện xã hội trong xây dựng NTM;…. </t>
  </si>
  <si>
    <t xml:space="preserve"> Nội dung 02: Triển khai hiệu quả phong trào “Nông dân thi đua sản xuất kinh doanh giỏi, đoàn kết giúp nhau làm giàu và giảm nghèo bền vững”… </t>
  </si>
  <si>
    <t xml:space="preserve"> Nội dung 03: Triển khai hiệu quả Đề án “Hỗ trợ phụ nữ khởi nghiệp giai đoạn 2017-2025” </t>
  </si>
  <si>
    <t xml:space="preserve"> Nội dung 04: Thúc đẩy chương trình khởi nghiệp, thanh niên làm kinh tế; triển khai hiệu quả Chương trình trí thức trẻ tình nguyện tham gia xây dựng NTM </t>
  </si>
  <si>
    <t xml:space="preserve"> Nội dung số 05: Vun đắp, gìn giữ giá trị tốt đẹp và phát triển hệ giá trị gia đình Việt Nam; thực hiện Cuộc vận động “Xây dựng gia đình 5 không, 3 sạch” </t>
  </si>
  <si>
    <t xml:space="preserve"> Nội dung thành phần số 10: Giữ vững quốc phòng, an ninh và trật tự xã hội nông thôn </t>
  </si>
  <si>
    <t xml:space="preserve"> Nội dung 01: Tăng cường công tác bảo đảm an ninh, trật tự ở địa bàn nông thôn, phát hiện, giải quyết kịp thời các nguy cơ tiềm ẩn về an ninh quốc gia, trật tự an toàn xã hội … </t>
  </si>
  <si>
    <t xml:space="preserve"> Nội dung thành phần số 11: Tăng cường công tác giám sát, đánh giá thực hiện Chương trình; nâng cao năng lực xây dựng NTM; truyền thông về xây dựng NTM; thực hiện Phong trào thi đua cả nước chung sức xây dựng NTM </t>
  </si>
  <si>
    <t xml:space="preserve"> Nội dung 01: Nâng cao chất lượng và hiệu quả công tác kiểm tra, giám sát, đánh giá kết quả thực hiện Chương trình; xây dựng hệ thống giám sát, đánh giá đồng bộ, toàn diện đáp ứng yêu cầu quản lý Chương trình… </t>
  </si>
  <si>
    <t xml:space="preserve"> Nội dung 02: Tiếp tục tăng cường nâng cao năng lực, chuyển đổi nhận thức, tư duy cho đội ngũ cán bộ làm công tác xây dựng NTM các cấp, đặc biệt cán bộ cơ sở </t>
  </si>
  <si>
    <t xml:space="preserve"> Nội dung 03: Đào tạo, tập huấn nhằm nâng cao nhận thức và chuyển đổi tư duy của người dân và cộng đồng về phát triển kinh tế nông nghiệp và xây dựng NTM </t>
  </si>
  <si>
    <t xml:space="preserve"> Nội dung 04: Đẩy mạnh, đa dạng hình thức thông tin, truyền thông nhằm nâng cao nhận thức, chuyển đổi tư duy của cán bộ, người dân về xây dựng NTM; thực hiện có hiệu quả công tác truyền thông về xây dựng NTM </t>
  </si>
  <si>
    <t xml:space="preserve"> Nội dung 05: Tiếp tục triển khai rộng khắp phong trào thi đua “Cả nước chung sức xây dựng nông thôn mới” </t>
  </si>
  <si>
    <t>Ngân sách huyện đối ứng</t>
  </si>
  <si>
    <t>Trả nợ gốc, lãi vay</t>
  </si>
  <si>
    <t xml:space="preserve">Sở Tài chính </t>
  </si>
  <si>
    <t xml:space="preserve">Sở Giáo dục và Đào tạo </t>
  </si>
  <si>
    <t>Sở Thông tin và truyền thông</t>
  </si>
  <si>
    <t>3.18</t>
  </si>
  <si>
    <t>Kế hoạch đầu tư năm 2024 đã giao</t>
  </si>
  <si>
    <t>TỔNG HỢP KẾ HOẠCH VỐN SỰ NGHIỆP THỰC HIỆN 03 CHƯƠNG TRÌNH MỤC TIÊU QUỐC GIA NĂM 2025 (PHÂN THEO CƠ QUAN, ĐƠN  VỊ)</t>
  </si>
  <si>
    <t>PHƯƠNG ÁN PHÂN BỔ KẾ HOẠCH VỐN  SỰ NGHIỆP CHƯƠNG TRÌNH MTQG PHÁT TRIỂN KTXH VÙNG ĐỒNG BÀO DÂN TỘC THIỂU SỐ VÀ MIỀN NÚI NĂM 2025</t>
  </si>
  <si>
    <t>PHÂN BỔ VỐN SỰ NGHIỆP KHỐI TỈNH CHƯƠNG TRÌNH MTQG PHÁT TRIỂN KTXH VÙNG ĐỒNG BÀO DÂN TỘC THIỂU SỐ VÀ MIỀN NÚI NĂM 2025</t>
  </si>
  <si>
    <r>
      <t>TỔNG KẾ HOẠCH VỐN SỰ NGHIỆP THỰC HIỆN</t>
    </r>
    <r>
      <rPr>
        <b/>
        <sz val="14"/>
        <color rgb="FFFF0000"/>
        <rFont val="Times New Roman"/>
        <family val="1"/>
      </rPr>
      <t xml:space="preserve"> </t>
    </r>
    <r>
      <rPr>
        <b/>
        <sz val="14"/>
        <rFont val="Times New Roman"/>
        <family val="1"/>
      </rPr>
      <t>CHƯƠNG TRÌNH MỤC TIÊU QUỐC GIA GIẢM NGHÈO BỀN VỮNG NĂM 2025</t>
    </r>
  </si>
  <si>
    <t>PHÂN BỔ KINH PHÍ SỰ NGHIỆP THỰC HIỆN KẾ HOẠCH CHƯƠNG TRÌNH MTQG GIẢM NGHÈO BỀN VỮNG TỈNH LẠNG SƠN NĂM 2025</t>
  </si>
  <si>
    <t>BIỂU 8_NTM_TW:
 CHI TIẾT PHÂN BỔ KINH PHÍ SỰ NGHIỆP NGÂN SÁCH TRUNG ƯƠNG THỰC HIỆN CHƯƠNG TRÌNH MỤC TIÊU QUỐC GIA XÂY DỰNG NÔNG THÔN MỚI NĂM 2025</t>
  </si>
  <si>
    <t>CHI TIẾT PHÂN BỔ KINH PHÍ SỰ NGHIỆP NGÂN SÁCH ĐỊA PHƯƠNG THỰC HIỆN CHƯƠNG TRÌNH MỤC TIÊU QUỐC GIA XÂY DỰNG NÔNG THÔN MỚI NĂM 2025</t>
  </si>
  <si>
    <t>16=17+…+24</t>
  </si>
  <si>
    <t>1009/QĐ-TTg ngày 19/9/2024</t>
  </si>
  <si>
    <t>Đã phê duyệt nhiệm vụ</t>
  </si>
  <si>
    <t>Đầu tư xây dựng điểm trường Cơ Khí,
Trường Tiểu học 2 thị trấn Đồng Mỏ, huyện Chi Lăng</t>
  </si>
  <si>
    <t>169/TTr-UBND ngày 30/10/2024</t>
  </si>
  <si>
    <t>3863/QĐ-BCA-H41 ngày 26/10/2017; 5528/QĐ-BCA-H01 ngày 26/7/2024; 7373/QĐ-BCA-H01 ngày 11/10/2024</t>
  </si>
  <si>
    <t>2019-2025</t>
  </si>
  <si>
    <t>Kế hoạch đầu tư năm 2025 -Phương án 2 (bố trí vốn theo dự kiến dự toán thu chí năm 2025 của Sở Tài chính)</t>
  </si>
  <si>
    <t xml:space="preserve">Số vốn sẽ phải giảm trừ so với kế hoạch trung hạn được duyệt (chuyển sang giai đoạn sau) </t>
  </si>
  <si>
    <t>Tổng số vốn có khả năng cân đối (tất cả các nguồn)</t>
  </si>
  <si>
    <t>Kế hoạch vốn bố trí từ nguồn đầu tư công trung hạn</t>
  </si>
  <si>
    <t>Chuyển sang sử dụng nguồn tăng thu, TKC năm 2024</t>
  </si>
  <si>
    <t>23=17-20</t>
  </si>
  <si>
    <t>2014-2025</t>
  </si>
  <si>
    <t>1579 ngày 08/10/2014; 2414 ngày 15/12/2017; 173 ngày 24/1/2019;1824/QĐ-UBND ngày 08/11/2023; 1713/UBND-KT ngày 12/11/2024</t>
  </si>
  <si>
    <t>87/QĐ-UBND ngày 10/7/2024</t>
  </si>
  <si>
    <t>88/QĐ-UBBND ngày 10/7/2024; 147/QĐ-UBND ngày 17/10/2024</t>
  </si>
  <si>
    <t>Hỗ trợ GPMB nút giao thông số 7A Khu TĐC Phú Lộc IV</t>
  </si>
  <si>
    <t>232/TB-UBND ngày 09/5/2021; 1037/QĐ-UBND ngày 06/5/2022</t>
  </si>
  <si>
    <t>2010-2025</t>
  </si>
  <si>
    <t>Dự án xây dựng cơ sở dữ liệu đất đai huyện Chi Lăng, tỉnh Lạng Sơn</t>
  </si>
  <si>
    <t>2012-2025</t>
  </si>
  <si>
    <t>2051/QĐ-UBND ngày 27/12/2024; 1875/UBND-KT ngày 23/4/2024</t>
  </si>
  <si>
    <t>Dự án xây dựng hệ thống hồ sơ địa chính 33 xã thuộc các huyện Cao
Lộc, Tràng Định và Văn Lãng, tỉnh Lạng Sơn</t>
  </si>
  <si>
    <t>423/QĐ-UBND ngày 19/4/2012; 2664/VP-KT ngày 30/5/2024</t>
  </si>
  <si>
    <t>NQ 43/NQ-HĐND ngày 25/11/2021; 06/NQ-HĐND 
ngày 24/3/2022; 1908/QĐ-UBND ngày 20/11/2023</t>
  </si>
  <si>
    <t>170/QĐ-UBND ngày 12/11/2024</t>
  </si>
  <si>
    <t>06  trụ sở (xã)</t>
  </si>
  <si>
    <t>Bắc Sơn,  Văn Quan, Tràng Định, Văn Lãng, Hữu Lũng</t>
  </si>
  <si>
    <t>Trụ sở làm việc công an các thuộc Công an các huyện: Bắc Sơn, Văn Quan, Tràng Định, Văn Lãng, Hữu Lũng</t>
  </si>
  <si>
    <t>Trụ sở làm việc công an xã thuộc Công an các huyện: Văn Lãng, Tràng Định, Văn Quan, Bình Gia</t>
  </si>
  <si>
    <t>Trụ sở làm việc công an xã thuộc Công an các huyện: Cao Lộc, Lộc Bình</t>
  </si>
  <si>
    <t>ODA</t>
  </si>
  <si>
    <t>VỐN NGÂN SÁCH ĐỊA PHƯƠNG</t>
  </si>
  <si>
    <t>A3</t>
  </si>
  <si>
    <t>VỐN NGÂN SÁCH TRUNG ƯƠNG (TRONG NƯỚC)</t>
  </si>
  <si>
    <t>Trong đó: ngân sách địa trung ương</t>
  </si>
  <si>
    <t>B1</t>
  </si>
  <si>
    <t>B2</t>
  </si>
  <si>
    <t>B3</t>
  </si>
  <si>
    <t>CHƯƠNG TRÌNH MỤC TIÊU QUỐC GIA</t>
  </si>
  <si>
    <t>C1</t>
  </si>
  <si>
    <t>CHƯƠNG TRÌNH MỤC TIÊU QUỐC GIA PHÁT TRIỂN KTXH VÙNG ĐỒNG BÀO DÂN TỘC THIỂU SỐ VÀ MIỀN NÚI</t>
  </si>
  <si>
    <t>VỐN NƯỚC NGOÀI</t>
  </si>
  <si>
    <t>VỐN ĐẦU TƯ TỪ NGUỒN TĂNG THU PHÍ KẾT CẤU HẠ TẦNG KHU VỰC CỬA KHẨU NĂM 2024</t>
  </si>
  <si>
    <t>A4</t>
  </si>
  <si>
    <t>79 ngày 10/1/2019</t>
  </si>
  <si>
    <t>2015-2017</t>
  </si>
  <si>
    <t>VỐN ĐẦU TƯ TỪ NGUỒN TĂNG THU KHAI THÁC TÀI SẢN NƯỚC SẠCH NĂM 2024</t>
  </si>
  <si>
    <t>Nâng cấp, mở rộng hệ thống cấp nước thị trấn Lộc Bình, huyện Lộc Bình</t>
  </si>
  <si>
    <t>VỐN ĐẦU TƯ TỪ NGUỒN TĂNG THU BỔ SUNG CHO ĐẦU TƯ</t>
  </si>
  <si>
    <t>UBND TỈNH LẠNG SƠN</t>
  </si>
  <si>
    <t>DỰ TOÁN CHI ĐẦU TƯ PHÁT TRIỂN CỦA NGÂN SÁCH CẤP TỈNH CHO TỪNG CƠ QUAN, TỔ CHỨC THEO LĨNH VỰC NĂM 2025</t>
  </si>
  <si>
    <t>(Dự toán trình Hội đồng nhân dân )</t>
  </si>
  <si>
    <t>Biểu số 45/CK-NSNN</t>
  </si>
  <si>
    <t>C2</t>
  </si>
  <si>
    <t>(Kèm theo Thông báo số 689/TB-UBND ngày 10 tháng 12 năm 2024 của Uỷ ban nhân dân tỉnh)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</si>
</sst>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4">
    <numFmt numFmtId="5" formatCode="&quot;$&quot;#,##0_);\(&quot;$&quot;#,##0\)"/>
    <numFmt numFmtId="6" formatCode="&quot;$&quot;#,##0_);[Red]\(&quot;$&quot;#,##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quot;₫&quot;;\-#,##0\ &quot;₫&quot;"/>
    <numFmt numFmtId="165" formatCode="#,##0.00\ &quot;₫&quot;;\-#,##0.00\ &quot;₫&quot;"/>
    <numFmt numFmtId="166" formatCode="_-* #,##0\ &quot;₫&quot;_-;\-* #,##0\ &quot;₫&quot;_-;_-* &quot;-&quot;\ &quot;₫&quot;_-;_-@_-"/>
    <numFmt numFmtId="167" formatCode="_-* #,##0\ _₫_-;\-* #,##0\ _₫_-;_-* &quot;-&quot;\ _₫_-;_-@_-"/>
    <numFmt numFmtId="168" formatCode="_-* #,##0.00\ &quot;₫&quot;_-;\-* #,##0.00\ &quot;₫&quot;_-;_-* &quot;-&quot;??\ &quot;₫&quot;_-;_-@_-"/>
    <numFmt numFmtId="169" formatCode="_-* #,##0.00\ _₫_-;\-* #,##0.00\ _₫_-;_-* &quot;-&quot;??\ _₫_-;_-@_-"/>
    <numFmt numFmtId="170" formatCode="&quot;£&quot;#,##0;[Red]\-&quot;£&quot;#,##0"/>
    <numFmt numFmtId="171" formatCode="&quot;£&quot;#,##0.00;\-&quot;£&quot;#,##0.00"/>
    <numFmt numFmtId="172" formatCode="_-&quot;£&quot;* #,##0_-;\-&quot;£&quot;* #,##0_-;_-&quot;£&quot;* &quot;-&quot;_-;_-@_-"/>
    <numFmt numFmtId="173" formatCode="_-* #,##0_-;\-* #,##0_-;_-* &quot;-&quot;_-;_-@_-"/>
    <numFmt numFmtId="174" formatCode="_-* #,##0.00_-;\-* #,##0.00_-;_-* &quot;-&quot;??_-;_-@_-"/>
    <numFmt numFmtId="175" formatCode="#,##0\ &quot;þ&quot;;[Red]\-#,##0\ &quot;þ&quot;"/>
    <numFmt numFmtId="176" formatCode="_-* #,##0.0\ _₫_-;\-* #,##0.0\ _₫_-;_-* &quot;-&quot;??\ _₫_-;_-@_-"/>
    <numFmt numFmtId="177" formatCode="_(* #,##0_);_(* \(#,##0\);_(* &quot;-&quot;??_);_(@_)"/>
    <numFmt numFmtId="178" formatCode=";;;"/>
    <numFmt numFmtId="179" formatCode="_(* #,##0.000_);_(* \(#,##0.000\);_(* &quot;-&quot;??_);_(@_)"/>
    <numFmt numFmtId="180" formatCode="_-* #,##0\ _₫_-;\-* #,##0\ _₫_-;_-* &quot;-&quot;??\ _₫_-;_-@_-"/>
    <numFmt numFmtId="181" formatCode="0.0"/>
    <numFmt numFmtId="182" formatCode="_(* #,##0_);_(* \(#,##0\);_(* &quot;-&quot;?_);_(@_)"/>
    <numFmt numFmtId="183" formatCode="_-&quot;€&quot;* #,##0_-;\-&quot;€&quot;* #,##0_-;_-&quot;€&quot;* &quot;-&quot;_-;_-@_-"/>
    <numFmt numFmtId="184" formatCode="\ \_x0001_;\æ"/>
    <numFmt numFmtId="185" formatCode=".\ #\_x0001_;\æ"/>
    <numFmt numFmtId="186" formatCode="#.##00"/>
    <numFmt numFmtId="187" formatCode="_-* #,##0\ &quot;€&quot;_-;\-* #,##0\ &quot;€&quot;_-;_-* &quot;-&quot;\ &quot;€&quot;_-;_-@_-"/>
    <numFmt numFmtId="188" formatCode="_-&quot;ñ&quot;* #,##0_-;\-&quot;ñ&quot;* #,##0_-;_-&quot;ñ&quot;* &quot;-&quot;_-;_-@_-"/>
    <numFmt numFmtId="189" formatCode="_-* #,##0\ _F_-;\-* #,##0\ _F_-;_-* &quot;-&quot;\ _F_-;_-@_-"/>
    <numFmt numFmtId="190" formatCode="_-&quot;$&quot;* #,##0_-;\-&quot;$&quot;* #,##0_-;_-&quot;$&quot;* &quot;-&quot;_-;_-@_-"/>
    <numFmt numFmtId="191" formatCode="_-* #,##0.00\ _F_-;\-* #,##0.00\ _F_-;_-* &quot;-&quot;??\ _F_-;_-@_-"/>
    <numFmt numFmtId="192" formatCode="_-* #,##0.00\ _ñ_-;\-* #,##0.00\ _ñ_-;_-* &quot;-&quot;??\ _ñ_-;_-@_-"/>
    <numFmt numFmtId="193" formatCode="_-* #,##0.00\ _ñ_-;_-* #,##0.00\ _ñ\-;_-* &quot;-&quot;??\ _ñ_-;_-@_-"/>
    <numFmt numFmtId="194" formatCode="_-* #,##0\ &quot;F&quot;_-;\-* #,##0\ &quot;F&quot;_-;_-* &quot;-&quot;\ &quot;F&quot;_-;_-@_-"/>
    <numFmt numFmtId="195" formatCode="_(&quot;$&quot;\ * #,##0_);_(&quot;$&quot;\ * \(#,##0\);_(&quot;$&quot;\ * &quot;-&quot;_);_(@_)"/>
    <numFmt numFmtId="196" formatCode="_-* #,##0\ &quot;ñ&quot;_-;\-* #,##0\ &quot;ñ&quot;_-;_-* &quot;-&quot;\ &quot;ñ&quot;_-;_-@_-"/>
    <numFmt numFmtId="197" formatCode="_-* #,##0\ _ñ_-;\-* #,##0\ _ñ_-;_-* &quot;-&quot;\ _ñ_-;_-@_-"/>
    <numFmt numFmtId="198" formatCode="_-* #,##0\ _ñ_-;_-* #,##0\ _ñ\-;_-* &quot;-&quot;\ _ñ_-;_-@_-"/>
    <numFmt numFmtId="199" formatCode="_ &quot;\&quot;* #,##0_ ;_ &quot;\&quot;* \-#,##0_ ;_ &quot;\&quot;* &quot;-&quot;_ ;_ @_ "/>
    <numFmt numFmtId="200" formatCode="&quot;\&quot;#,##0.00;[Red]&quot;\&quot;\-#,##0.00"/>
    <numFmt numFmtId="201" formatCode="&quot;\&quot;#,##0;[Red]&quot;\&quot;\-#,##0"/>
    <numFmt numFmtId="202" formatCode="_ * #,##0_)\ &quot;F&quot;_ ;_ * \(#,##0\)\ &quot;F&quot;_ ;_ * &quot;-&quot;_)\ &quot;F&quot;_ ;_ @_ "/>
    <numFmt numFmtId="203" formatCode="_ * #,##0_)\ _$_ ;_ * \(#,##0\)\ _$_ ;_ * &quot;-&quot;_)\ _$_ ;_ @_ "/>
    <numFmt numFmtId="204" formatCode="_-&quot;F&quot;* #,##0_-;\-&quot;F&quot;* #,##0_-;_-&quot;F&quot;* &quot;-&quot;_-;_-@_-"/>
    <numFmt numFmtId="205" formatCode="_ * #,##0_ ;_ * \-#,##0_ ;_ * &quot;-&quot;_ ;_ @_ "/>
    <numFmt numFmtId="206" formatCode="_ * #,##0.00_)&quot;$&quot;_ ;_ * \(#,##0.00\)&quot;$&quot;_ ;_ * &quot;-&quot;??_)&quot;$&quot;_ ;_ @_ "/>
    <numFmt numFmtId="207" formatCode="_ * #,##0.00_ ;_ * \-#,##0.00_ ;_ * &quot;-&quot;??_ ;_ @_ "/>
    <numFmt numFmtId="208" formatCode="_ * #,##0.0_)_$_ ;_ * \(#,##0.0\)_$_ ;_ * &quot;-&quot;??_)_$_ ;_ @_ "/>
    <numFmt numFmtId="209" formatCode="\$#,##0_);\(\$#,##0\)"/>
    <numFmt numFmtId="210" formatCode="#,##0.0_);\(#,##0.0\)"/>
    <numFmt numFmtId="211" formatCode="_(* #,##0.0000_);_(* \(#,##0.0000\);_(* &quot;-&quot;??_);_(@_)"/>
    <numFmt numFmtId="212" formatCode="0.0%;[Red]\(0.0%\)"/>
    <numFmt numFmtId="213" formatCode="_ * #,##0.00_)&quot;£&quot;_ ;_ * \(#,##0.00\)&quot;£&quot;_ ;_ * &quot;-&quot;??_)&quot;£&quot;_ ;_ @_ "/>
    <numFmt numFmtId="214" formatCode="_-&quot;$&quot;* #,##0.00_-;\-&quot;$&quot;* #,##0.00_-;_-&quot;$&quot;* &quot;-&quot;??_-;_-@_-"/>
    <numFmt numFmtId="215" formatCode="0.0%;\(0.0%\)"/>
    <numFmt numFmtId="216" formatCode="_-* #,##0.00\ &quot;F&quot;_-;\-* #,##0.00\ &quot;F&quot;_-;_-* &quot;-&quot;??\ &quot;F&quot;_-;_-@_-"/>
    <numFmt numFmtId="217" formatCode="0.000_)"/>
    <numFmt numFmtId="218" formatCode="_-* #,##0.00\ _V_N_D_-;\-* #,##0.00\ _V_N_D_-;_-* &quot;-&quot;??\ _V_N_D_-;_-@_-"/>
    <numFmt numFmtId="219" formatCode="&quot;True&quot;;&quot;True&quot;;&quot;False&quot;"/>
    <numFmt numFmtId="220" formatCode="&quot;C&quot;#,##0.00_);\(&quot;C&quot;#,##0.00\)"/>
    <numFmt numFmtId="221" formatCode="_ &quot;R&quot;\ * #,##0_ ;_ &quot;R&quot;\ * \-#,##0_ ;_ &quot;R&quot;\ * &quot;-&quot;_ ;_ @_ "/>
    <numFmt numFmtId="222" formatCode="00.000"/>
    <numFmt numFmtId="223" formatCode="\$#,##0\ ;\(\$#,##0\)"/>
    <numFmt numFmtId="224" formatCode="&quot;C&quot;#,##0_);\(&quot;C&quot;#,##0\)"/>
    <numFmt numFmtId="225" formatCode="0.000"/>
    <numFmt numFmtId="226" formatCode="_(\§\g\ #,##0_);_(\§\g\ \(#,##0\);_(\§\g\ &quot;-&quot;??_);_(@_)"/>
    <numFmt numFmtId="227" formatCode="_(\§\g\ #,##0_);_(\§\g\ \(#,##0\);_(\§\g\ &quot;-&quot;_);_(@_)"/>
    <numFmt numFmtId="228" formatCode="&quot;C&quot;#,##0_);[Red]\(&quot;C&quot;#,##0\)"/>
    <numFmt numFmtId="229" formatCode="\§\g#,##0_);\(\§\g#,##0\)"/>
    <numFmt numFmtId="230" formatCode="_-&quot;VND&quot;* #,##0_-;\-&quot;VND&quot;* #,##0_-;_-&quot;VND&quot;* &quot;-&quot;_-;_-@_-"/>
    <numFmt numFmtId="231" formatCode="_(&quot;Rp&quot;* #,##0.00_);_(&quot;Rp&quot;* \(#,##0.00\);_(&quot;Rp&quot;* &quot;-&quot;??_);_(@_)"/>
    <numFmt numFmtId="232" formatCode="#,##0.00\ &quot;FB&quot;;[Red]\-#,##0.00\ &quot;FB&quot;"/>
    <numFmt numFmtId="233" formatCode="#,##0\ &quot;$&quot;;\-#,##0\ &quot;$&quot;"/>
    <numFmt numFmtId="234" formatCode="&quot;$&quot;#,##0;\-&quot;$&quot;#,##0"/>
    <numFmt numFmtId="235" formatCode="_-* #,##0\ _F_B_-;\-* #,##0\ _F_B_-;_-* &quot;-&quot;\ _F_B_-;_-@_-"/>
    <numFmt numFmtId="236" formatCode="#,##0_);\-#,##0_)"/>
    <numFmt numFmtId="237" formatCode="#,###;\-#,###;&quot;&quot;;_(@_)"/>
    <numFmt numFmtId="238" formatCode="#,##0\ &quot;$&quot;_);\(#,##0\ &quot;$&quot;\)"/>
    <numFmt numFmtId="239" formatCode="#,###"/>
    <numFmt numFmtId="240" formatCode="&quot;\&quot;#,##0;[Red]\-&quot;\&quot;#,##0"/>
    <numFmt numFmtId="241" formatCode="&quot;\&quot;#,##0.00;\-&quot;\&quot;#,##0.00"/>
    <numFmt numFmtId="242" formatCode="#,##0.00_);\-#,##0.00_)"/>
    <numFmt numFmtId="243" formatCode="#,##0.000_);\(#,##0.000\)"/>
    <numFmt numFmtId="244" formatCode="#"/>
    <numFmt numFmtId="245" formatCode="&quot;¡Ì&quot;#,##0;[Red]\-&quot;¡Ì&quot;#,##0"/>
    <numFmt numFmtId="246" formatCode="#,##0.00\ &quot;F&quot;;[Red]\-#,##0.00\ &quot;F&quot;"/>
    <numFmt numFmtId="247" formatCode="0.00000000000E+00;\?"/>
    <numFmt numFmtId="248" formatCode="#,##0.00\ \ "/>
    <numFmt numFmtId="249" formatCode="0.00000"/>
    <numFmt numFmtId="250" formatCode="_ * #,##0_ ;_ * \-#,##0_ ;_ * &quot;-&quot;??_ ;_ @_ "/>
    <numFmt numFmtId="251" formatCode="_(* #.##0.00_);_(* \(#.##0.00\);_(* &quot;-&quot;??_);_(@_)"/>
    <numFmt numFmtId="252" formatCode="#,##0.00\ \ \ \ "/>
    <numFmt numFmtId="253" formatCode="&quot;$&quot;#,##0;[Red]\-&quot;$&quot;#,##0"/>
    <numFmt numFmtId="254" formatCode="#,##0\ &quot;F&quot;;[Red]\-#,##0\ &quot;F&quot;"/>
    <numFmt numFmtId="255" formatCode="_ * #.##._ ;_ * \-#.##._ ;_ * &quot;-&quot;??_ ;_ @_ⴆ"/>
    <numFmt numFmtId="256" formatCode="#,##0\ &quot;F&quot;;\-#,##0\ &quot;F&quot;"/>
    <numFmt numFmtId="257" formatCode="_-* #,##0\ _F_-;\-* #,##0\ _F_-;_-* &quot;-&quot;??\ _F_-;_-@_-"/>
    <numFmt numFmtId="258" formatCode="_-* ###,0&quot;.&quot;00_-;\-* ###,0&quot;.&quot;00_-;_-* &quot;-&quot;??_-;_-@_-"/>
    <numFmt numFmtId="259" formatCode="#,##0.00\ &quot;F&quot;;\-#,##0.00\ &quot;F&quot;"/>
    <numFmt numFmtId="260" formatCode="_(* #,##0.0_);_(* \(#,##0.0\);_(* &quot;-&quot;??_);_(@_)"/>
    <numFmt numFmtId="261" formatCode="#,##0.0"/>
    <numFmt numFmtId="262" formatCode="0.000000"/>
    <numFmt numFmtId="263" formatCode="_-* ###&quot;,&quot;0&quot;.&quot;00\ _$_-;\-* ###&quot;,&quot;0&quot;.&quot;00\ _$_-;_-* &quot;-&quot;??\ _$_-;_-@_-"/>
    <numFmt numFmtId="264" formatCode="\\#,##0;[Red]&quot;\\-&quot;#,##0"/>
    <numFmt numFmtId="265" formatCode="&quot;.&quot;###&quot;,&quot;0&quot;.&quot;00_);\(&quot;.&quot;###&quot;,&quot;0&quot;.&quot;00\)"/>
    <numFmt numFmtId="266" formatCode="\\#,##0.00;[Red]&quot;\\\\\\-&quot;#,##0.00"/>
    <numFmt numFmtId="267" formatCode="_-* #,##0.00_-;\-* #,##0.00_-;_-* \-??_-;_-@_-"/>
    <numFmt numFmtId="268" formatCode="\$#,##0\ ;&quot;($&quot;#,##0\)"/>
    <numFmt numFmtId="269" formatCode="\\#,##0.00;[Red]&quot;\-&quot;#,##0.00"/>
    <numFmt numFmtId="270" formatCode="_-\$* #,##0_-;&quot;-$&quot;* #,##0_-;_-\$* \-_-;_-@_-"/>
    <numFmt numFmtId="271" formatCode="_-* #,##0_-;\-* #,##0_-;_-* \-_-;_-@_-"/>
    <numFmt numFmtId="272" formatCode="\\#,##0;[Red]&quot;\-&quot;#,##0"/>
    <numFmt numFmtId="273" formatCode="_-\$* #,##0.00_-;&quot;-$&quot;* #,##0.00_-;_-\$* \-??_-;_-@_-"/>
    <numFmt numFmtId="274" formatCode="_(\$* #,##0_);_(\$* \(#,##0\);_(\$* \-_);_(@_)"/>
    <numFmt numFmtId="275" formatCode="#,##0&quot; FB&quot;;\-#,##0&quot; FB&quot;"/>
    <numFmt numFmtId="276" formatCode="_-* #,##0&quot; $&quot;_-;\-* #,##0&quot; $&quot;_-;_-* &quot;- $&quot;_-;_-@_-"/>
    <numFmt numFmtId="277" formatCode="#,##0.00&quot; FB&quot;;\-#,##0.00&quot; FB&quot;"/>
    <numFmt numFmtId="278" formatCode="_-* #,##0.00\ _V_N_D_-;\-* #,##0.00\ _V_N_D_-;_-* \-??\ _V_N_D_-;_-@_-"/>
    <numFmt numFmtId="279" formatCode="_-* #,##0.00_ñ_-;\-* #,##0.00_ñ_-;_-* \-??_ñ_-;_-@_-"/>
    <numFmt numFmtId="280" formatCode="_(* #,##0.00_);_(* \(#,##0.00\);_(* \-??_);_(@_)"/>
    <numFmt numFmtId="281" formatCode="#,##0&quot; FB&quot;;[Red]\-#,##0&quot; FB&quot;"/>
    <numFmt numFmtId="282" formatCode="_-* #,##0\ _V_N_D_-;\-* #,##0\ _V_N_D_-;_-* &quot;- &quot;_V_N_D_-;_-@_-"/>
    <numFmt numFmtId="283" formatCode="_-* #,##0_ñ_-;\-* #,##0_ñ_-;_-* \-_ñ_-;_-@_-"/>
    <numFmt numFmtId="284" formatCode="_(* #,##0_);_(* \(#,##0\);_(* \-_);_(@_)"/>
    <numFmt numFmtId="285" formatCode="_-\$* ###\$0\.00_-;&quot;-$&quot;* ###\$0\.00_-;_-\$* \-??_-;_-@_-"/>
    <numFmt numFmtId="286" formatCode="\$#,##0_);[Red]&quot;($&quot;#,##0\)"/>
    <numFmt numFmtId="287" formatCode="\$#\$##0_);&quot;($&quot;#\$##0\)"/>
    <numFmt numFmtId="288" formatCode="\£###,0\.00;[Red]&quot;-£&quot;###,0\.00"/>
    <numFmt numFmtId="289" formatCode="0%;\(0%\)"/>
    <numFmt numFmtId="290" formatCode="0.0%"/>
    <numFmt numFmtId="291" formatCode="_ \\* #,##0_ ;_ \\* \-#,##0_ ;_ \\* \-_ ;_ @_ "/>
    <numFmt numFmtId="292" formatCode="mmm"/>
    <numFmt numFmtId="293" formatCode="_ * #,##0.00_)\$_ ;_ * \(#,##0.00&quot;)$&quot;_ ;_ * \-??_)\$_ ;_ @_ "/>
    <numFmt numFmtId="294" formatCode="_(* #,##0_);_(* \(#,##0\);_(* \-??_);_(@_)"/>
    <numFmt numFmtId="295" formatCode="_-* #,##0_-;\-* #,##0_-;_-* &quot;-&quot;??_-;_-@_-"/>
    <numFmt numFmtId="296" formatCode="#,##0;\(#,##0\)"/>
    <numFmt numFmtId="297" formatCode="_-* ###\$0\.00_-;\-* ###\$0\.00_-;_-* \-??_-;_-@_-"/>
    <numFmt numFmtId="298" formatCode="#,##0.00;[Red]#,##0.00"/>
    <numFmt numFmtId="299" formatCode="#,##0.000"/>
    <numFmt numFmtId="300" formatCode="_-* #,##0_-;\-* #,##0_-;_-* \-??_-;_-@_-"/>
    <numFmt numFmtId="301" formatCode="\t0.00%"/>
    <numFmt numFmtId="302" formatCode="\$###\$0\.00_);&quot;($&quot;###\$0\.00\)"/>
    <numFmt numFmtId="303" formatCode="_-\£* #,##0_-;&quot;-£&quot;* #,##0_-;_-\£* \-_-;_-@_-"/>
    <numFmt numFmtId="304" formatCode="\t#\ ??/??"/>
    <numFmt numFmtId="305" formatCode="_-* #,##0\ _$_-;\-* #,##0\ _$_-;_-* &quot;- &quot;_$_-;_-@_-"/>
    <numFmt numFmtId="306" formatCode="_-* #,##0.00\ _$_-;\-* #,##0.00\ _$_-;_-* \-??\ _$_-;_-@_-"/>
    <numFmt numFmtId="307" formatCode="_-[$€-2]* #,##0.00_-;\-[$€-2]* #,##0.00_-;_-[$€-2]* \-??_-"/>
    <numFmt numFmtId="308" formatCode="_-[$€-2]* #,##0.00_-;\-[$€-2]* #,##0.00_-;_-[$€-2]* &quot;-&quot;??_-"/>
    <numFmt numFmtId="309" formatCode="_ * #,##0.00_)_d_ ;_ * \(#,##0.00\)_d_ ;_ * &quot;-&quot;??_)_d_ ;_ @_ "/>
    <numFmt numFmtId="310" formatCode="&quot;Dong&quot;#,##0.00_);[Red]\(&quot;Dong&quot;#,##0.00\)"/>
    <numFmt numFmtId="311" formatCode="&quot;Dong&quot;#,##0.00\ ;[Red]&quot;(Dong&quot;#,##0.00\)"/>
    <numFmt numFmtId="312" formatCode="0."/>
    <numFmt numFmtId="313" formatCode="#."/>
    <numFmt numFmtId="314" formatCode="0.0000"/>
    <numFmt numFmtId="315" formatCode="_-* #,##0.00\ _ã_ð_í_._-;\-* #,##0.00\ _ã_ð_í_._-;_-* &quot;-&quot;??\ _ã_ð_í_._-;_-@_-"/>
    <numFmt numFmtId="316" formatCode="d"/>
    <numFmt numFmtId="317" formatCode="\£#,##0;[Red]&quot;-£&quot;#,##0"/>
    <numFmt numFmtId="318" formatCode="&quot;.&quot;#,##0.00_);[Red]\(&quot;.&quot;#,##0.00\)"/>
    <numFmt numFmtId="319" formatCode="_-&quot;$&quot;* #,##0.00_-;_-&quot;$&quot;* #,##0.00\-;_-&quot;$&quot;* &quot;-&quot;??_-;_-@_-"/>
    <numFmt numFmtId="320" formatCode="_-* ###,0&quot;.&quot;00\ _F_B_-;\-* ###,0&quot;.&quot;00\ _F_B_-;_-* &quot;-&quot;??\ _F_B_-;_-@_-"/>
    <numFmt numFmtId="321" formatCode="#,##0.00&quot;     &quot;;&quot; (&quot;#,##0.00&quot;)    &quot;;&quot; -&quot;#&quot;     &quot;;@\ "/>
    <numFmt numFmtId="322" formatCode="0000"/>
    <numFmt numFmtId="323" formatCode="00"/>
    <numFmt numFmtId="324" formatCode="000"/>
    <numFmt numFmtId="325" formatCode="#,##0.00&quot;    &quot;;\-#,##0.00&quot;    &quot;;&quot; -&quot;#&quot;    &quot;;@\ "/>
    <numFmt numFmtId="326" formatCode="\£#,##0;&quot;-£&quot;#,##0"/>
    <numFmt numFmtId="327" formatCode="&quot;.&quot;#,##0.00_);\(&quot;.&quot;#,##0.00\)"/>
    <numFmt numFmtId="328" formatCode="&quot;\&quot;#,##0;\-&quot;\&quot;#,##0"/>
    <numFmt numFmtId="329" formatCode="_-* #,##0\ &quot;DM&quot;_-;\-* #,##0\ &quot;DM&quot;_-;_-* &quot;-&quot;\ &quot;DM&quot;_-;_-@_-"/>
    <numFmt numFmtId="330" formatCode="_-* #,##0.00\ &quot;DM&quot;_-;\-* #,##0.00\ &quot;DM&quot;_-;_-* &quot;-&quot;??\ &quot;DM&quot;_-;_-@_-"/>
    <numFmt numFmtId="331" formatCode="&quot;\&quot;#,##0.00;[Red]&quot;\&quot;&quot;\&quot;&quot;\&quot;&quot;\&quot;&quot;\&quot;&quot;\&quot;\-#,##0.00"/>
    <numFmt numFmtId="332" formatCode="_-* #,##0.0\ _F_-;\-* #,##0.0\ _F_-;_-* &quot;-&quot;??\ _F_-;_-@_-"/>
    <numFmt numFmtId="333" formatCode="&quot;R$&quot;#,##0.00_);[Red]\(&quot;R$&quot;#,##0.00\)"/>
    <numFmt numFmtId="334" formatCode="\ \ \ \ @"/>
    <numFmt numFmtId="335" formatCode="_-* #,##0\ _V_N_D_-;\-* #,##0\ _V_N_D_-;_-* &quot;-&quot;\ _V_N_D_-;_-@_-"/>
    <numFmt numFmtId="336" formatCode="###0"/>
    <numFmt numFmtId="337" formatCode="&quot;$&quot;#&quot;$&quot;##0_);\(&quot;$&quot;#&quot;$&quot;##0\)"/>
    <numFmt numFmtId="338" formatCode="_-&quot;\&quot;* #,##0.00_-;\-&quot;\&quot;* #,##0.00_-;_-&quot;\&quot;* &quot;-&quot;??_-;_-@_-"/>
    <numFmt numFmtId="339" formatCode="\$#,##0_);[Red]\(\$#,##0\)"/>
    <numFmt numFmtId="340" formatCode="\$#,##0.00_);\(\$#,##0.00\)"/>
    <numFmt numFmtId="341" formatCode="_-&quot;\&quot;* #,##0_-;\-&quot;\&quot;* #,##0_-;_-&quot;\&quot;* &quot;-&quot;_-;_-@_-"/>
    <numFmt numFmtId="342" formatCode="\$#,##0.00_);[Red]\(\$#,##0.00\)"/>
    <numFmt numFmtId="343" formatCode="_(* #,##0.00_);_(* \(#,##0.00\);_(* &quot;-&quot;&quot;?&quot;&quot;?&quot;_);_(@_)"/>
    <numFmt numFmtId="344" formatCode="&quot;\&quot;#,##0;[Red]&quot;\&quot;&quot;\&quot;\-#,##0"/>
    <numFmt numFmtId="345" formatCode="#,##0.\½"/>
    <numFmt numFmtId="346" formatCode="&quot;$&quot;#,##0.000;\(&quot;$&quot;#,##0.000\)"/>
    <numFmt numFmtId="347" formatCode="_(* #,##0,_);_(* \(#,##0,\);_(* &quot;-&quot;_);_(@_)"/>
    <numFmt numFmtId="348" formatCode="#,###,###.00"/>
    <numFmt numFmtId="349" formatCode="#,###,###,###.00"/>
    <numFmt numFmtId="350" formatCode="_(* #,##0.0_);_(* \(#,##0.0\);_(* &quot;-&quot;?_);_(@_)"/>
  </numFmts>
  <fonts count="321">
    <font>
      <sz val="11"/>
      <color theme="1"/>
      <name val="Calibri"/>
      <family val="2"/>
      <scheme val="minor"/>
    </font>
    <font>
      <sz val="11"/>
      <color theme="1"/>
      <name val="Calibri"/>
      <family val="2"/>
    </font>
    <font>
      <b/>
      <sz val="14"/>
      <name val="Times New Roman"/>
      <family val="1"/>
    </font>
    <font>
      <sz val="14"/>
      <name val="Times New Roman"/>
      <family val="1"/>
    </font>
    <font>
      <i/>
      <sz val="14"/>
      <name val="Times New Roman"/>
      <family val="1"/>
    </font>
    <font>
      <sz val="11"/>
      <color theme="1"/>
      <name val="Calibri"/>
      <family val="2"/>
      <scheme val="minor"/>
    </font>
    <font>
      <sz val="11"/>
      <color indexed="8"/>
      <name val="Calibri"/>
      <family val="2"/>
    </font>
    <font>
      <sz val="10"/>
      <name val="Arial"/>
      <family val="2"/>
    </font>
    <font>
      <sz val="12"/>
      <name val="Arial"/>
      <family val="2"/>
    </font>
    <font>
      <sz val="12"/>
      <name val="Times New Roman"/>
      <family val="1"/>
    </font>
    <font>
      <sz val="11"/>
      <name val="Times New Roman"/>
      <family val="1"/>
    </font>
    <font>
      <b/>
      <i/>
      <sz val="14"/>
      <name val="Times New Roman"/>
      <family val="1"/>
    </font>
    <font>
      <sz val="12"/>
      <color theme="1"/>
      <name val="Times New Roman"/>
      <family val="2"/>
      <charset val="163"/>
    </font>
    <font>
      <sz val="12"/>
      <color indexed="8"/>
      <name val="Times New Roman"/>
      <family val="2"/>
      <charset val="163"/>
    </font>
    <font>
      <sz val="14"/>
      <color theme="1"/>
      <name val="Calibri"/>
      <family val="2"/>
      <scheme val="minor"/>
    </font>
    <font>
      <sz val="14"/>
      <color theme="1"/>
      <name val="Times New Roman"/>
      <family val="1"/>
    </font>
    <font>
      <sz val="14"/>
      <color indexed="8"/>
      <name val="Times New Roman"/>
      <family val="2"/>
    </font>
    <font>
      <b/>
      <sz val="14"/>
      <color theme="1"/>
      <name val="Times New Roman"/>
      <family val="1"/>
    </font>
    <font>
      <sz val="11"/>
      <name val="Calibri"/>
      <family val="2"/>
      <scheme val="minor"/>
    </font>
    <font>
      <sz val="14"/>
      <color rgb="FFFF0000"/>
      <name val="Times New Roman"/>
      <family val="1"/>
    </font>
    <font>
      <sz val="12"/>
      <color theme="1"/>
      <name val="Times New Roman"/>
      <family val="2"/>
    </font>
    <font>
      <b/>
      <sz val="12"/>
      <name val="Times New Roman"/>
      <family val="1"/>
    </font>
    <font>
      <b/>
      <sz val="11"/>
      <name val="Times New Roman"/>
      <family val="1"/>
    </font>
    <font>
      <i/>
      <sz val="13"/>
      <name val="Times New Roman"/>
      <family val="1"/>
    </font>
    <font>
      <i/>
      <sz val="12"/>
      <name val="Times New Roman"/>
      <family val="1"/>
    </font>
    <font>
      <b/>
      <i/>
      <sz val="11"/>
      <name val="Times New Roman"/>
      <family val="1"/>
    </font>
    <font>
      <sz val="13"/>
      <name val="Times New Roman"/>
      <family val="1"/>
    </font>
    <font>
      <sz val="12"/>
      <name val="VNI-Times"/>
    </font>
    <font>
      <sz val="12"/>
      <name val=".VnTime"/>
      <family val="2"/>
    </font>
    <font>
      <sz val="10"/>
      <color indexed="8"/>
      <name val="MS Sans Serif"/>
      <family val="2"/>
    </font>
    <font>
      <sz val="12"/>
      <name val="돋움체"/>
      <family val="3"/>
      <charset val="129"/>
    </font>
    <font>
      <sz val="12"/>
      <name val="VNtimes new roman"/>
      <family val="2"/>
    </font>
    <font>
      <sz val="10"/>
      <name val=".VnTime"/>
      <family val="2"/>
    </font>
    <font>
      <sz val="12"/>
      <name val=".VnArial"/>
      <family val="2"/>
    </font>
    <font>
      <sz val="10"/>
      <name val="??"/>
      <family val="3"/>
      <charset val="129"/>
    </font>
    <font>
      <sz val="12"/>
      <name val="????"/>
      <family val="1"/>
      <charset val="136"/>
    </font>
    <font>
      <sz val="12"/>
      <name val="Courier"/>
      <family val="3"/>
    </font>
    <font>
      <sz val="10"/>
      <name val="AngsanaUPC"/>
      <family val="1"/>
    </font>
    <font>
      <sz val="12"/>
      <name val="|??¢¥¢¬¨Ï"/>
      <family val="1"/>
      <charset val="129"/>
    </font>
    <font>
      <sz val="10"/>
      <name val="VNI-Times"/>
    </font>
    <font>
      <sz val="10"/>
      <name val="MS Sans Serif"/>
      <family val="2"/>
    </font>
    <font>
      <sz val="10"/>
      <name val="Helv"/>
      <family val="2"/>
    </font>
    <font>
      <sz val="10"/>
      <color indexed="8"/>
      <name val="Arial"/>
      <family val="2"/>
    </font>
    <font>
      <sz val="11"/>
      <name val="VNI-Aptima"/>
    </font>
    <font>
      <sz val="12"/>
      <name val="???"/>
    </font>
    <font>
      <sz val="11"/>
      <name val="‚l‚r ‚oƒSƒVƒbƒN"/>
      <family val="3"/>
      <charset val="128"/>
    </font>
    <font>
      <sz val="11"/>
      <name val="–¾’©"/>
      <family val="1"/>
      <charset val="128"/>
    </font>
    <font>
      <sz val="14"/>
      <name val="Terminal"/>
      <family val="3"/>
      <charset val="128"/>
    </font>
    <font>
      <sz val="10"/>
      <name val="Times New Roman"/>
      <family val="1"/>
    </font>
    <font>
      <sz val="14"/>
      <name val="VnTime"/>
    </font>
    <font>
      <b/>
      <u/>
      <sz val="14"/>
      <color indexed="8"/>
      <name val=".VnBook-AntiquaH"/>
      <family val="2"/>
    </font>
    <font>
      <sz val="11"/>
      <name val=".VnTime"/>
      <family val="2"/>
    </font>
    <font>
      <b/>
      <u/>
      <sz val="10"/>
      <name val="VNI-Times"/>
    </font>
    <font>
      <b/>
      <sz val="10"/>
      <name val=".VnArial"/>
      <family val="2"/>
    </font>
    <font>
      <sz val="12"/>
      <color indexed="10"/>
      <name val=".VnArial Narrow"/>
      <family val="2"/>
    </font>
    <font>
      <sz val="12"/>
      <color indexed="8"/>
      <name val="¹ÙÅÁÃ¼"/>
      <family val="1"/>
      <charset val="129"/>
    </font>
    <font>
      <i/>
      <sz val="12"/>
      <color indexed="8"/>
      <name val=".VnBook-AntiquaH"/>
      <family val="2"/>
    </font>
    <font>
      <b/>
      <sz val="12"/>
      <color indexed="8"/>
      <name val=".VnBook-Antiqua"/>
      <family val="2"/>
    </font>
    <font>
      <i/>
      <sz val="12"/>
      <color indexed="8"/>
      <name val=".VnBook-Antiqua"/>
      <family val="2"/>
    </font>
    <font>
      <sz val="14"/>
      <name val=".VnTime"/>
      <family val="2"/>
    </font>
    <font>
      <sz val="14"/>
      <name val="VNI-Times"/>
    </font>
    <font>
      <sz val="12"/>
      <name val="¹UAAA¼"/>
      <family val="3"/>
      <charset val="129"/>
    </font>
    <font>
      <sz val="11"/>
      <name val="VNI-Times"/>
    </font>
    <font>
      <sz val="8"/>
      <name val="Times New Roman"/>
      <family val="1"/>
    </font>
    <font>
      <b/>
      <sz val="12"/>
      <color indexed="63"/>
      <name val="VNI-Times"/>
    </font>
    <font>
      <sz val="12"/>
      <name val="¹ÙÅÁÃ¼"/>
      <charset val="129"/>
    </font>
    <font>
      <sz val="12"/>
      <name val="Tms Rmn"/>
    </font>
    <font>
      <sz val="13"/>
      <name val=".VnTime"/>
      <family val="2"/>
    </font>
    <font>
      <sz val="11"/>
      <name val="µ¸¿ò"/>
      <charset val="129"/>
    </font>
    <font>
      <sz val="10"/>
      <name val="±¼¸²A¼"/>
      <family val="3"/>
      <charset val="129"/>
    </font>
    <font>
      <sz val="12"/>
      <name val="¹ÙÅÁÃ¼"/>
      <family val="1"/>
      <charset val="129"/>
    </font>
    <font>
      <sz val="10"/>
      <name val="Helv"/>
    </font>
    <font>
      <sz val="10"/>
      <name val="Arial"/>
      <family val="2"/>
      <charset val="163"/>
    </font>
    <font>
      <b/>
      <sz val="10"/>
      <name val="Helv"/>
    </font>
    <font>
      <sz val="10"/>
      <name val=".VnArial"/>
      <family val="2"/>
    </font>
    <font>
      <sz val="10"/>
      <name val="VNI-Aptima"/>
    </font>
    <font>
      <sz val="11"/>
      <name val="Tms Rmn"/>
    </font>
    <font>
      <sz val="12"/>
      <name val=".VnArial Narrow"/>
      <family val="2"/>
    </font>
    <font>
      <sz val="14"/>
      <color indexed="8"/>
      <name val="Times New Roman"/>
      <family val="2"/>
      <charset val="163"/>
    </font>
    <font>
      <b/>
      <sz val="12"/>
      <name val="VNTime"/>
      <family val="2"/>
    </font>
    <font>
      <sz val="10"/>
      <name val="MS Serif"/>
      <family val="1"/>
    </font>
    <font>
      <sz val="11"/>
      <name val="VNtimes new roman"/>
      <family val="2"/>
    </font>
    <font>
      <b/>
      <sz val="12"/>
      <name val="VNTimeH"/>
      <family val="2"/>
    </font>
    <font>
      <sz val="10"/>
      <name val="Arial CE"/>
      <charset val="238"/>
    </font>
    <font>
      <sz val="10"/>
      <color indexed="16"/>
      <name val="MS Serif"/>
      <family val="1"/>
    </font>
    <font>
      <sz val="10"/>
      <name val="VNI-Helve-Condense"/>
    </font>
    <font>
      <sz val="10"/>
      <color indexed="8"/>
      <name val="Arial"/>
      <family val="2"/>
      <charset val="1"/>
    </font>
    <font>
      <sz val="12"/>
      <name val="VNTime"/>
      <family val="2"/>
    </font>
    <font>
      <sz val="8"/>
      <name val="Arial"/>
      <family val="2"/>
    </font>
    <font>
      <sz val="10"/>
      <name val=".VnArialH"/>
      <family val="2"/>
    </font>
    <font>
      <b/>
      <sz val="12"/>
      <name val=".VnBook-AntiquaH"/>
      <family val="2"/>
    </font>
    <font>
      <b/>
      <sz val="12"/>
      <color indexed="9"/>
      <name val="Tms Rmn"/>
    </font>
    <font>
      <b/>
      <sz val="12"/>
      <name val="Helv"/>
    </font>
    <font>
      <b/>
      <sz val="12"/>
      <name val="Arial"/>
      <family val="2"/>
    </font>
    <font>
      <b/>
      <sz val="18"/>
      <name val="Arial"/>
      <family val="2"/>
    </font>
    <font>
      <b/>
      <sz val="8"/>
      <name val="MS Sans Serif"/>
      <family val="2"/>
    </font>
    <font>
      <b/>
      <sz val="10"/>
      <name val=".VnTime"/>
      <family val="2"/>
    </font>
    <font>
      <b/>
      <sz val="14"/>
      <name val=".VnTimeH"/>
      <family val="2"/>
    </font>
    <font>
      <sz val="12"/>
      <name val="±¼¸²Ã¼"/>
      <family val="3"/>
      <charset val="129"/>
    </font>
    <font>
      <u/>
      <sz val="10"/>
      <color indexed="12"/>
      <name val=".VnTime"/>
      <family val="2"/>
    </font>
    <font>
      <u/>
      <sz val="12"/>
      <color indexed="12"/>
      <name val=".VnTime"/>
      <family val="2"/>
    </font>
    <font>
      <u/>
      <sz val="12"/>
      <color indexed="12"/>
      <name val="Arial"/>
      <family val="2"/>
    </font>
    <font>
      <sz val="8"/>
      <name val="VNarial"/>
      <family val="2"/>
    </font>
    <font>
      <b/>
      <sz val="11"/>
      <name val="Helv"/>
    </font>
    <font>
      <sz val="10"/>
      <name val=".VnAvant"/>
      <family val="2"/>
    </font>
    <font>
      <sz val="7"/>
      <name val="Small Fonts"/>
      <family val="2"/>
    </font>
    <font>
      <b/>
      <sz val="12"/>
      <name val="VN-NTime"/>
    </font>
    <font>
      <b/>
      <i/>
      <sz val="16"/>
      <name val="Helv"/>
    </font>
    <font>
      <sz val="12"/>
      <name val="바탕체"/>
      <family val="1"/>
      <charset val="129"/>
    </font>
    <font>
      <sz val="11"/>
      <color indexed="8"/>
      <name val="Arial"/>
      <family val="2"/>
      <charset val="163"/>
    </font>
    <font>
      <sz val="10"/>
      <color rgb="FF000000"/>
      <name val="Arial"/>
      <family val="2"/>
    </font>
    <font>
      <sz val="14"/>
      <name val="Times New Roman"/>
      <family val="1"/>
      <charset val="163"/>
    </font>
    <font>
      <sz val="11"/>
      <color indexed="8"/>
      <name val="Helvetica Neue"/>
    </font>
    <font>
      <b/>
      <sz val="11"/>
      <name val="Arial"/>
      <family val="2"/>
    </font>
    <font>
      <sz val="14"/>
      <name val=".VnArial Narrow"/>
      <family val="2"/>
    </font>
    <font>
      <sz val="12"/>
      <name val="Helv"/>
    </font>
    <font>
      <b/>
      <sz val="10"/>
      <name val="MS Sans Serif"/>
      <family val="2"/>
    </font>
    <font>
      <sz val="8"/>
      <name val="Wingdings"/>
      <charset val="2"/>
    </font>
    <font>
      <sz val="8"/>
      <name val="Helv"/>
    </font>
    <font>
      <b/>
      <sz val="12"/>
      <color indexed="8"/>
      <name val="Arial"/>
      <family val="2"/>
    </font>
    <font>
      <b/>
      <i/>
      <sz val="12"/>
      <color indexed="8"/>
      <name val="Arial"/>
      <family val="2"/>
    </font>
    <font>
      <sz val="12"/>
      <color indexed="8"/>
      <name val="Arial"/>
      <family val="2"/>
    </font>
    <font>
      <i/>
      <sz val="12"/>
      <color indexed="8"/>
      <name val="Arial"/>
      <family val="2"/>
    </font>
    <font>
      <sz val="19"/>
      <color indexed="48"/>
      <name val="Arial"/>
      <family val="2"/>
    </font>
    <font>
      <sz val="12"/>
      <color indexed="14"/>
      <name val="Arial"/>
      <family val="2"/>
    </font>
    <font>
      <sz val="11"/>
      <name val="3C_Times_T"/>
    </font>
    <font>
      <sz val="8"/>
      <name val="MS Sans Serif"/>
      <family val="2"/>
    </font>
    <font>
      <sz val="8"/>
      <name val="Tms Rmn"/>
    </font>
    <font>
      <b/>
      <sz val="10.5"/>
      <name val=".VnAvantH"/>
      <family val="2"/>
    </font>
    <font>
      <sz val="10"/>
      <name val="VNbook-Antiqua"/>
    </font>
    <font>
      <sz val="11"/>
      <color indexed="32"/>
      <name val="VNI-Times"/>
    </font>
    <font>
      <b/>
      <sz val="8"/>
      <color indexed="8"/>
      <name val="Helv"/>
    </font>
    <font>
      <sz val="10"/>
      <name val="Symbol"/>
      <family val="1"/>
      <charset val="2"/>
    </font>
    <font>
      <sz val="13"/>
      <name val=".VnArial"/>
      <family val="2"/>
    </font>
    <font>
      <b/>
      <sz val="10"/>
      <name val="VNI-Univer"/>
    </font>
    <font>
      <sz val="10"/>
      <name val=".VnBook-Antiqua"/>
      <family val="2"/>
    </font>
    <font>
      <b/>
      <sz val="12"/>
      <name val="VNI-Times"/>
    </font>
    <font>
      <sz val="12"/>
      <name val="VNTime"/>
    </font>
    <font>
      <sz val="11"/>
      <name val=".VnAvant"/>
      <family val="2"/>
    </font>
    <font>
      <b/>
      <sz val="13"/>
      <color indexed="8"/>
      <name val=".VnTimeH"/>
      <family val="2"/>
    </font>
    <font>
      <b/>
      <u val="double"/>
      <sz val="12"/>
      <color indexed="12"/>
      <name val=".VnBahamasB"/>
      <family val="2"/>
    </font>
    <font>
      <b/>
      <i/>
      <u/>
      <sz val="12"/>
      <name val=".VnTimeH"/>
      <family val="2"/>
    </font>
    <font>
      <sz val="9.5"/>
      <name val=".VnBlackH"/>
      <family val="2"/>
    </font>
    <font>
      <b/>
      <sz val="10"/>
      <name val=".VnBahamasBH"/>
      <family val="2"/>
    </font>
    <font>
      <b/>
      <sz val="11"/>
      <name val=".VnArialH"/>
      <family val="2"/>
    </font>
    <font>
      <b/>
      <sz val="10"/>
      <name val=".VnArialH"/>
      <family val="2"/>
    </font>
    <font>
      <sz val="10"/>
      <name val=".VnArial Narrow"/>
      <family val="2"/>
    </font>
    <font>
      <sz val="10"/>
      <name val="VNtimes new roman"/>
      <family val="2"/>
    </font>
    <font>
      <sz val="14"/>
      <name val="VnTime"/>
      <family val="2"/>
    </font>
    <font>
      <b/>
      <sz val="8"/>
      <name val="VN Helvetica"/>
    </font>
    <font>
      <b/>
      <sz val="12"/>
      <name val=".VnTime"/>
      <family val="2"/>
    </font>
    <font>
      <b/>
      <sz val="10"/>
      <name val="VN AvantGBook"/>
    </font>
    <font>
      <b/>
      <sz val="16"/>
      <name val=".VnTime"/>
      <family val="2"/>
    </font>
    <font>
      <sz val="9"/>
      <name val=".VnTime"/>
      <family val="2"/>
    </font>
    <font>
      <sz val="10"/>
      <name val="Geneva"/>
      <family val="2"/>
    </font>
    <font>
      <sz val="14"/>
      <name val=".VnArial"/>
      <family val="2"/>
    </font>
    <font>
      <sz val="16"/>
      <name val="AngsanaUPC"/>
      <family val="3"/>
    </font>
    <font>
      <sz val="10"/>
      <name val=" "/>
      <family val="1"/>
      <charset val="136"/>
    </font>
    <font>
      <sz val="14"/>
      <name val="뼻뮝"/>
      <family val="3"/>
      <charset val="129"/>
    </font>
    <font>
      <sz val="12"/>
      <color indexed="8"/>
      <name val="바탕체"/>
      <family val="3"/>
    </font>
    <font>
      <sz val="12"/>
      <name val="뼻뮝"/>
      <family val="1"/>
      <charset val="129"/>
    </font>
    <font>
      <sz val="10"/>
      <name val="명조"/>
      <family val="3"/>
      <charset val="129"/>
    </font>
    <font>
      <sz val="10"/>
      <name val="돋움체"/>
      <family val="3"/>
      <charset val="129"/>
    </font>
    <font>
      <sz val="9"/>
      <name val="Arial"/>
      <family val="2"/>
    </font>
    <font>
      <b/>
      <sz val="14"/>
      <color rgb="FFFF0000"/>
      <name val="Times New Roman"/>
      <family val="1"/>
    </font>
    <font>
      <i/>
      <sz val="14"/>
      <color rgb="FFFF0000"/>
      <name val="Times New Roman"/>
      <family val="1"/>
    </font>
    <font>
      <b/>
      <i/>
      <sz val="14"/>
      <color rgb="FFFF0000"/>
      <name val="Times New Roman"/>
      <family val="1"/>
    </font>
    <font>
      <b/>
      <i/>
      <sz val="12"/>
      <name val="Times New Roman"/>
      <family val="1"/>
    </font>
    <font>
      <i/>
      <sz val="11"/>
      <name val="Times New Roman"/>
      <family val="1"/>
    </font>
    <font>
      <b/>
      <sz val="11"/>
      <color theme="1"/>
      <name val="Calibri"/>
      <family val="2"/>
      <scheme val="minor"/>
    </font>
    <font>
      <sz val="10"/>
      <name val="???"/>
      <family val="3"/>
      <charset val="129"/>
    </font>
    <font>
      <sz val="12"/>
      <name val="__"/>
      <family val="1"/>
      <charset val="129"/>
    </font>
    <font>
      <sz val="10"/>
      <name val="___"/>
      <family val="3"/>
      <charset val="129"/>
    </font>
    <font>
      <sz val="12"/>
      <name val="____"/>
      <charset val="136"/>
    </font>
    <font>
      <sz val="13"/>
      <name val="Tms Rmn"/>
      <family val="1"/>
    </font>
    <font>
      <sz val="11"/>
      <color indexed="9"/>
      <name val="Calibri"/>
      <family val="2"/>
    </font>
    <font>
      <sz val="11"/>
      <color indexed="20"/>
      <name val="Calibri"/>
      <family val="2"/>
    </font>
    <font>
      <b/>
      <i/>
      <sz val="14"/>
      <name val="VNTime"/>
      <family val="2"/>
    </font>
    <font>
      <sz val="12"/>
      <name val="System"/>
      <family val="1"/>
      <charset val="129"/>
    </font>
    <font>
      <sz val="11"/>
      <name val="µ¸¿ò"/>
    </font>
    <font>
      <sz val="11"/>
      <name val="돋움"/>
      <charset val="129"/>
    </font>
    <font>
      <b/>
      <sz val="11"/>
      <color indexed="52"/>
      <name val="Calibri"/>
      <family val="2"/>
    </font>
    <font>
      <b/>
      <sz val="10"/>
      <name val="Arial"/>
      <family val="2"/>
    </font>
    <font>
      <b/>
      <sz val="10"/>
      <name val="Helv"/>
      <family val="2"/>
    </font>
    <font>
      <b/>
      <sz val="11"/>
      <color indexed="9"/>
      <name val="Calibri"/>
      <family val="2"/>
    </font>
    <font>
      <b/>
      <sz val="13"/>
      <name val="Tms Rmn"/>
      <family val="1"/>
    </font>
    <font>
      <sz val="11"/>
      <color indexed="8"/>
      <name val="Calibri"/>
      <family val="2"/>
      <charset val="163"/>
    </font>
    <font>
      <sz val="12"/>
      <color indexed="8"/>
      <name val="Times New Roman"/>
      <family val="2"/>
    </font>
    <font>
      <sz val="10"/>
      <color indexed="8"/>
      <name val="Times New Roman"/>
      <family val="2"/>
    </font>
    <font>
      <sz val="14"/>
      <color theme="1"/>
      <name val="Times New Roman"/>
      <family val="2"/>
      <charset val="163"/>
    </font>
    <font>
      <sz val="11"/>
      <color rgb="FF000000"/>
      <name val="Calibri"/>
      <family val="2"/>
      <scheme val="minor"/>
    </font>
    <font>
      <sz val="10"/>
      <name val="Times New Roman"/>
      <family val="1"/>
      <charset val="163"/>
    </font>
    <font>
      <sz val="10"/>
      <name val="Courier"/>
      <family val="3"/>
    </font>
    <font>
      <sz val="12"/>
      <name val="宋体"/>
      <charset val="134"/>
    </font>
    <font>
      <sz val="12"/>
      <name val="Tms Rmn"/>
      <family val="1"/>
    </font>
    <font>
      <b/>
      <sz val="11"/>
      <color indexed="8"/>
      <name val="Calibri"/>
      <family val="2"/>
    </font>
    <font>
      <sz val="10"/>
      <name val="VNI-Times"/>
      <family val="2"/>
    </font>
    <font>
      <i/>
      <sz val="11"/>
      <color indexed="23"/>
      <name val="Calibri"/>
      <family val="2"/>
    </font>
    <font>
      <b/>
      <sz val="16"/>
      <color indexed="16"/>
      <name val="VNbritannic"/>
      <family val="2"/>
    </font>
    <font>
      <b/>
      <sz val="18"/>
      <color indexed="12"/>
      <name val="VNbritannic"/>
      <family val="2"/>
    </font>
    <font>
      <b/>
      <sz val="18"/>
      <name val="VNnew Century Cond"/>
      <family val="2"/>
    </font>
    <font>
      <b/>
      <sz val="20"/>
      <color indexed="12"/>
      <name val="VNnew Century Cond"/>
      <family val="2"/>
    </font>
    <font>
      <b/>
      <sz val="16"/>
      <name val="VNlucida sans"/>
      <family val="2"/>
    </font>
    <font>
      <b/>
      <sz val="18"/>
      <color indexed="10"/>
      <name val="VNnew Century Cond"/>
      <family val="2"/>
    </font>
    <font>
      <b/>
      <sz val="14"/>
      <color indexed="14"/>
      <name val="VNottawa"/>
      <family val="2"/>
    </font>
    <font>
      <b/>
      <sz val="16"/>
      <color indexed="14"/>
      <name val="VNottawa"/>
      <family val="2"/>
    </font>
    <font>
      <sz val="11"/>
      <color indexed="17"/>
      <name val="Calibri"/>
      <family val="2"/>
    </font>
    <font>
      <b/>
      <sz val="12"/>
      <name val="Helv"/>
      <family val="2"/>
    </font>
    <font>
      <b/>
      <sz val="12"/>
      <name val="Tahoma"/>
      <family val="2"/>
    </font>
    <font>
      <b/>
      <sz val="11"/>
      <color indexed="56"/>
      <name val="Calibri"/>
      <family val="2"/>
    </font>
    <font>
      <b/>
      <sz val="1"/>
      <color indexed="8"/>
      <name val="Courier"/>
      <family val="3"/>
    </font>
    <font>
      <sz val="10"/>
      <name val="Tahoma"/>
      <family val="2"/>
    </font>
    <font>
      <sz val="11"/>
      <color indexed="62"/>
      <name val="Calibri"/>
      <family val="2"/>
    </font>
    <font>
      <sz val="11"/>
      <color indexed="52"/>
      <name val="Calibri"/>
      <family val="2"/>
    </font>
    <font>
      <b/>
      <i/>
      <sz val="12"/>
      <name val=".VnAristote"/>
      <family val="2"/>
    </font>
    <font>
      <b/>
      <sz val="11"/>
      <name val="Helv"/>
      <family val="2"/>
    </font>
    <font>
      <sz val="11"/>
      <color indexed="60"/>
      <name val="Calibri"/>
      <family val="2"/>
    </font>
    <font>
      <sz val="14"/>
      <color theme="1"/>
      <name val="Times New Roman"/>
      <family val="2"/>
    </font>
    <font>
      <sz val="11"/>
      <color theme="1"/>
      <name val="Times New Roman"/>
      <family val="2"/>
      <charset val="163"/>
    </font>
    <font>
      <sz val="10"/>
      <color theme="1"/>
      <name val="Times New Roman"/>
      <family val="2"/>
    </font>
    <font>
      <sz val="11"/>
      <color theme="1"/>
      <name val="Calibri"/>
      <family val="2"/>
      <charset val="163"/>
      <scheme val="minor"/>
    </font>
    <font>
      <sz val="11"/>
      <color theme="1"/>
      <name val="Arial"/>
      <family val="2"/>
    </font>
    <font>
      <b/>
      <sz val="11"/>
      <color indexed="63"/>
      <name val="Calibri"/>
      <family val="2"/>
    </font>
    <font>
      <sz val="10"/>
      <name val="Tms Rmn"/>
      <family val="1"/>
    </font>
    <font>
      <u/>
      <sz val="10"/>
      <color indexed="12"/>
      <name val="Arial"/>
      <family val="2"/>
    </font>
    <font>
      <b/>
      <sz val="12"/>
      <name val="宋体"/>
      <charset val="134"/>
    </font>
    <font>
      <b/>
      <sz val="10"/>
      <name val="Tahoma"/>
      <family val="2"/>
    </font>
    <font>
      <b/>
      <sz val="8"/>
      <color indexed="8"/>
      <name val="Helv"/>
      <family val="2"/>
    </font>
    <font>
      <b/>
      <sz val="18"/>
      <color indexed="56"/>
      <name val="Cambria"/>
      <family val="2"/>
    </font>
    <font>
      <sz val="8"/>
      <name val=".VnTime"/>
      <family val="2"/>
    </font>
    <font>
      <b/>
      <sz val="10"/>
      <name val="VN Helvetica"/>
    </font>
    <font>
      <sz val="8"/>
      <name val="VN Helvetica"/>
    </font>
    <font>
      <sz val="11"/>
      <color indexed="10"/>
      <name val="Calibri"/>
      <family val="2"/>
    </font>
    <font>
      <sz val="22"/>
      <name val="ＭＳ 明朝"/>
      <family val="1"/>
      <charset val="128"/>
    </font>
    <font>
      <sz val="12"/>
      <name val="宋体"/>
      <family val="1"/>
      <charset val="136"/>
    </font>
    <font>
      <u/>
      <sz val="10"/>
      <color indexed="14"/>
      <name val="MS Sans Serif"/>
      <family val="2"/>
    </font>
    <font>
      <u/>
      <sz val="9"/>
      <color indexed="36"/>
      <name val="新細明體"/>
      <family val="1"/>
      <charset val="136"/>
    </font>
    <font>
      <sz val="12"/>
      <name val="新細明體"/>
      <family val="1"/>
      <charset val="136"/>
    </font>
    <font>
      <u/>
      <sz val="10"/>
      <color indexed="12"/>
      <name val="MS Sans Serif"/>
      <family val="2"/>
    </font>
    <font>
      <u/>
      <sz val="9"/>
      <color indexed="12"/>
      <name val="新細明體"/>
      <family val="1"/>
      <charset val="136"/>
    </font>
    <font>
      <u/>
      <sz val="12"/>
      <color indexed="12"/>
      <name val="新細明體"/>
      <family val="1"/>
      <charset val="136"/>
    </font>
    <font>
      <u/>
      <sz val="12"/>
      <color indexed="36"/>
      <name val="新細明體"/>
      <family val="1"/>
      <charset val="136"/>
    </font>
    <font>
      <b/>
      <sz val="13"/>
      <name val="Times New Roman"/>
      <family val="1"/>
    </font>
    <font>
      <b/>
      <i/>
      <sz val="13"/>
      <name val="Times New Roman"/>
      <family val="1"/>
    </font>
    <font>
      <sz val="10"/>
      <name val="Arial MT"/>
      <family val="2"/>
    </font>
    <font>
      <sz val="10"/>
      <color indexed="8"/>
      <name val="Arial"/>
      <family val="2"/>
      <charset val="163"/>
    </font>
    <font>
      <sz val="10"/>
      <name val="Helv"/>
      <charset val="204"/>
    </font>
    <font>
      <b/>
      <sz val="13"/>
      <name val=".VnArial NarrowH"/>
      <family val="2"/>
    </font>
    <font>
      <sz val="12"/>
      <name val="Arial Cyr"/>
    </font>
    <font>
      <sz val="11"/>
      <color indexed="8"/>
      <name val=".VnTime"/>
      <family val="2"/>
      <charset val="163"/>
    </font>
    <font>
      <b/>
      <sz val="15"/>
      <color indexed="56"/>
      <name val="Calibri"/>
      <family val="2"/>
    </font>
    <font>
      <b/>
      <sz val="13"/>
      <color indexed="56"/>
      <name val="Calibri"/>
      <family val="2"/>
    </font>
    <font>
      <sz val="16"/>
      <name val="VNI-Times"/>
    </font>
    <font>
      <sz val="11"/>
      <color rgb="FF00B0F0"/>
      <name val="Calibri"/>
      <family val="2"/>
      <scheme val="minor"/>
    </font>
    <font>
      <b/>
      <sz val="10"/>
      <name val="Times New Roman"/>
      <family val="1"/>
    </font>
    <font>
      <i/>
      <sz val="10"/>
      <name val="Times New Roman"/>
      <family val="1"/>
    </font>
    <font>
      <sz val="10"/>
      <color indexed="8"/>
      <name val="Times New Roman"/>
      <family val="1"/>
    </font>
    <font>
      <b/>
      <sz val="9"/>
      <name val="Times New Roman"/>
      <family val="1"/>
    </font>
    <font>
      <i/>
      <sz val="9"/>
      <name val="Times New Roman"/>
      <family val="1"/>
    </font>
    <font>
      <i/>
      <sz val="8"/>
      <name val="Times New Roman"/>
      <family val="1"/>
    </font>
    <font>
      <b/>
      <sz val="8"/>
      <name val="Times New Roman"/>
      <family val="1"/>
    </font>
    <font>
      <b/>
      <sz val="10"/>
      <color indexed="8"/>
      <name val="Times New Roman"/>
      <family val="1"/>
    </font>
    <font>
      <sz val="8"/>
      <color indexed="8"/>
      <name val="Times New Roman"/>
      <family val="1"/>
    </font>
    <font>
      <b/>
      <sz val="8"/>
      <color indexed="8"/>
      <name val="Times New Roman"/>
      <family val="1"/>
    </font>
    <font>
      <sz val="11"/>
      <color indexed="8"/>
      <name val="Arial"/>
      <family val="2"/>
    </font>
    <font>
      <i/>
      <sz val="8"/>
      <color indexed="8"/>
      <name val="Times New Roman"/>
      <family val="1"/>
    </font>
    <font>
      <sz val="12"/>
      <name val="????"/>
      <charset val="136"/>
    </font>
    <font>
      <sz val="11"/>
      <name val="VNHelvet"/>
    </font>
    <font>
      <sz val="12"/>
      <name val="???"/>
      <family val="3"/>
    </font>
    <font>
      <sz val="12"/>
      <name val="바탕체"/>
      <family val="3"/>
    </font>
    <font>
      <sz val="11"/>
      <name val="UVnTime"/>
      <family val="2"/>
    </font>
    <font>
      <b/>
      <sz val="11"/>
      <name val="VNTimeH"/>
      <family val="2"/>
    </font>
    <font>
      <sz val="11"/>
      <color indexed="8"/>
      <name val="Times New Roman"/>
      <family val="2"/>
    </font>
    <font>
      <sz val="9"/>
      <name val="Times New Roman"/>
      <family val="1"/>
    </font>
    <font>
      <sz val="11"/>
      <color theme="1"/>
      <name val="Arial"/>
      <family val="2"/>
      <charset val="163"/>
    </font>
    <font>
      <sz val="10"/>
      <color indexed="10"/>
      <name val="Arial"/>
      <family val="2"/>
    </font>
    <font>
      <b/>
      <sz val="10"/>
      <color indexed="10"/>
      <name val="Arial"/>
      <family val="2"/>
    </font>
    <font>
      <b/>
      <sz val="11"/>
      <color theme="1"/>
      <name val="Arial"/>
      <family val="2"/>
      <charset val="163"/>
    </font>
    <font>
      <sz val="10"/>
      <color rgb="FFFF0000"/>
      <name val="Times New Roman"/>
      <family val="1"/>
    </font>
    <font>
      <b/>
      <i/>
      <sz val="8"/>
      <name val="Times New Roman"/>
      <family val="1"/>
    </font>
    <font>
      <i/>
      <sz val="10"/>
      <color indexed="8"/>
      <name val="Times New Roman"/>
      <family val="1"/>
    </font>
    <font>
      <sz val="12"/>
      <color theme="1"/>
      <name val="Times New Roman"/>
      <family val="1"/>
    </font>
    <font>
      <sz val="8"/>
      <color rgb="FFFF0000"/>
      <name val="Times New Roman"/>
      <family val="1"/>
    </font>
    <font>
      <sz val="13"/>
      <color theme="1"/>
      <name val="Calibri"/>
      <family val="2"/>
      <scheme val="minor"/>
    </font>
    <font>
      <i/>
      <sz val="11"/>
      <name val="Calibri"/>
      <family val="2"/>
      <scheme val="minor"/>
    </font>
    <font>
      <sz val="9"/>
      <color theme="1"/>
      <name val="Times New Roman"/>
      <family val="1"/>
    </font>
    <font>
      <sz val="14"/>
      <name val=".VnTimeH"/>
      <family val="2"/>
    </font>
    <font>
      <b/>
      <i/>
      <sz val="14"/>
      <name val="VNTime"/>
      <charset val="134"/>
    </font>
    <font>
      <u/>
      <sz val="9.35"/>
      <color theme="10"/>
      <name val="Calibri"/>
      <family val="2"/>
    </font>
    <font>
      <i/>
      <sz val="10"/>
      <name val=".VnTime"/>
      <family val="2"/>
    </font>
    <font>
      <sz val="1"/>
      <name val="Calibri"/>
      <family val="2"/>
      <scheme val="minor"/>
    </font>
    <font>
      <sz val="10"/>
      <color theme="1"/>
      <name val="Calibri"/>
      <family val="2"/>
      <scheme val="minor"/>
    </font>
    <font>
      <sz val="11"/>
      <color theme="1"/>
      <name val="Times New Roman"/>
      <family val="2"/>
    </font>
    <font>
      <b/>
      <sz val="10"/>
      <name val=".VnTimeh"/>
      <family val="2"/>
    </font>
    <font>
      <b/>
      <sz val="11"/>
      <name val=".VnTimeh"/>
      <family val="2"/>
    </font>
    <font>
      <sz val="14"/>
      <color theme="9" tint="-0.249977111117893"/>
      <name val="Times New Roman"/>
      <family val="1"/>
    </font>
    <font>
      <sz val="12"/>
      <color rgb="FFFF0000"/>
      <name val="Times New Roman"/>
      <family val="1"/>
    </font>
    <font>
      <b/>
      <sz val="12"/>
      <color rgb="FFFF0000"/>
      <name val="Times New Roman"/>
      <family val="1"/>
    </font>
    <font>
      <i/>
      <sz val="12"/>
      <color rgb="FFFF0000"/>
      <name val="Times New Roman"/>
      <family val="1"/>
    </font>
    <font>
      <sz val="11"/>
      <name val="Calibri"/>
      <family val="2"/>
      <charset val="163"/>
      <scheme val="minor"/>
    </font>
    <font>
      <b/>
      <sz val="11"/>
      <name val="Calibri"/>
      <family val="2"/>
      <scheme val="minor"/>
    </font>
    <font>
      <b/>
      <sz val="11"/>
      <name val="Calibri"/>
      <family val="2"/>
      <charset val="163"/>
      <scheme val="minor"/>
    </font>
    <font>
      <b/>
      <sz val="9"/>
      <color theme="1"/>
      <name val="Times New Roman"/>
      <family val="1"/>
    </font>
    <font>
      <i/>
      <sz val="9"/>
      <color theme="1"/>
      <name val="Times New Roman"/>
      <family val="1"/>
    </font>
    <font>
      <i/>
      <sz val="11"/>
      <name val="Tiger"/>
      <family val="1"/>
    </font>
    <font>
      <b/>
      <sz val="12"/>
      <color theme="0"/>
      <name val="Times New Roman"/>
      <family val="1"/>
    </font>
    <font>
      <i/>
      <sz val="12"/>
      <color theme="0"/>
      <name val="Times New Roman"/>
      <family val="1"/>
    </font>
    <font>
      <sz val="12"/>
      <color theme="0"/>
      <name val="Times New Roman"/>
      <family val="1"/>
    </font>
    <font>
      <i/>
      <sz val="13"/>
      <color rgb="FFFF0000"/>
      <name val="Times New Roman"/>
      <family val="1"/>
    </font>
    <font>
      <b/>
      <sz val="13"/>
      <color rgb="FFFF0000"/>
      <name val="Times New Roman"/>
      <family val="1"/>
    </font>
    <font>
      <sz val="13"/>
      <color theme="1"/>
      <name val="Times New Roman"/>
      <family val="1"/>
    </font>
    <font>
      <b/>
      <sz val="12"/>
      <color theme="1"/>
      <name val="Times New Roman"/>
      <family val="1"/>
    </font>
    <font>
      <b/>
      <sz val="11"/>
      <color theme="1"/>
      <name val="Times New Roman"/>
      <family val="1"/>
    </font>
    <font>
      <sz val="11"/>
      <color theme="1"/>
      <name val="Times New Roman"/>
      <family val="1"/>
    </font>
    <font>
      <sz val="11"/>
      <name val="UVnTime"/>
    </font>
    <font>
      <sz val="12"/>
      <color theme="1"/>
      <name val="Arial"/>
      <family val="2"/>
      <charset val="163"/>
    </font>
    <font>
      <b/>
      <sz val="16"/>
      <name val="Times New Roman"/>
      <family val="1"/>
    </font>
    <font>
      <sz val="16"/>
      <name val="Times New Roman"/>
      <family val="1"/>
    </font>
    <font>
      <i/>
      <sz val="15"/>
      <name val="Times New Roman"/>
      <family val="1"/>
    </font>
    <font>
      <b/>
      <sz val="15"/>
      <name val="Times New Roman"/>
      <family val="1"/>
    </font>
    <font>
      <sz val="15"/>
      <name val="Times New Roman"/>
      <family val="1"/>
    </font>
  </fonts>
  <fills count="67">
    <fill>
      <patternFill patternType="none"/>
    </fill>
    <fill>
      <patternFill patternType="gray125"/>
    </fill>
    <fill>
      <patternFill patternType="solid">
        <fgColor rgb="FFFFFF00"/>
        <bgColor indexed="64"/>
      </patternFill>
    </fill>
    <fill>
      <patternFill patternType="solid">
        <fgColor indexed="22"/>
        <bgColor indexed="64"/>
      </patternFill>
    </fill>
    <fill>
      <patternFill patternType="solid">
        <fgColor indexed="13"/>
        <bgColor indexed="64"/>
      </patternFill>
    </fill>
    <fill>
      <patternFill patternType="solid">
        <fgColor indexed="65"/>
        <bgColor indexed="64"/>
      </patternFill>
    </fill>
    <fill>
      <patternFill patternType="solid">
        <fgColor indexed="40"/>
        <bgColor indexed="64"/>
      </patternFill>
    </fill>
    <fill>
      <patternFill patternType="solid">
        <fgColor indexed="26"/>
        <bgColor indexed="64"/>
      </patternFill>
    </fill>
    <fill>
      <patternFill patternType="darkVertica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42"/>
        <bgColor indexed="64"/>
      </patternFill>
    </fill>
    <fill>
      <patternFill patternType="solid">
        <fgColor indexed="51"/>
        <bgColor indexed="64"/>
      </patternFill>
    </fill>
    <fill>
      <patternFill patternType="solid">
        <fgColor indexed="47"/>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4"/>
        <bgColor indexed="64"/>
      </patternFill>
    </fill>
    <fill>
      <patternFill patternType="solid">
        <fgColor indexed="41"/>
        <bgColor indexed="64"/>
      </patternFill>
    </fill>
    <fill>
      <patternFill patternType="solid">
        <fgColor indexed="35"/>
        <bgColor indexed="64"/>
      </patternFill>
    </fill>
    <fill>
      <patternFill patternType="gray125">
        <fgColor indexed="35"/>
      </patternFill>
    </fill>
    <fill>
      <patternFill patternType="solid">
        <fgColor indexed="26"/>
        <bgColor indexed="9"/>
      </patternFill>
    </fill>
    <fill>
      <patternFill patternType="solid">
        <fgColor indexed="9"/>
        <bgColor indexed="10"/>
      </patternFill>
    </fill>
    <fill>
      <patternFill patternType="solid">
        <fgColor indexed="22"/>
        <bgColor indexed="46"/>
      </patternFill>
    </fill>
    <fill>
      <patternFill patternType="solid">
        <fgColor indexed="22"/>
        <bgColor indexed="31"/>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1"/>
        <bgColor indexed="49"/>
      </patternFill>
    </fill>
    <fill>
      <patternFill patternType="solid">
        <fgColor indexed="44"/>
        <bgColor indexed="24"/>
      </patternFill>
    </fill>
    <fill>
      <patternFill patternType="solid">
        <fgColor indexed="62"/>
      </patternFill>
    </fill>
    <fill>
      <patternFill patternType="solid">
        <fgColor indexed="55"/>
        <bgColor indexed="23"/>
      </patternFill>
    </fill>
    <fill>
      <patternFill patternType="solid">
        <fgColor indexed="10"/>
      </patternFill>
    </fill>
    <fill>
      <patternFill patternType="solid">
        <fgColor indexed="42"/>
        <bgColor indexed="27"/>
      </patternFill>
    </fill>
    <fill>
      <patternFill patternType="solid">
        <fgColor indexed="57"/>
      </patternFill>
    </fill>
    <fill>
      <patternFill patternType="solid">
        <fgColor indexed="27"/>
        <bgColor indexed="41"/>
      </patternFill>
    </fill>
    <fill>
      <patternFill patternType="solid">
        <fgColor indexed="47"/>
        <bgColor indexed="49"/>
      </patternFill>
    </fill>
    <fill>
      <patternFill patternType="solid">
        <fgColor indexed="53"/>
      </patternFill>
    </fill>
    <fill>
      <patternFill patternType="solid">
        <fgColor indexed="22"/>
      </patternFill>
    </fill>
    <fill>
      <patternFill patternType="solid">
        <fgColor indexed="55"/>
      </patternFill>
    </fill>
    <fill>
      <patternFill patternType="solid">
        <fgColor indexed="46"/>
        <bgColor indexed="22"/>
      </patternFill>
    </fill>
    <fill>
      <patternFill patternType="solid">
        <fgColor indexed="52"/>
        <bgColor indexed="45"/>
      </patternFill>
    </fill>
    <fill>
      <patternFill patternType="solid">
        <fgColor indexed="49"/>
        <bgColor indexed="34"/>
      </patternFill>
    </fill>
    <fill>
      <patternFill patternType="solid">
        <fgColor indexed="9"/>
        <bgColor indexed="64"/>
      </patternFill>
    </fill>
    <fill>
      <patternFill patternType="solid">
        <fgColor indexed="9"/>
        <bgColor indexed="26"/>
      </patternFill>
    </fill>
    <fill>
      <patternFill patternType="solid">
        <fgColor indexed="15"/>
      </patternFill>
    </fill>
    <fill>
      <patternFill patternType="solid">
        <fgColor indexed="12"/>
      </patternFill>
    </fill>
    <fill>
      <patternFill patternType="solid">
        <fgColor indexed="43"/>
      </patternFill>
    </fill>
    <fill>
      <patternFill patternType="solid">
        <fgColor indexed="26"/>
      </patternFill>
    </fill>
    <fill>
      <patternFill patternType="solid">
        <fgColor indexed="23"/>
        <bgColor indexed="64"/>
      </patternFill>
    </fill>
    <fill>
      <patternFill patternType="solid">
        <fgColor indexed="15"/>
        <bgColor indexed="64"/>
      </patternFill>
    </fill>
    <fill>
      <patternFill patternType="solid">
        <fgColor theme="0"/>
        <bgColor indexed="64"/>
      </patternFill>
    </fill>
  </fills>
  <borders count="7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style="thin">
        <color auto="1"/>
      </top>
      <bottom/>
      <diagonal/>
    </border>
    <border>
      <left/>
      <right/>
      <top style="thin">
        <color auto="1"/>
      </top>
      <bottom/>
      <diagonal/>
    </border>
    <border>
      <left/>
      <right style="thin">
        <color indexed="64"/>
      </right>
      <top style="thin">
        <color auto="1"/>
      </top>
      <bottom/>
      <diagonal/>
    </border>
    <border>
      <left style="thin">
        <color auto="1"/>
      </left>
      <right style="thin">
        <color auto="1"/>
      </right>
      <top style="thin">
        <color auto="1"/>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double">
        <color indexed="64"/>
      </top>
      <bottom style="hair">
        <color indexed="64"/>
      </bottom>
      <diagonal/>
    </border>
    <border>
      <left/>
      <right/>
      <top/>
      <bottom style="hair">
        <color indexed="64"/>
      </bottom>
      <diagonal/>
    </border>
    <border>
      <left/>
      <right/>
      <top style="double">
        <color indexed="64"/>
      </top>
      <bottom/>
      <diagonal/>
    </border>
    <border>
      <left/>
      <right style="double">
        <color indexed="64"/>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style="thin">
        <color indexed="64"/>
      </right>
      <top style="thin">
        <color indexed="8"/>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right/>
      <top style="thin">
        <color indexed="64"/>
      </top>
      <bottom style="thin">
        <color indexed="64"/>
      </bottom>
      <diagonal/>
    </border>
    <border>
      <left/>
      <right style="thin">
        <color indexed="64"/>
      </right>
      <top style="hair">
        <color indexed="64"/>
      </top>
      <bottom style="hair">
        <color indexed="64"/>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0"/>
      </right>
      <top/>
      <bottom/>
      <diagonal/>
    </border>
    <border>
      <left style="thin">
        <color indexed="64"/>
      </left>
      <right style="thin">
        <color indexed="64"/>
      </right>
      <top style="thin">
        <color indexed="64"/>
      </top>
      <bottom/>
      <diagonal/>
    </border>
    <border>
      <left style="double">
        <color indexed="64"/>
      </left>
      <right style="thin">
        <color indexed="64"/>
      </right>
      <top style="double">
        <color indexed="64"/>
      </top>
      <bottom/>
      <diagonal/>
    </border>
    <border>
      <left style="double">
        <color indexed="64"/>
      </left>
      <right style="thin">
        <color indexed="64"/>
      </right>
      <top style="hair">
        <color indexed="64"/>
      </top>
      <bottom style="double">
        <color indexed="64"/>
      </bottom>
      <diagonal/>
    </border>
    <border>
      <left style="medium">
        <color indexed="9"/>
      </left>
      <right style="medium">
        <color indexed="9"/>
      </right>
      <top style="medium">
        <color indexed="9"/>
      </top>
      <bottom style="medium">
        <color indexed="9"/>
      </bottom>
      <diagonal/>
    </border>
    <border>
      <left style="hair">
        <color indexed="64"/>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right/>
      <top style="double">
        <color indexed="8"/>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ck">
        <color indexed="64"/>
      </left>
      <right/>
      <top style="thick">
        <color indexed="64"/>
      </top>
      <bottom/>
      <diagonal/>
    </border>
    <border>
      <left/>
      <right/>
      <top/>
      <bottom style="medium">
        <color indexed="30"/>
      </bottom>
      <diagonal/>
    </border>
    <border>
      <left/>
      <right/>
      <top/>
      <bottom style="double">
        <color indexed="52"/>
      </bottom>
      <diagonal/>
    </border>
    <border>
      <left/>
      <right/>
      <top/>
      <bottom style="medium">
        <color indexed="8"/>
      </bottom>
      <diagonal/>
    </border>
    <border>
      <left style="thin">
        <color indexed="8"/>
      </left>
      <right style="thin">
        <color indexed="8"/>
      </right>
      <top style="thin">
        <color indexed="8"/>
      </top>
      <bottom style="hair">
        <color indexed="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dotted">
        <color indexed="64"/>
      </top>
      <bottom style="dotted">
        <color indexed="64"/>
      </bottom>
      <diagonal/>
    </border>
    <border>
      <left style="thin">
        <color indexed="8"/>
      </left>
      <right/>
      <top style="thin">
        <color indexed="8"/>
      </top>
      <bottom style="thin">
        <color indexed="8"/>
      </bottom>
      <diagonal/>
    </border>
    <border>
      <left/>
      <right/>
      <top style="thin">
        <color indexed="64"/>
      </top>
      <bottom style="double">
        <color indexed="64"/>
      </bottom>
      <diagonal/>
    </border>
    <border>
      <left style="medium">
        <color indexed="64"/>
      </left>
      <right style="thin">
        <color indexed="64"/>
      </right>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hair">
        <color indexed="8"/>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2"/>
      </top>
      <bottom style="double">
        <color indexed="62"/>
      </bottom>
      <diagonal/>
    </border>
    <border>
      <left style="thin">
        <color indexed="64"/>
      </left>
      <right style="thin">
        <color indexed="64"/>
      </right>
      <top style="hair">
        <color indexed="64"/>
      </top>
      <bottom/>
      <diagonal/>
    </border>
  </borders>
  <cellStyleXfs count="62066">
    <xf numFmtId="0" fontId="0" fillId="0" borderId="0"/>
    <xf numFmtId="0" fontId="1" fillId="0" borderId="0"/>
    <xf numFmtId="169"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7" fillId="0" borderId="0"/>
    <xf numFmtId="0" fontId="5" fillId="0" borderId="0"/>
    <xf numFmtId="0" fontId="5" fillId="0" borderId="0"/>
    <xf numFmtId="174" fontId="6" fillId="0" borderId="0" applyFont="0" applyFill="0" applyBorder="0" applyAlignment="0" applyProtection="0"/>
    <xf numFmtId="0" fontId="8" fillId="0" borderId="0"/>
    <xf numFmtId="0" fontId="9" fillId="0" borderId="0"/>
    <xf numFmtId="43"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7"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2" fillId="0" borderId="0"/>
    <xf numFmtId="169" fontId="13" fillId="0" borderId="0" applyFont="0" applyFill="0" applyBorder="0" applyAlignment="0" applyProtection="0"/>
    <xf numFmtId="0" fontId="14" fillId="0" borderId="0"/>
    <xf numFmtId="0" fontId="5" fillId="0" borderId="0"/>
    <xf numFmtId="0" fontId="5" fillId="0" borderId="0"/>
    <xf numFmtId="5" fontId="6" fillId="0" borderId="0" applyFont="0" applyFill="0" applyBorder="0" applyAlignment="0" applyProtection="0"/>
    <xf numFmtId="0" fontId="20" fillId="0" borderId="0"/>
    <xf numFmtId="43" fontId="20" fillId="0" borderId="0" applyFont="0" applyFill="0" applyBorder="0" applyAlignment="0" applyProtection="0"/>
    <xf numFmtId="0" fontId="7" fillId="0" borderId="0" applyFill="0" applyBorder="0" applyAlignment="0" applyProtection="0"/>
    <xf numFmtId="0" fontId="9" fillId="0" borderId="0"/>
    <xf numFmtId="183" fontId="27" fillId="0" borderId="0" applyFont="0" applyFill="0" applyBorder="0" applyAlignment="0" applyProtection="0"/>
    <xf numFmtId="0" fontId="28" fillId="0" borderId="0" applyNumberFormat="0" applyFill="0" applyBorder="0" applyAlignment="0" applyProtection="0"/>
    <xf numFmtId="0" fontId="29" fillId="0" borderId="0"/>
    <xf numFmtId="3" fontId="30" fillId="0" borderId="1"/>
    <xf numFmtId="177" fontId="31" fillId="0" borderId="16" applyFont="0" applyBorder="0"/>
    <xf numFmtId="0" fontId="32" fillId="0" borderId="0"/>
    <xf numFmtId="0" fontId="32" fillId="0" borderId="0"/>
    <xf numFmtId="184" fontId="28" fillId="0" borderId="0" applyFont="0" applyFill="0" applyBorder="0" applyAlignment="0" applyProtection="0"/>
    <xf numFmtId="185" fontId="28" fillId="0" borderId="0" applyFont="0" applyFill="0" applyBorder="0" applyAlignment="0" applyProtection="0"/>
    <xf numFmtId="0" fontId="7" fillId="0" borderId="0" applyNumberFormat="0" applyFill="0" applyBorder="0" applyAlignment="0" applyProtection="0"/>
    <xf numFmtId="0" fontId="33" fillId="0" borderId="0" applyFont="0" applyFill="0" applyBorder="0" applyAlignment="0" applyProtection="0"/>
    <xf numFmtId="0" fontId="34" fillId="0" borderId="17"/>
    <xf numFmtId="186" fontId="32" fillId="0" borderId="0" applyFont="0" applyFill="0" applyBorder="0" applyAlignment="0" applyProtection="0"/>
    <xf numFmtId="173" fontId="35" fillId="0" borderId="0" applyFont="0" applyFill="0" applyBorder="0" applyAlignment="0" applyProtection="0"/>
    <xf numFmtId="174" fontId="35" fillId="0" borderId="0" applyFont="0" applyFill="0" applyBorder="0" applyAlignment="0" applyProtection="0"/>
    <xf numFmtId="6" fontId="36" fillId="0" borderId="0" applyFont="0" applyFill="0" applyBorder="0" applyAlignment="0" applyProtection="0"/>
    <xf numFmtId="0" fontId="3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38" fillId="0" borderId="0"/>
    <xf numFmtId="0" fontId="7" fillId="0" borderId="0" applyNumberFormat="0" applyFill="0" applyBorder="0" applyAlignment="0" applyProtection="0"/>
    <xf numFmtId="173" fontId="28" fillId="0" borderId="0" applyFont="0" applyFill="0" applyBorder="0" applyAlignment="0" applyProtection="0"/>
    <xf numFmtId="42" fontId="39" fillId="0" borderId="0" applyFon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187" fontId="39" fillId="0" borderId="0" applyFont="0" applyFill="0" applyBorder="0" applyAlignment="0" applyProtection="0"/>
    <xf numFmtId="187" fontId="39" fillId="0" borderId="0" applyFont="0" applyFill="0" applyBorder="0" applyAlignment="0" applyProtection="0"/>
    <xf numFmtId="0" fontId="40" fillId="0" borderId="0"/>
    <xf numFmtId="0" fontId="40" fillId="0" borderId="0"/>
    <xf numFmtId="0" fontId="40" fillId="0" borderId="0"/>
    <xf numFmtId="188" fontId="27" fillId="0" borderId="0" applyFon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189" fontId="28" fillId="0" borderId="0" applyFont="0" applyFill="0" applyBorder="0" applyAlignment="0" applyProtection="0"/>
    <xf numFmtId="42" fontId="39" fillId="0" borderId="0" applyFont="0" applyFill="0" applyBorder="0" applyAlignment="0" applyProtection="0"/>
    <xf numFmtId="42" fontId="39" fillId="0" borderId="0" applyFon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42" fontId="39" fillId="0" borderId="0" applyFon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42" fontId="39" fillId="0" borderId="0" applyFont="0" applyFill="0" applyBorder="0" applyAlignment="0" applyProtection="0"/>
    <xf numFmtId="0" fontId="41" fillId="0" borderId="0"/>
    <xf numFmtId="0" fontId="41" fillId="0" borderId="0"/>
    <xf numFmtId="0" fontId="32" fillId="0" borderId="0" applyNumberFormat="0" applyFill="0" applyBorder="0" applyAlignment="0" applyProtection="0"/>
    <xf numFmtId="0" fontId="32" fillId="0" borderId="0" applyNumberFormat="0" applyFill="0" applyBorder="0" applyAlignment="0" applyProtection="0"/>
    <xf numFmtId="0" fontId="41" fillId="0" borderId="0"/>
    <xf numFmtId="42" fontId="39" fillId="0" borderId="0" applyFont="0" applyFill="0" applyBorder="0" applyAlignment="0" applyProtection="0"/>
    <xf numFmtId="0" fontId="42" fillId="0" borderId="0">
      <alignment vertical="top"/>
    </xf>
    <xf numFmtId="0" fontId="42" fillId="0" borderId="0">
      <alignment vertical="top"/>
    </xf>
    <xf numFmtId="0" fontId="42" fillId="0" borderId="0">
      <alignment vertical="top"/>
    </xf>
    <xf numFmtId="42" fontId="39" fillId="0" borderId="0" applyFont="0" applyFill="0" applyBorder="0" applyAlignment="0" applyProtection="0"/>
    <xf numFmtId="42" fontId="39" fillId="0" borderId="0" applyFon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41" fillId="0" borderId="0"/>
    <xf numFmtId="0" fontId="41" fillId="0" borderId="0"/>
    <xf numFmtId="0" fontId="41" fillId="0" borderId="0"/>
    <xf numFmtId="0" fontId="40" fillId="0" borderId="0" applyFont="0" applyFill="0" applyBorder="0" applyAlignment="0" applyProtection="0"/>
    <xf numFmtId="0" fontId="40" fillId="0" borderId="0" applyFon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41" fillId="0" borderId="0"/>
    <xf numFmtId="0" fontId="41" fillId="0" borderId="0"/>
    <xf numFmtId="187" fontId="39" fillId="0" borderId="0" applyFont="0" applyFill="0" applyBorder="0" applyAlignment="0" applyProtection="0"/>
    <xf numFmtId="183" fontId="27" fillId="0" borderId="0" applyFont="0" applyFill="0" applyBorder="0" applyAlignment="0" applyProtection="0"/>
    <xf numFmtId="190" fontId="27" fillId="0" borderId="0" applyFont="0" applyFill="0" applyBorder="0" applyAlignment="0" applyProtection="0"/>
    <xf numFmtId="190" fontId="27" fillId="0" borderId="0" applyFont="0" applyFill="0" applyBorder="0" applyAlignment="0" applyProtection="0"/>
    <xf numFmtId="188" fontId="27" fillId="0" borderId="0" applyFont="0" applyFill="0" applyBorder="0" applyAlignment="0" applyProtection="0"/>
    <xf numFmtId="42" fontId="39" fillId="0" borderId="0" applyFont="0" applyFill="0" applyBorder="0" applyAlignment="0" applyProtection="0"/>
    <xf numFmtId="174" fontId="27" fillId="0" borderId="0" applyFont="0" applyFill="0" applyBorder="0" applyAlignment="0" applyProtection="0"/>
    <xf numFmtId="0" fontId="39" fillId="0" borderId="0" applyFont="0" applyFill="0" applyBorder="0" applyAlignment="0" applyProtection="0"/>
    <xf numFmtId="191" fontId="39" fillId="0" borderId="0" applyFont="0" applyFill="0" applyBorder="0" applyAlignment="0" applyProtection="0"/>
    <xf numFmtId="174" fontId="39" fillId="0" borderId="0" applyFont="0" applyFill="0" applyBorder="0" applyAlignment="0" applyProtection="0"/>
    <xf numFmtId="169" fontId="39" fillId="0" borderId="0" applyFont="0" applyFill="0" applyBorder="0" applyAlignment="0" applyProtection="0"/>
    <xf numFmtId="169" fontId="39" fillId="0" borderId="0" applyFont="0" applyFill="0" applyBorder="0" applyAlignment="0" applyProtection="0"/>
    <xf numFmtId="43"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43" fontId="39" fillId="0" borderId="0" applyFont="0" applyFill="0" applyBorder="0" applyAlignment="0" applyProtection="0"/>
    <xf numFmtId="169" fontId="39" fillId="0" borderId="0" applyFont="0" applyFill="0" applyBorder="0" applyAlignment="0" applyProtection="0"/>
    <xf numFmtId="169" fontId="39" fillId="0" borderId="0" applyFont="0" applyFill="0" applyBorder="0" applyAlignment="0" applyProtection="0"/>
    <xf numFmtId="191"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91" fontId="39" fillId="0" borderId="0" applyFont="0" applyFill="0" applyBorder="0" applyAlignment="0" applyProtection="0"/>
    <xf numFmtId="191" fontId="39" fillId="0" borderId="0" applyFont="0" applyFill="0" applyBorder="0" applyAlignment="0" applyProtection="0"/>
    <xf numFmtId="169" fontId="39" fillId="0" borderId="0" applyFont="0" applyFill="0" applyBorder="0" applyAlignment="0" applyProtection="0"/>
    <xf numFmtId="43" fontId="39" fillId="0" borderId="0" applyFont="0" applyFill="0" applyBorder="0" applyAlignment="0" applyProtection="0"/>
    <xf numFmtId="174" fontId="39" fillId="0" borderId="0" applyFont="0" applyFill="0" applyBorder="0" applyAlignment="0" applyProtection="0"/>
    <xf numFmtId="191" fontId="39" fillId="0" borderId="0" applyFont="0" applyFill="0" applyBorder="0" applyAlignment="0" applyProtection="0"/>
    <xf numFmtId="43" fontId="39" fillId="0" borderId="0" applyFont="0" applyFill="0" applyBorder="0" applyAlignment="0" applyProtection="0"/>
    <xf numFmtId="191" fontId="39" fillId="0" borderId="0" applyFont="0" applyFill="0" applyBorder="0" applyAlignment="0" applyProtection="0"/>
    <xf numFmtId="43" fontId="39" fillId="0" borderId="0" applyFont="0" applyFill="0" applyBorder="0" applyAlignment="0" applyProtection="0"/>
    <xf numFmtId="174" fontId="39" fillId="0" borderId="0" applyFont="0" applyFill="0" applyBorder="0" applyAlignment="0" applyProtection="0"/>
    <xf numFmtId="43" fontId="39" fillId="0" borderId="0" applyFont="0" applyFill="0" applyBorder="0" applyAlignment="0" applyProtection="0"/>
    <xf numFmtId="192" fontId="39" fillId="0" borderId="0" applyFont="0" applyFill="0" applyBorder="0" applyAlignment="0" applyProtection="0"/>
    <xf numFmtId="193" fontId="39" fillId="0" borderId="0" applyFont="0" applyFill="0" applyBorder="0" applyAlignment="0" applyProtection="0"/>
    <xf numFmtId="43" fontId="39" fillId="0" borderId="0" applyFont="0" applyFill="0" applyBorder="0" applyAlignment="0" applyProtection="0"/>
    <xf numFmtId="173" fontId="27" fillId="0" borderId="0" applyFont="0" applyFill="0" applyBorder="0" applyAlignment="0" applyProtection="0"/>
    <xf numFmtId="187" fontId="39" fillId="0" borderId="0" applyFont="0" applyFill="0" applyBorder="0" applyAlignment="0" applyProtection="0"/>
    <xf numFmtId="42" fontId="39" fillId="0" borderId="0" applyFont="0" applyFill="0" applyBorder="0" applyAlignment="0" applyProtection="0"/>
    <xf numFmtId="42" fontId="39" fillId="0" borderId="0" applyFont="0" applyFill="0" applyBorder="0" applyAlignment="0" applyProtection="0"/>
    <xf numFmtId="194" fontId="39" fillId="0" borderId="0" applyFont="0" applyFill="0" applyBorder="0" applyAlignment="0" applyProtection="0"/>
    <xf numFmtId="195" fontId="39" fillId="0" borderId="0" applyFont="0" applyFill="0" applyBorder="0" applyAlignment="0" applyProtection="0"/>
    <xf numFmtId="194" fontId="27" fillId="0" borderId="0" applyFont="0" applyFill="0" applyBorder="0" applyAlignment="0" applyProtection="0"/>
    <xf numFmtId="195" fontId="39" fillId="0" borderId="0" applyFont="0" applyFill="0" applyBorder="0" applyAlignment="0" applyProtection="0"/>
    <xf numFmtId="194" fontId="39" fillId="0" borderId="0" applyFont="0" applyFill="0" applyBorder="0" applyAlignment="0" applyProtection="0"/>
    <xf numFmtId="196" fontId="39" fillId="0" borderId="0" applyFont="0" applyFill="0" applyBorder="0" applyAlignment="0" applyProtection="0"/>
    <xf numFmtId="0" fontId="39" fillId="0" borderId="0" applyFont="0" applyFill="0" applyBorder="0" applyAlignment="0" applyProtection="0"/>
    <xf numFmtId="191" fontId="39" fillId="0" borderId="0" applyFont="0" applyFill="0" applyBorder="0" applyAlignment="0" applyProtection="0"/>
    <xf numFmtId="174" fontId="39" fillId="0" borderId="0" applyFont="0" applyFill="0" applyBorder="0" applyAlignment="0" applyProtection="0"/>
    <xf numFmtId="169" fontId="39" fillId="0" borderId="0" applyFont="0" applyFill="0" applyBorder="0" applyAlignment="0" applyProtection="0"/>
    <xf numFmtId="169" fontId="39" fillId="0" borderId="0" applyFont="0" applyFill="0" applyBorder="0" applyAlignment="0" applyProtection="0"/>
    <xf numFmtId="43"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43" fontId="39" fillId="0" borderId="0" applyFont="0" applyFill="0" applyBorder="0" applyAlignment="0" applyProtection="0"/>
    <xf numFmtId="169" fontId="39" fillId="0" borderId="0" applyFont="0" applyFill="0" applyBorder="0" applyAlignment="0" applyProtection="0"/>
    <xf numFmtId="169" fontId="39" fillId="0" borderId="0" applyFont="0" applyFill="0" applyBorder="0" applyAlignment="0" applyProtection="0"/>
    <xf numFmtId="191"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91" fontId="39" fillId="0" borderId="0" applyFont="0" applyFill="0" applyBorder="0" applyAlignment="0" applyProtection="0"/>
    <xf numFmtId="191" fontId="39" fillId="0" borderId="0" applyFont="0" applyFill="0" applyBorder="0" applyAlignment="0" applyProtection="0"/>
    <xf numFmtId="169" fontId="39" fillId="0" borderId="0" applyFont="0" applyFill="0" applyBorder="0" applyAlignment="0" applyProtection="0"/>
    <xf numFmtId="43" fontId="39" fillId="0" borderId="0" applyFont="0" applyFill="0" applyBorder="0" applyAlignment="0" applyProtection="0"/>
    <xf numFmtId="174" fontId="39" fillId="0" borderId="0" applyFont="0" applyFill="0" applyBorder="0" applyAlignment="0" applyProtection="0"/>
    <xf numFmtId="191" fontId="39" fillId="0" borderId="0" applyFont="0" applyFill="0" applyBorder="0" applyAlignment="0" applyProtection="0"/>
    <xf numFmtId="43" fontId="39" fillId="0" borderId="0" applyFont="0" applyFill="0" applyBorder="0" applyAlignment="0" applyProtection="0"/>
    <xf numFmtId="191" fontId="39" fillId="0" borderId="0" applyFont="0" applyFill="0" applyBorder="0" applyAlignment="0" applyProtection="0"/>
    <xf numFmtId="43" fontId="39" fillId="0" borderId="0" applyFont="0" applyFill="0" applyBorder="0" applyAlignment="0" applyProtection="0"/>
    <xf numFmtId="174" fontId="39" fillId="0" borderId="0" applyFont="0" applyFill="0" applyBorder="0" applyAlignment="0" applyProtection="0"/>
    <xf numFmtId="43" fontId="39" fillId="0" borderId="0" applyFont="0" applyFill="0" applyBorder="0" applyAlignment="0" applyProtection="0"/>
    <xf numFmtId="192" fontId="39" fillId="0" borderId="0" applyFont="0" applyFill="0" applyBorder="0" applyAlignment="0" applyProtection="0"/>
    <xf numFmtId="193" fontId="39" fillId="0" borderId="0" applyFont="0" applyFill="0" applyBorder="0" applyAlignment="0" applyProtection="0"/>
    <xf numFmtId="174" fontId="27" fillId="0" borderId="0" applyFont="0" applyFill="0" applyBorder="0" applyAlignment="0" applyProtection="0"/>
    <xf numFmtId="43" fontId="39" fillId="0" borderId="0" applyFont="0" applyFill="0" applyBorder="0" applyAlignment="0" applyProtection="0"/>
    <xf numFmtId="189" fontId="39" fillId="0" borderId="0" applyFont="0" applyFill="0" applyBorder="0" applyAlignment="0" applyProtection="0"/>
    <xf numFmtId="173"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41" fontId="39" fillId="0" borderId="0" applyFont="0" applyFill="0" applyBorder="0" applyAlignment="0" applyProtection="0"/>
    <xf numFmtId="173" fontId="39" fillId="0" borderId="0" applyFont="0" applyFill="0" applyBorder="0" applyAlignment="0" applyProtection="0"/>
    <xf numFmtId="173" fontId="39" fillId="0" borderId="0" applyFont="0" applyFill="0" applyBorder="0" applyAlignment="0" applyProtection="0"/>
    <xf numFmtId="173" fontId="39" fillId="0" borderId="0" applyFont="0" applyFill="0" applyBorder="0" applyAlignment="0" applyProtection="0"/>
    <xf numFmtId="173" fontId="39" fillId="0" borderId="0" applyFont="0" applyFill="0" applyBorder="0" applyAlignment="0" applyProtection="0"/>
    <xf numFmtId="41"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89" fontId="39" fillId="0" borderId="0" applyFont="0" applyFill="0" applyBorder="0" applyAlignment="0" applyProtection="0"/>
    <xf numFmtId="173" fontId="39" fillId="0" borderId="0" applyFont="0" applyFill="0" applyBorder="0" applyAlignment="0" applyProtection="0"/>
    <xf numFmtId="173" fontId="39" fillId="0" borderId="0" applyFont="0" applyFill="0" applyBorder="0" applyAlignment="0" applyProtection="0"/>
    <xf numFmtId="189" fontId="39" fillId="0" borderId="0" applyFont="0" applyFill="0" applyBorder="0" applyAlignment="0" applyProtection="0"/>
    <xf numFmtId="189" fontId="39" fillId="0" borderId="0" applyFont="0" applyFill="0" applyBorder="0" applyAlignment="0" applyProtection="0"/>
    <xf numFmtId="167" fontId="39" fillId="0" borderId="0" applyFont="0" applyFill="0" applyBorder="0" applyAlignment="0" applyProtection="0"/>
    <xf numFmtId="41" fontId="39" fillId="0" borderId="0" applyFont="0" applyFill="0" applyBorder="0" applyAlignment="0" applyProtection="0"/>
    <xf numFmtId="173" fontId="39" fillId="0" borderId="0" applyFont="0" applyFill="0" applyBorder="0" applyAlignment="0" applyProtection="0"/>
    <xf numFmtId="189" fontId="39" fillId="0" borderId="0" applyFont="0" applyFill="0" applyBorder="0" applyAlignment="0" applyProtection="0"/>
    <xf numFmtId="41" fontId="39" fillId="0" borderId="0" applyFont="0" applyFill="0" applyBorder="0" applyAlignment="0" applyProtection="0"/>
    <xf numFmtId="189" fontId="39" fillId="0" borderId="0" applyFont="0" applyFill="0" applyBorder="0" applyAlignment="0" applyProtection="0"/>
    <xf numFmtId="41" fontId="39" fillId="0" borderId="0" applyFont="0" applyFill="0" applyBorder="0" applyAlignment="0" applyProtection="0"/>
    <xf numFmtId="173" fontId="39" fillId="0" borderId="0" applyFont="0" applyFill="0" applyBorder="0" applyAlignment="0" applyProtection="0"/>
    <xf numFmtId="41" fontId="39" fillId="0" borderId="0" applyFont="0" applyFill="0" applyBorder="0" applyAlignment="0" applyProtection="0"/>
    <xf numFmtId="197" fontId="39" fillId="0" borderId="0" applyFont="0" applyFill="0" applyBorder="0" applyAlignment="0" applyProtection="0"/>
    <xf numFmtId="198" fontId="39" fillId="0" borderId="0" applyFont="0" applyFill="0" applyBorder="0" applyAlignment="0" applyProtection="0"/>
    <xf numFmtId="41" fontId="39" fillId="0" borderId="0" applyFont="0" applyFill="0" applyBorder="0" applyAlignment="0" applyProtection="0"/>
    <xf numFmtId="42" fontId="39" fillId="0" borderId="0" applyFont="0" applyFill="0" applyBorder="0" applyAlignment="0" applyProtection="0"/>
    <xf numFmtId="194" fontId="39" fillId="0" borderId="0" applyFont="0" applyFill="0" applyBorder="0" applyAlignment="0" applyProtection="0"/>
    <xf numFmtId="195" fontId="39" fillId="0" borderId="0" applyFont="0" applyFill="0" applyBorder="0" applyAlignment="0" applyProtection="0"/>
    <xf numFmtId="194" fontId="27" fillId="0" borderId="0" applyFont="0" applyFill="0" applyBorder="0" applyAlignment="0" applyProtection="0"/>
    <xf numFmtId="195" fontId="39" fillId="0" borderId="0" applyFont="0" applyFill="0" applyBorder="0" applyAlignment="0" applyProtection="0"/>
    <xf numFmtId="194" fontId="39" fillId="0" borderId="0" applyFont="0" applyFill="0" applyBorder="0" applyAlignment="0" applyProtection="0"/>
    <xf numFmtId="196" fontId="39" fillId="0" borderId="0" applyFont="0" applyFill="0" applyBorder="0" applyAlignment="0" applyProtection="0"/>
    <xf numFmtId="173" fontId="27" fillId="0" borderId="0" applyFont="0" applyFill="0" applyBorder="0" applyAlignment="0" applyProtection="0"/>
    <xf numFmtId="174" fontId="27" fillId="0" borderId="0" applyFont="0" applyFill="0" applyBorder="0" applyAlignment="0" applyProtection="0"/>
    <xf numFmtId="189" fontId="39" fillId="0" borderId="0" applyFont="0" applyFill="0" applyBorder="0" applyAlignment="0" applyProtection="0"/>
    <xf numFmtId="173"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41" fontId="39" fillId="0" borderId="0" applyFont="0" applyFill="0" applyBorder="0" applyAlignment="0" applyProtection="0"/>
    <xf numFmtId="173" fontId="39" fillId="0" borderId="0" applyFont="0" applyFill="0" applyBorder="0" applyAlignment="0" applyProtection="0"/>
    <xf numFmtId="173" fontId="39" fillId="0" borderId="0" applyFont="0" applyFill="0" applyBorder="0" applyAlignment="0" applyProtection="0"/>
    <xf numFmtId="173" fontId="39" fillId="0" borderId="0" applyFont="0" applyFill="0" applyBorder="0" applyAlignment="0" applyProtection="0"/>
    <xf numFmtId="173" fontId="39" fillId="0" borderId="0" applyFont="0" applyFill="0" applyBorder="0" applyAlignment="0" applyProtection="0"/>
    <xf numFmtId="41"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89" fontId="39" fillId="0" borderId="0" applyFont="0" applyFill="0" applyBorder="0" applyAlignment="0" applyProtection="0"/>
    <xf numFmtId="173" fontId="39" fillId="0" borderId="0" applyFont="0" applyFill="0" applyBorder="0" applyAlignment="0" applyProtection="0"/>
    <xf numFmtId="173" fontId="39" fillId="0" borderId="0" applyFont="0" applyFill="0" applyBorder="0" applyAlignment="0" applyProtection="0"/>
    <xf numFmtId="189" fontId="39" fillId="0" borderId="0" applyFont="0" applyFill="0" applyBorder="0" applyAlignment="0" applyProtection="0"/>
    <xf numFmtId="189" fontId="39" fillId="0" borderId="0" applyFont="0" applyFill="0" applyBorder="0" applyAlignment="0" applyProtection="0"/>
    <xf numFmtId="167" fontId="39" fillId="0" borderId="0" applyFont="0" applyFill="0" applyBorder="0" applyAlignment="0" applyProtection="0"/>
    <xf numFmtId="41" fontId="39" fillId="0" borderId="0" applyFont="0" applyFill="0" applyBorder="0" applyAlignment="0" applyProtection="0"/>
    <xf numFmtId="173" fontId="39" fillId="0" borderId="0" applyFont="0" applyFill="0" applyBorder="0" applyAlignment="0" applyProtection="0"/>
    <xf numFmtId="189" fontId="39" fillId="0" borderId="0" applyFont="0" applyFill="0" applyBorder="0" applyAlignment="0" applyProtection="0"/>
    <xf numFmtId="41" fontId="39" fillId="0" borderId="0" applyFont="0" applyFill="0" applyBorder="0" applyAlignment="0" applyProtection="0"/>
    <xf numFmtId="189" fontId="39" fillId="0" borderId="0" applyFont="0" applyFill="0" applyBorder="0" applyAlignment="0" applyProtection="0"/>
    <xf numFmtId="41" fontId="39" fillId="0" borderId="0" applyFont="0" applyFill="0" applyBorder="0" applyAlignment="0" applyProtection="0"/>
    <xf numFmtId="173" fontId="39" fillId="0" borderId="0" applyFont="0" applyFill="0" applyBorder="0" applyAlignment="0" applyProtection="0"/>
    <xf numFmtId="41" fontId="39" fillId="0" borderId="0" applyFont="0" applyFill="0" applyBorder="0" applyAlignment="0" applyProtection="0"/>
    <xf numFmtId="197" fontId="39" fillId="0" borderId="0" applyFont="0" applyFill="0" applyBorder="0" applyAlignment="0" applyProtection="0"/>
    <xf numFmtId="198" fontId="39" fillId="0" borderId="0" applyFont="0" applyFill="0" applyBorder="0" applyAlignment="0" applyProtection="0"/>
    <xf numFmtId="41" fontId="39" fillId="0" borderId="0" applyFont="0" applyFill="0" applyBorder="0" applyAlignment="0" applyProtection="0"/>
    <xf numFmtId="0" fontId="39" fillId="0" borderId="0" applyFont="0" applyFill="0" applyBorder="0" applyAlignment="0" applyProtection="0"/>
    <xf numFmtId="191" fontId="39" fillId="0" borderId="0" applyFont="0" applyFill="0" applyBorder="0" applyAlignment="0" applyProtection="0"/>
    <xf numFmtId="174" fontId="39" fillId="0" borderId="0" applyFont="0" applyFill="0" applyBorder="0" applyAlignment="0" applyProtection="0"/>
    <xf numFmtId="169" fontId="39" fillId="0" borderId="0" applyFont="0" applyFill="0" applyBorder="0" applyAlignment="0" applyProtection="0"/>
    <xf numFmtId="169" fontId="39" fillId="0" borderId="0" applyFont="0" applyFill="0" applyBorder="0" applyAlignment="0" applyProtection="0"/>
    <xf numFmtId="43"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43" fontId="39" fillId="0" borderId="0" applyFont="0" applyFill="0" applyBorder="0" applyAlignment="0" applyProtection="0"/>
    <xf numFmtId="169" fontId="39" fillId="0" borderId="0" applyFont="0" applyFill="0" applyBorder="0" applyAlignment="0" applyProtection="0"/>
    <xf numFmtId="169" fontId="39" fillId="0" borderId="0" applyFont="0" applyFill="0" applyBorder="0" applyAlignment="0" applyProtection="0"/>
    <xf numFmtId="191"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91" fontId="39" fillId="0" borderId="0" applyFont="0" applyFill="0" applyBorder="0" applyAlignment="0" applyProtection="0"/>
    <xf numFmtId="191" fontId="39" fillId="0" borderId="0" applyFont="0" applyFill="0" applyBorder="0" applyAlignment="0" applyProtection="0"/>
    <xf numFmtId="169" fontId="39" fillId="0" borderId="0" applyFont="0" applyFill="0" applyBorder="0" applyAlignment="0" applyProtection="0"/>
    <xf numFmtId="43" fontId="39" fillId="0" borderId="0" applyFont="0" applyFill="0" applyBorder="0" applyAlignment="0" applyProtection="0"/>
    <xf numFmtId="174" fontId="39" fillId="0" borderId="0" applyFont="0" applyFill="0" applyBorder="0" applyAlignment="0" applyProtection="0"/>
    <xf numFmtId="191" fontId="39" fillId="0" borderId="0" applyFont="0" applyFill="0" applyBorder="0" applyAlignment="0" applyProtection="0"/>
    <xf numFmtId="43" fontId="39" fillId="0" borderId="0" applyFont="0" applyFill="0" applyBorder="0" applyAlignment="0" applyProtection="0"/>
    <xf numFmtId="191" fontId="39" fillId="0" borderId="0" applyFont="0" applyFill="0" applyBorder="0" applyAlignment="0" applyProtection="0"/>
    <xf numFmtId="43" fontId="39" fillId="0" borderId="0" applyFont="0" applyFill="0" applyBorder="0" applyAlignment="0" applyProtection="0"/>
    <xf numFmtId="174" fontId="39" fillId="0" borderId="0" applyFont="0" applyFill="0" applyBorder="0" applyAlignment="0" applyProtection="0"/>
    <xf numFmtId="43" fontId="39" fillId="0" borderId="0" applyFont="0" applyFill="0" applyBorder="0" applyAlignment="0" applyProtection="0"/>
    <xf numFmtId="192" fontId="39" fillId="0" borderId="0" applyFont="0" applyFill="0" applyBorder="0" applyAlignment="0" applyProtection="0"/>
    <xf numFmtId="193" fontId="39" fillId="0" borderId="0" applyFont="0" applyFill="0" applyBorder="0" applyAlignment="0" applyProtection="0"/>
    <xf numFmtId="43" fontId="39" fillId="0" borderId="0" applyFont="0" applyFill="0" applyBorder="0" applyAlignment="0" applyProtection="0"/>
    <xf numFmtId="173" fontId="27" fillId="0" borderId="0" applyFont="0" applyFill="0" applyBorder="0" applyAlignment="0" applyProtection="0"/>
    <xf numFmtId="183" fontId="27" fillId="0" borderId="0" applyFont="0" applyFill="0" applyBorder="0" applyAlignment="0" applyProtection="0"/>
    <xf numFmtId="190" fontId="27" fillId="0" borderId="0" applyFont="0" applyFill="0" applyBorder="0" applyAlignment="0" applyProtection="0"/>
    <xf numFmtId="190" fontId="27" fillId="0" borderId="0" applyFont="0" applyFill="0" applyBorder="0" applyAlignment="0" applyProtection="0"/>
    <xf numFmtId="188" fontId="27" fillId="0" borderId="0" applyFont="0" applyFill="0" applyBorder="0" applyAlignment="0" applyProtection="0"/>
    <xf numFmtId="42" fontId="39" fillId="0" borderId="0" applyFont="0" applyFill="0" applyBorder="0" applyAlignment="0" applyProtection="0"/>
    <xf numFmtId="42" fontId="39" fillId="0" borderId="0" applyFont="0" applyFill="0" applyBorder="0" applyAlignment="0" applyProtection="0"/>
    <xf numFmtId="42" fontId="39" fillId="0" borderId="0" applyFon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194" fontId="39" fillId="0" borderId="0" applyFont="0" applyFill="0" applyBorder="0" applyAlignment="0" applyProtection="0"/>
    <xf numFmtId="195" fontId="39" fillId="0" borderId="0" applyFont="0" applyFill="0" applyBorder="0" applyAlignment="0" applyProtection="0"/>
    <xf numFmtId="194" fontId="27" fillId="0" borderId="0" applyFont="0" applyFill="0" applyBorder="0" applyAlignment="0" applyProtection="0"/>
    <xf numFmtId="195" fontId="39" fillId="0" borderId="0" applyFont="0" applyFill="0" applyBorder="0" applyAlignment="0" applyProtection="0"/>
    <xf numFmtId="194" fontId="39" fillId="0" borderId="0" applyFon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43" fillId="0" borderId="0"/>
    <xf numFmtId="0" fontId="41" fillId="0" borderId="0"/>
    <xf numFmtId="42" fontId="39" fillId="0" borderId="0" applyFont="0" applyFill="0" applyBorder="0" applyAlignment="0" applyProtection="0"/>
    <xf numFmtId="42" fontId="39" fillId="0" borderId="0" applyFont="0" applyFill="0" applyBorder="0" applyAlignment="0" applyProtection="0"/>
    <xf numFmtId="0" fontId="41" fillId="0" borderId="0"/>
    <xf numFmtId="196" fontId="39" fillId="0" borderId="0" applyFont="0" applyFill="0" applyBorder="0" applyAlignment="0" applyProtection="0"/>
    <xf numFmtId="42" fontId="39" fillId="0" borderId="0" applyFont="0" applyFill="0" applyBorder="0" applyAlignment="0" applyProtection="0"/>
    <xf numFmtId="42" fontId="39" fillId="0" borderId="0" applyFont="0" applyFill="0" applyBorder="0" applyAlignment="0" applyProtection="0"/>
    <xf numFmtId="173" fontId="27" fillId="0" borderId="0" applyFont="0" applyFill="0" applyBorder="0" applyAlignment="0" applyProtection="0"/>
    <xf numFmtId="189" fontId="39" fillId="0" borderId="0" applyFont="0" applyFill="0" applyBorder="0" applyAlignment="0" applyProtection="0"/>
    <xf numFmtId="173"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41" fontId="39" fillId="0" borderId="0" applyFont="0" applyFill="0" applyBorder="0" applyAlignment="0" applyProtection="0"/>
    <xf numFmtId="173" fontId="39" fillId="0" borderId="0" applyFont="0" applyFill="0" applyBorder="0" applyAlignment="0" applyProtection="0"/>
    <xf numFmtId="173" fontId="39" fillId="0" borderId="0" applyFont="0" applyFill="0" applyBorder="0" applyAlignment="0" applyProtection="0"/>
    <xf numFmtId="173" fontId="39" fillId="0" borderId="0" applyFont="0" applyFill="0" applyBorder="0" applyAlignment="0" applyProtection="0"/>
    <xf numFmtId="173" fontId="39" fillId="0" borderId="0" applyFont="0" applyFill="0" applyBorder="0" applyAlignment="0" applyProtection="0"/>
    <xf numFmtId="41"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89" fontId="39" fillId="0" borderId="0" applyFont="0" applyFill="0" applyBorder="0" applyAlignment="0" applyProtection="0"/>
    <xf numFmtId="173" fontId="39" fillId="0" borderId="0" applyFont="0" applyFill="0" applyBorder="0" applyAlignment="0" applyProtection="0"/>
    <xf numFmtId="173" fontId="39" fillId="0" borderId="0" applyFont="0" applyFill="0" applyBorder="0" applyAlignment="0" applyProtection="0"/>
    <xf numFmtId="189" fontId="39" fillId="0" borderId="0" applyFont="0" applyFill="0" applyBorder="0" applyAlignment="0" applyProtection="0"/>
    <xf numFmtId="189" fontId="39" fillId="0" borderId="0" applyFont="0" applyFill="0" applyBorder="0" applyAlignment="0" applyProtection="0"/>
    <xf numFmtId="167" fontId="39" fillId="0" borderId="0" applyFont="0" applyFill="0" applyBorder="0" applyAlignment="0" applyProtection="0"/>
    <xf numFmtId="41" fontId="39" fillId="0" borderId="0" applyFont="0" applyFill="0" applyBorder="0" applyAlignment="0" applyProtection="0"/>
    <xf numFmtId="173" fontId="39" fillId="0" borderId="0" applyFont="0" applyFill="0" applyBorder="0" applyAlignment="0" applyProtection="0"/>
    <xf numFmtId="189" fontId="39" fillId="0" borderId="0" applyFont="0" applyFill="0" applyBorder="0" applyAlignment="0" applyProtection="0"/>
    <xf numFmtId="41" fontId="39" fillId="0" borderId="0" applyFont="0" applyFill="0" applyBorder="0" applyAlignment="0" applyProtection="0"/>
    <xf numFmtId="189" fontId="39" fillId="0" borderId="0" applyFont="0" applyFill="0" applyBorder="0" applyAlignment="0" applyProtection="0"/>
    <xf numFmtId="41" fontId="39" fillId="0" borderId="0" applyFont="0" applyFill="0" applyBorder="0" applyAlignment="0" applyProtection="0"/>
    <xf numFmtId="173" fontId="39" fillId="0" borderId="0" applyFont="0" applyFill="0" applyBorder="0" applyAlignment="0" applyProtection="0"/>
    <xf numFmtId="41" fontId="39" fillId="0" borderId="0" applyFont="0" applyFill="0" applyBorder="0" applyAlignment="0" applyProtection="0"/>
    <xf numFmtId="197" fontId="39" fillId="0" borderId="0" applyFont="0" applyFill="0" applyBorder="0" applyAlignment="0" applyProtection="0"/>
    <xf numFmtId="198" fontId="39" fillId="0" borderId="0" applyFont="0" applyFill="0" applyBorder="0" applyAlignment="0" applyProtection="0"/>
    <xf numFmtId="41" fontId="39" fillId="0" borderId="0" applyFont="0" applyFill="0" applyBorder="0" applyAlignment="0" applyProtection="0"/>
    <xf numFmtId="0" fontId="39" fillId="0" borderId="0" applyFont="0" applyFill="0" applyBorder="0" applyAlignment="0" applyProtection="0"/>
    <xf numFmtId="191" fontId="39" fillId="0" borderId="0" applyFont="0" applyFill="0" applyBorder="0" applyAlignment="0" applyProtection="0"/>
    <xf numFmtId="174" fontId="39" fillId="0" borderId="0" applyFont="0" applyFill="0" applyBorder="0" applyAlignment="0" applyProtection="0"/>
    <xf numFmtId="169" fontId="39" fillId="0" borderId="0" applyFont="0" applyFill="0" applyBorder="0" applyAlignment="0" applyProtection="0"/>
    <xf numFmtId="169" fontId="39" fillId="0" borderId="0" applyFont="0" applyFill="0" applyBorder="0" applyAlignment="0" applyProtection="0"/>
    <xf numFmtId="43"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43" fontId="39" fillId="0" borderId="0" applyFont="0" applyFill="0" applyBorder="0" applyAlignment="0" applyProtection="0"/>
    <xf numFmtId="169" fontId="39" fillId="0" borderId="0" applyFont="0" applyFill="0" applyBorder="0" applyAlignment="0" applyProtection="0"/>
    <xf numFmtId="169" fontId="39" fillId="0" borderId="0" applyFont="0" applyFill="0" applyBorder="0" applyAlignment="0" applyProtection="0"/>
    <xf numFmtId="191"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91" fontId="39" fillId="0" borderId="0" applyFont="0" applyFill="0" applyBorder="0" applyAlignment="0" applyProtection="0"/>
    <xf numFmtId="191" fontId="39" fillId="0" borderId="0" applyFont="0" applyFill="0" applyBorder="0" applyAlignment="0" applyProtection="0"/>
    <xf numFmtId="169" fontId="39" fillId="0" borderId="0" applyFont="0" applyFill="0" applyBorder="0" applyAlignment="0" applyProtection="0"/>
    <xf numFmtId="43" fontId="39" fillId="0" borderId="0" applyFont="0" applyFill="0" applyBorder="0" applyAlignment="0" applyProtection="0"/>
    <xf numFmtId="174" fontId="39" fillId="0" borderId="0" applyFont="0" applyFill="0" applyBorder="0" applyAlignment="0" applyProtection="0"/>
    <xf numFmtId="191" fontId="39" fillId="0" borderId="0" applyFont="0" applyFill="0" applyBorder="0" applyAlignment="0" applyProtection="0"/>
    <xf numFmtId="43" fontId="39" fillId="0" borderId="0" applyFont="0" applyFill="0" applyBorder="0" applyAlignment="0" applyProtection="0"/>
    <xf numFmtId="191" fontId="39" fillId="0" borderId="0" applyFont="0" applyFill="0" applyBorder="0" applyAlignment="0" applyProtection="0"/>
    <xf numFmtId="43" fontId="39" fillId="0" borderId="0" applyFont="0" applyFill="0" applyBorder="0" applyAlignment="0" applyProtection="0"/>
    <xf numFmtId="174" fontId="39" fillId="0" borderId="0" applyFont="0" applyFill="0" applyBorder="0" applyAlignment="0" applyProtection="0"/>
    <xf numFmtId="43" fontId="39" fillId="0" borderId="0" applyFont="0" applyFill="0" applyBorder="0" applyAlignment="0" applyProtection="0"/>
    <xf numFmtId="192" fontId="39" fillId="0" borderId="0" applyFont="0" applyFill="0" applyBorder="0" applyAlignment="0" applyProtection="0"/>
    <xf numFmtId="193" fontId="39" fillId="0" borderId="0" applyFont="0" applyFill="0" applyBorder="0" applyAlignment="0" applyProtection="0"/>
    <xf numFmtId="43" fontId="39" fillId="0" borderId="0" applyFont="0" applyFill="0" applyBorder="0" applyAlignment="0" applyProtection="0"/>
    <xf numFmtId="183" fontId="27" fillId="0" borderId="0" applyFont="0" applyFill="0" applyBorder="0" applyAlignment="0" applyProtection="0"/>
    <xf numFmtId="190" fontId="27" fillId="0" borderId="0" applyFont="0" applyFill="0" applyBorder="0" applyAlignment="0" applyProtection="0"/>
    <xf numFmtId="190" fontId="27" fillId="0" borderId="0" applyFont="0" applyFill="0" applyBorder="0" applyAlignment="0" applyProtection="0"/>
    <xf numFmtId="188" fontId="27" fillId="0" borderId="0" applyFont="0" applyFill="0" applyBorder="0" applyAlignment="0" applyProtection="0"/>
    <xf numFmtId="174" fontId="27" fillId="0" borderId="0" applyFont="0" applyFill="0" applyBorder="0" applyAlignment="0" applyProtection="0"/>
    <xf numFmtId="42" fontId="39" fillId="0" borderId="0" applyFon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42" fontId="39" fillId="0" borderId="0" applyFont="0" applyFill="0" applyBorder="0" applyAlignment="0" applyProtection="0"/>
    <xf numFmtId="0" fontId="42" fillId="0" borderId="0">
      <alignment vertical="top"/>
    </xf>
    <xf numFmtId="0" fontId="42" fillId="0" borderId="0">
      <alignment vertical="top"/>
    </xf>
    <xf numFmtId="0" fontId="42"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41" fillId="0" borderId="0"/>
    <xf numFmtId="0" fontId="41" fillId="0" borderId="0"/>
    <xf numFmtId="199" fontId="44" fillId="0" borderId="0" applyFont="0" applyFill="0" applyBorder="0" applyAlignment="0" applyProtection="0"/>
    <xf numFmtId="200" fontId="45" fillId="0" borderId="0" applyFont="0" applyFill="0" applyBorder="0" applyAlignment="0" applyProtection="0"/>
    <xf numFmtId="201" fontId="45" fillId="0" borderId="0" applyFont="0" applyFill="0" applyBorder="0" applyAlignment="0" applyProtection="0"/>
    <xf numFmtId="0" fontId="46" fillId="0" borderId="0"/>
    <xf numFmtId="0" fontId="47" fillId="0" borderId="0"/>
    <xf numFmtId="0" fontId="48" fillId="0" borderId="0"/>
    <xf numFmtId="1" fontId="49" fillId="0" borderId="1" applyBorder="0" applyAlignment="0">
      <alignment horizontal="center"/>
    </xf>
    <xf numFmtId="3" fontId="30" fillId="0" borderId="1"/>
    <xf numFmtId="3" fontId="30" fillId="0" borderId="1"/>
    <xf numFmtId="0" fontId="50" fillId="3" borderId="0"/>
    <xf numFmtId="199" fontId="44" fillId="0" borderId="0" applyFont="0" applyFill="0" applyBorder="0" applyAlignment="0" applyProtection="0"/>
    <xf numFmtId="199" fontId="44" fillId="0" borderId="0" applyFont="0" applyFill="0" applyBorder="0" applyAlignment="0" applyProtection="0"/>
    <xf numFmtId="199" fontId="44" fillId="0" borderId="0" applyFont="0" applyFill="0" applyBorder="0" applyAlignment="0" applyProtection="0"/>
    <xf numFmtId="199" fontId="44" fillId="0" borderId="0" applyFont="0" applyFill="0" applyBorder="0" applyAlignment="0" applyProtection="0"/>
    <xf numFmtId="199" fontId="44" fillId="0" borderId="0" applyFont="0" applyFill="0" applyBorder="0" applyAlignment="0" applyProtection="0"/>
    <xf numFmtId="0" fontId="50" fillId="3" borderId="0"/>
    <xf numFmtId="0" fontId="50" fillId="3" borderId="0"/>
    <xf numFmtId="0" fontId="51" fillId="3" borderId="0"/>
    <xf numFmtId="0" fontId="51" fillId="3" borderId="0"/>
    <xf numFmtId="0" fontId="51" fillId="3" borderId="0"/>
    <xf numFmtId="0" fontId="51" fillId="3" borderId="0"/>
    <xf numFmtId="199" fontId="44" fillId="0" borderId="0" applyFont="0" applyFill="0" applyBorder="0" applyAlignment="0" applyProtection="0"/>
    <xf numFmtId="0" fontId="50" fillId="3" borderId="0"/>
    <xf numFmtId="0" fontId="51" fillId="3" borderId="0"/>
    <xf numFmtId="0" fontId="51" fillId="3" borderId="0"/>
    <xf numFmtId="0" fontId="51" fillId="3" borderId="0"/>
    <xf numFmtId="0" fontId="51" fillId="3" borderId="0"/>
    <xf numFmtId="0" fontId="50" fillId="3" borderId="0"/>
    <xf numFmtId="0" fontId="50" fillId="3" borderId="0"/>
    <xf numFmtId="0" fontId="52" fillId="0" borderId="0" applyFont="0" applyFill="0" applyBorder="0" applyAlignment="0">
      <alignment horizontal="left"/>
    </xf>
    <xf numFmtId="0" fontId="52" fillId="0" borderId="0" applyFont="0" applyFill="0" applyBorder="0" applyAlignment="0">
      <alignment horizontal="left"/>
    </xf>
    <xf numFmtId="0" fontId="51" fillId="3" borderId="0"/>
    <xf numFmtId="199" fontId="44" fillId="0" borderId="0" applyFont="0" applyFill="0" applyBorder="0" applyAlignment="0" applyProtection="0"/>
    <xf numFmtId="199" fontId="44" fillId="0" borderId="0" applyFont="0" applyFill="0" applyBorder="0" applyAlignment="0" applyProtection="0"/>
    <xf numFmtId="0" fontId="50" fillId="3" borderId="0"/>
    <xf numFmtId="0" fontId="50" fillId="3" borderId="0"/>
    <xf numFmtId="0" fontId="50" fillId="3" borderId="0"/>
    <xf numFmtId="0" fontId="53" fillId="0" borderId="1" applyNumberFormat="0" applyFont="0" applyBorder="0">
      <alignment horizontal="left" indent="2"/>
    </xf>
    <xf numFmtId="0" fontId="52" fillId="0" borderId="0" applyFont="0" applyFill="0" applyBorder="0" applyAlignment="0">
      <alignment horizontal="left"/>
    </xf>
    <xf numFmtId="0" fontId="52" fillId="0" borderId="0" applyFont="0" applyFill="0" applyBorder="0" applyAlignment="0">
      <alignment horizontal="left"/>
    </xf>
    <xf numFmtId="0" fontId="54" fillId="4" borderId="18" applyFont="0" applyFill="0" applyAlignment="0">
      <alignment vertical="center" wrapText="1"/>
    </xf>
    <xf numFmtId="9" fontId="55" fillId="0" borderId="0" applyBorder="0" applyAlignment="0" applyProtection="0"/>
    <xf numFmtId="0" fontId="56" fillId="3" borderId="0"/>
    <xf numFmtId="0" fontId="56" fillId="3" borderId="0"/>
    <xf numFmtId="0" fontId="51" fillId="3" borderId="0"/>
    <xf numFmtId="0" fontId="51" fillId="3" borderId="0"/>
    <xf numFmtId="0" fontId="51" fillId="3" borderId="0"/>
    <xf numFmtId="0" fontId="51" fillId="3" borderId="0"/>
    <xf numFmtId="0" fontId="51" fillId="3" borderId="0"/>
    <xf numFmtId="0" fontId="51" fillId="3" borderId="0"/>
    <xf numFmtId="0" fontId="51" fillId="3" borderId="0"/>
    <xf numFmtId="0" fontId="51" fillId="3" borderId="0"/>
    <xf numFmtId="0" fontId="51" fillId="3" borderId="0"/>
    <xf numFmtId="0" fontId="56" fillId="3" borderId="0"/>
    <xf numFmtId="0" fontId="56" fillId="3" borderId="0"/>
    <xf numFmtId="0" fontId="53" fillId="0" borderId="1" applyNumberFormat="0" applyFont="0" applyBorder="0" applyAlignment="0">
      <alignment horizontal="center"/>
    </xf>
    <xf numFmtId="0" fontId="28" fillId="0" borderId="0"/>
    <xf numFmtId="0" fontId="7" fillId="0" borderId="0"/>
    <xf numFmtId="0" fontId="57" fillId="3" borderId="0"/>
    <xf numFmtId="0" fontId="57" fillId="3" borderId="0"/>
    <xf numFmtId="0" fontId="51" fillId="3" borderId="0"/>
    <xf numFmtId="0" fontId="51" fillId="3" borderId="0"/>
    <xf numFmtId="0" fontId="51" fillId="3" borderId="0"/>
    <xf numFmtId="0" fontId="51" fillId="3" borderId="0"/>
    <xf numFmtId="0" fontId="51" fillId="3" borderId="0"/>
    <xf numFmtId="0" fontId="51" fillId="3" borderId="0"/>
    <xf numFmtId="0" fontId="51" fillId="3" borderId="0"/>
    <xf numFmtId="0" fontId="51" fillId="3" borderId="0"/>
    <xf numFmtId="0" fontId="51" fillId="3" borderId="0"/>
    <xf numFmtId="0" fontId="57" fillId="3" borderId="0"/>
    <xf numFmtId="0" fontId="58" fillId="0" borderId="0">
      <alignment wrapText="1"/>
    </xf>
    <xf numFmtId="0" fontId="58" fillId="0" borderId="0">
      <alignment wrapText="1"/>
    </xf>
    <xf numFmtId="0" fontId="51" fillId="0" borderId="0">
      <alignment wrapText="1"/>
    </xf>
    <xf numFmtId="0" fontId="51" fillId="0" borderId="0">
      <alignment wrapText="1"/>
    </xf>
    <xf numFmtId="0" fontId="51" fillId="0" borderId="0">
      <alignment wrapText="1"/>
    </xf>
    <xf numFmtId="0" fontId="51" fillId="0" borderId="0">
      <alignment wrapText="1"/>
    </xf>
    <xf numFmtId="0" fontId="51" fillId="0" borderId="0">
      <alignment wrapText="1"/>
    </xf>
    <xf numFmtId="0" fontId="51" fillId="0" borderId="0">
      <alignment wrapText="1"/>
    </xf>
    <xf numFmtId="0" fontId="51" fillId="0" borderId="0">
      <alignment wrapText="1"/>
    </xf>
    <xf numFmtId="0" fontId="51" fillId="0" borderId="0">
      <alignment wrapText="1"/>
    </xf>
    <xf numFmtId="0" fontId="51" fillId="0" borderId="0">
      <alignment wrapText="1"/>
    </xf>
    <xf numFmtId="0" fontId="58" fillId="0" borderId="0">
      <alignment wrapText="1"/>
    </xf>
    <xf numFmtId="0" fontId="32" fillId="0" borderId="0"/>
    <xf numFmtId="0" fontId="32" fillId="0" borderId="0"/>
    <xf numFmtId="0" fontId="32" fillId="0" borderId="0"/>
    <xf numFmtId="0" fontId="32" fillId="0" borderId="0"/>
    <xf numFmtId="0" fontId="32" fillId="0" borderId="0"/>
    <xf numFmtId="0" fontId="32" fillId="0" borderId="0"/>
    <xf numFmtId="0" fontId="59" fillId="0" borderId="0"/>
    <xf numFmtId="202" fontId="60" fillId="0" borderId="0" applyFont="0" applyFill="0" applyBorder="0" applyAlignment="0" applyProtection="0"/>
    <xf numFmtId="0" fontId="61" fillId="0" borderId="0" applyFont="0" applyFill="0" applyBorder="0" applyAlignment="0" applyProtection="0"/>
    <xf numFmtId="171" fontId="62" fillId="0" borderId="0" applyFont="0" applyFill="0" applyBorder="0" applyAlignment="0" applyProtection="0"/>
    <xf numFmtId="203" fontId="60" fillId="0" borderId="0" applyFont="0" applyFill="0" applyBorder="0" applyAlignment="0" applyProtection="0"/>
    <xf numFmtId="0" fontId="61" fillId="0" borderId="0" applyFont="0" applyFill="0" applyBorder="0" applyAlignment="0" applyProtection="0"/>
    <xf numFmtId="204" fontId="60" fillId="0" borderId="0" applyFont="0" applyFill="0" applyBorder="0" applyAlignment="0" applyProtection="0"/>
    <xf numFmtId="0" fontId="63" fillId="0" borderId="0">
      <alignment horizontal="center" wrapText="1"/>
      <protection locked="0"/>
    </xf>
    <xf numFmtId="0" fontId="63" fillId="0" borderId="0">
      <alignment horizontal="center" wrapText="1"/>
      <protection locked="0"/>
    </xf>
    <xf numFmtId="0" fontId="64" fillId="0" borderId="0" applyNumberFormat="0" applyBorder="0" applyAlignment="0">
      <alignment horizontal="center"/>
    </xf>
    <xf numFmtId="205" fontId="65" fillId="0" borderId="0" applyFont="0" applyFill="0" applyBorder="0" applyAlignment="0" applyProtection="0"/>
    <xf numFmtId="0" fontId="61" fillId="0" borderId="0" applyFont="0" applyFill="0" applyBorder="0" applyAlignment="0" applyProtection="0"/>
    <xf numFmtId="206" fontId="39" fillId="0" borderId="0" applyFont="0" applyFill="0" applyBorder="0" applyAlignment="0" applyProtection="0"/>
    <xf numFmtId="207" fontId="65" fillId="0" borderId="0" applyFont="0" applyFill="0" applyBorder="0" applyAlignment="0" applyProtection="0"/>
    <xf numFmtId="0" fontId="61" fillId="0" borderId="0" applyFont="0" applyFill="0" applyBorder="0" applyAlignment="0" applyProtection="0"/>
    <xf numFmtId="208" fontId="39" fillId="0" borderId="0" applyFont="0" applyFill="0" applyBorder="0" applyAlignment="0" applyProtection="0"/>
    <xf numFmtId="183" fontId="27" fillId="0" borderId="0" applyFont="0" applyFill="0" applyBorder="0" applyAlignment="0" applyProtection="0"/>
    <xf numFmtId="0" fontId="66" fillId="0" borderId="0" applyNumberFormat="0" applyFill="0" applyBorder="0" applyAlignment="0" applyProtection="0"/>
    <xf numFmtId="0" fontId="61" fillId="0" borderId="0"/>
    <xf numFmtId="0" fontId="67" fillId="0" borderId="0"/>
    <xf numFmtId="0" fontId="48" fillId="0" borderId="0"/>
    <xf numFmtId="0" fontId="61" fillId="0" borderId="0"/>
    <xf numFmtId="0" fontId="68" fillId="0" borderId="0"/>
    <xf numFmtId="0" fontId="69" fillId="0" borderId="0"/>
    <xf numFmtId="0" fontId="70" fillId="0" borderId="0"/>
    <xf numFmtId="209" fontId="28" fillId="0" borderId="0" applyFill="0" applyBorder="0" applyAlignment="0"/>
    <xf numFmtId="210" fontId="71" fillId="0" borderId="0" applyFill="0" applyBorder="0" applyAlignment="0"/>
    <xf numFmtId="211" fontId="71" fillId="0" borderId="0" applyFill="0" applyBorder="0" applyAlignment="0"/>
    <xf numFmtId="212" fontId="71" fillId="0" borderId="0" applyFill="0" applyBorder="0" applyAlignment="0"/>
    <xf numFmtId="213" fontId="72" fillId="0" borderId="0" applyFill="0" applyBorder="0" applyAlignment="0"/>
    <xf numFmtId="214" fontId="71" fillId="0" borderId="0" applyFill="0" applyBorder="0" applyAlignment="0"/>
    <xf numFmtId="215" fontId="71" fillId="0" borderId="0" applyFill="0" applyBorder="0" applyAlignment="0"/>
    <xf numFmtId="210" fontId="71" fillId="0" borderId="0" applyFill="0" applyBorder="0" applyAlignment="0"/>
    <xf numFmtId="0" fontId="73" fillId="0" borderId="0"/>
    <xf numFmtId="216" fontId="39" fillId="0" borderId="0" applyFont="0" applyFill="0" applyBorder="0" applyAlignment="0" applyProtection="0"/>
    <xf numFmtId="177" fontId="74" fillId="0" borderId="0" applyFont="0" applyFill="0" applyBorder="0" applyAlignment="0" applyProtection="0"/>
    <xf numFmtId="0" fontId="7" fillId="0" borderId="0"/>
    <xf numFmtId="1" fontId="75" fillId="0" borderId="15" applyBorder="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41" fontId="9" fillId="0" borderId="0" applyFont="0" applyFill="0" applyBorder="0" applyAlignment="0" applyProtection="0"/>
    <xf numFmtId="41" fontId="9"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41" fontId="26" fillId="0" borderId="0" applyFont="0" applyFill="0" applyBorder="0" applyAlignment="0" applyProtection="0"/>
    <xf numFmtId="214" fontId="71" fillId="0" borderId="0" applyFont="0" applyFill="0" applyBorder="0" applyAlignment="0" applyProtection="0"/>
    <xf numFmtId="43"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207" fontId="6" fillId="0" borderId="0" applyFont="0" applyFill="0" applyBorder="0" applyAlignment="0" applyProtection="0"/>
    <xf numFmtId="169" fontId="7"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0" fontId="59" fillId="0" borderId="0" applyFont="0" applyFill="0" applyBorder="0" applyAlignment="0" applyProtection="0"/>
    <xf numFmtId="174" fontId="59" fillId="0" borderId="0" applyFont="0" applyFill="0" applyBorder="0" applyAlignment="0" applyProtection="0"/>
    <xf numFmtId="43" fontId="3" fillId="0" borderId="0" applyFont="0" applyFill="0" applyBorder="0" applyAlignment="0" applyProtection="0"/>
    <xf numFmtId="174" fontId="59" fillId="0" borderId="0" applyFont="0" applyFill="0" applyBorder="0" applyAlignment="0" applyProtection="0"/>
    <xf numFmtId="43" fontId="3" fillId="0" borderId="0" applyFont="0" applyFill="0" applyBorder="0" applyAlignment="0" applyProtection="0"/>
    <xf numFmtId="174" fontId="5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43" fontId="9" fillId="0" borderId="0" applyFont="0" applyFill="0" applyBorder="0" applyAlignment="0" applyProtection="0"/>
    <xf numFmtId="17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77" fillId="0" borderId="0" applyFont="0" applyFill="0" applyBorder="0" applyAlignment="0" applyProtection="0"/>
    <xf numFmtId="43" fontId="9" fillId="0" borderId="0" applyFont="0" applyFill="0" applyBorder="0" applyAlignment="0" applyProtection="0"/>
    <xf numFmtId="219" fontId="7" fillId="0" borderId="0" applyFont="0" applyFill="0" applyBorder="0" applyAlignment="0" applyProtection="0"/>
    <xf numFmtId="169" fontId="7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9" fontId="7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0"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174" fontId="5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7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220" fontId="40" fillId="0" borderId="0"/>
    <xf numFmtId="3" fontId="7" fillId="0" borderId="0" applyFont="0" applyFill="0" applyBorder="0" applyAlignment="0" applyProtection="0"/>
    <xf numFmtId="0" fontId="79" fillId="0" borderId="0">
      <alignment horizontal="center"/>
    </xf>
    <xf numFmtId="0" fontId="80" fillId="0" borderId="0" applyNumberFormat="0" applyAlignment="0">
      <alignment horizontal="left"/>
    </xf>
    <xf numFmtId="191" fontId="81" fillId="0" borderId="0" applyFont="0" applyFill="0" applyBorder="0" applyAlignment="0" applyProtection="0"/>
    <xf numFmtId="221" fontId="67" fillId="0" borderId="0" applyFont="0" applyFill="0" applyBorder="0" applyAlignment="0" applyProtection="0"/>
    <xf numFmtId="222" fontId="78" fillId="0" borderId="0" applyFont="0" applyFill="0" applyBorder="0" applyAlignment="0" applyProtection="0"/>
    <xf numFmtId="210" fontId="71" fillId="0" borderId="0" applyFont="0" applyFill="0" applyBorder="0" applyAlignment="0" applyProtection="0"/>
    <xf numFmtId="223" fontId="7" fillId="0" borderId="0" applyFont="0" applyFill="0" applyBorder="0" applyAlignment="0" applyProtection="0"/>
    <xf numFmtId="224" fontId="40" fillId="0" borderId="0"/>
    <xf numFmtId="225" fontId="28" fillId="0" borderId="19"/>
    <xf numFmtId="0" fontId="7" fillId="0" borderId="0" applyFont="0" applyFill="0" applyBorder="0" applyAlignment="0" applyProtection="0"/>
    <xf numFmtId="14" fontId="42" fillId="0" borderId="0" applyFill="0" applyBorder="0" applyAlignment="0"/>
    <xf numFmtId="0" fontId="8" fillId="0" borderId="0" applyProtection="0"/>
    <xf numFmtId="3" fontId="82" fillId="0" borderId="13">
      <alignment horizontal="left" vertical="top" wrapText="1"/>
    </xf>
    <xf numFmtId="0" fontId="7" fillId="0" borderId="0" applyFont="0" applyFill="0" applyBorder="0" applyAlignment="0" applyProtection="0"/>
    <xf numFmtId="0" fontId="7" fillId="0" borderId="0" applyFont="0" applyFill="0" applyBorder="0" applyAlignment="0" applyProtection="0"/>
    <xf numFmtId="226" fontId="28" fillId="0" borderId="0"/>
    <xf numFmtId="227" fontId="32" fillId="0" borderId="1"/>
    <xf numFmtId="227" fontId="32" fillId="0" borderId="1"/>
    <xf numFmtId="228" fontId="40" fillId="0" borderId="0"/>
    <xf numFmtId="229" fontId="32" fillId="0" borderId="0"/>
    <xf numFmtId="229" fontId="32" fillId="0" borderId="0"/>
    <xf numFmtId="173" fontId="83" fillId="0" borderId="0" applyFont="0" applyFill="0" applyBorder="0" applyAlignment="0" applyProtection="0"/>
    <xf numFmtId="174" fontId="83" fillId="0" borderId="0" applyFont="0" applyFill="0" applyBorder="0" applyAlignment="0" applyProtection="0"/>
    <xf numFmtId="173" fontId="83" fillId="0" borderId="0" applyFont="0" applyFill="0" applyBorder="0" applyAlignment="0" applyProtection="0"/>
    <xf numFmtId="41" fontId="83" fillId="0" borderId="0" applyFont="0" applyFill="0" applyBorder="0" applyAlignment="0" applyProtection="0"/>
    <xf numFmtId="230" fontId="7" fillId="0" borderId="0" applyFont="0" applyFill="0" applyBorder="0" applyAlignment="0" applyProtection="0"/>
    <xf numFmtId="230" fontId="7" fillId="0" borderId="0" applyFont="0" applyFill="0" applyBorder="0" applyAlignment="0" applyProtection="0"/>
    <xf numFmtId="230" fontId="7" fillId="0" borderId="0" applyFont="0" applyFill="0" applyBorder="0" applyAlignment="0" applyProtection="0"/>
    <xf numFmtId="173" fontId="83" fillId="0" borderId="0" applyFont="0" applyFill="0" applyBorder="0" applyAlignment="0" applyProtection="0"/>
    <xf numFmtId="230" fontId="7" fillId="0" borderId="0" applyFont="0" applyFill="0" applyBorder="0" applyAlignment="0" applyProtection="0"/>
    <xf numFmtId="230" fontId="7" fillId="0" borderId="0" applyFont="0" applyFill="0" applyBorder="0" applyAlignment="0" applyProtection="0"/>
    <xf numFmtId="231" fontId="28" fillId="0" borderId="0" applyFont="0" applyFill="0" applyBorder="0" applyAlignment="0" applyProtection="0"/>
    <xf numFmtId="231" fontId="28" fillId="0" borderId="0" applyFont="0" applyFill="0" applyBorder="0" applyAlignment="0" applyProtection="0"/>
    <xf numFmtId="232" fontId="28" fillId="0" borderId="0" applyFont="0" applyFill="0" applyBorder="0" applyAlignment="0" applyProtection="0"/>
    <xf numFmtId="232" fontId="28" fillId="0" borderId="0" applyFont="0" applyFill="0" applyBorder="0" applyAlignment="0" applyProtection="0"/>
    <xf numFmtId="41" fontId="83" fillId="0" borderId="0" applyFont="0" applyFill="0" applyBorder="0" applyAlignment="0" applyProtection="0"/>
    <xf numFmtId="41" fontId="83" fillId="0" borderId="0" applyFont="0" applyFill="0" applyBorder="0" applyAlignment="0" applyProtection="0"/>
    <xf numFmtId="41" fontId="83" fillId="0" borderId="0" applyFont="0" applyFill="0" applyBorder="0" applyAlignment="0" applyProtection="0"/>
    <xf numFmtId="41" fontId="83" fillId="0" borderId="0" applyFont="0" applyFill="0" applyBorder="0" applyAlignment="0" applyProtection="0"/>
    <xf numFmtId="41" fontId="83" fillId="0" borderId="0" applyFont="0" applyFill="0" applyBorder="0" applyAlignment="0" applyProtection="0"/>
    <xf numFmtId="41"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41" fontId="83" fillId="0" borderId="0" applyFont="0" applyFill="0" applyBorder="0" applyAlignment="0" applyProtection="0"/>
    <xf numFmtId="173" fontId="83" fillId="0" borderId="0" applyFont="0" applyFill="0" applyBorder="0" applyAlignment="0" applyProtection="0"/>
    <xf numFmtId="41" fontId="83" fillId="0" borderId="0" applyFont="0" applyFill="0" applyBorder="0" applyAlignment="0" applyProtection="0"/>
    <xf numFmtId="173" fontId="83" fillId="0" borderId="0" applyFont="0" applyFill="0" applyBorder="0" applyAlignment="0" applyProtection="0"/>
    <xf numFmtId="41" fontId="83" fillId="0" borderId="0" applyFont="0" applyFill="0" applyBorder="0" applyAlignment="0" applyProtection="0"/>
    <xf numFmtId="41"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41" fontId="83" fillId="0" borderId="0" applyFont="0" applyFill="0" applyBorder="0" applyAlignment="0" applyProtection="0"/>
    <xf numFmtId="174" fontId="83" fillId="0" borderId="0" applyFont="0" applyFill="0" applyBorder="0" applyAlignment="0" applyProtection="0"/>
    <xf numFmtId="43" fontId="83"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174" fontId="83"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4" fontId="28" fillId="0" borderId="0" applyFont="0" applyFill="0" applyBorder="0" applyAlignment="0" applyProtection="0"/>
    <xf numFmtId="234" fontId="28" fillId="0" borderId="0" applyFont="0" applyFill="0" applyBorder="0" applyAlignment="0" applyProtection="0"/>
    <xf numFmtId="235" fontId="28" fillId="0" borderId="0" applyFont="0" applyFill="0" applyBorder="0" applyAlignment="0" applyProtection="0"/>
    <xf numFmtId="235" fontId="28"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43" fontId="83" fillId="0" borderId="0" applyFont="0" applyFill="0" applyBorder="0" applyAlignment="0" applyProtection="0"/>
    <xf numFmtId="174" fontId="83" fillId="0" borderId="0" applyFont="0" applyFill="0" applyBorder="0" applyAlignment="0" applyProtection="0"/>
    <xf numFmtId="43" fontId="83" fillId="0" borderId="0" applyFont="0" applyFill="0" applyBorder="0" applyAlignment="0" applyProtection="0"/>
    <xf numFmtId="174"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43" fontId="83" fillId="0" borderId="0" applyFont="0" applyFill="0" applyBorder="0" applyAlignment="0" applyProtection="0"/>
    <xf numFmtId="3" fontId="28" fillId="0" borderId="0" applyFont="0" applyBorder="0" applyAlignment="0"/>
    <xf numFmtId="214" fontId="71" fillId="0" borderId="0" applyFill="0" applyBorder="0" applyAlignment="0"/>
    <xf numFmtId="210" fontId="71" fillId="0" borderId="0" applyFill="0" applyBorder="0" applyAlignment="0"/>
    <xf numFmtId="214" fontId="71" fillId="0" borderId="0" applyFill="0" applyBorder="0" applyAlignment="0"/>
    <xf numFmtId="215" fontId="71" fillId="0" borderId="0" applyFill="0" applyBorder="0" applyAlignment="0"/>
    <xf numFmtId="210" fontId="71" fillId="0" borderId="0" applyFill="0" applyBorder="0" applyAlignment="0"/>
    <xf numFmtId="0" fontId="84" fillId="0" borderId="0" applyNumberFormat="0" applyAlignment="0">
      <alignment horizontal="left"/>
    </xf>
    <xf numFmtId="0" fontId="85" fillId="0" borderId="0"/>
    <xf numFmtId="0" fontId="86" fillId="0" borderId="0"/>
    <xf numFmtId="3" fontId="28" fillId="0" borderId="0" applyFont="0" applyBorder="0" applyAlignment="0"/>
    <xf numFmtId="2" fontId="7" fillId="0" borderId="0" applyFont="0" applyFill="0" applyBorder="0" applyAlignment="0" applyProtection="0"/>
    <xf numFmtId="0" fontId="87" fillId="0" borderId="0">
      <alignment vertical="top" wrapText="1"/>
    </xf>
    <xf numFmtId="38" fontId="88" fillId="3" borderId="0" applyNumberFormat="0" applyBorder="0" applyAlignment="0" applyProtection="0"/>
    <xf numFmtId="236" fontId="22" fillId="3" borderId="0" applyBorder="0" applyProtection="0"/>
    <xf numFmtId="0" fontId="89" fillId="0" borderId="20" applyNumberFormat="0" applyFill="0" applyBorder="0" applyAlignment="0" applyProtection="0">
      <alignment horizontal="center" vertical="center"/>
    </xf>
    <xf numFmtId="0" fontId="90" fillId="0" borderId="0" applyNumberFormat="0" applyFont="0" applyBorder="0" applyAlignment="0">
      <alignment horizontal="left" vertical="center"/>
    </xf>
    <xf numFmtId="237" fontId="67" fillId="0" borderId="0" applyFont="0" applyFill="0" applyBorder="0" applyAlignment="0" applyProtection="0"/>
    <xf numFmtId="0" fontId="91" fillId="5" borderId="0"/>
    <xf numFmtId="0" fontId="92" fillId="0" borderId="0">
      <alignment horizontal="left"/>
    </xf>
    <xf numFmtId="0" fontId="93" fillId="0" borderId="21" applyNumberFormat="0" applyAlignment="0" applyProtection="0">
      <alignment horizontal="left" vertical="center"/>
    </xf>
    <xf numFmtId="0" fontId="93" fillId="0" borderId="3">
      <alignment horizontal="left" vertical="center"/>
    </xf>
    <xf numFmtId="0" fontId="94" fillId="0" borderId="0" applyProtection="0"/>
    <xf numFmtId="0" fontId="93" fillId="0" borderId="0" applyProtection="0"/>
    <xf numFmtId="0" fontId="95" fillId="0" borderId="22">
      <alignment horizontal="center"/>
    </xf>
    <xf numFmtId="0" fontId="95" fillId="0" borderId="0">
      <alignment horizontal="center"/>
    </xf>
    <xf numFmtId="5" fontId="96" fillId="6" borderId="1" applyNumberFormat="0" applyAlignment="0">
      <alignment horizontal="left" vertical="top"/>
    </xf>
    <xf numFmtId="49" fontId="97" fillId="0" borderId="1">
      <alignment vertical="center"/>
    </xf>
    <xf numFmtId="0" fontId="48" fillId="0" borderId="0"/>
    <xf numFmtId="173" fontId="28" fillId="0" borderId="0" applyFont="0" applyFill="0" applyBorder="0" applyAlignment="0" applyProtection="0"/>
    <xf numFmtId="38" fontId="40" fillId="0" borderId="0" applyFont="0" applyFill="0" applyBorder="0" applyAlignment="0" applyProtection="0"/>
    <xf numFmtId="189" fontId="39" fillId="0" borderId="0" applyFont="0" applyFill="0" applyBorder="0" applyAlignment="0" applyProtection="0"/>
    <xf numFmtId="238" fontId="98" fillId="0" borderId="0" applyFont="0" applyFill="0" applyBorder="0" applyAlignment="0" applyProtection="0"/>
    <xf numFmtId="10" fontId="88" fillId="7" borderId="1" applyNumberFormat="0" applyBorder="0" applyAlignment="0" applyProtection="0"/>
    <xf numFmtId="0" fontId="99"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0" fontId="101"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173" fontId="28" fillId="0" borderId="0" applyFont="0" applyFill="0" applyBorder="0" applyAlignment="0" applyProtection="0"/>
    <xf numFmtId="0" fontId="28" fillId="0" borderId="0"/>
    <xf numFmtId="0" fontId="63" fillId="0" borderId="23">
      <alignment horizontal="centerContinuous"/>
    </xf>
    <xf numFmtId="0" fontId="63" fillId="0" borderId="23">
      <alignment horizontal="centerContinuous"/>
    </xf>
    <xf numFmtId="0" fontId="9" fillId="0" borderId="0"/>
    <xf numFmtId="0" fontId="9" fillId="0" borderId="0"/>
    <xf numFmtId="0" fontId="9" fillId="0" borderId="0"/>
    <xf numFmtId="0" fontId="59" fillId="0" borderId="0"/>
    <xf numFmtId="0" fontId="9" fillId="0" borderId="0"/>
    <xf numFmtId="0" fontId="9" fillId="0" borderId="0"/>
    <xf numFmtId="0" fontId="40" fillId="0" borderId="0"/>
    <xf numFmtId="0" fontId="6" fillId="0" borderId="0"/>
    <xf numFmtId="0" fontId="6" fillId="0" borderId="0"/>
    <xf numFmtId="0" fontId="59" fillId="0" borderId="0"/>
    <xf numFmtId="0" fontId="59" fillId="0" borderId="0"/>
    <xf numFmtId="0" fontId="9" fillId="0" borderId="0"/>
    <xf numFmtId="0" fontId="48" fillId="0" borderId="0" applyNumberFormat="0" applyFont="0" applyFill="0" applyBorder="0" applyProtection="0">
      <alignment horizontal="left" vertical="center"/>
    </xf>
    <xf numFmtId="0" fontId="40" fillId="0" borderId="0"/>
    <xf numFmtId="214" fontId="71" fillId="0" borderId="0" applyFill="0" applyBorder="0" applyAlignment="0"/>
    <xf numFmtId="210" fontId="71" fillId="0" borderId="0" applyFill="0" applyBorder="0" applyAlignment="0"/>
    <xf numFmtId="214" fontId="71" fillId="0" borderId="0" applyFill="0" applyBorder="0" applyAlignment="0"/>
    <xf numFmtId="215" fontId="71" fillId="0" borderId="0" applyFill="0" applyBorder="0" applyAlignment="0"/>
    <xf numFmtId="210" fontId="71" fillId="0" borderId="0" applyFill="0" applyBorder="0" applyAlignment="0"/>
    <xf numFmtId="225" fontId="102" fillId="0" borderId="24" applyNumberFormat="0" applyFont="0" applyFill="0" applyBorder="0">
      <alignment horizontal="center"/>
    </xf>
    <xf numFmtId="173" fontId="72" fillId="0" borderId="0" applyFont="0" applyFill="0" applyBorder="0" applyAlignment="0" applyProtection="0"/>
    <xf numFmtId="174" fontId="72" fillId="0" borderId="0" applyFont="0" applyFill="0" applyBorder="0" applyAlignment="0" applyProtection="0"/>
    <xf numFmtId="0" fontId="103" fillId="0" borderId="22"/>
    <xf numFmtId="239" fontId="104" fillId="0" borderId="24"/>
    <xf numFmtId="240" fontId="72" fillId="0" borderId="0" applyFont="0" applyFill="0" applyBorder="0" applyAlignment="0" applyProtection="0"/>
    <xf numFmtId="241" fontId="72" fillId="0" borderId="0" applyFont="0" applyFill="0" applyBorder="0" applyAlignment="0" applyProtection="0"/>
    <xf numFmtId="0" fontId="8" fillId="0" borderId="0" applyNumberFormat="0" applyFont="0" applyFill="0" applyAlignment="0"/>
    <xf numFmtId="0" fontId="48" fillId="0" borderId="0"/>
    <xf numFmtId="0" fontId="32" fillId="0" borderId="25" applyNumberFormat="0" applyAlignment="0">
      <alignment horizontal="center"/>
    </xf>
    <xf numFmtId="0" fontId="32" fillId="0" borderId="25" applyNumberFormat="0" applyAlignment="0">
      <alignment horizontal="center"/>
    </xf>
    <xf numFmtId="37" fontId="105" fillId="0" borderId="0"/>
    <xf numFmtId="0" fontId="106" fillId="0" borderId="26" applyNumberFormat="0" applyFont="0" applyFill="0" applyBorder="0" applyAlignment="0">
      <alignment horizontal="center"/>
    </xf>
    <xf numFmtId="0" fontId="107" fillId="0" borderId="0"/>
    <xf numFmtId="0" fontId="108" fillId="0" borderId="0"/>
    <xf numFmtId="0" fontId="2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8" fillId="0" borderId="0"/>
    <xf numFmtId="0" fontId="7" fillId="0" borderId="0"/>
    <xf numFmtId="0" fontId="7" fillId="0" borderId="0"/>
    <xf numFmtId="0" fontId="109" fillId="0" borderId="0"/>
    <xf numFmtId="0" fontId="109" fillId="0" borderId="0"/>
    <xf numFmtId="0" fontId="9" fillId="0" borderId="0"/>
    <xf numFmtId="0" fontId="6" fillId="0" borderId="0"/>
    <xf numFmtId="0" fontId="3" fillId="0" borderId="0"/>
    <xf numFmtId="0" fontId="6" fillId="0" borderId="0"/>
    <xf numFmtId="0" fontId="6" fillId="0" borderId="0"/>
    <xf numFmtId="0" fontId="6" fillId="0" borderId="0"/>
    <xf numFmtId="0" fontId="28" fillId="0" borderId="0"/>
    <xf numFmtId="0" fontId="6" fillId="0" borderId="0"/>
    <xf numFmtId="0" fontId="6" fillId="0" borderId="0"/>
    <xf numFmtId="0" fontId="3" fillId="0" borderId="0"/>
    <xf numFmtId="0" fontId="9" fillId="0" borderId="0"/>
    <xf numFmtId="0" fontId="42" fillId="0" borderId="0"/>
    <xf numFmtId="0" fontId="110" fillId="0" borderId="0"/>
    <xf numFmtId="0" fontId="9" fillId="0" borderId="0"/>
    <xf numFmtId="0" fontId="26" fillId="0" borderId="0"/>
    <xf numFmtId="0" fontId="7" fillId="0" borderId="0"/>
    <xf numFmtId="0" fontId="7" fillId="0" borderId="0"/>
    <xf numFmtId="0" fontId="7" fillId="0" borderId="0"/>
    <xf numFmtId="0" fontId="28" fillId="0" borderId="0"/>
    <xf numFmtId="0" fontId="28" fillId="0" borderId="0"/>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7" fillId="0" borderId="0"/>
    <xf numFmtId="0" fontId="77" fillId="0" borderId="0"/>
    <xf numFmtId="0" fontId="77" fillId="0" borderId="0"/>
    <xf numFmtId="0" fontId="7" fillId="0" borderId="0"/>
    <xf numFmtId="0" fontId="28" fillId="0" borderId="0"/>
    <xf numFmtId="0" fontId="111" fillId="0" borderId="0"/>
    <xf numFmtId="0" fontId="28" fillId="0" borderId="0"/>
    <xf numFmtId="0" fontId="7" fillId="0" borderId="0"/>
    <xf numFmtId="0" fontId="7" fillId="0" borderId="0"/>
    <xf numFmtId="0" fontId="7"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26" fillId="0" borderId="0"/>
    <xf numFmtId="0" fontId="7" fillId="0" borderId="0"/>
    <xf numFmtId="0" fontId="7" fillId="0" borderId="0"/>
    <xf numFmtId="0" fontId="59" fillId="0" borderId="0"/>
    <xf numFmtId="0" fontId="2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7" fillId="0" borderId="0"/>
    <xf numFmtId="0" fontId="26" fillId="0" borderId="0"/>
    <xf numFmtId="0" fontId="26" fillId="0" borderId="0"/>
    <xf numFmtId="0" fontId="77" fillId="0" borderId="0"/>
    <xf numFmtId="0" fontId="77" fillId="0" borderId="0"/>
    <xf numFmtId="0" fontId="78" fillId="0" borderId="0"/>
    <xf numFmtId="0" fontId="9" fillId="0" borderId="0"/>
    <xf numFmtId="0" fontId="112" fillId="0" borderId="0" applyNumberFormat="0" applyFill="0" applyBorder="0" applyProtection="0">
      <alignment vertical="top"/>
    </xf>
    <xf numFmtId="0" fontId="8" fillId="0" borderId="0"/>
    <xf numFmtId="0" fontId="28" fillId="0" borderId="0"/>
    <xf numFmtId="0" fontId="6" fillId="0" borderId="0"/>
    <xf numFmtId="0" fontId="6" fillId="0" borderId="0"/>
    <xf numFmtId="0" fontId="6" fillId="0" borderId="0"/>
    <xf numFmtId="0" fontId="7" fillId="0" borderId="0"/>
    <xf numFmtId="0" fontId="28" fillId="0" borderId="0"/>
    <xf numFmtId="0" fontId="49" fillId="0" borderId="0" applyFont="0"/>
    <xf numFmtId="242" fontId="43" fillId="0" borderId="0" applyFont="0" applyFill="0" applyBorder="0" applyProtection="0">
      <alignment vertical="top" wrapText="1"/>
    </xf>
    <xf numFmtId="0" fontId="32" fillId="0" borderId="0"/>
    <xf numFmtId="174" fontId="46" fillId="0" borderId="0" applyFont="0" applyFill="0" applyBorder="0" applyAlignment="0" applyProtection="0"/>
    <xf numFmtId="173" fontId="46" fillId="0" borderId="0" applyFon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67" fillId="0" borderId="0" applyNumberFormat="0" applyFill="0" applyBorder="0" applyAlignment="0" applyProtection="0"/>
    <xf numFmtId="0" fontId="28" fillId="0" borderId="0" applyNumberFormat="0" applyFill="0" applyBorder="0" applyAlignment="0" applyProtection="0"/>
    <xf numFmtId="0" fontId="7" fillId="0" borderId="0" applyFont="0" applyFill="0" applyBorder="0" applyAlignment="0" applyProtection="0"/>
    <xf numFmtId="0" fontId="48" fillId="0" borderId="0"/>
    <xf numFmtId="177" fontId="114" fillId="0" borderId="25" applyFont="0" applyBorder="0" applyAlignment="0"/>
    <xf numFmtId="41" fontId="7" fillId="0" borderId="0" applyFont="0" applyFill="0" applyBorder="0" applyAlignment="0" applyProtection="0"/>
    <xf numFmtId="14" fontId="63" fillId="0" borderId="0">
      <alignment horizontal="center" wrapText="1"/>
      <protection locked="0"/>
    </xf>
    <xf numFmtId="14" fontId="63" fillId="0" borderId="0">
      <alignment horizontal="center" wrapText="1"/>
      <protection locked="0"/>
    </xf>
    <xf numFmtId="213" fontId="72" fillId="0" borderId="0" applyFont="0" applyFill="0" applyBorder="0" applyAlignment="0" applyProtection="0"/>
    <xf numFmtId="243" fontId="72" fillId="0" borderId="0" applyFont="0" applyFill="0" applyBorder="0" applyAlignment="0" applyProtection="0"/>
    <xf numFmtId="10" fontId="72" fillId="0" borderId="0" applyFont="0" applyFill="0" applyBorder="0" applyAlignment="0" applyProtection="0"/>
    <xf numFmtId="9" fontId="7" fillId="0" borderId="0" applyFont="0" applyFill="0" applyBorder="0" applyAlignment="0" applyProtection="0"/>
    <xf numFmtId="9" fontId="77" fillId="0" borderId="0" applyFont="0" applyFill="0" applyBorder="0" applyAlignment="0" applyProtection="0"/>
    <xf numFmtId="9" fontId="3" fillId="0" borderId="0" applyFont="0" applyFill="0" applyBorder="0" applyAlignment="0" applyProtection="0"/>
    <xf numFmtId="0" fontId="7" fillId="0" borderId="0"/>
    <xf numFmtId="9" fontId="26" fillId="0" borderId="0" applyFont="0" applyFill="0" applyBorder="0" applyAlignment="0" applyProtection="0"/>
    <xf numFmtId="9" fontId="9" fillId="0" borderId="0" applyFont="0" applyFill="0" applyBorder="0" applyAlignment="0" applyProtection="0"/>
    <xf numFmtId="9" fontId="16" fillId="0" borderId="0" applyFont="0" applyFill="0" applyBorder="0" applyAlignment="0" applyProtection="0"/>
    <xf numFmtId="9" fontId="9" fillId="0" borderId="0" applyFont="0" applyFill="0" applyBorder="0" applyAlignment="0" applyProtection="0"/>
    <xf numFmtId="9" fontId="40" fillId="0" borderId="27" applyNumberFormat="0" applyBorder="0"/>
    <xf numFmtId="214" fontId="71" fillId="0" borderId="0" applyFill="0" applyBorder="0" applyAlignment="0"/>
    <xf numFmtId="210" fontId="71" fillId="0" borderId="0" applyFill="0" applyBorder="0" applyAlignment="0"/>
    <xf numFmtId="214" fontId="71" fillId="0" borderId="0" applyFill="0" applyBorder="0" applyAlignment="0"/>
    <xf numFmtId="215" fontId="71" fillId="0" borderId="0" applyFill="0" applyBorder="0" applyAlignment="0"/>
    <xf numFmtId="210" fontId="71" fillId="0" borderId="0" applyFill="0" applyBorder="0" applyAlignment="0"/>
    <xf numFmtId="0" fontId="115" fillId="0" borderId="0"/>
    <xf numFmtId="0" fontId="40" fillId="0" borderId="0" applyNumberFormat="0" applyFont="0" applyFill="0" applyBorder="0" applyAlignment="0" applyProtection="0">
      <alignment horizontal="left"/>
    </xf>
    <xf numFmtId="0" fontId="116" fillId="0" borderId="22">
      <alignment horizontal="center"/>
    </xf>
    <xf numFmtId="1" fontId="7" fillId="0" borderId="13" applyNumberFormat="0" applyFill="0" applyAlignment="0" applyProtection="0">
      <alignment horizontal="center" vertical="center"/>
    </xf>
    <xf numFmtId="0" fontId="117" fillId="8" borderId="0" applyNumberFormat="0" applyFont="0" applyBorder="0" applyAlignment="0">
      <alignment horizontal="center"/>
    </xf>
    <xf numFmtId="14" fontId="118" fillId="0" borderId="0" applyNumberFormat="0" applyFill="0" applyBorder="0" applyAlignment="0" applyProtection="0">
      <alignment horizontal="left"/>
    </xf>
    <xf numFmtId="0" fontId="100" fillId="0" borderId="0" applyNumberFormat="0" applyFill="0" applyBorder="0" applyAlignment="0" applyProtection="0">
      <alignment vertical="top"/>
      <protection locked="0"/>
    </xf>
    <xf numFmtId="0" fontId="32" fillId="0" borderId="0"/>
    <xf numFmtId="189" fontId="39" fillId="0" borderId="0" applyFont="0" applyFill="0" applyBorder="0" applyAlignment="0" applyProtection="0"/>
    <xf numFmtId="0" fontId="28" fillId="0" borderId="0" applyNumberFormat="0" applyFill="0" applyBorder="0" applyAlignment="0" applyProtection="0"/>
    <xf numFmtId="41" fontId="39" fillId="0" borderId="0" applyFont="0" applyFill="0" applyBorder="0" applyAlignment="0" applyProtection="0"/>
    <xf numFmtId="4" fontId="119" fillId="9" borderId="28" applyNumberFormat="0" applyProtection="0">
      <alignment vertical="center"/>
    </xf>
    <xf numFmtId="4" fontId="120" fillId="9" borderId="28" applyNumberFormat="0" applyProtection="0">
      <alignment vertical="center"/>
    </xf>
    <xf numFmtId="4" fontId="121" fillId="9" borderId="28" applyNumberFormat="0" applyProtection="0">
      <alignment horizontal="left" vertical="center" indent="1"/>
    </xf>
    <xf numFmtId="4" fontId="121" fillId="10" borderId="0" applyNumberFormat="0" applyProtection="0">
      <alignment horizontal="left" vertical="center" indent="1"/>
    </xf>
    <xf numFmtId="4" fontId="121" fillId="11" borderId="28" applyNumberFormat="0" applyProtection="0">
      <alignment horizontal="right" vertical="center"/>
    </xf>
    <xf numFmtId="4" fontId="121" fillId="12" borderId="28" applyNumberFormat="0" applyProtection="0">
      <alignment horizontal="right" vertical="center"/>
    </xf>
    <xf numFmtId="4" fontId="121" fillId="13" borderId="28" applyNumberFormat="0" applyProtection="0">
      <alignment horizontal="right" vertical="center"/>
    </xf>
    <xf numFmtId="4" fontId="121" fillId="14" borderId="28" applyNumberFormat="0" applyProtection="0">
      <alignment horizontal="right" vertical="center"/>
    </xf>
    <xf numFmtId="4" fontId="121" fillId="15" borderId="28" applyNumberFormat="0" applyProtection="0">
      <alignment horizontal="right" vertical="center"/>
    </xf>
    <xf numFmtId="4" fontId="121" fillId="16" borderId="28" applyNumberFormat="0" applyProtection="0">
      <alignment horizontal="right" vertical="center"/>
    </xf>
    <xf numFmtId="4" fontId="121" fillId="17" borderId="28" applyNumberFormat="0" applyProtection="0">
      <alignment horizontal="right" vertical="center"/>
    </xf>
    <xf numFmtId="4" fontId="121" fillId="18" borderId="28" applyNumberFormat="0" applyProtection="0">
      <alignment horizontal="right" vertical="center"/>
    </xf>
    <xf numFmtId="4" fontId="121" fillId="19" borderId="28" applyNumberFormat="0" applyProtection="0">
      <alignment horizontal="right" vertical="center"/>
    </xf>
    <xf numFmtId="4" fontId="119" fillId="20" borderId="29" applyNumberFormat="0" applyProtection="0">
      <alignment horizontal="left" vertical="center" indent="1"/>
    </xf>
    <xf numFmtId="4" fontId="119" fillId="21" borderId="0" applyNumberFormat="0" applyProtection="0">
      <alignment horizontal="left" vertical="center" indent="1"/>
    </xf>
    <xf numFmtId="4" fontId="119" fillId="10" borderId="0" applyNumberFormat="0" applyProtection="0">
      <alignment horizontal="left" vertical="center" indent="1"/>
    </xf>
    <xf numFmtId="4" fontId="121" fillId="21" borderId="28" applyNumberFormat="0" applyProtection="0">
      <alignment horizontal="right" vertical="center"/>
    </xf>
    <xf numFmtId="4" fontId="42" fillId="21" borderId="0" applyNumberFormat="0" applyProtection="0">
      <alignment horizontal="left" vertical="center" indent="1"/>
    </xf>
    <xf numFmtId="4" fontId="42" fillId="10" borderId="0" applyNumberFormat="0" applyProtection="0">
      <alignment horizontal="left" vertical="center" indent="1"/>
    </xf>
    <xf numFmtId="4" fontId="121" fillId="22" borderId="28" applyNumberFormat="0" applyProtection="0">
      <alignment vertical="center"/>
    </xf>
    <xf numFmtId="4" fontId="122" fillId="22" borderId="28" applyNumberFormat="0" applyProtection="0">
      <alignment vertical="center"/>
    </xf>
    <xf numFmtId="4" fontId="119" fillId="21" borderId="30" applyNumberFormat="0" applyProtection="0">
      <alignment horizontal="left" vertical="center" indent="1"/>
    </xf>
    <xf numFmtId="4" fontId="121" fillId="22" borderId="28" applyNumberFormat="0" applyProtection="0">
      <alignment horizontal="right" vertical="center"/>
    </xf>
    <xf numFmtId="4" fontId="122" fillId="22" borderId="28" applyNumberFormat="0" applyProtection="0">
      <alignment horizontal="right" vertical="center"/>
    </xf>
    <xf numFmtId="4" fontId="119" fillId="21" borderId="28" applyNumberFormat="0" applyProtection="0">
      <alignment horizontal="left" vertical="center" indent="1"/>
    </xf>
    <xf numFmtId="4" fontId="123" fillId="6" borderId="30" applyNumberFormat="0" applyProtection="0">
      <alignment horizontal="left" vertical="center" indent="1"/>
    </xf>
    <xf numFmtId="4" fontId="124" fillId="22" borderId="28" applyNumberFormat="0" applyProtection="0">
      <alignment horizontal="right" vertical="center"/>
    </xf>
    <xf numFmtId="244" fontId="125" fillId="0" borderId="0" applyFont="0" applyFill="0" applyBorder="0" applyAlignment="0" applyProtection="0"/>
    <xf numFmtId="0" fontId="117" fillId="1" borderId="31" applyNumberFormat="0" applyFont="0" applyAlignment="0">
      <alignment horizontal="center"/>
    </xf>
    <xf numFmtId="3" fontId="27" fillId="0" borderId="0"/>
    <xf numFmtId="0" fontId="126" fillId="0" borderId="0" applyNumberFormat="0" applyFill="0" applyBorder="0" applyAlignment="0">
      <alignment horizontal="center"/>
    </xf>
    <xf numFmtId="0" fontId="127" fillId="0" borderId="32" applyNumberFormat="0" applyFill="0" applyBorder="0" applyAlignment="0" applyProtection="0"/>
    <xf numFmtId="177" fontId="128" fillId="0" borderId="0" applyNumberFormat="0" applyBorder="0" applyAlignment="0">
      <alignment horizontal="centerContinuous"/>
    </xf>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41" fillId="0" borderId="0"/>
    <xf numFmtId="177" fontId="74"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7" fontId="74" fillId="0" borderId="0" applyFont="0" applyFill="0" applyBorder="0" applyAlignment="0" applyProtection="0"/>
    <xf numFmtId="177" fontId="74" fillId="0" borderId="0" applyFont="0" applyFill="0" applyBorder="0" applyAlignment="0" applyProtection="0"/>
    <xf numFmtId="41"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89" fontId="39" fillId="0" borderId="0" applyFont="0" applyFill="0" applyBorder="0" applyAlignment="0" applyProtection="0"/>
    <xf numFmtId="189"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41" fontId="39" fillId="0" borderId="0" applyFont="0" applyFill="0" applyBorder="0" applyAlignment="0" applyProtection="0"/>
    <xf numFmtId="41" fontId="39" fillId="0" borderId="0" applyFont="0" applyFill="0" applyBorder="0" applyAlignment="0" applyProtection="0"/>
    <xf numFmtId="42" fontId="39" fillId="0" borderId="0" applyFont="0" applyFill="0" applyBorder="0" applyAlignment="0" applyProtection="0"/>
    <xf numFmtId="195" fontId="39" fillId="0" borderId="0" applyFont="0" applyFill="0" applyBorder="0" applyAlignment="0" applyProtection="0"/>
    <xf numFmtId="194" fontId="27" fillId="0" borderId="0" applyFont="0" applyFill="0" applyBorder="0" applyAlignment="0" applyProtection="0"/>
    <xf numFmtId="194" fontId="39" fillId="0" borderId="0" applyFont="0" applyFill="0" applyBorder="0" applyAlignment="0" applyProtection="0"/>
    <xf numFmtId="0" fontId="32" fillId="0" borderId="0"/>
    <xf numFmtId="0" fontId="32" fillId="0" borderId="0"/>
    <xf numFmtId="245" fontId="67" fillId="0" borderId="0" applyFont="0" applyFill="0" applyBorder="0" applyAlignment="0" applyProtection="0"/>
    <xf numFmtId="189" fontId="39" fillId="0" borderId="0" applyFont="0" applyFill="0" applyBorder="0" applyAlignment="0" applyProtection="0"/>
    <xf numFmtId="177" fontId="74"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7" fontId="74" fillId="0" borderId="0" applyFont="0" applyFill="0" applyBorder="0" applyAlignment="0" applyProtection="0"/>
    <xf numFmtId="177" fontId="74" fillId="0" borderId="0" applyFont="0" applyFill="0" applyBorder="0" applyAlignment="0" applyProtection="0"/>
    <xf numFmtId="189" fontId="39" fillId="0" borderId="0" applyFont="0" applyFill="0" applyBorder="0" applyAlignment="0" applyProtection="0"/>
    <xf numFmtId="173"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87" fontId="39" fillId="0" borderId="0" applyFont="0" applyFill="0" applyBorder="0" applyAlignment="0" applyProtection="0"/>
    <xf numFmtId="41" fontId="39" fillId="0" borderId="0" applyFont="0" applyFill="0" applyBorder="0" applyAlignment="0" applyProtection="0"/>
    <xf numFmtId="173" fontId="39" fillId="0" borderId="0" applyFont="0" applyFill="0" applyBorder="0" applyAlignment="0" applyProtection="0"/>
    <xf numFmtId="173" fontId="39" fillId="0" borderId="0" applyFont="0" applyFill="0" applyBorder="0" applyAlignment="0" applyProtection="0"/>
    <xf numFmtId="173" fontId="39" fillId="0" borderId="0" applyFont="0" applyFill="0" applyBorder="0" applyAlignment="0" applyProtection="0"/>
    <xf numFmtId="173" fontId="39" fillId="0" borderId="0" applyFont="0" applyFill="0" applyBorder="0" applyAlignment="0" applyProtection="0"/>
    <xf numFmtId="41"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89" fontId="39" fillId="0" borderId="0" applyFont="0" applyFill="0" applyBorder="0" applyAlignment="0" applyProtection="0"/>
    <xf numFmtId="173" fontId="39" fillId="0" borderId="0" applyFont="0" applyFill="0" applyBorder="0" applyAlignment="0" applyProtection="0"/>
    <xf numFmtId="187" fontId="39" fillId="0" borderId="0" applyFont="0" applyFill="0" applyBorder="0" applyAlignment="0" applyProtection="0"/>
    <xf numFmtId="173" fontId="39" fillId="0" borderId="0" applyFont="0" applyFill="0" applyBorder="0" applyAlignment="0" applyProtection="0"/>
    <xf numFmtId="189" fontId="39" fillId="0" borderId="0" applyFont="0" applyFill="0" applyBorder="0" applyAlignment="0" applyProtection="0"/>
    <xf numFmtId="189" fontId="39" fillId="0" borderId="0" applyFont="0" applyFill="0" applyBorder="0" applyAlignment="0" applyProtection="0"/>
    <xf numFmtId="167" fontId="39" fillId="0" borderId="0" applyFont="0" applyFill="0" applyBorder="0" applyAlignment="0" applyProtection="0"/>
    <xf numFmtId="41" fontId="39" fillId="0" borderId="0" applyFont="0" applyFill="0" applyBorder="0" applyAlignment="0" applyProtection="0"/>
    <xf numFmtId="173" fontId="39" fillId="0" borderId="0" applyFont="0" applyFill="0" applyBorder="0" applyAlignment="0" applyProtection="0"/>
    <xf numFmtId="189" fontId="39" fillId="0" borderId="0" applyFont="0" applyFill="0" applyBorder="0" applyAlignment="0" applyProtection="0"/>
    <xf numFmtId="41" fontId="39" fillId="0" borderId="0" applyFont="0" applyFill="0" applyBorder="0" applyAlignment="0" applyProtection="0"/>
    <xf numFmtId="189" fontId="39" fillId="0" borderId="0" applyFont="0" applyFill="0" applyBorder="0" applyAlignment="0" applyProtection="0"/>
    <xf numFmtId="41" fontId="39" fillId="0" borderId="0" applyFont="0" applyFill="0" applyBorder="0" applyAlignment="0" applyProtection="0"/>
    <xf numFmtId="167" fontId="39" fillId="0" borderId="0" applyFont="0" applyFill="0" applyBorder="0" applyAlignment="0" applyProtection="0"/>
    <xf numFmtId="173" fontId="39" fillId="0" borderId="0" applyFont="0" applyFill="0" applyBorder="0" applyAlignment="0" applyProtection="0"/>
    <xf numFmtId="41" fontId="39" fillId="0" borderId="0" applyFont="0" applyFill="0" applyBorder="0" applyAlignment="0" applyProtection="0"/>
    <xf numFmtId="197" fontId="39" fillId="0" borderId="0" applyFont="0" applyFill="0" applyBorder="0" applyAlignment="0" applyProtection="0"/>
    <xf numFmtId="198" fontId="39" fillId="0" borderId="0" applyFont="0" applyFill="0" applyBorder="0" applyAlignment="0" applyProtection="0"/>
    <xf numFmtId="41" fontId="39" fillId="0" borderId="0" applyFont="0" applyFill="0" applyBorder="0" applyAlignment="0" applyProtection="0"/>
    <xf numFmtId="42" fontId="39" fillId="0" borderId="0" applyFont="0" applyFill="0" applyBorder="0" applyAlignment="0" applyProtection="0"/>
    <xf numFmtId="42" fontId="39" fillId="0" borderId="0" applyFont="0" applyFill="0" applyBorder="0" applyAlignment="0" applyProtection="0"/>
    <xf numFmtId="194" fontId="39" fillId="0" borderId="0" applyFont="0" applyFill="0" applyBorder="0" applyAlignment="0" applyProtection="0"/>
    <xf numFmtId="195" fontId="39" fillId="0" borderId="0" applyFont="0" applyFill="0" applyBorder="0" applyAlignment="0" applyProtection="0"/>
    <xf numFmtId="194" fontId="27" fillId="0" borderId="0" applyFont="0" applyFill="0" applyBorder="0" applyAlignment="0" applyProtection="0"/>
    <xf numFmtId="167" fontId="39" fillId="0" borderId="0" applyFont="0" applyFill="0" applyBorder="0" applyAlignment="0" applyProtection="0"/>
    <xf numFmtId="195" fontId="39" fillId="0" borderId="0" applyFont="0" applyFill="0" applyBorder="0" applyAlignment="0" applyProtection="0"/>
    <xf numFmtId="194" fontId="39" fillId="0" borderId="0" applyFont="0" applyFill="0" applyBorder="0" applyAlignment="0" applyProtection="0"/>
    <xf numFmtId="196" fontId="39" fillId="0" borderId="0" applyFont="0" applyFill="0" applyBorder="0" applyAlignment="0" applyProtection="0"/>
    <xf numFmtId="0" fontId="32" fillId="0" borderId="0"/>
    <xf numFmtId="0" fontId="32" fillId="0" borderId="0"/>
    <xf numFmtId="245" fontId="67" fillId="0" borderId="0" applyFont="0" applyFill="0" applyBorder="0" applyAlignment="0" applyProtection="0"/>
    <xf numFmtId="41" fontId="39" fillId="0" borderId="0" applyFont="0" applyFill="0" applyBorder="0" applyAlignment="0" applyProtection="0"/>
    <xf numFmtId="41" fontId="39" fillId="0" borderId="0" applyFont="0" applyFill="0" applyBorder="0" applyAlignment="0" applyProtection="0"/>
    <xf numFmtId="14" fontId="129" fillId="0" borderId="0"/>
    <xf numFmtId="0" fontId="130" fillId="0" borderId="0"/>
    <xf numFmtId="0" fontId="103" fillId="0" borderId="0"/>
    <xf numFmtId="40" fontId="131" fillId="0" borderId="0" applyBorder="0">
      <alignment horizontal="right"/>
    </xf>
    <xf numFmtId="0" fontId="132" fillId="0" borderId="0"/>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172" fontId="133" fillId="0" borderId="33">
      <alignment horizontal="right" vertical="center"/>
    </xf>
    <xf numFmtId="170" fontId="59"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170" fontId="59" fillId="0" borderId="33">
      <alignment horizontal="right" vertical="center"/>
    </xf>
    <xf numFmtId="170" fontId="59" fillId="0" borderId="33">
      <alignment horizontal="right" vertical="center"/>
    </xf>
    <xf numFmtId="247" fontId="74" fillId="0" borderId="33">
      <alignment horizontal="right" vertical="center"/>
    </xf>
    <xf numFmtId="248" fontId="39" fillId="0" borderId="33">
      <alignment horizontal="right" vertical="center"/>
    </xf>
    <xf numFmtId="170" fontId="59" fillId="0" borderId="33">
      <alignment horizontal="right" vertical="center"/>
    </xf>
    <xf numFmtId="249" fontId="28" fillId="0" borderId="33">
      <alignment horizontal="right" vertical="center"/>
    </xf>
    <xf numFmtId="250" fontId="7" fillId="0" borderId="33">
      <alignment horizontal="right" vertical="center"/>
    </xf>
    <xf numFmtId="249" fontId="28" fillId="0" borderId="33">
      <alignment horizontal="right" vertical="center"/>
    </xf>
    <xf numFmtId="248" fontId="39" fillId="0" borderId="33">
      <alignment horizontal="right" vertical="center"/>
    </xf>
    <xf numFmtId="248" fontId="39" fillId="0" borderId="33">
      <alignment horizontal="right" vertical="center"/>
    </xf>
    <xf numFmtId="248" fontId="39" fillId="0" borderId="33">
      <alignment horizontal="right" vertical="center"/>
    </xf>
    <xf numFmtId="246" fontId="67" fillId="0" borderId="33">
      <alignment horizontal="right" vertical="center"/>
    </xf>
    <xf numFmtId="246" fontId="67" fillId="0" borderId="33">
      <alignment horizontal="right" vertical="center"/>
    </xf>
    <xf numFmtId="248" fontId="39" fillId="0" borderId="33">
      <alignment horizontal="right" vertical="center"/>
    </xf>
    <xf numFmtId="251" fontId="7" fillId="0" borderId="33">
      <alignment horizontal="right" vertical="center"/>
    </xf>
    <xf numFmtId="248" fontId="39" fillId="0" borderId="33">
      <alignment horizontal="right" vertical="center"/>
    </xf>
    <xf numFmtId="246" fontId="67" fillId="0" borderId="33">
      <alignment horizontal="right" vertical="center"/>
    </xf>
    <xf numFmtId="252" fontId="134" fillId="3" borderId="34" applyFont="0" applyFill="0" applyBorder="0"/>
    <xf numFmtId="246" fontId="67" fillId="0" borderId="33">
      <alignment horizontal="right" vertical="center"/>
    </xf>
    <xf numFmtId="246" fontId="67" fillId="0" borderId="33">
      <alignment horizontal="right" vertical="center"/>
    </xf>
    <xf numFmtId="252" fontId="134" fillId="3" borderId="34" applyFont="0" applyFill="0" applyBorder="0"/>
    <xf numFmtId="251" fontId="7" fillId="0" borderId="33">
      <alignment horizontal="right" vertical="center"/>
    </xf>
    <xf numFmtId="249" fontId="28" fillId="0" borderId="33">
      <alignment horizontal="right" vertical="center"/>
    </xf>
    <xf numFmtId="251" fontId="7" fillId="0" borderId="33">
      <alignment horizontal="right" vertical="center"/>
    </xf>
    <xf numFmtId="246" fontId="67" fillId="0" borderId="33">
      <alignment horizontal="right" vertical="center"/>
    </xf>
    <xf numFmtId="251" fontId="7" fillId="0" borderId="33">
      <alignment horizontal="right" vertical="center"/>
    </xf>
    <xf numFmtId="251" fontId="7" fillId="0" borderId="33">
      <alignment horizontal="right" vertical="center"/>
    </xf>
    <xf numFmtId="248" fontId="39" fillId="0" borderId="33">
      <alignment horizontal="right" vertical="center"/>
    </xf>
    <xf numFmtId="251" fontId="7" fillId="0" borderId="33">
      <alignment horizontal="right" vertical="center"/>
    </xf>
    <xf numFmtId="249" fontId="28" fillId="0" borderId="33">
      <alignment horizontal="right" vertical="center"/>
    </xf>
    <xf numFmtId="170" fontId="59" fillId="0" borderId="33">
      <alignment horizontal="right" vertical="center"/>
    </xf>
    <xf numFmtId="170" fontId="59" fillId="0" borderId="33">
      <alignment horizontal="right" vertical="center"/>
    </xf>
    <xf numFmtId="253" fontId="28"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54" fontId="28"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246" fontId="67" fillId="0" borderId="33">
      <alignment horizontal="right" vertical="center"/>
    </xf>
    <xf numFmtId="246" fontId="67" fillId="0" borderId="33">
      <alignment horizontal="right" vertical="center"/>
    </xf>
    <xf numFmtId="170" fontId="59" fillId="0" borderId="33">
      <alignment horizontal="right" vertical="center"/>
    </xf>
    <xf numFmtId="252" fontId="134" fillId="3" borderId="34" applyFont="0" applyFill="0" applyBorder="0"/>
    <xf numFmtId="240" fontId="28" fillId="0" borderId="33">
      <alignment horizontal="right" vertical="center"/>
    </xf>
    <xf numFmtId="172" fontId="133" fillId="0" borderId="33">
      <alignment horizontal="right" vertical="center"/>
    </xf>
    <xf numFmtId="246" fontId="67" fillId="0" borderId="33">
      <alignment horizontal="right" vertical="center"/>
    </xf>
    <xf numFmtId="253" fontId="28" fillId="0" borderId="33">
      <alignment horizontal="right" vertical="center"/>
    </xf>
    <xf numFmtId="252" fontId="134" fillId="3" borderId="34" applyFont="0" applyFill="0" applyBorder="0"/>
    <xf numFmtId="255" fontId="135" fillId="0" borderId="33">
      <alignment horizontal="right" vertical="center"/>
    </xf>
    <xf numFmtId="49" fontId="42" fillId="0" borderId="0" applyFill="0" applyBorder="0" applyAlignment="0"/>
    <xf numFmtId="256" fontId="72" fillId="0" borderId="0" applyFill="0" applyBorder="0" applyAlignment="0"/>
    <xf numFmtId="254" fontId="72" fillId="0" borderId="0" applyFill="0" applyBorder="0" applyAlignment="0"/>
    <xf numFmtId="194" fontId="67" fillId="0" borderId="33">
      <alignment horizontal="center"/>
    </xf>
    <xf numFmtId="257" fontId="136" fillId="0" borderId="0" applyNumberFormat="0" applyFont="0" applyFill="0" applyBorder="0" applyAlignment="0">
      <alignment horizontal="centerContinuous"/>
    </xf>
    <xf numFmtId="0" fontId="137" fillId="0" borderId="35"/>
    <xf numFmtId="0" fontId="67" fillId="0" borderId="0" applyNumberFormat="0" applyFill="0" applyBorder="0" applyAlignment="0" applyProtection="0"/>
    <xf numFmtId="0" fontId="7" fillId="0" borderId="0" applyNumberFormat="0" applyFill="0" applyBorder="0" applyAlignment="0" applyProtection="0"/>
    <xf numFmtId="0" fontId="113" fillId="0" borderId="0" applyNumberFormat="0" applyFill="0" applyBorder="0" applyAlignment="0" applyProtection="0"/>
    <xf numFmtId="0" fontId="74" fillId="0" borderId="25" applyNumberFormat="0" applyBorder="0" applyAlignment="0"/>
    <xf numFmtId="0" fontId="138" fillId="0" borderId="24" applyNumberFormat="0" applyBorder="0" applyAlignment="0">
      <alignment horizontal="center"/>
    </xf>
    <xf numFmtId="3" fontId="139" fillId="0" borderId="20" applyNumberFormat="0" applyBorder="0" applyAlignment="0"/>
    <xf numFmtId="0" fontId="140" fillId="0" borderId="25">
      <alignment horizontal="center" vertical="center" wrapText="1"/>
    </xf>
    <xf numFmtId="0" fontId="141" fillId="0" borderId="0">
      <alignment horizontal="center"/>
    </xf>
    <xf numFmtId="40" fontId="22" fillId="0" borderId="0"/>
    <xf numFmtId="3" fontId="142" fillId="0" borderId="0" applyNumberFormat="0" applyFill="0" applyBorder="0" applyAlignment="0" applyProtection="0">
      <alignment horizontal="center" wrapText="1"/>
    </xf>
    <xf numFmtId="0" fontId="143" fillId="0" borderId="36" applyBorder="0" applyAlignment="0">
      <alignment horizontal="center" vertical="center"/>
    </xf>
    <xf numFmtId="0" fontId="144" fillId="0" borderId="0" applyNumberFormat="0" applyFill="0" applyBorder="0" applyAlignment="0" applyProtection="0">
      <alignment horizontal="centerContinuous"/>
    </xf>
    <xf numFmtId="0" fontId="89" fillId="0" borderId="37" applyNumberFormat="0" applyFill="0" applyBorder="0" applyAlignment="0" applyProtection="0">
      <alignment horizontal="center" vertical="center" wrapText="1"/>
    </xf>
    <xf numFmtId="0" fontId="145" fillId="0" borderId="38" applyNumberFormat="0" applyBorder="0" applyAlignment="0">
      <alignment vertical="center"/>
    </xf>
    <xf numFmtId="0" fontId="104" fillId="0" borderId="39" applyNumberFormat="0" applyAlignment="0">
      <alignment horizontal="center"/>
    </xf>
    <xf numFmtId="0" fontId="146" fillId="0" borderId="40">
      <alignment horizontal="center"/>
    </xf>
    <xf numFmtId="173" fontId="7" fillId="0" borderId="0" applyFont="0" applyFill="0" applyBorder="0" applyAlignment="0" applyProtection="0"/>
    <xf numFmtId="258" fontId="7" fillId="0" borderId="0" applyFont="0" applyFill="0" applyBorder="0" applyAlignment="0" applyProtection="0"/>
    <xf numFmtId="234" fontId="98" fillId="0" borderId="0" applyFont="0" applyFill="0" applyBorder="0" applyAlignment="0" applyProtection="0"/>
    <xf numFmtId="0" fontId="93" fillId="0" borderId="41">
      <alignment horizontal="center"/>
    </xf>
    <xf numFmtId="254" fontId="67" fillId="0" borderId="0"/>
    <xf numFmtId="259" fontId="67" fillId="0" borderId="26"/>
    <xf numFmtId="0" fontId="147" fillId="0" borderId="0"/>
    <xf numFmtId="3" fontId="67" fillId="0" borderId="0" applyNumberFormat="0" applyBorder="0" applyAlignment="0" applyProtection="0">
      <alignment horizontal="centerContinuous"/>
      <protection locked="0"/>
    </xf>
    <xf numFmtId="3" fontId="148" fillId="0" borderId="0">
      <protection locked="0"/>
    </xf>
    <xf numFmtId="0" fontId="147" fillId="0" borderId="0"/>
    <xf numFmtId="5" fontId="149" fillId="23" borderId="36">
      <alignment vertical="top"/>
    </xf>
    <xf numFmtId="0" fontId="150" fillId="24" borderId="26">
      <alignment horizontal="left" vertical="center"/>
    </xf>
    <xf numFmtId="6" fontId="151" fillId="25" borderId="36"/>
    <xf numFmtId="5" fontId="96" fillId="0" borderId="36">
      <alignment horizontal="left" vertical="top"/>
    </xf>
    <xf numFmtId="0" fontId="152" fillId="26" borderId="0">
      <alignment horizontal="left" vertical="center"/>
    </xf>
    <xf numFmtId="5" fontId="32" fillId="0" borderId="13">
      <alignment horizontal="left" vertical="top"/>
    </xf>
    <xf numFmtId="5" fontId="32" fillId="0" borderId="13">
      <alignment horizontal="left" vertical="top"/>
    </xf>
    <xf numFmtId="0" fontId="153" fillId="0" borderId="13">
      <alignment horizontal="left" vertical="center"/>
    </xf>
    <xf numFmtId="0" fontId="7" fillId="0" borderId="0" applyFont="0" applyFill="0" applyBorder="0" applyAlignment="0" applyProtection="0"/>
    <xf numFmtId="0" fontId="7" fillId="0" borderId="0" applyFont="0" applyFill="0" applyBorder="0" applyAlignment="0" applyProtection="0"/>
    <xf numFmtId="42" fontId="83" fillId="0" borderId="0" applyFont="0" applyFill="0" applyBorder="0" applyAlignment="0" applyProtection="0"/>
    <xf numFmtId="44" fontId="83" fillId="0" borderId="0" applyFont="0" applyFill="0" applyBorder="0" applyAlignment="0" applyProtection="0"/>
    <xf numFmtId="0" fontId="154" fillId="0" borderId="0" applyNumberFormat="0" applyFont="0" applyFill="0" applyBorder="0" applyProtection="0">
      <alignment horizontal="center" vertical="center" wrapText="1"/>
    </xf>
    <xf numFmtId="0" fontId="7" fillId="0" borderId="0" applyFont="0" applyFill="0" applyBorder="0" applyAlignment="0" applyProtection="0"/>
    <xf numFmtId="0" fontId="7" fillId="0" borderId="0" applyFont="0" applyFill="0" applyBorder="0" applyAlignment="0" applyProtection="0"/>
    <xf numFmtId="0" fontId="155" fillId="0" borderId="0" applyNumberFormat="0" applyFill="0" applyBorder="0" applyAlignment="0" applyProtection="0"/>
    <xf numFmtId="0" fontId="59" fillId="0" borderId="42" applyFont="0" applyBorder="0" applyAlignment="0">
      <alignment horizontal="center"/>
    </xf>
    <xf numFmtId="173" fontId="28" fillId="0" borderId="0" applyFont="0" applyFill="0" applyBorder="0" applyAlignment="0" applyProtection="0"/>
    <xf numFmtId="42" fontId="156" fillId="0" borderId="0" applyFont="0" applyFill="0" applyBorder="0" applyAlignment="0" applyProtection="0"/>
    <xf numFmtId="44" fontId="156" fillId="0" borderId="0" applyFont="0" applyFill="0" applyBorder="0" applyAlignment="0" applyProtection="0"/>
    <xf numFmtId="0" fontId="156" fillId="0" borderId="0"/>
    <xf numFmtId="0" fontId="157" fillId="0" borderId="0" applyFont="0" applyFill="0" applyBorder="0" applyAlignment="0" applyProtection="0"/>
    <xf numFmtId="0" fontId="157" fillId="0" borderId="0" applyFont="0" applyFill="0" applyBorder="0" applyAlignment="0" applyProtection="0"/>
    <xf numFmtId="0" fontId="9" fillId="0" borderId="0">
      <alignment vertical="center"/>
    </xf>
    <xf numFmtId="40" fontId="158" fillId="0" borderId="0" applyFont="0" applyFill="0" applyBorder="0" applyAlignment="0" applyProtection="0"/>
    <xf numFmtId="38" fontId="158" fillId="0" borderId="0" applyFont="0" applyFill="0" applyBorder="0" applyAlignment="0" applyProtection="0"/>
    <xf numFmtId="0" fontId="158" fillId="0" borderId="0" applyFont="0" applyFill="0" applyBorder="0" applyAlignment="0" applyProtection="0"/>
    <xf numFmtId="0" fontId="158" fillId="0" borderId="0" applyFont="0" applyFill="0" applyBorder="0" applyAlignment="0" applyProtection="0"/>
    <xf numFmtId="9" fontId="159" fillId="0" borderId="0" applyBorder="0" applyAlignment="0" applyProtection="0"/>
    <xf numFmtId="0" fontId="160" fillId="0" borderId="0"/>
    <xf numFmtId="0" fontId="161" fillId="0" borderId="17"/>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08" fillId="0" borderId="0" applyFont="0" applyFill="0" applyBorder="0" applyAlignment="0" applyProtection="0"/>
    <xf numFmtId="0" fontId="108" fillId="0" borderId="0" applyFont="0" applyFill="0" applyBorder="0" applyAlignment="0" applyProtection="0"/>
    <xf numFmtId="190" fontId="7" fillId="0" borderId="0" applyFont="0" applyFill="0" applyBorder="0" applyAlignment="0" applyProtection="0"/>
    <xf numFmtId="214" fontId="7" fillId="0" borderId="0" applyFont="0" applyFill="0" applyBorder="0" applyAlignment="0" applyProtection="0"/>
    <xf numFmtId="0" fontId="108" fillId="0" borderId="0"/>
    <xf numFmtId="0" fontId="162" fillId="0" borderId="0"/>
    <xf numFmtId="0" fontId="8" fillId="0" borderId="0"/>
    <xf numFmtId="173" fontId="163" fillId="0" borderId="0" applyFont="0" applyFill="0" applyBorder="0" applyAlignment="0" applyProtection="0"/>
    <xf numFmtId="174" fontId="163" fillId="0" borderId="0" applyFont="0" applyFill="0" applyBorder="0" applyAlignment="0" applyProtection="0"/>
    <xf numFmtId="190" fontId="163" fillId="0" borderId="0" applyFont="0" applyFill="0" applyBorder="0" applyAlignment="0" applyProtection="0"/>
    <xf numFmtId="253" fontId="36" fillId="0" borderId="0" applyFont="0" applyFill="0" applyBorder="0" applyAlignment="0" applyProtection="0"/>
    <xf numFmtId="214" fontId="163" fillId="0" borderId="0" applyFont="0" applyFill="0" applyBorder="0" applyAlignment="0" applyProtection="0"/>
    <xf numFmtId="43" fontId="5" fillId="0" borderId="0" applyFont="0" applyFill="0" applyBorder="0" applyAlignment="0" applyProtection="0"/>
    <xf numFmtId="0" fontId="5" fillId="0" borderId="0"/>
    <xf numFmtId="173" fontId="12" fillId="0" borderId="0" applyFont="0" applyFill="0" applyBorder="0" applyAlignment="0" applyProtection="0"/>
    <xf numFmtId="43" fontId="6" fillId="0" borderId="0" applyFont="0" applyFill="0" applyBorder="0" applyAlignment="0" applyProtection="0"/>
    <xf numFmtId="0" fontId="6" fillId="0" borderId="0"/>
    <xf numFmtId="0" fontId="9" fillId="0" borderId="0"/>
    <xf numFmtId="43" fontId="6" fillId="0" borderId="0" applyFont="0" applyFill="0" applyBorder="0" applyAlignment="0" applyProtection="0"/>
    <xf numFmtId="0" fontId="9" fillId="0" borderId="0"/>
    <xf numFmtId="0" fontId="5" fillId="0" borderId="0"/>
    <xf numFmtId="0" fontId="5" fillId="0" borderId="0"/>
    <xf numFmtId="0" fontId="5"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Protection="0"/>
    <xf numFmtId="0" fontId="72" fillId="0" borderId="0"/>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0" fontId="32" fillId="0" borderId="0"/>
    <xf numFmtId="0" fontId="40" fillId="0" borderId="0" applyNumberFormat="0" applyFill="0" applyAlignment="0"/>
    <xf numFmtId="0" fontId="7" fillId="0" borderId="0" applyFill="0" applyBorder="0" applyAlignment="0" applyProtection="0"/>
    <xf numFmtId="262" fontId="28" fillId="0" borderId="0" applyFont="0" applyFill="0" applyBorder="0" applyAlignment="0" applyProtection="0"/>
    <xf numFmtId="262" fontId="28" fillId="0" borderId="0" applyFont="0" applyFill="0" applyBorder="0" applyAlignment="0" applyProtection="0"/>
    <xf numFmtId="263" fontId="28" fillId="0" borderId="0" applyFont="0" applyFill="0" applyBorder="0" applyAlignment="0" applyProtection="0"/>
    <xf numFmtId="264" fontId="7" fillId="0" borderId="0" applyFill="0" applyBorder="0" applyAlignment="0" applyProtection="0"/>
    <xf numFmtId="264" fontId="7" fillId="0" borderId="0" applyFill="0" applyBorder="0" applyAlignment="0" applyProtection="0"/>
    <xf numFmtId="264" fontId="7" fillId="0" borderId="0" applyFill="0" applyBorder="0" applyAlignment="0" applyProtection="0"/>
    <xf numFmtId="264" fontId="7" fillId="0" borderId="0" applyFill="0" applyBorder="0" applyAlignment="0" applyProtection="0"/>
    <xf numFmtId="263" fontId="28" fillId="0" borderId="0" applyFont="0" applyFill="0" applyBorder="0" applyAlignment="0" applyProtection="0"/>
    <xf numFmtId="262" fontId="28" fillId="0" borderId="0" applyFont="0" applyFill="0" applyBorder="0" applyAlignment="0" applyProtection="0"/>
    <xf numFmtId="262" fontId="28" fillId="0" borderId="0" applyFont="0" applyFill="0" applyBorder="0" applyAlignment="0" applyProtection="0"/>
    <xf numFmtId="262" fontId="28" fillId="0" borderId="0" applyFont="0" applyFill="0" applyBorder="0" applyAlignment="0" applyProtection="0"/>
    <xf numFmtId="262" fontId="28" fillId="0" borderId="0" applyFont="0" applyFill="0" applyBorder="0" applyAlignment="0" applyProtection="0"/>
    <xf numFmtId="262"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265" fontId="28" fillId="0" borderId="0" applyFont="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5"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267" fontId="7" fillId="0" borderId="0" applyFill="0" applyBorder="0" applyAlignment="0" applyProtection="0"/>
    <xf numFmtId="40" fontId="7" fillId="0" borderId="0" applyFill="0" applyBorder="0" applyAlignment="0" applyProtection="0"/>
    <xf numFmtId="40" fontId="40" fillId="0" borderId="0" applyFill="0" applyBorder="0" applyAlignment="0" applyProtection="0"/>
    <xf numFmtId="38" fontId="7" fillId="0" borderId="0" applyFill="0" applyBorder="0" applyAlignment="0" applyProtection="0"/>
    <xf numFmtId="3" fontId="40" fillId="0" borderId="0" applyFill="0" applyBorder="0" applyAlignment="0" applyProtection="0"/>
    <xf numFmtId="268" fontId="40" fillId="0" borderId="0" applyFill="0" applyBorder="0" applyAlignment="0" applyProtection="0"/>
    <xf numFmtId="0" fontId="40" fillId="0" borderId="0" applyFill="0" applyBorder="0" applyAlignment="0" applyProtection="0"/>
    <xf numFmtId="2" fontId="40" fillId="0" borderId="0" applyFill="0" applyBorder="0" applyAlignment="0" applyProtection="0"/>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47">
      <alignment horizontal="left" vertical="center"/>
    </xf>
    <xf numFmtId="0" fontId="93" fillId="0" borderId="0" applyNumberFormat="0" applyFill="0" applyBorder="0" applyAlignment="0" applyProtection="0"/>
    <xf numFmtId="0" fontId="8" fillId="0" borderId="0"/>
    <xf numFmtId="0" fontId="8" fillId="0" borderId="0"/>
    <xf numFmtId="0" fontId="51" fillId="0" borderId="0"/>
    <xf numFmtId="0" fontId="40" fillId="0" borderId="48" applyNumberFormat="0" applyFill="0" applyAlignment="0" applyProtection="0"/>
    <xf numFmtId="0" fontId="32" fillId="0" borderId="0"/>
    <xf numFmtId="0" fontId="7" fillId="0" borderId="0"/>
    <xf numFmtId="0" fontId="170" fillId="0" borderId="0"/>
    <xf numFmtId="0" fontId="171" fillId="0" borderId="0"/>
    <xf numFmtId="0" fontId="7" fillId="0" borderId="0" applyFill="0" applyBorder="0" applyAlignment="0" applyProtection="0"/>
    <xf numFmtId="264" fontId="7" fillId="0" borderId="0" applyFill="0" applyBorder="0" applyAlignment="0" applyProtection="0"/>
    <xf numFmtId="269" fontId="7" fillId="0" borderId="0" applyFill="0" applyBorder="0" applyAlignment="0" applyProtection="0"/>
    <xf numFmtId="270" fontId="7" fillId="0" borderId="0" applyFill="0" applyBorder="0" applyAlignment="0" applyProtection="0"/>
    <xf numFmtId="0" fontId="172" fillId="0" borderId="0"/>
    <xf numFmtId="271" fontId="7" fillId="0" borderId="0" applyFill="0" applyBorder="0" applyAlignment="0" applyProtection="0"/>
    <xf numFmtId="40" fontId="7" fillId="0" borderId="0" applyFill="0" applyBorder="0" applyAlignment="0" applyProtection="0"/>
    <xf numFmtId="38" fontId="7" fillId="0" borderId="0" applyFill="0" applyBorder="0" applyAlignment="0" applyProtection="0"/>
    <xf numFmtId="9" fontId="7" fillId="0" borderId="0" applyFill="0" applyBorder="0" applyAlignment="0" applyProtection="0"/>
    <xf numFmtId="267" fontId="7" fillId="0" borderId="0" applyFill="0" applyBorder="0" applyAlignment="0" applyProtection="0"/>
    <xf numFmtId="266" fontId="7" fillId="0" borderId="0" applyFill="0" applyBorder="0" applyAlignment="0" applyProtection="0"/>
    <xf numFmtId="272" fontId="7" fillId="0" borderId="0" applyFill="0" applyBorder="0" applyAlignment="0" applyProtection="0"/>
    <xf numFmtId="272" fontId="7" fillId="0" borderId="0" applyFill="0" applyBorder="0" applyAlignment="0" applyProtection="0"/>
    <xf numFmtId="0" fontId="173" fillId="0" borderId="0"/>
    <xf numFmtId="273" fontId="7" fillId="0" borderId="0" applyFill="0" applyBorder="0" applyAlignment="0" applyProtection="0"/>
    <xf numFmtId="0" fontId="7" fillId="0" borderId="0"/>
    <xf numFmtId="0" fontId="7" fillId="0" borderId="0" applyFill="0" applyBorder="0" applyAlignment="0" applyProtection="0"/>
    <xf numFmtId="274" fontId="7" fillId="0" borderId="0" applyFill="0" applyBorder="0" applyAlignment="0" applyProtection="0"/>
    <xf numFmtId="0" fontId="7" fillId="0" borderId="0" applyFill="0" applyBorder="0" applyAlignment="0" applyProtection="0"/>
    <xf numFmtId="274" fontId="7" fillId="0" borderId="0" applyFill="0" applyBorder="0" applyAlignment="0" applyProtection="0"/>
    <xf numFmtId="0" fontId="7" fillId="0" borderId="0" applyFill="0" applyBorder="0" applyAlignment="0" applyProtection="0"/>
    <xf numFmtId="0" fontId="32" fillId="0" borderId="0" applyNumberFormat="0" applyFill="0" applyBorder="0" applyAlignment="0" applyProtection="0"/>
    <xf numFmtId="0" fontId="7" fillId="0" borderId="0"/>
    <xf numFmtId="0" fontId="32" fillId="0" borderId="0" applyNumberFormat="0" applyFill="0" applyBorder="0" applyAlignment="0" applyProtection="0"/>
    <xf numFmtId="275" fontId="7" fillId="0" borderId="0" applyFill="0" applyBorder="0" applyAlignment="0" applyProtection="0"/>
    <xf numFmtId="0" fontId="32" fillId="0" borderId="0" applyNumberFormat="0" applyFill="0" applyBorder="0" applyAlignment="0" applyProtection="0"/>
    <xf numFmtId="0" fontId="7" fillId="0" borderId="0"/>
    <xf numFmtId="0" fontId="32" fillId="0" borderId="0" applyNumberFormat="0" applyFill="0" applyBorder="0" applyAlignment="0" applyProtection="0"/>
    <xf numFmtId="0" fontId="7" fillId="0" borderId="0" applyFill="0" applyBorder="0" applyAlignment="0" applyProtection="0"/>
    <xf numFmtId="0" fontId="7" fillId="0" borderId="0" applyFill="0" applyBorder="0" applyAlignment="0" applyProtection="0"/>
    <xf numFmtId="276" fontId="7" fillId="0" borderId="0" applyFill="0" applyBorder="0" applyAlignment="0" applyProtection="0"/>
    <xf numFmtId="0" fontId="7" fillId="0" borderId="0" applyFill="0" applyBorder="0" applyAlignment="0" applyProtection="0"/>
    <xf numFmtId="274" fontId="7" fillId="0" borderId="0" applyFill="0" applyBorder="0" applyAlignment="0" applyProtection="0"/>
    <xf numFmtId="0" fontId="7" fillId="0" borderId="0" applyFill="0" applyBorder="0" applyAlignment="0" applyProtection="0"/>
    <xf numFmtId="0" fontId="7" fillId="0" borderId="0" applyFill="0" applyBorder="0" applyAlignment="0" applyProtection="0"/>
    <xf numFmtId="0" fontId="41" fillId="0" borderId="0"/>
    <xf numFmtId="0" fontId="40" fillId="0" borderId="0"/>
    <xf numFmtId="0" fontId="32" fillId="0" borderId="0" applyNumberFormat="0" applyFill="0" applyBorder="0" applyAlignment="0" applyProtection="0"/>
    <xf numFmtId="277" fontId="7" fillId="0" borderId="0" applyFill="0" applyBorder="0" applyAlignment="0" applyProtection="0"/>
    <xf numFmtId="278" fontId="7" fillId="0" borderId="0" applyFill="0" applyBorder="0" applyAlignment="0" applyProtection="0"/>
    <xf numFmtId="279" fontId="7" fillId="0" borderId="0" applyFill="0" applyBorder="0" applyAlignment="0" applyProtection="0"/>
    <xf numFmtId="267" fontId="7" fillId="0" borderId="0" applyFill="0" applyBorder="0" applyAlignment="0" applyProtection="0"/>
    <xf numFmtId="278" fontId="7" fillId="0" borderId="0" applyFill="0" applyBorder="0" applyAlignment="0" applyProtection="0"/>
    <xf numFmtId="280" fontId="7" fillId="0" borderId="0" applyFill="0" applyBorder="0" applyAlignment="0" applyProtection="0"/>
    <xf numFmtId="275" fontId="7" fillId="0" borderId="0" applyFill="0" applyBorder="0" applyAlignment="0" applyProtection="0"/>
    <xf numFmtId="274" fontId="7" fillId="0" borderId="0" applyFill="0" applyBorder="0" applyAlignment="0" applyProtection="0"/>
    <xf numFmtId="274" fontId="7" fillId="0" borderId="0" applyFill="0" applyBorder="0" applyAlignment="0" applyProtection="0"/>
    <xf numFmtId="270" fontId="7" fillId="0" borderId="0" applyFill="0" applyBorder="0" applyAlignment="0" applyProtection="0"/>
    <xf numFmtId="277" fontId="7" fillId="0" borderId="0" applyFill="0" applyBorder="0" applyAlignment="0" applyProtection="0"/>
    <xf numFmtId="278" fontId="7" fillId="0" borderId="0" applyFill="0" applyBorder="0" applyAlignment="0" applyProtection="0"/>
    <xf numFmtId="279" fontId="7" fillId="0" borderId="0" applyFill="0" applyBorder="0" applyAlignment="0" applyProtection="0"/>
    <xf numFmtId="267" fontId="7" fillId="0" borderId="0" applyFill="0" applyBorder="0" applyAlignment="0" applyProtection="0"/>
    <xf numFmtId="278" fontId="7" fillId="0" borderId="0" applyFill="0" applyBorder="0" applyAlignment="0" applyProtection="0"/>
    <xf numFmtId="280" fontId="7" fillId="0" borderId="0" applyFill="0" applyBorder="0" applyAlignment="0" applyProtection="0"/>
    <xf numFmtId="281" fontId="7" fillId="0" borderId="0" applyFill="0" applyBorder="0" applyAlignment="0" applyProtection="0"/>
    <xf numFmtId="282" fontId="7" fillId="0" borderId="0" applyFill="0" applyBorder="0" applyAlignment="0" applyProtection="0"/>
    <xf numFmtId="283" fontId="7" fillId="0" borderId="0" applyFill="0" applyBorder="0" applyAlignment="0" applyProtection="0"/>
    <xf numFmtId="271" fontId="7" fillId="0" borderId="0" applyFill="0" applyBorder="0" applyAlignment="0" applyProtection="0"/>
    <xf numFmtId="282" fontId="7" fillId="0" borderId="0" applyFill="0" applyBorder="0" applyAlignment="0" applyProtection="0"/>
    <xf numFmtId="284" fontId="7" fillId="0" borderId="0" applyFill="0" applyBorder="0" applyAlignment="0" applyProtection="0"/>
    <xf numFmtId="275" fontId="7" fillId="0" borderId="0" applyFill="0" applyBorder="0" applyAlignment="0" applyProtection="0"/>
    <xf numFmtId="274" fontId="7" fillId="0" borderId="0" applyFill="0" applyBorder="0" applyAlignment="0" applyProtection="0"/>
    <xf numFmtId="274" fontId="7" fillId="0" borderId="0" applyFill="0" applyBorder="0" applyAlignment="0" applyProtection="0"/>
    <xf numFmtId="270" fontId="7" fillId="0" borderId="0" applyFill="0" applyBorder="0" applyAlignment="0" applyProtection="0"/>
    <xf numFmtId="281" fontId="7" fillId="0" borderId="0" applyFill="0" applyBorder="0" applyAlignment="0" applyProtection="0"/>
    <xf numFmtId="282" fontId="7" fillId="0" borderId="0" applyFill="0" applyBorder="0" applyAlignment="0" applyProtection="0"/>
    <xf numFmtId="283" fontId="7" fillId="0" borderId="0" applyFill="0" applyBorder="0" applyAlignment="0" applyProtection="0"/>
    <xf numFmtId="271" fontId="7" fillId="0" borderId="0" applyFill="0" applyBorder="0" applyAlignment="0" applyProtection="0"/>
    <xf numFmtId="282" fontId="7" fillId="0" borderId="0" applyFill="0" applyBorder="0" applyAlignment="0" applyProtection="0"/>
    <xf numFmtId="284" fontId="7" fillId="0" borderId="0" applyFill="0" applyBorder="0" applyAlignment="0" applyProtection="0"/>
    <xf numFmtId="277" fontId="7" fillId="0" borderId="0" applyFill="0" applyBorder="0" applyAlignment="0" applyProtection="0"/>
    <xf numFmtId="278" fontId="7" fillId="0" borderId="0" applyFill="0" applyBorder="0" applyAlignment="0" applyProtection="0"/>
    <xf numFmtId="279" fontId="7" fillId="0" borderId="0" applyFill="0" applyBorder="0" applyAlignment="0" applyProtection="0"/>
    <xf numFmtId="267" fontId="7" fillId="0" borderId="0" applyFill="0" applyBorder="0" applyAlignment="0" applyProtection="0"/>
    <xf numFmtId="278" fontId="7" fillId="0" borderId="0" applyFill="0" applyBorder="0" applyAlignment="0" applyProtection="0"/>
    <xf numFmtId="280" fontId="7" fillId="0" borderId="0" applyFill="0" applyBorder="0" applyAlignment="0" applyProtection="0"/>
    <xf numFmtId="270" fontId="7" fillId="0" borderId="0" applyFill="0" applyBorder="0" applyAlignment="0" applyProtection="0"/>
    <xf numFmtId="274" fontId="7" fillId="0" borderId="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281" fontId="7" fillId="0" borderId="0" applyFill="0" applyBorder="0" applyAlignment="0" applyProtection="0"/>
    <xf numFmtId="282" fontId="7" fillId="0" borderId="0" applyFill="0" applyBorder="0" applyAlignment="0" applyProtection="0"/>
    <xf numFmtId="283" fontId="7" fillId="0" borderId="0" applyFill="0" applyBorder="0" applyAlignment="0" applyProtection="0"/>
    <xf numFmtId="271" fontId="7" fillId="0" borderId="0" applyFill="0" applyBorder="0" applyAlignment="0" applyProtection="0"/>
    <xf numFmtId="282" fontId="7" fillId="0" borderId="0" applyFill="0" applyBorder="0" applyAlignment="0" applyProtection="0"/>
    <xf numFmtId="284" fontId="7" fillId="0" borderId="0" applyFill="0" applyBorder="0" applyAlignment="0" applyProtection="0"/>
    <xf numFmtId="277" fontId="7" fillId="0" borderId="0" applyFill="0" applyBorder="0" applyAlignment="0" applyProtection="0"/>
    <xf numFmtId="278" fontId="7" fillId="0" borderId="0" applyFill="0" applyBorder="0" applyAlignment="0" applyProtection="0"/>
    <xf numFmtId="279" fontId="7" fillId="0" borderId="0" applyFill="0" applyBorder="0" applyAlignment="0" applyProtection="0"/>
    <xf numFmtId="267" fontId="7" fillId="0" borderId="0" applyFill="0" applyBorder="0" applyAlignment="0" applyProtection="0"/>
    <xf numFmtId="278" fontId="7" fillId="0" borderId="0" applyFill="0" applyBorder="0" applyAlignment="0" applyProtection="0"/>
    <xf numFmtId="280" fontId="7" fillId="0" borderId="0" applyFill="0" applyBorder="0" applyAlignment="0" applyProtection="0"/>
    <xf numFmtId="0" fontId="7" fillId="0" borderId="0"/>
    <xf numFmtId="0" fontId="32" fillId="0" borderId="0" applyNumberFormat="0" applyFill="0" applyBorder="0" applyAlignment="0" applyProtection="0"/>
    <xf numFmtId="285" fontId="7" fillId="0" borderId="0" applyFill="0" applyBorder="0" applyAlignment="0" applyProtection="0"/>
    <xf numFmtId="270" fontId="40" fillId="0" borderId="0" applyFill="0" applyBorder="0" applyAlignment="0" applyProtection="0"/>
    <xf numFmtId="286" fontId="7" fillId="0" borderId="0" applyFill="0" applyBorder="0" applyAlignment="0" applyProtection="0"/>
    <xf numFmtId="286" fontId="40" fillId="0" borderId="0" applyFill="0" applyBorder="0" applyAlignment="0" applyProtection="0"/>
    <xf numFmtId="273" fontId="7" fillId="0" borderId="0" applyFill="0" applyBorder="0" applyAlignment="0" applyProtection="0"/>
    <xf numFmtId="270" fontId="7" fillId="0" borderId="0" applyFill="0" applyBorder="0" applyAlignment="0" applyProtection="0"/>
    <xf numFmtId="270" fontId="40" fillId="0" borderId="0" applyFill="0" applyBorder="0" applyAlignment="0" applyProtection="0"/>
    <xf numFmtId="286" fontId="7" fillId="0" borderId="0" applyFill="0" applyBorder="0" applyAlignment="0" applyProtection="0"/>
    <xf numFmtId="286" fontId="40" fillId="0" borderId="0" applyFill="0" applyBorder="0" applyAlignment="0" applyProtection="0"/>
    <xf numFmtId="273" fontId="7" fillId="0" borderId="0" applyFill="0" applyBorder="0" applyAlignment="0" applyProtection="0"/>
    <xf numFmtId="287" fontId="7" fillId="0" borderId="0" applyFill="0" applyBorder="0" applyAlignment="0" applyProtection="0"/>
    <xf numFmtId="288" fontId="40" fillId="0" borderId="0" applyFill="0" applyBorder="0" applyAlignment="0" applyProtection="0"/>
    <xf numFmtId="272" fontId="7" fillId="0" borderId="0" applyFill="0" applyBorder="0" applyAlignment="0" applyProtection="0"/>
    <xf numFmtId="289" fontId="174" fillId="0" borderId="0" applyFont="0" applyFill="0" applyBorder="0" applyAlignment="0" applyProtection="0"/>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290" fontId="174" fillId="0" borderId="0" applyFont="0" applyFill="0" applyBorder="0" applyAlignment="0" applyProtection="0"/>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2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1"/>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3" fontId="30" fillId="0" borderId="46"/>
    <xf numFmtId="10" fontId="174" fillId="0" borderId="0" applyFont="0" applyFill="0" applyBorder="0" applyAlignment="0" applyProtection="0"/>
    <xf numFmtId="199" fontId="44" fillId="0" borderId="0" applyFont="0" applyFill="0" applyBorder="0" applyAlignment="0" applyProtection="0"/>
    <xf numFmtId="0" fontId="50" fillId="3" borderId="0"/>
    <xf numFmtId="0" fontId="50" fillId="3" borderId="0"/>
    <xf numFmtId="0" fontId="50" fillId="3" borderId="0"/>
    <xf numFmtId="0" fontId="50" fillId="3" borderId="0"/>
    <xf numFmtId="199" fontId="44" fillId="0" borderId="0" applyFont="0" applyFill="0" applyBorder="0" applyAlignment="0" applyProtection="0"/>
    <xf numFmtId="199" fontId="44" fillId="0" borderId="0" applyFont="0" applyFill="0" applyBorder="0" applyAlignment="0" applyProtection="0"/>
    <xf numFmtId="199" fontId="44" fillId="0" borderId="0" applyFont="0" applyFill="0" applyBorder="0" applyAlignment="0" applyProtection="0"/>
    <xf numFmtId="0" fontId="50" fillId="27" borderId="0"/>
    <xf numFmtId="0" fontId="50" fillId="27" borderId="0"/>
    <xf numFmtId="0" fontId="51" fillId="27" borderId="0"/>
    <xf numFmtId="0" fontId="51" fillId="27" borderId="0"/>
    <xf numFmtId="0" fontId="50" fillId="27" borderId="0"/>
    <xf numFmtId="0" fontId="50" fillId="28" borderId="0"/>
    <xf numFmtId="0" fontId="50" fillId="3" borderId="0"/>
    <xf numFmtId="0" fontId="50" fillId="3" borderId="0"/>
    <xf numFmtId="0" fontId="51" fillId="27" borderId="0"/>
    <xf numFmtId="0" fontId="50" fillId="27" borderId="0"/>
    <xf numFmtId="0" fontId="51" fillId="27" borderId="0"/>
    <xf numFmtId="0" fontId="51" fillId="27" borderId="0"/>
    <xf numFmtId="0" fontId="51" fillId="27" borderId="0"/>
    <xf numFmtId="0" fontId="50" fillId="27" borderId="0"/>
    <xf numFmtId="0" fontId="51" fillId="27" borderId="0"/>
    <xf numFmtId="0" fontId="51" fillId="27" borderId="0"/>
    <xf numFmtId="0" fontId="51" fillId="27" borderId="0"/>
    <xf numFmtId="0" fontId="51" fillId="27" borderId="0"/>
    <xf numFmtId="0" fontId="51" fillId="27" borderId="0"/>
    <xf numFmtId="0" fontId="51" fillId="27" borderId="0"/>
    <xf numFmtId="0" fontId="51" fillId="27" borderId="0"/>
    <xf numFmtId="0" fontId="51" fillId="27" borderId="0"/>
    <xf numFmtId="0" fontId="50" fillId="27" borderId="0"/>
    <xf numFmtId="0" fontId="51" fillId="27" borderId="0"/>
    <xf numFmtId="0" fontId="51" fillId="27" borderId="0"/>
    <xf numFmtId="0" fontId="51" fillId="27" borderId="0"/>
    <xf numFmtId="0" fontId="51" fillId="27" borderId="0"/>
    <xf numFmtId="0" fontId="50" fillId="27" borderId="0"/>
    <xf numFmtId="0" fontId="50" fillId="27" borderId="0"/>
    <xf numFmtId="0" fontId="51" fillId="27" borderId="0"/>
    <xf numFmtId="0" fontId="51" fillId="27" borderId="0"/>
    <xf numFmtId="0" fontId="50" fillId="27" borderId="0"/>
    <xf numFmtId="0" fontId="50" fillId="27" borderId="0"/>
    <xf numFmtId="0" fontId="51" fillId="27" borderId="0"/>
    <xf numFmtId="0" fontId="51" fillId="27" borderId="0"/>
    <xf numFmtId="0" fontId="50" fillId="27" borderId="0"/>
    <xf numFmtId="0" fontId="50" fillId="27" borderId="0"/>
    <xf numFmtId="0" fontId="51" fillId="27" borderId="0"/>
    <xf numFmtId="0" fontId="51" fillId="27" borderId="0"/>
    <xf numFmtId="0" fontId="50" fillId="27" borderId="0"/>
    <xf numFmtId="0" fontId="50" fillId="27" borderId="0"/>
    <xf numFmtId="0" fontId="50" fillId="27" borderId="0"/>
    <xf numFmtId="0" fontId="51" fillId="27" borderId="0"/>
    <xf numFmtId="0" fontId="51" fillId="27" borderId="0"/>
    <xf numFmtId="0" fontId="51" fillId="27" borderId="0"/>
    <xf numFmtId="0" fontId="51" fillId="27" borderId="0"/>
    <xf numFmtId="0" fontId="51" fillId="27" borderId="0"/>
    <xf numFmtId="0" fontId="51" fillId="27" borderId="0"/>
    <xf numFmtId="0" fontId="50" fillId="27" borderId="0"/>
    <xf numFmtId="0" fontId="51" fillId="27" borderId="0"/>
    <xf numFmtId="0" fontId="51" fillId="27" borderId="0"/>
    <xf numFmtId="0" fontId="51" fillId="27" borderId="0"/>
    <xf numFmtId="0" fontId="51" fillId="27" borderId="0"/>
    <xf numFmtId="0" fontId="50" fillId="27" borderId="0"/>
    <xf numFmtId="0" fontId="50" fillId="27" borderId="0"/>
    <xf numFmtId="0" fontId="50" fillId="27" borderId="0"/>
    <xf numFmtId="0" fontId="51" fillId="27" borderId="0"/>
    <xf numFmtId="0" fontId="50" fillId="27" borderId="0"/>
    <xf numFmtId="0" fontId="50" fillId="27" borderId="0"/>
    <xf numFmtId="0" fontId="50" fillId="27" borderId="0"/>
    <xf numFmtId="0" fontId="50" fillId="27" borderId="0"/>
    <xf numFmtId="0" fontId="50" fillId="27" borderId="0"/>
    <xf numFmtId="0" fontId="51" fillId="27" borderId="0"/>
    <xf numFmtId="0" fontId="51" fillId="27" borderId="0"/>
    <xf numFmtId="0" fontId="50" fillId="27" borderId="0"/>
    <xf numFmtId="0" fontId="50" fillId="27" borderId="0"/>
    <xf numFmtId="0" fontId="51" fillId="27" borderId="0"/>
    <xf numFmtId="0" fontId="51" fillId="27" borderId="0"/>
    <xf numFmtId="0" fontId="50" fillId="27" borderId="0"/>
    <xf numFmtId="0" fontId="50" fillId="27" borderId="0"/>
    <xf numFmtId="0" fontId="51" fillId="27" borderId="0"/>
    <xf numFmtId="0" fontId="50" fillId="27" borderId="0"/>
    <xf numFmtId="0" fontId="50" fillId="27" borderId="0"/>
    <xf numFmtId="0" fontId="50" fillId="27" borderId="0"/>
    <xf numFmtId="0" fontId="50" fillId="27" borderId="0"/>
    <xf numFmtId="0" fontId="50" fillId="27" borderId="0"/>
    <xf numFmtId="0" fontId="50" fillId="3" borderId="0"/>
    <xf numFmtId="0" fontId="50" fillId="3" borderId="0"/>
    <xf numFmtId="0" fontId="50" fillId="3" borderId="0"/>
    <xf numFmtId="0" fontId="50" fillId="27" borderId="0"/>
    <xf numFmtId="0" fontId="51" fillId="27" borderId="0"/>
    <xf numFmtId="0" fontId="50" fillId="27" borderId="0"/>
    <xf numFmtId="0" fontId="50" fillId="3" borderId="0"/>
    <xf numFmtId="0" fontId="50" fillId="27" borderId="0"/>
    <xf numFmtId="0" fontId="51" fillId="27" borderId="0"/>
    <xf numFmtId="0" fontId="51" fillId="27" borderId="0"/>
    <xf numFmtId="0" fontId="51" fillId="27" borderId="0"/>
    <xf numFmtId="0" fontId="51" fillId="27" borderId="0"/>
    <xf numFmtId="0" fontId="50" fillId="27" borderId="0"/>
    <xf numFmtId="291" fontId="7" fillId="0" borderId="0" applyFill="0" applyBorder="0" applyAlignment="0" applyProtection="0"/>
    <xf numFmtId="0" fontId="50" fillId="27" borderId="0"/>
    <xf numFmtId="0" fontId="51" fillId="27" borderId="0"/>
    <xf numFmtId="0" fontId="51" fillId="27" borderId="0"/>
    <xf numFmtId="0" fontId="50" fillId="27" borderId="0"/>
    <xf numFmtId="0" fontId="50" fillId="27" borderId="0"/>
    <xf numFmtId="0" fontId="51" fillId="27" borderId="0"/>
    <xf numFmtId="0" fontId="51" fillId="27" borderId="0"/>
    <xf numFmtId="0" fontId="51" fillId="27" borderId="0"/>
    <xf numFmtId="0" fontId="51" fillId="27" borderId="0"/>
    <xf numFmtId="0" fontId="50" fillId="27" borderId="0"/>
    <xf numFmtId="0" fontId="51" fillId="27" borderId="0"/>
    <xf numFmtId="0" fontId="51" fillId="27" borderId="0"/>
    <xf numFmtId="0" fontId="51" fillId="27" borderId="0"/>
    <xf numFmtId="0" fontId="51" fillId="27" borderId="0"/>
    <xf numFmtId="0" fontId="51" fillId="27" borderId="0"/>
    <xf numFmtId="0" fontId="51" fillId="27" borderId="0"/>
    <xf numFmtId="0" fontId="50" fillId="27" borderId="0"/>
    <xf numFmtId="0" fontId="50" fillId="27" borderId="0"/>
    <xf numFmtId="0" fontId="50" fillId="27" borderId="0"/>
    <xf numFmtId="0" fontId="51" fillId="27" borderId="0"/>
    <xf numFmtId="0" fontId="51" fillId="27" borderId="0"/>
    <xf numFmtId="0" fontId="51" fillId="27" borderId="0"/>
    <xf numFmtId="0" fontId="51" fillId="27" borderId="0"/>
    <xf numFmtId="0" fontId="51" fillId="27" borderId="0"/>
    <xf numFmtId="0" fontId="51" fillId="27" borderId="0"/>
    <xf numFmtId="0" fontId="50" fillId="27" borderId="0"/>
    <xf numFmtId="0" fontId="51" fillId="27" borderId="0"/>
    <xf numFmtId="0" fontId="51" fillId="27" borderId="0"/>
    <xf numFmtId="0" fontId="51" fillId="27" borderId="0"/>
    <xf numFmtId="0" fontId="51" fillId="27" borderId="0"/>
    <xf numFmtId="0" fontId="50" fillId="27" borderId="0"/>
    <xf numFmtId="0" fontId="50" fillId="27" borderId="0"/>
    <xf numFmtId="0" fontId="51" fillId="27" borderId="0"/>
    <xf numFmtId="0" fontId="50" fillId="27" borderId="0"/>
    <xf numFmtId="0" fontId="51" fillId="27" borderId="0"/>
    <xf numFmtId="0" fontId="51" fillId="27" borderId="0"/>
    <xf numFmtId="0" fontId="51" fillId="27" borderId="0"/>
    <xf numFmtId="0" fontId="51" fillId="27" borderId="0"/>
    <xf numFmtId="0" fontId="50" fillId="27" borderId="0"/>
    <xf numFmtId="0" fontId="51" fillId="27" borderId="0"/>
    <xf numFmtId="0" fontId="51" fillId="27" borderId="0"/>
    <xf numFmtId="0" fontId="51" fillId="27" borderId="0"/>
    <xf numFmtId="0" fontId="51" fillId="27" borderId="0"/>
    <xf numFmtId="0" fontId="51" fillId="27" borderId="0"/>
    <xf numFmtId="0" fontId="50" fillId="27" borderId="0"/>
    <xf numFmtId="0" fontId="51" fillId="27" borderId="0"/>
    <xf numFmtId="0" fontId="51" fillId="27" borderId="0"/>
    <xf numFmtId="0" fontId="51" fillId="27" borderId="0"/>
    <xf numFmtId="0" fontId="51" fillId="27" borderId="0"/>
    <xf numFmtId="0" fontId="51" fillId="27" borderId="0"/>
    <xf numFmtId="0" fontId="51" fillId="27" borderId="0"/>
    <xf numFmtId="0" fontId="51" fillId="27" borderId="0"/>
    <xf numFmtId="0" fontId="51" fillId="27" borderId="0"/>
    <xf numFmtId="0" fontId="51" fillId="27" borderId="0"/>
    <xf numFmtId="0" fontId="51" fillId="27" borderId="0"/>
    <xf numFmtId="0" fontId="51" fillId="27" borderId="0"/>
    <xf numFmtId="0" fontId="50" fillId="27" borderId="0"/>
    <xf numFmtId="0" fontId="51" fillId="27" borderId="0"/>
    <xf numFmtId="0" fontId="51" fillId="27" borderId="0"/>
    <xf numFmtId="0" fontId="50" fillId="27" borderId="0"/>
    <xf numFmtId="0" fontId="51" fillId="27" borderId="0"/>
    <xf numFmtId="0" fontId="51" fillId="27" borderId="0"/>
    <xf numFmtId="0" fontId="51" fillId="27" borderId="0"/>
    <xf numFmtId="0" fontId="51" fillId="27" borderId="0"/>
    <xf numFmtId="291" fontId="7" fillId="0" borderId="0" applyFill="0" applyBorder="0" applyAlignment="0" applyProtection="0"/>
    <xf numFmtId="0" fontId="51" fillId="27" borderId="0"/>
    <xf numFmtId="0" fontId="51" fillId="27" borderId="0"/>
    <xf numFmtId="0" fontId="51" fillId="27" borderId="0"/>
    <xf numFmtId="0" fontId="51" fillId="27" borderId="0"/>
    <xf numFmtId="0" fontId="51" fillId="27" borderId="0"/>
    <xf numFmtId="0" fontId="51" fillId="27" borderId="0"/>
    <xf numFmtId="0" fontId="51" fillId="27" borderId="0"/>
    <xf numFmtId="0" fontId="51" fillId="3" borderId="0"/>
    <xf numFmtId="0" fontId="51" fillId="27" borderId="0"/>
    <xf numFmtId="0" fontId="51" fillId="27" borderId="0"/>
    <xf numFmtId="0" fontId="51" fillId="27" borderId="0"/>
    <xf numFmtId="0" fontId="51" fillId="27" borderId="0"/>
    <xf numFmtId="0" fontId="51" fillId="27" borderId="0"/>
    <xf numFmtId="0" fontId="51" fillId="27" borderId="0"/>
    <xf numFmtId="0" fontId="51" fillId="27" borderId="0"/>
    <xf numFmtId="0" fontId="51" fillId="3" borderId="0"/>
    <xf numFmtId="0" fontId="51" fillId="27" borderId="0"/>
    <xf numFmtId="0" fontId="50" fillId="27" borderId="0"/>
    <xf numFmtId="0" fontId="50" fillId="27" borderId="0"/>
    <xf numFmtId="0" fontId="50" fillId="27" borderId="0"/>
    <xf numFmtId="0" fontId="51" fillId="27" borderId="0"/>
    <xf numFmtId="0" fontId="51" fillId="27" borderId="0"/>
    <xf numFmtId="0" fontId="50" fillId="27" borderId="0"/>
    <xf numFmtId="0" fontId="50" fillId="27" borderId="0"/>
    <xf numFmtId="0" fontId="50" fillId="27" borderId="0"/>
    <xf numFmtId="0" fontId="50" fillId="27" borderId="0"/>
    <xf numFmtId="0" fontId="51" fillId="27" borderId="0"/>
    <xf numFmtId="0" fontId="51" fillId="27" borderId="0"/>
    <xf numFmtId="0" fontId="51" fillId="27" borderId="0"/>
    <xf numFmtId="0" fontId="51" fillId="27" borderId="0"/>
    <xf numFmtId="0" fontId="51" fillId="27" borderId="0"/>
    <xf numFmtId="0" fontId="51" fillId="27" borderId="0"/>
    <xf numFmtId="0" fontId="51" fillId="27" borderId="0"/>
    <xf numFmtId="0" fontId="51" fillId="27" borderId="0"/>
    <xf numFmtId="0" fontId="51" fillId="27" borderId="0"/>
    <xf numFmtId="0" fontId="51" fillId="27" borderId="0"/>
    <xf numFmtId="0" fontId="50" fillId="27" borderId="0"/>
    <xf numFmtId="0" fontId="51" fillId="27" borderId="0"/>
    <xf numFmtId="0" fontId="51" fillId="27" borderId="0"/>
    <xf numFmtId="0" fontId="51" fillId="27" borderId="0"/>
    <xf numFmtId="0" fontId="51" fillId="27" borderId="0"/>
    <xf numFmtId="291" fontId="7" fillId="0" borderId="0" applyFill="0" applyBorder="0" applyAlignment="0" applyProtection="0"/>
    <xf numFmtId="0" fontId="50" fillId="3" borderId="0"/>
    <xf numFmtId="0" fontId="50" fillId="3" borderId="0"/>
    <xf numFmtId="0" fontId="50" fillId="3" borderId="0"/>
    <xf numFmtId="0" fontId="51" fillId="27" borderId="0"/>
    <xf numFmtId="0" fontId="51" fillId="27" borderId="0"/>
    <xf numFmtId="0" fontId="51" fillId="27" borderId="0"/>
    <xf numFmtId="0" fontId="51" fillId="27" borderId="0"/>
    <xf numFmtId="0" fontId="51" fillId="27" borderId="0"/>
    <xf numFmtId="0" fontId="51" fillId="27" borderId="0"/>
    <xf numFmtId="0" fontId="51" fillId="27" borderId="0"/>
    <xf numFmtId="0" fontId="51" fillId="27" borderId="0"/>
    <xf numFmtId="0" fontId="50" fillId="3" borderId="0"/>
    <xf numFmtId="0" fontId="50" fillId="27" borderId="0"/>
    <xf numFmtId="0" fontId="50" fillId="27" borderId="0"/>
    <xf numFmtId="0" fontId="50" fillId="27" borderId="0"/>
    <xf numFmtId="0" fontId="50" fillId="27" borderId="0"/>
    <xf numFmtId="0" fontId="51" fillId="27" borderId="0"/>
    <xf numFmtId="0" fontId="51" fillId="27" borderId="0"/>
    <xf numFmtId="0" fontId="51" fillId="27" borderId="0"/>
    <xf numFmtId="0" fontId="50" fillId="27" borderId="0"/>
    <xf numFmtId="0" fontId="51" fillId="27" borderId="0"/>
    <xf numFmtId="0" fontId="51" fillId="27" borderId="0"/>
    <xf numFmtId="0" fontId="51" fillId="27" borderId="0"/>
    <xf numFmtId="0" fontId="51" fillId="27" borderId="0"/>
    <xf numFmtId="0" fontId="51" fillId="27" borderId="0"/>
    <xf numFmtId="0" fontId="51" fillId="27" borderId="0"/>
    <xf numFmtId="0" fontId="51" fillId="27" borderId="0"/>
    <xf numFmtId="0" fontId="50" fillId="27" borderId="0"/>
    <xf numFmtId="0" fontId="50" fillId="27" borderId="0"/>
    <xf numFmtId="0" fontId="51" fillId="27" borderId="0"/>
    <xf numFmtId="0" fontId="51" fillId="27" borderId="0"/>
    <xf numFmtId="0" fontId="50" fillId="27" borderId="0"/>
    <xf numFmtId="0" fontId="50" fillId="27" borderId="0"/>
    <xf numFmtId="0" fontId="50" fillId="27" borderId="0"/>
    <xf numFmtId="0" fontId="51" fillId="27" borderId="0"/>
    <xf numFmtId="0" fontId="50" fillId="27" borderId="0"/>
    <xf numFmtId="0" fontId="50" fillId="27" borderId="0"/>
    <xf numFmtId="0" fontId="50" fillId="27" borderId="0"/>
    <xf numFmtId="0" fontId="51" fillId="27" borderId="0"/>
    <xf numFmtId="0" fontId="51" fillId="27" borderId="0"/>
    <xf numFmtId="0" fontId="51" fillId="27" borderId="0"/>
    <xf numFmtId="0" fontId="51" fillId="27" borderId="0"/>
    <xf numFmtId="0" fontId="50" fillId="27" borderId="0"/>
    <xf numFmtId="0" fontId="50" fillId="27" borderId="0"/>
    <xf numFmtId="0" fontId="50" fillId="27" borderId="0"/>
    <xf numFmtId="0" fontId="51" fillId="27" borderId="0"/>
    <xf numFmtId="0" fontId="51" fillId="27" borderId="0"/>
    <xf numFmtId="0" fontId="51" fillId="27" borderId="0"/>
    <xf numFmtId="0" fontId="51" fillId="27" borderId="0"/>
    <xf numFmtId="0" fontId="50" fillId="27" borderId="0"/>
    <xf numFmtId="0" fontId="50" fillId="27" borderId="0"/>
    <xf numFmtId="0" fontId="50" fillId="27" borderId="0"/>
    <xf numFmtId="0" fontId="50" fillId="27" borderId="0"/>
    <xf numFmtId="291" fontId="7" fillId="0" borderId="0" applyFill="0" applyBorder="0" applyAlignment="0" applyProtection="0"/>
    <xf numFmtId="0" fontId="51" fillId="27" borderId="0"/>
    <xf numFmtId="0" fontId="51" fillId="27" borderId="0"/>
    <xf numFmtId="0" fontId="50" fillId="3" borderId="0"/>
    <xf numFmtId="0" fontId="50" fillId="27" borderId="0"/>
    <xf numFmtId="291" fontId="7" fillId="0" borderId="0" applyFill="0" applyBorder="0" applyAlignment="0" applyProtection="0"/>
    <xf numFmtId="0" fontId="51" fillId="27" borderId="0"/>
    <xf numFmtId="0" fontId="50" fillId="27" borderId="0"/>
    <xf numFmtId="0" fontId="51" fillId="27" borderId="0"/>
    <xf numFmtId="0" fontId="50" fillId="27" borderId="0"/>
    <xf numFmtId="0" fontId="51" fillId="27" borderId="0"/>
    <xf numFmtId="0" fontId="51" fillId="27" borderId="0"/>
    <xf numFmtId="0" fontId="50" fillId="27" borderId="0"/>
    <xf numFmtId="0" fontId="50" fillId="27" borderId="0"/>
    <xf numFmtId="0" fontId="51" fillId="27" borderId="0"/>
    <xf numFmtId="0" fontId="51" fillId="27" borderId="0"/>
    <xf numFmtId="0" fontId="50" fillId="27" borderId="0"/>
    <xf numFmtId="0" fontId="50" fillId="27" borderId="0"/>
    <xf numFmtId="0" fontId="50" fillId="27" borderId="0"/>
    <xf numFmtId="0" fontId="50" fillId="27" borderId="0"/>
    <xf numFmtId="0" fontId="50" fillId="27" borderId="0"/>
    <xf numFmtId="0" fontId="50" fillId="27" borderId="0"/>
    <xf numFmtId="0" fontId="51" fillId="27" borderId="0"/>
    <xf numFmtId="0" fontId="51" fillId="27" borderId="0"/>
    <xf numFmtId="0" fontId="50" fillId="27" borderId="0"/>
    <xf numFmtId="0" fontId="50" fillId="27" borderId="0"/>
    <xf numFmtId="0" fontId="51" fillId="27" borderId="0"/>
    <xf numFmtId="0" fontId="51" fillId="27" borderId="0"/>
    <xf numFmtId="291" fontId="7" fillId="0" borderId="0" applyFill="0" applyBorder="0" applyAlignment="0" applyProtection="0"/>
    <xf numFmtId="0" fontId="51" fillId="27" borderId="0"/>
    <xf numFmtId="0" fontId="51" fillId="27" borderId="0"/>
    <xf numFmtId="0" fontId="50" fillId="27" borderId="0"/>
    <xf numFmtId="0" fontId="51" fillId="27" borderId="0"/>
    <xf numFmtId="0" fontId="51" fillId="27" borderId="0"/>
    <xf numFmtId="0" fontId="51" fillId="27" borderId="0"/>
    <xf numFmtId="0" fontId="51" fillId="27" borderId="0"/>
    <xf numFmtId="291" fontId="7" fillId="0" borderId="0" applyFill="0" applyBorder="0" applyAlignment="0" applyProtection="0"/>
    <xf numFmtId="0" fontId="50" fillId="27" borderId="0"/>
    <xf numFmtId="0" fontId="50" fillId="27" borderId="0"/>
    <xf numFmtId="0" fontId="50" fillId="27" borderId="0"/>
    <xf numFmtId="0" fontId="51" fillId="27" borderId="0"/>
    <xf numFmtId="0" fontId="51" fillId="27" borderId="0"/>
    <xf numFmtId="0" fontId="51" fillId="27" borderId="0"/>
    <xf numFmtId="0" fontId="51" fillId="27" borderId="0"/>
    <xf numFmtId="0" fontId="51" fillId="27" borderId="0"/>
    <xf numFmtId="0" fontId="51" fillId="27" borderId="0"/>
    <xf numFmtId="0" fontId="51" fillId="27" borderId="0"/>
    <xf numFmtId="0" fontId="51" fillId="27" borderId="0"/>
    <xf numFmtId="0" fontId="7" fillId="0" borderId="0" applyNumberFormat="0" applyBorder="0">
      <alignment horizontal="left" indent="2"/>
    </xf>
    <xf numFmtId="0" fontId="7" fillId="0" borderId="0" applyNumberFormat="0" applyBorder="0">
      <alignment horizontal="left" indent="2"/>
    </xf>
    <xf numFmtId="0" fontId="50" fillId="27" borderId="0"/>
    <xf numFmtId="0" fontId="7" fillId="0" borderId="0" applyNumberFormat="0" applyBorder="0">
      <alignment horizontal="left" indent="2"/>
    </xf>
    <xf numFmtId="0" fontId="7" fillId="0" borderId="0" applyNumberFormat="0" applyBorder="0">
      <alignment horizontal="left" indent="2"/>
    </xf>
    <xf numFmtId="0" fontId="7" fillId="0" borderId="0" applyNumberFormat="0" applyBorder="0">
      <alignment horizontal="left" indent="2"/>
    </xf>
    <xf numFmtId="0" fontId="50" fillId="27" borderId="0"/>
    <xf numFmtId="0" fontId="7" fillId="0" borderId="0" applyNumberFormat="0" applyBorder="0">
      <alignment horizontal="left" indent="2"/>
    </xf>
    <xf numFmtId="0" fontId="50" fillId="27" borderId="0"/>
    <xf numFmtId="0" fontId="50" fillId="27" borderId="0"/>
    <xf numFmtId="0" fontId="50" fillId="27" borderId="0"/>
    <xf numFmtId="0" fontId="7" fillId="0" borderId="0" applyNumberFormat="0" applyBorder="0">
      <alignment horizontal="left" indent="2"/>
    </xf>
    <xf numFmtId="0" fontId="7" fillId="0" borderId="0" applyNumberFormat="0" applyBorder="0">
      <alignment horizontal="left" indent="2"/>
    </xf>
    <xf numFmtId="9" fontId="40" fillId="0" borderId="0" applyFill="0" applyBorder="0" applyAlignment="0" applyProtection="0"/>
    <xf numFmtId="9" fontId="40" fillId="0" borderId="0" applyFill="0" applyBorder="0" applyAlignment="0" applyProtection="0"/>
    <xf numFmtId="0" fontId="56" fillId="27" borderId="0"/>
    <xf numFmtId="0" fontId="56" fillId="27" borderId="0"/>
    <xf numFmtId="0" fontId="51" fillId="27" borderId="0"/>
    <xf numFmtId="0" fontId="51" fillId="27" borderId="0"/>
    <xf numFmtId="0" fontId="56" fillId="27" borderId="0"/>
    <xf numFmtId="0" fontId="56" fillId="28" borderId="0"/>
    <xf numFmtId="0" fontId="56" fillId="3" borderId="0"/>
    <xf numFmtId="0" fontId="56" fillId="3" borderId="0"/>
    <xf numFmtId="0" fontId="51" fillId="27" borderId="0"/>
    <xf numFmtId="0" fontId="56" fillId="27" borderId="0"/>
    <xf numFmtId="0" fontId="51" fillId="27" borderId="0"/>
    <xf numFmtId="0" fontId="51" fillId="27" borderId="0"/>
    <xf numFmtId="0" fontId="51" fillId="27" borderId="0"/>
    <xf numFmtId="0" fontId="56" fillId="27" borderId="0"/>
    <xf numFmtId="0" fontId="51" fillId="27" borderId="0"/>
    <xf numFmtId="0" fontId="51" fillId="27" borderId="0"/>
    <xf numFmtId="0" fontId="51" fillId="27" borderId="0"/>
    <xf numFmtId="0" fontId="51" fillId="27" borderId="0"/>
    <xf numFmtId="0" fontId="51" fillId="27" borderId="0"/>
    <xf numFmtId="0" fontId="51" fillId="27" borderId="0"/>
    <xf numFmtId="0" fontId="51" fillId="27" borderId="0"/>
    <xf numFmtId="0" fontId="51" fillId="27" borderId="0"/>
    <xf numFmtId="0" fontId="56" fillId="27" borderId="0"/>
    <xf numFmtId="0" fontId="51" fillId="27" borderId="0"/>
    <xf numFmtId="0" fontId="51" fillId="27" borderId="0"/>
    <xf numFmtId="0" fontId="51" fillId="27" borderId="0"/>
    <xf numFmtId="0" fontId="51" fillId="27" borderId="0"/>
    <xf numFmtId="0" fontId="56" fillId="27" borderId="0"/>
    <xf numFmtId="0" fontId="56" fillId="27" borderId="0"/>
    <xf numFmtId="0" fontId="51" fillId="27" borderId="0"/>
    <xf numFmtId="0" fontId="51" fillId="27" borderId="0"/>
    <xf numFmtId="0" fontId="56" fillId="27" borderId="0"/>
    <xf numFmtId="0" fontId="56" fillId="27" borderId="0"/>
    <xf numFmtId="0" fontId="51" fillId="27" borderId="0"/>
    <xf numFmtId="0" fontId="51" fillId="27" borderId="0"/>
    <xf numFmtId="0" fontId="56" fillId="27" borderId="0"/>
    <xf numFmtId="0" fontId="56" fillId="27" borderId="0"/>
    <xf numFmtId="0" fontId="51" fillId="27" borderId="0"/>
    <xf numFmtId="0" fontId="51" fillId="27" borderId="0"/>
    <xf numFmtId="0" fontId="56" fillId="27" borderId="0"/>
    <xf numFmtId="0" fontId="56" fillId="27" borderId="0"/>
    <xf numFmtId="0" fontId="56" fillId="27" borderId="0"/>
    <xf numFmtId="0" fontId="51" fillId="27" borderId="0"/>
    <xf numFmtId="0" fontId="51" fillId="27" borderId="0"/>
    <xf numFmtId="0" fontId="51" fillId="27" borderId="0"/>
    <xf numFmtId="0" fontId="51" fillId="27" borderId="0"/>
    <xf numFmtId="0" fontId="51" fillId="27" borderId="0"/>
    <xf numFmtId="0" fontId="51" fillId="27" borderId="0"/>
    <xf numFmtId="0" fontId="56" fillId="27" borderId="0"/>
    <xf numFmtId="0" fontId="51" fillId="27" borderId="0"/>
    <xf numFmtId="0" fontId="51" fillId="27" borderId="0"/>
    <xf numFmtId="0" fontId="51" fillId="27" borderId="0"/>
    <xf numFmtId="0" fontId="51" fillId="27" borderId="0"/>
    <xf numFmtId="0" fontId="56" fillId="27" borderId="0"/>
    <xf numFmtId="0" fontId="56" fillId="27" borderId="0"/>
    <xf numFmtId="0" fontId="51" fillId="27" borderId="0"/>
    <xf numFmtId="0" fontId="56" fillId="27" borderId="0"/>
    <xf numFmtId="0" fontId="56" fillId="27" borderId="0"/>
    <xf numFmtId="0" fontId="56" fillId="27" borderId="0"/>
    <xf numFmtId="0" fontId="56" fillId="27" borderId="0"/>
    <xf numFmtId="0" fontId="56" fillId="27" borderId="0"/>
    <xf numFmtId="0" fontId="51" fillId="27" borderId="0"/>
    <xf numFmtId="0" fontId="51" fillId="27" borderId="0"/>
    <xf numFmtId="0" fontId="56" fillId="27" borderId="0"/>
    <xf numFmtId="0" fontId="56" fillId="27" borderId="0"/>
    <xf numFmtId="0" fontId="51" fillId="27" borderId="0"/>
    <xf numFmtId="0" fontId="51" fillId="27" borderId="0"/>
    <xf numFmtId="0" fontId="56" fillId="27" borderId="0"/>
    <xf numFmtId="0" fontId="56" fillId="27" borderId="0"/>
    <xf numFmtId="0" fontId="51" fillId="27" borderId="0"/>
    <xf numFmtId="0" fontId="56" fillId="27" borderId="0"/>
    <xf numFmtId="0" fontId="56" fillId="27" borderId="0"/>
    <xf numFmtId="0" fontId="56" fillId="27" borderId="0"/>
    <xf numFmtId="0" fontId="56" fillId="27" borderId="0"/>
    <xf numFmtId="0" fontId="56" fillId="3" borderId="0"/>
    <xf numFmtId="0" fontId="56" fillId="3" borderId="0"/>
    <xf numFmtId="0" fontId="56" fillId="3" borderId="0"/>
    <xf numFmtId="0" fontId="56" fillId="27" borderId="0"/>
    <xf numFmtId="0" fontId="51" fillId="27" borderId="0"/>
    <xf numFmtId="0" fontId="56" fillId="27" borderId="0"/>
    <xf numFmtId="0" fontId="56" fillId="3" borderId="0"/>
    <xf numFmtId="0" fontId="56" fillId="27" borderId="0"/>
    <xf numFmtId="0" fontId="51" fillId="27" borderId="0"/>
    <xf numFmtId="0" fontId="51" fillId="27" borderId="0"/>
    <xf numFmtId="0" fontId="51" fillId="27" borderId="0"/>
    <xf numFmtId="0" fontId="51" fillId="27" borderId="0"/>
    <xf numFmtId="0" fontId="56" fillId="27" borderId="0"/>
    <xf numFmtId="0" fontId="56" fillId="27" borderId="0"/>
    <xf numFmtId="0" fontId="51" fillId="27" borderId="0"/>
    <xf numFmtId="0" fontId="51" fillId="27" borderId="0"/>
    <xf numFmtId="0" fontId="56" fillId="27" borderId="0"/>
    <xf numFmtId="0" fontId="56" fillId="27" borderId="0"/>
    <xf numFmtId="0" fontId="51" fillId="27" borderId="0"/>
    <xf numFmtId="0" fontId="51" fillId="27" borderId="0"/>
    <xf numFmtId="0" fontId="51" fillId="27" borderId="0"/>
    <xf numFmtId="0" fontId="51" fillId="27" borderId="0"/>
    <xf numFmtId="0" fontId="56" fillId="27" borderId="0"/>
    <xf numFmtId="0" fontId="51" fillId="27" borderId="0"/>
    <xf numFmtId="0" fontId="51" fillId="27" borderId="0"/>
    <xf numFmtId="0" fontId="51" fillId="27" borderId="0"/>
    <xf numFmtId="0" fontId="51" fillId="27" borderId="0"/>
    <xf numFmtId="0" fontId="51" fillId="27" borderId="0"/>
    <xf numFmtId="0" fontId="51" fillId="27" borderId="0"/>
    <xf numFmtId="0" fontId="56" fillId="27" borderId="0"/>
    <xf numFmtId="0" fontId="56" fillId="27" borderId="0"/>
    <xf numFmtId="0" fontId="56" fillId="27" borderId="0"/>
    <xf numFmtId="0" fontId="51" fillId="27" borderId="0"/>
    <xf numFmtId="0" fontId="51" fillId="27" borderId="0"/>
    <xf numFmtId="0" fontId="51" fillId="27" borderId="0"/>
    <xf numFmtId="0" fontId="51" fillId="27" borderId="0"/>
    <xf numFmtId="0" fontId="51" fillId="27" borderId="0"/>
    <xf numFmtId="0" fontId="51" fillId="27" borderId="0"/>
    <xf numFmtId="0" fontId="56" fillId="27" borderId="0"/>
    <xf numFmtId="0" fontId="51" fillId="27" borderId="0"/>
    <xf numFmtId="0" fontId="51" fillId="27" borderId="0"/>
    <xf numFmtId="0" fontId="51" fillId="27" borderId="0"/>
    <xf numFmtId="0" fontId="51" fillId="27" borderId="0"/>
    <xf numFmtId="0" fontId="56" fillId="27" borderId="0"/>
    <xf numFmtId="0" fontId="56" fillId="27" borderId="0"/>
    <xf numFmtId="0" fontId="51" fillId="27" borderId="0"/>
    <xf numFmtId="0" fontId="56" fillId="27" borderId="0"/>
    <xf numFmtId="0" fontId="51" fillId="27" borderId="0"/>
    <xf numFmtId="0" fontId="51" fillId="27" borderId="0"/>
    <xf numFmtId="0" fontId="51" fillId="27" borderId="0"/>
    <xf numFmtId="0" fontId="51" fillId="27" borderId="0"/>
    <xf numFmtId="0" fontId="56" fillId="27" borderId="0"/>
    <xf numFmtId="0" fontId="51" fillId="27" borderId="0"/>
    <xf numFmtId="0" fontId="51" fillId="27" borderId="0"/>
    <xf numFmtId="0" fontId="51" fillId="27" borderId="0"/>
    <xf numFmtId="0" fontId="51" fillId="27" borderId="0"/>
    <xf numFmtId="0" fontId="51" fillId="27" borderId="0"/>
    <xf numFmtId="0" fontId="56" fillId="27" borderId="0"/>
    <xf numFmtId="0" fontId="51" fillId="27" borderId="0"/>
    <xf numFmtId="0" fontId="51" fillId="27" borderId="0"/>
    <xf numFmtId="0" fontId="51" fillId="27" borderId="0"/>
    <xf numFmtId="0" fontId="51" fillId="27" borderId="0"/>
    <xf numFmtId="0" fontId="51" fillId="27" borderId="0"/>
    <xf numFmtId="0" fontId="51" fillId="27" borderId="0"/>
    <xf numFmtId="0" fontId="51" fillId="27" borderId="0"/>
    <xf numFmtId="0" fontId="51" fillId="27" borderId="0"/>
    <xf numFmtId="0" fontId="51" fillId="27" borderId="0"/>
    <xf numFmtId="0" fontId="51" fillId="27" borderId="0"/>
    <xf numFmtId="0" fontId="51" fillId="27" borderId="0"/>
    <xf numFmtId="0" fontId="56" fillId="27" borderId="0"/>
    <xf numFmtId="0" fontId="51" fillId="27" borderId="0"/>
    <xf numFmtId="0" fontId="51" fillId="27" borderId="0"/>
    <xf numFmtId="0" fontId="56" fillId="27" borderId="0"/>
    <xf numFmtId="0" fontId="51" fillId="27" borderId="0"/>
    <xf numFmtId="0" fontId="51" fillId="27" borderId="0"/>
    <xf numFmtId="0" fontId="51" fillId="27" borderId="0"/>
    <xf numFmtId="0" fontId="51" fillId="27" borderId="0"/>
    <xf numFmtId="0" fontId="51" fillId="27" borderId="0"/>
    <xf numFmtId="0" fontId="51" fillId="27" borderId="0"/>
    <xf numFmtId="0" fontId="51" fillId="27" borderId="0"/>
    <xf numFmtId="0" fontId="51" fillId="27" borderId="0"/>
    <xf numFmtId="0" fontId="51" fillId="27" borderId="0"/>
    <xf numFmtId="0" fontId="51" fillId="27" borderId="0"/>
    <xf numFmtId="0" fontId="51" fillId="27" borderId="0"/>
    <xf numFmtId="0" fontId="51" fillId="3" borderId="0"/>
    <xf numFmtId="0" fontId="51" fillId="27" borderId="0"/>
    <xf numFmtId="0" fontId="51" fillId="27" borderId="0"/>
    <xf numFmtId="0" fontId="51" fillId="27" borderId="0"/>
    <xf numFmtId="0" fontId="51" fillId="27" borderId="0"/>
    <xf numFmtId="0" fontId="51" fillId="27" borderId="0"/>
    <xf numFmtId="0" fontId="51" fillId="27" borderId="0"/>
    <xf numFmtId="0" fontId="51" fillId="27" borderId="0"/>
    <xf numFmtId="0" fontId="51" fillId="3" borderId="0"/>
    <xf numFmtId="0" fontId="51" fillId="27" borderId="0"/>
    <xf numFmtId="0" fontId="56" fillId="27" borderId="0"/>
    <xf numFmtId="0" fontId="56" fillId="27" borderId="0"/>
    <xf numFmtId="0" fontId="56" fillId="27" borderId="0"/>
    <xf numFmtId="0" fontId="51" fillId="27" borderId="0"/>
    <xf numFmtId="0" fontId="51" fillId="27" borderId="0"/>
    <xf numFmtId="0" fontId="56" fillId="27" borderId="0"/>
    <xf numFmtId="0" fontId="56" fillId="27" borderId="0"/>
    <xf numFmtId="0" fontId="56" fillId="27" borderId="0"/>
    <xf numFmtId="0" fontId="56" fillId="27" borderId="0"/>
    <xf numFmtId="0" fontId="51" fillId="27" borderId="0"/>
    <xf numFmtId="0" fontId="51" fillId="27" borderId="0"/>
    <xf numFmtId="0" fontId="51" fillId="27" borderId="0"/>
    <xf numFmtId="0" fontId="51" fillId="27" borderId="0"/>
    <xf numFmtId="0" fontId="51" fillId="27" borderId="0"/>
    <xf numFmtId="0" fontId="51" fillId="27" borderId="0"/>
    <xf numFmtId="0" fontId="51" fillId="27" borderId="0"/>
    <xf numFmtId="0" fontId="51" fillId="27" borderId="0"/>
    <xf numFmtId="0" fontId="51" fillId="27" borderId="0"/>
    <xf numFmtId="0" fontId="51" fillId="27" borderId="0"/>
    <xf numFmtId="0" fontId="56" fillId="27" borderId="0"/>
    <xf numFmtId="0" fontId="51" fillId="27" borderId="0"/>
    <xf numFmtId="0" fontId="51" fillId="27" borderId="0"/>
    <xf numFmtId="0" fontId="51" fillId="27" borderId="0"/>
    <xf numFmtId="0" fontId="51" fillId="27" borderId="0"/>
    <xf numFmtId="0" fontId="56" fillId="3" borderId="0"/>
    <xf numFmtId="0" fontId="56" fillId="3" borderId="0"/>
    <xf numFmtId="0" fontId="56" fillId="3" borderId="0"/>
    <xf numFmtId="0" fontId="51" fillId="27" borderId="0"/>
    <xf numFmtId="0" fontId="51" fillId="27" borderId="0"/>
    <xf numFmtId="0" fontId="51" fillId="27" borderId="0"/>
    <xf numFmtId="0" fontId="51" fillId="27" borderId="0"/>
    <xf numFmtId="0" fontId="51" fillId="27" borderId="0"/>
    <xf numFmtId="0" fontId="51" fillId="27" borderId="0"/>
    <xf numFmtId="0" fontId="51" fillId="27" borderId="0"/>
    <xf numFmtId="0" fontId="51" fillId="27" borderId="0"/>
    <xf numFmtId="0" fontId="56" fillId="3" borderId="0"/>
    <xf numFmtId="0" fontId="56" fillId="27" borderId="0"/>
    <xf numFmtId="0" fontId="56" fillId="27" borderId="0"/>
    <xf numFmtId="0" fontId="56" fillId="27" borderId="0"/>
    <xf numFmtId="0" fontId="56" fillId="27" borderId="0"/>
    <xf numFmtId="0" fontId="51" fillId="27" borderId="0"/>
    <xf numFmtId="0" fontId="51" fillId="27" borderId="0"/>
    <xf numFmtId="0" fontId="51" fillId="27" borderId="0"/>
    <xf numFmtId="0" fontId="56" fillId="27" borderId="0"/>
    <xf numFmtId="0" fontId="51" fillId="27" borderId="0"/>
    <xf numFmtId="0" fontId="51" fillId="27" borderId="0"/>
    <xf numFmtId="0" fontId="51" fillId="27" borderId="0"/>
    <xf numFmtId="0" fontId="51" fillId="27" borderId="0"/>
    <xf numFmtId="0" fontId="51" fillId="27" borderId="0"/>
    <xf numFmtId="0" fontId="51" fillId="27" borderId="0"/>
    <xf numFmtId="0" fontId="51" fillId="27" borderId="0"/>
    <xf numFmtId="0" fontId="56" fillId="27" borderId="0"/>
    <xf numFmtId="0" fontId="56" fillId="27" borderId="0"/>
    <xf numFmtId="0" fontId="51" fillId="27" borderId="0"/>
    <xf numFmtId="0" fontId="51" fillId="27" borderId="0"/>
    <xf numFmtId="0" fontId="56" fillId="27" borderId="0"/>
    <xf numFmtId="0" fontId="56" fillId="27" borderId="0"/>
    <xf numFmtId="0" fontId="56" fillId="27" borderId="0"/>
    <xf numFmtId="0" fontId="51" fillId="27" borderId="0"/>
    <xf numFmtId="0" fontId="56" fillId="27" borderId="0"/>
    <xf numFmtId="0" fontId="56" fillId="27" borderId="0"/>
    <xf numFmtId="0" fontId="56" fillId="27" borderId="0"/>
    <xf numFmtId="0" fontId="51" fillId="27" borderId="0"/>
    <xf numFmtId="0" fontId="51" fillId="27" borderId="0"/>
    <xf numFmtId="0" fontId="51" fillId="27" borderId="0"/>
    <xf numFmtId="0" fontId="51" fillId="27" borderId="0"/>
    <xf numFmtId="0" fontId="56" fillId="27" borderId="0"/>
    <xf numFmtId="0" fontId="56" fillId="27" borderId="0"/>
    <xf numFmtId="0" fontId="56" fillId="27" borderId="0"/>
    <xf numFmtId="0" fontId="51" fillId="27" borderId="0"/>
    <xf numFmtId="0" fontId="51" fillId="27" borderId="0"/>
    <xf numFmtId="0" fontId="51" fillId="27" borderId="0"/>
    <xf numFmtId="0" fontId="51" fillId="27" borderId="0"/>
    <xf numFmtId="0" fontId="56" fillId="27" borderId="0"/>
    <xf numFmtId="0" fontId="56" fillId="27" borderId="0"/>
    <xf numFmtId="0" fontId="56" fillId="27" borderId="0"/>
    <xf numFmtId="0" fontId="51" fillId="27" borderId="0"/>
    <xf numFmtId="0" fontId="51" fillId="27" borderId="0"/>
    <xf numFmtId="0" fontId="56" fillId="3" borderId="0"/>
    <xf numFmtId="0" fontId="56" fillId="27" borderId="0"/>
    <xf numFmtId="0" fontId="51" fillId="27" borderId="0"/>
    <xf numFmtId="0" fontId="56" fillId="27" borderId="0"/>
    <xf numFmtId="0" fontId="51" fillId="27" borderId="0"/>
    <xf numFmtId="0" fontId="56" fillId="27" borderId="0"/>
    <xf numFmtId="0" fontId="51" fillId="27" borderId="0"/>
    <xf numFmtId="0" fontId="51" fillId="27" borderId="0"/>
    <xf numFmtId="0" fontId="56" fillId="27" borderId="0"/>
    <xf numFmtId="0" fontId="56" fillId="27" borderId="0"/>
    <xf numFmtId="0" fontId="51" fillId="27" borderId="0"/>
    <xf numFmtId="0" fontId="51" fillId="27" borderId="0"/>
    <xf numFmtId="0" fontId="56" fillId="27" borderId="0"/>
    <xf numFmtId="0" fontId="56" fillId="27" borderId="0"/>
    <xf numFmtId="0" fontId="56" fillId="27" borderId="0"/>
    <xf numFmtId="0" fontId="56" fillId="27" borderId="0"/>
    <xf numFmtId="0" fontId="56" fillId="27" borderId="0"/>
    <xf numFmtId="0" fontId="56" fillId="27" borderId="0"/>
    <xf numFmtId="0" fontId="51" fillId="27" borderId="0"/>
    <xf numFmtId="0" fontId="51" fillId="27" borderId="0"/>
    <xf numFmtId="0" fontId="56" fillId="27" borderId="0"/>
    <xf numFmtId="0" fontId="56" fillId="27" borderId="0"/>
    <xf numFmtId="0" fontId="51" fillId="27" borderId="0"/>
    <xf numFmtId="0" fontId="51" fillId="27" borderId="0"/>
    <xf numFmtId="0" fontId="51" fillId="27" borderId="0"/>
    <xf numFmtId="0" fontId="51" fillId="27" borderId="0"/>
    <xf numFmtId="0" fontId="51" fillId="27" borderId="0"/>
    <xf numFmtId="0" fontId="51" fillId="27" borderId="0"/>
    <xf numFmtId="0" fontId="51" fillId="27" borderId="0"/>
    <xf numFmtId="0" fontId="51" fillId="27" borderId="0"/>
    <xf numFmtId="0" fontId="56" fillId="27" borderId="0"/>
    <xf numFmtId="0" fontId="56" fillId="27" borderId="0"/>
    <xf numFmtId="0" fontId="56" fillId="27" borderId="0"/>
    <xf numFmtId="0" fontId="51" fillId="27" borderId="0"/>
    <xf numFmtId="0" fontId="51" fillId="27" borderId="0"/>
    <xf numFmtId="0" fontId="51" fillId="27" borderId="0"/>
    <xf numFmtId="0" fontId="51" fillId="27" borderId="0"/>
    <xf numFmtId="0" fontId="51" fillId="27" borderId="0"/>
    <xf numFmtId="0" fontId="51" fillId="27" borderId="0"/>
    <xf numFmtId="0" fontId="51" fillId="27" borderId="0"/>
    <xf numFmtId="0" fontId="51" fillId="27" borderId="0"/>
    <xf numFmtId="0" fontId="7" fillId="0" borderId="0" applyNumberFormat="0" applyBorder="0" applyAlignment="0"/>
    <xf numFmtId="0" fontId="7" fillId="0" borderId="0" applyNumberFormat="0" applyBorder="0" applyAlignment="0"/>
    <xf numFmtId="0" fontId="56" fillId="27" borderId="0"/>
    <xf numFmtId="0" fontId="7" fillId="0" borderId="0" applyNumberFormat="0" applyBorder="0" applyAlignment="0"/>
    <xf numFmtId="0" fontId="7" fillId="0" borderId="0" applyNumberFormat="0" applyBorder="0" applyAlignment="0"/>
    <xf numFmtId="0" fontId="7" fillId="0" borderId="0" applyNumberFormat="0" applyBorder="0" applyAlignment="0"/>
    <xf numFmtId="0" fontId="56" fillId="27" borderId="0"/>
    <xf numFmtId="0" fontId="7" fillId="0" borderId="0" applyNumberFormat="0" applyBorder="0" applyAlignment="0"/>
    <xf numFmtId="0" fontId="56" fillId="27" borderId="0"/>
    <xf numFmtId="0" fontId="56" fillId="27" borderId="0"/>
    <xf numFmtId="0" fontId="56" fillId="27" borderId="0"/>
    <xf numFmtId="0" fontId="7" fillId="0" borderId="0" applyNumberFormat="0" applyBorder="0" applyAlignment="0"/>
    <xf numFmtId="0" fontId="7" fillId="0" borderId="0" applyNumberFormat="0" applyBorder="0" applyAlignment="0"/>
    <xf numFmtId="0" fontId="28" fillId="0" borderId="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7" fillId="0" borderId="0"/>
    <xf numFmtId="0" fontId="57" fillId="27" borderId="0"/>
    <xf numFmtId="0" fontId="57" fillId="27" borderId="0"/>
    <xf numFmtId="0" fontId="51" fillId="27" borderId="0"/>
    <xf numFmtId="0" fontId="51" fillId="27" borderId="0"/>
    <xf numFmtId="0" fontId="57" fillId="27" borderId="0"/>
    <xf numFmtId="0" fontId="57" fillId="28" borderId="0"/>
    <xf numFmtId="0" fontId="57" fillId="3" borderId="0"/>
    <xf numFmtId="0" fontId="57" fillId="3" borderId="0"/>
    <xf numFmtId="0" fontId="51" fillId="27" borderId="0"/>
    <xf numFmtId="0" fontId="57" fillId="27" borderId="0"/>
    <xf numFmtId="0" fontId="51" fillId="27" borderId="0"/>
    <xf numFmtId="0" fontId="51" fillId="27" borderId="0"/>
    <xf numFmtId="0" fontId="51" fillId="27" borderId="0"/>
    <xf numFmtId="0" fontId="57" fillId="27" borderId="0"/>
    <xf numFmtId="0" fontId="51" fillId="27" borderId="0"/>
    <xf numFmtId="0" fontId="51" fillId="27" borderId="0"/>
    <xf numFmtId="0" fontId="51" fillId="27" borderId="0"/>
    <xf numFmtId="0" fontId="51" fillId="27" borderId="0"/>
    <xf numFmtId="0" fontId="51" fillId="27" borderId="0"/>
    <xf numFmtId="0" fontId="51" fillId="27" borderId="0"/>
    <xf numFmtId="0" fontId="51" fillId="27" borderId="0"/>
    <xf numFmtId="0" fontId="51" fillId="27" borderId="0"/>
    <xf numFmtId="0" fontId="57" fillId="27" borderId="0"/>
    <xf numFmtId="0" fontId="51" fillId="27" borderId="0"/>
    <xf numFmtId="0" fontId="51" fillId="27" borderId="0"/>
    <xf numFmtId="0" fontId="51" fillId="27" borderId="0"/>
    <xf numFmtId="0" fontId="51" fillId="27" borderId="0"/>
    <xf numFmtId="0" fontId="57" fillId="27" borderId="0"/>
    <xf numFmtId="0" fontId="57" fillId="27" borderId="0"/>
    <xf numFmtId="0" fontId="51" fillId="27" borderId="0"/>
    <xf numFmtId="0" fontId="51" fillId="27" borderId="0"/>
    <xf numFmtId="0" fontId="57" fillId="27" borderId="0"/>
    <xf numFmtId="0" fontId="57" fillId="27" borderId="0"/>
    <xf numFmtId="0" fontId="51" fillId="27" borderId="0"/>
    <xf numFmtId="0" fontId="51" fillId="27" borderId="0"/>
    <xf numFmtId="0" fontId="57" fillId="27" borderId="0"/>
    <xf numFmtId="0" fontId="57" fillId="27" borderId="0"/>
    <xf numFmtId="0" fontId="51" fillId="27" borderId="0"/>
    <xf numFmtId="0" fontId="51" fillId="27" borderId="0"/>
    <xf numFmtId="0" fontId="57" fillId="27" borderId="0"/>
    <xf numFmtId="0" fontId="57" fillId="27" borderId="0"/>
    <xf numFmtId="0" fontId="57" fillId="27" borderId="0"/>
    <xf numFmtId="0" fontId="51" fillId="27" borderId="0"/>
    <xf numFmtId="0" fontId="51" fillId="27" borderId="0"/>
    <xf numFmtId="0" fontId="51" fillId="27" borderId="0"/>
    <xf numFmtId="0" fontId="51" fillId="27" borderId="0"/>
    <xf numFmtId="0" fontId="51" fillId="27" borderId="0"/>
    <xf numFmtId="0" fontId="51" fillId="27" borderId="0"/>
    <xf numFmtId="0" fontId="57" fillId="27" borderId="0"/>
    <xf numFmtId="0" fontId="51" fillId="27" borderId="0"/>
    <xf numFmtId="0" fontId="51" fillId="27" borderId="0"/>
    <xf numFmtId="0" fontId="51" fillId="27" borderId="0"/>
    <xf numFmtId="0" fontId="51" fillId="27" borderId="0"/>
    <xf numFmtId="0" fontId="57" fillId="27" borderId="0"/>
    <xf numFmtId="0" fontId="57" fillId="27" borderId="0"/>
    <xf numFmtId="0" fontId="51" fillId="27" borderId="0"/>
    <xf numFmtId="0" fontId="57" fillId="27" borderId="0"/>
    <xf numFmtId="0" fontId="57" fillId="27" borderId="0"/>
    <xf numFmtId="0" fontId="57" fillId="27" borderId="0"/>
    <xf numFmtId="0" fontId="57" fillId="27" borderId="0"/>
    <xf numFmtId="0" fontId="57" fillId="27" borderId="0"/>
    <xf numFmtId="0" fontId="51" fillId="27" borderId="0"/>
    <xf numFmtId="0" fontId="51" fillId="27" borderId="0"/>
    <xf numFmtId="0" fontId="57" fillId="27" borderId="0"/>
    <xf numFmtId="0" fontId="57" fillId="27" borderId="0"/>
    <xf numFmtId="0" fontId="51" fillId="27" borderId="0"/>
    <xf numFmtId="0" fontId="51" fillId="27" borderId="0"/>
    <xf numFmtId="0" fontId="57" fillId="27" borderId="0"/>
    <xf numFmtId="0" fontId="57" fillId="27" borderId="0"/>
    <xf numFmtId="0" fontId="51" fillId="27" borderId="0"/>
    <xf numFmtId="0" fontId="57" fillId="27" borderId="0"/>
    <xf numFmtId="0" fontId="57" fillId="27" borderId="0"/>
    <xf numFmtId="0" fontId="57" fillId="27" borderId="0"/>
    <xf numFmtId="0" fontId="57" fillId="27" borderId="0"/>
    <xf numFmtId="0" fontId="57" fillId="3" borderId="0"/>
    <xf numFmtId="0" fontId="57" fillId="3" borderId="0"/>
    <xf numFmtId="0" fontId="57" fillId="3" borderId="0"/>
    <xf numFmtId="0" fontId="57" fillId="27" borderId="0"/>
    <xf numFmtId="0" fontId="51" fillId="27" borderId="0"/>
    <xf numFmtId="0" fontId="57" fillId="27" borderId="0"/>
    <xf numFmtId="0" fontId="57" fillId="3" borderId="0"/>
    <xf numFmtId="0" fontId="57" fillId="27" borderId="0"/>
    <xf numFmtId="0" fontId="51" fillId="27" borderId="0"/>
    <xf numFmtId="0" fontId="51" fillId="27" borderId="0"/>
    <xf numFmtId="0" fontId="51" fillId="27" borderId="0"/>
    <xf numFmtId="0" fontId="51" fillId="27" borderId="0"/>
    <xf numFmtId="0" fontId="57" fillId="27" borderId="0"/>
    <xf numFmtId="0" fontId="57" fillId="27" borderId="0"/>
    <xf numFmtId="0" fontId="51" fillId="27" borderId="0"/>
    <xf numFmtId="0" fontId="51" fillId="27" borderId="0"/>
    <xf numFmtId="0" fontId="57" fillId="27" borderId="0"/>
    <xf numFmtId="0" fontId="57" fillId="27" borderId="0"/>
    <xf numFmtId="0" fontId="51" fillId="27" borderId="0"/>
    <xf numFmtId="0" fontId="51" fillId="27" borderId="0"/>
    <xf numFmtId="0" fontId="51" fillId="27" borderId="0"/>
    <xf numFmtId="0" fontId="51" fillId="27" borderId="0"/>
    <xf numFmtId="0" fontId="57" fillId="27" borderId="0"/>
    <xf numFmtId="0" fontId="51" fillId="27" borderId="0"/>
    <xf numFmtId="0" fontId="51" fillId="27" borderId="0"/>
    <xf numFmtId="0" fontId="51" fillId="27" borderId="0"/>
    <xf numFmtId="0" fontId="51" fillId="27" borderId="0"/>
    <xf numFmtId="0" fontId="51" fillId="27" borderId="0"/>
    <xf numFmtId="0" fontId="51" fillId="27" borderId="0"/>
    <xf numFmtId="0" fontId="57" fillId="27" borderId="0"/>
    <xf numFmtId="0" fontId="57" fillId="27" borderId="0"/>
    <xf numFmtId="0" fontId="57" fillId="27" borderId="0"/>
    <xf numFmtId="0" fontId="51" fillId="27" borderId="0"/>
    <xf numFmtId="0" fontId="51" fillId="27" borderId="0"/>
    <xf numFmtId="0" fontId="51" fillId="27" borderId="0"/>
    <xf numFmtId="0" fontId="51" fillId="27" borderId="0"/>
    <xf numFmtId="0" fontId="51" fillId="27" borderId="0"/>
    <xf numFmtId="0" fontId="51" fillId="27" borderId="0"/>
    <xf numFmtId="0" fontId="57" fillId="27" borderId="0"/>
    <xf numFmtId="0" fontId="51" fillId="27" borderId="0"/>
    <xf numFmtId="0" fontId="51" fillId="27" borderId="0"/>
    <xf numFmtId="0" fontId="51" fillId="27" borderId="0"/>
    <xf numFmtId="0" fontId="51" fillId="27" borderId="0"/>
    <xf numFmtId="0" fontId="57" fillId="27" borderId="0"/>
    <xf numFmtId="0" fontId="57" fillId="27" borderId="0"/>
    <xf numFmtId="0" fontId="51" fillId="27" borderId="0"/>
    <xf numFmtId="0" fontId="57" fillId="27" borderId="0"/>
    <xf numFmtId="0" fontId="51" fillId="27" borderId="0"/>
    <xf numFmtId="0" fontId="51" fillId="27" borderId="0"/>
    <xf numFmtId="0" fontId="51" fillId="27" borderId="0"/>
    <xf numFmtId="0" fontId="51" fillId="27" borderId="0"/>
    <xf numFmtId="0" fontId="57" fillId="27" borderId="0"/>
    <xf numFmtId="0" fontId="51" fillId="27" borderId="0"/>
    <xf numFmtId="0" fontId="51" fillId="27" borderId="0"/>
    <xf numFmtId="0" fontId="51" fillId="27" borderId="0"/>
    <xf numFmtId="0" fontId="51" fillId="27" borderId="0"/>
    <xf numFmtId="0" fontId="51" fillId="27" borderId="0"/>
    <xf numFmtId="0" fontId="57" fillId="27" borderId="0"/>
    <xf numFmtId="0" fontId="51" fillId="27" borderId="0"/>
    <xf numFmtId="0" fontId="51" fillId="27" borderId="0"/>
    <xf numFmtId="0" fontId="51" fillId="27" borderId="0"/>
    <xf numFmtId="0" fontId="51" fillId="27" borderId="0"/>
    <xf numFmtId="0" fontId="51" fillId="27" borderId="0"/>
    <xf numFmtId="0" fontId="51" fillId="27" borderId="0"/>
    <xf numFmtId="0" fontId="51" fillId="27" borderId="0"/>
    <xf numFmtId="0" fontId="51" fillId="27" borderId="0"/>
    <xf numFmtId="0" fontId="51" fillId="27" borderId="0"/>
    <xf numFmtId="0" fontId="51" fillId="27" borderId="0"/>
    <xf numFmtId="0" fontId="51" fillId="27" borderId="0"/>
    <xf numFmtId="0" fontId="57" fillId="27" borderId="0"/>
    <xf numFmtId="0" fontId="51" fillId="27" borderId="0"/>
    <xf numFmtId="0" fontId="51" fillId="27" borderId="0"/>
    <xf numFmtId="0" fontId="57" fillId="27" borderId="0"/>
    <xf numFmtId="0" fontId="51" fillId="27" borderId="0"/>
    <xf numFmtId="0" fontId="51" fillId="27" borderId="0"/>
    <xf numFmtId="0" fontId="51" fillId="27" borderId="0"/>
    <xf numFmtId="0" fontId="51" fillId="27" borderId="0"/>
    <xf numFmtId="0" fontId="51" fillId="27" borderId="0"/>
    <xf numFmtId="0" fontId="51" fillId="27" borderId="0"/>
    <xf numFmtId="0" fontId="51" fillId="27" borderId="0"/>
    <xf numFmtId="0" fontId="51" fillId="27" borderId="0"/>
    <xf numFmtId="0" fontId="51" fillId="27" borderId="0"/>
    <xf numFmtId="0" fontId="51" fillId="27" borderId="0"/>
    <xf numFmtId="0" fontId="51" fillId="27" borderId="0"/>
    <xf numFmtId="0" fontId="51" fillId="3" borderId="0"/>
    <xf numFmtId="0" fontId="51" fillId="27" borderId="0"/>
    <xf numFmtId="0" fontId="51" fillId="27" borderId="0"/>
    <xf numFmtId="0" fontId="51" fillId="27" borderId="0"/>
    <xf numFmtId="0" fontId="51" fillId="27" borderId="0"/>
    <xf numFmtId="0" fontId="51" fillId="27" borderId="0"/>
    <xf numFmtId="0" fontId="51" fillId="27" borderId="0"/>
    <xf numFmtId="0" fontId="51" fillId="27" borderId="0"/>
    <xf numFmtId="0" fontId="51" fillId="3" borderId="0"/>
    <xf numFmtId="0" fontId="51" fillId="27" borderId="0"/>
    <xf numFmtId="0" fontId="57" fillId="27" borderId="0"/>
    <xf numFmtId="0" fontId="57" fillId="27" borderId="0"/>
    <xf numFmtId="0" fontId="57" fillId="27" borderId="0"/>
    <xf numFmtId="0" fontId="51" fillId="27" borderId="0"/>
    <xf numFmtId="0" fontId="51" fillId="27" borderId="0"/>
    <xf numFmtId="0" fontId="57" fillId="27" borderId="0"/>
    <xf numFmtId="0" fontId="57" fillId="27" borderId="0"/>
    <xf numFmtId="0" fontId="57" fillId="27" borderId="0"/>
    <xf numFmtId="0" fontId="57" fillId="27" borderId="0"/>
    <xf numFmtId="0" fontId="51" fillId="27" borderId="0"/>
    <xf numFmtId="0" fontId="51" fillId="27" borderId="0"/>
    <xf numFmtId="0" fontId="51" fillId="27" borderId="0"/>
    <xf numFmtId="0" fontId="51" fillId="27" borderId="0"/>
    <xf numFmtId="0" fontId="51" fillId="27" borderId="0"/>
    <xf numFmtId="0" fontId="51" fillId="27" borderId="0"/>
    <xf numFmtId="0" fontId="51" fillId="27" borderId="0"/>
    <xf numFmtId="0" fontId="51" fillId="27" borderId="0"/>
    <xf numFmtId="0" fontId="51" fillId="27" borderId="0"/>
    <xf numFmtId="0" fontId="51" fillId="27" borderId="0"/>
    <xf numFmtId="0" fontId="57" fillId="27" borderId="0"/>
    <xf numFmtId="0" fontId="51" fillId="27" borderId="0"/>
    <xf numFmtId="0" fontId="51" fillId="27" borderId="0"/>
    <xf numFmtId="0" fontId="51" fillId="27" borderId="0"/>
    <xf numFmtId="0" fontId="51" fillId="27" borderId="0"/>
    <xf numFmtId="0" fontId="57" fillId="3" borderId="0"/>
    <xf numFmtId="0" fontId="57" fillId="3" borderId="0"/>
    <xf numFmtId="0" fontId="57" fillId="3" borderId="0"/>
    <xf numFmtId="0" fontId="51" fillId="27" borderId="0"/>
    <xf numFmtId="0" fontId="51" fillId="27" borderId="0"/>
    <xf numFmtId="0" fontId="51" fillId="27" borderId="0"/>
    <xf numFmtId="0" fontId="51" fillId="27" borderId="0"/>
    <xf numFmtId="0" fontId="51" fillId="27" borderId="0"/>
    <xf numFmtId="0" fontId="51" fillId="27" borderId="0"/>
    <xf numFmtId="0" fontId="51" fillId="27" borderId="0"/>
    <xf numFmtId="0" fontId="51" fillId="27" borderId="0"/>
    <xf numFmtId="0" fontId="57" fillId="3" borderId="0"/>
    <xf numFmtId="0" fontId="57" fillId="27" borderId="0"/>
    <xf numFmtId="0" fontId="57" fillId="27" borderId="0"/>
    <xf numFmtId="0" fontId="57" fillId="27" borderId="0"/>
    <xf numFmtId="0" fontId="57" fillId="27" borderId="0"/>
    <xf numFmtId="0" fontId="51" fillId="27" borderId="0"/>
    <xf numFmtId="0" fontId="51" fillId="27" borderId="0"/>
    <xf numFmtId="0" fontId="51" fillId="27" borderId="0"/>
    <xf numFmtId="0" fontId="57" fillId="27" borderId="0"/>
    <xf numFmtId="0" fontId="51" fillId="27" borderId="0"/>
    <xf numFmtId="0" fontId="51" fillId="27" borderId="0"/>
    <xf numFmtId="0" fontId="51" fillId="27" borderId="0"/>
    <xf numFmtId="0" fontId="51" fillId="27" borderId="0"/>
    <xf numFmtId="0" fontId="51" fillId="27" borderId="0"/>
    <xf numFmtId="0" fontId="51" fillId="27" borderId="0"/>
    <xf numFmtId="0" fontId="51" fillId="27" borderId="0"/>
    <xf numFmtId="0" fontId="57" fillId="27" borderId="0"/>
    <xf numFmtId="0" fontId="57" fillId="27" borderId="0"/>
    <xf numFmtId="0" fontId="51" fillId="27" borderId="0"/>
    <xf numFmtId="0" fontId="51" fillId="27" borderId="0"/>
    <xf numFmtId="0" fontId="57" fillId="27" borderId="0"/>
    <xf numFmtId="0" fontId="57" fillId="27" borderId="0"/>
    <xf numFmtId="0" fontId="57" fillId="27" borderId="0"/>
    <xf numFmtId="0" fontId="51" fillId="27" borderId="0"/>
    <xf numFmtId="0" fontId="57" fillId="27" borderId="0"/>
    <xf numFmtId="0" fontId="57" fillId="27" borderId="0"/>
    <xf numFmtId="0" fontId="57" fillId="27" borderId="0"/>
    <xf numFmtId="0" fontId="51" fillId="27" borderId="0"/>
    <xf numFmtId="0" fontId="51" fillId="27" borderId="0"/>
    <xf numFmtId="0" fontId="51" fillId="27" borderId="0"/>
    <xf numFmtId="0" fontId="51" fillId="27" borderId="0"/>
    <xf numFmtId="0" fontId="57" fillId="27" borderId="0"/>
    <xf numFmtId="0" fontId="57" fillId="27" borderId="0"/>
    <xf numFmtId="0" fontId="57" fillId="27" borderId="0"/>
    <xf numFmtId="0" fontId="51" fillId="27" borderId="0"/>
    <xf numFmtId="0" fontId="51" fillId="27" borderId="0"/>
    <xf numFmtId="0" fontId="51" fillId="27" borderId="0"/>
    <xf numFmtId="0" fontId="51" fillId="27" borderId="0"/>
    <xf numFmtId="0" fontId="57" fillId="27" borderId="0"/>
    <xf numFmtId="0" fontId="57" fillId="27" borderId="0"/>
    <xf numFmtId="0" fontId="57" fillId="27" borderId="0"/>
    <xf numFmtId="0" fontId="51" fillId="27" borderId="0"/>
    <xf numFmtId="0" fontId="51" fillId="27" borderId="0"/>
    <xf numFmtId="0" fontId="57" fillId="3" borderId="0"/>
    <xf numFmtId="0" fontId="57" fillId="27" borderId="0"/>
    <xf numFmtId="0" fontId="51" fillId="27" borderId="0"/>
    <xf numFmtId="0" fontId="57" fillId="27" borderId="0"/>
    <xf numFmtId="0" fontId="51" fillId="27" borderId="0"/>
    <xf numFmtId="0" fontId="57" fillId="27" borderId="0"/>
    <xf numFmtId="0" fontId="51" fillId="27" borderId="0"/>
    <xf numFmtId="0" fontId="51" fillId="27" borderId="0"/>
    <xf numFmtId="0" fontId="57" fillId="27" borderId="0"/>
    <xf numFmtId="0" fontId="57" fillId="27" borderId="0"/>
    <xf numFmtId="0" fontId="51" fillId="27" borderId="0"/>
    <xf numFmtId="0" fontId="51" fillId="27" borderId="0"/>
    <xf numFmtId="0" fontId="57" fillId="27" borderId="0"/>
    <xf numFmtId="0" fontId="57" fillId="27" borderId="0"/>
    <xf numFmtId="0" fontId="57" fillId="27" borderId="0"/>
    <xf numFmtId="0" fontId="57" fillId="27" borderId="0"/>
    <xf numFmtId="0" fontId="57" fillId="27" borderId="0"/>
    <xf numFmtId="0" fontId="57" fillId="27" borderId="0"/>
    <xf numFmtId="0" fontId="51" fillId="27" borderId="0"/>
    <xf numFmtId="0" fontId="51" fillId="27" borderId="0"/>
    <xf numFmtId="0" fontId="57" fillId="27" borderId="0"/>
    <xf numFmtId="0" fontId="57" fillId="27" borderId="0"/>
    <xf numFmtId="0" fontId="51" fillId="27" borderId="0"/>
    <xf numFmtId="0" fontId="51" fillId="27" borderId="0"/>
    <xf numFmtId="0" fontId="51" fillId="27" borderId="0"/>
    <xf numFmtId="0" fontId="51" fillId="27" borderId="0"/>
    <xf numFmtId="0" fontId="51" fillId="27" borderId="0"/>
    <xf numFmtId="0" fontId="51" fillId="27" borderId="0"/>
    <xf numFmtId="0" fontId="51" fillId="27" borderId="0"/>
    <xf numFmtId="0" fontId="51" fillId="27" borderId="0"/>
    <xf numFmtId="0" fontId="57" fillId="27" borderId="0"/>
    <xf numFmtId="0" fontId="57" fillId="27" borderId="0"/>
    <xf numFmtId="0" fontId="57" fillId="27" borderId="0"/>
    <xf numFmtId="0" fontId="51" fillId="27" borderId="0"/>
    <xf numFmtId="0" fontId="51" fillId="27" borderId="0"/>
    <xf numFmtId="0" fontId="51" fillId="27" borderId="0"/>
    <xf numFmtId="0" fontId="51" fillId="27" borderId="0"/>
    <xf numFmtId="0" fontId="51" fillId="27" borderId="0"/>
    <xf numFmtId="0" fontId="51" fillId="27" borderId="0"/>
    <xf numFmtId="0" fontId="51" fillId="27" borderId="0"/>
    <xf numFmtId="0" fontId="51" fillId="27" borderId="0"/>
    <xf numFmtId="0" fontId="58" fillId="0" borderId="0">
      <alignment wrapText="1"/>
    </xf>
    <xf numFmtId="0" fontId="58" fillId="0" borderId="0">
      <alignment wrapText="1"/>
    </xf>
    <xf numFmtId="0" fontId="51" fillId="0" borderId="0">
      <alignment wrapText="1"/>
    </xf>
    <xf numFmtId="0" fontId="51" fillId="0" borderId="0">
      <alignment wrapText="1"/>
    </xf>
    <xf numFmtId="0" fontId="58" fillId="0" borderId="0">
      <alignment wrapText="1"/>
    </xf>
    <xf numFmtId="0" fontId="51" fillId="0" borderId="0">
      <alignment wrapText="1"/>
    </xf>
    <xf numFmtId="0" fontId="51" fillId="0" borderId="0">
      <alignment wrapText="1"/>
    </xf>
    <xf numFmtId="0" fontId="51" fillId="0" borderId="0">
      <alignment wrapText="1"/>
    </xf>
    <xf numFmtId="0" fontId="58" fillId="0" borderId="0">
      <alignment wrapText="1"/>
    </xf>
    <xf numFmtId="0" fontId="51" fillId="0" borderId="0">
      <alignment wrapText="1"/>
    </xf>
    <xf numFmtId="0" fontId="51" fillId="0" borderId="0">
      <alignment wrapText="1"/>
    </xf>
    <xf numFmtId="0" fontId="51" fillId="0" borderId="0">
      <alignment wrapText="1"/>
    </xf>
    <xf numFmtId="0" fontId="51" fillId="0" borderId="0">
      <alignment wrapText="1"/>
    </xf>
    <xf numFmtId="0" fontId="51" fillId="0" borderId="0">
      <alignment wrapText="1"/>
    </xf>
    <xf numFmtId="0" fontId="51" fillId="0" borderId="0">
      <alignment wrapText="1"/>
    </xf>
    <xf numFmtId="0" fontId="51" fillId="0" borderId="0">
      <alignment wrapText="1"/>
    </xf>
    <xf numFmtId="0" fontId="51" fillId="0" borderId="0">
      <alignment wrapText="1"/>
    </xf>
    <xf numFmtId="0" fontId="58" fillId="0" borderId="0">
      <alignment wrapText="1"/>
    </xf>
    <xf numFmtId="0" fontId="51" fillId="0" borderId="0">
      <alignment wrapText="1"/>
    </xf>
    <xf numFmtId="0" fontId="51" fillId="0" borderId="0">
      <alignment wrapText="1"/>
    </xf>
    <xf numFmtId="0" fontId="51" fillId="0" borderId="0">
      <alignment wrapText="1"/>
    </xf>
    <xf numFmtId="0" fontId="51" fillId="0" borderId="0">
      <alignment wrapText="1"/>
    </xf>
    <xf numFmtId="0" fontId="58" fillId="0" borderId="0">
      <alignment wrapText="1"/>
    </xf>
    <xf numFmtId="0" fontId="58" fillId="0" borderId="0">
      <alignment wrapText="1"/>
    </xf>
    <xf numFmtId="0" fontId="51" fillId="0" borderId="0">
      <alignment wrapText="1"/>
    </xf>
    <xf numFmtId="0" fontId="51" fillId="0" borderId="0">
      <alignment wrapText="1"/>
    </xf>
    <xf numFmtId="0" fontId="58" fillId="0" borderId="0">
      <alignment wrapText="1"/>
    </xf>
    <xf numFmtId="0" fontId="58" fillId="0" borderId="0">
      <alignment wrapText="1"/>
    </xf>
    <xf numFmtId="0" fontId="51" fillId="0" borderId="0">
      <alignment wrapText="1"/>
    </xf>
    <xf numFmtId="0" fontId="51" fillId="0" borderId="0">
      <alignment wrapText="1"/>
    </xf>
    <xf numFmtId="0" fontId="58" fillId="0" borderId="0">
      <alignment wrapText="1"/>
    </xf>
    <xf numFmtId="0" fontId="58" fillId="0" borderId="0">
      <alignment wrapText="1"/>
    </xf>
    <xf numFmtId="0" fontId="51" fillId="0" borderId="0">
      <alignment wrapText="1"/>
    </xf>
    <xf numFmtId="0" fontId="51" fillId="0" borderId="0">
      <alignment wrapText="1"/>
    </xf>
    <xf numFmtId="0" fontId="58" fillId="0" borderId="0">
      <alignment wrapText="1"/>
    </xf>
    <xf numFmtId="0" fontId="58" fillId="0" borderId="0">
      <alignment wrapText="1"/>
    </xf>
    <xf numFmtId="0" fontId="58" fillId="0" borderId="0">
      <alignment wrapText="1"/>
    </xf>
    <xf numFmtId="0" fontId="51" fillId="0" borderId="0">
      <alignment wrapText="1"/>
    </xf>
    <xf numFmtId="0" fontId="51" fillId="0" borderId="0">
      <alignment wrapText="1"/>
    </xf>
    <xf numFmtId="0" fontId="51" fillId="0" borderId="0">
      <alignment wrapText="1"/>
    </xf>
    <xf numFmtId="0" fontId="51" fillId="0" borderId="0">
      <alignment wrapText="1"/>
    </xf>
    <xf numFmtId="0" fontId="51" fillId="0" borderId="0">
      <alignment wrapText="1"/>
    </xf>
    <xf numFmtId="0" fontId="51" fillId="0" borderId="0">
      <alignment wrapText="1"/>
    </xf>
    <xf numFmtId="0" fontId="58" fillId="0" borderId="0">
      <alignment wrapText="1"/>
    </xf>
    <xf numFmtId="0" fontId="51" fillId="0" borderId="0">
      <alignment wrapText="1"/>
    </xf>
    <xf numFmtId="0" fontId="51" fillId="0" borderId="0">
      <alignment wrapText="1"/>
    </xf>
    <xf numFmtId="0" fontId="51" fillId="0" borderId="0">
      <alignment wrapText="1"/>
    </xf>
    <xf numFmtId="0" fontId="51" fillId="0" borderId="0">
      <alignment wrapText="1"/>
    </xf>
    <xf numFmtId="0" fontId="58" fillId="0" borderId="0">
      <alignment wrapText="1"/>
    </xf>
    <xf numFmtId="0" fontId="58" fillId="0" borderId="0">
      <alignment wrapText="1"/>
    </xf>
    <xf numFmtId="0" fontId="51" fillId="0" borderId="0">
      <alignment wrapText="1"/>
    </xf>
    <xf numFmtId="0" fontId="58" fillId="0" borderId="0">
      <alignment wrapText="1"/>
    </xf>
    <xf numFmtId="0" fontId="58" fillId="0" borderId="0">
      <alignment wrapText="1"/>
    </xf>
    <xf numFmtId="0" fontId="58" fillId="0" borderId="0">
      <alignment wrapText="1"/>
    </xf>
    <xf numFmtId="0" fontId="58" fillId="0" borderId="0">
      <alignment wrapText="1"/>
    </xf>
    <xf numFmtId="0" fontId="58" fillId="0" borderId="0">
      <alignment wrapText="1"/>
    </xf>
    <xf numFmtId="0" fontId="51" fillId="0" borderId="0">
      <alignment wrapText="1"/>
    </xf>
    <xf numFmtId="0" fontId="51" fillId="0" borderId="0">
      <alignment wrapText="1"/>
    </xf>
    <xf numFmtId="0" fontId="58" fillId="0" borderId="0">
      <alignment wrapText="1"/>
    </xf>
    <xf numFmtId="0" fontId="58" fillId="0" borderId="0">
      <alignment wrapText="1"/>
    </xf>
    <xf numFmtId="0" fontId="51" fillId="0" borderId="0">
      <alignment wrapText="1"/>
    </xf>
    <xf numFmtId="0" fontId="51" fillId="0" borderId="0">
      <alignment wrapText="1"/>
    </xf>
    <xf numFmtId="0" fontId="58" fillId="0" borderId="0">
      <alignment wrapText="1"/>
    </xf>
    <xf numFmtId="0" fontId="58" fillId="0" borderId="0">
      <alignment wrapText="1"/>
    </xf>
    <xf numFmtId="0" fontId="51" fillId="0" borderId="0">
      <alignment wrapText="1"/>
    </xf>
    <xf numFmtId="0" fontId="58" fillId="0" borderId="0">
      <alignment wrapText="1"/>
    </xf>
    <xf numFmtId="0" fontId="58" fillId="0" borderId="0">
      <alignment wrapText="1"/>
    </xf>
    <xf numFmtId="0" fontId="58" fillId="0" borderId="0">
      <alignment wrapText="1"/>
    </xf>
    <xf numFmtId="0" fontId="58" fillId="0" borderId="0">
      <alignment wrapText="1"/>
    </xf>
    <xf numFmtId="0" fontId="58" fillId="0" borderId="0">
      <alignment wrapText="1"/>
    </xf>
    <xf numFmtId="0" fontId="51" fillId="0" borderId="0">
      <alignment wrapText="1"/>
    </xf>
    <xf numFmtId="0" fontId="58" fillId="0" borderId="0">
      <alignment wrapText="1"/>
    </xf>
    <xf numFmtId="0" fontId="58" fillId="0" borderId="0">
      <alignment wrapText="1"/>
    </xf>
    <xf numFmtId="0" fontId="51" fillId="0" borderId="0">
      <alignment wrapText="1"/>
    </xf>
    <xf numFmtId="0" fontId="51" fillId="0" borderId="0">
      <alignment wrapText="1"/>
    </xf>
    <xf numFmtId="0" fontId="51" fillId="0" borderId="0">
      <alignment wrapText="1"/>
    </xf>
    <xf numFmtId="0" fontId="51" fillId="0" borderId="0">
      <alignment wrapText="1"/>
    </xf>
    <xf numFmtId="0" fontId="58" fillId="0" borderId="0">
      <alignment wrapText="1"/>
    </xf>
    <xf numFmtId="0" fontId="58" fillId="0" borderId="0">
      <alignment wrapText="1"/>
    </xf>
    <xf numFmtId="0" fontId="51" fillId="0" borderId="0">
      <alignment wrapText="1"/>
    </xf>
    <xf numFmtId="0" fontId="51" fillId="0" borderId="0">
      <alignment wrapText="1"/>
    </xf>
    <xf numFmtId="0" fontId="58" fillId="0" borderId="0">
      <alignment wrapText="1"/>
    </xf>
    <xf numFmtId="0" fontId="58" fillId="0" borderId="0">
      <alignment wrapText="1"/>
    </xf>
    <xf numFmtId="0" fontId="51" fillId="0" borderId="0">
      <alignment wrapText="1"/>
    </xf>
    <xf numFmtId="0" fontId="51" fillId="0" borderId="0">
      <alignment wrapText="1"/>
    </xf>
    <xf numFmtId="0" fontId="51" fillId="0" borderId="0">
      <alignment wrapText="1"/>
    </xf>
    <xf numFmtId="0" fontId="51" fillId="0" borderId="0">
      <alignment wrapText="1"/>
    </xf>
    <xf numFmtId="0" fontId="58" fillId="0" borderId="0">
      <alignment wrapText="1"/>
    </xf>
    <xf numFmtId="0" fontId="51" fillId="0" borderId="0">
      <alignment wrapText="1"/>
    </xf>
    <xf numFmtId="0" fontId="51" fillId="0" borderId="0">
      <alignment wrapText="1"/>
    </xf>
    <xf numFmtId="0" fontId="51" fillId="0" borderId="0">
      <alignment wrapText="1"/>
    </xf>
    <xf numFmtId="0" fontId="51" fillId="0" borderId="0">
      <alignment wrapText="1"/>
    </xf>
    <xf numFmtId="0" fontId="51" fillId="0" borderId="0">
      <alignment wrapText="1"/>
    </xf>
    <xf numFmtId="0" fontId="51" fillId="0" borderId="0">
      <alignment wrapText="1"/>
    </xf>
    <xf numFmtId="0" fontId="58" fillId="0" borderId="0">
      <alignment wrapText="1"/>
    </xf>
    <xf numFmtId="0" fontId="58" fillId="0" borderId="0">
      <alignment wrapText="1"/>
    </xf>
    <xf numFmtId="0" fontId="58" fillId="0" borderId="0">
      <alignment wrapText="1"/>
    </xf>
    <xf numFmtId="0" fontId="51" fillId="0" borderId="0">
      <alignment wrapText="1"/>
    </xf>
    <xf numFmtId="0" fontId="51" fillId="0" borderId="0">
      <alignment wrapText="1"/>
    </xf>
    <xf numFmtId="0" fontId="51" fillId="0" borderId="0">
      <alignment wrapText="1"/>
    </xf>
    <xf numFmtId="0" fontId="51" fillId="0" borderId="0">
      <alignment wrapText="1"/>
    </xf>
    <xf numFmtId="0" fontId="51" fillId="0" borderId="0">
      <alignment wrapText="1"/>
    </xf>
    <xf numFmtId="0" fontId="51" fillId="0" borderId="0">
      <alignment wrapText="1"/>
    </xf>
    <xf numFmtId="0" fontId="58" fillId="0" borderId="0">
      <alignment wrapText="1"/>
    </xf>
    <xf numFmtId="0" fontId="51" fillId="0" borderId="0">
      <alignment wrapText="1"/>
    </xf>
    <xf numFmtId="0" fontId="51" fillId="0" borderId="0">
      <alignment wrapText="1"/>
    </xf>
    <xf numFmtId="0" fontId="51" fillId="0" borderId="0">
      <alignment wrapText="1"/>
    </xf>
    <xf numFmtId="0" fontId="51" fillId="0" borderId="0">
      <alignment wrapText="1"/>
    </xf>
    <xf numFmtId="0" fontId="58" fillId="0" borderId="0">
      <alignment wrapText="1"/>
    </xf>
    <xf numFmtId="0" fontId="58" fillId="0" borderId="0">
      <alignment wrapText="1"/>
    </xf>
    <xf numFmtId="0" fontId="51" fillId="0" borderId="0">
      <alignment wrapText="1"/>
    </xf>
    <xf numFmtId="0" fontId="58" fillId="0" borderId="0">
      <alignment wrapText="1"/>
    </xf>
    <xf numFmtId="0" fontId="51" fillId="0" borderId="0">
      <alignment wrapText="1"/>
    </xf>
    <xf numFmtId="0" fontId="51" fillId="0" borderId="0">
      <alignment wrapText="1"/>
    </xf>
    <xf numFmtId="0" fontId="51" fillId="0" borderId="0">
      <alignment wrapText="1"/>
    </xf>
    <xf numFmtId="0" fontId="51" fillId="0" borderId="0">
      <alignment wrapText="1"/>
    </xf>
    <xf numFmtId="0" fontId="58" fillId="0" borderId="0">
      <alignment wrapText="1"/>
    </xf>
    <xf numFmtId="0" fontId="51" fillId="0" borderId="0">
      <alignment wrapText="1"/>
    </xf>
    <xf numFmtId="0" fontId="51" fillId="0" borderId="0">
      <alignment wrapText="1"/>
    </xf>
    <xf numFmtId="0" fontId="51" fillId="0" borderId="0">
      <alignment wrapText="1"/>
    </xf>
    <xf numFmtId="0" fontId="51" fillId="0" borderId="0">
      <alignment wrapText="1"/>
    </xf>
    <xf numFmtId="0" fontId="51" fillId="0" borderId="0">
      <alignment wrapText="1"/>
    </xf>
    <xf numFmtId="0" fontId="58" fillId="0" borderId="0">
      <alignment wrapText="1"/>
    </xf>
    <xf numFmtId="0" fontId="51" fillId="0" borderId="0">
      <alignment wrapText="1"/>
    </xf>
    <xf numFmtId="0" fontId="51" fillId="0" borderId="0">
      <alignment wrapText="1"/>
    </xf>
    <xf numFmtId="0" fontId="51" fillId="0" borderId="0">
      <alignment wrapText="1"/>
    </xf>
    <xf numFmtId="0" fontId="51" fillId="0" borderId="0">
      <alignment wrapText="1"/>
    </xf>
    <xf numFmtId="0" fontId="51" fillId="0" borderId="0">
      <alignment wrapText="1"/>
    </xf>
    <xf numFmtId="0" fontId="51" fillId="0" borderId="0">
      <alignment wrapText="1"/>
    </xf>
    <xf numFmtId="0" fontId="51" fillId="0" borderId="0">
      <alignment wrapText="1"/>
    </xf>
    <xf numFmtId="0" fontId="51" fillId="0" borderId="0">
      <alignment wrapText="1"/>
    </xf>
    <xf numFmtId="0" fontId="51" fillId="0" borderId="0">
      <alignment wrapText="1"/>
    </xf>
    <xf numFmtId="0" fontId="51" fillId="0" borderId="0">
      <alignment wrapText="1"/>
    </xf>
    <xf numFmtId="0" fontId="51" fillId="0" borderId="0">
      <alignment wrapText="1"/>
    </xf>
    <xf numFmtId="0" fontId="58" fillId="0" borderId="0">
      <alignment wrapText="1"/>
    </xf>
    <xf numFmtId="0" fontId="51" fillId="0" borderId="0">
      <alignment wrapText="1"/>
    </xf>
    <xf numFmtId="0" fontId="51" fillId="0" borderId="0">
      <alignment wrapText="1"/>
    </xf>
    <xf numFmtId="0" fontId="58" fillId="0" borderId="0">
      <alignment wrapText="1"/>
    </xf>
    <xf numFmtId="0" fontId="51" fillId="0" borderId="0">
      <alignment wrapText="1"/>
    </xf>
    <xf numFmtId="0" fontId="51" fillId="0" borderId="0">
      <alignment wrapText="1"/>
    </xf>
    <xf numFmtId="0" fontId="51" fillId="0" borderId="0">
      <alignment wrapText="1"/>
    </xf>
    <xf numFmtId="0" fontId="51" fillId="0" borderId="0">
      <alignment wrapText="1"/>
    </xf>
    <xf numFmtId="0" fontId="51" fillId="0" borderId="0">
      <alignment wrapText="1"/>
    </xf>
    <xf numFmtId="0" fontId="51" fillId="0" borderId="0">
      <alignment wrapText="1"/>
    </xf>
    <xf numFmtId="0" fontId="51" fillId="0" borderId="0">
      <alignment wrapText="1"/>
    </xf>
    <xf numFmtId="0" fontId="51" fillId="0" borderId="0">
      <alignment wrapText="1"/>
    </xf>
    <xf numFmtId="0" fontId="51" fillId="0" borderId="0">
      <alignment wrapText="1"/>
    </xf>
    <xf numFmtId="0" fontId="51" fillId="0" borderId="0">
      <alignment wrapText="1"/>
    </xf>
    <xf numFmtId="0" fontId="51" fillId="0" borderId="0">
      <alignment wrapText="1"/>
    </xf>
    <xf numFmtId="0" fontId="58" fillId="0" borderId="0">
      <alignment wrapText="1"/>
    </xf>
    <xf numFmtId="0" fontId="58" fillId="0" borderId="0">
      <alignment wrapText="1"/>
    </xf>
    <xf numFmtId="0" fontId="58" fillId="0" borderId="0">
      <alignment wrapText="1"/>
    </xf>
    <xf numFmtId="0" fontId="51" fillId="0" borderId="0">
      <alignment wrapText="1"/>
    </xf>
    <xf numFmtId="0" fontId="51" fillId="0" borderId="0">
      <alignment wrapText="1"/>
    </xf>
    <xf numFmtId="0" fontId="58" fillId="0" borderId="0">
      <alignment wrapText="1"/>
    </xf>
    <xf numFmtId="0" fontId="58" fillId="0" borderId="0">
      <alignment wrapText="1"/>
    </xf>
    <xf numFmtId="0" fontId="58" fillId="0" borderId="0">
      <alignment wrapText="1"/>
    </xf>
    <xf numFmtId="0" fontId="58" fillId="0" borderId="0">
      <alignment wrapText="1"/>
    </xf>
    <xf numFmtId="0" fontId="51" fillId="0" borderId="0">
      <alignment wrapText="1"/>
    </xf>
    <xf numFmtId="0" fontId="51" fillId="0" borderId="0">
      <alignment wrapText="1"/>
    </xf>
    <xf numFmtId="0" fontId="51" fillId="0" borderId="0">
      <alignment wrapText="1"/>
    </xf>
    <xf numFmtId="0" fontId="51" fillId="0" borderId="0">
      <alignment wrapText="1"/>
    </xf>
    <xf numFmtId="0" fontId="51" fillId="0" borderId="0">
      <alignment wrapText="1"/>
    </xf>
    <xf numFmtId="0" fontId="51" fillId="0" borderId="0">
      <alignment wrapText="1"/>
    </xf>
    <xf numFmtId="0" fontId="51" fillId="0" borderId="0">
      <alignment wrapText="1"/>
    </xf>
    <xf numFmtId="0" fontId="51" fillId="0" borderId="0">
      <alignment wrapText="1"/>
    </xf>
    <xf numFmtId="0" fontId="51" fillId="0" borderId="0">
      <alignment wrapText="1"/>
    </xf>
    <xf numFmtId="0" fontId="51" fillId="0" borderId="0">
      <alignment wrapText="1"/>
    </xf>
    <xf numFmtId="0" fontId="58" fillId="0" borderId="0">
      <alignment wrapText="1"/>
    </xf>
    <xf numFmtId="0" fontId="51" fillId="0" borderId="0">
      <alignment wrapText="1"/>
    </xf>
    <xf numFmtId="0" fontId="51" fillId="0" borderId="0">
      <alignment wrapText="1"/>
    </xf>
    <xf numFmtId="0" fontId="51" fillId="0" borderId="0">
      <alignment wrapText="1"/>
    </xf>
    <xf numFmtId="0" fontId="51" fillId="0" borderId="0">
      <alignment wrapText="1"/>
    </xf>
    <xf numFmtId="0" fontId="51" fillId="0" borderId="0">
      <alignment wrapText="1"/>
    </xf>
    <xf numFmtId="0" fontId="51" fillId="0" borderId="0">
      <alignment wrapText="1"/>
    </xf>
    <xf numFmtId="0" fontId="51" fillId="0" borderId="0">
      <alignment wrapText="1"/>
    </xf>
    <xf numFmtId="0" fontId="51" fillId="0" borderId="0">
      <alignment wrapText="1"/>
    </xf>
    <xf numFmtId="0" fontId="51" fillId="0" borderId="0">
      <alignment wrapText="1"/>
    </xf>
    <xf numFmtId="0" fontId="51" fillId="0" borderId="0">
      <alignment wrapText="1"/>
    </xf>
    <xf numFmtId="0" fontId="51" fillId="0" borderId="0">
      <alignment wrapText="1"/>
    </xf>
    <xf numFmtId="0" fontId="51" fillId="0" borderId="0">
      <alignment wrapText="1"/>
    </xf>
    <xf numFmtId="0" fontId="51" fillId="0" borderId="0">
      <alignment wrapText="1"/>
    </xf>
    <xf numFmtId="0" fontId="51" fillId="0" borderId="0">
      <alignment wrapText="1"/>
    </xf>
    <xf numFmtId="0" fontId="58" fillId="0" borderId="0">
      <alignment wrapText="1"/>
    </xf>
    <xf numFmtId="0" fontId="58" fillId="0" borderId="0">
      <alignment wrapText="1"/>
    </xf>
    <xf numFmtId="0" fontId="51" fillId="0" borderId="0">
      <alignment wrapText="1"/>
    </xf>
    <xf numFmtId="0" fontId="51" fillId="0" borderId="0">
      <alignment wrapText="1"/>
    </xf>
    <xf numFmtId="0" fontId="58" fillId="0" borderId="0">
      <alignment wrapText="1"/>
    </xf>
    <xf numFmtId="0" fontId="58" fillId="0" borderId="0">
      <alignment wrapText="1"/>
    </xf>
    <xf numFmtId="0" fontId="58" fillId="0" borderId="0">
      <alignment wrapText="1"/>
    </xf>
    <xf numFmtId="0" fontId="51" fillId="0" borderId="0">
      <alignment wrapText="1"/>
    </xf>
    <xf numFmtId="0" fontId="58" fillId="0" borderId="0">
      <alignment wrapText="1"/>
    </xf>
    <xf numFmtId="0" fontId="58" fillId="0" borderId="0">
      <alignment wrapText="1"/>
    </xf>
    <xf numFmtId="0" fontId="58" fillId="0" borderId="0">
      <alignment wrapText="1"/>
    </xf>
    <xf numFmtId="0" fontId="51" fillId="0" borderId="0">
      <alignment wrapText="1"/>
    </xf>
    <xf numFmtId="0" fontId="51" fillId="0" borderId="0">
      <alignment wrapText="1"/>
    </xf>
    <xf numFmtId="0" fontId="51" fillId="0" borderId="0">
      <alignment wrapText="1"/>
    </xf>
    <xf numFmtId="0" fontId="51" fillId="0" borderId="0">
      <alignment wrapText="1"/>
    </xf>
    <xf numFmtId="0" fontId="58" fillId="0" borderId="0">
      <alignment wrapText="1"/>
    </xf>
    <xf numFmtId="0" fontId="51" fillId="0" borderId="0">
      <alignment wrapText="1"/>
    </xf>
    <xf numFmtId="0" fontId="51" fillId="0" borderId="0">
      <alignment wrapText="1"/>
    </xf>
    <xf numFmtId="0" fontId="51" fillId="0" borderId="0">
      <alignment wrapText="1"/>
    </xf>
    <xf numFmtId="0" fontId="51" fillId="0" borderId="0">
      <alignment wrapText="1"/>
    </xf>
    <xf numFmtId="0" fontId="58" fillId="0" borderId="0">
      <alignment wrapText="1"/>
    </xf>
    <xf numFmtId="0" fontId="58" fillId="0" borderId="0">
      <alignment wrapText="1"/>
    </xf>
    <xf numFmtId="0" fontId="58" fillId="0" borderId="0">
      <alignment wrapText="1"/>
    </xf>
    <xf numFmtId="0" fontId="51" fillId="0" borderId="0">
      <alignment wrapText="1"/>
    </xf>
    <xf numFmtId="0" fontId="51" fillId="0" borderId="0">
      <alignment wrapText="1"/>
    </xf>
    <xf numFmtId="0" fontId="58" fillId="0" borderId="0">
      <alignment wrapText="1"/>
    </xf>
    <xf numFmtId="0" fontId="51" fillId="0" borderId="0">
      <alignment wrapText="1"/>
    </xf>
    <xf numFmtId="0" fontId="58" fillId="0" borderId="0">
      <alignment wrapText="1"/>
    </xf>
    <xf numFmtId="0" fontId="51" fillId="0" borderId="0">
      <alignment wrapText="1"/>
    </xf>
    <xf numFmtId="0" fontId="58" fillId="0" borderId="0">
      <alignment wrapText="1"/>
    </xf>
    <xf numFmtId="0" fontId="51" fillId="0" borderId="0">
      <alignment wrapText="1"/>
    </xf>
    <xf numFmtId="0" fontId="51" fillId="0" borderId="0">
      <alignment wrapText="1"/>
    </xf>
    <xf numFmtId="0" fontId="58" fillId="0" borderId="0">
      <alignment wrapText="1"/>
    </xf>
    <xf numFmtId="0" fontId="58" fillId="0" borderId="0">
      <alignment wrapText="1"/>
    </xf>
    <xf numFmtId="0" fontId="51" fillId="0" borderId="0">
      <alignment wrapText="1"/>
    </xf>
    <xf numFmtId="0" fontId="51" fillId="0" borderId="0">
      <alignment wrapText="1"/>
    </xf>
    <xf numFmtId="0" fontId="58" fillId="0" borderId="0">
      <alignment wrapText="1"/>
    </xf>
    <xf numFmtId="0" fontId="51" fillId="0" borderId="0">
      <alignment wrapText="1"/>
    </xf>
    <xf numFmtId="0" fontId="51" fillId="0" borderId="0">
      <alignment wrapText="1"/>
    </xf>
    <xf numFmtId="0" fontId="58" fillId="0" borderId="0">
      <alignment wrapText="1"/>
    </xf>
    <xf numFmtId="0" fontId="58" fillId="0" borderId="0">
      <alignment wrapText="1"/>
    </xf>
    <xf numFmtId="0" fontId="51" fillId="0" borderId="0">
      <alignment wrapText="1"/>
    </xf>
    <xf numFmtId="0" fontId="51" fillId="0" borderId="0">
      <alignment wrapText="1"/>
    </xf>
    <xf numFmtId="0" fontId="51" fillId="0" borderId="0">
      <alignment wrapText="1"/>
    </xf>
    <xf numFmtId="0" fontId="51" fillId="0" borderId="0">
      <alignment wrapText="1"/>
    </xf>
    <xf numFmtId="0" fontId="51" fillId="0" borderId="0">
      <alignment wrapText="1"/>
    </xf>
    <xf numFmtId="0" fontId="51" fillId="0" borderId="0">
      <alignment wrapText="1"/>
    </xf>
    <xf numFmtId="0" fontId="51" fillId="0" borderId="0">
      <alignment wrapText="1"/>
    </xf>
    <xf numFmtId="0" fontId="51" fillId="0" borderId="0">
      <alignment wrapText="1"/>
    </xf>
    <xf numFmtId="0" fontId="58" fillId="0" borderId="0">
      <alignment wrapText="1"/>
    </xf>
    <xf numFmtId="0" fontId="58" fillId="0" borderId="0">
      <alignment wrapText="1"/>
    </xf>
    <xf numFmtId="0" fontId="58" fillId="0" borderId="0">
      <alignment wrapText="1"/>
    </xf>
    <xf numFmtId="0" fontId="51" fillId="0" borderId="0">
      <alignment wrapText="1"/>
    </xf>
    <xf numFmtId="0" fontId="51" fillId="0" borderId="0">
      <alignment wrapText="1"/>
    </xf>
    <xf numFmtId="0" fontId="51" fillId="0" borderId="0">
      <alignment wrapText="1"/>
    </xf>
    <xf numFmtId="0" fontId="51" fillId="0" borderId="0">
      <alignment wrapText="1"/>
    </xf>
    <xf numFmtId="0" fontId="51" fillId="0" borderId="0">
      <alignment wrapText="1"/>
    </xf>
    <xf numFmtId="0" fontId="51" fillId="0" borderId="0">
      <alignment wrapText="1"/>
    </xf>
    <xf numFmtId="0" fontId="51" fillId="0" borderId="0">
      <alignment wrapText="1"/>
    </xf>
    <xf numFmtId="0" fontId="51" fillId="0" borderId="0">
      <alignment wrapText="1"/>
    </xf>
    <xf numFmtId="0" fontId="6"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8" borderId="0" applyNumberFormat="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75" fillId="39" borderId="0" applyNumberFormat="0" applyBorder="0" applyAlignment="0" applyProtection="0"/>
    <xf numFmtId="0" fontId="175" fillId="36" borderId="0" applyNumberFormat="0" applyBorder="0" applyAlignment="0" applyProtection="0"/>
    <xf numFmtId="0" fontId="175" fillId="37" borderId="0" applyNumberFormat="0" applyBorder="0" applyAlignment="0" applyProtection="0"/>
    <xf numFmtId="0" fontId="175" fillId="40" borderId="0" applyNumberFormat="0" applyBorder="0" applyAlignment="0" applyProtection="0"/>
    <xf numFmtId="0" fontId="175" fillId="41" borderId="0" applyNumberFormat="0" applyBorder="0" applyAlignment="0" applyProtection="0"/>
    <xf numFmtId="0" fontId="175" fillId="42" borderId="0" applyNumberFormat="0" applyBorder="0" applyAlignment="0" applyProtection="0"/>
    <xf numFmtId="0" fontId="59" fillId="0" borderId="0"/>
    <xf numFmtId="0" fontId="7" fillId="0" borderId="0" applyFill="0" applyBorder="0" applyAlignment="0" applyProtection="0"/>
    <xf numFmtId="0" fontId="40" fillId="0" borderId="0" applyFill="0" applyBorder="0" applyAlignment="0" applyProtection="0"/>
    <xf numFmtId="0" fontId="7" fillId="0" borderId="0" applyFill="0" applyBorder="0" applyAlignment="0" applyProtection="0"/>
    <xf numFmtId="0" fontId="6" fillId="43" borderId="0" applyNumberFormat="0" applyBorder="0" applyAlignment="0" applyProtection="0"/>
    <xf numFmtId="0" fontId="6" fillId="43" borderId="0" applyNumberFormat="0" applyBorder="0" applyAlignment="0" applyProtection="0"/>
    <xf numFmtId="0" fontId="175" fillId="44" borderId="0" applyNumberFormat="0" applyBorder="0" applyAlignment="0" applyProtection="0"/>
    <xf numFmtId="0" fontId="175" fillId="45" borderId="0" applyNumberFormat="0" applyBorder="0" applyAlignment="0" applyProtection="0"/>
    <xf numFmtId="0" fontId="6" fillId="25" borderId="0" applyNumberFormat="0" applyBorder="0" applyAlignment="0" applyProtection="0"/>
    <xf numFmtId="0" fontId="6" fillId="27" borderId="0" applyNumberFormat="0" applyBorder="0" applyAlignment="0" applyProtection="0"/>
    <xf numFmtId="0" fontId="175" fillId="46" borderId="0" applyNumberFormat="0" applyBorder="0" applyAlignment="0" applyProtection="0"/>
    <xf numFmtId="0" fontId="175" fillId="47" borderId="0" applyNumberFormat="0" applyBorder="0" applyAlignment="0" applyProtection="0"/>
    <xf numFmtId="0" fontId="6" fillId="25" borderId="0" applyNumberFormat="0" applyBorder="0" applyAlignment="0" applyProtection="0"/>
    <xf numFmtId="0" fontId="6" fillId="48" borderId="0" applyNumberFormat="0" applyBorder="0" applyAlignment="0" applyProtection="0"/>
    <xf numFmtId="0" fontId="175" fillId="27" borderId="0" applyNumberFormat="0" applyBorder="0" applyAlignment="0" applyProtection="0"/>
    <xf numFmtId="0" fontId="175" fillId="49" borderId="0" applyNumberFormat="0" applyBorder="0" applyAlignment="0" applyProtection="0"/>
    <xf numFmtId="0" fontId="6" fillId="43" borderId="0" applyNumberFormat="0" applyBorder="0" applyAlignment="0" applyProtection="0"/>
    <xf numFmtId="0" fontId="6" fillId="27" borderId="0" applyNumberFormat="0" applyBorder="0" applyAlignment="0" applyProtection="0"/>
    <xf numFmtId="0" fontId="175" fillId="27" borderId="0" applyNumberFormat="0" applyBorder="0" applyAlignment="0" applyProtection="0"/>
    <xf numFmtId="0" fontId="175" fillId="40" borderId="0" applyNumberFormat="0" applyBorder="0" applyAlignment="0" applyProtection="0"/>
    <xf numFmtId="0" fontId="6" fillId="50" borderId="0" applyNumberFormat="0" applyBorder="0" applyAlignment="0" applyProtection="0"/>
    <xf numFmtId="0" fontId="6" fillId="43" borderId="0" applyNumberFormat="0" applyBorder="0" applyAlignment="0" applyProtection="0"/>
    <xf numFmtId="0" fontId="175" fillId="44" borderId="0" applyNumberFormat="0" applyBorder="0" applyAlignment="0" applyProtection="0"/>
    <xf numFmtId="0" fontId="175" fillId="41" borderId="0" applyNumberFormat="0" applyBorder="0" applyAlignment="0" applyProtection="0"/>
    <xf numFmtId="0" fontId="6" fillId="25" borderId="0" applyNumberFormat="0" applyBorder="0" applyAlignment="0" applyProtection="0"/>
    <xf numFmtId="0" fontId="6" fillId="51" borderId="0" applyNumberFormat="0" applyBorder="0" applyAlignment="0" applyProtection="0"/>
    <xf numFmtId="0" fontId="175" fillId="51" borderId="0" applyNumberFormat="0" applyBorder="0" applyAlignment="0" applyProtection="0"/>
    <xf numFmtId="0" fontId="175" fillId="52" borderId="0" applyNumberFormat="0" applyBorder="0" applyAlignment="0" applyProtection="0"/>
    <xf numFmtId="0" fontId="176" fillId="30" borderId="0" applyNumberFormat="0" applyBorder="0" applyAlignment="0" applyProtection="0"/>
    <xf numFmtId="0" fontId="177" fillId="0" borderId="0"/>
    <xf numFmtId="0" fontId="28" fillId="0" borderId="0"/>
    <xf numFmtId="0" fontId="67" fillId="0" borderId="0"/>
    <xf numFmtId="0" fontId="178" fillId="0" borderId="0"/>
    <xf numFmtId="0" fontId="179" fillId="0" borderId="0"/>
    <xf numFmtId="292" fontId="7" fillId="0" borderId="0" applyFill="0" applyBorder="0" applyAlignment="0"/>
    <xf numFmtId="292" fontId="7" fillId="0" borderId="0" applyFill="0" applyBorder="0" applyAlignment="0"/>
    <xf numFmtId="0" fontId="180" fillId="0" borderId="0" applyFill="0" applyBorder="0" applyAlignment="0"/>
    <xf numFmtId="293" fontId="28" fillId="0" borderId="0" applyFill="0" applyBorder="0" applyAlignment="0"/>
    <xf numFmtId="293" fontId="28" fillId="0" borderId="0" applyFill="0" applyBorder="0" applyAlignment="0"/>
    <xf numFmtId="293" fontId="28" fillId="0" borderId="0" applyFill="0" applyBorder="0" applyAlignment="0"/>
    <xf numFmtId="293" fontId="28" fillId="0" borderId="0" applyFill="0" applyBorder="0" applyAlignment="0"/>
    <xf numFmtId="0" fontId="180" fillId="0" borderId="0" applyFill="0" applyBorder="0" applyAlignment="0"/>
    <xf numFmtId="292" fontId="7" fillId="0" borderId="0" applyFill="0" applyBorder="0" applyAlignment="0"/>
    <xf numFmtId="292" fontId="7" fillId="0" borderId="0" applyFill="0" applyBorder="0" applyAlignment="0"/>
    <xf numFmtId="292" fontId="7" fillId="0" borderId="0" applyFill="0" applyBorder="0" applyAlignment="0"/>
    <xf numFmtId="292" fontId="7" fillId="0" borderId="0" applyFill="0" applyBorder="0" applyAlignment="0"/>
    <xf numFmtId="292" fontId="7" fillId="0" borderId="0" applyFill="0" applyBorder="0" applyAlignment="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1" fillId="53" borderId="49" applyNumberFormat="0" applyAlignment="0" applyProtection="0"/>
    <xf numFmtId="0" fontId="182" fillId="0" borderId="0"/>
    <xf numFmtId="0" fontId="182" fillId="0" borderId="0"/>
    <xf numFmtId="0" fontId="183" fillId="0" borderId="0"/>
    <xf numFmtId="0" fontId="182" fillId="0" borderId="0"/>
    <xf numFmtId="0" fontId="182" fillId="0" borderId="0"/>
    <xf numFmtId="0" fontId="182" fillId="0" borderId="0"/>
    <xf numFmtId="0" fontId="182" fillId="0" borderId="0"/>
    <xf numFmtId="0" fontId="183" fillId="0" borderId="0"/>
    <xf numFmtId="0" fontId="182" fillId="0" borderId="0"/>
    <xf numFmtId="0" fontId="182" fillId="0" borderId="0"/>
    <xf numFmtId="0" fontId="182" fillId="0" borderId="0"/>
    <xf numFmtId="0" fontId="182" fillId="0" borderId="0"/>
    <xf numFmtId="0" fontId="182" fillId="0" borderId="0"/>
    <xf numFmtId="0" fontId="184" fillId="54" borderId="50" applyNumberFormat="0" applyAlignment="0" applyProtection="0"/>
    <xf numFmtId="0" fontId="6" fillId="0" borderId="0"/>
    <xf numFmtId="0" fontId="185" fillId="0" borderId="11" applyNumberFormat="0" applyFill="0" applyProtection="0">
      <alignment horizontal="center"/>
    </xf>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6" fillId="0" borderId="0" applyFont="0" applyFill="0" applyBorder="0" applyAlignment="0" applyProtection="0"/>
    <xf numFmtId="43" fontId="6" fillId="0" borderId="0" applyFont="0" applyFill="0" applyBorder="0" applyAlignment="0" applyProtection="0"/>
    <xf numFmtId="0"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294" fontId="6" fillId="0" borderId="0" applyFont="0" applyFill="0" applyBorder="0" applyAlignment="0" applyProtection="0"/>
    <xf numFmtId="26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3"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173"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43"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43" fontId="7" fillId="0" borderId="0" applyFont="0" applyFill="0" applyBorder="0" applyAlignment="0" applyProtection="0"/>
    <xf numFmtId="174" fontId="7"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0" fontId="6" fillId="0" borderId="0" applyFont="0" applyFill="0" applyBorder="0" applyAlignment="0" applyProtection="0"/>
    <xf numFmtId="164" fontId="186" fillId="0" borderId="0" applyFont="0" applyFill="0" applyBorder="0" applyAlignment="0" applyProtection="0"/>
    <xf numFmtId="164" fontId="186" fillId="0" borderId="0" applyFont="0" applyFill="0" applyBorder="0" applyAlignment="0" applyProtection="0"/>
    <xf numFmtId="164" fontId="186" fillId="0" borderId="0" applyFont="0" applyFill="0" applyBorder="0" applyAlignment="0" applyProtection="0"/>
    <xf numFmtId="169" fontId="6" fillId="0" borderId="0" applyFont="0" applyFill="0" applyBorder="0" applyAlignment="0" applyProtection="0"/>
    <xf numFmtId="164" fontId="186" fillId="0" borderId="0" applyFont="0" applyFill="0" applyBorder="0" applyAlignment="0" applyProtection="0"/>
    <xf numFmtId="169" fontId="6" fillId="0" borderId="0" applyFont="0" applyFill="0" applyBorder="0" applyAlignment="0" applyProtection="0"/>
    <xf numFmtId="164" fontId="186" fillId="0" borderId="0" applyFont="0" applyFill="0" applyBorder="0" applyAlignment="0" applyProtection="0"/>
    <xf numFmtId="164" fontId="186" fillId="0" borderId="0" applyFont="0" applyFill="0" applyBorder="0" applyAlignment="0" applyProtection="0"/>
    <xf numFmtId="164" fontId="186" fillId="0" borderId="0" applyFont="0" applyFill="0" applyBorder="0" applyAlignment="0" applyProtection="0"/>
    <xf numFmtId="164" fontId="186" fillId="0" borderId="0" applyFont="0" applyFill="0" applyBorder="0" applyAlignment="0" applyProtection="0"/>
    <xf numFmtId="164" fontId="186" fillId="0" borderId="0" applyFont="0" applyFill="0" applyBorder="0" applyAlignment="0" applyProtection="0"/>
    <xf numFmtId="164" fontId="186" fillId="0" borderId="0" applyFont="0" applyFill="0" applyBorder="0" applyAlignment="0" applyProtection="0"/>
    <xf numFmtId="164" fontId="186" fillId="0" borderId="0" applyFont="0" applyFill="0" applyBorder="0" applyAlignment="0" applyProtection="0"/>
    <xf numFmtId="164" fontId="186" fillId="0" borderId="0" applyFont="0" applyFill="0" applyBorder="0" applyAlignment="0" applyProtection="0"/>
    <xf numFmtId="164" fontId="186" fillId="0" borderId="0" applyFont="0" applyFill="0" applyBorder="0" applyAlignment="0" applyProtection="0"/>
    <xf numFmtId="164" fontId="186" fillId="0" borderId="0" applyFont="0" applyFill="0" applyBorder="0" applyAlignment="0" applyProtection="0"/>
    <xf numFmtId="164" fontId="186" fillId="0" borderId="0" applyFont="0" applyFill="0" applyBorder="0" applyAlignment="0" applyProtection="0"/>
    <xf numFmtId="164" fontId="186" fillId="0" borderId="0" applyFont="0" applyFill="0" applyBorder="0" applyAlignment="0" applyProtection="0"/>
    <xf numFmtId="164" fontId="186" fillId="0" borderId="0" applyFont="0" applyFill="0" applyBorder="0" applyAlignment="0" applyProtection="0"/>
    <xf numFmtId="164" fontId="186" fillId="0" borderId="0" applyFont="0" applyFill="0" applyBorder="0" applyAlignment="0" applyProtection="0"/>
    <xf numFmtId="164" fontId="186" fillId="0" borderId="0" applyFont="0" applyFill="0" applyBorder="0" applyAlignment="0" applyProtection="0"/>
    <xf numFmtId="164" fontId="186" fillId="0" borderId="0" applyFont="0" applyFill="0" applyBorder="0" applyAlignment="0" applyProtection="0"/>
    <xf numFmtId="169" fontId="6" fillId="0" borderId="0" applyFont="0" applyFill="0" applyBorder="0" applyAlignment="0" applyProtection="0"/>
    <xf numFmtId="164" fontId="186" fillId="0" borderId="0" applyFont="0" applyFill="0" applyBorder="0" applyAlignment="0" applyProtection="0"/>
    <xf numFmtId="164" fontId="186"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169" fontId="6" fillId="0" borderId="0" applyFont="0" applyFill="0" applyBorder="0" applyAlignment="0" applyProtection="0"/>
    <xf numFmtId="174" fontId="187" fillId="0" borderId="0" applyFont="0" applyFill="0" applyBorder="0" applyAlignment="0" applyProtection="0"/>
    <xf numFmtId="174" fontId="187" fillId="0" borderId="0" applyFont="0" applyFill="0" applyBorder="0" applyAlignment="0" applyProtection="0"/>
    <xf numFmtId="174" fontId="187" fillId="0" borderId="0" applyFont="0" applyFill="0" applyBorder="0" applyAlignment="0" applyProtection="0"/>
    <xf numFmtId="174" fontId="187" fillId="0" borderId="0" applyFont="0" applyFill="0" applyBorder="0" applyAlignment="0" applyProtection="0"/>
    <xf numFmtId="43" fontId="187" fillId="0" borderId="0" applyFont="0" applyFill="0" applyBorder="0" applyAlignment="0" applyProtection="0"/>
    <xf numFmtId="174" fontId="187" fillId="0" borderId="0" applyFont="0" applyFill="0" applyBorder="0" applyAlignment="0" applyProtection="0"/>
    <xf numFmtId="174" fontId="187" fillId="0" borderId="0" applyFont="0" applyFill="0" applyBorder="0" applyAlignment="0" applyProtection="0"/>
    <xf numFmtId="174" fontId="187" fillId="0" borderId="0" applyFont="0" applyFill="0" applyBorder="0" applyAlignment="0" applyProtection="0"/>
    <xf numFmtId="174" fontId="187" fillId="0" borderId="0" applyFont="0" applyFill="0" applyBorder="0" applyAlignment="0" applyProtection="0"/>
    <xf numFmtId="174" fontId="187" fillId="0" borderId="0" applyFont="0" applyFill="0" applyBorder="0" applyAlignment="0" applyProtection="0"/>
    <xf numFmtId="43" fontId="187" fillId="0" borderId="0" applyFont="0" applyFill="0" applyBorder="0" applyAlignment="0" applyProtection="0"/>
    <xf numFmtId="174" fontId="187" fillId="0" borderId="0" applyFont="0" applyFill="0" applyBorder="0" applyAlignment="0" applyProtection="0"/>
    <xf numFmtId="169" fontId="6" fillId="0" borderId="0" applyFont="0" applyFill="0" applyBorder="0" applyAlignment="0" applyProtection="0"/>
    <xf numFmtId="43" fontId="187" fillId="0" borderId="0" applyFont="0" applyFill="0" applyBorder="0" applyAlignment="0" applyProtection="0"/>
    <xf numFmtId="174" fontId="187" fillId="0" borderId="0" applyFont="0" applyFill="0" applyBorder="0" applyAlignment="0" applyProtection="0"/>
    <xf numFmtId="43" fontId="187" fillId="0" borderId="0" applyFont="0" applyFill="0" applyBorder="0" applyAlignment="0" applyProtection="0"/>
    <xf numFmtId="174" fontId="187" fillId="0" borderId="0" applyFont="0" applyFill="0" applyBorder="0" applyAlignment="0" applyProtection="0"/>
    <xf numFmtId="43" fontId="187" fillId="0" borderId="0" applyFont="0" applyFill="0" applyBorder="0" applyAlignment="0" applyProtection="0"/>
    <xf numFmtId="174" fontId="187" fillId="0" borderId="0" applyFont="0" applyFill="0" applyBorder="0" applyAlignment="0" applyProtection="0"/>
    <xf numFmtId="43" fontId="187" fillId="0" borderId="0" applyFont="0" applyFill="0" applyBorder="0" applyAlignment="0" applyProtection="0"/>
    <xf numFmtId="174" fontId="187" fillId="0" borderId="0" applyFont="0" applyFill="0" applyBorder="0" applyAlignment="0" applyProtection="0"/>
    <xf numFmtId="169" fontId="6"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74" fontId="9" fillId="0" borderId="0" applyFont="0" applyFill="0" applyBorder="0" applyAlignment="0" applyProtection="0"/>
    <xf numFmtId="43" fontId="9" fillId="0" borderId="0" applyFont="0" applyFill="0" applyBorder="0" applyAlignment="0" applyProtection="0"/>
    <xf numFmtId="174" fontId="9" fillId="0" borderId="0" applyFont="0" applyFill="0" applyBorder="0" applyAlignment="0" applyProtection="0"/>
    <xf numFmtId="43" fontId="9" fillId="0" borderId="0" applyFont="0" applyFill="0" applyBorder="0" applyAlignment="0" applyProtection="0"/>
    <xf numFmtId="174" fontId="9" fillId="0" borderId="0" applyFont="0" applyFill="0" applyBorder="0" applyAlignment="0" applyProtection="0"/>
    <xf numFmtId="43" fontId="9" fillId="0" borderId="0" applyFont="0" applyFill="0" applyBorder="0" applyAlignment="0" applyProtection="0"/>
    <xf numFmtId="174" fontId="9" fillId="0" borderId="0" applyFont="0" applyFill="0" applyBorder="0" applyAlignment="0" applyProtection="0"/>
    <xf numFmtId="43" fontId="7"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74" fontId="9" fillId="0" borderId="0" applyFont="0" applyFill="0" applyBorder="0" applyAlignment="0" applyProtection="0"/>
    <xf numFmtId="43" fontId="9" fillId="0" borderId="0" applyFont="0" applyFill="0" applyBorder="0" applyAlignment="0" applyProtection="0"/>
    <xf numFmtId="174" fontId="9" fillId="0" borderId="0" applyFont="0" applyFill="0" applyBorder="0" applyAlignment="0" applyProtection="0"/>
    <xf numFmtId="43" fontId="9" fillId="0" borderId="0" applyFont="0" applyFill="0" applyBorder="0" applyAlignment="0" applyProtection="0"/>
    <xf numFmtId="174" fontId="9" fillId="0" borderId="0" applyFont="0" applyFill="0" applyBorder="0" applyAlignment="0" applyProtection="0"/>
    <xf numFmtId="43" fontId="9" fillId="0" borderId="0" applyFont="0" applyFill="0" applyBorder="0" applyAlignment="0" applyProtection="0"/>
    <xf numFmtId="174" fontId="9" fillId="0" borderId="0" applyFont="0" applyFill="0" applyBorder="0" applyAlignment="0" applyProtection="0"/>
    <xf numFmtId="43" fontId="7"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43" fontId="6"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270" fontId="28" fillId="0" borderId="0" applyFont="0" applyFill="0" applyBorder="0" applyAlignment="0" applyProtection="0"/>
    <xf numFmtId="270" fontId="28"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270" fontId="28" fillId="0" borderId="0" applyFont="0" applyFill="0" applyBorder="0" applyAlignment="0" applyProtection="0"/>
    <xf numFmtId="270" fontId="28" fillId="0" borderId="0" applyFont="0" applyFill="0" applyBorder="0" applyAlignment="0" applyProtection="0"/>
    <xf numFmtId="270" fontId="28" fillId="0" borderId="0" applyFont="0" applyFill="0" applyBorder="0" applyAlignment="0" applyProtection="0"/>
    <xf numFmtId="270" fontId="28" fillId="0" borderId="0" applyFont="0" applyFill="0" applyBorder="0" applyAlignment="0" applyProtection="0"/>
    <xf numFmtId="174" fontId="9" fillId="0" borderId="0" applyFont="0" applyFill="0" applyBorder="0" applyAlignment="0" applyProtection="0"/>
    <xf numFmtId="43" fontId="9" fillId="0" borderId="0" applyFont="0" applyFill="0" applyBorder="0" applyAlignment="0" applyProtection="0"/>
    <xf numFmtId="174" fontId="9" fillId="0" borderId="0" applyFont="0" applyFill="0" applyBorder="0" applyAlignment="0" applyProtection="0"/>
    <xf numFmtId="43" fontId="9" fillId="0" borderId="0" applyFont="0" applyFill="0" applyBorder="0" applyAlignment="0" applyProtection="0"/>
    <xf numFmtId="174" fontId="9" fillId="0" borderId="0" applyFont="0" applyFill="0" applyBorder="0" applyAlignment="0" applyProtection="0"/>
    <xf numFmtId="43" fontId="9" fillId="0" borderId="0" applyFont="0" applyFill="0" applyBorder="0" applyAlignment="0" applyProtection="0"/>
    <xf numFmtId="174" fontId="9" fillId="0" borderId="0" applyFont="0" applyFill="0" applyBorder="0" applyAlignment="0" applyProtection="0"/>
    <xf numFmtId="43" fontId="6" fillId="0" borderId="0" applyFont="0" applyFill="0" applyBorder="0" applyAlignment="0" applyProtection="0"/>
    <xf numFmtId="270" fontId="28" fillId="0" borderId="0" applyFont="0" applyFill="0" applyBorder="0" applyAlignment="0" applyProtection="0"/>
    <xf numFmtId="270" fontId="28" fillId="0" borderId="0" applyFont="0" applyFill="0" applyBorder="0" applyAlignment="0" applyProtection="0"/>
    <xf numFmtId="270" fontId="28" fillId="0" borderId="0" applyFont="0" applyFill="0" applyBorder="0" applyAlignment="0" applyProtection="0"/>
    <xf numFmtId="270" fontId="28" fillId="0" borderId="0" applyFont="0" applyFill="0" applyBorder="0" applyAlignment="0" applyProtection="0"/>
    <xf numFmtId="270" fontId="28"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6" fillId="0" borderId="0" applyFont="0" applyFill="0" applyBorder="0" applyAlignment="0" applyProtection="0"/>
    <xf numFmtId="43" fontId="188" fillId="0" borderId="0" applyFont="0" applyFill="0" applyBorder="0" applyAlignment="0" applyProtection="0"/>
    <xf numFmtId="174" fontId="188" fillId="0" borderId="0" applyFont="0" applyFill="0" applyBorder="0" applyAlignment="0" applyProtection="0"/>
    <xf numFmtId="43" fontId="188" fillId="0" borderId="0" applyFont="0" applyFill="0" applyBorder="0" applyAlignment="0" applyProtection="0"/>
    <xf numFmtId="174" fontId="188" fillId="0" borderId="0" applyFont="0" applyFill="0" applyBorder="0" applyAlignment="0" applyProtection="0"/>
    <xf numFmtId="43" fontId="188" fillId="0" borderId="0" applyFont="0" applyFill="0" applyBorder="0" applyAlignment="0" applyProtection="0"/>
    <xf numFmtId="174" fontId="188" fillId="0" borderId="0" applyFont="0" applyFill="0" applyBorder="0" applyAlignment="0" applyProtection="0"/>
    <xf numFmtId="43" fontId="188" fillId="0" borderId="0" applyFont="0" applyFill="0" applyBorder="0" applyAlignment="0" applyProtection="0"/>
    <xf numFmtId="174" fontId="188" fillId="0" borderId="0" applyFont="0" applyFill="0" applyBorder="0" applyAlignment="0" applyProtection="0"/>
    <xf numFmtId="174" fontId="188" fillId="0" borderId="0" applyFont="0" applyFill="0" applyBorder="0" applyAlignment="0" applyProtection="0"/>
    <xf numFmtId="174"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174" fontId="188" fillId="0" borderId="0" applyFont="0" applyFill="0" applyBorder="0" applyAlignment="0" applyProtection="0"/>
    <xf numFmtId="43" fontId="6"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174" fontId="9" fillId="0" borderId="0" applyFont="0" applyFill="0" applyBorder="0" applyAlignment="0" applyProtection="0"/>
    <xf numFmtId="43" fontId="9" fillId="0" borderId="0" applyFont="0" applyFill="0" applyBorder="0" applyAlignment="0" applyProtection="0"/>
    <xf numFmtId="174" fontId="9" fillId="0" borderId="0" applyFont="0" applyFill="0" applyBorder="0" applyAlignment="0" applyProtection="0"/>
    <xf numFmtId="43" fontId="9" fillId="0" borderId="0" applyFont="0" applyFill="0" applyBorder="0" applyAlignment="0" applyProtection="0"/>
    <xf numFmtId="174" fontId="9" fillId="0" borderId="0" applyFont="0" applyFill="0" applyBorder="0" applyAlignment="0" applyProtection="0"/>
    <xf numFmtId="43"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4"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43" fontId="59" fillId="0" borderId="0" applyFont="0" applyFill="0" applyBorder="0" applyAlignment="0" applyProtection="0"/>
    <xf numFmtId="174" fontId="59" fillId="0" borderId="0" applyFont="0" applyFill="0" applyBorder="0" applyAlignment="0" applyProtection="0"/>
    <xf numFmtId="43" fontId="6" fillId="0" borderId="0" applyFont="0" applyFill="0" applyBorder="0" applyAlignment="0" applyProtection="0"/>
    <xf numFmtId="218" fontId="7" fillId="0" borderId="0" applyFont="0" applyFill="0" applyBorder="0" applyAlignment="0" applyProtection="0"/>
    <xf numFmtId="218" fontId="7" fillId="0" borderId="0" applyFont="0" applyFill="0" applyBorder="0" applyAlignment="0" applyProtection="0"/>
    <xf numFmtId="218" fontId="7" fillId="0" borderId="0" applyFont="0" applyFill="0" applyBorder="0" applyAlignment="0" applyProtection="0"/>
    <xf numFmtId="218" fontId="7" fillId="0" borderId="0" applyFont="0" applyFill="0" applyBorder="0" applyAlignment="0" applyProtection="0"/>
    <xf numFmtId="218" fontId="7" fillId="0" borderId="0" applyFont="0" applyFill="0" applyBorder="0" applyAlignment="0" applyProtection="0"/>
    <xf numFmtId="218"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43" fontId="6"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67"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28" fillId="0" borderId="0" applyFont="0" applyFill="0" applyBorder="0" applyAlignment="0" applyProtection="0"/>
    <xf numFmtId="174" fontId="2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67"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43" fontId="6"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43" fontId="6" fillId="0" borderId="0" applyFont="0" applyFill="0" applyBorder="0" applyAlignment="0" applyProtection="0"/>
    <xf numFmtId="218" fontId="7" fillId="0" borderId="0" applyFont="0" applyFill="0" applyBorder="0" applyAlignment="0" applyProtection="0"/>
    <xf numFmtId="218" fontId="7" fillId="0" borderId="0" applyFont="0" applyFill="0" applyBorder="0" applyAlignment="0" applyProtection="0"/>
    <xf numFmtId="218" fontId="7" fillId="0" borderId="0" applyFont="0" applyFill="0" applyBorder="0" applyAlignment="0" applyProtection="0"/>
    <xf numFmtId="218" fontId="7" fillId="0" borderId="0" applyFont="0" applyFill="0" applyBorder="0" applyAlignment="0" applyProtection="0"/>
    <xf numFmtId="218" fontId="7" fillId="0" borderId="0" applyFont="0" applyFill="0" applyBorder="0" applyAlignment="0" applyProtection="0"/>
    <xf numFmtId="218" fontId="7" fillId="0" borderId="0" applyFont="0" applyFill="0" applyBorder="0" applyAlignment="0" applyProtection="0"/>
    <xf numFmtId="218" fontId="7"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218" fontId="7" fillId="0" borderId="0" applyFont="0" applyFill="0" applyBorder="0" applyAlignment="0" applyProtection="0"/>
    <xf numFmtId="0" fontId="7" fillId="0" borderId="0" applyFill="0" applyBorder="0" applyAlignment="0" applyProtection="0"/>
    <xf numFmtId="0" fontId="7" fillId="0" borderId="0" applyFill="0" applyBorder="0" applyAlignment="0" applyProtection="0"/>
    <xf numFmtId="43" fontId="6" fillId="0" borderId="0" applyFont="0" applyFill="0" applyBorder="0" applyAlignment="0" applyProtection="0"/>
    <xf numFmtId="0" fontId="7" fillId="0" borderId="0" applyFill="0" applyBorder="0" applyAlignment="0" applyProtection="0"/>
    <xf numFmtId="0" fontId="7" fillId="0" borderId="0" applyFill="0" applyBorder="0" applyAlignment="0" applyProtection="0"/>
    <xf numFmtId="0" fontId="7" fillId="0" borderId="0" applyFill="0" applyBorder="0" applyAlignment="0" applyProtection="0"/>
    <xf numFmtId="0" fontId="7" fillId="0" borderId="0" applyFill="0" applyBorder="0" applyAlignment="0" applyProtection="0"/>
    <xf numFmtId="218" fontId="7" fillId="0" borderId="0" applyFont="0" applyFill="0" applyBorder="0" applyAlignment="0" applyProtection="0"/>
    <xf numFmtId="218" fontId="7" fillId="0" borderId="0" applyFont="0" applyFill="0" applyBorder="0" applyAlignment="0" applyProtection="0"/>
    <xf numFmtId="218" fontId="7" fillId="0" borderId="0" applyFont="0" applyFill="0" applyBorder="0" applyAlignment="0" applyProtection="0"/>
    <xf numFmtId="43" fontId="6" fillId="0" borderId="0" applyFont="0" applyFill="0" applyBorder="0" applyAlignment="0" applyProtection="0"/>
    <xf numFmtId="0" fontId="7" fillId="0" borderId="0" applyFill="0" applyBorder="0" applyAlignment="0" applyProtection="0"/>
    <xf numFmtId="0" fontId="7" fillId="0" borderId="0" applyFill="0" applyBorder="0" applyAlignment="0" applyProtection="0"/>
    <xf numFmtId="0" fontId="7" fillId="0" borderId="0" applyFill="0" applyBorder="0" applyAlignment="0" applyProtection="0"/>
    <xf numFmtId="0" fontId="7" fillId="0" borderId="0" applyFill="0" applyBorder="0" applyAlignment="0" applyProtection="0"/>
    <xf numFmtId="0" fontId="7" fillId="0" borderId="0" applyFill="0" applyBorder="0" applyAlignment="0" applyProtection="0"/>
    <xf numFmtId="218" fontId="7" fillId="0" borderId="0" applyFont="0" applyFill="0" applyBorder="0" applyAlignment="0" applyProtection="0"/>
    <xf numFmtId="218" fontId="7" fillId="0" borderId="0" applyFont="0" applyFill="0" applyBorder="0" applyAlignment="0" applyProtection="0"/>
    <xf numFmtId="218" fontId="7" fillId="0" borderId="0" applyFont="0" applyFill="0" applyBorder="0" applyAlignment="0" applyProtection="0"/>
    <xf numFmtId="218" fontId="7" fillId="0" borderId="0" applyFont="0" applyFill="0" applyBorder="0" applyAlignment="0" applyProtection="0"/>
    <xf numFmtId="218" fontId="7" fillId="0" borderId="0" applyFont="0" applyFill="0" applyBorder="0" applyAlignment="0" applyProtection="0"/>
    <xf numFmtId="218" fontId="7" fillId="0" borderId="0" applyFont="0" applyFill="0" applyBorder="0" applyAlignment="0" applyProtection="0"/>
    <xf numFmtId="218" fontId="7" fillId="0" borderId="0" applyFont="0" applyFill="0" applyBorder="0" applyAlignment="0" applyProtection="0"/>
    <xf numFmtId="218" fontId="7" fillId="0" borderId="0" applyFont="0" applyFill="0" applyBorder="0" applyAlignment="0" applyProtection="0"/>
    <xf numFmtId="218" fontId="7" fillId="0" borderId="0" applyFont="0" applyFill="0" applyBorder="0" applyAlignment="0" applyProtection="0"/>
    <xf numFmtId="218" fontId="7" fillId="0" borderId="0" applyFont="0" applyFill="0" applyBorder="0" applyAlignment="0" applyProtection="0"/>
    <xf numFmtId="280" fontId="7" fillId="0" borderId="0" applyFill="0" applyBorder="0" applyAlignment="0" applyProtection="0"/>
    <xf numFmtId="280" fontId="7" fillId="0" borderId="0" applyFill="0" applyBorder="0" applyAlignment="0" applyProtection="0"/>
    <xf numFmtId="43" fontId="6" fillId="0" borderId="0" applyFont="0" applyFill="0" applyBorder="0" applyAlignment="0" applyProtection="0"/>
    <xf numFmtId="280" fontId="7" fillId="0" borderId="0" applyFill="0" applyBorder="0" applyAlignment="0" applyProtection="0"/>
    <xf numFmtId="280" fontId="7" fillId="0" borderId="0" applyFill="0" applyBorder="0" applyAlignment="0" applyProtection="0"/>
    <xf numFmtId="280" fontId="7" fillId="0" borderId="0" applyFill="0" applyBorder="0" applyAlignment="0" applyProtection="0"/>
    <xf numFmtId="280" fontId="7" fillId="0" borderId="0" applyFill="0" applyBorder="0" applyAlignment="0" applyProtection="0"/>
    <xf numFmtId="43" fontId="6" fillId="0" borderId="0" applyFont="0" applyFill="0" applyBorder="0" applyAlignment="0" applyProtection="0"/>
    <xf numFmtId="280" fontId="7" fillId="0" borderId="0" applyFill="0" applyBorder="0" applyAlignment="0" applyProtection="0"/>
    <xf numFmtId="280" fontId="7" fillId="0" borderId="0" applyFill="0" applyBorder="0" applyAlignment="0" applyProtection="0"/>
    <xf numFmtId="280" fontId="7" fillId="0" borderId="0" applyFill="0" applyBorder="0" applyAlignment="0" applyProtection="0"/>
    <xf numFmtId="280" fontId="7" fillId="0" borderId="0" applyFill="0" applyBorder="0" applyAlignment="0" applyProtection="0"/>
    <xf numFmtId="280" fontId="7" fillId="0" borderId="0" applyFill="0" applyBorder="0" applyAlignment="0" applyProtection="0"/>
    <xf numFmtId="218" fontId="7" fillId="0" borderId="0" applyFont="0" applyFill="0" applyBorder="0" applyAlignment="0" applyProtection="0"/>
    <xf numFmtId="218" fontId="7" fillId="0" borderId="0" applyFont="0" applyFill="0" applyBorder="0" applyAlignment="0" applyProtection="0"/>
    <xf numFmtId="218"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6" fillId="0" borderId="0" applyFont="0" applyFill="0" applyBorder="0" applyAlignment="0" applyProtection="0"/>
    <xf numFmtId="43" fontId="28" fillId="0" borderId="0" applyFont="0" applyFill="0" applyBorder="0" applyAlignment="0" applyProtection="0"/>
    <xf numFmtId="174" fontId="28" fillId="0" borderId="0" applyFont="0" applyFill="0" applyBorder="0" applyAlignment="0" applyProtection="0"/>
    <xf numFmtId="43" fontId="28" fillId="0" borderId="0" applyFont="0" applyFill="0" applyBorder="0" applyAlignment="0" applyProtection="0"/>
    <xf numFmtId="174" fontId="28" fillId="0" borderId="0" applyFont="0" applyFill="0" applyBorder="0" applyAlignment="0" applyProtection="0"/>
    <xf numFmtId="43" fontId="28" fillId="0" borderId="0" applyFont="0" applyFill="0" applyBorder="0" applyAlignment="0" applyProtection="0"/>
    <xf numFmtId="174" fontId="28" fillId="0" borderId="0" applyFont="0" applyFill="0" applyBorder="0" applyAlignment="0" applyProtection="0"/>
    <xf numFmtId="43"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74" fontId="28" fillId="0" borderId="0" applyFont="0" applyFill="0" applyBorder="0" applyAlignment="0" applyProtection="0"/>
    <xf numFmtId="43" fontId="6"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277" fontId="7" fillId="0" borderId="0" applyFill="0" applyBorder="0" applyAlignment="0" applyProtection="0"/>
    <xf numFmtId="277" fontId="7" fillId="0" borderId="0" applyFill="0" applyBorder="0" applyAlignment="0" applyProtection="0"/>
    <xf numFmtId="277" fontId="7" fillId="0" borderId="0" applyFill="0" applyBorder="0" applyAlignment="0" applyProtection="0"/>
    <xf numFmtId="43" fontId="6" fillId="0" borderId="0" applyFont="0" applyFill="0" applyBorder="0" applyAlignment="0" applyProtection="0"/>
    <xf numFmtId="277" fontId="7" fillId="0" borderId="0" applyFill="0" applyBorder="0" applyAlignment="0" applyProtection="0"/>
    <xf numFmtId="277" fontId="7" fillId="0" borderId="0" applyFill="0" applyBorder="0" applyAlignment="0" applyProtection="0"/>
    <xf numFmtId="277" fontId="7" fillId="0" borderId="0" applyFill="0" applyBorder="0" applyAlignment="0" applyProtection="0"/>
    <xf numFmtId="277" fontId="7" fillId="0" borderId="0" applyFill="0" applyBorder="0" applyAlignment="0" applyProtection="0"/>
    <xf numFmtId="43" fontId="6" fillId="0" borderId="0" applyFont="0" applyFill="0" applyBorder="0" applyAlignment="0" applyProtection="0"/>
    <xf numFmtId="277" fontId="7" fillId="0" borderId="0" applyFill="0" applyBorder="0" applyAlignment="0" applyProtection="0"/>
    <xf numFmtId="277" fontId="7" fillId="0" borderId="0" applyFill="0" applyBorder="0" applyAlignment="0" applyProtection="0"/>
    <xf numFmtId="277" fontId="7" fillId="0" borderId="0" applyFill="0" applyBorder="0" applyAlignment="0" applyProtection="0"/>
    <xf numFmtId="277" fontId="7" fillId="0" borderId="0" applyFill="0" applyBorder="0" applyAlignment="0" applyProtection="0"/>
    <xf numFmtId="277" fontId="7"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6" fillId="0" borderId="0" applyFont="0" applyFill="0" applyBorder="0" applyAlignment="0" applyProtection="0"/>
    <xf numFmtId="43" fontId="28" fillId="0" borderId="0" applyFont="0" applyFill="0" applyBorder="0" applyAlignment="0" applyProtection="0"/>
    <xf numFmtId="174" fontId="28" fillId="0" borderId="0" applyFont="0" applyFill="0" applyBorder="0" applyAlignment="0" applyProtection="0"/>
    <xf numFmtId="43" fontId="28" fillId="0" borderId="0" applyFont="0" applyFill="0" applyBorder="0" applyAlignment="0" applyProtection="0"/>
    <xf numFmtId="174" fontId="28" fillId="0" borderId="0" applyFont="0" applyFill="0" applyBorder="0" applyAlignment="0" applyProtection="0"/>
    <xf numFmtId="43" fontId="28" fillId="0" borderId="0" applyFont="0" applyFill="0" applyBorder="0" applyAlignment="0" applyProtection="0"/>
    <xf numFmtId="174" fontId="28" fillId="0" borderId="0" applyFont="0" applyFill="0" applyBorder="0" applyAlignment="0" applyProtection="0"/>
    <xf numFmtId="43"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74" fontId="28" fillId="0" borderId="0" applyFont="0" applyFill="0" applyBorder="0" applyAlignment="0" applyProtection="0"/>
    <xf numFmtId="43" fontId="6"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187" fillId="0" borderId="0" applyFont="0" applyFill="0" applyBorder="0" applyAlignment="0" applyProtection="0"/>
    <xf numFmtId="174" fontId="187" fillId="0" borderId="0" applyFont="0" applyFill="0" applyBorder="0" applyAlignment="0" applyProtection="0"/>
    <xf numFmtId="174" fontId="187" fillId="0" borderId="0" applyFont="0" applyFill="0" applyBorder="0" applyAlignment="0" applyProtection="0"/>
    <xf numFmtId="174" fontId="18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43" fontId="6"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43"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43"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43"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43"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43"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43"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43"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43"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43" fontId="6"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9" fillId="0" borderId="0" applyFont="0" applyFill="0" applyBorder="0" applyAlignment="0" applyProtection="0"/>
    <xf numFmtId="43" fontId="7"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43" fontId="7" fillId="0" borderId="0" applyFont="0" applyFill="0" applyBorder="0" applyAlignment="0" applyProtection="0"/>
    <xf numFmtId="174" fontId="9"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41"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41" fontId="7" fillId="0" borderId="0" applyFont="0" applyFill="0" applyBorder="0" applyAlignment="0" applyProtection="0"/>
    <xf numFmtId="174"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17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43"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43" fontId="7" fillId="0" borderId="0" applyFont="0" applyFill="0" applyBorder="0" applyAlignment="0" applyProtection="0"/>
    <xf numFmtId="174"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174" fontId="16" fillId="0" borderId="0" applyFont="0" applyFill="0" applyBorder="0" applyAlignment="0" applyProtection="0"/>
    <xf numFmtId="174" fontId="16" fillId="0" borderId="0" applyFont="0" applyFill="0" applyBorder="0" applyAlignment="0" applyProtection="0"/>
    <xf numFmtId="174" fontId="1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8"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69" fontId="189" fillId="0" borderId="0" applyFont="0" applyFill="0" applyBorder="0" applyAlignment="0" applyProtection="0"/>
    <xf numFmtId="169" fontId="189" fillId="0" borderId="0" applyFont="0" applyFill="0" applyBorder="0" applyAlignment="0" applyProtection="0"/>
    <xf numFmtId="169" fontId="189" fillId="0" borderId="0" applyFont="0" applyFill="0" applyBorder="0" applyAlignment="0" applyProtection="0"/>
    <xf numFmtId="169" fontId="189"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7" fillId="0" borderId="0" applyFont="0" applyFill="0" applyBorder="0" applyAlignment="0" applyProtection="0"/>
    <xf numFmtId="174" fontId="7"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280" fontId="7" fillId="0" borderId="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173" fontId="6" fillId="0" borderId="0" applyFont="0" applyFill="0" applyBorder="0" applyAlignment="0" applyProtection="0"/>
    <xf numFmtId="43"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43" fontId="18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43" fontId="18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43" fontId="18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43" fontId="18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7" fontId="6" fillId="0" borderId="0" applyFont="0" applyFill="0" applyBorder="0" applyAlignment="0" applyProtection="0"/>
    <xf numFmtId="7" fontId="6" fillId="0" borderId="0" applyFont="0" applyFill="0" applyBorder="0" applyAlignment="0" applyProtection="0"/>
    <xf numFmtId="7"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295" fontId="186" fillId="0" borderId="0" applyFont="0" applyFill="0" applyBorder="0" applyAlignment="0" applyProtection="0"/>
    <xf numFmtId="295" fontId="186" fillId="0" borderId="0" applyFont="0" applyFill="0" applyBorder="0" applyAlignment="0" applyProtection="0"/>
    <xf numFmtId="295" fontId="186" fillId="0" borderId="0" applyFont="0" applyFill="0" applyBorder="0" applyAlignment="0" applyProtection="0"/>
    <xf numFmtId="295" fontId="186" fillId="0" borderId="0" applyFont="0" applyFill="0" applyBorder="0" applyAlignment="0" applyProtection="0"/>
    <xf numFmtId="174" fontId="9" fillId="0" borderId="0" applyFont="0" applyFill="0" applyBorder="0" applyAlignment="0" applyProtection="0"/>
    <xf numFmtId="43" fontId="9" fillId="0" borderId="0" applyFont="0" applyFill="0" applyBorder="0" applyAlignment="0" applyProtection="0"/>
    <xf numFmtId="174" fontId="9" fillId="0" borderId="0" applyFont="0" applyFill="0" applyBorder="0" applyAlignment="0" applyProtection="0"/>
    <xf numFmtId="43" fontId="9" fillId="0" borderId="0" applyFont="0" applyFill="0" applyBorder="0" applyAlignment="0" applyProtection="0"/>
    <xf numFmtId="174" fontId="9" fillId="0" borderId="0" applyFont="0" applyFill="0" applyBorder="0" applyAlignment="0" applyProtection="0"/>
    <xf numFmtId="43" fontId="9" fillId="0" borderId="0" applyFont="0" applyFill="0" applyBorder="0" applyAlignment="0" applyProtection="0"/>
    <xf numFmtId="174" fontId="9" fillId="0" borderId="0" applyFont="0" applyFill="0" applyBorder="0" applyAlignment="0" applyProtection="0"/>
    <xf numFmtId="43" fontId="6" fillId="0" borderId="0" applyFont="0" applyFill="0" applyBorder="0" applyAlignment="0" applyProtection="0"/>
    <xf numFmtId="7" fontId="6" fillId="0" borderId="0" applyFont="0" applyFill="0" applyBorder="0" applyAlignment="0" applyProtection="0"/>
    <xf numFmtId="7" fontId="6" fillId="0" borderId="0" applyFont="0" applyFill="0" applyBorder="0" applyAlignment="0" applyProtection="0"/>
    <xf numFmtId="7" fontId="6" fillId="0" borderId="0" applyFont="0" applyFill="0" applyBorder="0" applyAlignment="0" applyProtection="0"/>
    <xf numFmtId="7" fontId="6" fillId="0" borderId="0" applyFont="0" applyFill="0" applyBorder="0" applyAlignment="0" applyProtection="0"/>
    <xf numFmtId="7"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69" fontId="13"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69" fontId="13"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69" fontId="6" fillId="0" borderId="0" applyFont="0" applyFill="0" applyBorder="0" applyAlignment="0" applyProtection="0"/>
    <xf numFmtId="43" fontId="7" fillId="0" borderId="0" applyFill="0" applyBorder="0" applyAlignment="0" applyProtection="0"/>
    <xf numFmtId="174" fontId="7" fillId="0" borderId="0" applyFill="0" applyBorder="0" applyAlignment="0" applyProtection="0"/>
    <xf numFmtId="43" fontId="7" fillId="0" borderId="0" applyFill="0" applyBorder="0" applyAlignment="0" applyProtection="0"/>
    <xf numFmtId="174" fontId="7" fillId="0" borderId="0" applyFill="0" applyBorder="0" applyAlignment="0" applyProtection="0"/>
    <xf numFmtId="43" fontId="7" fillId="0" borderId="0" applyFill="0" applyBorder="0" applyAlignment="0" applyProtection="0"/>
    <xf numFmtId="174" fontId="7" fillId="0" borderId="0" applyFill="0" applyBorder="0" applyAlignment="0" applyProtection="0"/>
    <xf numFmtId="43" fontId="7" fillId="0" borderId="0" applyFill="0" applyBorder="0" applyAlignment="0" applyProtection="0"/>
    <xf numFmtId="174" fontId="7" fillId="0" borderId="0" applyFill="0" applyBorder="0" applyAlignment="0" applyProtection="0"/>
    <xf numFmtId="169" fontId="190"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296" fontId="191" fillId="0" borderId="0"/>
    <xf numFmtId="37" fontId="174" fillId="0" borderId="0" applyFont="0" applyFill="0" applyBorder="0" applyAlignment="0" applyProtection="0"/>
    <xf numFmtId="210" fontId="174" fillId="0" borderId="0" applyFont="0" applyFill="0" applyBorder="0" applyAlignment="0" applyProtection="0"/>
    <xf numFmtId="39" fontId="174" fillId="0" borderId="0" applyFont="0" applyFill="0" applyBorder="0" applyAlignment="0" applyProtection="0"/>
    <xf numFmtId="0" fontId="80" fillId="0" borderId="0" applyNumberFormat="0" applyAlignment="0"/>
    <xf numFmtId="0" fontId="80" fillId="0" borderId="0" applyNumberFormat="0" applyAlignment="0">
      <alignment horizontal="left"/>
    </xf>
    <xf numFmtId="0" fontId="80" fillId="0" borderId="0" applyNumberFormat="0" applyAlignment="0">
      <alignment horizontal="left"/>
    </xf>
    <xf numFmtId="0" fontId="80" fillId="0" borderId="0" applyNumberFormat="0" applyAlignment="0">
      <alignment horizontal="left"/>
    </xf>
    <xf numFmtId="0" fontId="80" fillId="0" borderId="0" applyNumberFormat="0" applyAlignment="0">
      <alignment horizontal="left"/>
    </xf>
    <xf numFmtId="0" fontId="80" fillId="0" borderId="0" applyNumberFormat="0" applyAlignment="0">
      <alignment horizontal="left"/>
    </xf>
    <xf numFmtId="0" fontId="80" fillId="0" borderId="0" applyNumberFormat="0" applyAlignment="0">
      <alignment horizontal="left"/>
    </xf>
    <xf numFmtId="0" fontId="80" fillId="0" borderId="0" applyNumberFormat="0" applyAlignment="0">
      <alignment horizontal="left"/>
    </xf>
    <xf numFmtId="0" fontId="80" fillId="0" borderId="0" applyNumberFormat="0" applyAlignment="0"/>
    <xf numFmtId="0" fontId="192" fillId="0" borderId="0" applyNumberFormat="0" applyAlignment="0"/>
    <xf numFmtId="297" fontId="7" fillId="0" borderId="0" applyFill="0" applyBorder="0" applyAlignment="0" applyProtection="0"/>
    <xf numFmtId="271" fontId="40" fillId="0" borderId="0" applyFill="0" applyBorder="0" applyAlignment="0" applyProtection="0"/>
    <xf numFmtId="267" fontId="7" fillId="0" borderId="0" applyFill="0" applyBorder="0" applyAlignment="0" applyProtection="0"/>
    <xf numFmtId="298" fontId="7" fillId="0" borderId="0" applyFill="0" applyBorder="0" applyAlignment="0" applyProtection="0"/>
    <xf numFmtId="299" fontId="7" fillId="0" borderId="0" applyFill="0" applyBorder="0" applyAlignment="0" applyProtection="0"/>
    <xf numFmtId="44" fontId="7" fillId="0" borderId="0" applyFont="0" applyFill="0" applyBorder="0" applyAlignment="0" applyProtection="0"/>
    <xf numFmtId="300" fontId="7" fillId="0" borderId="0" applyFill="0" applyBorder="0" applyAlignment="0" applyProtection="0"/>
    <xf numFmtId="5" fontId="174" fillId="0" borderId="0" applyFont="0" applyFill="0" applyBorder="0" applyAlignment="0" applyProtection="0"/>
    <xf numFmtId="7" fontId="174" fillId="0" borderId="0" applyFont="0" applyFill="0" applyBorder="0" applyAlignment="0" applyProtection="0"/>
    <xf numFmtId="301" fontId="7" fillId="0" borderId="0"/>
    <xf numFmtId="301" fontId="72" fillId="0" borderId="0"/>
    <xf numFmtId="301" fontId="7" fillId="0" borderId="0"/>
    <xf numFmtId="0" fontId="182" fillId="3" borderId="0" applyNumberFormat="0" applyFont="0" applyFill="0" applyBorder="0" applyProtection="0">
      <alignment horizontal="left"/>
    </xf>
    <xf numFmtId="0" fontId="8" fillId="0" borderId="0" applyProtection="0"/>
    <xf numFmtId="41" fontId="7" fillId="0" borderId="0" applyFont="0" applyFill="0" applyBorder="0" applyAlignment="0" applyProtection="0"/>
    <xf numFmtId="173" fontId="7" fillId="0" borderId="0" applyFont="0" applyFill="0" applyBorder="0" applyAlignment="0" applyProtection="0"/>
    <xf numFmtId="43" fontId="111" fillId="0" borderId="0" applyFont="0" applyFill="0" applyBorder="0" applyAlignment="0" applyProtection="0"/>
    <xf numFmtId="174" fontId="111"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174"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7" fillId="0" borderId="0" applyFont="0" applyFill="0" applyBorder="0" applyAlignment="0" applyProtection="0"/>
    <xf numFmtId="174" fontId="7" fillId="0" borderId="0" applyFont="0" applyFill="0" applyBorder="0" applyAlignment="0" applyProtection="0"/>
    <xf numFmtId="43" fontId="7" fillId="0" borderId="0" applyFont="0" applyFill="0" applyBorder="0" applyAlignment="0" applyProtection="0"/>
    <xf numFmtId="174" fontId="7" fillId="0" borderId="0" applyFont="0" applyFill="0" applyBorder="0" applyAlignment="0" applyProtection="0"/>
    <xf numFmtId="267" fontId="7" fillId="0" borderId="0" applyFill="0" applyBorder="0" applyAlignment="0" applyProtection="0"/>
    <xf numFmtId="302" fontId="7" fillId="0" borderId="0" applyFill="0" applyBorder="0" applyAlignment="0" applyProtection="0"/>
    <xf numFmtId="264" fontId="40" fillId="0" borderId="0" applyFill="0" applyBorder="0" applyAlignment="0" applyProtection="0"/>
    <xf numFmtId="303" fontId="7" fillId="0" borderId="0" applyFill="0" applyBorder="0" applyAlignment="0" applyProtection="0"/>
    <xf numFmtId="304" fontId="7" fillId="0" borderId="0"/>
    <xf numFmtId="304" fontId="72" fillId="0" borderId="0"/>
    <xf numFmtId="304" fontId="7" fillId="0" borderId="0"/>
    <xf numFmtId="3" fontId="59" fillId="0" borderId="0">
      <alignment horizontal="right"/>
    </xf>
    <xf numFmtId="0" fontId="81" fillId="0" borderId="0">
      <alignment vertical="top" wrapText="1"/>
    </xf>
    <xf numFmtId="0" fontId="81" fillId="0" borderId="0">
      <alignment vertical="top" wrapText="1"/>
    </xf>
    <xf numFmtId="0" fontId="81" fillId="0" borderId="0">
      <alignment vertical="top" wrapText="1"/>
    </xf>
    <xf numFmtId="0" fontId="81" fillId="0" borderId="0">
      <alignment vertical="top" wrapText="1"/>
    </xf>
    <xf numFmtId="0" fontId="81" fillId="0" borderId="0">
      <alignment vertical="top" wrapText="1"/>
    </xf>
    <xf numFmtId="0" fontId="81" fillId="0" borderId="0">
      <alignment vertical="top" wrapText="1"/>
    </xf>
    <xf numFmtId="0" fontId="81" fillId="0" borderId="0">
      <alignment vertical="top" wrapText="1"/>
    </xf>
    <xf numFmtId="0" fontId="81" fillId="0" borderId="0">
      <alignment vertical="top" wrapText="1"/>
    </xf>
    <xf numFmtId="0" fontId="81" fillId="0" borderId="0">
      <alignment vertical="top" wrapText="1"/>
    </xf>
    <xf numFmtId="0" fontId="81" fillId="0" borderId="0">
      <alignment vertical="top" wrapText="1"/>
    </xf>
    <xf numFmtId="305" fontId="7" fillId="0" borderId="0" applyFill="0" applyBorder="0" applyAlignment="0" applyProtection="0"/>
    <xf numFmtId="305" fontId="7" fillId="0" borderId="0" applyFill="0" applyBorder="0" applyAlignment="0" applyProtection="0"/>
    <xf numFmtId="305" fontId="7" fillId="0" borderId="0" applyFill="0" applyBorder="0" applyAlignment="0" applyProtection="0"/>
    <xf numFmtId="305" fontId="7" fillId="0" borderId="0" applyFill="0" applyBorder="0" applyAlignment="0" applyProtection="0"/>
    <xf numFmtId="306" fontId="7" fillId="0" borderId="0" applyFill="0" applyBorder="0" applyAlignment="0" applyProtection="0"/>
    <xf numFmtId="306" fontId="7" fillId="0" borderId="0" applyFill="0" applyBorder="0" applyAlignment="0" applyProtection="0"/>
    <xf numFmtId="306" fontId="7" fillId="0" borderId="0" applyFill="0" applyBorder="0" applyAlignment="0" applyProtection="0"/>
    <xf numFmtId="306" fontId="7" fillId="0" borderId="0" applyFill="0" applyBorder="0" applyAlignment="0" applyProtection="0"/>
    <xf numFmtId="3" fontId="7" fillId="0" borderId="0" applyBorder="0" applyAlignment="0"/>
    <xf numFmtId="3" fontId="28" fillId="0" borderId="0" applyFont="0" applyBorder="0" applyAlignment="0"/>
    <xf numFmtId="3" fontId="28" fillId="0" borderId="0" applyFont="0" applyBorder="0" applyAlignment="0"/>
    <xf numFmtId="3" fontId="28" fillId="0" borderId="0" applyFont="0" applyBorder="0" applyAlignment="0"/>
    <xf numFmtId="3" fontId="28" fillId="0" borderId="0" applyFont="0" applyBorder="0" applyAlignment="0"/>
    <xf numFmtId="3" fontId="28" fillId="0" borderId="0" applyFont="0" applyBorder="0" applyAlignment="0"/>
    <xf numFmtId="3" fontId="28" fillId="0" borderId="0" applyFont="0" applyBorder="0" applyAlignment="0"/>
    <xf numFmtId="3" fontId="28" fillId="0" borderId="0" applyFont="0" applyBorder="0" applyAlignment="0"/>
    <xf numFmtId="3" fontId="7" fillId="0" borderId="0" applyBorder="0" applyAlignment="0"/>
    <xf numFmtId="0" fontId="194" fillId="0" borderId="0" applyNumberFormat="0" applyFill="0" applyBorder="0" applyAlignment="0" applyProtection="0"/>
    <xf numFmtId="3" fontId="7" fillId="0" borderId="0" applyBorder="0" applyAlignment="0"/>
    <xf numFmtId="3" fontId="28" fillId="0" borderId="0" applyFont="0" applyBorder="0" applyAlignment="0"/>
    <xf numFmtId="3" fontId="40" fillId="0" borderId="0" applyBorder="0" applyAlignment="0"/>
    <xf numFmtId="3" fontId="28" fillId="0" borderId="0" applyFont="0" applyBorder="0" applyAlignment="0"/>
    <xf numFmtId="3" fontId="28" fillId="0" borderId="0" applyFont="0" applyBorder="0" applyAlignment="0"/>
    <xf numFmtId="3" fontId="28" fillId="0" borderId="0" applyFont="0" applyBorder="0" applyAlignment="0"/>
    <xf numFmtId="3" fontId="28" fillId="0" borderId="0" applyFont="0" applyBorder="0" applyAlignment="0"/>
    <xf numFmtId="3" fontId="28" fillId="0" borderId="0" applyFont="0" applyBorder="0" applyAlignment="0"/>
    <xf numFmtId="3" fontId="28" fillId="0" borderId="0" applyFont="0" applyBorder="0" applyAlignment="0"/>
    <xf numFmtId="3" fontId="28" fillId="0" borderId="0" applyFont="0" applyBorder="0" applyAlignment="0"/>
    <xf numFmtId="3" fontId="28" fillId="0" borderId="0" applyFont="0" applyBorder="0" applyAlignment="0"/>
    <xf numFmtId="3" fontId="7" fillId="0" borderId="0" applyBorder="0" applyAlignment="0"/>
    <xf numFmtId="3" fontId="7" fillId="0" borderId="0" applyBorder="0" applyAlignment="0"/>
    <xf numFmtId="3" fontId="7" fillId="0" borderId="0" applyBorder="0" applyAlignment="0"/>
    <xf numFmtId="3" fontId="7" fillId="0" borderId="0" applyBorder="0" applyAlignment="0"/>
    <xf numFmtId="3" fontId="7" fillId="0" borderId="0" applyBorder="0" applyAlignment="0"/>
    <xf numFmtId="3" fontId="28" fillId="0" borderId="0" applyFont="0" applyBorder="0" applyAlignment="0"/>
    <xf numFmtId="3" fontId="7" fillId="0" borderId="0" applyBorder="0" applyAlignment="0"/>
    <xf numFmtId="0" fontId="195" fillId="55" borderId="0" applyNumberFormat="0" applyBorder="0" applyAlignment="0" applyProtection="0"/>
    <xf numFmtId="0" fontId="195" fillId="56" borderId="0" applyNumberFormat="0" applyBorder="0" applyAlignment="0" applyProtection="0"/>
    <xf numFmtId="0" fontId="195" fillId="57" borderId="0" applyNumberFormat="0" applyBorder="0" applyAlignment="0" applyProtection="0"/>
    <xf numFmtId="0" fontId="196" fillId="0" borderId="0"/>
    <xf numFmtId="0" fontId="84" fillId="0" borderId="0" applyNumberFormat="0" applyAlignment="0"/>
    <xf numFmtId="0" fontId="84" fillId="0" borderId="0" applyNumberFormat="0" applyAlignment="0">
      <alignment horizontal="left"/>
    </xf>
    <xf numFmtId="0" fontId="84" fillId="0" borderId="0" applyNumberFormat="0" applyAlignment="0">
      <alignment horizontal="left"/>
    </xf>
    <xf numFmtId="0" fontId="84" fillId="0" borderId="0" applyNumberFormat="0" applyAlignment="0">
      <alignment horizontal="left"/>
    </xf>
    <xf numFmtId="0" fontId="84" fillId="0" borderId="0" applyNumberFormat="0" applyAlignment="0">
      <alignment horizontal="left"/>
    </xf>
    <xf numFmtId="0" fontId="84" fillId="0" borderId="0" applyNumberFormat="0" applyAlignment="0">
      <alignment horizontal="left"/>
    </xf>
    <xf numFmtId="0" fontId="84" fillId="0" borderId="0" applyNumberFormat="0" applyAlignment="0">
      <alignment horizontal="left"/>
    </xf>
    <xf numFmtId="0" fontId="84" fillId="0" borderId="0" applyNumberFormat="0" applyAlignment="0">
      <alignment horizontal="left"/>
    </xf>
    <xf numFmtId="0" fontId="84" fillId="0" borderId="0" applyNumberFormat="0" applyAlignment="0"/>
    <xf numFmtId="307" fontId="7" fillId="0" borderId="0" applyFill="0" applyBorder="0" applyAlignment="0" applyProtection="0"/>
    <xf numFmtId="307" fontId="7" fillId="0" borderId="0" applyFill="0" applyBorder="0" applyAlignment="0" applyProtection="0"/>
    <xf numFmtId="308" fontId="28" fillId="0" borderId="0" applyFont="0" applyFill="0" applyBorder="0" applyAlignment="0" applyProtection="0"/>
    <xf numFmtId="307" fontId="7" fillId="0" borderId="0" applyFill="0" applyBorder="0" applyAlignment="0" applyProtection="0"/>
    <xf numFmtId="307" fontId="7" fillId="0" borderId="0" applyFill="0" applyBorder="0" applyAlignment="0" applyProtection="0"/>
    <xf numFmtId="307" fontId="7" fillId="0" borderId="0" applyFill="0" applyBorder="0" applyAlignment="0" applyProtection="0"/>
    <xf numFmtId="307" fontId="7" fillId="0" borderId="0" applyFill="0" applyBorder="0" applyAlignment="0" applyProtection="0"/>
    <xf numFmtId="308" fontId="28" fillId="0" borderId="0" applyFont="0" applyFill="0" applyBorder="0" applyAlignment="0" applyProtection="0"/>
    <xf numFmtId="307" fontId="7" fillId="0" borderId="0" applyFill="0" applyBorder="0" applyAlignment="0" applyProtection="0"/>
    <xf numFmtId="307" fontId="7" fillId="0" borderId="0" applyFill="0" applyBorder="0" applyAlignment="0" applyProtection="0"/>
    <xf numFmtId="307" fontId="7" fillId="0" borderId="0" applyFill="0" applyBorder="0" applyAlignment="0" applyProtection="0"/>
    <xf numFmtId="307" fontId="7" fillId="0" borderId="0" applyFill="0" applyBorder="0" applyAlignment="0" applyProtection="0"/>
    <xf numFmtId="307" fontId="7" fillId="0" borderId="0" applyFill="0" applyBorder="0" applyAlignment="0" applyProtection="0"/>
    <xf numFmtId="0" fontId="197" fillId="0" borderId="0" applyNumberFormat="0" applyFill="0" applyBorder="0" applyAlignment="0" applyProtection="0"/>
    <xf numFmtId="3" fontId="7" fillId="0" borderId="0" applyBorder="0" applyAlignment="0"/>
    <xf numFmtId="3" fontId="28" fillId="0" borderId="0" applyFont="0" applyBorder="0" applyAlignment="0"/>
    <xf numFmtId="3" fontId="28" fillId="0" borderId="0" applyFont="0" applyBorder="0" applyAlignment="0"/>
    <xf numFmtId="3" fontId="28" fillId="0" borderId="0" applyFont="0" applyBorder="0" applyAlignment="0"/>
    <xf numFmtId="3" fontId="28" fillId="0" borderId="0" applyFont="0" applyBorder="0" applyAlignment="0"/>
    <xf numFmtId="3" fontId="28" fillId="0" borderId="0" applyFont="0" applyBorder="0" applyAlignment="0"/>
    <xf numFmtId="3" fontId="28" fillId="0" borderId="0" applyFont="0" applyBorder="0" applyAlignment="0"/>
    <xf numFmtId="3" fontId="28" fillId="0" borderId="0" applyFont="0" applyBorder="0" applyAlignment="0"/>
    <xf numFmtId="3" fontId="7" fillId="0" borderId="0" applyBorder="0" applyAlignment="0"/>
    <xf numFmtId="3" fontId="7" fillId="0" borderId="0" applyBorder="0" applyAlignment="0"/>
    <xf numFmtId="3" fontId="28" fillId="0" borderId="0" applyFont="0" applyBorder="0" applyAlignment="0"/>
    <xf numFmtId="3" fontId="40" fillId="0" borderId="0" applyBorder="0" applyAlignment="0"/>
    <xf numFmtId="3" fontId="28" fillId="0" borderId="0" applyFont="0" applyBorder="0" applyAlignment="0"/>
    <xf numFmtId="3" fontId="28" fillId="0" borderId="0" applyFont="0" applyBorder="0" applyAlignment="0"/>
    <xf numFmtId="3" fontId="28" fillId="0" borderId="0" applyFont="0" applyBorder="0" applyAlignment="0"/>
    <xf numFmtId="0" fontId="7" fillId="0" borderId="0"/>
    <xf numFmtId="0" fontId="7" fillId="0" borderId="0"/>
    <xf numFmtId="0" fontId="7" fillId="0" borderId="0"/>
    <xf numFmtId="3" fontId="28" fillId="0" borderId="0" applyFont="0" applyBorder="0" applyAlignment="0"/>
    <xf numFmtId="3" fontId="28" fillId="0" borderId="0" applyFont="0" applyBorder="0" applyAlignment="0"/>
    <xf numFmtId="3" fontId="28" fillId="0" borderId="0" applyFont="0" applyBorder="0" applyAlignment="0"/>
    <xf numFmtId="3" fontId="28" fillId="0" borderId="0" applyFont="0" applyBorder="0" applyAlignment="0"/>
    <xf numFmtId="0" fontId="7" fillId="0" borderId="0"/>
    <xf numFmtId="0" fontId="7" fillId="0" borderId="0"/>
    <xf numFmtId="0" fontId="7" fillId="0" borderId="0"/>
    <xf numFmtId="0" fontId="7" fillId="0" borderId="0"/>
    <xf numFmtId="0" fontId="7" fillId="0" borderId="0"/>
    <xf numFmtId="3" fontId="28" fillId="0" borderId="0" applyFont="0" applyBorder="0" applyAlignment="0"/>
    <xf numFmtId="0" fontId="7" fillId="0" borderId="0"/>
    <xf numFmtId="2" fontId="8" fillId="0" borderId="0" applyProtection="0"/>
    <xf numFmtId="0" fontId="198" fillId="0" borderId="0" applyNumberFormat="0" applyFill="0" applyBorder="0" applyAlignment="0" applyProtection="0"/>
    <xf numFmtId="0" fontId="7" fillId="0" borderId="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7" fillId="0" borderId="0"/>
    <xf numFmtId="0" fontId="199" fillId="0" borderId="0" applyNumberFormat="0" applyFill="0" applyBorder="0" applyProtection="0">
      <alignment vertical="center"/>
    </xf>
    <xf numFmtId="0" fontId="7" fillId="0" borderId="0"/>
    <xf numFmtId="0" fontId="199" fillId="0" borderId="0" applyNumberFormat="0" applyFill="0" applyBorder="0" applyProtection="0">
      <alignment vertical="center"/>
    </xf>
    <xf numFmtId="0" fontId="199" fillId="0" borderId="0" applyNumberFormat="0" applyFill="0" applyBorder="0" applyProtection="0">
      <alignment vertical="center"/>
    </xf>
    <xf numFmtId="0" fontId="199" fillId="0" borderId="0" applyNumberFormat="0" applyFill="0" applyBorder="0" applyProtection="0">
      <alignment vertical="center"/>
    </xf>
    <xf numFmtId="0" fontId="199" fillId="0" borderId="0" applyNumberFormat="0" applyFill="0" applyBorder="0" applyProtection="0">
      <alignment vertical="center"/>
    </xf>
    <xf numFmtId="0" fontId="199" fillId="0" borderId="0" applyNumberFormat="0" applyFill="0" applyBorder="0" applyProtection="0">
      <alignment vertical="center"/>
    </xf>
    <xf numFmtId="0" fontId="199" fillId="0" borderId="0" applyNumberFormat="0" applyFill="0" applyBorder="0" applyProtection="0">
      <alignment vertical="center"/>
    </xf>
    <xf numFmtId="0" fontId="199" fillId="0" borderId="0" applyNumberFormat="0" applyFill="0" applyBorder="0" applyProtection="0">
      <alignment vertical="center"/>
    </xf>
    <xf numFmtId="0" fontId="7" fillId="0" borderId="0"/>
    <xf numFmtId="0" fontId="200" fillId="0" borderId="0" applyNumberFormat="0" applyFill="0" applyBorder="0" applyAlignment="0" applyProtection="0"/>
    <xf numFmtId="0" fontId="7" fillId="0" borderId="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7" fillId="0" borderId="0"/>
    <xf numFmtId="0" fontId="201" fillId="0" borderId="0" applyNumberFormat="0" applyFill="0" applyBorder="0" applyProtection="0">
      <alignment vertical="center"/>
    </xf>
    <xf numFmtId="0" fontId="7" fillId="0" borderId="0"/>
    <xf numFmtId="0" fontId="201" fillId="0" borderId="0" applyNumberFormat="0" applyFill="0" applyBorder="0" applyProtection="0">
      <alignment vertical="center"/>
    </xf>
    <xf numFmtId="0" fontId="201" fillId="0" borderId="0" applyNumberFormat="0" applyFill="0" applyBorder="0" applyProtection="0">
      <alignment vertical="center"/>
    </xf>
    <xf numFmtId="0" fontId="201" fillId="0" borderId="0" applyNumberFormat="0" applyFill="0" applyBorder="0" applyProtection="0">
      <alignment vertical="center"/>
    </xf>
    <xf numFmtId="0" fontId="201" fillId="0" borderId="0" applyNumberFormat="0" applyFill="0" applyBorder="0" applyProtection="0">
      <alignment vertical="center"/>
    </xf>
    <xf numFmtId="0" fontId="201" fillId="0" borderId="0" applyNumberFormat="0" applyFill="0" applyBorder="0" applyProtection="0">
      <alignment vertical="center"/>
    </xf>
    <xf numFmtId="0" fontId="201" fillId="0" borderId="0" applyNumberFormat="0" applyFill="0" applyBorder="0" applyProtection="0">
      <alignment vertical="center"/>
    </xf>
    <xf numFmtId="0" fontId="201" fillId="0" borderId="0" applyNumberFormat="0" applyFill="0" applyBorder="0" applyProtection="0">
      <alignment vertical="center"/>
    </xf>
    <xf numFmtId="0" fontId="7" fillId="0" borderId="0"/>
    <xf numFmtId="0" fontId="202" fillId="0" borderId="0" applyNumberFormat="0" applyFill="0" applyBorder="0" applyAlignment="0" applyProtection="0"/>
    <xf numFmtId="0" fontId="7" fillId="0" borderId="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7" fillId="0" borderId="0"/>
    <xf numFmtId="0" fontId="203" fillId="0" borderId="0" applyNumberFormat="0" applyFill="0" applyBorder="0" applyAlignment="0" applyProtection="0"/>
    <xf numFmtId="0" fontId="7" fillId="0" borderId="0"/>
    <xf numFmtId="0" fontId="203" fillId="0" borderId="0" applyNumberFormat="0" applyFill="0" applyBorder="0" applyAlignment="0" applyProtection="0"/>
    <xf numFmtId="0" fontId="203" fillId="0" borderId="0" applyNumberFormat="0" applyFill="0" applyBorder="0" applyAlignment="0" applyProtection="0"/>
    <xf numFmtId="0" fontId="203" fillId="0" borderId="0" applyNumberFormat="0" applyFill="0" applyBorder="0" applyAlignment="0" applyProtection="0"/>
    <xf numFmtId="0" fontId="203" fillId="0" borderId="0" applyNumberFormat="0" applyFill="0" applyBorder="0" applyAlignment="0" applyProtection="0"/>
    <xf numFmtId="0" fontId="203" fillId="0" borderId="0" applyNumberFormat="0" applyFill="0" applyBorder="0" applyAlignment="0" applyProtection="0"/>
    <xf numFmtId="0" fontId="203" fillId="0" borderId="0" applyNumberFormat="0" applyFill="0" applyBorder="0" applyAlignment="0" applyProtection="0"/>
    <xf numFmtId="0" fontId="203" fillId="0" borderId="0" applyNumberFormat="0" applyFill="0" applyBorder="0" applyAlignment="0" applyProtection="0"/>
    <xf numFmtId="0" fontId="7" fillId="0" borderId="0"/>
    <xf numFmtId="309" fontId="204" fillId="0" borderId="51" applyNumberFormat="0" applyFill="0" applyBorder="0" applyAlignment="0" applyProtection="0"/>
    <xf numFmtId="0" fontId="7" fillId="0" borderId="0"/>
    <xf numFmtId="309" fontId="204" fillId="0" borderId="51" applyNumberFormat="0" applyFill="0" applyBorder="0" applyAlignment="0" applyProtection="0"/>
    <xf numFmtId="309" fontId="204" fillId="0" borderId="51" applyNumberFormat="0" applyFill="0" applyBorder="0" applyAlignment="0" applyProtection="0"/>
    <xf numFmtId="309" fontId="204" fillId="0" borderId="51" applyNumberFormat="0" applyFill="0" applyBorder="0" applyAlignment="0" applyProtection="0"/>
    <xf numFmtId="309" fontId="204" fillId="0" borderId="51" applyNumberFormat="0" applyFill="0" applyBorder="0" applyAlignment="0" applyProtection="0"/>
    <xf numFmtId="309" fontId="204" fillId="0" borderId="51" applyNumberFormat="0" applyFill="0" applyBorder="0" applyAlignment="0" applyProtection="0"/>
    <xf numFmtId="309" fontId="204" fillId="0" borderId="51" applyNumberFormat="0" applyFill="0" applyBorder="0" applyAlignment="0" applyProtection="0"/>
    <xf numFmtId="309" fontId="204" fillId="0" borderId="51" applyNumberFormat="0" applyFill="0" applyBorder="0" applyAlignment="0" applyProtection="0"/>
    <xf numFmtId="0" fontId="7" fillId="0" borderId="0"/>
    <xf numFmtId="0" fontId="205" fillId="0" borderId="0" applyNumberFormat="0" applyFill="0" applyBorder="0" applyAlignment="0" applyProtection="0"/>
    <xf numFmtId="0" fontId="7" fillId="0" borderId="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7" fillId="0" borderId="0"/>
    <xf numFmtId="0" fontId="206" fillId="31" borderId="0" applyNumberFormat="0" applyBorder="0" applyAlignment="0" applyProtection="0"/>
    <xf numFmtId="38" fontId="88" fillId="3" borderId="0" applyNumberFormat="0" applyBorder="0" applyAlignment="0" applyProtection="0"/>
    <xf numFmtId="38" fontId="88" fillId="3" borderId="0" applyNumberFormat="0" applyBorder="0" applyAlignment="0" applyProtection="0"/>
    <xf numFmtId="38" fontId="88" fillId="58" borderId="0" applyNumberFormat="0" applyBorder="0" applyAlignment="0" applyProtection="0"/>
    <xf numFmtId="0" fontId="88" fillId="59" borderId="0" applyNumberFormat="0" applyBorder="0" applyAlignment="0" applyProtection="0"/>
    <xf numFmtId="0" fontId="88" fillId="59" borderId="0" applyNumberFormat="0" applyBorder="0" applyAlignment="0" applyProtection="0"/>
    <xf numFmtId="0" fontId="88" fillId="59" borderId="0" applyNumberFormat="0" applyBorder="0" applyAlignment="0" applyProtection="0"/>
    <xf numFmtId="0" fontId="88" fillId="59" borderId="0" applyNumberFormat="0" applyBorder="0" applyAlignment="0" applyProtection="0"/>
    <xf numFmtId="38" fontId="88" fillId="58" borderId="0" applyNumberFormat="0" applyBorder="0" applyAlignment="0" applyProtection="0"/>
    <xf numFmtId="38" fontId="88" fillId="3" borderId="0" applyNumberFormat="0" applyBorder="0" applyAlignment="0" applyProtection="0"/>
    <xf numFmtId="38" fontId="88" fillId="3" borderId="0" applyNumberFormat="0" applyBorder="0" applyAlignment="0" applyProtection="0"/>
    <xf numFmtId="38" fontId="88" fillId="3" borderId="0" applyNumberFormat="0" applyBorder="0" applyAlignment="0" applyProtection="0"/>
    <xf numFmtId="38" fontId="88" fillId="3" borderId="0" applyNumberFormat="0" applyBorder="0" applyAlignment="0" applyProtection="0"/>
    <xf numFmtId="38" fontId="88" fillId="3" borderId="0" applyNumberFormat="0" applyBorder="0" applyAlignment="0" applyProtection="0"/>
    <xf numFmtId="0" fontId="7" fillId="0" borderId="0"/>
    <xf numFmtId="0" fontId="7" fillId="0" borderId="0"/>
    <xf numFmtId="310" fontId="32" fillId="22" borderId="20" applyBorder="0">
      <alignment horizontal="center"/>
    </xf>
    <xf numFmtId="0" fontId="7" fillId="0" borderId="0"/>
    <xf numFmtId="0" fontId="7" fillId="0" borderId="0"/>
    <xf numFmtId="0" fontId="7" fillId="0" borderId="0"/>
    <xf numFmtId="0" fontId="7" fillId="0" borderId="0"/>
    <xf numFmtId="310" fontId="32" fillId="22" borderId="20" applyBorder="0">
      <alignment horizontal="center"/>
    </xf>
    <xf numFmtId="0" fontId="7" fillId="0" borderId="0"/>
    <xf numFmtId="0" fontId="7" fillId="0" borderId="0"/>
    <xf numFmtId="0" fontId="7" fillId="0" borderId="0"/>
    <xf numFmtId="0" fontId="7" fillId="0" borderId="0"/>
    <xf numFmtId="310" fontId="32" fillId="22" borderId="20" applyBorder="0">
      <alignment horizontal="center"/>
    </xf>
    <xf numFmtId="0" fontId="7" fillId="0" borderId="0"/>
    <xf numFmtId="0" fontId="7" fillId="0" borderId="0"/>
    <xf numFmtId="0" fontId="7" fillId="0" borderId="0"/>
    <xf numFmtId="0" fontId="7" fillId="0" borderId="0"/>
    <xf numFmtId="310" fontId="32" fillId="22" borderId="20" applyBorder="0">
      <alignment horizontal="center"/>
    </xf>
    <xf numFmtId="0" fontId="7" fillId="0" borderId="0"/>
    <xf numFmtId="0" fontId="7" fillId="0" borderId="0"/>
    <xf numFmtId="0" fontId="7" fillId="0" borderId="0"/>
    <xf numFmtId="0" fontId="7" fillId="0" borderId="0"/>
    <xf numFmtId="310" fontId="32" fillId="22" borderId="20" applyBorder="0">
      <alignment horizontal="center"/>
    </xf>
    <xf numFmtId="0" fontId="7" fillId="0" borderId="0"/>
    <xf numFmtId="0" fontId="7" fillId="0" borderId="0"/>
    <xf numFmtId="0" fontId="7" fillId="0" borderId="0"/>
    <xf numFmtId="0" fontId="7" fillId="0" borderId="0"/>
    <xf numFmtId="311" fontId="32" fillId="50" borderId="0" applyBorder="0">
      <alignment horizontal="center"/>
    </xf>
    <xf numFmtId="0" fontId="7" fillId="0" borderId="0"/>
    <xf numFmtId="0" fontId="7" fillId="0" borderId="0"/>
    <xf numFmtId="310" fontId="32" fillId="22" borderId="20" applyBorder="0">
      <alignment horizontal="center"/>
    </xf>
    <xf numFmtId="0" fontId="7" fillId="0" borderId="0"/>
    <xf numFmtId="0" fontId="7" fillId="0" borderId="0"/>
    <xf numFmtId="0" fontId="7" fillId="0" borderId="0"/>
    <xf numFmtId="0" fontId="7" fillId="0" borderId="0"/>
    <xf numFmtId="310" fontId="32" fillId="22" borderId="20" applyBorder="0">
      <alignment horizontal="center"/>
    </xf>
    <xf numFmtId="0" fontId="7" fillId="0" borderId="0"/>
    <xf numFmtId="0" fontId="7" fillId="0" borderId="0"/>
    <xf numFmtId="0" fontId="7" fillId="0" borderId="0"/>
    <xf numFmtId="0" fontId="7" fillId="0" borderId="0"/>
    <xf numFmtId="310" fontId="32" fillId="22" borderId="20" applyBorder="0">
      <alignment horizontal="center"/>
    </xf>
    <xf numFmtId="0" fontId="7" fillId="0" borderId="0"/>
    <xf numFmtId="0" fontId="7" fillId="0" borderId="0"/>
    <xf numFmtId="0" fontId="7" fillId="0" borderId="0"/>
    <xf numFmtId="0" fontId="7" fillId="0" borderId="0"/>
    <xf numFmtId="310" fontId="32" fillId="22" borderId="20" applyBorder="0">
      <alignment horizontal="center"/>
    </xf>
    <xf numFmtId="0" fontId="7" fillId="0" borderId="0"/>
    <xf numFmtId="0" fontId="7" fillId="0" borderId="0"/>
    <xf numFmtId="0" fontId="7" fillId="0" borderId="0"/>
    <xf numFmtId="0" fontId="7" fillId="0" borderId="0"/>
    <xf numFmtId="310" fontId="32" fillId="22" borderId="20" applyBorder="0">
      <alignment horizontal="center"/>
    </xf>
    <xf numFmtId="0" fontId="7" fillId="0" borderId="0"/>
    <xf numFmtId="0" fontId="7" fillId="0" borderId="0"/>
    <xf numFmtId="0" fontId="7" fillId="0" borderId="0"/>
    <xf numFmtId="0" fontId="7" fillId="0" borderId="0"/>
    <xf numFmtId="310" fontId="32" fillId="22" borderId="20" applyBorder="0">
      <alignment horizontal="center"/>
    </xf>
    <xf numFmtId="0" fontId="7" fillId="0" borderId="0"/>
    <xf numFmtId="0" fontId="7" fillId="0" borderId="0"/>
    <xf numFmtId="0" fontId="7" fillId="0" borderId="0"/>
    <xf numFmtId="0" fontId="7" fillId="0" borderId="0"/>
    <xf numFmtId="310" fontId="32" fillId="22" borderId="20" applyBorder="0">
      <alignment horizontal="center"/>
    </xf>
    <xf numFmtId="0" fontId="7" fillId="0" borderId="0"/>
    <xf numFmtId="0" fontId="7" fillId="0" borderId="0"/>
    <xf numFmtId="0" fontId="7" fillId="0" borderId="0"/>
    <xf numFmtId="0" fontId="7" fillId="0" borderId="0"/>
    <xf numFmtId="310" fontId="32" fillId="22" borderId="20" applyBorder="0">
      <alignment horizontal="center"/>
    </xf>
    <xf numFmtId="0" fontId="7" fillId="0" borderId="0"/>
    <xf numFmtId="0" fontId="7" fillId="0" borderId="0"/>
    <xf numFmtId="0" fontId="7" fillId="0" borderId="0"/>
    <xf numFmtId="0" fontId="7" fillId="0" borderId="0"/>
    <xf numFmtId="310" fontId="32" fillId="22" borderId="20" applyBorder="0">
      <alignment horizont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310" fontId="32" fillId="22" borderId="20" applyBorder="0">
      <alignment horizontal="center"/>
    </xf>
    <xf numFmtId="0" fontId="7" fillId="0" borderId="0"/>
    <xf numFmtId="0" fontId="7" fillId="0" borderId="0"/>
    <xf numFmtId="0" fontId="7" fillId="0" borderId="0"/>
    <xf numFmtId="0" fontId="7" fillId="0" borderId="0"/>
    <xf numFmtId="311" fontId="32" fillId="50" borderId="0" applyBorder="0">
      <alignment horizontal="center"/>
    </xf>
    <xf numFmtId="0" fontId="7" fillId="0" borderId="0"/>
    <xf numFmtId="0" fontId="7" fillId="0" borderId="0"/>
    <xf numFmtId="310" fontId="32" fillId="22" borderId="20" applyBorder="0">
      <alignment horizontal="center"/>
    </xf>
    <xf numFmtId="0" fontId="7" fillId="0" borderId="0"/>
    <xf numFmtId="0" fontId="7" fillId="0" borderId="0"/>
    <xf numFmtId="0" fontId="7" fillId="0" borderId="0"/>
    <xf numFmtId="0" fontId="7" fillId="0" borderId="0"/>
    <xf numFmtId="310" fontId="32" fillId="22" borderId="20" applyBorder="0">
      <alignment horizontal="center"/>
    </xf>
    <xf numFmtId="0" fontId="7" fillId="0" borderId="0"/>
    <xf numFmtId="0" fontId="7" fillId="0" borderId="0"/>
    <xf numFmtId="0" fontId="7" fillId="0" borderId="0"/>
    <xf numFmtId="0" fontId="7" fillId="0" borderId="0"/>
    <xf numFmtId="310" fontId="32" fillId="22" borderId="20" applyBorder="0">
      <alignment horizontal="center"/>
    </xf>
    <xf numFmtId="0" fontId="7" fillId="0" borderId="0"/>
    <xf numFmtId="0" fontId="7" fillId="0" borderId="0"/>
    <xf numFmtId="0" fontId="7" fillId="0" borderId="0"/>
    <xf numFmtId="0" fontId="7" fillId="0" borderId="0"/>
    <xf numFmtId="310" fontId="32" fillId="22" borderId="20" applyBorder="0">
      <alignment horizontal="center"/>
    </xf>
    <xf numFmtId="0" fontId="7" fillId="0" borderId="0"/>
    <xf numFmtId="0" fontId="7" fillId="0" borderId="0"/>
    <xf numFmtId="0" fontId="7" fillId="0" borderId="0"/>
    <xf numFmtId="0" fontId="7" fillId="0" borderId="0"/>
    <xf numFmtId="310" fontId="32" fillId="22" borderId="20" applyBorder="0">
      <alignment horizontal="center"/>
    </xf>
    <xf numFmtId="0" fontId="7" fillId="0" borderId="0"/>
    <xf numFmtId="0" fontId="7" fillId="0" borderId="0"/>
    <xf numFmtId="0" fontId="7" fillId="0" borderId="0"/>
    <xf numFmtId="0" fontId="7" fillId="0" borderId="0"/>
    <xf numFmtId="310" fontId="32" fillId="22" borderId="20" applyBorder="0">
      <alignment horizontal="center"/>
    </xf>
    <xf numFmtId="0" fontId="7" fillId="0" borderId="0"/>
    <xf numFmtId="0" fontId="7" fillId="0" borderId="0"/>
    <xf numFmtId="0" fontId="7" fillId="0" borderId="0"/>
    <xf numFmtId="0" fontId="7" fillId="0" borderId="0"/>
    <xf numFmtId="310" fontId="32" fillId="22" borderId="20" applyBorder="0">
      <alignment horizontal="center"/>
    </xf>
    <xf numFmtId="0" fontId="7" fillId="0" borderId="0"/>
    <xf numFmtId="0" fontId="7" fillId="0" borderId="0"/>
    <xf numFmtId="0" fontId="7" fillId="0" borderId="0"/>
    <xf numFmtId="0" fontId="7" fillId="0" borderId="0"/>
    <xf numFmtId="310" fontId="32" fillId="22" borderId="20" applyBorder="0">
      <alignment horizontal="center"/>
    </xf>
    <xf numFmtId="0" fontId="7" fillId="0" borderId="0"/>
    <xf numFmtId="0" fontId="7" fillId="0" borderId="0"/>
    <xf numFmtId="0" fontId="7" fillId="0" borderId="0"/>
    <xf numFmtId="0" fontId="7" fillId="0" borderId="0"/>
    <xf numFmtId="310" fontId="32" fillId="22" borderId="20" applyBorder="0">
      <alignment horizont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310" fontId="32" fillId="22" borderId="20" applyBorder="0">
      <alignment horizontal="center"/>
    </xf>
    <xf numFmtId="0" fontId="7" fillId="0" borderId="0"/>
    <xf numFmtId="0" fontId="7" fillId="0" borderId="0"/>
    <xf numFmtId="0" fontId="7" fillId="0" borderId="0"/>
    <xf numFmtId="0" fontId="7" fillId="0" borderId="0"/>
    <xf numFmtId="310" fontId="32" fillId="22" borderId="20" applyBorder="0">
      <alignment horizontal="center"/>
    </xf>
    <xf numFmtId="0" fontId="7" fillId="0" borderId="0"/>
    <xf numFmtId="0" fontId="7" fillId="0" borderId="0"/>
    <xf numFmtId="0" fontId="7" fillId="0" borderId="0"/>
    <xf numFmtId="0" fontId="7" fillId="0" borderId="0"/>
    <xf numFmtId="310" fontId="32" fillId="22" borderId="20" applyBorder="0">
      <alignment horizontal="center"/>
    </xf>
    <xf numFmtId="0" fontId="7" fillId="0" borderId="0"/>
    <xf numFmtId="0" fontId="7" fillId="0" borderId="0"/>
    <xf numFmtId="0" fontId="7" fillId="0" borderId="0"/>
    <xf numFmtId="0" fontId="7" fillId="0" borderId="0"/>
    <xf numFmtId="310" fontId="32" fillId="22" borderId="20" applyBorder="0">
      <alignment horizontal="center"/>
    </xf>
    <xf numFmtId="0" fontId="7" fillId="0" borderId="0"/>
    <xf numFmtId="0" fontId="7" fillId="0" borderId="0"/>
    <xf numFmtId="0" fontId="7" fillId="0" borderId="0"/>
    <xf numFmtId="0" fontId="7" fillId="0" borderId="0"/>
    <xf numFmtId="310" fontId="32" fillId="22" borderId="20" applyBorder="0">
      <alignment horizont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310" fontId="32" fillId="22" borderId="20" applyBorder="0">
      <alignment horizontal="center"/>
    </xf>
    <xf numFmtId="0" fontId="7" fillId="0" borderId="0"/>
    <xf numFmtId="0" fontId="7" fillId="0" borderId="0"/>
    <xf numFmtId="0" fontId="7" fillId="0" borderId="0"/>
    <xf numFmtId="0" fontId="7" fillId="0" borderId="0"/>
    <xf numFmtId="0" fontId="93" fillId="0" borderId="0">
      <alignment horizontal="left"/>
    </xf>
    <xf numFmtId="0" fontId="93" fillId="0" borderId="0">
      <alignment horizontal="left"/>
    </xf>
    <xf numFmtId="0" fontId="207" fillId="0" borderId="0">
      <alignment horizontal="left"/>
    </xf>
    <xf numFmtId="0" fontId="93" fillId="0" borderId="0">
      <alignment horizontal="left"/>
    </xf>
    <xf numFmtId="0" fontId="93" fillId="0" borderId="0">
      <alignment horizontal="left"/>
    </xf>
    <xf numFmtId="0" fontId="93" fillId="0" borderId="0">
      <alignment horizontal="left"/>
    </xf>
    <xf numFmtId="0" fontId="93" fillId="0" borderId="0">
      <alignment horizontal="left"/>
    </xf>
    <xf numFmtId="0" fontId="207" fillId="0" borderId="0">
      <alignment horizontal="left"/>
    </xf>
    <xf numFmtId="0" fontId="93" fillId="0" borderId="0">
      <alignment horizontal="left"/>
    </xf>
    <xf numFmtId="0" fontId="93" fillId="0" borderId="0">
      <alignment horizontal="left"/>
    </xf>
    <xf numFmtId="0" fontId="93" fillId="0" borderId="0">
      <alignment horizontal="left"/>
    </xf>
    <xf numFmtId="0" fontId="93" fillId="0" borderId="0">
      <alignment horizontal="left"/>
    </xf>
    <xf numFmtId="0" fontId="93" fillId="0" borderId="0">
      <alignment horizontal="left"/>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0" fontId="93" fillId="0" borderId="31">
      <alignment horizontal="left" vertical="center"/>
    </xf>
    <xf numFmtId="312" fontId="208" fillId="7" borderId="0">
      <alignment horizontal="left" vertical="top"/>
    </xf>
    <xf numFmtId="0" fontId="209" fillId="0" borderId="52" applyNumberFormat="0" applyFill="0" applyAlignment="0" applyProtection="0"/>
    <xf numFmtId="0" fontId="209" fillId="0" borderId="0" applyNumberFormat="0" applyFill="0" applyBorder="0" applyAlignment="0" applyProtection="0"/>
    <xf numFmtId="0" fontId="7" fillId="0" borderId="0"/>
    <xf numFmtId="0" fontId="7" fillId="0" borderId="0"/>
    <xf numFmtId="0" fontId="7" fillId="0" borderId="0"/>
    <xf numFmtId="313" fontId="210" fillId="0" borderId="0">
      <protection locked="0"/>
    </xf>
    <xf numFmtId="0" fontId="7" fillId="0" borderId="0"/>
    <xf numFmtId="0" fontId="7" fillId="0" borderId="0"/>
    <xf numFmtId="0" fontId="7" fillId="0" borderId="0"/>
    <xf numFmtId="0" fontId="7" fillId="0" borderId="0"/>
    <xf numFmtId="313" fontId="210" fillId="0" borderId="0">
      <protection locked="0"/>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313" fontId="210" fillId="0" borderId="0">
      <protection locked="0"/>
    </xf>
    <xf numFmtId="0" fontId="7" fillId="0" borderId="0"/>
    <xf numFmtId="0" fontId="7" fillId="0" borderId="0"/>
    <xf numFmtId="0" fontId="7" fillId="0" borderId="0"/>
    <xf numFmtId="0" fontId="7" fillId="0" borderId="0"/>
    <xf numFmtId="313" fontId="210" fillId="0" borderId="0">
      <protection locked="0"/>
    </xf>
    <xf numFmtId="0" fontId="7" fillId="0" borderId="0"/>
    <xf numFmtId="0" fontId="7" fillId="0" borderId="0"/>
    <xf numFmtId="0" fontId="7" fillId="0" borderId="0"/>
    <xf numFmtId="0" fontId="7" fillId="0" borderId="0"/>
    <xf numFmtId="0" fontId="7" fillId="0" borderId="0"/>
    <xf numFmtId="0" fontId="93" fillId="0" borderId="0" applyProtection="0"/>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0" fontId="7" fillId="0" borderId="0"/>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0" fontId="7" fillId="0" borderId="0"/>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49" fontId="97" fillId="0" borderId="26">
      <alignment vertical="center"/>
    </xf>
    <xf numFmtId="0" fontId="7" fillId="0" borderId="0"/>
    <xf numFmtId="0" fontId="7" fillId="0" borderId="0"/>
    <xf numFmtId="0" fontId="7" fillId="0" borderId="0"/>
    <xf numFmtId="0" fontId="7" fillId="0" borderId="0"/>
    <xf numFmtId="0" fontId="7" fillId="0" borderId="0"/>
    <xf numFmtId="0" fontId="211" fillId="7" borderId="0">
      <alignment horizontal="left" wrapText="1" indent="2"/>
    </xf>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0" fontId="88" fillId="59" borderId="0"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0" fontId="88" fillId="59" borderId="0"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0" fontId="88" fillId="59" borderId="0"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0" fontId="88" fillId="59" borderId="0"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58"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10" fontId="88" fillId="7" borderId="26" applyNumberFormat="0" applyBorder="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212" fillId="34" borderId="49" applyNumberFormat="0" applyAlignment="0" applyProtection="0"/>
    <xf numFmtId="0" fontId="7" fillId="60" borderId="0"/>
    <xf numFmtId="0" fontId="7" fillId="0" borderId="0"/>
    <xf numFmtId="0" fontId="7" fillId="0" borderId="0"/>
    <xf numFmtId="0" fontId="7" fillId="0" borderId="0"/>
    <xf numFmtId="0" fontId="7" fillId="0" borderId="0"/>
    <xf numFmtId="0" fontId="7" fillId="0" borderId="0"/>
    <xf numFmtId="0" fontId="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 fillId="0" borderId="0"/>
    <xf numFmtId="0" fontId="40" fillId="0" borderId="0"/>
    <xf numFmtId="0" fontId="6" fillId="0" borderId="0"/>
    <xf numFmtId="0" fontId="40" fillId="0" borderId="0"/>
    <xf numFmtId="0" fontId="40" fillId="0" borderId="0"/>
    <xf numFmtId="0" fontId="40" fillId="0" borderId="0"/>
    <xf numFmtId="0" fontId="40" fillId="0" borderId="0"/>
    <xf numFmtId="0" fontId="40" fillId="0" borderId="0"/>
    <xf numFmtId="0" fontId="40" fillId="0" borderId="0"/>
    <xf numFmtId="0" fontId="6" fillId="0" borderId="0"/>
    <xf numFmtId="0" fontId="7" fillId="0" borderId="0"/>
    <xf numFmtId="0" fontId="7" fillId="0" borderId="0"/>
    <xf numFmtId="0" fontId="28" fillId="0" borderId="0"/>
    <xf numFmtId="0" fontId="4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0" fillId="0" borderId="0"/>
    <xf numFmtId="0" fontId="213" fillId="0" borderId="53" applyNumberFormat="0" applyFill="0" applyAlignment="0" applyProtection="0"/>
    <xf numFmtId="0" fontId="7" fillId="61" borderId="0"/>
    <xf numFmtId="0" fontId="7" fillId="0" borderId="0"/>
    <xf numFmtId="0" fontId="7" fillId="0" borderId="0"/>
    <xf numFmtId="0" fontId="7" fillId="0" borderId="0"/>
    <xf numFmtId="0" fontId="7" fillId="0" borderId="0"/>
    <xf numFmtId="0" fontId="214" fillId="0" borderId="25"/>
    <xf numFmtId="0" fontId="113" fillId="0" borderId="54"/>
    <xf numFmtId="0" fontId="113" fillId="0" borderId="54"/>
    <xf numFmtId="0" fontId="215" fillId="0" borderId="22"/>
    <xf numFmtId="0" fontId="113" fillId="0" borderId="54"/>
    <xf numFmtId="0" fontId="113" fillId="0" borderId="54"/>
    <xf numFmtId="0" fontId="113" fillId="0" borderId="54"/>
    <xf numFmtId="0" fontId="113" fillId="0" borderId="54"/>
    <xf numFmtId="0" fontId="215" fillId="0" borderId="22"/>
    <xf numFmtId="0" fontId="113" fillId="0" borderId="54"/>
    <xf numFmtId="0" fontId="113" fillId="0" borderId="54"/>
    <xf numFmtId="0" fontId="113" fillId="0" borderId="54"/>
    <xf numFmtId="0" fontId="113" fillId="0" borderId="54"/>
    <xf numFmtId="0" fontId="113" fillId="0" borderId="54"/>
    <xf numFmtId="239" fontId="104" fillId="0" borderId="24"/>
    <xf numFmtId="239" fontId="104" fillId="0" borderId="24"/>
    <xf numFmtId="314" fontId="28" fillId="0" borderId="24"/>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59" fillId="0" borderId="55"/>
    <xf numFmtId="314" fontId="28" fillId="0" borderId="24"/>
    <xf numFmtId="239" fontId="104" fillId="0" borderId="24"/>
    <xf numFmtId="239" fontId="104" fillId="0" borderId="24"/>
    <xf numFmtId="239" fontId="104" fillId="0" borderId="24"/>
    <xf numFmtId="239" fontId="104" fillId="0" borderId="24"/>
    <xf numFmtId="239" fontId="104" fillId="0" borderId="24"/>
    <xf numFmtId="190" fontId="7" fillId="0" borderId="0" applyFont="0" applyFill="0" applyBorder="0" applyAlignment="0" applyProtection="0"/>
    <xf numFmtId="214" fontId="7" fillId="0" borderId="0" applyFont="0" applyFill="0" applyBorder="0" applyAlignment="0" applyProtection="0"/>
    <xf numFmtId="0" fontId="7" fillId="0" borderId="0"/>
    <xf numFmtId="0" fontId="7" fillId="0" borderId="0"/>
    <xf numFmtId="0" fontId="7" fillId="0" borderId="0" applyNumberFormat="0" applyFill="0" applyAlignment="0"/>
    <xf numFmtId="0" fontId="7" fillId="0" borderId="0" applyNumberFormat="0" applyFill="0" applyAlignment="0"/>
    <xf numFmtId="0" fontId="7" fillId="0" borderId="0" applyNumberFormat="0" applyFill="0" applyAlignment="0"/>
    <xf numFmtId="0" fontId="7" fillId="0" borderId="0" applyNumberFormat="0" applyFill="0" applyAlignment="0"/>
    <xf numFmtId="0" fontId="7" fillId="0" borderId="0" applyNumberFormat="0" applyFill="0" applyAlignment="0"/>
    <xf numFmtId="0" fontId="8" fillId="0" borderId="0" applyNumberFormat="0" applyFont="0" applyFill="0" applyAlignment="0"/>
    <xf numFmtId="0" fontId="7" fillId="0" borderId="0"/>
    <xf numFmtId="0" fontId="8" fillId="0" borderId="0" applyNumberFormat="0" applyFont="0" applyFill="0" applyAlignment="0"/>
    <xf numFmtId="0" fontId="8" fillId="0" borderId="0" applyNumberFormat="0" applyFont="0" applyFill="0" applyAlignment="0"/>
    <xf numFmtId="0" fontId="8" fillId="0" borderId="0" applyNumberFormat="0" applyFont="0" applyFill="0" applyAlignment="0"/>
    <xf numFmtId="0" fontId="8" fillId="0" borderId="0" applyNumberFormat="0" applyFont="0" applyFill="0" applyAlignment="0"/>
    <xf numFmtId="0" fontId="8" fillId="0" borderId="0" applyNumberFormat="0" applyFont="0" applyFill="0" applyAlignment="0"/>
    <xf numFmtId="0" fontId="8" fillId="0" borderId="0" applyNumberFormat="0" applyFont="0" applyFill="0" applyAlignment="0"/>
    <xf numFmtId="0" fontId="8" fillId="0" borderId="0" applyNumberFormat="0" applyFont="0" applyFill="0" applyAlignment="0"/>
    <xf numFmtId="0" fontId="8" fillId="0" borderId="0" applyNumberFormat="0" applyFont="0" applyFill="0" applyAlignment="0"/>
    <xf numFmtId="0" fontId="7" fillId="0" borderId="0"/>
    <xf numFmtId="0" fontId="7" fillId="0" borderId="0"/>
    <xf numFmtId="0" fontId="7" fillId="0" borderId="0"/>
    <xf numFmtId="0" fontId="7" fillId="0" borderId="0"/>
    <xf numFmtId="0" fontId="7" fillId="0" borderId="0"/>
    <xf numFmtId="0" fontId="8" fillId="0" borderId="0" applyNumberFormat="0" applyFont="0" applyFill="0" applyAlignment="0"/>
    <xf numFmtId="0" fontId="216" fillId="62" borderId="0" applyNumberFormat="0" applyBorder="0" applyAlignment="0" applyProtection="0"/>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7" fillId="0" borderId="0"/>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7" fillId="0" borderId="0"/>
    <xf numFmtId="0" fontId="67" fillId="0" borderId="26"/>
    <xf numFmtId="0" fontId="67" fillId="0" borderId="26"/>
    <xf numFmtId="0" fontId="67" fillId="0" borderId="26"/>
    <xf numFmtId="0" fontId="67" fillId="0" borderId="26"/>
    <xf numFmtId="0" fontId="67" fillId="0" borderId="26"/>
    <xf numFmtId="0" fontId="67" fillId="0" borderId="26"/>
    <xf numFmtId="0" fontId="67" fillId="0" borderId="26"/>
    <xf numFmtId="0" fontId="191" fillId="0" borderId="0"/>
    <xf numFmtId="37" fontId="105" fillId="0" borderId="0"/>
    <xf numFmtId="0" fontId="107" fillId="0" borderId="0"/>
    <xf numFmtId="0" fontId="107" fillId="0" borderId="0"/>
    <xf numFmtId="315" fontId="28" fillId="0" borderId="0"/>
    <xf numFmtId="0" fontId="7" fillId="0" borderId="0"/>
    <xf numFmtId="0" fontId="7" fillId="0" borderId="0"/>
    <xf numFmtId="0" fontId="7" fillId="0" borderId="0"/>
    <xf numFmtId="0" fontId="67" fillId="0" borderId="0"/>
    <xf numFmtId="0" fontId="7" fillId="0" borderId="0"/>
    <xf numFmtId="0" fontId="7" fillId="0" borderId="0"/>
    <xf numFmtId="0" fontId="7" fillId="0" borderId="0"/>
    <xf numFmtId="0" fontId="7" fillId="0" borderId="0"/>
    <xf numFmtId="0" fontId="67" fillId="0" borderId="0"/>
    <xf numFmtId="0" fontId="7" fillId="0" borderId="0"/>
    <xf numFmtId="0" fontId="7" fillId="0" borderId="0"/>
    <xf numFmtId="0" fontId="7" fillId="0" borderId="0"/>
    <xf numFmtId="0" fontId="7" fillId="0" borderId="0"/>
    <xf numFmtId="0" fontId="7" fillId="0" borderId="0"/>
    <xf numFmtId="0" fontId="67" fillId="0" borderId="0"/>
    <xf numFmtId="0" fontId="67" fillId="0" borderId="0"/>
    <xf numFmtId="0" fontId="67" fillId="0" borderId="0"/>
    <xf numFmtId="315" fontId="28" fillId="0" borderId="0"/>
    <xf numFmtId="0" fontId="107" fillId="0" borderId="0"/>
    <xf numFmtId="0" fontId="107" fillId="0" borderId="0"/>
    <xf numFmtId="0" fontId="107" fillId="0" borderId="0"/>
    <xf numFmtId="0" fontId="107" fillId="0" borderId="0"/>
    <xf numFmtId="0" fontId="107" fillId="0" borderId="0"/>
    <xf numFmtId="0" fontId="12" fillId="0" borderId="0"/>
    <xf numFmtId="0" fontId="12" fillId="0" borderId="0"/>
    <xf numFmtId="0" fontId="12" fillId="0" borderId="0"/>
    <xf numFmtId="0" fontId="12" fillId="0" borderId="0"/>
    <xf numFmtId="0" fontId="59" fillId="0" borderId="0"/>
    <xf numFmtId="0" fontId="18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7" fillId="0" borderId="0"/>
    <xf numFmtId="0" fontId="14" fillId="0" borderId="0"/>
    <xf numFmtId="0" fontId="14" fillId="0" borderId="0"/>
    <xf numFmtId="0" fontId="14" fillId="0" borderId="0"/>
    <xf numFmtId="0" fontId="14" fillId="0" borderId="0"/>
    <xf numFmtId="0" fontId="59" fillId="0" borderId="0"/>
    <xf numFmtId="0" fontId="12" fillId="0" borderId="0"/>
    <xf numFmtId="0" fontId="12" fillId="0" borderId="0"/>
    <xf numFmtId="0" fontId="12" fillId="0" borderId="0"/>
    <xf numFmtId="0" fontId="7" fillId="0" borderId="0"/>
    <xf numFmtId="0" fontId="7" fillId="0" borderId="0"/>
    <xf numFmtId="0" fontId="7" fillId="0" borderId="0"/>
    <xf numFmtId="0" fontId="28" fillId="0" borderId="0"/>
    <xf numFmtId="0" fontId="21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190" fillId="0" borderId="0" applyAlignment="0"/>
    <xf numFmtId="0" fontId="190" fillId="0" borderId="0" applyAlignment="0"/>
    <xf numFmtId="0" fontId="190" fillId="0" borderId="0" applyAlignment="0"/>
    <xf numFmtId="0" fontId="190" fillId="0" borderId="0" applyAlignment="0"/>
    <xf numFmtId="0" fontId="190" fillId="0" borderId="0" applyAlignment="0"/>
    <xf numFmtId="0" fontId="190" fillId="0" borderId="0" applyAlignment="0"/>
    <xf numFmtId="0" fontId="190" fillId="0" borderId="0" applyAlignment="0"/>
    <xf numFmtId="0" fontId="7" fillId="0" borderId="0"/>
    <xf numFmtId="0" fontId="7" fillId="0" borderId="0"/>
    <xf numFmtId="0" fontId="7" fillId="0" borderId="0"/>
    <xf numFmtId="0" fontId="7" fillId="0" borderId="0"/>
    <xf numFmtId="0" fontId="7" fillId="0" borderId="0"/>
    <xf numFmtId="0" fontId="72" fillId="0" borderId="0"/>
    <xf numFmtId="0" fontId="72" fillId="0" borderId="0"/>
    <xf numFmtId="0" fontId="72"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72" fillId="0" borderId="0"/>
    <xf numFmtId="0" fontId="72" fillId="0" borderId="0"/>
    <xf numFmtId="0" fontId="72" fillId="0" borderId="0"/>
    <xf numFmtId="0" fontId="72" fillId="0" borderId="0"/>
    <xf numFmtId="0" fontId="72" fillId="0" borderId="0"/>
    <xf numFmtId="0" fontId="20" fillId="0" borderId="0"/>
    <xf numFmtId="0" fontId="2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8"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0" fillId="0" borderId="0"/>
    <xf numFmtId="0" fontId="20" fillId="0" borderId="0"/>
    <xf numFmtId="0" fontId="5" fillId="0" borderId="0"/>
    <xf numFmtId="0" fontId="5" fillId="0" borderId="0"/>
    <xf numFmtId="0" fontId="5" fillId="0" borderId="0"/>
    <xf numFmtId="0" fontId="5" fillId="0" borderId="0"/>
    <xf numFmtId="0" fontId="5" fillId="0" borderId="0"/>
    <xf numFmtId="0" fontId="5" fillId="0" borderId="0"/>
    <xf numFmtId="0" fontId="20" fillId="0" borderId="0"/>
    <xf numFmtId="0" fontId="20" fillId="0" borderId="0"/>
    <xf numFmtId="0" fontId="72" fillId="0" borderId="0"/>
    <xf numFmtId="0" fontId="72" fillId="0" borderId="0"/>
    <xf numFmtId="0" fontId="72" fillId="0" borderId="0"/>
    <xf numFmtId="0" fontId="72" fillId="0" borderId="0"/>
    <xf numFmtId="0" fontId="72"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2" fillId="0" borderId="0"/>
    <xf numFmtId="0" fontId="32" fillId="0" borderId="0"/>
    <xf numFmtId="0" fontId="32" fillId="0" borderId="0"/>
    <xf numFmtId="0" fontId="32" fillId="0" borderId="0"/>
    <xf numFmtId="0" fontId="59" fillId="0" borderId="0"/>
    <xf numFmtId="0" fontId="7"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2" fillId="0" borderId="0"/>
    <xf numFmtId="0" fontId="72" fillId="0" borderId="0"/>
    <xf numFmtId="0" fontId="72" fillId="0" borderId="0"/>
    <xf numFmtId="0" fontId="72" fillId="0" borderId="0"/>
    <xf numFmtId="0" fontId="72" fillId="0" borderId="0"/>
    <xf numFmtId="0" fontId="8" fillId="0" borderId="0"/>
    <xf numFmtId="0" fontId="72" fillId="0" borderId="0"/>
    <xf numFmtId="0" fontId="72" fillId="0" borderId="0"/>
    <xf numFmtId="0" fontId="72" fillId="0" borderId="0"/>
    <xf numFmtId="0" fontId="72" fillId="0" borderId="0"/>
    <xf numFmtId="0" fontId="72" fillId="0" borderId="0"/>
    <xf numFmtId="0" fontId="72" fillId="0" borderId="0"/>
    <xf numFmtId="0" fontId="28"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18" fillId="0" borderId="0"/>
    <xf numFmtId="0" fontId="28" fillId="0" borderId="0"/>
    <xf numFmtId="0" fontId="28" fillId="0" borderId="0"/>
    <xf numFmtId="0" fontId="28"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8"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28" fillId="0" borderId="0"/>
    <xf numFmtId="0" fontId="28" fillId="0" borderId="0"/>
    <xf numFmtId="0" fontId="28" fillId="0" borderId="0"/>
    <xf numFmtId="0" fontId="72" fillId="0" borderId="0"/>
    <xf numFmtId="0" fontId="72" fillId="0" borderId="0"/>
    <xf numFmtId="0" fontId="72" fillId="0" borderId="0"/>
    <xf numFmtId="0" fontId="72" fillId="0" borderId="0"/>
    <xf numFmtId="0" fontId="72"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19" fillId="0" borderId="0"/>
    <xf numFmtId="0" fontId="219" fillId="0" borderId="0"/>
    <xf numFmtId="0" fontId="219" fillId="0" borderId="0"/>
    <xf numFmtId="0" fontId="21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2" fillId="0" borderId="0"/>
    <xf numFmtId="0" fontId="72" fillId="0" borderId="0"/>
    <xf numFmtId="0" fontId="72" fillId="0" borderId="0"/>
    <xf numFmtId="0" fontId="72" fillId="0" borderId="0"/>
    <xf numFmtId="0" fontId="7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2" fillId="0" borderId="0"/>
    <xf numFmtId="0" fontId="72" fillId="0" borderId="0"/>
    <xf numFmtId="0" fontId="72" fillId="0" borderId="0"/>
    <xf numFmtId="0" fontId="72" fillId="0" borderId="0"/>
    <xf numFmtId="0" fontId="7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72" fillId="0" borderId="0"/>
    <xf numFmtId="0" fontId="72" fillId="0" borderId="0"/>
    <xf numFmtId="0" fontId="72" fillId="0" borderId="0"/>
    <xf numFmtId="0" fontId="72" fillId="0" borderId="0"/>
    <xf numFmtId="0" fontId="72" fillId="0" borderId="0"/>
    <xf numFmtId="0" fontId="7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7" fillId="0" borderId="0"/>
    <xf numFmtId="0" fontId="28" fillId="0" borderId="0"/>
    <xf numFmtId="0" fontId="28" fillId="0" borderId="0"/>
    <xf numFmtId="0" fontId="28" fillId="0" borderId="0"/>
    <xf numFmtId="0" fontId="28" fillId="0" borderId="0"/>
    <xf numFmtId="0" fontId="7" fillId="0" borderId="0"/>
    <xf numFmtId="0" fontId="28" fillId="0" borderId="0"/>
    <xf numFmtId="0" fontId="28" fillId="0" borderId="0"/>
    <xf numFmtId="0" fontId="28" fillId="0" borderId="0"/>
    <xf numFmtId="0" fontId="28" fillId="0" borderId="0"/>
    <xf numFmtId="0" fontId="28"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6" fillId="0" borderId="0"/>
    <xf numFmtId="0" fontId="7"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7" fillId="0" borderId="0"/>
    <xf numFmtId="0" fontId="7" fillId="0" borderId="0"/>
    <xf numFmtId="0" fontId="7" fillId="0" borderId="0"/>
    <xf numFmtId="0" fontId="7" fillId="0" borderId="0"/>
    <xf numFmtId="0" fontId="6" fillId="0" borderId="0"/>
    <xf numFmtId="0" fontId="28" fillId="0" borderId="0"/>
    <xf numFmtId="0" fontId="28" fillId="0" borderId="0"/>
    <xf numFmtId="0" fontId="28" fillId="0" borderId="0"/>
    <xf numFmtId="0" fontId="28"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7"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3" fillId="0" borderId="0"/>
    <xf numFmtId="0" fontId="6" fillId="0" borderId="0"/>
    <xf numFmtId="0" fontId="28"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applyAlignment="0"/>
    <xf numFmtId="0" fontId="7" fillId="0" borderId="0" applyAlignment="0"/>
    <xf numFmtId="0" fontId="5" fillId="0" borderId="0"/>
    <xf numFmtId="0" fontId="5" fillId="0" borderId="0"/>
    <xf numFmtId="0" fontId="5" fillId="0" borderId="0"/>
    <xf numFmtId="0" fontId="5" fillId="0" borderId="0"/>
    <xf numFmtId="0" fontId="5" fillId="0" borderId="0"/>
    <xf numFmtId="0" fontId="5" fillId="0" borderId="0"/>
    <xf numFmtId="0" fontId="7" fillId="0" borderId="0" applyAlignment="0"/>
    <xf numFmtId="0" fontId="7" fillId="0" borderId="0" applyAlignment="0"/>
    <xf numFmtId="0" fontId="7" fillId="0" borderId="0" applyAlignment="0"/>
    <xf numFmtId="0" fontId="7" fillId="0" borderId="0" applyAlignment="0"/>
    <xf numFmtId="0" fontId="7" fillId="0" borderId="0" applyAlignment="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72" fillId="0" borderId="0"/>
    <xf numFmtId="0" fontId="72" fillId="0" borderId="0"/>
    <xf numFmtId="0" fontId="72" fillId="0" borderId="0"/>
    <xf numFmtId="0" fontId="72" fillId="0" borderId="0"/>
    <xf numFmtId="0" fontId="72" fillId="0" borderId="0"/>
    <xf numFmtId="0" fontId="7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2" fillId="0" borderId="0"/>
    <xf numFmtId="0" fontId="72" fillId="0" borderId="0"/>
    <xf numFmtId="0" fontId="72" fillId="0" borderId="0"/>
    <xf numFmtId="0" fontId="7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9" fillId="0" borderId="0"/>
    <xf numFmtId="0" fontId="20" fillId="0" borderId="0"/>
    <xf numFmtId="0" fontId="20" fillId="0" borderId="0"/>
    <xf numFmtId="0" fontId="20" fillId="0" borderId="0"/>
    <xf numFmtId="0" fontId="20" fillId="0" borderId="0"/>
    <xf numFmtId="0" fontId="20" fillId="0" borderId="0"/>
    <xf numFmtId="0" fontId="9" fillId="0" borderId="0"/>
    <xf numFmtId="0" fontId="9" fillId="0" borderId="0"/>
    <xf numFmtId="0" fontId="9" fillId="0" borderId="0"/>
    <xf numFmtId="0" fontId="20" fillId="0" borderId="0"/>
    <xf numFmtId="0" fontId="20" fillId="0" borderId="0"/>
    <xf numFmtId="0" fontId="20" fillId="0" borderId="0"/>
    <xf numFmtId="0" fontId="20" fillId="0" borderId="0"/>
    <xf numFmtId="0" fontId="5" fillId="0" borderId="0"/>
    <xf numFmtId="0" fontId="5" fillId="0" borderId="0"/>
    <xf numFmtId="0" fontId="5" fillId="0" borderId="0"/>
    <xf numFmtId="0" fontId="5" fillId="0" borderId="0"/>
    <xf numFmtId="0" fontId="5" fillId="0" borderId="0"/>
    <xf numFmtId="0" fontId="5" fillId="0" borderId="0"/>
    <xf numFmtId="0" fontId="189" fillId="0" borderId="0"/>
    <xf numFmtId="0" fontId="189" fillId="0" borderId="0"/>
    <xf numFmtId="0" fontId="189" fillId="0" borderId="0"/>
    <xf numFmtId="0" fontId="18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12" fillId="0" borderId="0"/>
    <xf numFmtId="0" fontId="186" fillId="0" borderId="0"/>
    <xf numFmtId="0" fontId="186" fillId="0" borderId="0"/>
    <xf numFmtId="0" fontId="186"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186" fillId="0" borderId="0"/>
    <xf numFmtId="0" fontId="186" fillId="0" borderId="0"/>
    <xf numFmtId="0" fontId="186" fillId="0" borderId="0"/>
    <xf numFmtId="0" fontId="186"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186"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186"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186" fillId="0" borderId="0"/>
    <xf numFmtId="0" fontId="186" fillId="0" borderId="0"/>
    <xf numFmtId="0" fontId="186"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8" fillId="0" borderId="0"/>
    <xf numFmtId="0" fontId="28" fillId="0" borderId="0"/>
    <xf numFmtId="0" fontId="7" fillId="0" borderId="0"/>
    <xf numFmtId="0" fontId="28" fillId="0" borderId="0"/>
    <xf numFmtId="0" fontId="28" fillId="0" borderId="0"/>
    <xf numFmtId="0" fontId="28" fillId="0" borderId="0"/>
    <xf numFmtId="0" fontId="28" fillId="0" borderId="0"/>
    <xf numFmtId="0" fontId="7" fillId="0" borderId="0"/>
    <xf numFmtId="0" fontId="28" fillId="0" borderId="0"/>
    <xf numFmtId="0" fontId="28" fillId="0" borderId="0"/>
    <xf numFmtId="0" fontId="28" fillId="0" borderId="0"/>
    <xf numFmtId="0" fontId="28" fillId="0" borderId="0"/>
    <xf numFmtId="0" fontId="28" fillId="0" borderId="0"/>
    <xf numFmtId="0" fontId="7" fillId="0" borderId="0"/>
    <xf numFmtId="0" fontId="7"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12"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1" fillId="0" borderId="0"/>
    <xf numFmtId="0" fontId="7"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7" fillId="0" borderId="0"/>
    <xf numFmtId="0" fontId="7" fillId="0" borderId="0"/>
    <xf numFmtId="0" fontId="7" fillId="0" borderId="0"/>
    <xf numFmtId="0" fontId="7" fillId="0" borderId="0"/>
    <xf numFmtId="0" fontId="28" fillId="0" borderId="0"/>
    <xf numFmtId="0" fontId="28" fillId="0" borderId="0"/>
    <xf numFmtId="0" fontId="28" fillId="0" borderId="0"/>
    <xf numFmtId="0" fontId="28" fillId="0" borderId="0"/>
    <xf numFmtId="0" fontId="7" fillId="0" borderId="0"/>
    <xf numFmtId="0" fontId="7" fillId="0" borderId="0"/>
    <xf numFmtId="0" fontId="28" fillId="0" borderId="0"/>
    <xf numFmtId="0" fontId="7" fillId="0" borderId="0"/>
    <xf numFmtId="0" fontId="7" fillId="0" borderId="0"/>
    <xf numFmtId="0" fontId="7" fillId="0" borderId="0"/>
    <xf numFmtId="0" fontId="7" fillId="0" borderId="0"/>
    <xf numFmtId="0" fontId="2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0" fontId="7" fillId="63" borderId="56" applyNumberFormat="0" applyFont="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0" borderId="0"/>
    <xf numFmtId="0" fontId="7" fillId="0" borderId="0"/>
    <xf numFmtId="0" fontId="7" fillId="0" borderId="0"/>
    <xf numFmtId="0" fontId="67" fillId="0" borderId="0" applyNumberFormat="0" applyFill="0" applyBorder="0" applyAlignment="0" applyProtection="0"/>
    <xf numFmtId="0" fontId="67" fillId="0" borderId="0" applyNumberFormat="0" applyFill="0" applyBorder="0" applyAlignment="0" applyProtection="0"/>
    <xf numFmtId="0" fontId="28" fillId="0" borderId="0" applyNumberFormat="0" applyFill="0" applyBorder="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0" fontId="222" fillId="53" borderId="57" applyNumberFormat="0" applyAlignment="0" applyProtection="0"/>
    <xf numFmtId="14" fontId="63" fillId="0" borderId="0">
      <alignment horizontal="center" wrapText="1"/>
      <protection locked="0"/>
    </xf>
    <xf numFmtId="14" fontId="63" fillId="0" borderId="0">
      <alignment horizontal="center" wrapText="1"/>
      <protection locked="0"/>
    </xf>
    <xf numFmtId="14" fontId="63" fillId="0" borderId="0">
      <alignment horizontal="center" wrapText="1"/>
      <protection locked="0"/>
    </xf>
    <xf numFmtId="14" fontId="63" fillId="0" borderId="0">
      <alignment horizontal="center" wrapText="1"/>
      <protection locked="0"/>
    </xf>
    <xf numFmtId="14" fontId="63" fillId="0" borderId="0">
      <alignment horizontal="center" wrapText="1"/>
      <protection locked="0"/>
    </xf>
    <xf numFmtId="14" fontId="63" fillId="0" borderId="0">
      <alignment horizontal="center" wrapText="1"/>
      <protection locked="0"/>
    </xf>
    <xf numFmtId="14" fontId="63" fillId="0" borderId="0">
      <alignment horizontal="center" wrapText="1"/>
      <protection locked="0"/>
    </xf>
    <xf numFmtId="0" fontId="7" fillId="0" borderId="0"/>
    <xf numFmtId="10" fontId="7" fillId="0" borderId="0" applyFill="0" applyBorder="0" applyAlignment="0" applyProtection="0"/>
    <xf numFmtId="10" fontId="7" fillId="0" borderId="0" applyFill="0" applyBorder="0" applyAlignment="0" applyProtection="0"/>
    <xf numFmtId="10" fontId="7" fillId="0" borderId="0" applyFill="0" applyBorder="0" applyAlignment="0" applyProtection="0"/>
    <xf numFmtId="10" fontId="7"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87" fillId="0" borderId="0" applyFont="0" applyFill="0" applyBorder="0" applyAlignment="0" applyProtection="0"/>
    <xf numFmtId="9" fontId="187" fillId="0" borderId="0" applyFont="0" applyFill="0" applyBorder="0" applyAlignment="0" applyProtection="0"/>
    <xf numFmtId="9" fontId="187" fillId="0" borderId="0" applyFont="0" applyFill="0" applyBorder="0" applyAlignment="0" applyProtection="0"/>
    <xf numFmtId="9" fontId="187" fillId="0" borderId="0" applyFont="0" applyFill="0" applyBorder="0" applyAlignment="0" applyProtection="0"/>
    <xf numFmtId="9" fontId="20"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6"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6"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7" fillId="0" borderId="0" applyFont="0" applyFill="0" applyBorder="0" applyAlignment="0" applyProtection="0"/>
    <xf numFmtId="0" fontId="7" fillId="0" borderId="0"/>
    <xf numFmtId="5" fontId="223" fillId="0" borderId="0"/>
    <xf numFmtId="5" fontId="223" fillId="0" borderId="0"/>
    <xf numFmtId="5" fontId="223" fillId="0" borderId="0"/>
    <xf numFmtId="5" fontId="223" fillId="0" borderId="0"/>
    <xf numFmtId="5" fontId="223" fillId="0" borderId="0"/>
    <xf numFmtId="5" fontId="223" fillId="0" borderId="0"/>
    <xf numFmtId="5" fontId="223" fillId="0" borderId="0"/>
    <xf numFmtId="0" fontId="7" fillId="0" borderId="0"/>
    <xf numFmtId="0" fontId="7" fillId="0" borderId="0"/>
    <xf numFmtId="0" fontId="40" fillId="0" borderId="0" applyNumberFormat="0" applyFont="0" applyFill="0" applyBorder="0" applyAlignment="0" applyProtection="0">
      <alignment horizontal="left"/>
    </xf>
    <xf numFmtId="0" fontId="40" fillId="0" borderId="0" applyNumberFormat="0" applyFont="0" applyFill="0" applyBorder="0" applyAlignment="0" applyProtection="0">
      <alignment horizontal="left"/>
    </xf>
    <xf numFmtId="0" fontId="40" fillId="0" borderId="0" applyNumberFormat="0" applyFont="0" applyFill="0" applyBorder="0" applyAlignment="0" applyProtection="0">
      <alignment horizontal="left"/>
    </xf>
    <xf numFmtId="0" fontId="40" fillId="0" borderId="0" applyNumberFormat="0" applyFont="0" applyFill="0" applyBorder="0" applyAlignment="0" applyProtection="0">
      <alignment horizontal="left"/>
    </xf>
    <xf numFmtId="0" fontId="40" fillId="0" borderId="0" applyNumberFormat="0" applyFont="0" applyFill="0" applyBorder="0" applyAlignment="0" applyProtection="0">
      <alignment horizontal="left"/>
    </xf>
    <xf numFmtId="0" fontId="40" fillId="0" borderId="0" applyNumberFormat="0" applyFont="0" applyFill="0" applyBorder="0" applyAlignment="0" applyProtection="0">
      <alignment horizontal="left"/>
    </xf>
    <xf numFmtId="0" fontId="40" fillId="0" borderId="0" applyNumberFormat="0" applyFont="0" applyFill="0" applyBorder="0" applyAlignment="0" applyProtection="0">
      <alignment horizontal="left"/>
    </xf>
    <xf numFmtId="0" fontId="7" fillId="0" borderId="0"/>
    <xf numFmtId="0" fontId="7" fillId="0" borderId="0"/>
    <xf numFmtId="316" fontId="7" fillId="0" borderId="0" applyNumberFormat="0" applyFill="0" applyBorder="0" applyAlignment="0" applyProtection="0">
      <alignment horizontal="left"/>
    </xf>
    <xf numFmtId="316" fontId="7" fillId="0" borderId="0" applyNumberFormat="0" applyFill="0" applyBorder="0" applyAlignment="0" applyProtection="0">
      <alignment horizontal="left"/>
    </xf>
    <xf numFmtId="316" fontId="7" fillId="0" borderId="0" applyNumberFormat="0" applyFill="0" applyBorder="0" applyAlignment="0" applyProtection="0">
      <alignment horizontal="left"/>
    </xf>
    <xf numFmtId="316" fontId="7" fillId="0" borderId="0" applyNumberFormat="0" applyFill="0" applyBorder="0" applyAlignment="0" applyProtection="0">
      <alignment horizontal="left"/>
    </xf>
    <xf numFmtId="316" fontId="7" fillId="0" borderId="0" applyNumberFormat="0" applyFill="0" applyBorder="0" applyAlignment="0" applyProtection="0">
      <alignment horizontal="left"/>
    </xf>
    <xf numFmtId="316" fontId="7" fillId="0" borderId="0" applyNumberFormat="0" applyFill="0" applyBorder="0" applyAlignment="0" applyProtection="0">
      <alignment horizontal="left"/>
    </xf>
    <xf numFmtId="316" fontId="7" fillId="0" borderId="0" applyNumberFormat="0" applyFill="0" applyBorder="0" applyAlignment="0" applyProtection="0">
      <alignment horizontal="left"/>
    </xf>
    <xf numFmtId="0" fontId="7" fillId="0" borderId="0"/>
    <xf numFmtId="0" fontId="28" fillId="0" borderId="0" applyNumberFormat="0" applyFill="0" applyBorder="0" applyAlignment="0" applyProtection="0"/>
    <xf numFmtId="0" fontId="7" fillId="0" borderId="0"/>
    <xf numFmtId="0" fontId="7" fillId="0" borderId="0"/>
    <xf numFmtId="0" fontId="7" fillId="0" borderId="0"/>
    <xf numFmtId="0" fontId="224" fillId="0" borderId="0" applyNumberFormat="0" applyFill="0" applyBorder="0" applyAlignment="0" applyProtection="0">
      <alignment vertical="top"/>
      <protection locked="0"/>
    </xf>
    <xf numFmtId="0" fontId="225"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81" fontId="32" fillId="0" borderId="58" applyNumberFormat="0" applyBorder="0">
      <alignment horizontal="center"/>
    </xf>
    <xf numFmtId="0" fontId="113" fillId="0" borderId="0"/>
    <xf numFmtId="0" fontId="113" fillId="0" borderId="0"/>
    <xf numFmtId="0" fontId="215" fillId="0" borderId="0"/>
    <xf numFmtId="0" fontId="113" fillId="0" borderId="0"/>
    <xf numFmtId="0" fontId="113" fillId="0" borderId="0"/>
    <xf numFmtId="0" fontId="113" fillId="0" borderId="0"/>
    <xf numFmtId="0" fontId="113" fillId="0" borderId="0"/>
    <xf numFmtId="0" fontId="215" fillId="0" borderId="0"/>
    <xf numFmtId="0" fontId="113" fillId="0" borderId="0"/>
    <xf numFmtId="0" fontId="113" fillId="0" borderId="0"/>
    <xf numFmtId="0" fontId="113" fillId="0" borderId="0"/>
    <xf numFmtId="0" fontId="113" fillId="0" borderId="0"/>
    <xf numFmtId="0" fontId="113" fillId="0" borderId="0"/>
    <xf numFmtId="0" fontId="226" fillId="7" borderId="0">
      <alignment wrapText="1"/>
    </xf>
    <xf numFmtId="0" fontId="7" fillId="0" borderId="0"/>
    <xf numFmtId="40" fontId="227" fillId="0" borderId="0" applyBorder="0">
      <alignment horizontal="right"/>
    </xf>
    <xf numFmtId="40" fontId="227" fillId="0" borderId="0" applyBorder="0">
      <alignment horizontal="right"/>
    </xf>
    <xf numFmtId="40" fontId="227" fillId="0" borderId="0" applyBorder="0">
      <alignment horizontal="right"/>
    </xf>
    <xf numFmtId="40" fontId="227" fillId="0" borderId="0" applyBorder="0">
      <alignment horizontal="right"/>
    </xf>
    <xf numFmtId="40" fontId="227" fillId="0" borderId="0" applyBorder="0">
      <alignment horizontal="right"/>
    </xf>
    <xf numFmtId="40" fontId="227" fillId="0" borderId="0" applyBorder="0">
      <alignment horizontal="right"/>
    </xf>
    <xf numFmtId="40" fontId="227" fillId="0" borderId="0" applyBorder="0">
      <alignment horizontal="right"/>
    </xf>
    <xf numFmtId="0" fontId="7" fillId="0" borderId="0"/>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8" fontId="59"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317" fontId="59" fillId="0" borderId="59">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0" fontId="7" fillId="0" borderId="0"/>
    <xf numFmtId="0" fontId="7" fillId="0" borderId="0"/>
    <xf numFmtId="0" fontId="7" fillId="0" borderId="0"/>
    <xf numFmtId="0" fontId="7" fillId="0" borderId="0"/>
    <xf numFmtId="0" fontId="7" fillId="0" borderId="0"/>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0" fontId="7" fillId="0" borderId="0"/>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0" fontId="7" fillId="0" borderId="0"/>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246" fontId="59"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0" fontId="7" fillId="0" borderId="0"/>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0" fontId="7" fillId="0" borderId="0"/>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319" fontId="28" fillId="0" borderId="33">
      <alignment horizontal="righ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0" fontId="7" fillId="0" borderId="0"/>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0" fontId="7" fillId="0" borderId="0"/>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0" fontId="7" fillId="0" borderId="0"/>
    <xf numFmtId="0" fontId="7" fillId="0" borderId="0"/>
    <xf numFmtId="0" fontId="7" fillId="0" borderId="0"/>
    <xf numFmtId="0" fontId="7" fillId="0" borderId="0"/>
    <xf numFmtId="0" fontId="7" fillId="0" borderId="0"/>
    <xf numFmtId="0" fontId="7" fillId="0" borderId="0"/>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0" fontId="7" fillId="0" borderId="0"/>
    <xf numFmtId="0" fontId="7" fillId="0" borderId="0"/>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0" fontId="7" fillId="0" borderId="0"/>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0" fontId="7" fillId="0" borderId="0"/>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0" fontId="7" fillId="0" borderId="0"/>
    <xf numFmtId="0" fontId="7" fillId="0" borderId="0"/>
    <xf numFmtId="0" fontId="7" fillId="0" borderId="0"/>
    <xf numFmtId="0" fontId="7" fillId="0" borderId="0"/>
    <xf numFmtId="0" fontId="7" fillId="0" borderId="0"/>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0" fontId="7" fillId="0" borderId="0"/>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0" fontId="7" fillId="0" borderId="0"/>
    <xf numFmtId="0" fontId="7" fillId="0" borderId="0"/>
    <xf numFmtId="0" fontId="7" fillId="0" borderId="0"/>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0" fontId="7" fillId="0" borderId="0"/>
    <xf numFmtId="0" fontId="7" fillId="0" borderId="0"/>
    <xf numFmtId="0" fontId="7" fillId="0" borderId="0"/>
    <xf numFmtId="0" fontId="7" fillId="0" borderId="0"/>
    <xf numFmtId="0" fontId="7" fillId="0" borderId="0"/>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0" fontId="7" fillId="0" borderId="0"/>
    <xf numFmtId="0" fontId="7" fillId="0" borderId="0"/>
    <xf numFmtId="0" fontId="7" fillId="0" borderId="0"/>
    <xf numFmtId="0" fontId="7" fillId="0" borderId="0"/>
    <xf numFmtId="0" fontId="7" fillId="0" borderId="0"/>
    <xf numFmtId="0" fontId="7" fillId="0" borderId="0"/>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318" fontId="59" fillId="0" borderId="33">
      <alignment horizontal="right" vertical="center"/>
    </xf>
    <xf numFmtId="0" fontId="7" fillId="0" borderId="0"/>
    <xf numFmtId="0" fontId="7" fillId="0" borderId="0"/>
    <xf numFmtId="0" fontId="7" fillId="0" borderId="0"/>
    <xf numFmtId="0" fontId="7" fillId="0" borderId="0"/>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320" fontId="59" fillId="0" borderId="33">
      <alignment horizontal="right" vertical="center"/>
    </xf>
    <xf numFmtId="0" fontId="7" fillId="0" borderId="0"/>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240" fontId="28" fillId="0" borderId="33">
      <alignment horizontal="right" vertical="center"/>
    </xf>
    <xf numFmtId="0" fontId="7" fillId="0" borderId="0"/>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0" fontId="7" fillId="0" borderId="0"/>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0" fontId="7" fillId="0" borderId="0"/>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0" fontId="7" fillId="0" borderId="0"/>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0" fontId="7" fillId="0" borderId="0"/>
    <xf numFmtId="0" fontId="7" fillId="0" borderId="0"/>
    <xf numFmtId="0" fontId="7" fillId="0" borderId="0"/>
    <xf numFmtId="0" fontId="7" fillId="0" borderId="0"/>
    <xf numFmtId="0" fontId="7" fillId="0" borderId="0"/>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56" fontId="28"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0" fontId="7" fillId="0" borderId="0"/>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321" fontId="59" fillId="0" borderId="59">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194" fontId="67" fillId="0" borderId="33">
      <alignment horizontal="center"/>
    </xf>
    <xf numFmtId="241" fontId="28" fillId="0" borderId="33">
      <alignment horizontal="center"/>
    </xf>
    <xf numFmtId="0" fontId="33" fillId="0" borderId="0">
      <alignment vertical="center" wrapText="1"/>
      <protection locked="0"/>
    </xf>
    <xf numFmtId="0" fontId="67" fillId="0" borderId="0" applyNumberFormat="0" applyFill="0" applyBorder="0" applyAlignment="0" applyProtection="0"/>
    <xf numFmtId="0" fontId="7" fillId="0" borderId="0"/>
    <xf numFmtId="0" fontId="7" fillId="0" borderId="0"/>
    <xf numFmtId="0" fontId="7" fillId="0" borderId="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7" fillId="0" borderId="0"/>
    <xf numFmtId="0" fontId="7" fillId="0" borderId="0" applyNumberFormat="0" applyFill="0" applyBorder="0" applyAlignment="0" applyProtection="0"/>
    <xf numFmtId="0" fontId="7" fillId="0" borderId="0"/>
    <xf numFmtId="49" fontId="150" fillId="0" borderId="0">
      <alignment horizontal="justify" vertical="center" wrapText="1"/>
    </xf>
    <xf numFmtId="0" fontId="146" fillId="0" borderId="25"/>
    <xf numFmtId="0" fontId="228" fillId="0" borderId="0" applyNumberFormat="0" applyFill="0" applyBorder="0" applyAlignment="0" applyProtection="0"/>
    <xf numFmtId="0" fontId="8" fillId="0" borderId="60" applyProtection="0"/>
    <xf numFmtId="0" fontId="7" fillId="0" borderId="0"/>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2" fontId="7" fillId="0" borderId="43" applyFont="0" applyFill="0" applyBorder="0" applyProtection="0">
      <alignment horizontal="center"/>
      <protection locked="0"/>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23" fontId="182" fillId="0" borderId="44" applyFont="0" applyFill="0" applyBorder="0" applyProtection="0">
      <alignment horizontal="center"/>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38" fontId="7" fillId="0" borderId="26" applyFont="0" applyFill="0" applyBorder="0" applyAlignment="0" applyProtection="0">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5"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10" fontId="7" fillId="0" borderId="26" applyFont="0" applyFill="0" applyBorder="0" applyProtection="0">
      <alignment horizontal="center"/>
      <protection locked="0"/>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324" fontId="7" fillId="0" borderId="26" applyFont="0" applyFill="0" applyBorder="0" applyProtection="0">
      <alignment horizontal="center"/>
    </xf>
    <xf numFmtId="0" fontId="7" fillId="0" borderId="0"/>
    <xf numFmtId="0" fontId="7" fillId="0" borderId="0"/>
    <xf numFmtId="325" fontId="59" fillId="0" borderId="0"/>
    <xf numFmtId="254" fontId="67" fillId="0" borderId="0"/>
    <xf numFmtId="254" fontId="67" fillId="0" borderId="0"/>
    <xf numFmtId="325" fontId="59" fillId="0" borderId="0"/>
    <xf numFmtId="325" fontId="59" fillId="0" borderId="0"/>
    <xf numFmtId="325" fontId="59" fillId="0" borderId="0"/>
    <xf numFmtId="259" fontId="67" fillId="0" borderId="26"/>
    <xf numFmtId="259" fontId="67" fillId="0" borderId="26"/>
    <xf numFmtId="259" fontId="67" fillId="0" borderId="26"/>
    <xf numFmtId="259" fontId="67" fillId="0" borderId="26"/>
    <xf numFmtId="259" fontId="67" fillId="0" borderId="26"/>
    <xf numFmtId="259" fontId="67" fillId="0" borderId="26"/>
    <xf numFmtId="259" fontId="67" fillId="0" borderId="26"/>
    <xf numFmtId="259" fontId="67" fillId="0" borderId="26"/>
    <xf numFmtId="259" fontId="67" fillId="0" borderId="26"/>
    <xf numFmtId="259" fontId="67" fillId="0" borderId="26"/>
    <xf numFmtId="259" fontId="67" fillId="0" borderId="26"/>
    <xf numFmtId="259" fontId="67" fillId="0" borderId="26"/>
    <xf numFmtId="259" fontId="67" fillId="0" borderId="26"/>
    <xf numFmtId="259" fontId="67" fillId="0" borderId="26"/>
    <xf numFmtId="259" fontId="67" fillId="0" borderId="26"/>
    <xf numFmtId="259" fontId="67" fillId="0" borderId="26"/>
    <xf numFmtId="259" fontId="67" fillId="0" borderId="26"/>
    <xf numFmtId="259" fontId="67" fillId="0" borderId="26"/>
    <xf numFmtId="259" fontId="67" fillId="0" borderId="26"/>
    <xf numFmtId="259" fontId="67" fillId="0" borderId="26"/>
    <xf numFmtId="259" fontId="67" fillId="0" borderId="26"/>
    <xf numFmtId="259" fontId="67" fillId="0" borderId="26"/>
    <xf numFmtId="259" fontId="67" fillId="0" borderId="26"/>
    <xf numFmtId="259" fontId="67" fillId="0" borderId="26"/>
    <xf numFmtId="259" fontId="67" fillId="0" borderId="26"/>
    <xf numFmtId="259" fontId="67" fillId="0" borderId="26"/>
    <xf numFmtId="259" fontId="67" fillId="0" borderId="26"/>
    <xf numFmtId="259" fontId="67" fillId="0" borderId="26"/>
    <xf numFmtId="259" fontId="67" fillId="0" borderId="26"/>
    <xf numFmtId="259" fontId="67" fillId="0" borderId="26"/>
    <xf numFmtId="259" fontId="67" fillId="0" borderId="26"/>
    <xf numFmtId="259" fontId="67" fillId="0" borderId="26"/>
    <xf numFmtId="259" fontId="67" fillId="0" borderId="26"/>
    <xf numFmtId="259" fontId="67" fillId="0" borderId="26"/>
    <xf numFmtId="259" fontId="67" fillId="0" borderId="26"/>
    <xf numFmtId="259" fontId="67" fillId="0" borderId="26"/>
    <xf numFmtId="259" fontId="67" fillId="0" borderId="26"/>
    <xf numFmtId="259" fontId="67" fillId="0" borderId="26"/>
    <xf numFmtId="259" fontId="67" fillId="0" borderId="26"/>
    <xf numFmtId="259" fontId="67" fillId="0" borderId="26"/>
    <xf numFmtId="259" fontId="67" fillId="0" borderId="26"/>
    <xf numFmtId="259" fontId="67" fillId="0" borderId="26"/>
    <xf numFmtId="259" fontId="67" fillId="0" borderId="26"/>
    <xf numFmtId="259" fontId="67" fillId="0" borderId="26"/>
    <xf numFmtId="259" fontId="67" fillId="0" borderId="26"/>
    <xf numFmtId="259" fontId="67" fillId="0" borderId="26"/>
    <xf numFmtId="259" fontId="67" fillId="0" borderId="26"/>
    <xf numFmtId="259" fontId="67" fillId="0" borderId="26"/>
    <xf numFmtId="259" fontId="67" fillId="0" borderId="26"/>
    <xf numFmtId="259" fontId="67" fillId="0" borderId="26"/>
    <xf numFmtId="259" fontId="67" fillId="0" borderId="26"/>
    <xf numFmtId="259" fontId="67" fillId="0" borderId="26"/>
    <xf numFmtId="259" fontId="67" fillId="0" borderId="26"/>
    <xf numFmtId="259" fontId="67" fillId="0" borderId="26"/>
    <xf numFmtId="259" fontId="67" fillId="0" borderId="26"/>
    <xf numFmtId="259" fontId="67" fillId="0" borderId="26"/>
    <xf numFmtId="259" fontId="67" fillId="0" borderId="26"/>
    <xf numFmtId="259" fontId="67" fillId="0" borderId="26"/>
    <xf numFmtId="259" fontId="67" fillId="0" borderId="26"/>
    <xf numFmtId="259" fontId="67" fillId="0" borderId="2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7" fontId="59" fillId="0" borderId="2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7" fontId="59" fillId="0" borderId="26"/>
    <xf numFmtId="259" fontId="67" fillId="0" borderId="26"/>
    <xf numFmtId="259" fontId="67" fillId="0" borderId="26"/>
    <xf numFmtId="259" fontId="67" fillId="0" borderId="26"/>
    <xf numFmtId="259" fontId="67" fillId="0" borderId="26"/>
    <xf numFmtId="259" fontId="67" fillId="0" borderId="26"/>
    <xf numFmtId="259" fontId="67" fillId="0" borderId="26"/>
    <xf numFmtId="259" fontId="67" fillId="0" borderId="26"/>
    <xf numFmtId="259" fontId="67" fillId="0" borderId="26"/>
    <xf numFmtId="259" fontId="67" fillId="0" borderId="26"/>
    <xf numFmtId="259" fontId="67" fillId="0" borderId="26"/>
    <xf numFmtId="259" fontId="67" fillId="0" borderId="26"/>
    <xf numFmtId="259" fontId="67" fillId="0" borderId="26"/>
    <xf numFmtId="259" fontId="67" fillId="0" borderId="26"/>
    <xf numFmtId="259" fontId="67" fillId="0" borderId="26"/>
    <xf numFmtId="259" fontId="67" fillId="0" borderId="26"/>
    <xf numFmtId="259" fontId="67" fillId="0" borderId="26"/>
    <xf numFmtId="259" fontId="67" fillId="0" borderId="26"/>
    <xf numFmtId="259" fontId="67" fillId="0" borderId="26"/>
    <xf numFmtId="259" fontId="67" fillId="0" borderId="26"/>
    <xf numFmtId="259" fontId="67" fillId="0" borderId="26"/>
    <xf numFmtId="259" fontId="67" fillId="0" borderId="26"/>
    <xf numFmtId="259" fontId="67" fillId="0" borderId="26"/>
    <xf numFmtId="259" fontId="67" fillId="0" borderId="26"/>
    <xf numFmtId="259" fontId="67" fillId="0" borderId="26"/>
    <xf numFmtId="259" fontId="67" fillId="0" borderId="26"/>
    <xf numFmtId="259" fontId="67" fillId="0" borderId="26"/>
    <xf numFmtId="259" fontId="67" fillId="0" borderId="26"/>
    <xf numFmtId="259" fontId="67" fillId="0" borderId="26"/>
    <xf numFmtId="259" fontId="67" fillId="0" borderId="26"/>
    <xf numFmtId="259" fontId="67" fillId="0" borderId="26"/>
    <xf numFmtId="259" fontId="67" fillId="0" borderId="26"/>
    <xf numFmtId="259" fontId="67" fillId="0" borderId="26"/>
    <xf numFmtId="259" fontId="67" fillId="0" borderId="26"/>
    <xf numFmtId="259" fontId="67" fillId="0" borderId="26"/>
    <xf numFmtId="259" fontId="67" fillId="0" borderId="26"/>
    <xf numFmtId="259" fontId="67" fillId="0" borderId="26"/>
    <xf numFmtId="259" fontId="67" fillId="0" borderId="26"/>
    <xf numFmtId="259" fontId="67" fillId="0" borderId="26"/>
    <xf numFmtId="259" fontId="67" fillId="0" borderId="26"/>
    <xf numFmtId="259" fontId="67" fillId="0" borderId="26"/>
    <xf numFmtId="259" fontId="67" fillId="0" borderId="26"/>
    <xf numFmtId="259" fontId="67" fillId="0" borderId="26"/>
    <xf numFmtId="259" fontId="67" fillId="0" borderId="26"/>
    <xf numFmtId="259" fontId="67" fillId="0" borderId="26"/>
    <xf numFmtId="259" fontId="67" fillId="0" borderId="26"/>
    <xf numFmtId="259" fontId="67" fillId="0" borderId="26"/>
    <xf numFmtId="259" fontId="67" fillId="0" borderId="26"/>
    <xf numFmtId="259" fontId="67" fillId="0" borderId="26"/>
    <xf numFmtId="259" fontId="67" fillId="0" borderId="26"/>
    <xf numFmtId="259" fontId="67" fillId="0" borderId="26"/>
    <xf numFmtId="259" fontId="67" fillId="0" borderId="26"/>
    <xf numFmtId="259" fontId="67" fillId="0" borderId="26"/>
    <xf numFmtId="259" fontId="67" fillId="0" borderId="26"/>
    <xf numFmtId="259" fontId="67" fillId="0" borderId="26"/>
    <xf numFmtId="259" fontId="67" fillId="0" borderId="26"/>
    <xf numFmtId="259" fontId="67" fillId="0" borderId="26"/>
    <xf numFmtId="259" fontId="67" fillId="0" borderId="26"/>
    <xf numFmtId="259" fontId="67" fillId="0" borderId="26"/>
    <xf numFmtId="259" fontId="67" fillId="0" borderId="26"/>
    <xf numFmtId="259" fontId="67" fillId="0" borderId="2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259" fontId="67" fillId="0" borderId="1"/>
    <xf numFmtId="259" fontId="67" fillId="0" borderId="1"/>
    <xf numFmtId="259" fontId="67" fillId="0" borderId="1"/>
    <xf numFmtId="259" fontId="67" fillId="0" borderId="1"/>
    <xf numFmtId="259" fontId="67" fillId="0" borderId="1"/>
    <xf numFmtId="259" fontId="67" fillId="0" borderId="1"/>
    <xf numFmtId="259" fontId="67" fillId="0" borderId="1"/>
    <xf numFmtId="259" fontId="67" fillId="0" borderId="1"/>
    <xf numFmtId="259" fontId="67" fillId="0" borderId="1"/>
    <xf numFmtId="259" fontId="67" fillId="0" borderId="1"/>
    <xf numFmtId="259" fontId="67" fillId="0" borderId="1"/>
    <xf numFmtId="259" fontId="67" fillId="0" borderId="1"/>
    <xf numFmtId="259" fontId="67" fillId="0" borderId="1"/>
    <xf numFmtId="259" fontId="67" fillId="0" borderId="1"/>
    <xf numFmtId="259" fontId="67" fillId="0" borderId="1"/>
    <xf numFmtId="259" fontId="67" fillId="0" borderId="1"/>
    <xf numFmtId="259" fontId="67" fillId="0" borderId="1"/>
    <xf numFmtId="259" fontId="67" fillId="0" borderId="1"/>
    <xf numFmtId="259" fontId="67" fillId="0" borderId="1"/>
    <xf numFmtId="259" fontId="67" fillId="0" borderId="1"/>
    <xf numFmtId="259" fontId="67" fillId="0" borderId="1"/>
    <xf numFmtId="259" fontId="67" fillId="0" borderId="1"/>
    <xf numFmtId="259" fontId="67" fillId="0" borderId="1"/>
    <xf numFmtId="259" fontId="67" fillId="0" borderId="1"/>
    <xf numFmtId="259" fontId="67" fillId="0" borderId="1"/>
    <xf numFmtId="259" fontId="67" fillId="0" borderId="1"/>
    <xf numFmtId="259" fontId="67" fillId="0" borderId="1"/>
    <xf numFmtId="259" fontId="67" fillId="0" borderId="1"/>
    <xf numFmtId="259" fontId="67" fillId="0" borderId="1"/>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326" fontId="59" fillId="0" borderId="46"/>
    <xf numFmtId="259" fontId="67" fillId="0" borderId="1"/>
    <xf numFmtId="259" fontId="67" fillId="0" borderId="1"/>
    <xf numFmtId="259" fontId="67" fillId="0" borderId="1"/>
    <xf numFmtId="259" fontId="67" fillId="0" borderId="1"/>
    <xf numFmtId="259" fontId="67" fillId="0" borderId="1"/>
    <xf numFmtId="259" fontId="67" fillId="0" borderId="1"/>
    <xf numFmtId="259" fontId="67" fillId="0" borderId="1"/>
    <xf numFmtId="259" fontId="67" fillId="0" borderId="1"/>
    <xf numFmtId="259" fontId="67" fillId="0" borderId="1"/>
    <xf numFmtId="259" fontId="67" fillId="0" borderId="1"/>
    <xf numFmtId="259" fontId="67" fillId="0" borderId="1"/>
    <xf numFmtId="259" fontId="67" fillId="0" borderId="1"/>
    <xf numFmtId="259" fontId="67" fillId="0" borderId="1"/>
    <xf numFmtId="259" fontId="67" fillId="0" borderId="1"/>
    <xf numFmtId="259" fontId="67" fillId="0" borderId="1"/>
    <xf numFmtId="259" fontId="67" fillId="0" borderId="1"/>
    <xf numFmtId="259" fontId="67" fillId="0" borderId="1"/>
    <xf numFmtId="259" fontId="67" fillId="0" borderId="1"/>
    <xf numFmtId="259" fontId="67" fillId="0" borderId="1"/>
    <xf numFmtId="259" fontId="67" fillId="0" borderId="1"/>
    <xf numFmtId="259" fontId="67" fillId="0" borderId="1"/>
    <xf numFmtId="259" fontId="67" fillId="0" borderId="1"/>
    <xf numFmtId="259" fontId="67" fillId="0" borderId="1"/>
    <xf numFmtId="259" fontId="67" fillId="0" borderId="1"/>
    <xf numFmtId="259" fontId="67" fillId="0" borderId="1"/>
    <xf numFmtId="328" fontId="28" fillId="0" borderId="1"/>
    <xf numFmtId="0" fontId="229" fillId="0" borderId="61" applyFill="0" applyBorder="0" applyAlignment="0">
      <alignment horizontal="center"/>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0" fontId="7" fillId="0" borderId="0"/>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0" fontId="7" fillId="0" borderId="0"/>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230" fillId="0" borderId="8">
      <alignment horizontal="left" vertical="top"/>
    </xf>
    <xf numFmtId="5" fontId="32" fillId="0" borderId="13">
      <alignment horizontal="left" vertical="top"/>
    </xf>
    <xf numFmtId="5" fontId="32" fillId="0" borderId="13">
      <alignment horizontal="left" vertical="top"/>
    </xf>
    <xf numFmtId="5" fontId="32" fillId="0" borderId="13">
      <alignment horizontal="left" vertical="top"/>
    </xf>
    <xf numFmtId="5" fontId="32" fillId="0" borderId="13">
      <alignment horizontal="left" vertical="top"/>
    </xf>
    <xf numFmtId="5" fontId="32" fillId="0" borderId="13">
      <alignment horizontal="left" vertical="top"/>
    </xf>
    <xf numFmtId="5" fontId="32" fillId="0" borderId="13">
      <alignment horizontal="left" vertical="top"/>
    </xf>
    <xf numFmtId="5" fontId="32" fillId="0" borderId="13">
      <alignment horizontal="left" vertical="top"/>
    </xf>
    <xf numFmtId="0" fontId="7" fillId="0" borderId="0"/>
    <xf numFmtId="0" fontId="7" fillId="0" borderId="0"/>
    <xf numFmtId="0" fontId="231" fillId="0" borderId="13">
      <alignment horizontal="left" vertical="center"/>
    </xf>
    <xf numFmtId="0" fontId="231" fillId="0" borderId="13">
      <alignment horizontal="left" vertical="center"/>
    </xf>
    <xf numFmtId="0" fontId="231" fillId="0" borderId="13">
      <alignment horizontal="left" vertical="center"/>
    </xf>
    <xf numFmtId="0" fontId="231" fillId="0" borderId="13">
      <alignment horizontal="left" vertical="center"/>
    </xf>
    <xf numFmtId="0" fontId="231" fillId="0" borderId="13">
      <alignment horizontal="left" vertical="center"/>
    </xf>
    <xf numFmtId="0" fontId="231" fillId="0" borderId="13">
      <alignment horizontal="left" vertical="center"/>
    </xf>
    <xf numFmtId="0" fontId="231" fillId="0" borderId="13">
      <alignment horizontal="left" vertical="center"/>
    </xf>
    <xf numFmtId="0" fontId="7" fillId="0" borderId="0"/>
    <xf numFmtId="329" fontId="7" fillId="0" borderId="0" applyFont="0" applyFill="0" applyBorder="0" applyAlignment="0" applyProtection="0"/>
    <xf numFmtId="330" fontId="7" fillId="0" borderId="0" applyFont="0" applyFill="0" applyBorder="0" applyAlignment="0" applyProtection="0"/>
    <xf numFmtId="0" fontId="232"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225" fillId="0" borderId="0" applyNumberFormat="0" applyFill="0" applyBorder="0" applyAlignment="0" applyProtection="0"/>
    <xf numFmtId="0" fontId="233" fillId="0" borderId="0">
      <alignment vertical="center"/>
    </xf>
    <xf numFmtId="0" fontId="7" fillId="0" borderId="0"/>
    <xf numFmtId="0" fontId="7" fillId="0" borderId="0"/>
    <xf numFmtId="0" fontId="161" fillId="0" borderId="17"/>
    <xf numFmtId="0" fontId="7" fillId="0" borderId="0"/>
    <xf numFmtId="0" fontId="7" fillId="0" borderId="0"/>
    <xf numFmtId="0" fontId="7" fillId="0" borderId="0"/>
    <xf numFmtId="0" fontId="7" fillId="0" borderId="0"/>
    <xf numFmtId="0" fontId="161" fillId="0" borderId="17"/>
    <xf numFmtId="0" fontId="7" fillId="0" borderId="0"/>
    <xf numFmtId="0" fontId="7" fillId="0" borderId="0"/>
    <xf numFmtId="0" fontId="7" fillId="0" borderId="0"/>
    <xf numFmtId="0" fontId="7" fillId="0" borderId="0"/>
    <xf numFmtId="0" fontId="7" fillId="0" borderId="0"/>
    <xf numFmtId="205" fontId="7" fillId="0" borderId="0" applyFont="0" applyFill="0" applyBorder="0" applyAlignment="0" applyProtection="0"/>
    <xf numFmtId="207" fontId="7" fillId="0" borderId="0" applyFont="0" applyFill="0" applyBorder="0" applyAlignment="0" applyProtection="0"/>
    <xf numFmtId="207" fontId="234" fillId="0" borderId="0" applyFont="0" applyFill="0" applyBorder="0" applyAlignment="0" applyProtection="0"/>
    <xf numFmtId="0" fontId="235" fillId="0" borderId="0" applyNumberFormat="0" applyFill="0" applyBorder="0" applyAlignment="0" applyProtection="0"/>
    <xf numFmtId="0" fontId="236" fillId="0" borderId="0" applyNumberFormat="0" applyFill="0" applyBorder="0" applyAlignment="0" applyProtection="0">
      <alignment vertical="top"/>
      <protection locked="0"/>
    </xf>
    <xf numFmtId="0" fontId="237" fillId="0" borderId="0"/>
    <xf numFmtId="0" fontId="193" fillId="0" borderId="0"/>
    <xf numFmtId="207" fontId="7" fillId="0" borderId="0" applyFont="0" applyFill="0" applyBorder="0" applyAlignment="0" applyProtection="0"/>
    <xf numFmtId="205" fontId="7" fillId="0" borderId="0" applyFont="0" applyFill="0" applyBorder="0" applyAlignment="0" applyProtection="0"/>
    <xf numFmtId="0" fontId="7" fillId="0" borderId="0"/>
    <xf numFmtId="0" fontId="238" fillId="0" borderId="0" applyNumberFormat="0" applyFill="0" applyBorder="0" applyAlignment="0" applyProtection="0"/>
    <xf numFmtId="0" fontId="239" fillId="0" borderId="0" applyNumberFormat="0" applyFill="0" applyBorder="0" applyAlignment="0" applyProtection="0">
      <alignment vertical="top"/>
      <protection locked="0"/>
    </xf>
    <xf numFmtId="0" fontId="240" fillId="0" borderId="0" applyNumberFormat="0" applyFill="0" applyBorder="0" applyAlignment="0" applyProtection="0">
      <alignment vertical="top"/>
      <protection locked="0"/>
    </xf>
    <xf numFmtId="0" fontId="240" fillId="0" borderId="0" applyNumberFormat="0" applyFill="0" applyBorder="0" applyAlignment="0" applyProtection="0">
      <alignment vertical="top"/>
      <protection locked="0"/>
    </xf>
    <xf numFmtId="0" fontId="240" fillId="0" borderId="0" applyNumberFormat="0" applyFill="0" applyBorder="0" applyAlignment="0" applyProtection="0">
      <alignment vertical="top"/>
      <protection locked="0"/>
    </xf>
    <xf numFmtId="0" fontId="240" fillId="0" borderId="0" applyNumberFormat="0" applyFill="0" applyBorder="0" applyAlignment="0" applyProtection="0">
      <alignment vertical="top"/>
      <protection locked="0"/>
    </xf>
    <xf numFmtId="0" fontId="240" fillId="0" borderId="0" applyNumberFormat="0" applyFill="0" applyBorder="0" applyAlignment="0" applyProtection="0">
      <alignment vertical="top"/>
      <protection locked="0"/>
    </xf>
    <xf numFmtId="0" fontId="240" fillId="0" borderId="0" applyNumberFormat="0" applyFill="0" applyBorder="0" applyAlignment="0" applyProtection="0">
      <alignment vertical="top"/>
      <protection locked="0"/>
    </xf>
    <xf numFmtId="0" fontId="240" fillId="0" borderId="0" applyNumberFormat="0" applyFill="0" applyBorder="0" applyAlignment="0" applyProtection="0">
      <alignment vertical="top"/>
      <protection locked="0"/>
    </xf>
    <xf numFmtId="0" fontId="240" fillId="0" borderId="0" applyNumberFormat="0" applyFill="0" applyBorder="0" applyAlignment="0" applyProtection="0">
      <alignment vertical="top"/>
      <protection locked="0"/>
    </xf>
    <xf numFmtId="44" fontId="7" fillId="0" borderId="0" applyFont="0" applyFill="0" applyBorder="0" applyAlignment="0" applyProtection="0"/>
    <xf numFmtId="42" fontId="7" fillId="0" borderId="0" applyFont="0" applyFill="0" applyBorder="0" applyAlignment="0" applyProtection="0"/>
    <xf numFmtId="0" fontId="241" fillId="0" borderId="0" applyNumberFormat="0" applyFill="0" applyBorder="0" applyAlignment="0" applyProtection="0">
      <alignment vertical="top"/>
      <protection locked="0"/>
    </xf>
    <xf numFmtId="0" fontId="241" fillId="0" borderId="0" applyNumberFormat="0" applyFill="0" applyBorder="0" applyAlignment="0" applyProtection="0">
      <alignment vertical="top"/>
      <protection locked="0"/>
    </xf>
    <xf numFmtId="0" fontId="241" fillId="0" borderId="0" applyNumberFormat="0" applyFill="0" applyBorder="0" applyAlignment="0" applyProtection="0">
      <alignment vertical="top"/>
      <protection locked="0"/>
    </xf>
    <xf numFmtId="0" fontId="241" fillId="0" borderId="0" applyNumberFormat="0" applyFill="0" applyBorder="0" applyAlignment="0" applyProtection="0">
      <alignment vertical="top"/>
      <protection locked="0"/>
    </xf>
    <xf numFmtId="0" fontId="241" fillId="0" borderId="0" applyNumberFormat="0" applyFill="0" applyBorder="0" applyAlignment="0" applyProtection="0">
      <alignment vertical="top"/>
      <protection locked="0"/>
    </xf>
    <xf numFmtId="0" fontId="241" fillId="0" borderId="0" applyNumberFormat="0" applyFill="0" applyBorder="0" applyAlignment="0" applyProtection="0">
      <alignment vertical="top"/>
      <protection locked="0"/>
    </xf>
    <xf numFmtId="3" fontId="30" fillId="0" borderId="62"/>
    <xf numFmtId="3" fontId="30" fillId="0" borderId="62"/>
    <xf numFmtId="3" fontId="30" fillId="0" borderId="62"/>
    <xf numFmtId="3" fontId="30" fillId="0" borderId="62"/>
    <xf numFmtId="3" fontId="30" fillId="0" borderId="62"/>
    <xf numFmtId="3" fontId="30" fillId="0" borderId="62"/>
    <xf numFmtId="3" fontId="30" fillId="0" borderId="62"/>
    <xf numFmtId="262" fontId="28" fillId="0" borderId="0" applyFont="0" applyFill="0" applyBorder="0" applyAlignment="0" applyProtection="0"/>
    <xf numFmtId="262" fontId="28" fillId="0" borderId="0" applyFont="0" applyFill="0" applyBorder="0" applyAlignment="0" applyProtection="0"/>
    <xf numFmtId="262" fontId="28" fillId="0" borderId="0" applyFont="0" applyFill="0" applyBorder="0" applyAlignment="0" applyProtection="0"/>
    <xf numFmtId="262" fontId="28" fillId="0" borderId="0" applyFont="0" applyFill="0" applyBorder="0" applyAlignment="0" applyProtection="0"/>
    <xf numFmtId="262" fontId="28" fillId="0" borderId="0" applyFont="0" applyFill="0" applyBorder="0" applyAlignment="0" applyProtection="0"/>
    <xf numFmtId="262" fontId="28" fillId="0" borderId="0" applyFont="0" applyFill="0" applyBorder="0" applyAlignment="0" applyProtection="0"/>
    <xf numFmtId="262" fontId="28" fillId="0" borderId="0" applyFont="0" applyFill="0" applyBorder="0" applyAlignment="0" applyProtection="0"/>
    <xf numFmtId="264" fontId="7" fillId="0" borderId="0" applyFill="0" applyBorder="0" applyAlignment="0" applyProtection="0"/>
    <xf numFmtId="264" fontId="7" fillId="0" borderId="0" applyFill="0" applyBorder="0" applyAlignment="0" applyProtection="0"/>
    <xf numFmtId="264" fontId="7" fillId="0" borderId="0" applyFill="0" applyBorder="0" applyAlignment="0" applyProtection="0"/>
    <xf numFmtId="264" fontId="7" fillId="0" borderId="0" applyFill="0" applyBorder="0" applyAlignment="0" applyProtection="0"/>
    <xf numFmtId="264" fontId="7" fillId="0" borderId="0" applyFill="0" applyBorder="0" applyAlignment="0" applyProtection="0"/>
    <xf numFmtId="264" fontId="7" fillId="0" borderId="0" applyFill="0" applyBorder="0" applyAlignment="0" applyProtection="0"/>
    <xf numFmtId="264" fontId="7" fillId="0" borderId="0" applyFill="0" applyBorder="0" applyAlignment="0" applyProtection="0"/>
    <xf numFmtId="264" fontId="7" fillId="0" borderId="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3" fontId="30" fillId="0" borderId="62"/>
    <xf numFmtId="3" fontId="30" fillId="0" borderId="62"/>
    <xf numFmtId="3" fontId="30" fillId="0" borderId="62"/>
    <xf numFmtId="3" fontId="30" fillId="0" borderId="62"/>
    <xf numFmtId="3" fontId="30" fillId="0" borderId="62"/>
    <xf numFmtId="3" fontId="30" fillId="0" borderId="62"/>
    <xf numFmtId="3" fontId="30" fillId="0" borderId="62"/>
    <xf numFmtId="3" fontId="30" fillId="0" borderId="62"/>
    <xf numFmtId="3" fontId="30" fillId="0" borderId="62"/>
    <xf numFmtId="3" fontId="30" fillId="0" borderId="62"/>
    <xf numFmtId="3" fontId="30" fillId="0" borderId="62"/>
    <xf numFmtId="3" fontId="30" fillId="0" borderId="62"/>
    <xf numFmtId="3" fontId="30" fillId="0" borderId="62"/>
    <xf numFmtId="3" fontId="30" fillId="0" borderId="62"/>
    <xf numFmtId="292" fontId="7" fillId="0" borderId="0" applyFill="0" applyBorder="0" applyAlignment="0"/>
    <xf numFmtId="292" fontId="7" fillId="0" borderId="0" applyFill="0" applyBorder="0" applyAlignment="0"/>
    <xf numFmtId="292" fontId="7" fillId="0" borderId="0" applyFill="0" applyBorder="0" applyAlignment="0"/>
    <xf numFmtId="292" fontId="7" fillId="0" borderId="0" applyFill="0" applyBorder="0" applyAlignment="0"/>
    <xf numFmtId="292" fontId="7" fillId="0" borderId="0" applyFill="0" applyBorder="0" applyAlignment="0"/>
    <xf numFmtId="292" fontId="7" fillId="0" borderId="0" applyFill="0" applyBorder="0" applyAlignment="0"/>
    <xf numFmtId="292" fontId="7" fillId="0" borderId="0" applyFill="0" applyBorder="0" applyAlignment="0"/>
    <xf numFmtId="293" fontId="28" fillId="0" borderId="0" applyFill="0" applyBorder="0" applyAlignment="0"/>
    <xf numFmtId="293" fontId="28" fillId="0" borderId="0" applyFill="0" applyBorder="0" applyAlignment="0"/>
    <xf numFmtId="293" fontId="28" fillId="0" borderId="0" applyFill="0" applyBorder="0" applyAlignment="0"/>
    <xf numFmtId="293" fontId="28" fillId="0" borderId="0" applyFill="0" applyBorder="0" applyAlignment="0"/>
    <xf numFmtId="293" fontId="28" fillId="0" borderId="0" applyFill="0" applyBorder="0" applyAlignment="0"/>
    <xf numFmtId="293" fontId="28" fillId="0" borderId="0" applyFill="0" applyBorder="0" applyAlignment="0"/>
    <xf numFmtId="293" fontId="28" fillId="0" borderId="0" applyFill="0" applyBorder="0" applyAlignment="0"/>
    <xf numFmtId="293" fontId="28" fillId="0" borderId="0" applyFill="0" applyBorder="0" applyAlignment="0"/>
    <xf numFmtId="0" fontId="182" fillId="0" borderId="0"/>
    <xf numFmtId="0" fontId="182" fillId="0" borderId="0"/>
    <xf numFmtId="0" fontId="182" fillId="0" borderId="0"/>
    <xf numFmtId="0" fontId="182" fillId="0" borderId="0"/>
    <xf numFmtId="0" fontId="182" fillId="0" borderId="0"/>
    <xf numFmtId="0" fontId="182" fillId="0" borderId="0"/>
    <xf numFmtId="0" fontId="182" fillId="0" borderId="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2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186" fillId="0" borderId="0" applyFont="0" applyFill="0" applyBorder="0" applyAlignment="0" applyProtection="0"/>
    <xf numFmtId="164" fontId="186" fillId="0" borderId="0" applyFont="0" applyFill="0" applyBorder="0" applyAlignment="0" applyProtection="0"/>
    <xf numFmtId="164" fontId="186" fillId="0" borderId="0" applyFont="0" applyFill="0" applyBorder="0" applyAlignment="0" applyProtection="0"/>
    <xf numFmtId="164" fontId="186" fillId="0" borderId="0" applyFont="0" applyFill="0" applyBorder="0" applyAlignment="0" applyProtection="0"/>
    <xf numFmtId="164" fontId="18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4" fontId="186" fillId="0" borderId="0" applyFont="0" applyFill="0" applyBorder="0" applyAlignment="0" applyProtection="0"/>
    <xf numFmtId="164" fontId="186"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174" fontId="187" fillId="0" borderId="0" applyFont="0" applyFill="0" applyBorder="0" applyAlignment="0" applyProtection="0"/>
    <xf numFmtId="174" fontId="187" fillId="0" borderId="0" applyFont="0" applyFill="0" applyBorder="0" applyAlignment="0" applyProtection="0"/>
    <xf numFmtId="174" fontId="187" fillId="0" borderId="0" applyFont="0" applyFill="0" applyBorder="0" applyAlignment="0" applyProtection="0"/>
    <xf numFmtId="174" fontId="187" fillId="0" borderId="0" applyFont="0" applyFill="0" applyBorder="0" applyAlignment="0" applyProtection="0"/>
    <xf numFmtId="174" fontId="187" fillId="0" borderId="0" applyFont="0" applyFill="0" applyBorder="0" applyAlignment="0" applyProtection="0"/>
    <xf numFmtId="174" fontId="187" fillId="0" borderId="0" applyFont="0" applyFill="0" applyBorder="0" applyAlignment="0" applyProtection="0"/>
    <xf numFmtId="174"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4" fontId="7" fillId="0" borderId="0" applyFont="0" applyFill="0" applyBorder="0" applyAlignment="0" applyProtection="0"/>
    <xf numFmtId="0" fontId="7" fillId="0" borderId="0" applyFill="0" applyBorder="0" applyAlignment="0" applyProtection="0"/>
    <xf numFmtId="0" fontId="7" fillId="0" borderId="0" applyFill="0" applyBorder="0" applyAlignment="0" applyProtection="0"/>
    <xf numFmtId="0" fontId="7" fillId="0" borderId="0" applyFill="0" applyBorder="0" applyAlignment="0" applyProtection="0"/>
    <xf numFmtId="0" fontId="7" fillId="0" borderId="0" applyFill="0" applyBorder="0" applyAlignment="0" applyProtection="0"/>
    <xf numFmtId="0" fontId="7" fillId="0" borderId="0" applyFill="0" applyBorder="0" applyAlignment="0" applyProtection="0"/>
    <xf numFmtId="0" fontId="7" fillId="0" borderId="0" applyFill="0" applyBorder="0" applyAlignment="0" applyProtection="0"/>
    <xf numFmtId="0" fontId="7" fillId="0" borderId="0" applyFill="0" applyBorder="0" applyAlignment="0" applyProtection="0"/>
    <xf numFmtId="218" fontId="7" fillId="0" borderId="0" applyFont="0" applyFill="0" applyBorder="0" applyAlignment="0" applyProtection="0"/>
    <xf numFmtId="218" fontId="7" fillId="0" borderId="0" applyFont="0" applyFill="0" applyBorder="0" applyAlignment="0" applyProtection="0"/>
    <xf numFmtId="218" fontId="7" fillId="0" borderId="0" applyFont="0" applyFill="0" applyBorder="0" applyAlignment="0" applyProtection="0"/>
    <xf numFmtId="0" fontId="7" fillId="0" borderId="0" applyFill="0" applyBorder="0" applyAlignment="0" applyProtection="0"/>
    <xf numFmtId="0" fontId="7" fillId="0" borderId="0" applyFill="0" applyBorder="0" applyAlignment="0" applyProtection="0"/>
    <xf numFmtId="0" fontId="7" fillId="0" borderId="0" applyFill="0" applyBorder="0" applyAlignment="0" applyProtection="0"/>
    <xf numFmtId="0" fontId="7" fillId="0" borderId="0" applyFill="0" applyBorder="0" applyAlignment="0" applyProtection="0"/>
    <xf numFmtId="0" fontId="7" fillId="0" borderId="0" applyFill="0" applyBorder="0" applyAlignment="0" applyProtection="0"/>
    <xf numFmtId="0" fontId="7" fillId="0" borderId="0" applyFill="0" applyBorder="0" applyAlignment="0" applyProtection="0"/>
    <xf numFmtId="0" fontId="7" fillId="0" borderId="0" applyFill="0" applyBorder="0" applyAlignment="0" applyProtection="0"/>
    <xf numFmtId="0" fontId="7" fillId="0" borderId="0" applyFill="0" applyBorder="0" applyAlignment="0" applyProtection="0"/>
    <xf numFmtId="218" fontId="7" fillId="0" borderId="0" applyFont="0" applyFill="0" applyBorder="0" applyAlignment="0" applyProtection="0"/>
    <xf numFmtId="218" fontId="7" fillId="0" borderId="0" applyFont="0" applyFill="0" applyBorder="0" applyAlignment="0" applyProtection="0"/>
    <xf numFmtId="218" fontId="7" fillId="0" borderId="0" applyFont="0" applyFill="0" applyBorder="0" applyAlignment="0" applyProtection="0"/>
    <xf numFmtId="218" fontId="7" fillId="0" borderId="0" applyFont="0" applyFill="0" applyBorder="0" applyAlignment="0" applyProtection="0"/>
    <xf numFmtId="280" fontId="7" fillId="0" borderId="0" applyFill="0" applyBorder="0" applyAlignment="0" applyProtection="0"/>
    <xf numFmtId="280" fontId="7" fillId="0" borderId="0" applyFill="0" applyBorder="0" applyAlignment="0" applyProtection="0"/>
    <xf numFmtId="280" fontId="7" fillId="0" borderId="0" applyFill="0" applyBorder="0" applyAlignment="0" applyProtection="0"/>
    <xf numFmtId="280" fontId="7" fillId="0" borderId="0" applyFill="0" applyBorder="0" applyAlignment="0" applyProtection="0"/>
    <xf numFmtId="280" fontId="7" fillId="0" borderId="0" applyFill="0" applyBorder="0" applyAlignment="0" applyProtection="0"/>
    <xf numFmtId="280" fontId="7" fillId="0" borderId="0" applyFill="0" applyBorder="0" applyAlignment="0" applyProtection="0"/>
    <xf numFmtId="280" fontId="7"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43" fontId="7"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43" fontId="6"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7"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0"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0" fontId="81" fillId="0" borderId="0">
      <alignment vertical="top" wrapText="1"/>
    </xf>
    <xf numFmtId="0" fontId="81" fillId="0" borderId="0">
      <alignment vertical="top" wrapText="1"/>
    </xf>
    <xf numFmtId="0" fontId="81" fillId="0" borderId="0">
      <alignment vertical="top" wrapText="1"/>
    </xf>
    <xf numFmtId="0" fontId="81" fillId="0" borderId="0">
      <alignment vertical="top" wrapText="1"/>
    </xf>
    <xf numFmtId="0" fontId="81" fillId="0" borderId="0">
      <alignment vertical="top" wrapText="1"/>
    </xf>
    <xf numFmtId="0" fontId="81" fillId="0" borderId="0">
      <alignment vertical="top" wrapText="1"/>
    </xf>
    <xf numFmtId="0" fontId="81" fillId="0" borderId="0">
      <alignment vertical="top" wrapText="1"/>
    </xf>
    <xf numFmtId="0" fontId="81" fillId="0" borderId="0">
      <alignment vertical="top" wrapText="1"/>
    </xf>
    <xf numFmtId="307" fontId="7" fillId="0" borderId="0" applyFill="0" applyBorder="0" applyAlignment="0" applyProtection="0"/>
    <xf numFmtId="307" fontId="7" fillId="0" borderId="0" applyFill="0" applyBorder="0" applyAlignment="0" applyProtection="0"/>
    <xf numFmtId="307" fontId="7" fillId="0" borderId="0" applyFill="0" applyBorder="0" applyAlignment="0" applyProtection="0"/>
    <xf numFmtId="307" fontId="7" fillId="0" borderId="0" applyFill="0" applyBorder="0" applyAlignment="0" applyProtection="0"/>
    <xf numFmtId="307" fontId="7" fillId="0" borderId="0" applyFill="0" applyBorder="0" applyAlignment="0" applyProtection="0"/>
    <xf numFmtId="307" fontId="7" fillId="0" borderId="0" applyFill="0" applyBorder="0" applyAlignment="0" applyProtection="0"/>
    <xf numFmtId="307" fontId="7" fillId="0" borderId="0" applyFill="0" applyBorder="0" applyAlignment="0" applyProtection="0"/>
    <xf numFmtId="38" fontId="88" fillId="3" borderId="0" applyNumberFormat="0" applyBorder="0" applyAlignment="0" applyProtection="0"/>
    <xf numFmtId="38" fontId="88" fillId="3" borderId="0" applyNumberFormat="0" applyBorder="0" applyAlignment="0" applyProtection="0"/>
    <xf numFmtId="38" fontId="88" fillId="3" borderId="0" applyNumberFormat="0" applyBorder="0" applyAlignment="0" applyProtection="0"/>
    <xf numFmtId="38" fontId="88" fillId="3" borderId="0" applyNumberFormat="0" applyBorder="0" applyAlignment="0" applyProtection="0"/>
    <xf numFmtId="38" fontId="88" fillId="3" borderId="0" applyNumberFormat="0" applyBorder="0" applyAlignment="0" applyProtection="0"/>
    <xf numFmtId="38" fontId="88" fillId="3" borderId="0" applyNumberFormat="0" applyBorder="0" applyAlignment="0" applyProtection="0"/>
    <xf numFmtId="38" fontId="88" fillId="3" borderId="0" applyNumberFormat="0" applyBorder="0" applyAlignment="0" applyProtection="0"/>
    <xf numFmtId="0" fontId="88" fillId="59" borderId="0" applyNumberFormat="0" applyBorder="0" applyAlignment="0" applyProtection="0"/>
    <xf numFmtId="0" fontId="88" fillId="59" borderId="0" applyNumberFormat="0" applyBorder="0" applyAlignment="0" applyProtection="0"/>
    <xf numFmtId="0" fontId="88" fillId="59" borderId="0" applyNumberFormat="0" applyBorder="0" applyAlignment="0" applyProtection="0"/>
    <xf numFmtId="0" fontId="88" fillId="59" borderId="0" applyNumberFormat="0" applyBorder="0" applyAlignment="0" applyProtection="0"/>
    <xf numFmtId="0" fontId="88" fillId="59" borderId="0" applyNumberFormat="0" applyBorder="0" applyAlignment="0" applyProtection="0"/>
    <xf numFmtId="0" fontId="88" fillId="59" borderId="0" applyNumberFormat="0" applyBorder="0" applyAlignment="0" applyProtection="0"/>
    <xf numFmtId="0" fontId="88" fillId="59" borderId="0" applyNumberFormat="0" applyBorder="0" applyAlignment="0" applyProtection="0"/>
    <xf numFmtId="0" fontId="88" fillId="59" borderId="0" applyNumberFormat="0" applyBorder="0" applyAlignment="0" applyProtection="0"/>
    <xf numFmtId="0" fontId="93" fillId="0" borderId="0">
      <alignment horizontal="left"/>
    </xf>
    <xf numFmtId="0" fontId="93" fillId="0" borderId="0">
      <alignment horizontal="left"/>
    </xf>
    <xf numFmtId="0" fontId="93" fillId="0" borderId="0">
      <alignment horizontal="left"/>
    </xf>
    <xf numFmtId="0" fontId="93" fillId="0" borderId="0">
      <alignment horizontal="left"/>
    </xf>
    <xf numFmtId="0" fontId="93" fillId="0" borderId="0">
      <alignment horizontal="left"/>
    </xf>
    <xf numFmtId="0" fontId="93" fillId="0" borderId="0">
      <alignment horizontal="left"/>
    </xf>
    <xf numFmtId="0" fontId="93" fillId="0" borderId="0">
      <alignment horizontal="left"/>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0" fontId="88" fillId="7" borderId="63" applyNumberFormat="0" applyBorder="0" applyAlignment="0" applyProtection="0"/>
    <xf numFmtId="10" fontId="88" fillId="7" borderId="63" applyNumberFormat="0" applyBorder="0" applyAlignment="0" applyProtection="0"/>
    <xf numFmtId="10" fontId="88" fillId="7" borderId="63" applyNumberFormat="0" applyBorder="0" applyAlignment="0" applyProtection="0"/>
    <xf numFmtId="10" fontId="88" fillId="7" borderId="63" applyNumberFormat="0" applyBorder="0" applyAlignment="0" applyProtection="0"/>
    <xf numFmtId="10" fontId="88" fillId="7" borderId="63" applyNumberFormat="0" applyBorder="0" applyAlignment="0" applyProtection="0"/>
    <xf numFmtId="10" fontId="88" fillId="7" borderId="63" applyNumberFormat="0" applyBorder="0" applyAlignment="0" applyProtection="0"/>
    <xf numFmtId="10" fontId="88" fillId="7" borderId="63" applyNumberFormat="0" applyBorder="0" applyAlignment="0" applyProtection="0"/>
    <xf numFmtId="0" fontId="88" fillId="59" borderId="0" applyNumberFormat="0" applyBorder="0" applyAlignment="0" applyProtection="0"/>
    <xf numFmtId="0" fontId="88" fillId="59" borderId="0" applyNumberFormat="0" applyBorder="0" applyAlignment="0" applyProtection="0"/>
    <xf numFmtId="0" fontId="88" fillId="59" borderId="0" applyNumberFormat="0" applyBorder="0" applyAlignment="0" applyProtection="0"/>
    <xf numFmtId="0" fontId="88" fillId="59" borderId="0" applyNumberFormat="0" applyBorder="0" applyAlignment="0" applyProtection="0"/>
    <xf numFmtId="0" fontId="88" fillId="59" borderId="0" applyNumberFormat="0" applyBorder="0" applyAlignment="0" applyProtection="0"/>
    <xf numFmtId="0" fontId="88" fillId="59" borderId="0" applyNumberFormat="0" applyBorder="0" applyAlignment="0" applyProtection="0"/>
    <xf numFmtId="0" fontId="88" fillId="59" borderId="0" applyNumberFormat="0" applyBorder="0" applyAlignment="0" applyProtection="0"/>
    <xf numFmtId="0" fontId="88" fillId="59" borderId="0" applyNumberFormat="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3" fillId="0" borderId="54"/>
    <xf numFmtId="0" fontId="113" fillId="0" borderId="54"/>
    <xf numFmtId="0" fontId="113" fillId="0" borderId="54"/>
    <xf numFmtId="0" fontId="113" fillId="0" borderId="54"/>
    <xf numFmtId="0" fontId="113" fillId="0" borderId="54"/>
    <xf numFmtId="0" fontId="113" fillId="0" borderId="54"/>
    <xf numFmtId="0" fontId="113" fillId="0" borderId="54"/>
    <xf numFmtId="239" fontId="104" fillId="0" borderId="24"/>
    <xf numFmtId="239" fontId="104" fillId="0" borderId="24"/>
    <xf numFmtId="239" fontId="104" fillId="0" borderId="24"/>
    <xf numFmtId="239" fontId="104" fillId="0" borderId="24"/>
    <xf numFmtId="239" fontId="104" fillId="0" borderId="24"/>
    <xf numFmtId="239" fontId="104" fillId="0" borderId="24"/>
    <xf numFmtId="239" fontId="104" fillId="0" borderId="24"/>
    <xf numFmtId="314" fontId="59" fillId="0" borderId="64"/>
    <xf numFmtId="314" fontId="59" fillId="0" borderId="64"/>
    <xf numFmtId="314" fontId="59" fillId="0" borderId="64"/>
    <xf numFmtId="314" fontId="59" fillId="0" borderId="64"/>
    <xf numFmtId="314" fontId="59" fillId="0" borderId="64"/>
    <xf numFmtId="314" fontId="59" fillId="0" borderId="64"/>
    <xf numFmtId="314" fontId="59" fillId="0" borderId="64"/>
    <xf numFmtId="314" fontId="59" fillId="0" borderId="64"/>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8" fillId="0" borderId="0"/>
    <xf numFmtId="0" fontId="190" fillId="0" borderId="0" applyAlignment="0"/>
    <xf numFmtId="0" fontId="1" fillId="0" borderId="0"/>
    <xf numFmtId="0" fontId="190" fillId="0" borderId="0" applyAlignment="0"/>
    <xf numFmtId="0" fontId="190" fillId="0" borderId="0" applyAlignment="0"/>
    <xf numFmtId="0" fontId="190" fillId="0" borderId="0" applyAlignment="0"/>
    <xf numFmtId="0" fontId="190" fillId="0" borderId="0" applyAlignment="0"/>
    <xf numFmtId="0" fontId="190" fillId="0" borderId="0" applyAlignment="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applyAlignment="0"/>
    <xf numFmtId="0" fontId="7" fillId="0" borderId="0" applyAlignment="0"/>
    <xf numFmtId="0" fontId="7" fillId="0" borderId="0" applyAlignment="0"/>
    <xf numFmtId="0" fontId="7" fillId="0" borderId="0" applyAlignment="0"/>
    <xf numFmtId="0" fontId="7" fillId="0" borderId="0" applyAlignment="0"/>
    <xf numFmtId="0" fontId="7" fillId="0" borderId="0" applyAlignment="0"/>
    <xf numFmtId="0" fontId="5" fillId="0" borderId="0"/>
    <xf numFmtId="0" fontId="5" fillId="0" borderId="0"/>
    <xf numFmtId="0" fontId="7" fillId="0" borderId="0" applyAlignment="0"/>
    <xf numFmtId="0" fontId="7" fillId="0" borderId="0" applyAlignment="0"/>
    <xf numFmtId="0" fontId="7" fillId="0" borderId="0" applyAlignment="0"/>
    <xf numFmtId="0" fontId="7" fillId="0" borderId="0" applyAlignment="0"/>
    <xf numFmtId="0" fontId="7" fillId="0" borderId="0" applyAlignment="0"/>
    <xf numFmtId="0" fontId="7" fillId="0" borderId="0" applyAlignment="0"/>
    <xf numFmtId="0" fontId="7" fillId="0" borderId="0" applyAlignment="0"/>
    <xf numFmtId="0" fontId="7" fillId="0" borderId="0" applyAlignment="0"/>
    <xf numFmtId="0" fontId="5" fillId="0" borderId="0"/>
    <xf numFmtId="0" fontId="5" fillId="0" borderId="0"/>
    <xf numFmtId="0" fontId="5" fillId="0" borderId="0"/>
    <xf numFmtId="0" fontId="5" fillId="0" borderId="0"/>
    <xf numFmtId="0" fontId="5" fillId="0" borderId="0"/>
    <xf numFmtId="0" fontId="7" fillId="0" borderId="0" applyAlignment="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0" fillId="0" borderId="0"/>
    <xf numFmtId="0" fontId="20" fillId="0" borderId="0"/>
    <xf numFmtId="0" fontId="20" fillId="0" borderId="0"/>
    <xf numFmtId="0" fontId="20" fillId="0" borderId="0"/>
    <xf numFmtId="0" fontId="2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43" fontId="5" fillId="0" borderId="0" applyFont="0" applyFill="0" applyBorder="0" applyAlignment="0" applyProtection="0"/>
    <xf numFmtId="0" fontId="9" fillId="0" borderId="0"/>
    <xf numFmtId="0" fontId="42" fillId="0" borderId="0"/>
    <xf numFmtId="43" fontId="42" fillId="0" borderId="0" applyFont="0" applyFill="0" applyBorder="0" applyAlignment="0" applyProtection="0"/>
    <xf numFmtId="0" fontId="110" fillId="0" borderId="0"/>
    <xf numFmtId="0" fontId="244" fillId="0" borderId="0"/>
    <xf numFmtId="0" fontId="40" fillId="0" borderId="0"/>
    <xf numFmtId="0" fontId="33" fillId="0" borderId="0"/>
    <xf numFmtId="0" fontId="137" fillId="0" borderId="0"/>
    <xf numFmtId="0" fontId="32" fillId="0" borderId="0" applyNumberFormat="0" applyFill="0" applyBorder="0" applyAlignment="0" applyProtection="0"/>
    <xf numFmtId="0" fontId="32" fillId="0" borderId="0" applyNumberFormat="0" applyFill="0" applyBorder="0" applyAlignment="0" applyProtection="0"/>
    <xf numFmtId="0" fontId="9" fillId="0" borderId="0"/>
    <xf numFmtId="0" fontId="40" fillId="0" borderId="0"/>
    <xf numFmtId="0" fontId="40" fillId="0" borderId="0"/>
    <xf numFmtId="0" fontId="41" fillId="0" borderId="0"/>
    <xf numFmtId="0" fontId="245" fillId="0" borderId="0">
      <alignment vertical="top"/>
    </xf>
    <xf numFmtId="42" fontId="39"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applyFon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9" fillId="0" borderId="0"/>
    <xf numFmtId="0" fontId="246" fillId="0" borderId="0"/>
    <xf numFmtId="0" fontId="32" fillId="0" borderId="0" applyNumberFormat="0" applyFill="0" applyBorder="0" applyAlignment="0" applyProtection="0"/>
    <xf numFmtId="0" fontId="32" fillId="0" borderId="0" applyNumberFormat="0" applyFill="0" applyBorder="0" applyAlignment="0" applyProtection="0"/>
    <xf numFmtId="0" fontId="41" fillId="0" borderId="0"/>
    <xf numFmtId="0" fontId="42" fillId="0" borderId="0">
      <alignment vertical="top"/>
    </xf>
    <xf numFmtId="0" fontId="9" fillId="0" borderId="0"/>
    <xf numFmtId="0" fontId="9" fillId="0" borderId="0"/>
    <xf numFmtId="0" fontId="40" fillId="0" borderId="0"/>
    <xf numFmtId="0" fontId="41" fillId="0" borderId="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67"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40" fillId="0" borderId="0"/>
    <xf numFmtId="0" fontId="9" fillId="0" borderId="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1" fontId="39" fillId="0" borderId="0" applyFont="0" applyFill="0" applyBorder="0" applyAlignment="0" applyProtection="0"/>
    <xf numFmtId="41" fontId="39" fillId="0" borderId="0" applyFont="0" applyFill="0" applyBorder="0" applyAlignment="0" applyProtection="0"/>
    <xf numFmtId="41" fontId="39" fillId="0" borderId="0" applyFont="0" applyFill="0" applyBorder="0" applyAlignment="0" applyProtection="0"/>
    <xf numFmtId="41"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40" fillId="0" borderId="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9" fillId="0" borderId="0"/>
    <xf numFmtId="0" fontId="7" fillId="0" borderId="0"/>
    <xf numFmtId="0" fontId="41" fillId="0" borderId="0"/>
    <xf numFmtId="0" fontId="40" fillId="0" borderId="0"/>
    <xf numFmtId="0" fontId="7" fillId="0" borderId="0"/>
    <xf numFmtId="0" fontId="163" fillId="0" borderId="0"/>
    <xf numFmtId="42" fontId="39" fillId="0" borderId="0" applyFont="0" applyFill="0" applyBorder="0" applyAlignment="0" applyProtection="0"/>
    <xf numFmtId="42" fontId="39" fillId="0" borderId="0" applyFont="0" applyFill="0" applyBorder="0" applyAlignment="0" applyProtection="0"/>
    <xf numFmtId="0" fontId="40" fillId="0" borderId="0" applyFont="0" applyFill="0" applyBorder="0" applyAlignment="0" applyProtection="0"/>
    <xf numFmtId="0" fontId="9" fillId="0" borderId="0"/>
    <xf numFmtId="41" fontId="39" fillId="0" borderId="0" applyFont="0" applyFill="0" applyBorder="0" applyAlignment="0" applyProtection="0"/>
    <xf numFmtId="41"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40" fillId="0" borderId="0" applyFont="0" applyFill="0" applyBorder="0" applyAlignment="0" applyProtection="0"/>
    <xf numFmtId="0" fontId="41" fillId="0" borderId="0"/>
    <xf numFmtId="0" fontId="32" fillId="0" borderId="0" applyNumberFormat="0" applyFill="0" applyBorder="0" applyAlignment="0" applyProtection="0"/>
    <xf numFmtId="0" fontId="41" fillId="0" borderId="0"/>
    <xf numFmtId="0" fontId="32" fillId="0" borderId="0" applyNumberFormat="0" applyFill="0" applyBorder="0" applyAlignment="0" applyProtection="0"/>
    <xf numFmtId="0" fontId="42"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47" fillId="0" borderId="0"/>
    <xf numFmtId="43" fontId="247" fillId="0" borderId="9" applyNumberFormat="0" applyFont="0" applyBorder="0" applyAlignment="0">
      <alignment horizontal="center" vertical="center"/>
    </xf>
    <xf numFmtId="3" fontId="30" fillId="0" borderId="63"/>
    <xf numFmtId="1" fontId="49" fillId="0" borderId="63" applyBorder="0" applyAlignment="0">
      <alignment horizontal="center"/>
    </xf>
    <xf numFmtId="1" fontId="247" fillId="0" borderId="9" applyNumberFormat="0" applyFont="0" applyBorder="0" applyAlignment="0">
      <alignment horizontal="center" vertical="center"/>
    </xf>
    <xf numFmtId="0" fontId="7" fillId="0" borderId="0"/>
    <xf numFmtId="0" fontId="50" fillId="3" borderId="0"/>
    <xf numFmtId="199" fontId="44" fillId="0" borderId="0" applyFont="0" applyFill="0" applyBorder="0" applyAlignment="0" applyProtection="0"/>
    <xf numFmtId="0" fontId="50" fillId="3" borderId="0"/>
    <xf numFmtId="199" fontId="44" fillId="0" borderId="0" applyFont="0" applyFill="0" applyBorder="0" applyAlignment="0" applyProtection="0"/>
    <xf numFmtId="0" fontId="51" fillId="3" borderId="0"/>
    <xf numFmtId="0" fontId="51" fillId="3" borderId="0"/>
    <xf numFmtId="0" fontId="50" fillId="3" borderId="0"/>
    <xf numFmtId="0" fontId="50" fillId="3" borderId="0"/>
    <xf numFmtId="199" fontId="44" fillId="0" borderId="0" applyFont="0" applyFill="0" applyBorder="0" applyAlignment="0" applyProtection="0"/>
    <xf numFmtId="199" fontId="44" fillId="0" borderId="0" applyFont="0" applyFill="0" applyBorder="0" applyAlignment="0" applyProtection="0"/>
    <xf numFmtId="0" fontId="51" fillId="3" borderId="0"/>
    <xf numFmtId="0" fontId="51" fillId="3" borderId="0"/>
    <xf numFmtId="0" fontId="50" fillId="3" borderId="0"/>
    <xf numFmtId="0" fontId="7" fillId="3" borderId="0"/>
    <xf numFmtId="0" fontId="7" fillId="3" borderId="0"/>
    <xf numFmtId="0" fontId="7" fillId="3" borderId="0"/>
    <xf numFmtId="0" fontId="50" fillId="3" borderId="0"/>
    <xf numFmtId="199" fontId="44" fillId="0" borderId="0" applyFont="0" applyFill="0" applyBorder="0" applyAlignment="0" applyProtection="0"/>
    <xf numFmtId="0" fontId="7" fillId="3" borderId="0"/>
    <xf numFmtId="199" fontId="44" fillId="0" borderId="0" applyFont="0" applyFill="0" applyBorder="0" applyAlignment="0" applyProtection="0"/>
    <xf numFmtId="0" fontId="51" fillId="3" borderId="0"/>
    <xf numFmtId="0" fontId="51" fillId="3" borderId="0"/>
    <xf numFmtId="0" fontId="51" fillId="3" borderId="0"/>
    <xf numFmtId="0" fontId="51" fillId="3" borderId="0"/>
    <xf numFmtId="199" fontId="44" fillId="0" borderId="0" applyFont="0" applyFill="0" applyBorder="0" applyAlignment="0" applyProtection="0"/>
    <xf numFmtId="199" fontId="44" fillId="0" borderId="0" applyFont="0" applyFill="0" applyBorder="0" applyAlignment="0" applyProtection="0"/>
    <xf numFmtId="0" fontId="51" fillId="3" borderId="0"/>
    <xf numFmtId="0" fontId="51" fillId="3" borderId="0"/>
    <xf numFmtId="0" fontId="50" fillId="3" borderId="0"/>
    <xf numFmtId="0" fontId="7" fillId="3" borderId="0"/>
    <xf numFmtId="0" fontId="50" fillId="3" borderId="0"/>
    <xf numFmtId="0" fontId="50" fillId="3" borderId="0"/>
    <xf numFmtId="0" fontId="9" fillId="0" borderId="0"/>
    <xf numFmtId="0" fontId="50" fillId="3" borderId="0"/>
    <xf numFmtId="0" fontId="50" fillId="3" borderId="0"/>
    <xf numFmtId="0" fontId="50" fillId="3" borderId="0"/>
    <xf numFmtId="0" fontId="50" fillId="28" borderId="0"/>
    <xf numFmtId="0" fontId="7" fillId="0" borderId="0"/>
    <xf numFmtId="0" fontId="56" fillId="3" borderId="0"/>
    <xf numFmtId="0" fontId="51" fillId="3" borderId="0"/>
    <xf numFmtId="0" fontId="51" fillId="3" borderId="0"/>
    <xf numFmtId="0" fontId="56" fillId="3" borderId="0"/>
    <xf numFmtId="0" fontId="56" fillId="3" borderId="0"/>
    <xf numFmtId="0" fontId="56" fillId="3" borderId="0"/>
    <xf numFmtId="0" fontId="56" fillId="3" borderId="0"/>
    <xf numFmtId="0" fontId="51" fillId="3" borderId="0"/>
    <xf numFmtId="0" fontId="51" fillId="3" borderId="0"/>
    <xf numFmtId="0" fontId="56" fillId="3" borderId="0"/>
    <xf numFmtId="0" fontId="7" fillId="3" borderId="0"/>
    <xf numFmtId="0" fontId="7" fillId="3" borderId="0"/>
    <xf numFmtId="0" fontId="7" fillId="3" borderId="0"/>
    <xf numFmtId="0" fontId="56" fillId="3" borderId="0"/>
    <xf numFmtId="0" fontId="7" fillId="3" borderId="0"/>
    <xf numFmtId="0" fontId="51" fillId="3" borderId="0"/>
    <xf numFmtId="0" fontId="51" fillId="3" borderId="0"/>
    <xf numFmtId="0" fontId="51" fillId="3" borderId="0"/>
    <xf numFmtId="0" fontId="51" fillId="3" borderId="0"/>
    <xf numFmtId="0" fontId="51" fillId="3" borderId="0"/>
    <xf numFmtId="0" fontId="51" fillId="3" borderId="0"/>
    <xf numFmtId="0" fontId="7" fillId="3" borderId="0"/>
    <xf numFmtId="0" fontId="56" fillId="3" borderId="0"/>
    <xf numFmtId="0" fontId="56" fillId="3" borderId="0"/>
    <xf numFmtId="0" fontId="56" fillId="3" borderId="0"/>
    <xf numFmtId="0" fontId="56" fillId="28" borderId="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48" fillId="0" borderId="0"/>
    <xf numFmtId="0" fontId="248" fillId="0" borderId="0"/>
    <xf numFmtId="0" fontId="57" fillId="3" borderId="0"/>
    <xf numFmtId="0" fontId="51" fillId="3" borderId="0"/>
    <xf numFmtId="0" fontId="51" fillId="3" borderId="0"/>
    <xf numFmtId="0" fontId="57" fillId="3" borderId="0"/>
    <xf numFmtId="0" fontId="57" fillId="3" borderId="0"/>
    <xf numFmtId="0" fontId="57" fillId="3" borderId="0"/>
    <xf numFmtId="0" fontId="57" fillId="3" borderId="0"/>
    <xf numFmtId="0" fontId="51" fillId="3" borderId="0"/>
    <xf numFmtId="0" fontId="51" fillId="3" borderId="0"/>
    <xf numFmtId="0" fontId="57" fillId="3" borderId="0"/>
    <xf numFmtId="0" fontId="7" fillId="3" borderId="0"/>
    <xf numFmtId="0" fontId="7" fillId="3" borderId="0"/>
    <xf numFmtId="0" fontId="7" fillId="3" borderId="0"/>
    <xf numFmtId="0" fontId="57" fillId="3" borderId="0"/>
    <xf numFmtId="0" fontId="7" fillId="3" borderId="0"/>
    <xf numFmtId="0" fontId="51" fillId="3" borderId="0"/>
    <xf numFmtId="0" fontId="51" fillId="3" borderId="0"/>
    <xf numFmtId="0" fontId="51" fillId="3" borderId="0"/>
    <xf numFmtId="0" fontId="51" fillId="3" borderId="0"/>
    <xf numFmtId="0" fontId="51" fillId="3" borderId="0"/>
    <xf numFmtId="0" fontId="51" fillId="3" borderId="0"/>
    <xf numFmtId="0" fontId="7" fillId="3" borderId="0"/>
    <xf numFmtId="0" fontId="57" fillId="3" borderId="0"/>
    <xf numFmtId="0" fontId="57" fillId="3" borderId="0"/>
    <xf numFmtId="0" fontId="57" fillId="3" borderId="0"/>
    <xf numFmtId="0" fontId="57" fillId="28" borderId="0"/>
    <xf numFmtId="0" fontId="58" fillId="0" borderId="0">
      <alignment wrapText="1"/>
    </xf>
    <xf numFmtId="0" fontId="51" fillId="0" borderId="0">
      <alignment wrapText="1"/>
    </xf>
    <xf numFmtId="0" fontId="51" fillId="0" borderId="0">
      <alignment wrapText="1"/>
    </xf>
    <xf numFmtId="0" fontId="58" fillId="0" borderId="0">
      <alignment wrapText="1"/>
    </xf>
    <xf numFmtId="0" fontId="58" fillId="0" borderId="0">
      <alignment wrapText="1"/>
    </xf>
    <xf numFmtId="0" fontId="58" fillId="0" borderId="0">
      <alignment wrapText="1"/>
    </xf>
    <xf numFmtId="0" fontId="58" fillId="0" borderId="0">
      <alignment wrapText="1"/>
    </xf>
    <xf numFmtId="0" fontId="51" fillId="0" borderId="0">
      <alignment wrapText="1"/>
    </xf>
    <xf numFmtId="0" fontId="51" fillId="0" borderId="0">
      <alignment wrapText="1"/>
    </xf>
    <xf numFmtId="0" fontId="58" fillId="0" borderId="0">
      <alignment wrapText="1"/>
    </xf>
    <xf numFmtId="0" fontId="7" fillId="0" borderId="0">
      <alignment wrapText="1"/>
    </xf>
    <xf numFmtId="0" fontId="7" fillId="0" borderId="0">
      <alignment wrapText="1"/>
    </xf>
    <xf numFmtId="0" fontId="7" fillId="0" borderId="0">
      <alignment wrapText="1"/>
    </xf>
    <xf numFmtId="0" fontId="58" fillId="0" borderId="0">
      <alignment wrapText="1"/>
    </xf>
    <xf numFmtId="0" fontId="7" fillId="0" borderId="0">
      <alignment wrapText="1"/>
    </xf>
    <xf numFmtId="0" fontId="51" fillId="0" borderId="0">
      <alignment wrapText="1"/>
    </xf>
    <xf numFmtId="0" fontId="51" fillId="0" borderId="0">
      <alignment wrapText="1"/>
    </xf>
    <xf numFmtId="0" fontId="51" fillId="0" borderId="0">
      <alignment wrapText="1"/>
    </xf>
    <xf numFmtId="0" fontId="51" fillId="0" borderId="0">
      <alignment wrapText="1"/>
    </xf>
    <xf numFmtId="0" fontId="51" fillId="0" borderId="0">
      <alignment wrapText="1"/>
    </xf>
    <xf numFmtId="0" fontId="51" fillId="0" borderId="0">
      <alignment wrapText="1"/>
    </xf>
    <xf numFmtId="0" fontId="7" fillId="0" borderId="0">
      <alignment wrapText="1"/>
    </xf>
    <xf numFmtId="0" fontId="58" fillId="0" borderId="0">
      <alignment wrapText="1"/>
    </xf>
    <xf numFmtId="0" fontId="58" fillId="0" borderId="0">
      <alignment wrapText="1"/>
    </xf>
    <xf numFmtId="0" fontId="58" fillId="0" borderId="0">
      <alignment wrapText="1"/>
    </xf>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32" fillId="0" borderId="0"/>
    <xf numFmtId="0" fontId="32" fillId="0" borderId="0"/>
    <xf numFmtId="0" fontId="175" fillId="39" borderId="0" applyNumberFormat="0" applyBorder="0" applyAlignment="0" applyProtection="0"/>
    <xf numFmtId="0" fontId="175" fillId="39" borderId="0" applyNumberFormat="0" applyBorder="0" applyAlignment="0" applyProtection="0"/>
    <xf numFmtId="0" fontId="175" fillId="39" borderId="0" applyNumberFormat="0" applyBorder="0" applyAlignment="0" applyProtection="0"/>
    <xf numFmtId="0" fontId="175" fillId="39" borderId="0" applyNumberFormat="0" applyBorder="0" applyAlignment="0" applyProtection="0"/>
    <xf numFmtId="0" fontId="175" fillId="39" borderId="0" applyNumberFormat="0" applyBorder="0" applyAlignment="0" applyProtection="0"/>
    <xf numFmtId="0" fontId="175" fillId="39" borderId="0" applyNumberFormat="0" applyBorder="0" applyAlignment="0" applyProtection="0"/>
    <xf numFmtId="0" fontId="175" fillId="39" borderId="0" applyNumberFormat="0" applyBorder="0" applyAlignment="0" applyProtection="0"/>
    <xf numFmtId="0" fontId="175" fillId="39" borderId="0" applyNumberFormat="0" applyBorder="0" applyAlignment="0" applyProtection="0"/>
    <xf numFmtId="0" fontId="175" fillId="39" borderId="0" applyNumberFormat="0" applyBorder="0" applyAlignment="0" applyProtection="0"/>
    <xf numFmtId="0" fontId="175" fillId="39" borderId="0" applyNumberFormat="0" applyBorder="0" applyAlignment="0" applyProtection="0"/>
    <xf numFmtId="0" fontId="175" fillId="39" borderId="0" applyNumberFormat="0" applyBorder="0" applyAlignment="0" applyProtection="0"/>
    <xf numFmtId="0" fontId="175" fillId="39" borderId="0" applyNumberFormat="0" applyBorder="0" applyAlignment="0" applyProtection="0"/>
    <xf numFmtId="0" fontId="175" fillId="36" borderId="0" applyNumberFormat="0" applyBorder="0" applyAlignment="0" applyProtection="0"/>
    <xf numFmtId="0" fontId="175" fillId="36" borderId="0" applyNumberFormat="0" applyBorder="0" applyAlignment="0" applyProtection="0"/>
    <xf numFmtId="0" fontId="175" fillId="36" borderId="0" applyNumberFormat="0" applyBorder="0" applyAlignment="0" applyProtection="0"/>
    <xf numFmtId="0" fontId="175" fillId="36" borderId="0" applyNumberFormat="0" applyBorder="0" applyAlignment="0" applyProtection="0"/>
    <xf numFmtId="0" fontId="175" fillId="36" borderId="0" applyNumberFormat="0" applyBorder="0" applyAlignment="0" applyProtection="0"/>
    <xf numFmtId="0" fontId="175" fillId="36" borderId="0" applyNumberFormat="0" applyBorder="0" applyAlignment="0" applyProtection="0"/>
    <xf numFmtId="0" fontId="175" fillId="36" borderId="0" applyNumberFormat="0" applyBorder="0" applyAlignment="0" applyProtection="0"/>
    <xf numFmtId="0" fontId="175" fillId="36" borderId="0" applyNumberFormat="0" applyBorder="0" applyAlignment="0" applyProtection="0"/>
    <xf numFmtId="0" fontId="175" fillId="36" borderId="0" applyNumberFormat="0" applyBorder="0" applyAlignment="0" applyProtection="0"/>
    <xf numFmtId="0" fontId="175" fillId="36" borderId="0" applyNumberFormat="0" applyBorder="0" applyAlignment="0" applyProtection="0"/>
    <xf numFmtId="0" fontId="175" fillId="36" borderId="0" applyNumberFormat="0" applyBorder="0" applyAlignment="0" applyProtection="0"/>
    <xf numFmtId="0" fontId="175" fillId="36" borderId="0" applyNumberFormat="0" applyBorder="0" applyAlignment="0" applyProtection="0"/>
    <xf numFmtId="0" fontId="175" fillId="37" borderId="0" applyNumberFormat="0" applyBorder="0" applyAlignment="0" applyProtection="0"/>
    <xf numFmtId="0" fontId="175" fillId="37" borderId="0" applyNumberFormat="0" applyBorder="0" applyAlignment="0" applyProtection="0"/>
    <xf numFmtId="0" fontId="175" fillId="37" borderId="0" applyNumberFormat="0" applyBorder="0" applyAlignment="0" applyProtection="0"/>
    <xf numFmtId="0" fontId="175" fillId="37" borderId="0" applyNumberFormat="0" applyBorder="0" applyAlignment="0" applyProtection="0"/>
    <xf numFmtId="0" fontId="175" fillId="37" borderId="0" applyNumberFormat="0" applyBorder="0" applyAlignment="0" applyProtection="0"/>
    <xf numFmtId="0" fontId="175" fillId="37" borderId="0" applyNumberFormat="0" applyBorder="0" applyAlignment="0" applyProtection="0"/>
    <xf numFmtId="0" fontId="175" fillId="37" borderId="0" applyNumberFormat="0" applyBorder="0" applyAlignment="0" applyProtection="0"/>
    <xf numFmtId="0" fontId="175" fillId="37" borderId="0" applyNumberFormat="0" applyBorder="0" applyAlignment="0" applyProtection="0"/>
    <xf numFmtId="0" fontId="175" fillId="37" borderId="0" applyNumberFormat="0" applyBorder="0" applyAlignment="0" applyProtection="0"/>
    <xf numFmtId="0" fontId="175" fillId="37" borderId="0" applyNumberFormat="0" applyBorder="0" applyAlignment="0" applyProtection="0"/>
    <xf numFmtId="0" fontId="175" fillId="37" borderId="0" applyNumberFormat="0" applyBorder="0" applyAlignment="0" applyProtection="0"/>
    <xf numFmtId="0" fontId="175" fillId="37" borderId="0" applyNumberFormat="0" applyBorder="0" applyAlignment="0" applyProtection="0"/>
    <xf numFmtId="0" fontId="175" fillId="40" borderId="0" applyNumberFormat="0" applyBorder="0" applyAlignment="0" applyProtection="0"/>
    <xf numFmtId="0" fontId="175" fillId="40" borderId="0" applyNumberFormat="0" applyBorder="0" applyAlignment="0" applyProtection="0"/>
    <xf numFmtId="0" fontId="175" fillId="40" borderId="0" applyNumberFormat="0" applyBorder="0" applyAlignment="0" applyProtection="0"/>
    <xf numFmtId="0" fontId="175" fillId="40" borderId="0" applyNumberFormat="0" applyBorder="0" applyAlignment="0" applyProtection="0"/>
    <xf numFmtId="0" fontId="175" fillId="40" borderId="0" applyNumberFormat="0" applyBorder="0" applyAlignment="0" applyProtection="0"/>
    <xf numFmtId="0" fontId="175" fillId="40" borderId="0" applyNumberFormat="0" applyBorder="0" applyAlignment="0" applyProtection="0"/>
    <xf numFmtId="0" fontId="175" fillId="40" borderId="0" applyNumberFormat="0" applyBorder="0" applyAlignment="0" applyProtection="0"/>
    <xf numFmtId="0" fontId="175" fillId="40" borderId="0" applyNumberFormat="0" applyBorder="0" applyAlignment="0" applyProtection="0"/>
    <xf numFmtId="0" fontId="175" fillId="40" borderId="0" applyNumberFormat="0" applyBorder="0" applyAlignment="0" applyProtection="0"/>
    <xf numFmtId="0" fontId="175" fillId="40" borderId="0" applyNumberFormat="0" applyBorder="0" applyAlignment="0" applyProtection="0"/>
    <xf numFmtId="0" fontId="175" fillId="40" borderId="0" applyNumberFormat="0" applyBorder="0" applyAlignment="0" applyProtection="0"/>
    <xf numFmtId="0" fontId="175" fillId="40" borderId="0" applyNumberFormat="0" applyBorder="0" applyAlignment="0" applyProtection="0"/>
    <xf numFmtId="0" fontId="175" fillId="41" borderId="0" applyNumberFormat="0" applyBorder="0" applyAlignment="0" applyProtection="0"/>
    <xf numFmtId="0" fontId="175" fillId="41" borderId="0" applyNumberFormat="0" applyBorder="0" applyAlignment="0" applyProtection="0"/>
    <xf numFmtId="0" fontId="175" fillId="41" borderId="0" applyNumberFormat="0" applyBorder="0" applyAlignment="0" applyProtection="0"/>
    <xf numFmtId="0" fontId="175" fillId="41" borderId="0" applyNumberFormat="0" applyBorder="0" applyAlignment="0" applyProtection="0"/>
    <xf numFmtId="0" fontId="175" fillId="41" borderId="0" applyNumberFormat="0" applyBorder="0" applyAlignment="0" applyProtection="0"/>
    <xf numFmtId="0" fontId="175" fillId="41" borderId="0" applyNumberFormat="0" applyBorder="0" applyAlignment="0" applyProtection="0"/>
    <xf numFmtId="0" fontId="175" fillId="41" borderId="0" applyNumberFormat="0" applyBorder="0" applyAlignment="0" applyProtection="0"/>
    <xf numFmtId="0" fontId="175" fillId="41" borderId="0" applyNumberFormat="0" applyBorder="0" applyAlignment="0" applyProtection="0"/>
    <xf numFmtId="0" fontId="175" fillId="41" borderId="0" applyNumberFormat="0" applyBorder="0" applyAlignment="0" applyProtection="0"/>
    <xf numFmtId="0" fontId="175" fillId="41" borderId="0" applyNumberFormat="0" applyBorder="0" applyAlignment="0" applyProtection="0"/>
    <xf numFmtId="0" fontId="175" fillId="41" borderId="0" applyNumberFormat="0" applyBorder="0" applyAlignment="0" applyProtection="0"/>
    <xf numFmtId="0" fontId="175" fillId="41" borderId="0" applyNumberFormat="0" applyBorder="0" applyAlignment="0" applyProtection="0"/>
    <xf numFmtId="0" fontId="175" fillId="42" borderId="0" applyNumberFormat="0" applyBorder="0" applyAlignment="0" applyProtection="0"/>
    <xf numFmtId="0" fontId="175" fillId="42" borderId="0" applyNumberFormat="0" applyBorder="0" applyAlignment="0" applyProtection="0"/>
    <xf numFmtId="0" fontId="175" fillId="42" borderId="0" applyNumberFormat="0" applyBorder="0" applyAlignment="0" applyProtection="0"/>
    <xf numFmtId="0" fontId="175" fillId="42" borderId="0" applyNumberFormat="0" applyBorder="0" applyAlignment="0" applyProtection="0"/>
    <xf numFmtId="0" fontId="175" fillId="42" borderId="0" applyNumberFormat="0" applyBorder="0" applyAlignment="0" applyProtection="0"/>
    <xf numFmtId="0" fontId="175" fillId="42" borderId="0" applyNumberFormat="0" applyBorder="0" applyAlignment="0" applyProtection="0"/>
    <xf numFmtId="0" fontId="175" fillId="42" borderId="0" applyNumberFormat="0" applyBorder="0" applyAlignment="0" applyProtection="0"/>
    <xf numFmtId="0" fontId="175" fillId="42" borderId="0" applyNumberFormat="0" applyBorder="0" applyAlignment="0" applyProtection="0"/>
    <xf numFmtId="0" fontId="175" fillId="42" borderId="0" applyNumberFormat="0" applyBorder="0" applyAlignment="0" applyProtection="0"/>
    <xf numFmtId="0" fontId="175" fillId="42" borderId="0" applyNumberFormat="0" applyBorder="0" applyAlignment="0" applyProtection="0"/>
    <xf numFmtId="0" fontId="175" fillId="42" borderId="0" applyNumberFormat="0" applyBorder="0" applyAlignment="0" applyProtection="0"/>
    <xf numFmtId="0" fontId="175" fillId="42"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9" borderId="0" applyNumberFormat="0" applyBorder="0" applyAlignment="0" applyProtection="0"/>
    <xf numFmtId="0" fontId="175" fillId="49" borderId="0" applyNumberFormat="0" applyBorder="0" applyAlignment="0" applyProtection="0"/>
    <xf numFmtId="0" fontId="175" fillId="49" borderId="0" applyNumberFormat="0" applyBorder="0" applyAlignment="0" applyProtection="0"/>
    <xf numFmtId="0" fontId="175" fillId="49" borderId="0" applyNumberFormat="0" applyBorder="0" applyAlignment="0" applyProtection="0"/>
    <xf numFmtId="0" fontId="175" fillId="49" borderId="0" applyNumberFormat="0" applyBorder="0" applyAlignment="0" applyProtection="0"/>
    <xf numFmtId="0" fontId="175" fillId="49" borderId="0" applyNumberFormat="0" applyBorder="0" applyAlignment="0" applyProtection="0"/>
    <xf numFmtId="0" fontId="175" fillId="49" borderId="0" applyNumberFormat="0" applyBorder="0" applyAlignment="0" applyProtection="0"/>
    <xf numFmtId="0" fontId="175" fillId="49" borderId="0" applyNumberFormat="0" applyBorder="0" applyAlignment="0" applyProtection="0"/>
    <xf numFmtId="0" fontId="175" fillId="49" borderId="0" applyNumberFormat="0" applyBorder="0" applyAlignment="0" applyProtection="0"/>
    <xf numFmtId="0" fontId="175" fillId="49" borderId="0" applyNumberFormat="0" applyBorder="0" applyAlignment="0" applyProtection="0"/>
    <xf numFmtId="0" fontId="175" fillId="49" borderId="0" applyNumberFormat="0" applyBorder="0" applyAlignment="0" applyProtection="0"/>
    <xf numFmtId="0" fontId="175" fillId="49" borderId="0" applyNumberFormat="0" applyBorder="0" applyAlignment="0" applyProtection="0"/>
    <xf numFmtId="0" fontId="175" fillId="40" borderId="0" applyNumberFormat="0" applyBorder="0" applyAlignment="0" applyProtection="0"/>
    <xf numFmtId="0" fontId="175" fillId="40" borderId="0" applyNumberFormat="0" applyBorder="0" applyAlignment="0" applyProtection="0"/>
    <xf numFmtId="0" fontId="175" fillId="40" borderId="0" applyNumberFormat="0" applyBorder="0" applyAlignment="0" applyProtection="0"/>
    <xf numFmtId="0" fontId="175" fillId="40" borderId="0" applyNumberFormat="0" applyBorder="0" applyAlignment="0" applyProtection="0"/>
    <xf numFmtId="0" fontId="175" fillId="40" borderId="0" applyNumberFormat="0" applyBorder="0" applyAlignment="0" applyProtection="0"/>
    <xf numFmtId="0" fontId="175" fillId="40" borderId="0" applyNumberFormat="0" applyBorder="0" applyAlignment="0" applyProtection="0"/>
    <xf numFmtId="0" fontId="175" fillId="40" borderId="0" applyNumberFormat="0" applyBorder="0" applyAlignment="0" applyProtection="0"/>
    <xf numFmtId="0" fontId="175" fillId="40" borderId="0" applyNumberFormat="0" applyBorder="0" applyAlignment="0" applyProtection="0"/>
    <xf numFmtId="0" fontId="175" fillId="40" borderId="0" applyNumberFormat="0" applyBorder="0" applyAlignment="0" applyProtection="0"/>
    <xf numFmtId="0" fontId="175" fillId="40" borderId="0" applyNumberFormat="0" applyBorder="0" applyAlignment="0" applyProtection="0"/>
    <xf numFmtId="0" fontId="175" fillId="40" borderId="0" applyNumberFormat="0" applyBorder="0" applyAlignment="0" applyProtection="0"/>
    <xf numFmtId="0" fontId="175" fillId="40" borderId="0" applyNumberFormat="0" applyBorder="0" applyAlignment="0" applyProtection="0"/>
    <xf numFmtId="0" fontId="175" fillId="41" borderId="0" applyNumberFormat="0" applyBorder="0" applyAlignment="0" applyProtection="0"/>
    <xf numFmtId="0" fontId="175" fillId="41" borderId="0" applyNumberFormat="0" applyBorder="0" applyAlignment="0" applyProtection="0"/>
    <xf numFmtId="0" fontId="175" fillId="41" borderId="0" applyNumberFormat="0" applyBorder="0" applyAlignment="0" applyProtection="0"/>
    <xf numFmtId="0" fontId="175" fillId="41" borderId="0" applyNumberFormat="0" applyBorder="0" applyAlignment="0" applyProtection="0"/>
    <xf numFmtId="0" fontId="175" fillId="41" borderId="0" applyNumberFormat="0" applyBorder="0" applyAlignment="0" applyProtection="0"/>
    <xf numFmtId="0" fontId="175" fillId="41" borderId="0" applyNumberFormat="0" applyBorder="0" applyAlignment="0" applyProtection="0"/>
    <xf numFmtId="0" fontId="175" fillId="41" borderId="0" applyNumberFormat="0" applyBorder="0" applyAlignment="0" applyProtection="0"/>
    <xf numFmtId="0" fontId="175" fillId="41" borderId="0" applyNumberFormat="0" applyBorder="0" applyAlignment="0" applyProtection="0"/>
    <xf numFmtId="0" fontId="175" fillId="41" borderId="0" applyNumberFormat="0" applyBorder="0" applyAlignment="0" applyProtection="0"/>
    <xf numFmtId="0" fontId="175" fillId="41" borderId="0" applyNumberFormat="0" applyBorder="0" applyAlignment="0" applyProtection="0"/>
    <xf numFmtId="0" fontId="175" fillId="41" borderId="0" applyNumberFormat="0" applyBorder="0" applyAlignment="0" applyProtection="0"/>
    <xf numFmtId="0" fontId="175" fillId="41" borderId="0" applyNumberFormat="0" applyBorder="0" applyAlignment="0" applyProtection="0"/>
    <xf numFmtId="0" fontId="175" fillId="52" borderId="0" applyNumberFormat="0" applyBorder="0" applyAlignment="0" applyProtection="0"/>
    <xf numFmtId="0" fontId="175" fillId="52" borderId="0" applyNumberFormat="0" applyBorder="0" applyAlignment="0" applyProtection="0"/>
    <xf numFmtId="0" fontId="175" fillId="52" borderId="0" applyNumberFormat="0" applyBorder="0" applyAlignment="0" applyProtection="0"/>
    <xf numFmtId="0" fontId="175" fillId="52" borderId="0" applyNumberFormat="0" applyBorder="0" applyAlignment="0" applyProtection="0"/>
    <xf numFmtId="0" fontId="175" fillId="52" borderId="0" applyNumberFormat="0" applyBorder="0" applyAlignment="0" applyProtection="0"/>
    <xf numFmtId="0" fontId="175" fillId="52" borderId="0" applyNumberFormat="0" applyBorder="0" applyAlignment="0" applyProtection="0"/>
    <xf numFmtId="0" fontId="175" fillId="52" borderId="0" applyNumberFormat="0" applyBorder="0" applyAlignment="0" applyProtection="0"/>
    <xf numFmtId="0" fontId="175" fillId="52" borderId="0" applyNumberFormat="0" applyBorder="0" applyAlignment="0" applyProtection="0"/>
    <xf numFmtId="0" fontId="175" fillId="52" borderId="0" applyNumberFormat="0" applyBorder="0" applyAlignment="0" applyProtection="0"/>
    <xf numFmtId="0" fontId="175" fillId="52" borderId="0" applyNumberFormat="0" applyBorder="0" applyAlignment="0" applyProtection="0"/>
    <xf numFmtId="0" fontId="175" fillId="52" borderId="0" applyNumberFormat="0" applyBorder="0" applyAlignment="0" applyProtection="0"/>
    <xf numFmtId="0" fontId="175" fillId="52" borderId="0" applyNumberFormat="0" applyBorder="0" applyAlignment="0" applyProtection="0"/>
    <xf numFmtId="0" fontId="176" fillId="30" borderId="0" applyNumberFormat="0" applyBorder="0" applyAlignment="0" applyProtection="0"/>
    <xf numFmtId="0" fontId="176" fillId="30" borderId="0" applyNumberFormat="0" applyBorder="0" applyAlignment="0" applyProtection="0"/>
    <xf numFmtId="0" fontId="176" fillId="30" borderId="0" applyNumberFormat="0" applyBorder="0" applyAlignment="0" applyProtection="0"/>
    <xf numFmtId="0" fontId="176" fillId="30" borderId="0" applyNumberFormat="0" applyBorder="0" applyAlignment="0" applyProtection="0"/>
    <xf numFmtId="0" fontId="176" fillId="30" borderId="0" applyNumberFormat="0" applyBorder="0" applyAlignment="0" applyProtection="0"/>
    <xf numFmtId="0" fontId="176" fillId="30" borderId="0" applyNumberFormat="0" applyBorder="0" applyAlignment="0" applyProtection="0"/>
    <xf numFmtId="0" fontId="176" fillId="30" borderId="0" applyNumberFormat="0" applyBorder="0" applyAlignment="0" applyProtection="0"/>
    <xf numFmtId="0" fontId="176" fillId="30" borderId="0" applyNumberFormat="0" applyBorder="0" applyAlignment="0" applyProtection="0"/>
    <xf numFmtId="0" fontId="176" fillId="30" borderId="0" applyNumberFormat="0" applyBorder="0" applyAlignment="0" applyProtection="0"/>
    <xf numFmtId="0" fontId="176" fillId="30" borderId="0" applyNumberFormat="0" applyBorder="0" applyAlignment="0" applyProtection="0"/>
    <xf numFmtId="0" fontId="176" fillId="30" borderId="0" applyNumberFormat="0" applyBorder="0" applyAlignment="0" applyProtection="0"/>
    <xf numFmtId="0" fontId="176" fillId="30" borderId="0" applyNumberFormat="0" applyBorder="0" applyAlignment="0" applyProtection="0"/>
    <xf numFmtId="0" fontId="181" fillId="53" borderId="69" applyNumberFormat="0" applyAlignment="0" applyProtection="0"/>
    <xf numFmtId="0" fontId="181" fillId="53" borderId="69" applyNumberFormat="0" applyAlignment="0" applyProtection="0"/>
    <xf numFmtId="0" fontId="181" fillId="53" borderId="69" applyNumberFormat="0" applyAlignment="0" applyProtection="0"/>
    <xf numFmtId="0" fontId="181" fillId="53" borderId="69" applyNumberFormat="0" applyAlignment="0" applyProtection="0"/>
    <xf numFmtId="0" fontId="181" fillId="53" borderId="69" applyNumberFormat="0" applyAlignment="0" applyProtection="0"/>
    <xf numFmtId="0" fontId="181" fillId="53" borderId="69" applyNumberFormat="0" applyAlignment="0" applyProtection="0"/>
    <xf numFmtId="0" fontId="181" fillId="53" borderId="69" applyNumberFormat="0" applyAlignment="0" applyProtection="0"/>
    <xf numFmtId="0" fontId="181" fillId="53" borderId="69" applyNumberFormat="0" applyAlignment="0" applyProtection="0"/>
    <xf numFmtId="0" fontId="181" fillId="53" borderId="69" applyNumberFormat="0" applyAlignment="0" applyProtection="0"/>
    <xf numFmtId="0" fontId="181" fillId="53" borderId="69" applyNumberFormat="0" applyAlignment="0" applyProtection="0"/>
    <xf numFmtId="0" fontId="181" fillId="53" borderId="69" applyNumberFormat="0" applyAlignment="0" applyProtection="0"/>
    <xf numFmtId="0" fontId="181" fillId="53" borderId="69" applyNumberFormat="0" applyAlignment="0" applyProtection="0"/>
    <xf numFmtId="0" fontId="184" fillId="54" borderId="50" applyNumberFormat="0" applyAlignment="0" applyProtection="0"/>
    <xf numFmtId="0" fontId="184" fillId="54" borderId="50" applyNumberFormat="0" applyAlignment="0" applyProtection="0"/>
    <xf numFmtId="0" fontId="184" fillId="54" borderId="50" applyNumberFormat="0" applyAlignment="0" applyProtection="0"/>
    <xf numFmtId="0" fontId="184" fillId="54" borderId="50" applyNumberFormat="0" applyAlignment="0" applyProtection="0"/>
    <xf numFmtId="0" fontId="184" fillId="54" borderId="50" applyNumberFormat="0" applyAlignment="0" applyProtection="0"/>
    <xf numFmtId="0" fontId="184" fillId="54" borderId="50" applyNumberFormat="0" applyAlignment="0" applyProtection="0"/>
    <xf numFmtId="0" fontId="184" fillId="54" borderId="50" applyNumberFormat="0" applyAlignment="0" applyProtection="0"/>
    <xf numFmtId="0" fontId="184" fillId="54" borderId="50" applyNumberFormat="0" applyAlignment="0" applyProtection="0"/>
    <xf numFmtId="0" fontId="184" fillId="54" borderId="50" applyNumberFormat="0" applyAlignment="0" applyProtection="0"/>
    <xf numFmtId="0" fontId="184" fillId="54" borderId="50" applyNumberFormat="0" applyAlignment="0" applyProtection="0"/>
    <xf numFmtId="0" fontId="184" fillId="54" borderId="50" applyNumberFormat="0" applyAlignment="0" applyProtection="0"/>
    <xf numFmtId="0" fontId="184" fillId="54" borderId="50" applyNumberFormat="0" applyAlignment="0" applyProtection="0"/>
    <xf numFmtId="331" fontId="9" fillId="0" borderId="0" applyFont="0" applyFill="0" applyBorder="0" applyAlignment="0" applyProtection="0"/>
    <xf numFmtId="43" fontId="7" fillId="0" borderId="0" applyFont="0" applyFill="0" applyBorder="0" applyAlignment="0" applyProtection="0"/>
    <xf numFmtId="0" fontId="249" fillId="0" borderId="0" applyFont="0" applyFill="0" applyBorder="0" applyAlignment="0" applyProtection="0"/>
    <xf numFmtId="44" fontId="7" fillId="0" borderId="0" applyFont="0" applyFill="0" applyBorder="0" applyAlignment="0" applyProtection="0"/>
    <xf numFmtId="41" fontId="83" fillId="0" borderId="0" applyFont="0" applyFill="0" applyBorder="0" applyAlignment="0" applyProtection="0"/>
    <xf numFmtId="43" fontId="83" fillId="0" borderId="0" applyFon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3" fontId="28" fillId="64" borderId="32">
      <alignment horizontal="right" vertical="top" wrapText="1"/>
    </xf>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250" fillId="0" borderId="70"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251" fillId="0" borderId="71"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209" fillId="0" borderId="52" applyNumberFormat="0" applyFill="0" applyAlignment="0" applyProtection="0"/>
    <xf numFmtId="0" fontId="209" fillId="0" borderId="52" applyNumberFormat="0" applyFill="0" applyAlignment="0" applyProtection="0"/>
    <xf numFmtId="0" fontId="209" fillId="0" borderId="52" applyNumberFormat="0" applyFill="0" applyAlignment="0" applyProtection="0"/>
    <xf numFmtId="0" fontId="209" fillId="0" borderId="52" applyNumberFormat="0" applyFill="0" applyAlignment="0" applyProtection="0"/>
    <xf numFmtId="0" fontId="209" fillId="0" borderId="52" applyNumberFormat="0" applyFill="0" applyAlignment="0" applyProtection="0"/>
    <xf numFmtId="0" fontId="209" fillId="0" borderId="52" applyNumberFormat="0" applyFill="0" applyAlignment="0" applyProtection="0"/>
    <xf numFmtId="0" fontId="209" fillId="0" borderId="52" applyNumberFormat="0" applyFill="0" applyAlignment="0" applyProtection="0"/>
    <xf numFmtId="0" fontId="209" fillId="0" borderId="52" applyNumberFormat="0" applyFill="0" applyAlignment="0" applyProtection="0"/>
    <xf numFmtId="0" fontId="209" fillId="0" borderId="52" applyNumberFormat="0" applyFill="0" applyAlignment="0" applyProtection="0"/>
    <xf numFmtId="0" fontId="209" fillId="0" borderId="52" applyNumberFormat="0" applyFill="0" applyAlignment="0" applyProtection="0"/>
    <xf numFmtId="0" fontId="209" fillId="0" borderId="52" applyNumberFormat="0" applyFill="0" applyAlignment="0" applyProtection="0"/>
    <xf numFmtId="0" fontId="209" fillId="0" borderId="52" applyNumberFormat="0" applyFill="0" applyAlignment="0" applyProtection="0"/>
    <xf numFmtId="0" fontId="209" fillId="0" borderId="0" applyNumberFormat="0" applyFill="0" applyBorder="0" applyAlignment="0" applyProtection="0"/>
    <xf numFmtId="0" fontId="209" fillId="0" borderId="0" applyNumberFormat="0" applyFill="0" applyBorder="0" applyAlignment="0" applyProtection="0"/>
    <xf numFmtId="0" fontId="209" fillId="0" borderId="0" applyNumberFormat="0" applyFill="0" applyBorder="0" applyAlignment="0" applyProtection="0"/>
    <xf numFmtId="0" fontId="209" fillId="0" borderId="0" applyNumberFormat="0" applyFill="0" applyBorder="0" applyAlignment="0" applyProtection="0"/>
    <xf numFmtId="0" fontId="209" fillId="0" borderId="0" applyNumberFormat="0" applyFill="0" applyBorder="0" applyAlignment="0" applyProtection="0"/>
    <xf numFmtId="0" fontId="209" fillId="0" borderId="0" applyNumberFormat="0" applyFill="0" applyBorder="0" applyAlignment="0" applyProtection="0"/>
    <xf numFmtId="0" fontId="209" fillId="0" borderId="0" applyNumberFormat="0" applyFill="0" applyBorder="0" applyAlignment="0" applyProtection="0"/>
    <xf numFmtId="0" fontId="209" fillId="0" borderId="0" applyNumberFormat="0" applyFill="0" applyBorder="0" applyAlignment="0" applyProtection="0"/>
    <xf numFmtId="0" fontId="209" fillId="0" borderId="0" applyNumberFormat="0" applyFill="0" applyBorder="0" applyAlignment="0" applyProtection="0"/>
    <xf numFmtId="0" fontId="209" fillId="0" borderId="0" applyNumberFormat="0" applyFill="0" applyBorder="0" applyAlignment="0" applyProtection="0"/>
    <xf numFmtId="0" fontId="209" fillId="0" borderId="0" applyNumberFormat="0" applyFill="0" applyBorder="0" applyAlignment="0" applyProtection="0"/>
    <xf numFmtId="0" fontId="209" fillId="0" borderId="0" applyNumberFormat="0" applyFill="0" applyBorder="0" applyAlignment="0" applyProtection="0"/>
    <xf numFmtId="0" fontId="212" fillId="34" borderId="69" applyNumberFormat="0" applyAlignment="0" applyProtection="0"/>
    <xf numFmtId="0" fontId="212" fillId="34" borderId="69" applyNumberFormat="0" applyAlignment="0" applyProtection="0"/>
    <xf numFmtId="0" fontId="212" fillId="34" borderId="69" applyNumberFormat="0" applyAlignment="0" applyProtection="0"/>
    <xf numFmtId="0" fontId="212" fillId="34" borderId="69" applyNumberFormat="0" applyAlignment="0" applyProtection="0"/>
    <xf numFmtId="0" fontId="212" fillId="34" borderId="69" applyNumberFormat="0" applyAlignment="0" applyProtection="0"/>
    <xf numFmtId="0" fontId="212" fillId="34" borderId="69" applyNumberFormat="0" applyAlignment="0" applyProtection="0"/>
    <xf numFmtId="0" fontId="212" fillId="34" borderId="69" applyNumberFormat="0" applyAlignment="0" applyProtection="0"/>
    <xf numFmtId="0" fontId="212" fillId="34" borderId="69" applyNumberFormat="0" applyAlignment="0" applyProtection="0"/>
    <xf numFmtId="0" fontId="212" fillId="34" borderId="69" applyNumberFormat="0" applyAlignment="0" applyProtection="0"/>
    <xf numFmtId="0" fontId="212" fillId="34" borderId="69" applyNumberFormat="0" applyAlignment="0" applyProtection="0"/>
    <xf numFmtId="0" fontId="212" fillId="34" borderId="69" applyNumberFormat="0" applyAlignment="0" applyProtection="0"/>
    <xf numFmtId="0" fontId="212" fillId="34" borderId="69" applyNumberFormat="0" applyAlignment="0" applyProtection="0"/>
    <xf numFmtId="2" fontId="252" fillId="0" borderId="0" applyNumberFormat="0" applyFill="0">
      <alignment horizontal="center"/>
    </xf>
    <xf numFmtId="261" fontId="28" fillId="65" borderId="32">
      <alignment vertical="top" wrapText="1"/>
    </xf>
    <xf numFmtId="0" fontId="213" fillId="0" borderId="53" applyNumberFormat="0" applyFill="0" applyAlignment="0" applyProtection="0"/>
    <xf numFmtId="0" fontId="213" fillId="0" borderId="53" applyNumberFormat="0" applyFill="0" applyAlignment="0" applyProtection="0"/>
    <xf numFmtId="0" fontId="213" fillId="0" borderId="53" applyNumberFormat="0" applyFill="0" applyAlignment="0" applyProtection="0"/>
    <xf numFmtId="0" fontId="213" fillId="0" borderId="53" applyNumberFormat="0" applyFill="0" applyAlignment="0" applyProtection="0"/>
    <xf numFmtId="0" fontId="213" fillId="0" borderId="53" applyNumberFormat="0" applyFill="0" applyAlignment="0" applyProtection="0"/>
    <xf numFmtId="0" fontId="213" fillId="0" borderId="53" applyNumberFormat="0" applyFill="0" applyAlignment="0" applyProtection="0"/>
    <xf numFmtId="0" fontId="213" fillId="0" borderId="53" applyNumberFormat="0" applyFill="0" applyAlignment="0" applyProtection="0"/>
    <xf numFmtId="0" fontId="213" fillId="0" borderId="53" applyNumberFormat="0" applyFill="0" applyAlignment="0" applyProtection="0"/>
    <xf numFmtId="0" fontId="213" fillId="0" borderId="53" applyNumberFormat="0" applyFill="0" applyAlignment="0" applyProtection="0"/>
    <xf numFmtId="0" fontId="213" fillId="0" borderId="53" applyNumberFormat="0" applyFill="0" applyAlignment="0" applyProtection="0"/>
    <xf numFmtId="0" fontId="213" fillId="0" borderId="53" applyNumberFormat="0" applyFill="0" applyAlignment="0" applyProtection="0"/>
    <xf numFmtId="0" fontId="213" fillId="0" borderId="53" applyNumberFormat="0" applyFill="0" applyAlignment="0" applyProtection="0"/>
    <xf numFmtId="0" fontId="216" fillId="62" borderId="0" applyNumberFormat="0" applyBorder="0" applyAlignment="0" applyProtection="0"/>
    <xf numFmtId="0" fontId="216" fillId="62" borderId="0" applyNumberFormat="0" applyBorder="0" applyAlignment="0" applyProtection="0"/>
    <xf numFmtId="0" fontId="216" fillId="62" borderId="0" applyNumberFormat="0" applyBorder="0" applyAlignment="0" applyProtection="0"/>
    <xf numFmtId="0" fontId="216" fillId="62" borderId="0" applyNumberFormat="0" applyBorder="0" applyAlignment="0" applyProtection="0"/>
    <xf numFmtId="0" fontId="216" fillId="62" borderId="0" applyNumberFormat="0" applyBorder="0" applyAlignment="0" applyProtection="0"/>
    <xf numFmtId="0" fontId="216" fillId="62" borderId="0" applyNumberFormat="0" applyBorder="0" applyAlignment="0" applyProtection="0"/>
    <xf numFmtId="0" fontId="216" fillId="62" borderId="0" applyNumberFormat="0" applyBorder="0" applyAlignment="0" applyProtection="0"/>
    <xf numFmtId="0" fontId="216" fillId="62" borderId="0" applyNumberFormat="0" applyBorder="0" applyAlignment="0" applyProtection="0"/>
    <xf numFmtId="0" fontId="216" fillId="62" borderId="0" applyNumberFormat="0" applyBorder="0" applyAlignment="0" applyProtection="0"/>
    <xf numFmtId="0" fontId="216" fillId="62" borderId="0" applyNumberFormat="0" applyBorder="0" applyAlignment="0" applyProtection="0"/>
    <xf numFmtId="0" fontId="216" fillId="62" borderId="0" applyNumberFormat="0" applyBorder="0" applyAlignment="0" applyProtection="0"/>
    <xf numFmtId="0" fontId="216" fillId="62" borderId="0" applyNumberFormat="0" applyBorder="0" applyAlignment="0" applyProtection="0"/>
    <xf numFmtId="0" fontId="32" fillId="0" borderId="0"/>
    <xf numFmtId="0" fontId="28" fillId="0" borderId="0"/>
    <xf numFmtId="0" fontId="8" fillId="0" borderId="0"/>
    <xf numFmtId="0" fontId="32" fillId="0" borderId="0"/>
    <xf numFmtId="0" fontId="77" fillId="63" borderId="72" applyNumberFormat="0" applyFont="0" applyAlignment="0" applyProtection="0"/>
    <xf numFmtId="0" fontId="77" fillId="63" borderId="72" applyNumberFormat="0" applyFont="0" applyAlignment="0" applyProtection="0"/>
    <xf numFmtId="0" fontId="77" fillId="63" borderId="72" applyNumberFormat="0" applyFont="0" applyAlignment="0" applyProtection="0"/>
    <xf numFmtId="0" fontId="77" fillId="63" borderId="72" applyNumberFormat="0" applyFont="0" applyAlignment="0" applyProtection="0"/>
    <xf numFmtId="0" fontId="77" fillId="63" borderId="72" applyNumberFormat="0" applyFont="0" applyAlignment="0" applyProtection="0"/>
    <xf numFmtId="0" fontId="77" fillId="63" borderId="72" applyNumberFormat="0" applyFont="0" applyAlignment="0" applyProtection="0"/>
    <xf numFmtId="0" fontId="77" fillId="63" borderId="72" applyNumberFormat="0" applyFont="0" applyAlignment="0" applyProtection="0"/>
    <xf numFmtId="0" fontId="77" fillId="63" borderId="72" applyNumberFormat="0" applyFont="0" applyAlignment="0" applyProtection="0"/>
    <xf numFmtId="0" fontId="77" fillId="63" borderId="72" applyNumberFormat="0" applyFont="0" applyAlignment="0" applyProtection="0"/>
    <xf numFmtId="0" fontId="77" fillId="63" borderId="72" applyNumberFormat="0" applyFont="0" applyAlignment="0" applyProtection="0"/>
    <xf numFmtId="0" fontId="77" fillId="63" borderId="72" applyNumberFormat="0" applyFont="0" applyAlignment="0" applyProtection="0"/>
    <xf numFmtId="0" fontId="77" fillId="63" borderId="72" applyNumberFormat="0" applyFont="0" applyAlignment="0" applyProtection="0"/>
    <xf numFmtId="0" fontId="222" fillId="53" borderId="73" applyNumberFormat="0" applyAlignment="0" applyProtection="0"/>
    <xf numFmtId="0" fontId="222" fillId="53" borderId="73" applyNumberFormat="0" applyAlignment="0" applyProtection="0"/>
    <xf numFmtId="0" fontId="222" fillId="53" borderId="73" applyNumberFormat="0" applyAlignment="0" applyProtection="0"/>
    <xf numFmtId="0" fontId="222" fillId="53" borderId="73" applyNumberFormat="0" applyAlignment="0" applyProtection="0"/>
    <xf numFmtId="0" fontId="222" fillId="53" borderId="73" applyNumberFormat="0" applyAlignment="0" applyProtection="0"/>
    <xf numFmtId="0" fontId="222" fillId="53" borderId="73" applyNumberFormat="0" applyAlignment="0" applyProtection="0"/>
    <xf numFmtId="0" fontId="222" fillId="53" borderId="73" applyNumberFormat="0" applyAlignment="0" applyProtection="0"/>
    <xf numFmtId="0" fontId="222" fillId="53" borderId="73" applyNumberFormat="0" applyAlignment="0" applyProtection="0"/>
    <xf numFmtId="0" fontId="222" fillId="53" borderId="73" applyNumberFormat="0" applyAlignment="0" applyProtection="0"/>
    <xf numFmtId="0" fontId="222" fillId="53" borderId="73" applyNumberFormat="0" applyAlignment="0" applyProtection="0"/>
    <xf numFmtId="0" fontId="222" fillId="53" borderId="73" applyNumberFormat="0" applyAlignment="0" applyProtection="0"/>
    <xf numFmtId="0" fontId="222" fillId="53" borderId="73" applyNumberFormat="0" applyAlignment="0" applyProtection="0"/>
    <xf numFmtId="246" fontId="59" fillId="0" borderId="33">
      <alignment horizontal="right" vertical="center"/>
    </xf>
    <xf numFmtId="318" fontId="59" fillId="0" borderId="33">
      <alignment horizontal="right" vertical="center"/>
    </xf>
    <xf numFmtId="318" fontId="59" fillId="0" borderId="33">
      <alignment horizontal="right" vertical="center"/>
    </xf>
    <xf numFmtId="246" fontId="67" fillId="0" borderId="33">
      <alignment horizontal="right" vertical="center"/>
    </xf>
    <xf numFmtId="246" fontId="67" fillId="0" borderId="33">
      <alignment horizontal="right" vertical="center"/>
    </xf>
    <xf numFmtId="318" fontId="59" fillId="0" borderId="33">
      <alignment horizontal="right" vertical="center"/>
    </xf>
    <xf numFmtId="318" fontId="59" fillId="0" borderId="33">
      <alignment horizontal="right" vertical="center"/>
    </xf>
    <xf numFmtId="332" fontId="28" fillId="0" borderId="33">
      <alignment horizontal="right" vertical="center"/>
    </xf>
    <xf numFmtId="320" fontId="59" fillId="0" borderId="33">
      <alignment horizontal="right" vertical="center"/>
    </xf>
    <xf numFmtId="320" fontId="59" fillId="0" borderId="33">
      <alignment horizontal="right" vertical="center"/>
    </xf>
    <xf numFmtId="246" fontId="67" fillId="0" borderId="33">
      <alignment horizontal="right" vertical="center"/>
    </xf>
    <xf numFmtId="318" fontId="59" fillId="0" borderId="33">
      <alignment horizontal="right" vertical="center"/>
    </xf>
    <xf numFmtId="246" fontId="67" fillId="0" borderId="33">
      <alignment horizontal="right" vertical="center"/>
    </xf>
    <xf numFmtId="319" fontId="28" fillId="0" borderId="33">
      <alignment horizontal="right" vertical="center"/>
    </xf>
    <xf numFmtId="246" fontId="67" fillId="0" borderId="33">
      <alignment horizontal="right" vertical="center"/>
    </xf>
    <xf numFmtId="246" fontId="67" fillId="0" borderId="33">
      <alignment horizontal="right" vertical="center"/>
    </xf>
    <xf numFmtId="319" fontId="28"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318" fontId="59" fillId="0" borderId="33">
      <alignment horizontal="right" vertical="center"/>
    </xf>
    <xf numFmtId="248" fontId="39" fillId="0" borderId="33">
      <alignment horizontal="right" vertical="center"/>
    </xf>
    <xf numFmtId="246" fontId="67" fillId="0" borderId="33">
      <alignment horizontal="right" vertical="center"/>
    </xf>
    <xf numFmtId="318" fontId="59" fillId="0" borderId="33">
      <alignment horizontal="right" vertical="center"/>
    </xf>
    <xf numFmtId="246" fontId="59" fillId="0" borderId="33">
      <alignment horizontal="right" vertical="center"/>
    </xf>
    <xf numFmtId="170" fontId="59" fillId="0" borderId="33">
      <alignment horizontal="right" vertical="center"/>
    </xf>
    <xf numFmtId="318" fontId="59" fillId="0" borderId="33">
      <alignment horizontal="right" vertical="center"/>
    </xf>
    <xf numFmtId="319" fontId="28" fillId="0" borderId="33">
      <alignment horizontal="right" vertical="center"/>
    </xf>
    <xf numFmtId="246" fontId="67" fillId="0" borderId="33">
      <alignment horizontal="right" vertical="center"/>
    </xf>
    <xf numFmtId="320" fontId="59" fillId="0" borderId="33">
      <alignment horizontal="right" vertical="center"/>
    </xf>
    <xf numFmtId="320" fontId="59" fillId="0" borderId="33">
      <alignment horizontal="right" vertical="center"/>
    </xf>
    <xf numFmtId="246" fontId="67" fillId="0" borderId="33">
      <alignment horizontal="right" vertical="center"/>
    </xf>
    <xf numFmtId="318" fontId="59" fillId="0" borderId="33">
      <alignment horizontal="right" vertical="center"/>
    </xf>
    <xf numFmtId="319" fontId="28" fillId="0" borderId="33">
      <alignment horizontal="right" vertical="center"/>
    </xf>
    <xf numFmtId="246" fontId="67"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246" fontId="67" fillId="0" borderId="33">
      <alignment horizontal="right" vertical="center"/>
    </xf>
    <xf numFmtId="247" fontId="74" fillId="0" borderId="33">
      <alignment horizontal="right" vertical="center"/>
    </xf>
    <xf numFmtId="170" fontId="59" fillId="0" borderId="33">
      <alignment horizontal="right" vertical="center"/>
    </xf>
    <xf numFmtId="170" fontId="59" fillId="0" borderId="33">
      <alignment horizontal="right" vertical="center"/>
    </xf>
    <xf numFmtId="170" fontId="59" fillId="0" borderId="33">
      <alignment horizontal="right" vertical="center"/>
    </xf>
    <xf numFmtId="247" fontId="74" fillId="0" borderId="33">
      <alignment horizontal="right" vertical="center"/>
    </xf>
    <xf numFmtId="246" fontId="67" fillId="0" borderId="33">
      <alignment horizontal="right" vertical="center"/>
    </xf>
    <xf numFmtId="246" fontId="67" fillId="0" borderId="33">
      <alignment horizontal="right" vertical="center"/>
    </xf>
    <xf numFmtId="170" fontId="59" fillId="0" borderId="33">
      <alignment horizontal="right" vertical="center"/>
    </xf>
    <xf numFmtId="247" fontId="74" fillId="0" borderId="33">
      <alignment horizontal="right" vertical="center"/>
    </xf>
    <xf numFmtId="170" fontId="59" fillId="0" borderId="33">
      <alignment horizontal="right" vertical="center"/>
    </xf>
    <xf numFmtId="247" fontId="74" fillId="0" borderId="33">
      <alignment horizontal="right" vertical="center"/>
    </xf>
    <xf numFmtId="251" fontId="7" fillId="0" borderId="33">
      <alignment horizontal="right" vertical="center"/>
    </xf>
    <xf numFmtId="246" fontId="59" fillId="0" borderId="33">
      <alignment horizontal="right" vertical="center"/>
    </xf>
    <xf numFmtId="246" fontId="67" fillId="0" borderId="33">
      <alignment horizontal="right" vertical="center"/>
    </xf>
    <xf numFmtId="320" fontId="59" fillId="0" borderId="33">
      <alignment horizontal="right" vertical="center"/>
    </xf>
    <xf numFmtId="320" fontId="59" fillId="0" borderId="33">
      <alignment horizontal="right" vertical="center"/>
    </xf>
    <xf numFmtId="318" fontId="59" fillId="0" borderId="33">
      <alignment horizontal="right" vertical="center"/>
    </xf>
    <xf numFmtId="246" fontId="67" fillId="0" borderId="33">
      <alignment horizontal="right" vertical="center"/>
    </xf>
    <xf numFmtId="333"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7" fontId="74" fillId="0" borderId="33">
      <alignment horizontal="right" vertical="center"/>
    </xf>
    <xf numFmtId="333"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246" fontId="67" fillId="0" borderId="33">
      <alignment horizontal="right" vertical="center"/>
    </xf>
    <xf numFmtId="318" fontId="59" fillId="0" borderId="33">
      <alignment horizontal="right" vertical="center"/>
    </xf>
    <xf numFmtId="246" fontId="67" fillId="0" borderId="33">
      <alignment horizontal="right" vertical="center"/>
    </xf>
    <xf numFmtId="318" fontId="59" fillId="0" borderId="33">
      <alignment horizontal="right" vertical="center"/>
    </xf>
    <xf numFmtId="320" fontId="59" fillId="0" borderId="33">
      <alignment horizontal="right" vertical="center"/>
    </xf>
    <xf numFmtId="246" fontId="67" fillId="0" borderId="33">
      <alignment horizontal="right" vertical="center"/>
    </xf>
    <xf numFmtId="170" fontId="59" fillId="0" borderId="33">
      <alignment horizontal="right" vertical="center"/>
    </xf>
    <xf numFmtId="170" fontId="59" fillId="0" borderId="33">
      <alignment horizontal="right" vertical="center"/>
    </xf>
    <xf numFmtId="246" fontId="67" fillId="0" borderId="33">
      <alignment horizontal="right" vertical="center"/>
    </xf>
    <xf numFmtId="255" fontId="135" fillId="0" borderId="33">
      <alignment horizontal="right" vertical="center"/>
    </xf>
    <xf numFmtId="0" fontId="113"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7" fillId="0" borderId="18" applyNumberFormat="0" applyFont="0" applyFill="0" applyAlignment="0" applyProtection="0"/>
    <xf numFmtId="0" fontId="7" fillId="0" borderId="18" applyNumberFormat="0" applyFont="0" applyFill="0" applyAlignment="0" applyProtection="0"/>
    <xf numFmtId="0" fontId="7" fillId="0" borderId="18" applyNumberFormat="0" applyFont="0" applyFill="0" applyAlignment="0" applyProtection="0"/>
    <xf numFmtId="0" fontId="7" fillId="0" borderId="18" applyNumberFormat="0" applyFont="0" applyFill="0" applyAlignment="0" applyProtection="0"/>
    <xf numFmtId="0" fontId="7" fillId="0" borderId="18" applyNumberFormat="0" applyFont="0" applyFill="0" applyAlignment="0" applyProtection="0"/>
    <xf numFmtId="0" fontId="7" fillId="0" borderId="18" applyNumberFormat="0" applyFont="0" applyFill="0" applyAlignment="0" applyProtection="0"/>
    <xf numFmtId="0" fontId="7" fillId="0" borderId="18" applyNumberFormat="0" applyFont="0" applyFill="0" applyAlignment="0" applyProtection="0"/>
    <xf numFmtId="0" fontId="7" fillId="0" borderId="18" applyNumberFormat="0" applyFont="0" applyFill="0" applyAlignment="0" applyProtection="0"/>
    <xf numFmtId="0" fontId="7" fillId="0" borderId="18" applyNumberFormat="0" applyFont="0" applyFill="0" applyAlignment="0" applyProtection="0"/>
    <xf numFmtId="0" fontId="7" fillId="0" borderId="18" applyNumberFormat="0" applyFont="0" applyFill="0" applyAlignment="0" applyProtection="0"/>
    <xf numFmtId="0" fontId="7" fillId="0" borderId="18" applyNumberFormat="0" applyFont="0" applyFill="0" applyAlignment="0" applyProtection="0"/>
    <xf numFmtId="0" fontId="7" fillId="0" borderId="18" applyNumberFormat="0" applyFont="0" applyFill="0" applyAlignment="0" applyProtection="0"/>
    <xf numFmtId="3" fontId="28" fillId="11" borderId="32">
      <alignment horizontal="right" vertical="top" wrapText="1"/>
    </xf>
    <xf numFmtId="0" fontId="232" fillId="0" borderId="0" applyNumberFormat="0" applyFill="0" applyBorder="0" applyAlignment="0" applyProtection="0"/>
    <xf numFmtId="0" fontId="232" fillId="0" borderId="0" applyNumberFormat="0" applyFill="0" applyBorder="0" applyAlignment="0" applyProtection="0"/>
    <xf numFmtId="0" fontId="232" fillId="0" borderId="0" applyNumberFormat="0" applyFill="0" applyBorder="0" applyAlignment="0" applyProtection="0"/>
    <xf numFmtId="0" fontId="232" fillId="0" borderId="0" applyNumberFormat="0" applyFill="0" applyBorder="0" applyAlignment="0" applyProtection="0"/>
    <xf numFmtId="0" fontId="232" fillId="0" borderId="0" applyNumberFormat="0" applyFill="0" applyBorder="0" applyAlignment="0" applyProtection="0"/>
    <xf numFmtId="0" fontId="232" fillId="0" borderId="0" applyNumberFormat="0" applyFill="0" applyBorder="0" applyAlignment="0" applyProtection="0"/>
    <xf numFmtId="0" fontId="232" fillId="0" borderId="0" applyNumberFormat="0" applyFill="0" applyBorder="0" applyAlignment="0" applyProtection="0"/>
    <xf numFmtId="0" fontId="232" fillId="0" borderId="0" applyNumberFormat="0" applyFill="0" applyBorder="0" applyAlignment="0" applyProtection="0"/>
    <xf numFmtId="0" fontId="232" fillId="0" borderId="0" applyNumberFormat="0" applyFill="0" applyBorder="0" applyAlignment="0" applyProtection="0"/>
    <xf numFmtId="0" fontId="232" fillId="0" borderId="0" applyNumberFormat="0" applyFill="0" applyBorder="0" applyAlignment="0" applyProtection="0"/>
    <xf numFmtId="0" fontId="232" fillId="0" borderId="0" applyNumberFormat="0" applyFill="0" applyBorder="0" applyAlignment="0" applyProtection="0"/>
    <xf numFmtId="0" fontId="232" fillId="0" borderId="0" applyNumberFormat="0" applyFill="0" applyBorder="0" applyAlignment="0" applyProtection="0"/>
    <xf numFmtId="0" fontId="110" fillId="0" borderId="0"/>
    <xf numFmtId="43" fontId="187" fillId="0" borderId="0" applyFont="0" applyFill="0" applyBorder="0" applyAlignment="0" applyProtection="0"/>
    <xf numFmtId="0" fontId="5" fillId="0" borderId="0"/>
    <xf numFmtId="43" fontId="187" fillId="0" borderId="0" applyFont="0" applyFill="0" applyBorder="0" applyAlignment="0" applyProtection="0"/>
    <xf numFmtId="43" fontId="187" fillId="0" borderId="0" applyFont="0" applyFill="0" applyBorder="0" applyAlignment="0" applyProtection="0"/>
    <xf numFmtId="0" fontId="110" fillId="0" borderId="0"/>
    <xf numFmtId="43" fontId="187" fillId="0" borderId="0" applyFont="0" applyFill="0" applyBorder="0" applyAlignment="0" applyProtection="0"/>
    <xf numFmtId="43" fontId="187"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6" fontId="256" fillId="0" borderId="0" applyFont="0" applyFill="0" applyBorder="0" applyAlignment="0" applyProtection="0"/>
    <xf numFmtId="6" fontId="25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3" fillId="0" borderId="0"/>
    <xf numFmtId="0" fontId="3" fillId="0" borderId="0"/>
    <xf numFmtId="0" fontId="3" fillId="0" borderId="0"/>
    <xf numFmtId="0" fontId="3" fillId="0" borderId="0"/>
    <xf numFmtId="0" fontId="3" fillId="0" borderId="0"/>
    <xf numFmtId="0" fontId="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0"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20" fillId="0" borderId="0"/>
    <xf numFmtId="0" fontId="20" fillId="0" borderId="0"/>
    <xf numFmtId="0" fontId="20" fillId="0" borderId="0"/>
    <xf numFmtId="0" fontId="20" fillId="0" borderId="0"/>
    <xf numFmtId="0" fontId="22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4" fillId="0" borderId="0" applyFont="0" applyFill="0" applyBorder="0" applyAlignment="0" applyProtection="0"/>
    <xf numFmtId="190" fontId="27" fillId="0" borderId="0" applyFont="0" applyFill="0" applyBorder="0" applyAlignment="0" applyProtection="0"/>
    <xf numFmtId="3" fontId="30" fillId="0" borderId="26"/>
    <xf numFmtId="214" fontId="266" fillId="0" borderId="0" applyFont="0" applyFill="0" applyBorder="0" applyAlignment="0" applyProtection="0"/>
    <xf numFmtId="334" fontId="267" fillId="0" borderId="0" applyFont="0" applyFill="0" applyBorder="0" applyAlignment="0" applyProtection="0"/>
    <xf numFmtId="40" fontId="158" fillId="0" borderId="0" applyFont="0" applyFill="0" applyBorder="0" applyAlignment="0" applyProtection="0"/>
    <xf numFmtId="0" fontId="40" fillId="0" borderId="0"/>
    <xf numFmtId="0" fontId="9" fillId="0" borderId="0"/>
    <xf numFmtId="0" fontId="32" fillId="0" borderId="0" applyNumberFormat="0" applyFill="0" applyBorder="0" applyAlignment="0" applyProtection="0"/>
    <xf numFmtId="0" fontId="32" fillId="0" borderId="0" applyNumberFormat="0" applyFill="0" applyBorder="0" applyAlignment="0" applyProtection="0"/>
    <xf numFmtId="0" fontId="40" fillId="0" borderId="0" applyFont="0" applyFill="0" applyBorder="0" applyAlignment="0" applyProtection="0"/>
    <xf numFmtId="42" fontId="39" fillId="0" borderId="0" applyFont="0" applyFill="0" applyBorder="0" applyAlignment="0" applyProtection="0"/>
    <xf numFmtId="190" fontId="27" fillId="0" borderId="0" applyFont="0" applyFill="0" applyBorder="0" applyAlignment="0" applyProtection="0"/>
    <xf numFmtId="218" fontId="39" fillId="0" borderId="0" applyFont="0" applyFill="0" applyBorder="0" applyAlignment="0" applyProtection="0"/>
    <xf numFmtId="191" fontId="39" fillId="0" borderId="0" applyFont="0" applyFill="0" applyBorder="0" applyAlignment="0" applyProtection="0"/>
    <xf numFmtId="169" fontId="39" fillId="0" borderId="0" applyFont="0" applyFill="0" applyBorder="0" applyAlignment="0" applyProtection="0"/>
    <xf numFmtId="42" fontId="39" fillId="0" borderId="0" applyFont="0" applyFill="0" applyBorder="0" applyAlignment="0" applyProtection="0"/>
    <xf numFmtId="195" fontId="39" fillId="0" borderId="0" applyFont="0" applyFill="0" applyBorder="0" applyAlignment="0" applyProtection="0"/>
    <xf numFmtId="218" fontId="39" fillId="0" borderId="0" applyFont="0" applyFill="0" applyBorder="0" applyAlignment="0" applyProtection="0"/>
    <xf numFmtId="191" fontId="39" fillId="0" borderId="0" applyFont="0" applyFill="0" applyBorder="0" applyAlignment="0" applyProtection="0"/>
    <xf numFmtId="169" fontId="39" fillId="0" borderId="0" applyFont="0" applyFill="0" applyBorder="0" applyAlignment="0" applyProtection="0"/>
    <xf numFmtId="335" fontId="39" fillId="0" borderId="0" applyFont="0" applyFill="0" applyBorder="0" applyAlignment="0" applyProtection="0"/>
    <xf numFmtId="189" fontId="39" fillId="0" borderId="0" applyFont="0" applyFill="0" applyBorder="0" applyAlignment="0" applyProtection="0"/>
    <xf numFmtId="167" fontId="39" fillId="0" borderId="0" applyFont="0" applyFill="0" applyBorder="0" applyAlignment="0" applyProtection="0"/>
    <xf numFmtId="195" fontId="39" fillId="0" borderId="0" applyFont="0" applyFill="0" applyBorder="0" applyAlignment="0" applyProtection="0"/>
    <xf numFmtId="335" fontId="39" fillId="0" borderId="0" applyFont="0" applyFill="0" applyBorder="0" applyAlignment="0" applyProtection="0"/>
    <xf numFmtId="189" fontId="39" fillId="0" borderId="0" applyFont="0" applyFill="0" applyBorder="0" applyAlignment="0" applyProtection="0"/>
    <xf numFmtId="167" fontId="39" fillId="0" borderId="0" applyFont="0" applyFill="0" applyBorder="0" applyAlignment="0" applyProtection="0"/>
    <xf numFmtId="218" fontId="39" fillId="0" borderId="0" applyFont="0" applyFill="0" applyBorder="0" applyAlignment="0" applyProtection="0"/>
    <xf numFmtId="191" fontId="39" fillId="0" borderId="0" applyFont="0" applyFill="0" applyBorder="0" applyAlignment="0" applyProtection="0"/>
    <xf numFmtId="169" fontId="39" fillId="0" borderId="0" applyFont="0" applyFill="0" applyBorder="0" applyAlignment="0" applyProtection="0"/>
    <xf numFmtId="190" fontId="27" fillId="0" borderId="0" applyFont="0" applyFill="0" applyBorder="0" applyAlignment="0" applyProtection="0"/>
    <xf numFmtId="195" fontId="39" fillId="0" borderId="0" applyFont="0" applyFill="0" applyBorder="0" applyAlignment="0" applyProtection="0"/>
    <xf numFmtId="0" fontId="40" fillId="0" borderId="0" applyFont="0" applyFill="0" applyBorder="0" applyAlignment="0" applyProtection="0"/>
    <xf numFmtId="335" fontId="39" fillId="0" borderId="0" applyFont="0" applyFill="0" applyBorder="0" applyAlignment="0" applyProtection="0"/>
    <xf numFmtId="189" fontId="39" fillId="0" borderId="0" applyFont="0" applyFill="0" applyBorder="0" applyAlignment="0" applyProtection="0"/>
    <xf numFmtId="167" fontId="39" fillId="0" borderId="0" applyFont="0" applyFill="0" applyBorder="0" applyAlignment="0" applyProtection="0"/>
    <xf numFmtId="218" fontId="39" fillId="0" borderId="0" applyFont="0" applyFill="0" applyBorder="0" applyAlignment="0" applyProtection="0"/>
    <xf numFmtId="191" fontId="39" fillId="0" borderId="0" applyFont="0" applyFill="0" applyBorder="0" applyAlignment="0" applyProtection="0"/>
    <xf numFmtId="169" fontId="39" fillId="0" borderId="0" applyFont="0" applyFill="0" applyBorder="0" applyAlignment="0" applyProtection="0"/>
    <xf numFmtId="190" fontId="27" fillId="0" borderId="0" applyFont="0" applyFill="0" applyBorder="0" applyAlignment="0" applyProtection="0"/>
    <xf numFmtId="336" fontId="33" fillId="0" borderId="0" applyFont="0" applyFill="0" applyBorder="0" applyAlignment="0" applyProtection="0"/>
    <xf numFmtId="6" fontId="36" fillId="0" borderId="0" applyFont="0" applyFill="0" applyBorder="0" applyAlignment="0" applyProtection="0"/>
    <xf numFmtId="190" fontId="163" fillId="0" borderId="0" applyFont="0" applyFill="0" applyBorder="0" applyAlignment="0" applyProtection="0"/>
    <xf numFmtId="6" fontId="36" fillId="0" borderId="0" applyFont="0" applyFill="0" applyBorder="0" applyAlignment="0" applyProtection="0"/>
    <xf numFmtId="337" fontId="32" fillId="0" borderId="0" applyFont="0" applyFill="0" applyBorder="0" applyAlignment="0" applyProtection="0"/>
    <xf numFmtId="1" fontId="49" fillId="0" borderId="26" applyBorder="0" applyAlignment="0">
      <alignment horizontal="center"/>
    </xf>
    <xf numFmtId="43" fontId="247" fillId="0" borderId="9" applyNumberFormat="0" applyFont="0" applyBorder="0" applyAlignment="0">
      <alignment horizontal="center" vertical="center"/>
    </xf>
    <xf numFmtId="3" fontId="30" fillId="0" borderId="26"/>
    <xf numFmtId="1" fontId="49" fillId="0" borderId="26" applyBorder="0" applyAlignment="0">
      <alignment horizontal="center"/>
    </xf>
    <xf numFmtId="199" fontId="44" fillId="0" borderId="0" applyFont="0" applyFill="0" applyBorder="0" applyAlignment="0" applyProtection="0"/>
    <xf numFmtId="0" fontId="50" fillId="3" borderId="0"/>
    <xf numFmtId="199" fontId="44" fillId="0" borderId="0" applyFont="0" applyFill="0" applyBorder="0" applyAlignment="0" applyProtection="0"/>
    <xf numFmtId="0" fontId="51" fillId="3" borderId="0"/>
    <xf numFmtId="0" fontId="50" fillId="3" borderId="0"/>
    <xf numFmtId="0" fontId="51" fillId="3" borderId="0"/>
    <xf numFmtId="0" fontId="51" fillId="3" borderId="0"/>
    <xf numFmtId="0" fontId="50" fillId="3" borderId="0"/>
    <xf numFmtId="0" fontId="50" fillId="3" borderId="0"/>
    <xf numFmtId="0" fontId="50" fillId="3" borderId="0"/>
    <xf numFmtId="0" fontId="50" fillId="3" borderId="0"/>
    <xf numFmtId="0" fontId="50" fillId="3" borderId="0"/>
    <xf numFmtId="0" fontId="50" fillId="3" borderId="0"/>
    <xf numFmtId="0" fontId="51" fillId="3" borderId="0"/>
    <xf numFmtId="0" fontId="51" fillId="3" borderId="0"/>
    <xf numFmtId="0" fontId="50" fillId="3" borderId="0"/>
    <xf numFmtId="0" fontId="51" fillId="3" borderId="0"/>
    <xf numFmtId="0" fontId="51" fillId="3" borderId="0"/>
    <xf numFmtId="0" fontId="51" fillId="3" borderId="0"/>
    <xf numFmtId="0" fontId="51" fillId="3" borderId="0"/>
    <xf numFmtId="0" fontId="51" fillId="3" borderId="0"/>
    <xf numFmtId="0" fontId="50" fillId="3" borderId="0"/>
    <xf numFmtId="0" fontId="51" fillId="3" borderId="0"/>
    <xf numFmtId="0" fontId="50" fillId="3" borderId="0"/>
    <xf numFmtId="0" fontId="50" fillId="3" borderId="0"/>
    <xf numFmtId="0" fontId="51" fillId="3" borderId="0"/>
    <xf numFmtId="0" fontId="51" fillId="3" borderId="0"/>
    <xf numFmtId="0" fontId="51" fillId="3" borderId="0"/>
    <xf numFmtId="0" fontId="51" fillId="3" borderId="0"/>
    <xf numFmtId="0" fontId="50" fillId="3" borderId="0"/>
    <xf numFmtId="0" fontId="51" fillId="3" borderId="0"/>
    <xf numFmtId="0" fontId="51" fillId="3" borderId="0"/>
    <xf numFmtId="0" fontId="51" fillId="3" borderId="0"/>
    <xf numFmtId="0" fontId="50" fillId="3" borderId="0"/>
    <xf numFmtId="0" fontId="50" fillId="3" borderId="0"/>
    <xf numFmtId="0" fontId="50" fillId="3" borderId="0"/>
    <xf numFmtId="0" fontId="50" fillId="3" borderId="0"/>
    <xf numFmtId="0" fontId="50" fillId="3" borderId="0"/>
    <xf numFmtId="0" fontId="51" fillId="3" borderId="0"/>
    <xf numFmtId="0" fontId="50" fillId="3" borderId="0"/>
    <xf numFmtId="0" fontId="50" fillId="3" borderId="0"/>
    <xf numFmtId="0" fontId="50" fillId="3" borderId="0"/>
    <xf numFmtId="0" fontId="53" fillId="0" borderId="26" applyNumberFormat="0" applyFont="0" applyBorder="0">
      <alignment horizontal="left" indent="2"/>
    </xf>
    <xf numFmtId="0" fontId="53" fillId="0" borderId="26" applyNumberFormat="0" applyFont="0" applyBorder="0">
      <alignment horizontal="left" indent="2"/>
    </xf>
    <xf numFmtId="9" fontId="268" fillId="0" borderId="0" applyFont="0" applyFill="0" applyBorder="0" applyAlignment="0" applyProtection="0"/>
    <xf numFmtId="9" fontId="269" fillId="0" borderId="0" applyFont="0" applyFill="0" applyBorder="0" applyAlignment="0" applyProtection="0"/>
    <xf numFmtId="0" fontId="56" fillId="3" borderId="0"/>
    <xf numFmtId="0" fontId="57" fillId="3" borderId="0"/>
    <xf numFmtId="0" fontId="51" fillId="3" borderId="0"/>
    <xf numFmtId="0" fontId="56" fillId="3" borderId="0"/>
    <xf numFmtId="0" fontId="51" fillId="3" borderId="0"/>
    <xf numFmtId="0" fontId="51" fillId="3" borderId="0"/>
    <xf numFmtId="0" fontId="56" fillId="3" borderId="0"/>
    <xf numFmtId="0" fontId="56" fillId="3" borderId="0"/>
    <xf numFmtId="0" fontId="56" fillId="3" borderId="0"/>
    <xf numFmtId="0" fontId="56" fillId="3" borderId="0"/>
    <xf numFmtId="0" fontId="56" fillId="3" borderId="0"/>
    <xf numFmtId="0" fontId="56" fillId="3" borderId="0"/>
    <xf numFmtId="0" fontId="51" fillId="3" borderId="0"/>
    <xf numFmtId="0" fontId="51" fillId="3" borderId="0"/>
    <xf numFmtId="0" fontId="56" fillId="3" borderId="0"/>
    <xf numFmtId="0" fontId="51" fillId="3" borderId="0"/>
    <xf numFmtId="0" fontId="51" fillId="3" borderId="0"/>
    <xf numFmtId="0" fontId="51" fillId="3" borderId="0"/>
    <xf numFmtId="0" fontId="51" fillId="3" borderId="0"/>
    <xf numFmtId="0" fontId="51" fillId="3" borderId="0"/>
    <xf numFmtId="0" fontId="56" fillId="3" borderId="0"/>
    <xf numFmtId="0" fontId="51" fillId="3" borderId="0"/>
    <xf numFmtId="0" fontId="56" fillId="3" borderId="0"/>
    <xf numFmtId="0" fontId="56" fillId="3" borderId="0"/>
    <xf numFmtId="0" fontId="51" fillId="3" borderId="0"/>
    <xf numFmtId="0" fontId="51" fillId="3" borderId="0"/>
    <xf numFmtId="0" fontId="51" fillId="3" borderId="0"/>
    <xf numFmtId="0" fontId="51" fillId="3" borderId="0"/>
    <xf numFmtId="0" fontId="56" fillId="3" borderId="0"/>
    <xf numFmtId="0" fontId="51" fillId="3" borderId="0"/>
    <xf numFmtId="0" fontId="51" fillId="3" borderId="0"/>
    <xf numFmtId="0" fontId="51" fillId="3" borderId="0"/>
    <xf numFmtId="0" fontId="56" fillId="3" borderId="0"/>
    <xf numFmtId="0" fontId="56" fillId="3" borderId="0"/>
    <xf numFmtId="0" fontId="56" fillId="3" borderId="0"/>
    <xf numFmtId="0" fontId="56" fillId="3" borderId="0"/>
    <xf numFmtId="0" fontId="56" fillId="3" borderId="0"/>
    <xf numFmtId="0" fontId="51" fillId="3" borderId="0"/>
    <xf numFmtId="0" fontId="56" fillId="3" borderId="0"/>
    <xf numFmtId="0" fontId="56" fillId="3" borderId="0"/>
    <xf numFmtId="0" fontId="56" fillId="3" borderId="0"/>
    <xf numFmtId="0" fontId="53" fillId="0" borderId="26" applyNumberFormat="0" applyFont="0" applyBorder="0" applyAlignment="0">
      <alignment horizontal="center"/>
    </xf>
    <xf numFmtId="0" fontId="53" fillId="0" borderId="26" applyNumberFormat="0" applyFont="0" applyBorder="0" applyAlignment="0">
      <alignment horizontal="center"/>
    </xf>
    <xf numFmtId="0" fontId="57" fillId="3" borderId="0"/>
    <xf numFmtId="0" fontId="58" fillId="3" borderId="0"/>
    <xf numFmtId="0" fontId="51" fillId="3" borderId="0"/>
    <xf numFmtId="0" fontId="57" fillId="3" borderId="0"/>
    <xf numFmtId="0" fontId="51" fillId="3" borderId="0"/>
    <xf numFmtId="0" fontId="51" fillId="3" borderId="0"/>
    <xf numFmtId="0" fontId="57" fillId="3" borderId="0"/>
    <xf numFmtId="0" fontId="57" fillId="3" borderId="0"/>
    <xf numFmtId="0" fontId="57" fillId="3" borderId="0"/>
    <xf numFmtId="0" fontId="57" fillId="3" borderId="0"/>
    <xf numFmtId="0" fontId="57" fillId="3" borderId="0"/>
    <xf numFmtId="0" fontId="57" fillId="3" borderId="0"/>
    <xf numFmtId="0" fontId="51" fillId="3" borderId="0"/>
    <xf numFmtId="0" fontId="51" fillId="3" borderId="0"/>
    <xf numFmtId="0" fontId="57" fillId="3" borderId="0"/>
    <xf numFmtId="0" fontId="51" fillId="3" borderId="0"/>
    <xf numFmtId="0" fontId="51" fillId="3" borderId="0"/>
    <xf numFmtId="0" fontId="51" fillId="3" borderId="0"/>
    <xf numFmtId="0" fontId="51" fillId="3" borderId="0"/>
    <xf numFmtId="0" fontId="51" fillId="3" borderId="0"/>
    <xf numFmtId="0" fontId="57" fillId="3" borderId="0"/>
    <xf numFmtId="0" fontId="51" fillId="3" borderId="0"/>
    <xf numFmtId="0" fontId="57" fillId="3" borderId="0"/>
    <xf numFmtId="0" fontId="57" fillId="3" borderId="0"/>
    <xf numFmtId="0" fontId="51" fillId="3" borderId="0"/>
    <xf numFmtId="0" fontId="51" fillId="3" borderId="0"/>
    <xf numFmtId="0" fontId="51" fillId="3" borderId="0"/>
    <xf numFmtId="0" fontId="51" fillId="3" borderId="0"/>
    <xf numFmtId="0" fontId="57" fillId="3" borderId="0"/>
    <xf numFmtId="0" fontId="51" fillId="3" borderId="0"/>
    <xf numFmtId="0" fontId="51" fillId="3" borderId="0"/>
    <xf numFmtId="0" fontId="51" fillId="3" borderId="0"/>
    <xf numFmtId="0" fontId="57" fillId="3" borderId="0"/>
    <xf numFmtId="0" fontId="57" fillId="3" borderId="0"/>
    <xf numFmtId="0" fontId="57" fillId="3" borderId="0"/>
    <xf numFmtId="0" fontId="57" fillId="3" borderId="0"/>
    <xf numFmtId="0" fontId="57" fillId="3" borderId="0"/>
    <xf numFmtId="0" fontId="51" fillId="3" borderId="0"/>
    <xf numFmtId="0" fontId="57" fillId="3" borderId="0"/>
    <xf numFmtId="0" fontId="57" fillId="3" borderId="0"/>
    <xf numFmtId="0" fontId="57" fillId="3" borderId="0"/>
    <xf numFmtId="0" fontId="61" fillId="0" borderId="0">
      <alignment wrapText="1"/>
    </xf>
    <xf numFmtId="190" fontId="27" fillId="0" borderId="0" applyFont="0" applyFill="0" applyBorder="0" applyAlignment="0" applyProtection="0"/>
    <xf numFmtId="206" fontId="28" fillId="0" borderId="0" applyFill="0" applyBorder="0" applyAlignment="0"/>
    <xf numFmtId="338" fontId="7" fillId="0" borderId="0" applyFill="0" applyBorder="0" applyAlignment="0"/>
    <xf numFmtId="209" fontId="7" fillId="0" borderId="0" applyFill="0" applyBorder="0" applyAlignment="0"/>
    <xf numFmtId="339" fontId="7" fillId="0" borderId="0" applyFill="0" applyBorder="0" applyAlignment="0"/>
    <xf numFmtId="340" fontId="7" fillId="0" borderId="0" applyFill="0" applyBorder="0" applyAlignment="0"/>
    <xf numFmtId="341" fontId="7" fillId="0" borderId="0" applyFill="0" applyBorder="0" applyAlignment="0"/>
    <xf numFmtId="342" fontId="7" fillId="0" borderId="0" applyFill="0" applyBorder="0" applyAlignment="0"/>
    <xf numFmtId="338" fontId="7" fillId="0" borderId="0" applyFill="0" applyBorder="0" applyAlignment="0"/>
    <xf numFmtId="0" fontId="181" fillId="53" borderId="69" applyNumberFormat="0" applyAlignment="0" applyProtection="0"/>
    <xf numFmtId="210" fontId="7" fillId="0" borderId="0"/>
    <xf numFmtId="210" fontId="7" fillId="0" borderId="0"/>
    <xf numFmtId="210" fontId="7" fillId="0" borderId="0"/>
    <xf numFmtId="210" fontId="7" fillId="0" borderId="0"/>
    <xf numFmtId="210" fontId="7" fillId="0" borderId="0"/>
    <xf numFmtId="210" fontId="7" fillId="0" borderId="0"/>
    <xf numFmtId="210" fontId="7" fillId="0" borderId="0"/>
    <xf numFmtId="210" fontId="7" fillId="0" borderId="0"/>
    <xf numFmtId="41" fontId="7" fillId="0" borderId="0" applyFont="0" applyFill="0" applyBorder="0" applyAlignment="0" applyProtection="0"/>
    <xf numFmtId="41" fontId="187" fillId="0" borderId="0" applyFont="0" applyFill="0" applyBorder="0" applyAlignment="0" applyProtection="0"/>
    <xf numFmtId="341" fontId="7" fillId="0" borderId="0" applyFont="0" applyFill="0" applyBorder="0" applyAlignment="0" applyProtection="0"/>
    <xf numFmtId="43" fontId="9" fillId="0" borderId="0" applyFont="0" applyFill="0" applyBorder="0" applyAlignment="0" applyProtection="0"/>
    <xf numFmtId="169" fontId="6" fillId="0" borderId="0" applyFont="0" applyFill="0" applyBorder="0" applyAlignment="0" applyProtection="0"/>
    <xf numFmtId="43" fontId="3"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16"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42" fillId="0" borderId="0" applyFont="0" applyFill="0" applyBorder="0" applyAlignment="0" applyProtection="0"/>
    <xf numFmtId="43" fontId="18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87" fillId="0" borderId="0" applyFont="0" applyFill="0" applyBorder="0" applyAlignment="0" applyProtection="0"/>
    <xf numFmtId="43" fontId="270" fillId="0" borderId="0" applyFont="0" applyFill="0" applyBorder="0" applyAlignment="0" applyProtection="0"/>
    <xf numFmtId="43" fontId="270" fillId="0" borderId="0" applyFont="0" applyFill="0" applyBorder="0" applyAlignment="0" applyProtection="0"/>
    <xf numFmtId="43" fontId="270" fillId="0" borderId="0" applyFont="0" applyFill="0" applyBorder="0" applyAlignment="0" applyProtection="0"/>
    <xf numFmtId="43" fontId="270" fillId="0" borderId="0" applyFont="0" applyFill="0" applyBorder="0" applyAlignment="0" applyProtection="0"/>
    <xf numFmtId="43" fontId="270" fillId="0" borderId="0" applyFont="0" applyFill="0" applyBorder="0" applyAlignment="0" applyProtection="0"/>
    <xf numFmtId="43" fontId="28" fillId="0" borderId="0" applyFont="0" applyFill="0" applyBorder="0" applyAlignment="0" applyProtection="0"/>
    <xf numFmtId="43" fontId="270" fillId="0" borderId="0" applyFont="0" applyFill="0" applyBorder="0" applyAlignment="0" applyProtection="0"/>
    <xf numFmtId="43" fontId="270" fillId="0" borderId="0" applyFont="0" applyFill="0" applyBorder="0" applyAlignment="0" applyProtection="0"/>
    <xf numFmtId="43" fontId="270" fillId="0" borderId="0" applyFont="0" applyFill="0" applyBorder="0" applyAlignment="0" applyProtection="0"/>
    <xf numFmtId="43" fontId="270" fillId="0" borderId="0" applyFont="0" applyFill="0" applyBorder="0" applyAlignment="0" applyProtection="0"/>
    <xf numFmtId="43" fontId="270" fillId="0" borderId="0" applyFont="0" applyFill="0" applyBorder="0" applyAlignment="0" applyProtection="0"/>
    <xf numFmtId="43" fontId="270" fillId="0" borderId="0" applyFont="0" applyFill="0" applyBorder="0" applyAlignment="0" applyProtection="0"/>
    <xf numFmtId="43" fontId="270" fillId="0" borderId="0" applyFont="0" applyFill="0" applyBorder="0" applyAlignment="0" applyProtection="0"/>
    <xf numFmtId="43" fontId="7" fillId="0" borderId="0" applyFont="0" applyFill="0" applyBorder="0" applyAlignment="0" applyProtection="0"/>
    <xf numFmtId="343" fontId="7" fillId="0" borderId="0" applyFont="0" applyFill="0" applyBorder="0" applyAlignment="0" applyProtection="0"/>
    <xf numFmtId="43" fontId="5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3" fillId="0" borderId="0" applyFont="0" applyFill="0" applyBorder="0" applyAlignment="0" applyProtection="0"/>
    <xf numFmtId="43" fontId="187" fillId="0" borderId="0" applyFont="0" applyFill="0" applyBorder="0" applyAlignment="0" applyProtection="0"/>
    <xf numFmtId="0" fontId="187"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0" fontId="249" fillId="0" borderId="0" applyFont="0" applyFill="0" applyBorder="0" applyAlignment="0" applyProtection="0"/>
    <xf numFmtId="0" fontId="249" fillId="0" borderId="0" applyFont="0" applyFill="0" applyBorder="0" applyAlignment="0" applyProtection="0"/>
    <xf numFmtId="43" fontId="7" fillId="0" borderId="0" applyFont="0" applyFill="0" applyBorder="0" applyAlignment="0" applyProtection="0"/>
    <xf numFmtId="344" fontId="9" fillId="0" borderId="0" applyFont="0" applyFill="0" applyBorder="0" applyAlignment="0" applyProtection="0"/>
    <xf numFmtId="43" fontId="7" fillId="0" borderId="0" applyFont="0" applyFill="0" applyBorder="0" applyAlignment="0" applyProtection="0"/>
    <xf numFmtId="296" fontId="48" fillId="0" borderId="0"/>
    <xf numFmtId="338" fontId="7" fillId="0" borderId="0" applyFont="0" applyFill="0" applyBorder="0" applyAlignment="0" applyProtection="0"/>
    <xf numFmtId="168" fontId="249" fillId="0" borderId="0" applyFont="0" applyFill="0" applyBorder="0" applyAlignment="0" applyProtection="0"/>
    <xf numFmtId="164" fontId="174" fillId="0" borderId="0" applyFont="0" applyFill="0" applyBorder="0" applyAlignment="0" applyProtection="0"/>
    <xf numFmtId="165" fontId="174" fillId="0" borderId="0" applyFont="0" applyFill="0" applyBorder="0" applyAlignment="0" applyProtection="0"/>
    <xf numFmtId="189" fontId="74" fillId="0" borderId="0" applyFont="0" applyFill="0" applyBorder="0" applyAlignment="0" applyProtection="0"/>
    <xf numFmtId="301" fontId="7" fillId="0" borderId="0"/>
    <xf numFmtId="0" fontId="271" fillId="0" borderId="0"/>
    <xf numFmtId="227" fontId="32" fillId="0" borderId="26"/>
    <xf numFmtId="304" fontId="7" fillId="0" borderId="0"/>
    <xf numFmtId="41" fontId="83" fillId="0" borderId="0" applyFont="0" applyFill="0" applyBorder="0" applyAlignment="0" applyProtection="0"/>
    <xf numFmtId="43" fontId="83" fillId="0" borderId="0" applyFont="0" applyFill="0" applyBorder="0" applyAlignment="0" applyProtection="0"/>
    <xf numFmtId="341" fontId="7" fillId="0" borderId="0" applyFill="0" applyBorder="0" applyAlignment="0"/>
    <xf numFmtId="338" fontId="7" fillId="0" borderId="0" applyFill="0" applyBorder="0" applyAlignment="0"/>
    <xf numFmtId="341" fontId="7" fillId="0" borderId="0" applyFill="0" applyBorder="0" applyAlignment="0"/>
    <xf numFmtId="342" fontId="7" fillId="0" borderId="0" applyFill="0" applyBorder="0" applyAlignment="0"/>
    <xf numFmtId="338" fontId="7" fillId="0" borderId="0" applyFill="0" applyBorder="0" applyAlignment="0"/>
    <xf numFmtId="345" fontId="267" fillId="0" borderId="0" applyFont="0" applyFill="0" applyBorder="0" applyAlignment="0" applyProtection="0"/>
    <xf numFmtId="38" fontId="88" fillId="58" borderId="0" applyNumberFormat="0" applyBorder="0" applyAlignment="0" applyProtection="0"/>
    <xf numFmtId="0" fontId="93" fillId="0" borderId="66">
      <alignment horizontal="left" vertical="center"/>
    </xf>
    <xf numFmtId="313" fontId="210" fillId="0" borderId="0">
      <protection locked="0"/>
    </xf>
    <xf numFmtId="313" fontId="210" fillId="0" borderId="0">
      <protection locked="0"/>
    </xf>
    <xf numFmtId="5" fontId="96" fillId="6" borderId="26" applyNumberFormat="0" applyAlignment="0">
      <alignment horizontal="left" vertical="top"/>
    </xf>
    <xf numFmtId="49" fontId="97" fillId="0" borderId="26">
      <alignment vertical="center"/>
    </xf>
    <xf numFmtId="41" fontId="39" fillId="0" borderId="0" applyFont="0" applyFill="0" applyBorder="0" applyAlignment="0" applyProtection="0"/>
    <xf numFmtId="10" fontId="88" fillId="58" borderId="26" applyNumberFormat="0" applyBorder="0" applyAlignment="0" applyProtection="0"/>
    <xf numFmtId="0" fontId="212" fillId="34" borderId="69" applyNumberFormat="0" applyAlignment="0" applyProtection="0"/>
    <xf numFmtId="0" fontId="7" fillId="0" borderId="0"/>
    <xf numFmtId="0" fontId="7" fillId="0" borderId="0"/>
    <xf numFmtId="0" fontId="40" fillId="0" borderId="0"/>
    <xf numFmtId="341" fontId="7" fillId="0" borderId="0" applyFill="0" applyBorder="0" applyAlignment="0"/>
    <xf numFmtId="338" fontId="7" fillId="0" borderId="0" applyFill="0" applyBorder="0" applyAlignment="0"/>
    <xf numFmtId="341" fontId="7" fillId="0" borderId="0" applyFill="0" applyBorder="0" applyAlignment="0"/>
    <xf numFmtId="342" fontId="7" fillId="0" borderId="0" applyFill="0" applyBorder="0" applyAlignment="0"/>
    <xf numFmtId="338" fontId="7" fillId="0" borderId="0" applyFill="0" applyBorder="0" applyAlignment="0"/>
    <xf numFmtId="346" fontId="33" fillId="0" borderId="0"/>
    <xf numFmtId="0" fontId="3" fillId="0" borderId="0"/>
    <xf numFmtId="0" fontId="9" fillId="0" borderId="0"/>
    <xf numFmtId="0" fontId="9" fillId="0" borderId="0"/>
    <xf numFmtId="0" fontId="217" fillId="0" borderId="0"/>
    <xf numFmtId="0" fontId="32" fillId="0" borderId="0"/>
    <xf numFmtId="0" fontId="32" fillId="0" borderId="0"/>
    <xf numFmtId="0" fontId="32" fillId="0" borderId="0"/>
    <xf numFmtId="0" fontId="32" fillId="0" borderId="0"/>
    <xf numFmtId="0" fontId="32" fillId="0" borderId="0"/>
    <xf numFmtId="0" fontId="42"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110" fillId="0" borderId="0"/>
    <xf numFmtId="0" fontId="7" fillId="0" borderId="0"/>
    <xf numFmtId="0" fontId="7" fillId="0" borderId="0"/>
    <xf numFmtId="0" fontId="1" fillId="0" borderId="0"/>
    <xf numFmtId="0" fontId="59" fillId="0" borderId="0"/>
    <xf numFmtId="0" fontId="187" fillId="0" borderId="0"/>
    <xf numFmtId="0" fontId="9" fillId="0" borderId="0"/>
    <xf numFmtId="0" fontId="187" fillId="0" borderId="0"/>
    <xf numFmtId="0" fontId="28" fillId="0" borderId="0"/>
    <xf numFmtId="0" fontId="28" fillId="0" borderId="0"/>
    <xf numFmtId="0" fontId="6" fillId="0" borderId="0"/>
    <xf numFmtId="0" fontId="28" fillId="0" borderId="0"/>
    <xf numFmtId="0" fontId="189" fillId="0" borderId="0"/>
    <xf numFmtId="0" fontId="8" fillId="0" borderId="0"/>
    <xf numFmtId="0" fontId="187" fillId="0" borderId="0"/>
    <xf numFmtId="0" fontId="189" fillId="0" borderId="0"/>
    <xf numFmtId="0" fontId="249" fillId="0" borderId="0"/>
    <xf numFmtId="0" fontId="112" fillId="0" borderId="0" applyNumberFormat="0" applyFill="0" applyBorder="0" applyProtection="0">
      <alignment vertical="top"/>
    </xf>
    <xf numFmtId="0" fontId="28" fillId="0" borderId="0"/>
    <xf numFmtId="0" fontId="7" fillId="0" borderId="0"/>
    <xf numFmtId="0" fontId="272" fillId="0" borderId="0"/>
    <xf numFmtId="0" fontId="6" fillId="63" borderId="72" applyNumberFormat="0" applyFont="0" applyAlignment="0" applyProtection="0"/>
    <xf numFmtId="0" fontId="222" fillId="53" borderId="73" applyNumberFormat="0" applyAlignment="0" applyProtection="0"/>
    <xf numFmtId="340" fontId="7" fillId="0" borderId="0" applyFont="0" applyFill="0" applyBorder="0" applyAlignment="0" applyProtection="0"/>
    <xf numFmtId="347" fontId="7" fillId="0" borderId="0" applyFont="0" applyFill="0" applyBorder="0" applyAlignment="0" applyProtection="0"/>
    <xf numFmtId="10" fontId="7" fillId="0" borderId="0" applyFont="0" applyFill="0" applyBorder="0" applyAlignment="0" applyProtection="0"/>
    <xf numFmtId="9" fontId="187" fillId="0" borderId="0" applyFont="0" applyFill="0" applyBorder="0" applyAlignment="0" applyProtection="0"/>
    <xf numFmtId="9" fontId="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6" fillId="0" borderId="0" applyFont="0" applyFill="0" applyBorder="0" applyAlignment="0" applyProtection="0"/>
    <xf numFmtId="341" fontId="7" fillId="0" borderId="0" applyFill="0" applyBorder="0" applyAlignment="0"/>
    <xf numFmtId="338" fontId="7" fillId="0" borderId="0" applyFill="0" applyBorder="0" applyAlignment="0"/>
    <xf numFmtId="341" fontId="7" fillId="0" borderId="0" applyFill="0" applyBorder="0" applyAlignment="0"/>
    <xf numFmtId="342" fontId="7" fillId="0" borderId="0" applyFill="0" applyBorder="0" applyAlignment="0"/>
    <xf numFmtId="338" fontId="7" fillId="0" borderId="0" applyFill="0" applyBorder="0" applyAlignment="0"/>
    <xf numFmtId="164" fontId="223" fillId="0" borderId="0"/>
    <xf numFmtId="316" fontId="7" fillId="0" borderId="0" applyNumberFormat="0" applyFill="0" applyBorder="0" applyAlignment="0" applyProtection="0">
      <alignment horizontal="left"/>
    </xf>
    <xf numFmtId="41" fontId="39" fillId="0" borderId="0" applyFont="0" applyFill="0" applyBorder="0" applyAlignment="0" applyProtection="0"/>
    <xf numFmtId="4" fontId="121" fillId="9" borderId="28" applyNumberFormat="0" applyProtection="0">
      <alignment horizontal="left" vertical="center"/>
    </xf>
    <xf numFmtId="4" fontId="121" fillId="10" borderId="0" applyNumberFormat="0" applyProtection="0">
      <alignment horizontal="left" vertical="center"/>
    </xf>
    <xf numFmtId="4" fontId="121" fillId="3" borderId="28" applyNumberFormat="0" applyProtection="0">
      <alignment horizontal="right" vertical="center"/>
    </xf>
    <xf numFmtId="4" fontId="119" fillId="20" borderId="29" applyNumberFormat="0" applyProtection="0">
      <alignment horizontal="left" vertical="center"/>
    </xf>
    <xf numFmtId="4" fontId="119" fillId="21" borderId="0" applyNumberFormat="0" applyProtection="0">
      <alignment horizontal="left" vertical="center"/>
    </xf>
    <xf numFmtId="4" fontId="119" fillId="10" borderId="0" applyNumberFormat="0" applyProtection="0">
      <alignment horizontal="left" vertical="center"/>
    </xf>
    <xf numFmtId="4" fontId="42" fillId="21" borderId="0" applyNumberFormat="0" applyProtection="0">
      <alignment horizontal="left" vertical="center"/>
    </xf>
    <xf numFmtId="4" fontId="42" fillId="10" borderId="0" applyNumberFormat="0" applyProtection="0">
      <alignment horizontal="left" vertical="center"/>
    </xf>
    <xf numFmtId="4" fontId="119" fillId="21" borderId="30" applyNumberFormat="0" applyProtection="0">
      <alignment horizontal="left" vertical="center"/>
    </xf>
    <xf numFmtId="4" fontId="119" fillId="21" borderId="28" applyNumberFormat="0" applyProtection="0">
      <alignment horizontal="left" vertical="center"/>
    </xf>
    <xf numFmtId="4" fontId="123" fillId="6" borderId="30" applyNumberFormat="0" applyProtection="0">
      <alignment horizontal="left" vertical="center"/>
    </xf>
    <xf numFmtId="0" fontId="117" fillId="1" borderId="66" applyNumberFormat="0" applyFont="0" applyAlignment="0">
      <alignment horizontal="center"/>
    </xf>
    <xf numFmtId="0" fontId="41" fillId="0" borderId="0"/>
    <xf numFmtId="0" fontId="40" fillId="0" borderId="0"/>
    <xf numFmtId="41"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89" fontId="39" fillId="0" borderId="0" applyFont="0" applyFill="0" applyBorder="0" applyAlignment="0" applyProtection="0"/>
    <xf numFmtId="40" fontId="227" fillId="0" borderId="0" applyBorder="0">
      <alignment horizontal="right"/>
    </xf>
    <xf numFmtId="332" fontId="28" fillId="0" borderId="65">
      <alignment horizontal="right" vertical="center"/>
    </xf>
    <xf numFmtId="246" fontId="59" fillId="0" borderId="65">
      <alignment horizontal="right" vertical="center"/>
    </xf>
    <xf numFmtId="318" fontId="59" fillId="0" borderId="65">
      <alignment horizontal="right" vertical="center"/>
    </xf>
    <xf numFmtId="318" fontId="59" fillId="0" borderId="65">
      <alignment horizontal="right" vertical="center"/>
    </xf>
    <xf numFmtId="172" fontId="133" fillId="0" borderId="65">
      <alignment horizontal="right" vertical="center"/>
    </xf>
    <xf numFmtId="246" fontId="67" fillId="0" borderId="65">
      <alignment horizontal="right" vertical="center"/>
    </xf>
    <xf numFmtId="170" fontId="59" fillId="0" borderId="65">
      <alignment horizontal="right" vertical="center"/>
    </xf>
    <xf numFmtId="246" fontId="67" fillId="0" borderId="65">
      <alignment horizontal="right" vertical="center"/>
    </xf>
    <xf numFmtId="246" fontId="67" fillId="0" borderId="65">
      <alignment horizontal="right" vertical="center"/>
    </xf>
    <xf numFmtId="246" fontId="67" fillId="0" borderId="65">
      <alignment horizontal="right" vertical="center"/>
    </xf>
    <xf numFmtId="318" fontId="59" fillId="0" borderId="65">
      <alignment horizontal="right" vertical="center"/>
    </xf>
    <xf numFmtId="318" fontId="59" fillId="0" borderId="65">
      <alignment horizontal="right" vertical="center"/>
    </xf>
    <xf numFmtId="332" fontId="28" fillId="0" borderId="65">
      <alignment horizontal="right" vertical="center"/>
    </xf>
    <xf numFmtId="320" fontId="59" fillId="0" borderId="65">
      <alignment horizontal="right" vertical="center"/>
    </xf>
    <xf numFmtId="320" fontId="59" fillId="0" borderId="65">
      <alignment horizontal="right" vertical="center"/>
    </xf>
    <xf numFmtId="170" fontId="59" fillId="0" borderId="65">
      <alignment horizontal="right" vertical="center"/>
    </xf>
    <xf numFmtId="170" fontId="59" fillId="0" borderId="65">
      <alignment horizontal="right" vertical="center"/>
    </xf>
    <xf numFmtId="246" fontId="67" fillId="0" borderId="65">
      <alignment horizontal="right" vertical="center"/>
    </xf>
    <xf numFmtId="246" fontId="67" fillId="0" borderId="65">
      <alignment horizontal="right" vertical="center"/>
    </xf>
    <xf numFmtId="319" fontId="28" fillId="0" borderId="65">
      <alignment horizontal="right" vertical="center"/>
    </xf>
    <xf numFmtId="318" fontId="59" fillId="0" borderId="65">
      <alignment horizontal="right" vertical="center"/>
    </xf>
    <xf numFmtId="246" fontId="67" fillId="0" borderId="65">
      <alignment horizontal="right" vertical="center"/>
    </xf>
    <xf numFmtId="319" fontId="28" fillId="0" borderId="65">
      <alignment horizontal="right" vertical="center"/>
    </xf>
    <xf numFmtId="170" fontId="59" fillId="0" borderId="65">
      <alignment horizontal="right" vertical="center"/>
    </xf>
    <xf numFmtId="246" fontId="67" fillId="0" borderId="65">
      <alignment horizontal="right" vertical="center"/>
    </xf>
    <xf numFmtId="318" fontId="59" fillId="0" borderId="65">
      <alignment horizontal="right" vertical="center"/>
    </xf>
    <xf numFmtId="246" fontId="67" fillId="0" borderId="65">
      <alignment horizontal="right" vertical="center"/>
    </xf>
    <xf numFmtId="246" fontId="67" fillId="0" borderId="65">
      <alignment horizontal="right" vertical="center"/>
    </xf>
    <xf numFmtId="249" fontId="28" fillId="0" borderId="65">
      <alignment horizontal="right" vertical="center"/>
    </xf>
    <xf numFmtId="319" fontId="28" fillId="0" borderId="65">
      <alignment horizontal="right" vertical="center"/>
    </xf>
    <xf numFmtId="246" fontId="67" fillId="0" borderId="65">
      <alignment horizontal="right" vertical="center"/>
    </xf>
    <xf numFmtId="246" fontId="67" fillId="0" borderId="65">
      <alignment horizontal="right" vertical="center"/>
    </xf>
    <xf numFmtId="246" fontId="67" fillId="0" borderId="65">
      <alignment horizontal="right" vertical="center"/>
    </xf>
    <xf numFmtId="249" fontId="28" fillId="0" borderId="65">
      <alignment horizontal="right" vertical="center"/>
    </xf>
    <xf numFmtId="318" fontId="59" fillId="0" borderId="65">
      <alignment horizontal="right" vertical="center"/>
    </xf>
    <xf numFmtId="248" fontId="39" fillId="0" borderId="65">
      <alignment horizontal="right" vertical="center"/>
    </xf>
    <xf numFmtId="318" fontId="59" fillId="0" borderId="65">
      <alignment horizontal="right" vertical="center"/>
    </xf>
    <xf numFmtId="246" fontId="67" fillId="0" borderId="65">
      <alignment horizontal="right" vertical="center"/>
    </xf>
    <xf numFmtId="318" fontId="59" fillId="0" borderId="65">
      <alignment horizontal="right" vertical="center"/>
    </xf>
    <xf numFmtId="246" fontId="67" fillId="0" borderId="65">
      <alignment horizontal="right" vertical="center"/>
    </xf>
    <xf numFmtId="246" fontId="59" fillId="0" borderId="65">
      <alignment horizontal="right" vertical="center"/>
    </xf>
    <xf numFmtId="170" fontId="59" fillId="0" borderId="65">
      <alignment horizontal="right" vertical="center"/>
    </xf>
    <xf numFmtId="318" fontId="59" fillId="0" borderId="65">
      <alignment horizontal="right" vertical="center"/>
    </xf>
    <xf numFmtId="319" fontId="28" fillId="0" borderId="65">
      <alignment horizontal="right" vertical="center"/>
    </xf>
    <xf numFmtId="246" fontId="67" fillId="0" borderId="65">
      <alignment horizontal="right" vertical="center"/>
    </xf>
    <xf numFmtId="246" fontId="67" fillId="0" borderId="65">
      <alignment horizontal="right" vertical="center"/>
    </xf>
    <xf numFmtId="246" fontId="67" fillId="0" borderId="65">
      <alignment horizontal="right" vertical="center"/>
    </xf>
    <xf numFmtId="320" fontId="59" fillId="0" borderId="65">
      <alignment horizontal="right" vertical="center"/>
    </xf>
    <xf numFmtId="318" fontId="59" fillId="0" borderId="65">
      <alignment horizontal="right" vertical="center"/>
    </xf>
    <xf numFmtId="320" fontId="59" fillId="0" borderId="65">
      <alignment horizontal="right" vertical="center"/>
    </xf>
    <xf numFmtId="320" fontId="59" fillId="0" borderId="65">
      <alignment horizontal="right" vertical="center"/>
    </xf>
    <xf numFmtId="246" fontId="67" fillId="0" borderId="65">
      <alignment horizontal="right" vertical="center"/>
    </xf>
    <xf numFmtId="320" fontId="59" fillId="0" borderId="65">
      <alignment horizontal="right" vertical="center"/>
    </xf>
    <xf numFmtId="318" fontId="59" fillId="0" borderId="65">
      <alignment horizontal="right" vertical="center"/>
    </xf>
    <xf numFmtId="319" fontId="28" fillId="0" borderId="65">
      <alignment horizontal="right" vertical="center"/>
    </xf>
    <xf numFmtId="246" fontId="67" fillId="0" borderId="65">
      <alignment horizontal="right" vertical="center"/>
    </xf>
    <xf numFmtId="170" fontId="59" fillId="0" borderId="65">
      <alignment horizontal="right" vertical="center"/>
    </xf>
    <xf numFmtId="170" fontId="59" fillId="0" borderId="65">
      <alignment horizontal="right" vertical="center"/>
    </xf>
    <xf numFmtId="170" fontId="59" fillId="0" borderId="65">
      <alignment horizontal="right" vertical="center"/>
    </xf>
    <xf numFmtId="170" fontId="59" fillId="0" borderId="65">
      <alignment horizontal="right" vertical="center"/>
    </xf>
    <xf numFmtId="246" fontId="67" fillId="0" borderId="65">
      <alignment horizontal="right" vertical="center"/>
    </xf>
    <xf numFmtId="247" fontId="74" fillId="0" borderId="65">
      <alignment horizontal="right" vertical="center"/>
    </xf>
    <xf numFmtId="170" fontId="59" fillId="0" borderId="65">
      <alignment horizontal="right" vertical="center"/>
    </xf>
    <xf numFmtId="170" fontId="59" fillId="0" borderId="65">
      <alignment horizontal="right" vertical="center"/>
    </xf>
    <xf numFmtId="248" fontId="39" fillId="0" borderId="65">
      <alignment horizontal="right" vertical="center"/>
    </xf>
    <xf numFmtId="246" fontId="67" fillId="0" borderId="65">
      <alignment horizontal="right" vertical="center"/>
    </xf>
    <xf numFmtId="170" fontId="59" fillId="0" borderId="65">
      <alignment horizontal="right" vertical="center"/>
    </xf>
    <xf numFmtId="247" fontId="74" fillId="0" borderId="65">
      <alignment horizontal="right" vertical="center"/>
    </xf>
    <xf numFmtId="246" fontId="67" fillId="0" borderId="65">
      <alignment horizontal="right" vertical="center"/>
    </xf>
    <xf numFmtId="246" fontId="67" fillId="0" borderId="65">
      <alignment horizontal="right" vertical="center"/>
    </xf>
    <xf numFmtId="246" fontId="67" fillId="0" borderId="65">
      <alignment horizontal="right" vertical="center"/>
    </xf>
    <xf numFmtId="246" fontId="67" fillId="0" borderId="65">
      <alignment horizontal="right" vertical="center"/>
    </xf>
    <xf numFmtId="170" fontId="59" fillId="0" borderId="65">
      <alignment horizontal="right" vertical="center"/>
    </xf>
    <xf numFmtId="247" fontId="74" fillId="0" borderId="65">
      <alignment horizontal="right" vertical="center"/>
    </xf>
    <xf numFmtId="170" fontId="59" fillId="0" borderId="65">
      <alignment horizontal="right" vertical="center"/>
    </xf>
    <xf numFmtId="247" fontId="74" fillId="0" borderId="65">
      <alignment horizontal="right" vertical="center"/>
    </xf>
    <xf numFmtId="249" fontId="28" fillId="0" borderId="65">
      <alignment horizontal="right" vertical="center"/>
    </xf>
    <xf numFmtId="248" fontId="39" fillId="0" borderId="65">
      <alignment horizontal="right" vertical="center"/>
    </xf>
    <xf numFmtId="246" fontId="67" fillId="0" borderId="65">
      <alignment horizontal="right" vertical="center"/>
    </xf>
    <xf numFmtId="246" fontId="59" fillId="0" borderId="65">
      <alignment horizontal="right" vertical="center"/>
    </xf>
    <xf numFmtId="251" fontId="7" fillId="0" borderId="65">
      <alignment horizontal="right" vertical="center"/>
    </xf>
    <xf numFmtId="246" fontId="59" fillId="0" borderId="65">
      <alignment horizontal="right" vertical="center"/>
    </xf>
    <xf numFmtId="249" fontId="28" fillId="0" borderId="65">
      <alignment horizontal="right" vertical="center"/>
    </xf>
    <xf numFmtId="246" fontId="67" fillId="0" borderId="65">
      <alignment horizontal="right" vertical="center"/>
    </xf>
    <xf numFmtId="170" fontId="59" fillId="0" borderId="65">
      <alignment horizontal="right" vertical="center"/>
    </xf>
    <xf numFmtId="320" fontId="59" fillId="0" borderId="65">
      <alignment horizontal="right" vertical="center"/>
    </xf>
    <xf numFmtId="320" fontId="59" fillId="0" borderId="65">
      <alignment horizontal="right" vertical="center"/>
    </xf>
    <xf numFmtId="170" fontId="59" fillId="0" borderId="65">
      <alignment horizontal="right" vertical="center"/>
    </xf>
    <xf numFmtId="318" fontId="59" fillId="0" borderId="65">
      <alignment horizontal="right" vertical="center"/>
    </xf>
    <xf numFmtId="253" fontId="28" fillId="0" borderId="65">
      <alignment horizontal="right" vertical="center"/>
    </xf>
    <xf numFmtId="170" fontId="59" fillId="0" borderId="65">
      <alignment horizontal="right" vertical="center"/>
    </xf>
    <xf numFmtId="170" fontId="59" fillId="0" borderId="65">
      <alignment horizontal="right" vertical="center"/>
    </xf>
    <xf numFmtId="170" fontId="59" fillId="0" borderId="65">
      <alignment horizontal="right" vertical="center"/>
    </xf>
    <xf numFmtId="170" fontId="59" fillId="0" borderId="65">
      <alignment horizontal="right" vertical="center"/>
    </xf>
    <xf numFmtId="170" fontId="59" fillId="0" borderId="65">
      <alignment horizontal="right" vertical="center"/>
    </xf>
    <xf numFmtId="170" fontId="59" fillId="0" borderId="65">
      <alignment horizontal="right" vertical="center"/>
    </xf>
    <xf numFmtId="170" fontId="59" fillId="0" borderId="65">
      <alignment horizontal="right" vertical="center"/>
    </xf>
    <xf numFmtId="246" fontId="67" fillId="0" borderId="65">
      <alignment horizontal="right" vertical="center"/>
    </xf>
    <xf numFmtId="333" fontId="67" fillId="0" borderId="65">
      <alignment horizontal="right" vertical="center"/>
    </xf>
    <xf numFmtId="320" fontId="59" fillId="0" borderId="65">
      <alignment horizontal="right" vertical="center"/>
    </xf>
    <xf numFmtId="246" fontId="67" fillId="0" borderId="65">
      <alignment horizontal="right" vertical="center"/>
    </xf>
    <xf numFmtId="246" fontId="67" fillId="0" borderId="65">
      <alignment horizontal="right" vertical="center"/>
    </xf>
    <xf numFmtId="246" fontId="67" fillId="0" borderId="65">
      <alignment horizontal="right" vertical="center"/>
    </xf>
    <xf numFmtId="246" fontId="67" fillId="0" borderId="65">
      <alignment horizontal="right" vertical="center"/>
    </xf>
    <xf numFmtId="246" fontId="67" fillId="0" borderId="65">
      <alignment horizontal="right" vertical="center"/>
    </xf>
    <xf numFmtId="246" fontId="67" fillId="0" borderId="65">
      <alignment horizontal="right" vertical="center"/>
    </xf>
    <xf numFmtId="246" fontId="67" fillId="0" borderId="65">
      <alignment horizontal="right" vertical="center"/>
    </xf>
    <xf numFmtId="246" fontId="67" fillId="0" borderId="65">
      <alignment horizontal="right" vertical="center"/>
    </xf>
    <xf numFmtId="246" fontId="67" fillId="0" borderId="65">
      <alignment horizontal="right" vertical="center"/>
    </xf>
    <xf numFmtId="246" fontId="67" fillId="0" borderId="65">
      <alignment horizontal="right" vertical="center"/>
    </xf>
    <xf numFmtId="170" fontId="59" fillId="0" borderId="65">
      <alignment horizontal="right" vertical="center"/>
    </xf>
    <xf numFmtId="170" fontId="59" fillId="0" borderId="65">
      <alignment horizontal="right" vertical="center"/>
    </xf>
    <xf numFmtId="170" fontId="59" fillId="0" borderId="65">
      <alignment horizontal="right" vertical="center"/>
    </xf>
    <xf numFmtId="170" fontId="59" fillId="0" borderId="65">
      <alignment horizontal="right" vertical="center"/>
    </xf>
    <xf numFmtId="246" fontId="67" fillId="0" borderId="65">
      <alignment horizontal="right" vertical="center"/>
    </xf>
    <xf numFmtId="247" fontId="74" fillId="0" borderId="65">
      <alignment horizontal="right" vertical="center"/>
    </xf>
    <xf numFmtId="246" fontId="67" fillId="0" borderId="65">
      <alignment horizontal="right" vertical="center"/>
    </xf>
    <xf numFmtId="333" fontId="67" fillId="0" borderId="65">
      <alignment horizontal="right" vertical="center"/>
    </xf>
    <xf numFmtId="246" fontId="67" fillId="0" borderId="65">
      <alignment horizontal="right" vertical="center"/>
    </xf>
    <xf numFmtId="246" fontId="67" fillId="0" borderId="65">
      <alignment horizontal="right" vertical="center"/>
    </xf>
    <xf numFmtId="246" fontId="67" fillId="0" borderId="65">
      <alignment horizontal="right" vertical="center"/>
    </xf>
    <xf numFmtId="246" fontId="67" fillId="0" borderId="65">
      <alignment horizontal="right" vertical="center"/>
    </xf>
    <xf numFmtId="246" fontId="67" fillId="0" borderId="65">
      <alignment horizontal="right" vertical="center"/>
    </xf>
    <xf numFmtId="170" fontId="59" fillId="0" borderId="65">
      <alignment horizontal="right" vertical="center"/>
    </xf>
    <xf numFmtId="318" fontId="59" fillId="0" borderId="65">
      <alignment horizontal="right" vertical="center"/>
    </xf>
    <xf numFmtId="246" fontId="67" fillId="0" borderId="65">
      <alignment horizontal="right" vertical="center"/>
    </xf>
    <xf numFmtId="240" fontId="28" fillId="0" borderId="65">
      <alignment horizontal="right" vertical="center"/>
    </xf>
    <xf numFmtId="318" fontId="59" fillId="0" borderId="65">
      <alignment horizontal="right" vertical="center"/>
    </xf>
    <xf numFmtId="246" fontId="67" fillId="0" borderId="65">
      <alignment horizontal="right" vertical="center"/>
    </xf>
    <xf numFmtId="172" fontId="133" fillId="0" borderId="65">
      <alignment horizontal="right" vertical="center"/>
    </xf>
    <xf numFmtId="246" fontId="67" fillId="0" borderId="65">
      <alignment horizontal="right" vertical="center"/>
    </xf>
    <xf numFmtId="253" fontId="28" fillId="0" borderId="65">
      <alignment horizontal="right" vertical="center"/>
    </xf>
    <xf numFmtId="256" fontId="28" fillId="0" borderId="65">
      <alignment horizontal="right" vertical="center"/>
    </xf>
    <xf numFmtId="170" fontId="59" fillId="0" borderId="65">
      <alignment horizontal="right" vertical="center"/>
    </xf>
    <xf numFmtId="320" fontId="59" fillId="0" borderId="65">
      <alignment horizontal="right" vertical="center"/>
    </xf>
    <xf numFmtId="246" fontId="67" fillId="0" borderId="65">
      <alignment horizontal="right" vertical="center"/>
    </xf>
    <xf numFmtId="170" fontId="59" fillId="0" borderId="65">
      <alignment horizontal="right" vertical="center"/>
    </xf>
    <xf numFmtId="170" fontId="59" fillId="0" borderId="65">
      <alignment horizontal="right" vertical="center"/>
    </xf>
    <xf numFmtId="246" fontId="67" fillId="0" borderId="65">
      <alignment horizontal="right" vertical="center"/>
    </xf>
    <xf numFmtId="246" fontId="67" fillId="0" borderId="65">
      <alignment horizontal="right" vertical="center"/>
    </xf>
    <xf numFmtId="255" fontId="135" fillId="0" borderId="65">
      <alignment horizontal="right" vertical="center"/>
    </xf>
    <xf numFmtId="322" fontId="7" fillId="0" borderId="0" applyFill="0" applyBorder="0" applyAlignment="0"/>
    <xf numFmtId="15" fontId="7" fillId="0" borderId="0" applyFill="0" applyBorder="0" applyAlignment="0"/>
    <xf numFmtId="189" fontId="28" fillId="0" borderId="65">
      <alignment horizontal="center"/>
    </xf>
    <xf numFmtId="0" fontId="143" fillId="0" borderId="74" applyBorder="0" applyAlignment="0">
      <alignment horizontal="center" vertical="center"/>
    </xf>
    <xf numFmtId="0" fontId="195" fillId="0" borderId="76" applyNumberFormat="0" applyFill="0" applyAlignment="0" applyProtection="0"/>
    <xf numFmtId="322" fontId="7" fillId="0" borderId="67" applyFont="0" applyFill="0" applyBorder="0" applyProtection="0">
      <alignment horizontal="center"/>
      <protection locked="0"/>
    </xf>
    <xf numFmtId="348" fontId="28" fillId="0" borderId="0"/>
    <xf numFmtId="349" fontId="28" fillId="0" borderId="26"/>
    <xf numFmtId="5" fontId="149" fillId="23" borderId="74">
      <alignment vertical="top"/>
    </xf>
    <xf numFmtId="6" fontId="151" fillId="25" borderId="74"/>
    <xf numFmtId="5" fontId="230" fillId="0" borderId="74">
      <alignment horizontal="left" vertical="top"/>
    </xf>
    <xf numFmtId="0" fontId="231" fillId="0" borderId="13">
      <alignment horizontal="left" vertical="center"/>
    </xf>
    <xf numFmtId="0" fontId="274" fillId="0" borderId="0"/>
    <xf numFmtId="0" fontId="7" fillId="0" borderId="0"/>
    <xf numFmtId="43" fontId="5" fillId="0" borderId="0" applyFont="0" applyFill="0" applyBorder="0" applyAlignment="0" applyProtection="0"/>
    <xf numFmtId="43" fontId="6" fillId="0" borderId="0" applyFont="0" applyFill="0" applyBorder="0" applyAlignment="0" applyProtection="0"/>
    <xf numFmtId="0" fontId="187" fillId="0" borderId="0"/>
    <xf numFmtId="0" fontId="9" fillId="0" borderId="0"/>
    <xf numFmtId="0" fontId="9" fillId="0" borderId="0"/>
    <xf numFmtId="0" fontId="42" fillId="0" borderId="0"/>
    <xf numFmtId="43" fontId="42" fillId="0" borderId="0" applyFont="0" applyFill="0" applyBorder="0" applyAlignment="0" applyProtection="0"/>
    <xf numFmtId="0" fontId="110" fillId="0" borderId="0"/>
    <xf numFmtId="0" fontId="189" fillId="0" borderId="0"/>
    <xf numFmtId="43" fontId="7" fillId="0" borderId="0" applyFont="0" applyFill="0" applyBorder="0" applyAlignment="0" applyProtection="0"/>
    <xf numFmtId="43" fontId="3" fillId="0" borderId="0" applyFont="0" applyFill="0" applyBorder="0" applyAlignment="0" applyProtection="0"/>
    <xf numFmtId="0" fontId="3" fillId="0" borderId="0"/>
    <xf numFmtId="0" fontId="28" fillId="0" borderId="0"/>
    <xf numFmtId="0" fontId="20" fillId="0" borderId="0"/>
    <xf numFmtId="43" fontId="20" fillId="0" borderId="0" applyFont="0" applyFill="0" applyBorder="0" applyAlignment="0" applyProtection="0"/>
    <xf numFmtId="0" fontId="9" fillId="0" borderId="0"/>
    <xf numFmtId="246" fontId="67" fillId="0" borderId="65">
      <alignment horizontal="right" vertical="center"/>
    </xf>
    <xf numFmtId="170" fontId="59" fillId="0" borderId="65">
      <alignment horizontal="right" vertical="center"/>
    </xf>
    <xf numFmtId="170" fontId="59" fillId="0" borderId="65">
      <alignment horizontal="right" vertical="center"/>
    </xf>
    <xf numFmtId="3" fontId="30" fillId="0" borderId="26"/>
    <xf numFmtId="170" fontId="59" fillId="0" borderId="65">
      <alignment horizontal="right" vertical="center"/>
    </xf>
    <xf numFmtId="170" fontId="59" fillId="0" borderId="65">
      <alignment horizontal="right" vertical="center"/>
    </xf>
    <xf numFmtId="254" fontId="28" fillId="0" borderId="65">
      <alignment horizontal="right" vertical="center"/>
    </xf>
    <xf numFmtId="246" fontId="67" fillId="0" borderId="65">
      <alignment horizontal="right" vertical="center"/>
    </xf>
    <xf numFmtId="246" fontId="67" fillId="0" borderId="65">
      <alignment horizontal="right" vertical="center"/>
    </xf>
    <xf numFmtId="246" fontId="67" fillId="0" borderId="65">
      <alignment horizontal="right" vertical="center"/>
    </xf>
    <xf numFmtId="246" fontId="67" fillId="0" borderId="65">
      <alignment horizontal="right" vertical="center"/>
    </xf>
    <xf numFmtId="246" fontId="67" fillId="0" borderId="65">
      <alignment horizontal="right" vertical="center"/>
    </xf>
    <xf numFmtId="246" fontId="67" fillId="0" borderId="65">
      <alignment horizontal="right" vertical="center"/>
    </xf>
    <xf numFmtId="246" fontId="67" fillId="0" borderId="65">
      <alignment horizontal="right" vertical="center"/>
    </xf>
    <xf numFmtId="246" fontId="67" fillId="0" borderId="65">
      <alignment horizontal="right" vertical="center"/>
    </xf>
    <xf numFmtId="170" fontId="59" fillId="0" borderId="65">
      <alignment horizontal="right" vertical="center"/>
    </xf>
    <xf numFmtId="170" fontId="59" fillId="0" borderId="65">
      <alignment horizontal="right" vertical="center"/>
    </xf>
    <xf numFmtId="170" fontId="59" fillId="0" borderId="65">
      <alignment horizontal="right" vertical="center"/>
    </xf>
    <xf numFmtId="170" fontId="59" fillId="0" borderId="65">
      <alignment horizontal="right" vertical="center"/>
    </xf>
    <xf numFmtId="170" fontId="59" fillId="0" borderId="65">
      <alignment horizontal="right" vertical="center"/>
    </xf>
    <xf numFmtId="170" fontId="59" fillId="0" borderId="65">
      <alignment horizontal="right" vertical="center"/>
    </xf>
    <xf numFmtId="170" fontId="59" fillId="0" borderId="65">
      <alignment horizontal="right" vertical="center"/>
    </xf>
    <xf numFmtId="253" fontId="28" fillId="0" borderId="65">
      <alignment horizontal="right" vertical="center"/>
    </xf>
    <xf numFmtId="170" fontId="59" fillId="0" borderId="65">
      <alignment horizontal="right" vertical="center"/>
    </xf>
    <xf numFmtId="170" fontId="59" fillId="0" borderId="65">
      <alignment horizontal="right" vertical="center"/>
    </xf>
    <xf numFmtId="249" fontId="28" fillId="0" borderId="65">
      <alignment horizontal="right" vertical="center"/>
    </xf>
    <xf numFmtId="251" fontId="7" fillId="0" borderId="65">
      <alignment horizontal="right" vertical="center"/>
    </xf>
    <xf numFmtId="248" fontId="39" fillId="0" borderId="65">
      <alignment horizontal="right" vertical="center"/>
    </xf>
    <xf numFmtId="251" fontId="7" fillId="0" borderId="65">
      <alignment horizontal="right" vertical="center"/>
    </xf>
    <xf numFmtId="251" fontId="7" fillId="0" borderId="65">
      <alignment horizontal="right" vertical="center"/>
    </xf>
    <xf numFmtId="246" fontId="67" fillId="0" borderId="65">
      <alignment horizontal="right" vertical="center"/>
    </xf>
    <xf numFmtId="251" fontId="7" fillId="0" borderId="65">
      <alignment horizontal="right" vertical="center"/>
    </xf>
    <xf numFmtId="249" fontId="28" fillId="0" borderId="65">
      <alignment horizontal="right" vertical="center"/>
    </xf>
    <xf numFmtId="251" fontId="7" fillId="0" borderId="65">
      <alignment horizontal="right" vertical="center"/>
    </xf>
    <xf numFmtId="246" fontId="67" fillId="0" borderId="65">
      <alignment horizontal="right" vertical="center"/>
    </xf>
    <xf numFmtId="246" fontId="67" fillId="0" borderId="65">
      <alignment horizontal="right" vertical="center"/>
    </xf>
    <xf numFmtId="246" fontId="67" fillId="0" borderId="65">
      <alignment horizontal="right" vertical="center"/>
    </xf>
    <xf numFmtId="248" fontId="39" fillId="0" borderId="65">
      <alignment horizontal="right" vertical="center"/>
    </xf>
    <xf numFmtId="246" fontId="67" fillId="0" borderId="65">
      <alignment horizontal="right" vertical="center"/>
    </xf>
    <xf numFmtId="248" fontId="39" fillId="0" borderId="65">
      <alignment horizontal="right" vertical="center"/>
    </xf>
    <xf numFmtId="251" fontId="7" fillId="0" borderId="65">
      <alignment horizontal="right" vertical="center"/>
    </xf>
    <xf numFmtId="248" fontId="39" fillId="0" borderId="65">
      <alignment horizontal="right" vertical="center"/>
    </xf>
    <xf numFmtId="246" fontId="67" fillId="0" borderId="65">
      <alignment horizontal="right" vertical="center"/>
    </xf>
    <xf numFmtId="246" fontId="67" fillId="0" borderId="65">
      <alignment horizontal="right" vertical="center"/>
    </xf>
    <xf numFmtId="248" fontId="39" fillId="0" borderId="65">
      <alignment horizontal="right" vertical="center"/>
    </xf>
    <xf numFmtId="248" fontId="39" fillId="0" borderId="65">
      <alignment horizontal="right" vertical="center"/>
    </xf>
    <xf numFmtId="248" fontId="39" fillId="0" borderId="65">
      <alignment horizontal="right" vertical="center"/>
    </xf>
    <xf numFmtId="249" fontId="28" fillId="0" borderId="65">
      <alignment horizontal="right" vertical="center"/>
    </xf>
    <xf numFmtId="250" fontId="7" fillId="0" borderId="65">
      <alignment horizontal="right" vertical="center"/>
    </xf>
    <xf numFmtId="249" fontId="28" fillId="0" borderId="65">
      <alignment horizontal="right" vertical="center"/>
    </xf>
    <xf numFmtId="170" fontId="59" fillId="0" borderId="65">
      <alignment horizontal="right" vertical="center"/>
    </xf>
    <xf numFmtId="248" fontId="39" fillId="0" borderId="65">
      <alignment horizontal="right" vertical="center"/>
    </xf>
    <xf numFmtId="247" fontId="74" fillId="0" borderId="65">
      <alignment horizontal="right" vertical="center"/>
    </xf>
    <xf numFmtId="170" fontId="59" fillId="0" borderId="65">
      <alignment horizontal="right" vertical="center"/>
    </xf>
    <xf numFmtId="170" fontId="59" fillId="0" borderId="65">
      <alignment horizontal="right" vertical="center"/>
    </xf>
    <xf numFmtId="246" fontId="67" fillId="0" borderId="65">
      <alignment horizontal="right" vertical="center"/>
    </xf>
    <xf numFmtId="246" fontId="67" fillId="0" borderId="65">
      <alignment horizontal="right" vertical="center"/>
    </xf>
    <xf numFmtId="246" fontId="67" fillId="0" borderId="65">
      <alignment horizontal="right" vertical="center"/>
    </xf>
    <xf numFmtId="170" fontId="59" fillId="0" borderId="65">
      <alignment horizontal="right" vertical="center"/>
    </xf>
    <xf numFmtId="172" fontId="133" fillId="0" borderId="65">
      <alignment horizontal="right" vertical="center"/>
    </xf>
    <xf numFmtId="246" fontId="67" fillId="0" borderId="65">
      <alignment horizontal="right" vertical="center"/>
    </xf>
    <xf numFmtId="246" fontId="67" fillId="0" borderId="65">
      <alignment horizontal="right" vertical="center"/>
    </xf>
    <xf numFmtId="246" fontId="67" fillId="0" borderId="65">
      <alignment horizontal="right" vertical="center"/>
    </xf>
    <xf numFmtId="246" fontId="67" fillId="0" borderId="65">
      <alignment horizontal="right" vertical="center"/>
    </xf>
    <xf numFmtId="251" fontId="7" fillId="0" borderId="65">
      <alignment horizontal="right" vertical="center"/>
    </xf>
    <xf numFmtId="248" fontId="39" fillId="0" borderId="65">
      <alignment horizontal="right" vertical="center"/>
    </xf>
    <xf numFmtId="246" fontId="67" fillId="0" borderId="65">
      <alignment horizontal="right" vertical="center"/>
    </xf>
    <xf numFmtId="246" fontId="67" fillId="0" borderId="65">
      <alignment horizontal="right" vertical="center"/>
    </xf>
    <xf numFmtId="248" fontId="39" fillId="0" borderId="65">
      <alignment horizontal="right" vertical="center"/>
    </xf>
    <xf numFmtId="248" fontId="39" fillId="0" borderId="65">
      <alignment horizontal="right" vertical="center"/>
    </xf>
    <xf numFmtId="248" fontId="39" fillId="0" borderId="65">
      <alignment horizontal="right" vertical="center"/>
    </xf>
    <xf numFmtId="249" fontId="28" fillId="0" borderId="65">
      <alignment horizontal="right" vertical="center"/>
    </xf>
    <xf numFmtId="250" fontId="7" fillId="0" borderId="65">
      <alignment horizontal="right" vertical="center"/>
    </xf>
    <xf numFmtId="249" fontId="28" fillId="0" borderId="65">
      <alignment horizontal="right" vertical="center"/>
    </xf>
    <xf numFmtId="170" fontId="59" fillId="0" borderId="65">
      <alignment horizontal="right" vertical="center"/>
    </xf>
    <xf numFmtId="248" fontId="39" fillId="0" borderId="65">
      <alignment horizontal="right" vertical="center"/>
    </xf>
    <xf numFmtId="247" fontId="74" fillId="0" borderId="65">
      <alignment horizontal="right" vertical="center"/>
    </xf>
    <xf numFmtId="170" fontId="59" fillId="0" borderId="65">
      <alignment horizontal="right" vertical="center"/>
    </xf>
    <xf numFmtId="170" fontId="59" fillId="0" borderId="65">
      <alignment horizontal="right" vertical="center"/>
    </xf>
    <xf numFmtId="246" fontId="67" fillId="0" borderId="65">
      <alignment horizontal="right" vertical="center"/>
    </xf>
    <xf numFmtId="246" fontId="67" fillId="0" borderId="65">
      <alignment horizontal="right" vertical="center"/>
    </xf>
    <xf numFmtId="246" fontId="67" fillId="0" borderId="65">
      <alignment horizontal="right" vertical="center"/>
    </xf>
    <xf numFmtId="170" fontId="59" fillId="0" borderId="65">
      <alignment horizontal="right" vertical="center"/>
    </xf>
    <xf numFmtId="172" fontId="133" fillId="0" borderId="65">
      <alignment horizontal="right" vertical="center"/>
    </xf>
    <xf numFmtId="246" fontId="67" fillId="0" borderId="65">
      <alignment horizontal="right" vertical="center"/>
    </xf>
    <xf numFmtId="246" fontId="67" fillId="0" borderId="65">
      <alignment horizontal="right" vertical="center"/>
    </xf>
    <xf numFmtId="246" fontId="67" fillId="0" borderId="65">
      <alignment horizontal="right" vertical="center"/>
    </xf>
    <xf numFmtId="246" fontId="67" fillId="0" borderId="65">
      <alignment horizontal="right" vertical="center"/>
    </xf>
    <xf numFmtId="0" fontId="117" fillId="1" borderId="66" applyNumberFormat="0" applyFont="0" applyAlignment="0">
      <alignment horizontal="center"/>
    </xf>
    <xf numFmtId="0" fontId="117" fillId="1" borderId="66" applyNumberFormat="0" applyFont="0" applyAlignment="0">
      <alignment horizontal="center"/>
    </xf>
    <xf numFmtId="0" fontId="7" fillId="0" borderId="0"/>
    <xf numFmtId="0" fontId="7" fillId="0" borderId="0"/>
    <xf numFmtId="1" fontId="49" fillId="0" borderId="26" applyBorder="0" applyAlignment="0">
      <alignment horizontal="center"/>
    </xf>
    <xf numFmtId="3" fontId="30" fillId="0" borderId="26"/>
    <xf numFmtId="3" fontId="30" fillId="0" borderId="26"/>
    <xf numFmtId="10" fontId="88" fillId="7" borderId="26" applyNumberFormat="0" applyBorder="0" applyAlignment="0" applyProtection="0"/>
    <xf numFmtId="10" fontId="88" fillId="7" borderId="26" applyNumberFormat="0" applyBorder="0" applyAlignment="0" applyProtection="0"/>
    <xf numFmtId="49" fontId="97" fillId="0" borderId="26">
      <alignment vertical="center"/>
    </xf>
    <xf numFmtId="5" fontId="96" fillId="6" borderId="26" applyNumberFormat="0" applyAlignment="0">
      <alignment horizontal="left" vertical="top"/>
    </xf>
    <xf numFmtId="49" fontId="97" fillId="0" borderId="26">
      <alignment vertical="center"/>
    </xf>
    <xf numFmtId="5" fontId="96" fillId="6" borderId="26" applyNumberFormat="0" applyAlignment="0">
      <alignment horizontal="left" vertical="top"/>
    </xf>
    <xf numFmtId="0" fontId="93" fillId="0" borderId="66">
      <alignment horizontal="left" vertical="center"/>
    </xf>
    <xf numFmtId="1" fontId="49" fillId="0" borderId="26" applyBorder="0" applyAlignment="0">
      <alignment horizontal="center"/>
    </xf>
    <xf numFmtId="3" fontId="30" fillId="0" borderId="26"/>
    <xf numFmtId="3" fontId="30" fillId="0" borderId="26"/>
    <xf numFmtId="0" fontId="93" fillId="0" borderId="66">
      <alignment horizontal="left" vertical="center"/>
    </xf>
    <xf numFmtId="0" fontId="53" fillId="0" borderId="26" applyNumberFormat="0" applyFont="0" applyBorder="0">
      <alignment horizontal="left" indent="2"/>
    </xf>
    <xf numFmtId="0" fontId="53" fillId="0" borderId="26" applyNumberFormat="0" applyFont="0" applyBorder="0">
      <alignment horizontal="left" indent="2"/>
    </xf>
    <xf numFmtId="0" fontId="53" fillId="0" borderId="26" applyNumberFormat="0" applyFont="0" applyBorder="0" applyAlignment="0">
      <alignment horizontal="center"/>
    </xf>
    <xf numFmtId="0" fontId="53" fillId="0" borderId="26" applyNumberFormat="0" applyFont="0" applyBorder="0" applyAlignment="0">
      <alignment horizontal="center"/>
    </xf>
    <xf numFmtId="227" fontId="32" fillId="0" borderId="26"/>
    <xf numFmtId="227" fontId="32" fillId="0" borderId="26"/>
    <xf numFmtId="227" fontId="32" fillId="0" borderId="26"/>
    <xf numFmtId="227" fontId="32" fillId="0" borderId="26"/>
    <xf numFmtId="43" fontId="42" fillId="0" borderId="0" applyFont="0" applyFill="0" applyBorder="0" applyAlignment="0" applyProtection="0"/>
    <xf numFmtId="43" fontId="26" fillId="0" borderId="0" applyFont="0" applyFill="0" applyBorder="0" applyAlignment="0" applyProtection="0"/>
    <xf numFmtId="43" fontId="42" fillId="0" borderId="0" applyFont="0" applyFill="0" applyBorder="0" applyAlignment="0" applyProtection="0"/>
    <xf numFmtId="43" fontId="26" fillId="0" borderId="0" applyFont="0" applyFill="0" applyBorder="0" applyAlignment="0" applyProtection="0"/>
    <xf numFmtId="43" fontId="42" fillId="0" borderId="0" applyFont="0" applyFill="0" applyBorder="0" applyAlignment="0" applyProtection="0"/>
    <xf numFmtId="43" fontId="26" fillId="0" borderId="0" applyFont="0" applyFill="0" applyBorder="0" applyAlignment="0" applyProtection="0"/>
    <xf numFmtId="227" fontId="32" fillId="0" borderId="26"/>
    <xf numFmtId="227" fontId="32" fillId="0" borderId="26"/>
    <xf numFmtId="227" fontId="32" fillId="0" borderId="26"/>
    <xf numFmtId="227" fontId="32" fillId="0" borderId="26"/>
    <xf numFmtId="0" fontId="53" fillId="0" borderId="26" applyNumberFormat="0" applyFont="0" applyBorder="0" applyAlignment="0">
      <alignment horizontal="center"/>
    </xf>
    <xf numFmtId="0" fontId="53" fillId="0" borderId="26" applyNumberFormat="0" applyFont="0" applyBorder="0" applyAlignment="0">
      <alignment horizontal="center"/>
    </xf>
    <xf numFmtId="0" fontId="53" fillId="0" borderId="26" applyNumberFormat="0" applyFont="0" applyBorder="0">
      <alignment horizontal="left" indent="2"/>
    </xf>
    <xf numFmtId="0" fontId="53" fillId="0" borderId="26" applyNumberFormat="0" applyFont="0" applyBorder="0">
      <alignment horizontal="left" indent="2"/>
    </xf>
    <xf numFmtId="0" fontId="93" fillId="0" borderId="66">
      <alignment horizontal="left" vertical="center"/>
    </xf>
    <xf numFmtId="5" fontId="96" fillId="6" borderId="26" applyNumberFormat="0" applyAlignment="0">
      <alignment horizontal="left" vertical="top"/>
    </xf>
    <xf numFmtId="49" fontId="97" fillId="0" borderId="26">
      <alignment vertical="center"/>
    </xf>
    <xf numFmtId="3" fontId="30" fillId="0" borderId="26"/>
    <xf numFmtId="3" fontId="30" fillId="0" borderId="26"/>
    <xf numFmtId="10" fontId="88" fillId="7" borderId="26" applyNumberFormat="0" applyBorder="0" applyAlignment="0" applyProtection="0"/>
    <xf numFmtId="1" fontId="49" fillId="0" borderId="26" applyBorder="0" applyAlignment="0">
      <alignment horizontal="center"/>
    </xf>
    <xf numFmtId="3" fontId="30" fillId="0" borderId="26"/>
    <xf numFmtId="3" fontId="30" fillId="0" borderId="26"/>
    <xf numFmtId="1" fontId="49" fillId="0" borderId="26" applyBorder="0" applyAlignment="0">
      <alignment horizontal="center"/>
    </xf>
    <xf numFmtId="0" fontId="93" fillId="0" borderId="66">
      <alignment horizontal="left" vertical="center"/>
    </xf>
    <xf numFmtId="5" fontId="96" fillId="6" borderId="26" applyNumberFormat="0" applyAlignment="0">
      <alignment horizontal="left" vertical="top"/>
    </xf>
    <xf numFmtId="49" fontId="97" fillId="0" borderId="26">
      <alignment vertical="center"/>
    </xf>
    <xf numFmtId="10" fontId="88" fillId="7" borderId="26" applyNumberFormat="0" applyBorder="0" applyAlignment="0" applyProtection="0"/>
    <xf numFmtId="0" fontId="7" fillId="0" borderId="0"/>
    <xf numFmtId="0" fontId="7" fillId="0" borderId="0"/>
    <xf numFmtId="0" fontId="117" fillId="1" borderId="66" applyNumberFormat="0" applyFont="0" applyAlignment="0">
      <alignment horizontal="center"/>
    </xf>
    <xf numFmtId="0" fontId="117" fillId="1" borderId="66" applyNumberFormat="0" applyFont="0" applyAlignment="0">
      <alignment horizontal="center"/>
    </xf>
    <xf numFmtId="246" fontId="67" fillId="0" borderId="65">
      <alignment horizontal="right" vertical="center"/>
    </xf>
    <xf numFmtId="246" fontId="67" fillId="0" borderId="65">
      <alignment horizontal="right" vertical="center"/>
    </xf>
    <xf numFmtId="246" fontId="67" fillId="0" borderId="65">
      <alignment horizontal="right" vertical="center"/>
    </xf>
    <xf numFmtId="246" fontId="67" fillId="0" borderId="65">
      <alignment horizontal="right" vertical="center"/>
    </xf>
    <xf numFmtId="172" fontId="133" fillId="0" borderId="65">
      <alignment horizontal="right" vertical="center"/>
    </xf>
    <xf numFmtId="170" fontId="59" fillId="0" borderId="65">
      <alignment horizontal="right" vertical="center"/>
    </xf>
    <xf numFmtId="246" fontId="67" fillId="0" borderId="65">
      <alignment horizontal="right" vertical="center"/>
    </xf>
    <xf numFmtId="246" fontId="67" fillId="0" borderId="65">
      <alignment horizontal="right" vertical="center"/>
    </xf>
    <xf numFmtId="246" fontId="67" fillId="0" borderId="65">
      <alignment horizontal="right" vertical="center"/>
    </xf>
    <xf numFmtId="170" fontId="59" fillId="0" borderId="65">
      <alignment horizontal="right" vertical="center"/>
    </xf>
    <xf numFmtId="170" fontId="59" fillId="0" borderId="65">
      <alignment horizontal="right" vertical="center"/>
    </xf>
    <xf numFmtId="247" fontId="74" fillId="0" borderId="65">
      <alignment horizontal="right" vertical="center"/>
    </xf>
    <xf numFmtId="248" fontId="39" fillId="0" borderId="65">
      <alignment horizontal="right" vertical="center"/>
    </xf>
    <xf numFmtId="170" fontId="59" fillId="0" borderId="65">
      <alignment horizontal="right" vertical="center"/>
    </xf>
    <xf numFmtId="249" fontId="28" fillId="0" borderId="65">
      <alignment horizontal="right" vertical="center"/>
    </xf>
    <xf numFmtId="250" fontId="7" fillId="0" borderId="65">
      <alignment horizontal="right" vertical="center"/>
    </xf>
    <xf numFmtId="249" fontId="28" fillId="0" borderId="65">
      <alignment horizontal="right" vertical="center"/>
    </xf>
    <xf numFmtId="248" fontId="39" fillId="0" borderId="65">
      <alignment horizontal="right" vertical="center"/>
    </xf>
    <xf numFmtId="248" fontId="39" fillId="0" borderId="65">
      <alignment horizontal="right" vertical="center"/>
    </xf>
    <xf numFmtId="248" fontId="39" fillId="0" borderId="65">
      <alignment horizontal="right" vertical="center"/>
    </xf>
    <xf numFmtId="246" fontId="67" fillId="0" borderId="65">
      <alignment horizontal="right" vertical="center"/>
    </xf>
    <xf numFmtId="246" fontId="67" fillId="0" borderId="65">
      <alignment horizontal="right" vertical="center"/>
    </xf>
    <xf numFmtId="248" fontId="39" fillId="0" borderId="65">
      <alignment horizontal="right" vertical="center"/>
    </xf>
    <xf numFmtId="251" fontId="7" fillId="0" borderId="65">
      <alignment horizontal="right" vertical="center"/>
    </xf>
    <xf numFmtId="248" fontId="39" fillId="0" borderId="65">
      <alignment horizontal="right" vertical="center"/>
    </xf>
    <xf numFmtId="246" fontId="67" fillId="0" borderId="65">
      <alignment horizontal="right" vertical="center"/>
    </xf>
    <xf numFmtId="246" fontId="67" fillId="0" borderId="65">
      <alignment horizontal="right" vertical="center"/>
    </xf>
    <xf numFmtId="246" fontId="67" fillId="0" borderId="65">
      <alignment horizontal="right" vertical="center"/>
    </xf>
    <xf numFmtId="251" fontId="7" fillId="0" borderId="65">
      <alignment horizontal="right" vertical="center"/>
    </xf>
    <xf numFmtId="249" fontId="28" fillId="0" borderId="65">
      <alignment horizontal="right" vertical="center"/>
    </xf>
    <xf numFmtId="251" fontId="7" fillId="0" borderId="65">
      <alignment horizontal="right" vertical="center"/>
    </xf>
    <xf numFmtId="246" fontId="67" fillId="0" borderId="65">
      <alignment horizontal="right" vertical="center"/>
    </xf>
    <xf numFmtId="251" fontId="7" fillId="0" borderId="65">
      <alignment horizontal="right" vertical="center"/>
    </xf>
    <xf numFmtId="251" fontId="7" fillId="0" borderId="65">
      <alignment horizontal="right" vertical="center"/>
    </xf>
    <xf numFmtId="248" fontId="39" fillId="0" borderId="65">
      <alignment horizontal="right" vertical="center"/>
    </xf>
    <xf numFmtId="251" fontId="7" fillId="0" borderId="65">
      <alignment horizontal="right" vertical="center"/>
    </xf>
    <xf numFmtId="249" fontId="28" fillId="0" borderId="65">
      <alignment horizontal="right" vertical="center"/>
    </xf>
    <xf numFmtId="170" fontId="59" fillId="0" borderId="65">
      <alignment horizontal="right" vertical="center"/>
    </xf>
    <xf numFmtId="170" fontId="59" fillId="0" borderId="65">
      <alignment horizontal="right" vertical="center"/>
    </xf>
    <xf numFmtId="253" fontId="28" fillId="0" borderId="65">
      <alignment horizontal="right" vertical="center"/>
    </xf>
    <xf numFmtId="246" fontId="67" fillId="0" borderId="65">
      <alignment horizontal="right" vertical="center"/>
    </xf>
    <xf numFmtId="246" fontId="67" fillId="0" borderId="65">
      <alignment horizontal="right" vertical="center"/>
    </xf>
    <xf numFmtId="246" fontId="67" fillId="0" borderId="65">
      <alignment horizontal="right" vertical="center"/>
    </xf>
    <xf numFmtId="246" fontId="67" fillId="0" borderId="65">
      <alignment horizontal="right" vertical="center"/>
    </xf>
    <xf numFmtId="172" fontId="133" fillId="0" borderId="65">
      <alignment horizontal="right" vertical="center"/>
    </xf>
    <xf numFmtId="170" fontId="59" fillId="0" borderId="65">
      <alignment horizontal="right" vertical="center"/>
    </xf>
    <xf numFmtId="246" fontId="67" fillId="0" borderId="65">
      <alignment horizontal="right" vertical="center"/>
    </xf>
    <xf numFmtId="246" fontId="67" fillId="0" borderId="65">
      <alignment horizontal="right" vertical="center"/>
    </xf>
    <xf numFmtId="246" fontId="67" fillId="0" borderId="65">
      <alignment horizontal="right" vertical="center"/>
    </xf>
    <xf numFmtId="170" fontId="59" fillId="0" borderId="65">
      <alignment horizontal="right" vertical="center"/>
    </xf>
    <xf numFmtId="170" fontId="59" fillId="0" borderId="65">
      <alignment horizontal="right" vertical="center"/>
    </xf>
    <xf numFmtId="247" fontId="74" fillId="0" borderId="65">
      <alignment horizontal="right" vertical="center"/>
    </xf>
    <xf numFmtId="248" fontId="39" fillId="0" borderId="65">
      <alignment horizontal="right" vertical="center"/>
    </xf>
    <xf numFmtId="170" fontId="59" fillId="0" borderId="65">
      <alignment horizontal="right" vertical="center"/>
    </xf>
    <xf numFmtId="249" fontId="28" fillId="0" borderId="65">
      <alignment horizontal="right" vertical="center"/>
    </xf>
    <xf numFmtId="250" fontId="7" fillId="0" borderId="65">
      <alignment horizontal="right" vertical="center"/>
    </xf>
    <xf numFmtId="249" fontId="28" fillId="0" borderId="65">
      <alignment horizontal="right" vertical="center"/>
    </xf>
    <xf numFmtId="248" fontId="39" fillId="0" borderId="65">
      <alignment horizontal="right" vertical="center"/>
    </xf>
    <xf numFmtId="248" fontId="39" fillId="0" borderId="65">
      <alignment horizontal="right" vertical="center"/>
    </xf>
    <xf numFmtId="248" fontId="39" fillId="0" borderId="65">
      <alignment horizontal="right" vertical="center"/>
    </xf>
    <xf numFmtId="246" fontId="67" fillId="0" borderId="65">
      <alignment horizontal="right" vertical="center"/>
    </xf>
    <xf numFmtId="246" fontId="67" fillId="0" borderId="65">
      <alignment horizontal="right" vertical="center"/>
    </xf>
    <xf numFmtId="248" fontId="39" fillId="0" borderId="65">
      <alignment horizontal="right" vertical="center"/>
    </xf>
    <xf numFmtId="251" fontId="7" fillId="0" borderId="65">
      <alignment horizontal="right" vertical="center"/>
    </xf>
    <xf numFmtId="248" fontId="39" fillId="0" borderId="65">
      <alignment horizontal="right" vertical="center"/>
    </xf>
    <xf numFmtId="246" fontId="67" fillId="0" borderId="65">
      <alignment horizontal="right" vertical="center"/>
    </xf>
    <xf numFmtId="170" fontId="59" fillId="0" borderId="65">
      <alignment horizontal="right" vertical="center"/>
    </xf>
    <xf numFmtId="246" fontId="67" fillId="0" borderId="65">
      <alignment horizontal="right" vertical="center"/>
    </xf>
    <xf numFmtId="246" fontId="67" fillId="0" borderId="65">
      <alignment horizontal="right" vertical="center"/>
    </xf>
    <xf numFmtId="170" fontId="59" fillId="0" borderId="65">
      <alignment horizontal="right" vertical="center"/>
    </xf>
    <xf numFmtId="251" fontId="7" fillId="0" borderId="65">
      <alignment horizontal="right" vertical="center"/>
    </xf>
    <xf numFmtId="249" fontId="28" fillId="0" borderId="65">
      <alignment horizontal="right" vertical="center"/>
    </xf>
    <xf numFmtId="251" fontId="7" fillId="0" borderId="65">
      <alignment horizontal="right" vertical="center"/>
    </xf>
    <xf numFmtId="246" fontId="67" fillId="0" borderId="65">
      <alignment horizontal="right" vertical="center"/>
    </xf>
    <xf numFmtId="251" fontId="7" fillId="0" borderId="65">
      <alignment horizontal="right" vertical="center"/>
    </xf>
    <xf numFmtId="251" fontId="7" fillId="0" borderId="65">
      <alignment horizontal="right" vertical="center"/>
    </xf>
    <xf numFmtId="248" fontId="39" fillId="0" borderId="65">
      <alignment horizontal="right" vertical="center"/>
    </xf>
    <xf numFmtId="251" fontId="7" fillId="0" borderId="65">
      <alignment horizontal="right" vertical="center"/>
    </xf>
    <xf numFmtId="249" fontId="28" fillId="0" borderId="65">
      <alignment horizontal="right" vertical="center"/>
    </xf>
    <xf numFmtId="170" fontId="59" fillId="0" borderId="65">
      <alignment horizontal="right" vertical="center"/>
    </xf>
    <xf numFmtId="170" fontId="59" fillId="0" borderId="65">
      <alignment horizontal="right" vertical="center"/>
    </xf>
    <xf numFmtId="253" fontId="28" fillId="0" borderId="65">
      <alignment horizontal="right" vertical="center"/>
    </xf>
    <xf numFmtId="170" fontId="59" fillId="0" borderId="65">
      <alignment horizontal="right" vertical="center"/>
    </xf>
    <xf numFmtId="170" fontId="59" fillId="0" borderId="65">
      <alignment horizontal="right" vertical="center"/>
    </xf>
    <xf numFmtId="170" fontId="59" fillId="0" borderId="65">
      <alignment horizontal="right" vertical="center"/>
    </xf>
    <xf numFmtId="170" fontId="59" fillId="0" borderId="65">
      <alignment horizontal="right" vertical="center"/>
    </xf>
    <xf numFmtId="170" fontId="59" fillId="0" borderId="65">
      <alignment horizontal="right" vertical="center"/>
    </xf>
    <xf numFmtId="170" fontId="59" fillId="0" borderId="65">
      <alignment horizontal="right" vertical="center"/>
    </xf>
    <xf numFmtId="170" fontId="59" fillId="0" borderId="65">
      <alignment horizontal="right" vertical="center"/>
    </xf>
    <xf numFmtId="246" fontId="67" fillId="0" borderId="65">
      <alignment horizontal="right" vertical="center"/>
    </xf>
    <xf numFmtId="246" fontId="67" fillId="0" borderId="65">
      <alignment horizontal="right" vertical="center"/>
    </xf>
    <xf numFmtId="246" fontId="67" fillId="0" borderId="65">
      <alignment horizontal="right" vertical="center"/>
    </xf>
    <xf numFmtId="246" fontId="67" fillId="0" borderId="65">
      <alignment horizontal="right" vertical="center"/>
    </xf>
    <xf numFmtId="246" fontId="67" fillId="0" borderId="65">
      <alignment horizontal="right" vertical="center"/>
    </xf>
    <xf numFmtId="246" fontId="67" fillId="0" borderId="65">
      <alignment horizontal="right" vertical="center"/>
    </xf>
    <xf numFmtId="246" fontId="67" fillId="0" borderId="65">
      <alignment horizontal="right" vertical="center"/>
    </xf>
    <xf numFmtId="246" fontId="67" fillId="0" borderId="65">
      <alignment horizontal="right" vertical="center"/>
    </xf>
    <xf numFmtId="254" fontId="28" fillId="0" borderId="65">
      <alignment horizontal="right" vertical="center"/>
    </xf>
    <xf numFmtId="170" fontId="59" fillId="0" borderId="65">
      <alignment horizontal="right" vertical="center"/>
    </xf>
    <xf numFmtId="170" fontId="59" fillId="0" borderId="65">
      <alignment horizontal="right" vertical="center"/>
    </xf>
    <xf numFmtId="170" fontId="59" fillId="0" borderId="65">
      <alignment horizontal="right" vertical="center"/>
    </xf>
    <xf numFmtId="170" fontId="59" fillId="0" borderId="65">
      <alignment horizontal="right" vertical="center"/>
    </xf>
    <xf numFmtId="246" fontId="67" fillId="0" borderId="65">
      <alignment horizontal="right" vertical="center"/>
    </xf>
    <xf numFmtId="246" fontId="67" fillId="0" borderId="65">
      <alignment horizontal="right" vertical="center"/>
    </xf>
    <xf numFmtId="170" fontId="59" fillId="0" borderId="65">
      <alignment horizontal="right" vertical="center"/>
    </xf>
    <xf numFmtId="170" fontId="59" fillId="0" borderId="65">
      <alignment horizontal="right" vertical="center"/>
    </xf>
    <xf numFmtId="240" fontId="28" fillId="0" borderId="65">
      <alignment horizontal="right" vertical="center"/>
    </xf>
    <xf numFmtId="172" fontId="133" fillId="0" borderId="65">
      <alignment horizontal="right" vertical="center"/>
    </xf>
    <xf numFmtId="246" fontId="67" fillId="0" borderId="65">
      <alignment horizontal="right" vertical="center"/>
    </xf>
    <xf numFmtId="253" fontId="28" fillId="0" borderId="65">
      <alignment horizontal="right" vertical="center"/>
    </xf>
    <xf numFmtId="170" fontId="59" fillId="0" borderId="65">
      <alignment horizontal="right" vertical="center"/>
    </xf>
    <xf numFmtId="255" fontId="135" fillId="0" borderId="65">
      <alignment horizontal="right" vertical="center"/>
    </xf>
    <xf numFmtId="170" fontId="59" fillId="0" borderId="65">
      <alignment horizontal="right" vertical="center"/>
    </xf>
    <xf numFmtId="170" fontId="59" fillId="0" borderId="65">
      <alignment horizontal="right" vertical="center"/>
    </xf>
    <xf numFmtId="170" fontId="59" fillId="0" borderId="65">
      <alignment horizontal="right" vertical="center"/>
    </xf>
    <xf numFmtId="194" fontId="67" fillId="0" borderId="65">
      <alignment horizontal="center"/>
    </xf>
    <xf numFmtId="246" fontId="67" fillId="0" borderId="65">
      <alignment horizontal="right" vertical="center"/>
    </xf>
    <xf numFmtId="246" fontId="67" fillId="0" borderId="65">
      <alignment horizontal="right" vertical="center"/>
    </xf>
    <xf numFmtId="246" fontId="67" fillId="0" borderId="65">
      <alignment horizontal="right" vertical="center"/>
    </xf>
    <xf numFmtId="246" fontId="67" fillId="0" borderId="65">
      <alignment horizontal="right" vertical="center"/>
    </xf>
    <xf numFmtId="246" fontId="67" fillId="0" borderId="65">
      <alignment horizontal="right" vertical="center"/>
    </xf>
    <xf numFmtId="246" fontId="67" fillId="0" borderId="65">
      <alignment horizontal="right" vertical="center"/>
    </xf>
    <xf numFmtId="246" fontId="67" fillId="0" borderId="65">
      <alignment horizontal="right" vertical="center"/>
    </xf>
    <xf numFmtId="246" fontId="67" fillId="0" borderId="65">
      <alignment horizontal="right" vertical="center"/>
    </xf>
    <xf numFmtId="254" fontId="28" fillId="0" borderId="65">
      <alignment horizontal="right" vertical="center"/>
    </xf>
    <xf numFmtId="170" fontId="59" fillId="0" borderId="65">
      <alignment horizontal="right" vertical="center"/>
    </xf>
    <xf numFmtId="170" fontId="59" fillId="0" borderId="65">
      <alignment horizontal="right" vertical="center"/>
    </xf>
    <xf numFmtId="170" fontId="59" fillId="0" borderId="65">
      <alignment horizontal="right" vertical="center"/>
    </xf>
    <xf numFmtId="0" fontId="143" fillId="0" borderId="74" applyBorder="0" applyAlignment="0">
      <alignment horizontal="center" vertical="center"/>
    </xf>
    <xf numFmtId="170" fontId="59" fillId="0" borderId="65">
      <alignment horizontal="right" vertical="center"/>
    </xf>
    <xf numFmtId="246" fontId="67" fillId="0" borderId="65">
      <alignment horizontal="right" vertical="center"/>
    </xf>
    <xf numFmtId="246" fontId="67" fillId="0" borderId="65">
      <alignment horizontal="right" vertical="center"/>
    </xf>
    <xf numFmtId="170" fontId="59" fillId="0" borderId="65">
      <alignment horizontal="right" vertical="center"/>
    </xf>
    <xf numFmtId="240" fontId="28" fillId="0" borderId="65">
      <alignment horizontal="right" vertical="center"/>
    </xf>
    <xf numFmtId="172" fontId="133" fillId="0" borderId="65">
      <alignment horizontal="right" vertical="center"/>
    </xf>
    <xf numFmtId="246" fontId="67" fillId="0" borderId="65">
      <alignment horizontal="right" vertical="center"/>
    </xf>
    <xf numFmtId="253" fontId="28" fillId="0" borderId="65">
      <alignment horizontal="right" vertical="center"/>
    </xf>
    <xf numFmtId="255" fontId="135" fillId="0" borderId="65">
      <alignment horizontal="right" vertical="center"/>
    </xf>
    <xf numFmtId="194" fontId="67" fillId="0" borderId="65">
      <alignment horizontal="center"/>
    </xf>
    <xf numFmtId="5" fontId="149" fillId="23" borderId="74">
      <alignment vertical="top"/>
    </xf>
    <xf numFmtId="6" fontId="151" fillId="25" borderId="74"/>
    <xf numFmtId="5" fontId="96" fillId="0" borderId="74">
      <alignment horizontal="left" vertical="top"/>
    </xf>
    <xf numFmtId="3" fontId="30" fillId="0" borderId="26"/>
    <xf numFmtId="0" fontId="143" fillId="0" borderId="74" applyBorder="0" applyAlignment="0">
      <alignment horizontal="center" vertical="center"/>
    </xf>
    <xf numFmtId="0" fontId="9" fillId="0" borderId="0"/>
    <xf numFmtId="43" fontId="42" fillId="0" borderId="0" applyFont="0" applyFill="0" applyBorder="0" applyAlignment="0" applyProtection="0"/>
    <xf numFmtId="43" fontId="20" fillId="0" borderId="0" applyFont="0" applyFill="0" applyBorder="0" applyAlignment="0" applyProtection="0"/>
    <xf numFmtId="0" fontId="20" fillId="0" borderId="0"/>
    <xf numFmtId="0" fontId="28" fillId="0" borderId="0"/>
    <xf numFmtId="0" fontId="3" fillId="0" borderId="0"/>
    <xf numFmtId="43" fontId="3" fillId="0" borderId="0" applyFont="0" applyFill="0" applyBorder="0" applyAlignment="0" applyProtection="0"/>
    <xf numFmtId="43" fontId="7" fillId="0" borderId="0" applyFont="0" applyFill="0" applyBorder="0" applyAlignment="0" applyProtection="0"/>
    <xf numFmtId="0" fontId="189" fillId="0" borderId="0"/>
    <xf numFmtId="0" fontId="110" fillId="0" borderId="0"/>
    <xf numFmtId="43" fontId="42" fillId="0" borderId="0" applyFont="0" applyFill="0" applyBorder="0" applyAlignment="0" applyProtection="0"/>
    <xf numFmtId="0" fontId="42" fillId="0" borderId="0"/>
    <xf numFmtId="0" fontId="9" fillId="0" borderId="0"/>
    <xf numFmtId="0" fontId="9" fillId="0" borderId="0"/>
    <xf numFmtId="0" fontId="187" fillId="0" borderId="0"/>
    <xf numFmtId="43" fontId="6" fillId="0" borderId="0" applyFont="0" applyFill="0" applyBorder="0" applyAlignment="0" applyProtection="0"/>
    <xf numFmtId="0" fontId="110" fillId="0" borderId="0"/>
    <xf numFmtId="0" fontId="26" fillId="0" borderId="0"/>
    <xf numFmtId="246" fontId="67" fillId="0" borderId="65">
      <alignment horizontal="right" vertical="center"/>
    </xf>
    <xf numFmtId="170" fontId="59" fillId="0" borderId="65">
      <alignment horizontal="right" vertical="center"/>
    </xf>
    <xf numFmtId="240" fontId="28" fillId="0" borderId="65">
      <alignment horizontal="right" vertical="center"/>
    </xf>
    <xf numFmtId="172" fontId="133" fillId="0" borderId="65">
      <alignment horizontal="right" vertical="center"/>
    </xf>
    <xf numFmtId="246" fontId="67" fillId="0" borderId="65">
      <alignment horizontal="right" vertical="center"/>
    </xf>
    <xf numFmtId="253" fontId="28" fillId="0" borderId="65">
      <alignment horizontal="right" vertical="center"/>
    </xf>
    <xf numFmtId="246" fontId="67" fillId="0" borderId="65">
      <alignment horizontal="right" vertical="center"/>
    </xf>
    <xf numFmtId="255" fontId="135" fillId="0" borderId="65">
      <alignment horizontal="right" vertical="center"/>
    </xf>
    <xf numFmtId="246" fontId="67" fillId="0" borderId="65">
      <alignment horizontal="right" vertical="center"/>
    </xf>
    <xf numFmtId="251" fontId="7" fillId="0" borderId="65">
      <alignment horizontal="right" vertical="center"/>
    </xf>
    <xf numFmtId="194" fontId="67" fillId="0" borderId="65">
      <alignment horizontal="center"/>
    </xf>
    <xf numFmtId="249" fontId="28" fillId="0" borderId="65">
      <alignment horizontal="right" vertical="center"/>
    </xf>
    <xf numFmtId="251" fontId="7" fillId="0" borderId="65">
      <alignment horizontal="right" vertical="center"/>
    </xf>
    <xf numFmtId="246" fontId="67" fillId="0" borderId="65">
      <alignment horizontal="right" vertical="center"/>
    </xf>
    <xf numFmtId="251" fontId="7" fillId="0" borderId="65">
      <alignment horizontal="right" vertical="center"/>
    </xf>
    <xf numFmtId="251" fontId="7" fillId="0" borderId="65">
      <alignment horizontal="right" vertical="center"/>
    </xf>
    <xf numFmtId="248" fontId="39" fillId="0" borderId="65">
      <alignment horizontal="right" vertical="center"/>
    </xf>
    <xf numFmtId="251" fontId="7" fillId="0" borderId="65">
      <alignment horizontal="right" vertical="center"/>
    </xf>
    <xf numFmtId="249" fontId="28" fillId="0" borderId="65">
      <alignment horizontal="right" vertical="center"/>
    </xf>
    <xf numFmtId="170" fontId="59" fillId="0" borderId="65">
      <alignment horizontal="right" vertical="center"/>
    </xf>
    <xf numFmtId="170" fontId="59" fillId="0" borderId="65">
      <alignment horizontal="right" vertical="center"/>
    </xf>
    <xf numFmtId="253" fontId="28" fillId="0" borderId="65">
      <alignment horizontal="right" vertical="center"/>
    </xf>
    <xf numFmtId="170" fontId="59" fillId="0" borderId="65">
      <alignment horizontal="right" vertical="center"/>
    </xf>
    <xf numFmtId="0" fontId="143" fillId="0" borderId="74" applyBorder="0" applyAlignment="0">
      <alignment horizontal="center" vertical="center"/>
    </xf>
    <xf numFmtId="170" fontId="59" fillId="0" borderId="65">
      <alignment horizontal="right" vertical="center"/>
    </xf>
    <xf numFmtId="170" fontId="59" fillId="0" borderId="65">
      <alignment horizontal="right" vertical="center"/>
    </xf>
    <xf numFmtId="170" fontId="59" fillId="0" borderId="65">
      <alignment horizontal="right" vertical="center"/>
    </xf>
    <xf numFmtId="170" fontId="59" fillId="0" borderId="65">
      <alignment horizontal="right" vertical="center"/>
    </xf>
    <xf numFmtId="170" fontId="59" fillId="0" borderId="65">
      <alignment horizontal="right" vertical="center"/>
    </xf>
    <xf numFmtId="170" fontId="59" fillId="0" borderId="65">
      <alignment horizontal="right" vertical="center"/>
    </xf>
    <xf numFmtId="246" fontId="67" fillId="0" borderId="65">
      <alignment horizontal="right" vertical="center"/>
    </xf>
    <xf numFmtId="246" fontId="67" fillId="0" borderId="65">
      <alignment horizontal="right" vertical="center"/>
    </xf>
    <xf numFmtId="246" fontId="67" fillId="0" borderId="65">
      <alignment horizontal="right" vertical="center"/>
    </xf>
    <xf numFmtId="246" fontId="67" fillId="0" borderId="65">
      <alignment horizontal="right" vertical="center"/>
    </xf>
    <xf numFmtId="246" fontId="67" fillId="0" borderId="65">
      <alignment horizontal="right" vertical="center"/>
    </xf>
    <xf numFmtId="246" fontId="67" fillId="0" borderId="65">
      <alignment horizontal="right" vertical="center"/>
    </xf>
    <xf numFmtId="246" fontId="67" fillId="0" borderId="65">
      <alignment horizontal="right" vertical="center"/>
    </xf>
    <xf numFmtId="246" fontId="67" fillId="0" borderId="65">
      <alignment horizontal="right" vertical="center"/>
    </xf>
    <xf numFmtId="254" fontId="28" fillId="0" borderId="65">
      <alignment horizontal="right" vertical="center"/>
    </xf>
    <xf numFmtId="170" fontId="59" fillId="0" borderId="65">
      <alignment horizontal="right" vertical="center"/>
    </xf>
    <xf numFmtId="170" fontId="59" fillId="0" borderId="65">
      <alignment horizontal="right" vertical="center"/>
    </xf>
    <xf numFmtId="5" fontId="149" fillId="23" borderId="74">
      <alignment vertical="top"/>
    </xf>
    <xf numFmtId="170" fontId="59" fillId="0" borderId="65">
      <alignment horizontal="right" vertical="center"/>
    </xf>
    <xf numFmtId="6" fontId="151" fillId="25" borderId="74"/>
    <xf numFmtId="5" fontId="96" fillId="0" borderId="74">
      <alignment horizontal="left" vertical="top"/>
    </xf>
    <xf numFmtId="170" fontId="59" fillId="0" borderId="65">
      <alignment horizontal="right" vertical="center"/>
    </xf>
    <xf numFmtId="246" fontId="67" fillId="0" borderId="65">
      <alignment horizontal="right" vertical="center"/>
    </xf>
    <xf numFmtId="246" fontId="67" fillId="0" borderId="65">
      <alignment horizontal="right" vertical="center"/>
    </xf>
    <xf numFmtId="170" fontId="59" fillId="0" borderId="65">
      <alignment horizontal="right" vertical="center"/>
    </xf>
    <xf numFmtId="240" fontId="28" fillId="0" borderId="65">
      <alignment horizontal="right" vertical="center"/>
    </xf>
    <xf numFmtId="172" fontId="133" fillId="0" borderId="65">
      <alignment horizontal="right" vertical="center"/>
    </xf>
    <xf numFmtId="246" fontId="67" fillId="0" borderId="65">
      <alignment horizontal="right" vertical="center"/>
    </xf>
    <xf numFmtId="253" fontId="28" fillId="0" borderId="65">
      <alignment horizontal="right" vertical="center"/>
    </xf>
    <xf numFmtId="255" fontId="135" fillId="0" borderId="65">
      <alignment horizontal="right" vertical="center"/>
    </xf>
    <xf numFmtId="194" fontId="67" fillId="0" borderId="65">
      <alignment horizontal="center"/>
    </xf>
    <xf numFmtId="3" fontId="30" fillId="0" borderId="26"/>
    <xf numFmtId="0" fontId="9" fillId="0" borderId="0"/>
    <xf numFmtId="43" fontId="20" fillId="0" borderId="0" applyFont="0" applyFill="0" applyBorder="0" applyAlignment="0" applyProtection="0"/>
    <xf numFmtId="0" fontId="20" fillId="0" borderId="0"/>
    <xf numFmtId="0" fontId="28" fillId="0" borderId="0"/>
    <xf numFmtId="0" fontId="3" fillId="0" borderId="0"/>
    <xf numFmtId="43" fontId="3" fillId="0" borderId="0" applyFont="0" applyFill="0" applyBorder="0" applyAlignment="0" applyProtection="0"/>
    <xf numFmtId="43" fontId="7" fillId="0" borderId="0" applyFont="0" applyFill="0" applyBorder="0" applyAlignment="0" applyProtection="0"/>
    <xf numFmtId="0" fontId="189" fillId="0" borderId="0"/>
    <xf numFmtId="0" fontId="110" fillId="0" borderId="0"/>
    <xf numFmtId="43" fontId="42" fillId="0" borderId="0" applyFont="0" applyFill="0" applyBorder="0" applyAlignment="0" applyProtection="0"/>
    <xf numFmtId="0" fontId="42" fillId="0" borderId="0"/>
    <xf numFmtId="0" fontId="9" fillId="0" borderId="0"/>
    <xf numFmtId="0" fontId="9" fillId="0" borderId="0"/>
    <xf numFmtId="0" fontId="187" fillId="0" borderId="0"/>
    <xf numFmtId="43" fontId="6" fillId="0" borderId="0" applyFont="0" applyFill="0" applyBorder="0" applyAlignment="0" applyProtection="0"/>
    <xf numFmtId="0" fontId="110" fillId="0" borderId="0"/>
    <xf numFmtId="43" fontId="26" fillId="0" borderId="0" applyFont="0" applyFill="0" applyBorder="0" applyAlignment="0" applyProtection="0"/>
    <xf numFmtId="0" fontId="26" fillId="0" borderId="0"/>
    <xf numFmtId="5" fontId="149" fillId="23" borderId="74">
      <alignment vertical="top"/>
    </xf>
    <xf numFmtId="6" fontId="151" fillId="25" borderId="74"/>
    <xf numFmtId="5" fontId="96" fillId="0" borderId="74">
      <alignment horizontal="left" vertical="top"/>
    </xf>
    <xf numFmtId="3" fontId="30" fillId="0" borderId="26"/>
    <xf numFmtId="0" fontId="9" fillId="0" borderId="0"/>
    <xf numFmtId="43" fontId="20" fillId="0" borderId="0" applyFont="0" applyFill="0" applyBorder="0" applyAlignment="0" applyProtection="0"/>
    <xf numFmtId="0" fontId="20" fillId="0" borderId="0"/>
    <xf numFmtId="0" fontId="28" fillId="0" borderId="0"/>
    <xf numFmtId="0" fontId="3" fillId="0" borderId="0"/>
    <xf numFmtId="43" fontId="3" fillId="0" borderId="0" applyFont="0" applyFill="0" applyBorder="0" applyAlignment="0" applyProtection="0"/>
    <xf numFmtId="43" fontId="7" fillId="0" borderId="0" applyFont="0" applyFill="0" applyBorder="0" applyAlignment="0" applyProtection="0"/>
    <xf numFmtId="0" fontId="189" fillId="0" borderId="0"/>
    <xf numFmtId="0" fontId="110" fillId="0" borderId="0"/>
    <xf numFmtId="43" fontId="42" fillId="0" borderId="0" applyFont="0" applyFill="0" applyBorder="0" applyAlignment="0" applyProtection="0"/>
    <xf numFmtId="0" fontId="42" fillId="0" borderId="0"/>
    <xf numFmtId="0" fontId="9" fillId="0" borderId="0"/>
    <xf numFmtId="0" fontId="9" fillId="0" borderId="0"/>
    <xf numFmtId="0" fontId="187" fillId="0" borderId="0"/>
    <xf numFmtId="43" fontId="6" fillId="0" borderId="0" applyFont="0" applyFill="0" applyBorder="0" applyAlignment="0" applyProtection="0"/>
    <xf numFmtId="0" fontId="110" fillId="0" borderId="0"/>
    <xf numFmtId="0" fontId="26" fillId="0" borderId="0"/>
    <xf numFmtId="0" fontId="143" fillId="0" borderId="74" applyBorder="0" applyAlignment="0">
      <alignment horizontal="center" vertical="center"/>
    </xf>
    <xf numFmtId="5" fontId="149" fillId="23" borderId="74">
      <alignment vertical="top"/>
    </xf>
    <xf numFmtId="6" fontId="151" fillId="25" borderId="74"/>
    <xf numFmtId="5" fontId="96" fillId="0" borderId="74">
      <alignment horizontal="left" vertical="top"/>
    </xf>
    <xf numFmtId="0" fontId="110" fillId="0" borderId="0"/>
    <xf numFmtId="0" fontId="26" fillId="0" borderId="0"/>
    <xf numFmtId="0" fontId="7" fillId="0" borderId="0" applyNumberFormat="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28" fillId="0" borderId="0" applyNumberFormat="0" applyFill="0" applyBorder="0" applyAlignment="0" applyProtection="0"/>
    <xf numFmtId="263" fontId="63" fillId="0" borderId="0" applyFont="0" applyFill="0" applyBorder="0" applyAlignment="0" applyProtection="0"/>
    <xf numFmtId="263" fontId="63" fillId="0" borderId="0" applyFont="0" applyFill="0" applyBorder="0" applyAlignment="0" applyProtection="0"/>
    <xf numFmtId="263" fontId="63" fillId="0" borderId="0" applyFont="0" applyFill="0" applyBorder="0" applyAlignment="0" applyProtection="0"/>
    <xf numFmtId="263" fontId="63" fillId="0" borderId="0" applyFont="0" applyFill="0" applyBorder="0" applyAlignment="0" applyProtection="0"/>
    <xf numFmtId="263" fontId="28" fillId="0" borderId="0" applyFont="0" applyFill="0" applyBorder="0" applyAlignment="0" applyProtection="0"/>
    <xf numFmtId="265" fontId="63" fillId="0" borderId="0" applyFont="0" applyFill="0" applyBorder="0" applyAlignment="0" applyProtection="0"/>
    <xf numFmtId="265" fontId="63" fillId="0" borderId="0" applyFont="0" applyFill="0" applyBorder="0" applyAlignment="0" applyProtection="0"/>
    <xf numFmtId="265" fontId="63" fillId="0" borderId="0" applyFont="0" applyFill="0" applyBorder="0" applyAlignment="0" applyProtection="0"/>
    <xf numFmtId="265" fontId="63" fillId="0" borderId="0" applyFont="0" applyFill="0" applyBorder="0" applyAlignment="0" applyProtection="0"/>
    <xf numFmtId="265" fontId="28" fillId="0" borderId="0" applyFont="0" applyFill="0" applyBorder="0" applyAlignment="0" applyProtection="0"/>
    <xf numFmtId="265" fontId="28" fillId="0" borderId="0" applyFont="0" applyFill="0" applyBorder="0" applyAlignment="0" applyProtection="0"/>
    <xf numFmtId="265" fontId="28" fillId="0" borderId="0" applyFont="0" applyFill="0" applyBorder="0" applyAlignment="0" applyProtection="0"/>
    <xf numFmtId="265" fontId="28" fillId="0" borderId="0" applyFont="0" applyFill="0" applyBorder="0" applyAlignment="0" applyProtection="0"/>
    <xf numFmtId="265" fontId="28" fillId="0" borderId="0" applyFont="0" applyFill="0" applyBorder="0" applyAlignment="0" applyProtection="0"/>
    <xf numFmtId="265" fontId="28" fillId="0" borderId="0" applyFont="0" applyFill="0" applyBorder="0" applyAlignment="0" applyProtection="0"/>
    <xf numFmtId="265" fontId="28" fillId="0" borderId="0" applyFont="0" applyFill="0" applyBorder="0" applyAlignment="0" applyProtection="0"/>
    <xf numFmtId="265" fontId="28" fillId="0" borderId="0" applyFont="0" applyFill="0" applyBorder="0" applyAlignment="0" applyProtection="0"/>
    <xf numFmtId="265" fontId="28" fillId="0" borderId="0" applyFont="0" applyFill="0" applyBorder="0" applyAlignment="0" applyProtection="0"/>
    <xf numFmtId="265" fontId="28" fillId="0" borderId="0" applyFont="0" applyFill="0" applyBorder="0" applyAlignment="0" applyProtection="0"/>
    <xf numFmtId="0" fontId="7" fillId="0" borderId="0" applyNumberFormat="0" applyFill="0" applyBorder="0" applyAlignment="0" applyProtection="0"/>
    <xf numFmtId="0" fontId="93" fillId="0" borderId="0" applyNumberFormat="0" applyFill="0" applyBorder="0" applyAlignment="0" applyProtection="0"/>
    <xf numFmtId="0" fontId="41" fillId="0" borderId="0"/>
    <xf numFmtId="0" fontId="40" fillId="0" borderId="0"/>
    <xf numFmtId="0" fontId="50" fillId="28" borderId="0"/>
    <xf numFmtId="0" fontId="51" fillId="27"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1" fillId="3" borderId="0"/>
    <xf numFmtId="0" fontId="56" fillId="3" borderId="0"/>
    <xf numFmtId="0" fontId="56" fillId="28" borderId="0"/>
    <xf numFmtId="0" fontId="51" fillId="27"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1" fillId="3" borderId="0"/>
    <xf numFmtId="0" fontId="57" fillId="3" borderId="0"/>
    <xf numFmtId="0" fontId="57" fillId="28" borderId="0"/>
    <xf numFmtId="0" fontId="51" fillId="27"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1" fillId="3" borderId="0"/>
    <xf numFmtId="0" fontId="58" fillId="0" borderId="0">
      <alignment wrapText="1"/>
    </xf>
    <xf numFmtId="0" fontId="51" fillId="0" borderId="0">
      <alignment wrapText="1"/>
    </xf>
    <xf numFmtId="0" fontId="51" fillId="0" borderId="0">
      <alignment wrapText="1"/>
    </xf>
    <xf numFmtId="177" fontId="286" fillId="0" borderId="11" applyNumberFormat="0" applyFont="0" applyBorder="0" applyAlignment="0">
      <alignment horizontal="center" vertical="center"/>
    </xf>
    <xf numFmtId="177" fontId="286" fillId="0" borderId="11" applyNumberFormat="0" applyFont="0" applyBorder="0" applyAlignment="0">
      <alignment horizontal="center" vertical="center"/>
    </xf>
    <xf numFmtId="0" fontId="32" fillId="0" borderId="0"/>
    <xf numFmtId="0" fontId="32" fillId="0" borderId="0"/>
    <xf numFmtId="0" fontId="32" fillId="0" borderId="0"/>
    <xf numFmtId="0" fontId="32" fillId="0" borderId="0"/>
    <xf numFmtId="0" fontId="7" fillId="0" borderId="0" applyFill="0" applyBorder="0" applyAlignment="0" applyProtection="0"/>
    <xf numFmtId="0" fontId="287" fillId="0" borderId="0"/>
    <xf numFmtId="0" fontId="5" fillId="0" borderId="0" applyFill="0" applyBorder="0" applyAlignment="0"/>
    <xf numFmtId="0" fontId="5" fillId="0" borderId="0" applyFill="0" applyBorder="0" applyAlignment="0"/>
    <xf numFmtId="0" fontId="5" fillId="0" borderId="0" applyFill="0" applyBorder="0" applyAlignment="0"/>
    <xf numFmtId="0" fontId="5" fillId="0" borderId="0" applyFill="0" applyBorder="0" applyAlignment="0"/>
    <xf numFmtId="0" fontId="180" fillId="0" borderId="0" applyFill="0" applyBorder="0" applyAlignment="0"/>
    <xf numFmtId="0" fontId="72" fillId="0" borderId="0"/>
    <xf numFmtId="0" fontId="72" fillId="0" borderId="0"/>
    <xf numFmtId="0" fontId="72" fillId="0" borderId="0"/>
    <xf numFmtId="0" fontId="72" fillId="0" borderId="0"/>
    <xf numFmtId="0" fontId="72" fillId="0" borderId="0"/>
    <xf numFmtId="0" fontId="183" fillId="0" borderId="0"/>
    <xf numFmtId="0" fontId="28" fillId="0" borderId="0" applyNumberForma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6"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181"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87"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6"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0" fontId="2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43" fontId="5"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16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7"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218" fontId="7" fillId="0" borderId="0" applyFont="0" applyFill="0" applyBorder="0" applyAlignment="0" applyProtection="0"/>
    <xf numFmtId="218" fontId="7" fillId="0" borderId="0" applyFont="0" applyFill="0" applyBorder="0" applyAlignment="0" applyProtection="0"/>
    <xf numFmtId="218" fontId="7" fillId="0" borderId="0" applyFont="0" applyFill="0" applyBorder="0" applyAlignment="0" applyProtection="0"/>
    <xf numFmtId="218" fontId="7" fillId="0" borderId="0" applyFont="0" applyFill="0" applyBorder="0" applyAlignment="0" applyProtection="0"/>
    <xf numFmtId="218" fontId="7" fillId="0" borderId="0" applyFont="0" applyFill="0" applyBorder="0" applyAlignment="0" applyProtection="0"/>
    <xf numFmtId="218" fontId="7" fillId="0" borderId="0" applyFont="0" applyFill="0" applyBorder="0" applyAlignment="0" applyProtection="0"/>
    <xf numFmtId="218" fontId="7" fillId="0" borderId="0" applyFont="0" applyFill="0" applyBorder="0" applyAlignment="0" applyProtection="0"/>
    <xf numFmtId="218" fontId="7" fillId="0" borderId="0" applyFont="0" applyFill="0" applyBorder="0" applyAlignment="0" applyProtection="0"/>
    <xf numFmtId="218" fontId="7" fillId="0" borderId="0" applyFont="0" applyFill="0" applyBorder="0" applyAlignment="0" applyProtection="0"/>
    <xf numFmtId="218" fontId="7" fillId="0" borderId="0" applyFont="0" applyFill="0" applyBorder="0" applyAlignment="0" applyProtection="0"/>
    <xf numFmtId="218" fontId="7" fillId="0" borderId="0" applyFont="0" applyFill="0" applyBorder="0" applyAlignment="0" applyProtection="0"/>
    <xf numFmtId="218" fontId="7" fillId="0" borderId="0" applyFont="0" applyFill="0" applyBorder="0" applyAlignment="0" applyProtection="0"/>
    <xf numFmtId="218"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218" fontId="28"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218" fontId="7" fillId="0" borderId="0" applyFont="0" applyFill="0" applyBorder="0" applyAlignment="0" applyProtection="0"/>
    <xf numFmtId="218" fontId="7" fillId="0" borderId="0" applyFont="0" applyFill="0" applyBorder="0" applyAlignment="0" applyProtection="0"/>
    <xf numFmtId="218"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169" fontId="28" fillId="0" borderId="0" applyFont="0" applyFill="0" applyBorder="0" applyAlignment="0" applyProtection="0"/>
    <xf numFmtId="43" fontId="7"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7" fontId="5" fillId="0" borderId="0" applyFont="0" applyFill="0" applyBorder="0" applyAlignment="0" applyProtection="0"/>
    <xf numFmtId="7" fontId="5" fillId="0" borderId="0" applyFont="0" applyFill="0" applyBorder="0" applyAlignment="0" applyProtection="0"/>
    <xf numFmtId="7" fontId="5" fillId="0" borderId="0" applyFont="0" applyFill="0" applyBorder="0" applyAlignment="0" applyProtection="0"/>
    <xf numFmtId="7" fontId="5" fillId="0" borderId="0" applyFont="0" applyFill="0" applyBorder="0" applyAlignment="0" applyProtection="0"/>
    <xf numFmtId="7" fontId="5" fillId="0" borderId="0" applyFont="0" applyFill="0" applyBorder="0" applyAlignment="0" applyProtection="0"/>
    <xf numFmtId="7" fontId="5" fillId="0" borderId="0" applyFont="0" applyFill="0" applyBorder="0" applyAlignment="0" applyProtection="0"/>
    <xf numFmtId="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7" fontId="5" fillId="0" borderId="0" applyFont="0" applyFill="0" applyBorder="0" applyAlignment="0" applyProtection="0"/>
    <xf numFmtId="7" fontId="5" fillId="0" borderId="0" applyFont="0" applyFill="0" applyBorder="0" applyAlignment="0" applyProtection="0"/>
    <xf numFmtId="7" fontId="5" fillId="0" borderId="0" applyFont="0" applyFill="0" applyBorder="0" applyAlignment="0" applyProtection="0"/>
    <xf numFmtId="7" fontId="5" fillId="0" borderId="0" applyFont="0" applyFill="0" applyBorder="0" applyAlignment="0" applyProtection="0"/>
    <xf numFmtId="7" fontId="5" fillId="0" borderId="0" applyFont="0" applyFill="0" applyBorder="0" applyAlignment="0" applyProtection="0"/>
    <xf numFmtId="7"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28" fillId="0" borderId="0" applyFont="0" applyFill="0" applyBorder="0" applyAlignment="0" applyProtection="0"/>
    <xf numFmtId="43" fontId="48" fillId="0" borderId="0" applyFont="0" applyFill="0" applyBorder="0" applyAlignment="0" applyProtection="0"/>
    <xf numFmtId="3" fontId="7" fillId="0" borderId="0" applyFont="0" applyFill="0" applyBorder="0" applyAlignment="0" applyProtection="0"/>
    <xf numFmtId="3" fontId="7" fillId="0" borderId="0" applyFont="0" applyFill="0" applyBorder="0" applyAlignment="0" applyProtection="0"/>
    <xf numFmtId="3" fontId="7" fillId="0" borderId="0" applyFont="0" applyFill="0" applyBorder="0" applyAlignment="0" applyProtection="0"/>
    <xf numFmtId="3" fontId="7" fillId="0" borderId="0" applyFont="0" applyFill="0" applyBorder="0" applyAlignment="0" applyProtection="0"/>
    <xf numFmtId="3" fontId="7" fillId="0" borderId="0" applyFont="0" applyFill="0" applyBorder="0" applyAlignment="0" applyProtection="0"/>
    <xf numFmtId="3" fontId="7" fillId="0" borderId="0" applyFont="0" applyFill="0" applyBorder="0" applyAlignment="0" applyProtection="0"/>
    <xf numFmtId="3" fontId="7" fillId="0" borderId="0" applyFont="0" applyFill="0" applyBorder="0" applyAlignment="0" applyProtection="0"/>
    <xf numFmtId="3" fontId="7" fillId="0" borderId="0" applyFont="0" applyFill="0" applyBorder="0" applyAlignment="0" applyProtection="0"/>
    <xf numFmtId="3" fontId="7" fillId="0" borderId="0" applyFont="0" applyFill="0" applyBorder="0" applyAlignment="0" applyProtection="0"/>
    <xf numFmtId="3" fontId="7" fillId="0" borderId="0" applyFont="0" applyFill="0" applyBorder="0" applyAlignment="0" applyProtection="0"/>
    <xf numFmtId="3" fontId="7" fillId="0" borderId="0" applyFont="0" applyFill="0" applyBorder="0" applyAlignment="0" applyProtection="0"/>
    <xf numFmtId="3" fontId="7" fillId="0" borderId="0" applyFont="0" applyFill="0" applyBorder="0" applyAlignment="0" applyProtection="0"/>
    <xf numFmtId="3" fontId="7" fillId="0" borderId="0" applyFont="0" applyFill="0" applyBorder="0" applyAlignment="0" applyProtection="0"/>
    <xf numFmtId="3" fontId="7" fillId="0" borderId="0" applyFont="0" applyFill="0" applyBorder="0" applyAlignment="0" applyProtection="0"/>
    <xf numFmtId="3" fontId="7" fillId="0" borderId="0" applyFont="0" applyFill="0" applyBorder="0" applyAlignment="0" applyProtection="0"/>
    <xf numFmtId="3" fontId="7" fillId="0" borderId="0" applyFont="0" applyFill="0" applyBorder="0" applyAlignment="0" applyProtection="0"/>
    <xf numFmtId="3" fontId="7" fillId="0" borderId="0" applyFont="0" applyFill="0" applyBorder="0" applyAlignment="0" applyProtection="0"/>
    <xf numFmtId="3" fontId="7" fillId="0" borderId="0" applyFont="0" applyFill="0" applyBorder="0" applyAlignment="0" applyProtection="0"/>
    <xf numFmtId="3" fontId="7" fillId="0" borderId="0" applyFont="0" applyFill="0" applyBorder="0" applyAlignment="0" applyProtection="0"/>
    <xf numFmtId="3" fontId="7" fillId="0" borderId="0" applyFont="0" applyFill="0" applyBorder="0" applyAlignment="0" applyProtection="0"/>
    <xf numFmtId="3" fontId="7" fillId="0" borderId="0" applyFont="0" applyFill="0" applyBorder="0" applyAlignment="0" applyProtection="0"/>
    <xf numFmtId="3" fontId="7" fillId="0" borderId="0" applyFont="0" applyFill="0" applyBorder="0" applyAlignment="0" applyProtection="0"/>
    <xf numFmtId="3" fontId="7" fillId="0" borderId="0" applyFont="0" applyFill="0" applyBorder="0" applyAlignment="0" applyProtection="0"/>
    <xf numFmtId="3" fontId="7" fillId="0" borderId="0" applyFont="0" applyFill="0" applyBorder="0" applyAlignment="0" applyProtection="0"/>
    <xf numFmtId="3" fontId="7" fillId="0" borderId="0" applyFont="0" applyFill="0" applyBorder="0" applyAlignment="0" applyProtection="0"/>
    <xf numFmtId="3" fontId="7" fillId="0" borderId="0" applyFont="0" applyFill="0" applyBorder="0" applyAlignment="0" applyProtection="0"/>
    <xf numFmtId="3" fontId="7" fillId="0" borderId="0" applyFont="0" applyFill="0" applyBorder="0" applyAlignment="0" applyProtection="0"/>
    <xf numFmtId="3" fontId="7" fillId="0" borderId="0" applyFont="0" applyFill="0" applyBorder="0" applyAlignment="0" applyProtection="0"/>
    <xf numFmtId="3" fontId="7" fillId="0" borderId="0" applyFont="0" applyFill="0" applyBorder="0" applyAlignment="0" applyProtection="0"/>
    <xf numFmtId="3" fontId="7" fillId="0" borderId="0" applyFont="0" applyFill="0" applyBorder="0" applyAlignment="0" applyProtection="0"/>
    <xf numFmtId="3" fontId="7" fillId="0" borderId="0" applyFont="0" applyFill="0" applyBorder="0" applyAlignment="0" applyProtection="0"/>
    <xf numFmtId="3" fontId="7" fillId="0" borderId="0" applyFont="0" applyFill="0" applyBorder="0" applyAlignment="0" applyProtection="0"/>
    <xf numFmtId="3" fontId="7" fillId="0" borderId="0" applyFont="0" applyFill="0" applyBorder="0" applyAlignment="0" applyProtection="0"/>
    <xf numFmtId="3" fontId="7" fillId="0" borderId="0" applyFont="0" applyFill="0" applyBorder="0" applyAlignment="0" applyProtection="0"/>
    <xf numFmtId="3" fontId="7" fillId="0" borderId="0" applyFont="0" applyFill="0" applyBorder="0" applyAlignment="0" applyProtection="0"/>
    <xf numFmtId="3" fontId="7" fillId="0" borderId="0" applyFont="0" applyFill="0" applyBorder="0" applyAlignment="0" applyProtection="0"/>
    <xf numFmtId="3" fontId="7" fillId="0" borderId="0" applyFont="0" applyFill="0" applyBorder="0" applyAlignment="0" applyProtection="0"/>
    <xf numFmtId="3" fontId="7" fillId="0" borderId="0" applyFont="0" applyFill="0" applyBorder="0" applyAlignment="0" applyProtection="0"/>
    <xf numFmtId="3" fontId="7" fillId="0" borderId="0" applyFont="0" applyFill="0" applyBorder="0" applyAlignment="0" applyProtection="0"/>
    <xf numFmtId="3" fontId="7" fillId="0" borderId="0" applyFont="0" applyFill="0" applyBorder="0" applyAlignment="0" applyProtection="0"/>
    <xf numFmtId="3" fontId="7" fillId="0" borderId="0" applyFont="0" applyFill="0" applyBorder="0" applyAlignment="0" applyProtection="0"/>
    <xf numFmtId="3" fontId="7" fillId="0" borderId="0" applyFont="0" applyFill="0" applyBorder="0" applyAlignment="0" applyProtection="0"/>
    <xf numFmtId="223" fontId="7" fillId="0" borderId="0" applyFont="0" applyFill="0" applyBorder="0" applyAlignment="0" applyProtection="0"/>
    <xf numFmtId="223" fontId="7" fillId="0" borderId="0" applyFont="0" applyFill="0" applyBorder="0" applyAlignment="0" applyProtection="0"/>
    <xf numFmtId="223" fontId="7" fillId="0" borderId="0" applyFont="0" applyFill="0" applyBorder="0" applyAlignment="0" applyProtection="0"/>
    <xf numFmtId="223" fontId="7" fillId="0" borderId="0" applyFont="0" applyFill="0" applyBorder="0" applyAlignment="0" applyProtection="0"/>
    <xf numFmtId="223" fontId="7" fillId="0" borderId="0" applyFont="0" applyFill="0" applyBorder="0" applyAlignment="0" applyProtection="0"/>
    <xf numFmtId="223" fontId="7" fillId="0" borderId="0" applyFont="0" applyFill="0" applyBorder="0" applyAlignment="0" applyProtection="0"/>
    <xf numFmtId="223" fontId="7" fillId="0" borderId="0" applyFont="0" applyFill="0" applyBorder="0" applyAlignment="0" applyProtection="0"/>
    <xf numFmtId="223" fontId="7" fillId="0" borderId="0" applyFont="0" applyFill="0" applyBorder="0" applyAlignment="0" applyProtection="0"/>
    <xf numFmtId="223" fontId="7" fillId="0" borderId="0" applyFont="0" applyFill="0" applyBorder="0" applyAlignment="0" applyProtection="0"/>
    <xf numFmtId="223" fontId="7" fillId="0" borderId="0" applyFont="0" applyFill="0" applyBorder="0" applyAlignment="0" applyProtection="0"/>
    <xf numFmtId="223" fontId="7" fillId="0" borderId="0" applyFont="0" applyFill="0" applyBorder="0" applyAlignment="0" applyProtection="0"/>
    <xf numFmtId="223" fontId="7" fillId="0" borderId="0" applyFont="0" applyFill="0" applyBorder="0" applyAlignment="0" applyProtection="0"/>
    <xf numFmtId="223" fontId="7" fillId="0" borderId="0" applyFont="0" applyFill="0" applyBorder="0" applyAlignment="0" applyProtection="0"/>
    <xf numFmtId="223" fontId="7" fillId="0" borderId="0" applyFont="0" applyFill="0" applyBorder="0" applyAlignment="0" applyProtection="0"/>
    <xf numFmtId="223" fontId="7" fillId="0" borderId="0" applyFont="0" applyFill="0" applyBorder="0" applyAlignment="0" applyProtection="0"/>
    <xf numFmtId="223" fontId="7" fillId="0" borderId="0" applyFont="0" applyFill="0" applyBorder="0" applyAlignment="0" applyProtection="0"/>
    <xf numFmtId="223" fontId="7" fillId="0" borderId="0" applyFont="0" applyFill="0" applyBorder="0" applyAlignment="0" applyProtection="0"/>
    <xf numFmtId="223" fontId="7" fillId="0" borderId="0" applyFont="0" applyFill="0" applyBorder="0" applyAlignment="0" applyProtection="0"/>
    <xf numFmtId="223" fontId="7" fillId="0" borderId="0" applyFont="0" applyFill="0" applyBorder="0" applyAlignment="0" applyProtection="0"/>
    <xf numFmtId="223" fontId="7" fillId="0" borderId="0" applyFont="0" applyFill="0" applyBorder="0" applyAlignment="0" applyProtection="0"/>
    <xf numFmtId="223" fontId="7" fillId="0" borderId="0" applyFont="0" applyFill="0" applyBorder="0" applyAlignment="0" applyProtection="0"/>
    <xf numFmtId="223" fontId="7" fillId="0" borderId="0" applyFont="0" applyFill="0" applyBorder="0" applyAlignment="0" applyProtection="0"/>
    <xf numFmtId="223" fontId="7" fillId="0" borderId="0" applyFont="0" applyFill="0" applyBorder="0" applyAlignment="0" applyProtection="0"/>
    <xf numFmtId="223" fontId="7" fillId="0" borderId="0" applyFont="0" applyFill="0" applyBorder="0" applyAlignment="0" applyProtection="0"/>
    <xf numFmtId="223" fontId="7" fillId="0" borderId="0" applyFont="0" applyFill="0" applyBorder="0" applyAlignment="0" applyProtection="0"/>
    <xf numFmtId="223" fontId="7" fillId="0" borderId="0" applyFont="0" applyFill="0" applyBorder="0" applyAlignment="0" applyProtection="0"/>
    <xf numFmtId="223" fontId="7" fillId="0" borderId="0" applyFont="0" applyFill="0" applyBorder="0" applyAlignment="0" applyProtection="0"/>
    <xf numFmtId="223" fontId="7" fillId="0" borderId="0" applyFont="0" applyFill="0" applyBorder="0" applyAlignment="0" applyProtection="0"/>
    <xf numFmtId="223" fontId="7" fillId="0" borderId="0" applyFont="0" applyFill="0" applyBorder="0" applyAlignment="0" applyProtection="0"/>
    <xf numFmtId="223" fontId="7" fillId="0" borderId="0" applyFont="0" applyFill="0" applyBorder="0" applyAlignment="0" applyProtection="0"/>
    <xf numFmtId="223" fontId="7" fillId="0" borderId="0" applyFont="0" applyFill="0" applyBorder="0" applyAlignment="0" applyProtection="0"/>
    <xf numFmtId="223" fontId="7" fillId="0" borderId="0" applyFont="0" applyFill="0" applyBorder="0" applyAlignment="0" applyProtection="0"/>
    <xf numFmtId="223" fontId="7" fillId="0" borderId="0" applyFont="0" applyFill="0" applyBorder="0" applyAlignment="0" applyProtection="0"/>
    <xf numFmtId="223" fontId="7" fillId="0" borderId="0" applyFont="0" applyFill="0" applyBorder="0" applyAlignment="0" applyProtection="0"/>
    <xf numFmtId="223" fontId="7" fillId="0" borderId="0" applyFont="0" applyFill="0" applyBorder="0" applyAlignment="0" applyProtection="0"/>
    <xf numFmtId="223" fontId="7" fillId="0" borderId="0" applyFont="0" applyFill="0" applyBorder="0" applyAlignment="0" applyProtection="0"/>
    <xf numFmtId="223" fontId="7" fillId="0" borderId="0" applyFont="0" applyFill="0" applyBorder="0" applyAlignment="0" applyProtection="0"/>
    <xf numFmtId="223" fontId="7" fillId="0" borderId="0" applyFont="0" applyFill="0" applyBorder="0" applyAlignment="0" applyProtection="0"/>
    <xf numFmtId="223" fontId="7" fillId="0" borderId="0" applyFont="0" applyFill="0" applyBorder="0" applyAlignment="0" applyProtection="0"/>
    <xf numFmtId="223" fontId="7" fillId="0" borderId="0" applyFont="0" applyFill="0" applyBorder="0" applyAlignment="0" applyProtection="0"/>
    <xf numFmtId="223" fontId="7" fillId="0" borderId="0" applyFont="0" applyFill="0" applyBorder="0" applyAlignment="0" applyProtection="0"/>
    <xf numFmtId="301" fontId="7" fillId="0" borderId="0"/>
    <xf numFmtId="301" fontId="7" fillId="0" borderId="0"/>
    <xf numFmtId="301" fontId="7" fillId="0" borderId="0"/>
    <xf numFmtId="301" fontId="7" fillId="0" borderId="0"/>
    <xf numFmtId="301" fontId="7" fillId="0" borderId="0"/>
    <xf numFmtId="301" fontId="7" fillId="0" borderId="0"/>
    <xf numFmtId="301" fontId="7" fillId="0" borderId="0"/>
    <xf numFmtId="301" fontId="7" fillId="0" borderId="0"/>
    <xf numFmtId="301" fontId="7" fillId="0" borderId="0"/>
    <xf numFmtId="301" fontId="7" fillId="0" borderId="0"/>
    <xf numFmtId="301" fontId="7" fillId="0" borderId="0"/>
    <xf numFmtId="301" fontId="7" fillId="0" borderId="0"/>
    <xf numFmtId="301" fontId="7" fillId="0" borderId="0"/>
    <xf numFmtId="301" fontId="7" fillId="0" borderId="0"/>
    <xf numFmtId="301" fontId="7" fillId="0" borderId="0"/>
    <xf numFmtId="301" fontId="7" fillId="0" borderId="0"/>
    <xf numFmtId="301" fontId="7" fillId="0" borderId="0"/>
    <xf numFmtId="301" fontId="7" fillId="0" borderId="0"/>
    <xf numFmtId="301" fontId="7" fillId="0" borderId="0"/>
    <xf numFmtId="301" fontId="7" fillId="0" borderId="0"/>
    <xf numFmtId="301" fontId="7" fillId="0" borderId="0"/>
    <xf numFmtId="301" fontId="7" fillId="0" borderId="0"/>
    <xf numFmtId="301" fontId="7" fillId="0" borderId="0"/>
    <xf numFmtId="301" fontId="7" fillId="0" borderId="0"/>
    <xf numFmtId="301" fontId="7" fillId="0" borderId="0"/>
    <xf numFmtId="301" fontId="7" fillId="0" borderId="0"/>
    <xf numFmtId="301" fontId="7" fillId="0" borderId="0"/>
    <xf numFmtId="301" fontId="7" fillId="0" borderId="0"/>
    <xf numFmtId="301" fontId="7" fillId="0" borderId="0"/>
    <xf numFmtId="301" fontId="7" fillId="0" borderId="0"/>
    <xf numFmtId="301" fontId="7" fillId="0" borderId="0"/>
    <xf numFmtId="301" fontId="7" fillId="0" borderId="0"/>
    <xf numFmtId="301" fontId="7" fillId="0" borderId="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302" fontId="7" fillId="0" borderId="0" applyFill="0" applyBorder="0" applyAlignment="0" applyProtection="0"/>
    <xf numFmtId="304" fontId="7" fillId="0" borderId="0"/>
    <xf numFmtId="304" fontId="7" fillId="0" borderId="0"/>
    <xf numFmtId="304" fontId="7" fillId="0" borderId="0"/>
    <xf numFmtId="304" fontId="7" fillId="0" borderId="0"/>
    <xf numFmtId="304" fontId="7" fillId="0" borderId="0"/>
    <xf numFmtId="304" fontId="7" fillId="0" borderId="0"/>
    <xf numFmtId="304" fontId="7" fillId="0" borderId="0"/>
    <xf numFmtId="304" fontId="7" fillId="0" borderId="0"/>
    <xf numFmtId="304" fontId="7" fillId="0" borderId="0"/>
    <xf numFmtId="304" fontId="7" fillId="0" borderId="0"/>
    <xf numFmtId="304" fontId="7" fillId="0" borderId="0"/>
    <xf numFmtId="304" fontId="7" fillId="0" borderId="0"/>
    <xf numFmtId="304" fontId="7" fillId="0" borderId="0"/>
    <xf numFmtId="304" fontId="7" fillId="0" borderId="0"/>
    <xf numFmtId="304" fontId="7" fillId="0" borderId="0"/>
    <xf numFmtId="304" fontId="7" fillId="0" borderId="0"/>
    <xf numFmtId="304" fontId="7" fillId="0" borderId="0"/>
    <xf numFmtId="304" fontId="7" fillId="0" borderId="0"/>
    <xf numFmtId="304" fontId="7" fillId="0" borderId="0"/>
    <xf numFmtId="304" fontId="7" fillId="0" borderId="0"/>
    <xf numFmtId="304" fontId="7" fillId="0" borderId="0"/>
    <xf numFmtId="304" fontId="7" fillId="0" borderId="0"/>
    <xf numFmtId="304" fontId="7" fillId="0" borderId="0"/>
    <xf numFmtId="304" fontId="7" fillId="0" borderId="0"/>
    <xf numFmtId="304" fontId="7" fillId="0" borderId="0"/>
    <xf numFmtId="304" fontId="7" fillId="0" borderId="0"/>
    <xf numFmtId="304" fontId="7" fillId="0" borderId="0"/>
    <xf numFmtId="304" fontId="7" fillId="0" borderId="0"/>
    <xf numFmtId="304" fontId="7" fillId="0" borderId="0"/>
    <xf numFmtId="304" fontId="7" fillId="0" borderId="0"/>
    <xf numFmtId="304" fontId="7" fillId="0" borderId="0"/>
    <xf numFmtId="304" fontId="7" fillId="0" borderId="0"/>
    <xf numFmtId="304" fontId="7" fillId="0" borderId="0"/>
    <xf numFmtId="3" fontId="7" fillId="0" borderId="0" applyBorder="0" applyAlignment="0"/>
    <xf numFmtId="3" fontId="7" fillId="0" borderId="0" applyBorder="0" applyAlignment="0"/>
    <xf numFmtId="3" fontId="7" fillId="0" borderId="0" applyBorder="0" applyAlignment="0"/>
    <xf numFmtId="3" fontId="7" fillId="0" borderId="0" applyBorder="0" applyAlignment="0"/>
    <xf numFmtId="3" fontId="7" fillId="0" borderId="0" applyBorder="0" applyAlignment="0"/>
    <xf numFmtId="3" fontId="7" fillId="0" borderId="0" applyBorder="0" applyAlignment="0"/>
    <xf numFmtId="3" fontId="7" fillId="0" borderId="0" applyBorder="0" applyAlignment="0"/>
    <xf numFmtId="3" fontId="7" fillId="0" borderId="0" applyBorder="0" applyAlignment="0"/>
    <xf numFmtId="3" fontId="7" fillId="0" borderId="0" applyBorder="0" applyAlignment="0"/>
    <xf numFmtId="3" fontId="7" fillId="0" borderId="0" applyBorder="0" applyAlignment="0"/>
    <xf numFmtId="3" fontId="7" fillId="0" borderId="0" applyBorder="0" applyAlignment="0"/>
    <xf numFmtId="3" fontId="7" fillId="0" borderId="0" applyBorder="0" applyAlignment="0"/>
    <xf numFmtId="3" fontId="7" fillId="0" borderId="0" applyBorder="0" applyAlignment="0"/>
    <xf numFmtId="3" fontId="7" fillId="0" borderId="0" applyBorder="0" applyAlignment="0"/>
    <xf numFmtId="3" fontId="7" fillId="0" borderId="0" applyBorder="0" applyAlignment="0"/>
    <xf numFmtId="3" fontId="7" fillId="0" borderId="0" applyBorder="0" applyAlignment="0"/>
    <xf numFmtId="3" fontId="7" fillId="0" borderId="0" applyBorder="0" applyAlignment="0"/>
    <xf numFmtId="3" fontId="7" fillId="0" borderId="0" applyBorder="0" applyAlignment="0"/>
    <xf numFmtId="3" fontId="7" fillId="0" borderId="0" applyBorder="0" applyAlignment="0"/>
    <xf numFmtId="3" fontId="7" fillId="0" borderId="0" applyBorder="0" applyAlignment="0"/>
    <xf numFmtId="3" fontId="7" fillId="0" borderId="0" applyBorder="0" applyAlignment="0"/>
    <xf numFmtId="3" fontId="7" fillId="0" borderId="0" applyBorder="0" applyAlignment="0"/>
    <xf numFmtId="3" fontId="7" fillId="0" borderId="0" applyBorder="0" applyAlignment="0"/>
    <xf numFmtId="3" fontId="7" fillId="0" borderId="0" applyBorder="0" applyAlignment="0"/>
    <xf numFmtId="3" fontId="7" fillId="0" borderId="0" applyBorder="0" applyAlignment="0"/>
    <xf numFmtId="3" fontId="7" fillId="0" borderId="0" applyBorder="0" applyAlignment="0"/>
    <xf numFmtId="3" fontId="7" fillId="0" borderId="0" applyBorder="0" applyAlignment="0"/>
    <xf numFmtId="308" fontId="63" fillId="0" borderId="0" applyFont="0" applyFill="0" applyBorder="0" applyAlignment="0" applyProtection="0"/>
    <xf numFmtId="308" fontId="63" fillId="0" borderId="0" applyFont="0" applyFill="0" applyBorder="0" applyAlignment="0" applyProtection="0"/>
    <xf numFmtId="308" fontId="63" fillId="0" borderId="0" applyFont="0" applyFill="0" applyBorder="0" applyAlignment="0" applyProtection="0"/>
    <xf numFmtId="308" fontId="63" fillId="0" borderId="0" applyFont="0" applyFill="0" applyBorder="0" applyAlignment="0" applyProtection="0"/>
    <xf numFmtId="308" fontId="28" fillId="0" borderId="0" applyFont="0" applyFill="0" applyBorder="0" applyAlignment="0" applyProtection="0"/>
    <xf numFmtId="0" fontId="187" fillId="0" borderId="0"/>
    <xf numFmtId="3" fontId="7" fillId="0" borderId="0" applyBorder="0" applyAlignment="0"/>
    <xf numFmtId="3" fontId="7" fillId="0" borderId="0" applyBorder="0" applyAlignment="0"/>
    <xf numFmtId="3" fontId="7" fillId="0" borderId="0" applyBorder="0" applyAlignment="0"/>
    <xf numFmtId="3" fontId="7" fillId="0" borderId="0" applyBorder="0" applyAlignment="0"/>
    <xf numFmtId="3" fontId="7" fillId="0" borderId="0" applyBorder="0" applyAlignment="0"/>
    <xf numFmtId="3" fontId="7" fillId="0" borderId="0" applyBorder="0" applyAlignment="0"/>
    <xf numFmtId="3" fontId="7" fillId="0" borderId="0" applyBorder="0" applyAlignment="0"/>
    <xf numFmtId="3" fontId="7" fillId="0" borderId="0" applyBorder="0" applyAlignment="0"/>
    <xf numFmtId="3" fontId="7" fillId="0" borderId="0" applyBorder="0" applyAlignment="0"/>
    <xf numFmtId="3" fontId="7" fillId="0" borderId="0" applyBorder="0" applyAlignment="0"/>
    <xf numFmtId="3" fontId="7" fillId="0" borderId="0" applyBorder="0" applyAlignment="0"/>
    <xf numFmtId="3" fontId="7" fillId="0" borderId="0" applyBorder="0" applyAlignment="0"/>
    <xf numFmtId="3" fontId="7" fillId="0" borderId="0" applyBorder="0" applyAlignment="0"/>
    <xf numFmtId="3" fontId="7" fillId="0" borderId="0" applyBorder="0" applyAlignment="0"/>
    <xf numFmtId="3" fontId="7" fillId="0" borderId="0" applyBorder="0" applyAlignment="0"/>
    <xf numFmtId="3" fontId="7" fillId="0" borderId="0" applyBorder="0" applyAlignment="0"/>
    <xf numFmtId="3" fontId="7" fillId="0" borderId="0" applyBorder="0" applyAlignment="0"/>
    <xf numFmtId="3" fontId="7" fillId="0" borderId="0" applyBorder="0" applyAlignment="0"/>
    <xf numFmtId="3" fontId="7" fillId="0" borderId="0" applyBorder="0" applyAlignment="0"/>
    <xf numFmtId="3" fontId="7" fillId="0" borderId="0" applyBorder="0" applyAlignment="0"/>
    <xf numFmtId="3" fontId="7" fillId="0" borderId="0" applyBorder="0" applyAlignment="0"/>
    <xf numFmtId="3" fontId="7" fillId="0" borderId="0" applyBorder="0" applyAlignment="0"/>
    <xf numFmtId="3" fontId="7" fillId="0" borderId="0" applyBorder="0" applyAlignment="0"/>
    <xf numFmtId="3" fontId="7" fillId="0" borderId="0" applyBorder="0" applyAlignment="0"/>
    <xf numFmtId="3" fontId="7" fillId="0" borderId="0" applyBorder="0" applyAlignment="0"/>
    <xf numFmtId="3" fontId="7" fillId="0" borderId="0" applyBorder="0" applyAlignment="0"/>
    <xf numFmtId="3" fontId="7" fillId="0" borderId="0" applyBorder="0" applyAlignment="0"/>
    <xf numFmtId="2" fontId="7" fillId="0" borderId="0" applyFont="0" applyFill="0" applyBorder="0" applyAlignment="0" applyProtection="0"/>
    <xf numFmtId="2" fontId="7" fillId="0" borderId="0" applyFont="0" applyFill="0" applyBorder="0" applyAlignment="0" applyProtection="0"/>
    <xf numFmtId="2" fontId="7" fillId="0" borderId="0" applyFont="0" applyFill="0" applyBorder="0" applyAlignment="0" applyProtection="0"/>
    <xf numFmtId="2" fontId="7" fillId="0" borderId="0" applyFont="0" applyFill="0" applyBorder="0" applyAlignment="0" applyProtection="0"/>
    <xf numFmtId="2" fontId="7" fillId="0" borderId="0" applyFont="0" applyFill="0" applyBorder="0" applyAlignment="0" applyProtection="0"/>
    <xf numFmtId="2" fontId="7" fillId="0" borderId="0" applyFont="0" applyFill="0" applyBorder="0" applyAlignment="0" applyProtection="0"/>
    <xf numFmtId="2" fontId="7" fillId="0" borderId="0" applyFont="0" applyFill="0" applyBorder="0" applyAlignment="0" applyProtection="0"/>
    <xf numFmtId="2" fontId="7" fillId="0" borderId="0" applyFont="0" applyFill="0" applyBorder="0" applyAlignment="0" applyProtection="0"/>
    <xf numFmtId="2" fontId="7" fillId="0" borderId="0" applyFont="0" applyFill="0" applyBorder="0" applyAlignment="0" applyProtection="0"/>
    <xf numFmtId="2" fontId="7" fillId="0" borderId="0" applyFont="0" applyFill="0" applyBorder="0" applyAlignment="0" applyProtection="0"/>
    <xf numFmtId="2" fontId="7" fillId="0" borderId="0" applyFont="0" applyFill="0" applyBorder="0" applyAlignment="0" applyProtection="0"/>
    <xf numFmtId="2" fontId="7" fillId="0" borderId="0" applyFont="0" applyFill="0" applyBorder="0" applyAlignment="0" applyProtection="0"/>
    <xf numFmtId="2" fontId="7" fillId="0" borderId="0" applyFont="0" applyFill="0" applyBorder="0" applyAlignment="0" applyProtection="0"/>
    <xf numFmtId="2" fontId="7" fillId="0" borderId="0" applyFont="0" applyFill="0" applyBorder="0" applyAlignment="0" applyProtection="0"/>
    <xf numFmtId="2" fontId="7" fillId="0" borderId="0" applyFont="0" applyFill="0" applyBorder="0" applyAlignment="0" applyProtection="0"/>
    <xf numFmtId="2" fontId="7" fillId="0" borderId="0" applyFont="0" applyFill="0" applyBorder="0" applyAlignment="0" applyProtection="0"/>
    <xf numFmtId="2" fontId="7" fillId="0" borderId="0" applyFont="0" applyFill="0" applyBorder="0" applyAlignment="0" applyProtection="0"/>
    <xf numFmtId="2" fontId="7" fillId="0" borderId="0" applyFont="0" applyFill="0" applyBorder="0" applyAlignment="0" applyProtection="0"/>
    <xf numFmtId="2" fontId="7" fillId="0" borderId="0" applyFont="0" applyFill="0" applyBorder="0" applyAlignment="0" applyProtection="0"/>
    <xf numFmtId="2" fontId="7" fillId="0" borderId="0" applyFont="0" applyFill="0" applyBorder="0" applyAlignment="0" applyProtection="0"/>
    <xf numFmtId="2" fontId="7" fillId="0" borderId="0" applyFont="0" applyFill="0" applyBorder="0" applyAlignment="0" applyProtection="0"/>
    <xf numFmtId="2" fontId="7" fillId="0" borderId="0" applyFont="0" applyFill="0" applyBorder="0" applyAlignment="0" applyProtection="0"/>
    <xf numFmtId="2" fontId="7" fillId="0" borderId="0" applyFont="0" applyFill="0" applyBorder="0" applyAlignment="0" applyProtection="0"/>
    <xf numFmtId="2" fontId="7" fillId="0" borderId="0" applyFont="0" applyFill="0" applyBorder="0" applyAlignment="0" applyProtection="0"/>
    <xf numFmtId="2" fontId="7" fillId="0" borderId="0" applyFont="0" applyFill="0" applyBorder="0" applyAlignment="0" applyProtection="0"/>
    <xf numFmtId="2" fontId="7" fillId="0" borderId="0" applyFont="0" applyFill="0" applyBorder="0" applyAlignment="0" applyProtection="0"/>
    <xf numFmtId="2" fontId="7" fillId="0" borderId="0" applyFont="0" applyFill="0" applyBorder="0" applyAlignment="0" applyProtection="0"/>
    <xf numFmtId="2" fontId="7" fillId="0" borderId="0" applyFont="0" applyFill="0" applyBorder="0" applyAlignment="0" applyProtection="0"/>
    <xf numFmtId="2" fontId="7" fillId="0" borderId="0" applyFont="0" applyFill="0" applyBorder="0" applyAlignment="0" applyProtection="0"/>
    <xf numFmtId="2" fontId="7" fillId="0" borderId="0" applyFont="0" applyFill="0" applyBorder="0" applyAlignment="0" applyProtection="0"/>
    <xf numFmtId="2" fontId="7" fillId="0" borderId="0" applyFont="0" applyFill="0" applyBorder="0" applyAlignment="0" applyProtection="0"/>
    <xf numFmtId="2" fontId="7" fillId="0" borderId="0" applyFont="0" applyFill="0" applyBorder="0" applyAlignment="0" applyProtection="0"/>
    <xf numFmtId="2" fontId="7" fillId="0" borderId="0" applyFont="0" applyFill="0" applyBorder="0" applyAlignment="0" applyProtection="0"/>
    <xf numFmtId="2" fontId="7" fillId="0" borderId="0" applyFont="0" applyFill="0" applyBorder="0" applyAlignment="0" applyProtection="0"/>
    <xf numFmtId="2" fontId="7" fillId="0" borderId="0" applyFont="0" applyFill="0" applyBorder="0" applyAlignment="0" applyProtection="0"/>
    <xf numFmtId="2" fontId="7" fillId="0" borderId="0" applyFont="0" applyFill="0" applyBorder="0" applyAlignment="0" applyProtection="0"/>
    <xf numFmtId="2" fontId="7" fillId="0" borderId="0" applyFont="0" applyFill="0" applyBorder="0" applyAlignment="0" applyProtection="0"/>
    <xf numFmtId="2" fontId="7" fillId="0" borderId="0" applyFont="0" applyFill="0" applyBorder="0" applyAlignment="0" applyProtection="0"/>
    <xf numFmtId="2" fontId="7" fillId="0" borderId="0" applyFont="0" applyFill="0" applyBorder="0" applyAlignment="0" applyProtection="0"/>
    <xf numFmtId="2" fontId="7" fillId="0" borderId="0" applyFont="0" applyFill="0" applyBorder="0" applyAlignment="0" applyProtection="0"/>
    <xf numFmtId="2" fontId="7" fillId="0" borderId="0" applyFont="0" applyFill="0" applyBorder="0" applyAlignment="0" applyProtection="0"/>
    <xf numFmtId="0" fontId="88" fillId="59" borderId="0" applyNumberFormat="0" applyBorder="0" applyAlignment="0" applyProtection="0"/>
    <xf numFmtId="0" fontId="88" fillId="59" borderId="0" applyNumberFormat="0" applyBorder="0" applyAlignment="0" applyProtection="0"/>
    <xf numFmtId="0" fontId="88" fillId="59" borderId="0" applyNumberFormat="0" applyBorder="0" applyAlignment="0" applyProtection="0"/>
    <xf numFmtId="0" fontId="88" fillId="59" borderId="0" applyNumberFormat="0" applyBorder="0" applyAlignment="0" applyProtection="0"/>
    <xf numFmtId="0" fontId="88" fillId="59" borderId="0" applyNumberFormat="0" applyBorder="0" applyAlignment="0" applyProtection="0"/>
    <xf numFmtId="0" fontId="88" fillId="59" borderId="0" applyNumberFormat="0" applyBorder="0" applyAlignment="0" applyProtection="0"/>
    <xf numFmtId="0" fontId="88" fillId="59" borderId="0" applyNumberFormat="0" applyBorder="0" applyAlignment="0" applyProtection="0"/>
    <xf numFmtId="0" fontId="88" fillId="59" borderId="0" applyNumberFormat="0" applyBorder="0" applyAlignment="0" applyProtection="0"/>
    <xf numFmtId="0" fontId="88" fillId="59" borderId="0" applyNumberFormat="0" applyBorder="0" applyAlignment="0" applyProtection="0"/>
    <xf numFmtId="0" fontId="88" fillId="59" borderId="0" applyNumberFormat="0" applyBorder="0" applyAlignment="0" applyProtection="0"/>
    <xf numFmtId="38" fontId="5" fillId="58" borderId="0" applyNumberFormat="0" applyBorder="0" applyAlignment="0" applyProtection="0"/>
    <xf numFmtId="38" fontId="5" fillId="58" borderId="0" applyNumberFormat="0" applyBorder="0" applyAlignment="0" applyProtection="0"/>
    <xf numFmtId="38" fontId="5" fillId="58" borderId="0" applyNumberFormat="0" applyBorder="0" applyAlignment="0" applyProtection="0"/>
    <xf numFmtId="38" fontId="5" fillId="58" borderId="0" applyNumberFormat="0" applyBorder="0" applyAlignment="0" applyProtection="0"/>
    <xf numFmtId="38" fontId="88" fillId="58" borderId="0" applyNumberFormat="0" applyBorder="0" applyAlignment="0" applyProtection="0"/>
    <xf numFmtId="311" fontId="32" fillId="50" borderId="0" applyBorder="0">
      <alignment horizontal="center"/>
    </xf>
    <xf numFmtId="311" fontId="32" fillId="50" borderId="0" applyBorder="0">
      <alignment horizontal="center"/>
    </xf>
    <xf numFmtId="311" fontId="32" fillId="50" borderId="0" applyBorder="0">
      <alignment horizontal="center"/>
    </xf>
    <xf numFmtId="0" fontId="191" fillId="0" borderId="0">
      <alignment horizontal="left"/>
    </xf>
    <xf numFmtId="0" fontId="191" fillId="0" borderId="0">
      <alignment horizontal="left"/>
    </xf>
    <xf numFmtId="0" fontId="191" fillId="0" borderId="0">
      <alignment horizontal="left"/>
    </xf>
    <xf numFmtId="0" fontId="191" fillId="0" borderId="0">
      <alignment horizontal="left"/>
    </xf>
    <xf numFmtId="0" fontId="191" fillId="0" borderId="0">
      <alignment horizontal="left"/>
    </xf>
    <xf numFmtId="0" fontId="207" fillId="0" borderId="0">
      <alignment horizontal="left"/>
    </xf>
    <xf numFmtId="0" fontId="93" fillId="0" borderId="21" applyNumberFormat="0" applyAlignment="0" applyProtection="0">
      <alignment horizontal="left" vertical="center"/>
    </xf>
    <xf numFmtId="313" fontId="5" fillId="0" borderId="0">
      <protection locked="0"/>
    </xf>
    <xf numFmtId="313" fontId="5" fillId="0" borderId="0">
      <protection locked="0"/>
    </xf>
    <xf numFmtId="313" fontId="5" fillId="0" borderId="0">
      <protection locked="0"/>
    </xf>
    <xf numFmtId="313" fontId="5" fillId="0" borderId="0">
      <protection locked="0"/>
    </xf>
    <xf numFmtId="313" fontId="210" fillId="0" borderId="0">
      <protection locked="0"/>
    </xf>
    <xf numFmtId="313" fontId="5" fillId="0" borderId="0">
      <protection locked="0"/>
    </xf>
    <xf numFmtId="313" fontId="5" fillId="0" borderId="0">
      <protection locked="0"/>
    </xf>
    <xf numFmtId="313" fontId="5" fillId="0" borderId="0">
      <protection locked="0"/>
    </xf>
    <xf numFmtId="313" fontId="5" fillId="0" borderId="0">
      <protection locked="0"/>
    </xf>
    <xf numFmtId="313" fontId="210" fillId="0" borderId="0">
      <protection locked="0"/>
    </xf>
    <xf numFmtId="0" fontId="288" fillId="0" borderId="0" applyNumberFormat="0" applyFill="0" applyBorder="0" applyAlignment="0" applyProtection="0">
      <alignment vertical="top"/>
      <protection locked="0"/>
    </xf>
    <xf numFmtId="0" fontId="7" fillId="0" borderId="0"/>
    <xf numFmtId="0" fontId="88" fillId="59" borderId="0" applyNumberFormat="0" applyBorder="0" applyAlignment="0" applyProtection="0"/>
    <xf numFmtId="0" fontId="88" fillId="59" borderId="0" applyNumberFormat="0" applyBorder="0" applyAlignment="0" applyProtection="0"/>
    <xf numFmtId="0" fontId="88" fillId="59" borderId="0" applyNumberFormat="0" applyBorder="0" applyAlignment="0" applyProtection="0"/>
    <xf numFmtId="0" fontId="88" fillId="59" borderId="0" applyNumberFormat="0" applyBorder="0" applyAlignment="0" applyProtection="0"/>
    <xf numFmtId="0" fontId="88" fillId="59" borderId="0" applyNumberFormat="0" applyBorder="0" applyAlignment="0" applyProtection="0"/>
    <xf numFmtId="0" fontId="88" fillId="59" borderId="0" applyNumberFormat="0" applyBorder="0" applyAlignment="0" applyProtection="0"/>
    <xf numFmtId="0" fontId="88" fillId="59" borderId="0" applyNumberFormat="0" applyBorder="0" applyAlignment="0" applyProtection="0"/>
    <xf numFmtId="0" fontId="88" fillId="59" borderId="0" applyNumberFormat="0" applyBorder="0" applyAlignment="0" applyProtection="0"/>
    <xf numFmtId="0" fontId="88" fillId="59" borderId="0" applyNumberFormat="0" applyBorder="0" applyAlignment="0" applyProtection="0"/>
    <xf numFmtId="0" fontId="88" fillId="59" borderId="0" applyNumberFormat="0" applyBorder="0" applyAlignment="0" applyProtection="0"/>
    <xf numFmtId="0" fontId="6" fillId="0" borderId="0"/>
    <xf numFmtId="0" fontId="5" fillId="0" borderId="0"/>
    <xf numFmtId="0" fontId="5" fillId="0" borderId="0"/>
    <xf numFmtId="0" fontId="5" fillId="0" borderId="0"/>
    <xf numFmtId="0" fontId="6" fillId="0" borderId="0"/>
    <xf numFmtId="0" fontId="8" fillId="0" borderId="0"/>
    <xf numFmtId="3" fontId="289" fillId="0" borderId="13" applyNumberFormat="0" applyAlignment="0">
      <alignment horizontal="center" vertical="center"/>
    </xf>
    <xf numFmtId="3" fontId="289" fillId="0" borderId="13" applyNumberFormat="0" applyAlignment="0">
      <alignment horizontal="center" vertical="center"/>
    </xf>
    <xf numFmtId="3" fontId="53" fillId="0" borderId="13" applyNumberFormat="0" applyAlignment="0">
      <alignment horizontal="center" vertical="center"/>
    </xf>
    <xf numFmtId="3" fontId="53" fillId="0" borderId="13" applyNumberFormat="0" applyAlignment="0">
      <alignment horizontal="center" vertical="center"/>
    </xf>
    <xf numFmtId="3" fontId="96" fillId="0" borderId="13" applyNumberFormat="0" applyAlignment="0">
      <alignment horizontal="center" vertical="center"/>
    </xf>
    <xf numFmtId="3" fontId="96" fillId="0" borderId="13" applyNumberFormat="0" applyAlignment="0">
      <alignment horizontal="center" vertical="center"/>
    </xf>
    <xf numFmtId="0" fontId="5" fillId="0" borderId="22"/>
    <xf numFmtId="0" fontId="5" fillId="0" borderId="22"/>
    <xf numFmtId="0" fontId="5" fillId="0" borderId="22"/>
    <xf numFmtId="0" fontId="5" fillId="0" borderId="22"/>
    <xf numFmtId="0" fontId="5" fillId="0" borderId="22"/>
    <xf numFmtId="0" fontId="215" fillId="0" borderId="22"/>
    <xf numFmtId="314" fontId="63" fillId="0" borderId="24"/>
    <xf numFmtId="314" fontId="63" fillId="0" borderId="24"/>
    <xf numFmtId="314" fontId="63" fillId="0" borderId="24"/>
    <xf numFmtId="314" fontId="63" fillId="0" borderId="24"/>
    <xf numFmtId="314" fontId="63" fillId="0" borderId="24"/>
    <xf numFmtId="314" fontId="28" fillId="0" borderId="24"/>
    <xf numFmtId="0" fontId="5" fillId="0" borderId="0" applyNumberFormat="0" applyFont="0" applyFill="0" applyAlignment="0"/>
    <xf numFmtId="0" fontId="5" fillId="0" borderId="0" applyNumberFormat="0" applyFont="0" applyFill="0" applyAlignment="0"/>
    <xf numFmtId="0" fontId="5" fillId="0" borderId="0" applyNumberFormat="0" applyFont="0" applyFill="0" applyAlignment="0"/>
    <xf numFmtId="0" fontId="5" fillId="0" borderId="0" applyNumberFormat="0" applyFont="0" applyFill="0" applyAlignment="0"/>
    <xf numFmtId="0" fontId="5" fillId="0" borderId="0" applyNumberFormat="0" applyFont="0" applyFill="0" applyAlignment="0"/>
    <xf numFmtId="0" fontId="5" fillId="0" borderId="0" applyNumberFormat="0" applyFont="0" applyFill="0" applyAlignment="0"/>
    <xf numFmtId="0" fontId="5" fillId="0" borderId="0" applyNumberFormat="0" applyFont="0" applyFill="0" applyAlignment="0"/>
    <xf numFmtId="0" fontId="5" fillId="0" borderId="0" applyNumberFormat="0" applyFont="0" applyFill="0" applyAlignment="0"/>
    <xf numFmtId="0" fontId="5" fillId="0" borderId="0" applyNumberFormat="0" applyFont="0" applyFill="0" applyAlignment="0"/>
    <xf numFmtId="0" fontId="5" fillId="0" borderId="0" applyNumberFormat="0" applyFont="0" applyFill="0" applyAlignment="0"/>
    <xf numFmtId="0" fontId="5" fillId="0" borderId="0" applyNumberFormat="0" applyFont="0" applyFill="0" applyAlignment="0"/>
    <xf numFmtId="0" fontId="5" fillId="0" borderId="0" applyNumberFormat="0" applyFont="0" applyFill="0" applyAlignment="0"/>
    <xf numFmtId="0" fontId="5" fillId="0" borderId="0" applyNumberFormat="0" applyFont="0" applyFill="0" applyAlignment="0"/>
    <xf numFmtId="0" fontId="5" fillId="0" borderId="0" applyNumberFormat="0" applyFont="0" applyFill="0" applyAlignment="0"/>
    <xf numFmtId="0" fontId="5" fillId="0" borderId="0" applyNumberFormat="0" applyFont="0" applyFill="0" applyAlignment="0"/>
    <xf numFmtId="0" fontId="8" fillId="0" borderId="0" applyNumberFormat="0" applyFont="0" applyFill="0" applyAlignment="0"/>
    <xf numFmtId="0" fontId="5" fillId="0" borderId="0" applyNumberFormat="0" applyFont="0" applyFill="0" applyAlignment="0"/>
    <xf numFmtId="0" fontId="5" fillId="0" borderId="0" applyNumberFormat="0" applyFont="0" applyFill="0" applyAlignment="0"/>
    <xf numFmtId="0" fontId="5" fillId="0" borderId="0" applyNumberFormat="0" applyFont="0" applyFill="0" applyAlignment="0"/>
    <xf numFmtId="0" fontId="5" fillId="0" borderId="0" applyNumberFormat="0" applyFont="0" applyFill="0" applyAlignment="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315" fontId="63" fillId="0" borderId="0"/>
    <xf numFmtId="315" fontId="63" fillId="0" borderId="0"/>
    <xf numFmtId="315" fontId="63" fillId="0" borderId="0"/>
    <xf numFmtId="315" fontId="63" fillId="0" borderId="0"/>
    <xf numFmtId="315" fontId="63" fillId="0" borderId="0"/>
    <xf numFmtId="315" fontId="28" fillId="0" borderId="0"/>
    <xf numFmtId="0" fontId="7" fillId="0" borderId="0"/>
    <xf numFmtId="0" fontId="59"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87" fillId="0" borderId="0"/>
    <xf numFmtId="0" fontId="290" fillId="0" borderId="0"/>
    <xf numFmtId="0" fontId="5" fillId="0" borderId="0"/>
    <xf numFmtId="0" fontId="5" fillId="0" borderId="0"/>
    <xf numFmtId="0" fontId="5" fillId="0" borderId="0"/>
    <xf numFmtId="0" fontId="5" fillId="0" borderId="0"/>
    <xf numFmtId="0" fontId="5" fillId="0" borderId="0"/>
    <xf numFmtId="0" fontId="5"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14" fillId="0" borderId="0"/>
    <xf numFmtId="0" fontId="28"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8" fillId="0" borderId="0"/>
    <xf numFmtId="0" fontId="59" fillId="0" borderId="0"/>
    <xf numFmtId="0" fontId="14" fillId="0" borderId="0"/>
    <xf numFmtId="0" fontId="29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17" fillId="0" borderId="0"/>
    <xf numFmtId="0" fontId="5" fillId="0" borderId="0"/>
    <xf numFmtId="0" fontId="21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110" fillId="0" borderId="0"/>
    <xf numFmtId="0" fontId="110" fillId="0" borderId="0"/>
    <xf numFmtId="0" fontId="110" fillId="0" borderId="0"/>
    <xf numFmtId="0" fontId="110"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9" fillId="0" borderId="0"/>
    <xf numFmtId="0" fontId="7" fillId="0" borderId="0"/>
    <xf numFmtId="0" fontId="48" fillId="0" borderId="0"/>
    <xf numFmtId="0" fontId="48" fillId="0" borderId="0"/>
    <xf numFmtId="0" fontId="48" fillId="0" borderId="0"/>
    <xf numFmtId="0" fontId="5" fillId="0" borderId="0"/>
    <xf numFmtId="0" fontId="5" fillId="0" borderId="0"/>
    <xf numFmtId="0" fontId="5" fillId="0" borderId="0"/>
    <xf numFmtId="0" fontId="5" fillId="0" borderId="0"/>
    <xf numFmtId="0" fontId="5" fillId="0" borderId="0"/>
    <xf numFmtId="0" fontId="6" fillId="0" borderId="0"/>
    <xf numFmtId="0" fontId="7" fillId="0" borderId="0"/>
    <xf numFmtId="0" fontId="5" fillId="0" borderId="0"/>
    <xf numFmtId="0" fontId="9" fillId="0" borderId="0"/>
    <xf numFmtId="0" fontId="9" fillId="0" borderId="0"/>
    <xf numFmtId="0" fontId="9" fillId="0" borderId="0"/>
    <xf numFmtId="0" fontId="9" fillId="0" borderId="0"/>
    <xf numFmtId="0" fontId="9" fillId="0" borderId="0"/>
    <xf numFmtId="0" fontId="7" fillId="0" borderId="0" applyNumberFormat="0" applyFont="0" applyFill="0" applyBorder="0" applyAlignment="0" applyProtection="0"/>
    <xf numFmtId="0" fontId="7" fillId="0" borderId="0"/>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7"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7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9"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63" fillId="0" borderId="0"/>
    <xf numFmtId="0" fontId="110" fillId="0" borderId="0"/>
    <xf numFmtId="0" fontId="110" fillId="0" borderId="0"/>
    <xf numFmtId="0" fontId="110" fillId="0" borderId="0"/>
    <xf numFmtId="0" fontId="163" fillId="0" borderId="0" applyProtection="0"/>
    <xf numFmtId="0" fontId="110" fillId="0" borderId="0"/>
    <xf numFmtId="0" fontId="110" fillId="0" borderId="0"/>
    <xf numFmtId="0" fontId="110" fillId="0" borderId="0"/>
    <xf numFmtId="0" fontId="163" fillId="0" borderId="0" applyProtection="0"/>
    <xf numFmtId="0" fontId="110" fillId="0" borderId="0"/>
    <xf numFmtId="0" fontId="110" fillId="0" borderId="0"/>
    <xf numFmtId="0" fontId="110" fillId="0" borderId="0"/>
    <xf numFmtId="0" fontId="110" fillId="0" borderId="0"/>
    <xf numFmtId="0" fontId="110" fillId="0" borderId="0"/>
    <xf numFmtId="0" fontId="110" fillId="0" borderId="0"/>
    <xf numFmtId="0" fontId="163" fillId="0" borderId="0" applyProtection="0"/>
    <xf numFmtId="0" fontId="110" fillId="0" borderId="0"/>
    <xf numFmtId="0" fontId="110" fillId="0" borderId="0"/>
    <xf numFmtId="0" fontId="110" fillId="0" borderId="0"/>
    <xf numFmtId="0" fontId="110" fillId="0" borderId="0"/>
    <xf numFmtId="0" fontId="163" fillId="0" borderId="0" applyProtection="0"/>
    <xf numFmtId="0" fontId="110" fillId="0" borderId="0"/>
    <xf numFmtId="0" fontId="110" fillId="0" borderId="0"/>
    <xf numFmtId="0" fontId="110" fillId="0" borderId="0"/>
    <xf numFmtId="0" fontId="110" fillId="0" borderId="0"/>
    <xf numFmtId="0" fontId="12" fillId="0" borderId="0"/>
    <xf numFmtId="0" fontId="110" fillId="0" borderId="0"/>
    <xf numFmtId="0" fontId="110" fillId="0" borderId="0"/>
    <xf numFmtId="0" fontId="110" fillId="0" borderId="0"/>
    <xf numFmtId="0" fontId="28" fillId="0" borderId="0"/>
    <xf numFmtId="0" fontId="28" fillId="0" borderId="0"/>
    <xf numFmtId="0" fontId="28" fillId="0" borderId="0"/>
    <xf numFmtId="0" fontId="28" fillId="0" borderId="0"/>
    <xf numFmtId="0" fontId="28" fillId="0" borderId="0"/>
    <xf numFmtId="0" fontId="2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9"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63" fillId="0" borderId="0"/>
    <xf numFmtId="0" fontId="110" fillId="0" borderId="0"/>
    <xf numFmtId="0" fontId="110" fillId="0" borderId="0"/>
    <xf numFmtId="0" fontId="110" fillId="0" borderId="0"/>
    <xf numFmtId="0" fontId="9" fillId="0" borderId="0"/>
    <xf numFmtId="0" fontId="5" fillId="0" borderId="0"/>
    <xf numFmtId="0" fontId="29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 fillId="0" borderId="0"/>
    <xf numFmtId="0" fontId="29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 fillId="0" borderId="0"/>
    <xf numFmtId="0" fontId="272" fillId="0" borderId="0"/>
    <xf numFmtId="0" fontId="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110" fillId="0" borderId="0"/>
    <xf numFmtId="0" fontId="110" fillId="0" borderId="0"/>
    <xf numFmtId="0" fontId="110" fillId="0" borderId="0"/>
    <xf numFmtId="0" fontId="110" fillId="0" borderId="0"/>
    <xf numFmtId="0" fontId="5"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9" fillId="0" borderId="0"/>
    <xf numFmtId="0" fontId="9"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 fillId="0" borderId="0"/>
    <xf numFmtId="0" fontId="5" fillId="0" borderId="0"/>
    <xf numFmtId="0" fontId="48" fillId="0" borderId="0"/>
    <xf numFmtId="0" fontId="48" fillId="0" borderId="0"/>
    <xf numFmtId="0" fontId="48" fillId="0" borderId="0"/>
    <xf numFmtId="0" fontId="48" fillId="0" borderId="0"/>
    <xf numFmtId="0" fontId="48" fillId="0" borderId="0"/>
    <xf numFmtId="0" fontId="7" fillId="0" borderId="0"/>
    <xf numFmtId="0" fontId="7" fillId="0" borderId="0"/>
    <xf numFmtId="0" fontId="5" fillId="0" borderId="0"/>
    <xf numFmtId="0" fontId="1" fillId="0" borderId="0"/>
    <xf numFmtId="0" fontId="291" fillId="0" borderId="0" applyNumberFormat="0" applyFill="0" applyBorder="0" applyAlignment="0" applyProtection="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9"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7" fillId="0" borderId="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5" fillId="0" borderId="0"/>
    <xf numFmtId="0" fontId="5" fillId="0" borderId="0"/>
    <xf numFmtId="0" fontId="7" fillId="0" borderId="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 fillId="0" borderId="0"/>
    <xf numFmtId="0" fontId="7" fillId="0" borderId="0"/>
    <xf numFmtId="0" fontId="28" fillId="0" borderId="0"/>
    <xf numFmtId="0" fontId="28" fillId="0" borderId="0"/>
    <xf numFmtId="0" fontId="28" fillId="0" borderId="0"/>
    <xf numFmtId="0" fontId="28" fillId="0" borderId="0"/>
    <xf numFmtId="0" fontId="28" fillId="0" borderId="0"/>
    <xf numFmtId="0" fontId="7" fillId="0" borderId="0"/>
    <xf numFmtId="0" fontId="7" fillId="0" borderId="0"/>
    <xf numFmtId="0" fontId="28" fillId="0" borderId="0"/>
    <xf numFmtId="0" fontId="28" fillId="0" borderId="0"/>
    <xf numFmtId="0" fontId="28" fillId="0" borderId="0"/>
    <xf numFmtId="0" fontId="63" fillId="0" borderId="0"/>
    <xf numFmtId="0" fontId="63" fillId="0" borderId="0"/>
    <xf numFmtId="0" fontId="63" fillId="0" borderId="0"/>
    <xf numFmtId="0" fontId="63" fillId="0" borderId="0"/>
    <xf numFmtId="0" fontId="63" fillId="0" borderId="0"/>
    <xf numFmtId="10" fontId="28" fillId="0" borderId="0" applyFont="0" applyFill="0" applyBorder="0" applyAlignment="0" applyProtection="0"/>
    <xf numFmtId="10" fontId="28" fillId="0" borderId="0" applyFont="0" applyFill="0" applyBorder="0" applyAlignment="0" applyProtection="0"/>
    <xf numFmtId="10" fontId="28" fillId="0" borderId="0" applyFont="0" applyFill="0" applyBorder="0" applyAlignment="0" applyProtection="0"/>
    <xf numFmtId="10" fontId="28" fillId="0" borderId="0" applyFont="0" applyFill="0" applyBorder="0" applyAlignment="0" applyProtection="0"/>
    <xf numFmtId="10" fontId="28" fillId="0" borderId="0" applyFont="0" applyFill="0" applyBorder="0" applyAlignment="0" applyProtection="0"/>
    <xf numFmtId="10" fontId="28" fillId="0" borderId="0" applyFont="0" applyFill="0" applyBorder="0" applyAlignment="0" applyProtection="0"/>
    <xf numFmtId="10" fontId="28" fillId="0" borderId="0" applyFont="0" applyFill="0" applyBorder="0" applyAlignment="0" applyProtection="0"/>
    <xf numFmtId="10" fontId="28" fillId="0" borderId="0" applyFont="0" applyFill="0" applyBorder="0" applyAlignment="0" applyProtection="0"/>
    <xf numFmtId="10" fontId="28" fillId="0" borderId="0" applyFont="0" applyFill="0" applyBorder="0" applyAlignment="0" applyProtection="0"/>
    <xf numFmtId="10" fontId="28" fillId="0" borderId="0" applyFont="0" applyFill="0" applyBorder="0" applyAlignment="0" applyProtection="0"/>
    <xf numFmtId="10" fontId="7" fillId="0" borderId="0" applyFill="0" applyBorder="0" applyAlignment="0" applyProtection="0"/>
    <xf numFmtId="10" fontId="7" fillId="0" borderId="0" applyFill="0" applyBorder="0" applyAlignment="0" applyProtection="0"/>
    <xf numFmtId="10" fontId="7" fillId="0" borderId="0" applyFill="0" applyBorder="0" applyAlignment="0" applyProtection="0"/>
    <xf numFmtId="10" fontId="7" fillId="0" borderId="0" applyFill="0" applyBorder="0" applyAlignment="0" applyProtection="0"/>
    <xf numFmtId="10" fontId="7" fillId="0" borderId="0" applyFill="0" applyBorder="0" applyAlignment="0" applyProtection="0"/>
    <xf numFmtId="10" fontId="7" fillId="0" borderId="0" applyFill="0" applyBorder="0" applyAlignment="0" applyProtection="0"/>
    <xf numFmtId="10" fontId="7" fillId="0" borderId="0" applyFill="0" applyBorder="0" applyAlignment="0" applyProtection="0"/>
    <xf numFmtId="10" fontId="7" fillId="0" borderId="0" applyFill="0" applyBorder="0" applyAlignment="0" applyProtection="0"/>
    <xf numFmtId="10" fontId="7" fillId="0" borderId="0" applyFill="0" applyBorder="0" applyAlignment="0" applyProtection="0"/>
    <xf numFmtId="10" fontId="7" fillId="0" borderId="0" applyFill="0" applyBorder="0" applyAlignment="0" applyProtection="0"/>
    <xf numFmtId="10" fontId="7" fillId="0" borderId="0" applyFill="0" applyBorder="0" applyAlignment="0" applyProtection="0"/>
    <xf numFmtId="10" fontId="7" fillId="0" borderId="0" applyFill="0" applyBorder="0" applyAlignment="0" applyProtection="0"/>
    <xf numFmtId="10" fontId="7" fillId="0" borderId="0" applyFill="0" applyBorder="0" applyAlignment="0" applyProtection="0"/>
    <xf numFmtId="10" fontId="7" fillId="0" borderId="0" applyFill="0" applyBorder="0" applyAlignment="0" applyProtection="0"/>
    <xf numFmtId="10" fontId="7" fillId="0" borderId="0" applyFill="0" applyBorder="0" applyAlignment="0" applyProtection="0"/>
    <xf numFmtId="10" fontId="7" fillId="0" borderId="0" applyFill="0" applyBorder="0" applyAlignment="0" applyProtection="0"/>
    <xf numFmtId="10" fontId="7" fillId="0" borderId="0" applyFill="0" applyBorder="0" applyAlignment="0" applyProtection="0"/>
    <xf numFmtId="10" fontId="7" fillId="0" borderId="0" applyFill="0" applyBorder="0" applyAlignment="0" applyProtection="0"/>
    <xf numFmtId="10" fontId="7" fillId="0" borderId="0" applyFill="0" applyBorder="0" applyAlignment="0" applyProtection="0"/>
    <xf numFmtId="10" fontId="7" fillId="0" borderId="0" applyFill="0" applyBorder="0" applyAlignment="0" applyProtection="0"/>
    <xf numFmtId="10" fontId="7" fillId="0" borderId="0" applyFill="0" applyBorder="0" applyAlignment="0" applyProtection="0"/>
    <xf numFmtId="10" fontId="7" fillId="0" borderId="0" applyFill="0" applyBorder="0" applyAlignment="0" applyProtection="0"/>
    <xf numFmtId="10" fontId="7" fillId="0" borderId="0" applyFill="0" applyBorder="0" applyAlignment="0" applyProtection="0"/>
    <xf numFmtId="10" fontId="7" fillId="0" borderId="0" applyFill="0" applyBorder="0" applyAlignment="0" applyProtection="0"/>
    <xf numFmtId="10" fontId="7" fillId="0" borderId="0" applyFill="0" applyBorder="0" applyAlignment="0" applyProtection="0"/>
    <xf numFmtId="10" fontId="7" fillId="0" borderId="0" applyFill="0" applyBorder="0" applyAlignment="0" applyProtection="0"/>
    <xf numFmtId="10" fontId="7" fillId="0" borderId="0" applyFill="0" applyBorder="0" applyAlignment="0" applyProtection="0"/>
    <xf numFmtId="10" fontId="7" fillId="0" borderId="0" applyFill="0" applyBorder="0" applyAlignment="0" applyProtection="0"/>
    <xf numFmtId="10" fontId="7" fillId="0" borderId="0" applyFont="0" applyFill="0" applyBorder="0" applyAlignment="0" applyProtection="0"/>
    <xf numFmtId="10" fontId="7" fillId="0" borderId="0" applyFill="0" applyBorder="0" applyAlignment="0" applyProtection="0"/>
    <xf numFmtId="10" fontId="7" fillId="0" borderId="0" applyFill="0" applyBorder="0" applyAlignment="0" applyProtection="0"/>
    <xf numFmtId="10" fontId="7" fillId="0" borderId="0" applyFill="0" applyBorder="0" applyAlignment="0" applyProtection="0"/>
    <xf numFmtId="10" fontId="7" fillId="0" borderId="0" applyFill="0" applyBorder="0" applyAlignment="0" applyProtection="0"/>
    <xf numFmtId="10" fontId="7" fillId="0" borderId="0" applyFont="0" applyFill="0" applyBorder="0" applyAlignment="0" applyProtection="0"/>
    <xf numFmtId="10" fontId="7" fillId="0" borderId="0" applyFill="0" applyBorder="0" applyAlignment="0" applyProtection="0"/>
    <xf numFmtId="10" fontId="7" fillId="0" borderId="0" applyFill="0" applyBorder="0" applyAlignment="0" applyProtection="0"/>
    <xf numFmtId="10" fontId="7" fillId="0" borderId="0" applyFill="0" applyBorder="0" applyAlignment="0" applyProtection="0"/>
    <xf numFmtId="10" fontId="7" fillId="0" borderId="0" applyFill="0" applyBorder="0" applyAlignment="0" applyProtection="0"/>
    <xf numFmtId="10" fontId="7" fillId="0" borderId="0" applyFill="0" applyBorder="0" applyAlignment="0" applyProtection="0"/>
    <xf numFmtId="10" fontId="7" fillId="0" borderId="0" applyFill="0" applyBorder="0" applyAlignment="0" applyProtection="0"/>
    <xf numFmtId="10" fontId="7" fillId="0" borderId="0" applyFill="0" applyBorder="0" applyAlignment="0" applyProtection="0"/>
    <xf numFmtId="10" fontId="28" fillId="0" borderId="0" applyFont="0" applyFill="0" applyBorder="0" applyAlignment="0" applyProtection="0"/>
    <xf numFmtId="10" fontId="28" fillId="0" borderId="0" applyFont="0" applyFill="0" applyBorder="0" applyAlignment="0" applyProtection="0"/>
    <xf numFmtId="10" fontId="28" fillId="0" borderId="0" applyFont="0" applyFill="0" applyBorder="0" applyAlignment="0" applyProtection="0"/>
    <xf numFmtId="10" fontId="28" fillId="0" borderId="0" applyFont="0" applyFill="0" applyBorder="0" applyAlignment="0" applyProtection="0"/>
    <xf numFmtId="10" fontId="28"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0" fontId="28" fillId="0" borderId="0" applyFont="0" applyFill="0" applyBorder="0" applyAlignment="0" applyProtection="0"/>
    <xf numFmtId="10" fontId="28" fillId="0" borderId="0" applyFont="0" applyFill="0" applyBorder="0" applyAlignment="0" applyProtection="0"/>
    <xf numFmtId="10" fontId="28"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9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82"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32"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215" fillId="0" borderId="0"/>
    <xf numFmtId="0" fontId="7" fillId="0" borderId="0"/>
    <xf numFmtId="0" fontId="7" fillId="0" borderId="0"/>
    <xf numFmtId="0" fontId="67" fillId="0" borderId="0" applyNumberFormat="0" applyFill="0" applyBorder="0" applyAlignment="0" applyProtection="0"/>
    <xf numFmtId="0" fontId="67" fillId="0" borderId="0" applyNumberFormat="0" applyFill="0" applyBorder="0" applyAlignment="0" applyProtection="0"/>
    <xf numFmtId="0" fontId="7" fillId="0" borderId="0"/>
    <xf numFmtId="3" fontId="293" fillId="0" borderId="13" applyNumberFormat="0" applyAlignment="0">
      <alignment horizontal="center" vertical="center"/>
    </xf>
    <xf numFmtId="3" fontId="294" fillId="0" borderId="25" applyNumberFormat="0" applyAlignment="0">
      <alignment horizontal="left" wrapText="1"/>
    </xf>
    <xf numFmtId="3" fontId="294" fillId="0" borderId="25" applyNumberFormat="0" applyAlignment="0">
      <alignment horizontal="left" wrapText="1"/>
    </xf>
    <xf numFmtId="3" fontId="293" fillId="0" borderId="13" applyNumberFormat="0" applyAlignment="0">
      <alignment horizontal="center" vertical="center"/>
    </xf>
    <xf numFmtId="254" fontId="5" fillId="0" borderId="0"/>
    <xf numFmtId="254" fontId="5" fillId="0" borderId="0"/>
    <xf numFmtId="254" fontId="5" fillId="0" borderId="0"/>
    <xf numFmtId="254" fontId="5" fillId="0" borderId="0"/>
    <xf numFmtId="254" fontId="5" fillId="0" borderId="0"/>
    <xf numFmtId="254" fontId="5" fillId="0" borderId="0"/>
    <xf numFmtId="254" fontId="5" fillId="0" borderId="0"/>
    <xf numFmtId="254" fontId="5" fillId="0" borderId="0"/>
    <xf numFmtId="254" fontId="5" fillId="0" borderId="0"/>
    <xf numFmtId="254" fontId="5" fillId="0" borderId="0"/>
    <xf numFmtId="325" fontId="59" fillId="0" borderId="0"/>
    <xf numFmtId="325" fontId="59" fillId="0" borderId="0"/>
    <xf numFmtId="325" fontId="59" fillId="0" borderId="0"/>
    <xf numFmtId="325" fontId="59" fillId="0" borderId="0"/>
    <xf numFmtId="325" fontId="59" fillId="0" borderId="0"/>
    <xf numFmtId="325" fontId="59" fillId="0" borderId="0"/>
    <xf numFmtId="325" fontId="59" fillId="0" borderId="0"/>
    <xf numFmtId="325" fontId="59" fillId="0" borderId="0"/>
    <xf numFmtId="325" fontId="59" fillId="0" borderId="0"/>
    <xf numFmtId="325" fontId="59" fillId="0" borderId="0"/>
    <xf numFmtId="325" fontId="59" fillId="0" borderId="0"/>
    <xf numFmtId="325" fontId="59" fillId="0" borderId="0"/>
    <xf numFmtId="325" fontId="59" fillId="0" borderId="0"/>
    <xf numFmtId="325" fontId="59" fillId="0" borderId="0"/>
    <xf numFmtId="325" fontId="59" fillId="0" borderId="0"/>
    <xf numFmtId="325" fontId="59" fillId="0" borderId="0"/>
    <xf numFmtId="325" fontId="59" fillId="0" borderId="0"/>
    <xf numFmtId="254" fontId="5" fillId="0" borderId="0"/>
    <xf numFmtId="254" fontId="5" fillId="0" borderId="0"/>
    <xf numFmtId="254" fontId="5" fillId="0" borderId="0"/>
    <xf numFmtId="254" fontId="5" fillId="0" borderId="0"/>
    <xf numFmtId="254" fontId="5" fillId="0" borderId="0"/>
    <xf numFmtId="254" fontId="67" fillId="0" borderId="0"/>
    <xf numFmtId="254" fontId="5" fillId="0" borderId="0"/>
    <xf numFmtId="254" fontId="5" fillId="0" borderId="0"/>
    <xf numFmtId="254"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5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17"/>
    <xf numFmtId="0" fontId="5" fillId="0" borderId="17"/>
    <xf numFmtId="0" fontId="5" fillId="0" borderId="17"/>
    <xf numFmtId="0" fontId="5" fillId="0" borderId="17"/>
    <xf numFmtId="0" fontId="5" fillId="0" borderId="17"/>
    <xf numFmtId="0" fontId="161" fillId="0" borderId="17"/>
    <xf numFmtId="0" fontId="9" fillId="0" borderId="0"/>
    <xf numFmtId="43" fontId="220" fillId="0" borderId="0" applyFont="0" applyFill="0" applyBorder="0" applyAlignment="0" applyProtection="0"/>
    <xf numFmtId="0" fontId="1" fillId="0" borderId="0" applyFont="0" applyFill="0" applyBorder="0" applyAlignment="0" applyProtection="0"/>
    <xf numFmtId="43" fontId="9" fillId="0" borderId="0" applyFont="0" applyFill="0" applyBorder="0" applyAlignment="0" applyProtection="0"/>
    <xf numFmtId="0" fontId="110" fillId="0" borderId="0"/>
    <xf numFmtId="190" fontId="27" fillId="0" borderId="0" applyFont="0" applyFill="0" applyBorder="0" applyAlignment="0" applyProtection="0"/>
    <xf numFmtId="177" fontId="31" fillId="0" borderId="16" applyFont="0" applyBorder="0"/>
    <xf numFmtId="334" fontId="267" fillId="0" borderId="0" applyFont="0" applyFill="0" applyBorder="0" applyAlignment="0" applyProtection="0"/>
    <xf numFmtId="214" fontId="266" fillId="0" borderId="0" applyFont="0" applyFill="0" applyBorder="0" applyAlignment="0" applyProtection="0"/>
    <xf numFmtId="214" fontId="266" fillId="0" borderId="0" applyFont="0" applyFill="0" applyBorder="0" applyAlignment="0" applyProtection="0"/>
    <xf numFmtId="40" fontId="158" fillId="0" borderId="0" applyFont="0" applyFill="0" applyBorder="0" applyAlignment="0" applyProtection="0"/>
    <xf numFmtId="0" fontId="7" fillId="0" borderId="0"/>
    <xf numFmtId="189" fontId="28" fillId="0" borderId="0" applyFont="0" applyFill="0" applyBorder="0" applyAlignment="0" applyProtection="0"/>
    <xf numFmtId="174" fontId="27" fillId="0" borderId="0" applyFont="0" applyFill="0" applyBorder="0" applyAlignment="0" applyProtection="0"/>
    <xf numFmtId="173" fontId="27" fillId="0" borderId="0" applyFont="0" applyFill="0" applyBorder="0" applyAlignment="0" applyProtection="0"/>
    <xf numFmtId="174" fontId="27" fillId="0" borderId="0" applyFont="0" applyFill="0" applyBorder="0" applyAlignment="0" applyProtection="0"/>
    <xf numFmtId="173" fontId="27" fillId="0" borderId="0" applyFont="0" applyFill="0" applyBorder="0" applyAlignment="0" applyProtection="0"/>
    <xf numFmtId="174" fontId="27" fillId="0" borderId="0" applyFont="0" applyFill="0" applyBorder="0" applyAlignment="0" applyProtection="0"/>
    <xf numFmtId="173" fontId="27" fillId="0" borderId="0" applyFont="0" applyFill="0" applyBorder="0" applyAlignment="0" applyProtection="0"/>
    <xf numFmtId="42" fontId="39" fillId="0" borderId="0" applyFont="0" applyFill="0" applyBorder="0" applyAlignment="0" applyProtection="0"/>
    <xf numFmtId="173" fontId="27" fillId="0" borderId="0" applyFont="0" applyFill="0" applyBorder="0" applyAlignment="0" applyProtection="0"/>
    <xf numFmtId="174" fontId="27" fillId="0" borderId="0" applyFont="0" applyFill="0" applyBorder="0" applyAlignment="0" applyProtection="0"/>
    <xf numFmtId="199" fontId="44" fillId="0" borderId="0" applyFont="0" applyFill="0" applyBorder="0" applyAlignment="0" applyProtection="0"/>
    <xf numFmtId="336" fontId="33" fillId="0" borderId="0" applyFont="0" applyFill="0" applyBorder="0" applyAlignment="0" applyProtection="0"/>
    <xf numFmtId="190" fontId="163" fillId="0" borderId="0" applyFont="0" applyFill="0" applyBorder="0" applyAlignment="0" applyProtection="0"/>
    <xf numFmtId="337" fontId="32" fillId="0" borderId="0" applyFont="0" applyFill="0" applyBorder="0" applyAlignment="0" applyProtection="0"/>
    <xf numFmtId="0" fontId="51" fillId="3" borderId="0"/>
    <xf numFmtId="0" fontId="51" fillId="3" borderId="0"/>
    <xf numFmtId="0" fontId="51" fillId="3" borderId="0"/>
    <xf numFmtId="0" fontId="50" fillId="3" borderId="0"/>
    <xf numFmtId="0" fontId="51" fillId="3" borderId="0"/>
    <xf numFmtId="0" fontId="50" fillId="3" borderId="0"/>
    <xf numFmtId="0" fontId="50" fillId="3" borderId="0"/>
    <xf numFmtId="0" fontId="53" fillId="0" borderId="26" applyNumberFormat="0" applyFont="0" applyBorder="0">
      <alignment horizontal="left" indent="2"/>
    </xf>
    <xf numFmtId="0" fontId="54" fillId="4" borderId="18" applyFont="0" applyFill="0" applyAlignment="0">
      <alignment vertical="center" wrapText="1"/>
    </xf>
    <xf numFmtId="0" fontId="51" fillId="3" borderId="0"/>
    <xf numFmtId="0" fontId="51" fillId="3" borderId="0"/>
    <xf numFmtId="0" fontId="51" fillId="3" borderId="0"/>
    <xf numFmtId="0" fontId="56" fillId="3" borderId="0"/>
    <xf numFmtId="0" fontId="51" fillId="3" borderId="0"/>
    <xf numFmtId="0" fontId="56" fillId="3" borderId="0"/>
    <xf numFmtId="0" fontId="56" fillId="3" borderId="0"/>
    <xf numFmtId="0" fontId="53" fillId="0" borderId="26" applyNumberFormat="0" applyFont="0" applyBorder="0" applyAlignment="0">
      <alignment horizontal="center"/>
    </xf>
    <xf numFmtId="0" fontId="7" fillId="0" borderId="0"/>
    <xf numFmtId="0" fontId="51" fillId="3" borderId="0"/>
    <xf numFmtId="0" fontId="51" fillId="3" borderId="0"/>
    <xf numFmtId="0" fontId="51" fillId="3" borderId="0"/>
    <xf numFmtId="0" fontId="57" fillId="3" borderId="0"/>
    <xf numFmtId="0" fontId="51" fillId="3" borderId="0"/>
    <xf numFmtId="0" fontId="57" fillId="3" borderId="0"/>
    <xf numFmtId="0" fontId="58" fillId="0" borderId="0">
      <alignment wrapText="1"/>
    </xf>
    <xf numFmtId="0" fontId="51" fillId="0" borderId="0">
      <alignment wrapText="1"/>
    </xf>
    <xf numFmtId="0" fontId="51" fillId="0" borderId="0">
      <alignment wrapText="1"/>
    </xf>
    <xf numFmtId="0" fontId="58" fillId="0" borderId="0">
      <alignment wrapText="1"/>
    </xf>
    <xf numFmtId="0" fontId="51" fillId="0" borderId="0">
      <alignment wrapText="1"/>
    </xf>
    <xf numFmtId="0" fontId="51" fillId="0" borderId="0">
      <alignment wrapText="1"/>
    </xf>
    <xf numFmtId="0" fontId="58" fillId="0" borderId="0">
      <alignment wrapText="1"/>
    </xf>
    <xf numFmtId="0" fontId="58" fillId="0" borderId="0">
      <alignment wrapText="1"/>
    </xf>
    <xf numFmtId="0" fontId="58" fillId="0" borderId="0">
      <alignment wrapText="1"/>
    </xf>
    <xf numFmtId="0" fontId="51" fillId="0" borderId="0">
      <alignment wrapText="1"/>
    </xf>
    <xf numFmtId="0" fontId="58" fillId="0" borderId="0">
      <alignment wrapText="1"/>
    </xf>
    <xf numFmtId="0" fontId="58" fillId="0" borderId="0">
      <alignment wrapText="1"/>
    </xf>
    <xf numFmtId="0" fontId="58" fillId="0" borderId="0">
      <alignment wrapText="1"/>
    </xf>
    <xf numFmtId="0" fontId="51" fillId="0" borderId="0">
      <alignment wrapText="1"/>
    </xf>
    <xf numFmtId="0" fontId="51" fillId="0" borderId="0">
      <alignment wrapText="1"/>
    </xf>
    <xf numFmtId="0" fontId="51" fillId="0" borderId="0">
      <alignment wrapText="1"/>
    </xf>
    <xf numFmtId="0" fontId="58" fillId="0" borderId="0">
      <alignment wrapText="1"/>
    </xf>
    <xf numFmtId="0" fontId="51" fillId="0" borderId="0">
      <alignment wrapText="1"/>
    </xf>
    <xf numFmtId="0" fontId="51" fillId="0" borderId="0">
      <alignment wrapText="1"/>
    </xf>
    <xf numFmtId="0" fontId="51" fillId="0" borderId="0">
      <alignment wrapText="1"/>
    </xf>
    <xf numFmtId="0" fontId="51" fillId="0" borderId="0">
      <alignment wrapText="1"/>
    </xf>
    <xf numFmtId="0" fontId="51" fillId="0" borderId="0">
      <alignment wrapText="1"/>
    </xf>
    <xf numFmtId="0" fontId="58" fillId="0" borderId="0">
      <alignment wrapText="1"/>
    </xf>
    <xf numFmtId="0" fontId="51" fillId="0" borderId="0">
      <alignment wrapText="1"/>
    </xf>
    <xf numFmtId="0" fontId="58" fillId="0" borderId="0">
      <alignment wrapText="1"/>
    </xf>
    <xf numFmtId="0" fontId="58" fillId="0" borderId="0">
      <alignment wrapText="1"/>
    </xf>
    <xf numFmtId="0" fontId="58" fillId="0" borderId="0">
      <alignment wrapText="1"/>
    </xf>
    <xf numFmtId="0" fontId="51" fillId="0" borderId="0">
      <alignment wrapText="1"/>
    </xf>
    <xf numFmtId="0" fontId="51" fillId="0" borderId="0">
      <alignment wrapText="1"/>
    </xf>
    <xf numFmtId="0" fontId="51" fillId="0" borderId="0">
      <alignment wrapText="1"/>
    </xf>
    <xf numFmtId="0" fontId="51" fillId="0" borderId="0">
      <alignment wrapText="1"/>
    </xf>
    <xf numFmtId="0" fontId="58" fillId="0" borderId="0">
      <alignment wrapText="1"/>
    </xf>
    <xf numFmtId="0" fontId="51" fillId="0" borderId="0">
      <alignment wrapText="1"/>
    </xf>
    <xf numFmtId="0" fontId="51" fillId="0" borderId="0">
      <alignment wrapText="1"/>
    </xf>
    <xf numFmtId="0" fontId="51" fillId="0" borderId="0">
      <alignment wrapText="1"/>
    </xf>
    <xf numFmtId="0" fontId="58" fillId="0" borderId="0">
      <alignment wrapText="1"/>
    </xf>
    <xf numFmtId="0" fontId="58" fillId="0" borderId="0">
      <alignment wrapText="1"/>
    </xf>
    <xf numFmtId="0" fontId="51" fillId="0" borderId="0">
      <alignment wrapText="1"/>
    </xf>
    <xf numFmtId="0" fontId="58" fillId="0" borderId="0">
      <alignment wrapText="1"/>
    </xf>
    <xf numFmtId="0" fontId="58" fillId="0" borderId="0">
      <alignment wrapText="1"/>
    </xf>
    <xf numFmtId="0" fontId="58" fillId="0" borderId="0">
      <alignment wrapText="1"/>
    </xf>
    <xf numFmtId="0" fontId="51" fillId="0" borderId="0">
      <alignment wrapText="1"/>
    </xf>
    <xf numFmtId="0" fontId="58" fillId="0" borderId="0">
      <alignment wrapText="1"/>
    </xf>
    <xf numFmtId="0" fontId="58" fillId="0" borderId="0">
      <alignment wrapText="1"/>
    </xf>
    <xf numFmtId="0" fontId="58" fillId="0" borderId="0">
      <alignment wrapText="1"/>
    </xf>
    <xf numFmtId="0" fontId="58" fillId="0" borderId="0">
      <alignment wrapText="1"/>
    </xf>
    <xf numFmtId="0" fontId="59" fillId="0" borderId="0"/>
    <xf numFmtId="0" fontId="63" fillId="0" borderId="0">
      <alignment horizontal="center" wrapText="1"/>
      <protection locked="0"/>
    </xf>
    <xf numFmtId="0" fontId="176" fillId="30" borderId="0" applyNumberFormat="0" applyBorder="0" applyAlignment="0" applyProtection="0"/>
    <xf numFmtId="0" fontId="177" fillId="0" borderId="0"/>
    <xf numFmtId="0" fontId="66" fillId="0" borderId="0" applyNumberFormat="0" applyFill="0" applyBorder="0" applyAlignment="0" applyProtection="0"/>
    <xf numFmtId="0" fontId="67" fillId="0" borderId="0"/>
    <xf numFmtId="206" fontId="28" fillId="0" borderId="0" applyFill="0" applyBorder="0" applyAlignment="0"/>
    <xf numFmtId="0" fontId="73" fillId="0" borderId="0"/>
    <xf numFmtId="1" fontId="75" fillId="0" borderId="15" applyBorder="0"/>
    <xf numFmtId="41" fontId="5" fillId="0" borderId="0" applyFont="0" applyFill="0" applyBorder="0" applyAlignment="0" applyProtection="0"/>
    <xf numFmtId="43" fontId="9" fillId="0" borderId="0" applyFont="0" applyFill="0" applyBorder="0" applyAlignment="0" applyProtection="0"/>
    <xf numFmtId="43" fontId="8" fillId="0" borderId="0" applyFont="0" applyFill="0" applyBorder="0" applyAlignment="0" applyProtection="0"/>
    <xf numFmtId="43" fontId="32" fillId="0" borderId="0" applyFont="0" applyFill="0" applyBorder="0" applyAlignment="0" applyProtection="0"/>
    <xf numFmtId="43" fontId="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314" fillId="0" borderId="0" applyFont="0" applyFill="0" applyBorder="0" applyAlignment="0" applyProtection="0"/>
    <xf numFmtId="43" fontId="314" fillId="0" borderId="0" applyFont="0" applyFill="0" applyBorder="0" applyAlignment="0" applyProtection="0"/>
    <xf numFmtId="43" fontId="314" fillId="0" borderId="0" applyFont="0" applyFill="0" applyBorder="0" applyAlignment="0" applyProtection="0"/>
    <xf numFmtId="43" fontId="314" fillId="0" borderId="0" applyFont="0" applyFill="0" applyBorder="0" applyAlignment="0" applyProtection="0"/>
    <xf numFmtId="43" fontId="314" fillId="0" borderId="0" applyFont="0" applyFill="0" applyBorder="0" applyAlignment="0" applyProtection="0"/>
    <xf numFmtId="43" fontId="314"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7" fontId="28" fillId="0" borderId="0" applyFont="0" applyFill="0" applyBorder="0" applyAlignment="0" applyProtection="0"/>
    <xf numFmtId="43" fontId="28" fillId="0" borderId="0" applyFont="0" applyFill="0" applyBorder="0" applyAlignment="0" applyProtection="0"/>
    <xf numFmtId="189" fontId="186" fillId="0" borderId="0" applyFont="0" applyFill="0" applyBorder="0" applyAlignment="0" applyProtection="0"/>
    <xf numFmtId="43" fontId="187" fillId="0" borderId="0" applyFont="0" applyFill="0" applyBorder="0" applyAlignment="0" applyProtection="0"/>
    <xf numFmtId="0" fontId="249" fillId="0" borderId="0" applyFont="0" applyFill="0" applyBorder="0" applyAlignment="0" applyProtection="0"/>
    <xf numFmtId="0" fontId="249" fillId="0" borderId="0" applyFont="0" applyFill="0" applyBorder="0" applyAlignment="0" applyProtection="0"/>
    <xf numFmtId="189" fontId="74" fillId="0" borderId="0" applyFont="0" applyFill="0" applyBorder="0" applyAlignment="0" applyProtection="0"/>
    <xf numFmtId="225" fontId="28" fillId="0" borderId="19"/>
    <xf numFmtId="14" fontId="42" fillId="0" borderId="0" applyFill="0" applyBorder="0" applyAlignment="0"/>
    <xf numFmtId="0" fontId="271" fillId="0" borderId="0"/>
    <xf numFmtId="41" fontId="83" fillId="0" borderId="0" applyFont="0" applyFill="0" applyBorder="0" applyAlignment="0" applyProtection="0"/>
    <xf numFmtId="41" fontId="83" fillId="0" borderId="0" applyFont="0" applyFill="0" applyBorder="0" applyAlignment="0" applyProtection="0"/>
    <xf numFmtId="41" fontId="83" fillId="0" borderId="0" applyFont="0" applyFill="0" applyBorder="0" applyAlignment="0" applyProtection="0"/>
    <xf numFmtId="230" fontId="7" fillId="0" borderId="0" applyFont="0" applyFill="0" applyBorder="0" applyAlignment="0" applyProtection="0"/>
    <xf numFmtId="41" fontId="83" fillId="0" borderId="0" applyFont="0" applyFill="0" applyBorder="0" applyAlignment="0" applyProtection="0"/>
    <xf numFmtId="41" fontId="83" fillId="0" borderId="0" applyFont="0" applyFill="0" applyBorder="0" applyAlignment="0" applyProtection="0"/>
    <xf numFmtId="41" fontId="83" fillId="0" borderId="0" applyFont="0" applyFill="0" applyBorder="0" applyAlignment="0" applyProtection="0"/>
    <xf numFmtId="41" fontId="83" fillId="0" borderId="0" applyFont="0" applyFill="0" applyBorder="0" applyAlignment="0" applyProtection="0"/>
    <xf numFmtId="41" fontId="83" fillId="0" borderId="0" applyFont="0" applyFill="0" applyBorder="0" applyAlignment="0" applyProtection="0"/>
    <xf numFmtId="41" fontId="83" fillId="0" borderId="0" applyFont="0" applyFill="0" applyBorder="0" applyAlignment="0" applyProtection="0"/>
    <xf numFmtId="41" fontId="83" fillId="0" borderId="0" applyFont="0" applyFill="0" applyBorder="0" applyAlignment="0" applyProtection="0"/>
    <xf numFmtId="41"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233" fontId="7"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3" fontId="28" fillId="0" borderId="0" applyFont="0" applyBorder="0" applyAlignment="0"/>
    <xf numFmtId="345" fontId="267" fillId="0" borderId="0" applyFont="0" applyFill="0" applyBorder="0" applyAlignment="0" applyProtection="0"/>
    <xf numFmtId="3" fontId="28" fillId="0" borderId="0" applyFont="0" applyBorder="0" applyAlignment="0"/>
    <xf numFmtId="0" fontId="89" fillId="0" borderId="20" applyNumberFormat="0" applyFill="0" applyBorder="0" applyAlignment="0" applyProtection="0">
      <alignment horizontal="center" vertical="center"/>
    </xf>
    <xf numFmtId="0" fontId="90" fillId="0" borderId="0" applyNumberFormat="0" applyFont="0" applyBorder="0" applyAlignment="0">
      <alignment horizontal="left" vertical="center"/>
    </xf>
    <xf numFmtId="0" fontId="91" fillId="5" borderId="0"/>
    <xf numFmtId="0" fontId="92" fillId="0" borderId="0">
      <alignment horizontal="left"/>
    </xf>
    <xf numFmtId="0" fontId="95" fillId="0" borderId="22">
      <alignment horizontal="center"/>
    </xf>
    <xf numFmtId="0" fontId="95" fillId="0" borderId="0">
      <alignment horizontal="center"/>
    </xf>
    <xf numFmtId="0" fontId="99"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0" fontId="101"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7" fillId="0" borderId="0"/>
    <xf numFmtId="225" fontId="102" fillId="0" borderId="24" applyNumberFormat="0" applyFont="0" applyFill="0" applyBorder="0">
      <alignment horizontal="center"/>
    </xf>
    <xf numFmtId="0" fontId="103" fillId="0" borderId="22"/>
    <xf numFmtId="239" fontId="104" fillId="0" borderId="24"/>
    <xf numFmtId="0" fontId="106" fillId="0" borderId="26" applyNumberFormat="0" applyFont="0" applyFill="0" applyBorder="0" applyAlignment="0">
      <alignment horizontal="center"/>
    </xf>
    <xf numFmtId="0" fontId="106" fillId="0" borderId="26" applyNumberFormat="0" applyFont="0" applyFill="0" applyBorder="0" applyAlignment="0">
      <alignment horizontal="center"/>
    </xf>
    <xf numFmtId="346" fontId="33" fillId="0" borderId="0"/>
    <xf numFmtId="0" fontId="108" fillId="0" borderId="0"/>
    <xf numFmtId="0" fontId="9" fillId="0" borderId="0"/>
    <xf numFmtId="0" fontId="9" fillId="0" borderId="0"/>
    <xf numFmtId="0" fontId="32" fillId="0" borderId="0"/>
    <xf numFmtId="0" fontId="42" fillId="0" borderId="0"/>
    <xf numFmtId="0" fontId="12" fillId="0" borderId="0"/>
    <xf numFmtId="0" fontId="217" fillId="0" borderId="0"/>
    <xf numFmtId="0" fontId="59" fillId="0" borderId="0"/>
    <xf numFmtId="0" fontId="42" fillId="0" borderId="0"/>
    <xf numFmtId="0" fontId="9" fillId="0" borderId="0"/>
    <xf numFmtId="0" fontId="9" fillId="0" borderId="0"/>
    <xf numFmtId="0" fontId="7" fillId="0" borderId="0"/>
    <xf numFmtId="0" fontId="8" fillId="0" borderId="0"/>
    <xf numFmtId="0" fontId="315" fillId="0" borderId="0"/>
    <xf numFmtId="0" fontId="249" fillId="0" borderId="0"/>
    <xf numFmtId="0" fontId="5" fillId="0" borderId="0"/>
    <xf numFmtId="0" fontId="249" fillId="0" borderId="0"/>
    <xf numFmtId="0" fontId="221" fillId="0" borderId="0"/>
    <xf numFmtId="0" fontId="7" fillId="0" borderId="0"/>
    <xf numFmtId="0" fontId="272" fillId="0" borderId="0"/>
    <xf numFmtId="0" fontId="113" fillId="0" borderId="0" applyNumberFormat="0" applyFill="0" applyBorder="0" applyAlignment="0" applyProtection="0"/>
    <xf numFmtId="0" fontId="113" fillId="0" borderId="0" applyNumberFormat="0" applyFill="0" applyBorder="0" applyAlignment="0" applyProtection="0"/>
    <xf numFmtId="9" fontId="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16" fillId="0" borderId="22">
      <alignment horizontal="center"/>
    </xf>
    <xf numFmtId="0" fontId="117" fillId="8" borderId="0" applyNumberFormat="0" applyFont="0" applyBorder="0" applyAlignment="0">
      <alignment horizontal="center"/>
    </xf>
    <xf numFmtId="4" fontId="119" fillId="9" borderId="28" applyNumberFormat="0" applyProtection="0">
      <alignment vertical="center"/>
    </xf>
    <xf numFmtId="4" fontId="120" fillId="9" borderId="28" applyNumberFormat="0" applyProtection="0">
      <alignment vertical="center"/>
    </xf>
    <xf numFmtId="4" fontId="121" fillId="11" borderId="28" applyNumberFormat="0" applyProtection="0">
      <alignment horizontal="right" vertical="center"/>
    </xf>
    <xf numFmtId="4" fontId="121" fillId="12" borderId="28" applyNumberFormat="0" applyProtection="0">
      <alignment horizontal="right" vertical="center"/>
    </xf>
    <xf numFmtId="4" fontId="121" fillId="13" borderId="28" applyNumberFormat="0" applyProtection="0">
      <alignment horizontal="right" vertical="center"/>
    </xf>
    <xf numFmtId="4" fontId="121" fillId="14" borderId="28" applyNumberFormat="0" applyProtection="0">
      <alignment horizontal="right" vertical="center"/>
    </xf>
    <xf numFmtId="4" fontId="121" fillId="15" borderId="28" applyNumberFormat="0" applyProtection="0">
      <alignment horizontal="right" vertical="center"/>
    </xf>
    <xf numFmtId="4" fontId="121" fillId="17" borderId="28" applyNumberFormat="0" applyProtection="0">
      <alignment horizontal="right" vertical="center"/>
    </xf>
    <xf numFmtId="4" fontId="121" fillId="18" borderId="28" applyNumberFormat="0" applyProtection="0">
      <alignment horizontal="right" vertical="center"/>
    </xf>
    <xf numFmtId="4" fontId="121" fillId="19" borderId="28" applyNumberFormat="0" applyProtection="0">
      <alignment horizontal="right" vertical="center"/>
    </xf>
    <xf numFmtId="4" fontId="121" fillId="21" borderId="28" applyNumberFormat="0" applyProtection="0">
      <alignment horizontal="right" vertical="center"/>
    </xf>
    <xf numFmtId="4" fontId="121" fillId="22" borderId="28" applyNumberFormat="0" applyProtection="0">
      <alignment vertical="center"/>
    </xf>
    <xf numFmtId="4" fontId="122" fillId="22" borderId="28" applyNumberFormat="0" applyProtection="0">
      <alignment vertical="center"/>
    </xf>
    <xf numFmtId="4" fontId="121" fillId="22" borderId="28" applyNumberFormat="0" applyProtection="0">
      <alignment horizontal="right" vertical="center"/>
    </xf>
    <xf numFmtId="4" fontId="122" fillId="22" borderId="28" applyNumberFormat="0" applyProtection="0">
      <alignment horizontal="right" vertical="center"/>
    </xf>
    <xf numFmtId="4" fontId="124" fillId="22" borderId="28" applyNumberFormat="0" applyProtection="0">
      <alignment horizontal="right" vertical="center"/>
    </xf>
    <xf numFmtId="244" fontId="125" fillId="0" borderId="0" applyFont="0" applyFill="0" applyBorder="0" applyAlignment="0" applyProtection="0"/>
    <xf numFmtId="0" fontId="126" fillId="0" borderId="0" applyNumberFormat="0" applyFill="0" applyBorder="0" applyAlignment="0">
      <alignment horizontal="center"/>
    </xf>
    <xf numFmtId="177" fontId="128" fillId="0" borderId="0" applyNumberFormat="0" applyBorder="0" applyAlignment="0">
      <alignment horizontal="centerContinuous"/>
    </xf>
    <xf numFmtId="0" fontId="41" fillId="0" borderId="0"/>
    <xf numFmtId="177" fontId="74"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7" fontId="74" fillId="0" borderId="0" applyFont="0" applyFill="0" applyBorder="0" applyAlignment="0" applyProtection="0"/>
    <xf numFmtId="177" fontId="74" fillId="0" borderId="0" applyFont="0" applyFill="0" applyBorder="0" applyAlignment="0" applyProtection="0"/>
    <xf numFmtId="41"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89"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41" fontId="39" fillId="0" borderId="0" applyFont="0" applyFill="0" applyBorder="0" applyAlignment="0" applyProtection="0"/>
    <xf numFmtId="41" fontId="39" fillId="0" borderId="0" applyFont="0" applyFill="0" applyBorder="0" applyAlignment="0" applyProtection="0"/>
    <xf numFmtId="42" fontId="39" fillId="0" borderId="0" applyFont="0" applyFill="0" applyBorder="0" applyAlignment="0" applyProtection="0"/>
    <xf numFmtId="195" fontId="39" fillId="0" borderId="0" applyFont="0" applyFill="0" applyBorder="0" applyAlignment="0" applyProtection="0"/>
    <xf numFmtId="194" fontId="27" fillId="0" borderId="0" applyFont="0" applyFill="0" applyBorder="0" applyAlignment="0" applyProtection="0"/>
    <xf numFmtId="194" fontId="39" fillId="0" borderId="0" applyFont="0" applyFill="0" applyBorder="0" applyAlignment="0" applyProtection="0"/>
    <xf numFmtId="245" fontId="67"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41" fontId="39" fillId="0" borderId="0" applyFont="0" applyFill="0" applyBorder="0" applyAlignment="0" applyProtection="0"/>
    <xf numFmtId="41" fontId="39" fillId="0" borderId="0" applyFont="0" applyFill="0" applyBorder="0" applyAlignment="0" applyProtection="0"/>
    <xf numFmtId="0" fontId="103" fillId="0" borderId="0"/>
    <xf numFmtId="49" fontId="42" fillId="0" borderId="0" applyFill="0" applyBorder="0" applyAlignment="0"/>
    <xf numFmtId="0" fontId="137" fillId="0" borderId="35"/>
    <xf numFmtId="0" fontId="113" fillId="0" borderId="0" applyNumberFormat="0" applyFill="0" applyBorder="0" applyAlignment="0" applyProtection="0"/>
    <xf numFmtId="0" fontId="74" fillId="0" borderId="25" applyNumberFormat="0" applyBorder="0" applyAlignment="0"/>
    <xf numFmtId="0" fontId="138" fillId="0" borderId="24" applyNumberFormat="0" applyBorder="0" applyAlignment="0">
      <alignment horizontal="center"/>
    </xf>
    <xf numFmtId="3" fontId="139" fillId="0" borderId="20" applyNumberFormat="0" applyBorder="0" applyAlignment="0"/>
    <xf numFmtId="3" fontId="142" fillId="0" borderId="0" applyNumberFormat="0" applyFill="0" applyBorder="0" applyAlignment="0" applyProtection="0">
      <alignment horizontal="center" wrapText="1"/>
    </xf>
    <xf numFmtId="0" fontId="144" fillId="0" borderId="0" applyNumberFormat="0" applyFill="0" applyBorder="0" applyAlignment="0" applyProtection="0">
      <alignment horizontal="centerContinuous"/>
    </xf>
    <xf numFmtId="0" fontId="89" fillId="0" borderId="37" applyNumberFormat="0" applyFill="0" applyBorder="0" applyAlignment="0" applyProtection="0">
      <alignment horizontal="center" vertical="center" wrapText="1"/>
    </xf>
    <xf numFmtId="0" fontId="145" fillId="0" borderId="38" applyNumberFormat="0" applyBorder="0" applyAlignment="0">
      <alignment vertical="center"/>
    </xf>
    <xf numFmtId="0" fontId="93" fillId="0" borderId="41">
      <alignment horizontal="center"/>
    </xf>
    <xf numFmtId="348" fontId="28" fillId="0" borderId="0"/>
    <xf numFmtId="0" fontId="147" fillId="0" borderId="0"/>
    <xf numFmtId="3" fontId="67" fillId="0" borderId="0" applyNumberFormat="0" applyBorder="0" applyAlignment="0" applyProtection="0">
      <alignment horizontal="centerContinuous"/>
      <protection locked="0"/>
    </xf>
    <xf numFmtId="3" fontId="148" fillId="0" borderId="0">
      <protection locked="0"/>
    </xf>
    <xf numFmtId="0" fontId="147" fillId="0" borderId="0"/>
    <xf numFmtId="0" fontId="150" fillId="24" borderId="63">
      <alignment horizontal="left" vertical="center"/>
    </xf>
    <xf numFmtId="0" fontId="150" fillId="24" borderId="63">
      <alignment horizontal="left" vertical="center"/>
    </xf>
    <xf numFmtId="0" fontId="152" fillId="26" borderId="0">
      <alignment horizontal="left" vertical="center"/>
    </xf>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294" fontId="6" fillId="0" borderId="0" applyFont="0" applyFill="0" applyBorder="0" applyAlignment="0" applyProtection="0"/>
    <xf numFmtId="169" fontId="1" fillId="0" borderId="0" applyFont="0" applyFill="0" applyBorder="0" applyAlignment="0" applyProtection="0"/>
    <xf numFmtId="169" fontId="6" fillId="0" borderId="0" applyFont="0" applyFill="0" applyBorder="0" applyAlignment="0" applyProtection="0"/>
    <xf numFmtId="166" fontId="1" fillId="0" borderId="0" applyFont="0" applyFill="0" applyBorder="0" applyAlignment="0" applyProtection="0"/>
    <xf numFmtId="43" fontId="9" fillId="0" borderId="0" applyFont="0" applyFill="0" applyBorder="0" applyAlignment="0" applyProtection="0"/>
  </cellStyleXfs>
  <cellXfs count="933">
    <xf numFmtId="0" fontId="0" fillId="0" borderId="0" xfId="0"/>
    <xf numFmtId="176" fontId="2" fillId="0" borderId="3" xfId="2" applyNumberFormat="1" applyFont="1" applyFill="1" applyBorder="1" applyAlignment="1">
      <alignment vertical="center" wrapText="1"/>
    </xf>
    <xf numFmtId="176" fontId="2" fillId="0" borderId="4" xfId="2" applyNumberFormat="1" applyFont="1" applyFill="1" applyBorder="1" applyAlignment="1">
      <alignment vertical="center" wrapText="1"/>
    </xf>
    <xf numFmtId="179" fontId="3" fillId="0" borderId="0" xfId="11" applyNumberFormat="1" applyFont="1" applyFill="1" applyBorder="1" applyAlignment="1">
      <alignment horizontal="center" vertical="center" wrapText="1"/>
    </xf>
    <xf numFmtId="177" fontId="3" fillId="0" borderId="0" xfId="2" applyNumberFormat="1" applyFont="1" applyFill="1" applyBorder="1" applyAlignment="1">
      <alignment horizontal="center" vertical="center" wrapText="1"/>
    </xf>
    <xf numFmtId="177" fontId="2" fillId="0" borderId="8" xfId="2" applyNumberFormat="1" applyFont="1" applyFill="1" applyBorder="1" applyAlignment="1">
      <alignment horizontal="center" vertical="center" wrapText="1"/>
    </xf>
    <xf numFmtId="178" fontId="2" fillId="0" borderId="0" xfId="1" applyNumberFormat="1" applyFont="1" applyAlignment="1">
      <alignment horizontal="center" vertical="center" wrapText="1"/>
    </xf>
    <xf numFmtId="177" fontId="2" fillId="0" borderId="0" xfId="1" applyNumberFormat="1" applyFont="1" applyAlignment="1">
      <alignment horizontal="center" vertical="center" wrapText="1"/>
    </xf>
    <xf numFmtId="0" fontId="3" fillId="0" borderId="0" xfId="1" applyFont="1" applyAlignment="1">
      <alignment vertical="center"/>
    </xf>
    <xf numFmtId="0" fontId="2" fillId="0" borderId="0" xfId="1" applyFont="1" applyAlignment="1">
      <alignment vertical="center"/>
    </xf>
    <xf numFmtId="1" fontId="2" fillId="0" borderId="0" xfId="8" applyNumberFormat="1" applyFont="1" applyAlignment="1">
      <alignment vertical="center" wrapText="1"/>
    </xf>
    <xf numFmtId="1" fontId="3" fillId="0" borderId="0" xfId="8" applyNumberFormat="1" applyFont="1" applyAlignment="1">
      <alignment vertical="center" wrapText="1"/>
    </xf>
    <xf numFmtId="0" fontId="3" fillId="0" borderId="0" xfId="1" applyFont="1" applyAlignment="1">
      <alignment horizontal="justify" vertical="center"/>
    </xf>
    <xf numFmtId="0" fontId="3" fillId="0" borderId="0" xfId="1" applyFont="1" applyAlignment="1">
      <alignment vertical="center" wrapText="1"/>
    </xf>
    <xf numFmtId="1" fontId="11" fillId="0" borderId="15" xfId="8" applyNumberFormat="1" applyFont="1" applyBorder="1" applyAlignment="1">
      <alignment horizontal="left" vertical="center" wrapText="1"/>
    </xf>
    <xf numFmtId="1" fontId="2" fillId="0" borderId="8" xfId="8" applyNumberFormat="1" applyFont="1" applyBorder="1" applyAlignment="1">
      <alignment vertical="center" wrapText="1"/>
    </xf>
    <xf numFmtId="3" fontId="2" fillId="0" borderId="8" xfId="8" applyNumberFormat="1" applyFont="1" applyBorder="1" applyAlignment="1">
      <alignment horizontal="center" vertical="center" wrapText="1"/>
    </xf>
    <xf numFmtId="0" fontId="3" fillId="0" borderId="0" xfId="1" applyFont="1" applyAlignment="1">
      <alignment horizontal="left" vertical="center" wrapText="1"/>
    </xf>
    <xf numFmtId="0" fontId="3" fillId="0" borderId="0" xfId="1" applyFont="1" applyAlignment="1">
      <alignment horizontal="center" vertical="center" wrapText="1"/>
    </xf>
    <xf numFmtId="0" fontId="2" fillId="0" borderId="0" xfId="1" applyFont="1" applyAlignment="1">
      <alignment horizontal="right" vertical="center" wrapText="1"/>
    </xf>
    <xf numFmtId="0" fontId="2" fillId="0" borderId="0" xfId="1" applyFont="1" applyAlignment="1">
      <alignment horizontal="center" vertical="center" wrapText="1"/>
    </xf>
    <xf numFmtId="0" fontId="4" fillId="0" borderId="0" xfId="1" applyFont="1" applyAlignment="1">
      <alignment horizontal="center" vertical="center" wrapText="1"/>
    </xf>
    <xf numFmtId="0" fontId="4" fillId="0" borderId="0" xfId="1" applyFont="1" applyAlignment="1">
      <alignment horizontal="right" vertical="center" wrapText="1"/>
    </xf>
    <xf numFmtId="0" fontId="3" fillId="2" borderId="0" xfId="1" applyFont="1" applyFill="1" applyAlignment="1">
      <alignment horizontal="center" vertical="center" wrapText="1"/>
    </xf>
    <xf numFmtId="177" fontId="2" fillId="2" borderId="0" xfId="1" applyNumberFormat="1" applyFont="1" applyFill="1" applyAlignment="1">
      <alignment horizontal="center" vertical="center" wrapText="1"/>
    </xf>
    <xf numFmtId="177" fontId="21" fillId="0" borderId="0" xfId="34" applyNumberFormat="1" applyFont="1" applyFill="1" applyBorder="1" applyAlignment="1">
      <alignment horizontal="center" vertical="center" wrapText="1"/>
    </xf>
    <xf numFmtId="0" fontId="9" fillId="0" borderId="1" xfId="34" applyFont="1" applyFill="1" applyBorder="1" applyAlignment="1">
      <alignment horizontal="center" vertical="center" wrapText="1"/>
    </xf>
    <xf numFmtId="0" fontId="21" fillId="0" borderId="0" xfId="34" applyFont="1" applyFill="1" applyBorder="1" applyAlignment="1">
      <alignment horizontal="center" vertical="center" wrapText="1"/>
    </xf>
    <xf numFmtId="182" fontId="21" fillId="0" borderId="1" xfId="34" applyNumberFormat="1" applyFont="1" applyFill="1" applyBorder="1" applyAlignment="1">
      <alignment horizontal="center" vertical="center" wrapText="1"/>
    </xf>
    <xf numFmtId="182" fontId="9" fillId="0" borderId="1" xfId="34" applyNumberFormat="1" applyFont="1" applyFill="1" applyBorder="1" applyAlignment="1">
      <alignment horizontal="center" vertical="center" wrapText="1"/>
    </xf>
    <xf numFmtId="182" fontId="24" fillId="0" borderId="1" xfId="34" applyNumberFormat="1" applyFont="1" applyFill="1" applyBorder="1" applyAlignment="1">
      <alignment horizontal="center" vertical="center" wrapText="1"/>
    </xf>
    <xf numFmtId="0" fontId="23" fillId="0" borderId="1" xfId="35" applyFont="1" applyBorder="1" applyAlignment="1">
      <alignment vertical="center" wrapText="1"/>
    </xf>
    <xf numFmtId="177" fontId="11" fillId="2" borderId="0" xfId="1" applyNumberFormat="1" applyFont="1" applyFill="1" applyAlignment="1">
      <alignment horizontal="center" vertical="center" wrapText="1"/>
    </xf>
    <xf numFmtId="0" fontId="19" fillId="2" borderId="0" xfId="1" applyFont="1" applyFill="1" applyAlignment="1">
      <alignment horizontal="center" vertical="center" wrapText="1"/>
    </xf>
    <xf numFmtId="0" fontId="21" fillId="0" borderId="1" xfId="32" applyFont="1" applyBorder="1" applyAlignment="1">
      <alignment vertical="center" wrapText="1"/>
    </xf>
    <xf numFmtId="182" fontId="21" fillId="0" borderId="1" xfId="32" applyNumberFormat="1" applyFont="1" applyBorder="1" applyAlignment="1">
      <alignment horizontal="center" vertical="center" wrapText="1"/>
    </xf>
    <xf numFmtId="177" fontId="9" fillId="0" borderId="1" xfId="33" applyNumberFormat="1" applyFont="1" applyBorder="1" applyAlignment="1">
      <alignment horizontal="center" vertical="center" wrapText="1"/>
    </xf>
    <xf numFmtId="0" fontId="26" fillId="0" borderId="1" xfId="35" applyFont="1" applyBorder="1" applyAlignment="1">
      <alignment vertical="center" wrapText="1"/>
    </xf>
    <xf numFmtId="182" fontId="9" fillId="0" borderId="1" xfId="32" applyNumberFormat="1" applyFont="1" applyBorder="1" applyAlignment="1">
      <alignment horizontal="center" vertical="center" wrapText="1"/>
    </xf>
    <xf numFmtId="182" fontId="24" fillId="0" borderId="1" xfId="32" applyNumberFormat="1" applyFont="1" applyBorder="1" applyAlignment="1">
      <alignment horizontal="center" vertical="center" wrapText="1"/>
    </xf>
    <xf numFmtId="177" fontId="24" fillId="0" borderId="1" xfId="33" applyNumberFormat="1" applyFont="1" applyBorder="1" applyAlignment="1">
      <alignment horizontal="center" vertical="center" wrapText="1"/>
    </xf>
    <xf numFmtId="177" fontId="21" fillId="0" borderId="1" xfId="33" applyNumberFormat="1" applyFont="1" applyBorder="1" applyAlignment="1">
      <alignment horizontal="left" vertical="center" wrapText="1"/>
    </xf>
    <xf numFmtId="177" fontId="21" fillId="0" borderId="1" xfId="32" applyNumberFormat="1" applyFont="1" applyBorder="1" applyAlignment="1">
      <alignment horizontal="center" vertical="center" wrapText="1"/>
    </xf>
    <xf numFmtId="177" fontId="21" fillId="0" borderId="1" xfId="34" applyNumberFormat="1" applyFont="1" applyFill="1" applyBorder="1" applyAlignment="1">
      <alignment horizontal="center" vertical="center" wrapText="1"/>
    </xf>
    <xf numFmtId="0" fontId="9" fillId="0" borderId="0" xfId="32" applyFont="1" applyAlignment="1">
      <alignment horizontal="center" vertical="center" wrapText="1"/>
    </xf>
    <xf numFmtId="177" fontId="9" fillId="0" borderId="0" xfId="33" applyNumberFormat="1" applyFont="1" applyAlignment="1">
      <alignment horizontal="center" vertical="center" wrapText="1"/>
    </xf>
    <xf numFmtId="0" fontId="21" fillId="0" borderId="0" xfId="32" applyFont="1" applyAlignment="1">
      <alignment horizontal="center" vertical="center" wrapText="1"/>
    </xf>
    <xf numFmtId="177" fontId="21" fillId="0" borderId="1" xfId="33" applyNumberFormat="1" applyFont="1" applyBorder="1" applyAlignment="1">
      <alignment horizontal="center" vertical="center" wrapText="1"/>
    </xf>
    <xf numFmtId="0" fontId="22" fillId="0" borderId="1" xfId="32" applyFont="1" applyBorder="1" applyAlignment="1">
      <alignment horizontal="center" vertical="center" wrapText="1"/>
    </xf>
    <xf numFmtId="0" fontId="9" fillId="0" borderId="1" xfId="32" applyFont="1" applyBorder="1" applyAlignment="1">
      <alignment horizontal="center" vertical="center" wrapText="1"/>
    </xf>
    <xf numFmtId="0" fontId="9" fillId="0" borderId="1" xfId="33" applyNumberFormat="1" applyFont="1" applyBorder="1" applyAlignment="1">
      <alignment horizontal="center" vertical="center" wrapText="1"/>
    </xf>
    <xf numFmtId="0" fontId="10" fillId="0" borderId="1" xfId="32" applyFont="1" applyBorder="1" applyAlignment="1">
      <alignment horizontal="center" vertical="center" wrapText="1"/>
    </xf>
    <xf numFmtId="182" fontId="21" fillId="0" borderId="1" xfId="33" applyNumberFormat="1" applyFont="1" applyBorder="1" applyAlignment="1">
      <alignment horizontal="center" vertical="center" wrapText="1"/>
    </xf>
    <xf numFmtId="182" fontId="21" fillId="0" borderId="1" xfId="33" applyNumberFormat="1" applyFont="1" applyFill="1" applyBorder="1" applyAlignment="1">
      <alignment horizontal="center" vertical="center" wrapText="1"/>
    </xf>
    <xf numFmtId="177" fontId="10" fillId="0" borderId="0" xfId="32" applyNumberFormat="1" applyFont="1" applyAlignment="1">
      <alignment horizontal="center" vertical="center" wrapText="1"/>
    </xf>
    <xf numFmtId="0" fontId="21" fillId="0" borderId="1" xfId="32" applyFont="1" applyBorder="1" applyAlignment="1">
      <alignment horizontal="center" vertical="center" wrapText="1"/>
    </xf>
    <xf numFmtId="0" fontId="22" fillId="0" borderId="0" xfId="32" applyFont="1" applyAlignment="1">
      <alignment horizontal="left" vertical="center" wrapText="1"/>
    </xf>
    <xf numFmtId="182" fontId="9" fillId="0" borderId="1" xfId="33" applyNumberFormat="1" applyFont="1" applyBorder="1" applyAlignment="1">
      <alignment horizontal="center" vertical="center" wrapText="1"/>
    </xf>
    <xf numFmtId="182" fontId="22" fillId="0" borderId="0" xfId="32" applyNumberFormat="1" applyFont="1" applyAlignment="1">
      <alignment horizontal="left" vertical="center" wrapText="1"/>
    </xf>
    <xf numFmtId="0" fontId="167" fillId="0" borderId="1" xfId="32" applyFont="1" applyBorder="1" applyAlignment="1">
      <alignment horizontal="center" vertical="center" wrapText="1"/>
    </xf>
    <xf numFmtId="182" fontId="24" fillId="0" borderId="1" xfId="33" applyNumberFormat="1" applyFont="1" applyBorder="1" applyAlignment="1">
      <alignment horizontal="center" vertical="center" wrapText="1"/>
    </xf>
    <xf numFmtId="0" fontId="10" fillId="0" borderId="26" xfId="32" applyFont="1" applyBorder="1" applyAlignment="1">
      <alignment vertical="center" wrapText="1"/>
    </xf>
    <xf numFmtId="0" fontId="25" fillId="0" borderId="0" xfId="32" applyFont="1" applyAlignment="1">
      <alignment horizontal="left" vertical="center" wrapText="1"/>
    </xf>
    <xf numFmtId="0" fontId="167" fillId="0" borderId="0" xfId="32" applyFont="1" applyAlignment="1">
      <alignment horizontal="center" vertical="center" wrapText="1"/>
    </xf>
    <xf numFmtId="0" fontId="9" fillId="0" borderId="1" xfId="32" applyFont="1" applyBorder="1" applyAlignment="1">
      <alignment vertical="center" wrapText="1"/>
    </xf>
    <xf numFmtId="0" fontId="24" fillId="0" borderId="1" xfId="32" applyFont="1" applyBorder="1" applyAlignment="1">
      <alignment horizontal="center" vertical="center" wrapText="1"/>
    </xf>
    <xf numFmtId="0" fontId="24" fillId="0" borderId="1" xfId="32" applyFont="1" applyBorder="1" applyAlignment="1">
      <alignment vertical="center" wrapText="1"/>
    </xf>
    <xf numFmtId="0" fontId="3" fillId="0" borderId="0" xfId="841" applyFont="1"/>
    <xf numFmtId="41" fontId="3" fillId="0" borderId="0" xfId="841" applyNumberFormat="1" applyFont="1"/>
    <xf numFmtId="0" fontId="4" fillId="0" borderId="11" xfId="841" applyFont="1" applyBorder="1" applyAlignment="1">
      <alignment horizontal="right"/>
    </xf>
    <xf numFmtId="0" fontId="253" fillId="0" borderId="0" xfId="0" applyFont="1"/>
    <xf numFmtId="0" fontId="18" fillId="0" borderId="0" xfId="0" applyFont="1"/>
    <xf numFmtId="0" fontId="169" fillId="0" borderId="0" xfId="0" applyFont="1"/>
    <xf numFmtId="177" fontId="9" fillId="0" borderId="26" xfId="1238" applyNumberFormat="1" applyFont="1" applyFill="1" applyBorder="1" applyAlignment="1">
      <alignment horizontal="right" vertical="center" wrapText="1"/>
    </xf>
    <xf numFmtId="177" fontId="9" fillId="0" borderId="26" xfId="1238" applyNumberFormat="1" applyFont="1" applyFill="1" applyBorder="1" applyAlignment="1">
      <alignment horizontal="left" vertical="center" wrapText="1"/>
    </xf>
    <xf numFmtId="177" fontId="9" fillId="0" borderId="26" xfId="1238" applyNumberFormat="1" applyFont="1" applyFill="1" applyBorder="1" applyAlignment="1">
      <alignment horizontal="center" vertical="center" wrapText="1"/>
    </xf>
    <xf numFmtId="177" fontId="9" fillId="0" borderId="26" xfId="1238" applyNumberFormat="1" applyFont="1" applyFill="1" applyBorder="1" applyAlignment="1">
      <alignment horizontal="right" vertical="center"/>
    </xf>
    <xf numFmtId="0" fontId="3" fillId="0" borderId="15" xfId="841" applyFont="1" applyBorder="1" applyAlignment="1">
      <alignment horizontal="center" vertical="center"/>
    </xf>
    <xf numFmtId="0" fontId="2" fillId="0" borderId="24" xfId="841" applyFont="1" applyBorder="1" applyAlignment="1">
      <alignment vertical="center"/>
    </xf>
    <xf numFmtId="41" fontId="2" fillId="0" borderId="24" xfId="10457" applyNumberFormat="1" applyFont="1" applyFill="1" applyBorder="1" applyAlignment="1">
      <alignment vertical="center"/>
    </xf>
    <xf numFmtId="0" fontId="2" fillId="0" borderId="24" xfId="841" applyFont="1" applyBorder="1"/>
    <xf numFmtId="0" fontId="2" fillId="0" borderId="25" xfId="841" applyFont="1" applyBorder="1" applyAlignment="1">
      <alignment horizontal="center" vertical="center" wrapText="1"/>
    </xf>
    <xf numFmtId="0" fontId="2" fillId="0" borderId="25" xfId="841" applyFont="1" applyBorder="1" applyAlignment="1">
      <alignment horizontal="left" vertical="center" wrapText="1"/>
    </xf>
    <xf numFmtId="41" fontId="2" fillId="0" borderId="25" xfId="10457" applyNumberFormat="1" applyFont="1" applyFill="1" applyBorder="1" applyAlignment="1">
      <alignment vertical="center"/>
    </xf>
    <xf numFmtId="0" fontId="2" fillId="0" borderId="25" xfId="841" applyFont="1" applyBorder="1"/>
    <xf numFmtId="0" fontId="2" fillId="0" borderId="25" xfId="841" applyFont="1" applyBorder="1" applyAlignment="1">
      <alignment wrapText="1"/>
    </xf>
    <xf numFmtId="41" fontId="2" fillId="0" borderId="25" xfId="10457" applyNumberFormat="1" applyFont="1" applyBorder="1" applyAlignment="1">
      <alignment vertical="center"/>
    </xf>
    <xf numFmtId="0" fontId="3" fillId="0" borderId="25" xfId="841" applyFont="1" applyBorder="1" applyAlignment="1">
      <alignment horizontal="center" vertical="center" wrapText="1"/>
    </xf>
    <xf numFmtId="0" fontId="3" fillId="0" borderId="25" xfId="841" applyFont="1" applyBorder="1" applyAlignment="1">
      <alignment horizontal="justify" vertical="center" wrapText="1"/>
    </xf>
    <xf numFmtId="41" fontId="3" fillId="0" borderId="25" xfId="10457" applyNumberFormat="1" applyFont="1" applyFill="1" applyBorder="1" applyAlignment="1">
      <alignment vertical="center"/>
    </xf>
    <xf numFmtId="41" fontId="3" fillId="0" borderId="25" xfId="57968" applyNumberFormat="1" applyFont="1" applyFill="1" applyBorder="1" applyAlignment="1">
      <alignment vertical="center"/>
    </xf>
    <xf numFmtId="20" fontId="3" fillId="0" borderId="25" xfId="841" applyNumberFormat="1" applyFont="1" applyBorder="1" applyAlignment="1">
      <alignment vertical="center" wrapText="1"/>
    </xf>
    <xf numFmtId="0" fontId="260" fillId="0" borderId="26" xfId="0" applyFont="1" applyBorder="1" applyAlignment="1">
      <alignment horizontal="left" vertical="center" wrapText="1"/>
    </xf>
    <xf numFmtId="0" fontId="63" fillId="0" borderId="26" xfId="0" applyFont="1" applyBorder="1" applyAlignment="1">
      <alignment horizontal="left" vertical="center" wrapText="1"/>
    </xf>
    <xf numFmtId="4" fontId="24" fillId="0" borderId="0" xfId="58437" applyNumberFormat="1" applyFont="1" applyAlignment="1">
      <alignment vertical="center" wrapText="1"/>
    </xf>
    <xf numFmtId="0" fontId="262" fillId="0" borderId="0" xfId="58437" applyFont="1" applyAlignment="1">
      <alignment vertical="center"/>
    </xf>
    <xf numFmtId="0" fontId="263" fillId="0" borderId="0" xfId="58437" applyFont="1" applyAlignment="1">
      <alignment vertical="center"/>
    </xf>
    <xf numFmtId="0" fontId="265" fillId="0" borderId="0" xfId="58437" applyFont="1" applyAlignment="1">
      <alignment vertical="center"/>
    </xf>
    <xf numFmtId="260" fontId="2" fillId="0" borderId="0" xfId="1" applyNumberFormat="1" applyFont="1" applyAlignment="1">
      <alignment horizontal="center" vertical="center" wrapText="1"/>
    </xf>
    <xf numFmtId="177" fontId="2" fillId="0" borderId="63" xfId="2" applyNumberFormat="1" applyFont="1" applyFill="1" applyBorder="1" applyAlignment="1">
      <alignment horizontal="center" vertical="center" wrapText="1"/>
    </xf>
    <xf numFmtId="177" fontId="3" fillId="0" borderId="63" xfId="2" applyNumberFormat="1" applyFont="1" applyFill="1" applyBorder="1" applyAlignment="1">
      <alignment horizontal="center" vertical="center" wrapText="1"/>
    </xf>
    <xf numFmtId="0" fontId="3" fillId="0" borderId="0" xfId="13" applyFont="1" applyAlignment="1">
      <alignment vertical="center" wrapText="1"/>
    </xf>
    <xf numFmtId="0" fontId="48" fillId="0" borderId="26" xfId="58958" applyFont="1" applyBorder="1" applyAlignment="1">
      <alignment horizontal="center" vertical="center" wrapText="1"/>
    </xf>
    <xf numFmtId="1" fontId="21" fillId="0" borderId="26" xfId="8" applyNumberFormat="1" applyFont="1" applyBorder="1" applyAlignment="1">
      <alignment horizontal="center" vertical="center" wrapText="1"/>
    </xf>
    <xf numFmtId="1" fontId="254" fillId="0" borderId="26" xfId="8" applyNumberFormat="1" applyFont="1" applyBorder="1" applyAlignment="1">
      <alignment horizontal="center" vertical="center" wrapText="1"/>
    </xf>
    <xf numFmtId="177" fontId="254" fillId="0" borderId="26" xfId="573" applyNumberFormat="1" applyFont="1" applyFill="1" applyBorder="1" applyAlignment="1" applyProtection="1">
      <alignment horizontal="center" vertical="center" wrapText="1"/>
    </xf>
    <xf numFmtId="177" fontId="254" fillId="0" borderId="26" xfId="573" applyNumberFormat="1" applyFont="1" applyFill="1" applyBorder="1" applyAlignment="1" applyProtection="1">
      <alignment horizontal="right" vertical="center" wrapText="1"/>
    </xf>
    <xf numFmtId="0" fontId="63" fillId="0" borderId="0" xfId="58437" applyFont="1" applyAlignment="1">
      <alignment horizontal="center" vertical="center" wrapText="1"/>
    </xf>
    <xf numFmtId="0" fontId="63" fillId="0" borderId="0" xfId="58437" applyFont="1" applyAlignment="1">
      <alignment vertical="center" wrapText="1"/>
    </xf>
    <xf numFmtId="4" fontId="63" fillId="0" borderId="0" xfId="58437" applyNumberFormat="1" applyFont="1" applyAlignment="1">
      <alignment vertical="center" wrapText="1"/>
    </xf>
    <xf numFmtId="0" fontId="260" fillId="0" borderId="0" xfId="58437" applyFont="1" applyAlignment="1">
      <alignment vertical="center" wrapText="1"/>
    </xf>
    <xf numFmtId="41" fontId="63" fillId="0" borderId="0" xfId="58437" applyNumberFormat="1" applyFont="1" applyAlignment="1">
      <alignment vertical="center" wrapText="1"/>
    </xf>
    <xf numFmtId="0" fontId="259" fillId="0" borderId="0" xfId="58437" applyFont="1" applyAlignment="1">
      <alignment vertical="center" wrapText="1"/>
    </xf>
    <xf numFmtId="3" fontId="63" fillId="0" borderId="0" xfId="58437" applyNumberFormat="1" applyFont="1" applyAlignment="1">
      <alignment vertical="center" wrapText="1"/>
    </xf>
    <xf numFmtId="0" fontId="2" fillId="0" borderId="63" xfId="1" applyFont="1" applyBorder="1" applyAlignment="1">
      <alignment horizontal="center" vertical="center" wrapText="1"/>
    </xf>
    <xf numFmtId="0" fontId="262" fillId="0" borderId="0" xfId="58437" applyFont="1" applyAlignment="1">
      <alignment horizontal="center" vertical="center"/>
    </xf>
    <xf numFmtId="0" fontId="63" fillId="0" borderId="0" xfId="58437" applyFont="1" applyAlignment="1">
      <alignment vertical="center"/>
    </xf>
    <xf numFmtId="0" fontId="263" fillId="0" borderId="0" xfId="58437" applyFont="1" applyAlignment="1">
      <alignment horizontal="center" vertical="center"/>
    </xf>
    <xf numFmtId="0" fontId="265" fillId="0" borderId="0" xfId="58437" applyFont="1" applyAlignment="1">
      <alignment horizontal="center" vertical="center"/>
    </xf>
    <xf numFmtId="43" fontId="265" fillId="0" borderId="0" xfId="58445" applyFont="1" applyFill="1" applyAlignment="1">
      <alignment vertical="center"/>
    </xf>
    <xf numFmtId="0" fontId="254" fillId="0" borderId="13" xfId="58958" applyFont="1" applyBorder="1" applyAlignment="1">
      <alignment horizontal="center" vertical="center" wrapText="1"/>
    </xf>
    <xf numFmtId="0" fontId="254" fillId="0" borderId="45" xfId="58958" applyFont="1" applyBorder="1" applyAlignment="1">
      <alignment horizontal="center" vertical="center" wrapText="1"/>
    </xf>
    <xf numFmtId="0" fontId="274" fillId="0" borderId="0" xfId="58957"/>
    <xf numFmtId="0" fontId="3" fillId="0" borderId="0" xfId="13" applyFont="1" applyAlignment="1">
      <alignment horizontal="center" vertical="center" wrapText="1"/>
    </xf>
    <xf numFmtId="0" fontId="3" fillId="0" borderId="11" xfId="13" applyFont="1" applyBorder="1" applyAlignment="1">
      <alignment horizontal="center" vertical="center" wrapText="1"/>
    </xf>
    <xf numFmtId="0" fontId="7" fillId="0" borderId="0" xfId="58957" applyFont="1"/>
    <xf numFmtId="0" fontId="48" fillId="0" borderId="63" xfId="58958" applyFont="1" applyBorder="1" applyAlignment="1">
      <alignment horizontal="center" vertical="center" wrapText="1"/>
    </xf>
    <xf numFmtId="177" fontId="7" fillId="0" borderId="0" xfId="58957" applyNumberFormat="1" applyFont="1"/>
    <xf numFmtId="0" fontId="48" fillId="0" borderId="26" xfId="58957" applyFont="1" applyBorder="1" applyAlignment="1">
      <alignment horizontal="center" vertical="center"/>
    </xf>
    <xf numFmtId="0" fontId="48" fillId="0" borderId="26" xfId="58957" applyFont="1" applyBorder="1" applyAlignment="1">
      <alignment horizontal="left" vertical="center" wrapText="1"/>
    </xf>
    <xf numFmtId="0" fontId="48" fillId="0" borderId="26" xfId="58957" applyFont="1" applyBorder="1" applyAlignment="1">
      <alignment horizontal="center" vertical="center" wrapText="1"/>
    </xf>
    <xf numFmtId="177" fontId="48" fillId="0" borderId="26" xfId="573" applyNumberFormat="1" applyFont="1" applyFill="1" applyBorder="1" applyAlignment="1" applyProtection="1">
      <alignment horizontal="right" vertical="center" wrapText="1"/>
    </xf>
    <xf numFmtId="177" fontId="48" fillId="0" borderId="63" xfId="573" applyNumberFormat="1" applyFont="1" applyFill="1" applyBorder="1" applyAlignment="1" applyProtection="1">
      <alignment horizontal="right" vertical="center" wrapText="1"/>
    </xf>
    <xf numFmtId="177" fontId="278" fillId="0" borderId="26" xfId="573" applyNumberFormat="1" applyFont="1" applyFill="1" applyBorder="1" applyAlignment="1" applyProtection="1">
      <alignment horizontal="right" vertical="center" wrapText="1"/>
    </xf>
    <xf numFmtId="177" fontId="276" fillId="0" borderId="0" xfId="58957" applyNumberFormat="1" applyFont="1"/>
    <xf numFmtId="0" fontId="276" fillId="0" borderId="0" xfId="58957" applyFont="1"/>
    <xf numFmtId="0" fontId="277" fillId="0" borderId="0" xfId="58957" applyFont="1"/>
    <xf numFmtId="0" fontId="275" fillId="0" borderId="0" xfId="58957" applyFont="1"/>
    <xf numFmtId="0" fontId="3" fillId="0" borderId="63" xfId="0" applyFont="1" applyBorder="1" applyAlignment="1">
      <alignment horizontal="center" vertical="center" wrapText="1"/>
    </xf>
    <xf numFmtId="0" fontId="260" fillId="0" borderId="0" xfId="58437" applyFont="1" applyAlignment="1">
      <alignment horizontal="center" vertical="center" wrapText="1"/>
    </xf>
    <xf numFmtId="0" fontId="280" fillId="0" borderId="0" xfId="58437" applyFont="1" applyAlignment="1">
      <alignment vertical="center"/>
    </xf>
    <xf numFmtId="41" fontId="282" fillId="0" borderId="0" xfId="58437" applyNumberFormat="1" applyFont="1" applyAlignment="1">
      <alignment vertical="center" wrapText="1"/>
    </xf>
    <xf numFmtId="0" fontId="282" fillId="0" borderId="0" xfId="58437" applyFont="1" applyAlignment="1">
      <alignment vertical="center" wrapText="1"/>
    </xf>
    <xf numFmtId="0" fontId="283" fillId="0" borderId="0" xfId="0" applyFont="1"/>
    <xf numFmtId="177" fontId="21" fillId="0" borderId="8" xfId="34" applyNumberFormat="1" applyFont="1" applyFill="1" applyBorder="1" applyAlignment="1">
      <alignment horizontal="center" vertical="center" wrapText="1"/>
    </xf>
    <xf numFmtId="0" fontId="9" fillId="0" borderId="63" xfId="34" applyFont="1" applyFill="1" applyBorder="1" applyAlignment="1">
      <alignment horizontal="center" vertical="center" wrapText="1"/>
    </xf>
    <xf numFmtId="177" fontId="3" fillId="0" borderId="0" xfId="1" applyNumberFormat="1" applyFont="1" applyAlignment="1">
      <alignment horizontal="center" vertical="center" wrapText="1"/>
    </xf>
    <xf numFmtId="177" fontId="15" fillId="0" borderId="0" xfId="58959" applyNumberFormat="1" applyFont="1" applyFill="1" applyAlignment="1">
      <alignment horizontal="center" vertical="center"/>
    </xf>
    <xf numFmtId="177" fontId="3" fillId="0" borderId="0" xfId="58959" applyNumberFormat="1" applyFont="1" applyFill="1" applyBorder="1" applyAlignment="1">
      <alignment horizontal="center" vertical="center"/>
    </xf>
    <xf numFmtId="177" fontId="3" fillId="0" borderId="0" xfId="58959" applyNumberFormat="1" applyFont="1" applyFill="1" applyBorder="1" applyAlignment="1">
      <alignment horizontal="left" vertical="center"/>
    </xf>
    <xf numFmtId="177" fontId="281" fillId="0" borderId="0" xfId="58959" applyNumberFormat="1" applyFont="1" applyFill="1" applyAlignment="1">
      <alignment horizontal="center" vertical="center"/>
    </xf>
    <xf numFmtId="0" fontId="3" fillId="0" borderId="63" xfId="58959" applyNumberFormat="1" applyFont="1" applyFill="1" applyBorder="1" applyAlignment="1">
      <alignment horizontal="center" vertical="center" wrapText="1"/>
    </xf>
    <xf numFmtId="177" fontId="17" fillId="0" borderId="0" xfId="58959" applyNumberFormat="1" applyFont="1" applyFill="1" applyAlignment="1">
      <alignment horizontal="center" vertical="center"/>
    </xf>
    <xf numFmtId="177" fontId="2" fillId="0" borderId="20" xfId="58959" applyNumberFormat="1" applyFont="1" applyFill="1" applyBorder="1" applyAlignment="1">
      <alignment horizontal="center" vertical="center" wrapText="1"/>
    </xf>
    <xf numFmtId="177" fontId="3" fillId="0" borderId="0" xfId="58959" applyNumberFormat="1" applyFont="1" applyFill="1" applyAlignment="1">
      <alignment horizontal="center" vertical="center" wrapText="1"/>
    </xf>
    <xf numFmtId="177" fontId="3" fillId="0" borderId="0" xfId="58959" applyNumberFormat="1" applyFont="1" applyFill="1" applyAlignment="1">
      <alignment horizontal="left" vertical="center" wrapText="1"/>
    </xf>
    <xf numFmtId="177" fontId="3" fillId="0" borderId="0" xfId="58959" quotePrefix="1" applyNumberFormat="1" applyFont="1" applyFill="1" applyAlignment="1">
      <alignment horizontal="left" vertical="center"/>
    </xf>
    <xf numFmtId="177" fontId="3" fillId="0" borderId="0" xfId="58959" applyNumberFormat="1" applyFont="1" applyFill="1" applyAlignment="1">
      <alignment horizontal="center" vertical="center"/>
    </xf>
    <xf numFmtId="177" fontId="3" fillId="0" borderId="0" xfId="58959" applyNumberFormat="1" applyFont="1" applyFill="1" applyAlignment="1">
      <alignment horizontal="left" vertical="center"/>
    </xf>
    <xf numFmtId="177" fontId="15" fillId="0" borderId="0" xfId="58959" applyNumberFormat="1" applyFont="1" applyFill="1" applyAlignment="1">
      <alignment horizontal="left" vertical="center"/>
    </xf>
    <xf numFmtId="177" fontId="3" fillId="0" borderId="63" xfId="58959" applyNumberFormat="1" applyFont="1" applyFill="1" applyBorder="1" applyAlignment="1">
      <alignment horizontal="left" vertical="center" wrapText="1"/>
    </xf>
    <xf numFmtId="177" fontId="3" fillId="0" borderId="63" xfId="58959" applyNumberFormat="1" applyFont="1" applyFill="1" applyBorder="1" applyAlignment="1">
      <alignment horizontal="center" vertical="center" wrapText="1"/>
    </xf>
    <xf numFmtId="1" fontId="3" fillId="0" borderId="63" xfId="58959" applyNumberFormat="1" applyFont="1" applyFill="1" applyBorder="1" applyAlignment="1">
      <alignment horizontal="center" vertical="center" wrapText="1"/>
    </xf>
    <xf numFmtId="181" fontId="3" fillId="0" borderId="63" xfId="58959" applyNumberFormat="1" applyFont="1" applyFill="1" applyBorder="1" applyAlignment="1">
      <alignment horizontal="center" vertical="center" wrapText="1"/>
    </xf>
    <xf numFmtId="2" fontId="3" fillId="0" borderId="63" xfId="58959" applyNumberFormat="1" applyFont="1" applyFill="1" applyBorder="1" applyAlignment="1">
      <alignment horizontal="center" vertical="center" wrapText="1"/>
    </xf>
    <xf numFmtId="0" fontId="2" fillId="0" borderId="63" xfId="0" applyFont="1" applyBorder="1" applyAlignment="1">
      <alignment horizontal="left" vertical="center" wrapText="1"/>
    </xf>
    <xf numFmtId="0" fontId="2" fillId="0" borderId="0" xfId="841" applyFont="1"/>
    <xf numFmtId="0" fontId="63" fillId="0" borderId="0" xfId="58437" applyFont="1" applyAlignment="1">
      <alignment horizontal="left" vertical="center"/>
    </xf>
    <xf numFmtId="0" fontId="23" fillId="0" borderId="11" xfId="59351" applyFont="1" applyBorder="1" applyAlignment="1">
      <alignment vertical="center" wrapText="1"/>
    </xf>
    <xf numFmtId="177" fontId="23" fillId="0" borderId="11" xfId="59351" applyNumberFormat="1" applyFont="1" applyBorder="1" applyAlignment="1">
      <alignment vertical="center" wrapText="1"/>
    </xf>
    <xf numFmtId="0" fontId="242" fillId="0" borderId="11" xfId="59351" applyFont="1" applyBorder="1" applyAlignment="1">
      <alignment vertical="center" wrapText="1"/>
    </xf>
    <xf numFmtId="0" fontId="24" fillId="0" borderId="0" xfId="32" applyFont="1" applyAlignment="1">
      <alignment horizontal="center" vertical="center" wrapText="1"/>
    </xf>
    <xf numFmtId="182" fontId="9" fillId="0" borderId="0" xfId="32" applyNumberFormat="1" applyFont="1" applyAlignment="1">
      <alignment horizontal="center" vertical="center" wrapText="1"/>
    </xf>
    <xf numFmtId="0" fontId="273" fillId="0" borderId="15" xfId="0" applyFont="1" applyBorder="1" applyAlignment="1">
      <alignment horizontal="center" vertical="center" wrapText="1"/>
    </xf>
    <xf numFmtId="0" fontId="273" fillId="0" borderId="15" xfId="0" applyFont="1" applyBorder="1" applyAlignment="1">
      <alignment vertical="center" wrapText="1"/>
    </xf>
    <xf numFmtId="177" fontId="9" fillId="0" borderId="26" xfId="1238" applyNumberFormat="1" applyFont="1" applyFill="1" applyBorder="1" applyAlignment="1">
      <alignment vertical="center" wrapText="1"/>
    </xf>
    <xf numFmtId="177" fontId="24" fillId="0" borderId="26" xfId="1238" applyNumberFormat="1" applyFont="1" applyFill="1" applyBorder="1" applyAlignment="1">
      <alignment horizontal="center" vertical="center"/>
    </xf>
    <xf numFmtId="177" fontId="24" fillId="0" borderId="26" xfId="1238" applyNumberFormat="1" applyFont="1" applyFill="1" applyBorder="1" applyAlignment="1">
      <alignment horizontal="justify" vertical="center"/>
    </xf>
    <xf numFmtId="177" fontId="24" fillId="0" borderId="26" xfId="1238" applyNumberFormat="1" applyFont="1" applyFill="1" applyBorder="1" applyAlignment="1">
      <alignment horizontal="right" vertical="center"/>
    </xf>
    <xf numFmtId="177" fontId="24" fillId="0" borderId="26" xfId="1238" applyNumberFormat="1" applyFont="1" applyFill="1" applyBorder="1" applyAlignment="1">
      <alignment vertical="center"/>
    </xf>
    <xf numFmtId="177" fontId="9" fillId="0" borderId="26" xfId="1238" applyNumberFormat="1" applyFont="1" applyFill="1" applyBorder="1" applyAlignment="1">
      <alignment vertical="center"/>
    </xf>
    <xf numFmtId="0" fontId="2" fillId="0" borderId="24" xfId="841" applyFont="1" applyBorder="1" applyAlignment="1">
      <alignment horizontal="center" vertical="center"/>
    </xf>
    <xf numFmtId="0" fontId="9" fillId="0" borderId="15" xfId="841" applyBorder="1" applyAlignment="1">
      <alignment horizontal="center" vertical="center"/>
    </xf>
    <xf numFmtId="0" fontId="258" fillId="0" borderId="15" xfId="58437" applyFont="1" applyBorder="1" applyAlignment="1">
      <alignment horizontal="center" vertical="center" wrapText="1"/>
    </xf>
    <xf numFmtId="0" fontId="3" fillId="0" borderId="26" xfId="1" applyFont="1" applyBorder="1" applyAlignment="1">
      <alignment horizontal="center" vertical="center" wrapText="1"/>
    </xf>
    <xf numFmtId="177" fontId="2" fillId="0" borderId="26" xfId="2" applyNumberFormat="1" applyFont="1" applyFill="1" applyBorder="1" applyAlignment="1">
      <alignment horizontal="center" vertical="center" wrapText="1"/>
    </xf>
    <xf numFmtId="0" fontId="9" fillId="0" borderId="26" xfId="32" applyFont="1" applyBorder="1" applyAlignment="1">
      <alignment vertical="center" wrapText="1"/>
    </xf>
    <xf numFmtId="0" fontId="9" fillId="0" borderId="26" xfId="32" applyFont="1" applyBorder="1" applyAlignment="1">
      <alignment horizontal="center" vertical="center" wrapText="1"/>
    </xf>
    <xf numFmtId="0" fontId="21" fillId="0" borderId="26" xfId="57967" applyFont="1" applyBorder="1" applyAlignment="1">
      <alignment horizontal="left" vertical="center" wrapText="1"/>
    </xf>
    <xf numFmtId="177" fontId="9" fillId="0" borderId="26" xfId="10918" applyNumberFormat="1" applyFont="1" applyFill="1" applyBorder="1" applyAlignment="1" applyProtection="1">
      <alignment horizontal="left" vertical="center" wrapText="1"/>
    </xf>
    <xf numFmtId="177" fontId="21" fillId="0" borderId="26" xfId="10918" applyNumberFormat="1" applyFont="1" applyFill="1" applyBorder="1" applyAlignment="1" applyProtection="1">
      <alignment horizontal="left" vertical="center" wrapText="1"/>
    </xf>
    <xf numFmtId="3" fontId="3" fillId="0" borderId="63" xfId="8" applyNumberFormat="1" applyFont="1" applyBorder="1" applyAlignment="1">
      <alignment horizontal="center" vertical="center" wrapText="1"/>
    </xf>
    <xf numFmtId="3" fontId="3" fillId="0" borderId="63" xfId="8" quotePrefix="1" applyNumberFormat="1" applyFont="1" applyBorder="1" applyAlignment="1">
      <alignment horizontal="center" vertical="center" wrapText="1"/>
    </xf>
    <xf numFmtId="3" fontId="2" fillId="0" borderId="63" xfId="8" applyNumberFormat="1" applyFont="1" applyBorder="1" applyAlignment="1">
      <alignment horizontal="center" vertical="center" wrapText="1"/>
    </xf>
    <xf numFmtId="1" fontId="2" fillId="0" borderId="63" xfId="8" applyNumberFormat="1" applyFont="1" applyBorder="1" applyAlignment="1">
      <alignment vertical="center" wrapText="1"/>
    </xf>
    <xf numFmtId="1" fontId="3" fillId="0" borderId="63" xfId="8" applyNumberFormat="1" applyFont="1" applyBorder="1" applyAlignment="1">
      <alignment horizontal="center" vertical="center" wrapText="1"/>
    </xf>
    <xf numFmtId="1" fontId="3" fillId="0" borderId="63" xfId="8" applyNumberFormat="1" applyFont="1" applyBorder="1" applyAlignment="1">
      <alignment vertical="center" wrapText="1"/>
    </xf>
    <xf numFmtId="3" fontId="3" fillId="0" borderId="63" xfId="8" applyNumberFormat="1" applyFont="1" applyBorder="1" applyAlignment="1">
      <alignment horizontal="right" vertical="center"/>
    </xf>
    <xf numFmtId="1" fontId="3" fillId="0" borderId="63" xfId="8" quotePrefix="1" applyNumberFormat="1" applyFont="1" applyBorder="1" applyAlignment="1">
      <alignment vertical="center" wrapText="1"/>
    </xf>
    <xf numFmtId="0" fontId="4" fillId="0" borderId="63" xfId="1" applyFont="1" applyBorder="1" applyAlignment="1">
      <alignment horizontal="left" vertical="center" wrapText="1"/>
    </xf>
    <xf numFmtId="1" fontId="3" fillId="2" borderId="63" xfId="8" applyNumberFormat="1" applyFont="1" applyFill="1" applyBorder="1" applyAlignment="1">
      <alignment horizontal="center" vertical="center" wrapText="1"/>
    </xf>
    <xf numFmtId="182" fontId="21" fillId="0" borderId="63" xfId="33" applyNumberFormat="1" applyFont="1" applyFill="1" applyBorder="1" applyAlignment="1">
      <alignment horizontal="center" vertical="center" wrapText="1"/>
    </xf>
    <xf numFmtId="182" fontId="21" fillId="0" borderId="63" xfId="34" applyNumberFormat="1" applyFont="1" applyFill="1" applyBorder="1" applyAlignment="1">
      <alignment horizontal="center" vertical="center" wrapText="1"/>
    </xf>
    <xf numFmtId="182" fontId="9" fillId="0" borderId="63" xfId="32" applyNumberFormat="1" applyFont="1" applyBorder="1" applyAlignment="1">
      <alignment horizontal="center" vertical="center" wrapText="1"/>
    </xf>
    <xf numFmtId="182" fontId="24" fillId="0" borderId="63" xfId="32" applyNumberFormat="1" applyFont="1" applyBorder="1" applyAlignment="1">
      <alignment horizontal="center" vertical="center" wrapText="1"/>
    </xf>
    <xf numFmtId="182" fontId="9" fillId="0" borderId="63" xfId="34" applyNumberFormat="1" applyFont="1" applyFill="1" applyBorder="1" applyAlignment="1">
      <alignment horizontal="center" vertical="center" wrapText="1"/>
    </xf>
    <xf numFmtId="182" fontId="21" fillId="0" borderId="63" xfId="32" applyNumberFormat="1" applyFont="1" applyBorder="1" applyAlignment="1">
      <alignment horizontal="center" vertical="center" wrapText="1"/>
    </xf>
    <xf numFmtId="0" fontId="24" fillId="0" borderId="63" xfId="32" applyFont="1" applyBorder="1" applyAlignment="1">
      <alignment horizontal="center" vertical="center" wrapText="1"/>
    </xf>
    <xf numFmtId="0" fontId="24" fillId="0" borderId="63" xfId="32" applyFont="1" applyBorder="1" applyAlignment="1">
      <alignment vertical="center" wrapText="1"/>
    </xf>
    <xf numFmtId="182" fontId="24" fillId="0" borderId="63" xfId="34" applyNumberFormat="1" applyFont="1" applyFill="1" applyBorder="1" applyAlignment="1">
      <alignment horizontal="center" vertical="center" wrapText="1"/>
    </xf>
    <xf numFmtId="182" fontId="24" fillId="0" borderId="63" xfId="33" applyNumberFormat="1" applyFont="1" applyBorder="1" applyAlignment="1">
      <alignment horizontal="center" vertical="center" wrapText="1"/>
    </xf>
    <xf numFmtId="177" fontId="24" fillId="0" borderId="63" xfId="33" applyNumberFormat="1" applyFont="1" applyBorder="1" applyAlignment="1">
      <alignment horizontal="center" vertical="center" wrapText="1"/>
    </xf>
    <xf numFmtId="182" fontId="24" fillId="0" borderId="0" xfId="32" applyNumberFormat="1" applyFont="1" applyAlignment="1">
      <alignment horizontal="center" vertical="center" wrapText="1"/>
    </xf>
    <xf numFmtId="1" fontId="2" fillId="0" borderId="63" xfId="2" applyNumberFormat="1" applyFont="1" applyFill="1" applyBorder="1" applyAlignment="1">
      <alignment horizontal="center" vertical="center" wrapText="1"/>
    </xf>
    <xf numFmtId="0" fontId="2" fillId="0" borderId="63" xfId="1" applyFont="1" applyBorder="1" applyAlignment="1">
      <alignment horizontal="left" vertical="center" wrapText="1"/>
    </xf>
    <xf numFmtId="0" fontId="2" fillId="0" borderId="63" xfId="1" quotePrefix="1" applyFont="1" applyBorder="1" applyAlignment="1">
      <alignment horizontal="center" vertical="center" wrapText="1"/>
    </xf>
    <xf numFmtId="0" fontId="3" fillId="0" borderId="63" xfId="1" applyFont="1" applyBorder="1" applyAlignment="1">
      <alignment horizontal="center" vertical="center" wrapText="1"/>
    </xf>
    <xf numFmtId="0" fontId="3" fillId="0" borderId="63" xfId="1" applyFont="1" applyBorder="1" applyAlignment="1">
      <alignment horizontal="left" vertical="center" wrapText="1"/>
    </xf>
    <xf numFmtId="177" fontId="3" fillId="0" borderId="63" xfId="3" applyNumberFormat="1" applyFont="1" applyFill="1" applyBorder="1" applyAlignment="1">
      <alignment horizontal="center" vertical="center" wrapText="1"/>
    </xf>
    <xf numFmtId="177" fontId="3" fillId="0" borderId="63" xfId="4" applyNumberFormat="1" applyFont="1" applyFill="1" applyBorder="1" applyAlignment="1">
      <alignment horizontal="center" vertical="center" wrapText="1"/>
    </xf>
    <xf numFmtId="177" fontId="3" fillId="0" borderId="63" xfId="3" applyNumberFormat="1" applyFont="1" applyFill="1" applyBorder="1" applyAlignment="1">
      <alignment horizontal="justify" vertical="center"/>
    </xf>
    <xf numFmtId="3" fontId="3" fillId="0" borderId="63" xfId="1" applyNumberFormat="1" applyFont="1" applyBorder="1" applyAlignment="1">
      <alignment horizontal="right" vertical="center"/>
    </xf>
    <xf numFmtId="0" fontId="2" fillId="0" borderId="63" xfId="1" applyFont="1" applyBorder="1" applyAlignment="1">
      <alignment vertical="center"/>
    </xf>
    <xf numFmtId="0" fontId="3" fillId="0" borderId="63" xfId="1" applyFont="1" applyBorder="1" applyAlignment="1">
      <alignment horizontal="justify" vertical="center"/>
    </xf>
    <xf numFmtId="177" fontId="3" fillId="0" borderId="63" xfId="3" applyNumberFormat="1" applyFont="1" applyFill="1" applyBorder="1" applyAlignment="1">
      <alignment horizontal="right" vertical="center"/>
    </xf>
    <xf numFmtId="177" fontId="2" fillId="0" borderId="63" xfId="4" applyNumberFormat="1" applyFont="1" applyFill="1" applyBorder="1" applyAlignment="1">
      <alignment horizontal="center" vertical="center" wrapText="1"/>
    </xf>
    <xf numFmtId="177" fontId="3" fillId="0" borderId="63" xfId="1" applyNumberFormat="1" applyFont="1" applyBorder="1" applyAlignment="1">
      <alignment horizontal="center" vertical="center" wrapText="1"/>
    </xf>
    <xf numFmtId="2" fontId="3" fillId="0" borderId="63" xfId="9" applyNumberFormat="1" applyFont="1" applyBorder="1" applyAlignment="1">
      <alignment horizontal="left" vertical="center" wrapText="1"/>
    </xf>
    <xf numFmtId="1" fontId="3" fillId="0" borderId="63" xfId="8" applyNumberFormat="1" applyFont="1" applyBorder="1" applyAlignment="1">
      <alignment horizontal="left" vertical="center" wrapText="1"/>
    </xf>
    <xf numFmtId="0" fontId="3" fillId="0" borderId="63" xfId="12" applyFont="1" applyBorder="1" applyAlignment="1">
      <alignment horizontal="center" vertical="center" wrapText="1"/>
    </xf>
    <xf numFmtId="0" fontId="3" fillId="0" borderId="63" xfId="13" applyFont="1" applyBorder="1" applyAlignment="1">
      <alignment horizontal="center" vertical="center" wrapText="1"/>
    </xf>
    <xf numFmtId="177" fontId="3" fillId="0" borderId="63" xfId="3" applyNumberFormat="1" applyFont="1" applyFill="1" applyBorder="1" applyAlignment="1">
      <alignment vertical="center"/>
    </xf>
    <xf numFmtId="177" fontId="3" fillId="0" borderId="63" xfId="14" applyNumberFormat="1" applyFont="1" applyFill="1" applyBorder="1" applyAlignment="1">
      <alignment horizontal="right" vertical="center" wrapText="1"/>
    </xf>
    <xf numFmtId="177" fontId="3" fillId="0" borderId="63" xfId="1" applyNumberFormat="1" applyFont="1" applyBorder="1" applyAlignment="1">
      <alignment vertical="center"/>
    </xf>
    <xf numFmtId="0" fontId="2" fillId="0" borderId="63" xfId="1" applyFont="1" applyBorder="1" applyAlignment="1">
      <alignment horizontal="justify" vertical="center"/>
    </xf>
    <xf numFmtId="177" fontId="2" fillId="0" borderId="63" xfId="18" applyNumberFormat="1" applyFont="1" applyFill="1" applyBorder="1" applyAlignment="1">
      <alignment horizontal="justify" vertical="center"/>
    </xf>
    <xf numFmtId="177" fontId="2" fillId="0" borderId="63" xfId="3" applyNumberFormat="1" applyFont="1" applyFill="1" applyBorder="1" applyAlignment="1">
      <alignment horizontal="center" vertical="center" wrapText="1"/>
    </xf>
    <xf numFmtId="0" fontId="4" fillId="0" borderId="63" xfId="1" applyFont="1" applyBorder="1" applyAlignment="1">
      <alignment horizontal="center" vertical="center" wrapText="1"/>
    </xf>
    <xf numFmtId="177" fontId="4" fillId="0" borderId="63" xfId="3" applyNumberFormat="1" applyFont="1" applyFill="1" applyBorder="1" applyAlignment="1">
      <alignment horizontal="center" vertical="center" wrapText="1"/>
    </xf>
    <xf numFmtId="177" fontId="11" fillId="0" borderId="63" xfId="2" applyNumberFormat="1" applyFont="1" applyFill="1" applyBorder="1" applyAlignment="1">
      <alignment horizontal="center" vertical="center" wrapText="1"/>
    </xf>
    <xf numFmtId="0" fontId="4" fillId="0" borderId="63" xfId="0" applyFont="1" applyBorder="1" applyAlignment="1">
      <alignment horizontal="center" vertical="center" wrapText="1"/>
    </xf>
    <xf numFmtId="3" fontId="2" fillId="0" borderId="63" xfId="1" applyNumberFormat="1" applyFont="1" applyBorder="1" applyAlignment="1">
      <alignment horizontal="center" vertical="center" wrapText="1"/>
    </xf>
    <xf numFmtId="0" fontId="11" fillId="0" borderId="63" xfId="1" applyFont="1" applyBorder="1" applyAlignment="1">
      <alignment horizontal="center" vertical="center" wrapText="1"/>
    </xf>
    <xf numFmtId="177" fontId="11" fillId="0" borderId="63" xfId="3" applyNumberFormat="1" applyFont="1" applyFill="1" applyBorder="1" applyAlignment="1">
      <alignment horizontal="center" vertical="center" wrapText="1"/>
    </xf>
    <xf numFmtId="3" fontId="3" fillId="0" borderId="63" xfId="8" applyNumberFormat="1" applyFont="1" applyBorder="1" applyAlignment="1">
      <alignment horizontal="center" vertical="center"/>
    </xf>
    <xf numFmtId="0" fontId="3" fillId="0" borderId="63" xfId="8" quotePrefix="1" applyFont="1" applyBorder="1" applyAlignment="1">
      <alignment horizontal="center" vertical="center"/>
    </xf>
    <xf numFmtId="0" fontId="3" fillId="0" borderId="15" xfId="1" applyFont="1" applyBorder="1" applyAlignment="1">
      <alignment horizontal="left" vertical="center" wrapText="1"/>
    </xf>
    <xf numFmtId="177" fontId="2" fillId="0" borderId="63" xfId="3" applyNumberFormat="1" applyFont="1" applyFill="1" applyBorder="1" applyAlignment="1">
      <alignment horizontal="justify" vertical="center"/>
    </xf>
    <xf numFmtId="0" fontId="3" fillId="2" borderId="63" xfId="1" applyFont="1" applyFill="1" applyBorder="1" applyAlignment="1">
      <alignment horizontal="center" vertical="center" wrapText="1"/>
    </xf>
    <xf numFmtId="0" fontId="3" fillId="2" borderId="63" xfId="1" applyFont="1" applyFill="1" applyBorder="1" applyAlignment="1">
      <alignment horizontal="left" vertical="center" wrapText="1"/>
    </xf>
    <xf numFmtId="177" fontId="3" fillId="2" borderId="63" xfId="3" applyNumberFormat="1" applyFont="1" applyFill="1" applyBorder="1" applyAlignment="1">
      <alignment horizontal="justify" vertical="center"/>
    </xf>
    <xf numFmtId="177" fontId="3" fillId="2" borderId="63" xfId="4" applyNumberFormat="1" applyFont="1" applyFill="1" applyBorder="1" applyAlignment="1">
      <alignment horizontal="center" vertical="center" wrapText="1"/>
    </xf>
    <xf numFmtId="177" fontId="2" fillId="0" borderId="63" xfId="1" applyNumberFormat="1" applyFont="1" applyBorder="1" applyAlignment="1">
      <alignment horizontal="center" vertical="center" wrapText="1"/>
    </xf>
    <xf numFmtId="0" fontId="3" fillId="0" borderId="63" xfId="1" applyFont="1" applyBorder="1" applyAlignment="1">
      <alignment vertical="center" wrapText="1"/>
    </xf>
    <xf numFmtId="177" fontId="3" fillId="0" borderId="63" xfId="18" applyNumberFormat="1" applyFont="1" applyFill="1" applyBorder="1" applyAlignment="1">
      <alignment horizontal="justify" vertical="center"/>
    </xf>
    <xf numFmtId="177" fontId="3" fillId="0" borderId="63" xfId="18" applyNumberFormat="1" applyFont="1" applyFill="1" applyBorder="1" applyAlignment="1">
      <alignment vertical="center" wrapText="1"/>
    </xf>
    <xf numFmtId="0" fontId="3" fillId="0" borderId="63" xfId="0" applyFont="1" applyBorder="1" applyAlignment="1">
      <alignment horizontal="left" vertical="center" wrapText="1"/>
    </xf>
    <xf numFmtId="181" fontId="3" fillId="0" borderId="63" xfId="0" applyNumberFormat="1" applyFont="1" applyBorder="1" applyAlignment="1">
      <alignment horizontal="center" vertical="center" wrapText="1"/>
    </xf>
    <xf numFmtId="177" fontId="3" fillId="0" borderId="63" xfId="11" applyNumberFormat="1" applyFont="1" applyFill="1" applyBorder="1" applyAlignment="1">
      <alignment horizontal="justify" vertical="center"/>
    </xf>
    <xf numFmtId="177" fontId="2" fillId="0" borderId="63" xfId="5" applyNumberFormat="1" applyFont="1" applyFill="1" applyBorder="1" applyAlignment="1">
      <alignment horizontal="center" vertical="center" wrapText="1"/>
    </xf>
    <xf numFmtId="177" fontId="2" fillId="0" borderId="63" xfId="6" applyNumberFormat="1" applyFont="1" applyFill="1" applyBorder="1" applyAlignment="1">
      <alignment horizontal="center" vertical="center" wrapText="1"/>
    </xf>
    <xf numFmtId="177" fontId="3" fillId="0" borderId="63" xfId="6" applyNumberFormat="1" applyFont="1" applyFill="1" applyBorder="1" applyAlignment="1">
      <alignment horizontal="center" vertical="center" wrapText="1"/>
    </xf>
    <xf numFmtId="179" fontId="3" fillId="0" borderId="63" xfId="3" applyNumberFormat="1" applyFont="1" applyFill="1" applyBorder="1" applyAlignment="1">
      <alignment horizontal="center" vertical="center" wrapText="1"/>
    </xf>
    <xf numFmtId="179" fontId="2" fillId="0" borderId="63" xfId="3" applyNumberFormat="1" applyFont="1" applyFill="1" applyBorder="1" applyAlignment="1">
      <alignment horizontal="center" vertical="center" wrapText="1"/>
    </xf>
    <xf numFmtId="177" fontId="3" fillId="0" borderId="63" xfId="15" applyNumberFormat="1" applyFont="1" applyFill="1" applyBorder="1" applyAlignment="1">
      <alignment horizontal="center" vertical="center" wrapText="1"/>
    </xf>
    <xf numFmtId="177" fontId="3" fillId="0" borderId="63" xfId="5" applyNumberFormat="1" applyFont="1" applyFill="1" applyBorder="1" applyAlignment="1">
      <alignment horizontal="center" vertical="center" wrapText="1"/>
    </xf>
    <xf numFmtId="177" fontId="4" fillId="0" borderId="63" xfId="2" applyNumberFormat="1" applyFont="1" applyFill="1" applyBorder="1" applyAlignment="1">
      <alignment horizontal="center" vertical="center" wrapText="1"/>
    </xf>
    <xf numFmtId="180" fontId="3" fillId="0" borderId="63" xfId="2" applyNumberFormat="1" applyFont="1" applyFill="1" applyBorder="1" applyAlignment="1">
      <alignment horizontal="center" vertical="center" wrapText="1"/>
    </xf>
    <xf numFmtId="169" fontId="3" fillId="0" borderId="63" xfId="2" applyFont="1" applyFill="1" applyBorder="1" applyAlignment="1">
      <alignment horizontal="center" vertical="center" wrapText="1"/>
    </xf>
    <xf numFmtId="169" fontId="4" fillId="0" borderId="63" xfId="2" applyFont="1" applyFill="1" applyBorder="1" applyAlignment="1">
      <alignment horizontal="center" vertical="center" wrapText="1"/>
    </xf>
    <xf numFmtId="177" fontId="3" fillId="0" borderId="63" xfId="652" applyNumberFormat="1" applyFont="1" applyFill="1" applyBorder="1" applyAlignment="1">
      <alignment horizontal="center" vertical="center" wrapText="1"/>
    </xf>
    <xf numFmtId="0" fontId="3" fillId="0" borderId="63" xfId="2" applyNumberFormat="1" applyFont="1" applyFill="1" applyBorder="1" applyAlignment="1">
      <alignment horizontal="center" vertical="center" wrapText="1"/>
    </xf>
    <xf numFmtId="177" fontId="3" fillId="0" borderId="63" xfId="19" applyNumberFormat="1" applyFont="1" applyFill="1" applyBorder="1" applyAlignment="1">
      <alignment horizontal="center" vertical="center" wrapText="1"/>
    </xf>
    <xf numFmtId="181" fontId="3" fillId="0" borderId="63" xfId="7" applyNumberFormat="1" applyFont="1" applyFill="1" applyBorder="1" applyAlignment="1">
      <alignment horizontal="right" vertical="center" wrapText="1"/>
    </xf>
    <xf numFmtId="181" fontId="3" fillId="0" borderId="63" xfId="25" applyNumberFormat="1" applyFont="1" applyFill="1" applyBorder="1" applyAlignment="1">
      <alignment horizontal="center" vertical="center" wrapText="1"/>
    </xf>
    <xf numFmtId="177" fontId="3" fillId="0" borderId="63" xfId="25" applyNumberFormat="1" applyFont="1" applyFill="1" applyBorder="1" applyAlignment="1">
      <alignment horizontal="center" vertical="center" wrapText="1"/>
    </xf>
    <xf numFmtId="177" fontId="3" fillId="0" borderId="63" xfId="7" applyNumberFormat="1" applyFont="1" applyFill="1" applyBorder="1" applyAlignment="1">
      <alignment horizontal="right" vertical="center" wrapText="1"/>
    </xf>
    <xf numFmtId="43" fontId="3" fillId="0" borderId="63" xfId="2" applyNumberFormat="1" applyFont="1" applyFill="1" applyBorder="1" applyAlignment="1">
      <alignment horizontal="center" vertical="center" wrapText="1"/>
    </xf>
    <xf numFmtId="43" fontId="3" fillId="0" borderId="26" xfId="1238" applyFont="1" applyFill="1" applyBorder="1" applyAlignment="1">
      <alignment horizontal="center" vertical="center" wrapText="1"/>
    </xf>
    <xf numFmtId="0" fontId="2" fillId="0" borderId="77" xfId="58959" applyNumberFormat="1" applyFont="1" applyFill="1" applyBorder="1" applyAlignment="1">
      <alignment horizontal="center" vertical="center" wrapText="1"/>
    </xf>
    <xf numFmtId="0" fontId="2" fillId="0" borderId="63" xfId="58959" applyNumberFormat="1" applyFont="1" applyFill="1" applyBorder="1" applyAlignment="1">
      <alignment horizontal="center" vertical="center" wrapText="1"/>
    </xf>
    <xf numFmtId="0" fontId="19" fillId="0" borderId="0" xfId="1" applyFont="1" applyAlignment="1">
      <alignment horizontal="center" vertical="center" wrapText="1"/>
    </xf>
    <xf numFmtId="0" fontId="3" fillId="0" borderId="45" xfId="1" applyFont="1" applyBorder="1" applyAlignment="1">
      <alignment horizontal="center" vertical="center" wrapText="1"/>
    </xf>
    <xf numFmtId="178" fontId="2" fillId="0" borderId="63" xfId="1" applyNumberFormat="1" applyFont="1" applyBorder="1" applyAlignment="1">
      <alignment horizontal="center" vertical="center" wrapText="1"/>
    </xf>
    <xf numFmtId="0" fontId="164" fillId="0" borderId="0" xfId="1" applyFont="1" applyAlignment="1">
      <alignment horizontal="center" vertical="center" wrapText="1"/>
    </xf>
    <xf numFmtId="0" fontId="3" fillId="0" borderId="63" xfId="1" applyFont="1" applyBorder="1" applyAlignment="1">
      <alignment vertical="center"/>
    </xf>
    <xf numFmtId="177" fontId="19" fillId="0" borderId="0" xfId="1" applyNumberFormat="1" applyFont="1" applyAlignment="1">
      <alignment horizontal="center" vertical="center" wrapText="1"/>
    </xf>
    <xf numFmtId="3" fontId="3" fillId="0" borderId="63" xfId="8" applyNumberFormat="1" applyFont="1" applyBorder="1" applyAlignment="1">
      <alignment horizontal="right" vertical="center" wrapText="1"/>
    </xf>
    <xf numFmtId="0" fontId="10" fillId="0" borderId="63" xfId="1" applyFont="1" applyBorder="1"/>
    <xf numFmtId="0" fontId="10" fillId="0" borderId="0" xfId="1" applyFont="1"/>
    <xf numFmtId="0" fontId="11" fillId="0" borderId="0" xfId="1" applyFont="1" applyAlignment="1">
      <alignment horizontal="center" vertical="center" wrapText="1"/>
    </xf>
    <xf numFmtId="177" fontId="11" fillId="0" borderId="0" xfId="1" applyNumberFormat="1" applyFont="1" applyAlignment="1">
      <alignment horizontal="center" vertical="center" wrapText="1"/>
    </xf>
    <xf numFmtId="0" fontId="165" fillId="0" borderId="0" xfId="1" applyFont="1" applyAlignment="1">
      <alignment horizontal="center" vertical="center" wrapText="1"/>
    </xf>
    <xf numFmtId="0" fontId="166" fillId="0" borderId="0" xfId="1" applyFont="1" applyAlignment="1">
      <alignment horizontal="center" vertical="center" wrapText="1"/>
    </xf>
    <xf numFmtId="3" fontId="3" fillId="0" borderId="63" xfId="8" quotePrefix="1" applyNumberFormat="1" applyFont="1" applyBorder="1" applyAlignment="1">
      <alignment horizontal="right" vertical="center" wrapText="1"/>
    </xf>
    <xf numFmtId="181" fontId="3" fillId="0" borderId="63" xfId="1" applyNumberFormat="1" applyFont="1" applyBorder="1" applyAlignment="1">
      <alignment horizontal="center" vertical="center" wrapText="1"/>
    </xf>
    <xf numFmtId="181" fontId="2" fillId="0" borderId="63" xfId="1" applyNumberFormat="1" applyFont="1" applyBorder="1" applyAlignment="1">
      <alignment horizontal="center" vertical="center" wrapText="1"/>
    </xf>
    <xf numFmtId="181" fontId="2" fillId="0" borderId="0" xfId="1" applyNumberFormat="1" applyFont="1" applyAlignment="1">
      <alignment horizontal="center" vertical="center" wrapText="1"/>
    </xf>
    <xf numFmtId="181" fontId="3" fillId="0" borderId="0" xfId="1" applyNumberFormat="1" applyFont="1" applyAlignment="1">
      <alignment vertical="center" wrapText="1"/>
    </xf>
    <xf numFmtId="43" fontId="19" fillId="0" borderId="26" xfId="2" applyNumberFormat="1" applyFont="1" applyFill="1" applyBorder="1" applyAlignment="1">
      <alignment horizontal="center" vertical="center" wrapText="1"/>
    </xf>
    <xf numFmtId="177" fontId="3" fillId="0" borderId="0" xfId="3" applyNumberFormat="1" applyFont="1" applyFill="1" applyBorder="1" applyAlignment="1">
      <alignment horizontal="center" vertical="center" wrapText="1"/>
    </xf>
    <xf numFmtId="1" fontId="3" fillId="0" borderId="8" xfId="8" applyNumberFormat="1" applyFont="1" applyBorder="1" applyAlignment="1">
      <alignment vertical="center" wrapText="1"/>
    </xf>
    <xf numFmtId="0" fontId="2" fillId="0" borderId="8" xfId="1" quotePrefix="1" applyFont="1" applyBorder="1" applyAlignment="1">
      <alignment horizontal="center" vertical="center" wrapText="1"/>
    </xf>
    <xf numFmtId="0" fontId="2" fillId="0" borderId="8" xfId="1" applyFont="1" applyBorder="1" applyAlignment="1">
      <alignment horizontal="center" vertical="center" wrapText="1"/>
    </xf>
    <xf numFmtId="0" fontId="295" fillId="0" borderId="0" xfId="1" applyFont="1" applyAlignment="1">
      <alignment horizontal="center" vertical="center" wrapText="1"/>
    </xf>
    <xf numFmtId="0" fontId="3" fillId="0" borderId="4" xfId="1" applyFont="1" applyBorder="1" applyAlignment="1">
      <alignment horizontal="center" vertical="center" wrapText="1"/>
    </xf>
    <xf numFmtId="0" fontId="3" fillId="0" borderId="13" xfId="1" applyFont="1" applyBorder="1" applyAlignment="1">
      <alignment horizontal="center" vertical="center" wrapText="1"/>
    </xf>
    <xf numFmtId="0" fontId="3" fillId="0" borderId="15" xfId="1" applyFont="1" applyBorder="1" applyAlignment="1">
      <alignment horizontal="center" vertical="center" wrapText="1"/>
    </xf>
    <xf numFmtId="0" fontId="3" fillId="0" borderId="14" xfId="1" applyFont="1" applyBorder="1" applyAlignment="1">
      <alignment horizontal="center" vertical="center" wrapText="1"/>
    </xf>
    <xf numFmtId="177" fontId="3" fillId="2" borderId="63" xfId="2" applyNumberFormat="1" applyFont="1" applyFill="1" applyBorder="1" applyAlignment="1">
      <alignment horizontal="center" vertical="center" wrapText="1"/>
    </xf>
    <xf numFmtId="0" fontId="2" fillId="2" borderId="0" xfId="1" applyFont="1" applyFill="1" applyAlignment="1">
      <alignment horizontal="center" vertical="center" wrapText="1"/>
    </xf>
    <xf numFmtId="0" fontId="164" fillId="2" borderId="0" xfId="1" applyFont="1" applyFill="1" applyAlignment="1">
      <alignment horizontal="center" vertical="center" wrapText="1"/>
    </xf>
    <xf numFmtId="3" fontId="3" fillId="2" borderId="63" xfId="8" applyNumberFormat="1" applyFont="1" applyFill="1" applyBorder="1" applyAlignment="1">
      <alignment horizontal="center" vertical="center" wrapText="1"/>
    </xf>
    <xf numFmtId="177" fontId="3" fillId="2" borderId="63" xfId="7" applyNumberFormat="1" applyFont="1" applyFill="1" applyBorder="1" applyAlignment="1">
      <alignment horizontal="center" vertical="center" wrapText="1"/>
    </xf>
    <xf numFmtId="177" fontId="19" fillId="2" borderId="26" xfId="7" applyNumberFormat="1" applyFont="1" applyFill="1" applyBorder="1" applyAlignment="1">
      <alignment horizontal="center" vertical="center" wrapText="1"/>
    </xf>
    <xf numFmtId="43" fontId="2" fillId="2" borderId="63" xfId="2" applyNumberFormat="1" applyFont="1" applyFill="1" applyBorder="1" applyAlignment="1">
      <alignment horizontal="center" vertical="center" wrapText="1"/>
    </xf>
    <xf numFmtId="0" fontId="11" fillId="2" borderId="63" xfId="1" applyFont="1" applyFill="1" applyBorder="1" applyAlignment="1">
      <alignment horizontal="center" vertical="center" wrapText="1"/>
    </xf>
    <xf numFmtId="0" fontId="11" fillId="2" borderId="0" xfId="1" applyFont="1" applyFill="1" applyAlignment="1">
      <alignment horizontal="center" vertical="center" wrapText="1"/>
    </xf>
    <xf numFmtId="0" fontId="3" fillId="2" borderId="63" xfId="25" applyNumberFormat="1" applyFont="1" applyFill="1" applyBorder="1" applyAlignment="1">
      <alignment horizontal="center" vertical="center" wrapText="1"/>
    </xf>
    <xf numFmtId="0" fontId="2" fillId="2" borderId="63" xfId="1" applyFont="1" applyFill="1" applyBorder="1" applyAlignment="1">
      <alignment horizontal="center" vertical="center" wrapText="1"/>
    </xf>
    <xf numFmtId="177" fontId="3" fillId="2" borderId="0" xfId="1" applyNumberFormat="1" applyFont="1" applyFill="1" applyAlignment="1">
      <alignment horizontal="center" vertical="center" wrapText="1"/>
    </xf>
    <xf numFmtId="177" fontId="19" fillId="2" borderId="0" xfId="1" applyNumberFormat="1" applyFont="1" applyFill="1" applyAlignment="1">
      <alignment horizontal="center" vertical="center" wrapText="1"/>
    </xf>
    <xf numFmtId="0" fontId="166" fillId="2" borderId="0" xfId="1" applyFont="1" applyFill="1" applyAlignment="1">
      <alignment horizontal="center" vertical="center" wrapText="1"/>
    </xf>
    <xf numFmtId="0" fontId="3" fillId="0" borderId="63" xfId="10" applyFont="1" applyBorder="1" applyAlignment="1">
      <alignment horizontal="center" vertical="center" wrapText="1"/>
    </xf>
    <xf numFmtId="179" fontId="3" fillId="0" borderId="63" xfId="11" applyNumberFormat="1" applyFont="1" applyFill="1" applyBorder="1" applyAlignment="1">
      <alignment horizontal="center" vertical="center" wrapText="1"/>
    </xf>
    <xf numFmtId="177" fontId="3" fillId="0" borderId="63" xfId="16" applyNumberFormat="1" applyFont="1" applyFill="1" applyBorder="1" applyAlignment="1">
      <alignment horizontal="center" vertical="center" wrapText="1"/>
    </xf>
    <xf numFmtId="0" fontId="3" fillId="0" borderId="63" xfId="22" applyFont="1" applyBorder="1" applyAlignment="1">
      <alignment horizontal="left" vertical="center" wrapText="1"/>
    </xf>
    <xf numFmtId="0" fontId="3" fillId="0" borderId="63" xfId="22" applyFont="1" applyBorder="1" applyAlignment="1">
      <alignment horizontal="center" vertical="center" wrapText="1"/>
    </xf>
    <xf numFmtId="3" fontId="3" fillId="0" borderId="63" xfId="61780" applyNumberFormat="1" applyFont="1" applyBorder="1" applyAlignment="1">
      <alignment horizontal="justify" vertical="center" wrapText="1"/>
    </xf>
    <xf numFmtId="177" fontId="3" fillId="0" borderId="63" xfId="24" applyNumberFormat="1" applyFont="1" applyFill="1" applyBorder="1" applyAlignment="1">
      <alignment horizontal="center" vertical="center" wrapText="1"/>
    </xf>
    <xf numFmtId="177" fontId="3" fillId="0" borderId="63" xfId="608" applyNumberFormat="1" applyFont="1" applyFill="1" applyBorder="1" applyAlignment="1">
      <alignment horizontal="center" vertical="center" wrapText="1"/>
    </xf>
    <xf numFmtId="177" fontId="3" fillId="0" borderId="63" xfId="610" applyNumberFormat="1" applyFont="1" applyFill="1" applyBorder="1" applyAlignment="1">
      <alignment horizontal="center" vertical="center" wrapText="1"/>
    </xf>
    <xf numFmtId="177" fontId="3" fillId="0" borderId="63" xfId="23" applyNumberFormat="1" applyFont="1" applyFill="1" applyBorder="1" applyAlignment="1">
      <alignment horizontal="center" vertical="center" wrapText="1"/>
    </xf>
    <xf numFmtId="0" fontId="2" fillId="2" borderId="63" xfId="1" applyFont="1" applyFill="1" applyBorder="1" applyAlignment="1">
      <alignment horizontal="left" vertical="center" wrapText="1"/>
    </xf>
    <xf numFmtId="3" fontId="2" fillId="2" borderId="63" xfId="1" applyNumberFormat="1" applyFont="1" applyFill="1" applyBorder="1" applyAlignment="1">
      <alignment horizontal="center" vertical="center" wrapText="1"/>
    </xf>
    <xf numFmtId="177" fontId="2" fillId="2" borderId="63" xfId="3" applyNumberFormat="1" applyFont="1" applyFill="1" applyBorder="1" applyAlignment="1">
      <alignment horizontal="center" vertical="center" wrapText="1"/>
    </xf>
    <xf numFmtId="177" fontId="2" fillId="2" borderId="26" xfId="2" applyNumberFormat="1" applyFont="1" applyFill="1" applyBorder="1" applyAlignment="1">
      <alignment horizontal="center" vertical="center" wrapText="1"/>
    </xf>
    <xf numFmtId="43" fontId="19" fillId="0" borderId="0" xfId="1" applyNumberFormat="1" applyFont="1" applyAlignment="1">
      <alignment horizontal="right" vertical="center" wrapText="1"/>
    </xf>
    <xf numFmtId="177" fontId="2" fillId="2" borderId="63" xfId="2" applyNumberFormat="1" applyFont="1" applyFill="1" applyBorder="1" applyAlignment="1">
      <alignment horizontal="center" vertical="center" wrapText="1"/>
    </xf>
    <xf numFmtId="1" fontId="3" fillId="2" borderId="63" xfId="8" applyNumberFormat="1" applyFont="1" applyFill="1" applyBorder="1" applyAlignment="1">
      <alignment vertical="center" wrapText="1"/>
    </xf>
    <xf numFmtId="3" fontId="3" fillId="2" borderId="63" xfId="8" applyNumberFormat="1" applyFont="1" applyFill="1" applyBorder="1" applyAlignment="1">
      <alignment horizontal="center" vertical="center"/>
    </xf>
    <xf numFmtId="177" fontId="3" fillId="2" borderId="63" xfId="3" applyNumberFormat="1" applyFont="1" applyFill="1" applyBorder="1" applyAlignment="1">
      <alignment horizontal="center" vertical="center" wrapText="1"/>
    </xf>
    <xf numFmtId="3" fontId="3" fillId="2" borderId="63" xfId="8" quotePrefix="1" applyNumberFormat="1" applyFont="1" applyFill="1" applyBorder="1" applyAlignment="1">
      <alignment horizontal="right" vertical="center" wrapText="1"/>
    </xf>
    <xf numFmtId="0" fontId="3" fillId="2" borderId="63" xfId="1" applyFont="1" applyFill="1" applyBorder="1" applyAlignment="1">
      <alignment horizontal="justify" vertical="center"/>
    </xf>
    <xf numFmtId="177" fontId="3" fillId="2" borderId="63" xfId="3" applyNumberFormat="1" applyFont="1" applyFill="1" applyBorder="1" applyAlignment="1">
      <alignment horizontal="right" vertical="center"/>
    </xf>
    <xf numFmtId="177" fontId="3" fillId="2" borderId="63" xfId="1" applyNumberFormat="1" applyFont="1" applyFill="1" applyBorder="1" applyAlignment="1">
      <alignment vertical="center"/>
    </xf>
    <xf numFmtId="0" fontId="3" fillId="2" borderId="0" xfId="1" applyFont="1" applyFill="1" applyAlignment="1">
      <alignment vertical="center"/>
    </xf>
    <xf numFmtId="3" fontId="3" fillId="2" borderId="63" xfId="8" applyNumberFormat="1" applyFont="1" applyFill="1" applyBorder="1" applyAlignment="1">
      <alignment horizontal="right" vertical="center"/>
    </xf>
    <xf numFmtId="0" fontId="3" fillId="2" borderId="63" xfId="22" applyFont="1" applyFill="1" applyBorder="1" applyAlignment="1">
      <alignment horizontal="center" vertical="center" wrapText="1"/>
    </xf>
    <xf numFmtId="177" fontId="3" fillId="2" borderId="63" xfId="17" applyNumberFormat="1" applyFont="1" applyFill="1" applyBorder="1" applyAlignment="1">
      <alignment horizontal="center" vertical="center" wrapText="1"/>
    </xf>
    <xf numFmtId="177" fontId="2" fillId="2" borderId="63" xfId="5" applyNumberFormat="1" applyFont="1" applyFill="1" applyBorder="1" applyAlignment="1">
      <alignment horizontal="center" vertical="center" wrapText="1"/>
    </xf>
    <xf numFmtId="177" fontId="2" fillId="2" borderId="63" xfId="6" applyNumberFormat="1" applyFont="1" applyFill="1" applyBorder="1" applyAlignment="1">
      <alignment horizontal="center" vertical="center" wrapText="1"/>
    </xf>
    <xf numFmtId="177" fontId="3" fillId="2" borderId="63" xfId="6" applyNumberFormat="1" applyFont="1" applyFill="1" applyBorder="1" applyAlignment="1">
      <alignment horizontal="center" vertical="center" wrapText="1"/>
    </xf>
    <xf numFmtId="177" fontId="3" fillId="2" borderId="63" xfId="1" applyNumberFormat="1" applyFont="1" applyFill="1" applyBorder="1" applyAlignment="1">
      <alignment horizontal="center" vertical="center" wrapText="1"/>
    </xf>
    <xf numFmtId="177" fontId="2" fillId="2" borderId="63" xfId="4" applyNumberFormat="1" applyFont="1" applyFill="1" applyBorder="1" applyAlignment="1">
      <alignment horizontal="center" vertical="center" wrapText="1"/>
    </xf>
    <xf numFmtId="3" fontId="3" fillId="2" borderId="63" xfId="8" quotePrefix="1" applyNumberFormat="1" applyFont="1" applyFill="1" applyBorder="1" applyAlignment="1">
      <alignment horizontal="center" vertical="center" wrapText="1"/>
    </xf>
    <xf numFmtId="0" fontId="3" fillId="2" borderId="63" xfId="1" applyFont="1" applyFill="1" applyBorder="1" applyAlignment="1">
      <alignment vertical="center"/>
    </xf>
    <xf numFmtId="0" fontId="10" fillId="2" borderId="63" xfId="1" applyFont="1" applyFill="1" applyBorder="1"/>
    <xf numFmtId="0" fontId="10" fillId="2" borderId="0" xfId="1" applyFont="1" applyFill="1"/>
    <xf numFmtId="0" fontId="3" fillId="2" borderId="63" xfId="0" applyFont="1" applyFill="1" applyBorder="1" applyAlignment="1">
      <alignment horizontal="center" vertical="center" wrapText="1"/>
    </xf>
    <xf numFmtId="177" fontId="3" fillId="2" borderId="63" xfId="7" applyNumberFormat="1" applyFont="1" applyFill="1" applyBorder="1" applyAlignment="1">
      <alignment horizontal="right" vertical="center" wrapText="1"/>
    </xf>
    <xf numFmtId="0" fontId="3" fillId="2" borderId="4" xfId="1" applyFont="1" applyFill="1" applyBorder="1" applyAlignment="1">
      <alignment horizontal="center" vertical="center" wrapText="1"/>
    </xf>
    <xf numFmtId="0" fontId="3" fillId="2" borderId="0" xfId="1" applyFont="1" applyFill="1" applyAlignment="1">
      <alignment vertical="center" wrapText="1"/>
    </xf>
    <xf numFmtId="179" fontId="3" fillId="2" borderId="63" xfId="3" applyNumberFormat="1" applyFont="1" applyFill="1" applyBorder="1" applyAlignment="1">
      <alignment horizontal="center" vertical="center" wrapText="1"/>
    </xf>
    <xf numFmtId="177" fontId="3" fillId="0" borderId="63" xfId="17" applyNumberFormat="1" applyFont="1" applyFill="1" applyBorder="1" applyAlignment="1">
      <alignment horizontal="center" vertical="center" wrapText="1"/>
    </xf>
    <xf numFmtId="177" fontId="3" fillId="0" borderId="63" xfId="7" applyNumberFormat="1" applyFont="1" applyFill="1" applyBorder="1" applyAlignment="1">
      <alignment horizontal="center" vertical="center" wrapText="1"/>
    </xf>
    <xf numFmtId="43" fontId="2" fillId="0" borderId="63" xfId="2" applyNumberFormat="1" applyFont="1" applyFill="1" applyBorder="1" applyAlignment="1">
      <alignment horizontal="center" vertical="center" wrapText="1"/>
    </xf>
    <xf numFmtId="0" fontId="3" fillId="0" borderId="63" xfId="25" applyNumberFormat="1" applyFont="1" applyFill="1" applyBorder="1" applyAlignment="1">
      <alignment horizontal="center" vertical="center" wrapText="1"/>
    </xf>
    <xf numFmtId="0" fontId="3" fillId="0" borderId="25" xfId="57969" applyFont="1" applyBorder="1" applyAlignment="1">
      <alignment vertical="center" wrapText="1"/>
    </xf>
    <xf numFmtId="41" fontId="3" fillId="0" borderId="25" xfId="57970" applyNumberFormat="1" applyFont="1" applyFill="1" applyBorder="1" applyAlignment="1">
      <alignment vertical="center"/>
    </xf>
    <xf numFmtId="0" fontId="9" fillId="0" borderId="25" xfId="57972" applyFont="1" applyBorder="1" applyAlignment="1">
      <alignment horizontal="justify" vertical="center" wrapText="1"/>
    </xf>
    <xf numFmtId="41" fontId="3" fillId="0" borderId="25" xfId="841" applyNumberFormat="1" applyFont="1" applyBorder="1" applyAlignment="1">
      <alignment vertical="center"/>
    </xf>
    <xf numFmtId="41" fontId="3" fillId="0" borderId="25" xfId="57973" applyNumberFormat="1" applyFont="1" applyFill="1" applyBorder="1" applyAlignment="1">
      <alignment vertical="center"/>
    </xf>
    <xf numFmtId="0" fontId="3" fillId="0" borderId="25" xfId="841" applyFont="1" applyBorder="1" applyAlignment="1">
      <alignment vertical="center"/>
    </xf>
    <xf numFmtId="41" fontId="3" fillId="0" borderId="25" xfId="57974" applyNumberFormat="1" applyFont="1" applyFill="1" applyBorder="1" applyAlignment="1">
      <alignment vertical="center"/>
    </xf>
    <xf numFmtId="0" fontId="4" fillId="0" borderId="25" xfId="841" applyFont="1" applyBorder="1" applyAlignment="1">
      <alignment vertical="center" wrapText="1"/>
    </xf>
    <xf numFmtId="0" fontId="3" fillId="0" borderId="68" xfId="841" applyFont="1" applyBorder="1" applyAlignment="1">
      <alignment horizontal="center" vertical="center" wrapText="1"/>
    </xf>
    <xf numFmtId="0" fontId="9" fillId="0" borderId="68" xfId="57972" applyFont="1" applyBorder="1" applyAlignment="1">
      <alignment horizontal="justify" vertical="center" wrapText="1"/>
    </xf>
    <xf numFmtId="41" fontId="3" fillId="0" borderId="68" xfId="841" applyNumberFormat="1" applyFont="1" applyBorder="1" applyAlignment="1">
      <alignment vertical="center"/>
    </xf>
    <xf numFmtId="41" fontId="3" fillId="0" borderId="68" xfId="10457" applyNumberFormat="1" applyFont="1" applyFill="1" applyBorder="1" applyAlignment="1">
      <alignment vertical="center"/>
    </xf>
    <xf numFmtId="41" fontId="3" fillId="0" borderId="68" xfId="57973" applyNumberFormat="1" applyFont="1" applyFill="1" applyBorder="1" applyAlignment="1">
      <alignment vertical="center"/>
    </xf>
    <xf numFmtId="0" fontId="3" fillId="0" borderId="68" xfId="841" applyFont="1" applyBorder="1" applyAlignment="1">
      <alignment vertical="center"/>
    </xf>
    <xf numFmtId="41" fontId="3" fillId="0" borderId="68" xfId="57974" applyNumberFormat="1" applyFont="1" applyFill="1" applyBorder="1" applyAlignment="1">
      <alignment vertical="center"/>
    </xf>
    <xf numFmtId="0" fontId="9" fillId="0" borderId="25" xfId="17863" applyFont="1" applyBorder="1"/>
    <xf numFmtId="0" fontId="242" fillId="0" borderId="0" xfId="59351" applyFont="1" applyAlignment="1">
      <alignment vertical="center" wrapText="1"/>
    </xf>
    <xf numFmtId="0" fontId="299" fillId="0" borderId="0" xfId="19136" applyFont="1"/>
    <xf numFmtId="0" fontId="23" fillId="0" borderId="11" xfId="59351" applyFont="1" applyBorder="1" applyAlignment="1">
      <alignment horizontal="center" vertical="center" wrapText="1"/>
    </xf>
    <xf numFmtId="0" fontId="243" fillId="0" borderId="11" xfId="59351" applyFont="1" applyBorder="1" applyAlignment="1">
      <alignment vertical="center" wrapText="1"/>
    </xf>
    <xf numFmtId="0" fontId="23" fillId="0" borderId="0" xfId="59351" applyFont="1" applyAlignment="1">
      <alignment vertical="center" wrapText="1"/>
    </xf>
    <xf numFmtId="0" fontId="18" fillId="0" borderId="0" xfId="19136" applyFont="1"/>
    <xf numFmtId="1" fontId="21" fillId="0" borderId="5" xfId="8" applyNumberFormat="1" applyFont="1" applyBorder="1" applyAlignment="1">
      <alignment horizontal="center" vertical="center" wrapText="1"/>
    </xf>
    <xf numFmtId="1" fontId="21" fillId="0" borderId="63" xfId="8" applyNumberFormat="1" applyFont="1" applyBorder="1" applyAlignment="1">
      <alignment horizontal="center" vertical="center" wrapText="1"/>
    </xf>
    <xf numFmtId="0" fontId="24" fillId="0" borderId="63" xfId="59351" applyFont="1" applyBorder="1" applyAlignment="1">
      <alignment horizontal="center" vertical="center"/>
    </xf>
    <xf numFmtId="0" fontId="24" fillId="0" borderId="63" xfId="59351" applyFont="1" applyBorder="1" applyAlignment="1">
      <alignment horizontal="center" vertical="center" wrapText="1" shrinkToFit="1"/>
    </xf>
    <xf numFmtId="0" fontId="24" fillId="0" borderId="0" xfId="59351" applyFont="1" applyAlignment="1">
      <alignment horizontal="center" vertical="center"/>
    </xf>
    <xf numFmtId="0" fontId="284" fillId="0" borderId="0" xfId="19136" applyFont="1" applyAlignment="1">
      <alignment horizontal="center" vertical="center" wrapText="1"/>
    </xf>
    <xf numFmtId="0" fontId="284" fillId="0" borderId="0" xfId="19136" applyFont="1"/>
    <xf numFmtId="177" fontId="22" fillId="0" borderId="63" xfId="545" applyNumberFormat="1" applyFont="1" applyFill="1" applyBorder="1" applyAlignment="1">
      <alignment horizontal="right" vertical="center" wrapText="1" shrinkToFit="1"/>
    </xf>
    <xf numFmtId="177" fontId="300" fillId="0" borderId="0" xfId="19136" applyNumberFormat="1" applyFont="1"/>
    <xf numFmtId="0" fontId="300" fillId="0" borderId="0" xfId="19136" applyFont="1"/>
    <xf numFmtId="43" fontId="300" fillId="0" borderId="0" xfId="19136" applyNumberFormat="1" applyFont="1"/>
    <xf numFmtId="177" fontId="10" fillId="0" borderId="63" xfId="545" applyNumberFormat="1" applyFont="1" applyFill="1" applyBorder="1" applyAlignment="1">
      <alignment horizontal="right" vertical="center" wrapText="1" shrinkToFit="1"/>
    </xf>
    <xf numFmtId="177" fontId="9" fillId="0" borderId="63" xfId="545" applyNumberFormat="1" applyFont="1" applyFill="1" applyBorder="1" applyAlignment="1">
      <alignment horizontal="right" vertical="center" wrapText="1" shrinkToFit="1"/>
    </xf>
    <xf numFmtId="0" fontId="9" fillId="0" borderId="63" xfId="59351" applyBorder="1" applyAlignment="1">
      <alignment horizontal="right" vertical="center" wrapText="1"/>
    </xf>
    <xf numFmtId="0" fontId="10" fillId="0" borderId="63" xfId="59351" applyFont="1" applyBorder="1" applyAlignment="1">
      <alignment horizontal="right" vertical="center" wrapText="1"/>
    </xf>
    <xf numFmtId="177" fontId="10" fillId="0" borderId="63" xfId="545" applyNumberFormat="1" applyFont="1" applyFill="1" applyBorder="1" applyAlignment="1">
      <alignment horizontal="right" vertical="center" wrapText="1"/>
    </xf>
    <xf numFmtId="177" fontId="9" fillId="0" borderId="63" xfId="545" applyNumberFormat="1" applyFont="1" applyFill="1" applyBorder="1" applyAlignment="1">
      <alignment horizontal="right" vertical="center" wrapText="1"/>
    </xf>
    <xf numFmtId="0" fontId="299" fillId="0" borderId="0" xfId="19136" applyFont="1" applyAlignment="1">
      <alignment horizontal="center"/>
    </xf>
    <xf numFmtId="0" fontId="301" fillId="0" borderId="0" xfId="19136" applyFont="1"/>
    <xf numFmtId="1" fontId="18" fillId="0" borderId="0" xfId="19136" applyNumberFormat="1" applyFont="1"/>
    <xf numFmtId="0" fontId="168" fillId="0" borderId="63" xfId="19136" applyFont="1" applyBorder="1" applyAlignment="1">
      <alignment horizontal="center" vertical="center" wrapText="1"/>
    </xf>
    <xf numFmtId="177" fontId="0" fillId="0" borderId="0" xfId="0" applyNumberFormat="1"/>
    <xf numFmtId="41" fontId="2" fillId="0" borderId="25" xfId="841" applyNumberFormat="1" applyFont="1" applyBorder="1" applyAlignment="1">
      <alignment vertical="center"/>
    </xf>
    <xf numFmtId="0" fontId="9" fillId="0" borderId="0" xfId="858" applyFont="1"/>
    <xf numFmtId="0" fontId="168" fillId="0" borderId="11" xfId="858" applyFont="1" applyBorder="1" applyAlignment="1">
      <alignment horizontal="right" vertical="center"/>
    </xf>
    <xf numFmtId="0" fontId="24" fillId="0" borderId="15" xfId="58964" applyFont="1" applyBorder="1" applyAlignment="1">
      <alignment horizontal="center" vertical="center"/>
    </xf>
    <xf numFmtId="0" fontId="24" fillId="0" borderId="15" xfId="58964" applyFont="1" applyBorder="1" applyAlignment="1">
      <alignment horizontal="center" vertical="center" wrapText="1"/>
    </xf>
    <xf numFmtId="0" fontId="24" fillId="0" borderId="0" xfId="858" applyFont="1"/>
    <xf numFmtId="0" fontId="21" fillId="0" borderId="0" xfId="858" applyFont="1"/>
    <xf numFmtId="0" fontId="168" fillId="0" borderId="0" xfId="858" applyFont="1" applyAlignment="1">
      <alignment vertical="center"/>
    </xf>
    <xf numFmtId="177" fontId="9" fillId="0" borderId="0" xfId="858" applyNumberFormat="1" applyFont="1"/>
    <xf numFmtId="0" fontId="63" fillId="0" borderId="0" xfId="58437" applyFont="1" applyAlignment="1">
      <alignment horizontal="center" vertical="center"/>
    </xf>
    <xf numFmtId="0" fontId="263" fillId="0" borderId="74" xfId="58437" applyFont="1" applyBorder="1" applyAlignment="1">
      <alignment horizontal="center" vertical="center"/>
    </xf>
    <xf numFmtId="0" fontId="260" fillId="0" borderId="74" xfId="58437" applyFont="1" applyBorder="1" applyAlignment="1">
      <alignment horizontal="center" vertical="center"/>
    </xf>
    <xf numFmtId="0" fontId="263" fillId="0" borderId="67" xfId="58437" applyFont="1" applyBorder="1" applyAlignment="1">
      <alignment horizontal="center" vertical="center"/>
    </xf>
    <xf numFmtId="0" fontId="263" fillId="0" borderId="67" xfId="58437" applyFont="1" applyBorder="1" applyAlignment="1">
      <alignment horizontal="center" vertical="center" wrapText="1"/>
    </xf>
    <xf numFmtId="0" fontId="260" fillId="0" borderId="67" xfId="58437" applyFont="1" applyBorder="1" applyAlignment="1">
      <alignment horizontal="center" vertical="center" wrapText="1"/>
    </xf>
    <xf numFmtId="0" fontId="260" fillId="0" borderId="26" xfId="58437" applyFont="1" applyBorder="1" applyAlignment="1">
      <alignment horizontal="center" vertical="center" wrapText="1"/>
    </xf>
    <xf numFmtId="0" fontId="265" fillId="0" borderId="74" xfId="58437" applyFont="1" applyBorder="1" applyAlignment="1">
      <alignment horizontal="center" vertical="center"/>
    </xf>
    <xf numFmtId="0" fontId="259" fillId="0" borderId="74" xfId="58437" applyFont="1" applyBorder="1" applyAlignment="1">
      <alignment horizontal="center" vertical="center"/>
    </xf>
    <xf numFmtId="0" fontId="265" fillId="0" borderId="67" xfId="58437" applyFont="1" applyBorder="1" applyAlignment="1">
      <alignment horizontal="center" vertical="center"/>
    </xf>
    <xf numFmtId="0" fontId="265" fillId="0" borderId="67" xfId="58437" applyFont="1" applyBorder="1" applyAlignment="1">
      <alignment horizontal="center" vertical="center" wrapText="1"/>
    </xf>
    <xf numFmtId="0" fontId="265" fillId="0" borderId="4" xfId="58437" applyFont="1" applyBorder="1" applyAlignment="1">
      <alignment horizontal="center" vertical="center"/>
    </xf>
    <xf numFmtId="0" fontId="259" fillId="0" borderId="67" xfId="58437" applyFont="1" applyBorder="1" applyAlignment="1">
      <alignment horizontal="center" vertical="center" wrapText="1"/>
    </xf>
    <xf numFmtId="177" fontId="265" fillId="0" borderId="0" xfId="58437" applyNumberFormat="1" applyFont="1" applyAlignment="1">
      <alignment vertical="center"/>
    </xf>
    <xf numFmtId="177" fontId="263" fillId="0" borderId="0" xfId="58437" applyNumberFormat="1" applyFont="1" applyAlignment="1">
      <alignment vertical="center"/>
    </xf>
    <xf numFmtId="1" fontId="21" fillId="0" borderId="15" xfId="8" applyNumberFormat="1" applyFont="1" applyBorder="1" applyAlignment="1">
      <alignment horizontal="center" vertical="center" wrapText="1"/>
    </xf>
    <xf numFmtId="0" fontId="299" fillId="0" borderId="0" xfId="0" applyFont="1"/>
    <xf numFmtId="4" fontId="263" fillId="0" borderId="0" xfId="58437" applyNumberFormat="1" applyFont="1" applyAlignment="1">
      <alignment vertical="center"/>
    </xf>
    <xf numFmtId="177" fontId="4" fillId="0" borderId="0" xfId="1" applyNumberFormat="1" applyFont="1" applyAlignment="1">
      <alignment horizontal="center" vertical="center" wrapText="1"/>
    </xf>
    <xf numFmtId="0" fontId="298" fillId="0" borderId="15" xfId="58964" applyFont="1" applyBorder="1" applyAlignment="1">
      <alignment horizontal="center" vertical="center" wrapText="1"/>
    </xf>
    <xf numFmtId="177" fontId="3" fillId="0" borderId="26" xfId="2" applyNumberFormat="1" applyFont="1" applyFill="1" applyBorder="1" applyAlignment="1">
      <alignment horizontal="center" vertical="center" wrapText="1"/>
    </xf>
    <xf numFmtId="43" fontId="11" fillId="0" borderId="63" xfId="2" applyNumberFormat="1" applyFont="1" applyFill="1" applyBorder="1" applyAlignment="1">
      <alignment horizontal="center" vertical="center" wrapText="1"/>
    </xf>
    <xf numFmtId="177" fontId="2" fillId="0" borderId="0" xfId="2" applyNumberFormat="1" applyFont="1" applyFill="1" applyBorder="1" applyAlignment="1">
      <alignment horizontal="center" vertical="center" wrapText="1"/>
    </xf>
    <xf numFmtId="1" fontId="2" fillId="0" borderId="63" xfId="1" applyNumberFormat="1" applyFont="1" applyBorder="1" applyAlignment="1">
      <alignment horizontal="center" vertical="center" wrapText="1"/>
    </xf>
    <xf numFmtId="177" fontId="3" fillId="0" borderId="63" xfId="631" applyNumberFormat="1" applyFont="1" applyFill="1" applyBorder="1" applyAlignment="1">
      <alignment horizontal="center" vertical="center" wrapText="1"/>
    </xf>
    <xf numFmtId="43" fontId="3" fillId="0" borderId="0" xfId="2" applyNumberFormat="1" applyFont="1" applyFill="1" applyAlignment="1">
      <alignment horizontal="center" vertical="center" wrapText="1"/>
    </xf>
    <xf numFmtId="177" fontId="15" fillId="0" borderId="0" xfId="58959" applyNumberFormat="1" applyFont="1" applyFill="1" applyAlignment="1">
      <alignment horizontal="center" vertical="center" wrapText="1"/>
    </xf>
    <xf numFmtId="0" fontId="2" fillId="0" borderId="63" xfId="841" applyFont="1" applyBorder="1" applyAlignment="1">
      <alignment horizontal="center" vertical="center" wrapText="1"/>
    </xf>
    <xf numFmtId="0" fontId="9" fillId="0" borderId="68" xfId="17863" applyFont="1" applyBorder="1"/>
    <xf numFmtId="0" fontId="263" fillId="0" borderId="63" xfId="58437" applyFont="1" applyBorder="1" applyAlignment="1">
      <alignment horizontal="center" vertical="center"/>
    </xf>
    <xf numFmtId="0" fontId="260" fillId="0" borderId="63" xfId="58437" applyFont="1" applyBorder="1" applyAlignment="1">
      <alignment horizontal="left" vertical="center" wrapText="1"/>
    </xf>
    <xf numFmtId="3" fontId="263" fillId="0" borderId="63" xfId="58437" applyNumberFormat="1" applyFont="1" applyBorder="1" applyAlignment="1">
      <alignment horizontal="right" vertical="center"/>
    </xf>
    <xf numFmtId="0" fontId="262" fillId="0" borderId="63" xfId="58437" applyFont="1" applyBorder="1" applyAlignment="1">
      <alignment horizontal="center" vertical="center"/>
    </xf>
    <xf numFmtId="0" fontId="63" fillId="0" borderId="63" xfId="0" applyFont="1" applyBorder="1" applyAlignment="1">
      <alignment horizontal="left" vertical="center" wrapText="1"/>
    </xf>
    <xf numFmtId="3" fontId="262" fillId="0" borderId="63" xfId="58437" applyNumberFormat="1" applyFont="1" applyBorder="1" applyAlignment="1">
      <alignment horizontal="right" vertical="center"/>
    </xf>
    <xf numFmtId="0" fontId="260" fillId="0" borderId="63" xfId="58437" applyFont="1" applyBorder="1" applyAlignment="1">
      <alignment horizontal="center" vertical="center"/>
    </xf>
    <xf numFmtId="0" fontId="260" fillId="0" borderId="63" xfId="0" applyFont="1" applyBorder="1" applyAlignment="1">
      <alignment horizontal="left" vertical="center" wrapText="1"/>
    </xf>
    <xf numFmtId="3" fontId="63" fillId="0" borderId="63" xfId="0" applyNumberFormat="1" applyFont="1" applyBorder="1" applyAlignment="1">
      <alignment horizontal="center" vertical="center" wrapText="1"/>
    </xf>
    <xf numFmtId="0" fontId="63" fillId="0" borderId="63" xfId="58437" applyFont="1" applyBorder="1" applyAlignment="1">
      <alignment horizontal="center" vertical="center"/>
    </xf>
    <xf numFmtId="3" fontId="63" fillId="0" borderId="63" xfId="0" applyNumberFormat="1" applyFont="1" applyBorder="1" applyAlignment="1">
      <alignment horizontal="right" vertical="center" wrapText="1"/>
    </xf>
    <xf numFmtId="3" fontId="63" fillId="0" borderId="63" xfId="0" applyNumberFormat="1" applyFont="1" applyBorder="1" applyAlignment="1">
      <alignment horizontal="right" vertical="center"/>
    </xf>
    <xf numFmtId="3" fontId="260" fillId="0" borderId="63" xfId="0" applyNumberFormat="1" applyFont="1" applyBorder="1" applyAlignment="1">
      <alignment horizontal="right" vertical="center" wrapText="1"/>
    </xf>
    <xf numFmtId="0" fontId="259" fillId="0" borderId="63" xfId="58437" applyFont="1" applyBorder="1" applyAlignment="1">
      <alignment horizontal="center" vertical="center"/>
    </xf>
    <xf numFmtId="0" fontId="259" fillId="0" borderId="63" xfId="0" applyFont="1" applyBorder="1" applyAlignment="1">
      <alignment horizontal="left" vertical="center" wrapText="1"/>
    </xf>
    <xf numFmtId="3" fontId="259" fillId="0" borderId="63" xfId="0" applyNumberFormat="1" applyFont="1" applyBorder="1" applyAlignment="1">
      <alignment horizontal="right" vertical="center" wrapText="1"/>
    </xf>
    <xf numFmtId="3" fontId="259" fillId="0" borderId="63" xfId="0" applyNumberFormat="1" applyFont="1" applyBorder="1" applyAlignment="1">
      <alignment horizontal="right" vertical="center"/>
    </xf>
    <xf numFmtId="3" fontId="259" fillId="0" borderId="63" xfId="0" applyNumberFormat="1" applyFont="1" applyBorder="1" applyAlignment="1">
      <alignment horizontal="center" vertical="center" wrapText="1"/>
    </xf>
    <xf numFmtId="0" fontId="63" fillId="0" borderId="63" xfId="58437" applyFont="1" applyBorder="1" applyAlignment="1">
      <alignment horizontal="left" vertical="center" wrapText="1"/>
    </xf>
    <xf numFmtId="0" fontId="257" fillId="0" borderId="63" xfId="58437" applyFont="1" applyBorder="1" applyAlignment="1">
      <alignment horizontal="center" vertical="center" wrapText="1"/>
    </xf>
    <xf numFmtId="0" fontId="258" fillId="0" borderId="63" xfId="58437" applyFont="1" applyBorder="1" applyAlignment="1">
      <alignment horizontal="center" vertical="center" wrapText="1"/>
    </xf>
    <xf numFmtId="0" fontId="257" fillId="0" borderId="63" xfId="0" applyFont="1" applyBorder="1" applyAlignment="1">
      <alignment vertical="center" wrapText="1"/>
    </xf>
    <xf numFmtId="41" fontId="273" fillId="0" borderId="63" xfId="0" applyNumberFormat="1" applyFont="1" applyBorder="1" applyAlignment="1">
      <alignment horizontal="right" vertical="center" wrapText="1"/>
    </xf>
    <xf numFmtId="41" fontId="285" fillId="0" borderId="63" xfId="0" applyNumberFormat="1" applyFont="1" applyBorder="1" applyAlignment="1">
      <alignment horizontal="right" vertical="center" wrapText="1"/>
    </xf>
    <xf numFmtId="0" fontId="273" fillId="0" borderId="63" xfId="0" applyFont="1" applyBorder="1" applyAlignment="1">
      <alignment vertical="center" wrapText="1"/>
    </xf>
    <xf numFmtId="4" fontId="273" fillId="0" borderId="63" xfId="0" applyNumberFormat="1" applyFont="1" applyBorder="1" applyAlignment="1">
      <alignment vertical="center" wrapText="1"/>
    </xf>
    <xf numFmtId="0" fontId="258" fillId="0" borderId="63" xfId="0" applyFont="1" applyBorder="1" applyAlignment="1">
      <alignment vertical="center" wrapText="1"/>
    </xf>
    <xf numFmtId="0" fontId="164" fillId="0" borderId="63" xfId="841" applyFont="1" applyBorder="1" applyAlignment="1">
      <alignment horizontal="center" vertical="center" wrapText="1"/>
    </xf>
    <xf numFmtId="0" fontId="23" fillId="0" borderId="63" xfId="841" applyFont="1" applyBorder="1" applyAlignment="1">
      <alignment horizontal="center" vertical="center"/>
    </xf>
    <xf numFmtId="0" fontId="23" fillId="0" borderId="63" xfId="841" applyFont="1" applyBorder="1" applyAlignment="1">
      <alignment horizontal="center" vertical="center" wrapText="1"/>
    </xf>
    <xf numFmtId="0" fontId="308" fillId="0" borderId="63" xfId="841" applyFont="1" applyBorder="1" applyAlignment="1">
      <alignment horizontal="center" vertical="center" wrapText="1"/>
    </xf>
    <xf numFmtId="0" fontId="242" fillId="0" borderId="63" xfId="0" applyFont="1" applyBorder="1" applyAlignment="1">
      <alignment horizontal="center" vertical="center"/>
    </xf>
    <xf numFmtId="0" fontId="242" fillId="0" borderId="63" xfId="0" applyFont="1" applyBorder="1" applyAlignment="1">
      <alignment horizontal="center" vertical="center" wrapText="1"/>
    </xf>
    <xf numFmtId="177" fontId="242" fillId="66" borderId="63" xfId="1238" applyNumberFormat="1" applyFont="1" applyFill="1" applyBorder="1" applyAlignment="1">
      <alignment horizontal="right" vertical="center" wrapText="1"/>
    </xf>
    <xf numFmtId="177" fontId="309" fillId="66" borderId="63" xfId="1238" applyNumberFormat="1" applyFont="1" applyFill="1" applyBorder="1" applyAlignment="1">
      <alignment horizontal="right" vertical="center" wrapText="1"/>
    </xf>
    <xf numFmtId="177" fontId="242" fillId="0" borderId="63" xfId="0" applyNumberFormat="1" applyFont="1" applyBorder="1" applyAlignment="1">
      <alignment horizontal="center" vertical="center" wrapText="1"/>
    </xf>
    <xf numFmtId="0" fontId="242" fillId="0" borderId="63" xfId="0" applyFont="1" applyBorder="1" applyAlignment="1">
      <alignment vertical="center" wrapText="1"/>
    </xf>
    <xf numFmtId="177" fontId="242" fillId="0" borderId="63" xfId="1238" applyNumberFormat="1" applyFont="1" applyBorder="1" applyAlignment="1">
      <alignment horizontal="right" vertical="center" wrapText="1"/>
    </xf>
    <xf numFmtId="177" fontId="26" fillId="0" borderId="63" xfId="0" applyNumberFormat="1" applyFont="1" applyBorder="1" applyAlignment="1">
      <alignment vertical="center"/>
    </xf>
    <xf numFmtId="0" fontId="242" fillId="66" borderId="63" xfId="0" applyFont="1" applyFill="1" applyBorder="1" applyAlignment="1">
      <alignment horizontal="justify" vertical="center"/>
    </xf>
    <xf numFmtId="177" fontId="242" fillId="0" borderId="63" xfId="0" applyNumberFormat="1" applyFont="1" applyBorder="1" applyAlignment="1">
      <alignment vertical="center"/>
    </xf>
    <xf numFmtId="0" fontId="26" fillId="0" borderId="63" xfId="0" applyFont="1" applyBorder="1" applyAlignment="1">
      <alignment horizontal="center" vertical="center"/>
    </xf>
    <xf numFmtId="0" fontId="26" fillId="66" borderId="63" xfId="0" applyFont="1" applyFill="1" applyBorder="1" applyAlignment="1">
      <alignment horizontal="justify" vertical="center"/>
    </xf>
    <xf numFmtId="177" fontId="26" fillId="66" borderId="63" xfId="0" applyNumberFormat="1" applyFont="1" applyFill="1" applyBorder="1" applyAlignment="1">
      <alignment horizontal="right" vertical="center"/>
    </xf>
    <xf numFmtId="177" fontId="26" fillId="0" borderId="63" xfId="1238" applyNumberFormat="1" applyFont="1" applyBorder="1" applyAlignment="1">
      <alignment horizontal="right" vertical="center" wrapText="1"/>
    </xf>
    <xf numFmtId="0" fontId="26" fillId="0" borderId="63" xfId="0" applyFont="1" applyBorder="1" applyAlignment="1">
      <alignment vertical="center" wrapText="1"/>
    </xf>
    <xf numFmtId="177" fontId="26" fillId="0" borderId="63" xfId="1238" applyNumberFormat="1" applyFont="1" applyBorder="1" applyAlignment="1">
      <alignment horizontal="right" vertical="center"/>
    </xf>
    <xf numFmtId="177" fontId="23" fillId="0" borderId="63" xfId="0" applyNumberFormat="1" applyFont="1" applyBorder="1" applyAlignment="1">
      <alignment vertical="center"/>
    </xf>
    <xf numFmtId="177" fontId="26" fillId="0" borderId="63" xfId="0" applyNumberFormat="1" applyFont="1" applyBorder="1" applyAlignment="1">
      <alignment horizontal="right" vertical="center" wrapText="1"/>
    </xf>
    <xf numFmtId="177" fontId="26" fillId="0" borderId="63" xfId="1238" applyNumberFormat="1" applyFont="1" applyFill="1" applyBorder="1" applyAlignment="1">
      <alignment horizontal="right" vertical="center" wrapText="1"/>
    </xf>
    <xf numFmtId="177" fontId="242" fillId="66" borderId="63" xfId="0" applyNumberFormat="1" applyFont="1" applyFill="1" applyBorder="1" applyAlignment="1">
      <alignment horizontal="right" vertical="center"/>
    </xf>
    <xf numFmtId="177" fontId="242" fillId="0" borderId="63" xfId="1238" applyNumberFormat="1" applyFont="1" applyBorder="1" applyAlignment="1">
      <alignment horizontal="right" vertical="center"/>
    </xf>
    <xf numFmtId="177" fontId="242" fillId="66" borderId="63" xfId="1238" applyNumberFormat="1" applyFont="1" applyFill="1" applyBorder="1" applyAlignment="1">
      <alignment horizontal="right" vertical="center"/>
    </xf>
    <xf numFmtId="0" fontId="21" fillId="0" borderId="63" xfId="58964" applyFont="1" applyBorder="1" applyAlignment="1">
      <alignment horizontal="center" vertical="center" wrapText="1"/>
    </xf>
    <xf numFmtId="0" fontId="21" fillId="0" borderId="63" xfId="0" applyFont="1" applyBorder="1" applyAlignment="1">
      <alignment horizontal="center" vertical="center"/>
    </xf>
    <xf numFmtId="0" fontId="21" fillId="0" borderId="63" xfId="0" applyFont="1" applyBorder="1" applyAlignment="1">
      <alignment horizontal="center" vertical="center" wrapText="1"/>
    </xf>
    <xf numFmtId="177" fontId="9" fillId="0" borderId="63" xfId="0" applyNumberFormat="1" applyFont="1" applyBorder="1" applyAlignment="1">
      <alignment horizontal="center" vertical="center" wrapText="1"/>
    </xf>
    <xf numFmtId="0" fontId="21" fillId="0" borderId="63" xfId="0" applyFont="1" applyBorder="1" applyAlignment="1">
      <alignment vertical="center" wrapText="1"/>
    </xf>
    <xf numFmtId="177" fontId="9" fillId="0" borderId="63" xfId="0" applyNumberFormat="1" applyFont="1" applyBorder="1" applyAlignment="1">
      <alignment vertical="center"/>
    </xf>
    <xf numFmtId="0" fontId="24" fillId="0" borderId="63" xfId="0" applyFont="1" applyBorder="1" applyAlignment="1">
      <alignment horizontal="center" vertical="center"/>
    </xf>
    <xf numFmtId="0" fontId="24" fillId="0" borderId="63" xfId="0" applyFont="1" applyBorder="1" applyAlignment="1">
      <alignment horizontal="justify" vertical="center"/>
    </xf>
    <xf numFmtId="177" fontId="24" fillId="0" borderId="63" xfId="0" applyNumberFormat="1" applyFont="1" applyBorder="1" applyAlignment="1">
      <alignment vertical="center"/>
    </xf>
    <xf numFmtId="0" fontId="9" fillId="0" borderId="63" xfId="0" applyFont="1" applyBorder="1" applyAlignment="1">
      <alignment horizontal="center" vertical="center"/>
    </xf>
    <xf numFmtId="0" fontId="9" fillId="0" borderId="63" xfId="0" applyFont="1" applyBorder="1" applyAlignment="1">
      <alignment horizontal="justify" vertical="center"/>
    </xf>
    <xf numFmtId="0" fontId="21" fillId="0" borderId="63" xfId="0" applyFont="1" applyBorder="1" applyAlignment="1">
      <alignment horizontal="justify" vertical="center"/>
    </xf>
    <xf numFmtId="0" fontId="9" fillId="0" borderId="63" xfId="0" applyFont="1" applyBorder="1" applyAlignment="1">
      <alignment vertical="center" wrapText="1"/>
    </xf>
    <xf numFmtId="177" fontId="21" fillId="0" borderId="63" xfId="0" applyNumberFormat="1" applyFont="1" applyBorder="1" applyAlignment="1">
      <alignment vertical="center"/>
    </xf>
    <xf numFmtId="177" fontId="21" fillId="0" borderId="63" xfId="1238" applyNumberFormat="1" applyFont="1" applyBorder="1" applyAlignment="1">
      <alignment horizontal="right" vertical="center" wrapText="1"/>
    </xf>
    <xf numFmtId="177" fontId="9" fillId="0" borderId="63" xfId="1238" applyNumberFormat="1" applyFont="1" applyBorder="1" applyAlignment="1">
      <alignment horizontal="right" vertical="center" wrapText="1"/>
    </xf>
    <xf numFmtId="0" fontId="24" fillId="0" borderId="63" xfId="0" applyFont="1" applyBorder="1" applyAlignment="1">
      <alignment vertical="center" wrapText="1"/>
    </xf>
    <xf numFmtId="177" fontId="24" fillId="0" borderId="63" xfId="1238" applyNumberFormat="1" applyFont="1" applyBorder="1" applyAlignment="1">
      <alignment horizontal="right" vertical="center" wrapText="1"/>
    </xf>
    <xf numFmtId="177" fontId="24" fillId="0" borderId="63" xfId="1238" applyNumberFormat="1" applyFont="1" applyBorder="1" applyAlignment="1">
      <alignment vertical="center" wrapText="1"/>
    </xf>
    <xf numFmtId="177" fontId="9" fillId="66" borderId="63" xfId="0" applyNumberFormat="1" applyFont="1" applyFill="1" applyBorder="1" applyAlignment="1">
      <alignment vertical="center"/>
    </xf>
    <xf numFmtId="177" fontId="167" fillId="0" borderId="63" xfId="0" applyNumberFormat="1" applyFont="1" applyBorder="1" applyAlignment="1">
      <alignment vertical="center"/>
    </xf>
    <xf numFmtId="177" fontId="9" fillId="0" borderId="63" xfId="1238" applyNumberFormat="1" applyFont="1" applyBorder="1" applyAlignment="1">
      <alignment horizontal="right" vertical="center"/>
    </xf>
    <xf numFmtId="0" fontId="24" fillId="0" borderId="63" xfId="58762" applyFont="1" applyBorder="1" applyAlignment="1">
      <alignment horizontal="justify" vertical="center"/>
    </xf>
    <xf numFmtId="0" fontId="281" fillId="0" borderId="63" xfId="0" applyFont="1" applyBorder="1" applyAlignment="1">
      <alignment vertical="center"/>
    </xf>
    <xf numFmtId="0" fontId="9" fillId="0" borderId="63" xfId="58762" applyFont="1" applyBorder="1" applyAlignment="1">
      <alignment horizontal="justify" vertical="center"/>
    </xf>
    <xf numFmtId="0" fontId="255" fillId="0" borderId="63" xfId="59351" applyFont="1" applyBorder="1" applyAlignment="1">
      <alignment horizontal="center" vertical="center" wrapText="1"/>
    </xf>
    <xf numFmtId="0" fontId="168" fillId="0" borderId="63" xfId="59351" applyFont="1" applyBorder="1" applyAlignment="1">
      <alignment horizontal="center" vertical="center"/>
    </xf>
    <xf numFmtId="0" fontId="168" fillId="0" borderId="63" xfId="59351" applyFont="1" applyBorder="1" applyAlignment="1">
      <alignment horizontal="center" vertical="center" wrapText="1" shrinkToFit="1"/>
    </xf>
    <xf numFmtId="0" fontId="168" fillId="0" borderId="63" xfId="59351" applyFont="1" applyBorder="1" applyAlignment="1">
      <alignment horizontal="center" vertical="center" wrapText="1"/>
    </xf>
    <xf numFmtId="0" fontId="3" fillId="0" borderId="7" xfId="1" applyFont="1" applyBorder="1" applyAlignment="1">
      <alignment horizontal="center" vertical="center" wrapText="1"/>
    </xf>
    <xf numFmtId="43" fontId="3" fillId="0" borderId="0" xfId="1" applyNumberFormat="1" applyFont="1" applyAlignment="1">
      <alignment horizontal="right" vertical="center" wrapText="1"/>
    </xf>
    <xf numFmtId="177" fontId="3" fillId="0" borderId="26" xfId="7" applyNumberFormat="1" applyFont="1" applyFill="1" applyBorder="1" applyAlignment="1">
      <alignment horizontal="center" vertical="center" wrapText="1"/>
    </xf>
    <xf numFmtId="1" fontId="3" fillId="0" borderId="63" xfId="2" applyNumberFormat="1" applyFont="1" applyFill="1" applyBorder="1" applyAlignment="1">
      <alignment horizontal="center" vertical="center" wrapText="1"/>
    </xf>
    <xf numFmtId="1" fontId="3" fillId="0" borderId="26" xfId="58959" applyNumberFormat="1" applyFont="1" applyFill="1" applyBorder="1" applyAlignment="1">
      <alignment horizontal="center" vertical="center" wrapText="1"/>
    </xf>
    <xf numFmtId="177" fontId="3" fillId="0" borderId="26" xfId="3" applyNumberFormat="1" applyFont="1" applyFill="1" applyBorder="1" applyAlignment="1">
      <alignment horizontal="justify" vertical="center"/>
    </xf>
    <xf numFmtId="177" fontId="2" fillId="0" borderId="26" xfId="3" applyNumberFormat="1" applyFont="1" applyFill="1" applyBorder="1" applyAlignment="1">
      <alignment horizontal="center" vertical="center" wrapText="1"/>
    </xf>
    <xf numFmtId="177" fontId="2" fillId="0" borderId="63" xfId="58959" applyNumberFormat="1" applyFont="1" applyFill="1" applyBorder="1" applyAlignment="1">
      <alignment horizontal="left" vertical="center" wrapText="1"/>
    </xf>
    <xf numFmtId="181" fontId="3" fillId="0" borderId="26" xfId="58959" applyNumberFormat="1" applyFont="1" applyFill="1" applyBorder="1" applyAlignment="1">
      <alignment horizontal="center" vertical="center" wrapText="1"/>
    </xf>
    <xf numFmtId="177" fontId="2" fillId="0" borderId="63" xfId="58959" applyNumberFormat="1" applyFont="1" applyFill="1" applyBorder="1" applyAlignment="1">
      <alignment horizontal="center" vertical="center"/>
    </xf>
    <xf numFmtId="177" fontId="3" fillId="0" borderId="8" xfId="58959" applyNumberFormat="1" applyFont="1" applyFill="1" applyBorder="1" applyAlignment="1">
      <alignment horizontal="center" vertical="center"/>
    </xf>
    <xf numFmtId="177" fontId="3" fillId="0" borderId="63" xfId="58959" applyNumberFormat="1" applyFont="1" applyFill="1" applyBorder="1" applyAlignment="1">
      <alignment horizontal="center" vertical="center"/>
    </xf>
    <xf numFmtId="1" fontId="311" fillId="0" borderId="15" xfId="8" applyNumberFormat="1" applyFont="1" applyBorder="1" applyAlignment="1">
      <alignment horizontal="center" vertical="center" wrapText="1"/>
    </xf>
    <xf numFmtId="0" fontId="21" fillId="0" borderId="26" xfId="59351" applyFont="1" applyBorder="1" applyAlignment="1">
      <alignment horizontal="center" vertical="center" wrapText="1"/>
    </xf>
    <xf numFmtId="0" fontId="21" fillId="0" borderId="26" xfId="59351" applyFont="1" applyBorder="1" applyAlignment="1">
      <alignment horizontal="center" vertical="center" wrapText="1" shrinkToFit="1"/>
    </xf>
    <xf numFmtId="177" fontId="22" fillId="0" borderId="26" xfId="597" applyNumberFormat="1" applyFont="1" applyFill="1" applyBorder="1" applyAlignment="1">
      <alignment horizontal="right" vertical="center" wrapText="1" shrinkToFit="1"/>
    </xf>
    <xf numFmtId="177" fontId="312" fillId="0" borderId="26" xfId="597" applyNumberFormat="1" applyFont="1" applyFill="1" applyBorder="1" applyAlignment="1">
      <alignment horizontal="right" vertical="center" wrapText="1" shrinkToFit="1"/>
    </xf>
    <xf numFmtId="0" fontId="21" fillId="0" borderId="26" xfId="59384" applyFont="1" applyBorder="1" applyAlignment="1">
      <alignment horizontal="left" vertical="center" wrapText="1"/>
    </xf>
    <xf numFmtId="0" fontId="9" fillId="0" borderId="26" xfId="59351" applyBorder="1" applyAlignment="1">
      <alignment horizontal="center" vertical="center" wrapText="1"/>
    </xf>
    <xf numFmtId="177" fontId="9" fillId="0" borderId="26" xfId="59387" applyNumberFormat="1" applyFont="1" applyFill="1" applyBorder="1" applyAlignment="1" applyProtection="1">
      <alignment horizontal="left" vertical="center" wrapText="1"/>
    </xf>
    <xf numFmtId="177" fontId="10" fillId="0" borderId="26" xfId="597" applyNumberFormat="1" applyFont="1" applyFill="1" applyBorder="1" applyAlignment="1">
      <alignment horizontal="right" vertical="center" wrapText="1" shrinkToFit="1"/>
    </xf>
    <xf numFmtId="177" fontId="10" fillId="0" borderId="26" xfId="597" applyNumberFormat="1" applyFont="1" applyFill="1" applyBorder="1" applyAlignment="1">
      <alignment horizontal="right" vertical="center" wrapText="1"/>
    </xf>
    <xf numFmtId="0" fontId="311" fillId="0" borderId="26" xfId="59351" applyFont="1" applyBorder="1" applyAlignment="1">
      <alignment horizontal="center" vertical="center" wrapText="1"/>
    </xf>
    <xf numFmtId="177" fontId="311" fillId="0" borderId="26" xfId="59387" applyNumberFormat="1" applyFont="1" applyFill="1" applyBorder="1" applyAlignment="1" applyProtection="1">
      <alignment horizontal="left" vertical="center" wrapText="1"/>
    </xf>
    <xf numFmtId="177" fontId="21" fillId="0" borderId="26" xfId="59387" applyNumberFormat="1" applyFont="1" applyFill="1" applyBorder="1" applyAlignment="1" applyProtection="1">
      <alignment horizontal="left" vertical="center" wrapText="1"/>
    </xf>
    <xf numFmtId="0" fontId="10" fillId="0" borderId="26" xfId="61242" applyFont="1" applyBorder="1" applyAlignment="1">
      <alignment horizontal="center" vertical="center" wrapText="1"/>
    </xf>
    <xf numFmtId="177" fontId="10" fillId="0" borderId="26" xfId="61242" applyNumberFormat="1" applyFont="1" applyBorder="1" applyAlignment="1">
      <alignment horizontal="right" vertical="center" wrapText="1"/>
    </xf>
    <xf numFmtId="0" fontId="10" fillId="0" borderId="15" xfId="61242" applyFont="1" applyBorder="1" applyAlignment="1">
      <alignment horizontal="center" vertical="center" wrapText="1"/>
    </xf>
    <xf numFmtId="177" fontId="9" fillId="0" borderId="15" xfId="59387" applyNumberFormat="1" applyFont="1" applyFill="1" applyBorder="1" applyAlignment="1" applyProtection="1">
      <alignment horizontal="left" vertical="center" wrapText="1"/>
    </xf>
    <xf numFmtId="177" fontId="10" fillId="0" borderId="15" xfId="597" applyNumberFormat="1" applyFont="1" applyFill="1" applyBorder="1" applyAlignment="1">
      <alignment horizontal="right" vertical="center" wrapText="1" shrinkToFit="1"/>
    </xf>
    <xf numFmtId="177" fontId="10" fillId="0" borderId="15" xfId="61242" applyNumberFormat="1" applyFont="1" applyBorder="1" applyAlignment="1">
      <alignment horizontal="right" vertical="center" wrapText="1"/>
    </xf>
    <xf numFmtId="177" fontId="10" fillId="0" borderId="15" xfId="597" applyNumberFormat="1" applyFont="1" applyFill="1" applyBorder="1" applyAlignment="1">
      <alignment horizontal="right" vertical="center" wrapText="1"/>
    </xf>
    <xf numFmtId="177" fontId="9" fillId="0" borderId="26" xfId="597" applyNumberFormat="1" applyFont="1" applyFill="1" applyBorder="1" applyAlignment="1">
      <alignment horizontal="right" vertical="center" wrapText="1"/>
    </xf>
    <xf numFmtId="177" fontId="9" fillId="0" borderId="26" xfId="597" applyNumberFormat="1" applyFont="1" applyFill="1" applyBorder="1" applyAlignment="1">
      <alignment horizontal="right" vertical="center" wrapText="1" shrinkToFit="1"/>
    </xf>
    <xf numFmtId="0" fontId="312" fillId="0" borderId="26" xfId="0" applyFont="1" applyBorder="1" applyAlignment="1">
      <alignment horizontal="center" vertical="center" wrapText="1"/>
    </xf>
    <xf numFmtId="0" fontId="312" fillId="0" borderId="26" xfId="0" applyFont="1" applyBorder="1" applyAlignment="1">
      <alignment horizontal="center" vertical="center"/>
    </xf>
    <xf numFmtId="0" fontId="312" fillId="0" borderId="26" xfId="0" applyFont="1" applyBorder="1" applyAlignment="1">
      <alignment vertical="center"/>
    </xf>
    <xf numFmtId="3" fontId="312" fillId="0" borderId="26" xfId="0" applyNumberFormat="1" applyFont="1" applyBorder="1" applyAlignment="1">
      <alignment vertical="center"/>
    </xf>
    <xf numFmtId="0" fontId="312" fillId="0" borderId="26" xfId="0" applyFont="1" applyBorder="1" applyAlignment="1">
      <alignment vertical="center" wrapText="1"/>
    </xf>
    <xf numFmtId="0" fontId="313" fillId="0" borderId="26" xfId="0" applyFont="1" applyBorder="1" applyAlignment="1">
      <alignment horizontal="center" vertical="center"/>
    </xf>
    <xf numFmtId="0" fontId="313" fillId="0" borderId="26" xfId="0" applyFont="1" applyBorder="1" applyAlignment="1">
      <alignment vertical="center" wrapText="1"/>
    </xf>
    <xf numFmtId="41" fontId="313" fillId="0" borderId="26" xfId="0" applyNumberFormat="1" applyFont="1" applyBorder="1" applyAlignment="1">
      <alignment vertical="center"/>
    </xf>
    <xf numFmtId="41" fontId="312" fillId="0" borderId="26" xfId="0" applyNumberFormat="1" applyFont="1" applyBorder="1" applyAlignment="1">
      <alignment vertical="center"/>
    </xf>
    <xf numFmtId="177" fontId="21" fillId="0" borderId="26" xfId="1238" applyNumberFormat="1" applyFont="1" applyFill="1" applyBorder="1" applyAlignment="1">
      <alignment horizontal="right" vertical="center" wrapText="1"/>
    </xf>
    <xf numFmtId="177" fontId="305" fillId="0" borderId="26" xfId="1238" applyNumberFormat="1" applyFont="1" applyFill="1" applyBorder="1" applyAlignment="1">
      <alignment horizontal="right" vertical="center" wrapText="1"/>
    </xf>
    <xf numFmtId="177" fontId="24" fillId="0" borderId="26" xfId="1238" applyNumberFormat="1" applyFont="1" applyFill="1" applyBorder="1" applyAlignment="1">
      <alignment horizontal="right" vertical="center" wrapText="1"/>
    </xf>
    <xf numFmtId="177" fontId="306" fillId="0" borderId="26" xfId="1238" applyNumberFormat="1" applyFont="1" applyFill="1" applyBorder="1" applyAlignment="1">
      <alignment horizontal="right" vertical="center" wrapText="1"/>
    </xf>
    <xf numFmtId="177" fontId="9" fillId="0" borderId="26" xfId="0" applyNumberFormat="1" applyFont="1" applyBorder="1" applyAlignment="1">
      <alignment horizontal="right" vertical="center"/>
    </xf>
    <xf numFmtId="177" fontId="307" fillId="0" borderId="26" xfId="1238" applyNumberFormat="1" applyFont="1" applyFill="1" applyBorder="1" applyAlignment="1">
      <alignment horizontal="right" vertical="center" wrapText="1"/>
    </xf>
    <xf numFmtId="177" fontId="24" fillId="0" borderId="26" xfId="0" applyNumberFormat="1" applyFont="1" applyBorder="1" applyAlignment="1">
      <alignment horizontal="right" vertical="center"/>
    </xf>
    <xf numFmtId="177" fontId="306" fillId="0" borderId="26" xfId="1238" applyNumberFormat="1" applyFont="1" applyFill="1" applyBorder="1" applyAlignment="1">
      <alignment horizontal="right" vertical="center"/>
    </xf>
    <xf numFmtId="177" fontId="307" fillId="0" borderId="26" xfId="1238" applyNumberFormat="1" applyFont="1" applyFill="1" applyBorder="1" applyAlignment="1">
      <alignment horizontal="right" vertical="center"/>
    </xf>
    <xf numFmtId="177" fontId="21" fillId="0" borderId="26" xfId="1238" applyNumberFormat="1" applyFont="1" applyFill="1" applyBorder="1" applyAlignment="1">
      <alignment horizontal="right" vertical="center"/>
    </xf>
    <xf numFmtId="177" fontId="305" fillId="0" borderId="26" xfId="1238" applyNumberFormat="1" applyFont="1" applyFill="1" applyBorder="1" applyAlignment="1">
      <alignment horizontal="right" vertical="center"/>
    </xf>
    <xf numFmtId="177" fontId="9" fillId="0" borderId="26" xfId="0" applyNumberFormat="1" applyFont="1" applyBorder="1" applyAlignment="1">
      <alignment horizontal="right" vertical="center" wrapText="1"/>
    </xf>
    <xf numFmtId="177" fontId="306" fillId="0" borderId="26" xfId="0" applyNumberFormat="1" applyFont="1" applyBorder="1" applyAlignment="1">
      <alignment horizontal="right" vertical="center"/>
    </xf>
    <xf numFmtId="177" fontId="307" fillId="0" borderId="26" xfId="0" applyNumberFormat="1" applyFont="1" applyBorder="1" applyAlignment="1">
      <alignment horizontal="right" vertical="center"/>
    </xf>
    <xf numFmtId="177" fontId="296" fillId="0" borderId="26" xfId="0" applyNumberFormat="1" applyFont="1" applyBorder="1" applyAlignment="1">
      <alignment horizontal="right" vertical="center"/>
    </xf>
    <xf numFmtId="177" fontId="21" fillId="0" borderId="26" xfId="0" applyNumberFormat="1" applyFont="1" applyBorder="1" applyAlignment="1">
      <alignment horizontal="right" vertical="center"/>
    </xf>
    <xf numFmtId="177" fontId="305" fillId="0" borderId="26" xfId="0" applyNumberFormat="1" applyFont="1" applyBorder="1" applyAlignment="1">
      <alignment horizontal="right" vertical="center"/>
    </xf>
    <xf numFmtId="260" fontId="297" fillId="0" borderId="26" xfId="1238" applyNumberFormat="1" applyFont="1" applyFill="1" applyBorder="1" applyAlignment="1">
      <alignment horizontal="right" vertical="center" wrapText="1"/>
    </xf>
    <xf numFmtId="260" fontId="298" fillId="0" borderId="26" xfId="1238" applyNumberFormat="1" applyFont="1" applyFill="1" applyBorder="1" applyAlignment="1">
      <alignment horizontal="right" vertical="center" wrapText="1"/>
    </xf>
    <xf numFmtId="260" fontId="296" fillId="0" borderId="26" xfId="1238" applyNumberFormat="1" applyFont="1" applyFill="1" applyBorder="1" applyAlignment="1">
      <alignment horizontal="right" vertical="center" wrapText="1"/>
    </xf>
    <xf numFmtId="260" fontId="298" fillId="0" borderId="26" xfId="1238" applyNumberFormat="1" applyFont="1" applyFill="1" applyBorder="1" applyAlignment="1">
      <alignment horizontal="right" vertical="center"/>
    </xf>
    <xf numFmtId="260" fontId="296" fillId="0" borderId="26" xfId="1238" applyNumberFormat="1" applyFont="1" applyFill="1" applyBorder="1" applyAlignment="1">
      <alignment horizontal="right" vertical="center"/>
    </xf>
    <xf numFmtId="260" fontId="297" fillId="0" borderId="26" xfId="1238" applyNumberFormat="1" applyFont="1" applyFill="1" applyBorder="1" applyAlignment="1">
      <alignment horizontal="right" vertical="center"/>
    </xf>
    <xf numFmtId="260" fontId="298" fillId="0" borderId="26" xfId="0" applyNumberFormat="1" applyFont="1" applyBorder="1" applyAlignment="1">
      <alignment horizontal="right" vertical="center"/>
    </xf>
    <xf numFmtId="260" fontId="296" fillId="0" borderId="26" xfId="0" applyNumberFormat="1" applyFont="1" applyBorder="1" applyAlignment="1">
      <alignment horizontal="right" vertical="center"/>
    </xf>
    <xf numFmtId="260" fontId="297" fillId="0" borderId="26" xfId="0" applyNumberFormat="1" applyFont="1" applyBorder="1" applyAlignment="1">
      <alignment horizontal="right" vertical="center"/>
    </xf>
    <xf numFmtId="350" fontId="9" fillId="0" borderId="0" xfId="858" applyNumberFormat="1" applyFont="1"/>
    <xf numFmtId="177" fontId="2" fillId="0" borderId="26" xfId="3" applyNumberFormat="1" applyFont="1" applyFill="1" applyBorder="1" applyAlignment="1">
      <alignment horizontal="justify" vertical="center"/>
    </xf>
    <xf numFmtId="3" fontId="263" fillId="0" borderId="26" xfId="58437" applyNumberFormat="1" applyFont="1" applyBorder="1" applyAlignment="1">
      <alignment horizontal="right" vertical="center"/>
    </xf>
    <xf numFmtId="3" fontId="260" fillId="0" borderId="26" xfId="0" applyNumberFormat="1" applyFont="1" applyBorder="1" applyAlignment="1">
      <alignment horizontal="right" vertical="center"/>
    </xf>
    <xf numFmtId="3" fontId="63" fillId="0" borderId="26" xfId="0" applyNumberFormat="1" applyFont="1" applyBorder="1" applyAlignment="1">
      <alignment horizontal="center" vertical="center" wrapText="1"/>
    </xf>
    <xf numFmtId="3" fontId="63" fillId="0" borderId="26" xfId="0" applyNumberFormat="1" applyFont="1" applyBorder="1" applyAlignment="1">
      <alignment horizontal="right" vertical="center" wrapText="1"/>
    </xf>
    <xf numFmtId="3" fontId="63" fillId="0" borderId="26" xfId="0" applyNumberFormat="1" applyFont="1" applyBorder="1" applyAlignment="1">
      <alignment horizontal="right" vertical="center"/>
    </xf>
    <xf numFmtId="3" fontId="279" fillId="0" borderId="26" xfId="0" applyNumberFormat="1" applyFont="1" applyBorder="1" applyAlignment="1">
      <alignment horizontal="right" vertical="center" wrapText="1"/>
    </xf>
    <xf numFmtId="3" fontId="260" fillId="0" borderId="26" xfId="0" applyNumberFormat="1" applyFont="1" applyBorder="1" applyAlignment="1">
      <alignment horizontal="right" vertical="center" wrapText="1"/>
    </xf>
    <xf numFmtId="3" fontId="259" fillId="0" borderId="26" xfId="0" applyNumberFormat="1" applyFont="1" applyBorder="1" applyAlignment="1">
      <alignment horizontal="right" vertical="center" wrapText="1"/>
    </xf>
    <xf numFmtId="3" fontId="259" fillId="0" borderId="26" xfId="0" applyNumberFormat="1" applyFont="1" applyBorder="1" applyAlignment="1">
      <alignment horizontal="right" vertical="center"/>
    </xf>
    <xf numFmtId="3" fontId="259" fillId="0" borderId="26" xfId="0" applyNumberFormat="1" applyFont="1" applyBorder="1" applyAlignment="1">
      <alignment horizontal="center" vertical="center" wrapText="1"/>
    </xf>
    <xf numFmtId="4" fontId="259" fillId="0" borderId="26" xfId="0" applyNumberFormat="1" applyFont="1" applyBorder="1" applyAlignment="1">
      <alignment horizontal="right" vertical="center"/>
    </xf>
    <xf numFmtId="3" fontId="262" fillId="0" borderId="26" xfId="58437" applyNumberFormat="1" applyFont="1" applyBorder="1" applyAlignment="1">
      <alignment horizontal="right" vertical="center"/>
    </xf>
    <xf numFmtId="0" fontId="263" fillId="0" borderId="26" xfId="58437" applyFont="1" applyBorder="1" applyAlignment="1">
      <alignment horizontal="center" vertical="center"/>
    </xf>
    <xf numFmtId="0" fontId="260" fillId="0" borderId="26" xfId="58437" applyFont="1" applyBorder="1" applyAlignment="1">
      <alignment horizontal="left" vertical="center" wrapText="1"/>
    </xf>
    <xf numFmtId="0" fontId="260" fillId="0" borderId="26" xfId="58437" applyFont="1" applyBorder="1" applyAlignment="1">
      <alignment horizontal="left" vertical="center"/>
    </xf>
    <xf numFmtId="0" fontId="260" fillId="0" borderId="26" xfId="58437" applyFont="1" applyBorder="1" applyAlignment="1">
      <alignment horizontal="center" vertical="center"/>
    </xf>
    <xf numFmtId="0" fontId="63" fillId="0" borderId="26" xfId="58437" applyFont="1" applyBorder="1" applyAlignment="1">
      <alignment horizontal="center" vertical="center"/>
    </xf>
    <xf numFmtId="0" fontId="259" fillId="0" borderId="26" xfId="58437" applyFont="1" applyBorder="1" applyAlignment="1">
      <alignment horizontal="center" vertical="center"/>
    </xf>
    <xf numFmtId="0" fontId="259" fillId="0" borderId="26" xfId="0" applyFont="1" applyBorder="1" applyAlignment="1">
      <alignment horizontal="left" vertical="center" wrapText="1"/>
    </xf>
    <xf numFmtId="0" fontId="262" fillId="0" borderId="26" xfId="58437" applyFont="1" applyBorder="1" applyAlignment="1">
      <alignment horizontal="center" vertical="center"/>
    </xf>
    <xf numFmtId="0" fontId="63" fillId="0" borderId="26" xfId="58437" applyFont="1" applyBorder="1" applyAlignment="1">
      <alignment horizontal="left" vertical="center" wrapText="1"/>
    </xf>
    <xf numFmtId="0" fontId="257" fillId="0" borderId="26" xfId="58437" applyFont="1" applyBorder="1" applyAlignment="1">
      <alignment horizontal="center" vertical="center" wrapText="1"/>
    </xf>
    <xf numFmtId="41" fontId="257" fillId="0" borderId="26" xfId="58437" applyNumberFormat="1" applyFont="1" applyBorder="1" applyAlignment="1">
      <alignment horizontal="center" vertical="center" wrapText="1"/>
    </xf>
    <xf numFmtId="0" fontId="257" fillId="0" borderId="26" xfId="0" applyFont="1" applyBorder="1" applyAlignment="1">
      <alignment horizontal="center" vertical="center" wrapText="1"/>
    </xf>
    <xf numFmtId="0" fontId="257" fillId="0" borderId="26" xfId="0" applyFont="1" applyBorder="1" applyAlignment="1">
      <alignment horizontal="left" vertical="center" wrapText="1"/>
    </xf>
    <xf numFmtId="41" fontId="257" fillId="0" borderId="26" xfId="0" applyNumberFormat="1" applyFont="1" applyBorder="1" applyAlignment="1">
      <alignment horizontal="right" vertical="center" wrapText="1"/>
    </xf>
    <xf numFmtId="0" fontId="257" fillId="0" borderId="26" xfId="0" applyFont="1" applyBorder="1" applyAlignment="1">
      <alignment vertical="center" wrapText="1"/>
    </xf>
    <xf numFmtId="0" fontId="273" fillId="0" borderId="26" xfId="0" applyFont="1" applyBorder="1" applyAlignment="1">
      <alignment horizontal="center" vertical="center" wrapText="1"/>
    </xf>
    <xf numFmtId="0" fontId="273" fillId="58" borderId="26" xfId="0" applyFont="1" applyFill="1" applyBorder="1" applyAlignment="1">
      <alignment horizontal="left" vertical="center" wrapText="1"/>
    </xf>
    <xf numFmtId="41" fontId="273" fillId="0" borderId="26" xfId="0" applyNumberFormat="1" applyFont="1" applyBorder="1" applyAlignment="1">
      <alignment horizontal="right" vertical="center" wrapText="1"/>
    </xf>
    <xf numFmtId="41" fontId="285" fillId="0" borderId="26" xfId="0" applyNumberFormat="1" applyFont="1" applyBorder="1" applyAlignment="1">
      <alignment horizontal="right" vertical="center" wrapText="1"/>
    </xf>
    <xf numFmtId="0" fontId="273" fillId="0" borderId="26" xfId="0" applyFont="1" applyBorder="1" applyAlignment="1">
      <alignment vertical="center" wrapText="1"/>
    </xf>
    <xf numFmtId="4" fontId="257" fillId="0" borderId="26" xfId="0" applyNumberFormat="1" applyFont="1" applyBorder="1" applyAlignment="1">
      <alignment vertical="center" wrapText="1"/>
    </xf>
    <xf numFmtId="0" fontId="273" fillId="0" borderId="26" xfId="0" applyFont="1" applyBorder="1" applyAlignment="1">
      <alignment horizontal="left" vertical="center" wrapText="1"/>
    </xf>
    <xf numFmtId="41" fontId="302" fillId="0" borderId="26" xfId="0" applyNumberFormat="1" applyFont="1" applyBorder="1" applyAlignment="1">
      <alignment horizontal="right" vertical="center" wrapText="1"/>
    </xf>
    <xf numFmtId="0" fontId="258" fillId="0" borderId="26" xfId="0" applyFont="1" applyBorder="1" applyAlignment="1">
      <alignment horizontal="center" vertical="center" wrapText="1"/>
    </xf>
    <xf numFmtId="0" fontId="258" fillId="0" borderId="26" xfId="0" applyFont="1" applyBorder="1" applyAlignment="1">
      <alignment vertical="center" wrapText="1"/>
    </xf>
    <xf numFmtId="41" fontId="303" fillId="0" borderId="26" xfId="0" applyNumberFormat="1" applyFont="1" applyBorder="1" applyAlignment="1">
      <alignment horizontal="right" vertical="center" wrapText="1"/>
    </xf>
    <xf numFmtId="0" fontId="63" fillId="0" borderId="26" xfId="58437" applyFont="1" applyBorder="1" applyAlignment="1">
      <alignment horizontal="center" vertical="center" wrapText="1"/>
    </xf>
    <xf numFmtId="0" fontId="63" fillId="0" borderId="26" xfId="58437" applyFont="1" applyBorder="1" applyAlignment="1">
      <alignment vertical="center" wrapText="1"/>
    </xf>
    <xf numFmtId="3" fontId="63" fillId="0" borderId="26" xfId="58437" applyNumberFormat="1" applyFont="1" applyBorder="1" applyAlignment="1">
      <alignment vertical="center" wrapText="1"/>
    </xf>
    <xf numFmtId="177" fontId="2" fillId="0" borderId="26" xfId="18" applyNumberFormat="1" applyFont="1" applyFill="1" applyBorder="1" applyAlignment="1">
      <alignment horizontal="justify" vertical="center"/>
    </xf>
    <xf numFmtId="177" fontId="4" fillId="0" borderId="26" xfId="2" applyNumberFormat="1" applyFont="1" applyFill="1" applyBorder="1" applyAlignment="1">
      <alignment horizontal="center" vertical="center" wrapText="1"/>
    </xf>
    <xf numFmtId="179" fontId="3" fillId="0" borderId="26" xfId="11" applyNumberFormat="1" applyFont="1" applyFill="1" applyBorder="1" applyAlignment="1">
      <alignment horizontal="center" vertical="center" wrapText="1"/>
    </xf>
    <xf numFmtId="177" fontId="3" fillId="0" borderId="26" xfId="3" applyNumberFormat="1" applyFont="1" applyFill="1" applyBorder="1" applyAlignment="1">
      <alignment horizontal="center" vertical="center" wrapText="1"/>
    </xf>
    <xf numFmtId="1" fontId="2" fillId="0" borderId="26" xfId="2" applyNumberFormat="1" applyFont="1" applyFill="1" applyBorder="1" applyAlignment="1">
      <alignment horizontal="center" vertical="center" wrapText="1"/>
    </xf>
    <xf numFmtId="177" fontId="3" fillId="0" borderId="74" xfId="2" applyNumberFormat="1" applyFont="1" applyFill="1" applyBorder="1" applyAlignment="1">
      <alignment vertical="center" wrapText="1"/>
    </xf>
    <xf numFmtId="177" fontId="3" fillId="0" borderId="15" xfId="2" applyNumberFormat="1" applyFont="1" applyFill="1" applyBorder="1" applyAlignment="1">
      <alignment vertical="center" wrapText="1"/>
    </xf>
    <xf numFmtId="3" fontId="26" fillId="0" borderId="63" xfId="8" quotePrefix="1" applyNumberFormat="1" applyFont="1" applyBorder="1" applyAlignment="1">
      <alignment horizontal="center" vertical="center" wrapText="1"/>
    </xf>
    <xf numFmtId="0" fontId="24" fillId="0" borderId="63" xfId="1" applyFont="1" applyBorder="1" applyAlignment="1">
      <alignment horizontal="center" vertical="center" wrapText="1"/>
    </xf>
    <xf numFmtId="0" fontId="4" fillId="0" borderId="63" xfId="1" applyFont="1" applyBorder="1" applyAlignment="1">
      <alignment vertical="center" wrapText="1"/>
    </xf>
    <xf numFmtId="3" fontId="3" fillId="0" borderId="63" xfId="1" applyNumberFormat="1" applyFont="1" applyBorder="1" applyAlignment="1">
      <alignment horizontal="center" vertical="center" wrapText="1"/>
    </xf>
    <xf numFmtId="3" fontId="3" fillId="0" borderId="63" xfId="2" applyNumberFormat="1" applyFont="1" applyFill="1" applyBorder="1" applyAlignment="1">
      <alignment horizontal="right" vertical="center" wrapText="1"/>
    </xf>
    <xf numFmtId="1" fontId="3" fillId="0" borderId="26" xfId="8" applyNumberFormat="1" applyFont="1" applyBorder="1" applyAlignment="1">
      <alignment vertical="center" wrapText="1"/>
    </xf>
    <xf numFmtId="3" fontId="3" fillId="0" borderId="26" xfId="8" applyNumberFormat="1" applyFont="1" applyBorder="1" applyAlignment="1">
      <alignment horizontal="center" vertical="center" wrapText="1"/>
    </xf>
    <xf numFmtId="1" fontId="3" fillId="0" borderId="26" xfId="2" applyNumberFormat="1" applyFont="1" applyFill="1" applyBorder="1" applyAlignment="1">
      <alignment horizontal="center" vertical="center" wrapText="1"/>
    </xf>
    <xf numFmtId="0" fontId="3" fillId="0" borderId="26" xfId="0" applyFont="1" applyBorder="1" applyAlignment="1">
      <alignment horizontal="center" vertical="center" wrapText="1"/>
    </xf>
    <xf numFmtId="0" fontId="3" fillId="0" borderId="26" xfId="25" applyNumberFormat="1" applyFont="1" applyFill="1" applyBorder="1" applyAlignment="1">
      <alignment horizontal="center" vertical="center" wrapText="1"/>
    </xf>
    <xf numFmtId="3" fontId="26" fillId="0" borderId="26" xfId="8" applyNumberFormat="1" applyFont="1" applyBorder="1" applyAlignment="1">
      <alignment horizontal="center" vertical="center" wrapText="1"/>
    </xf>
    <xf numFmtId="1" fontId="26" fillId="0" borderId="63" xfId="8" applyNumberFormat="1" applyFont="1" applyBorder="1" applyAlignment="1">
      <alignment horizontal="center" vertical="center" wrapText="1"/>
    </xf>
    <xf numFmtId="3" fontId="26" fillId="0" borderId="63" xfId="8" applyNumberFormat="1" applyFont="1" applyBorder="1" applyAlignment="1">
      <alignment horizontal="center" vertical="center" wrapText="1"/>
    </xf>
    <xf numFmtId="41" fontId="3" fillId="0" borderId="63" xfId="8" quotePrefix="1" applyNumberFormat="1" applyFont="1" applyBorder="1" applyAlignment="1">
      <alignment horizontal="right" vertical="center" wrapText="1"/>
    </xf>
    <xf numFmtId="41" fontId="3" fillId="0" borderId="26" xfId="8" quotePrefix="1" applyNumberFormat="1" applyFont="1" applyBorder="1" applyAlignment="1">
      <alignment horizontal="right" vertical="center" wrapText="1"/>
    </xf>
    <xf numFmtId="299" fontId="310" fillId="0" borderId="12" xfId="0" applyNumberFormat="1" applyFont="1" applyBorder="1" applyAlignment="1">
      <alignment horizontal="center" vertical="center" wrapText="1"/>
    </xf>
    <xf numFmtId="299" fontId="15" fillId="0" borderId="12" xfId="0" applyNumberFormat="1" applyFont="1" applyBorder="1" applyAlignment="1">
      <alignment horizontal="center" vertical="center" wrapText="1"/>
    </xf>
    <xf numFmtId="41" fontId="3" fillId="0" borderId="63" xfId="8" applyNumberFormat="1" applyFont="1" applyBorder="1" applyAlignment="1">
      <alignment horizontal="right" vertical="center"/>
    </xf>
    <xf numFmtId="49" fontId="2" fillId="0" borderId="63" xfId="8" applyNumberFormat="1" applyFont="1" applyBorder="1" applyAlignment="1">
      <alignment horizontal="center" vertical="center"/>
    </xf>
    <xf numFmtId="49" fontId="3" fillId="0" borderId="63" xfId="8" applyNumberFormat="1" applyFont="1" applyBorder="1" applyAlignment="1">
      <alignment horizontal="center" vertical="center"/>
    </xf>
    <xf numFmtId="0" fontId="2" fillId="0" borderId="63" xfId="57163" applyFont="1" applyBorder="1" applyAlignment="1">
      <alignment horizontal="justify" vertical="center"/>
    </xf>
    <xf numFmtId="0" fontId="3" fillId="0" borderId="63" xfId="57165" applyFont="1" applyBorder="1" applyAlignment="1">
      <alignment horizontal="center" vertical="center" wrapText="1"/>
    </xf>
    <xf numFmtId="0" fontId="3" fillId="0" borderId="63" xfId="57165" applyFont="1" applyBorder="1" applyAlignment="1">
      <alignment horizontal="justify" vertical="center" wrapText="1"/>
    </xf>
    <xf numFmtId="41" fontId="3" fillId="0" borderId="15" xfId="57163" applyNumberFormat="1" applyFont="1" applyBorder="1" applyAlignment="1">
      <alignment horizontal="center" vertical="center" wrapText="1"/>
    </xf>
    <xf numFmtId="0" fontId="11" fillId="0" borderId="63" xfId="57163" applyFont="1" applyBorder="1" applyAlignment="1">
      <alignment horizontal="justify" vertical="center"/>
    </xf>
    <xf numFmtId="49" fontId="3" fillId="0" borderId="63" xfId="8" applyNumberFormat="1" applyFont="1" applyBorder="1" applyAlignment="1">
      <alignment horizontal="center" vertical="center" wrapText="1"/>
    </xf>
    <xf numFmtId="41" fontId="3" fillId="0" borderId="25" xfId="57163" applyNumberFormat="1" applyFont="1" applyBorder="1" applyAlignment="1">
      <alignment horizontal="center" vertical="center" wrapText="1"/>
    </xf>
    <xf numFmtId="0" fontId="3" fillId="0" borderId="63" xfId="57163" applyFont="1" applyBorder="1" applyAlignment="1">
      <alignment horizontal="left" vertical="center" wrapText="1"/>
    </xf>
    <xf numFmtId="0" fontId="3" fillId="0" borderId="63" xfId="57163" applyFont="1" applyBorder="1" applyAlignment="1">
      <alignment horizontal="center" vertical="center" wrapText="1"/>
    </xf>
    <xf numFmtId="41" fontId="2" fillId="0" borderId="63" xfId="8" quotePrefix="1" applyNumberFormat="1" applyFont="1" applyBorder="1" applyAlignment="1">
      <alignment horizontal="right" vertical="center" wrapText="1"/>
    </xf>
    <xf numFmtId="41" fontId="11" fillId="0" borderId="63" xfId="8" quotePrefix="1" applyNumberFormat="1" applyFont="1" applyBorder="1" applyAlignment="1">
      <alignment horizontal="right" vertical="center" wrapText="1"/>
    </xf>
    <xf numFmtId="0" fontId="2" fillId="0" borderId="26" xfId="57163" applyFont="1" applyBorder="1" applyAlignment="1">
      <alignment horizontal="center" vertical="center"/>
    </xf>
    <xf numFmtId="0" fontId="2" fillId="0" borderId="26" xfId="57163" applyFont="1" applyBorder="1" applyAlignment="1">
      <alignment horizontal="justify" vertical="center"/>
    </xf>
    <xf numFmtId="0" fontId="11" fillId="0" borderId="13" xfId="57163" applyFont="1" applyBorder="1" applyAlignment="1">
      <alignment horizontal="justify" vertical="center"/>
    </xf>
    <xf numFmtId="0" fontId="3" fillId="0" borderId="26" xfId="57163" applyFont="1" applyBorder="1" applyAlignment="1">
      <alignment horizontal="left" vertical="center" wrapText="1"/>
    </xf>
    <xf numFmtId="0" fontId="3" fillId="0" borderId="25" xfId="57163" applyFont="1" applyBorder="1" applyAlignment="1">
      <alignment horizontal="center" vertical="center" wrapText="1"/>
    </xf>
    <xf numFmtId="49" fontId="2" fillId="0" borderId="63" xfId="8" applyNumberFormat="1" applyFont="1" applyBorder="1" applyAlignment="1">
      <alignment horizontal="center" vertical="center" wrapText="1"/>
    </xf>
    <xf numFmtId="0" fontId="3" fillId="0" borderId="15" xfId="57163" applyFont="1" applyBorder="1" applyAlignment="1">
      <alignment horizontal="center" vertical="center" wrapText="1"/>
    </xf>
    <xf numFmtId="177" fontId="3" fillId="0" borderId="63" xfId="57165" applyNumberFormat="1" applyFont="1" applyBorder="1" applyAlignment="1">
      <alignment horizontal="justify" vertical="center" wrapText="1"/>
    </xf>
    <xf numFmtId="0" fontId="2" fillId="0" borderId="13" xfId="57163" applyFont="1" applyBorder="1" applyAlignment="1">
      <alignment horizontal="justify" vertical="center"/>
    </xf>
    <xf numFmtId="0" fontId="3" fillId="0" borderId="13" xfId="57163" applyFont="1" applyBorder="1" applyAlignment="1">
      <alignment horizontal="center" vertical="center" wrapText="1"/>
    </xf>
    <xf numFmtId="3" fontId="3" fillId="0" borderId="13" xfId="8" quotePrefix="1" applyNumberFormat="1" applyFont="1" applyBorder="1" applyAlignment="1">
      <alignment horizontal="center" vertical="center" wrapText="1"/>
    </xf>
    <xf numFmtId="3" fontId="3" fillId="0" borderId="13" xfId="8" applyNumberFormat="1" applyFont="1" applyBorder="1" applyAlignment="1">
      <alignment horizontal="center" vertical="center" wrapText="1"/>
    </xf>
    <xf numFmtId="177" fontId="2" fillId="0" borderId="13" xfId="3" applyNumberFormat="1" applyFont="1" applyFill="1" applyBorder="1" applyAlignment="1">
      <alignment horizontal="center" vertical="center" wrapText="1"/>
    </xf>
    <xf numFmtId="41" fontId="3" fillId="0" borderId="68" xfId="57163" applyNumberFormat="1" applyFont="1" applyBorder="1" applyAlignment="1">
      <alignment horizontal="center" vertical="center" wrapText="1"/>
    </xf>
    <xf numFmtId="3" fontId="2" fillId="0" borderId="26" xfId="8" applyNumberFormat="1" applyFont="1" applyBorder="1" applyAlignment="1">
      <alignment horizontal="center" vertical="center" wrapText="1"/>
    </xf>
    <xf numFmtId="0" fontId="2" fillId="0" borderId="63" xfId="57163" applyFont="1" applyBorder="1" applyAlignment="1">
      <alignment horizontal="center" vertical="center" wrapText="1"/>
    </xf>
    <xf numFmtId="3" fontId="2" fillId="0" borderId="63" xfId="8" quotePrefix="1" applyNumberFormat="1" applyFont="1" applyBorder="1" applyAlignment="1">
      <alignment horizontal="center" vertical="center" wrapText="1"/>
    </xf>
    <xf numFmtId="41" fontId="3" fillId="0" borderId="77" xfId="57163" applyNumberFormat="1" applyFont="1" applyBorder="1" applyAlignment="1">
      <alignment horizontal="center" vertical="center" wrapText="1"/>
    </xf>
    <xf numFmtId="41" fontId="2" fillId="0" borderId="63" xfId="57163" applyNumberFormat="1" applyFont="1" applyBorder="1" applyAlignment="1">
      <alignment horizontal="center" vertical="center" wrapText="1"/>
    </xf>
    <xf numFmtId="1" fontId="2" fillId="0" borderId="63" xfId="8" applyNumberFormat="1" applyFont="1" applyBorder="1" applyAlignment="1">
      <alignment horizontal="left" vertical="center" wrapText="1"/>
    </xf>
    <xf numFmtId="3" fontId="2" fillId="0" borderId="26" xfId="2" applyNumberFormat="1" applyFont="1" applyFill="1" applyBorder="1" applyAlignment="1">
      <alignment horizontal="right" vertical="center" wrapText="1"/>
    </xf>
    <xf numFmtId="178" fontId="2" fillId="0" borderId="26" xfId="1" applyNumberFormat="1" applyFont="1" applyBorder="1" applyAlignment="1">
      <alignment horizontal="center" vertical="center" wrapText="1"/>
    </xf>
    <xf numFmtId="3" fontId="3" fillId="0" borderId="26" xfId="8" quotePrefix="1" applyNumberFormat="1" applyFont="1" applyBorder="1" applyAlignment="1">
      <alignment horizontal="center" vertical="center" wrapText="1"/>
    </xf>
    <xf numFmtId="3" fontId="26" fillId="0" borderId="26" xfId="8" quotePrefix="1" applyNumberFormat="1" applyFont="1" applyBorder="1" applyAlignment="1">
      <alignment horizontal="center" vertical="center" wrapText="1"/>
    </xf>
    <xf numFmtId="0" fontId="3" fillId="0" borderId="26" xfId="10" applyFont="1" applyBorder="1" applyAlignment="1">
      <alignment horizontal="center" vertical="center" wrapText="1"/>
    </xf>
    <xf numFmtId="3" fontId="2" fillId="0" borderId="26" xfId="8" quotePrefix="1" applyNumberFormat="1" applyFont="1" applyBorder="1" applyAlignment="1">
      <alignment horizontal="center" vertical="center" wrapText="1"/>
    </xf>
    <xf numFmtId="3" fontId="242" fillId="0" borderId="26" xfId="8" applyNumberFormat="1" applyFont="1" applyBorder="1" applyAlignment="1">
      <alignment horizontal="center" vertical="center" wrapText="1"/>
    </xf>
    <xf numFmtId="49" fontId="2" fillId="0" borderId="26" xfId="0" applyNumberFormat="1" applyFont="1" applyBorder="1" applyAlignment="1">
      <alignment vertical="center" wrapText="1"/>
    </xf>
    <xf numFmtId="43" fontId="3" fillId="0" borderId="26" xfId="2" applyNumberFormat="1" applyFont="1" applyFill="1" applyBorder="1" applyAlignment="1">
      <alignment horizontal="center" vertical="center" wrapText="1"/>
    </xf>
    <xf numFmtId="0" fontId="2" fillId="0" borderId="26" xfId="1" applyFont="1" applyBorder="1" applyAlignment="1">
      <alignment horizontal="left" vertical="center" wrapText="1"/>
    </xf>
    <xf numFmtId="1" fontId="2" fillId="0" borderId="26" xfId="1" applyNumberFormat="1" applyFont="1" applyBorder="1" applyAlignment="1">
      <alignment horizontal="center" vertical="center" wrapText="1"/>
    </xf>
    <xf numFmtId="1" fontId="4" fillId="0" borderId="63" xfId="8" applyNumberFormat="1" applyFont="1" applyBorder="1" applyAlignment="1">
      <alignment horizontal="center" vertical="center" wrapText="1"/>
    </xf>
    <xf numFmtId="0" fontId="317" fillId="0" borderId="0" xfId="0" applyFont="1" applyAlignment="1">
      <alignment vertical="center"/>
    </xf>
    <xf numFmtId="0" fontId="317" fillId="0" borderId="0" xfId="0" applyFont="1" applyAlignment="1">
      <alignment horizontal="right" vertical="center"/>
    </xf>
    <xf numFmtId="0" fontId="316" fillId="0" borderId="0" xfId="0" applyFont="1" applyAlignment="1">
      <alignment vertical="center"/>
    </xf>
    <xf numFmtId="0" fontId="319" fillId="0" borderId="0" xfId="1" applyFont="1" applyAlignment="1">
      <alignment horizontal="center" vertical="center" wrapText="1"/>
    </xf>
    <xf numFmtId="0" fontId="320" fillId="0" borderId="0" xfId="1" applyFont="1" applyAlignment="1">
      <alignment horizontal="center" vertical="center" wrapText="1"/>
    </xf>
    <xf numFmtId="0" fontId="318" fillId="0" borderId="0" xfId="1" applyFont="1" applyAlignment="1">
      <alignment horizontal="center" vertical="center" wrapText="1"/>
    </xf>
    <xf numFmtId="0" fontId="2" fillId="0" borderId="6" xfId="1" applyFont="1" applyBorder="1" applyAlignment="1">
      <alignment vertical="center" wrapText="1"/>
    </xf>
    <xf numFmtId="0" fontId="2" fillId="0" borderId="7" xfId="1" applyFont="1" applyBorder="1" applyAlignment="1">
      <alignment vertical="center" wrapText="1"/>
    </xf>
    <xf numFmtId="0" fontId="2" fillId="0" borderId="45" xfId="1" applyFont="1" applyBorder="1" applyAlignment="1">
      <alignment horizontal="center" vertical="center" wrapText="1"/>
    </xf>
    <xf numFmtId="0" fontId="2" fillId="0" borderId="26" xfId="1" applyFont="1" applyBorder="1" applyAlignment="1">
      <alignment horizontal="center" vertical="center" wrapText="1"/>
    </xf>
    <xf numFmtId="0" fontId="2" fillId="0" borderId="66" xfId="1" applyFont="1" applyBorder="1" applyAlignment="1">
      <alignment horizontal="center" vertical="center" wrapText="1"/>
    </xf>
    <xf numFmtId="0" fontId="2" fillId="0" borderId="11" xfId="1" applyFont="1" applyBorder="1" applyAlignment="1">
      <alignment vertical="center" wrapText="1"/>
    </xf>
    <xf numFmtId="0" fontId="2" fillId="0" borderId="12" xfId="1" applyFont="1" applyBorder="1" applyAlignment="1">
      <alignment vertical="center" wrapText="1"/>
    </xf>
    <xf numFmtId="0" fontId="2" fillId="0" borderId="14" xfId="1" applyFont="1" applyBorder="1" applyAlignment="1">
      <alignment horizontal="center" vertical="center" wrapText="1"/>
    </xf>
    <xf numFmtId="0" fontId="2" fillId="0" borderId="3" xfId="1" applyFont="1" applyBorder="1" applyAlignment="1">
      <alignment vertical="center" wrapText="1"/>
    </xf>
    <xf numFmtId="0" fontId="2" fillId="0" borderId="4" xfId="1" applyFont="1" applyBorder="1" applyAlignment="1">
      <alignment vertical="center" wrapText="1"/>
    </xf>
    <xf numFmtId="0" fontId="2" fillId="0" borderId="13" xfId="1" applyFont="1" applyBorder="1" applyAlignment="1">
      <alignment horizontal="center" vertical="center" wrapText="1"/>
    </xf>
    <xf numFmtId="0" fontId="2" fillId="0" borderId="67" xfId="1" applyFont="1" applyBorder="1" applyAlignment="1">
      <alignment vertical="center" wrapText="1"/>
    </xf>
    <xf numFmtId="0" fontId="2" fillId="0" borderId="15" xfId="1" applyFont="1" applyBorder="1" applyAlignment="1">
      <alignment horizontal="center" vertical="center" wrapText="1"/>
    </xf>
    <xf numFmtId="41" fontId="3" fillId="0" borderId="63" xfId="8" applyNumberFormat="1" applyFont="1" applyBorder="1" applyAlignment="1">
      <alignment horizontal="center" vertical="center" wrapText="1"/>
    </xf>
    <xf numFmtId="0" fontId="316" fillId="0" borderId="0" xfId="1" applyFont="1" applyAlignment="1">
      <alignment vertical="center" wrapText="1"/>
    </xf>
    <xf numFmtId="0" fontId="317" fillId="0" borderId="0" xfId="1" applyFont="1" applyAlignment="1">
      <alignment horizontal="center" vertical="center" wrapText="1"/>
    </xf>
    <xf numFmtId="0" fontId="2" fillId="0" borderId="0" xfId="1" applyFont="1" applyAlignment="1">
      <alignment vertical="center" wrapText="1"/>
    </xf>
    <xf numFmtId="0" fontId="318" fillId="0" borderId="0" xfId="1" applyFont="1" applyAlignment="1">
      <alignment vertical="center" wrapText="1"/>
    </xf>
    <xf numFmtId="0" fontId="318" fillId="0" borderId="11" xfId="1" applyFont="1" applyBorder="1" applyAlignment="1">
      <alignment vertical="center" wrapText="1"/>
    </xf>
    <xf numFmtId="3" fontId="2" fillId="0" borderId="63" xfId="2" applyNumberFormat="1" applyFont="1" applyFill="1" applyBorder="1" applyAlignment="1">
      <alignment horizontal="right" vertical="center" wrapText="1"/>
    </xf>
    <xf numFmtId="3" fontId="2" fillId="0" borderId="63" xfId="1" applyNumberFormat="1" applyFont="1" applyBorder="1" applyAlignment="1">
      <alignment horizontal="right" vertical="center" wrapText="1"/>
    </xf>
    <xf numFmtId="0" fontId="2" fillId="0" borderId="63" xfId="0" applyFont="1" applyBorder="1" applyAlignment="1">
      <alignment horizontal="center" vertical="center" wrapText="1"/>
    </xf>
    <xf numFmtId="3" fontId="2" fillId="0" borderId="63" xfId="8" applyNumberFormat="1" applyFont="1" applyBorder="1" applyAlignment="1">
      <alignment vertical="center" wrapText="1"/>
    </xf>
    <xf numFmtId="3" fontId="242" fillId="0" borderId="63" xfId="8" applyNumberFormat="1" applyFont="1" applyBorder="1" applyAlignment="1">
      <alignment horizontal="center" vertical="center" wrapText="1"/>
    </xf>
    <xf numFmtId="3" fontId="2" fillId="0" borderId="26" xfId="8" applyNumberFormat="1" applyFont="1" applyBorder="1" applyAlignment="1">
      <alignment horizontal="left" vertical="center" wrapText="1"/>
    </xf>
    <xf numFmtId="3" fontId="2" fillId="0" borderId="63" xfId="8" applyNumberFormat="1" applyFont="1" applyBorder="1" applyAlignment="1">
      <alignment horizontal="left" vertical="center" wrapText="1"/>
    </xf>
    <xf numFmtId="0" fontId="2" fillId="0" borderId="63" xfId="57163" applyFont="1" applyBorder="1" applyAlignment="1">
      <alignment horizontal="left" vertical="center" wrapText="1"/>
    </xf>
    <xf numFmtId="1" fontId="242" fillId="0" borderId="63" xfId="8" applyNumberFormat="1" applyFont="1" applyBorder="1" applyAlignment="1">
      <alignment horizontal="left" vertical="center" wrapText="1"/>
    </xf>
    <xf numFmtId="1" fontId="243" fillId="0" borderId="63" xfId="8" applyNumberFormat="1" applyFont="1" applyBorder="1" applyAlignment="1">
      <alignment vertical="center" wrapText="1"/>
    </xf>
    <xf numFmtId="0" fontId="254" fillId="0" borderId="13" xfId="58958" applyFont="1" applyBorder="1" applyAlignment="1">
      <alignment horizontal="center" vertical="center" wrapText="1"/>
    </xf>
    <xf numFmtId="0" fontId="254" fillId="0" borderId="15" xfId="58958" applyFont="1" applyBorder="1" applyAlignment="1">
      <alignment horizontal="center" vertical="center" wrapText="1"/>
    </xf>
    <xf numFmtId="0" fontId="2" fillId="0" borderId="0" xfId="13" applyFont="1" applyAlignment="1">
      <alignment horizontal="center" vertical="center" wrapText="1"/>
    </xf>
    <xf numFmtId="0" fontId="254" fillId="0" borderId="65" xfId="58958" applyFont="1" applyBorder="1" applyAlignment="1">
      <alignment horizontal="center" vertical="center" wrapText="1"/>
    </xf>
    <xf numFmtId="0" fontId="254" fillId="0" borderId="66" xfId="58958" applyFont="1" applyBorder="1" applyAlignment="1">
      <alignment horizontal="center" vertical="center" wrapText="1"/>
    </xf>
    <xf numFmtId="0" fontId="254" fillId="0" borderId="3" xfId="58958" applyFont="1" applyBorder="1" applyAlignment="1">
      <alignment horizontal="center" vertical="center" wrapText="1"/>
    </xf>
    <xf numFmtId="0" fontId="254" fillId="0" borderId="67" xfId="58958" applyFont="1" applyBorder="1" applyAlignment="1">
      <alignment horizontal="center" vertical="center" wrapText="1"/>
    </xf>
    <xf numFmtId="0" fontId="254" fillId="0" borderId="74" xfId="58958" applyFont="1" applyBorder="1" applyAlignment="1">
      <alignment horizontal="center" vertical="center" wrapText="1"/>
    </xf>
    <xf numFmtId="1" fontId="4" fillId="0" borderId="0" xfId="13" applyNumberFormat="1" applyFont="1" applyAlignment="1">
      <alignment horizontal="center" vertical="center" wrapText="1"/>
    </xf>
    <xf numFmtId="0" fontId="4" fillId="0" borderId="0" xfId="13" applyFont="1" applyAlignment="1">
      <alignment horizontal="center" vertical="center" wrapText="1"/>
    </xf>
    <xf numFmtId="0" fontId="316" fillId="0" borderId="0" xfId="0" applyFont="1" applyAlignment="1">
      <alignment horizontal="center" vertical="center" wrapText="1"/>
    </xf>
    <xf numFmtId="0" fontId="318" fillId="0" borderId="0" xfId="0" applyFont="1" applyAlignment="1">
      <alignment horizontal="center" vertical="center" wrapText="1"/>
    </xf>
    <xf numFmtId="0" fontId="2" fillId="0" borderId="7" xfId="1" applyFont="1" applyBorder="1" applyAlignment="1">
      <alignment horizontal="center" vertical="center" wrapText="1"/>
    </xf>
    <xf numFmtId="0" fontId="2" fillId="0" borderId="14" xfId="1" applyFont="1" applyBorder="1" applyAlignment="1">
      <alignment horizontal="center" vertical="center" wrapText="1"/>
    </xf>
    <xf numFmtId="0" fontId="2" fillId="0" borderId="12" xfId="1" applyFont="1" applyBorder="1" applyAlignment="1">
      <alignment horizontal="center" vertical="center" wrapText="1"/>
    </xf>
    <xf numFmtId="0" fontId="2" fillId="0" borderId="65" xfId="1" applyFont="1" applyBorder="1" applyAlignment="1">
      <alignment horizontal="center" vertical="center" wrapText="1"/>
    </xf>
    <xf numFmtId="0" fontId="2" fillId="0" borderId="66" xfId="1" applyFont="1" applyBorder="1" applyAlignment="1">
      <alignment horizontal="center" vertical="center" wrapText="1"/>
    </xf>
    <xf numFmtId="0" fontId="2" fillId="0" borderId="67" xfId="1" applyFont="1" applyBorder="1" applyAlignment="1">
      <alignment horizontal="center" vertical="center" wrapText="1"/>
    </xf>
    <xf numFmtId="0" fontId="2" fillId="0" borderId="75" xfId="1" applyFont="1" applyBorder="1" applyAlignment="1">
      <alignment horizontal="center" vertical="center" wrapText="1"/>
    </xf>
    <xf numFmtId="0" fontId="2" fillId="0" borderId="9" xfId="1" applyFont="1" applyBorder="1" applyAlignment="1">
      <alignment horizontal="center" vertical="center" wrapText="1"/>
    </xf>
    <xf numFmtId="0" fontId="2" fillId="0" borderId="10" xfId="1" applyFont="1" applyBorder="1" applyAlignment="1">
      <alignment horizontal="center" vertical="center" wrapText="1"/>
    </xf>
    <xf numFmtId="0" fontId="2" fillId="0" borderId="8" xfId="1" applyFont="1" applyBorder="1" applyAlignment="1">
      <alignment horizontal="center" vertical="center" wrapText="1"/>
    </xf>
    <xf numFmtId="0" fontId="2" fillId="0" borderId="13" xfId="1" applyFont="1" applyBorder="1" applyAlignment="1">
      <alignment horizontal="center" vertical="center" wrapText="1"/>
    </xf>
    <xf numFmtId="0" fontId="2" fillId="0" borderId="15" xfId="1" applyFont="1" applyBorder="1" applyAlignment="1">
      <alignment horizontal="center" vertical="center" wrapText="1"/>
    </xf>
    <xf numFmtId="0" fontId="2" fillId="0" borderId="5" xfId="1" applyFont="1" applyBorder="1" applyAlignment="1">
      <alignment horizontal="center" vertical="center" wrapText="1"/>
    </xf>
    <xf numFmtId="0" fontId="2" fillId="0" borderId="6" xfId="1" applyFont="1" applyBorder="1" applyAlignment="1">
      <alignment horizontal="center" vertical="center" wrapText="1"/>
    </xf>
    <xf numFmtId="0" fontId="2" fillId="0" borderId="0" xfId="1" applyFont="1" applyAlignment="1">
      <alignment horizontal="center" vertical="center" wrapText="1"/>
    </xf>
    <xf numFmtId="0" fontId="2" fillId="0" borderId="63" xfId="1" applyFont="1" applyBorder="1" applyAlignment="1">
      <alignment horizontal="center" vertical="center" wrapText="1"/>
    </xf>
    <xf numFmtId="0" fontId="2" fillId="0" borderId="11" xfId="1" applyFont="1" applyBorder="1" applyAlignment="1">
      <alignment horizontal="center" vertical="center" wrapText="1"/>
    </xf>
    <xf numFmtId="0" fontId="2" fillId="0" borderId="4" xfId="1" applyFont="1" applyBorder="1" applyAlignment="1">
      <alignment horizontal="center" vertical="center" wrapText="1"/>
    </xf>
    <xf numFmtId="177" fontId="3" fillId="0" borderId="8" xfId="2" applyNumberFormat="1" applyFont="1" applyFill="1" applyBorder="1" applyAlignment="1">
      <alignment horizontal="center" vertical="center" wrapText="1"/>
    </xf>
    <xf numFmtId="177" fontId="3" fillId="0" borderId="15" xfId="2" applyNumberFormat="1" applyFont="1" applyFill="1" applyBorder="1" applyAlignment="1">
      <alignment horizontal="center" vertical="center" wrapText="1"/>
    </xf>
    <xf numFmtId="0" fontId="2" fillId="0" borderId="2" xfId="1" applyFont="1" applyBorder="1" applyAlignment="1">
      <alignment horizontal="center" vertical="center" wrapText="1"/>
    </xf>
    <xf numFmtId="0" fontId="2" fillId="0" borderId="3" xfId="1" applyFont="1" applyBorder="1" applyAlignment="1">
      <alignment horizontal="center" vertical="center" wrapText="1"/>
    </xf>
    <xf numFmtId="0" fontId="2" fillId="0" borderId="26" xfId="1" applyFont="1" applyBorder="1" applyAlignment="1">
      <alignment horizontal="center" vertical="center" wrapText="1"/>
    </xf>
    <xf numFmtId="176" fontId="2" fillId="0" borderId="8" xfId="2" applyNumberFormat="1" applyFont="1" applyFill="1" applyBorder="1" applyAlignment="1">
      <alignment horizontal="center" vertical="center" wrapText="1"/>
    </xf>
    <xf numFmtId="176" fontId="2" fillId="0" borderId="13" xfId="2" applyNumberFormat="1" applyFont="1" applyFill="1" applyBorder="1" applyAlignment="1">
      <alignment horizontal="center" vertical="center" wrapText="1"/>
    </xf>
    <xf numFmtId="176" fontId="2" fillId="0" borderId="15" xfId="2" applyNumberFormat="1" applyFont="1" applyFill="1" applyBorder="1" applyAlignment="1">
      <alignment horizontal="center" vertical="center" wrapText="1"/>
    </xf>
    <xf numFmtId="0" fontId="3" fillId="0" borderId="8" xfId="1" applyFont="1" applyBorder="1" applyAlignment="1">
      <alignment horizontal="center" vertical="center" wrapText="1"/>
    </xf>
    <xf numFmtId="0" fontId="3" fillId="0" borderId="15" xfId="1" applyFont="1" applyBorder="1" applyAlignment="1">
      <alignment horizontal="center" vertical="center" wrapText="1"/>
    </xf>
    <xf numFmtId="0" fontId="316" fillId="0" borderId="0" xfId="1" applyFont="1" applyAlignment="1">
      <alignment horizontal="center" vertical="center" wrapText="1"/>
    </xf>
    <xf numFmtId="0" fontId="318" fillId="0" borderId="0" xfId="1" applyFont="1" applyAlignment="1">
      <alignment horizontal="right" vertical="center" wrapText="1"/>
    </xf>
    <xf numFmtId="0" fontId="2" fillId="0" borderId="0" xfId="1" applyFont="1" applyAlignment="1">
      <alignment horizontal="right" vertical="center" wrapText="1"/>
    </xf>
    <xf numFmtId="0" fontId="3" fillId="0" borderId="63" xfId="1" applyFont="1" applyBorder="1" applyAlignment="1">
      <alignment horizontal="center" vertical="center" wrapText="1"/>
    </xf>
    <xf numFmtId="0" fontId="3" fillId="0" borderId="26" xfId="1" applyFont="1" applyBorder="1" applyAlignment="1">
      <alignment horizontal="center" vertical="center" wrapText="1"/>
    </xf>
    <xf numFmtId="0" fontId="3" fillId="0" borderId="2" xfId="1" applyFont="1" applyBorder="1" applyAlignment="1">
      <alignment horizontal="center" vertical="center" wrapText="1"/>
    </xf>
    <xf numFmtId="0" fontId="3" fillId="0" borderId="3" xfId="1" applyFont="1" applyBorder="1" applyAlignment="1">
      <alignment horizontal="center" vertical="center" wrapText="1"/>
    </xf>
    <xf numFmtId="0" fontId="3" fillId="0" borderId="4" xfId="1" applyFont="1" applyBorder="1" applyAlignment="1">
      <alignment horizontal="center" vertical="center" wrapText="1"/>
    </xf>
    <xf numFmtId="0" fontId="3" fillId="0" borderId="5" xfId="1" applyFont="1" applyBorder="1" applyAlignment="1">
      <alignment horizontal="center" vertical="center" wrapText="1"/>
    </xf>
    <xf numFmtId="0" fontId="3" fillId="0" borderId="6" xfId="1" applyFont="1" applyBorder="1" applyAlignment="1">
      <alignment horizontal="center" vertical="center" wrapText="1"/>
    </xf>
    <xf numFmtId="0" fontId="3" fillId="0" borderId="7" xfId="1" applyFont="1" applyBorder="1" applyAlignment="1">
      <alignment horizontal="center" vertical="center" wrapText="1"/>
    </xf>
    <xf numFmtId="0" fontId="3" fillId="0" borderId="10" xfId="1" applyFont="1" applyBorder="1" applyAlignment="1">
      <alignment horizontal="center" vertical="center" wrapText="1"/>
    </xf>
    <xf numFmtId="0" fontId="3" fillId="0" borderId="11" xfId="1" applyFont="1" applyBorder="1" applyAlignment="1">
      <alignment horizontal="center" vertical="center" wrapText="1"/>
    </xf>
    <xf numFmtId="0" fontId="3" fillId="0" borderId="12" xfId="1" applyFont="1" applyBorder="1" applyAlignment="1">
      <alignment horizontal="center" vertical="center" wrapText="1"/>
    </xf>
    <xf numFmtId="0" fontId="18" fillId="0" borderId="63" xfId="0" applyFont="1" applyBorder="1"/>
    <xf numFmtId="0" fontId="3" fillId="0" borderId="13" xfId="1" applyFont="1" applyBorder="1" applyAlignment="1">
      <alignment horizontal="center" vertical="center" wrapText="1"/>
    </xf>
    <xf numFmtId="0" fontId="3" fillId="0" borderId="9" xfId="1" applyFont="1" applyBorder="1" applyAlignment="1">
      <alignment horizontal="center" vertical="center" wrapText="1"/>
    </xf>
    <xf numFmtId="0" fontId="3" fillId="0" borderId="0" xfId="1" applyFont="1" applyAlignment="1">
      <alignment horizontal="center" vertical="center" wrapText="1"/>
    </xf>
    <xf numFmtId="0" fontId="3" fillId="0" borderId="14" xfId="1" applyFont="1" applyBorder="1" applyAlignment="1">
      <alignment horizontal="center" vertical="center" wrapText="1"/>
    </xf>
    <xf numFmtId="1" fontId="4" fillId="0" borderId="0" xfId="1" applyNumberFormat="1" applyFont="1" applyAlignment="1">
      <alignment horizontal="center" vertical="center" wrapText="1"/>
    </xf>
    <xf numFmtId="0" fontId="4" fillId="0" borderId="0" xfId="1" applyFont="1" applyAlignment="1">
      <alignment horizontal="center" vertical="center" wrapText="1"/>
    </xf>
    <xf numFmtId="0" fontId="4" fillId="0" borderId="0" xfId="1" applyFont="1" applyAlignment="1">
      <alignment horizontal="right" vertical="center" wrapText="1"/>
    </xf>
    <xf numFmtId="0" fontId="3" fillId="0" borderId="6" xfId="1" applyFont="1" applyBorder="1" applyAlignment="1">
      <alignment horizontal="left" vertical="top" wrapText="1"/>
    </xf>
    <xf numFmtId="176" fontId="3" fillId="0" borderId="63" xfId="2" applyNumberFormat="1" applyFont="1" applyFill="1" applyBorder="1" applyAlignment="1">
      <alignment horizontal="center" vertical="center" wrapText="1"/>
    </xf>
    <xf numFmtId="176" fontId="3" fillId="0" borderId="8" xfId="2" applyNumberFormat="1" applyFont="1" applyFill="1" applyBorder="1" applyAlignment="1">
      <alignment horizontal="center" vertical="center" wrapText="1"/>
    </xf>
    <xf numFmtId="176" fontId="3" fillId="0" borderId="13" xfId="2" applyNumberFormat="1" applyFont="1" applyFill="1" applyBorder="1" applyAlignment="1">
      <alignment horizontal="center" vertical="center" wrapText="1"/>
    </xf>
    <xf numFmtId="176" fontId="3" fillId="0" borderId="15" xfId="2" applyNumberFormat="1" applyFont="1" applyFill="1" applyBorder="1" applyAlignment="1">
      <alignment horizontal="center" vertical="center" wrapText="1"/>
    </xf>
    <xf numFmtId="43" fontId="3" fillId="0" borderId="63" xfId="2" applyNumberFormat="1" applyFont="1" applyFill="1" applyBorder="1" applyAlignment="1">
      <alignment horizontal="center" vertical="center" wrapText="1"/>
    </xf>
    <xf numFmtId="177" fontId="4" fillId="0" borderId="0" xfId="58959" applyNumberFormat="1" applyFont="1" applyFill="1" applyBorder="1" applyAlignment="1">
      <alignment horizontal="center" vertical="center" wrapText="1"/>
    </xf>
    <xf numFmtId="177" fontId="2" fillId="0" borderId="0" xfId="58959" applyNumberFormat="1" applyFont="1" applyFill="1" applyBorder="1" applyAlignment="1">
      <alignment horizontal="center" vertical="center" wrapText="1"/>
    </xf>
    <xf numFmtId="177" fontId="2" fillId="0" borderId="0" xfId="58959" applyNumberFormat="1" applyFont="1" applyFill="1" applyBorder="1" applyAlignment="1">
      <alignment horizontal="center" vertical="center"/>
    </xf>
    <xf numFmtId="177" fontId="2" fillId="0" borderId="8" xfId="58959" applyNumberFormat="1" applyFont="1" applyFill="1" applyBorder="1" applyAlignment="1">
      <alignment horizontal="left" vertical="center" wrapText="1"/>
    </xf>
    <xf numFmtId="177" fontId="21" fillId="0" borderId="63" xfId="58959" applyNumberFormat="1" applyFont="1" applyFill="1" applyBorder="1" applyAlignment="1">
      <alignment horizontal="center" vertical="center" wrapText="1"/>
    </xf>
    <xf numFmtId="177" fontId="21" fillId="0" borderId="2" xfId="58959" applyNumberFormat="1" applyFont="1" applyFill="1" applyBorder="1" applyAlignment="1">
      <alignment horizontal="center" vertical="center" wrapText="1"/>
    </xf>
    <xf numFmtId="177" fontId="21" fillId="0" borderId="3" xfId="58959" applyNumberFormat="1" applyFont="1" applyFill="1" applyBorder="1" applyAlignment="1">
      <alignment horizontal="center" vertical="center" wrapText="1"/>
    </xf>
    <xf numFmtId="177" fontId="21" fillId="0" borderId="4" xfId="58959" applyNumberFormat="1" applyFont="1" applyFill="1" applyBorder="1" applyAlignment="1">
      <alignment horizontal="center" vertical="center" wrapText="1"/>
    </xf>
    <xf numFmtId="0" fontId="21" fillId="0" borderId="8" xfId="58437" applyFont="1" applyBorder="1" applyAlignment="1">
      <alignment horizontal="center" vertical="center" wrapText="1"/>
    </xf>
    <xf numFmtId="0" fontId="21" fillId="0" borderId="13" xfId="58437" applyFont="1" applyBorder="1" applyAlignment="1">
      <alignment horizontal="center" vertical="center" wrapText="1"/>
    </xf>
    <xf numFmtId="0" fontId="21" fillId="0" borderId="15" xfId="58437" applyFont="1" applyBorder="1" applyAlignment="1">
      <alignment horizontal="center" vertical="center" wrapText="1"/>
    </xf>
    <xf numFmtId="177" fontId="2" fillId="0" borderId="63" xfId="58959" applyNumberFormat="1" applyFont="1" applyFill="1" applyBorder="1" applyAlignment="1">
      <alignment horizontal="left" vertical="center" wrapText="1"/>
    </xf>
    <xf numFmtId="177" fontId="21" fillId="0" borderId="8" xfId="58959" applyNumberFormat="1" applyFont="1" applyFill="1" applyBorder="1" applyAlignment="1">
      <alignment horizontal="center" vertical="center" wrapText="1"/>
    </xf>
    <xf numFmtId="177" fontId="21" fillId="0" borderId="13" xfId="58959" applyNumberFormat="1" applyFont="1" applyFill="1" applyBorder="1" applyAlignment="1">
      <alignment horizontal="center" vertical="center" wrapText="1"/>
    </xf>
    <xf numFmtId="177" fontId="21" fillId="0" borderId="15" xfId="58959" applyNumberFormat="1" applyFont="1" applyFill="1" applyBorder="1" applyAlignment="1">
      <alignment horizontal="center" vertical="center" wrapText="1"/>
    </xf>
    <xf numFmtId="1" fontId="3" fillId="0" borderId="65" xfId="58959" applyNumberFormat="1" applyFont="1" applyFill="1" applyBorder="1" applyAlignment="1">
      <alignment horizontal="center" vertical="center" wrapText="1"/>
    </xf>
    <xf numFmtId="1" fontId="3" fillId="0" borderId="66" xfId="58959" applyNumberFormat="1" applyFont="1" applyFill="1" applyBorder="1" applyAlignment="1">
      <alignment horizontal="center" vertical="center" wrapText="1"/>
    </xf>
    <xf numFmtId="1" fontId="3" fillId="0" borderId="67" xfId="58959" applyNumberFormat="1" applyFont="1" applyFill="1" applyBorder="1" applyAlignment="1">
      <alignment horizontal="center" vertical="center" wrapText="1"/>
    </xf>
    <xf numFmtId="1" fontId="3" fillId="0" borderId="2" xfId="58959" applyNumberFormat="1" applyFont="1" applyFill="1" applyBorder="1" applyAlignment="1">
      <alignment horizontal="center" vertical="center" wrapText="1"/>
    </xf>
    <xf numFmtId="1" fontId="3" fillId="0" borderId="3" xfId="58959" applyNumberFormat="1" applyFont="1" applyFill="1" applyBorder="1" applyAlignment="1">
      <alignment horizontal="center" vertical="center" wrapText="1"/>
    </xf>
    <xf numFmtId="1" fontId="3" fillId="0" borderId="4" xfId="58959" applyNumberFormat="1" applyFont="1" applyFill="1" applyBorder="1" applyAlignment="1">
      <alignment horizontal="center" vertical="center" wrapText="1"/>
    </xf>
    <xf numFmtId="177" fontId="3" fillId="0" borderId="8" xfId="58959" applyNumberFormat="1" applyFont="1" applyFill="1" applyBorder="1" applyAlignment="1">
      <alignment horizontal="center" vertical="center" wrapText="1"/>
    </xf>
    <xf numFmtId="177" fontId="3" fillId="0" borderId="13" xfId="58959" applyNumberFormat="1" applyFont="1" applyFill="1" applyBorder="1" applyAlignment="1">
      <alignment horizontal="center" vertical="center" wrapText="1"/>
    </xf>
    <xf numFmtId="177" fontId="3" fillId="0" borderId="15" xfId="58959" applyNumberFormat="1" applyFont="1" applyFill="1" applyBorder="1" applyAlignment="1">
      <alignment horizontal="center" vertical="center" wrapText="1"/>
    </xf>
    <xf numFmtId="0" fontId="21" fillId="0" borderId="1" xfId="32" applyFont="1" applyBorder="1" applyAlignment="1">
      <alignment horizontal="center" vertical="center" wrapText="1"/>
    </xf>
    <xf numFmtId="177" fontId="21" fillId="0" borderId="1" xfId="34" applyNumberFormat="1" applyFont="1" applyFill="1" applyBorder="1" applyAlignment="1">
      <alignment horizontal="center" vertical="center" wrapText="1"/>
    </xf>
    <xf numFmtId="177" fontId="21" fillId="0" borderId="8" xfId="34" applyNumberFormat="1" applyFont="1" applyFill="1" applyBorder="1" applyAlignment="1">
      <alignment horizontal="center" vertical="center" wrapText="1"/>
    </xf>
    <xf numFmtId="177" fontId="21" fillId="0" borderId="15" xfId="34" applyNumberFormat="1" applyFont="1" applyFill="1" applyBorder="1" applyAlignment="1">
      <alignment horizontal="center" vertical="center" wrapText="1"/>
    </xf>
    <xf numFmtId="177" fontId="21" fillId="0" borderId="5" xfId="34" applyNumberFormat="1" applyFont="1" applyFill="1" applyBorder="1" applyAlignment="1">
      <alignment horizontal="center" vertical="center" wrapText="1"/>
    </xf>
    <xf numFmtId="177" fontId="21" fillId="0" borderId="6" xfId="34" applyNumberFormat="1" applyFont="1" applyFill="1" applyBorder="1" applyAlignment="1">
      <alignment horizontal="center" vertical="center" wrapText="1"/>
    </xf>
    <xf numFmtId="177" fontId="21" fillId="0" borderId="7" xfId="34" applyNumberFormat="1" applyFont="1" applyFill="1" applyBorder="1" applyAlignment="1">
      <alignment horizontal="center" vertical="center" wrapText="1"/>
    </xf>
    <xf numFmtId="177" fontId="21" fillId="0" borderId="10" xfId="34" applyNumberFormat="1" applyFont="1" applyFill="1" applyBorder="1" applyAlignment="1">
      <alignment horizontal="center" vertical="center" wrapText="1"/>
    </xf>
    <xf numFmtId="177" fontId="21" fillId="0" borderId="11" xfId="34" applyNumberFormat="1" applyFont="1" applyFill="1" applyBorder="1" applyAlignment="1">
      <alignment horizontal="center" vertical="center" wrapText="1"/>
    </xf>
    <xf numFmtId="177" fontId="21" fillId="0" borderId="12" xfId="34" applyNumberFormat="1" applyFont="1" applyFill="1" applyBorder="1" applyAlignment="1">
      <alignment horizontal="center" vertical="center" wrapText="1"/>
    </xf>
    <xf numFmtId="0" fontId="21" fillId="0" borderId="0" xfId="32" applyFont="1" applyAlignment="1">
      <alignment horizontal="center" vertical="center" wrapText="1"/>
    </xf>
    <xf numFmtId="0" fontId="24" fillId="0" borderId="0" xfId="32" applyFont="1" applyAlignment="1">
      <alignment horizontal="center" vertical="center" wrapText="1"/>
    </xf>
    <xf numFmtId="0" fontId="24" fillId="0" borderId="11" xfId="32" applyFont="1" applyBorder="1" applyAlignment="1">
      <alignment horizontal="right" vertical="center" wrapText="1"/>
    </xf>
    <xf numFmtId="177" fontId="21" fillId="0" borderId="63" xfId="34" applyNumberFormat="1" applyFont="1" applyFill="1" applyBorder="1" applyAlignment="1">
      <alignment horizontal="center" vertical="center" wrapText="1"/>
    </xf>
    <xf numFmtId="177" fontId="21" fillId="0" borderId="13" xfId="34" applyNumberFormat="1" applyFont="1" applyFill="1" applyBorder="1" applyAlignment="1">
      <alignment horizontal="center" vertical="center" wrapText="1"/>
    </xf>
    <xf numFmtId="0" fontId="22" fillId="0" borderId="1" xfId="32" applyFont="1" applyBorder="1" applyAlignment="1">
      <alignment horizontal="center" vertical="center" wrapText="1"/>
    </xf>
    <xf numFmtId="177" fontId="21" fillId="0" borderId="2" xfId="34" applyNumberFormat="1" applyFont="1" applyFill="1" applyBorder="1" applyAlignment="1">
      <alignment horizontal="center" vertical="center" wrapText="1"/>
    </xf>
    <xf numFmtId="177" fontId="21" fillId="0" borderId="3" xfId="34" applyNumberFormat="1" applyFont="1" applyFill="1" applyBorder="1" applyAlignment="1">
      <alignment horizontal="center" vertical="center" wrapText="1"/>
    </xf>
    <xf numFmtId="177" fontId="21" fillId="0" borderId="4" xfId="34" applyNumberFormat="1" applyFont="1" applyFill="1" applyBorder="1" applyAlignment="1">
      <alignment horizontal="center" vertical="center" wrapText="1"/>
    </xf>
    <xf numFmtId="0" fontId="2" fillId="0" borderId="2" xfId="841" applyFont="1" applyBorder="1" applyAlignment="1">
      <alignment horizontal="center" vertical="center" wrapText="1"/>
    </xf>
    <xf numFmtId="0" fontId="2" fillId="0" borderId="3" xfId="841" applyFont="1" applyBorder="1" applyAlignment="1">
      <alignment horizontal="center" vertical="center" wrapText="1"/>
    </xf>
    <xf numFmtId="0" fontId="2" fillId="0" borderId="4" xfId="841" applyFont="1" applyBorder="1" applyAlignment="1">
      <alignment horizontal="center" vertical="center" wrapText="1"/>
    </xf>
    <xf numFmtId="0" fontId="2" fillId="0" borderId="8" xfId="841" applyFont="1" applyBorder="1" applyAlignment="1">
      <alignment horizontal="center" vertical="center"/>
    </xf>
    <xf numFmtId="0" fontId="2" fillId="0" borderId="13" xfId="841" applyFont="1" applyBorder="1" applyAlignment="1">
      <alignment horizontal="center" vertical="center"/>
    </xf>
    <xf numFmtId="0" fontId="2" fillId="0" borderId="15" xfId="841" applyFont="1" applyBorder="1" applyAlignment="1">
      <alignment horizontal="center" vertical="center"/>
    </xf>
    <xf numFmtId="0" fontId="2" fillId="0" borderId="8" xfId="841" applyFont="1" applyBorder="1" applyAlignment="1">
      <alignment horizontal="center" vertical="center" wrapText="1"/>
    </xf>
    <xf numFmtId="0" fontId="2" fillId="0" borderId="15" xfId="841" applyFont="1" applyBorder="1" applyAlignment="1">
      <alignment horizontal="center" vertical="center" wrapText="1"/>
    </xf>
    <xf numFmtId="0" fontId="2" fillId="0" borderId="5" xfId="841" applyFont="1" applyBorder="1" applyAlignment="1">
      <alignment horizontal="center" vertical="center" wrapText="1"/>
    </xf>
    <xf numFmtId="0" fontId="2" fillId="0" borderId="10" xfId="841" applyFont="1" applyBorder="1" applyAlignment="1">
      <alignment horizontal="center" vertical="center" wrapText="1"/>
    </xf>
    <xf numFmtId="0" fontId="9" fillId="0" borderId="77" xfId="17863" applyFont="1" applyBorder="1" applyAlignment="1">
      <alignment horizontal="center" vertical="center" wrapText="1"/>
    </xf>
    <xf numFmtId="0" fontId="9" fillId="0" borderId="13" xfId="17863" applyFont="1" applyBorder="1" applyAlignment="1">
      <alignment horizontal="center" vertical="center" wrapText="1"/>
    </xf>
    <xf numFmtId="0" fontId="9" fillId="0" borderId="20" xfId="17863" applyFont="1" applyBorder="1" applyAlignment="1">
      <alignment horizontal="center" vertical="center" wrapText="1"/>
    </xf>
    <xf numFmtId="0" fontId="3" fillId="0" borderId="77" xfId="841" applyFont="1" applyBorder="1" applyAlignment="1">
      <alignment horizontal="center" vertical="center" wrapText="1"/>
    </xf>
    <xf numFmtId="0" fontId="3" fillId="0" borderId="13" xfId="841" applyFont="1" applyBorder="1" applyAlignment="1">
      <alignment horizontal="center" vertical="center" wrapText="1"/>
    </xf>
    <xf numFmtId="0" fontId="3" fillId="0" borderId="20" xfId="841" applyFont="1" applyBorder="1" applyAlignment="1">
      <alignment horizontal="center" vertical="center" wrapText="1"/>
    </xf>
    <xf numFmtId="0" fontId="2" fillId="0" borderId="0" xfId="841" applyFont="1" applyAlignment="1">
      <alignment horizontal="center" wrapText="1"/>
    </xf>
    <xf numFmtId="0" fontId="4" fillId="0" borderId="0" xfId="841" applyFont="1" applyAlignment="1">
      <alignment horizontal="center"/>
    </xf>
    <xf numFmtId="0" fontId="4" fillId="0" borderId="11" xfId="841" applyFont="1" applyBorder="1" applyAlignment="1">
      <alignment horizontal="right"/>
    </xf>
    <xf numFmtId="0" fontId="2" fillId="0" borderId="13" xfId="841" applyFont="1" applyBorder="1" applyAlignment="1">
      <alignment horizontal="center" vertical="center" wrapText="1"/>
    </xf>
    <xf numFmtId="0" fontId="2" fillId="0" borderId="63" xfId="841" applyFont="1" applyBorder="1" applyAlignment="1">
      <alignment horizontal="center" vertical="center" wrapText="1"/>
    </xf>
    <xf numFmtId="0" fontId="63" fillId="0" borderId="11" xfId="58437" applyFont="1" applyBorder="1" applyAlignment="1">
      <alignment horizontal="center" vertical="center"/>
    </xf>
    <xf numFmtId="0" fontId="261" fillId="0" borderId="0" xfId="58437" applyFont="1" applyAlignment="1">
      <alignment horizontal="center" vertical="center" wrapText="1"/>
    </xf>
    <xf numFmtId="4" fontId="259" fillId="0" borderId="0" xfId="58437" applyNumberFormat="1" applyFont="1" applyAlignment="1">
      <alignment horizontal="center" vertical="center" wrapText="1"/>
    </xf>
    <xf numFmtId="0" fontId="257" fillId="0" borderId="0" xfId="58437" applyFont="1" applyAlignment="1">
      <alignment horizontal="center" vertical="center" wrapText="1"/>
    </xf>
    <xf numFmtId="4" fontId="258" fillId="0" borderId="0" xfId="58437" applyNumberFormat="1" applyFont="1" applyAlignment="1">
      <alignment horizontal="center" vertical="center" wrapText="1"/>
    </xf>
    <xf numFmtId="0" fontId="257" fillId="0" borderId="63" xfId="58437" applyFont="1" applyBorder="1" applyAlignment="1">
      <alignment horizontal="center" vertical="center" wrapText="1"/>
    </xf>
    <xf numFmtId="0" fontId="257" fillId="0" borderId="2" xfId="58437" applyFont="1" applyBorder="1" applyAlignment="1">
      <alignment horizontal="center" vertical="center" wrapText="1"/>
    </xf>
    <xf numFmtId="0" fontId="257" fillId="0" borderId="3" xfId="58437" applyFont="1" applyBorder="1" applyAlignment="1">
      <alignment horizontal="center" vertical="center" wrapText="1"/>
    </xf>
    <xf numFmtId="0" fontId="257" fillId="0" borderId="4" xfId="58437" applyFont="1" applyBorder="1" applyAlignment="1">
      <alignment horizontal="center" vertical="center" wrapText="1"/>
    </xf>
    <xf numFmtId="0" fontId="257" fillId="0" borderId="8" xfId="58437" applyFont="1" applyBorder="1" applyAlignment="1">
      <alignment horizontal="center" vertical="center" wrapText="1"/>
    </xf>
    <xf numFmtId="0" fontId="257" fillId="0" borderId="15" xfId="58437" applyFont="1" applyBorder="1" applyAlignment="1">
      <alignment horizontal="center" vertical="center" wrapText="1"/>
    </xf>
    <xf numFmtId="0" fontId="259" fillId="0" borderId="11" xfId="58437" applyFont="1" applyBorder="1" applyAlignment="1">
      <alignment horizontal="right" vertical="center" wrapText="1"/>
    </xf>
    <xf numFmtId="177" fontId="26" fillId="0" borderId="8" xfId="0" applyNumberFormat="1" applyFont="1" applyBorder="1" applyAlignment="1">
      <alignment horizontal="center" vertical="top" wrapText="1"/>
    </xf>
    <xf numFmtId="177" fontId="26" fillId="0" borderId="13" xfId="0" applyNumberFormat="1" applyFont="1" applyBorder="1" applyAlignment="1">
      <alignment horizontal="center" vertical="top" wrapText="1"/>
    </xf>
    <xf numFmtId="177" fontId="26" fillId="0" borderId="15" xfId="0" applyNumberFormat="1" applyFont="1" applyBorder="1" applyAlignment="1">
      <alignment horizontal="center" vertical="top" wrapText="1"/>
    </xf>
    <xf numFmtId="0" fontId="2" fillId="0" borderId="0" xfId="841" applyFont="1" applyAlignment="1">
      <alignment horizontal="center" vertical="center" wrapText="1"/>
    </xf>
    <xf numFmtId="0" fontId="4" fillId="0" borderId="0" xfId="841" applyFont="1" applyAlignment="1">
      <alignment horizontal="center" vertical="center" wrapText="1"/>
    </xf>
    <xf numFmtId="0" fontId="2" fillId="0" borderId="63" xfId="841" applyFont="1" applyBorder="1" applyAlignment="1">
      <alignment horizontal="center" vertical="center"/>
    </xf>
    <xf numFmtId="0" fontId="242" fillId="0" borderId="0" xfId="858" applyFont="1" applyAlignment="1">
      <alignment horizontal="center" vertical="center"/>
    </xf>
    <xf numFmtId="0" fontId="242" fillId="0" borderId="0" xfId="858" applyFont="1" applyAlignment="1">
      <alignment horizontal="center" vertical="center" wrapText="1"/>
    </xf>
    <xf numFmtId="0" fontId="23" fillId="0" borderId="0" xfId="858" applyFont="1" applyAlignment="1">
      <alignment horizontal="center" vertical="center" wrapText="1"/>
    </xf>
    <xf numFmtId="0" fontId="21" fillId="0" borderId="8" xfId="58964" applyFont="1" applyBorder="1" applyAlignment="1">
      <alignment horizontal="center" vertical="center"/>
    </xf>
    <xf numFmtId="0" fontId="21" fillId="0" borderId="13" xfId="58964" applyFont="1" applyBorder="1" applyAlignment="1">
      <alignment horizontal="center" vertical="center"/>
    </xf>
    <xf numFmtId="0" fontId="21" fillId="0" borderId="15" xfId="58964" applyFont="1" applyBorder="1" applyAlignment="1">
      <alignment horizontal="center" vertical="center"/>
    </xf>
    <xf numFmtId="0" fontId="21" fillId="0" borderId="8" xfId="58964" applyFont="1" applyBorder="1" applyAlignment="1">
      <alignment horizontal="center" vertical="center" wrapText="1"/>
    </xf>
    <xf numFmtId="0" fontId="21" fillId="0" borderId="13" xfId="58964" applyFont="1" applyBorder="1" applyAlignment="1">
      <alignment horizontal="center" vertical="center" wrapText="1"/>
    </xf>
    <xf numFmtId="0" fontId="21" fillId="0" borderId="15" xfId="58964" applyFont="1" applyBorder="1" applyAlignment="1">
      <alignment horizontal="center" vertical="center" wrapText="1"/>
    </xf>
    <xf numFmtId="0" fontId="21" fillId="0" borderId="63" xfId="58964" applyFont="1" applyBorder="1" applyAlignment="1">
      <alignment horizontal="center" vertical="center" wrapText="1"/>
    </xf>
    <xf numFmtId="0" fontId="21" fillId="0" borderId="2" xfId="58964" applyFont="1" applyBorder="1" applyAlignment="1">
      <alignment horizontal="center" vertical="center" wrapText="1"/>
    </xf>
    <xf numFmtId="0" fontId="21" fillId="0" borderId="3" xfId="58964" applyFont="1" applyBorder="1" applyAlignment="1">
      <alignment horizontal="center" vertical="center" wrapText="1"/>
    </xf>
    <xf numFmtId="0" fontId="21" fillId="0" borderId="4" xfId="58964" applyFont="1" applyBorder="1" applyAlignment="1">
      <alignment horizontal="center" vertical="center" wrapText="1"/>
    </xf>
    <xf numFmtId="1" fontId="167" fillId="0" borderId="2" xfId="8" applyNumberFormat="1" applyFont="1" applyBorder="1" applyAlignment="1">
      <alignment horizontal="center" vertical="center" wrapText="1"/>
    </xf>
    <xf numFmtId="1" fontId="167" fillId="0" borderId="3" xfId="8" applyNumberFormat="1" applyFont="1" applyBorder="1" applyAlignment="1">
      <alignment horizontal="center" vertical="center" wrapText="1"/>
    </xf>
    <xf numFmtId="1" fontId="21" fillId="0" borderId="8" xfId="8" applyNumberFormat="1" applyFont="1" applyBorder="1" applyAlignment="1">
      <alignment horizontal="center" vertical="center" wrapText="1"/>
    </xf>
    <xf numFmtId="1" fontId="21" fillId="0" borderId="15" xfId="8" applyNumberFormat="1" applyFont="1" applyBorder="1" applyAlignment="1">
      <alignment horizontal="center" vertical="center" wrapText="1"/>
    </xf>
    <xf numFmtId="0" fontId="242" fillId="0" borderId="0" xfId="59351" applyFont="1" applyAlignment="1">
      <alignment horizontal="center" vertical="center" wrapText="1"/>
    </xf>
    <xf numFmtId="43" fontId="23" fillId="0" borderId="0" xfId="59351" applyNumberFormat="1" applyFont="1" applyAlignment="1">
      <alignment horizontal="center" vertical="center"/>
    </xf>
    <xf numFmtId="0" fontId="21" fillId="0" borderId="8" xfId="59351" applyFont="1" applyBorder="1" applyAlignment="1">
      <alignment horizontal="center" vertical="center"/>
    </xf>
    <xf numFmtId="0" fontId="21" fillId="0" borderId="13" xfId="59351" applyFont="1" applyBorder="1" applyAlignment="1">
      <alignment horizontal="center" vertical="center"/>
    </xf>
    <xf numFmtId="0" fontId="21" fillId="0" borderId="15" xfId="59351" applyFont="1" applyBorder="1" applyAlignment="1">
      <alignment horizontal="center" vertical="center"/>
    </xf>
    <xf numFmtId="0" fontId="21" fillId="0" borderId="8" xfId="59351" applyFont="1" applyBorder="1" applyAlignment="1">
      <alignment horizontal="center" vertical="center" wrapText="1" shrinkToFit="1"/>
    </xf>
    <xf numFmtId="0" fontId="21" fillId="0" borderId="13" xfId="59351" applyFont="1" applyBorder="1" applyAlignment="1">
      <alignment horizontal="center" vertical="center" wrapText="1" shrinkToFit="1"/>
    </xf>
    <xf numFmtId="0" fontId="21" fillId="0" borderId="15" xfId="59351" applyFont="1" applyBorder="1" applyAlignment="1">
      <alignment horizontal="center" vertical="center" wrapText="1" shrinkToFit="1"/>
    </xf>
    <xf numFmtId="0" fontId="242" fillId="0" borderId="26" xfId="59351" applyFont="1" applyBorder="1" applyAlignment="1">
      <alignment horizontal="center" vertical="center" wrapText="1"/>
    </xf>
    <xf numFmtId="0" fontId="242" fillId="0" borderId="63" xfId="59351" applyFont="1" applyBorder="1" applyAlignment="1">
      <alignment horizontal="center" vertical="center" wrapText="1"/>
    </xf>
    <xf numFmtId="1" fontId="167" fillId="0" borderId="4" xfId="8" applyNumberFormat="1" applyFont="1" applyBorder="1" applyAlignment="1">
      <alignment horizontal="center" vertical="center" wrapText="1"/>
    </xf>
    <xf numFmtId="1" fontId="167" fillId="0" borderId="26" xfId="8" applyNumberFormat="1" applyFont="1" applyBorder="1" applyAlignment="1">
      <alignment horizontal="center" vertical="center" wrapText="1"/>
    </xf>
    <xf numFmtId="0" fontId="304" fillId="0" borderId="11" xfId="19136" applyFont="1" applyBorder="1" applyAlignment="1">
      <alignment horizontal="center"/>
    </xf>
    <xf numFmtId="0" fontId="168" fillId="0" borderId="11" xfId="19136" applyFont="1" applyBorder="1" applyAlignment="1">
      <alignment horizontal="center"/>
    </xf>
    <xf numFmtId="1" fontId="167" fillId="0" borderId="5" xfId="8" applyNumberFormat="1" applyFont="1" applyBorder="1" applyAlignment="1">
      <alignment horizontal="center" vertical="center" wrapText="1"/>
    </xf>
    <xf numFmtId="1" fontId="167" fillId="0" borderId="6" xfId="8" applyNumberFormat="1" applyFont="1" applyBorder="1" applyAlignment="1">
      <alignment horizontal="center" vertical="center" wrapText="1"/>
    </xf>
    <xf numFmtId="1" fontId="167" fillId="0" borderId="7" xfId="8" applyNumberFormat="1" applyFont="1" applyBorder="1" applyAlignment="1">
      <alignment horizontal="center" vertical="center" wrapText="1"/>
    </xf>
  </cellXfs>
  <cellStyles count="62066">
    <cellStyle name="_x0001_" xfId="36" xr:uid="{00000000-0005-0000-0000-000000000000}"/>
    <cellStyle name="          _x000a__x000a_shell=progman.exe_x000a__x000a_m" xfId="1249" xr:uid="{00000000-0005-0000-0000-000001000000}"/>
    <cellStyle name="          _x000a__x000a_shell=progman.exe_x000a__x000a_m 2" xfId="59388" xr:uid="{00000000-0005-0000-0000-000002000000}"/>
    <cellStyle name="          _x000d__x000a_shell=progman.exe_x000d__x000a_m" xfId="37" xr:uid="{00000000-0005-0000-0000-000003000000}"/>
    <cellStyle name="          _x000d__x000a_shell=progman.exe_x000d__x000a_m 2" xfId="1250" xr:uid="{00000000-0005-0000-0000-000004000000}"/>
    <cellStyle name="          _x005f_x000d__x005f_x000a_shell=progman.exe_x005f_x000d__x005f_x000a_m" xfId="1251" xr:uid="{00000000-0005-0000-0000-000005000000}"/>
    <cellStyle name=" (2)" xfId="57166" xr:uid="{00000000-0005-0000-0000-000006000000}"/>
    <cellStyle name="_x0001_ 2" xfId="58446" xr:uid="{00000000-0005-0000-0000-000007000000}"/>
    <cellStyle name="_x0001_ 3" xfId="61785" xr:uid="{00000000-0005-0000-0000-000008000000}"/>
    <cellStyle name="_x000d__x000a_JournalTemplate=C:\COMFO\CTALK\JOURSTD.TPL_x000d__x000a_LbStateAddress=3 3 0 251 1 89 2 311_x000d__x000a_LbStateJou" xfId="38" xr:uid="{00000000-0005-0000-0000-000009000000}"/>
    <cellStyle name="_x000d__x000a_JournalTemplate=C:\COMFO\CTALK\JOURSTD.TPL_x000d__x000a_LbStateAddress=3 3 0 251 1 89 2 311_x000d__x000a_LbStateJou 3" xfId="1252" xr:uid="{00000000-0005-0000-0000-00000A000000}"/>
    <cellStyle name="#,##0" xfId="39" xr:uid="{00000000-0005-0000-0000-00000B000000}"/>
    <cellStyle name="#,##0 10" xfId="1253" xr:uid="{00000000-0005-0000-0000-00000C000000}"/>
    <cellStyle name="#,##0 10 10" xfId="1254" xr:uid="{00000000-0005-0000-0000-00000D000000}"/>
    <cellStyle name="#,##0 10 10 2" xfId="1255" xr:uid="{00000000-0005-0000-0000-00000E000000}"/>
    <cellStyle name="#,##0 10 10 3" xfId="1256" xr:uid="{00000000-0005-0000-0000-00000F000000}"/>
    <cellStyle name="#,##0 10 10 4" xfId="1257" xr:uid="{00000000-0005-0000-0000-000010000000}"/>
    <cellStyle name="#,##0 10 10 5" xfId="1258" xr:uid="{00000000-0005-0000-0000-000011000000}"/>
    <cellStyle name="#,##0 10 10 6" xfId="1259" xr:uid="{00000000-0005-0000-0000-000012000000}"/>
    <cellStyle name="#,##0 10 11" xfId="1260" xr:uid="{00000000-0005-0000-0000-000013000000}"/>
    <cellStyle name="#,##0 10 11 2" xfId="1261" xr:uid="{00000000-0005-0000-0000-000014000000}"/>
    <cellStyle name="#,##0 10 11 3" xfId="1262" xr:uid="{00000000-0005-0000-0000-000015000000}"/>
    <cellStyle name="#,##0 10 11 4" xfId="1263" xr:uid="{00000000-0005-0000-0000-000016000000}"/>
    <cellStyle name="#,##0 10 11 5" xfId="1264" xr:uid="{00000000-0005-0000-0000-000017000000}"/>
    <cellStyle name="#,##0 10 11 6" xfId="1265" xr:uid="{00000000-0005-0000-0000-000018000000}"/>
    <cellStyle name="#,##0 10 12" xfId="1266" xr:uid="{00000000-0005-0000-0000-000019000000}"/>
    <cellStyle name="#,##0 10 12 2" xfId="1267" xr:uid="{00000000-0005-0000-0000-00001A000000}"/>
    <cellStyle name="#,##0 10 12 3" xfId="1268" xr:uid="{00000000-0005-0000-0000-00001B000000}"/>
    <cellStyle name="#,##0 10 12 4" xfId="1269" xr:uid="{00000000-0005-0000-0000-00001C000000}"/>
    <cellStyle name="#,##0 10 12 5" xfId="1270" xr:uid="{00000000-0005-0000-0000-00001D000000}"/>
    <cellStyle name="#,##0 10 12 6" xfId="1271" xr:uid="{00000000-0005-0000-0000-00001E000000}"/>
    <cellStyle name="#,##0 10 13" xfId="1272" xr:uid="{00000000-0005-0000-0000-00001F000000}"/>
    <cellStyle name="#,##0 10 13 2" xfId="1273" xr:uid="{00000000-0005-0000-0000-000020000000}"/>
    <cellStyle name="#,##0 10 13 3" xfId="1274" xr:uid="{00000000-0005-0000-0000-000021000000}"/>
    <cellStyle name="#,##0 10 13 4" xfId="1275" xr:uid="{00000000-0005-0000-0000-000022000000}"/>
    <cellStyle name="#,##0 10 13 5" xfId="1276" xr:uid="{00000000-0005-0000-0000-000023000000}"/>
    <cellStyle name="#,##0 10 13 6" xfId="1277" xr:uid="{00000000-0005-0000-0000-000024000000}"/>
    <cellStyle name="#,##0 10 14" xfId="1278" xr:uid="{00000000-0005-0000-0000-000025000000}"/>
    <cellStyle name="#,##0 10 14 2" xfId="1279" xr:uid="{00000000-0005-0000-0000-000026000000}"/>
    <cellStyle name="#,##0 10 14 3" xfId="1280" xr:uid="{00000000-0005-0000-0000-000027000000}"/>
    <cellStyle name="#,##0 10 14 4" xfId="1281" xr:uid="{00000000-0005-0000-0000-000028000000}"/>
    <cellStyle name="#,##0 10 14 5" xfId="1282" xr:uid="{00000000-0005-0000-0000-000029000000}"/>
    <cellStyle name="#,##0 10 14 6" xfId="1283" xr:uid="{00000000-0005-0000-0000-00002A000000}"/>
    <cellStyle name="#,##0 10 15" xfId="1284" xr:uid="{00000000-0005-0000-0000-00002B000000}"/>
    <cellStyle name="#,##0 10 15 2" xfId="1285" xr:uid="{00000000-0005-0000-0000-00002C000000}"/>
    <cellStyle name="#,##0 10 15 3" xfId="1286" xr:uid="{00000000-0005-0000-0000-00002D000000}"/>
    <cellStyle name="#,##0 10 15 4" xfId="1287" xr:uid="{00000000-0005-0000-0000-00002E000000}"/>
    <cellStyle name="#,##0 10 15 5" xfId="1288" xr:uid="{00000000-0005-0000-0000-00002F000000}"/>
    <cellStyle name="#,##0 10 15 6" xfId="1289" xr:uid="{00000000-0005-0000-0000-000030000000}"/>
    <cellStyle name="#,##0 10 16" xfId="1290" xr:uid="{00000000-0005-0000-0000-000031000000}"/>
    <cellStyle name="#,##0 10 16 2" xfId="1291" xr:uid="{00000000-0005-0000-0000-000032000000}"/>
    <cellStyle name="#,##0 10 16 3" xfId="1292" xr:uid="{00000000-0005-0000-0000-000033000000}"/>
    <cellStyle name="#,##0 10 16 4" xfId="1293" xr:uid="{00000000-0005-0000-0000-000034000000}"/>
    <cellStyle name="#,##0 10 16 5" xfId="1294" xr:uid="{00000000-0005-0000-0000-000035000000}"/>
    <cellStyle name="#,##0 10 16 6" xfId="1295" xr:uid="{00000000-0005-0000-0000-000036000000}"/>
    <cellStyle name="#,##0 10 17" xfId="1296" xr:uid="{00000000-0005-0000-0000-000037000000}"/>
    <cellStyle name="#,##0 10 17 2" xfId="1297" xr:uid="{00000000-0005-0000-0000-000038000000}"/>
    <cellStyle name="#,##0 10 17 3" xfId="1298" xr:uid="{00000000-0005-0000-0000-000039000000}"/>
    <cellStyle name="#,##0 10 17 4" xfId="1299" xr:uid="{00000000-0005-0000-0000-00003A000000}"/>
    <cellStyle name="#,##0 10 17 5" xfId="1300" xr:uid="{00000000-0005-0000-0000-00003B000000}"/>
    <cellStyle name="#,##0 10 17 6" xfId="1301" xr:uid="{00000000-0005-0000-0000-00003C000000}"/>
    <cellStyle name="#,##0 10 18" xfId="1302" xr:uid="{00000000-0005-0000-0000-00003D000000}"/>
    <cellStyle name="#,##0 10 18 2" xfId="1303" xr:uid="{00000000-0005-0000-0000-00003E000000}"/>
    <cellStyle name="#,##0 10 18 3" xfId="1304" xr:uid="{00000000-0005-0000-0000-00003F000000}"/>
    <cellStyle name="#,##0 10 18 4" xfId="1305" xr:uid="{00000000-0005-0000-0000-000040000000}"/>
    <cellStyle name="#,##0 10 18 5" xfId="1306" xr:uid="{00000000-0005-0000-0000-000041000000}"/>
    <cellStyle name="#,##0 10 18 6" xfId="1307" xr:uid="{00000000-0005-0000-0000-000042000000}"/>
    <cellStyle name="#,##0 10 19" xfId="1308" xr:uid="{00000000-0005-0000-0000-000043000000}"/>
    <cellStyle name="#,##0 10 19 2" xfId="1309" xr:uid="{00000000-0005-0000-0000-000044000000}"/>
    <cellStyle name="#,##0 10 19 3" xfId="1310" xr:uid="{00000000-0005-0000-0000-000045000000}"/>
    <cellStyle name="#,##0 10 19 4" xfId="1311" xr:uid="{00000000-0005-0000-0000-000046000000}"/>
    <cellStyle name="#,##0 10 19 5" xfId="1312" xr:uid="{00000000-0005-0000-0000-000047000000}"/>
    <cellStyle name="#,##0 10 19 6" xfId="1313" xr:uid="{00000000-0005-0000-0000-000048000000}"/>
    <cellStyle name="#,##0 10 2" xfId="1314" xr:uid="{00000000-0005-0000-0000-000049000000}"/>
    <cellStyle name="#,##0 10 2 2" xfId="1315" xr:uid="{00000000-0005-0000-0000-00004A000000}"/>
    <cellStyle name="#,##0 10 2 3" xfId="1316" xr:uid="{00000000-0005-0000-0000-00004B000000}"/>
    <cellStyle name="#,##0 10 2 4" xfId="1317" xr:uid="{00000000-0005-0000-0000-00004C000000}"/>
    <cellStyle name="#,##0 10 2 5" xfId="1318" xr:uid="{00000000-0005-0000-0000-00004D000000}"/>
    <cellStyle name="#,##0 10 2 6" xfId="1319" xr:uid="{00000000-0005-0000-0000-00004E000000}"/>
    <cellStyle name="#,##0 10 2 7" xfId="1320" xr:uid="{00000000-0005-0000-0000-00004F000000}"/>
    <cellStyle name="#,##0 10 20" xfId="1321" xr:uid="{00000000-0005-0000-0000-000050000000}"/>
    <cellStyle name="#,##0 10 20 2" xfId="1322" xr:uid="{00000000-0005-0000-0000-000051000000}"/>
    <cellStyle name="#,##0 10 20 3" xfId="1323" xr:uid="{00000000-0005-0000-0000-000052000000}"/>
    <cellStyle name="#,##0 10 20 4" xfId="1324" xr:uid="{00000000-0005-0000-0000-000053000000}"/>
    <cellStyle name="#,##0 10 20 5" xfId="1325" xr:uid="{00000000-0005-0000-0000-000054000000}"/>
    <cellStyle name="#,##0 10 20 6" xfId="1326" xr:uid="{00000000-0005-0000-0000-000055000000}"/>
    <cellStyle name="#,##0 10 21" xfId="1327" xr:uid="{00000000-0005-0000-0000-000056000000}"/>
    <cellStyle name="#,##0 10 21 2" xfId="1328" xr:uid="{00000000-0005-0000-0000-000057000000}"/>
    <cellStyle name="#,##0 10 21 3" xfId="1329" xr:uid="{00000000-0005-0000-0000-000058000000}"/>
    <cellStyle name="#,##0 10 21 4" xfId="1330" xr:uid="{00000000-0005-0000-0000-000059000000}"/>
    <cellStyle name="#,##0 10 21 5" xfId="1331" xr:uid="{00000000-0005-0000-0000-00005A000000}"/>
    <cellStyle name="#,##0 10 21 6" xfId="1332" xr:uid="{00000000-0005-0000-0000-00005B000000}"/>
    <cellStyle name="#,##0 10 22" xfId="1333" xr:uid="{00000000-0005-0000-0000-00005C000000}"/>
    <cellStyle name="#,##0 10 22 2" xfId="1334" xr:uid="{00000000-0005-0000-0000-00005D000000}"/>
    <cellStyle name="#,##0 10 22 3" xfId="1335" xr:uid="{00000000-0005-0000-0000-00005E000000}"/>
    <cellStyle name="#,##0 10 22 4" xfId="1336" xr:uid="{00000000-0005-0000-0000-00005F000000}"/>
    <cellStyle name="#,##0 10 22 5" xfId="1337" xr:uid="{00000000-0005-0000-0000-000060000000}"/>
    <cellStyle name="#,##0 10 22 6" xfId="1338" xr:uid="{00000000-0005-0000-0000-000061000000}"/>
    <cellStyle name="#,##0 10 23" xfId="1339" xr:uid="{00000000-0005-0000-0000-000062000000}"/>
    <cellStyle name="#,##0 10 23 2" xfId="1340" xr:uid="{00000000-0005-0000-0000-000063000000}"/>
    <cellStyle name="#,##0 10 23 3" xfId="1341" xr:uid="{00000000-0005-0000-0000-000064000000}"/>
    <cellStyle name="#,##0 10 23 4" xfId="1342" xr:uid="{00000000-0005-0000-0000-000065000000}"/>
    <cellStyle name="#,##0 10 23 5" xfId="1343" xr:uid="{00000000-0005-0000-0000-000066000000}"/>
    <cellStyle name="#,##0 10 23 6" xfId="1344" xr:uid="{00000000-0005-0000-0000-000067000000}"/>
    <cellStyle name="#,##0 10 24" xfId="1345" xr:uid="{00000000-0005-0000-0000-000068000000}"/>
    <cellStyle name="#,##0 10 24 2" xfId="1346" xr:uid="{00000000-0005-0000-0000-000069000000}"/>
    <cellStyle name="#,##0 10 24 3" xfId="1347" xr:uid="{00000000-0005-0000-0000-00006A000000}"/>
    <cellStyle name="#,##0 10 24 4" xfId="1348" xr:uid="{00000000-0005-0000-0000-00006B000000}"/>
    <cellStyle name="#,##0 10 24 5" xfId="1349" xr:uid="{00000000-0005-0000-0000-00006C000000}"/>
    <cellStyle name="#,##0 10 24 6" xfId="1350" xr:uid="{00000000-0005-0000-0000-00006D000000}"/>
    <cellStyle name="#,##0 10 25" xfId="1351" xr:uid="{00000000-0005-0000-0000-00006E000000}"/>
    <cellStyle name="#,##0 10 25 2" xfId="1352" xr:uid="{00000000-0005-0000-0000-00006F000000}"/>
    <cellStyle name="#,##0 10 25 3" xfId="1353" xr:uid="{00000000-0005-0000-0000-000070000000}"/>
    <cellStyle name="#,##0 10 25 4" xfId="1354" xr:uid="{00000000-0005-0000-0000-000071000000}"/>
    <cellStyle name="#,##0 10 25 5" xfId="1355" xr:uid="{00000000-0005-0000-0000-000072000000}"/>
    <cellStyle name="#,##0 10 25 6" xfId="1356" xr:uid="{00000000-0005-0000-0000-000073000000}"/>
    <cellStyle name="#,##0 10 26" xfId="1357" xr:uid="{00000000-0005-0000-0000-000074000000}"/>
    <cellStyle name="#,##0 10 26 2" xfId="1358" xr:uid="{00000000-0005-0000-0000-000075000000}"/>
    <cellStyle name="#,##0 10 26 3" xfId="1359" xr:uid="{00000000-0005-0000-0000-000076000000}"/>
    <cellStyle name="#,##0 10 26 4" xfId="1360" xr:uid="{00000000-0005-0000-0000-000077000000}"/>
    <cellStyle name="#,##0 10 26 5" xfId="1361" xr:uid="{00000000-0005-0000-0000-000078000000}"/>
    <cellStyle name="#,##0 10 26 6" xfId="1362" xr:uid="{00000000-0005-0000-0000-000079000000}"/>
    <cellStyle name="#,##0 10 27" xfId="1363" xr:uid="{00000000-0005-0000-0000-00007A000000}"/>
    <cellStyle name="#,##0 10 27 2" xfId="1364" xr:uid="{00000000-0005-0000-0000-00007B000000}"/>
    <cellStyle name="#,##0 10 27 3" xfId="1365" xr:uid="{00000000-0005-0000-0000-00007C000000}"/>
    <cellStyle name="#,##0 10 27 4" xfId="1366" xr:uid="{00000000-0005-0000-0000-00007D000000}"/>
    <cellStyle name="#,##0 10 27 5" xfId="1367" xr:uid="{00000000-0005-0000-0000-00007E000000}"/>
    <cellStyle name="#,##0 10 27 6" xfId="1368" xr:uid="{00000000-0005-0000-0000-00007F000000}"/>
    <cellStyle name="#,##0 10 28" xfId="1369" xr:uid="{00000000-0005-0000-0000-000080000000}"/>
    <cellStyle name="#,##0 10 28 2" xfId="1370" xr:uid="{00000000-0005-0000-0000-000081000000}"/>
    <cellStyle name="#,##0 10 28 3" xfId="1371" xr:uid="{00000000-0005-0000-0000-000082000000}"/>
    <cellStyle name="#,##0 10 28 4" xfId="1372" xr:uid="{00000000-0005-0000-0000-000083000000}"/>
    <cellStyle name="#,##0 10 28 5" xfId="1373" xr:uid="{00000000-0005-0000-0000-000084000000}"/>
    <cellStyle name="#,##0 10 28 6" xfId="1374" xr:uid="{00000000-0005-0000-0000-000085000000}"/>
    <cellStyle name="#,##0 10 29" xfId="1375" xr:uid="{00000000-0005-0000-0000-000086000000}"/>
    <cellStyle name="#,##0 10 29 2" xfId="1376" xr:uid="{00000000-0005-0000-0000-000087000000}"/>
    <cellStyle name="#,##0 10 29 3" xfId="1377" xr:uid="{00000000-0005-0000-0000-000088000000}"/>
    <cellStyle name="#,##0 10 29 4" xfId="1378" xr:uid="{00000000-0005-0000-0000-000089000000}"/>
    <cellStyle name="#,##0 10 29 5" xfId="1379" xr:uid="{00000000-0005-0000-0000-00008A000000}"/>
    <cellStyle name="#,##0 10 29 6" xfId="1380" xr:uid="{00000000-0005-0000-0000-00008B000000}"/>
    <cellStyle name="#,##0 10 3" xfId="1381" xr:uid="{00000000-0005-0000-0000-00008C000000}"/>
    <cellStyle name="#,##0 10 3 2" xfId="1382" xr:uid="{00000000-0005-0000-0000-00008D000000}"/>
    <cellStyle name="#,##0 10 3 3" xfId="1383" xr:uid="{00000000-0005-0000-0000-00008E000000}"/>
    <cellStyle name="#,##0 10 3 4" xfId="1384" xr:uid="{00000000-0005-0000-0000-00008F000000}"/>
    <cellStyle name="#,##0 10 3 5" xfId="1385" xr:uid="{00000000-0005-0000-0000-000090000000}"/>
    <cellStyle name="#,##0 10 3 6" xfId="1386" xr:uid="{00000000-0005-0000-0000-000091000000}"/>
    <cellStyle name="#,##0 10 30" xfId="1387" xr:uid="{00000000-0005-0000-0000-000092000000}"/>
    <cellStyle name="#,##0 10 31" xfId="1388" xr:uid="{00000000-0005-0000-0000-000093000000}"/>
    <cellStyle name="#,##0 10 32" xfId="1389" xr:uid="{00000000-0005-0000-0000-000094000000}"/>
    <cellStyle name="#,##0 10 33" xfId="1390" xr:uid="{00000000-0005-0000-0000-000095000000}"/>
    <cellStyle name="#,##0 10 34" xfId="1391" xr:uid="{00000000-0005-0000-0000-000096000000}"/>
    <cellStyle name="#,##0 10 4" xfId="1392" xr:uid="{00000000-0005-0000-0000-000097000000}"/>
    <cellStyle name="#,##0 10 4 2" xfId="1393" xr:uid="{00000000-0005-0000-0000-000098000000}"/>
    <cellStyle name="#,##0 10 4 3" xfId="1394" xr:uid="{00000000-0005-0000-0000-000099000000}"/>
    <cellStyle name="#,##0 10 4 4" xfId="1395" xr:uid="{00000000-0005-0000-0000-00009A000000}"/>
    <cellStyle name="#,##0 10 4 5" xfId="1396" xr:uid="{00000000-0005-0000-0000-00009B000000}"/>
    <cellStyle name="#,##0 10 4 6" xfId="1397" xr:uid="{00000000-0005-0000-0000-00009C000000}"/>
    <cellStyle name="#,##0 10 5" xfId="1398" xr:uid="{00000000-0005-0000-0000-00009D000000}"/>
    <cellStyle name="#,##0 10 5 2" xfId="1399" xr:uid="{00000000-0005-0000-0000-00009E000000}"/>
    <cellStyle name="#,##0 10 5 3" xfId="1400" xr:uid="{00000000-0005-0000-0000-00009F000000}"/>
    <cellStyle name="#,##0 10 5 4" xfId="1401" xr:uid="{00000000-0005-0000-0000-0000A0000000}"/>
    <cellStyle name="#,##0 10 5 5" xfId="1402" xr:uid="{00000000-0005-0000-0000-0000A1000000}"/>
    <cellStyle name="#,##0 10 5 6" xfId="1403" xr:uid="{00000000-0005-0000-0000-0000A2000000}"/>
    <cellStyle name="#,##0 10 6" xfId="1404" xr:uid="{00000000-0005-0000-0000-0000A3000000}"/>
    <cellStyle name="#,##0 10 6 2" xfId="1405" xr:uid="{00000000-0005-0000-0000-0000A4000000}"/>
    <cellStyle name="#,##0 10 6 3" xfId="1406" xr:uid="{00000000-0005-0000-0000-0000A5000000}"/>
    <cellStyle name="#,##0 10 6 4" xfId="1407" xr:uid="{00000000-0005-0000-0000-0000A6000000}"/>
    <cellStyle name="#,##0 10 6 5" xfId="1408" xr:uid="{00000000-0005-0000-0000-0000A7000000}"/>
    <cellStyle name="#,##0 10 6 6" xfId="1409" xr:uid="{00000000-0005-0000-0000-0000A8000000}"/>
    <cellStyle name="#,##0 10 7" xfId="1410" xr:uid="{00000000-0005-0000-0000-0000A9000000}"/>
    <cellStyle name="#,##0 10 7 2" xfId="1411" xr:uid="{00000000-0005-0000-0000-0000AA000000}"/>
    <cellStyle name="#,##0 10 7 3" xfId="1412" xr:uid="{00000000-0005-0000-0000-0000AB000000}"/>
    <cellStyle name="#,##0 10 7 4" xfId="1413" xr:uid="{00000000-0005-0000-0000-0000AC000000}"/>
    <cellStyle name="#,##0 10 7 5" xfId="1414" xr:uid="{00000000-0005-0000-0000-0000AD000000}"/>
    <cellStyle name="#,##0 10 7 6" xfId="1415" xr:uid="{00000000-0005-0000-0000-0000AE000000}"/>
    <cellStyle name="#,##0 10 8" xfId="1416" xr:uid="{00000000-0005-0000-0000-0000AF000000}"/>
    <cellStyle name="#,##0 10 8 2" xfId="1417" xr:uid="{00000000-0005-0000-0000-0000B0000000}"/>
    <cellStyle name="#,##0 10 8 3" xfId="1418" xr:uid="{00000000-0005-0000-0000-0000B1000000}"/>
    <cellStyle name="#,##0 10 8 4" xfId="1419" xr:uid="{00000000-0005-0000-0000-0000B2000000}"/>
    <cellStyle name="#,##0 10 8 5" xfId="1420" xr:uid="{00000000-0005-0000-0000-0000B3000000}"/>
    <cellStyle name="#,##0 10 8 6" xfId="1421" xr:uid="{00000000-0005-0000-0000-0000B4000000}"/>
    <cellStyle name="#,##0 10 9" xfId="1422" xr:uid="{00000000-0005-0000-0000-0000B5000000}"/>
    <cellStyle name="#,##0 10 9 2" xfId="1423" xr:uid="{00000000-0005-0000-0000-0000B6000000}"/>
    <cellStyle name="#,##0 10 9 3" xfId="1424" xr:uid="{00000000-0005-0000-0000-0000B7000000}"/>
    <cellStyle name="#,##0 10 9 4" xfId="1425" xr:uid="{00000000-0005-0000-0000-0000B8000000}"/>
    <cellStyle name="#,##0 10 9 5" xfId="1426" xr:uid="{00000000-0005-0000-0000-0000B9000000}"/>
    <cellStyle name="#,##0 10 9 6" xfId="1427" xr:uid="{00000000-0005-0000-0000-0000BA000000}"/>
    <cellStyle name="#,##0 11" xfId="1428" xr:uid="{00000000-0005-0000-0000-0000BB000000}"/>
    <cellStyle name="#,##0 11 10" xfId="1429" xr:uid="{00000000-0005-0000-0000-0000BC000000}"/>
    <cellStyle name="#,##0 11 10 2" xfId="1430" xr:uid="{00000000-0005-0000-0000-0000BD000000}"/>
    <cellStyle name="#,##0 11 10 3" xfId="1431" xr:uid="{00000000-0005-0000-0000-0000BE000000}"/>
    <cellStyle name="#,##0 11 10 4" xfId="1432" xr:uid="{00000000-0005-0000-0000-0000BF000000}"/>
    <cellStyle name="#,##0 11 10 5" xfId="1433" xr:uid="{00000000-0005-0000-0000-0000C0000000}"/>
    <cellStyle name="#,##0 11 10 6" xfId="1434" xr:uid="{00000000-0005-0000-0000-0000C1000000}"/>
    <cellStyle name="#,##0 11 11" xfId="1435" xr:uid="{00000000-0005-0000-0000-0000C2000000}"/>
    <cellStyle name="#,##0 11 11 2" xfId="1436" xr:uid="{00000000-0005-0000-0000-0000C3000000}"/>
    <cellStyle name="#,##0 11 11 3" xfId="1437" xr:uid="{00000000-0005-0000-0000-0000C4000000}"/>
    <cellStyle name="#,##0 11 11 4" xfId="1438" xr:uid="{00000000-0005-0000-0000-0000C5000000}"/>
    <cellStyle name="#,##0 11 11 5" xfId="1439" xr:uid="{00000000-0005-0000-0000-0000C6000000}"/>
    <cellStyle name="#,##0 11 11 6" xfId="1440" xr:uid="{00000000-0005-0000-0000-0000C7000000}"/>
    <cellStyle name="#,##0 11 12" xfId="1441" xr:uid="{00000000-0005-0000-0000-0000C8000000}"/>
    <cellStyle name="#,##0 11 12 2" xfId="1442" xr:uid="{00000000-0005-0000-0000-0000C9000000}"/>
    <cellStyle name="#,##0 11 12 3" xfId="1443" xr:uid="{00000000-0005-0000-0000-0000CA000000}"/>
    <cellStyle name="#,##0 11 12 4" xfId="1444" xr:uid="{00000000-0005-0000-0000-0000CB000000}"/>
    <cellStyle name="#,##0 11 12 5" xfId="1445" xr:uid="{00000000-0005-0000-0000-0000CC000000}"/>
    <cellStyle name="#,##0 11 12 6" xfId="1446" xr:uid="{00000000-0005-0000-0000-0000CD000000}"/>
    <cellStyle name="#,##0 11 13" xfId="1447" xr:uid="{00000000-0005-0000-0000-0000CE000000}"/>
    <cellStyle name="#,##0 11 13 2" xfId="1448" xr:uid="{00000000-0005-0000-0000-0000CF000000}"/>
    <cellStyle name="#,##0 11 13 3" xfId="1449" xr:uid="{00000000-0005-0000-0000-0000D0000000}"/>
    <cellStyle name="#,##0 11 13 4" xfId="1450" xr:uid="{00000000-0005-0000-0000-0000D1000000}"/>
    <cellStyle name="#,##0 11 13 5" xfId="1451" xr:uid="{00000000-0005-0000-0000-0000D2000000}"/>
    <cellStyle name="#,##0 11 13 6" xfId="1452" xr:uid="{00000000-0005-0000-0000-0000D3000000}"/>
    <cellStyle name="#,##0 11 14" xfId="1453" xr:uid="{00000000-0005-0000-0000-0000D4000000}"/>
    <cellStyle name="#,##0 11 14 2" xfId="1454" xr:uid="{00000000-0005-0000-0000-0000D5000000}"/>
    <cellStyle name="#,##0 11 14 3" xfId="1455" xr:uid="{00000000-0005-0000-0000-0000D6000000}"/>
    <cellStyle name="#,##0 11 14 4" xfId="1456" xr:uid="{00000000-0005-0000-0000-0000D7000000}"/>
    <cellStyle name="#,##0 11 14 5" xfId="1457" xr:uid="{00000000-0005-0000-0000-0000D8000000}"/>
    <cellStyle name="#,##0 11 14 6" xfId="1458" xr:uid="{00000000-0005-0000-0000-0000D9000000}"/>
    <cellStyle name="#,##0 11 15" xfId="1459" xr:uid="{00000000-0005-0000-0000-0000DA000000}"/>
    <cellStyle name="#,##0 11 15 2" xfId="1460" xr:uid="{00000000-0005-0000-0000-0000DB000000}"/>
    <cellStyle name="#,##0 11 15 3" xfId="1461" xr:uid="{00000000-0005-0000-0000-0000DC000000}"/>
    <cellStyle name="#,##0 11 15 4" xfId="1462" xr:uid="{00000000-0005-0000-0000-0000DD000000}"/>
    <cellStyle name="#,##0 11 15 5" xfId="1463" xr:uid="{00000000-0005-0000-0000-0000DE000000}"/>
    <cellStyle name="#,##0 11 15 6" xfId="1464" xr:uid="{00000000-0005-0000-0000-0000DF000000}"/>
    <cellStyle name="#,##0 11 16" xfId="1465" xr:uid="{00000000-0005-0000-0000-0000E0000000}"/>
    <cellStyle name="#,##0 11 16 2" xfId="1466" xr:uid="{00000000-0005-0000-0000-0000E1000000}"/>
    <cellStyle name="#,##0 11 16 3" xfId="1467" xr:uid="{00000000-0005-0000-0000-0000E2000000}"/>
    <cellStyle name="#,##0 11 16 4" xfId="1468" xr:uid="{00000000-0005-0000-0000-0000E3000000}"/>
    <cellStyle name="#,##0 11 16 5" xfId="1469" xr:uid="{00000000-0005-0000-0000-0000E4000000}"/>
    <cellStyle name="#,##0 11 16 6" xfId="1470" xr:uid="{00000000-0005-0000-0000-0000E5000000}"/>
    <cellStyle name="#,##0 11 17" xfId="1471" xr:uid="{00000000-0005-0000-0000-0000E6000000}"/>
    <cellStyle name="#,##0 11 17 2" xfId="1472" xr:uid="{00000000-0005-0000-0000-0000E7000000}"/>
    <cellStyle name="#,##0 11 17 3" xfId="1473" xr:uid="{00000000-0005-0000-0000-0000E8000000}"/>
    <cellStyle name="#,##0 11 17 4" xfId="1474" xr:uid="{00000000-0005-0000-0000-0000E9000000}"/>
    <cellStyle name="#,##0 11 17 5" xfId="1475" xr:uid="{00000000-0005-0000-0000-0000EA000000}"/>
    <cellStyle name="#,##0 11 17 6" xfId="1476" xr:uid="{00000000-0005-0000-0000-0000EB000000}"/>
    <cellStyle name="#,##0 11 18" xfId="1477" xr:uid="{00000000-0005-0000-0000-0000EC000000}"/>
    <cellStyle name="#,##0 11 18 2" xfId="1478" xr:uid="{00000000-0005-0000-0000-0000ED000000}"/>
    <cellStyle name="#,##0 11 18 3" xfId="1479" xr:uid="{00000000-0005-0000-0000-0000EE000000}"/>
    <cellStyle name="#,##0 11 18 4" xfId="1480" xr:uid="{00000000-0005-0000-0000-0000EF000000}"/>
    <cellStyle name="#,##0 11 18 5" xfId="1481" xr:uid="{00000000-0005-0000-0000-0000F0000000}"/>
    <cellStyle name="#,##0 11 18 6" xfId="1482" xr:uid="{00000000-0005-0000-0000-0000F1000000}"/>
    <cellStyle name="#,##0 11 19" xfId="1483" xr:uid="{00000000-0005-0000-0000-0000F2000000}"/>
    <cellStyle name="#,##0 11 19 2" xfId="1484" xr:uid="{00000000-0005-0000-0000-0000F3000000}"/>
    <cellStyle name="#,##0 11 19 3" xfId="1485" xr:uid="{00000000-0005-0000-0000-0000F4000000}"/>
    <cellStyle name="#,##0 11 19 4" xfId="1486" xr:uid="{00000000-0005-0000-0000-0000F5000000}"/>
    <cellStyle name="#,##0 11 19 5" xfId="1487" xr:uid="{00000000-0005-0000-0000-0000F6000000}"/>
    <cellStyle name="#,##0 11 19 6" xfId="1488" xr:uid="{00000000-0005-0000-0000-0000F7000000}"/>
    <cellStyle name="#,##0 11 2" xfId="1489" xr:uid="{00000000-0005-0000-0000-0000F8000000}"/>
    <cellStyle name="#,##0 11 2 2" xfId="1490" xr:uid="{00000000-0005-0000-0000-0000F9000000}"/>
    <cellStyle name="#,##0 11 2 3" xfId="1491" xr:uid="{00000000-0005-0000-0000-0000FA000000}"/>
    <cellStyle name="#,##0 11 2 4" xfId="1492" xr:uid="{00000000-0005-0000-0000-0000FB000000}"/>
    <cellStyle name="#,##0 11 2 5" xfId="1493" xr:uid="{00000000-0005-0000-0000-0000FC000000}"/>
    <cellStyle name="#,##0 11 2 6" xfId="1494" xr:uid="{00000000-0005-0000-0000-0000FD000000}"/>
    <cellStyle name="#,##0 11 2 7" xfId="1495" xr:uid="{00000000-0005-0000-0000-0000FE000000}"/>
    <cellStyle name="#,##0 11 20" xfId="1496" xr:uid="{00000000-0005-0000-0000-0000FF000000}"/>
    <cellStyle name="#,##0 11 20 2" xfId="1497" xr:uid="{00000000-0005-0000-0000-000000010000}"/>
    <cellStyle name="#,##0 11 20 3" xfId="1498" xr:uid="{00000000-0005-0000-0000-000001010000}"/>
    <cellStyle name="#,##0 11 20 4" xfId="1499" xr:uid="{00000000-0005-0000-0000-000002010000}"/>
    <cellStyle name="#,##0 11 20 5" xfId="1500" xr:uid="{00000000-0005-0000-0000-000003010000}"/>
    <cellStyle name="#,##0 11 20 6" xfId="1501" xr:uid="{00000000-0005-0000-0000-000004010000}"/>
    <cellStyle name="#,##0 11 21" xfId="1502" xr:uid="{00000000-0005-0000-0000-000005010000}"/>
    <cellStyle name="#,##0 11 21 2" xfId="1503" xr:uid="{00000000-0005-0000-0000-000006010000}"/>
    <cellStyle name="#,##0 11 21 3" xfId="1504" xr:uid="{00000000-0005-0000-0000-000007010000}"/>
    <cellStyle name="#,##0 11 21 4" xfId="1505" xr:uid="{00000000-0005-0000-0000-000008010000}"/>
    <cellStyle name="#,##0 11 21 5" xfId="1506" xr:uid="{00000000-0005-0000-0000-000009010000}"/>
    <cellStyle name="#,##0 11 21 6" xfId="1507" xr:uid="{00000000-0005-0000-0000-00000A010000}"/>
    <cellStyle name="#,##0 11 22" xfId="1508" xr:uid="{00000000-0005-0000-0000-00000B010000}"/>
    <cellStyle name="#,##0 11 22 2" xfId="1509" xr:uid="{00000000-0005-0000-0000-00000C010000}"/>
    <cellStyle name="#,##0 11 22 3" xfId="1510" xr:uid="{00000000-0005-0000-0000-00000D010000}"/>
    <cellStyle name="#,##0 11 22 4" xfId="1511" xr:uid="{00000000-0005-0000-0000-00000E010000}"/>
    <cellStyle name="#,##0 11 22 5" xfId="1512" xr:uid="{00000000-0005-0000-0000-00000F010000}"/>
    <cellStyle name="#,##0 11 22 6" xfId="1513" xr:uid="{00000000-0005-0000-0000-000010010000}"/>
    <cellStyle name="#,##0 11 23" xfId="1514" xr:uid="{00000000-0005-0000-0000-000011010000}"/>
    <cellStyle name="#,##0 11 23 2" xfId="1515" xr:uid="{00000000-0005-0000-0000-000012010000}"/>
    <cellStyle name="#,##0 11 23 3" xfId="1516" xr:uid="{00000000-0005-0000-0000-000013010000}"/>
    <cellStyle name="#,##0 11 23 4" xfId="1517" xr:uid="{00000000-0005-0000-0000-000014010000}"/>
    <cellStyle name="#,##0 11 23 5" xfId="1518" xr:uid="{00000000-0005-0000-0000-000015010000}"/>
    <cellStyle name="#,##0 11 23 6" xfId="1519" xr:uid="{00000000-0005-0000-0000-000016010000}"/>
    <cellStyle name="#,##0 11 24" xfId="1520" xr:uid="{00000000-0005-0000-0000-000017010000}"/>
    <cellStyle name="#,##0 11 24 2" xfId="1521" xr:uid="{00000000-0005-0000-0000-000018010000}"/>
    <cellStyle name="#,##0 11 24 3" xfId="1522" xr:uid="{00000000-0005-0000-0000-000019010000}"/>
    <cellStyle name="#,##0 11 24 4" xfId="1523" xr:uid="{00000000-0005-0000-0000-00001A010000}"/>
    <cellStyle name="#,##0 11 24 5" xfId="1524" xr:uid="{00000000-0005-0000-0000-00001B010000}"/>
    <cellStyle name="#,##0 11 24 6" xfId="1525" xr:uid="{00000000-0005-0000-0000-00001C010000}"/>
    <cellStyle name="#,##0 11 25" xfId="1526" xr:uid="{00000000-0005-0000-0000-00001D010000}"/>
    <cellStyle name="#,##0 11 25 2" xfId="1527" xr:uid="{00000000-0005-0000-0000-00001E010000}"/>
    <cellStyle name="#,##0 11 25 3" xfId="1528" xr:uid="{00000000-0005-0000-0000-00001F010000}"/>
    <cellStyle name="#,##0 11 25 4" xfId="1529" xr:uid="{00000000-0005-0000-0000-000020010000}"/>
    <cellStyle name="#,##0 11 25 5" xfId="1530" xr:uid="{00000000-0005-0000-0000-000021010000}"/>
    <cellStyle name="#,##0 11 25 6" xfId="1531" xr:uid="{00000000-0005-0000-0000-000022010000}"/>
    <cellStyle name="#,##0 11 26" xfId="1532" xr:uid="{00000000-0005-0000-0000-000023010000}"/>
    <cellStyle name="#,##0 11 26 2" xfId="1533" xr:uid="{00000000-0005-0000-0000-000024010000}"/>
    <cellStyle name="#,##0 11 26 3" xfId="1534" xr:uid="{00000000-0005-0000-0000-000025010000}"/>
    <cellStyle name="#,##0 11 26 4" xfId="1535" xr:uid="{00000000-0005-0000-0000-000026010000}"/>
    <cellStyle name="#,##0 11 26 5" xfId="1536" xr:uid="{00000000-0005-0000-0000-000027010000}"/>
    <cellStyle name="#,##0 11 26 6" xfId="1537" xr:uid="{00000000-0005-0000-0000-000028010000}"/>
    <cellStyle name="#,##0 11 27" xfId="1538" xr:uid="{00000000-0005-0000-0000-000029010000}"/>
    <cellStyle name="#,##0 11 27 2" xfId="1539" xr:uid="{00000000-0005-0000-0000-00002A010000}"/>
    <cellStyle name="#,##0 11 27 3" xfId="1540" xr:uid="{00000000-0005-0000-0000-00002B010000}"/>
    <cellStyle name="#,##0 11 27 4" xfId="1541" xr:uid="{00000000-0005-0000-0000-00002C010000}"/>
    <cellStyle name="#,##0 11 27 5" xfId="1542" xr:uid="{00000000-0005-0000-0000-00002D010000}"/>
    <cellStyle name="#,##0 11 27 6" xfId="1543" xr:uid="{00000000-0005-0000-0000-00002E010000}"/>
    <cellStyle name="#,##0 11 28" xfId="1544" xr:uid="{00000000-0005-0000-0000-00002F010000}"/>
    <cellStyle name="#,##0 11 28 2" xfId="1545" xr:uid="{00000000-0005-0000-0000-000030010000}"/>
    <cellStyle name="#,##0 11 28 3" xfId="1546" xr:uid="{00000000-0005-0000-0000-000031010000}"/>
    <cellStyle name="#,##0 11 28 4" xfId="1547" xr:uid="{00000000-0005-0000-0000-000032010000}"/>
    <cellStyle name="#,##0 11 28 5" xfId="1548" xr:uid="{00000000-0005-0000-0000-000033010000}"/>
    <cellStyle name="#,##0 11 28 6" xfId="1549" xr:uid="{00000000-0005-0000-0000-000034010000}"/>
    <cellStyle name="#,##0 11 29" xfId="1550" xr:uid="{00000000-0005-0000-0000-000035010000}"/>
    <cellStyle name="#,##0 11 29 2" xfId="1551" xr:uid="{00000000-0005-0000-0000-000036010000}"/>
    <cellStyle name="#,##0 11 29 3" xfId="1552" xr:uid="{00000000-0005-0000-0000-000037010000}"/>
    <cellStyle name="#,##0 11 29 4" xfId="1553" xr:uid="{00000000-0005-0000-0000-000038010000}"/>
    <cellStyle name="#,##0 11 29 5" xfId="1554" xr:uid="{00000000-0005-0000-0000-000039010000}"/>
    <cellStyle name="#,##0 11 29 6" xfId="1555" xr:uid="{00000000-0005-0000-0000-00003A010000}"/>
    <cellStyle name="#,##0 11 3" xfId="1556" xr:uid="{00000000-0005-0000-0000-00003B010000}"/>
    <cellStyle name="#,##0 11 3 2" xfId="1557" xr:uid="{00000000-0005-0000-0000-00003C010000}"/>
    <cellStyle name="#,##0 11 3 3" xfId="1558" xr:uid="{00000000-0005-0000-0000-00003D010000}"/>
    <cellStyle name="#,##0 11 3 4" xfId="1559" xr:uid="{00000000-0005-0000-0000-00003E010000}"/>
    <cellStyle name="#,##0 11 3 5" xfId="1560" xr:uid="{00000000-0005-0000-0000-00003F010000}"/>
    <cellStyle name="#,##0 11 3 6" xfId="1561" xr:uid="{00000000-0005-0000-0000-000040010000}"/>
    <cellStyle name="#,##0 11 30" xfId="1562" xr:uid="{00000000-0005-0000-0000-000041010000}"/>
    <cellStyle name="#,##0 11 31" xfId="1563" xr:uid="{00000000-0005-0000-0000-000042010000}"/>
    <cellStyle name="#,##0 11 32" xfId="1564" xr:uid="{00000000-0005-0000-0000-000043010000}"/>
    <cellStyle name="#,##0 11 33" xfId="1565" xr:uid="{00000000-0005-0000-0000-000044010000}"/>
    <cellStyle name="#,##0 11 34" xfId="1566" xr:uid="{00000000-0005-0000-0000-000045010000}"/>
    <cellStyle name="#,##0 11 4" xfId="1567" xr:uid="{00000000-0005-0000-0000-000046010000}"/>
    <cellStyle name="#,##0 11 4 2" xfId="1568" xr:uid="{00000000-0005-0000-0000-000047010000}"/>
    <cellStyle name="#,##0 11 4 3" xfId="1569" xr:uid="{00000000-0005-0000-0000-000048010000}"/>
    <cellStyle name="#,##0 11 4 4" xfId="1570" xr:uid="{00000000-0005-0000-0000-000049010000}"/>
    <cellStyle name="#,##0 11 4 5" xfId="1571" xr:uid="{00000000-0005-0000-0000-00004A010000}"/>
    <cellStyle name="#,##0 11 4 6" xfId="1572" xr:uid="{00000000-0005-0000-0000-00004B010000}"/>
    <cellStyle name="#,##0 11 5" xfId="1573" xr:uid="{00000000-0005-0000-0000-00004C010000}"/>
    <cellStyle name="#,##0 11 5 2" xfId="1574" xr:uid="{00000000-0005-0000-0000-00004D010000}"/>
    <cellStyle name="#,##0 11 5 3" xfId="1575" xr:uid="{00000000-0005-0000-0000-00004E010000}"/>
    <cellStyle name="#,##0 11 5 4" xfId="1576" xr:uid="{00000000-0005-0000-0000-00004F010000}"/>
    <cellStyle name="#,##0 11 5 5" xfId="1577" xr:uid="{00000000-0005-0000-0000-000050010000}"/>
    <cellStyle name="#,##0 11 5 6" xfId="1578" xr:uid="{00000000-0005-0000-0000-000051010000}"/>
    <cellStyle name="#,##0 11 6" xfId="1579" xr:uid="{00000000-0005-0000-0000-000052010000}"/>
    <cellStyle name="#,##0 11 6 2" xfId="1580" xr:uid="{00000000-0005-0000-0000-000053010000}"/>
    <cellStyle name="#,##0 11 6 3" xfId="1581" xr:uid="{00000000-0005-0000-0000-000054010000}"/>
    <cellStyle name="#,##0 11 6 4" xfId="1582" xr:uid="{00000000-0005-0000-0000-000055010000}"/>
    <cellStyle name="#,##0 11 6 5" xfId="1583" xr:uid="{00000000-0005-0000-0000-000056010000}"/>
    <cellStyle name="#,##0 11 6 6" xfId="1584" xr:uid="{00000000-0005-0000-0000-000057010000}"/>
    <cellStyle name="#,##0 11 7" xfId="1585" xr:uid="{00000000-0005-0000-0000-000058010000}"/>
    <cellStyle name="#,##0 11 7 2" xfId="1586" xr:uid="{00000000-0005-0000-0000-000059010000}"/>
    <cellStyle name="#,##0 11 7 3" xfId="1587" xr:uid="{00000000-0005-0000-0000-00005A010000}"/>
    <cellStyle name="#,##0 11 7 4" xfId="1588" xr:uid="{00000000-0005-0000-0000-00005B010000}"/>
    <cellStyle name="#,##0 11 7 5" xfId="1589" xr:uid="{00000000-0005-0000-0000-00005C010000}"/>
    <cellStyle name="#,##0 11 7 6" xfId="1590" xr:uid="{00000000-0005-0000-0000-00005D010000}"/>
    <cellStyle name="#,##0 11 8" xfId="1591" xr:uid="{00000000-0005-0000-0000-00005E010000}"/>
    <cellStyle name="#,##0 11 8 2" xfId="1592" xr:uid="{00000000-0005-0000-0000-00005F010000}"/>
    <cellStyle name="#,##0 11 8 3" xfId="1593" xr:uid="{00000000-0005-0000-0000-000060010000}"/>
    <cellStyle name="#,##0 11 8 4" xfId="1594" xr:uid="{00000000-0005-0000-0000-000061010000}"/>
    <cellStyle name="#,##0 11 8 5" xfId="1595" xr:uid="{00000000-0005-0000-0000-000062010000}"/>
    <cellStyle name="#,##0 11 8 6" xfId="1596" xr:uid="{00000000-0005-0000-0000-000063010000}"/>
    <cellStyle name="#,##0 11 9" xfId="1597" xr:uid="{00000000-0005-0000-0000-000064010000}"/>
    <cellStyle name="#,##0 11 9 2" xfId="1598" xr:uid="{00000000-0005-0000-0000-000065010000}"/>
    <cellStyle name="#,##0 11 9 3" xfId="1599" xr:uid="{00000000-0005-0000-0000-000066010000}"/>
    <cellStyle name="#,##0 11 9 4" xfId="1600" xr:uid="{00000000-0005-0000-0000-000067010000}"/>
    <cellStyle name="#,##0 11 9 5" xfId="1601" xr:uid="{00000000-0005-0000-0000-000068010000}"/>
    <cellStyle name="#,##0 11 9 6" xfId="1602" xr:uid="{00000000-0005-0000-0000-000069010000}"/>
    <cellStyle name="#,##0 12" xfId="1603" xr:uid="{00000000-0005-0000-0000-00006A010000}"/>
    <cellStyle name="#,##0 12 10" xfId="1604" xr:uid="{00000000-0005-0000-0000-00006B010000}"/>
    <cellStyle name="#,##0 12 10 2" xfId="1605" xr:uid="{00000000-0005-0000-0000-00006C010000}"/>
    <cellStyle name="#,##0 12 10 3" xfId="1606" xr:uid="{00000000-0005-0000-0000-00006D010000}"/>
    <cellStyle name="#,##0 12 10 4" xfId="1607" xr:uid="{00000000-0005-0000-0000-00006E010000}"/>
    <cellStyle name="#,##0 12 10 5" xfId="1608" xr:uid="{00000000-0005-0000-0000-00006F010000}"/>
    <cellStyle name="#,##0 12 10 6" xfId="1609" xr:uid="{00000000-0005-0000-0000-000070010000}"/>
    <cellStyle name="#,##0 12 11" xfId="1610" xr:uid="{00000000-0005-0000-0000-000071010000}"/>
    <cellStyle name="#,##0 12 11 2" xfId="1611" xr:uid="{00000000-0005-0000-0000-000072010000}"/>
    <cellStyle name="#,##0 12 11 3" xfId="1612" xr:uid="{00000000-0005-0000-0000-000073010000}"/>
    <cellStyle name="#,##0 12 11 4" xfId="1613" xr:uid="{00000000-0005-0000-0000-000074010000}"/>
    <cellStyle name="#,##0 12 11 5" xfId="1614" xr:uid="{00000000-0005-0000-0000-000075010000}"/>
    <cellStyle name="#,##0 12 11 6" xfId="1615" xr:uid="{00000000-0005-0000-0000-000076010000}"/>
    <cellStyle name="#,##0 12 12" xfId="1616" xr:uid="{00000000-0005-0000-0000-000077010000}"/>
    <cellStyle name="#,##0 12 12 2" xfId="1617" xr:uid="{00000000-0005-0000-0000-000078010000}"/>
    <cellStyle name="#,##0 12 12 3" xfId="1618" xr:uid="{00000000-0005-0000-0000-000079010000}"/>
    <cellStyle name="#,##0 12 12 4" xfId="1619" xr:uid="{00000000-0005-0000-0000-00007A010000}"/>
    <cellStyle name="#,##0 12 12 5" xfId="1620" xr:uid="{00000000-0005-0000-0000-00007B010000}"/>
    <cellStyle name="#,##0 12 12 6" xfId="1621" xr:uid="{00000000-0005-0000-0000-00007C010000}"/>
    <cellStyle name="#,##0 12 13" xfId="1622" xr:uid="{00000000-0005-0000-0000-00007D010000}"/>
    <cellStyle name="#,##0 12 13 2" xfId="1623" xr:uid="{00000000-0005-0000-0000-00007E010000}"/>
    <cellStyle name="#,##0 12 13 3" xfId="1624" xr:uid="{00000000-0005-0000-0000-00007F010000}"/>
    <cellStyle name="#,##0 12 13 4" xfId="1625" xr:uid="{00000000-0005-0000-0000-000080010000}"/>
    <cellStyle name="#,##0 12 13 5" xfId="1626" xr:uid="{00000000-0005-0000-0000-000081010000}"/>
    <cellStyle name="#,##0 12 13 6" xfId="1627" xr:uid="{00000000-0005-0000-0000-000082010000}"/>
    <cellStyle name="#,##0 12 14" xfId="1628" xr:uid="{00000000-0005-0000-0000-000083010000}"/>
    <cellStyle name="#,##0 12 14 2" xfId="1629" xr:uid="{00000000-0005-0000-0000-000084010000}"/>
    <cellStyle name="#,##0 12 14 3" xfId="1630" xr:uid="{00000000-0005-0000-0000-000085010000}"/>
    <cellStyle name="#,##0 12 14 4" xfId="1631" xr:uid="{00000000-0005-0000-0000-000086010000}"/>
    <cellStyle name="#,##0 12 14 5" xfId="1632" xr:uid="{00000000-0005-0000-0000-000087010000}"/>
    <cellStyle name="#,##0 12 14 6" xfId="1633" xr:uid="{00000000-0005-0000-0000-000088010000}"/>
    <cellStyle name="#,##0 12 15" xfId="1634" xr:uid="{00000000-0005-0000-0000-000089010000}"/>
    <cellStyle name="#,##0 12 15 2" xfId="1635" xr:uid="{00000000-0005-0000-0000-00008A010000}"/>
    <cellStyle name="#,##0 12 15 3" xfId="1636" xr:uid="{00000000-0005-0000-0000-00008B010000}"/>
    <cellStyle name="#,##0 12 15 4" xfId="1637" xr:uid="{00000000-0005-0000-0000-00008C010000}"/>
    <cellStyle name="#,##0 12 15 5" xfId="1638" xr:uid="{00000000-0005-0000-0000-00008D010000}"/>
    <cellStyle name="#,##0 12 15 6" xfId="1639" xr:uid="{00000000-0005-0000-0000-00008E010000}"/>
    <cellStyle name="#,##0 12 16" xfId="1640" xr:uid="{00000000-0005-0000-0000-00008F010000}"/>
    <cellStyle name="#,##0 12 16 2" xfId="1641" xr:uid="{00000000-0005-0000-0000-000090010000}"/>
    <cellStyle name="#,##0 12 16 3" xfId="1642" xr:uid="{00000000-0005-0000-0000-000091010000}"/>
    <cellStyle name="#,##0 12 16 4" xfId="1643" xr:uid="{00000000-0005-0000-0000-000092010000}"/>
    <cellStyle name="#,##0 12 16 5" xfId="1644" xr:uid="{00000000-0005-0000-0000-000093010000}"/>
    <cellStyle name="#,##0 12 16 6" xfId="1645" xr:uid="{00000000-0005-0000-0000-000094010000}"/>
    <cellStyle name="#,##0 12 17" xfId="1646" xr:uid="{00000000-0005-0000-0000-000095010000}"/>
    <cellStyle name="#,##0 12 17 2" xfId="1647" xr:uid="{00000000-0005-0000-0000-000096010000}"/>
    <cellStyle name="#,##0 12 17 3" xfId="1648" xr:uid="{00000000-0005-0000-0000-000097010000}"/>
    <cellStyle name="#,##0 12 17 4" xfId="1649" xr:uid="{00000000-0005-0000-0000-000098010000}"/>
    <cellStyle name="#,##0 12 17 5" xfId="1650" xr:uid="{00000000-0005-0000-0000-000099010000}"/>
    <cellStyle name="#,##0 12 17 6" xfId="1651" xr:uid="{00000000-0005-0000-0000-00009A010000}"/>
    <cellStyle name="#,##0 12 18" xfId="1652" xr:uid="{00000000-0005-0000-0000-00009B010000}"/>
    <cellStyle name="#,##0 12 18 2" xfId="1653" xr:uid="{00000000-0005-0000-0000-00009C010000}"/>
    <cellStyle name="#,##0 12 18 3" xfId="1654" xr:uid="{00000000-0005-0000-0000-00009D010000}"/>
    <cellStyle name="#,##0 12 18 4" xfId="1655" xr:uid="{00000000-0005-0000-0000-00009E010000}"/>
    <cellStyle name="#,##0 12 18 5" xfId="1656" xr:uid="{00000000-0005-0000-0000-00009F010000}"/>
    <cellStyle name="#,##0 12 18 6" xfId="1657" xr:uid="{00000000-0005-0000-0000-0000A0010000}"/>
    <cellStyle name="#,##0 12 19" xfId="1658" xr:uid="{00000000-0005-0000-0000-0000A1010000}"/>
    <cellStyle name="#,##0 12 19 2" xfId="1659" xr:uid="{00000000-0005-0000-0000-0000A2010000}"/>
    <cellStyle name="#,##0 12 19 3" xfId="1660" xr:uid="{00000000-0005-0000-0000-0000A3010000}"/>
    <cellStyle name="#,##0 12 19 4" xfId="1661" xr:uid="{00000000-0005-0000-0000-0000A4010000}"/>
    <cellStyle name="#,##0 12 19 5" xfId="1662" xr:uid="{00000000-0005-0000-0000-0000A5010000}"/>
    <cellStyle name="#,##0 12 19 6" xfId="1663" xr:uid="{00000000-0005-0000-0000-0000A6010000}"/>
    <cellStyle name="#,##0 12 2" xfId="1664" xr:uid="{00000000-0005-0000-0000-0000A7010000}"/>
    <cellStyle name="#,##0 12 2 2" xfId="1665" xr:uid="{00000000-0005-0000-0000-0000A8010000}"/>
    <cellStyle name="#,##0 12 2 3" xfId="1666" xr:uid="{00000000-0005-0000-0000-0000A9010000}"/>
    <cellStyle name="#,##0 12 2 4" xfId="1667" xr:uid="{00000000-0005-0000-0000-0000AA010000}"/>
    <cellStyle name="#,##0 12 2 5" xfId="1668" xr:uid="{00000000-0005-0000-0000-0000AB010000}"/>
    <cellStyle name="#,##0 12 2 6" xfId="1669" xr:uid="{00000000-0005-0000-0000-0000AC010000}"/>
    <cellStyle name="#,##0 12 2 7" xfId="1670" xr:uid="{00000000-0005-0000-0000-0000AD010000}"/>
    <cellStyle name="#,##0 12 20" xfId="1671" xr:uid="{00000000-0005-0000-0000-0000AE010000}"/>
    <cellStyle name="#,##0 12 20 2" xfId="1672" xr:uid="{00000000-0005-0000-0000-0000AF010000}"/>
    <cellStyle name="#,##0 12 20 3" xfId="1673" xr:uid="{00000000-0005-0000-0000-0000B0010000}"/>
    <cellStyle name="#,##0 12 20 4" xfId="1674" xr:uid="{00000000-0005-0000-0000-0000B1010000}"/>
    <cellStyle name="#,##0 12 20 5" xfId="1675" xr:uid="{00000000-0005-0000-0000-0000B2010000}"/>
    <cellStyle name="#,##0 12 20 6" xfId="1676" xr:uid="{00000000-0005-0000-0000-0000B3010000}"/>
    <cellStyle name="#,##0 12 21" xfId="1677" xr:uid="{00000000-0005-0000-0000-0000B4010000}"/>
    <cellStyle name="#,##0 12 21 2" xfId="1678" xr:uid="{00000000-0005-0000-0000-0000B5010000}"/>
    <cellStyle name="#,##0 12 21 3" xfId="1679" xr:uid="{00000000-0005-0000-0000-0000B6010000}"/>
    <cellStyle name="#,##0 12 21 4" xfId="1680" xr:uid="{00000000-0005-0000-0000-0000B7010000}"/>
    <cellStyle name="#,##0 12 21 5" xfId="1681" xr:uid="{00000000-0005-0000-0000-0000B8010000}"/>
    <cellStyle name="#,##0 12 21 6" xfId="1682" xr:uid="{00000000-0005-0000-0000-0000B9010000}"/>
    <cellStyle name="#,##0 12 22" xfId="1683" xr:uid="{00000000-0005-0000-0000-0000BA010000}"/>
    <cellStyle name="#,##0 12 22 2" xfId="1684" xr:uid="{00000000-0005-0000-0000-0000BB010000}"/>
    <cellStyle name="#,##0 12 22 3" xfId="1685" xr:uid="{00000000-0005-0000-0000-0000BC010000}"/>
    <cellStyle name="#,##0 12 22 4" xfId="1686" xr:uid="{00000000-0005-0000-0000-0000BD010000}"/>
    <cellStyle name="#,##0 12 22 5" xfId="1687" xr:uid="{00000000-0005-0000-0000-0000BE010000}"/>
    <cellStyle name="#,##0 12 22 6" xfId="1688" xr:uid="{00000000-0005-0000-0000-0000BF010000}"/>
    <cellStyle name="#,##0 12 23" xfId="1689" xr:uid="{00000000-0005-0000-0000-0000C0010000}"/>
    <cellStyle name="#,##0 12 23 2" xfId="1690" xr:uid="{00000000-0005-0000-0000-0000C1010000}"/>
    <cellStyle name="#,##0 12 23 3" xfId="1691" xr:uid="{00000000-0005-0000-0000-0000C2010000}"/>
    <cellStyle name="#,##0 12 23 4" xfId="1692" xr:uid="{00000000-0005-0000-0000-0000C3010000}"/>
    <cellStyle name="#,##0 12 23 5" xfId="1693" xr:uid="{00000000-0005-0000-0000-0000C4010000}"/>
    <cellStyle name="#,##0 12 23 6" xfId="1694" xr:uid="{00000000-0005-0000-0000-0000C5010000}"/>
    <cellStyle name="#,##0 12 24" xfId="1695" xr:uid="{00000000-0005-0000-0000-0000C6010000}"/>
    <cellStyle name="#,##0 12 24 2" xfId="1696" xr:uid="{00000000-0005-0000-0000-0000C7010000}"/>
    <cellStyle name="#,##0 12 24 3" xfId="1697" xr:uid="{00000000-0005-0000-0000-0000C8010000}"/>
    <cellStyle name="#,##0 12 24 4" xfId="1698" xr:uid="{00000000-0005-0000-0000-0000C9010000}"/>
    <cellStyle name="#,##0 12 24 5" xfId="1699" xr:uid="{00000000-0005-0000-0000-0000CA010000}"/>
    <cellStyle name="#,##0 12 24 6" xfId="1700" xr:uid="{00000000-0005-0000-0000-0000CB010000}"/>
    <cellStyle name="#,##0 12 25" xfId="1701" xr:uid="{00000000-0005-0000-0000-0000CC010000}"/>
    <cellStyle name="#,##0 12 25 2" xfId="1702" xr:uid="{00000000-0005-0000-0000-0000CD010000}"/>
    <cellStyle name="#,##0 12 25 3" xfId="1703" xr:uid="{00000000-0005-0000-0000-0000CE010000}"/>
    <cellStyle name="#,##0 12 25 4" xfId="1704" xr:uid="{00000000-0005-0000-0000-0000CF010000}"/>
    <cellStyle name="#,##0 12 25 5" xfId="1705" xr:uid="{00000000-0005-0000-0000-0000D0010000}"/>
    <cellStyle name="#,##0 12 25 6" xfId="1706" xr:uid="{00000000-0005-0000-0000-0000D1010000}"/>
    <cellStyle name="#,##0 12 26" xfId="1707" xr:uid="{00000000-0005-0000-0000-0000D2010000}"/>
    <cellStyle name="#,##0 12 26 2" xfId="1708" xr:uid="{00000000-0005-0000-0000-0000D3010000}"/>
    <cellStyle name="#,##0 12 26 3" xfId="1709" xr:uid="{00000000-0005-0000-0000-0000D4010000}"/>
    <cellStyle name="#,##0 12 26 4" xfId="1710" xr:uid="{00000000-0005-0000-0000-0000D5010000}"/>
    <cellStyle name="#,##0 12 26 5" xfId="1711" xr:uid="{00000000-0005-0000-0000-0000D6010000}"/>
    <cellStyle name="#,##0 12 26 6" xfId="1712" xr:uid="{00000000-0005-0000-0000-0000D7010000}"/>
    <cellStyle name="#,##0 12 27" xfId="1713" xr:uid="{00000000-0005-0000-0000-0000D8010000}"/>
    <cellStyle name="#,##0 12 27 2" xfId="1714" xr:uid="{00000000-0005-0000-0000-0000D9010000}"/>
    <cellStyle name="#,##0 12 27 3" xfId="1715" xr:uid="{00000000-0005-0000-0000-0000DA010000}"/>
    <cellStyle name="#,##0 12 27 4" xfId="1716" xr:uid="{00000000-0005-0000-0000-0000DB010000}"/>
    <cellStyle name="#,##0 12 27 5" xfId="1717" xr:uid="{00000000-0005-0000-0000-0000DC010000}"/>
    <cellStyle name="#,##0 12 27 6" xfId="1718" xr:uid="{00000000-0005-0000-0000-0000DD010000}"/>
    <cellStyle name="#,##0 12 28" xfId="1719" xr:uid="{00000000-0005-0000-0000-0000DE010000}"/>
    <cellStyle name="#,##0 12 28 2" xfId="1720" xr:uid="{00000000-0005-0000-0000-0000DF010000}"/>
    <cellStyle name="#,##0 12 28 3" xfId="1721" xr:uid="{00000000-0005-0000-0000-0000E0010000}"/>
    <cellStyle name="#,##0 12 28 4" xfId="1722" xr:uid="{00000000-0005-0000-0000-0000E1010000}"/>
    <cellStyle name="#,##0 12 28 5" xfId="1723" xr:uid="{00000000-0005-0000-0000-0000E2010000}"/>
    <cellStyle name="#,##0 12 28 6" xfId="1724" xr:uid="{00000000-0005-0000-0000-0000E3010000}"/>
    <cellStyle name="#,##0 12 29" xfId="1725" xr:uid="{00000000-0005-0000-0000-0000E4010000}"/>
    <cellStyle name="#,##0 12 29 2" xfId="1726" xr:uid="{00000000-0005-0000-0000-0000E5010000}"/>
    <cellStyle name="#,##0 12 29 3" xfId="1727" xr:uid="{00000000-0005-0000-0000-0000E6010000}"/>
    <cellStyle name="#,##0 12 29 4" xfId="1728" xr:uid="{00000000-0005-0000-0000-0000E7010000}"/>
    <cellStyle name="#,##0 12 29 5" xfId="1729" xr:uid="{00000000-0005-0000-0000-0000E8010000}"/>
    <cellStyle name="#,##0 12 29 6" xfId="1730" xr:uid="{00000000-0005-0000-0000-0000E9010000}"/>
    <cellStyle name="#,##0 12 3" xfId="1731" xr:uid="{00000000-0005-0000-0000-0000EA010000}"/>
    <cellStyle name="#,##0 12 3 2" xfId="1732" xr:uid="{00000000-0005-0000-0000-0000EB010000}"/>
    <cellStyle name="#,##0 12 3 3" xfId="1733" xr:uid="{00000000-0005-0000-0000-0000EC010000}"/>
    <cellStyle name="#,##0 12 3 4" xfId="1734" xr:uid="{00000000-0005-0000-0000-0000ED010000}"/>
    <cellStyle name="#,##0 12 3 5" xfId="1735" xr:uid="{00000000-0005-0000-0000-0000EE010000}"/>
    <cellStyle name="#,##0 12 3 6" xfId="1736" xr:uid="{00000000-0005-0000-0000-0000EF010000}"/>
    <cellStyle name="#,##0 12 30" xfId="1737" xr:uid="{00000000-0005-0000-0000-0000F0010000}"/>
    <cellStyle name="#,##0 12 31" xfId="1738" xr:uid="{00000000-0005-0000-0000-0000F1010000}"/>
    <cellStyle name="#,##0 12 32" xfId="1739" xr:uid="{00000000-0005-0000-0000-0000F2010000}"/>
    <cellStyle name="#,##0 12 33" xfId="1740" xr:uid="{00000000-0005-0000-0000-0000F3010000}"/>
    <cellStyle name="#,##0 12 34" xfId="1741" xr:uid="{00000000-0005-0000-0000-0000F4010000}"/>
    <cellStyle name="#,##0 12 4" xfId="1742" xr:uid="{00000000-0005-0000-0000-0000F5010000}"/>
    <cellStyle name="#,##0 12 4 2" xfId="1743" xr:uid="{00000000-0005-0000-0000-0000F6010000}"/>
    <cellStyle name="#,##0 12 4 3" xfId="1744" xr:uid="{00000000-0005-0000-0000-0000F7010000}"/>
    <cellStyle name="#,##0 12 4 4" xfId="1745" xr:uid="{00000000-0005-0000-0000-0000F8010000}"/>
    <cellStyle name="#,##0 12 4 5" xfId="1746" xr:uid="{00000000-0005-0000-0000-0000F9010000}"/>
    <cellStyle name="#,##0 12 4 6" xfId="1747" xr:uid="{00000000-0005-0000-0000-0000FA010000}"/>
    <cellStyle name="#,##0 12 5" xfId="1748" xr:uid="{00000000-0005-0000-0000-0000FB010000}"/>
    <cellStyle name="#,##0 12 5 2" xfId="1749" xr:uid="{00000000-0005-0000-0000-0000FC010000}"/>
    <cellStyle name="#,##0 12 5 3" xfId="1750" xr:uid="{00000000-0005-0000-0000-0000FD010000}"/>
    <cellStyle name="#,##0 12 5 4" xfId="1751" xr:uid="{00000000-0005-0000-0000-0000FE010000}"/>
    <cellStyle name="#,##0 12 5 5" xfId="1752" xr:uid="{00000000-0005-0000-0000-0000FF010000}"/>
    <cellStyle name="#,##0 12 5 6" xfId="1753" xr:uid="{00000000-0005-0000-0000-000000020000}"/>
    <cellStyle name="#,##0 12 6" xfId="1754" xr:uid="{00000000-0005-0000-0000-000001020000}"/>
    <cellStyle name="#,##0 12 6 2" xfId="1755" xr:uid="{00000000-0005-0000-0000-000002020000}"/>
    <cellStyle name="#,##0 12 6 3" xfId="1756" xr:uid="{00000000-0005-0000-0000-000003020000}"/>
    <cellStyle name="#,##0 12 6 4" xfId="1757" xr:uid="{00000000-0005-0000-0000-000004020000}"/>
    <cellStyle name="#,##0 12 6 5" xfId="1758" xr:uid="{00000000-0005-0000-0000-000005020000}"/>
    <cellStyle name="#,##0 12 6 6" xfId="1759" xr:uid="{00000000-0005-0000-0000-000006020000}"/>
    <cellStyle name="#,##0 12 7" xfId="1760" xr:uid="{00000000-0005-0000-0000-000007020000}"/>
    <cellStyle name="#,##0 12 7 2" xfId="1761" xr:uid="{00000000-0005-0000-0000-000008020000}"/>
    <cellStyle name="#,##0 12 7 3" xfId="1762" xr:uid="{00000000-0005-0000-0000-000009020000}"/>
    <cellStyle name="#,##0 12 7 4" xfId="1763" xr:uid="{00000000-0005-0000-0000-00000A020000}"/>
    <cellStyle name="#,##0 12 7 5" xfId="1764" xr:uid="{00000000-0005-0000-0000-00000B020000}"/>
    <cellStyle name="#,##0 12 7 6" xfId="1765" xr:uid="{00000000-0005-0000-0000-00000C020000}"/>
    <cellStyle name="#,##0 12 8" xfId="1766" xr:uid="{00000000-0005-0000-0000-00000D020000}"/>
    <cellStyle name="#,##0 12 8 2" xfId="1767" xr:uid="{00000000-0005-0000-0000-00000E020000}"/>
    <cellStyle name="#,##0 12 8 3" xfId="1768" xr:uid="{00000000-0005-0000-0000-00000F020000}"/>
    <cellStyle name="#,##0 12 8 4" xfId="1769" xr:uid="{00000000-0005-0000-0000-000010020000}"/>
    <cellStyle name="#,##0 12 8 5" xfId="1770" xr:uid="{00000000-0005-0000-0000-000011020000}"/>
    <cellStyle name="#,##0 12 8 6" xfId="1771" xr:uid="{00000000-0005-0000-0000-000012020000}"/>
    <cellStyle name="#,##0 12 9" xfId="1772" xr:uid="{00000000-0005-0000-0000-000013020000}"/>
    <cellStyle name="#,##0 12 9 2" xfId="1773" xr:uid="{00000000-0005-0000-0000-000014020000}"/>
    <cellStyle name="#,##0 12 9 3" xfId="1774" xr:uid="{00000000-0005-0000-0000-000015020000}"/>
    <cellStyle name="#,##0 12 9 4" xfId="1775" xr:uid="{00000000-0005-0000-0000-000016020000}"/>
    <cellStyle name="#,##0 12 9 5" xfId="1776" xr:uid="{00000000-0005-0000-0000-000017020000}"/>
    <cellStyle name="#,##0 12 9 6" xfId="1777" xr:uid="{00000000-0005-0000-0000-000018020000}"/>
    <cellStyle name="#,##0 13" xfId="1778" xr:uid="{00000000-0005-0000-0000-000019020000}"/>
    <cellStyle name="#,##0 13 2" xfId="1779" xr:uid="{00000000-0005-0000-0000-00001A020000}"/>
    <cellStyle name="#,##0 13 2 2" xfId="56559" xr:uid="{00000000-0005-0000-0000-00001B020000}"/>
    <cellStyle name="#,##0 13 3" xfId="1780" xr:uid="{00000000-0005-0000-0000-00001C020000}"/>
    <cellStyle name="#,##0 13 4" xfId="1781" xr:uid="{00000000-0005-0000-0000-00001D020000}"/>
    <cellStyle name="#,##0 13 5" xfId="1782" xr:uid="{00000000-0005-0000-0000-00001E020000}"/>
    <cellStyle name="#,##0 13 6" xfId="1783" xr:uid="{00000000-0005-0000-0000-00001F020000}"/>
    <cellStyle name="#,##0 13 7" xfId="1784" xr:uid="{00000000-0005-0000-0000-000020020000}"/>
    <cellStyle name="#,##0 14" xfId="1785" xr:uid="{00000000-0005-0000-0000-000021020000}"/>
    <cellStyle name="#,##0 14 2" xfId="1786" xr:uid="{00000000-0005-0000-0000-000022020000}"/>
    <cellStyle name="#,##0 14 2 2" xfId="56560" xr:uid="{00000000-0005-0000-0000-000023020000}"/>
    <cellStyle name="#,##0 14 3" xfId="1787" xr:uid="{00000000-0005-0000-0000-000024020000}"/>
    <cellStyle name="#,##0 14 4" xfId="1788" xr:uid="{00000000-0005-0000-0000-000025020000}"/>
    <cellStyle name="#,##0 14 5" xfId="1789" xr:uid="{00000000-0005-0000-0000-000026020000}"/>
    <cellStyle name="#,##0 14 6" xfId="1790" xr:uid="{00000000-0005-0000-0000-000027020000}"/>
    <cellStyle name="#,##0 15" xfId="1791" xr:uid="{00000000-0005-0000-0000-000028020000}"/>
    <cellStyle name="#,##0 15 2" xfId="1792" xr:uid="{00000000-0005-0000-0000-000029020000}"/>
    <cellStyle name="#,##0 15 2 2" xfId="56561" xr:uid="{00000000-0005-0000-0000-00002A020000}"/>
    <cellStyle name="#,##0 15 3" xfId="1793" xr:uid="{00000000-0005-0000-0000-00002B020000}"/>
    <cellStyle name="#,##0 15 4" xfId="1794" xr:uid="{00000000-0005-0000-0000-00002C020000}"/>
    <cellStyle name="#,##0 15 5" xfId="1795" xr:uid="{00000000-0005-0000-0000-00002D020000}"/>
    <cellStyle name="#,##0 15 6" xfId="1796" xr:uid="{00000000-0005-0000-0000-00002E020000}"/>
    <cellStyle name="#,##0 16" xfId="1797" xr:uid="{00000000-0005-0000-0000-00002F020000}"/>
    <cellStyle name="#,##0 16 2" xfId="1798" xr:uid="{00000000-0005-0000-0000-000030020000}"/>
    <cellStyle name="#,##0 16 2 2" xfId="56562" xr:uid="{00000000-0005-0000-0000-000031020000}"/>
    <cellStyle name="#,##0 16 3" xfId="1799" xr:uid="{00000000-0005-0000-0000-000032020000}"/>
    <cellStyle name="#,##0 16 4" xfId="1800" xr:uid="{00000000-0005-0000-0000-000033020000}"/>
    <cellStyle name="#,##0 16 5" xfId="1801" xr:uid="{00000000-0005-0000-0000-000034020000}"/>
    <cellStyle name="#,##0 16 6" xfId="1802" xr:uid="{00000000-0005-0000-0000-000035020000}"/>
    <cellStyle name="#,##0 17" xfId="1803" xr:uid="{00000000-0005-0000-0000-000036020000}"/>
    <cellStyle name="#,##0 17 2" xfId="1804" xr:uid="{00000000-0005-0000-0000-000037020000}"/>
    <cellStyle name="#,##0 17 2 2" xfId="56563" xr:uid="{00000000-0005-0000-0000-000038020000}"/>
    <cellStyle name="#,##0 17 3" xfId="1805" xr:uid="{00000000-0005-0000-0000-000039020000}"/>
    <cellStyle name="#,##0 17 4" xfId="1806" xr:uid="{00000000-0005-0000-0000-00003A020000}"/>
    <cellStyle name="#,##0 17 5" xfId="1807" xr:uid="{00000000-0005-0000-0000-00003B020000}"/>
    <cellStyle name="#,##0 17 6" xfId="1808" xr:uid="{00000000-0005-0000-0000-00003C020000}"/>
    <cellStyle name="#,##0 18" xfId="1809" xr:uid="{00000000-0005-0000-0000-00003D020000}"/>
    <cellStyle name="#,##0 18 2" xfId="1810" xr:uid="{00000000-0005-0000-0000-00003E020000}"/>
    <cellStyle name="#,##0 18 2 2" xfId="56564" xr:uid="{00000000-0005-0000-0000-00003F020000}"/>
    <cellStyle name="#,##0 18 3" xfId="1811" xr:uid="{00000000-0005-0000-0000-000040020000}"/>
    <cellStyle name="#,##0 18 4" xfId="1812" xr:uid="{00000000-0005-0000-0000-000041020000}"/>
    <cellStyle name="#,##0 18 5" xfId="1813" xr:uid="{00000000-0005-0000-0000-000042020000}"/>
    <cellStyle name="#,##0 18 6" xfId="1814" xr:uid="{00000000-0005-0000-0000-000043020000}"/>
    <cellStyle name="#,##0 19" xfId="1815" xr:uid="{00000000-0005-0000-0000-000044020000}"/>
    <cellStyle name="#,##0 19 2" xfId="1816" xr:uid="{00000000-0005-0000-0000-000045020000}"/>
    <cellStyle name="#,##0 19 2 2" xfId="56565" xr:uid="{00000000-0005-0000-0000-000046020000}"/>
    <cellStyle name="#,##0 19 3" xfId="1817" xr:uid="{00000000-0005-0000-0000-000047020000}"/>
    <cellStyle name="#,##0 19 4" xfId="1818" xr:uid="{00000000-0005-0000-0000-000048020000}"/>
    <cellStyle name="#,##0 19 5" xfId="1819" xr:uid="{00000000-0005-0000-0000-000049020000}"/>
    <cellStyle name="#,##0 19 6" xfId="1820" xr:uid="{00000000-0005-0000-0000-00004A020000}"/>
    <cellStyle name="#,##0 2" xfId="1821" xr:uid="{00000000-0005-0000-0000-00004B020000}"/>
    <cellStyle name="#,##0 2 10" xfId="1822" xr:uid="{00000000-0005-0000-0000-00004C020000}"/>
    <cellStyle name="#,##0 2 10 2" xfId="1823" xr:uid="{00000000-0005-0000-0000-00004D020000}"/>
    <cellStyle name="#,##0 2 10 3" xfId="1824" xr:uid="{00000000-0005-0000-0000-00004E020000}"/>
    <cellStyle name="#,##0 2 10 4" xfId="1825" xr:uid="{00000000-0005-0000-0000-00004F020000}"/>
    <cellStyle name="#,##0 2 10 5" xfId="1826" xr:uid="{00000000-0005-0000-0000-000050020000}"/>
    <cellStyle name="#,##0 2 10 6" xfId="1827" xr:uid="{00000000-0005-0000-0000-000051020000}"/>
    <cellStyle name="#,##0 2 11" xfId="1828" xr:uid="{00000000-0005-0000-0000-000052020000}"/>
    <cellStyle name="#,##0 2 11 2" xfId="1829" xr:uid="{00000000-0005-0000-0000-000053020000}"/>
    <cellStyle name="#,##0 2 11 3" xfId="1830" xr:uid="{00000000-0005-0000-0000-000054020000}"/>
    <cellStyle name="#,##0 2 11 4" xfId="1831" xr:uid="{00000000-0005-0000-0000-000055020000}"/>
    <cellStyle name="#,##0 2 11 5" xfId="1832" xr:uid="{00000000-0005-0000-0000-000056020000}"/>
    <cellStyle name="#,##0 2 11 6" xfId="1833" xr:uid="{00000000-0005-0000-0000-000057020000}"/>
    <cellStyle name="#,##0 2 12" xfId="1834" xr:uid="{00000000-0005-0000-0000-000058020000}"/>
    <cellStyle name="#,##0 2 12 2" xfId="1835" xr:uid="{00000000-0005-0000-0000-000059020000}"/>
    <cellStyle name="#,##0 2 12 3" xfId="1836" xr:uid="{00000000-0005-0000-0000-00005A020000}"/>
    <cellStyle name="#,##0 2 12 4" xfId="1837" xr:uid="{00000000-0005-0000-0000-00005B020000}"/>
    <cellStyle name="#,##0 2 12 5" xfId="1838" xr:uid="{00000000-0005-0000-0000-00005C020000}"/>
    <cellStyle name="#,##0 2 12 6" xfId="1839" xr:uid="{00000000-0005-0000-0000-00005D020000}"/>
    <cellStyle name="#,##0 2 13" xfId="1840" xr:uid="{00000000-0005-0000-0000-00005E020000}"/>
    <cellStyle name="#,##0 2 13 2" xfId="1841" xr:uid="{00000000-0005-0000-0000-00005F020000}"/>
    <cellStyle name="#,##0 2 13 3" xfId="1842" xr:uid="{00000000-0005-0000-0000-000060020000}"/>
    <cellStyle name="#,##0 2 13 4" xfId="1843" xr:uid="{00000000-0005-0000-0000-000061020000}"/>
    <cellStyle name="#,##0 2 13 5" xfId="1844" xr:uid="{00000000-0005-0000-0000-000062020000}"/>
    <cellStyle name="#,##0 2 13 6" xfId="1845" xr:uid="{00000000-0005-0000-0000-000063020000}"/>
    <cellStyle name="#,##0 2 14" xfId="1846" xr:uid="{00000000-0005-0000-0000-000064020000}"/>
    <cellStyle name="#,##0 2 14 2" xfId="1847" xr:uid="{00000000-0005-0000-0000-000065020000}"/>
    <cellStyle name="#,##0 2 14 3" xfId="1848" xr:uid="{00000000-0005-0000-0000-000066020000}"/>
    <cellStyle name="#,##0 2 14 4" xfId="1849" xr:uid="{00000000-0005-0000-0000-000067020000}"/>
    <cellStyle name="#,##0 2 14 5" xfId="1850" xr:uid="{00000000-0005-0000-0000-000068020000}"/>
    <cellStyle name="#,##0 2 14 6" xfId="1851" xr:uid="{00000000-0005-0000-0000-000069020000}"/>
    <cellStyle name="#,##0 2 15" xfId="1852" xr:uid="{00000000-0005-0000-0000-00006A020000}"/>
    <cellStyle name="#,##0 2 15 2" xfId="1853" xr:uid="{00000000-0005-0000-0000-00006B020000}"/>
    <cellStyle name="#,##0 2 15 3" xfId="1854" xr:uid="{00000000-0005-0000-0000-00006C020000}"/>
    <cellStyle name="#,##0 2 15 4" xfId="1855" xr:uid="{00000000-0005-0000-0000-00006D020000}"/>
    <cellStyle name="#,##0 2 15 5" xfId="1856" xr:uid="{00000000-0005-0000-0000-00006E020000}"/>
    <cellStyle name="#,##0 2 15 6" xfId="1857" xr:uid="{00000000-0005-0000-0000-00006F020000}"/>
    <cellStyle name="#,##0 2 16" xfId="1858" xr:uid="{00000000-0005-0000-0000-000070020000}"/>
    <cellStyle name="#,##0 2 16 2" xfId="1859" xr:uid="{00000000-0005-0000-0000-000071020000}"/>
    <cellStyle name="#,##0 2 16 3" xfId="1860" xr:uid="{00000000-0005-0000-0000-000072020000}"/>
    <cellStyle name="#,##0 2 16 4" xfId="1861" xr:uid="{00000000-0005-0000-0000-000073020000}"/>
    <cellStyle name="#,##0 2 16 5" xfId="1862" xr:uid="{00000000-0005-0000-0000-000074020000}"/>
    <cellStyle name="#,##0 2 16 6" xfId="1863" xr:uid="{00000000-0005-0000-0000-000075020000}"/>
    <cellStyle name="#,##0 2 17" xfId="1864" xr:uid="{00000000-0005-0000-0000-000076020000}"/>
    <cellStyle name="#,##0 2 17 2" xfId="1865" xr:uid="{00000000-0005-0000-0000-000077020000}"/>
    <cellStyle name="#,##0 2 17 3" xfId="1866" xr:uid="{00000000-0005-0000-0000-000078020000}"/>
    <cellStyle name="#,##0 2 17 4" xfId="1867" xr:uid="{00000000-0005-0000-0000-000079020000}"/>
    <cellStyle name="#,##0 2 17 5" xfId="1868" xr:uid="{00000000-0005-0000-0000-00007A020000}"/>
    <cellStyle name="#,##0 2 17 6" xfId="1869" xr:uid="{00000000-0005-0000-0000-00007B020000}"/>
    <cellStyle name="#,##0 2 18" xfId="1870" xr:uid="{00000000-0005-0000-0000-00007C020000}"/>
    <cellStyle name="#,##0 2 18 2" xfId="1871" xr:uid="{00000000-0005-0000-0000-00007D020000}"/>
    <cellStyle name="#,##0 2 18 3" xfId="1872" xr:uid="{00000000-0005-0000-0000-00007E020000}"/>
    <cellStyle name="#,##0 2 18 4" xfId="1873" xr:uid="{00000000-0005-0000-0000-00007F020000}"/>
    <cellStyle name="#,##0 2 18 5" xfId="1874" xr:uid="{00000000-0005-0000-0000-000080020000}"/>
    <cellStyle name="#,##0 2 18 6" xfId="1875" xr:uid="{00000000-0005-0000-0000-000081020000}"/>
    <cellStyle name="#,##0 2 19" xfId="1876" xr:uid="{00000000-0005-0000-0000-000082020000}"/>
    <cellStyle name="#,##0 2 19 2" xfId="1877" xr:uid="{00000000-0005-0000-0000-000083020000}"/>
    <cellStyle name="#,##0 2 19 3" xfId="1878" xr:uid="{00000000-0005-0000-0000-000084020000}"/>
    <cellStyle name="#,##0 2 19 4" xfId="1879" xr:uid="{00000000-0005-0000-0000-000085020000}"/>
    <cellStyle name="#,##0 2 19 5" xfId="1880" xr:uid="{00000000-0005-0000-0000-000086020000}"/>
    <cellStyle name="#,##0 2 19 6" xfId="1881" xr:uid="{00000000-0005-0000-0000-000087020000}"/>
    <cellStyle name="#,##0 2 2" xfId="1882" xr:uid="{00000000-0005-0000-0000-000088020000}"/>
    <cellStyle name="#,##0 2 2 2" xfId="1883" xr:uid="{00000000-0005-0000-0000-000089020000}"/>
    <cellStyle name="#,##0 2 2 3" xfId="1884" xr:uid="{00000000-0005-0000-0000-00008A020000}"/>
    <cellStyle name="#,##0 2 2 4" xfId="1885" xr:uid="{00000000-0005-0000-0000-00008B020000}"/>
    <cellStyle name="#,##0 2 2 5" xfId="1886" xr:uid="{00000000-0005-0000-0000-00008C020000}"/>
    <cellStyle name="#,##0 2 2 6" xfId="1887" xr:uid="{00000000-0005-0000-0000-00008D020000}"/>
    <cellStyle name="#,##0 2 2 7" xfId="1888" xr:uid="{00000000-0005-0000-0000-00008E020000}"/>
    <cellStyle name="#,##0 2 20" xfId="1889" xr:uid="{00000000-0005-0000-0000-00008F020000}"/>
    <cellStyle name="#,##0 2 20 2" xfId="1890" xr:uid="{00000000-0005-0000-0000-000090020000}"/>
    <cellStyle name="#,##0 2 20 3" xfId="1891" xr:uid="{00000000-0005-0000-0000-000091020000}"/>
    <cellStyle name="#,##0 2 20 4" xfId="1892" xr:uid="{00000000-0005-0000-0000-000092020000}"/>
    <cellStyle name="#,##0 2 20 5" xfId="1893" xr:uid="{00000000-0005-0000-0000-000093020000}"/>
    <cellStyle name="#,##0 2 20 6" xfId="1894" xr:uid="{00000000-0005-0000-0000-000094020000}"/>
    <cellStyle name="#,##0 2 21" xfId="1895" xr:uid="{00000000-0005-0000-0000-000095020000}"/>
    <cellStyle name="#,##0 2 21 2" xfId="1896" xr:uid="{00000000-0005-0000-0000-000096020000}"/>
    <cellStyle name="#,##0 2 21 3" xfId="1897" xr:uid="{00000000-0005-0000-0000-000097020000}"/>
    <cellStyle name="#,##0 2 21 4" xfId="1898" xr:uid="{00000000-0005-0000-0000-000098020000}"/>
    <cellStyle name="#,##0 2 21 5" xfId="1899" xr:uid="{00000000-0005-0000-0000-000099020000}"/>
    <cellStyle name="#,##0 2 21 6" xfId="1900" xr:uid="{00000000-0005-0000-0000-00009A020000}"/>
    <cellStyle name="#,##0 2 22" xfId="1901" xr:uid="{00000000-0005-0000-0000-00009B020000}"/>
    <cellStyle name="#,##0 2 22 2" xfId="1902" xr:uid="{00000000-0005-0000-0000-00009C020000}"/>
    <cellStyle name="#,##0 2 22 3" xfId="1903" xr:uid="{00000000-0005-0000-0000-00009D020000}"/>
    <cellStyle name="#,##0 2 22 4" xfId="1904" xr:uid="{00000000-0005-0000-0000-00009E020000}"/>
    <cellStyle name="#,##0 2 22 5" xfId="1905" xr:uid="{00000000-0005-0000-0000-00009F020000}"/>
    <cellStyle name="#,##0 2 22 6" xfId="1906" xr:uid="{00000000-0005-0000-0000-0000A0020000}"/>
    <cellStyle name="#,##0 2 23" xfId="1907" xr:uid="{00000000-0005-0000-0000-0000A1020000}"/>
    <cellStyle name="#,##0 2 23 2" xfId="1908" xr:uid="{00000000-0005-0000-0000-0000A2020000}"/>
    <cellStyle name="#,##0 2 23 3" xfId="1909" xr:uid="{00000000-0005-0000-0000-0000A3020000}"/>
    <cellStyle name="#,##0 2 23 4" xfId="1910" xr:uid="{00000000-0005-0000-0000-0000A4020000}"/>
    <cellStyle name="#,##0 2 23 5" xfId="1911" xr:uid="{00000000-0005-0000-0000-0000A5020000}"/>
    <cellStyle name="#,##0 2 23 6" xfId="1912" xr:uid="{00000000-0005-0000-0000-0000A6020000}"/>
    <cellStyle name="#,##0 2 24" xfId="1913" xr:uid="{00000000-0005-0000-0000-0000A7020000}"/>
    <cellStyle name="#,##0 2 24 2" xfId="1914" xr:uid="{00000000-0005-0000-0000-0000A8020000}"/>
    <cellStyle name="#,##0 2 24 3" xfId="1915" xr:uid="{00000000-0005-0000-0000-0000A9020000}"/>
    <cellStyle name="#,##0 2 24 4" xfId="1916" xr:uid="{00000000-0005-0000-0000-0000AA020000}"/>
    <cellStyle name="#,##0 2 24 5" xfId="1917" xr:uid="{00000000-0005-0000-0000-0000AB020000}"/>
    <cellStyle name="#,##0 2 24 6" xfId="1918" xr:uid="{00000000-0005-0000-0000-0000AC020000}"/>
    <cellStyle name="#,##0 2 25" xfId="1919" xr:uid="{00000000-0005-0000-0000-0000AD020000}"/>
    <cellStyle name="#,##0 2 25 2" xfId="1920" xr:uid="{00000000-0005-0000-0000-0000AE020000}"/>
    <cellStyle name="#,##0 2 25 3" xfId="1921" xr:uid="{00000000-0005-0000-0000-0000AF020000}"/>
    <cellStyle name="#,##0 2 25 4" xfId="1922" xr:uid="{00000000-0005-0000-0000-0000B0020000}"/>
    <cellStyle name="#,##0 2 25 5" xfId="1923" xr:uid="{00000000-0005-0000-0000-0000B1020000}"/>
    <cellStyle name="#,##0 2 25 6" xfId="1924" xr:uid="{00000000-0005-0000-0000-0000B2020000}"/>
    <cellStyle name="#,##0 2 26" xfId="1925" xr:uid="{00000000-0005-0000-0000-0000B3020000}"/>
    <cellStyle name="#,##0 2 26 2" xfId="1926" xr:uid="{00000000-0005-0000-0000-0000B4020000}"/>
    <cellStyle name="#,##0 2 26 3" xfId="1927" xr:uid="{00000000-0005-0000-0000-0000B5020000}"/>
    <cellStyle name="#,##0 2 26 4" xfId="1928" xr:uid="{00000000-0005-0000-0000-0000B6020000}"/>
    <cellStyle name="#,##0 2 26 5" xfId="1929" xr:uid="{00000000-0005-0000-0000-0000B7020000}"/>
    <cellStyle name="#,##0 2 26 6" xfId="1930" xr:uid="{00000000-0005-0000-0000-0000B8020000}"/>
    <cellStyle name="#,##0 2 27" xfId="1931" xr:uid="{00000000-0005-0000-0000-0000B9020000}"/>
    <cellStyle name="#,##0 2 27 2" xfId="1932" xr:uid="{00000000-0005-0000-0000-0000BA020000}"/>
    <cellStyle name="#,##0 2 27 3" xfId="1933" xr:uid="{00000000-0005-0000-0000-0000BB020000}"/>
    <cellStyle name="#,##0 2 27 4" xfId="1934" xr:uid="{00000000-0005-0000-0000-0000BC020000}"/>
    <cellStyle name="#,##0 2 27 5" xfId="1935" xr:uid="{00000000-0005-0000-0000-0000BD020000}"/>
    <cellStyle name="#,##0 2 27 6" xfId="1936" xr:uid="{00000000-0005-0000-0000-0000BE020000}"/>
    <cellStyle name="#,##0 2 28" xfId="1937" xr:uid="{00000000-0005-0000-0000-0000BF020000}"/>
    <cellStyle name="#,##0 2 28 2" xfId="1938" xr:uid="{00000000-0005-0000-0000-0000C0020000}"/>
    <cellStyle name="#,##0 2 28 3" xfId="1939" xr:uid="{00000000-0005-0000-0000-0000C1020000}"/>
    <cellStyle name="#,##0 2 28 4" xfId="1940" xr:uid="{00000000-0005-0000-0000-0000C2020000}"/>
    <cellStyle name="#,##0 2 28 5" xfId="1941" xr:uid="{00000000-0005-0000-0000-0000C3020000}"/>
    <cellStyle name="#,##0 2 28 6" xfId="1942" xr:uid="{00000000-0005-0000-0000-0000C4020000}"/>
    <cellStyle name="#,##0 2 29" xfId="1943" xr:uid="{00000000-0005-0000-0000-0000C5020000}"/>
    <cellStyle name="#,##0 2 29 2" xfId="1944" xr:uid="{00000000-0005-0000-0000-0000C6020000}"/>
    <cellStyle name="#,##0 2 29 3" xfId="1945" xr:uid="{00000000-0005-0000-0000-0000C7020000}"/>
    <cellStyle name="#,##0 2 29 4" xfId="1946" xr:uid="{00000000-0005-0000-0000-0000C8020000}"/>
    <cellStyle name="#,##0 2 29 5" xfId="1947" xr:uid="{00000000-0005-0000-0000-0000C9020000}"/>
    <cellStyle name="#,##0 2 29 6" xfId="1948" xr:uid="{00000000-0005-0000-0000-0000CA020000}"/>
    <cellStyle name="#,##0 2 3" xfId="1949" xr:uid="{00000000-0005-0000-0000-0000CB020000}"/>
    <cellStyle name="#,##0 2 3 2" xfId="1950" xr:uid="{00000000-0005-0000-0000-0000CC020000}"/>
    <cellStyle name="#,##0 2 3 3" xfId="1951" xr:uid="{00000000-0005-0000-0000-0000CD020000}"/>
    <cellStyle name="#,##0 2 3 4" xfId="1952" xr:uid="{00000000-0005-0000-0000-0000CE020000}"/>
    <cellStyle name="#,##0 2 3 5" xfId="1953" xr:uid="{00000000-0005-0000-0000-0000CF020000}"/>
    <cellStyle name="#,##0 2 3 6" xfId="1954" xr:uid="{00000000-0005-0000-0000-0000D0020000}"/>
    <cellStyle name="#,##0 2 30" xfId="1955" xr:uid="{00000000-0005-0000-0000-0000D1020000}"/>
    <cellStyle name="#,##0 2 31" xfId="1956" xr:uid="{00000000-0005-0000-0000-0000D2020000}"/>
    <cellStyle name="#,##0 2 32" xfId="1957" xr:uid="{00000000-0005-0000-0000-0000D3020000}"/>
    <cellStyle name="#,##0 2 33" xfId="1958" xr:uid="{00000000-0005-0000-0000-0000D4020000}"/>
    <cellStyle name="#,##0 2 34" xfId="1959" xr:uid="{00000000-0005-0000-0000-0000D5020000}"/>
    <cellStyle name="#,##0 2 4" xfId="1960" xr:uid="{00000000-0005-0000-0000-0000D6020000}"/>
    <cellStyle name="#,##0 2 4 2" xfId="1961" xr:uid="{00000000-0005-0000-0000-0000D7020000}"/>
    <cellStyle name="#,##0 2 4 3" xfId="1962" xr:uid="{00000000-0005-0000-0000-0000D8020000}"/>
    <cellStyle name="#,##0 2 4 4" xfId="1963" xr:uid="{00000000-0005-0000-0000-0000D9020000}"/>
    <cellStyle name="#,##0 2 4 5" xfId="1964" xr:uid="{00000000-0005-0000-0000-0000DA020000}"/>
    <cellStyle name="#,##0 2 4 6" xfId="1965" xr:uid="{00000000-0005-0000-0000-0000DB020000}"/>
    <cellStyle name="#,##0 2 5" xfId="1966" xr:uid="{00000000-0005-0000-0000-0000DC020000}"/>
    <cellStyle name="#,##0 2 5 2" xfId="1967" xr:uid="{00000000-0005-0000-0000-0000DD020000}"/>
    <cellStyle name="#,##0 2 5 3" xfId="1968" xr:uid="{00000000-0005-0000-0000-0000DE020000}"/>
    <cellStyle name="#,##0 2 5 4" xfId="1969" xr:uid="{00000000-0005-0000-0000-0000DF020000}"/>
    <cellStyle name="#,##0 2 5 5" xfId="1970" xr:uid="{00000000-0005-0000-0000-0000E0020000}"/>
    <cellStyle name="#,##0 2 5 6" xfId="1971" xr:uid="{00000000-0005-0000-0000-0000E1020000}"/>
    <cellStyle name="#,##0 2 6" xfId="1972" xr:uid="{00000000-0005-0000-0000-0000E2020000}"/>
    <cellStyle name="#,##0 2 6 2" xfId="1973" xr:uid="{00000000-0005-0000-0000-0000E3020000}"/>
    <cellStyle name="#,##0 2 6 3" xfId="1974" xr:uid="{00000000-0005-0000-0000-0000E4020000}"/>
    <cellStyle name="#,##0 2 6 4" xfId="1975" xr:uid="{00000000-0005-0000-0000-0000E5020000}"/>
    <cellStyle name="#,##0 2 6 5" xfId="1976" xr:uid="{00000000-0005-0000-0000-0000E6020000}"/>
    <cellStyle name="#,##0 2 6 6" xfId="1977" xr:uid="{00000000-0005-0000-0000-0000E7020000}"/>
    <cellStyle name="#,##0 2 7" xfId="1978" xr:uid="{00000000-0005-0000-0000-0000E8020000}"/>
    <cellStyle name="#,##0 2 7 2" xfId="1979" xr:uid="{00000000-0005-0000-0000-0000E9020000}"/>
    <cellStyle name="#,##0 2 7 3" xfId="1980" xr:uid="{00000000-0005-0000-0000-0000EA020000}"/>
    <cellStyle name="#,##0 2 7 4" xfId="1981" xr:uid="{00000000-0005-0000-0000-0000EB020000}"/>
    <cellStyle name="#,##0 2 7 5" xfId="1982" xr:uid="{00000000-0005-0000-0000-0000EC020000}"/>
    <cellStyle name="#,##0 2 7 6" xfId="1983" xr:uid="{00000000-0005-0000-0000-0000ED020000}"/>
    <cellStyle name="#,##0 2 8" xfId="1984" xr:uid="{00000000-0005-0000-0000-0000EE020000}"/>
    <cellStyle name="#,##0 2 8 2" xfId="1985" xr:uid="{00000000-0005-0000-0000-0000EF020000}"/>
    <cellStyle name="#,##0 2 8 3" xfId="1986" xr:uid="{00000000-0005-0000-0000-0000F0020000}"/>
    <cellStyle name="#,##0 2 8 4" xfId="1987" xr:uid="{00000000-0005-0000-0000-0000F1020000}"/>
    <cellStyle name="#,##0 2 8 5" xfId="1988" xr:uid="{00000000-0005-0000-0000-0000F2020000}"/>
    <cellStyle name="#,##0 2 8 6" xfId="1989" xr:uid="{00000000-0005-0000-0000-0000F3020000}"/>
    <cellStyle name="#,##0 2 9" xfId="1990" xr:uid="{00000000-0005-0000-0000-0000F4020000}"/>
    <cellStyle name="#,##0 2 9 2" xfId="1991" xr:uid="{00000000-0005-0000-0000-0000F5020000}"/>
    <cellStyle name="#,##0 2 9 3" xfId="1992" xr:uid="{00000000-0005-0000-0000-0000F6020000}"/>
    <cellStyle name="#,##0 2 9 4" xfId="1993" xr:uid="{00000000-0005-0000-0000-0000F7020000}"/>
    <cellStyle name="#,##0 2 9 5" xfId="1994" xr:uid="{00000000-0005-0000-0000-0000F8020000}"/>
    <cellStyle name="#,##0 2 9 6" xfId="1995" xr:uid="{00000000-0005-0000-0000-0000F9020000}"/>
    <cellStyle name="#,##0 20" xfId="1996" xr:uid="{00000000-0005-0000-0000-0000FA020000}"/>
    <cellStyle name="#,##0 20 2" xfId="1997" xr:uid="{00000000-0005-0000-0000-0000FB020000}"/>
    <cellStyle name="#,##0 20 3" xfId="1998" xr:uid="{00000000-0005-0000-0000-0000FC020000}"/>
    <cellStyle name="#,##0 20 4" xfId="1999" xr:uid="{00000000-0005-0000-0000-0000FD020000}"/>
    <cellStyle name="#,##0 20 5" xfId="2000" xr:uid="{00000000-0005-0000-0000-0000FE020000}"/>
    <cellStyle name="#,##0 20 6" xfId="2001" xr:uid="{00000000-0005-0000-0000-0000FF020000}"/>
    <cellStyle name="#,##0 21" xfId="2002" xr:uid="{00000000-0005-0000-0000-000000030000}"/>
    <cellStyle name="#,##0 21 2" xfId="2003" xr:uid="{00000000-0005-0000-0000-000001030000}"/>
    <cellStyle name="#,##0 21 3" xfId="2004" xr:uid="{00000000-0005-0000-0000-000002030000}"/>
    <cellStyle name="#,##0 21 4" xfId="2005" xr:uid="{00000000-0005-0000-0000-000003030000}"/>
    <cellStyle name="#,##0 21 5" xfId="2006" xr:uid="{00000000-0005-0000-0000-000004030000}"/>
    <cellStyle name="#,##0 21 6" xfId="2007" xr:uid="{00000000-0005-0000-0000-000005030000}"/>
    <cellStyle name="#,##0 22" xfId="2008" xr:uid="{00000000-0005-0000-0000-000006030000}"/>
    <cellStyle name="#,##0 22 2" xfId="2009" xr:uid="{00000000-0005-0000-0000-000007030000}"/>
    <cellStyle name="#,##0 22 3" xfId="2010" xr:uid="{00000000-0005-0000-0000-000008030000}"/>
    <cellStyle name="#,##0 22 4" xfId="2011" xr:uid="{00000000-0005-0000-0000-000009030000}"/>
    <cellStyle name="#,##0 22 5" xfId="2012" xr:uid="{00000000-0005-0000-0000-00000A030000}"/>
    <cellStyle name="#,##0 22 6" xfId="2013" xr:uid="{00000000-0005-0000-0000-00000B030000}"/>
    <cellStyle name="#,##0 23" xfId="2014" xr:uid="{00000000-0005-0000-0000-00000C030000}"/>
    <cellStyle name="#,##0 23 2" xfId="2015" xr:uid="{00000000-0005-0000-0000-00000D030000}"/>
    <cellStyle name="#,##0 23 3" xfId="2016" xr:uid="{00000000-0005-0000-0000-00000E030000}"/>
    <cellStyle name="#,##0 23 4" xfId="2017" xr:uid="{00000000-0005-0000-0000-00000F030000}"/>
    <cellStyle name="#,##0 23 5" xfId="2018" xr:uid="{00000000-0005-0000-0000-000010030000}"/>
    <cellStyle name="#,##0 23 6" xfId="2019" xr:uid="{00000000-0005-0000-0000-000011030000}"/>
    <cellStyle name="#,##0 24" xfId="2020" xr:uid="{00000000-0005-0000-0000-000012030000}"/>
    <cellStyle name="#,##0 24 2" xfId="2021" xr:uid="{00000000-0005-0000-0000-000013030000}"/>
    <cellStyle name="#,##0 24 3" xfId="2022" xr:uid="{00000000-0005-0000-0000-000014030000}"/>
    <cellStyle name="#,##0 24 4" xfId="2023" xr:uid="{00000000-0005-0000-0000-000015030000}"/>
    <cellStyle name="#,##0 24 5" xfId="2024" xr:uid="{00000000-0005-0000-0000-000016030000}"/>
    <cellStyle name="#,##0 24 6" xfId="2025" xr:uid="{00000000-0005-0000-0000-000017030000}"/>
    <cellStyle name="#,##0 25" xfId="2026" xr:uid="{00000000-0005-0000-0000-000018030000}"/>
    <cellStyle name="#,##0 25 2" xfId="2027" xr:uid="{00000000-0005-0000-0000-000019030000}"/>
    <cellStyle name="#,##0 25 3" xfId="2028" xr:uid="{00000000-0005-0000-0000-00001A030000}"/>
    <cellStyle name="#,##0 25 4" xfId="2029" xr:uid="{00000000-0005-0000-0000-00001B030000}"/>
    <cellStyle name="#,##0 25 5" xfId="2030" xr:uid="{00000000-0005-0000-0000-00001C030000}"/>
    <cellStyle name="#,##0 25 6" xfId="2031" xr:uid="{00000000-0005-0000-0000-00001D030000}"/>
    <cellStyle name="#,##0 26" xfId="2032" xr:uid="{00000000-0005-0000-0000-00001E030000}"/>
    <cellStyle name="#,##0 26 2" xfId="2033" xr:uid="{00000000-0005-0000-0000-00001F030000}"/>
    <cellStyle name="#,##0 26 3" xfId="2034" xr:uid="{00000000-0005-0000-0000-000020030000}"/>
    <cellStyle name="#,##0 26 4" xfId="2035" xr:uid="{00000000-0005-0000-0000-000021030000}"/>
    <cellStyle name="#,##0 26 5" xfId="2036" xr:uid="{00000000-0005-0000-0000-000022030000}"/>
    <cellStyle name="#,##0 26 6" xfId="2037" xr:uid="{00000000-0005-0000-0000-000023030000}"/>
    <cellStyle name="#,##0 27" xfId="2038" xr:uid="{00000000-0005-0000-0000-000024030000}"/>
    <cellStyle name="#,##0 27 2" xfId="2039" xr:uid="{00000000-0005-0000-0000-000025030000}"/>
    <cellStyle name="#,##0 27 3" xfId="2040" xr:uid="{00000000-0005-0000-0000-000026030000}"/>
    <cellStyle name="#,##0 27 4" xfId="2041" xr:uid="{00000000-0005-0000-0000-000027030000}"/>
    <cellStyle name="#,##0 27 5" xfId="2042" xr:uid="{00000000-0005-0000-0000-000028030000}"/>
    <cellStyle name="#,##0 27 6" xfId="2043" xr:uid="{00000000-0005-0000-0000-000029030000}"/>
    <cellStyle name="#,##0 28" xfId="2044" xr:uid="{00000000-0005-0000-0000-00002A030000}"/>
    <cellStyle name="#,##0 28 2" xfId="2045" xr:uid="{00000000-0005-0000-0000-00002B030000}"/>
    <cellStyle name="#,##0 28 3" xfId="2046" xr:uid="{00000000-0005-0000-0000-00002C030000}"/>
    <cellStyle name="#,##0 28 4" xfId="2047" xr:uid="{00000000-0005-0000-0000-00002D030000}"/>
    <cellStyle name="#,##0 28 5" xfId="2048" xr:uid="{00000000-0005-0000-0000-00002E030000}"/>
    <cellStyle name="#,##0 28 6" xfId="2049" xr:uid="{00000000-0005-0000-0000-00002F030000}"/>
    <cellStyle name="#,##0 29" xfId="2050" xr:uid="{00000000-0005-0000-0000-000030030000}"/>
    <cellStyle name="#,##0 29 2" xfId="2051" xr:uid="{00000000-0005-0000-0000-000031030000}"/>
    <cellStyle name="#,##0 29 3" xfId="2052" xr:uid="{00000000-0005-0000-0000-000032030000}"/>
    <cellStyle name="#,##0 29 4" xfId="2053" xr:uid="{00000000-0005-0000-0000-000033030000}"/>
    <cellStyle name="#,##0 29 5" xfId="2054" xr:uid="{00000000-0005-0000-0000-000034030000}"/>
    <cellStyle name="#,##0 29 6" xfId="2055" xr:uid="{00000000-0005-0000-0000-000035030000}"/>
    <cellStyle name="#,##0 3" xfId="2056" xr:uid="{00000000-0005-0000-0000-000036030000}"/>
    <cellStyle name="#,##0 3 10" xfId="2057" xr:uid="{00000000-0005-0000-0000-000037030000}"/>
    <cellStyle name="#,##0 3 10 2" xfId="2058" xr:uid="{00000000-0005-0000-0000-000038030000}"/>
    <cellStyle name="#,##0 3 10 3" xfId="2059" xr:uid="{00000000-0005-0000-0000-000039030000}"/>
    <cellStyle name="#,##0 3 10 4" xfId="2060" xr:uid="{00000000-0005-0000-0000-00003A030000}"/>
    <cellStyle name="#,##0 3 10 5" xfId="2061" xr:uid="{00000000-0005-0000-0000-00003B030000}"/>
    <cellStyle name="#,##0 3 10 6" xfId="2062" xr:uid="{00000000-0005-0000-0000-00003C030000}"/>
    <cellStyle name="#,##0 3 11" xfId="2063" xr:uid="{00000000-0005-0000-0000-00003D030000}"/>
    <cellStyle name="#,##0 3 11 2" xfId="2064" xr:uid="{00000000-0005-0000-0000-00003E030000}"/>
    <cellStyle name="#,##0 3 11 3" xfId="2065" xr:uid="{00000000-0005-0000-0000-00003F030000}"/>
    <cellStyle name="#,##0 3 11 4" xfId="2066" xr:uid="{00000000-0005-0000-0000-000040030000}"/>
    <cellStyle name="#,##0 3 11 5" xfId="2067" xr:uid="{00000000-0005-0000-0000-000041030000}"/>
    <cellStyle name="#,##0 3 11 6" xfId="2068" xr:uid="{00000000-0005-0000-0000-000042030000}"/>
    <cellStyle name="#,##0 3 12" xfId="2069" xr:uid="{00000000-0005-0000-0000-000043030000}"/>
    <cellStyle name="#,##0 3 12 2" xfId="2070" xr:uid="{00000000-0005-0000-0000-000044030000}"/>
    <cellStyle name="#,##0 3 12 3" xfId="2071" xr:uid="{00000000-0005-0000-0000-000045030000}"/>
    <cellStyle name="#,##0 3 12 4" xfId="2072" xr:uid="{00000000-0005-0000-0000-000046030000}"/>
    <cellStyle name="#,##0 3 12 5" xfId="2073" xr:uid="{00000000-0005-0000-0000-000047030000}"/>
    <cellStyle name="#,##0 3 12 6" xfId="2074" xr:uid="{00000000-0005-0000-0000-000048030000}"/>
    <cellStyle name="#,##0 3 13" xfId="2075" xr:uid="{00000000-0005-0000-0000-000049030000}"/>
    <cellStyle name="#,##0 3 13 2" xfId="2076" xr:uid="{00000000-0005-0000-0000-00004A030000}"/>
    <cellStyle name="#,##0 3 13 3" xfId="2077" xr:uid="{00000000-0005-0000-0000-00004B030000}"/>
    <cellStyle name="#,##0 3 13 4" xfId="2078" xr:uid="{00000000-0005-0000-0000-00004C030000}"/>
    <cellStyle name="#,##0 3 13 5" xfId="2079" xr:uid="{00000000-0005-0000-0000-00004D030000}"/>
    <cellStyle name="#,##0 3 13 6" xfId="2080" xr:uid="{00000000-0005-0000-0000-00004E030000}"/>
    <cellStyle name="#,##0 3 14" xfId="2081" xr:uid="{00000000-0005-0000-0000-00004F030000}"/>
    <cellStyle name="#,##0 3 14 2" xfId="2082" xr:uid="{00000000-0005-0000-0000-000050030000}"/>
    <cellStyle name="#,##0 3 14 3" xfId="2083" xr:uid="{00000000-0005-0000-0000-000051030000}"/>
    <cellStyle name="#,##0 3 14 4" xfId="2084" xr:uid="{00000000-0005-0000-0000-000052030000}"/>
    <cellStyle name="#,##0 3 14 5" xfId="2085" xr:uid="{00000000-0005-0000-0000-000053030000}"/>
    <cellStyle name="#,##0 3 14 6" xfId="2086" xr:uid="{00000000-0005-0000-0000-000054030000}"/>
    <cellStyle name="#,##0 3 15" xfId="2087" xr:uid="{00000000-0005-0000-0000-000055030000}"/>
    <cellStyle name="#,##0 3 15 2" xfId="2088" xr:uid="{00000000-0005-0000-0000-000056030000}"/>
    <cellStyle name="#,##0 3 15 3" xfId="2089" xr:uid="{00000000-0005-0000-0000-000057030000}"/>
    <cellStyle name="#,##0 3 15 4" xfId="2090" xr:uid="{00000000-0005-0000-0000-000058030000}"/>
    <cellStyle name="#,##0 3 15 5" xfId="2091" xr:uid="{00000000-0005-0000-0000-000059030000}"/>
    <cellStyle name="#,##0 3 15 6" xfId="2092" xr:uid="{00000000-0005-0000-0000-00005A030000}"/>
    <cellStyle name="#,##0 3 16" xfId="2093" xr:uid="{00000000-0005-0000-0000-00005B030000}"/>
    <cellStyle name="#,##0 3 16 2" xfId="2094" xr:uid="{00000000-0005-0000-0000-00005C030000}"/>
    <cellStyle name="#,##0 3 16 3" xfId="2095" xr:uid="{00000000-0005-0000-0000-00005D030000}"/>
    <cellStyle name="#,##0 3 16 4" xfId="2096" xr:uid="{00000000-0005-0000-0000-00005E030000}"/>
    <cellStyle name="#,##0 3 16 5" xfId="2097" xr:uid="{00000000-0005-0000-0000-00005F030000}"/>
    <cellStyle name="#,##0 3 16 6" xfId="2098" xr:uid="{00000000-0005-0000-0000-000060030000}"/>
    <cellStyle name="#,##0 3 17" xfId="2099" xr:uid="{00000000-0005-0000-0000-000061030000}"/>
    <cellStyle name="#,##0 3 17 2" xfId="2100" xr:uid="{00000000-0005-0000-0000-000062030000}"/>
    <cellStyle name="#,##0 3 17 3" xfId="2101" xr:uid="{00000000-0005-0000-0000-000063030000}"/>
    <cellStyle name="#,##0 3 17 4" xfId="2102" xr:uid="{00000000-0005-0000-0000-000064030000}"/>
    <cellStyle name="#,##0 3 17 5" xfId="2103" xr:uid="{00000000-0005-0000-0000-000065030000}"/>
    <cellStyle name="#,##0 3 17 6" xfId="2104" xr:uid="{00000000-0005-0000-0000-000066030000}"/>
    <cellStyle name="#,##0 3 18" xfId="2105" xr:uid="{00000000-0005-0000-0000-000067030000}"/>
    <cellStyle name="#,##0 3 18 2" xfId="2106" xr:uid="{00000000-0005-0000-0000-000068030000}"/>
    <cellStyle name="#,##0 3 18 3" xfId="2107" xr:uid="{00000000-0005-0000-0000-000069030000}"/>
    <cellStyle name="#,##0 3 18 4" xfId="2108" xr:uid="{00000000-0005-0000-0000-00006A030000}"/>
    <cellStyle name="#,##0 3 18 5" xfId="2109" xr:uid="{00000000-0005-0000-0000-00006B030000}"/>
    <cellStyle name="#,##0 3 18 6" xfId="2110" xr:uid="{00000000-0005-0000-0000-00006C030000}"/>
    <cellStyle name="#,##0 3 19" xfId="2111" xr:uid="{00000000-0005-0000-0000-00006D030000}"/>
    <cellStyle name="#,##0 3 19 2" xfId="2112" xr:uid="{00000000-0005-0000-0000-00006E030000}"/>
    <cellStyle name="#,##0 3 19 3" xfId="2113" xr:uid="{00000000-0005-0000-0000-00006F030000}"/>
    <cellStyle name="#,##0 3 19 4" xfId="2114" xr:uid="{00000000-0005-0000-0000-000070030000}"/>
    <cellStyle name="#,##0 3 19 5" xfId="2115" xr:uid="{00000000-0005-0000-0000-000071030000}"/>
    <cellStyle name="#,##0 3 19 6" xfId="2116" xr:uid="{00000000-0005-0000-0000-000072030000}"/>
    <cellStyle name="#,##0 3 2" xfId="2117" xr:uid="{00000000-0005-0000-0000-000073030000}"/>
    <cellStyle name="#,##0 3 2 2" xfId="2118" xr:uid="{00000000-0005-0000-0000-000074030000}"/>
    <cellStyle name="#,##0 3 2 3" xfId="2119" xr:uid="{00000000-0005-0000-0000-000075030000}"/>
    <cellStyle name="#,##0 3 2 4" xfId="2120" xr:uid="{00000000-0005-0000-0000-000076030000}"/>
    <cellStyle name="#,##0 3 2 5" xfId="2121" xr:uid="{00000000-0005-0000-0000-000077030000}"/>
    <cellStyle name="#,##0 3 2 6" xfId="2122" xr:uid="{00000000-0005-0000-0000-000078030000}"/>
    <cellStyle name="#,##0 3 2 7" xfId="2123" xr:uid="{00000000-0005-0000-0000-000079030000}"/>
    <cellStyle name="#,##0 3 20" xfId="2124" xr:uid="{00000000-0005-0000-0000-00007A030000}"/>
    <cellStyle name="#,##0 3 20 2" xfId="2125" xr:uid="{00000000-0005-0000-0000-00007B030000}"/>
    <cellStyle name="#,##0 3 20 3" xfId="2126" xr:uid="{00000000-0005-0000-0000-00007C030000}"/>
    <cellStyle name="#,##0 3 20 4" xfId="2127" xr:uid="{00000000-0005-0000-0000-00007D030000}"/>
    <cellStyle name="#,##0 3 20 5" xfId="2128" xr:uid="{00000000-0005-0000-0000-00007E030000}"/>
    <cellStyle name="#,##0 3 20 6" xfId="2129" xr:uid="{00000000-0005-0000-0000-00007F030000}"/>
    <cellStyle name="#,##0 3 21" xfId="2130" xr:uid="{00000000-0005-0000-0000-000080030000}"/>
    <cellStyle name="#,##0 3 21 2" xfId="2131" xr:uid="{00000000-0005-0000-0000-000081030000}"/>
    <cellStyle name="#,##0 3 21 3" xfId="2132" xr:uid="{00000000-0005-0000-0000-000082030000}"/>
    <cellStyle name="#,##0 3 21 4" xfId="2133" xr:uid="{00000000-0005-0000-0000-000083030000}"/>
    <cellStyle name="#,##0 3 21 5" xfId="2134" xr:uid="{00000000-0005-0000-0000-000084030000}"/>
    <cellStyle name="#,##0 3 21 6" xfId="2135" xr:uid="{00000000-0005-0000-0000-000085030000}"/>
    <cellStyle name="#,##0 3 22" xfId="2136" xr:uid="{00000000-0005-0000-0000-000086030000}"/>
    <cellStyle name="#,##0 3 22 2" xfId="2137" xr:uid="{00000000-0005-0000-0000-000087030000}"/>
    <cellStyle name="#,##0 3 22 3" xfId="2138" xr:uid="{00000000-0005-0000-0000-000088030000}"/>
    <cellStyle name="#,##0 3 22 4" xfId="2139" xr:uid="{00000000-0005-0000-0000-000089030000}"/>
    <cellStyle name="#,##0 3 22 5" xfId="2140" xr:uid="{00000000-0005-0000-0000-00008A030000}"/>
    <cellStyle name="#,##0 3 22 6" xfId="2141" xr:uid="{00000000-0005-0000-0000-00008B030000}"/>
    <cellStyle name="#,##0 3 23" xfId="2142" xr:uid="{00000000-0005-0000-0000-00008C030000}"/>
    <cellStyle name="#,##0 3 23 2" xfId="2143" xr:uid="{00000000-0005-0000-0000-00008D030000}"/>
    <cellStyle name="#,##0 3 23 3" xfId="2144" xr:uid="{00000000-0005-0000-0000-00008E030000}"/>
    <cellStyle name="#,##0 3 23 4" xfId="2145" xr:uid="{00000000-0005-0000-0000-00008F030000}"/>
    <cellStyle name="#,##0 3 23 5" xfId="2146" xr:uid="{00000000-0005-0000-0000-000090030000}"/>
    <cellStyle name="#,##0 3 23 6" xfId="2147" xr:uid="{00000000-0005-0000-0000-000091030000}"/>
    <cellStyle name="#,##0 3 24" xfId="2148" xr:uid="{00000000-0005-0000-0000-000092030000}"/>
    <cellStyle name="#,##0 3 24 2" xfId="2149" xr:uid="{00000000-0005-0000-0000-000093030000}"/>
    <cellStyle name="#,##0 3 24 3" xfId="2150" xr:uid="{00000000-0005-0000-0000-000094030000}"/>
    <cellStyle name="#,##0 3 24 4" xfId="2151" xr:uid="{00000000-0005-0000-0000-000095030000}"/>
    <cellStyle name="#,##0 3 24 5" xfId="2152" xr:uid="{00000000-0005-0000-0000-000096030000}"/>
    <cellStyle name="#,##0 3 24 6" xfId="2153" xr:uid="{00000000-0005-0000-0000-000097030000}"/>
    <cellStyle name="#,##0 3 25" xfId="2154" xr:uid="{00000000-0005-0000-0000-000098030000}"/>
    <cellStyle name="#,##0 3 25 2" xfId="2155" xr:uid="{00000000-0005-0000-0000-000099030000}"/>
    <cellStyle name="#,##0 3 25 3" xfId="2156" xr:uid="{00000000-0005-0000-0000-00009A030000}"/>
    <cellStyle name="#,##0 3 25 4" xfId="2157" xr:uid="{00000000-0005-0000-0000-00009B030000}"/>
    <cellStyle name="#,##0 3 25 5" xfId="2158" xr:uid="{00000000-0005-0000-0000-00009C030000}"/>
    <cellStyle name="#,##0 3 25 6" xfId="2159" xr:uid="{00000000-0005-0000-0000-00009D030000}"/>
    <cellStyle name="#,##0 3 26" xfId="2160" xr:uid="{00000000-0005-0000-0000-00009E030000}"/>
    <cellStyle name="#,##0 3 26 2" xfId="2161" xr:uid="{00000000-0005-0000-0000-00009F030000}"/>
    <cellStyle name="#,##0 3 26 3" xfId="2162" xr:uid="{00000000-0005-0000-0000-0000A0030000}"/>
    <cellStyle name="#,##0 3 26 4" xfId="2163" xr:uid="{00000000-0005-0000-0000-0000A1030000}"/>
    <cellStyle name="#,##0 3 26 5" xfId="2164" xr:uid="{00000000-0005-0000-0000-0000A2030000}"/>
    <cellStyle name="#,##0 3 26 6" xfId="2165" xr:uid="{00000000-0005-0000-0000-0000A3030000}"/>
    <cellStyle name="#,##0 3 27" xfId="2166" xr:uid="{00000000-0005-0000-0000-0000A4030000}"/>
    <cellStyle name="#,##0 3 27 2" xfId="2167" xr:uid="{00000000-0005-0000-0000-0000A5030000}"/>
    <cellStyle name="#,##0 3 27 3" xfId="2168" xr:uid="{00000000-0005-0000-0000-0000A6030000}"/>
    <cellStyle name="#,##0 3 27 4" xfId="2169" xr:uid="{00000000-0005-0000-0000-0000A7030000}"/>
    <cellStyle name="#,##0 3 27 5" xfId="2170" xr:uid="{00000000-0005-0000-0000-0000A8030000}"/>
    <cellStyle name="#,##0 3 27 6" xfId="2171" xr:uid="{00000000-0005-0000-0000-0000A9030000}"/>
    <cellStyle name="#,##0 3 28" xfId="2172" xr:uid="{00000000-0005-0000-0000-0000AA030000}"/>
    <cellStyle name="#,##0 3 28 2" xfId="2173" xr:uid="{00000000-0005-0000-0000-0000AB030000}"/>
    <cellStyle name="#,##0 3 28 3" xfId="2174" xr:uid="{00000000-0005-0000-0000-0000AC030000}"/>
    <cellStyle name="#,##0 3 28 4" xfId="2175" xr:uid="{00000000-0005-0000-0000-0000AD030000}"/>
    <cellStyle name="#,##0 3 28 5" xfId="2176" xr:uid="{00000000-0005-0000-0000-0000AE030000}"/>
    <cellStyle name="#,##0 3 28 6" xfId="2177" xr:uid="{00000000-0005-0000-0000-0000AF030000}"/>
    <cellStyle name="#,##0 3 29" xfId="2178" xr:uid="{00000000-0005-0000-0000-0000B0030000}"/>
    <cellStyle name="#,##0 3 29 2" xfId="2179" xr:uid="{00000000-0005-0000-0000-0000B1030000}"/>
    <cellStyle name="#,##0 3 29 3" xfId="2180" xr:uid="{00000000-0005-0000-0000-0000B2030000}"/>
    <cellStyle name="#,##0 3 29 4" xfId="2181" xr:uid="{00000000-0005-0000-0000-0000B3030000}"/>
    <cellStyle name="#,##0 3 29 5" xfId="2182" xr:uid="{00000000-0005-0000-0000-0000B4030000}"/>
    <cellStyle name="#,##0 3 29 6" xfId="2183" xr:uid="{00000000-0005-0000-0000-0000B5030000}"/>
    <cellStyle name="#,##0 3 3" xfId="2184" xr:uid="{00000000-0005-0000-0000-0000B6030000}"/>
    <cellStyle name="#,##0 3 3 2" xfId="2185" xr:uid="{00000000-0005-0000-0000-0000B7030000}"/>
    <cellStyle name="#,##0 3 3 3" xfId="2186" xr:uid="{00000000-0005-0000-0000-0000B8030000}"/>
    <cellStyle name="#,##0 3 3 4" xfId="2187" xr:uid="{00000000-0005-0000-0000-0000B9030000}"/>
    <cellStyle name="#,##0 3 3 5" xfId="2188" xr:uid="{00000000-0005-0000-0000-0000BA030000}"/>
    <cellStyle name="#,##0 3 3 6" xfId="2189" xr:uid="{00000000-0005-0000-0000-0000BB030000}"/>
    <cellStyle name="#,##0 3 30" xfId="2190" xr:uid="{00000000-0005-0000-0000-0000BC030000}"/>
    <cellStyle name="#,##0 3 31" xfId="2191" xr:uid="{00000000-0005-0000-0000-0000BD030000}"/>
    <cellStyle name="#,##0 3 32" xfId="2192" xr:uid="{00000000-0005-0000-0000-0000BE030000}"/>
    <cellStyle name="#,##0 3 33" xfId="2193" xr:uid="{00000000-0005-0000-0000-0000BF030000}"/>
    <cellStyle name="#,##0 3 34" xfId="2194" xr:uid="{00000000-0005-0000-0000-0000C0030000}"/>
    <cellStyle name="#,##0 3 4" xfId="2195" xr:uid="{00000000-0005-0000-0000-0000C1030000}"/>
    <cellStyle name="#,##0 3 4 2" xfId="2196" xr:uid="{00000000-0005-0000-0000-0000C2030000}"/>
    <cellStyle name="#,##0 3 4 3" xfId="2197" xr:uid="{00000000-0005-0000-0000-0000C3030000}"/>
    <cellStyle name="#,##0 3 4 4" xfId="2198" xr:uid="{00000000-0005-0000-0000-0000C4030000}"/>
    <cellStyle name="#,##0 3 4 5" xfId="2199" xr:uid="{00000000-0005-0000-0000-0000C5030000}"/>
    <cellStyle name="#,##0 3 4 6" xfId="2200" xr:uid="{00000000-0005-0000-0000-0000C6030000}"/>
    <cellStyle name="#,##0 3 5" xfId="2201" xr:uid="{00000000-0005-0000-0000-0000C7030000}"/>
    <cellStyle name="#,##0 3 5 2" xfId="2202" xr:uid="{00000000-0005-0000-0000-0000C8030000}"/>
    <cellStyle name="#,##0 3 5 3" xfId="2203" xr:uid="{00000000-0005-0000-0000-0000C9030000}"/>
    <cellStyle name="#,##0 3 5 4" xfId="2204" xr:uid="{00000000-0005-0000-0000-0000CA030000}"/>
    <cellStyle name="#,##0 3 5 5" xfId="2205" xr:uid="{00000000-0005-0000-0000-0000CB030000}"/>
    <cellStyle name="#,##0 3 5 6" xfId="2206" xr:uid="{00000000-0005-0000-0000-0000CC030000}"/>
    <cellStyle name="#,##0 3 6" xfId="2207" xr:uid="{00000000-0005-0000-0000-0000CD030000}"/>
    <cellStyle name="#,##0 3 6 2" xfId="2208" xr:uid="{00000000-0005-0000-0000-0000CE030000}"/>
    <cellStyle name="#,##0 3 6 3" xfId="2209" xr:uid="{00000000-0005-0000-0000-0000CF030000}"/>
    <cellStyle name="#,##0 3 6 4" xfId="2210" xr:uid="{00000000-0005-0000-0000-0000D0030000}"/>
    <cellStyle name="#,##0 3 6 5" xfId="2211" xr:uid="{00000000-0005-0000-0000-0000D1030000}"/>
    <cellStyle name="#,##0 3 6 6" xfId="2212" xr:uid="{00000000-0005-0000-0000-0000D2030000}"/>
    <cellStyle name="#,##0 3 7" xfId="2213" xr:uid="{00000000-0005-0000-0000-0000D3030000}"/>
    <cellStyle name="#,##0 3 7 2" xfId="2214" xr:uid="{00000000-0005-0000-0000-0000D4030000}"/>
    <cellStyle name="#,##0 3 7 3" xfId="2215" xr:uid="{00000000-0005-0000-0000-0000D5030000}"/>
    <cellStyle name="#,##0 3 7 4" xfId="2216" xr:uid="{00000000-0005-0000-0000-0000D6030000}"/>
    <cellStyle name="#,##0 3 7 5" xfId="2217" xr:uid="{00000000-0005-0000-0000-0000D7030000}"/>
    <cellStyle name="#,##0 3 7 6" xfId="2218" xr:uid="{00000000-0005-0000-0000-0000D8030000}"/>
    <cellStyle name="#,##0 3 8" xfId="2219" xr:uid="{00000000-0005-0000-0000-0000D9030000}"/>
    <cellStyle name="#,##0 3 8 2" xfId="2220" xr:uid="{00000000-0005-0000-0000-0000DA030000}"/>
    <cellStyle name="#,##0 3 8 3" xfId="2221" xr:uid="{00000000-0005-0000-0000-0000DB030000}"/>
    <cellStyle name="#,##0 3 8 4" xfId="2222" xr:uid="{00000000-0005-0000-0000-0000DC030000}"/>
    <cellStyle name="#,##0 3 8 5" xfId="2223" xr:uid="{00000000-0005-0000-0000-0000DD030000}"/>
    <cellStyle name="#,##0 3 8 6" xfId="2224" xr:uid="{00000000-0005-0000-0000-0000DE030000}"/>
    <cellStyle name="#,##0 3 9" xfId="2225" xr:uid="{00000000-0005-0000-0000-0000DF030000}"/>
    <cellStyle name="#,##0 3 9 2" xfId="2226" xr:uid="{00000000-0005-0000-0000-0000E0030000}"/>
    <cellStyle name="#,##0 3 9 3" xfId="2227" xr:uid="{00000000-0005-0000-0000-0000E1030000}"/>
    <cellStyle name="#,##0 3 9 4" xfId="2228" xr:uid="{00000000-0005-0000-0000-0000E2030000}"/>
    <cellStyle name="#,##0 3 9 5" xfId="2229" xr:uid="{00000000-0005-0000-0000-0000E3030000}"/>
    <cellStyle name="#,##0 3 9 6" xfId="2230" xr:uid="{00000000-0005-0000-0000-0000E4030000}"/>
    <cellStyle name="#,##0 30" xfId="2231" xr:uid="{00000000-0005-0000-0000-0000E5030000}"/>
    <cellStyle name="#,##0 30 2" xfId="2232" xr:uid="{00000000-0005-0000-0000-0000E6030000}"/>
    <cellStyle name="#,##0 30 3" xfId="2233" xr:uid="{00000000-0005-0000-0000-0000E7030000}"/>
    <cellStyle name="#,##0 30 4" xfId="2234" xr:uid="{00000000-0005-0000-0000-0000E8030000}"/>
    <cellStyle name="#,##0 30 5" xfId="2235" xr:uid="{00000000-0005-0000-0000-0000E9030000}"/>
    <cellStyle name="#,##0 30 6" xfId="2236" xr:uid="{00000000-0005-0000-0000-0000EA030000}"/>
    <cellStyle name="#,##0 31" xfId="2237" xr:uid="{00000000-0005-0000-0000-0000EB030000}"/>
    <cellStyle name="#,##0 31 2" xfId="2238" xr:uid="{00000000-0005-0000-0000-0000EC030000}"/>
    <cellStyle name="#,##0 31 3" xfId="2239" xr:uid="{00000000-0005-0000-0000-0000ED030000}"/>
    <cellStyle name="#,##0 31 4" xfId="2240" xr:uid="{00000000-0005-0000-0000-0000EE030000}"/>
    <cellStyle name="#,##0 31 5" xfId="2241" xr:uid="{00000000-0005-0000-0000-0000EF030000}"/>
    <cellStyle name="#,##0 31 6" xfId="2242" xr:uid="{00000000-0005-0000-0000-0000F0030000}"/>
    <cellStyle name="#,##0 32" xfId="2243" xr:uid="{00000000-0005-0000-0000-0000F1030000}"/>
    <cellStyle name="#,##0 32 2" xfId="2244" xr:uid="{00000000-0005-0000-0000-0000F2030000}"/>
    <cellStyle name="#,##0 32 3" xfId="2245" xr:uid="{00000000-0005-0000-0000-0000F3030000}"/>
    <cellStyle name="#,##0 32 4" xfId="2246" xr:uid="{00000000-0005-0000-0000-0000F4030000}"/>
    <cellStyle name="#,##0 32 5" xfId="2247" xr:uid="{00000000-0005-0000-0000-0000F5030000}"/>
    <cellStyle name="#,##0 32 6" xfId="2248" xr:uid="{00000000-0005-0000-0000-0000F6030000}"/>
    <cellStyle name="#,##0 33" xfId="2249" xr:uid="{00000000-0005-0000-0000-0000F7030000}"/>
    <cellStyle name="#,##0 33 2" xfId="2250" xr:uid="{00000000-0005-0000-0000-0000F8030000}"/>
    <cellStyle name="#,##0 33 3" xfId="2251" xr:uid="{00000000-0005-0000-0000-0000F9030000}"/>
    <cellStyle name="#,##0 33 4" xfId="2252" xr:uid="{00000000-0005-0000-0000-0000FA030000}"/>
    <cellStyle name="#,##0 33 5" xfId="2253" xr:uid="{00000000-0005-0000-0000-0000FB030000}"/>
    <cellStyle name="#,##0 33 6" xfId="2254" xr:uid="{00000000-0005-0000-0000-0000FC030000}"/>
    <cellStyle name="#,##0 34" xfId="2255" xr:uid="{00000000-0005-0000-0000-0000FD030000}"/>
    <cellStyle name="#,##0 34 2" xfId="2256" xr:uid="{00000000-0005-0000-0000-0000FE030000}"/>
    <cellStyle name="#,##0 34 3" xfId="2257" xr:uid="{00000000-0005-0000-0000-0000FF030000}"/>
    <cellStyle name="#,##0 34 4" xfId="2258" xr:uid="{00000000-0005-0000-0000-000000040000}"/>
    <cellStyle name="#,##0 34 5" xfId="2259" xr:uid="{00000000-0005-0000-0000-000001040000}"/>
    <cellStyle name="#,##0 34 6" xfId="2260" xr:uid="{00000000-0005-0000-0000-000002040000}"/>
    <cellStyle name="#,##0 35" xfId="2261" xr:uid="{00000000-0005-0000-0000-000003040000}"/>
    <cellStyle name="#,##0 35 2" xfId="2262" xr:uid="{00000000-0005-0000-0000-000004040000}"/>
    <cellStyle name="#,##0 35 3" xfId="2263" xr:uid="{00000000-0005-0000-0000-000005040000}"/>
    <cellStyle name="#,##0 35 4" xfId="2264" xr:uid="{00000000-0005-0000-0000-000006040000}"/>
    <cellStyle name="#,##0 35 5" xfId="2265" xr:uid="{00000000-0005-0000-0000-000007040000}"/>
    <cellStyle name="#,##0 35 6" xfId="2266" xr:uid="{00000000-0005-0000-0000-000008040000}"/>
    <cellStyle name="#,##0 36" xfId="2267" xr:uid="{00000000-0005-0000-0000-000009040000}"/>
    <cellStyle name="#,##0 36 2" xfId="2268" xr:uid="{00000000-0005-0000-0000-00000A040000}"/>
    <cellStyle name="#,##0 36 3" xfId="2269" xr:uid="{00000000-0005-0000-0000-00000B040000}"/>
    <cellStyle name="#,##0 36 4" xfId="2270" xr:uid="{00000000-0005-0000-0000-00000C040000}"/>
    <cellStyle name="#,##0 36 5" xfId="2271" xr:uid="{00000000-0005-0000-0000-00000D040000}"/>
    <cellStyle name="#,##0 36 6" xfId="2272" xr:uid="{00000000-0005-0000-0000-00000E040000}"/>
    <cellStyle name="#,##0 37" xfId="2273" xr:uid="{00000000-0005-0000-0000-00000F040000}"/>
    <cellStyle name="#,##0 37 2" xfId="2274" xr:uid="{00000000-0005-0000-0000-000010040000}"/>
    <cellStyle name="#,##0 37 3" xfId="2275" xr:uid="{00000000-0005-0000-0000-000011040000}"/>
    <cellStyle name="#,##0 37 4" xfId="2276" xr:uid="{00000000-0005-0000-0000-000012040000}"/>
    <cellStyle name="#,##0 37 5" xfId="2277" xr:uid="{00000000-0005-0000-0000-000013040000}"/>
    <cellStyle name="#,##0 37 6" xfId="2278" xr:uid="{00000000-0005-0000-0000-000014040000}"/>
    <cellStyle name="#,##0 38" xfId="2279" xr:uid="{00000000-0005-0000-0000-000015040000}"/>
    <cellStyle name="#,##0 38 2" xfId="2280" xr:uid="{00000000-0005-0000-0000-000016040000}"/>
    <cellStyle name="#,##0 38 3" xfId="2281" xr:uid="{00000000-0005-0000-0000-000017040000}"/>
    <cellStyle name="#,##0 38 4" xfId="2282" xr:uid="{00000000-0005-0000-0000-000018040000}"/>
    <cellStyle name="#,##0 38 5" xfId="2283" xr:uid="{00000000-0005-0000-0000-000019040000}"/>
    <cellStyle name="#,##0 38 6" xfId="2284" xr:uid="{00000000-0005-0000-0000-00001A040000}"/>
    <cellStyle name="#,##0 39" xfId="2285" xr:uid="{00000000-0005-0000-0000-00001B040000}"/>
    <cellStyle name="#,##0 39 2" xfId="2286" xr:uid="{00000000-0005-0000-0000-00001C040000}"/>
    <cellStyle name="#,##0 39 3" xfId="2287" xr:uid="{00000000-0005-0000-0000-00001D040000}"/>
    <cellStyle name="#,##0 39 4" xfId="2288" xr:uid="{00000000-0005-0000-0000-00001E040000}"/>
    <cellStyle name="#,##0 39 5" xfId="2289" xr:uid="{00000000-0005-0000-0000-00001F040000}"/>
    <cellStyle name="#,##0 39 6" xfId="2290" xr:uid="{00000000-0005-0000-0000-000020040000}"/>
    <cellStyle name="#,##0 4" xfId="2291" xr:uid="{00000000-0005-0000-0000-000021040000}"/>
    <cellStyle name="#,##0 4 10" xfId="2292" xr:uid="{00000000-0005-0000-0000-000022040000}"/>
    <cellStyle name="#,##0 4 10 2" xfId="2293" xr:uid="{00000000-0005-0000-0000-000023040000}"/>
    <cellStyle name="#,##0 4 10 3" xfId="2294" xr:uid="{00000000-0005-0000-0000-000024040000}"/>
    <cellStyle name="#,##0 4 10 4" xfId="2295" xr:uid="{00000000-0005-0000-0000-000025040000}"/>
    <cellStyle name="#,##0 4 10 5" xfId="2296" xr:uid="{00000000-0005-0000-0000-000026040000}"/>
    <cellStyle name="#,##0 4 10 6" xfId="2297" xr:uid="{00000000-0005-0000-0000-000027040000}"/>
    <cellStyle name="#,##0 4 11" xfId="2298" xr:uid="{00000000-0005-0000-0000-000028040000}"/>
    <cellStyle name="#,##0 4 11 2" xfId="2299" xr:uid="{00000000-0005-0000-0000-000029040000}"/>
    <cellStyle name="#,##0 4 11 3" xfId="2300" xr:uid="{00000000-0005-0000-0000-00002A040000}"/>
    <cellStyle name="#,##0 4 11 4" xfId="2301" xr:uid="{00000000-0005-0000-0000-00002B040000}"/>
    <cellStyle name="#,##0 4 11 5" xfId="2302" xr:uid="{00000000-0005-0000-0000-00002C040000}"/>
    <cellStyle name="#,##0 4 11 6" xfId="2303" xr:uid="{00000000-0005-0000-0000-00002D040000}"/>
    <cellStyle name="#,##0 4 12" xfId="2304" xr:uid="{00000000-0005-0000-0000-00002E040000}"/>
    <cellStyle name="#,##0 4 12 2" xfId="2305" xr:uid="{00000000-0005-0000-0000-00002F040000}"/>
    <cellStyle name="#,##0 4 12 3" xfId="2306" xr:uid="{00000000-0005-0000-0000-000030040000}"/>
    <cellStyle name="#,##0 4 12 4" xfId="2307" xr:uid="{00000000-0005-0000-0000-000031040000}"/>
    <cellStyle name="#,##0 4 12 5" xfId="2308" xr:uid="{00000000-0005-0000-0000-000032040000}"/>
    <cellStyle name="#,##0 4 12 6" xfId="2309" xr:uid="{00000000-0005-0000-0000-000033040000}"/>
    <cellStyle name="#,##0 4 13" xfId="2310" xr:uid="{00000000-0005-0000-0000-000034040000}"/>
    <cellStyle name="#,##0 4 13 2" xfId="2311" xr:uid="{00000000-0005-0000-0000-000035040000}"/>
    <cellStyle name="#,##0 4 13 3" xfId="2312" xr:uid="{00000000-0005-0000-0000-000036040000}"/>
    <cellStyle name="#,##0 4 13 4" xfId="2313" xr:uid="{00000000-0005-0000-0000-000037040000}"/>
    <cellStyle name="#,##0 4 13 5" xfId="2314" xr:uid="{00000000-0005-0000-0000-000038040000}"/>
    <cellStyle name="#,##0 4 13 6" xfId="2315" xr:uid="{00000000-0005-0000-0000-000039040000}"/>
    <cellStyle name="#,##0 4 14" xfId="2316" xr:uid="{00000000-0005-0000-0000-00003A040000}"/>
    <cellStyle name="#,##0 4 14 2" xfId="2317" xr:uid="{00000000-0005-0000-0000-00003B040000}"/>
    <cellStyle name="#,##0 4 14 3" xfId="2318" xr:uid="{00000000-0005-0000-0000-00003C040000}"/>
    <cellStyle name="#,##0 4 14 4" xfId="2319" xr:uid="{00000000-0005-0000-0000-00003D040000}"/>
    <cellStyle name="#,##0 4 14 5" xfId="2320" xr:uid="{00000000-0005-0000-0000-00003E040000}"/>
    <cellStyle name="#,##0 4 14 6" xfId="2321" xr:uid="{00000000-0005-0000-0000-00003F040000}"/>
    <cellStyle name="#,##0 4 15" xfId="2322" xr:uid="{00000000-0005-0000-0000-000040040000}"/>
    <cellStyle name="#,##0 4 15 2" xfId="2323" xr:uid="{00000000-0005-0000-0000-000041040000}"/>
    <cellStyle name="#,##0 4 15 3" xfId="2324" xr:uid="{00000000-0005-0000-0000-000042040000}"/>
    <cellStyle name="#,##0 4 15 4" xfId="2325" xr:uid="{00000000-0005-0000-0000-000043040000}"/>
    <cellStyle name="#,##0 4 15 5" xfId="2326" xr:uid="{00000000-0005-0000-0000-000044040000}"/>
    <cellStyle name="#,##0 4 15 6" xfId="2327" xr:uid="{00000000-0005-0000-0000-000045040000}"/>
    <cellStyle name="#,##0 4 16" xfId="2328" xr:uid="{00000000-0005-0000-0000-000046040000}"/>
    <cellStyle name="#,##0 4 16 2" xfId="2329" xr:uid="{00000000-0005-0000-0000-000047040000}"/>
    <cellStyle name="#,##0 4 16 3" xfId="2330" xr:uid="{00000000-0005-0000-0000-000048040000}"/>
    <cellStyle name="#,##0 4 16 4" xfId="2331" xr:uid="{00000000-0005-0000-0000-000049040000}"/>
    <cellStyle name="#,##0 4 16 5" xfId="2332" xr:uid="{00000000-0005-0000-0000-00004A040000}"/>
    <cellStyle name="#,##0 4 16 6" xfId="2333" xr:uid="{00000000-0005-0000-0000-00004B040000}"/>
    <cellStyle name="#,##0 4 17" xfId="2334" xr:uid="{00000000-0005-0000-0000-00004C040000}"/>
    <cellStyle name="#,##0 4 17 2" xfId="2335" xr:uid="{00000000-0005-0000-0000-00004D040000}"/>
    <cellStyle name="#,##0 4 17 3" xfId="2336" xr:uid="{00000000-0005-0000-0000-00004E040000}"/>
    <cellStyle name="#,##0 4 17 4" xfId="2337" xr:uid="{00000000-0005-0000-0000-00004F040000}"/>
    <cellStyle name="#,##0 4 17 5" xfId="2338" xr:uid="{00000000-0005-0000-0000-000050040000}"/>
    <cellStyle name="#,##0 4 17 6" xfId="2339" xr:uid="{00000000-0005-0000-0000-000051040000}"/>
    <cellStyle name="#,##0 4 18" xfId="2340" xr:uid="{00000000-0005-0000-0000-000052040000}"/>
    <cellStyle name="#,##0 4 18 2" xfId="2341" xr:uid="{00000000-0005-0000-0000-000053040000}"/>
    <cellStyle name="#,##0 4 18 3" xfId="2342" xr:uid="{00000000-0005-0000-0000-000054040000}"/>
    <cellStyle name="#,##0 4 18 4" xfId="2343" xr:uid="{00000000-0005-0000-0000-000055040000}"/>
    <cellStyle name="#,##0 4 18 5" xfId="2344" xr:uid="{00000000-0005-0000-0000-000056040000}"/>
    <cellStyle name="#,##0 4 18 6" xfId="2345" xr:uid="{00000000-0005-0000-0000-000057040000}"/>
    <cellStyle name="#,##0 4 19" xfId="2346" xr:uid="{00000000-0005-0000-0000-000058040000}"/>
    <cellStyle name="#,##0 4 19 2" xfId="2347" xr:uid="{00000000-0005-0000-0000-000059040000}"/>
    <cellStyle name="#,##0 4 19 3" xfId="2348" xr:uid="{00000000-0005-0000-0000-00005A040000}"/>
    <cellStyle name="#,##0 4 19 4" xfId="2349" xr:uid="{00000000-0005-0000-0000-00005B040000}"/>
    <cellStyle name="#,##0 4 19 5" xfId="2350" xr:uid="{00000000-0005-0000-0000-00005C040000}"/>
    <cellStyle name="#,##0 4 19 6" xfId="2351" xr:uid="{00000000-0005-0000-0000-00005D040000}"/>
    <cellStyle name="#,##0 4 2" xfId="2352" xr:uid="{00000000-0005-0000-0000-00005E040000}"/>
    <cellStyle name="#,##0 4 2 2" xfId="2353" xr:uid="{00000000-0005-0000-0000-00005F040000}"/>
    <cellStyle name="#,##0 4 2 3" xfId="2354" xr:uid="{00000000-0005-0000-0000-000060040000}"/>
    <cellStyle name="#,##0 4 2 4" xfId="2355" xr:uid="{00000000-0005-0000-0000-000061040000}"/>
    <cellStyle name="#,##0 4 2 5" xfId="2356" xr:uid="{00000000-0005-0000-0000-000062040000}"/>
    <cellStyle name="#,##0 4 2 6" xfId="2357" xr:uid="{00000000-0005-0000-0000-000063040000}"/>
    <cellStyle name="#,##0 4 2 7" xfId="2358" xr:uid="{00000000-0005-0000-0000-000064040000}"/>
    <cellStyle name="#,##0 4 20" xfId="2359" xr:uid="{00000000-0005-0000-0000-000065040000}"/>
    <cellStyle name="#,##0 4 20 2" xfId="2360" xr:uid="{00000000-0005-0000-0000-000066040000}"/>
    <cellStyle name="#,##0 4 20 3" xfId="2361" xr:uid="{00000000-0005-0000-0000-000067040000}"/>
    <cellStyle name="#,##0 4 20 4" xfId="2362" xr:uid="{00000000-0005-0000-0000-000068040000}"/>
    <cellStyle name="#,##0 4 20 5" xfId="2363" xr:uid="{00000000-0005-0000-0000-000069040000}"/>
    <cellStyle name="#,##0 4 20 6" xfId="2364" xr:uid="{00000000-0005-0000-0000-00006A040000}"/>
    <cellStyle name="#,##0 4 21" xfId="2365" xr:uid="{00000000-0005-0000-0000-00006B040000}"/>
    <cellStyle name="#,##0 4 21 2" xfId="2366" xr:uid="{00000000-0005-0000-0000-00006C040000}"/>
    <cellStyle name="#,##0 4 21 3" xfId="2367" xr:uid="{00000000-0005-0000-0000-00006D040000}"/>
    <cellStyle name="#,##0 4 21 4" xfId="2368" xr:uid="{00000000-0005-0000-0000-00006E040000}"/>
    <cellStyle name="#,##0 4 21 5" xfId="2369" xr:uid="{00000000-0005-0000-0000-00006F040000}"/>
    <cellStyle name="#,##0 4 21 6" xfId="2370" xr:uid="{00000000-0005-0000-0000-000070040000}"/>
    <cellStyle name="#,##0 4 22" xfId="2371" xr:uid="{00000000-0005-0000-0000-000071040000}"/>
    <cellStyle name="#,##0 4 22 2" xfId="2372" xr:uid="{00000000-0005-0000-0000-000072040000}"/>
    <cellStyle name="#,##0 4 22 3" xfId="2373" xr:uid="{00000000-0005-0000-0000-000073040000}"/>
    <cellStyle name="#,##0 4 22 4" xfId="2374" xr:uid="{00000000-0005-0000-0000-000074040000}"/>
    <cellStyle name="#,##0 4 22 5" xfId="2375" xr:uid="{00000000-0005-0000-0000-000075040000}"/>
    <cellStyle name="#,##0 4 22 6" xfId="2376" xr:uid="{00000000-0005-0000-0000-000076040000}"/>
    <cellStyle name="#,##0 4 23" xfId="2377" xr:uid="{00000000-0005-0000-0000-000077040000}"/>
    <cellStyle name="#,##0 4 23 2" xfId="2378" xr:uid="{00000000-0005-0000-0000-000078040000}"/>
    <cellStyle name="#,##0 4 23 3" xfId="2379" xr:uid="{00000000-0005-0000-0000-000079040000}"/>
    <cellStyle name="#,##0 4 23 4" xfId="2380" xr:uid="{00000000-0005-0000-0000-00007A040000}"/>
    <cellStyle name="#,##0 4 23 5" xfId="2381" xr:uid="{00000000-0005-0000-0000-00007B040000}"/>
    <cellStyle name="#,##0 4 23 6" xfId="2382" xr:uid="{00000000-0005-0000-0000-00007C040000}"/>
    <cellStyle name="#,##0 4 24" xfId="2383" xr:uid="{00000000-0005-0000-0000-00007D040000}"/>
    <cellStyle name="#,##0 4 24 2" xfId="2384" xr:uid="{00000000-0005-0000-0000-00007E040000}"/>
    <cellStyle name="#,##0 4 24 3" xfId="2385" xr:uid="{00000000-0005-0000-0000-00007F040000}"/>
    <cellStyle name="#,##0 4 24 4" xfId="2386" xr:uid="{00000000-0005-0000-0000-000080040000}"/>
    <cellStyle name="#,##0 4 24 5" xfId="2387" xr:uid="{00000000-0005-0000-0000-000081040000}"/>
    <cellStyle name="#,##0 4 24 6" xfId="2388" xr:uid="{00000000-0005-0000-0000-000082040000}"/>
    <cellStyle name="#,##0 4 25" xfId="2389" xr:uid="{00000000-0005-0000-0000-000083040000}"/>
    <cellStyle name="#,##0 4 25 2" xfId="2390" xr:uid="{00000000-0005-0000-0000-000084040000}"/>
    <cellStyle name="#,##0 4 25 3" xfId="2391" xr:uid="{00000000-0005-0000-0000-000085040000}"/>
    <cellStyle name="#,##0 4 25 4" xfId="2392" xr:uid="{00000000-0005-0000-0000-000086040000}"/>
    <cellStyle name="#,##0 4 25 5" xfId="2393" xr:uid="{00000000-0005-0000-0000-000087040000}"/>
    <cellStyle name="#,##0 4 25 6" xfId="2394" xr:uid="{00000000-0005-0000-0000-000088040000}"/>
    <cellStyle name="#,##0 4 26" xfId="2395" xr:uid="{00000000-0005-0000-0000-000089040000}"/>
    <cellStyle name="#,##0 4 26 2" xfId="2396" xr:uid="{00000000-0005-0000-0000-00008A040000}"/>
    <cellStyle name="#,##0 4 26 3" xfId="2397" xr:uid="{00000000-0005-0000-0000-00008B040000}"/>
    <cellStyle name="#,##0 4 26 4" xfId="2398" xr:uid="{00000000-0005-0000-0000-00008C040000}"/>
    <cellStyle name="#,##0 4 26 5" xfId="2399" xr:uid="{00000000-0005-0000-0000-00008D040000}"/>
    <cellStyle name="#,##0 4 26 6" xfId="2400" xr:uid="{00000000-0005-0000-0000-00008E040000}"/>
    <cellStyle name="#,##0 4 27" xfId="2401" xr:uid="{00000000-0005-0000-0000-00008F040000}"/>
    <cellStyle name="#,##0 4 27 2" xfId="2402" xr:uid="{00000000-0005-0000-0000-000090040000}"/>
    <cellStyle name="#,##0 4 27 3" xfId="2403" xr:uid="{00000000-0005-0000-0000-000091040000}"/>
    <cellStyle name="#,##0 4 27 4" xfId="2404" xr:uid="{00000000-0005-0000-0000-000092040000}"/>
    <cellStyle name="#,##0 4 27 5" xfId="2405" xr:uid="{00000000-0005-0000-0000-000093040000}"/>
    <cellStyle name="#,##0 4 27 6" xfId="2406" xr:uid="{00000000-0005-0000-0000-000094040000}"/>
    <cellStyle name="#,##0 4 28" xfId="2407" xr:uid="{00000000-0005-0000-0000-000095040000}"/>
    <cellStyle name="#,##0 4 28 2" xfId="2408" xr:uid="{00000000-0005-0000-0000-000096040000}"/>
    <cellStyle name="#,##0 4 28 3" xfId="2409" xr:uid="{00000000-0005-0000-0000-000097040000}"/>
    <cellStyle name="#,##0 4 28 4" xfId="2410" xr:uid="{00000000-0005-0000-0000-000098040000}"/>
    <cellStyle name="#,##0 4 28 5" xfId="2411" xr:uid="{00000000-0005-0000-0000-000099040000}"/>
    <cellStyle name="#,##0 4 28 6" xfId="2412" xr:uid="{00000000-0005-0000-0000-00009A040000}"/>
    <cellStyle name="#,##0 4 29" xfId="2413" xr:uid="{00000000-0005-0000-0000-00009B040000}"/>
    <cellStyle name="#,##0 4 29 2" xfId="2414" xr:uid="{00000000-0005-0000-0000-00009C040000}"/>
    <cellStyle name="#,##0 4 29 3" xfId="2415" xr:uid="{00000000-0005-0000-0000-00009D040000}"/>
    <cellStyle name="#,##0 4 29 4" xfId="2416" xr:uid="{00000000-0005-0000-0000-00009E040000}"/>
    <cellStyle name="#,##0 4 29 5" xfId="2417" xr:uid="{00000000-0005-0000-0000-00009F040000}"/>
    <cellStyle name="#,##0 4 29 6" xfId="2418" xr:uid="{00000000-0005-0000-0000-0000A0040000}"/>
    <cellStyle name="#,##0 4 3" xfId="2419" xr:uid="{00000000-0005-0000-0000-0000A1040000}"/>
    <cellStyle name="#,##0 4 3 2" xfId="2420" xr:uid="{00000000-0005-0000-0000-0000A2040000}"/>
    <cellStyle name="#,##0 4 3 3" xfId="2421" xr:uid="{00000000-0005-0000-0000-0000A3040000}"/>
    <cellStyle name="#,##0 4 3 4" xfId="2422" xr:uid="{00000000-0005-0000-0000-0000A4040000}"/>
    <cellStyle name="#,##0 4 3 5" xfId="2423" xr:uid="{00000000-0005-0000-0000-0000A5040000}"/>
    <cellStyle name="#,##0 4 3 6" xfId="2424" xr:uid="{00000000-0005-0000-0000-0000A6040000}"/>
    <cellStyle name="#,##0 4 30" xfId="2425" xr:uid="{00000000-0005-0000-0000-0000A7040000}"/>
    <cellStyle name="#,##0 4 31" xfId="2426" xr:uid="{00000000-0005-0000-0000-0000A8040000}"/>
    <cellStyle name="#,##0 4 32" xfId="2427" xr:uid="{00000000-0005-0000-0000-0000A9040000}"/>
    <cellStyle name="#,##0 4 33" xfId="2428" xr:uid="{00000000-0005-0000-0000-0000AA040000}"/>
    <cellStyle name="#,##0 4 34" xfId="2429" xr:uid="{00000000-0005-0000-0000-0000AB040000}"/>
    <cellStyle name="#,##0 4 4" xfId="2430" xr:uid="{00000000-0005-0000-0000-0000AC040000}"/>
    <cellStyle name="#,##0 4 4 2" xfId="2431" xr:uid="{00000000-0005-0000-0000-0000AD040000}"/>
    <cellStyle name="#,##0 4 4 3" xfId="2432" xr:uid="{00000000-0005-0000-0000-0000AE040000}"/>
    <cellStyle name="#,##0 4 4 4" xfId="2433" xr:uid="{00000000-0005-0000-0000-0000AF040000}"/>
    <cellStyle name="#,##0 4 4 5" xfId="2434" xr:uid="{00000000-0005-0000-0000-0000B0040000}"/>
    <cellStyle name="#,##0 4 4 6" xfId="2435" xr:uid="{00000000-0005-0000-0000-0000B1040000}"/>
    <cellStyle name="#,##0 4 5" xfId="2436" xr:uid="{00000000-0005-0000-0000-0000B2040000}"/>
    <cellStyle name="#,##0 4 5 2" xfId="2437" xr:uid="{00000000-0005-0000-0000-0000B3040000}"/>
    <cellStyle name="#,##0 4 5 3" xfId="2438" xr:uid="{00000000-0005-0000-0000-0000B4040000}"/>
    <cellStyle name="#,##0 4 5 4" xfId="2439" xr:uid="{00000000-0005-0000-0000-0000B5040000}"/>
    <cellStyle name="#,##0 4 5 5" xfId="2440" xr:uid="{00000000-0005-0000-0000-0000B6040000}"/>
    <cellStyle name="#,##0 4 5 6" xfId="2441" xr:uid="{00000000-0005-0000-0000-0000B7040000}"/>
    <cellStyle name="#,##0 4 6" xfId="2442" xr:uid="{00000000-0005-0000-0000-0000B8040000}"/>
    <cellStyle name="#,##0 4 6 2" xfId="2443" xr:uid="{00000000-0005-0000-0000-0000B9040000}"/>
    <cellStyle name="#,##0 4 6 3" xfId="2444" xr:uid="{00000000-0005-0000-0000-0000BA040000}"/>
    <cellStyle name="#,##0 4 6 4" xfId="2445" xr:uid="{00000000-0005-0000-0000-0000BB040000}"/>
    <cellStyle name="#,##0 4 6 5" xfId="2446" xr:uid="{00000000-0005-0000-0000-0000BC040000}"/>
    <cellStyle name="#,##0 4 6 6" xfId="2447" xr:uid="{00000000-0005-0000-0000-0000BD040000}"/>
    <cellStyle name="#,##0 4 7" xfId="2448" xr:uid="{00000000-0005-0000-0000-0000BE040000}"/>
    <cellStyle name="#,##0 4 7 2" xfId="2449" xr:uid="{00000000-0005-0000-0000-0000BF040000}"/>
    <cellStyle name="#,##0 4 7 3" xfId="2450" xr:uid="{00000000-0005-0000-0000-0000C0040000}"/>
    <cellStyle name="#,##0 4 7 4" xfId="2451" xr:uid="{00000000-0005-0000-0000-0000C1040000}"/>
    <cellStyle name="#,##0 4 7 5" xfId="2452" xr:uid="{00000000-0005-0000-0000-0000C2040000}"/>
    <cellStyle name="#,##0 4 7 6" xfId="2453" xr:uid="{00000000-0005-0000-0000-0000C3040000}"/>
    <cellStyle name="#,##0 4 8" xfId="2454" xr:uid="{00000000-0005-0000-0000-0000C4040000}"/>
    <cellStyle name="#,##0 4 8 2" xfId="2455" xr:uid="{00000000-0005-0000-0000-0000C5040000}"/>
    <cellStyle name="#,##0 4 8 3" xfId="2456" xr:uid="{00000000-0005-0000-0000-0000C6040000}"/>
    <cellStyle name="#,##0 4 8 4" xfId="2457" xr:uid="{00000000-0005-0000-0000-0000C7040000}"/>
    <cellStyle name="#,##0 4 8 5" xfId="2458" xr:uid="{00000000-0005-0000-0000-0000C8040000}"/>
    <cellStyle name="#,##0 4 8 6" xfId="2459" xr:uid="{00000000-0005-0000-0000-0000C9040000}"/>
    <cellStyle name="#,##0 4 9" xfId="2460" xr:uid="{00000000-0005-0000-0000-0000CA040000}"/>
    <cellStyle name="#,##0 4 9 2" xfId="2461" xr:uid="{00000000-0005-0000-0000-0000CB040000}"/>
    <cellStyle name="#,##0 4 9 3" xfId="2462" xr:uid="{00000000-0005-0000-0000-0000CC040000}"/>
    <cellStyle name="#,##0 4 9 4" xfId="2463" xr:uid="{00000000-0005-0000-0000-0000CD040000}"/>
    <cellStyle name="#,##0 4 9 5" xfId="2464" xr:uid="{00000000-0005-0000-0000-0000CE040000}"/>
    <cellStyle name="#,##0 4 9 6" xfId="2465" xr:uid="{00000000-0005-0000-0000-0000CF040000}"/>
    <cellStyle name="#,##0 40" xfId="2466" xr:uid="{00000000-0005-0000-0000-0000D0040000}"/>
    <cellStyle name="#,##0 40 2" xfId="2467" xr:uid="{00000000-0005-0000-0000-0000D1040000}"/>
    <cellStyle name="#,##0 40 3" xfId="2468" xr:uid="{00000000-0005-0000-0000-0000D2040000}"/>
    <cellStyle name="#,##0 40 4" xfId="2469" xr:uid="{00000000-0005-0000-0000-0000D3040000}"/>
    <cellStyle name="#,##0 40 5" xfId="2470" xr:uid="{00000000-0005-0000-0000-0000D4040000}"/>
    <cellStyle name="#,##0 40 6" xfId="2471" xr:uid="{00000000-0005-0000-0000-0000D5040000}"/>
    <cellStyle name="#,##0 41" xfId="2472" xr:uid="{00000000-0005-0000-0000-0000D6040000}"/>
    <cellStyle name="#,##0 42" xfId="2473" xr:uid="{00000000-0005-0000-0000-0000D7040000}"/>
    <cellStyle name="#,##0 43" xfId="2474" xr:uid="{00000000-0005-0000-0000-0000D8040000}"/>
    <cellStyle name="#,##0 44" xfId="2475" xr:uid="{00000000-0005-0000-0000-0000D9040000}"/>
    <cellStyle name="#,##0 45" xfId="2476" xr:uid="{00000000-0005-0000-0000-0000DA040000}"/>
    <cellStyle name="#,##0 46" xfId="58447" xr:uid="{00000000-0005-0000-0000-0000DB040000}"/>
    <cellStyle name="#,##0 47" xfId="58978" xr:uid="{00000000-0005-0000-0000-0000DC040000}"/>
    <cellStyle name="#,##0 48" xfId="59263" xr:uid="{00000000-0005-0000-0000-0000DD040000}"/>
    <cellStyle name="#,##0 49" xfId="59338" xr:uid="{00000000-0005-0000-0000-0000DE040000}"/>
    <cellStyle name="#,##0 5" xfId="2477" xr:uid="{00000000-0005-0000-0000-0000DF040000}"/>
    <cellStyle name="#,##0 5 10" xfId="2478" xr:uid="{00000000-0005-0000-0000-0000E0040000}"/>
    <cellStyle name="#,##0 5 10 2" xfId="2479" xr:uid="{00000000-0005-0000-0000-0000E1040000}"/>
    <cellStyle name="#,##0 5 10 3" xfId="2480" xr:uid="{00000000-0005-0000-0000-0000E2040000}"/>
    <cellStyle name="#,##0 5 10 4" xfId="2481" xr:uid="{00000000-0005-0000-0000-0000E3040000}"/>
    <cellStyle name="#,##0 5 10 5" xfId="2482" xr:uid="{00000000-0005-0000-0000-0000E4040000}"/>
    <cellStyle name="#,##0 5 10 6" xfId="2483" xr:uid="{00000000-0005-0000-0000-0000E5040000}"/>
    <cellStyle name="#,##0 5 11" xfId="2484" xr:uid="{00000000-0005-0000-0000-0000E6040000}"/>
    <cellStyle name="#,##0 5 11 2" xfId="2485" xr:uid="{00000000-0005-0000-0000-0000E7040000}"/>
    <cellStyle name="#,##0 5 11 3" xfId="2486" xr:uid="{00000000-0005-0000-0000-0000E8040000}"/>
    <cellStyle name="#,##0 5 11 4" xfId="2487" xr:uid="{00000000-0005-0000-0000-0000E9040000}"/>
    <cellStyle name="#,##0 5 11 5" xfId="2488" xr:uid="{00000000-0005-0000-0000-0000EA040000}"/>
    <cellStyle name="#,##0 5 11 6" xfId="2489" xr:uid="{00000000-0005-0000-0000-0000EB040000}"/>
    <cellStyle name="#,##0 5 12" xfId="2490" xr:uid="{00000000-0005-0000-0000-0000EC040000}"/>
    <cellStyle name="#,##0 5 12 2" xfId="2491" xr:uid="{00000000-0005-0000-0000-0000ED040000}"/>
    <cellStyle name="#,##0 5 12 3" xfId="2492" xr:uid="{00000000-0005-0000-0000-0000EE040000}"/>
    <cellStyle name="#,##0 5 12 4" xfId="2493" xr:uid="{00000000-0005-0000-0000-0000EF040000}"/>
    <cellStyle name="#,##0 5 12 5" xfId="2494" xr:uid="{00000000-0005-0000-0000-0000F0040000}"/>
    <cellStyle name="#,##0 5 12 6" xfId="2495" xr:uid="{00000000-0005-0000-0000-0000F1040000}"/>
    <cellStyle name="#,##0 5 13" xfId="2496" xr:uid="{00000000-0005-0000-0000-0000F2040000}"/>
    <cellStyle name="#,##0 5 13 2" xfId="2497" xr:uid="{00000000-0005-0000-0000-0000F3040000}"/>
    <cellStyle name="#,##0 5 13 3" xfId="2498" xr:uid="{00000000-0005-0000-0000-0000F4040000}"/>
    <cellStyle name="#,##0 5 13 4" xfId="2499" xr:uid="{00000000-0005-0000-0000-0000F5040000}"/>
    <cellStyle name="#,##0 5 13 5" xfId="2500" xr:uid="{00000000-0005-0000-0000-0000F6040000}"/>
    <cellStyle name="#,##0 5 13 6" xfId="2501" xr:uid="{00000000-0005-0000-0000-0000F7040000}"/>
    <cellStyle name="#,##0 5 14" xfId="2502" xr:uid="{00000000-0005-0000-0000-0000F8040000}"/>
    <cellStyle name="#,##0 5 14 2" xfId="2503" xr:uid="{00000000-0005-0000-0000-0000F9040000}"/>
    <cellStyle name="#,##0 5 14 3" xfId="2504" xr:uid="{00000000-0005-0000-0000-0000FA040000}"/>
    <cellStyle name="#,##0 5 14 4" xfId="2505" xr:uid="{00000000-0005-0000-0000-0000FB040000}"/>
    <cellStyle name="#,##0 5 14 5" xfId="2506" xr:uid="{00000000-0005-0000-0000-0000FC040000}"/>
    <cellStyle name="#,##0 5 14 6" xfId="2507" xr:uid="{00000000-0005-0000-0000-0000FD040000}"/>
    <cellStyle name="#,##0 5 15" xfId="2508" xr:uid="{00000000-0005-0000-0000-0000FE040000}"/>
    <cellStyle name="#,##0 5 15 2" xfId="2509" xr:uid="{00000000-0005-0000-0000-0000FF040000}"/>
    <cellStyle name="#,##0 5 15 3" xfId="2510" xr:uid="{00000000-0005-0000-0000-000000050000}"/>
    <cellStyle name="#,##0 5 15 4" xfId="2511" xr:uid="{00000000-0005-0000-0000-000001050000}"/>
    <cellStyle name="#,##0 5 15 5" xfId="2512" xr:uid="{00000000-0005-0000-0000-000002050000}"/>
    <cellStyle name="#,##0 5 15 6" xfId="2513" xr:uid="{00000000-0005-0000-0000-000003050000}"/>
    <cellStyle name="#,##0 5 16" xfId="2514" xr:uid="{00000000-0005-0000-0000-000004050000}"/>
    <cellStyle name="#,##0 5 16 2" xfId="2515" xr:uid="{00000000-0005-0000-0000-000005050000}"/>
    <cellStyle name="#,##0 5 16 3" xfId="2516" xr:uid="{00000000-0005-0000-0000-000006050000}"/>
    <cellStyle name="#,##0 5 16 4" xfId="2517" xr:uid="{00000000-0005-0000-0000-000007050000}"/>
    <cellStyle name="#,##0 5 16 5" xfId="2518" xr:uid="{00000000-0005-0000-0000-000008050000}"/>
    <cellStyle name="#,##0 5 16 6" xfId="2519" xr:uid="{00000000-0005-0000-0000-000009050000}"/>
    <cellStyle name="#,##0 5 17" xfId="2520" xr:uid="{00000000-0005-0000-0000-00000A050000}"/>
    <cellStyle name="#,##0 5 17 2" xfId="2521" xr:uid="{00000000-0005-0000-0000-00000B050000}"/>
    <cellStyle name="#,##0 5 17 3" xfId="2522" xr:uid="{00000000-0005-0000-0000-00000C050000}"/>
    <cellStyle name="#,##0 5 17 4" xfId="2523" xr:uid="{00000000-0005-0000-0000-00000D050000}"/>
    <cellStyle name="#,##0 5 17 5" xfId="2524" xr:uid="{00000000-0005-0000-0000-00000E050000}"/>
    <cellStyle name="#,##0 5 17 6" xfId="2525" xr:uid="{00000000-0005-0000-0000-00000F050000}"/>
    <cellStyle name="#,##0 5 18" xfId="2526" xr:uid="{00000000-0005-0000-0000-000010050000}"/>
    <cellStyle name="#,##0 5 18 2" xfId="2527" xr:uid="{00000000-0005-0000-0000-000011050000}"/>
    <cellStyle name="#,##0 5 18 3" xfId="2528" xr:uid="{00000000-0005-0000-0000-000012050000}"/>
    <cellStyle name="#,##0 5 18 4" xfId="2529" xr:uid="{00000000-0005-0000-0000-000013050000}"/>
    <cellStyle name="#,##0 5 18 5" xfId="2530" xr:uid="{00000000-0005-0000-0000-000014050000}"/>
    <cellStyle name="#,##0 5 18 6" xfId="2531" xr:uid="{00000000-0005-0000-0000-000015050000}"/>
    <cellStyle name="#,##0 5 19" xfId="2532" xr:uid="{00000000-0005-0000-0000-000016050000}"/>
    <cellStyle name="#,##0 5 19 2" xfId="2533" xr:uid="{00000000-0005-0000-0000-000017050000}"/>
    <cellStyle name="#,##0 5 19 3" xfId="2534" xr:uid="{00000000-0005-0000-0000-000018050000}"/>
    <cellStyle name="#,##0 5 19 4" xfId="2535" xr:uid="{00000000-0005-0000-0000-000019050000}"/>
    <cellStyle name="#,##0 5 19 5" xfId="2536" xr:uid="{00000000-0005-0000-0000-00001A050000}"/>
    <cellStyle name="#,##0 5 19 6" xfId="2537" xr:uid="{00000000-0005-0000-0000-00001B050000}"/>
    <cellStyle name="#,##0 5 2" xfId="2538" xr:uid="{00000000-0005-0000-0000-00001C050000}"/>
    <cellStyle name="#,##0 5 2 2" xfId="2539" xr:uid="{00000000-0005-0000-0000-00001D050000}"/>
    <cellStyle name="#,##0 5 2 3" xfId="2540" xr:uid="{00000000-0005-0000-0000-00001E050000}"/>
    <cellStyle name="#,##0 5 2 4" xfId="2541" xr:uid="{00000000-0005-0000-0000-00001F050000}"/>
    <cellStyle name="#,##0 5 2 5" xfId="2542" xr:uid="{00000000-0005-0000-0000-000020050000}"/>
    <cellStyle name="#,##0 5 2 6" xfId="2543" xr:uid="{00000000-0005-0000-0000-000021050000}"/>
    <cellStyle name="#,##0 5 2 7" xfId="2544" xr:uid="{00000000-0005-0000-0000-000022050000}"/>
    <cellStyle name="#,##0 5 20" xfId="2545" xr:uid="{00000000-0005-0000-0000-000023050000}"/>
    <cellStyle name="#,##0 5 20 2" xfId="2546" xr:uid="{00000000-0005-0000-0000-000024050000}"/>
    <cellStyle name="#,##0 5 20 3" xfId="2547" xr:uid="{00000000-0005-0000-0000-000025050000}"/>
    <cellStyle name="#,##0 5 20 4" xfId="2548" xr:uid="{00000000-0005-0000-0000-000026050000}"/>
    <cellStyle name="#,##0 5 20 5" xfId="2549" xr:uid="{00000000-0005-0000-0000-000027050000}"/>
    <cellStyle name="#,##0 5 20 6" xfId="2550" xr:uid="{00000000-0005-0000-0000-000028050000}"/>
    <cellStyle name="#,##0 5 21" xfId="2551" xr:uid="{00000000-0005-0000-0000-000029050000}"/>
    <cellStyle name="#,##0 5 21 2" xfId="2552" xr:uid="{00000000-0005-0000-0000-00002A050000}"/>
    <cellStyle name="#,##0 5 21 3" xfId="2553" xr:uid="{00000000-0005-0000-0000-00002B050000}"/>
    <cellStyle name="#,##0 5 21 4" xfId="2554" xr:uid="{00000000-0005-0000-0000-00002C050000}"/>
    <cellStyle name="#,##0 5 21 5" xfId="2555" xr:uid="{00000000-0005-0000-0000-00002D050000}"/>
    <cellStyle name="#,##0 5 21 6" xfId="2556" xr:uid="{00000000-0005-0000-0000-00002E050000}"/>
    <cellStyle name="#,##0 5 22" xfId="2557" xr:uid="{00000000-0005-0000-0000-00002F050000}"/>
    <cellStyle name="#,##0 5 22 2" xfId="2558" xr:uid="{00000000-0005-0000-0000-000030050000}"/>
    <cellStyle name="#,##0 5 22 3" xfId="2559" xr:uid="{00000000-0005-0000-0000-000031050000}"/>
    <cellStyle name="#,##0 5 22 4" xfId="2560" xr:uid="{00000000-0005-0000-0000-000032050000}"/>
    <cellStyle name="#,##0 5 22 5" xfId="2561" xr:uid="{00000000-0005-0000-0000-000033050000}"/>
    <cellStyle name="#,##0 5 22 6" xfId="2562" xr:uid="{00000000-0005-0000-0000-000034050000}"/>
    <cellStyle name="#,##0 5 23" xfId="2563" xr:uid="{00000000-0005-0000-0000-000035050000}"/>
    <cellStyle name="#,##0 5 23 2" xfId="2564" xr:uid="{00000000-0005-0000-0000-000036050000}"/>
    <cellStyle name="#,##0 5 23 3" xfId="2565" xr:uid="{00000000-0005-0000-0000-000037050000}"/>
    <cellStyle name="#,##0 5 23 4" xfId="2566" xr:uid="{00000000-0005-0000-0000-000038050000}"/>
    <cellStyle name="#,##0 5 23 5" xfId="2567" xr:uid="{00000000-0005-0000-0000-000039050000}"/>
    <cellStyle name="#,##0 5 23 6" xfId="2568" xr:uid="{00000000-0005-0000-0000-00003A050000}"/>
    <cellStyle name="#,##0 5 24" xfId="2569" xr:uid="{00000000-0005-0000-0000-00003B050000}"/>
    <cellStyle name="#,##0 5 24 2" xfId="2570" xr:uid="{00000000-0005-0000-0000-00003C050000}"/>
    <cellStyle name="#,##0 5 24 3" xfId="2571" xr:uid="{00000000-0005-0000-0000-00003D050000}"/>
    <cellStyle name="#,##0 5 24 4" xfId="2572" xr:uid="{00000000-0005-0000-0000-00003E050000}"/>
    <cellStyle name="#,##0 5 24 5" xfId="2573" xr:uid="{00000000-0005-0000-0000-00003F050000}"/>
    <cellStyle name="#,##0 5 24 6" xfId="2574" xr:uid="{00000000-0005-0000-0000-000040050000}"/>
    <cellStyle name="#,##0 5 25" xfId="2575" xr:uid="{00000000-0005-0000-0000-000041050000}"/>
    <cellStyle name="#,##0 5 25 2" xfId="2576" xr:uid="{00000000-0005-0000-0000-000042050000}"/>
    <cellStyle name="#,##0 5 25 3" xfId="2577" xr:uid="{00000000-0005-0000-0000-000043050000}"/>
    <cellStyle name="#,##0 5 25 4" xfId="2578" xr:uid="{00000000-0005-0000-0000-000044050000}"/>
    <cellStyle name="#,##0 5 25 5" xfId="2579" xr:uid="{00000000-0005-0000-0000-000045050000}"/>
    <cellStyle name="#,##0 5 25 6" xfId="2580" xr:uid="{00000000-0005-0000-0000-000046050000}"/>
    <cellStyle name="#,##0 5 26" xfId="2581" xr:uid="{00000000-0005-0000-0000-000047050000}"/>
    <cellStyle name="#,##0 5 26 2" xfId="2582" xr:uid="{00000000-0005-0000-0000-000048050000}"/>
    <cellStyle name="#,##0 5 26 3" xfId="2583" xr:uid="{00000000-0005-0000-0000-000049050000}"/>
    <cellStyle name="#,##0 5 26 4" xfId="2584" xr:uid="{00000000-0005-0000-0000-00004A050000}"/>
    <cellStyle name="#,##0 5 26 5" xfId="2585" xr:uid="{00000000-0005-0000-0000-00004B050000}"/>
    <cellStyle name="#,##0 5 26 6" xfId="2586" xr:uid="{00000000-0005-0000-0000-00004C050000}"/>
    <cellStyle name="#,##0 5 27" xfId="2587" xr:uid="{00000000-0005-0000-0000-00004D050000}"/>
    <cellStyle name="#,##0 5 27 2" xfId="2588" xr:uid="{00000000-0005-0000-0000-00004E050000}"/>
    <cellStyle name="#,##0 5 27 3" xfId="2589" xr:uid="{00000000-0005-0000-0000-00004F050000}"/>
    <cellStyle name="#,##0 5 27 4" xfId="2590" xr:uid="{00000000-0005-0000-0000-000050050000}"/>
    <cellStyle name="#,##0 5 27 5" xfId="2591" xr:uid="{00000000-0005-0000-0000-000051050000}"/>
    <cellStyle name="#,##0 5 27 6" xfId="2592" xr:uid="{00000000-0005-0000-0000-000052050000}"/>
    <cellStyle name="#,##0 5 28" xfId="2593" xr:uid="{00000000-0005-0000-0000-000053050000}"/>
    <cellStyle name="#,##0 5 28 2" xfId="2594" xr:uid="{00000000-0005-0000-0000-000054050000}"/>
    <cellStyle name="#,##0 5 28 3" xfId="2595" xr:uid="{00000000-0005-0000-0000-000055050000}"/>
    <cellStyle name="#,##0 5 28 4" xfId="2596" xr:uid="{00000000-0005-0000-0000-000056050000}"/>
    <cellStyle name="#,##0 5 28 5" xfId="2597" xr:uid="{00000000-0005-0000-0000-000057050000}"/>
    <cellStyle name="#,##0 5 28 6" xfId="2598" xr:uid="{00000000-0005-0000-0000-000058050000}"/>
    <cellStyle name="#,##0 5 29" xfId="2599" xr:uid="{00000000-0005-0000-0000-000059050000}"/>
    <cellStyle name="#,##0 5 29 2" xfId="2600" xr:uid="{00000000-0005-0000-0000-00005A050000}"/>
    <cellStyle name="#,##0 5 29 3" xfId="2601" xr:uid="{00000000-0005-0000-0000-00005B050000}"/>
    <cellStyle name="#,##0 5 29 4" xfId="2602" xr:uid="{00000000-0005-0000-0000-00005C050000}"/>
    <cellStyle name="#,##0 5 29 5" xfId="2603" xr:uid="{00000000-0005-0000-0000-00005D050000}"/>
    <cellStyle name="#,##0 5 29 6" xfId="2604" xr:uid="{00000000-0005-0000-0000-00005E050000}"/>
    <cellStyle name="#,##0 5 3" xfId="2605" xr:uid="{00000000-0005-0000-0000-00005F050000}"/>
    <cellStyle name="#,##0 5 3 2" xfId="2606" xr:uid="{00000000-0005-0000-0000-000060050000}"/>
    <cellStyle name="#,##0 5 3 3" xfId="2607" xr:uid="{00000000-0005-0000-0000-000061050000}"/>
    <cellStyle name="#,##0 5 3 4" xfId="2608" xr:uid="{00000000-0005-0000-0000-000062050000}"/>
    <cellStyle name="#,##0 5 3 5" xfId="2609" xr:uid="{00000000-0005-0000-0000-000063050000}"/>
    <cellStyle name="#,##0 5 3 6" xfId="2610" xr:uid="{00000000-0005-0000-0000-000064050000}"/>
    <cellStyle name="#,##0 5 30" xfId="2611" xr:uid="{00000000-0005-0000-0000-000065050000}"/>
    <cellStyle name="#,##0 5 31" xfId="2612" xr:uid="{00000000-0005-0000-0000-000066050000}"/>
    <cellStyle name="#,##0 5 32" xfId="2613" xr:uid="{00000000-0005-0000-0000-000067050000}"/>
    <cellStyle name="#,##0 5 33" xfId="2614" xr:uid="{00000000-0005-0000-0000-000068050000}"/>
    <cellStyle name="#,##0 5 34" xfId="2615" xr:uid="{00000000-0005-0000-0000-000069050000}"/>
    <cellStyle name="#,##0 5 4" xfId="2616" xr:uid="{00000000-0005-0000-0000-00006A050000}"/>
    <cellStyle name="#,##0 5 4 2" xfId="2617" xr:uid="{00000000-0005-0000-0000-00006B050000}"/>
    <cellStyle name="#,##0 5 4 3" xfId="2618" xr:uid="{00000000-0005-0000-0000-00006C050000}"/>
    <cellStyle name="#,##0 5 4 4" xfId="2619" xr:uid="{00000000-0005-0000-0000-00006D050000}"/>
    <cellStyle name="#,##0 5 4 5" xfId="2620" xr:uid="{00000000-0005-0000-0000-00006E050000}"/>
    <cellStyle name="#,##0 5 4 6" xfId="2621" xr:uid="{00000000-0005-0000-0000-00006F050000}"/>
    <cellStyle name="#,##0 5 5" xfId="2622" xr:uid="{00000000-0005-0000-0000-000070050000}"/>
    <cellStyle name="#,##0 5 5 2" xfId="2623" xr:uid="{00000000-0005-0000-0000-000071050000}"/>
    <cellStyle name="#,##0 5 5 3" xfId="2624" xr:uid="{00000000-0005-0000-0000-000072050000}"/>
    <cellStyle name="#,##0 5 5 4" xfId="2625" xr:uid="{00000000-0005-0000-0000-000073050000}"/>
    <cellStyle name="#,##0 5 5 5" xfId="2626" xr:uid="{00000000-0005-0000-0000-000074050000}"/>
    <cellStyle name="#,##0 5 5 6" xfId="2627" xr:uid="{00000000-0005-0000-0000-000075050000}"/>
    <cellStyle name="#,##0 5 6" xfId="2628" xr:uid="{00000000-0005-0000-0000-000076050000}"/>
    <cellStyle name="#,##0 5 6 2" xfId="2629" xr:uid="{00000000-0005-0000-0000-000077050000}"/>
    <cellStyle name="#,##0 5 6 3" xfId="2630" xr:uid="{00000000-0005-0000-0000-000078050000}"/>
    <cellStyle name="#,##0 5 6 4" xfId="2631" xr:uid="{00000000-0005-0000-0000-000079050000}"/>
    <cellStyle name="#,##0 5 6 5" xfId="2632" xr:uid="{00000000-0005-0000-0000-00007A050000}"/>
    <cellStyle name="#,##0 5 6 6" xfId="2633" xr:uid="{00000000-0005-0000-0000-00007B050000}"/>
    <cellStyle name="#,##0 5 7" xfId="2634" xr:uid="{00000000-0005-0000-0000-00007C050000}"/>
    <cellStyle name="#,##0 5 7 2" xfId="2635" xr:uid="{00000000-0005-0000-0000-00007D050000}"/>
    <cellStyle name="#,##0 5 7 3" xfId="2636" xr:uid="{00000000-0005-0000-0000-00007E050000}"/>
    <cellStyle name="#,##0 5 7 4" xfId="2637" xr:uid="{00000000-0005-0000-0000-00007F050000}"/>
    <cellStyle name="#,##0 5 7 5" xfId="2638" xr:uid="{00000000-0005-0000-0000-000080050000}"/>
    <cellStyle name="#,##0 5 7 6" xfId="2639" xr:uid="{00000000-0005-0000-0000-000081050000}"/>
    <cellStyle name="#,##0 5 8" xfId="2640" xr:uid="{00000000-0005-0000-0000-000082050000}"/>
    <cellStyle name="#,##0 5 8 2" xfId="2641" xr:uid="{00000000-0005-0000-0000-000083050000}"/>
    <cellStyle name="#,##0 5 8 3" xfId="2642" xr:uid="{00000000-0005-0000-0000-000084050000}"/>
    <cellStyle name="#,##0 5 8 4" xfId="2643" xr:uid="{00000000-0005-0000-0000-000085050000}"/>
    <cellStyle name="#,##0 5 8 5" xfId="2644" xr:uid="{00000000-0005-0000-0000-000086050000}"/>
    <cellStyle name="#,##0 5 8 6" xfId="2645" xr:uid="{00000000-0005-0000-0000-000087050000}"/>
    <cellStyle name="#,##0 5 9" xfId="2646" xr:uid="{00000000-0005-0000-0000-000088050000}"/>
    <cellStyle name="#,##0 5 9 2" xfId="2647" xr:uid="{00000000-0005-0000-0000-000089050000}"/>
    <cellStyle name="#,##0 5 9 3" xfId="2648" xr:uid="{00000000-0005-0000-0000-00008A050000}"/>
    <cellStyle name="#,##0 5 9 4" xfId="2649" xr:uid="{00000000-0005-0000-0000-00008B050000}"/>
    <cellStyle name="#,##0 5 9 5" xfId="2650" xr:uid="{00000000-0005-0000-0000-00008C050000}"/>
    <cellStyle name="#,##0 5 9 6" xfId="2651" xr:uid="{00000000-0005-0000-0000-00008D050000}"/>
    <cellStyle name="#,##0 50" xfId="59360" xr:uid="{00000000-0005-0000-0000-00008E050000}"/>
    <cellStyle name="#,##0 6" xfId="2652" xr:uid="{00000000-0005-0000-0000-00008F050000}"/>
    <cellStyle name="#,##0 6 10" xfId="2653" xr:uid="{00000000-0005-0000-0000-000090050000}"/>
    <cellStyle name="#,##0 6 10 2" xfId="2654" xr:uid="{00000000-0005-0000-0000-000091050000}"/>
    <cellStyle name="#,##0 6 10 3" xfId="2655" xr:uid="{00000000-0005-0000-0000-000092050000}"/>
    <cellStyle name="#,##0 6 10 4" xfId="2656" xr:uid="{00000000-0005-0000-0000-000093050000}"/>
    <cellStyle name="#,##0 6 10 5" xfId="2657" xr:uid="{00000000-0005-0000-0000-000094050000}"/>
    <cellStyle name="#,##0 6 10 6" xfId="2658" xr:uid="{00000000-0005-0000-0000-000095050000}"/>
    <cellStyle name="#,##0 6 11" xfId="2659" xr:uid="{00000000-0005-0000-0000-000096050000}"/>
    <cellStyle name="#,##0 6 11 2" xfId="2660" xr:uid="{00000000-0005-0000-0000-000097050000}"/>
    <cellStyle name="#,##0 6 11 3" xfId="2661" xr:uid="{00000000-0005-0000-0000-000098050000}"/>
    <cellStyle name="#,##0 6 11 4" xfId="2662" xr:uid="{00000000-0005-0000-0000-000099050000}"/>
    <cellStyle name="#,##0 6 11 5" xfId="2663" xr:uid="{00000000-0005-0000-0000-00009A050000}"/>
    <cellStyle name="#,##0 6 11 6" xfId="2664" xr:uid="{00000000-0005-0000-0000-00009B050000}"/>
    <cellStyle name="#,##0 6 12" xfId="2665" xr:uid="{00000000-0005-0000-0000-00009C050000}"/>
    <cellStyle name="#,##0 6 12 2" xfId="2666" xr:uid="{00000000-0005-0000-0000-00009D050000}"/>
    <cellStyle name="#,##0 6 12 3" xfId="2667" xr:uid="{00000000-0005-0000-0000-00009E050000}"/>
    <cellStyle name="#,##0 6 12 4" xfId="2668" xr:uid="{00000000-0005-0000-0000-00009F050000}"/>
    <cellStyle name="#,##0 6 12 5" xfId="2669" xr:uid="{00000000-0005-0000-0000-0000A0050000}"/>
    <cellStyle name="#,##0 6 12 6" xfId="2670" xr:uid="{00000000-0005-0000-0000-0000A1050000}"/>
    <cellStyle name="#,##0 6 13" xfId="2671" xr:uid="{00000000-0005-0000-0000-0000A2050000}"/>
    <cellStyle name="#,##0 6 13 2" xfId="2672" xr:uid="{00000000-0005-0000-0000-0000A3050000}"/>
    <cellStyle name="#,##0 6 13 3" xfId="2673" xr:uid="{00000000-0005-0000-0000-0000A4050000}"/>
    <cellStyle name="#,##0 6 13 4" xfId="2674" xr:uid="{00000000-0005-0000-0000-0000A5050000}"/>
    <cellStyle name="#,##0 6 13 5" xfId="2675" xr:uid="{00000000-0005-0000-0000-0000A6050000}"/>
    <cellStyle name="#,##0 6 13 6" xfId="2676" xr:uid="{00000000-0005-0000-0000-0000A7050000}"/>
    <cellStyle name="#,##0 6 14" xfId="2677" xr:uid="{00000000-0005-0000-0000-0000A8050000}"/>
    <cellStyle name="#,##0 6 14 2" xfId="2678" xr:uid="{00000000-0005-0000-0000-0000A9050000}"/>
    <cellStyle name="#,##0 6 14 3" xfId="2679" xr:uid="{00000000-0005-0000-0000-0000AA050000}"/>
    <cellStyle name="#,##0 6 14 4" xfId="2680" xr:uid="{00000000-0005-0000-0000-0000AB050000}"/>
    <cellStyle name="#,##0 6 14 5" xfId="2681" xr:uid="{00000000-0005-0000-0000-0000AC050000}"/>
    <cellStyle name="#,##0 6 14 6" xfId="2682" xr:uid="{00000000-0005-0000-0000-0000AD050000}"/>
    <cellStyle name="#,##0 6 15" xfId="2683" xr:uid="{00000000-0005-0000-0000-0000AE050000}"/>
    <cellStyle name="#,##0 6 15 2" xfId="2684" xr:uid="{00000000-0005-0000-0000-0000AF050000}"/>
    <cellStyle name="#,##0 6 15 3" xfId="2685" xr:uid="{00000000-0005-0000-0000-0000B0050000}"/>
    <cellStyle name="#,##0 6 15 4" xfId="2686" xr:uid="{00000000-0005-0000-0000-0000B1050000}"/>
    <cellStyle name="#,##0 6 15 5" xfId="2687" xr:uid="{00000000-0005-0000-0000-0000B2050000}"/>
    <cellStyle name="#,##0 6 15 6" xfId="2688" xr:uid="{00000000-0005-0000-0000-0000B3050000}"/>
    <cellStyle name="#,##0 6 16" xfId="2689" xr:uid="{00000000-0005-0000-0000-0000B4050000}"/>
    <cellStyle name="#,##0 6 16 2" xfId="2690" xr:uid="{00000000-0005-0000-0000-0000B5050000}"/>
    <cellStyle name="#,##0 6 16 3" xfId="2691" xr:uid="{00000000-0005-0000-0000-0000B6050000}"/>
    <cellStyle name="#,##0 6 16 4" xfId="2692" xr:uid="{00000000-0005-0000-0000-0000B7050000}"/>
    <cellStyle name="#,##0 6 16 5" xfId="2693" xr:uid="{00000000-0005-0000-0000-0000B8050000}"/>
    <cellStyle name="#,##0 6 16 6" xfId="2694" xr:uid="{00000000-0005-0000-0000-0000B9050000}"/>
    <cellStyle name="#,##0 6 17" xfId="2695" xr:uid="{00000000-0005-0000-0000-0000BA050000}"/>
    <cellStyle name="#,##0 6 17 2" xfId="2696" xr:uid="{00000000-0005-0000-0000-0000BB050000}"/>
    <cellStyle name="#,##0 6 17 3" xfId="2697" xr:uid="{00000000-0005-0000-0000-0000BC050000}"/>
    <cellStyle name="#,##0 6 17 4" xfId="2698" xr:uid="{00000000-0005-0000-0000-0000BD050000}"/>
    <cellStyle name="#,##0 6 17 5" xfId="2699" xr:uid="{00000000-0005-0000-0000-0000BE050000}"/>
    <cellStyle name="#,##0 6 17 6" xfId="2700" xr:uid="{00000000-0005-0000-0000-0000BF050000}"/>
    <cellStyle name="#,##0 6 18" xfId="2701" xr:uid="{00000000-0005-0000-0000-0000C0050000}"/>
    <cellStyle name="#,##0 6 18 2" xfId="2702" xr:uid="{00000000-0005-0000-0000-0000C1050000}"/>
    <cellStyle name="#,##0 6 18 3" xfId="2703" xr:uid="{00000000-0005-0000-0000-0000C2050000}"/>
    <cellStyle name="#,##0 6 18 4" xfId="2704" xr:uid="{00000000-0005-0000-0000-0000C3050000}"/>
    <cellStyle name="#,##0 6 18 5" xfId="2705" xr:uid="{00000000-0005-0000-0000-0000C4050000}"/>
    <cellStyle name="#,##0 6 18 6" xfId="2706" xr:uid="{00000000-0005-0000-0000-0000C5050000}"/>
    <cellStyle name="#,##0 6 19" xfId="2707" xr:uid="{00000000-0005-0000-0000-0000C6050000}"/>
    <cellStyle name="#,##0 6 19 2" xfId="2708" xr:uid="{00000000-0005-0000-0000-0000C7050000}"/>
    <cellStyle name="#,##0 6 19 3" xfId="2709" xr:uid="{00000000-0005-0000-0000-0000C8050000}"/>
    <cellStyle name="#,##0 6 19 4" xfId="2710" xr:uid="{00000000-0005-0000-0000-0000C9050000}"/>
    <cellStyle name="#,##0 6 19 5" xfId="2711" xr:uid="{00000000-0005-0000-0000-0000CA050000}"/>
    <cellStyle name="#,##0 6 19 6" xfId="2712" xr:uid="{00000000-0005-0000-0000-0000CB050000}"/>
    <cellStyle name="#,##0 6 2" xfId="2713" xr:uid="{00000000-0005-0000-0000-0000CC050000}"/>
    <cellStyle name="#,##0 6 2 10" xfId="2714" xr:uid="{00000000-0005-0000-0000-0000CD050000}"/>
    <cellStyle name="#,##0 6 2 10 2" xfId="2715" xr:uid="{00000000-0005-0000-0000-0000CE050000}"/>
    <cellStyle name="#,##0 6 2 10 3" xfId="2716" xr:uid="{00000000-0005-0000-0000-0000CF050000}"/>
    <cellStyle name="#,##0 6 2 10 4" xfId="2717" xr:uid="{00000000-0005-0000-0000-0000D0050000}"/>
    <cellStyle name="#,##0 6 2 10 5" xfId="2718" xr:uid="{00000000-0005-0000-0000-0000D1050000}"/>
    <cellStyle name="#,##0 6 2 10 6" xfId="2719" xr:uid="{00000000-0005-0000-0000-0000D2050000}"/>
    <cellStyle name="#,##0 6 2 11" xfId="2720" xr:uid="{00000000-0005-0000-0000-0000D3050000}"/>
    <cellStyle name="#,##0 6 2 11 2" xfId="2721" xr:uid="{00000000-0005-0000-0000-0000D4050000}"/>
    <cellStyle name="#,##0 6 2 11 3" xfId="2722" xr:uid="{00000000-0005-0000-0000-0000D5050000}"/>
    <cellStyle name="#,##0 6 2 11 4" xfId="2723" xr:uid="{00000000-0005-0000-0000-0000D6050000}"/>
    <cellStyle name="#,##0 6 2 11 5" xfId="2724" xr:uid="{00000000-0005-0000-0000-0000D7050000}"/>
    <cellStyle name="#,##0 6 2 11 6" xfId="2725" xr:uid="{00000000-0005-0000-0000-0000D8050000}"/>
    <cellStyle name="#,##0 6 2 12" xfId="2726" xr:uid="{00000000-0005-0000-0000-0000D9050000}"/>
    <cellStyle name="#,##0 6 2 12 2" xfId="2727" xr:uid="{00000000-0005-0000-0000-0000DA050000}"/>
    <cellStyle name="#,##0 6 2 12 3" xfId="2728" xr:uid="{00000000-0005-0000-0000-0000DB050000}"/>
    <cellStyle name="#,##0 6 2 12 4" xfId="2729" xr:uid="{00000000-0005-0000-0000-0000DC050000}"/>
    <cellStyle name="#,##0 6 2 12 5" xfId="2730" xr:uid="{00000000-0005-0000-0000-0000DD050000}"/>
    <cellStyle name="#,##0 6 2 12 6" xfId="2731" xr:uid="{00000000-0005-0000-0000-0000DE050000}"/>
    <cellStyle name="#,##0 6 2 13" xfId="2732" xr:uid="{00000000-0005-0000-0000-0000DF050000}"/>
    <cellStyle name="#,##0 6 2 13 2" xfId="2733" xr:uid="{00000000-0005-0000-0000-0000E0050000}"/>
    <cellStyle name="#,##0 6 2 13 3" xfId="2734" xr:uid="{00000000-0005-0000-0000-0000E1050000}"/>
    <cellStyle name="#,##0 6 2 13 4" xfId="2735" xr:uid="{00000000-0005-0000-0000-0000E2050000}"/>
    <cellStyle name="#,##0 6 2 13 5" xfId="2736" xr:uid="{00000000-0005-0000-0000-0000E3050000}"/>
    <cellStyle name="#,##0 6 2 13 6" xfId="2737" xr:uid="{00000000-0005-0000-0000-0000E4050000}"/>
    <cellStyle name="#,##0 6 2 14" xfId="2738" xr:uid="{00000000-0005-0000-0000-0000E5050000}"/>
    <cellStyle name="#,##0 6 2 14 2" xfId="2739" xr:uid="{00000000-0005-0000-0000-0000E6050000}"/>
    <cellStyle name="#,##0 6 2 14 3" xfId="2740" xr:uid="{00000000-0005-0000-0000-0000E7050000}"/>
    <cellStyle name="#,##0 6 2 14 4" xfId="2741" xr:uid="{00000000-0005-0000-0000-0000E8050000}"/>
    <cellStyle name="#,##0 6 2 14 5" xfId="2742" xr:uid="{00000000-0005-0000-0000-0000E9050000}"/>
    <cellStyle name="#,##0 6 2 14 6" xfId="2743" xr:uid="{00000000-0005-0000-0000-0000EA050000}"/>
    <cellStyle name="#,##0 6 2 15" xfId="2744" xr:uid="{00000000-0005-0000-0000-0000EB050000}"/>
    <cellStyle name="#,##0 6 2 15 2" xfId="2745" xr:uid="{00000000-0005-0000-0000-0000EC050000}"/>
    <cellStyle name="#,##0 6 2 15 3" xfId="2746" xr:uid="{00000000-0005-0000-0000-0000ED050000}"/>
    <cellStyle name="#,##0 6 2 15 4" xfId="2747" xr:uid="{00000000-0005-0000-0000-0000EE050000}"/>
    <cellStyle name="#,##0 6 2 15 5" xfId="2748" xr:uid="{00000000-0005-0000-0000-0000EF050000}"/>
    <cellStyle name="#,##0 6 2 15 6" xfId="2749" xr:uid="{00000000-0005-0000-0000-0000F0050000}"/>
    <cellStyle name="#,##0 6 2 16" xfId="2750" xr:uid="{00000000-0005-0000-0000-0000F1050000}"/>
    <cellStyle name="#,##0 6 2 16 2" xfId="2751" xr:uid="{00000000-0005-0000-0000-0000F2050000}"/>
    <cellStyle name="#,##0 6 2 16 3" xfId="2752" xr:uid="{00000000-0005-0000-0000-0000F3050000}"/>
    <cellStyle name="#,##0 6 2 16 4" xfId="2753" xr:uid="{00000000-0005-0000-0000-0000F4050000}"/>
    <cellStyle name="#,##0 6 2 16 5" xfId="2754" xr:uid="{00000000-0005-0000-0000-0000F5050000}"/>
    <cellStyle name="#,##0 6 2 16 6" xfId="2755" xr:uid="{00000000-0005-0000-0000-0000F6050000}"/>
    <cellStyle name="#,##0 6 2 17" xfId="2756" xr:uid="{00000000-0005-0000-0000-0000F7050000}"/>
    <cellStyle name="#,##0 6 2 17 2" xfId="2757" xr:uid="{00000000-0005-0000-0000-0000F8050000}"/>
    <cellStyle name="#,##0 6 2 17 3" xfId="2758" xr:uid="{00000000-0005-0000-0000-0000F9050000}"/>
    <cellStyle name="#,##0 6 2 17 4" xfId="2759" xr:uid="{00000000-0005-0000-0000-0000FA050000}"/>
    <cellStyle name="#,##0 6 2 17 5" xfId="2760" xr:uid="{00000000-0005-0000-0000-0000FB050000}"/>
    <cellStyle name="#,##0 6 2 17 6" xfId="2761" xr:uid="{00000000-0005-0000-0000-0000FC050000}"/>
    <cellStyle name="#,##0 6 2 18" xfId="2762" xr:uid="{00000000-0005-0000-0000-0000FD050000}"/>
    <cellStyle name="#,##0 6 2 18 2" xfId="2763" xr:uid="{00000000-0005-0000-0000-0000FE050000}"/>
    <cellStyle name="#,##0 6 2 18 3" xfId="2764" xr:uid="{00000000-0005-0000-0000-0000FF050000}"/>
    <cellStyle name="#,##0 6 2 18 4" xfId="2765" xr:uid="{00000000-0005-0000-0000-000000060000}"/>
    <cellStyle name="#,##0 6 2 18 5" xfId="2766" xr:uid="{00000000-0005-0000-0000-000001060000}"/>
    <cellStyle name="#,##0 6 2 18 6" xfId="2767" xr:uid="{00000000-0005-0000-0000-000002060000}"/>
    <cellStyle name="#,##0 6 2 19" xfId="2768" xr:uid="{00000000-0005-0000-0000-000003060000}"/>
    <cellStyle name="#,##0 6 2 19 2" xfId="2769" xr:uid="{00000000-0005-0000-0000-000004060000}"/>
    <cellStyle name="#,##0 6 2 19 3" xfId="2770" xr:uid="{00000000-0005-0000-0000-000005060000}"/>
    <cellStyle name="#,##0 6 2 19 4" xfId="2771" xr:uid="{00000000-0005-0000-0000-000006060000}"/>
    <cellStyle name="#,##0 6 2 19 5" xfId="2772" xr:uid="{00000000-0005-0000-0000-000007060000}"/>
    <cellStyle name="#,##0 6 2 19 6" xfId="2773" xr:uid="{00000000-0005-0000-0000-000008060000}"/>
    <cellStyle name="#,##0 6 2 2" xfId="2774" xr:uid="{00000000-0005-0000-0000-000009060000}"/>
    <cellStyle name="#,##0 6 2 2 2" xfId="2775" xr:uid="{00000000-0005-0000-0000-00000A060000}"/>
    <cellStyle name="#,##0 6 2 2 3" xfId="2776" xr:uid="{00000000-0005-0000-0000-00000B060000}"/>
    <cellStyle name="#,##0 6 2 2 4" xfId="2777" xr:uid="{00000000-0005-0000-0000-00000C060000}"/>
    <cellStyle name="#,##0 6 2 2 5" xfId="2778" xr:uid="{00000000-0005-0000-0000-00000D060000}"/>
    <cellStyle name="#,##0 6 2 2 6" xfId="2779" xr:uid="{00000000-0005-0000-0000-00000E060000}"/>
    <cellStyle name="#,##0 6 2 2 7" xfId="2780" xr:uid="{00000000-0005-0000-0000-00000F060000}"/>
    <cellStyle name="#,##0 6 2 20" xfId="2781" xr:uid="{00000000-0005-0000-0000-000010060000}"/>
    <cellStyle name="#,##0 6 2 20 2" xfId="2782" xr:uid="{00000000-0005-0000-0000-000011060000}"/>
    <cellStyle name="#,##0 6 2 20 3" xfId="2783" xr:uid="{00000000-0005-0000-0000-000012060000}"/>
    <cellStyle name="#,##0 6 2 20 4" xfId="2784" xr:uid="{00000000-0005-0000-0000-000013060000}"/>
    <cellStyle name="#,##0 6 2 20 5" xfId="2785" xr:uid="{00000000-0005-0000-0000-000014060000}"/>
    <cellStyle name="#,##0 6 2 20 6" xfId="2786" xr:uid="{00000000-0005-0000-0000-000015060000}"/>
    <cellStyle name="#,##0 6 2 21" xfId="2787" xr:uid="{00000000-0005-0000-0000-000016060000}"/>
    <cellStyle name="#,##0 6 2 21 2" xfId="2788" xr:uid="{00000000-0005-0000-0000-000017060000}"/>
    <cellStyle name="#,##0 6 2 21 3" xfId="2789" xr:uid="{00000000-0005-0000-0000-000018060000}"/>
    <cellStyle name="#,##0 6 2 21 4" xfId="2790" xr:uid="{00000000-0005-0000-0000-000019060000}"/>
    <cellStyle name="#,##0 6 2 21 5" xfId="2791" xr:uid="{00000000-0005-0000-0000-00001A060000}"/>
    <cellStyle name="#,##0 6 2 21 6" xfId="2792" xr:uid="{00000000-0005-0000-0000-00001B060000}"/>
    <cellStyle name="#,##0 6 2 22" xfId="2793" xr:uid="{00000000-0005-0000-0000-00001C060000}"/>
    <cellStyle name="#,##0 6 2 22 2" xfId="2794" xr:uid="{00000000-0005-0000-0000-00001D060000}"/>
    <cellStyle name="#,##0 6 2 22 3" xfId="2795" xr:uid="{00000000-0005-0000-0000-00001E060000}"/>
    <cellStyle name="#,##0 6 2 22 4" xfId="2796" xr:uid="{00000000-0005-0000-0000-00001F060000}"/>
    <cellStyle name="#,##0 6 2 22 5" xfId="2797" xr:uid="{00000000-0005-0000-0000-000020060000}"/>
    <cellStyle name="#,##0 6 2 22 6" xfId="2798" xr:uid="{00000000-0005-0000-0000-000021060000}"/>
    <cellStyle name="#,##0 6 2 23" xfId="2799" xr:uid="{00000000-0005-0000-0000-000022060000}"/>
    <cellStyle name="#,##0 6 2 23 2" xfId="2800" xr:uid="{00000000-0005-0000-0000-000023060000}"/>
    <cellStyle name="#,##0 6 2 23 3" xfId="2801" xr:uid="{00000000-0005-0000-0000-000024060000}"/>
    <cellStyle name="#,##0 6 2 23 4" xfId="2802" xr:uid="{00000000-0005-0000-0000-000025060000}"/>
    <cellStyle name="#,##0 6 2 23 5" xfId="2803" xr:uid="{00000000-0005-0000-0000-000026060000}"/>
    <cellStyle name="#,##0 6 2 23 6" xfId="2804" xr:uid="{00000000-0005-0000-0000-000027060000}"/>
    <cellStyle name="#,##0 6 2 24" xfId="2805" xr:uid="{00000000-0005-0000-0000-000028060000}"/>
    <cellStyle name="#,##0 6 2 24 2" xfId="2806" xr:uid="{00000000-0005-0000-0000-000029060000}"/>
    <cellStyle name="#,##0 6 2 24 3" xfId="2807" xr:uid="{00000000-0005-0000-0000-00002A060000}"/>
    <cellStyle name="#,##0 6 2 24 4" xfId="2808" xr:uid="{00000000-0005-0000-0000-00002B060000}"/>
    <cellStyle name="#,##0 6 2 24 5" xfId="2809" xr:uid="{00000000-0005-0000-0000-00002C060000}"/>
    <cellStyle name="#,##0 6 2 24 6" xfId="2810" xr:uid="{00000000-0005-0000-0000-00002D060000}"/>
    <cellStyle name="#,##0 6 2 25" xfId="2811" xr:uid="{00000000-0005-0000-0000-00002E060000}"/>
    <cellStyle name="#,##0 6 2 25 2" xfId="2812" xr:uid="{00000000-0005-0000-0000-00002F060000}"/>
    <cellStyle name="#,##0 6 2 25 3" xfId="2813" xr:uid="{00000000-0005-0000-0000-000030060000}"/>
    <cellStyle name="#,##0 6 2 25 4" xfId="2814" xr:uid="{00000000-0005-0000-0000-000031060000}"/>
    <cellStyle name="#,##0 6 2 25 5" xfId="2815" xr:uid="{00000000-0005-0000-0000-000032060000}"/>
    <cellStyle name="#,##0 6 2 25 6" xfId="2816" xr:uid="{00000000-0005-0000-0000-000033060000}"/>
    <cellStyle name="#,##0 6 2 26" xfId="2817" xr:uid="{00000000-0005-0000-0000-000034060000}"/>
    <cellStyle name="#,##0 6 2 26 2" xfId="2818" xr:uid="{00000000-0005-0000-0000-000035060000}"/>
    <cellStyle name="#,##0 6 2 26 3" xfId="2819" xr:uid="{00000000-0005-0000-0000-000036060000}"/>
    <cellStyle name="#,##0 6 2 26 4" xfId="2820" xr:uid="{00000000-0005-0000-0000-000037060000}"/>
    <cellStyle name="#,##0 6 2 26 5" xfId="2821" xr:uid="{00000000-0005-0000-0000-000038060000}"/>
    <cellStyle name="#,##0 6 2 26 6" xfId="2822" xr:uid="{00000000-0005-0000-0000-000039060000}"/>
    <cellStyle name="#,##0 6 2 27" xfId="2823" xr:uid="{00000000-0005-0000-0000-00003A060000}"/>
    <cellStyle name="#,##0 6 2 27 2" xfId="2824" xr:uid="{00000000-0005-0000-0000-00003B060000}"/>
    <cellStyle name="#,##0 6 2 27 3" xfId="2825" xr:uid="{00000000-0005-0000-0000-00003C060000}"/>
    <cellStyle name="#,##0 6 2 27 4" xfId="2826" xr:uid="{00000000-0005-0000-0000-00003D060000}"/>
    <cellStyle name="#,##0 6 2 27 5" xfId="2827" xr:uid="{00000000-0005-0000-0000-00003E060000}"/>
    <cellStyle name="#,##0 6 2 27 6" xfId="2828" xr:uid="{00000000-0005-0000-0000-00003F060000}"/>
    <cellStyle name="#,##0 6 2 28" xfId="2829" xr:uid="{00000000-0005-0000-0000-000040060000}"/>
    <cellStyle name="#,##0 6 2 28 2" xfId="2830" xr:uid="{00000000-0005-0000-0000-000041060000}"/>
    <cellStyle name="#,##0 6 2 28 3" xfId="2831" xr:uid="{00000000-0005-0000-0000-000042060000}"/>
    <cellStyle name="#,##0 6 2 28 4" xfId="2832" xr:uid="{00000000-0005-0000-0000-000043060000}"/>
    <cellStyle name="#,##0 6 2 28 5" xfId="2833" xr:uid="{00000000-0005-0000-0000-000044060000}"/>
    <cellStyle name="#,##0 6 2 28 6" xfId="2834" xr:uid="{00000000-0005-0000-0000-000045060000}"/>
    <cellStyle name="#,##0 6 2 29" xfId="2835" xr:uid="{00000000-0005-0000-0000-000046060000}"/>
    <cellStyle name="#,##0 6 2 29 2" xfId="2836" xr:uid="{00000000-0005-0000-0000-000047060000}"/>
    <cellStyle name="#,##0 6 2 29 3" xfId="2837" xr:uid="{00000000-0005-0000-0000-000048060000}"/>
    <cellStyle name="#,##0 6 2 29 4" xfId="2838" xr:uid="{00000000-0005-0000-0000-000049060000}"/>
    <cellStyle name="#,##0 6 2 29 5" xfId="2839" xr:uid="{00000000-0005-0000-0000-00004A060000}"/>
    <cellStyle name="#,##0 6 2 29 6" xfId="2840" xr:uid="{00000000-0005-0000-0000-00004B060000}"/>
    <cellStyle name="#,##0 6 2 3" xfId="2841" xr:uid="{00000000-0005-0000-0000-00004C060000}"/>
    <cellStyle name="#,##0 6 2 3 2" xfId="2842" xr:uid="{00000000-0005-0000-0000-00004D060000}"/>
    <cellStyle name="#,##0 6 2 3 3" xfId="2843" xr:uid="{00000000-0005-0000-0000-00004E060000}"/>
    <cellStyle name="#,##0 6 2 3 4" xfId="2844" xr:uid="{00000000-0005-0000-0000-00004F060000}"/>
    <cellStyle name="#,##0 6 2 3 5" xfId="2845" xr:uid="{00000000-0005-0000-0000-000050060000}"/>
    <cellStyle name="#,##0 6 2 3 6" xfId="2846" xr:uid="{00000000-0005-0000-0000-000051060000}"/>
    <cellStyle name="#,##0 6 2 30" xfId="2847" xr:uid="{00000000-0005-0000-0000-000052060000}"/>
    <cellStyle name="#,##0 6 2 31" xfId="2848" xr:uid="{00000000-0005-0000-0000-000053060000}"/>
    <cellStyle name="#,##0 6 2 32" xfId="2849" xr:uid="{00000000-0005-0000-0000-000054060000}"/>
    <cellStyle name="#,##0 6 2 33" xfId="2850" xr:uid="{00000000-0005-0000-0000-000055060000}"/>
    <cellStyle name="#,##0 6 2 34" xfId="2851" xr:uid="{00000000-0005-0000-0000-000056060000}"/>
    <cellStyle name="#,##0 6 2 4" xfId="2852" xr:uid="{00000000-0005-0000-0000-000057060000}"/>
    <cellStyle name="#,##0 6 2 4 2" xfId="2853" xr:uid="{00000000-0005-0000-0000-000058060000}"/>
    <cellStyle name="#,##0 6 2 4 3" xfId="2854" xr:uid="{00000000-0005-0000-0000-000059060000}"/>
    <cellStyle name="#,##0 6 2 4 4" xfId="2855" xr:uid="{00000000-0005-0000-0000-00005A060000}"/>
    <cellStyle name="#,##0 6 2 4 5" xfId="2856" xr:uid="{00000000-0005-0000-0000-00005B060000}"/>
    <cellStyle name="#,##0 6 2 4 6" xfId="2857" xr:uid="{00000000-0005-0000-0000-00005C060000}"/>
    <cellStyle name="#,##0 6 2 5" xfId="2858" xr:uid="{00000000-0005-0000-0000-00005D060000}"/>
    <cellStyle name="#,##0 6 2 5 2" xfId="2859" xr:uid="{00000000-0005-0000-0000-00005E060000}"/>
    <cellStyle name="#,##0 6 2 5 3" xfId="2860" xr:uid="{00000000-0005-0000-0000-00005F060000}"/>
    <cellStyle name="#,##0 6 2 5 4" xfId="2861" xr:uid="{00000000-0005-0000-0000-000060060000}"/>
    <cellStyle name="#,##0 6 2 5 5" xfId="2862" xr:uid="{00000000-0005-0000-0000-000061060000}"/>
    <cellStyle name="#,##0 6 2 5 6" xfId="2863" xr:uid="{00000000-0005-0000-0000-000062060000}"/>
    <cellStyle name="#,##0 6 2 6" xfId="2864" xr:uid="{00000000-0005-0000-0000-000063060000}"/>
    <cellStyle name="#,##0 6 2 6 2" xfId="2865" xr:uid="{00000000-0005-0000-0000-000064060000}"/>
    <cellStyle name="#,##0 6 2 6 3" xfId="2866" xr:uid="{00000000-0005-0000-0000-000065060000}"/>
    <cellStyle name="#,##0 6 2 6 4" xfId="2867" xr:uid="{00000000-0005-0000-0000-000066060000}"/>
    <cellStyle name="#,##0 6 2 6 5" xfId="2868" xr:uid="{00000000-0005-0000-0000-000067060000}"/>
    <cellStyle name="#,##0 6 2 6 6" xfId="2869" xr:uid="{00000000-0005-0000-0000-000068060000}"/>
    <cellStyle name="#,##0 6 2 7" xfId="2870" xr:uid="{00000000-0005-0000-0000-000069060000}"/>
    <cellStyle name="#,##0 6 2 7 2" xfId="2871" xr:uid="{00000000-0005-0000-0000-00006A060000}"/>
    <cellStyle name="#,##0 6 2 7 3" xfId="2872" xr:uid="{00000000-0005-0000-0000-00006B060000}"/>
    <cellStyle name="#,##0 6 2 7 4" xfId="2873" xr:uid="{00000000-0005-0000-0000-00006C060000}"/>
    <cellStyle name="#,##0 6 2 7 5" xfId="2874" xr:uid="{00000000-0005-0000-0000-00006D060000}"/>
    <cellStyle name="#,##0 6 2 7 6" xfId="2875" xr:uid="{00000000-0005-0000-0000-00006E060000}"/>
    <cellStyle name="#,##0 6 2 8" xfId="2876" xr:uid="{00000000-0005-0000-0000-00006F060000}"/>
    <cellStyle name="#,##0 6 2 8 2" xfId="2877" xr:uid="{00000000-0005-0000-0000-000070060000}"/>
    <cellStyle name="#,##0 6 2 8 3" xfId="2878" xr:uid="{00000000-0005-0000-0000-000071060000}"/>
    <cellStyle name="#,##0 6 2 8 4" xfId="2879" xr:uid="{00000000-0005-0000-0000-000072060000}"/>
    <cellStyle name="#,##0 6 2 8 5" xfId="2880" xr:uid="{00000000-0005-0000-0000-000073060000}"/>
    <cellStyle name="#,##0 6 2 8 6" xfId="2881" xr:uid="{00000000-0005-0000-0000-000074060000}"/>
    <cellStyle name="#,##0 6 2 9" xfId="2882" xr:uid="{00000000-0005-0000-0000-000075060000}"/>
    <cellStyle name="#,##0 6 2 9 2" xfId="2883" xr:uid="{00000000-0005-0000-0000-000076060000}"/>
    <cellStyle name="#,##0 6 2 9 3" xfId="2884" xr:uid="{00000000-0005-0000-0000-000077060000}"/>
    <cellStyle name="#,##0 6 2 9 4" xfId="2885" xr:uid="{00000000-0005-0000-0000-000078060000}"/>
    <cellStyle name="#,##0 6 2 9 5" xfId="2886" xr:uid="{00000000-0005-0000-0000-000079060000}"/>
    <cellStyle name="#,##0 6 2 9 6" xfId="2887" xr:uid="{00000000-0005-0000-0000-00007A060000}"/>
    <cellStyle name="#,##0 6 20" xfId="2888" xr:uid="{00000000-0005-0000-0000-00007B060000}"/>
    <cellStyle name="#,##0 6 20 2" xfId="2889" xr:uid="{00000000-0005-0000-0000-00007C060000}"/>
    <cellStyle name="#,##0 6 20 3" xfId="2890" xr:uid="{00000000-0005-0000-0000-00007D060000}"/>
    <cellStyle name="#,##0 6 20 4" xfId="2891" xr:uid="{00000000-0005-0000-0000-00007E060000}"/>
    <cellStyle name="#,##0 6 20 5" xfId="2892" xr:uid="{00000000-0005-0000-0000-00007F060000}"/>
    <cellStyle name="#,##0 6 20 6" xfId="2893" xr:uid="{00000000-0005-0000-0000-000080060000}"/>
    <cellStyle name="#,##0 6 21" xfId="2894" xr:uid="{00000000-0005-0000-0000-000081060000}"/>
    <cellStyle name="#,##0 6 21 2" xfId="2895" xr:uid="{00000000-0005-0000-0000-000082060000}"/>
    <cellStyle name="#,##0 6 21 3" xfId="2896" xr:uid="{00000000-0005-0000-0000-000083060000}"/>
    <cellStyle name="#,##0 6 21 4" xfId="2897" xr:uid="{00000000-0005-0000-0000-000084060000}"/>
    <cellStyle name="#,##0 6 21 5" xfId="2898" xr:uid="{00000000-0005-0000-0000-000085060000}"/>
    <cellStyle name="#,##0 6 21 6" xfId="2899" xr:uid="{00000000-0005-0000-0000-000086060000}"/>
    <cellStyle name="#,##0 6 22" xfId="2900" xr:uid="{00000000-0005-0000-0000-000087060000}"/>
    <cellStyle name="#,##0 6 22 2" xfId="2901" xr:uid="{00000000-0005-0000-0000-000088060000}"/>
    <cellStyle name="#,##0 6 22 3" xfId="2902" xr:uid="{00000000-0005-0000-0000-000089060000}"/>
    <cellStyle name="#,##0 6 22 4" xfId="2903" xr:uid="{00000000-0005-0000-0000-00008A060000}"/>
    <cellStyle name="#,##0 6 22 5" xfId="2904" xr:uid="{00000000-0005-0000-0000-00008B060000}"/>
    <cellStyle name="#,##0 6 22 6" xfId="2905" xr:uid="{00000000-0005-0000-0000-00008C060000}"/>
    <cellStyle name="#,##0 6 23" xfId="2906" xr:uid="{00000000-0005-0000-0000-00008D060000}"/>
    <cellStyle name="#,##0 6 23 2" xfId="2907" xr:uid="{00000000-0005-0000-0000-00008E060000}"/>
    <cellStyle name="#,##0 6 23 3" xfId="2908" xr:uid="{00000000-0005-0000-0000-00008F060000}"/>
    <cellStyle name="#,##0 6 23 4" xfId="2909" xr:uid="{00000000-0005-0000-0000-000090060000}"/>
    <cellStyle name="#,##0 6 23 5" xfId="2910" xr:uid="{00000000-0005-0000-0000-000091060000}"/>
    <cellStyle name="#,##0 6 23 6" xfId="2911" xr:uid="{00000000-0005-0000-0000-000092060000}"/>
    <cellStyle name="#,##0 6 24" xfId="2912" xr:uid="{00000000-0005-0000-0000-000093060000}"/>
    <cellStyle name="#,##0 6 24 2" xfId="2913" xr:uid="{00000000-0005-0000-0000-000094060000}"/>
    <cellStyle name="#,##0 6 24 3" xfId="2914" xr:uid="{00000000-0005-0000-0000-000095060000}"/>
    <cellStyle name="#,##0 6 24 4" xfId="2915" xr:uid="{00000000-0005-0000-0000-000096060000}"/>
    <cellStyle name="#,##0 6 24 5" xfId="2916" xr:uid="{00000000-0005-0000-0000-000097060000}"/>
    <cellStyle name="#,##0 6 24 6" xfId="2917" xr:uid="{00000000-0005-0000-0000-000098060000}"/>
    <cellStyle name="#,##0 6 25" xfId="2918" xr:uid="{00000000-0005-0000-0000-000099060000}"/>
    <cellStyle name="#,##0 6 25 2" xfId="2919" xr:uid="{00000000-0005-0000-0000-00009A060000}"/>
    <cellStyle name="#,##0 6 25 3" xfId="2920" xr:uid="{00000000-0005-0000-0000-00009B060000}"/>
    <cellStyle name="#,##0 6 25 4" xfId="2921" xr:uid="{00000000-0005-0000-0000-00009C060000}"/>
    <cellStyle name="#,##0 6 25 5" xfId="2922" xr:uid="{00000000-0005-0000-0000-00009D060000}"/>
    <cellStyle name="#,##0 6 25 6" xfId="2923" xr:uid="{00000000-0005-0000-0000-00009E060000}"/>
    <cellStyle name="#,##0 6 26" xfId="2924" xr:uid="{00000000-0005-0000-0000-00009F060000}"/>
    <cellStyle name="#,##0 6 26 2" xfId="2925" xr:uid="{00000000-0005-0000-0000-0000A0060000}"/>
    <cellStyle name="#,##0 6 26 3" xfId="2926" xr:uid="{00000000-0005-0000-0000-0000A1060000}"/>
    <cellStyle name="#,##0 6 26 4" xfId="2927" xr:uid="{00000000-0005-0000-0000-0000A2060000}"/>
    <cellStyle name="#,##0 6 26 5" xfId="2928" xr:uid="{00000000-0005-0000-0000-0000A3060000}"/>
    <cellStyle name="#,##0 6 26 6" xfId="2929" xr:uid="{00000000-0005-0000-0000-0000A4060000}"/>
    <cellStyle name="#,##0 6 27" xfId="2930" xr:uid="{00000000-0005-0000-0000-0000A5060000}"/>
    <cellStyle name="#,##0 6 27 2" xfId="2931" xr:uid="{00000000-0005-0000-0000-0000A6060000}"/>
    <cellStyle name="#,##0 6 27 3" xfId="2932" xr:uid="{00000000-0005-0000-0000-0000A7060000}"/>
    <cellStyle name="#,##0 6 27 4" xfId="2933" xr:uid="{00000000-0005-0000-0000-0000A8060000}"/>
    <cellStyle name="#,##0 6 27 5" xfId="2934" xr:uid="{00000000-0005-0000-0000-0000A9060000}"/>
    <cellStyle name="#,##0 6 27 6" xfId="2935" xr:uid="{00000000-0005-0000-0000-0000AA060000}"/>
    <cellStyle name="#,##0 6 28" xfId="2936" xr:uid="{00000000-0005-0000-0000-0000AB060000}"/>
    <cellStyle name="#,##0 6 28 2" xfId="2937" xr:uid="{00000000-0005-0000-0000-0000AC060000}"/>
    <cellStyle name="#,##0 6 28 3" xfId="2938" xr:uid="{00000000-0005-0000-0000-0000AD060000}"/>
    <cellStyle name="#,##0 6 28 4" xfId="2939" xr:uid="{00000000-0005-0000-0000-0000AE060000}"/>
    <cellStyle name="#,##0 6 28 5" xfId="2940" xr:uid="{00000000-0005-0000-0000-0000AF060000}"/>
    <cellStyle name="#,##0 6 28 6" xfId="2941" xr:uid="{00000000-0005-0000-0000-0000B0060000}"/>
    <cellStyle name="#,##0 6 29" xfId="2942" xr:uid="{00000000-0005-0000-0000-0000B1060000}"/>
    <cellStyle name="#,##0 6 29 2" xfId="2943" xr:uid="{00000000-0005-0000-0000-0000B2060000}"/>
    <cellStyle name="#,##0 6 29 3" xfId="2944" xr:uid="{00000000-0005-0000-0000-0000B3060000}"/>
    <cellStyle name="#,##0 6 29 4" xfId="2945" xr:uid="{00000000-0005-0000-0000-0000B4060000}"/>
    <cellStyle name="#,##0 6 29 5" xfId="2946" xr:uid="{00000000-0005-0000-0000-0000B5060000}"/>
    <cellStyle name="#,##0 6 29 6" xfId="2947" xr:uid="{00000000-0005-0000-0000-0000B6060000}"/>
    <cellStyle name="#,##0 6 3" xfId="2948" xr:uid="{00000000-0005-0000-0000-0000B7060000}"/>
    <cellStyle name="#,##0 6 3 10" xfId="2949" xr:uid="{00000000-0005-0000-0000-0000B8060000}"/>
    <cellStyle name="#,##0 6 3 10 2" xfId="2950" xr:uid="{00000000-0005-0000-0000-0000B9060000}"/>
    <cellStyle name="#,##0 6 3 10 3" xfId="2951" xr:uid="{00000000-0005-0000-0000-0000BA060000}"/>
    <cellStyle name="#,##0 6 3 10 4" xfId="2952" xr:uid="{00000000-0005-0000-0000-0000BB060000}"/>
    <cellStyle name="#,##0 6 3 10 5" xfId="2953" xr:uid="{00000000-0005-0000-0000-0000BC060000}"/>
    <cellStyle name="#,##0 6 3 10 6" xfId="2954" xr:uid="{00000000-0005-0000-0000-0000BD060000}"/>
    <cellStyle name="#,##0 6 3 11" xfId="2955" xr:uid="{00000000-0005-0000-0000-0000BE060000}"/>
    <cellStyle name="#,##0 6 3 11 2" xfId="2956" xr:uid="{00000000-0005-0000-0000-0000BF060000}"/>
    <cellStyle name="#,##0 6 3 11 3" xfId="2957" xr:uid="{00000000-0005-0000-0000-0000C0060000}"/>
    <cellStyle name="#,##0 6 3 11 4" xfId="2958" xr:uid="{00000000-0005-0000-0000-0000C1060000}"/>
    <cellStyle name="#,##0 6 3 11 5" xfId="2959" xr:uid="{00000000-0005-0000-0000-0000C2060000}"/>
    <cellStyle name="#,##0 6 3 11 6" xfId="2960" xr:uid="{00000000-0005-0000-0000-0000C3060000}"/>
    <cellStyle name="#,##0 6 3 12" xfId="2961" xr:uid="{00000000-0005-0000-0000-0000C4060000}"/>
    <cellStyle name="#,##0 6 3 12 2" xfId="2962" xr:uid="{00000000-0005-0000-0000-0000C5060000}"/>
    <cellStyle name="#,##0 6 3 12 3" xfId="2963" xr:uid="{00000000-0005-0000-0000-0000C6060000}"/>
    <cellStyle name="#,##0 6 3 12 4" xfId="2964" xr:uid="{00000000-0005-0000-0000-0000C7060000}"/>
    <cellStyle name="#,##0 6 3 12 5" xfId="2965" xr:uid="{00000000-0005-0000-0000-0000C8060000}"/>
    <cellStyle name="#,##0 6 3 12 6" xfId="2966" xr:uid="{00000000-0005-0000-0000-0000C9060000}"/>
    <cellStyle name="#,##0 6 3 13" xfId="2967" xr:uid="{00000000-0005-0000-0000-0000CA060000}"/>
    <cellStyle name="#,##0 6 3 13 2" xfId="2968" xr:uid="{00000000-0005-0000-0000-0000CB060000}"/>
    <cellStyle name="#,##0 6 3 13 3" xfId="2969" xr:uid="{00000000-0005-0000-0000-0000CC060000}"/>
    <cellStyle name="#,##0 6 3 13 4" xfId="2970" xr:uid="{00000000-0005-0000-0000-0000CD060000}"/>
    <cellStyle name="#,##0 6 3 13 5" xfId="2971" xr:uid="{00000000-0005-0000-0000-0000CE060000}"/>
    <cellStyle name="#,##0 6 3 13 6" xfId="2972" xr:uid="{00000000-0005-0000-0000-0000CF060000}"/>
    <cellStyle name="#,##0 6 3 14" xfId="2973" xr:uid="{00000000-0005-0000-0000-0000D0060000}"/>
    <cellStyle name="#,##0 6 3 14 2" xfId="2974" xr:uid="{00000000-0005-0000-0000-0000D1060000}"/>
    <cellStyle name="#,##0 6 3 14 3" xfId="2975" xr:uid="{00000000-0005-0000-0000-0000D2060000}"/>
    <cellStyle name="#,##0 6 3 14 4" xfId="2976" xr:uid="{00000000-0005-0000-0000-0000D3060000}"/>
    <cellStyle name="#,##0 6 3 14 5" xfId="2977" xr:uid="{00000000-0005-0000-0000-0000D4060000}"/>
    <cellStyle name="#,##0 6 3 14 6" xfId="2978" xr:uid="{00000000-0005-0000-0000-0000D5060000}"/>
    <cellStyle name="#,##0 6 3 15" xfId="2979" xr:uid="{00000000-0005-0000-0000-0000D6060000}"/>
    <cellStyle name="#,##0 6 3 15 2" xfId="2980" xr:uid="{00000000-0005-0000-0000-0000D7060000}"/>
    <cellStyle name="#,##0 6 3 15 3" xfId="2981" xr:uid="{00000000-0005-0000-0000-0000D8060000}"/>
    <cellStyle name="#,##0 6 3 15 4" xfId="2982" xr:uid="{00000000-0005-0000-0000-0000D9060000}"/>
    <cellStyle name="#,##0 6 3 15 5" xfId="2983" xr:uid="{00000000-0005-0000-0000-0000DA060000}"/>
    <cellStyle name="#,##0 6 3 15 6" xfId="2984" xr:uid="{00000000-0005-0000-0000-0000DB060000}"/>
    <cellStyle name="#,##0 6 3 16" xfId="2985" xr:uid="{00000000-0005-0000-0000-0000DC060000}"/>
    <cellStyle name="#,##0 6 3 16 2" xfId="2986" xr:uid="{00000000-0005-0000-0000-0000DD060000}"/>
    <cellStyle name="#,##0 6 3 16 3" xfId="2987" xr:uid="{00000000-0005-0000-0000-0000DE060000}"/>
    <cellStyle name="#,##0 6 3 16 4" xfId="2988" xr:uid="{00000000-0005-0000-0000-0000DF060000}"/>
    <cellStyle name="#,##0 6 3 16 5" xfId="2989" xr:uid="{00000000-0005-0000-0000-0000E0060000}"/>
    <cellStyle name="#,##0 6 3 16 6" xfId="2990" xr:uid="{00000000-0005-0000-0000-0000E1060000}"/>
    <cellStyle name="#,##0 6 3 17" xfId="2991" xr:uid="{00000000-0005-0000-0000-0000E2060000}"/>
    <cellStyle name="#,##0 6 3 17 2" xfId="2992" xr:uid="{00000000-0005-0000-0000-0000E3060000}"/>
    <cellStyle name="#,##0 6 3 17 3" xfId="2993" xr:uid="{00000000-0005-0000-0000-0000E4060000}"/>
    <cellStyle name="#,##0 6 3 17 4" xfId="2994" xr:uid="{00000000-0005-0000-0000-0000E5060000}"/>
    <cellStyle name="#,##0 6 3 17 5" xfId="2995" xr:uid="{00000000-0005-0000-0000-0000E6060000}"/>
    <cellStyle name="#,##0 6 3 17 6" xfId="2996" xr:uid="{00000000-0005-0000-0000-0000E7060000}"/>
    <cellStyle name="#,##0 6 3 18" xfId="2997" xr:uid="{00000000-0005-0000-0000-0000E8060000}"/>
    <cellStyle name="#,##0 6 3 18 2" xfId="2998" xr:uid="{00000000-0005-0000-0000-0000E9060000}"/>
    <cellStyle name="#,##0 6 3 18 3" xfId="2999" xr:uid="{00000000-0005-0000-0000-0000EA060000}"/>
    <cellStyle name="#,##0 6 3 18 4" xfId="3000" xr:uid="{00000000-0005-0000-0000-0000EB060000}"/>
    <cellStyle name="#,##0 6 3 18 5" xfId="3001" xr:uid="{00000000-0005-0000-0000-0000EC060000}"/>
    <cellStyle name="#,##0 6 3 18 6" xfId="3002" xr:uid="{00000000-0005-0000-0000-0000ED060000}"/>
    <cellStyle name="#,##0 6 3 19" xfId="3003" xr:uid="{00000000-0005-0000-0000-0000EE060000}"/>
    <cellStyle name="#,##0 6 3 19 2" xfId="3004" xr:uid="{00000000-0005-0000-0000-0000EF060000}"/>
    <cellStyle name="#,##0 6 3 19 3" xfId="3005" xr:uid="{00000000-0005-0000-0000-0000F0060000}"/>
    <cellStyle name="#,##0 6 3 19 4" xfId="3006" xr:uid="{00000000-0005-0000-0000-0000F1060000}"/>
    <cellStyle name="#,##0 6 3 19 5" xfId="3007" xr:uid="{00000000-0005-0000-0000-0000F2060000}"/>
    <cellStyle name="#,##0 6 3 19 6" xfId="3008" xr:uid="{00000000-0005-0000-0000-0000F3060000}"/>
    <cellStyle name="#,##0 6 3 2" xfId="3009" xr:uid="{00000000-0005-0000-0000-0000F4060000}"/>
    <cellStyle name="#,##0 6 3 2 2" xfId="3010" xr:uid="{00000000-0005-0000-0000-0000F5060000}"/>
    <cellStyle name="#,##0 6 3 2 3" xfId="3011" xr:uid="{00000000-0005-0000-0000-0000F6060000}"/>
    <cellStyle name="#,##0 6 3 2 4" xfId="3012" xr:uid="{00000000-0005-0000-0000-0000F7060000}"/>
    <cellStyle name="#,##0 6 3 2 5" xfId="3013" xr:uid="{00000000-0005-0000-0000-0000F8060000}"/>
    <cellStyle name="#,##0 6 3 2 6" xfId="3014" xr:uid="{00000000-0005-0000-0000-0000F9060000}"/>
    <cellStyle name="#,##0 6 3 2 7" xfId="3015" xr:uid="{00000000-0005-0000-0000-0000FA060000}"/>
    <cellStyle name="#,##0 6 3 20" xfId="3016" xr:uid="{00000000-0005-0000-0000-0000FB060000}"/>
    <cellStyle name="#,##0 6 3 20 2" xfId="3017" xr:uid="{00000000-0005-0000-0000-0000FC060000}"/>
    <cellStyle name="#,##0 6 3 20 3" xfId="3018" xr:uid="{00000000-0005-0000-0000-0000FD060000}"/>
    <cellStyle name="#,##0 6 3 20 4" xfId="3019" xr:uid="{00000000-0005-0000-0000-0000FE060000}"/>
    <cellStyle name="#,##0 6 3 20 5" xfId="3020" xr:uid="{00000000-0005-0000-0000-0000FF060000}"/>
    <cellStyle name="#,##0 6 3 20 6" xfId="3021" xr:uid="{00000000-0005-0000-0000-000000070000}"/>
    <cellStyle name="#,##0 6 3 21" xfId="3022" xr:uid="{00000000-0005-0000-0000-000001070000}"/>
    <cellStyle name="#,##0 6 3 21 2" xfId="3023" xr:uid="{00000000-0005-0000-0000-000002070000}"/>
    <cellStyle name="#,##0 6 3 21 3" xfId="3024" xr:uid="{00000000-0005-0000-0000-000003070000}"/>
    <cellStyle name="#,##0 6 3 21 4" xfId="3025" xr:uid="{00000000-0005-0000-0000-000004070000}"/>
    <cellStyle name="#,##0 6 3 21 5" xfId="3026" xr:uid="{00000000-0005-0000-0000-000005070000}"/>
    <cellStyle name="#,##0 6 3 21 6" xfId="3027" xr:uid="{00000000-0005-0000-0000-000006070000}"/>
    <cellStyle name="#,##0 6 3 22" xfId="3028" xr:uid="{00000000-0005-0000-0000-000007070000}"/>
    <cellStyle name="#,##0 6 3 22 2" xfId="3029" xr:uid="{00000000-0005-0000-0000-000008070000}"/>
    <cellStyle name="#,##0 6 3 22 3" xfId="3030" xr:uid="{00000000-0005-0000-0000-000009070000}"/>
    <cellStyle name="#,##0 6 3 22 4" xfId="3031" xr:uid="{00000000-0005-0000-0000-00000A070000}"/>
    <cellStyle name="#,##0 6 3 22 5" xfId="3032" xr:uid="{00000000-0005-0000-0000-00000B070000}"/>
    <cellStyle name="#,##0 6 3 22 6" xfId="3033" xr:uid="{00000000-0005-0000-0000-00000C070000}"/>
    <cellStyle name="#,##0 6 3 23" xfId="3034" xr:uid="{00000000-0005-0000-0000-00000D070000}"/>
    <cellStyle name="#,##0 6 3 23 2" xfId="3035" xr:uid="{00000000-0005-0000-0000-00000E070000}"/>
    <cellStyle name="#,##0 6 3 23 3" xfId="3036" xr:uid="{00000000-0005-0000-0000-00000F070000}"/>
    <cellStyle name="#,##0 6 3 23 4" xfId="3037" xr:uid="{00000000-0005-0000-0000-000010070000}"/>
    <cellStyle name="#,##0 6 3 23 5" xfId="3038" xr:uid="{00000000-0005-0000-0000-000011070000}"/>
    <cellStyle name="#,##0 6 3 23 6" xfId="3039" xr:uid="{00000000-0005-0000-0000-000012070000}"/>
    <cellStyle name="#,##0 6 3 24" xfId="3040" xr:uid="{00000000-0005-0000-0000-000013070000}"/>
    <cellStyle name="#,##0 6 3 24 2" xfId="3041" xr:uid="{00000000-0005-0000-0000-000014070000}"/>
    <cellStyle name="#,##0 6 3 24 3" xfId="3042" xr:uid="{00000000-0005-0000-0000-000015070000}"/>
    <cellStyle name="#,##0 6 3 24 4" xfId="3043" xr:uid="{00000000-0005-0000-0000-000016070000}"/>
    <cellStyle name="#,##0 6 3 24 5" xfId="3044" xr:uid="{00000000-0005-0000-0000-000017070000}"/>
    <cellStyle name="#,##0 6 3 24 6" xfId="3045" xr:uid="{00000000-0005-0000-0000-000018070000}"/>
    <cellStyle name="#,##0 6 3 25" xfId="3046" xr:uid="{00000000-0005-0000-0000-000019070000}"/>
    <cellStyle name="#,##0 6 3 25 2" xfId="3047" xr:uid="{00000000-0005-0000-0000-00001A070000}"/>
    <cellStyle name="#,##0 6 3 25 3" xfId="3048" xr:uid="{00000000-0005-0000-0000-00001B070000}"/>
    <cellStyle name="#,##0 6 3 25 4" xfId="3049" xr:uid="{00000000-0005-0000-0000-00001C070000}"/>
    <cellStyle name="#,##0 6 3 25 5" xfId="3050" xr:uid="{00000000-0005-0000-0000-00001D070000}"/>
    <cellStyle name="#,##0 6 3 25 6" xfId="3051" xr:uid="{00000000-0005-0000-0000-00001E070000}"/>
    <cellStyle name="#,##0 6 3 26" xfId="3052" xr:uid="{00000000-0005-0000-0000-00001F070000}"/>
    <cellStyle name="#,##0 6 3 26 2" xfId="3053" xr:uid="{00000000-0005-0000-0000-000020070000}"/>
    <cellStyle name="#,##0 6 3 26 3" xfId="3054" xr:uid="{00000000-0005-0000-0000-000021070000}"/>
    <cellStyle name="#,##0 6 3 26 4" xfId="3055" xr:uid="{00000000-0005-0000-0000-000022070000}"/>
    <cellStyle name="#,##0 6 3 26 5" xfId="3056" xr:uid="{00000000-0005-0000-0000-000023070000}"/>
    <cellStyle name="#,##0 6 3 26 6" xfId="3057" xr:uid="{00000000-0005-0000-0000-000024070000}"/>
    <cellStyle name="#,##0 6 3 27" xfId="3058" xr:uid="{00000000-0005-0000-0000-000025070000}"/>
    <cellStyle name="#,##0 6 3 27 2" xfId="3059" xr:uid="{00000000-0005-0000-0000-000026070000}"/>
    <cellStyle name="#,##0 6 3 27 3" xfId="3060" xr:uid="{00000000-0005-0000-0000-000027070000}"/>
    <cellStyle name="#,##0 6 3 27 4" xfId="3061" xr:uid="{00000000-0005-0000-0000-000028070000}"/>
    <cellStyle name="#,##0 6 3 27 5" xfId="3062" xr:uid="{00000000-0005-0000-0000-000029070000}"/>
    <cellStyle name="#,##0 6 3 27 6" xfId="3063" xr:uid="{00000000-0005-0000-0000-00002A070000}"/>
    <cellStyle name="#,##0 6 3 28" xfId="3064" xr:uid="{00000000-0005-0000-0000-00002B070000}"/>
    <cellStyle name="#,##0 6 3 28 2" xfId="3065" xr:uid="{00000000-0005-0000-0000-00002C070000}"/>
    <cellStyle name="#,##0 6 3 28 3" xfId="3066" xr:uid="{00000000-0005-0000-0000-00002D070000}"/>
    <cellStyle name="#,##0 6 3 28 4" xfId="3067" xr:uid="{00000000-0005-0000-0000-00002E070000}"/>
    <cellStyle name="#,##0 6 3 28 5" xfId="3068" xr:uid="{00000000-0005-0000-0000-00002F070000}"/>
    <cellStyle name="#,##0 6 3 28 6" xfId="3069" xr:uid="{00000000-0005-0000-0000-000030070000}"/>
    <cellStyle name="#,##0 6 3 29" xfId="3070" xr:uid="{00000000-0005-0000-0000-000031070000}"/>
    <cellStyle name="#,##0 6 3 29 2" xfId="3071" xr:uid="{00000000-0005-0000-0000-000032070000}"/>
    <cellStyle name="#,##0 6 3 29 3" xfId="3072" xr:uid="{00000000-0005-0000-0000-000033070000}"/>
    <cellStyle name="#,##0 6 3 29 4" xfId="3073" xr:uid="{00000000-0005-0000-0000-000034070000}"/>
    <cellStyle name="#,##0 6 3 29 5" xfId="3074" xr:uid="{00000000-0005-0000-0000-000035070000}"/>
    <cellStyle name="#,##0 6 3 29 6" xfId="3075" xr:uid="{00000000-0005-0000-0000-000036070000}"/>
    <cellStyle name="#,##0 6 3 3" xfId="3076" xr:uid="{00000000-0005-0000-0000-000037070000}"/>
    <cellStyle name="#,##0 6 3 3 2" xfId="3077" xr:uid="{00000000-0005-0000-0000-000038070000}"/>
    <cellStyle name="#,##0 6 3 3 3" xfId="3078" xr:uid="{00000000-0005-0000-0000-000039070000}"/>
    <cellStyle name="#,##0 6 3 3 4" xfId="3079" xr:uid="{00000000-0005-0000-0000-00003A070000}"/>
    <cellStyle name="#,##0 6 3 3 5" xfId="3080" xr:uid="{00000000-0005-0000-0000-00003B070000}"/>
    <cellStyle name="#,##0 6 3 3 6" xfId="3081" xr:uid="{00000000-0005-0000-0000-00003C070000}"/>
    <cellStyle name="#,##0 6 3 30" xfId="3082" xr:uid="{00000000-0005-0000-0000-00003D070000}"/>
    <cellStyle name="#,##0 6 3 31" xfId="3083" xr:uid="{00000000-0005-0000-0000-00003E070000}"/>
    <cellStyle name="#,##0 6 3 32" xfId="3084" xr:uid="{00000000-0005-0000-0000-00003F070000}"/>
    <cellStyle name="#,##0 6 3 33" xfId="3085" xr:uid="{00000000-0005-0000-0000-000040070000}"/>
    <cellStyle name="#,##0 6 3 34" xfId="3086" xr:uid="{00000000-0005-0000-0000-000041070000}"/>
    <cellStyle name="#,##0 6 3 4" xfId="3087" xr:uid="{00000000-0005-0000-0000-000042070000}"/>
    <cellStyle name="#,##0 6 3 4 2" xfId="3088" xr:uid="{00000000-0005-0000-0000-000043070000}"/>
    <cellStyle name="#,##0 6 3 4 3" xfId="3089" xr:uid="{00000000-0005-0000-0000-000044070000}"/>
    <cellStyle name="#,##0 6 3 4 4" xfId="3090" xr:uid="{00000000-0005-0000-0000-000045070000}"/>
    <cellStyle name="#,##0 6 3 4 5" xfId="3091" xr:uid="{00000000-0005-0000-0000-000046070000}"/>
    <cellStyle name="#,##0 6 3 4 6" xfId="3092" xr:uid="{00000000-0005-0000-0000-000047070000}"/>
    <cellStyle name="#,##0 6 3 5" xfId="3093" xr:uid="{00000000-0005-0000-0000-000048070000}"/>
    <cellStyle name="#,##0 6 3 5 2" xfId="3094" xr:uid="{00000000-0005-0000-0000-000049070000}"/>
    <cellStyle name="#,##0 6 3 5 3" xfId="3095" xr:uid="{00000000-0005-0000-0000-00004A070000}"/>
    <cellStyle name="#,##0 6 3 5 4" xfId="3096" xr:uid="{00000000-0005-0000-0000-00004B070000}"/>
    <cellStyle name="#,##0 6 3 5 5" xfId="3097" xr:uid="{00000000-0005-0000-0000-00004C070000}"/>
    <cellStyle name="#,##0 6 3 5 6" xfId="3098" xr:uid="{00000000-0005-0000-0000-00004D070000}"/>
    <cellStyle name="#,##0 6 3 6" xfId="3099" xr:uid="{00000000-0005-0000-0000-00004E070000}"/>
    <cellStyle name="#,##0 6 3 6 2" xfId="3100" xr:uid="{00000000-0005-0000-0000-00004F070000}"/>
    <cellStyle name="#,##0 6 3 6 3" xfId="3101" xr:uid="{00000000-0005-0000-0000-000050070000}"/>
    <cellStyle name="#,##0 6 3 6 4" xfId="3102" xr:uid="{00000000-0005-0000-0000-000051070000}"/>
    <cellStyle name="#,##0 6 3 6 5" xfId="3103" xr:uid="{00000000-0005-0000-0000-000052070000}"/>
    <cellStyle name="#,##0 6 3 6 6" xfId="3104" xr:uid="{00000000-0005-0000-0000-000053070000}"/>
    <cellStyle name="#,##0 6 3 7" xfId="3105" xr:uid="{00000000-0005-0000-0000-000054070000}"/>
    <cellStyle name="#,##0 6 3 7 2" xfId="3106" xr:uid="{00000000-0005-0000-0000-000055070000}"/>
    <cellStyle name="#,##0 6 3 7 3" xfId="3107" xr:uid="{00000000-0005-0000-0000-000056070000}"/>
    <cellStyle name="#,##0 6 3 7 4" xfId="3108" xr:uid="{00000000-0005-0000-0000-000057070000}"/>
    <cellStyle name="#,##0 6 3 7 5" xfId="3109" xr:uid="{00000000-0005-0000-0000-000058070000}"/>
    <cellStyle name="#,##0 6 3 7 6" xfId="3110" xr:uid="{00000000-0005-0000-0000-000059070000}"/>
    <cellStyle name="#,##0 6 3 8" xfId="3111" xr:uid="{00000000-0005-0000-0000-00005A070000}"/>
    <cellStyle name="#,##0 6 3 8 2" xfId="3112" xr:uid="{00000000-0005-0000-0000-00005B070000}"/>
    <cellStyle name="#,##0 6 3 8 3" xfId="3113" xr:uid="{00000000-0005-0000-0000-00005C070000}"/>
    <cellStyle name="#,##0 6 3 8 4" xfId="3114" xr:uid="{00000000-0005-0000-0000-00005D070000}"/>
    <cellStyle name="#,##0 6 3 8 5" xfId="3115" xr:uid="{00000000-0005-0000-0000-00005E070000}"/>
    <cellStyle name="#,##0 6 3 8 6" xfId="3116" xr:uid="{00000000-0005-0000-0000-00005F070000}"/>
    <cellStyle name="#,##0 6 3 9" xfId="3117" xr:uid="{00000000-0005-0000-0000-000060070000}"/>
    <cellStyle name="#,##0 6 3 9 2" xfId="3118" xr:uid="{00000000-0005-0000-0000-000061070000}"/>
    <cellStyle name="#,##0 6 3 9 3" xfId="3119" xr:uid="{00000000-0005-0000-0000-000062070000}"/>
    <cellStyle name="#,##0 6 3 9 4" xfId="3120" xr:uid="{00000000-0005-0000-0000-000063070000}"/>
    <cellStyle name="#,##0 6 3 9 5" xfId="3121" xr:uid="{00000000-0005-0000-0000-000064070000}"/>
    <cellStyle name="#,##0 6 3 9 6" xfId="3122" xr:uid="{00000000-0005-0000-0000-000065070000}"/>
    <cellStyle name="#,##0 6 30" xfId="3123" xr:uid="{00000000-0005-0000-0000-000066070000}"/>
    <cellStyle name="#,##0 6 30 2" xfId="3124" xr:uid="{00000000-0005-0000-0000-000067070000}"/>
    <cellStyle name="#,##0 6 30 3" xfId="3125" xr:uid="{00000000-0005-0000-0000-000068070000}"/>
    <cellStyle name="#,##0 6 30 4" xfId="3126" xr:uid="{00000000-0005-0000-0000-000069070000}"/>
    <cellStyle name="#,##0 6 30 5" xfId="3127" xr:uid="{00000000-0005-0000-0000-00006A070000}"/>
    <cellStyle name="#,##0 6 30 6" xfId="3128" xr:uid="{00000000-0005-0000-0000-00006B070000}"/>
    <cellStyle name="#,##0 6 31" xfId="3129" xr:uid="{00000000-0005-0000-0000-00006C070000}"/>
    <cellStyle name="#,##0 6 31 2" xfId="3130" xr:uid="{00000000-0005-0000-0000-00006D070000}"/>
    <cellStyle name="#,##0 6 31 3" xfId="3131" xr:uid="{00000000-0005-0000-0000-00006E070000}"/>
    <cellStyle name="#,##0 6 31 4" xfId="3132" xr:uid="{00000000-0005-0000-0000-00006F070000}"/>
    <cellStyle name="#,##0 6 31 5" xfId="3133" xr:uid="{00000000-0005-0000-0000-000070070000}"/>
    <cellStyle name="#,##0 6 31 6" xfId="3134" xr:uid="{00000000-0005-0000-0000-000071070000}"/>
    <cellStyle name="#,##0 6 32" xfId="3135" xr:uid="{00000000-0005-0000-0000-000072070000}"/>
    <cellStyle name="#,##0 6 33" xfId="3136" xr:uid="{00000000-0005-0000-0000-000073070000}"/>
    <cellStyle name="#,##0 6 34" xfId="3137" xr:uid="{00000000-0005-0000-0000-000074070000}"/>
    <cellStyle name="#,##0 6 35" xfId="3138" xr:uid="{00000000-0005-0000-0000-000075070000}"/>
    <cellStyle name="#,##0 6 36" xfId="3139" xr:uid="{00000000-0005-0000-0000-000076070000}"/>
    <cellStyle name="#,##0 6 4" xfId="3140" xr:uid="{00000000-0005-0000-0000-000077070000}"/>
    <cellStyle name="#,##0 6 4 2" xfId="3141" xr:uid="{00000000-0005-0000-0000-000078070000}"/>
    <cellStyle name="#,##0 6 4 3" xfId="3142" xr:uid="{00000000-0005-0000-0000-000079070000}"/>
    <cellStyle name="#,##0 6 4 4" xfId="3143" xr:uid="{00000000-0005-0000-0000-00007A070000}"/>
    <cellStyle name="#,##0 6 4 5" xfId="3144" xr:uid="{00000000-0005-0000-0000-00007B070000}"/>
    <cellStyle name="#,##0 6 4 6" xfId="3145" xr:uid="{00000000-0005-0000-0000-00007C070000}"/>
    <cellStyle name="#,##0 6 4 7" xfId="3146" xr:uid="{00000000-0005-0000-0000-00007D070000}"/>
    <cellStyle name="#,##0 6 5" xfId="3147" xr:uid="{00000000-0005-0000-0000-00007E070000}"/>
    <cellStyle name="#,##0 6 5 2" xfId="3148" xr:uid="{00000000-0005-0000-0000-00007F070000}"/>
    <cellStyle name="#,##0 6 5 3" xfId="3149" xr:uid="{00000000-0005-0000-0000-000080070000}"/>
    <cellStyle name="#,##0 6 5 4" xfId="3150" xr:uid="{00000000-0005-0000-0000-000081070000}"/>
    <cellStyle name="#,##0 6 5 5" xfId="3151" xr:uid="{00000000-0005-0000-0000-000082070000}"/>
    <cellStyle name="#,##0 6 5 6" xfId="3152" xr:uid="{00000000-0005-0000-0000-000083070000}"/>
    <cellStyle name="#,##0 6 6" xfId="3153" xr:uid="{00000000-0005-0000-0000-000084070000}"/>
    <cellStyle name="#,##0 6 6 2" xfId="3154" xr:uid="{00000000-0005-0000-0000-000085070000}"/>
    <cellStyle name="#,##0 6 6 3" xfId="3155" xr:uid="{00000000-0005-0000-0000-000086070000}"/>
    <cellStyle name="#,##0 6 6 4" xfId="3156" xr:uid="{00000000-0005-0000-0000-000087070000}"/>
    <cellStyle name="#,##0 6 6 5" xfId="3157" xr:uid="{00000000-0005-0000-0000-000088070000}"/>
    <cellStyle name="#,##0 6 6 6" xfId="3158" xr:uid="{00000000-0005-0000-0000-000089070000}"/>
    <cellStyle name="#,##0 6 7" xfId="3159" xr:uid="{00000000-0005-0000-0000-00008A070000}"/>
    <cellStyle name="#,##0 6 7 2" xfId="3160" xr:uid="{00000000-0005-0000-0000-00008B070000}"/>
    <cellStyle name="#,##0 6 7 3" xfId="3161" xr:uid="{00000000-0005-0000-0000-00008C070000}"/>
    <cellStyle name="#,##0 6 7 4" xfId="3162" xr:uid="{00000000-0005-0000-0000-00008D070000}"/>
    <cellStyle name="#,##0 6 7 5" xfId="3163" xr:uid="{00000000-0005-0000-0000-00008E070000}"/>
    <cellStyle name="#,##0 6 7 6" xfId="3164" xr:uid="{00000000-0005-0000-0000-00008F070000}"/>
    <cellStyle name="#,##0 6 8" xfId="3165" xr:uid="{00000000-0005-0000-0000-000090070000}"/>
    <cellStyle name="#,##0 6 8 2" xfId="3166" xr:uid="{00000000-0005-0000-0000-000091070000}"/>
    <cellStyle name="#,##0 6 8 3" xfId="3167" xr:uid="{00000000-0005-0000-0000-000092070000}"/>
    <cellStyle name="#,##0 6 8 4" xfId="3168" xr:uid="{00000000-0005-0000-0000-000093070000}"/>
    <cellStyle name="#,##0 6 8 5" xfId="3169" xr:uid="{00000000-0005-0000-0000-000094070000}"/>
    <cellStyle name="#,##0 6 8 6" xfId="3170" xr:uid="{00000000-0005-0000-0000-000095070000}"/>
    <cellStyle name="#,##0 6 9" xfId="3171" xr:uid="{00000000-0005-0000-0000-000096070000}"/>
    <cellStyle name="#,##0 6 9 2" xfId="3172" xr:uid="{00000000-0005-0000-0000-000097070000}"/>
    <cellStyle name="#,##0 6 9 3" xfId="3173" xr:uid="{00000000-0005-0000-0000-000098070000}"/>
    <cellStyle name="#,##0 6 9 4" xfId="3174" xr:uid="{00000000-0005-0000-0000-000099070000}"/>
    <cellStyle name="#,##0 6 9 5" xfId="3175" xr:uid="{00000000-0005-0000-0000-00009A070000}"/>
    <cellStyle name="#,##0 6 9 6" xfId="3176" xr:uid="{00000000-0005-0000-0000-00009B070000}"/>
    <cellStyle name="#,##0 7" xfId="3177" xr:uid="{00000000-0005-0000-0000-00009C070000}"/>
    <cellStyle name="#,##0 7 10" xfId="3178" xr:uid="{00000000-0005-0000-0000-00009D070000}"/>
    <cellStyle name="#,##0 7 10 2" xfId="3179" xr:uid="{00000000-0005-0000-0000-00009E070000}"/>
    <cellStyle name="#,##0 7 10 3" xfId="3180" xr:uid="{00000000-0005-0000-0000-00009F070000}"/>
    <cellStyle name="#,##0 7 10 4" xfId="3181" xr:uid="{00000000-0005-0000-0000-0000A0070000}"/>
    <cellStyle name="#,##0 7 10 5" xfId="3182" xr:uid="{00000000-0005-0000-0000-0000A1070000}"/>
    <cellStyle name="#,##0 7 10 6" xfId="3183" xr:uid="{00000000-0005-0000-0000-0000A2070000}"/>
    <cellStyle name="#,##0 7 11" xfId="3184" xr:uid="{00000000-0005-0000-0000-0000A3070000}"/>
    <cellStyle name="#,##0 7 11 2" xfId="3185" xr:uid="{00000000-0005-0000-0000-0000A4070000}"/>
    <cellStyle name="#,##0 7 11 3" xfId="3186" xr:uid="{00000000-0005-0000-0000-0000A5070000}"/>
    <cellStyle name="#,##0 7 11 4" xfId="3187" xr:uid="{00000000-0005-0000-0000-0000A6070000}"/>
    <cellStyle name="#,##0 7 11 5" xfId="3188" xr:uid="{00000000-0005-0000-0000-0000A7070000}"/>
    <cellStyle name="#,##0 7 11 6" xfId="3189" xr:uid="{00000000-0005-0000-0000-0000A8070000}"/>
    <cellStyle name="#,##0 7 12" xfId="3190" xr:uid="{00000000-0005-0000-0000-0000A9070000}"/>
    <cellStyle name="#,##0 7 12 2" xfId="3191" xr:uid="{00000000-0005-0000-0000-0000AA070000}"/>
    <cellStyle name="#,##0 7 12 3" xfId="3192" xr:uid="{00000000-0005-0000-0000-0000AB070000}"/>
    <cellStyle name="#,##0 7 12 4" xfId="3193" xr:uid="{00000000-0005-0000-0000-0000AC070000}"/>
    <cellStyle name="#,##0 7 12 5" xfId="3194" xr:uid="{00000000-0005-0000-0000-0000AD070000}"/>
    <cellStyle name="#,##0 7 12 6" xfId="3195" xr:uid="{00000000-0005-0000-0000-0000AE070000}"/>
    <cellStyle name="#,##0 7 13" xfId="3196" xr:uid="{00000000-0005-0000-0000-0000AF070000}"/>
    <cellStyle name="#,##0 7 13 2" xfId="3197" xr:uid="{00000000-0005-0000-0000-0000B0070000}"/>
    <cellStyle name="#,##0 7 13 3" xfId="3198" xr:uid="{00000000-0005-0000-0000-0000B1070000}"/>
    <cellStyle name="#,##0 7 13 4" xfId="3199" xr:uid="{00000000-0005-0000-0000-0000B2070000}"/>
    <cellStyle name="#,##0 7 13 5" xfId="3200" xr:uid="{00000000-0005-0000-0000-0000B3070000}"/>
    <cellStyle name="#,##0 7 13 6" xfId="3201" xr:uid="{00000000-0005-0000-0000-0000B4070000}"/>
    <cellStyle name="#,##0 7 14" xfId="3202" xr:uid="{00000000-0005-0000-0000-0000B5070000}"/>
    <cellStyle name="#,##0 7 14 2" xfId="3203" xr:uid="{00000000-0005-0000-0000-0000B6070000}"/>
    <cellStyle name="#,##0 7 14 3" xfId="3204" xr:uid="{00000000-0005-0000-0000-0000B7070000}"/>
    <cellStyle name="#,##0 7 14 4" xfId="3205" xr:uid="{00000000-0005-0000-0000-0000B8070000}"/>
    <cellStyle name="#,##0 7 14 5" xfId="3206" xr:uid="{00000000-0005-0000-0000-0000B9070000}"/>
    <cellStyle name="#,##0 7 14 6" xfId="3207" xr:uid="{00000000-0005-0000-0000-0000BA070000}"/>
    <cellStyle name="#,##0 7 15" xfId="3208" xr:uid="{00000000-0005-0000-0000-0000BB070000}"/>
    <cellStyle name="#,##0 7 15 2" xfId="3209" xr:uid="{00000000-0005-0000-0000-0000BC070000}"/>
    <cellStyle name="#,##0 7 15 3" xfId="3210" xr:uid="{00000000-0005-0000-0000-0000BD070000}"/>
    <cellStyle name="#,##0 7 15 4" xfId="3211" xr:uid="{00000000-0005-0000-0000-0000BE070000}"/>
    <cellStyle name="#,##0 7 15 5" xfId="3212" xr:uid="{00000000-0005-0000-0000-0000BF070000}"/>
    <cellStyle name="#,##0 7 15 6" xfId="3213" xr:uid="{00000000-0005-0000-0000-0000C0070000}"/>
    <cellStyle name="#,##0 7 16" xfId="3214" xr:uid="{00000000-0005-0000-0000-0000C1070000}"/>
    <cellStyle name="#,##0 7 16 2" xfId="3215" xr:uid="{00000000-0005-0000-0000-0000C2070000}"/>
    <cellStyle name="#,##0 7 16 3" xfId="3216" xr:uid="{00000000-0005-0000-0000-0000C3070000}"/>
    <cellStyle name="#,##0 7 16 4" xfId="3217" xr:uid="{00000000-0005-0000-0000-0000C4070000}"/>
    <cellStyle name="#,##0 7 16 5" xfId="3218" xr:uid="{00000000-0005-0000-0000-0000C5070000}"/>
    <cellStyle name="#,##0 7 16 6" xfId="3219" xr:uid="{00000000-0005-0000-0000-0000C6070000}"/>
    <cellStyle name="#,##0 7 17" xfId="3220" xr:uid="{00000000-0005-0000-0000-0000C7070000}"/>
    <cellStyle name="#,##0 7 17 2" xfId="3221" xr:uid="{00000000-0005-0000-0000-0000C8070000}"/>
    <cellStyle name="#,##0 7 17 3" xfId="3222" xr:uid="{00000000-0005-0000-0000-0000C9070000}"/>
    <cellStyle name="#,##0 7 17 4" xfId="3223" xr:uid="{00000000-0005-0000-0000-0000CA070000}"/>
    <cellStyle name="#,##0 7 17 5" xfId="3224" xr:uid="{00000000-0005-0000-0000-0000CB070000}"/>
    <cellStyle name="#,##0 7 17 6" xfId="3225" xr:uid="{00000000-0005-0000-0000-0000CC070000}"/>
    <cellStyle name="#,##0 7 18" xfId="3226" xr:uid="{00000000-0005-0000-0000-0000CD070000}"/>
    <cellStyle name="#,##0 7 18 2" xfId="3227" xr:uid="{00000000-0005-0000-0000-0000CE070000}"/>
    <cellStyle name="#,##0 7 18 3" xfId="3228" xr:uid="{00000000-0005-0000-0000-0000CF070000}"/>
    <cellStyle name="#,##0 7 18 4" xfId="3229" xr:uid="{00000000-0005-0000-0000-0000D0070000}"/>
    <cellStyle name="#,##0 7 18 5" xfId="3230" xr:uid="{00000000-0005-0000-0000-0000D1070000}"/>
    <cellStyle name="#,##0 7 18 6" xfId="3231" xr:uid="{00000000-0005-0000-0000-0000D2070000}"/>
    <cellStyle name="#,##0 7 19" xfId="3232" xr:uid="{00000000-0005-0000-0000-0000D3070000}"/>
    <cellStyle name="#,##0 7 19 2" xfId="3233" xr:uid="{00000000-0005-0000-0000-0000D4070000}"/>
    <cellStyle name="#,##0 7 19 3" xfId="3234" xr:uid="{00000000-0005-0000-0000-0000D5070000}"/>
    <cellStyle name="#,##0 7 19 4" xfId="3235" xr:uid="{00000000-0005-0000-0000-0000D6070000}"/>
    <cellStyle name="#,##0 7 19 5" xfId="3236" xr:uid="{00000000-0005-0000-0000-0000D7070000}"/>
    <cellStyle name="#,##0 7 19 6" xfId="3237" xr:uid="{00000000-0005-0000-0000-0000D8070000}"/>
    <cellStyle name="#,##0 7 2" xfId="3238" xr:uid="{00000000-0005-0000-0000-0000D9070000}"/>
    <cellStyle name="#,##0 7 2 2" xfId="3239" xr:uid="{00000000-0005-0000-0000-0000DA070000}"/>
    <cellStyle name="#,##0 7 2 3" xfId="3240" xr:uid="{00000000-0005-0000-0000-0000DB070000}"/>
    <cellStyle name="#,##0 7 2 4" xfId="3241" xr:uid="{00000000-0005-0000-0000-0000DC070000}"/>
    <cellStyle name="#,##0 7 2 5" xfId="3242" xr:uid="{00000000-0005-0000-0000-0000DD070000}"/>
    <cellStyle name="#,##0 7 2 6" xfId="3243" xr:uid="{00000000-0005-0000-0000-0000DE070000}"/>
    <cellStyle name="#,##0 7 2 7" xfId="3244" xr:uid="{00000000-0005-0000-0000-0000DF070000}"/>
    <cellStyle name="#,##0 7 20" xfId="3245" xr:uid="{00000000-0005-0000-0000-0000E0070000}"/>
    <cellStyle name="#,##0 7 20 2" xfId="3246" xr:uid="{00000000-0005-0000-0000-0000E1070000}"/>
    <cellStyle name="#,##0 7 20 3" xfId="3247" xr:uid="{00000000-0005-0000-0000-0000E2070000}"/>
    <cellStyle name="#,##0 7 20 4" xfId="3248" xr:uid="{00000000-0005-0000-0000-0000E3070000}"/>
    <cellStyle name="#,##0 7 20 5" xfId="3249" xr:uid="{00000000-0005-0000-0000-0000E4070000}"/>
    <cellStyle name="#,##0 7 20 6" xfId="3250" xr:uid="{00000000-0005-0000-0000-0000E5070000}"/>
    <cellStyle name="#,##0 7 21" xfId="3251" xr:uid="{00000000-0005-0000-0000-0000E6070000}"/>
    <cellStyle name="#,##0 7 21 2" xfId="3252" xr:uid="{00000000-0005-0000-0000-0000E7070000}"/>
    <cellStyle name="#,##0 7 21 3" xfId="3253" xr:uid="{00000000-0005-0000-0000-0000E8070000}"/>
    <cellStyle name="#,##0 7 21 4" xfId="3254" xr:uid="{00000000-0005-0000-0000-0000E9070000}"/>
    <cellStyle name="#,##0 7 21 5" xfId="3255" xr:uid="{00000000-0005-0000-0000-0000EA070000}"/>
    <cellStyle name="#,##0 7 21 6" xfId="3256" xr:uid="{00000000-0005-0000-0000-0000EB070000}"/>
    <cellStyle name="#,##0 7 22" xfId="3257" xr:uid="{00000000-0005-0000-0000-0000EC070000}"/>
    <cellStyle name="#,##0 7 22 2" xfId="3258" xr:uid="{00000000-0005-0000-0000-0000ED070000}"/>
    <cellStyle name="#,##0 7 22 3" xfId="3259" xr:uid="{00000000-0005-0000-0000-0000EE070000}"/>
    <cellStyle name="#,##0 7 22 4" xfId="3260" xr:uid="{00000000-0005-0000-0000-0000EF070000}"/>
    <cellStyle name="#,##0 7 22 5" xfId="3261" xr:uid="{00000000-0005-0000-0000-0000F0070000}"/>
    <cellStyle name="#,##0 7 22 6" xfId="3262" xr:uid="{00000000-0005-0000-0000-0000F1070000}"/>
    <cellStyle name="#,##0 7 23" xfId="3263" xr:uid="{00000000-0005-0000-0000-0000F2070000}"/>
    <cellStyle name="#,##0 7 23 2" xfId="3264" xr:uid="{00000000-0005-0000-0000-0000F3070000}"/>
    <cellStyle name="#,##0 7 23 3" xfId="3265" xr:uid="{00000000-0005-0000-0000-0000F4070000}"/>
    <cellStyle name="#,##0 7 23 4" xfId="3266" xr:uid="{00000000-0005-0000-0000-0000F5070000}"/>
    <cellStyle name="#,##0 7 23 5" xfId="3267" xr:uid="{00000000-0005-0000-0000-0000F6070000}"/>
    <cellStyle name="#,##0 7 23 6" xfId="3268" xr:uid="{00000000-0005-0000-0000-0000F7070000}"/>
    <cellStyle name="#,##0 7 24" xfId="3269" xr:uid="{00000000-0005-0000-0000-0000F8070000}"/>
    <cellStyle name="#,##0 7 24 2" xfId="3270" xr:uid="{00000000-0005-0000-0000-0000F9070000}"/>
    <cellStyle name="#,##0 7 24 3" xfId="3271" xr:uid="{00000000-0005-0000-0000-0000FA070000}"/>
    <cellStyle name="#,##0 7 24 4" xfId="3272" xr:uid="{00000000-0005-0000-0000-0000FB070000}"/>
    <cellStyle name="#,##0 7 24 5" xfId="3273" xr:uid="{00000000-0005-0000-0000-0000FC070000}"/>
    <cellStyle name="#,##0 7 24 6" xfId="3274" xr:uid="{00000000-0005-0000-0000-0000FD070000}"/>
    <cellStyle name="#,##0 7 25" xfId="3275" xr:uid="{00000000-0005-0000-0000-0000FE070000}"/>
    <cellStyle name="#,##0 7 25 2" xfId="3276" xr:uid="{00000000-0005-0000-0000-0000FF070000}"/>
    <cellStyle name="#,##0 7 25 3" xfId="3277" xr:uid="{00000000-0005-0000-0000-000000080000}"/>
    <cellStyle name="#,##0 7 25 4" xfId="3278" xr:uid="{00000000-0005-0000-0000-000001080000}"/>
    <cellStyle name="#,##0 7 25 5" xfId="3279" xr:uid="{00000000-0005-0000-0000-000002080000}"/>
    <cellStyle name="#,##0 7 25 6" xfId="3280" xr:uid="{00000000-0005-0000-0000-000003080000}"/>
    <cellStyle name="#,##0 7 26" xfId="3281" xr:uid="{00000000-0005-0000-0000-000004080000}"/>
    <cellStyle name="#,##0 7 26 2" xfId="3282" xr:uid="{00000000-0005-0000-0000-000005080000}"/>
    <cellStyle name="#,##0 7 26 3" xfId="3283" xr:uid="{00000000-0005-0000-0000-000006080000}"/>
    <cellStyle name="#,##0 7 26 4" xfId="3284" xr:uid="{00000000-0005-0000-0000-000007080000}"/>
    <cellStyle name="#,##0 7 26 5" xfId="3285" xr:uid="{00000000-0005-0000-0000-000008080000}"/>
    <cellStyle name="#,##0 7 26 6" xfId="3286" xr:uid="{00000000-0005-0000-0000-000009080000}"/>
    <cellStyle name="#,##0 7 27" xfId="3287" xr:uid="{00000000-0005-0000-0000-00000A080000}"/>
    <cellStyle name="#,##0 7 27 2" xfId="3288" xr:uid="{00000000-0005-0000-0000-00000B080000}"/>
    <cellStyle name="#,##0 7 27 3" xfId="3289" xr:uid="{00000000-0005-0000-0000-00000C080000}"/>
    <cellStyle name="#,##0 7 27 4" xfId="3290" xr:uid="{00000000-0005-0000-0000-00000D080000}"/>
    <cellStyle name="#,##0 7 27 5" xfId="3291" xr:uid="{00000000-0005-0000-0000-00000E080000}"/>
    <cellStyle name="#,##0 7 27 6" xfId="3292" xr:uid="{00000000-0005-0000-0000-00000F080000}"/>
    <cellStyle name="#,##0 7 28" xfId="3293" xr:uid="{00000000-0005-0000-0000-000010080000}"/>
    <cellStyle name="#,##0 7 28 2" xfId="3294" xr:uid="{00000000-0005-0000-0000-000011080000}"/>
    <cellStyle name="#,##0 7 28 3" xfId="3295" xr:uid="{00000000-0005-0000-0000-000012080000}"/>
    <cellStyle name="#,##0 7 28 4" xfId="3296" xr:uid="{00000000-0005-0000-0000-000013080000}"/>
    <cellStyle name="#,##0 7 28 5" xfId="3297" xr:uid="{00000000-0005-0000-0000-000014080000}"/>
    <cellStyle name="#,##0 7 28 6" xfId="3298" xr:uid="{00000000-0005-0000-0000-000015080000}"/>
    <cellStyle name="#,##0 7 29" xfId="3299" xr:uid="{00000000-0005-0000-0000-000016080000}"/>
    <cellStyle name="#,##0 7 29 2" xfId="3300" xr:uid="{00000000-0005-0000-0000-000017080000}"/>
    <cellStyle name="#,##0 7 29 3" xfId="3301" xr:uid="{00000000-0005-0000-0000-000018080000}"/>
    <cellStyle name="#,##0 7 29 4" xfId="3302" xr:uid="{00000000-0005-0000-0000-000019080000}"/>
    <cellStyle name="#,##0 7 29 5" xfId="3303" xr:uid="{00000000-0005-0000-0000-00001A080000}"/>
    <cellStyle name="#,##0 7 29 6" xfId="3304" xr:uid="{00000000-0005-0000-0000-00001B080000}"/>
    <cellStyle name="#,##0 7 3" xfId="3305" xr:uid="{00000000-0005-0000-0000-00001C080000}"/>
    <cellStyle name="#,##0 7 3 2" xfId="3306" xr:uid="{00000000-0005-0000-0000-00001D080000}"/>
    <cellStyle name="#,##0 7 3 3" xfId="3307" xr:uid="{00000000-0005-0000-0000-00001E080000}"/>
    <cellStyle name="#,##0 7 3 4" xfId="3308" xr:uid="{00000000-0005-0000-0000-00001F080000}"/>
    <cellStyle name="#,##0 7 3 5" xfId="3309" xr:uid="{00000000-0005-0000-0000-000020080000}"/>
    <cellStyle name="#,##0 7 3 6" xfId="3310" xr:uid="{00000000-0005-0000-0000-000021080000}"/>
    <cellStyle name="#,##0 7 30" xfId="3311" xr:uid="{00000000-0005-0000-0000-000022080000}"/>
    <cellStyle name="#,##0 7 31" xfId="3312" xr:uid="{00000000-0005-0000-0000-000023080000}"/>
    <cellStyle name="#,##0 7 32" xfId="3313" xr:uid="{00000000-0005-0000-0000-000024080000}"/>
    <cellStyle name="#,##0 7 33" xfId="3314" xr:uid="{00000000-0005-0000-0000-000025080000}"/>
    <cellStyle name="#,##0 7 34" xfId="3315" xr:uid="{00000000-0005-0000-0000-000026080000}"/>
    <cellStyle name="#,##0 7 4" xfId="3316" xr:uid="{00000000-0005-0000-0000-000027080000}"/>
    <cellStyle name="#,##0 7 4 2" xfId="3317" xr:uid="{00000000-0005-0000-0000-000028080000}"/>
    <cellStyle name="#,##0 7 4 3" xfId="3318" xr:uid="{00000000-0005-0000-0000-000029080000}"/>
    <cellStyle name="#,##0 7 4 4" xfId="3319" xr:uid="{00000000-0005-0000-0000-00002A080000}"/>
    <cellStyle name="#,##0 7 4 5" xfId="3320" xr:uid="{00000000-0005-0000-0000-00002B080000}"/>
    <cellStyle name="#,##0 7 4 6" xfId="3321" xr:uid="{00000000-0005-0000-0000-00002C080000}"/>
    <cellStyle name="#,##0 7 5" xfId="3322" xr:uid="{00000000-0005-0000-0000-00002D080000}"/>
    <cellStyle name="#,##0 7 5 2" xfId="3323" xr:uid="{00000000-0005-0000-0000-00002E080000}"/>
    <cellStyle name="#,##0 7 5 3" xfId="3324" xr:uid="{00000000-0005-0000-0000-00002F080000}"/>
    <cellStyle name="#,##0 7 5 4" xfId="3325" xr:uid="{00000000-0005-0000-0000-000030080000}"/>
    <cellStyle name="#,##0 7 5 5" xfId="3326" xr:uid="{00000000-0005-0000-0000-000031080000}"/>
    <cellStyle name="#,##0 7 5 6" xfId="3327" xr:uid="{00000000-0005-0000-0000-000032080000}"/>
    <cellStyle name="#,##0 7 6" xfId="3328" xr:uid="{00000000-0005-0000-0000-000033080000}"/>
    <cellStyle name="#,##0 7 6 2" xfId="3329" xr:uid="{00000000-0005-0000-0000-000034080000}"/>
    <cellStyle name="#,##0 7 6 3" xfId="3330" xr:uid="{00000000-0005-0000-0000-000035080000}"/>
    <cellStyle name="#,##0 7 6 4" xfId="3331" xr:uid="{00000000-0005-0000-0000-000036080000}"/>
    <cellStyle name="#,##0 7 6 5" xfId="3332" xr:uid="{00000000-0005-0000-0000-000037080000}"/>
    <cellStyle name="#,##0 7 6 6" xfId="3333" xr:uid="{00000000-0005-0000-0000-000038080000}"/>
    <cellStyle name="#,##0 7 7" xfId="3334" xr:uid="{00000000-0005-0000-0000-000039080000}"/>
    <cellStyle name="#,##0 7 7 2" xfId="3335" xr:uid="{00000000-0005-0000-0000-00003A080000}"/>
    <cellStyle name="#,##0 7 7 3" xfId="3336" xr:uid="{00000000-0005-0000-0000-00003B080000}"/>
    <cellStyle name="#,##0 7 7 4" xfId="3337" xr:uid="{00000000-0005-0000-0000-00003C080000}"/>
    <cellStyle name="#,##0 7 7 5" xfId="3338" xr:uid="{00000000-0005-0000-0000-00003D080000}"/>
    <cellStyle name="#,##0 7 7 6" xfId="3339" xr:uid="{00000000-0005-0000-0000-00003E080000}"/>
    <cellStyle name="#,##0 7 8" xfId="3340" xr:uid="{00000000-0005-0000-0000-00003F080000}"/>
    <cellStyle name="#,##0 7 8 2" xfId="3341" xr:uid="{00000000-0005-0000-0000-000040080000}"/>
    <cellStyle name="#,##0 7 8 3" xfId="3342" xr:uid="{00000000-0005-0000-0000-000041080000}"/>
    <cellStyle name="#,##0 7 8 4" xfId="3343" xr:uid="{00000000-0005-0000-0000-000042080000}"/>
    <cellStyle name="#,##0 7 8 5" xfId="3344" xr:uid="{00000000-0005-0000-0000-000043080000}"/>
    <cellStyle name="#,##0 7 8 6" xfId="3345" xr:uid="{00000000-0005-0000-0000-000044080000}"/>
    <cellStyle name="#,##0 7 9" xfId="3346" xr:uid="{00000000-0005-0000-0000-000045080000}"/>
    <cellStyle name="#,##0 7 9 2" xfId="3347" xr:uid="{00000000-0005-0000-0000-000046080000}"/>
    <cellStyle name="#,##0 7 9 3" xfId="3348" xr:uid="{00000000-0005-0000-0000-000047080000}"/>
    <cellStyle name="#,##0 7 9 4" xfId="3349" xr:uid="{00000000-0005-0000-0000-000048080000}"/>
    <cellStyle name="#,##0 7 9 5" xfId="3350" xr:uid="{00000000-0005-0000-0000-000049080000}"/>
    <cellStyle name="#,##0 7 9 6" xfId="3351" xr:uid="{00000000-0005-0000-0000-00004A080000}"/>
    <cellStyle name="#,##0 8" xfId="3352" xr:uid="{00000000-0005-0000-0000-00004B080000}"/>
    <cellStyle name="#,##0 8 10" xfId="3353" xr:uid="{00000000-0005-0000-0000-00004C080000}"/>
    <cellStyle name="#,##0 8 10 2" xfId="3354" xr:uid="{00000000-0005-0000-0000-00004D080000}"/>
    <cellStyle name="#,##0 8 10 3" xfId="3355" xr:uid="{00000000-0005-0000-0000-00004E080000}"/>
    <cellStyle name="#,##0 8 10 4" xfId="3356" xr:uid="{00000000-0005-0000-0000-00004F080000}"/>
    <cellStyle name="#,##0 8 10 5" xfId="3357" xr:uid="{00000000-0005-0000-0000-000050080000}"/>
    <cellStyle name="#,##0 8 10 6" xfId="3358" xr:uid="{00000000-0005-0000-0000-000051080000}"/>
    <cellStyle name="#,##0 8 11" xfId="3359" xr:uid="{00000000-0005-0000-0000-000052080000}"/>
    <cellStyle name="#,##0 8 11 2" xfId="3360" xr:uid="{00000000-0005-0000-0000-000053080000}"/>
    <cellStyle name="#,##0 8 11 3" xfId="3361" xr:uid="{00000000-0005-0000-0000-000054080000}"/>
    <cellStyle name="#,##0 8 11 4" xfId="3362" xr:uid="{00000000-0005-0000-0000-000055080000}"/>
    <cellStyle name="#,##0 8 11 5" xfId="3363" xr:uid="{00000000-0005-0000-0000-000056080000}"/>
    <cellStyle name="#,##0 8 11 6" xfId="3364" xr:uid="{00000000-0005-0000-0000-000057080000}"/>
    <cellStyle name="#,##0 8 12" xfId="3365" xr:uid="{00000000-0005-0000-0000-000058080000}"/>
    <cellStyle name="#,##0 8 12 2" xfId="3366" xr:uid="{00000000-0005-0000-0000-000059080000}"/>
    <cellStyle name="#,##0 8 12 3" xfId="3367" xr:uid="{00000000-0005-0000-0000-00005A080000}"/>
    <cellStyle name="#,##0 8 12 4" xfId="3368" xr:uid="{00000000-0005-0000-0000-00005B080000}"/>
    <cellStyle name="#,##0 8 12 5" xfId="3369" xr:uid="{00000000-0005-0000-0000-00005C080000}"/>
    <cellStyle name="#,##0 8 12 6" xfId="3370" xr:uid="{00000000-0005-0000-0000-00005D080000}"/>
    <cellStyle name="#,##0 8 13" xfId="3371" xr:uid="{00000000-0005-0000-0000-00005E080000}"/>
    <cellStyle name="#,##0 8 13 2" xfId="3372" xr:uid="{00000000-0005-0000-0000-00005F080000}"/>
    <cellStyle name="#,##0 8 13 3" xfId="3373" xr:uid="{00000000-0005-0000-0000-000060080000}"/>
    <cellStyle name="#,##0 8 13 4" xfId="3374" xr:uid="{00000000-0005-0000-0000-000061080000}"/>
    <cellStyle name="#,##0 8 13 5" xfId="3375" xr:uid="{00000000-0005-0000-0000-000062080000}"/>
    <cellStyle name="#,##0 8 13 6" xfId="3376" xr:uid="{00000000-0005-0000-0000-000063080000}"/>
    <cellStyle name="#,##0 8 14" xfId="3377" xr:uid="{00000000-0005-0000-0000-000064080000}"/>
    <cellStyle name="#,##0 8 14 2" xfId="3378" xr:uid="{00000000-0005-0000-0000-000065080000}"/>
    <cellStyle name="#,##0 8 14 3" xfId="3379" xr:uid="{00000000-0005-0000-0000-000066080000}"/>
    <cellStyle name="#,##0 8 14 4" xfId="3380" xr:uid="{00000000-0005-0000-0000-000067080000}"/>
    <cellStyle name="#,##0 8 14 5" xfId="3381" xr:uid="{00000000-0005-0000-0000-000068080000}"/>
    <cellStyle name="#,##0 8 14 6" xfId="3382" xr:uid="{00000000-0005-0000-0000-000069080000}"/>
    <cellStyle name="#,##0 8 15" xfId="3383" xr:uid="{00000000-0005-0000-0000-00006A080000}"/>
    <cellStyle name="#,##0 8 15 2" xfId="3384" xr:uid="{00000000-0005-0000-0000-00006B080000}"/>
    <cellStyle name="#,##0 8 15 3" xfId="3385" xr:uid="{00000000-0005-0000-0000-00006C080000}"/>
    <cellStyle name="#,##0 8 15 4" xfId="3386" xr:uid="{00000000-0005-0000-0000-00006D080000}"/>
    <cellStyle name="#,##0 8 15 5" xfId="3387" xr:uid="{00000000-0005-0000-0000-00006E080000}"/>
    <cellStyle name="#,##0 8 15 6" xfId="3388" xr:uid="{00000000-0005-0000-0000-00006F080000}"/>
    <cellStyle name="#,##0 8 16" xfId="3389" xr:uid="{00000000-0005-0000-0000-000070080000}"/>
    <cellStyle name="#,##0 8 16 2" xfId="3390" xr:uid="{00000000-0005-0000-0000-000071080000}"/>
    <cellStyle name="#,##0 8 16 3" xfId="3391" xr:uid="{00000000-0005-0000-0000-000072080000}"/>
    <cellStyle name="#,##0 8 16 4" xfId="3392" xr:uid="{00000000-0005-0000-0000-000073080000}"/>
    <cellStyle name="#,##0 8 16 5" xfId="3393" xr:uid="{00000000-0005-0000-0000-000074080000}"/>
    <cellStyle name="#,##0 8 16 6" xfId="3394" xr:uid="{00000000-0005-0000-0000-000075080000}"/>
    <cellStyle name="#,##0 8 17" xfId="3395" xr:uid="{00000000-0005-0000-0000-000076080000}"/>
    <cellStyle name="#,##0 8 17 2" xfId="3396" xr:uid="{00000000-0005-0000-0000-000077080000}"/>
    <cellStyle name="#,##0 8 17 3" xfId="3397" xr:uid="{00000000-0005-0000-0000-000078080000}"/>
    <cellStyle name="#,##0 8 17 4" xfId="3398" xr:uid="{00000000-0005-0000-0000-000079080000}"/>
    <cellStyle name="#,##0 8 17 5" xfId="3399" xr:uid="{00000000-0005-0000-0000-00007A080000}"/>
    <cellStyle name="#,##0 8 17 6" xfId="3400" xr:uid="{00000000-0005-0000-0000-00007B080000}"/>
    <cellStyle name="#,##0 8 18" xfId="3401" xr:uid="{00000000-0005-0000-0000-00007C080000}"/>
    <cellStyle name="#,##0 8 18 2" xfId="3402" xr:uid="{00000000-0005-0000-0000-00007D080000}"/>
    <cellStyle name="#,##0 8 18 3" xfId="3403" xr:uid="{00000000-0005-0000-0000-00007E080000}"/>
    <cellStyle name="#,##0 8 18 4" xfId="3404" xr:uid="{00000000-0005-0000-0000-00007F080000}"/>
    <cellStyle name="#,##0 8 18 5" xfId="3405" xr:uid="{00000000-0005-0000-0000-000080080000}"/>
    <cellStyle name="#,##0 8 18 6" xfId="3406" xr:uid="{00000000-0005-0000-0000-000081080000}"/>
    <cellStyle name="#,##0 8 19" xfId="3407" xr:uid="{00000000-0005-0000-0000-000082080000}"/>
    <cellStyle name="#,##0 8 19 2" xfId="3408" xr:uid="{00000000-0005-0000-0000-000083080000}"/>
    <cellStyle name="#,##0 8 19 3" xfId="3409" xr:uid="{00000000-0005-0000-0000-000084080000}"/>
    <cellStyle name="#,##0 8 19 4" xfId="3410" xr:uid="{00000000-0005-0000-0000-000085080000}"/>
    <cellStyle name="#,##0 8 19 5" xfId="3411" xr:uid="{00000000-0005-0000-0000-000086080000}"/>
    <cellStyle name="#,##0 8 19 6" xfId="3412" xr:uid="{00000000-0005-0000-0000-000087080000}"/>
    <cellStyle name="#,##0 8 2" xfId="3413" xr:uid="{00000000-0005-0000-0000-000088080000}"/>
    <cellStyle name="#,##0 8 2 2" xfId="3414" xr:uid="{00000000-0005-0000-0000-000089080000}"/>
    <cellStyle name="#,##0 8 2 3" xfId="3415" xr:uid="{00000000-0005-0000-0000-00008A080000}"/>
    <cellStyle name="#,##0 8 2 4" xfId="3416" xr:uid="{00000000-0005-0000-0000-00008B080000}"/>
    <cellStyle name="#,##0 8 2 5" xfId="3417" xr:uid="{00000000-0005-0000-0000-00008C080000}"/>
    <cellStyle name="#,##0 8 2 6" xfId="3418" xr:uid="{00000000-0005-0000-0000-00008D080000}"/>
    <cellStyle name="#,##0 8 2 7" xfId="3419" xr:uid="{00000000-0005-0000-0000-00008E080000}"/>
    <cellStyle name="#,##0 8 20" xfId="3420" xr:uid="{00000000-0005-0000-0000-00008F080000}"/>
    <cellStyle name="#,##0 8 20 2" xfId="3421" xr:uid="{00000000-0005-0000-0000-000090080000}"/>
    <cellStyle name="#,##0 8 20 3" xfId="3422" xr:uid="{00000000-0005-0000-0000-000091080000}"/>
    <cellStyle name="#,##0 8 20 4" xfId="3423" xr:uid="{00000000-0005-0000-0000-000092080000}"/>
    <cellStyle name="#,##0 8 20 5" xfId="3424" xr:uid="{00000000-0005-0000-0000-000093080000}"/>
    <cellStyle name="#,##0 8 20 6" xfId="3425" xr:uid="{00000000-0005-0000-0000-000094080000}"/>
    <cellStyle name="#,##0 8 21" xfId="3426" xr:uid="{00000000-0005-0000-0000-000095080000}"/>
    <cellStyle name="#,##0 8 21 2" xfId="3427" xr:uid="{00000000-0005-0000-0000-000096080000}"/>
    <cellStyle name="#,##0 8 21 3" xfId="3428" xr:uid="{00000000-0005-0000-0000-000097080000}"/>
    <cellStyle name="#,##0 8 21 4" xfId="3429" xr:uid="{00000000-0005-0000-0000-000098080000}"/>
    <cellStyle name="#,##0 8 21 5" xfId="3430" xr:uid="{00000000-0005-0000-0000-000099080000}"/>
    <cellStyle name="#,##0 8 21 6" xfId="3431" xr:uid="{00000000-0005-0000-0000-00009A080000}"/>
    <cellStyle name="#,##0 8 22" xfId="3432" xr:uid="{00000000-0005-0000-0000-00009B080000}"/>
    <cellStyle name="#,##0 8 22 2" xfId="3433" xr:uid="{00000000-0005-0000-0000-00009C080000}"/>
    <cellStyle name="#,##0 8 22 3" xfId="3434" xr:uid="{00000000-0005-0000-0000-00009D080000}"/>
    <cellStyle name="#,##0 8 22 4" xfId="3435" xr:uid="{00000000-0005-0000-0000-00009E080000}"/>
    <cellStyle name="#,##0 8 22 5" xfId="3436" xr:uid="{00000000-0005-0000-0000-00009F080000}"/>
    <cellStyle name="#,##0 8 22 6" xfId="3437" xr:uid="{00000000-0005-0000-0000-0000A0080000}"/>
    <cellStyle name="#,##0 8 23" xfId="3438" xr:uid="{00000000-0005-0000-0000-0000A1080000}"/>
    <cellStyle name="#,##0 8 23 2" xfId="3439" xr:uid="{00000000-0005-0000-0000-0000A2080000}"/>
    <cellStyle name="#,##0 8 23 3" xfId="3440" xr:uid="{00000000-0005-0000-0000-0000A3080000}"/>
    <cellStyle name="#,##0 8 23 4" xfId="3441" xr:uid="{00000000-0005-0000-0000-0000A4080000}"/>
    <cellStyle name="#,##0 8 23 5" xfId="3442" xr:uid="{00000000-0005-0000-0000-0000A5080000}"/>
    <cellStyle name="#,##0 8 23 6" xfId="3443" xr:uid="{00000000-0005-0000-0000-0000A6080000}"/>
    <cellStyle name="#,##0 8 24" xfId="3444" xr:uid="{00000000-0005-0000-0000-0000A7080000}"/>
    <cellStyle name="#,##0 8 24 2" xfId="3445" xr:uid="{00000000-0005-0000-0000-0000A8080000}"/>
    <cellStyle name="#,##0 8 24 3" xfId="3446" xr:uid="{00000000-0005-0000-0000-0000A9080000}"/>
    <cellStyle name="#,##0 8 24 4" xfId="3447" xr:uid="{00000000-0005-0000-0000-0000AA080000}"/>
    <cellStyle name="#,##0 8 24 5" xfId="3448" xr:uid="{00000000-0005-0000-0000-0000AB080000}"/>
    <cellStyle name="#,##0 8 24 6" xfId="3449" xr:uid="{00000000-0005-0000-0000-0000AC080000}"/>
    <cellStyle name="#,##0 8 25" xfId="3450" xr:uid="{00000000-0005-0000-0000-0000AD080000}"/>
    <cellStyle name="#,##0 8 25 2" xfId="3451" xr:uid="{00000000-0005-0000-0000-0000AE080000}"/>
    <cellStyle name="#,##0 8 25 3" xfId="3452" xr:uid="{00000000-0005-0000-0000-0000AF080000}"/>
    <cellStyle name="#,##0 8 25 4" xfId="3453" xr:uid="{00000000-0005-0000-0000-0000B0080000}"/>
    <cellStyle name="#,##0 8 25 5" xfId="3454" xr:uid="{00000000-0005-0000-0000-0000B1080000}"/>
    <cellStyle name="#,##0 8 25 6" xfId="3455" xr:uid="{00000000-0005-0000-0000-0000B2080000}"/>
    <cellStyle name="#,##0 8 26" xfId="3456" xr:uid="{00000000-0005-0000-0000-0000B3080000}"/>
    <cellStyle name="#,##0 8 26 2" xfId="3457" xr:uid="{00000000-0005-0000-0000-0000B4080000}"/>
    <cellStyle name="#,##0 8 26 3" xfId="3458" xr:uid="{00000000-0005-0000-0000-0000B5080000}"/>
    <cellStyle name="#,##0 8 26 4" xfId="3459" xr:uid="{00000000-0005-0000-0000-0000B6080000}"/>
    <cellStyle name="#,##0 8 26 5" xfId="3460" xr:uid="{00000000-0005-0000-0000-0000B7080000}"/>
    <cellStyle name="#,##0 8 26 6" xfId="3461" xr:uid="{00000000-0005-0000-0000-0000B8080000}"/>
    <cellStyle name="#,##0 8 27" xfId="3462" xr:uid="{00000000-0005-0000-0000-0000B9080000}"/>
    <cellStyle name="#,##0 8 27 2" xfId="3463" xr:uid="{00000000-0005-0000-0000-0000BA080000}"/>
    <cellStyle name="#,##0 8 27 3" xfId="3464" xr:uid="{00000000-0005-0000-0000-0000BB080000}"/>
    <cellStyle name="#,##0 8 27 4" xfId="3465" xr:uid="{00000000-0005-0000-0000-0000BC080000}"/>
    <cellStyle name="#,##0 8 27 5" xfId="3466" xr:uid="{00000000-0005-0000-0000-0000BD080000}"/>
    <cellStyle name="#,##0 8 27 6" xfId="3467" xr:uid="{00000000-0005-0000-0000-0000BE080000}"/>
    <cellStyle name="#,##0 8 28" xfId="3468" xr:uid="{00000000-0005-0000-0000-0000BF080000}"/>
    <cellStyle name="#,##0 8 28 2" xfId="3469" xr:uid="{00000000-0005-0000-0000-0000C0080000}"/>
    <cellStyle name="#,##0 8 28 3" xfId="3470" xr:uid="{00000000-0005-0000-0000-0000C1080000}"/>
    <cellStyle name="#,##0 8 28 4" xfId="3471" xr:uid="{00000000-0005-0000-0000-0000C2080000}"/>
    <cellStyle name="#,##0 8 28 5" xfId="3472" xr:uid="{00000000-0005-0000-0000-0000C3080000}"/>
    <cellStyle name="#,##0 8 28 6" xfId="3473" xr:uid="{00000000-0005-0000-0000-0000C4080000}"/>
    <cellStyle name="#,##0 8 29" xfId="3474" xr:uid="{00000000-0005-0000-0000-0000C5080000}"/>
    <cellStyle name="#,##0 8 29 2" xfId="3475" xr:uid="{00000000-0005-0000-0000-0000C6080000}"/>
    <cellStyle name="#,##0 8 29 3" xfId="3476" xr:uid="{00000000-0005-0000-0000-0000C7080000}"/>
    <cellStyle name="#,##0 8 29 4" xfId="3477" xr:uid="{00000000-0005-0000-0000-0000C8080000}"/>
    <cellStyle name="#,##0 8 29 5" xfId="3478" xr:uid="{00000000-0005-0000-0000-0000C9080000}"/>
    <cellStyle name="#,##0 8 29 6" xfId="3479" xr:uid="{00000000-0005-0000-0000-0000CA080000}"/>
    <cellStyle name="#,##0 8 3" xfId="3480" xr:uid="{00000000-0005-0000-0000-0000CB080000}"/>
    <cellStyle name="#,##0 8 3 2" xfId="3481" xr:uid="{00000000-0005-0000-0000-0000CC080000}"/>
    <cellStyle name="#,##0 8 3 3" xfId="3482" xr:uid="{00000000-0005-0000-0000-0000CD080000}"/>
    <cellStyle name="#,##0 8 3 4" xfId="3483" xr:uid="{00000000-0005-0000-0000-0000CE080000}"/>
    <cellStyle name="#,##0 8 3 5" xfId="3484" xr:uid="{00000000-0005-0000-0000-0000CF080000}"/>
    <cellStyle name="#,##0 8 3 6" xfId="3485" xr:uid="{00000000-0005-0000-0000-0000D0080000}"/>
    <cellStyle name="#,##0 8 30" xfId="3486" xr:uid="{00000000-0005-0000-0000-0000D1080000}"/>
    <cellStyle name="#,##0 8 31" xfId="3487" xr:uid="{00000000-0005-0000-0000-0000D2080000}"/>
    <cellStyle name="#,##0 8 32" xfId="3488" xr:uid="{00000000-0005-0000-0000-0000D3080000}"/>
    <cellStyle name="#,##0 8 33" xfId="3489" xr:uid="{00000000-0005-0000-0000-0000D4080000}"/>
    <cellStyle name="#,##0 8 34" xfId="3490" xr:uid="{00000000-0005-0000-0000-0000D5080000}"/>
    <cellStyle name="#,##0 8 4" xfId="3491" xr:uid="{00000000-0005-0000-0000-0000D6080000}"/>
    <cellStyle name="#,##0 8 4 2" xfId="3492" xr:uid="{00000000-0005-0000-0000-0000D7080000}"/>
    <cellStyle name="#,##0 8 4 3" xfId="3493" xr:uid="{00000000-0005-0000-0000-0000D8080000}"/>
    <cellStyle name="#,##0 8 4 4" xfId="3494" xr:uid="{00000000-0005-0000-0000-0000D9080000}"/>
    <cellStyle name="#,##0 8 4 5" xfId="3495" xr:uid="{00000000-0005-0000-0000-0000DA080000}"/>
    <cellStyle name="#,##0 8 4 6" xfId="3496" xr:uid="{00000000-0005-0000-0000-0000DB080000}"/>
    <cellStyle name="#,##0 8 5" xfId="3497" xr:uid="{00000000-0005-0000-0000-0000DC080000}"/>
    <cellStyle name="#,##0 8 5 2" xfId="3498" xr:uid="{00000000-0005-0000-0000-0000DD080000}"/>
    <cellStyle name="#,##0 8 5 3" xfId="3499" xr:uid="{00000000-0005-0000-0000-0000DE080000}"/>
    <cellStyle name="#,##0 8 5 4" xfId="3500" xr:uid="{00000000-0005-0000-0000-0000DF080000}"/>
    <cellStyle name="#,##0 8 5 5" xfId="3501" xr:uid="{00000000-0005-0000-0000-0000E0080000}"/>
    <cellStyle name="#,##0 8 5 6" xfId="3502" xr:uid="{00000000-0005-0000-0000-0000E1080000}"/>
    <cellStyle name="#,##0 8 6" xfId="3503" xr:uid="{00000000-0005-0000-0000-0000E2080000}"/>
    <cellStyle name="#,##0 8 6 2" xfId="3504" xr:uid="{00000000-0005-0000-0000-0000E3080000}"/>
    <cellStyle name="#,##0 8 6 3" xfId="3505" xr:uid="{00000000-0005-0000-0000-0000E4080000}"/>
    <cellStyle name="#,##0 8 6 4" xfId="3506" xr:uid="{00000000-0005-0000-0000-0000E5080000}"/>
    <cellStyle name="#,##0 8 6 5" xfId="3507" xr:uid="{00000000-0005-0000-0000-0000E6080000}"/>
    <cellStyle name="#,##0 8 6 6" xfId="3508" xr:uid="{00000000-0005-0000-0000-0000E7080000}"/>
    <cellStyle name="#,##0 8 7" xfId="3509" xr:uid="{00000000-0005-0000-0000-0000E8080000}"/>
    <cellStyle name="#,##0 8 7 2" xfId="3510" xr:uid="{00000000-0005-0000-0000-0000E9080000}"/>
    <cellStyle name="#,##0 8 7 3" xfId="3511" xr:uid="{00000000-0005-0000-0000-0000EA080000}"/>
    <cellStyle name="#,##0 8 7 4" xfId="3512" xr:uid="{00000000-0005-0000-0000-0000EB080000}"/>
    <cellStyle name="#,##0 8 7 5" xfId="3513" xr:uid="{00000000-0005-0000-0000-0000EC080000}"/>
    <cellStyle name="#,##0 8 7 6" xfId="3514" xr:uid="{00000000-0005-0000-0000-0000ED080000}"/>
    <cellStyle name="#,##0 8 8" xfId="3515" xr:uid="{00000000-0005-0000-0000-0000EE080000}"/>
    <cellStyle name="#,##0 8 8 2" xfId="3516" xr:uid="{00000000-0005-0000-0000-0000EF080000}"/>
    <cellStyle name="#,##0 8 8 3" xfId="3517" xr:uid="{00000000-0005-0000-0000-0000F0080000}"/>
    <cellStyle name="#,##0 8 8 4" xfId="3518" xr:uid="{00000000-0005-0000-0000-0000F1080000}"/>
    <cellStyle name="#,##0 8 8 5" xfId="3519" xr:uid="{00000000-0005-0000-0000-0000F2080000}"/>
    <cellStyle name="#,##0 8 8 6" xfId="3520" xr:uid="{00000000-0005-0000-0000-0000F3080000}"/>
    <cellStyle name="#,##0 8 9" xfId="3521" xr:uid="{00000000-0005-0000-0000-0000F4080000}"/>
    <cellStyle name="#,##0 8 9 2" xfId="3522" xr:uid="{00000000-0005-0000-0000-0000F5080000}"/>
    <cellStyle name="#,##0 8 9 3" xfId="3523" xr:uid="{00000000-0005-0000-0000-0000F6080000}"/>
    <cellStyle name="#,##0 8 9 4" xfId="3524" xr:uid="{00000000-0005-0000-0000-0000F7080000}"/>
    <cellStyle name="#,##0 8 9 5" xfId="3525" xr:uid="{00000000-0005-0000-0000-0000F8080000}"/>
    <cellStyle name="#,##0 8 9 6" xfId="3526" xr:uid="{00000000-0005-0000-0000-0000F9080000}"/>
    <cellStyle name="#,##0 9" xfId="3527" xr:uid="{00000000-0005-0000-0000-0000FA080000}"/>
    <cellStyle name="#,##0 9 10" xfId="3528" xr:uid="{00000000-0005-0000-0000-0000FB080000}"/>
    <cellStyle name="#,##0 9 10 2" xfId="3529" xr:uid="{00000000-0005-0000-0000-0000FC080000}"/>
    <cellStyle name="#,##0 9 10 3" xfId="3530" xr:uid="{00000000-0005-0000-0000-0000FD080000}"/>
    <cellStyle name="#,##0 9 10 4" xfId="3531" xr:uid="{00000000-0005-0000-0000-0000FE080000}"/>
    <cellStyle name="#,##0 9 10 5" xfId="3532" xr:uid="{00000000-0005-0000-0000-0000FF080000}"/>
    <cellStyle name="#,##0 9 10 6" xfId="3533" xr:uid="{00000000-0005-0000-0000-000000090000}"/>
    <cellStyle name="#,##0 9 11" xfId="3534" xr:uid="{00000000-0005-0000-0000-000001090000}"/>
    <cellStyle name="#,##0 9 11 2" xfId="3535" xr:uid="{00000000-0005-0000-0000-000002090000}"/>
    <cellStyle name="#,##0 9 11 3" xfId="3536" xr:uid="{00000000-0005-0000-0000-000003090000}"/>
    <cellStyle name="#,##0 9 11 4" xfId="3537" xr:uid="{00000000-0005-0000-0000-000004090000}"/>
    <cellStyle name="#,##0 9 11 5" xfId="3538" xr:uid="{00000000-0005-0000-0000-000005090000}"/>
    <cellStyle name="#,##0 9 11 6" xfId="3539" xr:uid="{00000000-0005-0000-0000-000006090000}"/>
    <cellStyle name="#,##0 9 12" xfId="3540" xr:uid="{00000000-0005-0000-0000-000007090000}"/>
    <cellStyle name="#,##0 9 12 2" xfId="3541" xr:uid="{00000000-0005-0000-0000-000008090000}"/>
    <cellStyle name="#,##0 9 12 3" xfId="3542" xr:uid="{00000000-0005-0000-0000-000009090000}"/>
    <cellStyle name="#,##0 9 12 4" xfId="3543" xr:uid="{00000000-0005-0000-0000-00000A090000}"/>
    <cellStyle name="#,##0 9 12 5" xfId="3544" xr:uid="{00000000-0005-0000-0000-00000B090000}"/>
    <cellStyle name="#,##0 9 12 6" xfId="3545" xr:uid="{00000000-0005-0000-0000-00000C090000}"/>
    <cellStyle name="#,##0 9 13" xfId="3546" xr:uid="{00000000-0005-0000-0000-00000D090000}"/>
    <cellStyle name="#,##0 9 13 2" xfId="3547" xr:uid="{00000000-0005-0000-0000-00000E090000}"/>
    <cellStyle name="#,##0 9 13 3" xfId="3548" xr:uid="{00000000-0005-0000-0000-00000F090000}"/>
    <cellStyle name="#,##0 9 13 4" xfId="3549" xr:uid="{00000000-0005-0000-0000-000010090000}"/>
    <cellStyle name="#,##0 9 13 5" xfId="3550" xr:uid="{00000000-0005-0000-0000-000011090000}"/>
    <cellStyle name="#,##0 9 13 6" xfId="3551" xr:uid="{00000000-0005-0000-0000-000012090000}"/>
    <cellStyle name="#,##0 9 14" xfId="3552" xr:uid="{00000000-0005-0000-0000-000013090000}"/>
    <cellStyle name="#,##0 9 14 2" xfId="3553" xr:uid="{00000000-0005-0000-0000-000014090000}"/>
    <cellStyle name="#,##0 9 14 3" xfId="3554" xr:uid="{00000000-0005-0000-0000-000015090000}"/>
    <cellStyle name="#,##0 9 14 4" xfId="3555" xr:uid="{00000000-0005-0000-0000-000016090000}"/>
    <cellStyle name="#,##0 9 14 5" xfId="3556" xr:uid="{00000000-0005-0000-0000-000017090000}"/>
    <cellStyle name="#,##0 9 14 6" xfId="3557" xr:uid="{00000000-0005-0000-0000-000018090000}"/>
    <cellStyle name="#,##0 9 15" xfId="3558" xr:uid="{00000000-0005-0000-0000-000019090000}"/>
    <cellStyle name="#,##0 9 15 2" xfId="3559" xr:uid="{00000000-0005-0000-0000-00001A090000}"/>
    <cellStyle name="#,##0 9 15 3" xfId="3560" xr:uid="{00000000-0005-0000-0000-00001B090000}"/>
    <cellStyle name="#,##0 9 15 4" xfId="3561" xr:uid="{00000000-0005-0000-0000-00001C090000}"/>
    <cellStyle name="#,##0 9 15 5" xfId="3562" xr:uid="{00000000-0005-0000-0000-00001D090000}"/>
    <cellStyle name="#,##0 9 15 6" xfId="3563" xr:uid="{00000000-0005-0000-0000-00001E090000}"/>
    <cellStyle name="#,##0 9 16" xfId="3564" xr:uid="{00000000-0005-0000-0000-00001F090000}"/>
    <cellStyle name="#,##0 9 16 2" xfId="3565" xr:uid="{00000000-0005-0000-0000-000020090000}"/>
    <cellStyle name="#,##0 9 16 3" xfId="3566" xr:uid="{00000000-0005-0000-0000-000021090000}"/>
    <cellStyle name="#,##0 9 16 4" xfId="3567" xr:uid="{00000000-0005-0000-0000-000022090000}"/>
    <cellStyle name="#,##0 9 16 5" xfId="3568" xr:uid="{00000000-0005-0000-0000-000023090000}"/>
    <cellStyle name="#,##0 9 16 6" xfId="3569" xr:uid="{00000000-0005-0000-0000-000024090000}"/>
    <cellStyle name="#,##0 9 17" xfId="3570" xr:uid="{00000000-0005-0000-0000-000025090000}"/>
    <cellStyle name="#,##0 9 17 2" xfId="3571" xr:uid="{00000000-0005-0000-0000-000026090000}"/>
    <cellStyle name="#,##0 9 17 3" xfId="3572" xr:uid="{00000000-0005-0000-0000-000027090000}"/>
    <cellStyle name="#,##0 9 17 4" xfId="3573" xr:uid="{00000000-0005-0000-0000-000028090000}"/>
    <cellStyle name="#,##0 9 17 5" xfId="3574" xr:uid="{00000000-0005-0000-0000-000029090000}"/>
    <cellStyle name="#,##0 9 17 6" xfId="3575" xr:uid="{00000000-0005-0000-0000-00002A090000}"/>
    <cellStyle name="#,##0 9 18" xfId="3576" xr:uid="{00000000-0005-0000-0000-00002B090000}"/>
    <cellStyle name="#,##0 9 18 2" xfId="3577" xr:uid="{00000000-0005-0000-0000-00002C090000}"/>
    <cellStyle name="#,##0 9 18 3" xfId="3578" xr:uid="{00000000-0005-0000-0000-00002D090000}"/>
    <cellStyle name="#,##0 9 18 4" xfId="3579" xr:uid="{00000000-0005-0000-0000-00002E090000}"/>
    <cellStyle name="#,##0 9 18 5" xfId="3580" xr:uid="{00000000-0005-0000-0000-00002F090000}"/>
    <cellStyle name="#,##0 9 18 6" xfId="3581" xr:uid="{00000000-0005-0000-0000-000030090000}"/>
    <cellStyle name="#,##0 9 19" xfId="3582" xr:uid="{00000000-0005-0000-0000-000031090000}"/>
    <cellStyle name="#,##0 9 19 2" xfId="3583" xr:uid="{00000000-0005-0000-0000-000032090000}"/>
    <cellStyle name="#,##0 9 19 3" xfId="3584" xr:uid="{00000000-0005-0000-0000-000033090000}"/>
    <cellStyle name="#,##0 9 19 4" xfId="3585" xr:uid="{00000000-0005-0000-0000-000034090000}"/>
    <cellStyle name="#,##0 9 19 5" xfId="3586" xr:uid="{00000000-0005-0000-0000-000035090000}"/>
    <cellStyle name="#,##0 9 19 6" xfId="3587" xr:uid="{00000000-0005-0000-0000-000036090000}"/>
    <cellStyle name="#,##0 9 2" xfId="3588" xr:uid="{00000000-0005-0000-0000-000037090000}"/>
    <cellStyle name="#,##0 9 2 2" xfId="3589" xr:uid="{00000000-0005-0000-0000-000038090000}"/>
    <cellStyle name="#,##0 9 2 3" xfId="3590" xr:uid="{00000000-0005-0000-0000-000039090000}"/>
    <cellStyle name="#,##0 9 2 4" xfId="3591" xr:uid="{00000000-0005-0000-0000-00003A090000}"/>
    <cellStyle name="#,##0 9 2 5" xfId="3592" xr:uid="{00000000-0005-0000-0000-00003B090000}"/>
    <cellStyle name="#,##0 9 2 6" xfId="3593" xr:uid="{00000000-0005-0000-0000-00003C090000}"/>
    <cellStyle name="#,##0 9 2 7" xfId="3594" xr:uid="{00000000-0005-0000-0000-00003D090000}"/>
    <cellStyle name="#,##0 9 20" xfId="3595" xr:uid="{00000000-0005-0000-0000-00003E090000}"/>
    <cellStyle name="#,##0 9 20 2" xfId="3596" xr:uid="{00000000-0005-0000-0000-00003F090000}"/>
    <cellStyle name="#,##0 9 20 3" xfId="3597" xr:uid="{00000000-0005-0000-0000-000040090000}"/>
    <cellStyle name="#,##0 9 20 4" xfId="3598" xr:uid="{00000000-0005-0000-0000-000041090000}"/>
    <cellStyle name="#,##0 9 20 5" xfId="3599" xr:uid="{00000000-0005-0000-0000-000042090000}"/>
    <cellStyle name="#,##0 9 20 6" xfId="3600" xr:uid="{00000000-0005-0000-0000-000043090000}"/>
    <cellStyle name="#,##0 9 21" xfId="3601" xr:uid="{00000000-0005-0000-0000-000044090000}"/>
    <cellStyle name="#,##0 9 21 2" xfId="3602" xr:uid="{00000000-0005-0000-0000-000045090000}"/>
    <cellStyle name="#,##0 9 21 3" xfId="3603" xr:uid="{00000000-0005-0000-0000-000046090000}"/>
    <cellStyle name="#,##0 9 21 4" xfId="3604" xr:uid="{00000000-0005-0000-0000-000047090000}"/>
    <cellStyle name="#,##0 9 21 5" xfId="3605" xr:uid="{00000000-0005-0000-0000-000048090000}"/>
    <cellStyle name="#,##0 9 21 6" xfId="3606" xr:uid="{00000000-0005-0000-0000-000049090000}"/>
    <cellStyle name="#,##0 9 22" xfId="3607" xr:uid="{00000000-0005-0000-0000-00004A090000}"/>
    <cellStyle name="#,##0 9 22 2" xfId="3608" xr:uid="{00000000-0005-0000-0000-00004B090000}"/>
    <cellStyle name="#,##0 9 22 3" xfId="3609" xr:uid="{00000000-0005-0000-0000-00004C090000}"/>
    <cellStyle name="#,##0 9 22 4" xfId="3610" xr:uid="{00000000-0005-0000-0000-00004D090000}"/>
    <cellStyle name="#,##0 9 22 5" xfId="3611" xr:uid="{00000000-0005-0000-0000-00004E090000}"/>
    <cellStyle name="#,##0 9 22 6" xfId="3612" xr:uid="{00000000-0005-0000-0000-00004F090000}"/>
    <cellStyle name="#,##0 9 23" xfId="3613" xr:uid="{00000000-0005-0000-0000-000050090000}"/>
    <cellStyle name="#,##0 9 23 2" xfId="3614" xr:uid="{00000000-0005-0000-0000-000051090000}"/>
    <cellStyle name="#,##0 9 23 3" xfId="3615" xr:uid="{00000000-0005-0000-0000-000052090000}"/>
    <cellStyle name="#,##0 9 23 4" xfId="3616" xr:uid="{00000000-0005-0000-0000-000053090000}"/>
    <cellStyle name="#,##0 9 23 5" xfId="3617" xr:uid="{00000000-0005-0000-0000-000054090000}"/>
    <cellStyle name="#,##0 9 23 6" xfId="3618" xr:uid="{00000000-0005-0000-0000-000055090000}"/>
    <cellStyle name="#,##0 9 24" xfId="3619" xr:uid="{00000000-0005-0000-0000-000056090000}"/>
    <cellStyle name="#,##0 9 24 2" xfId="3620" xr:uid="{00000000-0005-0000-0000-000057090000}"/>
    <cellStyle name="#,##0 9 24 3" xfId="3621" xr:uid="{00000000-0005-0000-0000-000058090000}"/>
    <cellStyle name="#,##0 9 24 4" xfId="3622" xr:uid="{00000000-0005-0000-0000-000059090000}"/>
    <cellStyle name="#,##0 9 24 5" xfId="3623" xr:uid="{00000000-0005-0000-0000-00005A090000}"/>
    <cellStyle name="#,##0 9 24 6" xfId="3624" xr:uid="{00000000-0005-0000-0000-00005B090000}"/>
    <cellStyle name="#,##0 9 25" xfId="3625" xr:uid="{00000000-0005-0000-0000-00005C090000}"/>
    <cellStyle name="#,##0 9 25 2" xfId="3626" xr:uid="{00000000-0005-0000-0000-00005D090000}"/>
    <cellStyle name="#,##0 9 25 3" xfId="3627" xr:uid="{00000000-0005-0000-0000-00005E090000}"/>
    <cellStyle name="#,##0 9 25 4" xfId="3628" xr:uid="{00000000-0005-0000-0000-00005F090000}"/>
    <cellStyle name="#,##0 9 25 5" xfId="3629" xr:uid="{00000000-0005-0000-0000-000060090000}"/>
    <cellStyle name="#,##0 9 25 6" xfId="3630" xr:uid="{00000000-0005-0000-0000-000061090000}"/>
    <cellStyle name="#,##0 9 26" xfId="3631" xr:uid="{00000000-0005-0000-0000-000062090000}"/>
    <cellStyle name="#,##0 9 26 2" xfId="3632" xr:uid="{00000000-0005-0000-0000-000063090000}"/>
    <cellStyle name="#,##0 9 26 3" xfId="3633" xr:uid="{00000000-0005-0000-0000-000064090000}"/>
    <cellStyle name="#,##0 9 26 4" xfId="3634" xr:uid="{00000000-0005-0000-0000-000065090000}"/>
    <cellStyle name="#,##0 9 26 5" xfId="3635" xr:uid="{00000000-0005-0000-0000-000066090000}"/>
    <cellStyle name="#,##0 9 26 6" xfId="3636" xr:uid="{00000000-0005-0000-0000-000067090000}"/>
    <cellStyle name="#,##0 9 27" xfId="3637" xr:uid="{00000000-0005-0000-0000-000068090000}"/>
    <cellStyle name="#,##0 9 27 2" xfId="3638" xr:uid="{00000000-0005-0000-0000-000069090000}"/>
    <cellStyle name="#,##0 9 27 3" xfId="3639" xr:uid="{00000000-0005-0000-0000-00006A090000}"/>
    <cellStyle name="#,##0 9 27 4" xfId="3640" xr:uid="{00000000-0005-0000-0000-00006B090000}"/>
    <cellStyle name="#,##0 9 27 5" xfId="3641" xr:uid="{00000000-0005-0000-0000-00006C090000}"/>
    <cellStyle name="#,##0 9 27 6" xfId="3642" xr:uid="{00000000-0005-0000-0000-00006D090000}"/>
    <cellStyle name="#,##0 9 28" xfId="3643" xr:uid="{00000000-0005-0000-0000-00006E090000}"/>
    <cellStyle name="#,##0 9 28 2" xfId="3644" xr:uid="{00000000-0005-0000-0000-00006F090000}"/>
    <cellStyle name="#,##0 9 28 3" xfId="3645" xr:uid="{00000000-0005-0000-0000-000070090000}"/>
    <cellStyle name="#,##0 9 28 4" xfId="3646" xr:uid="{00000000-0005-0000-0000-000071090000}"/>
    <cellStyle name="#,##0 9 28 5" xfId="3647" xr:uid="{00000000-0005-0000-0000-000072090000}"/>
    <cellStyle name="#,##0 9 28 6" xfId="3648" xr:uid="{00000000-0005-0000-0000-000073090000}"/>
    <cellStyle name="#,##0 9 29" xfId="3649" xr:uid="{00000000-0005-0000-0000-000074090000}"/>
    <cellStyle name="#,##0 9 29 2" xfId="3650" xr:uid="{00000000-0005-0000-0000-000075090000}"/>
    <cellStyle name="#,##0 9 29 3" xfId="3651" xr:uid="{00000000-0005-0000-0000-000076090000}"/>
    <cellStyle name="#,##0 9 29 4" xfId="3652" xr:uid="{00000000-0005-0000-0000-000077090000}"/>
    <cellStyle name="#,##0 9 29 5" xfId="3653" xr:uid="{00000000-0005-0000-0000-000078090000}"/>
    <cellStyle name="#,##0 9 29 6" xfId="3654" xr:uid="{00000000-0005-0000-0000-000079090000}"/>
    <cellStyle name="#,##0 9 3" xfId="3655" xr:uid="{00000000-0005-0000-0000-00007A090000}"/>
    <cellStyle name="#,##0 9 3 2" xfId="3656" xr:uid="{00000000-0005-0000-0000-00007B090000}"/>
    <cellStyle name="#,##0 9 3 3" xfId="3657" xr:uid="{00000000-0005-0000-0000-00007C090000}"/>
    <cellStyle name="#,##0 9 3 4" xfId="3658" xr:uid="{00000000-0005-0000-0000-00007D090000}"/>
    <cellStyle name="#,##0 9 3 5" xfId="3659" xr:uid="{00000000-0005-0000-0000-00007E090000}"/>
    <cellStyle name="#,##0 9 3 6" xfId="3660" xr:uid="{00000000-0005-0000-0000-00007F090000}"/>
    <cellStyle name="#,##0 9 30" xfId="3661" xr:uid="{00000000-0005-0000-0000-000080090000}"/>
    <cellStyle name="#,##0 9 31" xfId="3662" xr:uid="{00000000-0005-0000-0000-000081090000}"/>
    <cellStyle name="#,##0 9 32" xfId="3663" xr:uid="{00000000-0005-0000-0000-000082090000}"/>
    <cellStyle name="#,##0 9 33" xfId="3664" xr:uid="{00000000-0005-0000-0000-000083090000}"/>
    <cellStyle name="#,##0 9 34" xfId="3665" xr:uid="{00000000-0005-0000-0000-000084090000}"/>
    <cellStyle name="#,##0 9 4" xfId="3666" xr:uid="{00000000-0005-0000-0000-000085090000}"/>
    <cellStyle name="#,##0 9 4 2" xfId="3667" xr:uid="{00000000-0005-0000-0000-000086090000}"/>
    <cellStyle name="#,##0 9 4 3" xfId="3668" xr:uid="{00000000-0005-0000-0000-000087090000}"/>
    <cellStyle name="#,##0 9 4 4" xfId="3669" xr:uid="{00000000-0005-0000-0000-000088090000}"/>
    <cellStyle name="#,##0 9 4 5" xfId="3670" xr:uid="{00000000-0005-0000-0000-000089090000}"/>
    <cellStyle name="#,##0 9 4 6" xfId="3671" xr:uid="{00000000-0005-0000-0000-00008A090000}"/>
    <cellStyle name="#,##0 9 5" xfId="3672" xr:uid="{00000000-0005-0000-0000-00008B090000}"/>
    <cellStyle name="#,##0 9 5 2" xfId="3673" xr:uid="{00000000-0005-0000-0000-00008C090000}"/>
    <cellStyle name="#,##0 9 5 3" xfId="3674" xr:uid="{00000000-0005-0000-0000-00008D090000}"/>
    <cellStyle name="#,##0 9 5 4" xfId="3675" xr:uid="{00000000-0005-0000-0000-00008E090000}"/>
    <cellStyle name="#,##0 9 5 5" xfId="3676" xr:uid="{00000000-0005-0000-0000-00008F090000}"/>
    <cellStyle name="#,##0 9 5 6" xfId="3677" xr:uid="{00000000-0005-0000-0000-000090090000}"/>
    <cellStyle name="#,##0 9 6" xfId="3678" xr:uid="{00000000-0005-0000-0000-000091090000}"/>
    <cellStyle name="#,##0 9 6 2" xfId="3679" xr:uid="{00000000-0005-0000-0000-000092090000}"/>
    <cellStyle name="#,##0 9 6 3" xfId="3680" xr:uid="{00000000-0005-0000-0000-000093090000}"/>
    <cellStyle name="#,##0 9 6 4" xfId="3681" xr:uid="{00000000-0005-0000-0000-000094090000}"/>
    <cellStyle name="#,##0 9 6 5" xfId="3682" xr:uid="{00000000-0005-0000-0000-000095090000}"/>
    <cellStyle name="#,##0 9 6 6" xfId="3683" xr:uid="{00000000-0005-0000-0000-000096090000}"/>
    <cellStyle name="#,##0 9 7" xfId="3684" xr:uid="{00000000-0005-0000-0000-000097090000}"/>
    <cellStyle name="#,##0 9 7 2" xfId="3685" xr:uid="{00000000-0005-0000-0000-000098090000}"/>
    <cellStyle name="#,##0 9 7 3" xfId="3686" xr:uid="{00000000-0005-0000-0000-000099090000}"/>
    <cellStyle name="#,##0 9 7 4" xfId="3687" xr:uid="{00000000-0005-0000-0000-00009A090000}"/>
    <cellStyle name="#,##0 9 7 5" xfId="3688" xr:uid="{00000000-0005-0000-0000-00009B090000}"/>
    <cellStyle name="#,##0 9 7 6" xfId="3689" xr:uid="{00000000-0005-0000-0000-00009C090000}"/>
    <cellStyle name="#,##0 9 8" xfId="3690" xr:uid="{00000000-0005-0000-0000-00009D090000}"/>
    <cellStyle name="#,##0 9 8 2" xfId="3691" xr:uid="{00000000-0005-0000-0000-00009E090000}"/>
    <cellStyle name="#,##0 9 8 3" xfId="3692" xr:uid="{00000000-0005-0000-0000-00009F090000}"/>
    <cellStyle name="#,##0 9 8 4" xfId="3693" xr:uid="{00000000-0005-0000-0000-0000A0090000}"/>
    <cellStyle name="#,##0 9 8 5" xfId="3694" xr:uid="{00000000-0005-0000-0000-0000A1090000}"/>
    <cellStyle name="#,##0 9 8 6" xfId="3695" xr:uid="{00000000-0005-0000-0000-0000A2090000}"/>
    <cellStyle name="#,##0 9 9" xfId="3696" xr:uid="{00000000-0005-0000-0000-0000A3090000}"/>
    <cellStyle name="#,##0 9 9 2" xfId="3697" xr:uid="{00000000-0005-0000-0000-0000A4090000}"/>
    <cellStyle name="#,##0 9 9 3" xfId="3698" xr:uid="{00000000-0005-0000-0000-0000A5090000}"/>
    <cellStyle name="#,##0 9 9 4" xfId="3699" xr:uid="{00000000-0005-0000-0000-0000A6090000}"/>
    <cellStyle name="#,##0 9 9 5" xfId="3700" xr:uid="{00000000-0005-0000-0000-0000A7090000}"/>
    <cellStyle name="#,##0 9 9 6" xfId="3701" xr:uid="{00000000-0005-0000-0000-0000A8090000}"/>
    <cellStyle name="." xfId="40" xr:uid="{00000000-0005-0000-0000-0000A9090000}"/>
    <cellStyle name=". 2" xfId="61786" xr:uid="{00000000-0005-0000-0000-0000AA090000}"/>
    <cellStyle name=".d©y" xfId="41" xr:uid="{00000000-0005-0000-0000-0000AB090000}"/>
    <cellStyle name=".d©y 2" xfId="42" xr:uid="{00000000-0005-0000-0000-0000AC090000}"/>
    <cellStyle name=".d©y?_x000c_Normal_®Ò_x000d_Normal_123569?b_x000f_Normal_5HUYIC~1?_x0011_Normal_903DK-2001?_x000c_Normal_AD_x000b_Normal_Adot?_x000d_Normal_ADAdot?_x000d_Normal_ADOT~1ⓨ␐_x000b_?ÿ?_x0012_?ÿ?adot1?_x000b_Normal_ATEP?_x0012_Normal_Bao 㐬⎼o NCC?_x000b_" xfId="3702" xr:uid="{00000000-0005-0000-0000-0000AD090000}"/>
    <cellStyle name="?" xfId="3703" xr:uid="{00000000-0005-0000-0000-0000AE090000}"/>
    <cellStyle name="??" xfId="43" xr:uid="{00000000-0005-0000-0000-0000AF090000}"/>
    <cellStyle name="?? [0.00]_      " xfId="3704" xr:uid="{00000000-0005-0000-0000-0000B0090000}"/>
    <cellStyle name="?? [0]" xfId="44" xr:uid="{00000000-0005-0000-0000-0000B1090000}"/>
    <cellStyle name="?? [0] 10" xfId="3705" xr:uid="{00000000-0005-0000-0000-0000B2090000}"/>
    <cellStyle name="?? [0] 11" xfId="3706" xr:uid="{00000000-0005-0000-0000-0000B3090000}"/>
    <cellStyle name="?? [0] 12" xfId="3707" xr:uid="{00000000-0005-0000-0000-0000B4090000}"/>
    <cellStyle name="?? [0] 13" xfId="56566" xr:uid="{00000000-0005-0000-0000-0000B5090000}"/>
    <cellStyle name="?? [0] 14" xfId="56567" xr:uid="{00000000-0005-0000-0000-0000B6090000}"/>
    <cellStyle name="?? [0] 15" xfId="56568" xr:uid="{00000000-0005-0000-0000-0000B7090000}"/>
    <cellStyle name="?? [0] 16" xfId="56569" xr:uid="{00000000-0005-0000-0000-0000B8090000}"/>
    <cellStyle name="?? [0] 17" xfId="56570" xr:uid="{00000000-0005-0000-0000-0000B9090000}"/>
    <cellStyle name="?? [0] 18" xfId="56571" xr:uid="{00000000-0005-0000-0000-0000BA090000}"/>
    <cellStyle name="?? [0] 19" xfId="56572" xr:uid="{00000000-0005-0000-0000-0000BB090000}"/>
    <cellStyle name="?? [0] 2" xfId="3708" xr:uid="{00000000-0005-0000-0000-0000BC090000}"/>
    <cellStyle name="?? [0] 2 2" xfId="56573" xr:uid="{00000000-0005-0000-0000-0000BD090000}"/>
    <cellStyle name="?? [0] 2 3" xfId="56574" xr:uid="{00000000-0005-0000-0000-0000BE090000}"/>
    <cellStyle name="?? [0] 2 4" xfId="56575" xr:uid="{00000000-0005-0000-0000-0000BF090000}"/>
    <cellStyle name="?? [0] 2 5" xfId="56576" xr:uid="{00000000-0005-0000-0000-0000C0090000}"/>
    <cellStyle name="?? [0] 2 6" xfId="56577" xr:uid="{00000000-0005-0000-0000-0000C1090000}"/>
    <cellStyle name="?? [0] 2 7" xfId="56578" xr:uid="{00000000-0005-0000-0000-0000C2090000}"/>
    <cellStyle name="?? [0] 2 8" xfId="56579" xr:uid="{00000000-0005-0000-0000-0000C3090000}"/>
    <cellStyle name="?? [0] 2 9" xfId="56580" xr:uid="{00000000-0005-0000-0000-0000C4090000}"/>
    <cellStyle name="?? [0] 20" xfId="58449" xr:uid="{00000000-0005-0000-0000-0000C5090000}"/>
    <cellStyle name="?? [0] 21" xfId="59389" xr:uid="{00000000-0005-0000-0000-0000C6090000}"/>
    <cellStyle name="?? [0] 22" xfId="59390" xr:uid="{00000000-0005-0000-0000-0000C7090000}"/>
    <cellStyle name="?? [0] 23" xfId="59391" xr:uid="{00000000-0005-0000-0000-0000C8090000}"/>
    <cellStyle name="?? [0] 24" xfId="59392" xr:uid="{00000000-0005-0000-0000-0000C9090000}"/>
    <cellStyle name="?? [0] 25" xfId="59393" xr:uid="{00000000-0005-0000-0000-0000CA090000}"/>
    <cellStyle name="?? [0] 26" xfId="61787" xr:uid="{00000000-0005-0000-0000-0000CB090000}"/>
    <cellStyle name="?? [0] 3" xfId="3709" xr:uid="{00000000-0005-0000-0000-0000CC090000}"/>
    <cellStyle name="?? [0] 4" xfId="3710" xr:uid="{00000000-0005-0000-0000-0000CD090000}"/>
    <cellStyle name="?? [0] 5" xfId="3711" xr:uid="{00000000-0005-0000-0000-0000CE090000}"/>
    <cellStyle name="?? [0] 6" xfId="3712" xr:uid="{00000000-0005-0000-0000-0000CF090000}"/>
    <cellStyle name="?? [0] 6 2" xfId="3713" xr:uid="{00000000-0005-0000-0000-0000D0090000}"/>
    <cellStyle name="?? [0] 6 3" xfId="3714" xr:uid="{00000000-0005-0000-0000-0000D1090000}"/>
    <cellStyle name="?? [0] 7" xfId="3715" xr:uid="{00000000-0005-0000-0000-0000D2090000}"/>
    <cellStyle name="?? [0] 8" xfId="3716" xr:uid="{00000000-0005-0000-0000-0000D3090000}"/>
    <cellStyle name="?? [0] 9" xfId="3717" xr:uid="{00000000-0005-0000-0000-0000D4090000}"/>
    <cellStyle name="?? 10" xfId="3718" xr:uid="{00000000-0005-0000-0000-0000D5090000}"/>
    <cellStyle name="?? 11" xfId="3719" xr:uid="{00000000-0005-0000-0000-0000D6090000}"/>
    <cellStyle name="?? 12" xfId="3720" xr:uid="{00000000-0005-0000-0000-0000D7090000}"/>
    <cellStyle name="?? 13" xfId="56581" xr:uid="{00000000-0005-0000-0000-0000D8090000}"/>
    <cellStyle name="?? 14" xfId="56582" xr:uid="{00000000-0005-0000-0000-0000D9090000}"/>
    <cellStyle name="?? 15" xfId="56583" xr:uid="{00000000-0005-0000-0000-0000DA090000}"/>
    <cellStyle name="?? 16" xfId="56584" xr:uid="{00000000-0005-0000-0000-0000DB090000}"/>
    <cellStyle name="?? 17" xfId="56585" xr:uid="{00000000-0005-0000-0000-0000DC090000}"/>
    <cellStyle name="?? 18" xfId="56586" xr:uid="{00000000-0005-0000-0000-0000DD090000}"/>
    <cellStyle name="?? 19" xfId="56587" xr:uid="{00000000-0005-0000-0000-0000DE090000}"/>
    <cellStyle name="?? 2" xfId="3721" xr:uid="{00000000-0005-0000-0000-0000DF090000}"/>
    <cellStyle name="?? 2 2" xfId="56588" xr:uid="{00000000-0005-0000-0000-0000E0090000}"/>
    <cellStyle name="?? 2 3" xfId="56589" xr:uid="{00000000-0005-0000-0000-0000E1090000}"/>
    <cellStyle name="?? 2 4" xfId="56590" xr:uid="{00000000-0005-0000-0000-0000E2090000}"/>
    <cellStyle name="?? 2 5" xfId="56591" xr:uid="{00000000-0005-0000-0000-0000E3090000}"/>
    <cellStyle name="?? 2 6" xfId="56592" xr:uid="{00000000-0005-0000-0000-0000E4090000}"/>
    <cellStyle name="?? 2 7" xfId="56593" xr:uid="{00000000-0005-0000-0000-0000E5090000}"/>
    <cellStyle name="?? 2 8" xfId="56594" xr:uid="{00000000-0005-0000-0000-0000E6090000}"/>
    <cellStyle name="?? 2 9" xfId="56595" xr:uid="{00000000-0005-0000-0000-0000E7090000}"/>
    <cellStyle name="?? 20" xfId="58448" xr:uid="{00000000-0005-0000-0000-0000E8090000}"/>
    <cellStyle name="?? 21" xfId="59394" xr:uid="{00000000-0005-0000-0000-0000E9090000}"/>
    <cellStyle name="?? 22" xfId="59395" xr:uid="{00000000-0005-0000-0000-0000EA090000}"/>
    <cellStyle name="?? 23" xfId="59396" xr:uid="{00000000-0005-0000-0000-0000EB090000}"/>
    <cellStyle name="?? 24" xfId="59397" xr:uid="{00000000-0005-0000-0000-0000EC090000}"/>
    <cellStyle name="?? 25" xfId="59398" xr:uid="{00000000-0005-0000-0000-0000ED090000}"/>
    <cellStyle name="?? 26" xfId="59399" xr:uid="{00000000-0005-0000-0000-0000EE090000}"/>
    <cellStyle name="?? 27" xfId="59400" xr:uid="{00000000-0005-0000-0000-0000EF090000}"/>
    <cellStyle name="?? 28" xfId="59401" xr:uid="{00000000-0005-0000-0000-0000F0090000}"/>
    <cellStyle name="?? 29" xfId="59402" xr:uid="{00000000-0005-0000-0000-0000F1090000}"/>
    <cellStyle name="?? 3" xfId="3722" xr:uid="{00000000-0005-0000-0000-0000F2090000}"/>
    <cellStyle name="?? 30" xfId="59403" xr:uid="{00000000-0005-0000-0000-0000F3090000}"/>
    <cellStyle name="?? 31" xfId="59404" xr:uid="{00000000-0005-0000-0000-0000F4090000}"/>
    <cellStyle name="?? 32" xfId="59405" xr:uid="{00000000-0005-0000-0000-0000F5090000}"/>
    <cellStyle name="?? 33" xfId="59406" xr:uid="{00000000-0005-0000-0000-0000F6090000}"/>
    <cellStyle name="?? 34" xfId="59407" xr:uid="{00000000-0005-0000-0000-0000F7090000}"/>
    <cellStyle name="?? 35" xfId="61788" xr:uid="{00000000-0005-0000-0000-0000F8090000}"/>
    <cellStyle name="?? 36" xfId="61789" xr:uid="{00000000-0005-0000-0000-0000F9090000}"/>
    <cellStyle name="?? 4" xfId="3723" xr:uid="{00000000-0005-0000-0000-0000FA090000}"/>
    <cellStyle name="?? 5" xfId="3724" xr:uid="{00000000-0005-0000-0000-0000FB090000}"/>
    <cellStyle name="?? 6" xfId="3725" xr:uid="{00000000-0005-0000-0000-0000FC090000}"/>
    <cellStyle name="?? 6 2" xfId="3726" xr:uid="{00000000-0005-0000-0000-0000FD090000}"/>
    <cellStyle name="?? 6 3" xfId="3727" xr:uid="{00000000-0005-0000-0000-0000FE090000}"/>
    <cellStyle name="?? 7" xfId="3728" xr:uid="{00000000-0005-0000-0000-0000FF090000}"/>
    <cellStyle name="?? 8" xfId="3729" xr:uid="{00000000-0005-0000-0000-0000000A0000}"/>
    <cellStyle name="?? 9" xfId="3730" xr:uid="{00000000-0005-0000-0000-0000010A0000}"/>
    <cellStyle name="?_x001d_??%U©÷u&amp;H©÷9_x0008_? s_x000a__x0007__x0001__x0001_" xfId="45" xr:uid="{00000000-0005-0000-0000-0000020A0000}"/>
    <cellStyle name="???? [0.00]_      " xfId="46" xr:uid="{00000000-0005-0000-0000-0000030A0000}"/>
    <cellStyle name="??????" xfId="47" xr:uid="{00000000-0005-0000-0000-0000040A0000}"/>
    <cellStyle name="????_      " xfId="48" xr:uid="{00000000-0005-0000-0000-0000050A0000}"/>
    <cellStyle name="???[0]_?? DI" xfId="49" xr:uid="{00000000-0005-0000-0000-0000060A0000}"/>
    <cellStyle name="???_?? DI" xfId="50" xr:uid="{00000000-0005-0000-0000-0000070A0000}"/>
    <cellStyle name="???R쀀Àok1" xfId="3731" xr:uid="{00000000-0005-0000-0000-0000080A0000}"/>
    <cellStyle name="??[0]_BRE" xfId="51" xr:uid="{00000000-0005-0000-0000-0000090A0000}"/>
    <cellStyle name="??_      " xfId="52" xr:uid="{00000000-0005-0000-0000-00000A0A0000}"/>
    <cellStyle name="??A? [0]_laroux_1_¢¬???¢â? " xfId="53" xr:uid="{00000000-0005-0000-0000-00000B0A0000}"/>
    <cellStyle name="??A?_laroux_1_¢¬???¢â? " xfId="54" xr:uid="{00000000-0005-0000-0000-00000C0A0000}"/>
    <cellStyle name="?¡±¢¥?_?¨ù??¢´¢¥_¢¬???¢â? " xfId="55" xr:uid="{00000000-0005-0000-0000-00000D0A0000}"/>
    <cellStyle name="_x0001_?¶æµ_x001b_ºß­ " xfId="3732" xr:uid="{00000000-0005-0000-0000-00000E0A0000}"/>
    <cellStyle name="_x0001_?¶æµ_x001b_ºß­  2" xfId="58450" xr:uid="{00000000-0005-0000-0000-00000F0A0000}"/>
    <cellStyle name="_x0001_?¶æµ_x001b_ºß­  3" xfId="61790" xr:uid="{00000000-0005-0000-0000-0000100A0000}"/>
    <cellStyle name="_x0001_?¶æµ_x001b_ºß­ ?[?0?.?0?0?]?_?P?R?" xfId="3733" xr:uid="{00000000-0005-0000-0000-0000110A0000}"/>
    <cellStyle name="_x0001_?¶æµ_x001b_ºß­_" xfId="3734" xr:uid="{00000000-0005-0000-0000-0000120A0000}"/>
    <cellStyle name="?Comma_phu tro SS3" xfId="3735" xr:uid="{00000000-0005-0000-0000-0000130A0000}"/>
    <cellStyle name="?Currency_phu tro SS3" xfId="3736" xr:uid="{00000000-0005-0000-0000-0000140A0000}"/>
    <cellStyle name="?Dat" xfId="3737" xr:uid="{00000000-0005-0000-0000-0000150A0000}"/>
    <cellStyle name="?ðÇ%U?&amp;H?_x0008_?s_x000a__x0007__x0001__x0001_" xfId="56" xr:uid="{00000000-0005-0000-0000-0000160A0000}"/>
    <cellStyle name="?ðÇ%U?&amp;H?_x0008_?s_x000a__x0007__x0001__x0001_ 2" xfId="59408" xr:uid="{00000000-0005-0000-0000-0000170A0000}"/>
    <cellStyle name="?Fixe" xfId="3738" xr:uid="{00000000-0005-0000-0000-0000180A0000}"/>
    <cellStyle name="?Header" xfId="3739" xr:uid="{00000000-0005-0000-0000-0000190A0000}"/>
    <cellStyle name="?Header 10" xfId="3740" xr:uid="{00000000-0005-0000-0000-00001A0A0000}"/>
    <cellStyle name="?Header 10 2" xfId="3741" xr:uid="{00000000-0005-0000-0000-00001B0A0000}"/>
    <cellStyle name="?Header 10 3" xfId="3742" xr:uid="{00000000-0005-0000-0000-00001C0A0000}"/>
    <cellStyle name="?Header 10 4" xfId="3743" xr:uid="{00000000-0005-0000-0000-00001D0A0000}"/>
    <cellStyle name="?Header 10 5" xfId="3744" xr:uid="{00000000-0005-0000-0000-00001E0A0000}"/>
    <cellStyle name="?Header 10 6" xfId="3745" xr:uid="{00000000-0005-0000-0000-00001F0A0000}"/>
    <cellStyle name="?Header 11" xfId="3746" xr:uid="{00000000-0005-0000-0000-0000200A0000}"/>
    <cellStyle name="?Header 11 2" xfId="3747" xr:uid="{00000000-0005-0000-0000-0000210A0000}"/>
    <cellStyle name="?Header 11 3" xfId="3748" xr:uid="{00000000-0005-0000-0000-0000220A0000}"/>
    <cellStyle name="?Header 11 4" xfId="3749" xr:uid="{00000000-0005-0000-0000-0000230A0000}"/>
    <cellStyle name="?Header 11 5" xfId="3750" xr:uid="{00000000-0005-0000-0000-0000240A0000}"/>
    <cellStyle name="?Header 11 6" xfId="3751" xr:uid="{00000000-0005-0000-0000-0000250A0000}"/>
    <cellStyle name="?Header 12" xfId="3752" xr:uid="{00000000-0005-0000-0000-0000260A0000}"/>
    <cellStyle name="?Header 12 2" xfId="3753" xr:uid="{00000000-0005-0000-0000-0000270A0000}"/>
    <cellStyle name="?Header 12 3" xfId="3754" xr:uid="{00000000-0005-0000-0000-0000280A0000}"/>
    <cellStyle name="?Header 12 4" xfId="3755" xr:uid="{00000000-0005-0000-0000-0000290A0000}"/>
    <cellStyle name="?Header 12 5" xfId="3756" xr:uid="{00000000-0005-0000-0000-00002A0A0000}"/>
    <cellStyle name="?Header 12 6" xfId="3757" xr:uid="{00000000-0005-0000-0000-00002B0A0000}"/>
    <cellStyle name="?Header 13" xfId="3758" xr:uid="{00000000-0005-0000-0000-00002C0A0000}"/>
    <cellStyle name="?Header 13 2" xfId="3759" xr:uid="{00000000-0005-0000-0000-00002D0A0000}"/>
    <cellStyle name="?Header 13 3" xfId="3760" xr:uid="{00000000-0005-0000-0000-00002E0A0000}"/>
    <cellStyle name="?Header 13 4" xfId="3761" xr:uid="{00000000-0005-0000-0000-00002F0A0000}"/>
    <cellStyle name="?Header 13 5" xfId="3762" xr:uid="{00000000-0005-0000-0000-0000300A0000}"/>
    <cellStyle name="?Header 13 6" xfId="3763" xr:uid="{00000000-0005-0000-0000-0000310A0000}"/>
    <cellStyle name="?Header 14" xfId="3764" xr:uid="{00000000-0005-0000-0000-0000320A0000}"/>
    <cellStyle name="?Header 14 2" xfId="3765" xr:uid="{00000000-0005-0000-0000-0000330A0000}"/>
    <cellStyle name="?Header 14 3" xfId="3766" xr:uid="{00000000-0005-0000-0000-0000340A0000}"/>
    <cellStyle name="?Header 14 4" xfId="3767" xr:uid="{00000000-0005-0000-0000-0000350A0000}"/>
    <cellStyle name="?Header 14 5" xfId="3768" xr:uid="{00000000-0005-0000-0000-0000360A0000}"/>
    <cellStyle name="?Header 14 6" xfId="3769" xr:uid="{00000000-0005-0000-0000-0000370A0000}"/>
    <cellStyle name="?Header 15" xfId="3770" xr:uid="{00000000-0005-0000-0000-0000380A0000}"/>
    <cellStyle name="?Header 15 2" xfId="3771" xr:uid="{00000000-0005-0000-0000-0000390A0000}"/>
    <cellStyle name="?Header 15 3" xfId="3772" xr:uid="{00000000-0005-0000-0000-00003A0A0000}"/>
    <cellStyle name="?Header 15 4" xfId="3773" xr:uid="{00000000-0005-0000-0000-00003B0A0000}"/>
    <cellStyle name="?Header 15 5" xfId="3774" xr:uid="{00000000-0005-0000-0000-00003C0A0000}"/>
    <cellStyle name="?Header 15 6" xfId="3775" xr:uid="{00000000-0005-0000-0000-00003D0A0000}"/>
    <cellStyle name="?Header 16" xfId="3776" xr:uid="{00000000-0005-0000-0000-00003E0A0000}"/>
    <cellStyle name="?Header 16 2" xfId="3777" xr:uid="{00000000-0005-0000-0000-00003F0A0000}"/>
    <cellStyle name="?Header 16 3" xfId="3778" xr:uid="{00000000-0005-0000-0000-0000400A0000}"/>
    <cellStyle name="?Header 16 4" xfId="3779" xr:uid="{00000000-0005-0000-0000-0000410A0000}"/>
    <cellStyle name="?Header 16 5" xfId="3780" xr:uid="{00000000-0005-0000-0000-0000420A0000}"/>
    <cellStyle name="?Header 16 6" xfId="3781" xr:uid="{00000000-0005-0000-0000-0000430A0000}"/>
    <cellStyle name="?Header 17" xfId="3782" xr:uid="{00000000-0005-0000-0000-0000440A0000}"/>
    <cellStyle name="?Header 17 2" xfId="3783" xr:uid="{00000000-0005-0000-0000-0000450A0000}"/>
    <cellStyle name="?Header 17 3" xfId="3784" xr:uid="{00000000-0005-0000-0000-0000460A0000}"/>
    <cellStyle name="?Header 17 4" xfId="3785" xr:uid="{00000000-0005-0000-0000-0000470A0000}"/>
    <cellStyle name="?Header 17 5" xfId="3786" xr:uid="{00000000-0005-0000-0000-0000480A0000}"/>
    <cellStyle name="?Header 17 6" xfId="3787" xr:uid="{00000000-0005-0000-0000-0000490A0000}"/>
    <cellStyle name="?Header 18" xfId="3788" xr:uid="{00000000-0005-0000-0000-00004A0A0000}"/>
    <cellStyle name="?Header 18 2" xfId="3789" xr:uid="{00000000-0005-0000-0000-00004B0A0000}"/>
    <cellStyle name="?Header 18 3" xfId="3790" xr:uid="{00000000-0005-0000-0000-00004C0A0000}"/>
    <cellStyle name="?Header 18 4" xfId="3791" xr:uid="{00000000-0005-0000-0000-00004D0A0000}"/>
    <cellStyle name="?Header 18 5" xfId="3792" xr:uid="{00000000-0005-0000-0000-00004E0A0000}"/>
    <cellStyle name="?Header 18 6" xfId="3793" xr:uid="{00000000-0005-0000-0000-00004F0A0000}"/>
    <cellStyle name="?Header 19" xfId="3794" xr:uid="{00000000-0005-0000-0000-0000500A0000}"/>
    <cellStyle name="?Header 19 2" xfId="3795" xr:uid="{00000000-0005-0000-0000-0000510A0000}"/>
    <cellStyle name="?Header 19 3" xfId="3796" xr:uid="{00000000-0005-0000-0000-0000520A0000}"/>
    <cellStyle name="?Header 19 4" xfId="3797" xr:uid="{00000000-0005-0000-0000-0000530A0000}"/>
    <cellStyle name="?Header 19 5" xfId="3798" xr:uid="{00000000-0005-0000-0000-0000540A0000}"/>
    <cellStyle name="?Header 19 6" xfId="3799" xr:uid="{00000000-0005-0000-0000-0000550A0000}"/>
    <cellStyle name="?Header 2" xfId="3800" xr:uid="{00000000-0005-0000-0000-0000560A0000}"/>
    <cellStyle name="?Header 2 2" xfId="3801" xr:uid="{00000000-0005-0000-0000-0000570A0000}"/>
    <cellStyle name="?Header 2 3" xfId="3802" xr:uid="{00000000-0005-0000-0000-0000580A0000}"/>
    <cellStyle name="?Header 2 4" xfId="3803" xr:uid="{00000000-0005-0000-0000-0000590A0000}"/>
    <cellStyle name="?Header 2 5" xfId="3804" xr:uid="{00000000-0005-0000-0000-00005A0A0000}"/>
    <cellStyle name="?Header 2 6" xfId="3805" xr:uid="{00000000-0005-0000-0000-00005B0A0000}"/>
    <cellStyle name="?Header 2 7" xfId="3806" xr:uid="{00000000-0005-0000-0000-00005C0A0000}"/>
    <cellStyle name="?Header 20" xfId="3807" xr:uid="{00000000-0005-0000-0000-00005D0A0000}"/>
    <cellStyle name="?Header 20 2" xfId="3808" xr:uid="{00000000-0005-0000-0000-00005E0A0000}"/>
    <cellStyle name="?Header 20 3" xfId="3809" xr:uid="{00000000-0005-0000-0000-00005F0A0000}"/>
    <cellStyle name="?Header 20 4" xfId="3810" xr:uid="{00000000-0005-0000-0000-0000600A0000}"/>
    <cellStyle name="?Header 20 5" xfId="3811" xr:uid="{00000000-0005-0000-0000-0000610A0000}"/>
    <cellStyle name="?Header 20 6" xfId="3812" xr:uid="{00000000-0005-0000-0000-0000620A0000}"/>
    <cellStyle name="?Header 21" xfId="3813" xr:uid="{00000000-0005-0000-0000-0000630A0000}"/>
    <cellStyle name="?Header 21 2" xfId="3814" xr:uid="{00000000-0005-0000-0000-0000640A0000}"/>
    <cellStyle name="?Header 21 3" xfId="3815" xr:uid="{00000000-0005-0000-0000-0000650A0000}"/>
    <cellStyle name="?Header 21 4" xfId="3816" xr:uid="{00000000-0005-0000-0000-0000660A0000}"/>
    <cellStyle name="?Header 21 5" xfId="3817" xr:uid="{00000000-0005-0000-0000-0000670A0000}"/>
    <cellStyle name="?Header 21 6" xfId="3818" xr:uid="{00000000-0005-0000-0000-0000680A0000}"/>
    <cellStyle name="?Header 22" xfId="3819" xr:uid="{00000000-0005-0000-0000-0000690A0000}"/>
    <cellStyle name="?Header 22 2" xfId="3820" xr:uid="{00000000-0005-0000-0000-00006A0A0000}"/>
    <cellStyle name="?Header 22 3" xfId="3821" xr:uid="{00000000-0005-0000-0000-00006B0A0000}"/>
    <cellStyle name="?Header 22 4" xfId="3822" xr:uid="{00000000-0005-0000-0000-00006C0A0000}"/>
    <cellStyle name="?Header 22 5" xfId="3823" xr:uid="{00000000-0005-0000-0000-00006D0A0000}"/>
    <cellStyle name="?Header 22 6" xfId="3824" xr:uid="{00000000-0005-0000-0000-00006E0A0000}"/>
    <cellStyle name="?Header 23" xfId="3825" xr:uid="{00000000-0005-0000-0000-00006F0A0000}"/>
    <cellStyle name="?Header 23 2" xfId="3826" xr:uid="{00000000-0005-0000-0000-0000700A0000}"/>
    <cellStyle name="?Header 23 3" xfId="3827" xr:uid="{00000000-0005-0000-0000-0000710A0000}"/>
    <cellStyle name="?Header 23 4" xfId="3828" xr:uid="{00000000-0005-0000-0000-0000720A0000}"/>
    <cellStyle name="?Header 23 5" xfId="3829" xr:uid="{00000000-0005-0000-0000-0000730A0000}"/>
    <cellStyle name="?Header 23 6" xfId="3830" xr:uid="{00000000-0005-0000-0000-0000740A0000}"/>
    <cellStyle name="?Header 24" xfId="3831" xr:uid="{00000000-0005-0000-0000-0000750A0000}"/>
    <cellStyle name="?Header 24 2" xfId="3832" xr:uid="{00000000-0005-0000-0000-0000760A0000}"/>
    <cellStyle name="?Header 24 3" xfId="3833" xr:uid="{00000000-0005-0000-0000-0000770A0000}"/>
    <cellStyle name="?Header 24 4" xfId="3834" xr:uid="{00000000-0005-0000-0000-0000780A0000}"/>
    <cellStyle name="?Header 24 5" xfId="3835" xr:uid="{00000000-0005-0000-0000-0000790A0000}"/>
    <cellStyle name="?Header 24 6" xfId="3836" xr:uid="{00000000-0005-0000-0000-00007A0A0000}"/>
    <cellStyle name="?Header 25" xfId="3837" xr:uid="{00000000-0005-0000-0000-00007B0A0000}"/>
    <cellStyle name="?Header 25 2" xfId="3838" xr:uid="{00000000-0005-0000-0000-00007C0A0000}"/>
    <cellStyle name="?Header 25 3" xfId="3839" xr:uid="{00000000-0005-0000-0000-00007D0A0000}"/>
    <cellStyle name="?Header 25 4" xfId="3840" xr:uid="{00000000-0005-0000-0000-00007E0A0000}"/>
    <cellStyle name="?Header 25 5" xfId="3841" xr:uid="{00000000-0005-0000-0000-00007F0A0000}"/>
    <cellStyle name="?Header 25 6" xfId="3842" xr:uid="{00000000-0005-0000-0000-0000800A0000}"/>
    <cellStyle name="?Header 26" xfId="3843" xr:uid="{00000000-0005-0000-0000-0000810A0000}"/>
    <cellStyle name="?Header 26 2" xfId="3844" xr:uid="{00000000-0005-0000-0000-0000820A0000}"/>
    <cellStyle name="?Header 26 3" xfId="3845" xr:uid="{00000000-0005-0000-0000-0000830A0000}"/>
    <cellStyle name="?Header 26 4" xfId="3846" xr:uid="{00000000-0005-0000-0000-0000840A0000}"/>
    <cellStyle name="?Header 26 5" xfId="3847" xr:uid="{00000000-0005-0000-0000-0000850A0000}"/>
    <cellStyle name="?Header 26 6" xfId="3848" xr:uid="{00000000-0005-0000-0000-0000860A0000}"/>
    <cellStyle name="?Header 27" xfId="3849" xr:uid="{00000000-0005-0000-0000-0000870A0000}"/>
    <cellStyle name="?Header 27 2" xfId="3850" xr:uid="{00000000-0005-0000-0000-0000880A0000}"/>
    <cellStyle name="?Header 27 3" xfId="3851" xr:uid="{00000000-0005-0000-0000-0000890A0000}"/>
    <cellStyle name="?Header 27 4" xfId="3852" xr:uid="{00000000-0005-0000-0000-00008A0A0000}"/>
    <cellStyle name="?Header 27 5" xfId="3853" xr:uid="{00000000-0005-0000-0000-00008B0A0000}"/>
    <cellStyle name="?Header 27 6" xfId="3854" xr:uid="{00000000-0005-0000-0000-00008C0A0000}"/>
    <cellStyle name="?Header 28" xfId="3855" xr:uid="{00000000-0005-0000-0000-00008D0A0000}"/>
    <cellStyle name="?Header 28 2" xfId="3856" xr:uid="{00000000-0005-0000-0000-00008E0A0000}"/>
    <cellStyle name="?Header 28 3" xfId="3857" xr:uid="{00000000-0005-0000-0000-00008F0A0000}"/>
    <cellStyle name="?Header 28 4" xfId="3858" xr:uid="{00000000-0005-0000-0000-0000900A0000}"/>
    <cellStyle name="?Header 28 5" xfId="3859" xr:uid="{00000000-0005-0000-0000-0000910A0000}"/>
    <cellStyle name="?Header 28 6" xfId="3860" xr:uid="{00000000-0005-0000-0000-0000920A0000}"/>
    <cellStyle name="?Header 29" xfId="3861" xr:uid="{00000000-0005-0000-0000-0000930A0000}"/>
    <cellStyle name="?Header 29 2" xfId="3862" xr:uid="{00000000-0005-0000-0000-0000940A0000}"/>
    <cellStyle name="?Header 29 3" xfId="3863" xr:uid="{00000000-0005-0000-0000-0000950A0000}"/>
    <cellStyle name="?Header 29 4" xfId="3864" xr:uid="{00000000-0005-0000-0000-0000960A0000}"/>
    <cellStyle name="?Header 29 5" xfId="3865" xr:uid="{00000000-0005-0000-0000-0000970A0000}"/>
    <cellStyle name="?Header 29 6" xfId="3866" xr:uid="{00000000-0005-0000-0000-0000980A0000}"/>
    <cellStyle name="?Header 3" xfId="3867" xr:uid="{00000000-0005-0000-0000-0000990A0000}"/>
    <cellStyle name="?Header 3 2" xfId="3868" xr:uid="{00000000-0005-0000-0000-00009A0A0000}"/>
    <cellStyle name="?Header 3 3" xfId="3869" xr:uid="{00000000-0005-0000-0000-00009B0A0000}"/>
    <cellStyle name="?Header 3 4" xfId="3870" xr:uid="{00000000-0005-0000-0000-00009C0A0000}"/>
    <cellStyle name="?Header 3 5" xfId="3871" xr:uid="{00000000-0005-0000-0000-00009D0A0000}"/>
    <cellStyle name="?Header 3 6" xfId="3872" xr:uid="{00000000-0005-0000-0000-00009E0A0000}"/>
    <cellStyle name="?Header 30" xfId="3873" xr:uid="{00000000-0005-0000-0000-00009F0A0000}"/>
    <cellStyle name="?Header 31" xfId="3874" xr:uid="{00000000-0005-0000-0000-0000A00A0000}"/>
    <cellStyle name="?Header 32" xfId="3875" xr:uid="{00000000-0005-0000-0000-0000A10A0000}"/>
    <cellStyle name="?Header 33" xfId="3876" xr:uid="{00000000-0005-0000-0000-0000A20A0000}"/>
    <cellStyle name="?Header 34" xfId="3877" xr:uid="{00000000-0005-0000-0000-0000A30A0000}"/>
    <cellStyle name="?Header 4" xfId="3878" xr:uid="{00000000-0005-0000-0000-0000A40A0000}"/>
    <cellStyle name="?Header 4 2" xfId="3879" xr:uid="{00000000-0005-0000-0000-0000A50A0000}"/>
    <cellStyle name="?Header 4 3" xfId="3880" xr:uid="{00000000-0005-0000-0000-0000A60A0000}"/>
    <cellStyle name="?Header 4 4" xfId="3881" xr:uid="{00000000-0005-0000-0000-0000A70A0000}"/>
    <cellStyle name="?Header 4 5" xfId="3882" xr:uid="{00000000-0005-0000-0000-0000A80A0000}"/>
    <cellStyle name="?Header 4 6" xfId="3883" xr:uid="{00000000-0005-0000-0000-0000A90A0000}"/>
    <cellStyle name="?Header 5" xfId="3884" xr:uid="{00000000-0005-0000-0000-0000AA0A0000}"/>
    <cellStyle name="?Header 5 2" xfId="3885" xr:uid="{00000000-0005-0000-0000-0000AB0A0000}"/>
    <cellStyle name="?Header 5 3" xfId="3886" xr:uid="{00000000-0005-0000-0000-0000AC0A0000}"/>
    <cellStyle name="?Header 5 4" xfId="3887" xr:uid="{00000000-0005-0000-0000-0000AD0A0000}"/>
    <cellStyle name="?Header 5 5" xfId="3888" xr:uid="{00000000-0005-0000-0000-0000AE0A0000}"/>
    <cellStyle name="?Header 5 6" xfId="3889" xr:uid="{00000000-0005-0000-0000-0000AF0A0000}"/>
    <cellStyle name="?Header 6" xfId="3890" xr:uid="{00000000-0005-0000-0000-0000B00A0000}"/>
    <cellStyle name="?Header 6 2" xfId="3891" xr:uid="{00000000-0005-0000-0000-0000B10A0000}"/>
    <cellStyle name="?Header 6 3" xfId="3892" xr:uid="{00000000-0005-0000-0000-0000B20A0000}"/>
    <cellStyle name="?Header 6 4" xfId="3893" xr:uid="{00000000-0005-0000-0000-0000B30A0000}"/>
    <cellStyle name="?Header 6 5" xfId="3894" xr:uid="{00000000-0005-0000-0000-0000B40A0000}"/>
    <cellStyle name="?Header 6 6" xfId="3895" xr:uid="{00000000-0005-0000-0000-0000B50A0000}"/>
    <cellStyle name="?Header 7" xfId="3896" xr:uid="{00000000-0005-0000-0000-0000B60A0000}"/>
    <cellStyle name="?Header 7 2" xfId="3897" xr:uid="{00000000-0005-0000-0000-0000B70A0000}"/>
    <cellStyle name="?Header 7 3" xfId="3898" xr:uid="{00000000-0005-0000-0000-0000B80A0000}"/>
    <cellStyle name="?Header 7 4" xfId="3899" xr:uid="{00000000-0005-0000-0000-0000B90A0000}"/>
    <cellStyle name="?Header 7 5" xfId="3900" xr:uid="{00000000-0005-0000-0000-0000BA0A0000}"/>
    <cellStyle name="?Header 7 6" xfId="3901" xr:uid="{00000000-0005-0000-0000-0000BB0A0000}"/>
    <cellStyle name="?Header 8" xfId="3902" xr:uid="{00000000-0005-0000-0000-0000BC0A0000}"/>
    <cellStyle name="?Header 8 2" xfId="3903" xr:uid="{00000000-0005-0000-0000-0000BD0A0000}"/>
    <cellStyle name="?Header 8 3" xfId="3904" xr:uid="{00000000-0005-0000-0000-0000BE0A0000}"/>
    <cellStyle name="?Header 8 4" xfId="3905" xr:uid="{00000000-0005-0000-0000-0000BF0A0000}"/>
    <cellStyle name="?Header 8 5" xfId="3906" xr:uid="{00000000-0005-0000-0000-0000C00A0000}"/>
    <cellStyle name="?Header 8 6" xfId="3907" xr:uid="{00000000-0005-0000-0000-0000C10A0000}"/>
    <cellStyle name="?Header 9" xfId="3908" xr:uid="{00000000-0005-0000-0000-0000C20A0000}"/>
    <cellStyle name="?Header 9 2" xfId="3909" xr:uid="{00000000-0005-0000-0000-0000C30A0000}"/>
    <cellStyle name="?Header 9 3" xfId="3910" xr:uid="{00000000-0005-0000-0000-0000C40A0000}"/>
    <cellStyle name="?Header 9 4" xfId="3911" xr:uid="{00000000-0005-0000-0000-0000C50A0000}"/>
    <cellStyle name="?Header 9 5" xfId="3912" xr:uid="{00000000-0005-0000-0000-0000C60A0000}"/>
    <cellStyle name="?Header 9 6" xfId="3913" xr:uid="{00000000-0005-0000-0000-0000C70A0000}"/>
    <cellStyle name="?Heading " xfId="3914" xr:uid="{00000000-0005-0000-0000-0000C80A0000}"/>
    <cellStyle name="?Heading  2" xfId="59409" xr:uid="{00000000-0005-0000-0000-0000C90A0000}"/>
    <cellStyle name="_x0001_?N,‚_?0?0?Q?3?" xfId="3915" xr:uid="{00000000-0005-0000-0000-0000CA0A0000}"/>
    <cellStyle name="_x0001_?N,_?0?0?Q?3?" xfId="3916" xr:uid="{00000000-0005-0000-0000-0000CB0A0000}"/>
    <cellStyle name="?Normal_dap (3" xfId="3917" xr:uid="{00000000-0005-0000-0000-0000CC0A0000}"/>
    <cellStyle name="?Tota" xfId="3918" xr:uid="{00000000-0005-0000-0000-0000CD0A0000}"/>
    <cellStyle name="?ÿ?_x0012_?ÿ?adot" xfId="3919" xr:uid="{00000000-0005-0000-0000-0000CE0A0000}"/>
    <cellStyle name="[0]_Chi phÝ kh¸c_V" xfId="57" xr:uid="{00000000-0005-0000-0000-0000CF0A0000}"/>
    <cellStyle name="_x0001_\Ô" xfId="3920" xr:uid="{00000000-0005-0000-0000-0000D00A0000}"/>
    <cellStyle name="_x0001_\Ô 2" xfId="61791" xr:uid="{00000000-0005-0000-0000-0000D10A0000}"/>
    <cellStyle name="_x0001_\Ô?É_?(?_x0015_Èô¼€½" xfId="3921" xr:uid="{00000000-0005-0000-0000-0000D20A0000}"/>
    <cellStyle name="_?_BOOKSHIP" xfId="3922" xr:uid="{00000000-0005-0000-0000-0000D30A0000}"/>
    <cellStyle name="__ [0.00]_PRODUCT DETAIL Q1" xfId="3923" xr:uid="{00000000-0005-0000-0000-0000D40A0000}"/>
    <cellStyle name="__ [0]_1202" xfId="3924" xr:uid="{00000000-0005-0000-0000-0000D50A0000}"/>
    <cellStyle name="__ [0]_1202_Result Red Store Jun" xfId="3925" xr:uid="{00000000-0005-0000-0000-0000D60A0000}"/>
    <cellStyle name="__ [0]_Book1" xfId="3926" xr:uid="{00000000-0005-0000-0000-0000D70A0000}"/>
    <cellStyle name="___(____)______" xfId="3927" xr:uid="{00000000-0005-0000-0000-0000D80A0000}"/>
    <cellStyle name="___[0]_Book1" xfId="3928" xr:uid="{00000000-0005-0000-0000-0000D90A0000}"/>
    <cellStyle name="____ [0.00]_PRODUCT DETAIL Q1" xfId="3929" xr:uid="{00000000-0005-0000-0000-0000DA0A0000}"/>
    <cellStyle name="_____PRODUCT DETAIL Q1" xfId="3930" xr:uid="{00000000-0005-0000-0000-0000DB0A0000}"/>
    <cellStyle name="____95" xfId="3931" xr:uid="{00000000-0005-0000-0000-0000DC0A0000}"/>
    <cellStyle name="____Book1" xfId="3932" xr:uid="{00000000-0005-0000-0000-0000DD0A0000}"/>
    <cellStyle name="___1202" xfId="3933" xr:uid="{00000000-0005-0000-0000-0000DE0A0000}"/>
    <cellStyle name="___1202_Result Red Store Jun" xfId="3934" xr:uid="{00000000-0005-0000-0000-0000DF0A0000}"/>
    <cellStyle name="___1202_Result Red Store Jun_1" xfId="3935" xr:uid="{00000000-0005-0000-0000-0000E00A0000}"/>
    <cellStyle name="___Book1" xfId="3936" xr:uid="{00000000-0005-0000-0000-0000E10A0000}"/>
    <cellStyle name="___Book1_Result Red Store Jun" xfId="3937" xr:uid="{00000000-0005-0000-0000-0000E20A0000}"/>
    <cellStyle name="___kc-elec system check list" xfId="3938" xr:uid="{00000000-0005-0000-0000-0000E30A0000}"/>
    <cellStyle name="___PRODUCT DETAIL Q1" xfId="3939" xr:uid="{00000000-0005-0000-0000-0000E40A0000}"/>
    <cellStyle name="_1 TONG HOP - CA NA" xfId="58" xr:uid="{00000000-0005-0000-0000-0000E50A0000}"/>
    <cellStyle name="_123_DONG_THANH_Moi" xfId="59" xr:uid="{00000000-0005-0000-0000-0000E60A0000}"/>
    <cellStyle name="_123_DONG_THANH_Moi 2" xfId="60" xr:uid="{00000000-0005-0000-0000-0000E70A0000}"/>
    <cellStyle name="_12-Thong ke cac lop LKDT (vlvh, tu xa, dia chi, cu tuyen) nam 2011, 2012" xfId="57167" xr:uid="{00000000-0005-0000-0000-0000E80A0000}"/>
    <cellStyle name="_130307 So sanh thuc hien 2012 - du toan 2012 moi (pan khac)" xfId="61" xr:uid="{00000000-0005-0000-0000-0000E90A0000}"/>
    <cellStyle name="_130313 Mau  bieu bao cao nguon luc cua dia phuong sua" xfId="62" xr:uid="{00000000-0005-0000-0000-0000EA0A0000}"/>
    <cellStyle name="_130818 Tong hop Danh gia thu 2013" xfId="63" xr:uid="{00000000-0005-0000-0000-0000EB0A0000}"/>
    <cellStyle name="_130818 Tong hop Danh gia thu 2013_140921 bu giam thu ND 209" xfId="64" xr:uid="{00000000-0005-0000-0000-0000EC0A0000}"/>
    <cellStyle name="_130818 Tong hop Danh gia thu 2013_A150305 209" xfId="65" xr:uid="{00000000-0005-0000-0000-0000ED0A0000}"/>
    <cellStyle name="_x0001__160505 BIEU CHI NSDP TREN DAU DAN (BAO GÔM BSCMT)" xfId="66" xr:uid="{00000000-0005-0000-0000-0000EE0A0000}"/>
    <cellStyle name="_19- Hai Duong-V1" xfId="67" xr:uid="{00000000-0005-0000-0000-0000EF0A0000}"/>
    <cellStyle name="_19- Hai Duong-V1 2" xfId="68" xr:uid="{00000000-0005-0000-0000-0000F00A0000}"/>
    <cellStyle name="_19- Hai Duong-V1_TH Ket qua thao luan nam 2015 - Vong 1- TCT (Nhan)" xfId="69" xr:uid="{00000000-0005-0000-0000-0000F10A0000}"/>
    <cellStyle name="_19- Hai Duong-V1_TH Ket qua thao luan nam 2015 - Vong 1- TCT (Nhan) 2" xfId="70" xr:uid="{00000000-0005-0000-0000-0000F20A0000}"/>
    <cellStyle name="_8" xfId="57168" xr:uid="{00000000-0005-0000-0000-0000F30A0000}"/>
    <cellStyle name="_9" xfId="57169" xr:uid="{00000000-0005-0000-0000-0000F40A0000}"/>
    <cellStyle name="_Bang Chi tieu (2)" xfId="71" xr:uid="{00000000-0005-0000-0000-0000F50A0000}"/>
    <cellStyle name="_Bang Chi tieu (2) 2" xfId="61792" xr:uid="{00000000-0005-0000-0000-0000F60A0000}"/>
    <cellStyle name="_Bao Cao thang 1" xfId="57170" xr:uid="{00000000-0005-0000-0000-0000F70A0000}"/>
    <cellStyle name="_Bao Cao thang 1_thong ke cac cap20142015" xfId="57171" xr:uid="{00000000-0005-0000-0000-0000F80A0000}"/>
    <cellStyle name="_BAO GIA NGAY 24-10-08 (co dam)" xfId="72" xr:uid="{00000000-0005-0000-0000-0000F90A0000}"/>
    <cellStyle name="_BC CV 6403 BKHĐT" xfId="73" xr:uid="{00000000-0005-0000-0000-0000FA0A0000}"/>
    <cellStyle name="_BC CV1865" xfId="57172" xr:uid="{00000000-0005-0000-0000-0000FB0A0000}"/>
    <cellStyle name="_Bieu bao cao von TPCP gd 2003-2010(18.5)" xfId="57173" xr:uid="{00000000-0005-0000-0000-0000FC0A0000}"/>
    <cellStyle name="_Bieu bao cao von TPCP gd 2003-2010(18.5)_thong ke cac cap20142015" xfId="57174" xr:uid="{00000000-0005-0000-0000-0000FD0A0000}"/>
    <cellStyle name="_Bieu chung trai phieu chinh phu giai doan 2003-2010" xfId="57175" xr:uid="{00000000-0005-0000-0000-0000FE0A0000}"/>
    <cellStyle name="_Biểu tiêu chí toàn tỉnh 2011-2020" xfId="57176" xr:uid="{00000000-0005-0000-0000-0000FF0A0000}"/>
    <cellStyle name="_Book1" xfId="74" xr:uid="{00000000-0005-0000-0000-0000000B0000}"/>
    <cellStyle name="_Book1 2" xfId="75" xr:uid="{00000000-0005-0000-0000-0000010B0000}"/>
    <cellStyle name="_Book1 3" xfId="58451" xr:uid="{00000000-0005-0000-0000-0000020B0000}"/>
    <cellStyle name="_Book1_1" xfId="76" xr:uid="{00000000-0005-0000-0000-0000030B0000}"/>
    <cellStyle name="_Book1_1 2" xfId="58452" xr:uid="{00000000-0005-0000-0000-0000040B0000}"/>
    <cellStyle name="_Book1_1_Gia goi thau KS, TKBVTC sua Ngay 12-01" xfId="3940" xr:uid="{00000000-0005-0000-0000-0000050B0000}"/>
    <cellStyle name="_Book1_1_thanh hoa lap du an 062008" xfId="3941" xr:uid="{00000000-0005-0000-0000-0000060B0000}"/>
    <cellStyle name="_Book1_2" xfId="3942" xr:uid="{00000000-0005-0000-0000-0000070B0000}"/>
    <cellStyle name="_Book1_2 2" xfId="58453" xr:uid="{00000000-0005-0000-0000-0000080B0000}"/>
    <cellStyle name="_Book1_3" xfId="57177" xr:uid="{00000000-0005-0000-0000-0000090B0000}"/>
    <cellStyle name="_Book1_Bang luong thang 9.2011(830)" xfId="57178" xr:uid="{00000000-0005-0000-0000-00000A0B0000}"/>
    <cellStyle name="_Book1_Bang luong thang 9.2011(830)_thong ke cac cap20142015" xfId="57179" xr:uid="{00000000-0005-0000-0000-00000B0B0000}"/>
    <cellStyle name="_Book1_Bieu bao cao von TPCP gd 2003-2010(18.5)" xfId="57180" xr:uid="{00000000-0005-0000-0000-00000C0B0000}"/>
    <cellStyle name="_Book1_Bieu bao cao von TPCP gd 2003-2010(18.5)_thong ke cac cap20142015" xfId="57181" xr:uid="{00000000-0005-0000-0000-00000D0B0000}"/>
    <cellStyle name="_Book1_Book1" xfId="3943" xr:uid="{00000000-0005-0000-0000-00000E0B0000}"/>
    <cellStyle name="_Book1_Book1 2" xfId="58454" xr:uid="{00000000-0005-0000-0000-00000F0B0000}"/>
    <cellStyle name="_Book1_Book1_1" xfId="57182" xr:uid="{00000000-0005-0000-0000-0000100B0000}"/>
    <cellStyle name="_Book1_Book1_thong ke cac cap20142015" xfId="57183" xr:uid="{00000000-0005-0000-0000-0000120B0000}"/>
    <cellStyle name="_Book1_Book1_Tiến độ XDCB đến tháng 5 - 2015" xfId="57184" xr:uid="{00000000-0005-0000-0000-0000110B0000}"/>
    <cellStyle name="_Book1_caucong" xfId="3944" xr:uid="{00000000-0005-0000-0000-0000130B0000}"/>
    <cellStyle name="_Book1_caulan1" xfId="3945" xr:uid="{00000000-0005-0000-0000-0000140B0000}"/>
    <cellStyle name="_Book1_cong hang rao" xfId="77" xr:uid="{00000000-0005-0000-0000-0000150B0000}"/>
    <cellStyle name="_Book1_cong hang rao 2" xfId="78" xr:uid="{00000000-0005-0000-0000-0000160B0000}"/>
    <cellStyle name="_Book1_Gia goi thau KS, TKBVTC sua Ngay 12-01" xfId="3946" xr:uid="{00000000-0005-0000-0000-0000170B0000}"/>
    <cellStyle name="_Book1_IN" xfId="79" xr:uid="{00000000-0005-0000-0000-0000180B0000}"/>
    <cellStyle name="_Book1_KCH - TH - 03PA2-03 truong THCS ban phiet thong lang chung" xfId="57185" xr:uid="{00000000-0005-0000-0000-0000190B0000}"/>
    <cellStyle name="_Book1_Kh ql62 (2010) 11-09" xfId="80" xr:uid="{00000000-0005-0000-0000-00001A0B0000}"/>
    <cellStyle name="_Book1_Khung 2012" xfId="81" xr:uid="{00000000-0005-0000-0000-00001B0B0000}"/>
    <cellStyle name="_Book1_MN TT Pho Lu" xfId="57186" xr:uid="{00000000-0005-0000-0000-00001C0B0000}"/>
    <cellStyle name="_Book1_Nhap" xfId="3947" xr:uid="{00000000-0005-0000-0000-00001D0B0000}"/>
    <cellStyle name="_Book1_phu luc tong ket tinh hinh TH giai doan 03-10 (ngay 30)" xfId="82" xr:uid="{00000000-0005-0000-0000-00001E0B0000}"/>
    <cellStyle name="_Book1_phu luc tong ket tinh hinh TH giai doan 03-10 (ngay 30) 2" xfId="83" xr:uid="{00000000-0005-0000-0000-00001F0B0000}"/>
    <cellStyle name="_Book1_TH in" xfId="3948" xr:uid="{00000000-0005-0000-0000-0000230B0000}"/>
    <cellStyle name="_Book1_thanh hoa lap du an 062008" xfId="3949" xr:uid="{00000000-0005-0000-0000-0000240B0000}"/>
    <cellStyle name="_Book1_Tiến độ XDCB đến tháng 5 - 2015" xfId="57187" xr:uid="{00000000-0005-0000-0000-0000200B0000}"/>
    <cellStyle name="_Book1_tongket2003-2010 Kg Vu DP" xfId="57188" xr:uid="{00000000-0005-0000-0000-0000210B0000}"/>
    <cellStyle name="_Book1_tongket2003-2010 Kg Vu DP_thong ke cac cap20142015" xfId="57189" xr:uid="{00000000-0005-0000-0000-0000220B0000}"/>
    <cellStyle name="_Book3" xfId="3950" xr:uid="{00000000-0005-0000-0000-0000250B0000}"/>
    <cellStyle name="_C.cong+B.luong-Sanluong" xfId="84" xr:uid="{00000000-0005-0000-0000-0000260B0000}"/>
    <cellStyle name="_CAI TAO BEP AN" xfId="57190" xr:uid="{00000000-0005-0000-0000-0000270B0000}"/>
    <cellStyle name="_Cau Phu Phuong" xfId="3951" xr:uid="{00000000-0005-0000-0000-0000280B0000}"/>
    <cellStyle name="_Chau Thon - Tan Xuan (KCS 8-12-06)" xfId="3952" xr:uid="{00000000-0005-0000-0000-00002A0B0000}"/>
    <cellStyle name="_cong hang rao" xfId="85" xr:uid="{00000000-0005-0000-0000-0000290B0000}"/>
    <cellStyle name="_De huu song len" xfId="3953" xr:uid="{00000000-0005-0000-0000-00002B0B0000}"/>
    <cellStyle name="_DE NGHỊ THẨM ĐỊNH TC (1)" xfId="57191" xr:uid="{00000000-0005-0000-0000-00002C0B0000}"/>
    <cellStyle name="_DG 2012-DT2013 - Theo sac thue -sua" xfId="86" xr:uid="{00000000-0005-0000-0000-00002D0B0000}"/>
    <cellStyle name="_DG 2012-DT2013 - Theo sac thue -sua_120907 Thu tang them 4500" xfId="87" xr:uid="{00000000-0005-0000-0000-00002E0B0000}"/>
    <cellStyle name="_DG 2012-DT2013 - Theo sac thue -sua_27-8Tong hop PA uoc 2012-DT 2013 -PA 420.000 ty-490.000 ty chuyen doi" xfId="88" xr:uid="{00000000-0005-0000-0000-00002F0B0000}"/>
    <cellStyle name="_dien chieu sang" xfId="89" xr:uid="{00000000-0005-0000-0000-0000300B0000}"/>
    <cellStyle name="_DO-D1500-KHONG CO TRONG DT" xfId="90" xr:uid="{00000000-0005-0000-0000-0000310B0000}"/>
    <cellStyle name="_Don gia 408" xfId="57192" xr:uid="{00000000-0005-0000-0000-0000320B0000}"/>
    <cellStyle name="_DT - KCH-TH-LC-03PA2-03" xfId="57193" xr:uid="{00000000-0005-0000-0000-0000330B0000}"/>
    <cellStyle name="_DT Nam vai" xfId="57194" xr:uid="{00000000-0005-0000-0000-0000340B0000}"/>
    <cellStyle name="_Du toan" xfId="57195" xr:uid="{00000000-0005-0000-0000-0000350B0000}"/>
    <cellStyle name="_Du toan khao sat don 553 (da sua 16.5.08)" xfId="3954" xr:uid="{00000000-0005-0000-0000-0000360B0000}"/>
    <cellStyle name="_duong GT di phong HTKTsua" xfId="57196" xr:uid="{00000000-0005-0000-0000-0000370B0000}"/>
    <cellStyle name="_duong GT di phong HTKTsua_thong ke cac cap20142015" xfId="57197" xr:uid="{00000000-0005-0000-0000-0000380B0000}"/>
    <cellStyle name="_Duyet TK thay đôi" xfId="91" xr:uid="{00000000-0005-0000-0000-0000390B0000}"/>
    <cellStyle name="_Duyet TK thay đôi 2" xfId="92" xr:uid="{00000000-0005-0000-0000-00003A0B0000}"/>
    <cellStyle name="_Duyet TK thay đôi_thong ke cac cap20142015" xfId="57198" xr:uid="{00000000-0005-0000-0000-00003B0B0000}"/>
    <cellStyle name="_DZ 110kV NK-TU" xfId="57199" xr:uid="{00000000-0005-0000-0000-00003C0B0000}"/>
    <cellStyle name="_Gia+KLdieuchinhgoi1" xfId="57200" xr:uid="{00000000-0005-0000-0000-0000430B0000}"/>
    <cellStyle name="_Gia+KLdieuchinhgoi1_Cau Km109-108" xfId="57201" xr:uid="{00000000-0005-0000-0000-0000440B0000}"/>
    <cellStyle name="_Gia+KLdieuchinhgoi1_PLV" xfId="57202" xr:uid="{00000000-0005-0000-0000-0000450B0000}"/>
    <cellStyle name="_Gia+KLdieuchinhgoi1_VCDS" xfId="57203" xr:uid="{00000000-0005-0000-0000-0000460B0000}"/>
    <cellStyle name="_Gia+KLgoi2dieuchinh" xfId="57204" xr:uid="{00000000-0005-0000-0000-0000470B0000}"/>
    <cellStyle name="_Giai Doan 3 Hong Ngu" xfId="3955" xr:uid="{00000000-0005-0000-0000-0000480B0000}"/>
    <cellStyle name="_Goi 1 A tham tra" xfId="3956" xr:uid="{00000000-0005-0000-0000-00003D0B0000}"/>
    <cellStyle name="_Goi 1 A tham tra 2" xfId="58455" xr:uid="{00000000-0005-0000-0000-00003E0B0000}"/>
    <cellStyle name="_Goi 2- My Ly Ban trinh" xfId="3957" xr:uid="{00000000-0005-0000-0000-00003F0B0000}"/>
    <cellStyle name="_GOITHAUSO2" xfId="93" xr:uid="{00000000-0005-0000-0000-0000400B0000}"/>
    <cellStyle name="_GOITHAUSO3" xfId="94" xr:uid="{00000000-0005-0000-0000-0000410B0000}"/>
    <cellStyle name="_GOITHAUSO4" xfId="95" xr:uid="{00000000-0005-0000-0000-0000420B0000}"/>
    <cellStyle name="_HaHoa_TDT_DienCSang" xfId="96" xr:uid="{00000000-0005-0000-0000-0000490B0000}"/>
    <cellStyle name="_HaHoa19-5-07" xfId="97" xr:uid="{00000000-0005-0000-0000-00004A0B0000}"/>
    <cellStyle name="_HS BT huong che do theo QĐ85-so chua dieu chinh va da dieu chỉnh" xfId="57205" xr:uid="{00000000-0005-0000-0000-00004B0B0000}"/>
    <cellStyle name="_Huong CHI tieu Nhiem vu CTMTQG 2014(1)" xfId="3958" xr:uid="{00000000-0005-0000-0000-00004C0B0000}"/>
    <cellStyle name="_Huong CHI tieu Nhiem vu CTMTQG 2014(1) 2" xfId="59410" xr:uid="{00000000-0005-0000-0000-00004D0B0000}"/>
    <cellStyle name="_IN" xfId="98" xr:uid="{00000000-0005-0000-0000-00004E0B0000}"/>
    <cellStyle name="_IN 2" xfId="99" xr:uid="{00000000-0005-0000-0000-00004F0B0000}"/>
    <cellStyle name="_KCH - TH - 03PA2-03 truong THCS ban phiet thong lang chung" xfId="57206" xr:uid="{00000000-0005-0000-0000-0000500B0000}"/>
    <cellStyle name="_Kh ql62 (2010) 11-09" xfId="100" xr:uid="{00000000-0005-0000-0000-0000530C0000}"/>
    <cellStyle name="_KH.DTC.gd2016-2020 tinh (T2-2015)" xfId="3959" xr:uid="{00000000-0005-0000-0000-0000540C0000}"/>
    <cellStyle name="_KH.DTC.gd2016-2020 tinh (T2-2015) 2" xfId="59411" xr:uid="{00000000-0005-0000-0000-0000550C0000}"/>
    <cellStyle name="_Khoi luong R4" xfId="3960" xr:uid="{00000000-0005-0000-0000-0000560C0000}"/>
    <cellStyle name="_Khung 2012" xfId="101" xr:uid="{00000000-0005-0000-0000-0000570C0000}"/>
    <cellStyle name="_KL_K.C_mat_duong" xfId="57207" xr:uid="{00000000-0005-0000-0000-0000510B0000}"/>
    <cellStyle name="_KL_K.C_mat_duong_DE NGHỊ THẨM ĐỊNH TC (1)" xfId="57208" xr:uid="{00000000-0005-0000-0000-0000520B0000}"/>
    <cellStyle name="_KL_K.C_mat_duong_thong ke cac cap20142015" xfId="57209" xr:uid="{00000000-0005-0000-0000-0000530B0000}"/>
    <cellStyle name="_KT (2)" xfId="102" xr:uid="{00000000-0005-0000-0000-0000540B0000}"/>
    <cellStyle name="_KT (2) 2" xfId="58456" xr:uid="{00000000-0005-0000-0000-0000550B0000}"/>
    <cellStyle name="_KT (2)_1" xfId="103" xr:uid="{00000000-0005-0000-0000-0000560B0000}"/>
    <cellStyle name="_KT (2)_1 2" xfId="58457" xr:uid="{00000000-0005-0000-0000-0000570B0000}"/>
    <cellStyle name="_KT (2)_1_160505 BIEU CHI NSDP TREN DAU DAN (BAO GÔM BSCMT)" xfId="104" xr:uid="{00000000-0005-0000-0000-0000580B0000}"/>
    <cellStyle name="_KT (2)_1_Lora-tungchau" xfId="105" xr:uid="{00000000-0005-0000-0000-0000590B0000}"/>
    <cellStyle name="_KT (2)_1_Qt-HT3PQ1(CauKho)" xfId="106" xr:uid="{00000000-0005-0000-0000-00005A0B0000}"/>
    <cellStyle name="_KT (2)_160505 BIEU CHI NSDP TREN DAU DAN (BAO GÔM BSCMT)" xfId="107" xr:uid="{00000000-0005-0000-0000-00005B0B0000}"/>
    <cellStyle name="_KT (2)_2" xfId="108" xr:uid="{00000000-0005-0000-0000-00005C0B0000}"/>
    <cellStyle name="_KT (2)_2 2" xfId="61793" xr:uid="{00000000-0005-0000-0000-00005D0B0000}"/>
    <cellStyle name="_KT (2)_2_TG-TH" xfId="109" xr:uid="{00000000-0005-0000-0000-00005E0B0000}"/>
    <cellStyle name="_KT (2)_2_TG-TH 2" xfId="58458" xr:uid="{00000000-0005-0000-0000-00005F0B0000}"/>
    <cellStyle name="_KT (2)_2_TG-TH_160505 BIEU CHI NSDP TREN DAU DAN (BAO GÔM BSCMT)" xfId="110" xr:uid="{00000000-0005-0000-0000-0000600B0000}"/>
    <cellStyle name="_KT (2)_2_TG-TH_ApGiaVatTu_cayxanh_latgach" xfId="111" xr:uid="{00000000-0005-0000-0000-0000610B0000}"/>
    <cellStyle name="_KT (2)_2_TG-TH_BANG TONG HOP TINH HINH THANH QUYET TOAN (MOI I)" xfId="112" xr:uid="{00000000-0005-0000-0000-0000620B0000}"/>
    <cellStyle name="_KT (2)_2_TG-TH_BAO GIA NGAY 24-10-08 (co dam)" xfId="113" xr:uid="{00000000-0005-0000-0000-0000630B0000}"/>
    <cellStyle name="_KT (2)_2_TG-TH_BC CV 6403 BKHĐT" xfId="114" xr:uid="{00000000-0005-0000-0000-0000640B0000}"/>
    <cellStyle name="_KT (2)_2_TG-TH_BC NQ11-CP - chinh sua lai" xfId="115" xr:uid="{00000000-0005-0000-0000-0000650B0000}"/>
    <cellStyle name="_KT (2)_2_TG-TH_BC NQ11-CP-Quynh sau bieu so3" xfId="116" xr:uid="{00000000-0005-0000-0000-0000660B0000}"/>
    <cellStyle name="_KT (2)_2_TG-TH_BC_NQ11-CP_-_Thao_sua_lai" xfId="117" xr:uid="{00000000-0005-0000-0000-0000670B0000}"/>
    <cellStyle name="_KT (2)_2_TG-TH_BIEU CHI TIEU, NGUYEN TAC PHAN BO" xfId="57210" xr:uid="{00000000-0005-0000-0000-0000680B0000}"/>
    <cellStyle name="_KT (2)_2_TG-TH_Book1" xfId="118" xr:uid="{00000000-0005-0000-0000-0000690B0000}"/>
    <cellStyle name="_KT (2)_2_TG-TH_Book1 2" xfId="58459" xr:uid="{00000000-0005-0000-0000-00006A0B0000}"/>
    <cellStyle name="_KT (2)_2_TG-TH_Book1_1" xfId="119" xr:uid="{00000000-0005-0000-0000-00006B0B0000}"/>
    <cellStyle name="_KT (2)_2_TG-TH_Book1_1 2" xfId="58460" xr:uid="{00000000-0005-0000-0000-00006C0B0000}"/>
    <cellStyle name="_KT (2)_2_TG-TH_Book1_1_BC CV 6403 BKHĐT" xfId="120" xr:uid="{00000000-0005-0000-0000-00006D0B0000}"/>
    <cellStyle name="_KT (2)_2_TG-TH_Book1_1_Luy ke von ung nam 2011 -Thoa gui ngay 12-8-2012" xfId="121" xr:uid="{00000000-0005-0000-0000-00006E0B0000}"/>
    <cellStyle name="_KT (2)_2_TG-TH_Book1_2" xfId="122" xr:uid="{00000000-0005-0000-0000-00006F0B0000}"/>
    <cellStyle name="_KT (2)_2_TG-TH_Book1_2_BC CV 6403 BKHĐT" xfId="123" xr:uid="{00000000-0005-0000-0000-0000700B0000}"/>
    <cellStyle name="_KT (2)_2_TG-TH_Book1_2_Luy ke von ung nam 2011 -Thoa gui ngay 12-8-2012" xfId="124" xr:uid="{00000000-0005-0000-0000-0000710B0000}"/>
    <cellStyle name="_KT (2)_2_TG-TH_Book1_BC CV 6403 BKHĐT" xfId="125" xr:uid="{00000000-0005-0000-0000-0000720B0000}"/>
    <cellStyle name="_KT (2)_2_TG-TH_Book1_Luy ke von ung nam 2011 -Thoa gui ngay 12-8-2012" xfId="126" xr:uid="{00000000-0005-0000-0000-0000730B0000}"/>
    <cellStyle name="_KT (2)_2_TG-TH_Book1_Nhap" xfId="3961" xr:uid="{00000000-0005-0000-0000-0000740B0000}"/>
    <cellStyle name="_KT (2)_2_TG-TH_CAU Khanh Nam(Thi Cong)" xfId="127" xr:uid="{00000000-0005-0000-0000-0000750B0000}"/>
    <cellStyle name="_KT (2)_2_TG-TH_ChiHuong_ApGia" xfId="128" xr:uid="{00000000-0005-0000-0000-0000770B0000}"/>
    <cellStyle name="_KT (2)_2_TG-TH_CoCauPhi (version 1)" xfId="129" xr:uid="{00000000-0005-0000-0000-0000760B0000}"/>
    <cellStyle name="_KT (2)_2_TG-TH_DAU NOI PL-CL TAI PHU LAMHC" xfId="130" xr:uid="{00000000-0005-0000-0000-0000780B0000}"/>
    <cellStyle name="_KT (2)_2_TG-TH_DU TRU VAT TU" xfId="131" xr:uid="{00000000-0005-0000-0000-0000790B0000}"/>
    <cellStyle name="_KT (2)_2_TG-TH_Gia goi thau KS, TKBVTC sua Ngay 12-01" xfId="3962" xr:uid="{00000000-0005-0000-0000-00007A0B0000}"/>
    <cellStyle name="_KT (2)_2_TG-TH_Giai Doan 3 Hong Ngu" xfId="3963" xr:uid="{00000000-0005-0000-0000-00007B0B0000}"/>
    <cellStyle name="_KT (2)_2_TG-TH_Lora-tungchau" xfId="132" xr:uid="{00000000-0005-0000-0000-00007C0B0000}"/>
    <cellStyle name="_KT (2)_2_TG-TH_Luy ke von ung nam 2011 -Thoa gui ngay 12-8-2012" xfId="133" xr:uid="{00000000-0005-0000-0000-00007D0B0000}"/>
    <cellStyle name="_KT (2)_2_TG-TH_NhanCong" xfId="134" xr:uid="{00000000-0005-0000-0000-00007E0B0000}"/>
    <cellStyle name="_KT (2)_2_TG-TH_Nhap" xfId="3964" xr:uid="{00000000-0005-0000-0000-00007F0B0000}"/>
    <cellStyle name="_KT (2)_2_TG-TH_phu luc tong ket tinh hinh TH giai doan 03-10 (ngay 30)" xfId="135" xr:uid="{00000000-0005-0000-0000-0000810B0000}"/>
    <cellStyle name="_KT (2)_2_TG-TH_PTDG" xfId="3965" xr:uid="{00000000-0005-0000-0000-0000800B0000}"/>
    <cellStyle name="_KT (2)_2_TG-TH_Qt-HT3PQ1(CauKho)" xfId="136" xr:uid="{00000000-0005-0000-0000-0000820B0000}"/>
    <cellStyle name="_KT (2)_2_TG-TH_Sheet1" xfId="137" xr:uid="{00000000-0005-0000-0000-0000830B0000}"/>
    <cellStyle name="_KT (2)_2_TG-TH_thanh hoa lap du an 062008" xfId="3966" xr:uid="{00000000-0005-0000-0000-0000850B0000}"/>
    <cellStyle name="_KT (2)_2_TG-TH_Tiến độ XDCB đến tháng 5 - 2015" xfId="57211" xr:uid="{00000000-0005-0000-0000-0000840B0000}"/>
    <cellStyle name="_KT (2)_2_TG-TH_ÿÿÿÿÿ" xfId="138" xr:uid="{00000000-0005-0000-0000-0000860B0000}"/>
    <cellStyle name="_KT (2)_3" xfId="139" xr:uid="{00000000-0005-0000-0000-0000870B0000}"/>
    <cellStyle name="_KT (2)_3 2" xfId="61794" xr:uid="{00000000-0005-0000-0000-0000880B0000}"/>
    <cellStyle name="_KT (2)_3_TG-TH" xfId="140" xr:uid="{00000000-0005-0000-0000-0000890B0000}"/>
    <cellStyle name="_KT (2)_3_TG-TH 2" xfId="58461" xr:uid="{00000000-0005-0000-0000-00008A0B0000}"/>
    <cellStyle name="_KT (2)_3_TG-TH_160505 BIEU CHI NSDP TREN DAU DAN (BAO GÔM BSCMT)" xfId="141" xr:uid="{00000000-0005-0000-0000-00008B0B0000}"/>
    <cellStyle name="_KT (2)_3_TG-TH_Book1" xfId="3967" xr:uid="{00000000-0005-0000-0000-00008C0B0000}"/>
    <cellStyle name="_KT (2)_3_TG-TH_Gia goi thau KS, TKBVTC sua Ngay 12-01" xfId="3968" xr:uid="{00000000-0005-0000-0000-00008D0B0000}"/>
    <cellStyle name="_KT (2)_3_TG-TH_Giai Doan 3 Hong Ngu" xfId="3969" xr:uid="{00000000-0005-0000-0000-00008E0B0000}"/>
    <cellStyle name="_KT (2)_3_TG-TH_Lora-tungchau" xfId="142" xr:uid="{00000000-0005-0000-0000-00008F0B0000}"/>
    <cellStyle name="_KT (2)_3_TG-TH_Nhap" xfId="3970" xr:uid="{00000000-0005-0000-0000-0000900B0000}"/>
    <cellStyle name="_KT (2)_3_TG-TH_PERSONAL" xfId="143" xr:uid="{00000000-0005-0000-0000-0000910B0000}"/>
    <cellStyle name="_KT (2)_3_TG-TH_PERSONAL 2" xfId="58462" xr:uid="{00000000-0005-0000-0000-0000920B0000}"/>
    <cellStyle name="_KT (2)_3_TG-TH_PERSONAL_BC CV 6403 BKHĐT" xfId="144" xr:uid="{00000000-0005-0000-0000-0000930B0000}"/>
    <cellStyle name="_KT (2)_3_TG-TH_PERSONAL_Book1" xfId="145" xr:uid="{00000000-0005-0000-0000-0000940B0000}"/>
    <cellStyle name="_KT (2)_3_TG-TH_PERSONAL_Luy ke von ung nam 2011 -Thoa gui ngay 12-8-2012" xfId="146" xr:uid="{00000000-0005-0000-0000-0000950B0000}"/>
    <cellStyle name="_KT (2)_3_TG-TH_PERSONAL_Tong hop KHCB 2001" xfId="147" xr:uid="{00000000-0005-0000-0000-0000960B0000}"/>
    <cellStyle name="_KT (2)_3_TG-TH_Qt-HT3PQ1(CauKho)" xfId="148" xr:uid="{00000000-0005-0000-0000-0000970B0000}"/>
    <cellStyle name="_KT (2)_4" xfId="149" xr:uid="{00000000-0005-0000-0000-0000980B0000}"/>
    <cellStyle name="_KT (2)_4 2" xfId="58463" xr:uid="{00000000-0005-0000-0000-0000990B0000}"/>
    <cellStyle name="_KT (2)_4_160505 BIEU CHI NSDP TREN DAU DAN (BAO GÔM BSCMT)" xfId="150" xr:uid="{00000000-0005-0000-0000-00009A0B0000}"/>
    <cellStyle name="_KT (2)_4_ApGiaVatTu_cayxanh_latgach" xfId="151" xr:uid="{00000000-0005-0000-0000-00009B0B0000}"/>
    <cellStyle name="_KT (2)_4_BANG TONG HOP TINH HINH THANH QUYET TOAN (MOI I)" xfId="152" xr:uid="{00000000-0005-0000-0000-00009C0B0000}"/>
    <cellStyle name="_KT (2)_4_BAO GIA NGAY 24-10-08 (co dam)" xfId="153" xr:uid="{00000000-0005-0000-0000-00009D0B0000}"/>
    <cellStyle name="_KT (2)_4_BC CV 6403 BKHĐT" xfId="154" xr:uid="{00000000-0005-0000-0000-00009E0B0000}"/>
    <cellStyle name="_KT (2)_4_BC NQ11-CP - chinh sua lai" xfId="155" xr:uid="{00000000-0005-0000-0000-00009F0B0000}"/>
    <cellStyle name="_KT (2)_4_BC NQ11-CP-Quynh sau bieu so3" xfId="156" xr:uid="{00000000-0005-0000-0000-0000A00B0000}"/>
    <cellStyle name="_KT (2)_4_BC_NQ11-CP_-_Thao_sua_lai" xfId="157" xr:uid="{00000000-0005-0000-0000-0000A10B0000}"/>
    <cellStyle name="_KT (2)_4_BIEU CHI TIEU, NGUYEN TAC PHAN BO" xfId="57212" xr:uid="{00000000-0005-0000-0000-0000A20B0000}"/>
    <cellStyle name="_KT (2)_4_Book1" xfId="158" xr:uid="{00000000-0005-0000-0000-0000A30B0000}"/>
    <cellStyle name="_KT (2)_4_Book1 2" xfId="58464" xr:uid="{00000000-0005-0000-0000-0000A40B0000}"/>
    <cellStyle name="_KT (2)_4_Book1_1" xfId="159" xr:uid="{00000000-0005-0000-0000-0000A50B0000}"/>
    <cellStyle name="_KT (2)_4_Book1_1 2" xfId="58465" xr:uid="{00000000-0005-0000-0000-0000A60B0000}"/>
    <cellStyle name="_KT (2)_4_Book1_1_BC CV 6403 BKHĐT" xfId="160" xr:uid="{00000000-0005-0000-0000-0000A70B0000}"/>
    <cellStyle name="_KT (2)_4_Book1_1_Luy ke von ung nam 2011 -Thoa gui ngay 12-8-2012" xfId="161" xr:uid="{00000000-0005-0000-0000-0000A80B0000}"/>
    <cellStyle name="_KT (2)_4_Book1_2" xfId="162" xr:uid="{00000000-0005-0000-0000-0000A90B0000}"/>
    <cellStyle name="_KT (2)_4_Book1_2_BC CV 6403 BKHĐT" xfId="163" xr:uid="{00000000-0005-0000-0000-0000AA0B0000}"/>
    <cellStyle name="_KT (2)_4_Book1_2_Luy ke von ung nam 2011 -Thoa gui ngay 12-8-2012" xfId="164" xr:uid="{00000000-0005-0000-0000-0000AB0B0000}"/>
    <cellStyle name="_KT (2)_4_Book1_BC CV 6403 BKHĐT" xfId="165" xr:uid="{00000000-0005-0000-0000-0000AC0B0000}"/>
    <cellStyle name="_KT (2)_4_Book1_Luy ke von ung nam 2011 -Thoa gui ngay 12-8-2012" xfId="166" xr:uid="{00000000-0005-0000-0000-0000AD0B0000}"/>
    <cellStyle name="_KT (2)_4_Book1_Nhap" xfId="3971" xr:uid="{00000000-0005-0000-0000-0000AE0B0000}"/>
    <cellStyle name="_KT (2)_4_CAU Khanh Nam(Thi Cong)" xfId="167" xr:uid="{00000000-0005-0000-0000-0000AF0B0000}"/>
    <cellStyle name="_KT (2)_4_ChiHuong_ApGia" xfId="168" xr:uid="{00000000-0005-0000-0000-0000B10B0000}"/>
    <cellStyle name="_KT (2)_4_CoCauPhi (version 1)" xfId="169" xr:uid="{00000000-0005-0000-0000-0000B00B0000}"/>
    <cellStyle name="_KT (2)_4_DAU NOI PL-CL TAI PHU LAMHC" xfId="170" xr:uid="{00000000-0005-0000-0000-0000B20B0000}"/>
    <cellStyle name="_KT (2)_4_DU TRU VAT TU" xfId="171" xr:uid="{00000000-0005-0000-0000-0000B30B0000}"/>
    <cellStyle name="_KT (2)_4_Gia goi thau KS, TKBVTC sua Ngay 12-01" xfId="3972" xr:uid="{00000000-0005-0000-0000-0000B40B0000}"/>
    <cellStyle name="_KT (2)_4_Giai Doan 3 Hong Ngu" xfId="3973" xr:uid="{00000000-0005-0000-0000-0000B50B0000}"/>
    <cellStyle name="_KT (2)_4_Lora-tungchau" xfId="172" xr:uid="{00000000-0005-0000-0000-0000B60B0000}"/>
    <cellStyle name="_KT (2)_4_Luy ke von ung nam 2011 -Thoa gui ngay 12-8-2012" xfId="173" xr:uid="{00000000-0005-0000-0000-0000B70B0000}"/>
    <cellStyle name="_KT (2)_4_NhanCong" xfId="174" xr:uid="{00000000-0005-0000-0000-0000B80B0000}"/>
    <cellStyle name="_KT (2)_4_Nhap" xfId="3974" xr:uid="{00000000-0005-0000-0000-0000B90B0000}"/>
    <cellStyle name="_KT (2)_4_phu luc tong ket tinh hinh TH giai doan 03-10 (ngay 30)" xfId="175" xr:uid="{00000000-0005-0000-0000-0000BB0B0000}"/>
    <cellStyle name="_KT (2)_4_PTDG" xfId="3975" xr:uid="{00000000-0005-0000-0000-0000BA0B0000}"/>
    <cellStyle name="_KT (2)_4_Qt-HT3PQ1(CauKho)" xfId="176" xr:uid="{00000000-0005-0000-0000-0000BC0B0000}"/>
    <cellStyle name="_KT (2)_4_Sheet1" xfId="177" xr:uid="{00000000-0005-0000-0000-0000BD0B0000}"/>
    <cellStyle name="_KT (2)_4_TG-TH" xfId="178" xr:uid="{00000000-0005-0000-0000-0000BE0B0000}"/>
    <cellStyle name="_KT (2)_4_TG-TH 2" xfId="61795" xr:uid="{00000000-0005-0000-0000-0000BF0B0000}"/>
    <cellStyle name="_KT (2)_4_thanh hoa lap du an 062008" xfId="3976" xr:uid="{00000000-0005-0000-0000-0000C10B0000}"/>
    <cellStyle name="_KT (2)_4_Tiến độ XDCB đến tháng 5 - 2015" xfId="57213" xr:uid="{00000000-0005-0000-0000-0000C00B0000}"/>
    <cellStyle name="_KT (2)_4_ÿÿÿÿÿ" xfId="179" xr:uid="{00000000-0005-0000-0000-0000C20B0000}"/>
    <cellStyle name="_KT (2)_5" xfId="180" xr:uid="{00000000-0005-0000-0000-0000C30B0000}"/>
    <cellStyle name="_KT (2)_5 2" xfId="58466" xr:uid="{00000000-0005-0000-0000-0000C40B0000}"/>
    <cellStyle name="_KT (2)_5_ApGiaVatTu_cayxanh_latgach" xfId="181" xr:uid="{00000000-0005-0000-0000-0000C50B0000}"/>
    <cellStyle name="_KT (2)_5_BANG TONG HOP TINH HINH THANH QUYET TOAN (MOI I)" xfId="182" xr:uid="{00000000-0005-0000-0000-0000C60B0000}"/>
    <cellStyle name="_KT (2)_5_BAO GIA NGAY 24-10-08 (co dam)" xfId="183" xr:uid="{00000000-0005-0000-0000-0000C70B0000}"/>
    <cellStyle name="_KT (2)_5_BC CV 6403 BKHĐT" xfId="184" xr:uid="{00000000-0005-0000-0000-0000C80B0000}"/>
    <cellStyle name="_KT (2)_5_BC NQ11-CP - chinh sua lai" xfId="185" xr:uid="{00000000-0005-0000-0000-0000C90B0000}"/>
    <cellStyle name="_KT (2)_5_BC NQ11-CP-Quynh sau bieu so3" xfId="186" xr:uid="{00000000-0005-0000-0000-0000CA0B0000}"/>
    <cellStyle name="_KT (2)_5_BC_NQ11-CP_-_Thao_sua_lai" xfId="187" xr:uid="{00000000-0005-0000-0000-0000CB0B0000}"/>
    <cellStyle name="_KT (2)_5_BIEU CHI TIEU, NGUYEN TAC PHAN BO" xfId="57214" xr:uid="{00000000-0005-0000-0000-0000CC0B0000}"/>
    <cellStyle name="_KT (2)_5_Book1" xfId="188" xr:uid="{00000000-0005-0000-0000-0000CD0B0000}"/>
    <cellStyle name="_KT (2)_5_Book1 2" xfId="58467" xr:uid="{00000000-0005-0000-0000-0000CE0B0000}"/>
    <cellStyle name="_KT (2)_5_Book1_1" xfId="189" xr:uid="{00000000-0005-0000-0000-0000CF0B0000}"/>
    <cellStyle name="_KT (2)_5_Book1_1 2" xfId="58468" xr:uid="{00000000-0005-0000-0000-0000D00B0000}"/>
    <cellStyle name="_KT (2)_5_Book1_1_BC CV 6403 BKHĐT" xfId="190" xr:uid="{00000000-0005-0000-0000-0000D10B0000}"/>
    <cellStyle name="_KT (2)_5_Book1_1_Luy ke von ung nam 2011 -Thoa gui ngay 12-8-2012" xfId="191" xr:uid="{00000000-0005-0000-0000-0000D20B0000}"/>
    <cellStyle name="_KT (2)_5_Book1_2" xfId="192" xr:uid="{00000000-0005-0000-0000-0000D30B0000}"/>
    <cellStyle name="_KT (2)_5_Book1_2_BC CV 6403 BKHĐT" xfId="193" xr:uid="{00000000-0005-0000-0000-0000D40B0000}"/>
    <cellStyle name="_KT (2)_5_Book1_2_Luy ke von ung nam 2011 -Thoa gui ngay 12-8-2012" xfId="194" xr:uid="{00000000-0005-0000-0000-0000D50B0000}"/>
    <cellStyle name="_KT (2)_5_Book1_BC CV 6403 BKHĐT" xfId="195" xr:uid="{00000000-0005-0000-0000-0000D60B0000}"/>
    <cellStyle name="_KT (2)_5_Book1_Luy ke von ung nam 2011 -Thoa gui ngay 12-8-2012" xfId="196" xr:uid="{00000000-0005-0000-0000-0000D70B0000}"/>
    <cellStyle name="_KT (2)_5_Book1_Nhap" xfId="3977" xr:uid="{00000000-0005-0000-0000-0000D80B0000}"/>
    <cellStyle name="_KT (2)_5_CAU Khanh Nam(Thi Cong)" xfId="197" xr:uid="{00000000-0005-0000-0000-0000D90B0000}"/>
    <cellStyle name="_KT (2)_5_ChiHuong_ApGia" xfId="198" xr:uid="{00000000-0005-0000-0000-0000DB0B0000}"/>
    <cellStyle name="_KT (2)_5_CoCauPhi (version 1)" xfId="199" xr:uid="{00000000-0005-0000-0000-0000DA0B0000}"/>
    <cellStyle name="_KT (2)_5_DAU NOI PL-CL TAI PHU LAMHC" xfId="200" xr:uid="{00000000-0005-0000-0000-0000DC0B0000}"/>
    <cellStyle name="_KT (2)_5_DU TRU VAT TU" xfId="201" xr:uid="{00000000-0005-0000-0000-0000DD0B0000}"/>
    <cellStyle name="_KT (2)_5_Gia goi thau KS, TKBVTC sua Ngay 12-01" xfId="3978" xr:uid="{00000000-0005-0000-0000-0000DE0B0000}"/>
    <cellStyle name="_KT (2)_5_Giai Doan 3 Hong Ngu" xfId="3979" xr:uid="{00000000-0005-0000-0000-0000DF0B0000}"/>
    <cellStyle name="_KT (2)_5_Lora-tungchau" xfId="202" xr:uid="{00000000-0005-0000-0000-0000E00B0000}"/>
    <cellStyle name="_KT (2)_5_Luy ke von ung nam 2011 -Thoa gui ngay 12-8-2012" xfId="203" xr:uid="{00000000-0005-0000-0000-0000E10B0000}"/>
    <cellStyle name="_KT (2)_5_NhanCong" xfId="204" xr:uid="{00000000-0005-0000-0000-0000E20B0000}"/>
    <cellStyle name="_KT (2)_5_Nhap" xfId="3980" xr:uid="{00000000-0005-0000-0000-0000E30B0000}"/>
    <cellStyle name="_KT (2)_5_phu luc tong ket tinh hinh TH giai doan 03-10 (ngay 30)" xfId="205" xr:uid="{00000000-0005-0000-0000-0000E50B0000}"/>
    <cellStyle name="_KT (2)_5_PTDG" xfId="3981" xr:uid="{00000000-0005-0000-0000-0000E40B0000}"/>
    <cellStyle name="_KT (2)_5_Qt-HT3PQ1(CauKho)" xfId="206" xr:uid="{00000000-0005-0000-0000-0000E60B0000}"/>
    <cellStyle name="_KT (2)_5_Sheet1" xfId="207" xr:uid="{00000000-0005-0000-0000-0000E70B0000}"/>
    <cellStyle name="_KT (2)_5_thanh hoa lap du an 062008" xfId="3982" xr:uid="{00000000-0005-0000-0000-0000E90B0000}"/>
    <cellStyle name="_KT (2)_5_Tiến độ XDCB đến tháng 5 - 2015" xfId="57215" xr:uid="{00000000-0005-0000-0000-0000E80B0000}"/>
    <cellStyle name="_KT (2)_5_ÿÿÿÿÿ" xfId="208" xr:uid="{00000000-0005-0000-0000-0000EA0B0000}"/>
    <cellStyle name="_KT (2)_Book1" xfId="3983" xr:uid="{00000000-0005-0000-0000-0000EB0B0000}"/>
    <cellStyle name="_KT (2)_Gia goi thau KS, TKBVTC sua Ngay 12-01" xfId="3984" xr:uid="{00000000-0005-0000-0000-0000EC0B0000}"/>
    <cellStyle name="_KT (2)_Giai Doan 3 Hong Ngu" xfId="3985" xr:uid="{00000000-0005-0000-0000-0000ED0B0000}"/>
    <cellStyle name="_KT (2)_Lora-tungchau" xfId="209" xr:uid="{00000000-0005-0000-0000-0000EE0B0000}"/>
    <cellStyle name="_KT (2)_Nhap" xfId="3986" xr:uid="{00000000-0005-0000-0000-0000EF0B0000}"/>
    <cellStyle name="_KT (2)_PERSONAL" xfId="210" xr:uid="{00000000-0005-0000-0000-0000F00B0000}"/>
    <cellStyle name="_KT (2)_PERSONAL 2" xfId="58469" xr:uid="{00000000-0005-0000-0000-0000F10B0000}"/>
    <cellStyle name="_KT (2)_PERSONAL_BC CV 6403 BKHĐT" xfId="211" xr:uid="{00000000-0005-0000-0000-0000F20B0000}"/>
    <cellStyle name="_KT (2)_PERSONAL_Book1" xfId="212" xr:uid="{00000000-0005-0000-0000-0000F30B0000}"/>
    <cellStyle name="_KT (2)_PERSONAL_Luy ke von ung nam 2011 -Thoa gui ngay 12-8-2012" xfId="213" xr:uid="{00000000-0005-0000-0000-0000F40B0000}"/>
    <cellStyle name="_KT (2)_PERSONAL_Tong hop KHCB 2001" xfId="214" xr:uid="{00000000-0005-0000-0000-0000F50B0000}"/>
    <cellStyle name="_KT (2)_Qt-HT3PQ1(CauKho)" xfId="215" xr:uid="{00000000-0005-0000-0000-0000F60B0000}"/>
    <cellStyle name="_KT (2)_TG-TH" xfId="216" xr:uid="{00000000-0005-0000-0000-0000F70B0000}"/>
    <cellStyle name="_KT (2)_TG-TH 2" xfId="61796" xr:uid="{00000000-0005-0000-0000-0000F80B0000}"/>
    <cellStyle name="_KT_TG" xfId="217" xr:uid="{00000000-0005-0000-0000-0000F90B0000}"/>
    <cellStyle name="_KT_TG 2" xfId="61797" xr:uid="{00000000-0005-0000-0000-0000FA0B0000}"/>
    <cellStyle name="_KT_TG_1" xfId="218" xr:uid="{00000000-0005-0000-0000-0000FB0B0000}"/>
    <cellStyle name="_KT_TG_1 2" xfId="58470" xr:uid="{00000000-0005-0000-0000-0000FC0B0000}"/>
    <cellStyle name="_KT_TG_1_ApGiaVatTu_cayxanh_latgach" xfId="219" xr:uid="{00000000-0005-0000-0000-0000FD0B0000}"/>
    <cellStyle name="_KT_TG_1_BANG TONG HOP TINH HINH THANH QUYET TOAN (MOI I)" xfId="220" xr:uid="{00000000-0005-0000-0000-0000FE0B0000}"/>
    <cellStyle name="_KT_TG_1_BAO GIA NGAY 24-10-08 (co dam)" xfId="221" xr:uid="{00000000-0005-0000-0000-0000FF0B0000}"/>
    <cellStyle name="_KT_TG_1_BC CV 6403 BKHĐT" xfId="222" xr:uid="{00000000-0005-0000-0000-0000000C0000}"/>
    <cellStyle name="_KT_TG_1_BC NQ11-CP - chinh sua lai" xfId="223" xr:uid="{00000000-0005-0000-0000-0000010C0000}"/>
    <cellStyle name="_KT_TG_1_BC NQ11-CP-Quynh sau bieu so3" xfId="224" xr:uid="{00000000-0005-0000-0000-0000020C0000}"/>
    <cellStyle name="_KT_TG_1_BC_NQ11-CP_-_Thao_sua_lai" xfId="225" xr:uid="{00000000-0005-0000-0000-0000030C0000}"/>
    <cellStyle name="_KT_TG_1_BIEU CHI TIEU, NGUYEN TAC PHAN BO" xfId="57216" xr:uid="{00000000-0005-0000-0000-0000040C0000}"/>
    <cellStyle name="_KT_TG_1_Book1" xfId="226" xr:uid="{00000000-0005-0000-0000-0000050C0000}"/>
    <cellStyle name="_KT_TG_1_Book1 2" xfId="58471" xr:uid="{00000000-0005-0000-0000-0000060C0000}"/>
    <cellStyle name="_KT_TG_1_Book1_1" xfId="227" xr:uid="{00000000-0005-0000-0000-0000070C0000}"/>
    <cellStyle name="_KT_TG_1_Book1_1 2" xfId="58472" xr:uid="{00000000-0005-0000-0000-0000080C0000}"/>
    <cellStyle name="_KT_TG_1_Book1_1_BC CV 6403 BKHĐT" xfId="228" xr:uid="{00000000-0005-0000-0000-0000090C0000}"/>
    <cellStyle name="_KT_TG_1_Book1_1_Luy ke von ung nam 2011 -Thoa gui ngay 12-8-2012" xfId="229" xr:uid="{00000000-0005-0000-0000-00000A0C0000}"/>
    <cellStyle name="_KT_TG_1_Book1_2" xfId="230" xr:uid="{00000000-0005-0000-0000-00000B0C0000}"/>
    <cellStyle name="_KT_TG_1_Book1_2_BC CV 6403 BKHĐT" xfId="231" xr:uid="{00000000-0005-0000-0000-00000C0C0000}"/>
    <cellStyle name="_KT_TG_1_Book1_2_Luy ke von ung nam 2011 -Thoa gui ngay 12-8-2012" xfId="232" xr:uid="{00000000-0005-0000-0000-00000D0C0000}"/>
    <cellStyle name="_KT_TG_1_Book1_BC CV 6403 BKHĐT" xfId="233" xr:uid="{00000000-0005-0000-0000-00000E0C0000}"/>
    <cellStyle name="_KT_TG_1_Book1_Luy ke von ung nam 2011 -Thoa gui ngay 12-8-2012" xfId="234" xr:uid="{00000000-0005-0000-0000-00000F0C0000}"/>
    <cellStyle name="_KT_TG_1_Book1_Nhap" xfId="3987" xr:uid="{00000000-0005-0000-0000-0000100C0000}"/>
    <cellStyle name="_KT_TG_1_CAU Khanh Nam(Thi Cong)" xfId="235" xr:uid="{00000000-0005-0000-0000-0000110C0000}"/>
    <cellStyle name="_KT_TG_1_ChiHuong_ApGia" xfId="236" xr:uid="{00000000-0005-0000-0000-0000130C0000}"/>
    <cellStyle name="_KT_TG_1_CoCauPhi (version 1)" xfId="237" xr:uid="{00000000-0005-0000-0000-0000120C0000}"/>
    <cellStyle name="_KT_TG_1_DAU NOI PL-CL TAI PHU LAMHC" xfId="238" xr:uid="{00000000-0005-0000-0000-0000140C0000}"/>
    <cellStyle name="_KT_TG_1_DU TRU VAT TU" xfId="239" xr:uid="{00000000-0005-0000-0000-0000150C0000}"/>
    <cellStyle name="_KT_TG_1_Gia goi thau KS, TKBVTC sua Ngay 12-01" xfId="3988" xr:uid="{00000000-0005-0000-0000-0000160C0000}"/>
    <cellStyle name="_KT_TG_1_Giai Doan 3 Hong Ngu" xfId="3989" xr:uid="{00000000-0005-0000-0000-0000170C0000}"/>
    <cellStyle name="_KT_TG_1_Lora-tungchau" xfId="240" xr:uid="{00000000-0005-0000-0000-0000180C0000}"/>
    <cellStyle name="_KT_TG_1_Luy ke von ung nam 2011 -Thoa gui ngay 12-8-2012" xfId="241" xr:uid="{00000000-0005-0000-0000-0000190C0000}"/>
    <cellStyle name="_KT_TG_1_NhanCong" xfId="242" xr:uid="{00000000-0005-0000-0000-00001A0C0000}"/>
    <cellStyle name="_KT_TG_1_Nhap" xfId="3990" xr:uid="{00000000-0005-0000-0000-00001B0C0000}"/>
    <cellStyle name="_KT_TG_1_phu luc tong ket tinh hinh TH giai doan 03-10 (ngay 30)" xfId="243" xr:uid="{00000000-0005-0000-0000-00001D0C0000}"/>
    <cellStyle name="_KT_TG_1_PTDG" xfId="3991" xr:uid="{00000000-0005-0000-0000-00001C0C0000}"/>
    <cellStyle name="_KT_TG_1_Qt-HT3PQ1(CauKho)" xfId="244" xr:uid="{00000000-0005-0000-0000-00001E0C0000}"/>
    <cellStyle name="_KT_TG_1_Sheet1" xfId="245" xr:uid="{00000000-0005-0000-0000-00001F0C0000}"/>
    <cellStyle name="_KT_TG_1_thanh hoa lap du an 062008" xfId="3992" xr:uid="{00000000-0005-0000-0000-0000210C0000}"/>
    <cellStyle name="_KT_TG_1_Tiến độ XDCB đến tháng 5 - 2015" xfId="57217" xr:uid="{00000000-0005-0000-0000-0000200C0000}"/>
    <cellStyle name="_KT_TG_1_ÿÿÿÿÿ" xfId="246" xr:uid="{00000000-0005-0000-0000-0000220C0000}"/>
    <cellStyle name="_KT_TG_2" xfId="247" xr:uid="{00000000-0005-0000-0000-0000230C0000}"/>
    <cellStyle name="_KT_TG_2 2" xfId="58473" xr:uid="{00000000-0005-0000-0000-0000240C0000}"/>
    <cellStyle name="_KT_TG_2_160505 BIEU CHI NSDP TREN DAU DAN (BAO GÔM BSCMT)" xfId="248" xr:uid="{00000000-0005-0000-0000-0000250C0000}"/>
    <cellStyle name="_KT_TG_2_ApGiaVatTu_cayxanh_latgach" xfId="249" xr:uid="{00000000-0005-0000-0000-0000260C0000}"/>
    <cellStyle name="_KT_TG_2_BANG TONG HOP TINH HINH THANH QUYET TOAN (MOI I)" xfId="250" xr:uid="{00000000-0005-0000-0000-0000270C0000}"/>
    <cellStyle name="_KT_TG_2_BAO GIA NGAY 24-10-08 (co dam)" xfId="251" xr:uid="{00000000-0005-0000-0000-0000280C0000}"/>
    <cellStyle name="_KT_TG_2_BC CV 6403 BKHĐT" xfId="252" xr:uid="{00000000-0005-0000-0000-0000290C0000}"/>
    <cellStyle name="_KT_TG_2_BC NQ11-CP - chinh sua lai" xfId="253" xr:uid="{00000000-0005-0000-0000-00002A0C0000}"/>
    <cellStyle name="_KT_TG_2_BC NQ11-CP-Quynh sau bieu so3" xfId="254" xr:uid="{00000000-0005-0000-0000-00002B0C0000}"/>
    <cellStyle name="_KT_TG_2_BC_NQ11-CP_-_Thao_sua_lai" xfId="255" xr:uid="{00000000-0005-0000-0000-00002C0C0000}"/>
    <cellStyle name="_KT_TG_2_BIEU CHI TIEU, NGUYEN TAC PHAN BO" xfId="57218" xr:uid="{00000000-0005-0000-0000-00002D0C0000}"/>
    <cellStyle name="_KT_TG_2_Book1" xfId="256" xr:uid="{00000000-0005-0000-0000-00002E0C0000}"/>
    <cellStyle name="_KT_TG_2_Book1 2" xfId="58474" xr:uid="{00000000-0005-0000-0000-00002F0C0000}"/>
    <cellStyle name="_KT_TG_2_Book1_1" xfId="257" xr:uid="{00000000-0005-0000-0000-0000300C0000}"/>
    <cellStyle name="_KT_TG_2_Book1_1 2" xfId="58475" xr:uid="{00000000-0005-0000-0000-0000310C0000}"/>
    <cellStyle name="_KT_TG_2_Book1_1_BC CV 6403 BKHĐT" xfId="258" xr:uid="{00000000-0005-0000-0000-0000320C0000}"/>
    <cellStyle name="_KT_TG_2_Book1_1_Luy ke von ung nam 2011 -Thoa gui ngay 12-8-2012" xfId="259" xr:uid="{00000000-0005-0000-0000-0000330C0000}"/>
    <cellStyle name="_KT_TG_2_Book1_2" xfId="260" xr:uid="{00000000-0005-0000-0000-0000340C0000}"/>
    <cellStyle name="_KT_TG_2_Book1_2_BC CV 6403 BKHĐT" xfId="261" xr:uid="{00000000-0005-0000-0000-0000350C0000}"/>
    <cellStyle name="_KT_TG_2_Book1_2_Luy ke von ung nam 2011 -Thoa gui ngay 12-8-2012" xfId="262" xr:uid="{00000000-0005-0000-0000-0000360C0000}"/>
    <cellStyle name="_KT_TG_2_Book1_BC CV 6403 BKHĐT" xfId="263" xr:uid="{00000000-0005-0000-0000-0000370C0000}"/>
    <cellStyle name="_KT_TG_2_Book1_Luy ke von ung nam 2011 -Thoa gui ngay 12-8-2012" xfId="264" xr:uid="{00000000-0005-0000-0000-0000380C0000}"/>
    <cellStyle name="_KT_TG_2_Book1_Nhap" xfId="3993" xr:uid="{00000000-0005-0000-0000-0000390C0000}"/>
    <cellStyle name="_KT_TG_2_CAU Khanh Nam(Thi Cong)" xfId="265" xr:uid="{00000000-0005-0000-0000-00003A0C0000}"/>
    <cellStyle name="_KT_TG_2_ChiHuong_ApGia" xfId="266" xr:uid="{00000000-0005-0000-0000-00003C0C0000}"/>
    <cellStyle name="_KT_TG_2_CoCauPhi (version 1)" xfId="267" xr:uid="{00000000-0005-0000-0000-00003B0C0000}"/>
    <cellStyle name="_KT_TG_2_DAU NOI PL-CL TAI PHU LAMHC" xfId="268" xr:uid="{00000000-0005-0000-0000-00003D0C0000}"/>
    <cellStyle name="_KT_TG_2_DU TRU VAT TU" xfId="269" xr:uid="{00000000-0005-0000-0000-00003E0C0000}"/>
    <cellStyle name="_KT_TG_2_Gia goi thau KS, TKBVTC sua Ngay 12-01" xfId="3994" xr:uid="{00000000-0005-0000-0000-00003F0C0000}"/>
    <cellStyle name="_KT_TG_2_Giai Doan 3 Hong Ngu" xfId="3995" xr:uid="{00000000-0005-0000-0000-0000400C0000}"/>
    <cellStyle name="_KT_TG_2_Lora-tungchau" xfId="270" xr:uid="{00000000-0005-0000-0000-0000410C0000}"/>
    <cellStyle name="_KT_TG_2_Luy ke von ung nam 2011 -Thoa gui ngay 12-8-2012" xfId="271" xr:uid="{00000000-0005-0000-0000-0000420C0000}"/>
    <cellStyle name="_KT_TG_2_NhanCong" xfId="272" xr:uid="{00000000-0005-0000-0000-0000430C0000}"/>
    <cellStyle name="_KT_TG_2_Nhap" xfId="3996" xr:uid="{00000000-0005-0000-0000-0000440C0000}"/>
    <cellStyle name="_KT_TG_2_phu luc tong ket tinh hinh TH giai doan 03-10 (ngay 30)" xfId="273" xr:uid="{00000000-0005-0000-0000-0000460C0000}"/>
    <cellStyle name="_KT_TG_2_PTDG" xfId="3997" xr:uid="{00000000-0005-0000-0000-0000450C0000}"/>
    <cellStyle name="_KT_TG_2_Qt-HT3PQ1(CauKho)" xfId="274" xr:uid="{00000000-0005-0000-0000-0000470C0000}"/>
    <cellStyle name="_KT_TG_2_Sheet1" xfId="275" xr:uid="{00000000-0005-0000-0000-0000480C0000}"/>
    <cellStyle name="_KT_TG_2_thanh hoa lap du an 062008" xfId="3998" xr:uid="{00000000-0005-0000-0000-00004A0C0000}"/>
    <cellStyle name="_KT_TG_2_Tiến độ XDCB đến tháng 5 - 2015" xfId="57219" xr:uid="{00000000-0005-0000-0000-0000490C0000}"/>
    <cellStyle name="_KT_TG_2_ÿÿÿÿÿ" xfId="276" xr:uid="{00000000-0005-0000-0000-00004B0C0000}"/>
    <cellStyle name="_KT_TG_3" xfId="277" xr:uid="{00000000-0005-0000-0000-00004C0C0000}"/>
    <cellStyle name="_KT_TG_3 2" xfId="61798" xr:uid="{00000000-0005-0000-0000-00004D0C0000}"/>
    <cellStyle name="_KT_TG_4" xfId="278" xr:uid="{00000000-0005-0000-0000-00004E0C0000}"/>
    <cellStyle name="_KT_TG_4 2" xfId="58476" xr:uid="{00000000-0005-0000-0000-00004F0C0000}"/>
    <cellStyle name="_KT_TG_4_160505 BIEU CHI NSDP TREN DAU DAN (BAO GÔM BSCMT)" xfId="279" xr:uid="{00000000-0005-0000-0000-0000500C0000}"/>
    <cellStyle name="_KT_TG_4_Lora-tungchau" xfId="280" xr:uid="{00000000-0005-0000-0000-0000510C0000}"/>
    <cellStyle name="_KT_TG_4_Qt-HT3PQ1(CauKho)" xfId="281" xr:uid="{00000000-0005-0000-0000-0000520C0000}"/>
    <cellStyle name="_Lora-tungchau" xfId="282" xr:uid="{00000000-0005-0000-0000-0000580C0000}"/>
    <cellStyle name="_Luy ke von ung nam 2011 -Thoa gui ngay 12-8-2012" xfId="283" xr:uid="{00000000-0005-0000-0000-0000590C0000}"/>
    <cellStyle name="_mau so 3" xfId="284" xr:uid="{00000000-0005-0000-0000-00005A0C0000}"/>
    <cellStyle name="_MauThanTKKT-goi7-DonGia2143(vl t7)" xfId="285" xr:uid="{00000000-0005-0000-0000-00005B0C0000}"/>
    <cellStyle name="_MauThanTKKT-goi7-DonGia2143(vl t7) 2" xfId="286" xr:uid="{00000000-0005-0000-0000-00005C0C0000}"/>
    <cellStyle name="_MauThanTKKT-goi7-DonGia2143(vl t7)_thong ke cac cap20142015" xfId="57220" xr:uid="{00000000-0005-0000-0000-00005D0C0000}"/>
    <cellStyle name="_MN TT Pho Lu" xfId="57221" xr:uid="{00000000-0005-0000-0000-00005E0C0000}"/>
    <cellStyle name="_Nguyen Trai - Truong son- Sam son- chia 2 goi thau bo sung van chuyen" xfId="57222" xr:uid="{00000000-0005-0000-0000-0000670C0000}"/>
    <cellStyle name="_Nhap" xfId="3999" xr:uid="{00000000-0005-0000-0000-0000680C0000}"/>
    <cellStyle name="_Nhu cau von ung truoc 2011 Tha h Hoa + Nge An gui TW" xfId="287" xr:uid="{00000000-0005-0000-0000-0000690C0000}"/>
    <cellStyle name="_Nhu cau von ung truoc 2011 Tha h Hoa + Nge An gui TW 2" xfId="288" xr:uid="{00000000-0005-0000-0000-00006A0C0000}"/>
    <cellStyle name="_Nhu cau von ung truoc 2011 Tha h Hoa + Nge An gui TW_thong ke cac cap20142015" xfId="57223" xr:uid="{00000000-0005-0000-0000-00006B0C0000}"/>
    <cellStyle name="_Ninh binh" xfId="57224" xr:uid="{00000000-0005-0000-0000-00005F0C0000}"/>
    <cellStyle name="_Ninh binh_Cau Km109-108" xfId="57225" xr:uid="{00000000-0005-0000-0000-0000600C0000}"/>
    <cellStyle name="_Ninh binh_PLV" xfId="57226" xr:uid="{00000000-0005-0000-0000-0000610C0000}"/>
    <cellStyle name="_Ninh binh_VCDS" xfId="57227" xr:uid="{00000000-0005-0000-0000-0000620C0000}"/>
    <cellStyle name="_Ninh binhngoai" xfId="57228" xr:uid="{00000000-0005-0000-0000-0000630C0000}"/>
    <cellStyle name="_Ninh binhngoai_Cau Km109-108" xfId="57229" xr:uid="{00000000-0005-0000-0000-0000640C0000}"/>
    <cellStyle name="_Ninh binhngoai_PLV" xfId="57230" xr:uid="{00000000-0005-0000-0000-0000650C0000}"/>
    <cellStyle name="_Ninh binhngoai_VCDS" xfId="57231" xr:uid="{00000000-0005-0000-0000-0000660C0000}"/>
    <cellStyle name="_OTC_price_gui_TTGDCK_HCM__05(1).01.07" xfId="4000" xr:uid="{00000000-0005-0000-0000-00006C0C0000}"/>
    <cellStyle name="_PERSONAL" xfId="289" xr:uid="{00000000-0005-0000-0000-00006D0C0000}"/>
    <cellStyle name="_PERSONAL 2" xfId="58477" xr:uid="{00000000-0005-0000-0000-00006E0C0000}"/>
    <cellStyle name="_PERSONAL_BC CV 6403 BKHĐT" xfId="290" xr:uid="{00000000-0005-0000-0000-00006F0C0000}"/>
    <cellStyle name="_PERSONAL_Book1" xfId="291" xr:uid="{00000000-0005-0000-0000-0000700C0000}"/>
    <cellStyle name="_PERSONAL_Luy ke von ung nam 2011 -Thoa gui ngay 12-8-2012" xfId="292" xr:uid="{00000000-0005-0000-0000-0000710C0000}"/>
    <cellStyle name="_PERSONAL_Tong hop KHCB 2001" xfId="293" xr:uid="{00000000-0005-0000-0000-0000720C0000}"/>
    <cellStyle name="_phong bo mon22" xfId="294" xr:uid="{00000000-0005-0000-0000-0000730C0000}"/>
    <cellStyle name="_phong bo mon22 2" xfId="295" xr:uid="{00000000-0005-0000-0000-0000740C0000}"/>
    <cellStyle name="_Phu luc kem BC gui VP Bo (18.2)" xfId="296" xr:uid="{00000000-0005-0000-0000-0000750C0000}"/>
    <cellStyle name="_Phu luc KS" xfId="4001" xr:uid="{00000000-0005-0000-0000-0000760C0000}"/>
    <cellStyle name="_phu luc tong ket tinh hinh TH giai doan 03-10 (ngay 30)" xfId="297" xr:uid="{00000000-0005-0000-0000-0000770C0000}"/>
    <cellStyle name="_Q TOAN  SCTX QL.62 QUI I ( oanh)" xfId="298" xr:uid="{00000000-0005-0000-0000-0000780C0000}"/>
    <cellStyle name="_Q TOAN  SCTX QL.62 QUI II ( oanh)" xfId="299" xr:uid="{00000000-0005-0000-0000-0000790C0000}"/>
    <cellStyle name="_Q4_1ormal_Q496 SBU" xfId="57232" xr:uid="{00000000-0005-0000-0000-00007A0C0000}"/>
    <cellStyle name="_QT SCTXQL62_QT1 (Cty QL)" xfId="300" xr:uid="{00000000-0005-0000-0000-00007B0C0000}"/>
    <cellStyle name="_Qt-HT3PQ1(CauKho)" xfId="301" xr:uid="{00000000-0005-0000-0000-00007C0C0000}"/>
    <cellStyle name="_Quyết toán năm-Qn" xfId="57233" xr:uid="{00000000-0005-0000-0000-00007D0C0000}"/>
    <cellStyle name="_R7-(Km33-Km34)cong nhom II" xfId="4002" xr:uid="{00000000-0005-0000-0000-00007E0C0000}"/>
    <cellStyle name="_Rà soat biên chế và đăng ký nhu cầu tuyển dụng (4.2011)" xfId="57234" xr:uid="{00000000-0005-0000-0000-00007F0C0000}"/>
    <cellStyle name="_Sheet1" xfId="302" xr:uid="{00000000-0005-0000-0000-0000800C0000}"/>
    <cellStyle name="_Sheet1 2" xfId="61799" xr:uid="{00000000-0005-0000-0000-0000810C0000}"/>
    <cellStyle name="_Sheet1_HC Details" xfId="57235" xr:uid="{00000000-0005-0000-0000-0000820C0000}"/>
    <cellStyle name="_Sheet1_HC Deta_x0012_Normal_Sheet1_P_x0015_Normal_Sheet1_Reserve" xfId="57236" xr:uid="{00000000-0005-0000-0000-0000830C0000}"/>
    <cellStyle name="_Sheet1_Reserve" xfId="57237" xr:uid="{00000000-0005-0000-0000-0000840C0000}"/>
    <cellStyle name="_Sheet2" xfId="303" xr:uid="{00000000-0005-0000-0000-0000850C0000}"/>
    <cellStyle name="_Sheet2 2" xfId="58478" xr:uid="{00000000-0005-0000-0000-0000860C0000}"/>
    <cellStyle name="_Sheet2_BIEU CHI TIEU, NGUYEN TAC PHAN BO" xfId="57238" xr:uid="{00000000-0005-0000-0000-0000870C0000}"/>
    <cellStyle name="_Sheet2_Tiến độ XDCB đến tháng 5 - 2015" xfId="57239" xr:uid="{00000000-0005-0000-0000-0000880C0000}"/>
    <cellStyle name="_Sheet3" xfId="57240" xr:uid="{00000000-0005-0000-0000-0000890C0000}"/>
    <cellStyle name="_SPTQ2ACT" xfId="57241" xr:uid="{00000000-0005-0000-0000-00008A0C0000}"/>
    <cellStyle name="_TG-TH" xfId="304" xr:uid="{00000000-0005-0000-0000-00008B0C0000}"/>
    <cellStyle name="_TG-TH 2" xfId="61800" xr:uid="{00000000-0005-0000-0000-00008C0C0000}"/>
    <cellStyle name="_TG-TH_1" xfId="305" xr:uid="{00000000-0005-0000-0000-00008D0C0000}"/>
    <cellStyle name="_TG-TH_1 2" xfId="58479" xr:uid="{00000000-0005-0000-0000-00008E0C0000}"/>
    <cellStyle name="_TG-TH_1_ApGiaVatTu_cayxanh_latgach" xfId="306" xr:uid="{00000000-0005-0000-0000-00008F0C0000}"/>
    <cellStyle name="_TG-TH_1_BANG TONG HOP TINH HINH THANH QUYET TOAN (MOI I)" xfId="307" xr:uid="{00000000-0005-0000-0000-0000900C0000}"/>
    <cellStyle name="_TG-TH_1_BAO GIA NGAY 24-10-08 (co dam)" xfId="308" xr:uid="{00000000-0005-0000-0000-0000910C0000}"/>
    <cellStyle name="_TG-TH_1_BC CV 6403 BKHĐT" xfId="309" xr:uid="{00000000-0005-0000-0000-0000920C0000}"/>
    <cellStyle name="_TG-TH_1_BC NQ11-CP - chinh sua lai" xfId="310" xr:uid="{00000000-0005-0000-0000-0000930C0000}"/>
    <cellStyle name="_TG-TH_1_BC NQ11-CP-Quynh sau bieu so3" xfId="311" xr:uid="{00000000-0005-0000-0000-0000940C0000}"/>
    <cellStyle name="_TG-TH_1_BC_NQ11-CP_-_Thao_sua_lai" xfId="312" xr:uid="{00000000-0005-0000-0000-0000950C0000}"/>
    <cellStyle name="_TG-TH_1_BIEU CHI TIEU, NGUYEN TAC PHAN BO" xfId="57242" xr:uid="{00000000-0005-0000-0000-0000960C0000}"/>
    <cellStyle name="_TG-TH_1_Book1" xfId="313" xr:uid="{00000000-0005-0000-0000-0000970C0000}"/>
    <cellStyle name="_TG-TH_1_Book1 2" xfId="58480" xr:uid="{00000000-0005-0000-0000-0000980C0000}"/>
    <cellStyle name="_TG-TH_1_Book1_1" xfId="314" xr:uid="{00000000-0005-0000-0000-0000990C0000}"/>
    <cellStyle name="_TG-TH_1_Book1_1 2" xfId="58481" xr:uid="{00000000-0005-0000-0000-00009A0C0000}"/>
    <cellStyle name="_TG-TH_1_Book1_1_BC CV 6403 BKHĐT" xfId="315" xr:uid="{00000000-0005-0000-0000-00009B0C0000}"/>
    <cellStyle name="_TG-TH_1_Book1_1_Luy ke von ung nam 2011 -Thoa gui ngay 12-8-2012" xfId="316" xr:uid="{00000000-0005-0000-0000-00009C0C0000}"/>
    <cellStyle name="_TG-TH_1_Book1_2" xfId="317" xr:uid="{00000000-0005-0000-0000-00009D0C0000}"/>
    <cellStyle name="_TG-TH_1_Book1_2_BC CV 6403 BKHĐT" xfId="318" xr:uid="{00000000-0005-0000-0000-00009E0C0000}"/>
    <cellStyle name="_TG-TH_1_Book1_2_Luy ke von ung nam 2011 -Thoa gui ngay 12-8-2012" xfId="319" xr:uid="{00000000-0005-0000-0000-00009F0C0000}"/>
    <cellStyle name="_TG-TH_1_Book1_BC CV 6403 BKHĐT" xfId="320" xr:uid="{00000000-0005-0000-0000-0000A00C0000}"/>
    <cellStyle name="_TG-TH_1_Book1_Luy ke von ung nam 2011 -Thoa gui ngay 12-8-2012" xfId="321" xr:uid="{00000000-0005-0000-0000-0000A10C0000}"/>
    <cellStyle name="_TG-TH_1_Book1_Nhap" xfId="4003" xr:uid="{00000000-0005-0000-0000-0000A20C0000}"/>
    <cellStyle name="_TG-TH_1_CAU Khanh Nam(Thi Cong)" xfId="322" xr:uid="{00000000-0005-0000-0000-0000A30C0000}"/>
    <cellStyle name="_TG-TH_1_ChiHuong_ApGia" xfId="323" xr:uid="{00000000-0005-0000-0000-0000A50C0000}"/>
    <cellStyle name="_TG-TH_1_CoCauPhi (version 1)" xfId="324" xr:uid="{00000000-0005-0000-0000-0000A40C0000}"/>
    <cellStyle name="_TG-TH_1_DAU NOI PL-CL TAI PHU LAMHC" xfId="325" xr:uid="{00000000-0005-0000-0000-0000A60C0000}"/>
    <cellStyle name="_TG-TH_1_DU TRU VAT TU" xfId="326" xr:uid="{00000000-0005-0000-0000-0000A70C0000}"/>
    <cellStyle name="_TG-TH_1_Gia goi thau KS, TKBVTC sua Ngay 12-01" xfId="4004" xr:uid="{00000000-0005-0000-0000-0000A80C0000}"/>
    <cellStyle name="_TG-TH_1_Giai Doan 3 Hong Ngu" xfId="4005" xr:uid="{00000000-0005-0000-0000-0000A90C0000}"/>
    <cellStyle name="_TG-TH_1_Lora-tungchau" xfId="327" xr:uid="{00000000-0005-0000-0000-0000AA0C0000}"/>
    <cellStyle name="_TG-TH_1_Luy ke von ung nam 2011 -Thoa gui ngay 12-8-2012" xfId="328" xr:uid="{00000000-0005-0000-0000-0000AB0C0000}"/>
    <cellStyle name="_TG-TH_1_NhanCong" xfId="329" xr:uid="{00000000-0005-0000-0000-0000AC0C0000}"/>
    <cellStyle name="_TG-TH_1_Nhap" xfId="4006" xr:uid="{00000000-0005-0000-0000-0000AD0C0000}"/>
    <cellStyle name="_TG-TH_1_phu luc tong ket tinh hinh TH giai doan 03-10 (ngay 30)" xfId="330" xr:uid="{00000000-0005-0000-0000-0000AF0C0000}"/>
    <cellStyle name="_TG-TH_1_PTDG" xfId="4007" xr:uid="{00000000-0005-0000-0000-0000AE0C0000}"/>
    <cellStyle name="_TG-TH_1_Qt-HT3PQ1(CauKho)" xfId="331" xr:uid="{00000000-0005-0000-0000-0000B00C0000}"/>
    <cellStyle name="_TG-TH_1_Sheet1" xfId="332" xr:uid="{00000000-0005-0000-0000-0000B10C0000}"/>
    <cellStyle name="_TG-TH_1_thanh hoa lap du an 062008" xfId="4008" xr:uid="{00000000-0005-0000-0000-0000B30C0000}"/>
    <cellStyle name="_TG-TH_1_Tiến độ XDCB đến tháng 5 - 2015" xfId="57243" xr:uid="{00000000-0005-0000-0000-0000B20C0000}"/>
    <cellStyle name="_TG-TH_1_ÿÿÿÿÿ" xfId="333" xr:uid="{00000000-0005-0000-0000-0000B40C0000}"/>
    <cellStyle name="_TG-TH_2" xfId="334" xr:uid="{00000000-0005-0000-0000-0000B50C0000}"/>
    <cellStyle name="_TG-TH_2 2" xfId="58482" xr:uid="{00000000-0005-0000-0000-0000B60C0000}"/>
    <cellStyle name="_TG-TH_2_160505 BIEU CHI NSDP TREN DAU DAN (BAO GÔM BSCMT)" xfId="335" xr:uid="{00000000-0005-0000-0000-0000B70C0000}"/>
    <cellStyle name="_TG-TH_2_ApGiaVatTu_cayxanh_latgach" xfId="336" xr:uid="{00000000-0005-0000-0000-0000B80C0000}"/>
    <cellStyle name="_TG-TH_2_BANG TONG HOP TINH HINH THANH QUYET TOAN (MOI I)" xfId="337" xr:uid="{00000000-0005-0000-0000-0000B90C0000}"/>
    <cellStyle name="_TG-TH_2_BAO GIA NGAY 24-10-08 (co dam)" xfId="338" xr:uid="{00000000-0005-0000-0000-0000BA0C0000}"/>
    <cellStyle name="_TG-TH_2_BC CV 6403 BKHĐT" xfId="339" xr:uid="{00000000-0005-0000-0000-0000BB0C0000}"/>
    <cellStyle name="_TG-TH_2_BC NQ11-CP - chinh sua lai" xfId="340" xr:uid="{00000000-0005-0000-0000-0000BC0C0000}"/>
    <cellStyle name="_TG-TH_2_BC NQ11-CP-Quynh sau bieu so3" xfId="341" xr:uid="{00000000-0005-0000-0000-0000BD0C0000}"/>
    <cellStyle name="_TG-TH_2_BC_NQ11-CP_-_Thao_sua_lai" xfId="342" xr:uid="{00000000-0005-0000-0000-0000BE0C0000}"/>
    <cellStyle name="_TG-TH_2_BIEU CHI TIEU, NGUYEN TAC PHAN BO" xfId="57244" xr:uid="{00000000-0005-0000-0000-0000BF0C0000}"/>
    <cellStyle name="_TG-TH_2_Book1" xfId="343" xr:uid="{00000000-0005-0000-0000-0000C00C0000}"/>
    <cellStyle name="_TG-TH_2_Book1 2" xfId="58483" xr:uid="{00000000-0005-0000-0000-0000C10C0000}"/>
    <cellStyle name="_TG-TH_2_Book1_1" xfId="344" xr:uid="{00000000-0005-0000-0000-0000C20C0000}"/>
    <cellStyle name="_TG-TH_2_Book1_1 2" xfId="58484" xr:uid="{00000000-0005-0000-0000-0000C30C0000}"/>
    <cellStyle name="_TG-TH_2_Book1_1_BC CV 6403 BKHĐT" xfId="345" xr:uid="{00000000-0005-0000-0000-0000C40C0000}"/>
    <cellStyle name="_TG-TH_2_Book1_1_Luy ke von ung nam 2011 -Thoa gui ngay 12-8-2012" xfId="346" xr:uid="{00000000-0005-0000-0000-0000C50C0000}"/>
    <cellStyle name="_TG-TH_2_Book1_2" xfId="347" xr:uid="{00000000-0005-0000-0000-0000C60C0000}"/>
    <cellStyle name="_TG-TH_2_Book1_2_BC CV 6403 BKHĐT" xfId="348" xr:uid="{00000000-0005-0000-0000-0000C70C0000}"/>
    <cellStyle name="_TG-TH_2_Book1_2_Luy ke von ung nam 2011 -Thoa gui ngay 12-8-2012" xfId="349" xr:uid="{00000000-0005-0000-0000-0000C80C0000}"/>
    <cellStyle name="_TG-TH_2_Book1_BC CV 6403 BKHĐT" xfId="350" xr:uid="{00000000-0005-0000-0000-0000C90C0000}"/>
    <cellStyle name="_TG-TH_2_Book1_Luy ke von ung nam 2011 -Thoa gui ngay 12-8-2012" xfId="351" xr:uid="{00000000-0005-0000-0000-0000CA0C0000}"/>
    <cellStyle name="_TG-TH_2_Book1_Nhap" xfId="4009" xr:uid="{00000000-0005-0000-0000-0000CB0C0000}"/>
    <cellStyle name="_TG-TH_2_CAU Khanh Nam(Thi Cong)" xfId="352" xr:uid="{00000000-0005-0000-0000-0000CC0C0000}"/>
    <cellStyle name="_TG-TH_2_ChiHuong_ApGia" xfId="353" xr:uid="{00000000-0005-0000-0000-0000CE0C0000}"/>
    <cellStyle name="_TG-TH_2_CoCauPhi (version 1)" xfId="354" xr:uid="{00000000-0005-0000-0000-0000CD0C0000}"/>
    <cellStyle name="_TG-TH_2_DAU NOI PL-CL TAI PHU LAMHC" xfId="355" xr:uid="{00000000-0005-0000-0000-0000CF0C0000}"/>
    <cellStyle name="_TG-TH_2_DU TRU VAT TU" xfId="356" xr:uid="{00000000-0005-0000-0000-0000D00C0000}"/>
    <cellStyle name="_TG-TH_2_Gia goi thau KS, TKBVTC sua Ngay 12-01" xfId="4010" xr:uid="{00000000-0005-0000-0000-0000D10C0000}"/>
    <cellStyle name="_TG-TH_2_Giai Doan 3 Hong Ngu" xfId="4011" xr:uid="{00000000-0005-0000-0000-0000D20C0000}"/>
    <cellStyle name="_TG-TH_2_Lora-tungchau" xfId="357" xr:uid="{00000000-0005-0000-0000-0000D30C0000}"/>
    <cellStyle name="_TG-TH_2_Luy ke von ung nam 2011 -Thoa gui ngay 12-8-2012" xfId="358" xr:uid="{00000000-0005-0000-0000-0000D40C0000}"/>
    <cellStyle name="_TG-TH_2_NhanCong" xfId="359" xr:uid="{00000000-0005-0000-0000-0000D50C0000}"/>
    <cellStyle name="_TG-TH_2_Nhap" xfId="4012" xr:uid="{00000000-0005-0000-0000-0000D60C0000}"/>
    <cellStyle name="_TG-TH_2_phu luc tong ket tinh hinh TH giai doan 03-10 (ngay 30)" xfId="360" xr:uid="{00000000-0005-0000-0000-0000D80C0000}"/>
    <cellStyle name="_TG-TH_2_PTDG" xfId="4013" xr:uid="{00000000-0005-0000-0000-0000D70C0000}"/>
    <cellStyle name="_TG-TH_2_Qt-HT3PQ1(CauKho)" xfId="361" xr:uid="{00000000-0005-0000-0000-0000D90C0000}"/>
    <cellStyle name="_TG-TH_2_Sheet1" xfId="362" xr:uid="{00000000-0005-0000-0000-0000DA0C0000}"/>
    <cellStyle name="_TG-TH_2_thanh hoa lap du an 062008" xfId="4014" xr:uid="{00000000-0005-0000-0000-0000DC0C0000}"/>
    <cellStyle name="_TG-TH_2_Tiến độ XDCB đến tháng 5 - 2015" xfId="57245" xr:uid="{00000000-0005-0000-0000-0000DB0C0000}"/>
    <cellStyle name="_TG-TH_2_ÿÿÿÿÿ" xfId="363" xr:uid="{00000000-0005-0000-0000-0000DD0C0000}"/>
    <cellStyle name="_TG-TH_3" xfId="364" xr:uid="{00000000-0005-0000-0000-0000DE0C0000}"/>
    <cellStyle name="_TG-TH_3 2" xfId="58485" xr:uid="{00000000-0005-0000-0000-0000DF0C0000}"/>
    <cellStyle name="_TG-TH_3_160505 BIEU CHI NSDP TREN DAU DAN (BAO GÔM BSCMT)" xfId="365" xr:uid="{00000000-0005-0000-0000-0000E00C0000}"/>
    <cellStyle name="_TG-TH_3_Lora-tungchau" xfId="366" xr:uid="{00000000-0005-0000-0000-0000E10C0000}"/>
    <cellStyle name="_TG-TH_3_Qt-HT3PQ1(CauKho)" xfId="367" xr:uid="{00000000-0005-0000-0000-0000E20C0000}"/>
    <cellStyle name="_TG-TH_4" xfId="368" xr:uid="{00000000-0005-0000-0000-0000E30C0000}"/>
    <cellStyle name="_TG-TH_4 2" xfId="61801" xr:uid="{00000000-0005-0000-0000-0000E40C0000}"/>
    <cellStyle name="_THCPKS" xfId="57246" xr:uid="{00000000-0005-0000-0000-0000EC0C0000}"/>
    <cellStyle name="_TMDT Cau me" xfId="4015" xr:uid="{00000000-0005-0000-0000-0000E50C0000}"/>
    <cellStyle name="_Tong dutoan PP LAHAI" xfId="369" xr:uid="{00000000-0005-0000-0000-0000E60C0000}"/>
    <cellStyle name="_Tong hop may cheu nganh 1" xfId="57247" xr:uid="{00000000-0005-0000-0000-0000E70C0000}"/>
    <cellStyle name="_TỔNG HỢP NÔNG THÔN MỚI 2014" xfId="57248" xr:uid="{00000000-0005-0000-0000-0000E90C0000}"/>
    <cellStyle name="_tongket2003-2010 Kg Vu DP" xfId="57249" xr:uid="{00000000-0005-0000-0000-0000E80C0000}"/>
    <cellStyle name="_TPCP GT-24-5-Mien Nui" xfId="370" xr:uid="{00000000-0005-0000-0000-0000EA0C0000}"/>
    <cellStyle name="_TPCP GT-24-5-Mien Nui 2" xfId="371" xr:uid="{00000000-0005-0000-0000-0000EB0C0000}"/>
    <cellStyle name="_ung truoc 2011 NSTW Thanh Hoa + Nge An gui Thu 12-5" xfId="372" xr:uid="{00000000-0005-0000-0000-0000ED0C0000}"/>
    <cellStyle name="_ung truoc 2011 NSTW Thanh Hoa + Nge An gui Thu 12-5 2" xfId="373" xr:uid="{00000000-0005-0000-0000-0000EE0C0000}"/>
    <cellStyle name="_ung truoc 2011 NSTW Thanh Hoa + Nge An gui Thu 12-5_thong ke cac cap20142015" xfId="57250" xr:uid="{00000000-0005-0000-0000-0000EF0C0000}"/>
    <cellStyle name="_ung truoc cua long an (6-5-2010)" xfId="374" xr:uid="{00000000-0005-0000-0000-0000F00C0000}"/>
    <cellStyle name="_Ung von nam 2011 vung TNB - Doan Cong tac (12-5-2010)" xfId="375" xr:uid="{00000000-0005-0000-0000-0000F10C0000}"/>
    <cellStyle name="_Ung von nam 2011 vung TNB - Doan Cong tac (12-5-2010)_Cong trinh co y kien LD_Dang_NN_2011-Tay nguyen-9-10" xfId="376" xr:uid="{00000000-0005-0000-0000-0000F20C0000}"/>
    <cellStyle name="_Ung von nam 2011 vung TNB - Doan Cong tac (12-5-2010)_thong ke cac cap20142015" xfId="57251" xr:uid="{00000000-0005-0000-0000-0000F40C0000}"/>
    <cellStyle name="_Ung von nam 2011 vung TNB - Doan Cong tac (12-5-2010)_TN - Ho tro khac 2011" xfId="377" xr:uid="{00000000-0005-0000-0000-0000F30C0000}"/>
    <cellStyle name="_XU LY MONG" xfId="57252" xr:uid="{00000000-0005-0000-0000-0000F50C0000}"/>
    <cellStyle name="_XU LY MONG_thong ke cac cap20142015" xfId="57253" xr:uid="{00000000-0005-0000-0000-0000F60C0000}"/>
    <cellStyle name="_ÿÿÿÿÿ" xfId="378" xr:uid="{00000000-0005-0000-0000-0000F70C0000}"/>
    <cellStyle name="_ÿÿÿÿÿ 2" xfId="379" xr:uid="{00000000-0005-0000-0000-0000F80C0000}"/>
    <cellStyle name="_ÿÿÿÿÿ_Kh ql62 (2010) 11-09" xfId="380" xr:uid="{00000000-0005-0000-0000-0000F90C0000}"/>
    <cellStyle name="_ÿÿÿÿÿ_Khung 2012" xfId="381" xr:uid="{00000000-0005-0000-0000-0000FA0C0000}"/>
    <cellStyle name="_ÿÿÿÿÿ_thanh hoa lap du an 062008" xfId="4016" xr:uid="{00000000-0005-0000-0000-0000FC0C0000}"/>
    <cellStyle name="_ÿÿÿÿÿ_thong ke cac cap20142015" xfId="57254" xr:uid="{00000000-0005-0000-0000-0000FD0C0000}"/>
    <cellStyle name="_ÿÿÿÿÿ_Tiến độ XDCB đến tháng 5 - 2015" xfId="57255" xr:uid="{00000000-0005-0000-0000-0000FB0C0000}"/>
    <cellStyle name="~1" xfId="382" xr:uid="{00000000-0005-0000-0000-0000FE0C0000}"/>
    <cellStyle name="~1 2" xfId="61802" xr:uid="{00000000-0005-0000-0000-0000FF0C0000}"/>
    <cellStyle name="_x0001_¨c^ " xfId="4017" xr:uid="{00000000-0005-0000-0000-0000000D0000}"/>
    <cellStyle name="_x0001_¨c^  2" xfId="58486" xr:uid="{00000000-0005-0000-0000-0000010D0000}"/>
    <cellStyle name="_x0001_¨c^  3" xfId="61803" xr:uid="{00000000-0005-0000-0000-0000020D0000}"/>
    <cellStyle name="_x0001_¨c^ ?[?0?]?_?0?0?" xfId="4018" xr:uid="{00000000-0005-0000-0000-0000030D0000}"/>
    <cellStyle name="_x0001_¨c^[" xfId="4019" xr:uid="{00000000-0005-0000-0000-0000040D0000}"/>
    <cellStyle name="_x0001_¨c^[ 2" xfId="58487" xr:uid="{00000000-0005-0000-0000-0000050D0000}"/>
    <cellStyle name="_x0001_¨c^[?0?" xfId="4020" xr:uid="{00000000-0005-0000-0000-0000060D0000}"/>
    <cellStyle name="_x0001_¨c^_" xfId="4021" xr:uid="{00000000-0005-0000-0000-0000070D0000}"/>
    <cellStyle name="_x0001_¨Œc^ " xfId="4022" xr:uid="{00000000-0005-0000-0000-0000080D0000}"/>
    <cellStyle name="_x0001_¨Œc^  2" xfId="58488" xr:uid="{00000000-0005-0000-0000-0000090D0000}"/>
    <cellStyle name="_x0001_¨Œc^  3" xfId="61804" xr:uid="{00000000-0005-0000-0000-00000A0D0000}"/>
    <cellStyle name="_x0001_¨Œc^ ?[?0?]?_?0?0?" xfId="4023" xr:uid="{00000000-0005-0000-0000-00000B0D0000}"/>
    <cellStyle name="_x0001_¨Œc^[" xfId="4024" xr:uid="{00000000-0005-0000-0000-00000C0D0000}"/>
    <cellStyle name="_x0001_¨Œc^[ 2" xfId="58489" xr:uid="{00000000-0005-0000-0000-00000D0D0000}"/>
    <cellStyle name="_x0001_¨Œc^[?0?" xfId="4025" xr:uid="{00000000-0005-0000-0000-00000E0D0000}"/>
    <cellStyle name="_x0001_¨Œc^_" xfId="4026" xr:uid="{00000000-0005-0000-0000-00000F0D0000}"/>
    <cellStyle name="’Ê‰Ý [0.00]_laroux" xfId="383" xr:uid="{00000000-0005-0000-0000-0000100D0000}"/>
    <cellStyle name="’Ê‰Ý_laroux" xfId="384" xr:uid="{00000000-0005-0000-0000-0000110D0000}"/>
    <cellStyle name="_x0001_µÑTÖ " xfId="4027" xr:uid="{00000000-0005-0000-0000-0000120D0000}"/>
    <cellStyle name="_x0001_µÑTÖ  2" xfId="58490" xr:uid="{00000000-0005-0000-0000-0000130D0000}"/>
    <cellStyle name="_x0001_µÑTÖ  3" xfId="61805" xr:uid="{00000000-0005-0000-0000-0000140D0000}"/>
    <cellStyle name="_x0001_µÑTÖ ?[?0?" xfId="4028" xr:uid="{00000000-0005-0000-0000-0000150D0000}"/>
    <cellStyle name="_x0001_µÑTÖ_" xfId="4029" xr:uid="{00000000-0005-0000-0000-0000160D0000}"/>
    <cellStyle name="•W?_¯–ì" xfId="57256" xr:uid="{00000000-0005-0000-0000-0000170D0000}"/>
    <cellStyle name="•W€_’·Šú‰p•¶" xfId="385" xr:uid="{00000000-0005-0000-0000-0000180D0000}"/>
    <cellStyle name="•W_¯–ì" xfId="386" xr:uid="{00000000-0005-0000-0000-0000190D0000}"/>
    <cellStyle name="W_MARINE" xfId="387" xr:uid="{00000000-0005-0000-0000-00001A0D0000}"/>
    <cellStyle name="0" xfId="388" xr:uid="{00000000-0005-0000-0000-00001B0D0000}"/>
    <cellStyle name="0 2" xfId="58491" xr:uid="{00000000-0005-0000-0000-00001C0D0000}"/>
    <cellStyle name="0 3" xfId="59077" xr:uid="{00000000-0005-0000-0000-00001D0D0000}"/>
    <cellStyle name="0 4" xfId="59112" xr:uid="{00000000-0005-0000-0000-00001E0D0000}"/>
    <cellStyle name="0 5" xfId="59067" xr:uid="{00000000-0005-0000-0000-00001F0D0000}"/>
    <cellStyle name="0 6" xfId="59109" xr:uid="{00000000-0005-0000-0000-0000200D0000}"/>
    <cellStyle name="0%" xfId="4030" xr:uid="{00000000-0005-0000-0000-0000210D0000}"/>
    <cellStyle name="0,0" xfId="57257" xr:uid="{00000000-0005-0000-0000-0000220D0000}"/>
    <cellStyle name="0.0" xfId="389" xr:uid="{00000000-0005-0000-0000-0000230D0000}"/>
    <cellStyle name="0.0 10" xfId="4031" xr:uid="{00000000-0005-0000-0000-0000240D0000}"/>
    <cellStyle name="0.0 10 10" xfId="4032" xr:uid="{00000000-0005-0000-0000-0000250D0000}"/>
    <cellStyle name="0.0 10 10 2" xfId="4033" xr:uid="{00000000-0005-0000-0000-0000260D0000}"/>
    <cellStyle name="0.0 10 10 3" xfId="4034" xr:uid="{00000000-0005-0000-0000-0000270D0000}"/>
    <cellStyle name="0.0 10 10 4" xfId="4035" xr:uid="{00000000-0005-0000-0000-0000280D0000}"/>
    <cellStyle name="0.0 10 10 5" xfId="4036" xr:uid="{00000000-0005-0000-0000-0000290D0000}"/>
    <cellStyle name="0.0 10 10 6" xfId="4037" xr:uid="{00000000-0005-0000-0000-00002A0D0000}"/>
    <cellStyle name="0.0 10 11" xfId="4038" xr:uid="{00000000-0005-0000-0000-00002B0D0000}"/>
    <cellStyle name="0.0 10 11 2" xfId="4039" xr:uid="{00000000-0005-0000-0000-00002C0D0000}"/>
    <cellStyle name="0.0 10 11 3" xfId="4040" xr:uid="{00000000-0005-0000-0000-00002D0D0000}"/>
    <cellStyle name="0.0 10 11 4" xfId="4041" xr:uid="{00000000-0005-0000-0000-00002E0D0000}"/>
    <cellStyle name="0.0 10 11 5" xfId="4042" xr:uid="{00000000-0005-0000-0000-00002F0D0000}"/>
    <cellStyle name="0.0 10 11 6" xfId="4043" xr:uid="{00000000-0005-0000-0000-0000300D0000}"/>
    <cellStyle name="0.0 10 12" xfId="4044" xr:uid="{00000000-0005-0000-0000-0000310D0000}"/>
    <cellStyle name="0.0 10 12 2" xfId="4045" xr:uid="{00000000-0005-0000-0000-0000320D0000}"/>
    <cellStyle name="0.0 10 12 3" xfId="4046" xr:uid="{00000000-0005-0000-0000-0000330D0000}"/>
    <cellStyle name="0.0 10 12 4" xfId="4047" xr:uid="{00000000-0005-0000-0000-0000340D0000}"/>
    <cellStyle name="0.0 10 12 5" xfId="4048" xr:uid="{00000000-0005-0000-0000-0000350D0000}"/>
    <cellStyle name="0.0 10 12 6" xfId="4049" xr:uid="{00000000-0005-0000-0000-0000360D0000}"/>
    <cellStyle name="0.0 10 13" xfId="4050" xr:uid="{00000000-0005-0000-0000-0000370D0000}"/>
    <cellStyle name="0.0 10 13 2" xfId="4051" xr:uid="{00000000-0005-0000-0000-0000380D0000}"/>
    <cellStyle name="0.0 10 13 3" xfId="4052" xr:uid="{00000000-0005-0000-0000-0000390D0000}"/>
    <cellStyle name="0.0 10 13 4" xfId="4053" xr:uid="{00000000-0005-0000-0000-00003A0D0000}"/>
    <cellStyle name="0.0 10 13 5" xfId="4054" xr:uid="{00000000-0005-0000-0000-00003B0D0000}"/>
    <cellStyle name="0.0 10 13 6" xfId="4055" xr:uid="{00000000-0005-0000-0000-00003C0D0000}"/>
    <cellStyle name="0.0 10 14" xfId="4056" xr:uid="{00000000-0005-0000-0000-00003D0D0000}"/>
    <cellStyle name="0.0 10 14 2" xfId="4057" xr:uid="{00000000-0005-0000-0000-00003E0D0000}"/>
    <cellStyle name="0.0 10 14 3" xfId="4058" xr:uid="{00000000-0005-0000-0000-00003F0D0000}"/>
    <cellStyle name="0.0 10 14 4" xfId="4059" xr:uid="{00000000-0005-0000-0000-0000400D0000}"/>
    <cellStyle name="0.0 10 14 5" xfId="4060" xr:uid="{00000000-0005-0000-0000-0000410D0000}"/>
    <cellStyle name="0.0 10 14 6" xfId="4061" xr:uid="{00000000-0005-0000-0000-0000420D0000}"/>
    <cellStyle name="0.0 10 15" xfId="4062" xr:uid="{00000000-0005-0000-0000-0000430D0000}"/>
    <cellStyle name="0.0 10 15 2" xfId="4063" xr:uid="{00000000-0005-0000-0000-0000440D0000}"/>
    <cellStyle name="0.0 10 15 3" xfId="4064" xr:uid="{00000000-0005-0000-0000-0000450D0000}"/>
    <cellStyle name="0.0 10 15 4" xfId="4065" xr:uid="{00000000-0005-0000-0000-0000460D0000}"/>
    <cellStyle name="0.0 10 15 5" xfId="4066" xr:uid="{00000000-0005-0000-0000-0000470D0000}"/>
    <cellStyle name="0.0 10 15 6" xfId="4067" xr:uid="{00000000-0005-0000-0000-0000480D0000}"/>
    <cellStyle name="0.0 10 16" xfId="4068" xr:uid="{00000000-0005-0000-0000-0000490D0000}"/>
    <cellStyle name="0.0 10 16 2" xfId="4069" xr:uid="{00000000-0005-0000-0000-00004A0D0000}"/>
    <cellStyle name="0.0 10 16 3" xfId="4070" xr:uid="{00000000-0005-0000-0000-00004B0D0000}"/>
    <cellStyle name="0.0 10 16 4" xfId="4071" xr:uid="{00000000-0005-0000-0000-00004C0D0000}"/>
    <cellStyle name="0.0 10 16 5" xfId="4072" xr:uid="{00000000-0005-0000-0000-00004D0D0000}"/>
    <cellStyle name="0.0 10 16 6" xfId="4073" xr:uid="{00000000-0005-0000-0000-00004E0D0000}"/>
    <cellStyle name="0.0 10 17" xfId="4074" xr:uid="{00000000-0005-0000-0000-00004F0D0000}"/>
    <cellStyle name="0.0 10 17 2" xfId="4075" xr:uid="{00000000-0005-0000-0000-0000500D0000}"/>
    <cellStyle name="0.0 10 17 3" xfId="4076" xr:uid="{00000000-0005-0000-0000-0000510D0000}"/>
    <cellStyle name="0.0 10 17 4" xfId="4077" xr:uid="{00000000-0005-0000-0000-0000520D0000}"/>
    <cellStyle name="0.0 10 17 5" xfId="4078" xr:uid="{00000000-0005-0000-0000-0000530D0000}"/>
    <cellStyle name="0.0 10 17 6" xfId="4079" xr:uid="{00000000-0005-0000-0000-0000540D0000}"/>
    <cellStyle name="0.0 10 18" xfId="4080" xr:uid="{00000000-0005-0000-0000-0000550D0000}"/>
    <cellStyle name="0.0 10 18 2" xfId="4081" xr:uid="{00000000-0005-0000-0000-0000560D0000}"/>
    <cellStyle name="0.0 10 18 3" xfId="4082" xr:uid="{00000000-0005-0000-0000-0000570D0000}"/>
    <cellStyle name="0.0 10 18 4" xfId="4083" xr:uid="{00000000-0005-0000-0000-0000580D0000}"/>
    <cellStyle name="0.0 10 18 5" xfId="4084" xr:uid="{00000000-0005-0000-0000-0000590D0000}"/>
    <cellStyle name="0.0 10 18 6" xfId="4085" xr:uid="{00000000-0005-0000-0000-00005A0D0000}"/>
    <cellStyle name="0.0 10 19" xfId="4086" xr:uid="{00000000-0005-0000-0000-00005B0D0000}"/>
    <cellStyle name="0.0 10 19 2" xfId="4087" xr:uid="{00000000-0005-0000-0000-00005C0D0000}"/>
    <cellStyle name="0.0 10 19 3" xfId="4088" xr:uid="{00000000-0005-0000-0000-00005D0D0000}"/>
    <cellStyle name="0.0 10 19 4" xfId="4089" xr:uid="{00000000-0005-0000-0000-00005E0D0000}"/>
    <cellStyle name="0.0 10 19 5" xfId="4090" xr:uid="{00000000-0005-0000-0000-00005F0D0000}"/>
    <cellStyle name="0.0 10 19 6" xfId="4091" xr:uid="{00000000-0005-0000-0000-0000600D0000}"/>
    <cellStyle name="0.0 10 2" xfId="4092" xr:uid="{00000000-0005-0000-0000-0000610D0000}"/>
    <cellStyle name="0.0 10 2 2" xfId="4093" xr:uid="{00000000-0005-0000-0000-0000620D0000}"/>
    <cellStyle name="0.0 10 2 3" xfId="4094" xr:uid="{00000000-0005-0000-0000-0000630D0000}"/>
    <cellStyle name="0.0 10 2 4" xfId="4095" xr:uid="{00000000-0005-0000-0000-0000640D0000}"/>
    <cellStyle name="0.0 10 2 5" xfId="4096" xr:uid="{00000000-0005-0000-0000-0000650D0000}"/>
    <cellStyle name="0.0 10 2 6" xfId="4097" xr:uid="{00000000-0005-0000-0000-0000660D0000}"/>
    <cellStyle name="0.0 10 2 7" xfId="4098" xr:uid="{00000000-0005-0000-0000-0000670D0000}"/>
    <cellStyle name="0.0 10 20" xfId="4099" xr:uid="{00000000-0005-0000-0000-0000680D0000}"/>
    <cellStyle name="0.0 10 20 2" xfId="4100" xr:uid="{00000000-0005-0000-0000-0000690D0000}"/>
    <cellStyle name="0.0 10 20 3" xfId="4101" xr:uid="{00000000-0005-0000-0000-00006A0D0000}"/>
    <cellStyle name="0.0 10 20 4" xfId="4102" xr:uid="{00000000-0005-0000-0000-00006B0D0000}"/>
    <cellStyle name="0.0 10 20 5" xfId="4103" xr:uid="{00000000-0005-0000-0000-00006C0D0000}"/>
    <cellStyle name="0.0 10 20 6" xfId="4104" xr:uid="{00000000-0005-0000-0000-00006D0D0000}"/>
    <cellStyle name="0.0 10 21" xfId="4105" xr:uid="{00000000-0005-0000-0000-00006E0D0000}"/>
    <cellStyle name="0.0 10 21 2" xfId="4106" xr:uid="{00000000-0005-0000-0000-00006F0D0000}"/>
    <cellStyle name="0.0 10 21 3" xfId="4107" xr:uid="{00000000-0005-0000-0000-0000700D0000}"/>
    <cellStyle name="0.0 10 21 4" xfId="4108" xr:uid="{00000000-0005-0000-0000-0000710D0000}"/>
    <cellStyle name="0.0 10 21 5" xfId="4109" xr:uid="{00000000-0005-0000-0000-0000720D0000}"/>
    <cellStyle name="0.0 10 21 6" xfId="4110" xr:uid="{00000000-0005-0000-0000-0000730D0000}"/>
    <cellStyle name="0.0 10 22" xfId="4111" xr:uid="{00000000-0005-0000-0000-0000740D0000}"/>
    <cellStyle name="0.0 10 22 2" xfId="4112" xr:uid="{00000000-0005-0000-0000-0000750D0000}"/>
    <cellStyle name="0.0 10 22 3" xfId="4113" xr:uid="{00000000-0005-0000-0000-0000760D0000}"/>
    <cellStyle name="0.0 10 22 4" xfId="4114" xr:uid="{00000000-0005-0000-0000-0000770D0000}"/>
    <cellStyle name="0.0 10 22 5" xfId="4115" xr:uid="{00000000-0005-0000-0000-0000780D0000}"/>
    <cellStyle name="0.0 10 22 6" xfId="4116" xr:uid="{00000000-0005-0000-0000-0000790D0000}"/>
    <cellStyle name="0.0 10 23" xfId="4117" xr:uid="{00000000-0005-0000-0000-00007A0D0000}"/>
    <cellStyle name="0.0 10 23 2" xfId="4118" xr:uid="{00000000-0005-0000-0000-00007B0D0000}"/>
    <cellStyle name="0.0 10 23 3" xfId="4119" xr:uid="{00000000-0005-0000-0000-00007C0D0000}"/>
    <cellStyle name="0.0 10 23 4" xfId="4120" xr:uid="{00000000-0005-0000-0000-00007D0D0000}"/>
    <cellStyle name="0.0 10 23 5" xfId="4121" xr:uid="{00000000-0005-0000-0000-00007E0D0000}"/>
    <cellStyle name="0.0 10 23 6" xfId="4122" xr:uid="{00000000-0005-0000-0000-00007F0D0000}"/>
    <cellStyle name="0.0 10 24" xfId="4123" xr:uid="{00000000-0005-0000-0000-0000800D0000}"/>
    <cellStyle name="0.0 10 24 2" xfId="4124" xr:uid="{00000000-0005-0000-0000-0000810D0000}"/>
    <cellStyle name="0.0 10 24 3" xfId="4125" xr:uid="{00000000-0005-0000-0000-0000820D0000}"/>
    <cellStyle name="0.0 10 24 4" xfId="4126" xr:uid="{00000000-0005-0000-0000-0000830D0000}"/>
    <cellStyle name="0.0 10 24 5" xfId="4127" xr:uid="{00000000-0005-0000-0000-0000840D0000}"/>
    <cellStyle name="0.0 10 24 6" xfId="4128" xr:uid="{00000000-0005-0000-0000-0000850D0000}"/>
    <cellStyle name="0.0 10 25" xfId="4129" xr:uid="{00000000-0005-0000-0000-0000860D0000}"/>
    <cellStyle name="0.0 10 25 2" xfId="4130" xr:uid="{00000000-0005-0000-0000-0000870D0000}"/>
    <cellStyle name="0.0 10 25 3" xfId="4131" xr:uid="{00000000-0005-0000-0000-0000880D0000}"/>
    <cellStyle name="0.0 10 25 4" xfId="4132" xr:uid="{00000000-0005-0000-0000-0000890D0000}"/>
    <cellStyle name="0.0 10 25 5" xfId="4133" xr:uid="{00000000-0005-0000-0000-00008A0D0000}"/>
    <cellStyle name="0.0 10 25 6" xfId="4134" xr:uid="{00000000-0005-0000-0000-00008B0D0000}"/>
    <cellStyle name="0.0 10 26" xfId="4135" xr:uid="{00000000-0005-0000-0000-00008C0D0000}"/>
    <cellStyle name="0.0 10 26 2" xfId="4136" xr:uid="{00000000-0005-0000-0000-00008D0D0000}"/>
    <cellStyle name="0.0 10 26 3" xfId="4137" xr:uid="{00000000-0005-0000-0000-00008E0D0000}"/>
    <cellStyle name="0.0 10 26 4" xfId="4138" xr:uid="{00000000-0005-0000-0000-00008F0D0000}"/>
    <cellStyle name="0.0 10 26 5" xfId="4139" xr:uid="{00000000-0005-0000-0000-0000900D0000}"/>
    <cellStyle name="0.0 10 26 6" xfId="4140" xr:uid="{00000000-0005-0000-0000-0000910D0000}"/>
    <cellStyle name="0.0 10 27" xfId="4141" xr:uid="{00000000-0005-0000-0000-0000920D0000}"/>
    <cellStyle name="0.0 10 27 2" xfId="4142" xr:uid="{00000000-0005-0000-0000-0000930D0000}"/>
    <cellStyle name="0.0 10 27 3" xfId="4143" xr:uid="{00000000-0005-0000-0000-0000940D0000}"/>
    <cellStyle name="0.0 10 27 4" xfId="4144" xr:uid="{00000000-0005-0000-0000-0000950D0000}"/>
    <cellStyle name="0.0 10 27 5" xfId="4145" xr:uid="{00000000-0005-0000-0000-0000960D0000}"/>
    <cellStyle name="0.0 10 27 6" xfId="4146" xr:uid="{00000000-0005-0000-0000-0000970D0000}"/>
    <cellStyle name="0.0 10 28" xfId="4147" xr:uid="{00000000-0005-0000-0000-0000980D0000}"/>
    <cellStyle name="0.0 10 28 2" xfId="4148" xr:uid="{00000000-0005-0000-0000-0000990D0000}"/>
    <cellStyle name="0.0 10 28 3" xfId="4149" xr:uid="{00000000-0005-0000-0000-00009A0D0000}"/>
    <cellStyle name="0.0 10 28 4" xfId="4150" xr:uid="{00000000-0005-0000-0000-00009B0D0000}"/>
    <cellStyle name="0.0 10 28 5" xfId="4151" xr:uid="{00000000-0005-0000-0000-00009C0D0000}"/>
    <cellStyle name="0.0 10 28 6" xfId="4152" xr:uid="{00000000-0005-0000-0000-00009D0D0000}"/>
    <cellStyle name="0.0 10 29" xfId="4153" xr:uid="{00000000-0005-0000-0000-00009E0D0000}"/>
    <cellStyle name="0.0 10 29 2" xfId="4154" xr:uid="{00000000-0005-0000-0000-00009F0D0000}"/>
    <cellStyle name="0.0 10 29 3" xfId="4155" xr:uid="{00000000-0005-0000-0000-0000A00D0000}"/>
    <cellStyle name="0.0 10 29 4" xfId="4156" xr:uid="{00000000-0005-0000-0000-0000A10D0000}"/>
    <cellStyle name="0.0 10 29 5" xfId="4157" xr:uid="{00000000-0005-0000-0000-0000A20D0000}"/>
    <cellStyle name="0.0 10 29 6" xfId="4158" xr:uid="{00000000-0005-0000-0000-0000A30D0000}"/>
    <cellStyle name="0.0 10 3" xfId="4159" xr:uid="{00000000-0005-0000-0000-0000A40D0000}"/>
    <cellStyle name="0.0 10 3 2" xfId="4160" xr:uid="{00000000-0005-0000-0000-0000A50D0000}"/>
    <cellStyle name="0.0 10 3 3" xfId="4161" xr:uid="{00000000-0005-0000-0000-0000A60D0000}"/>
    <cellStyle name="0.0 10 3 4" xfId="4162" xr:uid="{00000000-0005-0000-0000-0000A70D0000}"/>
    <cellStyle name="0.0 10 3 5" xfId="4163" xr:uid="{00000000-0005-0000-0000-0000A80D0000}"/>
    <cellStyle name="0.0 10 3 6" xfId="4164" xr:uid="{00000000-0005-0000-0000-0000A90D0000}"/>
    <cellStyle name="0.0 10 30" xfId="4165" xr:uid="{00000000-0005-0000-0000-0000AA0D0000}"/>
    <cellStyle name="0.0 10 31" xfId="4166" xr:uid="{00000000-0005-0000-0000-0000AB0D0000}"/>
    <cellStyle name="0.0 10 32" xfId="4167" xr:uid="{00000000-0005-0000-0000-0000AC0D0000}"/>
    <cellStyle name="0.0 10 33" xfId="4168" xr:uid="{00000000-0005-0000-0000-0000AD0D0000}"/>
    <cellStyle name="0.0 10 34" xfId="4169" xr:uid="{00000000-0005-0000-0000-0000AE0D0000}"/>
    <cellStyle name="0.0 10 4" xfId="4170" xr:uid="{00000000-0005-0000-0000-0000AF0D0000}"/>
    <cellStyle name="0.0 10 4 2" xfId="4171" xr:uid="{00000000-0005-0000-0000-0000B00D0000}"/>
    <cellStyle name="0.0 10 4 3" xfId="4172" xr:uid="{00000000-0005-0000-0000-0000B10D0000}"/>
    <cellStyle name="0.0 10 4 4" xfId="4173" xr:uid="{00000000-0005-0000-0000-0000B20D0000}"/>
    <cellStyle name="0.0 10 4 5" xfId="4174" xr:uid="{00000000-0005-0000-0000-0000B30D0000}"/>
    <cellStyle name="0.0 10 4 6" xfId="4175" xr:uid="{00000000-0005-0000-0000-0000B40D0000}"/>
    <cellStyle name="0.0 10 5" xfId="4176" xr:uid="{00000000-0005-0000-0000-0000B50D0000}"/>
    <cellStyle name="0.0 10 5 2" xfId="4177" xr:uid="{00000000-0005-0000-0000-0000B60D0000}"/>
    <cellStyle name="0.0 10 5 3" xfId="4178" xr:uid="{00000000-0005-0000-0000-0000B70D0000}"/>
    <cellStyle name="0.0 10 5 4" xfId="4179" xr:uid="{00000000-0005-0000-0000-0000B80D0000}"/>
    <cellStyle name="0.0 10 5 5" xfId="4180" xr:uid="{00000000-0005-0000-0000-0000B90D0000}"/>
    <cellStyle name="0.0 10 5 6" xfId="4181" xr:uid="{00000000-0005-0000-0000-0000BA0D0000}"/>
    <cellStyle name="0.0 10 6" xfId="4182" xr:uid="{00000000-0005-0000-0000-0000BB0D0000}"/>
    <cellStyle name="0.0 10 6 2" xfId="4183" xr:uid="{00000000-0005-0000-0000-0000BC0D0000}"/>
    <cellStyle name="0.0 10 6 3" xfId="4184" xr:uid="{00000000-0005-0000-0000-0000BD0D0000}"/>
    <cellStyle name="0.0 10 6 4" xfId="4185" xr:uid="{00000000-0005-0000-0000-0000BE0D0000}"/>
    <cellStyle name="0.0 10 6 5" xfId="4186" xr:uid="{00000000-0005-0000-0000-0000BF0D0000}"/>
    <cellStyle name="0.0 10 6 6" xfId="4187" xr:uid="{00000000-0005-0000-0000-0000C00D0000}"/>
    <cellStyle name="0.0 10 7" xfId="4188" xr:uid="{00000000-0005-0000-0000-0000C10D0000}"/>
    <cellStyle name="0.0 10 7 2" xfId="4189" xr:uid="{00000000-0005-0000-0000-0000C20D0000}"/>
    <cellStyle name="0.0 10 7 3" xfId="4190" xr:uid="{00000000-0005-0000-0000-0000C30D0000}"/>
    <cellStyle name="0.0 10 7 4" xfId="4191" xr:uid="{00000000-0005-0000-0000-0000C40D0000}"/>
    <cellStyle name="0.0 10 7 5" xfId="4192" xr:uid="{00000000-0005-0000-0000-0000C50D0000}"/>
    <cellStyle name="0.0 10 7 6" xfId="4193" xr:uid="{00000000-0005-0000-0000-0000C60D0000}"/>
    <cellStyle name="0.0 10 8" xfId="4194" xr:uid="{00000000-0005-0000-0000-0000C70D0000}"/>
    <cellStyle name="0.0 10 8 2" xfId="4195" xr:uid="{00000000-0005-0000-0000-0000C80D0000}"/>
    <cellStyle name="0.0 10 8 3" xfId="4196" xr:uid="{00000000-0005-0000-0000-0000C90D0000}"/>
    <cellStyle name="0.0 10 8 4" xfId="4197" xr:uid="{00000000-0005-0000-0000-0000CA0D0000}"/>
    <cellStyle name="0.0 10 8 5" xfId="4198" xr:uid="{00000000-0005-0000-0000-0000CB0D0000}"/>
    <cellStyle name="0.0 10 8 6" xfId="4199" xr:uid="{00000000-0005-0000-0000-0000CC0D0000}"/>
    <cellStyle name="0.0 10 9" xfId="4200" xr:uid="{00000000-0005-0000-0000-0000CD0D0000}"/>
    <cellStyle name="0.0 10 9 2" xfId="4201" xr:uid="{00000000-0005-0000-0000-0000CE0D0000}"/>
    <cellStyle name="0.0 10 9 3" xfId="4202" xr:uid="{00000000-0005-0000-0000-0000CF0D0000}"/>
    <cellStyle name="0.0 10 9 4" xfId="4203" xr:uid="{00000000-0005-0000-0000-0000D00D0000}"/>
    <cellStyle name="0.0 10 9 5" xfId="4204" xr:uid="{00000000-0005-0000-0000-0000D10D0000}"/>
    <cellStyle name="0.0 10 9 6" xfId="4205" xr:uid="{00000000-0005-0000-0000-0000D20D0000}"/>
    <cellStyle name="0.0 11" xfId="4206" xr:uid="{00000000-0005-0000-0000-0000D30D0000}"/>
    <cellStyle name="0.0 11 10" xfId="4207" xr:uid="{00000000-0005-0000-0000-0000D40D0000}"/>
    <cellStyle name="0.0 11 10 2" xfId="4208" xr:uid="{00000000-0005-0000-0000-0000D50D0000}"/>
    <cellStyle name="0.0 11 10 3" xfId="4209" xr:uid="{00000000-0005-0000-0000-0000D60D0000}"/>
    <cellStyle name="0.0 11 10 4" xfId="4210" xr:uid="{00000000-0005-0000-0000-0000D70D0000}"/>
    <cellStyle name="0.0 11 10 5" xfId="4211" xr:uid="{00000000-0005-0000-0000-0000D80D0000}"/>
    <cellStyle name="0.0 11 10 6" xfId="4212" xr:uid="{00000000-0005-0000-0000-0000D90D0000}"/>
    <cellStyle name="0.0 11 11" xfId="4213" xr:uid="{00000000-0005-0000-0000-0000DA0D0000}"/>
    <cellStyle name="0.0 11 11 2" xfId="4214" xr:uid="{00000000-0005-0000-0000-0000DB0D0000}"/>
    <cellStyle name="0.0 11 11 3" xfId="4215" xr:uid="{00000000-0005-0000-0000-0000DC0D0000}"/>
    <cellStyle name="0.0 11 11 4" xfId="4216" xr:uid="{00000000-0005-0000-0000-0000DD0D0000}"/>
    <cellStyle name="0.0 11 11 5" xfId="4217" xr:uid="{00000000-0005-0000-0000-0000DE0D0000}"/>
    <cellStyle name="0.0 11 11 6" xfId="4218" xr:uid="{00000000-0005-0000-0000-0000DF0D0000}"/>
    <cellStyle name="0.0 11 12" xfId="4219" xr:uid="{00000000-0005-0000-0000-0000E00D0000}"/>
    <cellStyle name="0.0 11 12 2" xfId="4220" xr:uid="{00000000-0005-0000-0000-0000E10D0000}"/>
    <cellStyle name="0.0 11 12 3" xfId="4221" xr:uid="{00000000-0005-0000-0000-0000E20D0000}"/>
    <cellStyle name="0.0 11 12 4" xfId="4222" xr:uid="{00000000-0005-0000-0000-0000E30D0000}"/>
    <cellStyle name="0.0 11 12 5" xfId="4223" xr:uid="{00000000-0005-0000-0000-0000E40D0000}"/>
    <cellStyle name="0.0 11 12 6" xfId="4224" xr:uid="{00000000-0005-0000-0000-0000E50D0000}"/>
    <cellStyle name="0.0 11 13" xfId="4225" xr:uid="{00000000-0005-0000-0000-0000E60D0000}"/>
    <cellStyle name="0.0 11 13 2" xfId="4226" xr:uid="{00000000-0005-0000-0000-0000E70D0000}"/>
    <cellStyle name="0.0 11 13 3" xfId="4227" xr:uid="{00000000-0005-0000-0000-0000E80D0000}"/>
    <cellStyle name="0.0 11 13 4" xfId="4228" xr:uid="{00000000-0005-0000-0000-0000E90D0000}"/>
    <cellStyle name="0.0 11 13 5" xfId="4229" xr:uid="{00000000-0005-0000-0000-0000EA0D0000}"/>
    <cellStyle name="0.0 11 13 6" xfId="4230" xr:uid="{00000000-0005-0000-0000-0000EB0D0000}"/>
    <cellStyle name="0.0 11 14" xfId="4231" xr:uid="{00000000-0005-0000-0000-0000EC0D0000}"/>
    <cellStyle name="0.0 11 14 2" xfId="4232" xr:uid="{00000000-0005-0000-0000-0000ED0D0000}"/>
    <cellStyle name="0.0 11 14 3" xfId="4233" xr:uid="{00000000-0005-0000-0000-0000EE0D0000}"/>
    <cellStyle name="0.0 11 14 4" xfId="4234" xr:uid="{00000000-0005-0000-0000-0000EF0D0000}"/>
    <cellStyle name="0.0 11 14 5" xfId="4235" xr:uid="{00000000-0005-0000-0000-0000F00D0000}"/>
    <cellStyle name="0.0 11 14 6" xfId="4236" xr:uid="{00000000-0005-0000-0000-0000F10D0000}"/>
    <cellStyle name="0.0 11 15" xfId="4237" xr:uid="{00000000-0005-0000-0000-0000F20D0000}"/>
    <cellStyle name="0.0 11 15 2" xfId="4238" xr:uid="{00000000-0005-0000-0000-0000F30D0000}"/>
    <cellStyle name="0.0 11 15 3" xfId="4239" xr:uid="{00000000-0005-0000-0000-0000F40D0000}"/>
    <cellStyle name="0.0 11 15 4" xfId="4240" xr:uid="{00000000-0005-0000-0000-0000F50D0000}"/>
    <cellStyle name="0.0 11 15 5" xfId="4241" xr:uid="{00000000-0005-0000-0000-0000F60D0000}"/>
    <cellStyle name="0.0 11 15 6" xfId="4242" xr:uid="{00000000-0005-0000-0000-0000F70D0000}"/>
    <cellStyle name="0.0 11 16" xfId="4243" xr:uid="{00000000-0005-0000-0000-0000F80D0000}"/>
    <cellStyle name="0.0 11 16 2" xfId="4244" xr:uid="{00000000-0005-0000-0000-0000F90D0000}"/>
    <cellStyle name="0.0 11 16 3" xfId="4245" xr:uid="{00000000-0005-0000-0000-0000FA0D0000}"/>
    <cellStyle name="0.0 11 16 4" xfId="4246" xr:uid="{00000000-0005-0000-0000-0000FB0D0000}"/>
    <cellStyle name="0.0 11 16 5" xfId="4247" xr:uid="{00000000-0005-0000-0000-0000FC0D0000}"/>
    <cellStyle name="0.0 11 16 6" xfId="4248" xr:uid="{00000000-0005-0000-0000-0000FD0D0000}"/>
    <cellStyle name="0.0 11 17" xfId="4249" xr:uid="{00000000-0005-0000-0000-0000FE0D0000}"/>
    <cellStyle name="0.0 11 17 2" xfId="4250" xr:uid="{00000000-0005-0000-0000-0000FF0D0000}"/>
    <cellStyle name="0.0 11 17 3" xfId="4251" xr:uid="{00000000-0005-0000-0000-0000000E0000}"/>
    <cellStyle name="0.0 11 17 4" xfId="4252" xr:uid="{00000000-0005-0000-0000-0000010E0000}"/>
    <cellStyle name="0.0 11 17 5" xfId="4253" xr:uid="{00000000-0005-0000-0000-0000020E0000}"/>
    <cellStyle name="0.0 11 17 6" xfId="4254" xr:uid="{00000000-0005-0000-0000-0000030E0000}"/>
    <cellStyle name="0.0 11 18" xfId="4255" xr:uid="{00000000-0005-0000-0000-0000040E0000}"/>
    <cellStyle name="0.0 11 18 2" xfId="4256" xr:uid="{00000000-0005-0000-0000-0000050E0000}"/>
    <cellStyle name="0.0 11 18 3" xfId="4257" xr:uid="{00000000-0005-0000-0000-0000060E0000}"/>
    <cellStyle name="0.0 11 18 4" xfId="4258" xr:uid="{00000000-0005-0000-0000-0000070E0000}"/>
    <cellStyle name="0.0 11 18 5" xfId="4259" xr:uid="{00000000-0005-0000-0000-0000080E0000}"/>
    <cellStyle name="0.0 11 18 6" xfId="4260" xr:uid="{00000000-0005-0000-0000-0000090E0000}"/>
    <cellStyle name="0.0 11 19" xfId="4261" xr:uid="{00000000-0005-0000-0000-00000A0E0000}"/>
    <cellStyle name="0.0 11 19 2" xfId="4262" xr:uid="{00000000-0005-0000-0000-00000B0E0000}"/>
    <cellStyle name="0.0 11 19 3" xfId="4263" xr:uid="{00000000-0005-0000-0000-00000C0E0000}"/>
    <cellStyle name="0.0 11 19 4" xfId="4264" xr:uid="{00000000-0005-0000-0000-00000D0E0000}"/>
    <cellStyle name="0.0 11 19 5" xfId="4265" xr:uid="{00000000-0005-0000-0000-00000E0E0000}"/>
    <cellStyle name="0.0 11 19 6" xfId="4266" xr:uid="{00000000-0005-0000-0000-00000F0E0000}"/>
    <cellStyle name="0.0 11 2" xfId="4267" xr:uid="{00000000-0005-0000-0000-0000100E0000}"/>
    <cellStyle name="0.0 11 2 2" xfId="4268" xr:uid="{00000000-0005-0000-0000-0000110E0000}"/>
    <cellStyle name="0.0 11 2 3" xfId="4269" xr:uid="{00000000-0005-0000-0000-0000120E0000}"/>
    <cellStyle name="0.0 11 2 4" xfId="4270" xr:uid="{00000000-0005-0000-0000-0000130E0000}"/>
    <cellStyle name="0.0 11 2 5" xfId="4271" xr:uid="{00000000-0005-0000-0000-0000140E0000}"/>
    <cellStyle name="0.0 11 2 6" xfId="4272" xr:uid="{00000000-0005-0000-0000-0000150E0000}"/>
    <cellStyle name="0.0 11 2 7" xfId="4273" xr:uid="{00000000-0005-0000-0000-0000160E0000}"/>
    <cellStyle name="0.0 11 20" xfId="4274" xr:uid="{00000000-0005-0000-0000-0000170E0000}"/>
    <cellStyle name="0.0 11 20 2" xfId="4275" xr:uid="{00000000-0005-0000-0000-0000180E0000}"/>
    <cellStyle name="0.0 11 20 3" xfId="4276" xr:uid="{00000000-0005-0000-0000-0000190E0000}"/>
    <cellStyle name="0.0 11 20 4" xfId="4277" xr:uid="{00000000-0005-0000-0000-00001A0E0000}"/>
    <cellStyle name="0.0 11 20 5" xfId="4278" xr:uid="{00000000-0005-0000-0000-00001B0E0000}"/>
    <cellStyle name="0.0 11 20 6" xfId="4279" xr:uid="{00000000-0005-0000-0000-00001C0E0000}"/>
    <cellStyle name="0.0 11 21" xfId="4280" xr:uid="{00000000-0005-0000-0000-00001D0E0000}"/>
    <cellStyle name="0.0 11 21 2" xfId="4281" xr:uid="{00000000-0005-0000-0000-00001E0E0000}"/>
    <cellStyle name="0.0 11 21 3" xfId="4282" xr:uid="{00000000-0005-0000-0000-00001F0E0000}"/>
    <cellStyle name="0.0 11 21 4" xfId="4283" xr:uid="{00000000-0005-0000-0000-0000200E0000}"/>
    <cellStyle name="0.0 11 21 5" xfId="4284" xr:uid="{00000000-0005-0000-0000-0000210E0000}"/>
    <cellStyle name="0.0 11 21 6" xfId="4285" xr:uid="{00000000-0005-0000-0000-0000220E0000}"/>
    <cellStyle name="0.0 11 22" xfId="4286" xr:uid="{00000000-0005-0000-0000-0000230E0000}"/>
    <cellStyle name="0.0 11 22 2" xfId="4287" xr:uid="{00000000-0005-0000-0000-0000240E0000}"/>
    <cellStyle name="0.0 11 22 3" xfId="4288" xr:uid="{00000000-0005-0000-0000-0000250E0000}"/>
    <cellStyle name="0.0 11 22 4" xfId="4289" xr:uid="{00000000-0005-0000-0000-0000260E0000}"/>
    <cellStyle name="0.0 11 22 5" xfId="4290" xr:uid="{00000000-0005-0000-0000-0000270E0000}"/>
    <cellStyle name="0.0 11 22 6" xfId="4291" xr:uid="{00000000-0005-0000-0000-0000280E0000}"/>
    <cellStyle name="0.0 11 23" xfId="4292" xr:uid="{00000000-0005-0000-0000-0000290E0000}"/>
    <cellStyle name="0.0 11 23 2" xfId="4293" xr:uid="{00000000-0005-0000-0000-00002A0E0000}"/>
    <cellStyle name="0.0 11 23 3" xfId="4294" xr:uid="{00000000-0005-0000-0000-00002B0E0000}"/>
    <cellStyle name="0.0 11 23 4" xfId="4295" xr:uid="{00000000-0005-0000-0000-00002C0E0000}"/>
    <cellStyle name="0.0 11 23 5" xfId="4296" xr:uid="{00000000-0005-0000-0000-00002D0E0000}"/>
    <cellStyle name="0.0 11 23 6" xfId="4297" xr:uid="{00000000-0005-0000-0000-00002E0E0000}"/>
    <cellStyle name="0.0 11 24" xfId="4298" xr:uid="{00000000-0005-0000-0000-00002F0E0000}"/>
    <cellStyle name="0.0 11 24 2" xfId="4299" xr:uid="{00000000-0005-0000-0000-0000300E0000}"/>
    <cellStyle name="0.0 11 24 3" xfId="4300" xr:uid="{00000000-0005-0000-0000-0000310E0000}"/>
    <cellStyle name="0.0 11 24 4" xfId="4301" xr:uid="{00000000-0005-0000-0000-0000320E0000}"/>
    <cellStyle name="0.0 11 24 5" xfId="4302" xr:uid="{00000000-0005-0000-0000-0000330E0000}"/>
    <cellStyle name="0.0 11 24 6" xfId="4303" xr:uid="{00000000-0005-0000-0000-0000340E0000}"/>
    <cellStyle name="0.0 11 25" xfId="4304" xr:uid="{00000000-0005-0000-0000-0000350E0000}"/>
    <cellStyle name="0.0 11 25 2" xfId="4305" xr:uid="{00000000-0005-0000-0000-0000360E0000}"/>
    <cellStyle name="0.0 11 25 3" xfId="4306" xr:uid="{00000000-0005-0000-0000-0000370E0000}"/>
    <cellStyle name="0.0 11 25 4" xfId="4307" xr:uid="{00000000-0005-0000-0000-0000380E0000}"/>
    <cellStyle name="0.0 11 25 5" xfId="4308" xr:uid="{00000000-0005-0000-0000-0000390E0000}"/>
    <cellStyle name="0.0 11 25 6" xfId="4309" xr:uid="{00000000-0005-0000-0000-00003A0E0000}"/>
    <cellStyle name="0.0 11 26" xfId="4310" xr:uid="{00000000-0005-0000-0000-00003B0E0000}"/>
    <cellStyle name="0.0 11 26 2" xfId="4311" xr:uid="{00000000-0005-0000-0000-00003C0E0000}"/>
    <cellStyle name="0.0 11 26 3" xfId="4312" xr:uid="{00000000-0005-0000-0000-00003D0E0000}"/>
    <cellStyle name="0.0 11 26 4" xfId="4313" xr:uid="{00000000-0005-0000-0000-00003E0E0000}"/>
    <cellStyle name="0.0 11 26 5" xfId="4314" xr:uid="{00000000-0005-0000-0000-00003F0E0000}"/>
    <cellStyle name="0.0 11 26 6" xfId="4315" xr:uid="{00000000-0005-0000-0000-0000400E0000}"/>
    <cellStyle name="0.0 11 27" xfId="4316" xr:uid="{00000000-0005-0000-0000-0000410E0000}"/>
    <cellStyle name="0.0 11 27 2" xfId="4317" xr:uid="{00000000-0005-0000-0000-0000420E0000}"/>
    <cellStyle name="0.0 11 27 3" xfId="4318" xr:uid="{00000000-0005-0000-0000-0000430E0000}"/>
    <cellStyle name="0.0 11 27 4" xfId="4319" xr:uid="{00000000-0005-0000-0000-0000440E0000}"/>
    <cellStyle name="0.0 11 27 5" xfId="4320" xr:uid="{00000000-0005-0000-0000-0000450E0000}"/>
    <cellStyle name="0.0 11 27 6" xfId="4321" xr:uid="{00000000-0005-0000-0000-0000460E0000}"/>
    <cellStyle name="0.0 11 28" xfId="4322" xr:uid="{00000000-0005-0000-0000-0000470E0000}"/>
    <cellStyle name="0.0 11 28 2" xfId="4323" xr:uid="{00000000-0005-0000-0000-0000480E0000}"/>
    <cellStyle name="0.0 11 28 3" xfId="4324" xr:uid="{00000000-0005-0000-0000-0000490E0000}"/>
    <cellStyle name="0.0 11 28 4" xfId="4325" xr:uid="{00000000-0005-0000-0000-00004A0E0000}"/>
    <cellStyle name="0.0 11 28 5" xfId="4326" xr:uid="{00000000-0005-0000-0000-00004B0E0000}"/>
    <cellStyle name="0.0 11 28 6" xfId="4327" xr:uid="{00000000-0005-0000-0000-00004C0E0000}"/>
    <cellStyle name="0.0 11 29" xfId="4328" xr:uid="{00000000-0005-0000-0000-00004D0E0000}"/>
    <cellStyle name="0.0 11 29 2" xfId="4329" xr:uid="{00000000-0005-0000-0000-00004E0E0000}"/>
    <cellStyle name="0.0 11 29 3" xfId="4330" xr:uid="{00000000-0005-0000-0000-00004F0E0000}"/>
    <cellStyle name="0.0 11 29 4" xfId="4331" xr:uid="{00000000-0005-0000-0000-0000500E0000}"/>
    <cellStyle name="0.0 11 29 5" xfId="4332" xr:uid="{00000000-0005-0000-0000-0000510E0000}"/>
    <cellStyle name="0.0 11 29 6" xfId="4333" xr:uid="{00000000-0005-0000-0000-0000520E0000}"/>
    <cellStyle name="0.0 11 3" xfId="4334" xr:uid="{00000000-0005-0000-0000-0000530E0000}"/>
    <cellStyle name="0.0 11 3 2" xfId="4335" xr:uid="{00000000-0005-0000-0000-0000540E0000}"/>
    <cellStyle name="0.0 11 3 3" xfId="4336" xr:uid="{00000000-0005-0000-0000-0000550E0000}"/>
    <cellStyle name="0.0 11 3 4" xfId="4337" xr:uid="{00000000-0005-0000-0000-0000560E0000}"/>
    <cellStyle name="0.0 11 3 5" xfId="4338" xr:uid="{00000000-0005-0000-0000-0000570E0000}"/>
    <cellStyle name="0.0 11 3 6" xfId="4339" xr:uid="{00000000-0005-0000-0000-0000580E0000}"/>
    <cellStyle name="0.0 11 30" xfId="4340" xr:uid="{00000000-0005-0000-0000-0000590E0000}"/>
    <cellStyle name="0.0 11 31" xfId="4341" xr:uid="{00000000-0005-0000-0000-00005A0E0000}"/>
    <cellStyle name="0.0 11 32" xfId="4342" xr:uid="{00000000-0005-0000-0000-00005B0E0000}"/>
    <cellStyle name="0.0 11 33" xfId="4343" xr:uid="{00000000-0005-0000-0000-00005C0E0000}"/>
    <cellStyle name="0.0 11 34" xfId="4344" xr:uid="{00000000-0005-0000-0000-00005D0E0000}"/>
    <cellStyle name="0.0 11 4" xfId="4345" xr:uid="{00000000-0005-0000-0000-00005E0E0000}"/>
    <cellStyle name="0.0 11 4 2" xfId="4346" xr:uid="{00000000-0005-0000-0000-00005F0E0000}"/>
    <cellStyle name="0.0 11 4 3" xfId="4347" xr:uid="{00000000-0005-0000-0000-0000600E0000}"/>
    <cellStyle name="0.0 11 4 4" xfId="4348" xr:uid="{00000000-0005-0000-0000-0000610E0000}"/>
    <cellStyle name="0.0 11 4 5" xfId="4349" xr:uid="{00000000-0005-0000-0000-0000620E0000}"/>
    <cellStyle name="0.0 11 4 6" xfId="4350" xr:uid="{00000000-0005-0000-0000-0000630E0000}"/>
    <cellStyle name="0.0 11 5" xfId="4351" xr:uid="{00000000-0005-0000-0000-0000640E0000}"/>
    <cellStyle name="0.0 11 5 2" xfId="4352" xr:uid="{00000000-0005-0000-0000-0000650E0000}"/>
    <cellStyle name="0.0 11 5 3" xfId="4353" xr:uid="{00000000-0005-0000-0000-0000660E0000}"/>
    <cellStyle name="0.0 11 5 4" xfId="4354" xr:uid="{00000000-0005-0000-0000-0000670E0000}"/>
    <cellStyle name="0.0 11 5 5" xfId="4355" xr:uid="{00000000-0005-0000-0000-0000680E0000}"/>
    <cellStyle name="0.0 11 5 6" xfId="4356" xr:uid="{00000000-0005-0000-0000-0000690E0000}"/>
    <cellStyle name="0.0 11 6" xfId="4357" xr:uid="{00000000-0005-0000-0000-00006A0E0000}"/>
    <cellStyle name="0.0 11 6 2" xfId="4358" xr:uid="{00000000-0005-0000-0000-00006B0E0000}"/>
    <cellStyle name="0.0 11 6 3" xfId="4359" xr:uid="{00000000-0005-0000-0000-00006C0E0000}"/>
    <cellStyle name="0.0 11 6 4" xfId="4360" xr:uid="{00000000-0005-0000-0000-00006D0E0000}"/>
    <cellStyle name="0.0 11 6 5" xfId="4361" xr:uid="{00000000-0005-0000-0000-00006E0E0000}"/>
    <cellStyle name="0.0 11 6 6" xfId="4362" xr:uid="{00000000-0005-0000-0000-00006F0E0000}"/>
    <cellStyle name="0.0 11 7" xfId="4363" xr:uid="{00000000-0005-0000-0000-0000700E0000}"/>
    <cellStyle name="0.0 11 7 2" xfId="4364" xr:uid="{00000000-0005-0000-0000-0000710E0000}"/>
    <cellStyle name="0.0 11 7 3" xfId="4365" xr:uid="{00000000-0005-0000-0000-0000720E0000}"/>
    <cellStyle name="0.0 11 7 4" xfId="4366" xr:uid="{00000000-0005-0000-0000-0000730E0000}"/>
    <cellStyle name="0.0 11 7 5" xfId="4367" xr:uid="{00000000-0005-0000-0000-0000740E0000}"/>
    <cellStyle name="0.0 11 7 6" xfId="4368" xr:uid="{00000000-0005-0000-0000-0000750E0000}"/>
    <cellStyle name="0.0 11 8" xfId="4369" xr:uid="{00000000-0005-0000-0000-0000760E0000}"/>
    <cellStyle name="0.0 11 8 2" xfId="4370" xr:uid="{00000000-0005-0000-0000-0000770E0000}"/>
    <cellStyle name="0.0 11 8 3" xfId="4371" xr:uid="{00000000-0005-0000-0000-0000780E0000}"/>
    <cellStyle name="0.0 11 8 4" xfId="4372" xr:uid="{00000000-0005-0000-0000-0000790E0000}"/>
    <cellStyle name="0.0 11 8 5" xfId="4373" xr:uid="{00000000-0005-0000-0000-00007A0E0000}"/>
    <cellStyle name="0.0 11 8 6" xfId="4374" xr:uid="{00000000-0005-0000-0000-00007B0E0000}"/>
    <cellStyle name="0.0 11 9" xfId="4375" xr:uid="{00000000-0005-0000-0000-00007C0E0000}"/>
    <cellStyle name="0.0 11 9 2" xfId="4376" xr:uid="{00000000-0005-0000-0000-00007D0E0000}"/>
    <cellStyle name="0.0 11 9 3" xfId="4377" xr:uid="{00000000-0005-0000-0000-00007E0E0000}"/>
    <cellStyle name="0.0 11 9 4" xfId="4378" xr:uid="{00000000-0005-0000-0000-00007F0E0000}"/>
    <cellStyle name="0.0 11 9 5" xfId="4379" xr:uid="{00000000-0005-0000-0000-0000800E0000}"/>
    <cellStyle name="0.0 11 9 6" xfId="4380" xr:uid="{00000000-0005-0000-0000-0000810E0000}"/>
    <cellStyle name="0.0 12" xfId="4381" xr:uid="{00000000-0005-0000-0000-0000820E0000}"/>
    <cellStyle name="0.0 12 10" xfId="4382" xr:uid="{00000000-0005-0000-0000-0000830E0000}"/>
    <cellStyle name="0.0 12 10 2" xfId="4383" xr:uid="{00000000-0005-0000-0000-0000840E0000}"/>
    <cellStyle name="0.0 12 10 3" xfId="4384" xr:uid="{00000000-0005-0000-0000-0000850E0000}"/>
    <cellStyle name="0.0 12 10 4" xfId="4385" xr:uid="{00000000-0005-0000-0000-0000860E0000}"/>
    <cellStyle name="0.0 12 10 5" xfId="4386" xr:uid="{00000000-0005-0000-0000-0000870E0000}"/>
    <cellStyle name="0.0 12 10 6" xfId="4387" xr:uid="{00000000-0005-0000-0000-0000880E0000}"/>
    <cellStyle name="0.0 12 11" xfId="4388" xr:uid="{00000000-0005-0000-0000-0000890E0000}"/>
    <cellStyle name="0.0 12 11 2" xfId="4389" xr:uid="{00000000-0005-0000-0000-00008A0E0000}"/>
    <cellStyle name="0.0 12 11 3" xfId="4390" xr:uid="{00000000-0005-0000-0000-00008B0E0000}"/>
    <cellStyle name="0.0 12 11 4" xfId="4391" xr:uid="{00000000-0005-0000-0000-00008C0E0000}"/>
    <cellStyle name="0.0 12 11 5" xfId="4392" xr:uid="{00000000-0005-0000-0000-00008D0E0000}"/>
    <cellStyle name="0.0 12 11 6" xfId="4393" xr:uid="{00000000-0005-0000-0000-00008E0E0000}"/>
    <cellStyle name="0.0 12 12" xfId="4394" xr:uid="{00000000-0005-0000-0000-00008F0E0000}"/>
    <cellStyle name="0.0 12 12 2" xfId="4395" xr:uid="{00000000-0005-0000-0000-0000900E0000}"/>
    <cellStyle name="0.0 12 12 3" xfId="4396" xr:uid="{00000000-0005-0000-0000-0000910E0000}"/>
    <cellStyle name="0.0 12 12 4" xfId="4397" xr:uid="{00000000-0005-0000-0000-0000920E0000}"/>
    <cellStyle name="0.0 12 12 5" xfId="4398" xr:uid="{00000000-0005-0000-0000-0000930E0000}"/>
    <cellStyle name="0.0 12 12 6" xfId="4399" xr:uid="{00000000-0005-0000-0000-0000940E0000}"/>
    <cellStyle name="0.0 12 13" xfId="4400" xr:uid="{00000000-0005-0000-0000-0000950E0000}"/>
    <cellStyle name="0.0 12 13 2" xfId="4401" xr:uid="{00000000-0005-0000-0000-0000960E0000}"/>
    <cellStyle name="0.0 12 13 3" xfId="4402" xr:uid="{00000000-0005-0000-0000-0000970E0000}"/>
    <cellStyle name="0.0 12 13 4" xfId="4403" xr:uid="{00000000-0005-0000-0000-0000980E0000}"/>
    <cellStyle name="0.0 12 13 5" xfId="4404" xr:uid="{00000000-0005-0000-0000-0000990E0000}"/>
    <cellStyle name="0.0 12 13 6" xfId="4405" xr:uid="{00000000-0005-0000-0000-00009A0E0000}"/>
    <cellStyle name="0.0 12 14" xfId="4406" xr:uid="{00000000-0005-0000-0000-00009B0E0000}"/>
    <cellStyle name="0.0 12 14 2" xfId="4407" xr:uid="{00000000-0005-0000-0000-00009C0E0000}"/>
    <cellStyle name="0.0 12 14 3" xfId="4408" xr:uid="{00000000-0005-0000-0000-00009D0E0000}"/>
    <cellStyle name="0.0 12 14 4" xfId="4409" xr:uid="{00000000-0005-0000-0000-00009E0E0000}"/>
    <cellStyle name="0.0 12 14 5" xfId="4410" xr:uid="{00000000-0005-0000-0000-00009F0E0000}"/>
    <cellStyle name="0.0 12 14 6" xfId="4411" xr:uid="{00000000-0005-0000-0000-0000A00E0000}"/>
    <cellStyle name="0.0 12 15" xfId="4412" xr:uid="{00000000-0005-0000-0000-0000A10E0000}"/>
    <cellStyle name="0.0 12 15 2" xfId="4413" xr:uid="{00000000-0005-0000-0000-0000A20E0000}"/>
    <cellStyle name="0.0 12 15 3" xfId="4414" xr:uid="{00000000-0005-0000-0000-0000A30E0000}"/>
    <cellStyle name="0.0 12 15 4" xfId="4415" xr:uid="{00000000-0005-0000-0000-0000A40E0000}"/>
    <cellStyle name="0.0 12 15 5" xfId="4416" xr:uid="{00000000-0005-0000-0000-0000A50E0000}"/>
    <cellStyle name="0.0 12 15 6" xfId="4417" xr:uid="{00000000-0005-0000-0000-0000A60E0000}"/>
    <cellStyle name="0.0 12 16" xfId="4418" xr:uid="{00000000-0005-0000-0000-0000A70E0000}"/>
    <cellStyle name="0.0 12 16 2" xfId="4419" xr:uid="{00000000-0005-0000-0000-0000A80E0000}"/>
    <cellStyle name="0.0 12 16 3" xfId="4420" xr:uid="{00000000-0005-0000-0000-0000A90E0000}"/>
    <cellStyle name="0.0 12 16 4" xfId="4421" xr:uid="{00000000-0005-0000-0000-0000AA0E0000}"/>
    <cellStyle name="0.0 12 16 5" xfId="4422" xr:uid="{00000000-0005-0000-0000-0000AB0E0000}"/>
    <cellStyle name="0.0 12 16 6" xfId="4423" xr:uid="{00000000-0005-0000-0000-0000AC0E0000}"/>
    <cellStyle name="0.0 12 17" xfId="4424" xr:uid="{00000000-0005-0000-0000-0000AD0E0000}"/>
    <cellStyle name="0.0 12 17 2" xfId="4425" xr:uid="{00000000-0005-0000-0000-0000AE0E0000}"/>
    <cellStyle name="0.0 12 17 3" xfId="4426" xr:uid="{00000000-0005-0000-0000-0000AF0E0000}"/>
    <cellStyle name="0.0 12 17 4" xfId="4427" xr:uid="{00000000-0005-0000-0000-0000B00E0000}"/>
    <cellStyle name="0.0 12 17 5" xfId="4428" xr:uid="{00000000-0005-0000-0000-0000B10E0000}"/>
    <cellStyle name="0.0 12 17 6" xfId="4429" xr:uid="{00000000-0005-0000-0000-0000B20E0000}"/>
    <cellStyle name="0.0 12 18" xfId="4430" xr:uid="{00000000-0005-0000-0000-0000B30E0000}"/>
    <cellStyle name="0.0 12 18 2" xfId="4431" xr:uid="{00000000-0005-0000-0000-0000B40E0000}"/>
    <cellStyle name="0.0 12 18 3" xfId="4432" xr:uid="{00000000-0005-0000-0000-0000B50E0000}"/>
    <cellStyle name="0.0 12 18 4" xfId="4433" xr:uid="{00000000-0005-0000-0000-0000B60E0000}"/>
    <cellStyle name="0.0 12 18 5" xfId="4434" xr:uid="{00000000-0005-0000-0000-0000B70E0000}"/>
    <cellStyle name="0.0 12 18 6" xfId="4435" xr:uid="{00000000-0005-0000-0000-0000B80E0000}"/>
    <cellStyle name="0.0 12 19" xfId="4436" xr:uid="{00000000-0005-0000-0000-0000B90E0000}"/>
    <cellStyle name="0.0 12 19 2" xfId="4437" xr:uid="{00000000-0005-0000-0000-0000BA0E0000}"/>
    <cellStyle name="0.0 12 19 3" xfId="4438" xr:uid="{00000000-0005-0000-0000-0000BB0E0000}"/>
    <cellStyle name="0.0 12 19 4" xfId="4439" xr:uid="{00000000-0005-0000-0000-0000BC0E0000}"/>
    <cellStyle name="0.0 12 19 5" xfId="4440" xr:uid="{00000000-0005-0000-0000-0000BD0E0000}"/>
    <cellStyle name="0.0 12 19 6" xfId="4441" xr:uid="{00000000-0005-0000-0000-0000BE0E0000}"/>
    <cellStyle name="0.0 12 2" xfId="4442" xr:uid="{00000000-0005-0000-0000-0000BF0E0000}"/>
    <cellStyle name="0.0 12 2 2" xfId="4443" xr:uid="{00000000-0005-0000-0000-0000C00E0000}"/>
    <cellStyle name="0.0 12 2 3" xfId="4444" xr:uid="{00000000-0005-0000-0000-0000C10E0000}"/>
    <cellStyle name="0.0 12 2 4" xfId="4445" xr:uid="{00000000-0005-0000-0000-0000C20E0000}"/>
    <cellStyle name="0.0 12 2 5" xfId="4446" xr:uid="{00000000-0005-0000-0000-0000C30E0000}"/>
    <cellStyle name="0.0 12 2 6" xfId="4447" xr:uid="{00000000-0005-0000-0000-0000C40E0000}"/>
    <cellStyle name="0.0 12 2 7" xfId="4448" xr:uid="{00000000-0005-0000-0000-0000C50E0000}"/>
    <cellStyle name="0.0 12 20" xfId="4449" xr:uid="{00000000-0005-0000-0000-0000C60E0000}"/>
    <cellStyle name="0.0 12 20 2" xfId="4450" xr:uid="{00000000-0005-0000-0000-0000C70E0000}"/>
    <cellStyle name="0.0 12 20 3" xfId="4451" xr:uid="{00000000-0005-0000-0000-0000C80E0000}"/>
    <cellStyle name="0.0 12 20 4" xfId="4452" xr:uid="{00000000-0005-0000-0000-0000C90E0000}"/>
    <cellStyle name="0.0 12 20 5" xfId="4453" xr:uid="{00000000-0005-0000-0000-0000CA0E0000}"/>
    <cellStyle name="0.0 12 20 6" xfId="4454" xr:uid="{00000000-0005-0000-0000-0000CB0E0000}"/>
    <cellStyle name="0.0 12 21" xfId="4455" xr:uid="{00000000-0005-0000-0000-0000CC0E0000}"/>
    <cellStyle name="0.0 12 21 2" xfId="4456" xr:uid="{00000000-0005-0000-0000-0000CD0E0000}"/>
    <cellStyle name="0.0 12 21 3" xfId="4457" xr:uid="{00000000-0005-0000-0000-0000CE0E0000}"/>
    <cellStyle name="0.0 12 21 4" xfId="4458" xr:uid="{00000000-0005-0000-0000-0000CF0E0000}"/>
    <cellStyle name="0.0 12 21 5" xfId="4459" xr:uid="{00000000-0005-0000-0000-0000D00E0000}"/>
    <cellStyle name="0.0 12 21 6" xfId="4460" xr:uid="{00000000-0005-0000-0000-0000D10E0000}"/>
    <cellStyle name="0.0 12 22" xfId="4461" xr:uid="{00000000-0005-0000-0000-0000D20E0000}"/>
    <cellStyle name="0.0 12 22 2" xfId="4462" xr:uid="{00000000-0005-0000-0000-0000D30E0000}"/>
    <cellStyle name="0.0 12 22 3" xfId="4463" xr:uid="{00000000-0005-0000-0000-0000D40E0000}"/>
    <cellStyle name="0.0 12 22 4" xfId="4464" xr:uid="{00000000-0005-0000-0000-0000D50E0000}"/>
    <cellStyle name="0.0 12 22 5" xfId="4465" xr:uid="{00000000-0005-0000-0000-0000D60E0000}"/>
    <cellStyle name="0.0 12 22 6" xfId="4466" xr:uid="{00000000-0005-0000-0000-0000D70E0000}"/>
    <cellStyle name="0.0 12 23" xfId="4467" xr:uid="{00000000-0005-0000-0000-0000D80E0000}"/>
    <cellStyle name="0.0 12 23 2" xfId="4468" xr:uid="{00000000-0005-0000-0000-0000D90E0000}"/>
    <cellStyle name="0.0 12 23 3" xfId="4469" xr:uid="{00000000-0005-0000-0000-0000DA0E0000}"/>
    <cellStyle name="0.0 12 23 4" xfId="4470" xr:uid="{00000000-0005-0000-0000-0000DB0E0000}"/>
    <cellStyle name="0.0 12 23 5" xfId="4471" xr:uid="{00000000-0005-0000-0000-0000DC0E0000}"/>
    <cellStyle name="0.0 12 23 6" xfId="4472" xr:uid="{00000000-0005-0000-0000-0000DD0E0000}"/>
    <cellStyle name="0.0 12 24" xfId="4473" xr:uid="{00000000-0005-0000-0000-0000DE0E0000}"/>
    <cellStyle name="0.0 12 24 2" xfId="4474" xr:uid="{00000000-0005-0000-0000-0000DF0E0000}"/>
    <cellStyle name="0.0 12 24 3" xfId="4475" xr:uid="{00000000-0005-0000-0000-0000E00E0000}"/>
    <cellStyle name="0.0 12 24 4" xfId="4476" xr:uid="{00000000-0005-0000-0000-0000E10E0000}"/>
    <cellStyle name="0.0 12 24 5" xfId="4477" xr:uid="{00000000-0005-0000-0000-0000E20E0000}"/>
    <cellStyle name="0.0 12 24 6" xfId="4478" xr:uid="{00000000-0005-0000-0000-0000E30E0000}"/>
    <cellStyle name="0.0 12 25" xfId="4479" xr:uid="{00000000-0005-0000-0000-0000E40E0000}"/>
    <cellStyle name="0.0 12 25 2" xfId="4480" xr:uid="{00000000-0005-0000-0000-0000E50E0000}"/>
    <cellStyle name="0.0 12 25 3" xfId="4481" xr:uid="{00000000-0005-0000-0000-0000E60E0000}"/>
    <cellStyle name="0.0 12 25 4" xfId="4482" xr:uid="{00000000-0005-0000-0000-0000E70E0000}"/>
    <cellStyle name="0.0 12 25 5" xfId="4483" xr:uid="{00000000-0005-0000-0000-0000E80E0000}"/>
    <cellStyle name="0.0 12 25 6" xfId="4484" xr:uid="{00000000-0005-0000-0000-0000E90E0000}"/>
    <cellStyle name="0.0 12 26" xfId="4485" xr:uid="{00000000-0005-0000-0000-0000EA0E0000}"/>
    <cellStyle name="0.0 12 26 2" xfId="4486" xr:uid="{00000000-0005-0000-0000-0000EB0E0000}"/>
    <cellStyle name="0.0 12 26 3" xfId="4487" xr:uid="{00000000-0005-0000-0000-0000EC0E0000}"/>
    <cellStyle name="0.0 12 26 4" xfId="4488" xr:uid="{00000000-0005-0000-0000-0000ED0E0000}"/>
    <cellStyle name="0.0 12 26 5" xfId="4489" xr:uid="{00000000-0005-0000-0000-0000EE0E0000}"/>
    <cellStyle name="0.0 12 26 6" xfId="4490" xr:uid="{00000000-0005-0000-0000-0000EF0E0000}"/>
    <cellStyle name="0.0 12 27" xfId="4491" xr:uid="{00000000-0005-0000-0000-0000F00E0000}"/>
    <cellStyle name="0.0 12 27 2" xfId="4492" xr:uid="{00000000-0005-0000-0000-0000F10E0000}"/>
    <cellStyle name="0.0 12 27 3" xfId="4493" xr:uid="{00000000-0005-0000-0000-0000F20E0000}"/>
    <cellStyle name="0.0 12 27 4" xfId="4494" xr:uid="{00000000-0005-0000-0000-0000F30E0000}"/>
    <cellStyle name="0.0 12 27 5" xfId="4495" xr:uid="{00000000-0005-0000-0000-0000F40E0000}"/>
    <cellStyle name="0.0 12 27 6" xfId="4496" xr:uid="{00000000-0005-0000-0000-0000F50E0000}"/>
    <cellStyle name="0.0 12 28" xfId="4497" xr:uid="{00000000-0005-0000-0000-0000F60E0000}"/>
    <cellStyle name="0.0 12 28 2" xfId="4498" xr:uid="{00000000-0005-0000-0000-0000F70E0000}"/>
    <cellStyle name="0.0 12 28 3" xfId="4499" xr:uid="{00000000-0005-0000-0000-0000F80E0000}"/>
    <cellStyle name="0.0 12 28 4" xfId="4500" xr:uid="{00000000-0005-0000-0000-0000F90E0000}"/>
    <cellStyle name="0.0 12 28 5" xfId="4501" xr:uid="{00000000-0005-0000-0000-0000FA0E0000}"/>
    <cellStyle name="0.0 12 28 6" xfId="4502" xr:uid="{00000000-0005-0000-0000-0000FB0E0000}"/>
    <cellStyle name="0.0 12 29" xfId="4503" xr:uid="{00000000-0005-0000-0000-0000FC0E0000}"/>
    <cellStyle name="0.0 12 29 2" xfId="4504" xr:uid="{00000000-0005-0000-0000-0000FD0E0000}"/>
    <cellStyle name="0.0 12 29 3" xfId="4505" xr:uid="{00000000-0005-0000-0000-0000FE0E0000}"/>
    <cellStyle name="0.0 12 29 4" xfId="4506" xr:uid="{00000000-0005-0000-0000-0000FF0E0000}"/>
    <cellStyle name="0.0 12 29 5" xfId="4507" xr:uid="{00000000-0005-0000-0000-0000000F0000}"/>
    <cellStyle name="0.0 12 29 6" xfId="4508" xr:uid="{00000000-0005-0000-0000-0000010F0000}"/>
    <cellStyle name="0.0 12 3" xfId="4509" xr:uid="{00000000-0005-0000-0000-0000020F0000}"/>
    <cellStyle name="0.0 12 3 2" xfId="4510" xr:uid="{00000000-0005-0000-0000-0000030F0000}"/>
    <cellStyle name="0.0 12 3 3" xfId="4511" xr:uid="{00000000-0005-0000-0000-0000040F0000}"/>
    <cellStyle name="0.0 12 3 4" xfId="4512" xr:uid="{00000000-0005-0000-0000-0000050F0000}"/>
    <cellStyle name="0.0 12 3 5" xfId="4513" xr:uid="{00000000-0005-0000-0000-0000060F0000}"/>
    <cellStyle name="0.0 12 3 6" xfId="4514" xr:uid="{00000000-0005-0000-0000-0000070F0000}"/>
    <cellStyle name="0.0 12 30" xfId="4515" xr:uid="{00000000-0005-0000-0000-0000080F0000}"/>
    <cellStyle name="0.0 12 31" xfId="4516" xr:uid="{00000000-0005-0000-0000-0000090F0000}"/>
    <cellStyle name="0.0 12 32" xfId="4517" xr:uid="{00000000-0005-0000-0000-00000A0F0000}"/>
    <cellStyle name="0.0 12 33" xfId="4518" xr:uid="{00000000-0005-0000-0000-00000B0F0000}"/>
    <cellStyle name="0.0 12 34" xfId="4519" xr:uid="{00000000-0005-0000-0000-00000C0F0000}"/>
    <cellStyle name="0.0 12 4" xfId="4520" xr:uid="{00000000-0005-0000-0000-00000D0F0000}"/>
    <cellStyle name="0.0 12 4 2" xfId="4521" xr:uid="{00000000-0005-0000-0000-00000E0F0000}"/>
    <cellStyle name="0.0 12 4 3" xfId="4522" xr:uid="{00000000-0005-0000-0000-00000F0F0000}"/>
    <cellStyle name="0.0 12 4 4" xfId="4523" xr:uid="{00000000-0005-0000-0000-0000100F0000}"/>
    <cellStyle name="0.0 12 4 5" xfId="4524" xr:uid="{00000000-0005-0000-0000-0000110F0000}"/>
    <cellStyle name="0.0 12 4 6" xfId="4525" xr:uid="{00000000-0005-0000-0000-0000120F0000}"/>
    <cellStyle name="0.0 12 5" xfId="4526" xr:uid="{00000000-0005-0000-0000-0000130F0000}"/>
    <cellStyle name="0.0 12 5 2" xfId="4527" xr:uid="{00000000-0005-0000-0000-0000140F0000}"/>
    <cellStyle name="0.0 12 5 3" xfId="4528" xr:uid="{00000000-0005-0000-0000-0000150F0000}"/>
    <cellStyle name="0.0 12 5 4" xfId="4529" xr:uid="{00000000-0005-0000-0000-0000160F0000}"/>
    <cellStyle name="0.0 12 5 5" xfId="4530" xr:uid="{00000000-0005-0000-0000-0000170F0000}"/>
    <cellStyle name="0.0 12 5 6" xfId="4531" xr:uid="{00000000-0005-0000-0000-0000180F0000}"/>
    <cellStyle name="0.0 12 6" xfId="4532" xr:uid="{00000000-0005-0000-0000-0000190F0000}"/>
    <cellStyle name="0.0 12 6 2" xfId="4533" xr:uid="{00000000-0005-0000-0000-00001A0F0000}"/>
    <cellStyle name="0.0 12 6 3" xfId="4534" xr:uid="{00000000-0005-0000-0000-00001B0F0000}"/>
    <cellStyle name="0.0 12 6 4" xfId="4535" xr:uid="{00000000-0005-0000-0000-00001C0F0000}"/>
    <cellStyle name="0.0 12 6 5" xfId="4536" xr:uid="{00000000-0005-0000-0000-00001D0F0000}"/>
    <cellStyle name="0.0 12 6 6" xfId="4537" xr:uid="{00000000-0005-0000-0000-00001E0F0000}"/>
    <cellStyle name="0.0 12 7" xfId="4538" xr:uid="{00000000-0005-0000-0000-00001F0F0000}"/>
    <cellStyle name="0.0 12 7 2" xfId="4539" xr:uid="{00000000-0005-0000-0000-0000200F0000}"/>
    <cellStyle name="0.0 12 7 3" xfId="4540" xr:uid="{00000000-0005-0000-0000-0000210F0000}"/>
    <cellStyle name="0.0 12 7 4" xfId="4541" xr:uid="{00000000-0005-0000-0000-0000220F0000}"/>
    <cellStyle name="0.0 12 7 5" xfId="4542" xr:uid="{00000000-0005-0000-0000-0000230F0000}"/>
    <cellStyle name="0.0 12 7 6" xfId="4543" xr:uid="{00000000-0005-0000-0000-0000240F0000}"/>
    <cellStyle name="0.0 12 8" xfId="4544" xr:uid="{00000000-0005-0000-0000-0000250F0000}"/>
    <cellStyle name="0.0 12 8 2" xfId="4545" xr:uid="{00000000-0005-0000-0000-0000260F0000}"/>
    <cellStyle name="0.0 12 8 3" xfId="4546" xr:uid="{00000000-0005-0000-0000-0000270F0000}"/>
    <cellStyle name="0.0 12 8 4" xfId="4547" xr:uid="{00000000-0005-0000-0000-0000280F0000}"/>
    <cellStyle name="0.0 12 8 5" xfId="4548" xr:uid="{00000000-0005-0000-0000-0000290F0000}"/>
    <cellStyle name="0.0 12 8 6" xfId="4549" xr:uid="{00000000-0005-0000-0000-00002A0F0000}"/>
    <cellStyle name="0.0 12 9" xfId="4550" xr:uid="{00000000-0005-0000-0000-00002B0F0000}"/>
    <cellStyle name="0.0 12 9 2" xfId="4551" xr:uid="{00000000-0005-0000-0000-00002C0F0000}"/>
    <cellStyle name="0.0 12 9 3" xfId="4552" xr:uid="{00000000-0005-0000-0000-00002D0F0000}"/>
    <cellStyle name="0.0 12 9 4" xfId="4553" xr:uid="{00000000-0005-0000-0000-00002E0F0000}"/>
    <cellStyle name="0.0 12 9 5" xfId="4554" xr:uid="{00000000-0005-0000-0000-00002F0F0000}"/>
    <cellStyle name="0.0 12 9 6" xfId="4555" xr:uid="{00000000-0005-0000-0000-0000300F0000}"/>
    <cellStyle name="0.0 13" xfId="4556" xr:uid="{00000000-0005-0000-0000-0000310F0000}"/>
    <cellStyle name="0.0 13 2" xfId="4557" xr:uid="{00000000-0005-0000-0000-0000320F0000}"/>
    <cellStyle name="0.0 13 2 2" xfId="56596" xr:uid="{00000000-0005-0000-0000-0000330F0000}"/>
    <cellStyle name="0.0 13 3" xfId="4558" xr:uid="{00000000-0005-0000-0000-0000340F0000}"/>
    <cellStyle name="0.0 13 4" xfId="4559" xr:uid="{00000000-0005-0000-0000-0000350F0000}"/>
    <cellStyle name="0.0 13 5" xfId="4560" xr:uid="{00000000-0005-0000-0000-0000360F0000}"/>
    <cellStyle name="0.0 13 6" xfId="4561" xr:uid="{00000000-0005-0000-0000-0000370F0000}"/>
    <cellStyle name="0.0 13 7" xfId="4562" xr:uid="{00000000-0005-0000-0000-0000380F0000}"/>
    <cellStyle name="0.0 14" xfId="4563" xr:uid="{00000000-0005-0000-0000-0000390F0000}"/>
    <cellStyle name="0.0 14 2" xfId="4564" xr:uid="{00000000-0005-0000-0000-00003A0F0000}"/>
    <cellStyle name="0.0 14 2 2" xfId="56597" xr:uid="{00000000-0005-0000-0000-00003B0F0000}"/>
    <cellStyle name="0.0 14 3" xfId="4565" xr:uid="{00000000-0005-0000-0000-00003C0F0000}"/>
    <cellStyle name="0.0 14 4" xfId="4566" xr:uid="{00000000-0005-0000-0000-00003D0F0000}"/>
    <cellStyle name="0.0 14 5" xfId="4567" xr:uid="{00000000-0005-0000-0000-00003E0F0000}"/>
    <cellStyle name="0.0 14 6" xfId="4568" xr:uid="{00000000-0005-0000-0000-00003F0F0000}"/>
    <cellStyle name="0.0 15" xfId="4569" xr:uid="{00000000-0005-0000-0000-0000400F0000}"/>
    <cellStyle name="0.0 15 2" xfId="4570" xr:uid="{00000000-0005-0000-0000-0000410F0000}"/>
    <cellStyle name="0.0 15 2 2" xfId="56598" xr:uid="{00000000-0005-0000-0000-0000420F0000}"/>
    <cellStyle name="0.0 15 3" xfId="4571" xr:uid="{00000000-0005-0000-0000-0000430F0000}"/>
    <cellStyle name="0.0 15 4" xfId="4572" xr:uid="{00000000-0005-0000-0000-0000440F0000}"/>
    <cellStyle name="0.0 15 5" xfId="4573" xr:uid="{00000000-0005-0000-0000-0000450F0000}"/>
    <cellStyle name="0.0 15 6" xfId="4574" xr:uid="{00000000-0005-0000-0000-0000460F0000}"/>
    <cellStyle name="0.0 16" xfId="4575" xr:uid="{00000000-0005-0000-0000-0000470F0000}"/>
    <cellStyle name="0.0 16 2" xfId="4576" xr:uid="{00000000-0005-0000-0000-0000480F0000}"/>
    <cellStyle name="0.0 16 2 2" xfId="56599" xr:uid="{00000000-0005-0000-0000-0000490F0000}"/>
    <cellStyle name="0.0 16 3" xfId="4577" xr:uid="{00000000-0005-0000-0000-00004A0F0000}"/>
    <cellStyle name="0.0 16 4" xfId="4578" xr:uid="{00000000-0005-0000-0000-00004B0F0000}"/>
    <cellStyle name="0.0 16 5" xfId="4579" xr:uid="{00000000-0005-0000-0000-00004C0F0000}"/>
    <cellStyle name="0.0 16 6" xfId="4580" xr:uid="{00000000-0005-0000-0000-00004D0F0000}"/>
    <cellStyle name="0.0 17" xfId="4581" xr:uid="{00000000-0005-0000-0000-00004E0F0000}"/>
    <cellStyle name="0.0 17 2" xfId="4582" xr:uid="{00000000-0005-0000-0000-00004F0F0000}"/>
    <cellStyle name="0.0 17 2 2" xfId="56600" xr:uid="{00000000-0005-0000-0000-0000500F0000}"/>
    <cellStyle name="0.0 17 3" xfId="4583" xr:uid="{00000000-0005-0000-0000-0000510F0000}"/>
    <cellStyle name="0.0 17 4" xfId="4584" xr:uid="{00000000-0005-0000-0000-0000520F0000}"/>
    <cellStyle name="0.0 17 5" xfId="4585" xr:uid="{00000000-0005-0000-0000-0000530F0000}"/>
    <cellStyle name="0.0 17 6" xfId="4586" xr:uid="{00000000-0005-0000-0000-0000540F0000}"/>
    <cellStyle name="0.0 18" xfId="4587" xr:uid="{00000000-0005-0000-0000-0000550F0000}"/>
    <cellStyle name="0.0 18 2" xfId="4588" xr:uid="{00000000-0005-0000-0000-0000560F0000}"/>
    <cellStyle name="0.0 18 2 2" xfId="56601" xr:uid="{00000000-0005-0000-0000-0000570F0000}"/>
    <cellStyle name="0.0 18 3" xfId="4589" xr:uid="{00000000-0005-0000-0000-0000580F0000}"/>
    <cellStyle name="0.0 18 4" xfId="4590" xr:uid="{00000000-0005-0000-0000-0000590F0000}"/>
    <cellStyle name="0.0 18 5" xfId="4591" xr:uid="{00000000-0005-0000-0000-00005A0F0000}"/>
    <cellStyle name="0.0 18 6" xfId="4592" xr:uid="{00000000-0005-0000-0000-00005B0F0000}"/>
    <cellStyle name="0.0 19" xfId="4593" xr:uid="{00000000-0005-0000-0000-00005C0F0000}"/>
    <cellStyle name="0.0 19 2" xfId="4594" xr:uid="{00000000-0005-0000-0000-00005D0F0000}"/>
    <cellStyle name="0.0 19 2 2" xfId="56602" xr:uid="{00000000-0005-0000-0000-00005E0F0000}"/>
    <cellStyle name="0.0 19 3" xfId="4595" xr:uid="{00000000-0005-0000-0000-00005F0F0000}"/>
    <cellStyle name="0.0 19 4" xfId="4596" xr:uid="{00000000-0005-0000-0000-0000600F0000}"/>
    <cellStyle name="0.0 19 5" xfId="4597" xr:uid="{00000000-0005-0000-0000-0000610F0000}"/>
    <cellStyle name="0.0 19 6" xfId="4598" xr:uid="{00000000-0005-0000-0000-0000620F0000}"/>
    <cellStyle name="0.0 2" xfId="4599" xr:uid="{00000000-0005-0000-0000-0000630F0000}"/>
    <cellStyle name="0.0 2 10" xfId="4600" xr:uid="{00000000-0005-0000-0000-0000640F0000}"/>
    <cellStyle name="0.0 2 10 2" xfId="4601" xr:uid="{00000000-0005-0000-0000-0000650F0000}"/>
    <cellStyle name="0.0 2 10 3" xfId="4602" xr:uid="{00000000-0005-0000-0000-0000660F0000}"/>
    <cellStyle name="0.0 2 10 4" xfId="4603" xr:uid="{00000000-0005-0000-0000-0000670F0000}"/>
    <cellStyle name="0.0 2 10 5" xfId="4604" xr:uid="{00000000-0005-0000-0000-0000680F0000}"/>
    <cellStyle name="0.0 2 10 6" xfId="4605" xr:uid="{00000000-0005-0000-0000-0000690F0000}"/>
    <cellStyle name="0.0 2 11" xfId="4606" xr:uid="{00000000-0005-0000-0000-00006A0F0000}"/>
    <cellStyle name="0.0 2 11 2" xfId="4607" xr:uid="{00000000-0005-0000-0000-00006B0F0000}"/>
    <cellStyle name="0.0 2 11 3" xfId="4608" xr:uid="{00000000-0005-0000-0000-00006C0F0000}"/>
    <cellStyle name="0.0 2 11 4" xfId="4609" xr:uid="{00000000-0005-0000-0000-00006D0F0000}"/>
    <cellStyle name="0.0 2 11 5" xfId="4610" xr:uid="{00000000-0005-0000-0000-00006E0F0000}"/>
    <cellStyle name="0.0 2 11 6" xfId="4611" xr:uid="{00000000-0005-0000-0000-00006F0F0000}"/>
    <cellStyle name="0.0 2 12" xfId="4612" xr:uid="{00000000-0005-0000-0000-0000700F0000}"/>
    <cellStyle name="0.0 2 12 2" xfId="4613" xr:uid="{00000000-0005-0000-0000-0000710F0000}"/>
    <cellStyle name="0.0 2 12 3" xfId="4614" xr:uid="{00000000-0005-0000-0000-0000720F0000}"/>
    <cellStyle name="0.0 2 12 4" xfId="4615" xr:uid="{00000000-0005-0000-0000-0000730F0000}"/>
    <cellStyle name="0.0 2 12 5" xfId="4616" xr:uid="{00000000-0005-0000-0000-0000740F0000}"/>
    <cellStyle name="0.0 2 12 6" xfId="4617" xr:uid="{00000000-0005-0000-0000-0000750F0000}"/>
    <cellStyle name="0.0 2 13" xfId="4618" xr:uid="{00000000-0005-0000-0000-0000760F0000}"/>
    <cellStyle name="0.0 2 13 2" xfId="4619" xr:uid="{00000000-0005-0000-0000-0000770F0000}"/>
    <cellStyle name="0.0 2 13 3" xfId="4620" xr:uid="{00000000-0005-0000-0000-0000780F0000}"/>
    <cellStyle name="0.0 2 13 4" xfId="4621" xr:uid="{00000000-0005-0000-0000-0000790F0000}"/>
    <cellStyle name="0.0 2 13 5" xfId="4622" xr:uid="{00000000-0005-0000-0000-00007A0F0000}"/>
    <cellStyle name="0.0 2 13 6" xfId="4623" xr:uid="{00000000-0005-0000-0000-00007B0F0000}"/>
    <cellStyle name="0.0 2 14" xfId="4624" xr:uid="{00000000-0005-0000-0000-00007C0F0000}"/>
    <cellStyle name="0.0 2 14 2" xfId="4625" xr:uid="{00000000-0005-0000-0000-00007D0F0000}"/>
    <cellStyle name="0.0 2 14 3" xfId="4626" xr:uid="{00000000-0005-0000-0000-00007E0F0000}"/>
    <cellStyle name="0.0 2 14 4" xfId="4627" xr:uid="{00000000-0005-0000-0000-00007F0F0000}"/>
    <cellStyle name="0.0 2 14 5" xfId="4628" xr:uid="{00000000-0005-0000-0000-0000800F0000}"/>
    <cellStyle name="0.0 2 14 6" xfId="4629" xr:uid="{00000000-0005-0000-0000-0000810F0000}"/>
    <cellStyle name="0.0 2 15" xfId="4630" xr:uid="{00000000-0005-0000-0000-0000820F0000}"/>
    <cellStyle name="0.0 2 15 2" xfId="4631" xr:uid="{00000000-0005-0000-0000-0000830F0000}"/>
    <cellStyle name="0.0 2 15 3" xfId="4632" xr:uid="{00000000-0005-0000-0000-0000840F0000}"/>
    <cellStyle name="0.0 2 15 4" xfId="4633" xr:uid="{00000000-0005-0000-0000-0000850F0000}"/>
    <cellStyle name="0.0 2 15 5" xfId="4634" xr:uid="{00000000-0005-0000-0000-0000860F0000}"/>
    <cellStyle name="0.0 2 15 6" xfId="4635" xr:uid="{00000000-0005-0000-0000-0000870F0000}"/>
    <cellStyle name="0.0 2 16" xfId="4636" xr:uid="{00000000-0005-0000-0000-0000880F0000}"/>
    <cellStyle name="0.0 2 16 2" xfId="4637" xr:uid="{00000000-0005-0000-0000-0000890F0000}"/>
    <cellStyle name="0.0 2 16 3" xfId="4638" xr:uid="{00000000-0005-0000-0000-00008A0F0000}"/>
    <cellStyle name="0.0 2 16 4" xfId="4639" xr:uid="{00000000-0005-0000-0000-00008B0F0000}"/>
    <cellStyle name="0.0 2 16 5" xfId="4640" xr:uid="{00000000-0005-0000-0000-00008C0F0000}"/>
    <cellStyle name="0.0 2 16 6" xfId="4641" xr:uid="{00000000-0005-0000-0000-00008D0F0000}"/>
    <cellStyle name="0.0 2 17" xfId="4642" xr:uid="{00000000-0005-0000-0000-00008E0F0000}"/>
    <cellStyle name="0.0 2 17 2" xfId="4643" xr:uid="{00000000-0005-0000-0000-00008F0F0000}"/>
    <cellStyle name="0.0 2 17 3" xfId="4644" xr:uid="{00000000-0005-0000-0000-0000900F0000}"/>
    <cellStyle name="0.0 2 17 4" xfId="4645" xr:uid="{00000000-0005-0000-0000-0000910F0000}"/>
    <cellStyle name="0.0 2 17 5" xfId="4646" xr:uid="{00000000-0005-0000-0000-0000920F0000}"/>
    <cellStyle name="0.0 2 17 6" xfId="4647" xr:uid="{00000000-0005-0000-0000-0000930F0000}"/>
    <cellStyle name="0.0 2 18" xfId="4648" xr:uid="{00000000-0005-0000-0000-0000940F0000}"/>
    <cellStyle name="0.0 2 18 2" xfId="4649" xr:uid="{00000000-0005-0000-0000-0000950F0000}"/>
    <cellStyle name="0.0 2 18 3" xfId="4650" xr:uid="{00000000-0005-0000-0000-0000960F0000}"/>
    <cellStyle name="0.0 2 18 4" xfId="4651" xr:uid="{00000000-0005-0000-0000-0000970F0000}"/>
    <cellStyle name="0.0 2 18 5" xfId="4652" xr:uid="{00000000-0005-0000-0000-0000980F0000}"/>
    <cellStyle name="0.0 2 18 6" xfId="4653" xr:uid="{00000000-0005-0000-0000-0000990F0000}"/>
    <cellStyle name="0.0 2 19" xfId="4654" xr:uid="{00000000-0005-0000-0000-00009A0F0000}"/>
    <cellStyle name="0.0 2 19 2" xfId="4655" xr:uid="{00000000-0005-0000-0000-00009B0F0000}"/>
    <cellStyle name="0.0 2 19 3" xfId="4656" xr:uid="{00000000-0005-0000-0000-00009C0F0000}"/>
    <cellStyle name="0.0 2 19 4" xfId="4657" xr:uid="{00000000-0005-0000-0000-00009D0F0000}"/>
    <cellStyle name="0.0 2 19 5" xfId="4658" xr:uid="{00000000-0005-0000-0000-00009E0F0000}"/>
    <cellStyle name="0.0 2 19 6" xfId="4659" xr:uid="{00000000-0005-0000-0000-00009F0F0000}"/>
    <cellStyle name="0.0 2 2" xfId="4660" xr:uid="{00000000-0005-0000-0000-0000A00F0000}"/>
    <cellStyle name="0.0 2 2 2" xfId="4661" xr:uid="{00000000-0005-0000-0000-0000A10F0000}"/>
    <cellStyle name="0.0 2 2 3" xfId="4662" xr:uid="{00000000-0005-0000-0000-0000A20F0000}"/>
    <cellStyle name="0.0 2 2 4" xfId="4663" xr:uid="{00000000-0005-0000-0000-0000A30F0000}"/>
    <cellStyle name="0.0 2 2 5" xfId="4664" xr:uid="{00000000-0005-0000-0000-0000A40F0000}"/>
    <cellStyle name="0.0 2 2 6" xfId="4665" xr:uid="{00000000-0005-0000-0000-0000A50F0000}"/>
    <cellStyle name="0.0 2 2 7" xfId="4666" xr:uid="{00000000-0005-0000-0000-0000A60F0000}"/>
    <cellStyle name="0.0 2 20" xfId="4667" xr:uid="{00000000-0005-0000-0000-0000A70F0000}"/>
    <cellStyle name="0.0 2 20 2" xfId="4668" xr:uid="{00000000-0005-0000-0000-0000A80F0000}"/>
    <cellStyle name="0.0 2 20 3" xfId="4669" xr:uid="{00000000-0005-0000-0000-0000A90F0000}"/>
    <cellStyle name="0.0 2 20 4" xfId="4670" xr:uid="{00000000-0005-0000-0000-0000AA0F0000}"/>
    <cellStyle name="0.0 2 20 5" xfId="4671" xr:uid="{00000000-0005-0000-0000-0000AB0F0000}"/>
    <cellStyle name="0.0 2 20 6" xfId="4672" xr:uid="{00000000-0005-0000-0000-0000AC0F0000}"/>
    <cellStyle name="0.0 2 21" xfId="4673" xr:uid="{00000000-0005-0000-0000-0000AD0F0000}"/>
    <cellStyle name="0.0 2 21 2" xfId="4674" xr:uid="{00000000-0005-0000-0000-0000AE0F0000}"/>
    <cellStyle name="0.0 2 21 3" xfId="4675" xr:uid="{00000000-0005-0000-0000-0000AF0F0000}"/>
    <cellStyle name="0.0 2 21 4" xfId="4676" xr:uid="{00000000-0005-0000-0000-0000B00F0000}"/>
    <cellStyle name="0.0 2 21 5" xfId="4677" xr:uid="{00000000-0005-0000-0000-0000B10F0000}"/>
    <cellStyle name="0.0 2 21 6" xfId="4678" xr:uid="{00000000-0005-0000-0000-0000B20F0000}"/>
    <cellStyle name="0.0 2 22" xfId="4679" xr:uid="{00000000-0005-0000-0000-0000B30F0000}"/>
    <cellStyle name="0.0 2 22 2" xfId="4680" xr:uid="{00000000-0005-0000-0000-0000B40F0000}"/>
    <cellStyle name="0.0 2 22 3" xfId="4681" xr:uid="{00000000-0005-0000-0000-0000B50F0000}"/>
    <cellStyle name="0.0 2 22 4" xfId="4682" xr:uid="{00000000-0005-0000-0000-0000B60F0000}"/>
    <cellStyle name="0.0 2 22 5" xfId="4683" xr:uid="{00000000-0005-0000-0000-0000B70F0000}"/>
    <cellStyle name="0.0 2 22 6" xfId="4684" xr:uid="{00000000-0005-0000-0000-0000B80F0000}"/>
    <cellStyle name="0.0 2 23" xfId="4685" xr:uid="{00000000-0005-0000-0000-0000B90F0000}"/>
    <cellStyle name="0.0 2 23 2" xfId="4686" xr:uid="{00000000-0005-0000-0000-0000BA0F0000}"/>
    <cellStyle name="0.0 2 23 3" xfId="4687" xr:uid="{00000000-0005-0000-0000-0000BB0F0000}"/>
    <cellStyle name="0.0 2 23 4" xfId="4688" xr:uid="{00000000-0005-0000-0000-0000BC0F0000}"/>
    <cellStyle name="0.0 2 23 5" xfId="4689" xr:uid="{00000000-0005-0000-0000-0000BD0F0000}"/>
    <cellStyle name="0.0 2 23 6" xfId="4690" xr:uid="{00000000-0005-0000-0000-0000BE0F0000}"/>
    <cellStyle name="0.0 2 24" xfId="4691" xr:uid="{00000000-0005-0000-0000-0000BF0F0000}"/>
    <cellStyle name="0.0 2 24 2" xfId="4692" xr:uid="{00000000-0005-0000-0000-0000C00F0000}"/>
    <cellStyle name="0.0 2 24 3" xfId="4693" xr:uid="{00000000-0005-0000-0000-0000C10F0000}"/>
    <cellStyle name="0.0 2 24 4" xfId="4694" xr:uid="{00000000-0005-0000-0000-0000C20F0000}"/>
    <cellStyle name="0.0 2 24 5" xfId="4695" xr:uid="{00000000-0005-0000-0000-0000C30F0000}"/>
    <cellStyle name="0.0 2 24 6" xfId="4696" xr:uid="{00000000-0005-0000-0000-0000C40F0000}"/>
    <cellStyle name="0.0 2 25" xfId="4697" xr:uid="{00000000-0005-0000-0000-0000C50F0000}"/>
    <cellStyle name="0.0 2 25 2" xfId="4698" xr:uid="{00000000-0005-0000-0000-0000C60F0000}"/>
    <cellStyle name="0.0 2 25 3" xfId="4699" xr:uid="{00000000-0005-0000-0000-0000C70F0000}"/>
    <cellStyle name="0.0 2 25 4" xfId="4700" xr:uid="{00000000-0005-0000-0000-0000C80F0000}"/>
    <cellStyle name="0.0 2 25 5" xfId="4701" xr:uid="{00000000-0005-0000-0000-0000C90F0000}"/>
    <cellStyle name="0.0 2 25 6" xfId="4702" xr:uid="{00000000-0005-0000-0000-0000CA0F0000}"/>
    <cellStyle name="0.0 2 26" xfId="4703" xr:uid="{00000000-0005-0000-0000-0000CB0F0000}"/>
    <cellStyle name="0.0 2 26 2" xfId="4704" xr:uid="{00000000-0005-0000-0000-0000CC0F0000}"/>
    <cellStyle name="0.0 2 26 3" xfId="4705" xr:uid="{00000000-0005-0000-0000-0000CD0F0000}"/>
    <cellStyle name="0.0 2 26 4" xfId="4706" xr:uid="{00000000-0005-0000-0000-0000CE0F0000}"/>
    <cellStyle name="0.0 2 26 5" xfId="4707" xr:uid="{00000000-0005-0000-0000-0000CF0F0000}"/>
    <cellStyle name="0.0 2 26 6" xfId="4708" xr:uid="{00000000-0005-0000-0000-0000D00F0000}"/>
    <cellStyle name="0.0 2 27" xfId="4709" xr:uid="{00000000-0005-0000-0000-0000D10F0000}"/>
    <cellStyle name="0.0 2 27 2" xfId="4710" xr:uid="{00000000-0005-0000-0000-0000D20F0000}"/>
    <cellStyle name="0.0 2 27 3" xfId="4711" xr:uid="{00000000-0005-0000-0000-0000D30F0000}"/>
    <cellStyle name="0.0 2 27 4" xfId="4712" xr:uid="{00000000-0005-0000-0000-0000D40F0000}"/>
    <cellStyle name="0.0 2 27 5" xfId="4713" xr:uid="{00000000-0005-0000-0000-0000D50F0000}"/>
    <cellStyle name="0.0 2 27 6" xfId="4714" xr:uid="{00000000-0005-0000-0000-0000D60F0000}"/>
    <cellStyle name="0.0 2 28" xfId="4715" xr:uid="{00000000-0005-0000-0000-0000D70F0000}"/>
    <cellStyle name="0.0 2 28 2" xfId="4716" xr:uid="{00000000-0005-0000-0000-0000D80F0000}"/>
    <cellStyle name="0.0 2 28 3" xfId="4717" xr:uid="{00000000-0005-0000-0000-0000D90F0000}"/>
    <cellStyle name="0.0 2 28 4" xfId="4718" xr:uid="{00000000-0005-0000-0000-0000DA0F0000}"/>
    <cellStyle name="0.0 2 28 5" xfId="4719" xr:uid="{00000000-0005-0000-0000-0000DB0F0000}"/>
    <cellStyle name="0.0 2 28 6" xfId="4720" xr:uid="{00000000-0005-0000-0000-0000DC0F0000}"/>
    <cellStyle name="0.0 2 29" xfId="4721" xr:uid="{00000000-0005-0000-0000-0000DD0F0000}"/>
    <cellStyle name="0.0 2 29 2" xfId="4722" xr:uid="{00000000-0005-0000-0000-0000DE0F0000}"/>
    <cellStyle name="0.0 2 29 3" xfId="4723" xr:uid="{00000000-0005-0000-0000-0000DF0F0000}"/>
    <cellStyle name="0.0 2 29 4" xfId="4724" xr:uid="{00000000-0005-0000-0000-0000E00F0000}"/>
    <cellStyle name="0.0 2 29 5" xfId="4725" xr:uid="{00000000-0005-0000-0000-0000E10F0000}"/>
    <cellStyle name="0.0 2 29 6" xfId="4726" xr:uid="{00000000-0005-0000-0000-0000E20F0000}"/>
    <cellStyle name="0.0 2 3" xfId="4727" xr:uid="{00000000-0005-0000-0000-0000E30F0000}"/>
    <cellStyle name="0.0 2 3 2" xfId="4728" xr:uid="{00000000-0005-0000-0000-0000E40F0000}"/>
    <cellStyle name="0.0 2 3 3" xfId="4729" xr:uid="{00000000-0005-0000-0000-0000E50F0000}"/>
    <cellStyle name="0.0 2 3 4" xfId="4730" xr:uid="{00000000-0005-0000-0000-0000E60F0000}"/>
    <cellStyle name="0.0 2 3 5" xfId="4731" xr:uid="{00000000-0005-0000-0000-0000E70F0000}"/>
    <cellStyle name="0.0 2 3 6" xfId="4732" xr:uid="{00000000-0005-0000-0000-0000E80F0000}"/>
    <cellStyle name="0.0 2 30" xfId="4733" xr:uid="{00000000-0005-0000-0000-0000E90F0000}"/>
    <cellStyle name="0.0 2 31" xfId="4734" xr:uid="{00000000-0005-0000-0000-0000EA0F0000}"/>
    <cellStyle name="0.0 2 32" xfId="4735" xr:uid="{00000000-0005-0000-0000-0000EB0F0000}"/>
    <cellStyle name="0.0 2 33" xfId="4736" xr:uid="{00000000-0005-0000-0000-0000EC0F0000}"/>
    <cellStyle name="0.0 2 34" xfId="4737" xr:uid="{00000000-0005-0000-0000-0000ED0F0000}"/>
    <cellStyle name="0.0 2 4" xfId="4738" xr:uid="{00000000-0005-0000-0000-0000EE0F0000}"/>
    <cellStyle name="0.0 2 4 2" xfId="4739" xr:uid="{00000000-0005-0000-0000-0000EF0F0000}"/>
    <cellStyle name="0.0 2 4 3" xfId="4740" xr:uid="{00000000-0005-0000-0000-0000F00F0000}"/>
    <cellStyle name="0.0 2 4 4" xfId="4741" xr:uid="{00000000-0005-0000-0000-0000F10F0000}"/>
    <cellStyle name="0.0 2 4 5" xfId="4742" xr:uid="{00000000-0005-0000-0000-0000F20F0000}"/>
    <cellStyle name="0.0 2 4 6" xfId="4743" xr:uid="{00000000-0005-0000-0000-0000F30F0000}"/>
    <cellStyle name="0.0 2 5" xfId="4744" xr:uid="{00000000-0005-0000-0000-0000F40F0000}"/>
    <cellStyle name="0.0 2 5 2" xfId="4745" xr:uid="{00000000-0005-0000-0000-0000F50F0000}"/>
    <cellStyle name="0.0 2 5 3" xfId="4746" xr:uid="{00000000-0005-0000-0000-0000F60F0000}"/>
    <cellStyle name="0.0 2 5 4" xfId="4747" xr:uid="{00000000-0005-0000-0000-0000F70F0000}"/>
    <cellStyle name="0.0 2 5 5" xfId="4748" xr:uid="{00000000-0005-0000-0000-0000F80F0000}"/>
    <cellStyle name="0.0 2 5 6" xfId="4749" xr:uid="{00000000-0005-0000-0000-0000F90F0000}"/>
    <cellStyle name="0.0 2 6" xfId="4750" xr:uid="{00000000-0005-0000-0000-0000FA0F0000}"/>
    <cellStyle name="0.0 2 6 2" xfId="4751" xr:uid="{00000000-0005-0000-0000-0000FB0F0000}"/>
    <cellStyle name="0.0 2 6 3" xfId="4752" xr:uid="{00000000-0005-0000-0000-0000FC0F0000}"/>
    <cellStyle name="0.0 2 6 4" xfId="4753" xr:uid="{00000000-0005-0000-0000-0000FD0F0000}"/>
    <cellStyle name="0.0 2 6 5" xfId="4754" xr:uid="{00000000-0005-0000-0000-0000FE0F0000}"/>
    <cellStyle name="0.0 2 6 6" xfId="4755" xr:uid="{00000000-0005-0000-0000-0000FF0F0000}"/>
    <cellStyle name="0.0 2 7" xfId="4756" xr:uid="{00000000-0005-0000-0000-000000100000}"/>
    <cellStyle name="0.0 2 7 2" xfId="4757" xr:uid="{00000000-0005-0000-0000-000001100000}"/>
    <cellStyle name="0.0 2 7 3" xfId="4758" xr:uid="{00000000-0005-0000-0000-000002100000}"/>
    <cellStyle name="0.0 2 7 4" xfId="4759" xr:uid="{00000000-0005-0000-0000-000003100000}"/>
    <cellStyle name="0.0 2 7 5" xfId="4760" xr:uid="{00000000-0005-0000-0000-000004100000}"/>
    <cellStyle name="0.0 2 7 6" xfId="4761" xr:uid="{00000000-0005-0000-0000-000005100000}"/>
    <cellStyle name="0.0 2 8" xfId="4762" xr:uid="{00000000-0005-0000-0000-000006100000}"/>
    <cellStyle name="0.0 2 8 2" xfId="4763" xr:uid="{00000000-0005-0000-0000-000007100000}"/>
    <cellStyle name="0.0 2 8 3" xfId="4764" xr:uid="{00000000-0005-0000-0000-000008100000}"/>
    <cellStyle name="0.0 2 8 4" xfId="4765" xr:uid="{00000000-0005-0000-0000-000009100000}"/>
    <cellStyle name="0.0 2 8 5" xfId="4766" xr:uid="{00000000-0005-0000-0000-00000A100000}"/>
    <cellStyle name="0.0 2 8 6" xfId="4767" xr:uid="{00000000-0005-0000-0000-00000B100000}"/>
    <cellStyle name="0.0 2 9" xfId="4768" xr:uid="{00000000-0005-0000-0000-00000C100000}"/>
    <cellStyle name="0.0 2 9 2" xfId="4769" xr:uid="{00000000-0005-0000-0000-00000D100000}"/>
    <cellStyle name="0.0 2 9 3" xfId="4770" xr:uid="{00000000-0005-0000-0000-00000E100000}"/>
    <cellStyle name="0.0 2 9 4" xfId="4771" xr:uid="{00000000-0005-0000-0000-00000F100000}"/>
    <cellStyle name="0.0 2 9 5" xfId="4772" xr:uid="{00000000-0005-0000-0000-000010100000}"/>
    <cellStyle name="0.0 2 9 6" xfId="4773" xr:uid="{00000000-0005-0000-0000-000011100000}"/>
    <cellStyle name="0.0 20" xfId="4774" xr:uid="{00000000-0005-0000-0000-000012100000}"/>
    <cellStyle name="0.0 20 2" xfId="4775" xr:uid="{00000000-0005-0000-0000-000013100000}"/>
    <cellStyle name="0.0 20 3" xfId="4776" xr:uid="{00000000-0005-0000-0000-000014100000}"/>
    <cellStyle name="0.0 20 4" xfId="4777" xr:uid="{00000000-0005-0000-0000-000015100000}"/>
    <cellStyle name="0.0 20 5" xfId="4778" xr:uid="{00000000-0005-0000-0000-000016100000}"/>
    <cellStyle name="0.0 20 6" xfId="4779" xr:uid="{00000000-0005-0000-0000-000017100000}"/>
    <cellStyle name="0.0 21" xfId="4780" xr:uid="{00000000-0005-0000-0000-000018100000}"/>
    <cellStyle name="0.0 21 2" xfId="4781" xr:uid="{00000000-0005-0000-0000-000019100000}"/>
    <cellStyle name="0.0 21 3" xfId="4782" xr:uid="{00000000-0005-0000-0000-00001A100000}"/>
    <cellStyle name="0.0 21 4" xfId="4783" xr:uid="{00000000-0005-0000-0000-00001B100000}"/>
    <cellStyle name="0.0 21 5" xfId="4784" xr:uid="{00000000-0005-0000-0000-00001C100000}"/>
    <cellStyle name="0.0 21 6" xfId="4785" xr:uid="{00000000-0005-0000-0000-00001D100000}"/>
    <cellStyle name="0.0 22" xfId="4786" xr:uid="{00000000-0005-0000-0000-00001E100000}"/>
    <cellStyle name="0.0 22 2" xfId="4787" xr:uid="{00000000-0005-0000-0000-00001F100000}"/>
    <cellStyle name="0.0 22 3" xfId="4788" xr:uid="{00000000-0005-0000-0000-000020100000}"/>
    <cellStyle name="0.0 22 4" xfId="4789" xr:uid="{00000000-0005-0000-0000-000021100000}"/>
    <cellStyle name="0.0 22 5" xfId="4790" xr:uid="{00000000-0005-0000-0000-000022100000}"/>
    <cellStyle name="0.0 22 6" xfId="4791" xr:uid="{00000000-0005-0000-0000-000023100000}"/>
    <cellStyle name="0.0 23" xfId="4792" xr:uid="{00000000-0005-0000-0000-000024100000}"/>
    <cellStyle name="0.0 23 2" xfId="4793" xr:uid="{00000000-0005-0000-0000-000025100000}"/>
    <cellStyle name="0.0 23 3" xfId="4794" xr:uid="{00000000-0005-0000-0000-000026100000}"/>
    <cellStyle name="0.0 23 4" xfId="4795" xr:uid="{00000000-0005-0000-0000-000027100000}"/>
    <cellStyle name="0.0 23 5" xfId="4796" xr:uid="{00000000-0005-0000-0000-000028100000}"/>
    <cellStyle name="0.0 23 6" xfId="4797" xr:uid="{00000000-0005-0000-0000-000029100000}"/>
    <cellStyle name="0.0 24" xfId="4798" xr:uid="{00000000-0005-0000-0000-00002A100000}"/>
    <cellStyle name="0.0 24 2" xfId="4799" xr:uid="{00000000-0005-0000-0000-00002B100000}"/>
    <cellStyle name="0.0 24 3" xfId="4800" xr:uid="{00000000-0005-0000-0000-00002C100000}"/>
    <cellStyle name="0.0 24 4" xfId="4801" xr:uid="{00000000-0005-0000-0000-00002D100000}"/>
    <cellStyle name="0.0 24 5" xfId="4802" xr:uid="{00000000-0005-0000-0000-00002E100000}"/>
    <cellStyle name="0.0 24 6" xfId="4803" xr:uid="{00000000-0005-0000-0000-00002F100000}"/>
    <cellStyle name="0.0 25" xfId="4804" xr:uid="{00000000-0005-0000-0000-000030100000}"/>
    <cellStyle name="0.0 25 2" xfId="4805" xr:uid="{00000000-0005-0000-0000-000031100000}"/>
    <cellStyle name="0.0 25 3" xfId="4806" xr:uid="{00000000-0005-0000-0000-000032100000}"/>
    <cellStyle name="0.0 25 4" xfId="4807" xr:uid="{00000000-0005-0000-0000-000033100000}"/>
    <cellStyle name="0.0 25 5" xfId="4808" xr:uid="{00000000-0005-0000-0000-000034100000}"/>
    <cellStyle name="0.0 25 6" xfId="4809" xr:uid="{00000000-0005-0000-0000-000035100000}"/>
    <cellStyle name="0.0 26" xfId="4810" xr:uid="{00000000-0005-0000-0000-000036100000}"/>
    <cellStyle name="0.0 26 2" xfId="4811" xr:uid="{00000000-0005-0000-0000-000037100000}"/>
    <cellStyle name="0.0 26 3" xfId="4812" xr:uid="{00000000-0005-0000-0000-000038100000}"/>
    <cellStyle name="0.0 26 4" xfId="4813" xr:uid="{00000000-0005-0000-0000-000039100000}"/>
    <cellStyle name="0.0 26 5" xfId="4814" xr:uid="{00000000-0005-0000-0000-00003A100000}"/>
    <cellStyle name="0.0 26 6" xfId="4815" xr:uid="{00000000-0005-0000-0000-00003B100000}"/>
    <cellStyle name="0.0 27" xfId="4816" xr:uid="{00000000-0005-0000-0000-00003C100000}"/>
    <cellStyle name="0.0 27 2" xfId="4817" xr:uid="{00000000-0005-0000-0000-00003D100000}"/>
    <cellStyle name="0.0 27 3" xfId="4818" xr:uid="{00000000-0005-0000-0000-00003E100000}"/>
    <cellStyle name="0.0 27 4" xfId="4819" xr:uid="{00000000-0005-0000-0000-00003F100000}"/>
    <cellStyle name="0.0 27 5" xfId="4820" xr:uid="{00000000-0005-0000-0000-000040100000}"/>
    <cellStyle name="0.0 27 6" xfId="4821" xr:uid="{00000000-0005-0000-0000-000041100000}"/>
    <cellStyle name="0.0 28" xfId="4822" xr:uid="{00000000-0005-0000-0000-000042100000}"/>
    <cellStyle name="0.0 28 2" xfId="4823" xr:uid="{00000000-0005-0000-0000-000043100000}"/>
    <cellStyle name="0.0 28 3" xfId="4824" xr:uid="{00000000-0005-0000-0000-000044100000}"/>
    <cellStyle name="0.0 28 4" xfId="4825" xr:uid="{00000000-0005-0000-0000-000045100000}"/>
    <cellStyle name="0.0 28 5" xfId="4826" xr:uid="{00000000-0005-0000-0000-000046100000}"/>
    <cellStyle name="0.0 28 6" xfId="4827" xr:uid="{00000000-0005-0000-0000-000047100000}"/>
    <cellStyle name="0.0 29" xfId="4828" xr:uid="{00000000-0005-0000-0000-000048100000}"/>
    <cellStyle name="0.0 29 2" xfId="4829" xr:uid="{00000000-0005-0000-0000-000049100000}"/>
    <cellStyle name="0.0 29 3" xfId="4830" xr:uid="{00000000-0005-0000-0000-00004A100000}"/>
    <cellStyle name="0.0 29 4" xfId="4831" xr:uid="{00000000-0005-0000-0000-00004B100000}"/>
    <cellStyle name="0.0 29 5" xfId="4832" xr:uid="{00000000-0005-0000-0000-00004C100000}"/>
    <cellStyle name="0.0 29 6" xfId="4833" xr:uid="{00000000-0005-0000-0000-00004D100000}"/>
    <cellStyle name="0.0 3" xfId="4834" xr:uid="{00000000-0005-0000-0000-00004E100000}"/>
    <cellStyle name="0.0 3 10" xfId="4835" xr:uid="{00000000-0005-0000-0000-00004F100000}"/>
    <cellStyle name="0.0 3 10 2" xfId="4836" xr:uid="{00000000-0005-0000-0000-000050100000}"/>
    <cellStyle name="0.0 3 10 3" xfId="4837" xr:uid="{00000000-0005-0000-0000-000051100000}"/>
    <cellStyle name="0.0 3 10 4" xfId="4838" xr:uid="{00000000-0005-0000-0000-000052100000}"/>
    <cellStyle name="0.0 3 10 5" xfId="4839" xr:uid="{00000000-0005-0000-0000-000053100000}"/>
    <cellStyle name="0.0 3 10 6" xfId="4840" xr:uid="{00000000-0005-0000-0000-000054100000}"/>
    <cellStyle name="0.0 3 11" xfId="4841" xr:uid="{00000000-0005-0000-0000-000055100000}"/>
    <cellStyle name="0.0 3 11 2" xfId="4842" xr:uid="{00000000-0005-0000-0000-000056100000}"/>
    <cellStyle name="0.0 3 11 3" xfId="4843" xr:uid="{00000000-0005-0000-0000-000057100000}"/>
    <cellStyle name="0.0 3 11 4" xfId="4844" xr:uid="{00000000-0005-0000-0000-000058100000}"/>
    <cellStyle name="0.0 3 11 5" xfId="4845" xr:uid="{00000000-0005-0000-0000-000059100000}"/>
    <cellStyle name="0.0 3 11 6" xfId="4846" xr:uid="{00000000-0005-0000-0000-00005A100000}"/>
    <cellStyle name="0.0 3 12" xfId="4847" xr:uid="{00000000-0005-0000-0000-00005B100000}"/>
    <cellStyle name="0.0 3 12 2" xfId="4848" xr:uid="{00000000-0005-0000-0000-00005C100000}"/>
    <cellStyle name="0.0 3 12 3" xfId="4849" xr:uid="{00000000-0005-0000-0000-00005D100000}"/>
    <cellStyle name="0.0 3 12 4" xfId="4850" xr:uid="{00000000-0005-0000-0000-00005E100000}"/>
    <cellStyle name="0.0 3 12 5" xfId="4851" xr:uid="{00000000-0005-0000-0000-00005F100000}"/>
    <cellStyle name="0.0 3 12 6" xfId="4852" xr:uid="{00000000-0005-0000-0000-000060100000}"/>
    <cellStyle name="0.0 3 13" xfId="4853" xr:uid="{00000000-0005-0000-0000-000061100000}"/>
    <cellStyle name="0.0 3 13 2" xfId="4854" xr:uid="{00000000-0005-0000-0000-000062100000}"/>
    <cellStyle name="0.0 3 13 3" xfId="4855" xr:uid="{00000000-0005-0000-0000-000063100000}"/>
    <cellStyle name="0.0 3 13 4" xfId="4856" xr:uid="{00000000-0005-0000-0000-000064100000}"/>
    <cellStyle name="0.0 3 13 5" xfId="4857" xr:uid="{00000000-0005-0000-0000-000065100000}"/>
    <cellStyle name="0.0 3 13 6" xfId="4858" xr:uid="{00000000-0005-0000-0000-000066100000}"/>
    <cellStyle name="0.0 3 14" xfId="4859" xr:uid="{00000000-0005-0000-0000-000067100000}"/>
    <cellStyle name="0.0 3 14 2" xfId="4860" xr:uid="{00000000-0005-0000-0000-000068100000}"/>
    <cellStyle name="0.0 3 14 3" xfId="4861" xr:uid="{00000000-0005-0000-0000-000069100000}"/>
    <cellStyle name="0.0 3 14 4" xfId="4862" xr:uid="{00000000-0005-0000-0000-00006A100000}"/>
    <cellStyle name="0.0 3 14 5" xfId="4863" xr:uid="{00000000-0005-0000-0000-00006B100000}"/>
    <cellStyle name="0.0 3 14 6" xfId="4864" xr:uid="{00000000-0005-0000-0000-00006C100000}"/>
    <cellStyle name="0.0 3 15" xfId="4865" xr:uid="{00000000-0005-0000-0000-00006D100000}"/>
    <cellStyle name="0.0 3 15 2" xfId="4866" xr:uid="{00000000-0005-0000-0000-00006E100000}"/>
    <cellStyle name="0.0 3 15 3" xfId="4867" xr:uid="{00000000-0005-0000-0000-00006F100000}"/>
    <cellStyle name="0.0 3 15 4" xfId="4868" xr:uid="{00000000-0005-0000-0000-000070100000}"/>
    <cellStyle name="0.0 3 15 5" xfId="4869" xr:uid="{00000000-0005-0000-0000-000071100000}"/>
    <cellStyle name="0.0 3 15 6" xfId="4870" xr:uid="{00000000-0005-0000-0000-000072100000}"/>
    <cellStyle name="0.0 3 16" xfId="4871" xr:uid="{00000000-0005-0000-0000-000073100000}"/>
    <cellStyle name="0.0 3 16 2" xfId="4872" xr:uid="{00000000-0005-0000-0000-000074100000}"/>
    <cellStyle name="0.0 3 16 3" xfId="4873" xr:uid="{00000000-0005-0000-0000-000075100000}"/>
    <cellStyle name="0.0 3 16 4" xfId="4874" xr:uid="{00000000-0005-0000-0000-000076100000}"/>
    <cellStyle name="0.0 3 16 5" xfId="4875" xr:uid="{00000000-0005-0000-0000-000077100000}"/>
    <cellStyle name="0.0 3 16 6" xfId="4876" xr:uid="{00000000-0005-0000-0000-000078100000}"/>
    <cellStyle name="0.0 3 17" xfId="4877" xr:uid="{00000000-0005-0000-0000-000079100000}"/>
    <cellStyle name="0.0 3 17 2" xfId="4878" xr:uid="{00000000-0005-0000-0000-00007A100000}"/>
    <cellStyle name="0.0 3 17 3" xfId="4879" xr:uid="{00000000-0005-0000-0000-00007B100000}"/>
    <cellStyle name="0.0 3 17 4" xfId="4880" xr:uid="{00000000-0005-0000-0000-00007C100000}"/>
    <cellStyle name="0.0 3 17 5" xfId="4881" xr:uid="{00000000-0005-0000-0000-00007D100000}"/>
    <cellStyle name="0.0 3 17 6" xfId="4882" xr:uid="{00000000-0005-0000-0000-00007E100000}"/>
    <cellStyle name="0.0 3 18" xfId="4883" xr:uid="{00000000-0005-0000-0000-00007F100000}"/>
    <cellStyle name="0.0 3 18 2" xfId="4884" xr:uid="{00000000-0005-0000-0000-000080100000}"/>
    <cellStyle name="0.0 3 18 3" xfId="4885" xr:uid="{00000000-0005-0000-0000-000081100000}"/>
    <cellStyle name="0.0 3 18 4" xfId="4886" xr:uid="{00000000-0005-0000-0000-000082100000}"/>
    <cellStyle name="0.0 3 18 5" xfId="4887" xr:uid="{00000000-0005-0000-0000-000083100000}"/>
    <cellStyle name="0.0 3 18 6" xfId="4888" xr:uid="{00000000-0005-0000-0000-000084100000}"/>
    <cellStyle name="0.0 3 19" xfId="4889" xr:uid="{00000000-0005-0000-0000-000085100000}"/>
    <cellStyle name="0.0 3 19 2" xfId="4890" xr:uid="{00000000-0005-0000-0000-000086100000}"/>
    <cellStyle name="0.0 3 19 3" xfId="4891" xr:uid="{00000000-0005-0000-0000-000087100000}"/>
    <cellStyle name="0.0 3 19 4" xfId="4892" xr:uid="{00000000-0005-0000-0000-000088100000}"/>
    <cellStyle name="0.0 3 19 5" xfId="4893" xr:uid="{00000000-0005-0000-0000-000089100000}"/>
    <cellStyle name="0.0 3 19 6" xfId="4894" xr:uid="{00000000-0005-0000-0000-00008A100000}"/>
    <cellStyle name="0.0 3 2" xfId="4895" xr:uid="{00000000-0005-0000-0000-00008B100000}"/>
    <cellStyle name="0.0 3 2 2" xfId="4896" xr:uid="{00000000-0005-0000-0000-00008C100000}"/>
    <cellStyle name="0.0 3 2 3" xfId="4897" xr:uid="{00000000-0005-0000-0000-00008D100000}"/>
    <cellStyle name="0.0 3 2 4" xfId="4898" xr:uid="{00000000-0005-0000-0000-00008E100000}"/>
    <cellStyle name="0.0 3 2 5" xfId="4899" xr:uid="{00000000-0005-0000-0000-00008F100000}"/>
    <cellStyle name="0.0 3 2 6" xfId="4900" xr:uid="{00000000-0005-0000-0000-000090100000}"/>
    <cellStyle name="0.0 3 2 7" xfId="4901" xr:uid="{00000000-0005-0000-0000-000091100000}"/>
    <cellStyle name="0.0 3 20" xfId="4902" xr:uid="{00000000-0005-0000-0000-000092100000}"/>
    <cellStyle name="0.0 3 20 2" xfId="4903" xr:uid="{00000000-0005-0000-0000-000093100000}"/>
    <cellStyle name="0.0 3 20 3" xfId="4904" xr:uid="{00000000-0005-0000-0000-000094100000}"/>
    <cellStyle name="0.0 3 20 4" xfId="4905" xr:uid="{00000000-0005-0000-0000-000095100000}"/>
    <cellStyle name="0.0 3 20 5" xfId="4906" xr:uid="{00000000-0005-0000-0000-000096100000}"/>
    <cellStyle name="0.0 3 20 6" xfId="4907" xr:uid="{00000000-0005-0000-0000-000097100000}"/>
    <cellStyle name="0.0 3 21" xfId="4908" xr:uid="{00000000-0005-0000-0000-000098100000}"/>
    <cellStyle name="0.0 3 21 2" xfId="4909" xr:uid="{00000000-0005-0000-0000-000099100000}"/>
    <cellStyle name="0.0 3 21 3" xfId="4910" xr:uid="{00000000-0005-0000-0000-00009A100000}"/>
    <cellStyle name="0.0 3 21 4" xfId="4911" xr:uid="{00000000-0005-0000-0000-00009B100000}"/>
    <cellStyle name="0.0 3 21 5" xfId="4912" xr:uid="{00000000-0005-0000-0000-00009C100000}"/>
    <cellStyle name="0.0 3 21 6" xfId="4913" xr:uid="{00000000-0005-0000-0000-00009D100000}"/>
    <cellStyle name="0.0 3 22" xfId="4914" xr:uid="{00000000-0005-0000-0000-00009E100000}"/>
    <cellStyle name="0.0 3 22 2" xfId="4915" xr:uid="{00000000-0005-0000-0000-00009F100000}"/>
    <cellStyle name="0.0 3 22 3" xfId="4916" xr:uid="{00000000-0005-0000-0000-0000A0100000}"/>
    <cellStyle name="0.0 3 22 4" xfId="4917" xr:uid="{00000000-0005-0000-0000-0000A1100000}"/>
    <cellStyle name="0.0 3 22 5" xfId="4918" xr:uid="{00000000-0005-0000-0000-0000A2100000}"/>
    <cellStyle name="0.0 3 22 6" xfId="4919" xr:uid="{00000000-0005-0000-0000-0000A3100000}"/>
    <cellStyle name="0.0 3 23" xfId="4920" xr:uid="{00000000-0005-0000-0000-0000A4100000}"/>
    <cellStyle name="0.0 3 23 2" xfId="4921" xr:uid="{00000000-0005-0000-0000-0000A5100000}"/>
    <cellStyle name="0.0 3 23 3" xfId="4922" xr:uid="{00000000-0005-0000-0000-0000A6100000}"/>
    <cellStyle name="0.0 3 23 4" xfId="4923" xr:uid="{00000000-0005-0000-0000-0000A7100000}"/>
    <cellStyle name="0.0 3 23 5" xfId="4924" xr:uid="{00000000-0005-0000-0000-0000A8100000}"/>
    <cellStyle name="0.0 3 23 6" xfId="4925" xr:uid="{00000000-0005-0000-0000-0000A9100000}"/>
    <cellStyle name="0.0 3 24" xfId="4926" xr:uid="{00000000-0005-0000-0000-0000AA100000}"/>
    <cellStyle name="0.0 3 24 2" xfId="4927" xr:uid="{00000000-0005-0000-0000-0000AB100000}"/>
    <cellStyle name="0.0 3 24 3" xfId="4928" xr:uid="{00000000-0005-0000-0000-0000AC100000}"/>
    <cellStyle name="0.0 3 24 4" xfId="4929" xr:uid="{00000000-0005-0000-0000-0000AD100000}"/>
    <cellStyle name="0.0 3 24 5" xfId="4930" xr:uid="{00000000-0005-0000-0000-0000AE100000}"/>
    <cellStyle name="0.0 3 24 6" xfId="4931" xr:uid="{00000000-0005-0000-0000-0000AF100000}"/>
    <cellStyle name="0.0 3 25" xfId="4932" xr:uid="{00000000-0005-0000-0000-0000B0100000}"/>
    <cellStyle name="0.0 3 25 2" xfId="4933" xr:uid="{00000000-0005-0000-0000-0000B1100000}"/>
    <cellStyle name="0.0 3 25 3" xfId="4934" xr:uid="{00000000-0005-0000-0000-0000B2100000}"/>
    <cellStyle name="0.0 3 25 4" xfId="4935" xr:uid="{00000000-0005-0000-0000-0000B3100000}"/>
    <cellStyle name="0.0 3 25 5" xfId="4936" xr:uid="{00000000-0005-0000-0000-0000B4100000}"/>
    <cellStyle name="0.0 3 25 6" xfId="4937" xr:uid="{00000000-0005-0000-0000-0000B5100000}"/>
    <cellStyle name="0.0 3 26" xfId="4938" xr:uid="{00000000-0005-0000-0000-0000B6100000}"/>
    <cellStyle name="0.0 3 26 2" xfId="4939" xr:uid="{00000000-0005-0000-0000-0000B7100000}"/>
    <cellStyle name="0.0 3 26 3" xfId="4940" xr:uid="{00000000-0005-0000-0000-0000B8100000}"/>
    <cellStyle name="0.0 3 26 4" xfId="4941" xr:uid="{00000000-0005-0000-0000-0000B9100000}"/>
    <cellStyle name="0.0 3 26 5" xfId="4942" xr:uid="{00000000-0005-0000-0000-0000BA100000}"/>
    <cellStyle name="0.0 3 26 6" xfId="4943" xr:uid="{00000000-0005-0000-0000-0000BB100000}"/>
    <cellStyle name="0.0 3 27" xfId="4944" xr:uid="{00000000-0005-0000-0000-0000BC100000}"/>
    <cellStyle name="0.0 3 27 2" xfId="4945" xr:uid="{00000000-0005-0000-0000-0000BD100000}"/>
    <cellStyle name="0.0 3 27 3" xfId="4946" xr:uid="{00000000-0005-0000-0000-0000BE100000}"/>
    <cellStyle name="0.0 3 27 4" xfId="4947" xr:uid="{00000000-0005-0000-0000-0000BF100000}"/>
    <cellStyle name="0.0 3 27 5" xfId="4948" xr:uid="{00000000-0005-0000-0000-0000C0100000}"/>
    <cellStyle name="0.0 3 27 6" xfId="4949" xr:uid="{00000000-0005-0000-0000-0000C1100000}"/>
    <cellStyle name="0.0 3 28" xfId="4950" xr:uid="{00000000-0005-0000-0000-0000C2100000}"/>
    <cellStyle name="0.0 3 28 2" xfId="4951" xr:uid="{00000000-0005-0000-0000-0000C3100000}"/>
    <cellStyle name="0.0 3 28 3" xfId="4952" xr:uid="{00000000-0005-0000-0000-0000C4100000}"/>
    <cellStyle name="0.0 3 28 4" xfId="4953" xr:uid="{00000000-0005-0000-0000-0000C5100000}"/>
    <cellStyle name="0.0 3 28 5" xfId="4954" xr:uid="{00000000-0005-0000-0000-0000C6100000}"/>
    <cellStyle name="0.0 3 28 6" xfId="4955" xr:uid="{00000000-0005-0000-0000-0000C7100000}"/>
    <cellStyle name="0.0 3 29" xfId="4956" xr:uid="{00000000-0005-0000-0000-0000C8100000}"/>
    <cellStyle name="0.0 3 29 2" xfId="4957" xr:uid="{00000000-0005-0000-0000-0000C9100000}"/>
    <cellStyle name="0.0 3 29 3" xfId="4958" xr:uid="{00000000-0005-0000-0000-0000CA100000}"/>
    <cellStyle name="0.0 3 29 4" xfId="4959" xr:uid="{00000000-0005-0000-0000-0000CB100000}"/>
    <cellStyle name="0.0 3 29 5" xfId="4960" xr:uid="{00000000-0005-0000-0000-0000CC100000}"/>
    <cellStyle name="0.0 3 29 6" xfId="4961" xr:uid="{00000000-0005-0000-0000-0000CD100000}"/>
    <cellStyle name="0.0 3 3" xfId="4962" xr:uid="{00000000-0005-0000-0000-0000CE100000}"/>
    <cellStyle name="0.0 3 3 2" xfId="4963" xr:uid="{00000000-0005-0000-0000-0000CF100000}"/>
    <cellStyle name="0.0 3 3 3" xfId="4964" xr:uid="{00000000-0005-0000-0000-0000D0100000}"/>
    <cellStyle name="0.0 3 3 4" xfId="4965" xr:uid="{00000000-0005-0000-0000-0000D1100000}"/>
    <cellStyle name="0.0 3 3 5" xfId="4966" xr:uid="{00000000-0005-0000-0000-0000D2100000}"/>
    <cellStyle name="0.0 3 3 6" xfId="4967" xr:uid="{00000000-0005-0000-0000-0000D3100000}"/>
    <cellStyle name="0.0 3 30" xfId="4968" xr:uid="{00000000-0005-0000-0000-0000D4100000}"/>
    <cellStyle name="0.0 3 31" xfId="4969" xr:uid="{00000000-0005-0000-0000-0000D5100000}"/>
    <cellStyle name="0.0 3 32" xfId="4970" xr:uid="{00000000-0005-0000-0000-0000D6100000}"/>
    <cellStyle name="0.0 3 33" xfId="4971" xr:uid="{00000000-0005-0000-0000-0000D7100000}"/>
    <cellStyle name="0.0 3 34" xfId="4972" xr:uid="{00000000-0005-0000-0000-0000D8100000}"/>
    <cellStyle name="0.0 3 4" xfId="4973" xr:uid="{00000000-0005-0000-0000-0000D9100000}"/>
    <cellStyle name="0.0 3 4 2" xfId="4974" xr:uid="{00000000-0005-0000-0000-0000DA100000}"/>
    <cellStyle name="0.0 3 4 3" xfId="4975" xr:uid="{00000000-0005-0000-0000-0000DB100000}"/>
    <cellStyle name="0.0 3 4 4" xfId="4976" xr:uid="{00000000-0005-0000-0000-0000DC100000}"/>
    <cellStyle name="0.0 3 4 5" xfId="4977" xr:uid="{00000000-0005-0000-0000-0000DD100000}"/>
    <cellStyle name="0.0 3 4 6" xfId="4978" xr:uid="{00000000-0005-0000-0000-0000DE100000}"/>
    <cellStyle name="0.0 3 5" xfId="4979" xr:uid="{00000000-0005-0000-0000-0000DF100000}"/>
    <cellStyle name="0.0 3 5 2" xfId="4980" xr:uid="{00000000-0005-0000-0000-0000E0100000}"/>
    <cellStyle name="0.0 3 5 3" xfId="4981" xr:uid="{00000000-0005-0000-0000-0000E1100000}"/>
    <cellStyle name="0.0 3 5 4" xfId="4982" xr:uid="{00000000-0005-0000-0000-0000E2100000}"/>
    <cellStyle name="0.0 3 5 5" xfId="4983" xr:uid="{00000000-0005-0000-0000-0000E3100000}"/>
    <cellStyle name="0.0 3 5 6" xfId="4984" xr:uid="{00000000-0005-0000-0000-0000E4100000}"/>
    <cellStyle name="0.0 3 6" xfId="4985" xr:uid="{00000000-0005-0000-0000-0000E5100000}"/>
    <cellStyle name="0.0 3 6 2" xfId="4986" xr:uid="{00000000-0005-0000-0000-0000E6100000}"/>
    <cellStyle name="0.0 3 6 3" xfId="4987" xr:uid="{00000000-0005-0000-0000-0000E7100000}"/>
    <cellStyle name="0.0 3 6 4" xfId="4988" xr:uid="{00000000-0005-0000-0000-0000E8100000}"/>
    <cellStyle name="0.0 3 6 5" xfId="4989" xr:uid="{00000000-0005-0000-0000-0000E9100000}"/>
    <cellStyle name="0.0 3 6 6" xfId="4990" xr:uid="{00000000-0005-0000-0000-0000EA100000}"/>
    <cellStyle name="0.0 3 7" xfId="4991" xr:uid="{00000000-0005-0000-0000-0000EB100000}"/>
    <cellStyle name="0.0 3 7 2" xfId="4992" xr:uid="{00000000-0005-0000-0000-0000EC100000}"/>
    <cellStyle name="0.0 3 7 3" xfId="4993" xr:uid="{00000000-0005-0000-0000-0000ED100000}"/>
    <cellStyle name="0.0 3 7 4" xfId="4994" xr:uid="{00000000-0005-0000-0000-0000EE100000}"/>
    <cellStyle name="0.0 3 7 5" xfId="4995" xr:uid="{00000000-0005-0000-0000-0000EF100000}"/>
    <cellStyle name="0.0 3 7 6" xfId="4996" xr:uid="{00000000-0005-0000-0000-0000F0100000}"/>
    <cellStyle name="0.0 3 8" xfId="4997" xr:uid="{00000000-0005-0000-0000-0000F1100000}"/>
    <cellStyle name="0.0 3 8 2" xfId="4998" xr:uid="{00000000-0005-0000-0000-0000F2100000}"/>
    <cellStyle name="0.0 3 8 3" xfId="4999" xr:uid="{00000000-0005-0000-0000-0000F3100000}"/>
    <cellStyle name="0.0 3 8 4" xfId="5000" xr:uid="{00000000-0005-0000-0000-0000F4100000}"/>
    <cellStyle name="0.0 3 8 5" xfId="5001" xr:uid="{00000000-0005-0000-0000-0000F5100000}"/>
    <cellStyle name="0.0 3 8 6" xfId="5002" xr:uid="{00000000-0005-0000-0000-0000F6100000}"/>
    <cellStyle name="0.0 3 9" xfId="5003" xr:uid="{00000000-0005-0000-0000-0000F7100000}"/>
    <cellStyle name="0.0 3 9 2" xfId="5004" xr:uid="{00000000-0005-0000-0000-0000F8100000}"/>
    <cellStyle name="0.0 3 9 3" xfId="5005" xr:uid="{00000000-0005-0000-0000-0000F9100000}"/>
    <cellStyle name="0.0 3 9 4" xfId="5006" xr:uid="{00000000-0005-0000-0000-0000FA100000}"/>
    <cellStyle name="0.0 3 9 5" xfId="5007" xr:uid="{00000000-0005-0000-0000-0000FB100000}"/>
    <cellStyle name="0.0 3 9 6" xfId="5008" xr:uid="{00000000-0005-0000-0000-0000FC100000}"/>
    <cellStyle name="0.0 30" xfId="5009" xr:uid="{00000000-0005-0000-0000-0000FD100000}"/>
    <cellStyle name="0.0 30 2" xfId="5010" xr:uid="{00000000-0005-0000-0000-0000FE100000}"/>
    <cellStyle name="0.0 30 3" xfId="5011" xr:uid="{00000000-0005-0000-0000-0000FF100000}"/>
    <cellStyle name="0.0 30 4" xfId="5012" xr:uid="{00000000-0005-0000-0000-000000110000}"/>
    <cellStyle name="0.0 30 5" xfId="5013" xr:uid="{00000000-0005-0000-0000-000001110000}"/>
    <cellStyle name="0.0 30 6" xfId="5014" xr:uid="{00000000-0005-0000-0000-000002110000}"/>
    <cellStyle name="0.0 31" xfId="5015" xr:uid="{00000000-0005-0000-0000-000003110000}"/>
    <cellStyle name="0.0 31 2" xfId="5016" xr:uid="{00000000-0005-0000-0000-000004110000}"/>
    <cellStyle name="0.0 31 3" xfId="5017" xr:uid="{00000000-0005-0000-0000-000005110000}"/>
    <cellStyle name="0.0 31 4" xfId="5018" xr:uid="{00000000-0005-0000-0000-000006110000}"/>
    <cellStyle name="0.0 31 5" xfId="5019" xr:uid="{00000000-0005-0000-0000-000007110000}"/>
    <cellStyle name="0.0 31 6" xfId="5020" xr:uid="{00000000-0005-0000-0000-000008110000}"/>
    <cellStyle name="0.0 32" xfId="5021" xr:uid="{00000000-0005-0000-0000-000009110000}"/>
    <cellStyle name="0.0 32 2" xfId="5022" xr:uid="{00000000-0005-0000-0000-00000A110000}"/>
    <cellStyle name="0.0 32 3" xfId="5023" xr:uid="{00000000-0005-0000-0000-00000B110000}"/>
    <cellStyle name="0.0 32 4" xfId="5024" xr:uid="{00000000-0005-0000-0000-00000C110000}"/>
    <cellStyle name="0.0 32 5" xfId="5025" xr:uid="{00000000-0005-0000-0000-00000D110000}"/>
    <cellStyle name="0.0 32 6" xfId="5026" xr:uid="{00000000-0005-0000-0000-00000E110000}"/>
    <cellStyle name="0.0 33" xfId="5027" xr:uid="{00000000-0005-0000-0000-00000F110000}"/>
    <cellStyle name="0.0 33 2" xfId="5028" xr:uid="{00000000-0005-0000-0000-000010110000}"/>
    <cellStyle name="0.0 33 3" xfId="5029" xr:uid="{00000000-0005-0000-0000-000011110000}"/>
    <cellStyle name="0.0 33 4" xfId="5030" xr:uid="{00000000-0005-0000-0000-000012110000}"/>
    <cellStyle name="0.0 33 5" xfId="5031" xr:uid="{00000000-0005-0000-0000-000013110000}"/>
    <cellStyle name="0.0 33 6" xfId="5032" xr:uid="{00000000-0005-0000-0000-000014110000}"/>
    <cellStyle name="0.0 34" xfId="5033" xr:uid="{00000000-0005-0000-0000-000015110000}"/>
    <cellStyle name="0.0 34 2" xfId="5034" xr:uid="{00000000-0005-0000-0000-000016110000}"/>
    <cellStyle name="0.0 34 3" xfId="5035" xr:uid="{00000000-0005-0000-0000-000017110000}"/>
    <cellStyle name="0.0 34 4" xfId="5036" xr:uid="{00000000-0005-0000-0000-000018110000}"/>
    <cellStyle name="0.0 34 5" xfId="5037" xr:uid="{00000000-0005-0000-0000-000019110000}"/>
    <cellStyle name="0.0 34 6" xfId="5038" xr:uid="{00000000-0005-0000-0000-00001A110000}"/>
    <cellStyle name="0.0 35" xfId="5039" xr:uid="{00000000-0005-0000-0000-00001B110000}"/>
    <cellStyle name="0.0 35 2" xfId="5040" xr:uid="{00000000-0005-0000-0000-00001C110000}"/>
    <cellStyle name="0.0 35 3" xfId="5041" xr:uid="{00000000-0005-0000-0000-00001D110000}"/>
    <cellStyle name="0.0 35 4" xfId="5042" xr:uid="{00000000-0005-0000-0000-00001E110000}"/>
    <cellStyle name="0.0 35 5" xfId="5043" xr:uid="{00000000-0005-0000-0000-00001F110000}"/>
    <cellStyle name="0.0 35 6" xfId="5044" xr:uid="{00000000-0005-0000-0000-000020110000}"/>
    <cellStyle name="0.0 36" xfId="5045" xr:uid="{00000000-0005-0000-0000-000021110000}"/>
    <cellStyle name="0.0 36 2" xfId="5046" xr:uid="{00000000-0005-0000-0000-000022110000}"/>
    <cellStyle name="0.0 36 3" xfId="5047" xr:uid="{00000000-0005-0000-0000-000023110000}"/>
    <cellStyle name="0.0 36 4" xfId="5048" xr:uid="{00000000-0005-0000-0000-000024110000}"/>
    <cellStyle name="0.0 36 5" xfId="5049" xr:uid="{00000000-0005-0000-0000-000025110000}"/>
    <cellStyle name="0.0 36 6" xfId="5050" xr:uid="{00000000-0005-0000-0000-000026110000}"/>
    <cellStyle name="0.0 37" xfId="5051" xr:uid="{00000000-0005-0000-0000-000027110000}"/>
    <cellStyle name="0.0 37 2" xfId="5052" xr:uid="{00000000-0005-0000-0000-000028110000}"/>
    <cellStyle name="0.0 37 3" xfId="5053" xr:uid="{00000000-0005-0000-0000-000029110000}"/>
    <cellStyle name="0.0 37 4" xfId="5054" xr:uid="{00000000-0005-0000-0000-00002A110000}"/>
    <cellStyle name="0.0 37 5" xfId="5055" xr:uid="{00000000-0005-0000-0000-00002B110000}"/>
    <cellStyle name="0.0 37 6" xfId="5056" xr:uid="{00000000-0005-0000-0000-00002C110000}"/>
    <cellStyle name="0.0 38" xfId="5057" xr:uid="{00000000-0005-0000-0000-00002D110000}"/>
    <cellStyle name="0.0 38 2" xfId="5058" xr:uid="{00000000-0005-0000-0000-00002E110000}"/>
    <cellStyle name="0.0 38 3" xfId="5059" xr:uid="{00000000-0005-0000-0000-00002F110000}"/>
    <cellStyle name="0.0 38 4" xfId="5060" xr:uid="{00000000-0005-0000-0000-000030110000}"/>
    <cellStyle name="0.0 38 5" xfId="5061" xr:uid="{00000000-0005-0000-0000-000031110000}"/>
    <cellStyle name="0.0 38 6" xfId="5062" xr:uid="{00000000-0005-0000-0000-000032110000}"/>
    <cellStyle name="0.0 39" xfId="5063" xr:uid="{00000000-0005-0000-0000-000033110000}"/>
    <cellStyle name="0.0 39 2" xfId="5064" xr:uid="{00000000-0005-0000-0000-000034110000}"/>
    <cellStyle name="0.0 39 3" xfId="5065" xr:uid="{00000000-0005-0000-0000-000035110000}"/>
    <cellStyle name="0.0 39 4" xfId="5066" xr:uid="{00000000-0005-0000-0000-000036110000}"/>
    <cellStyle name="0.0 39 5" xfId="5067" xr:uid="{00000000-0005-0000-0000-000037110000}"/>
    <cellStyle name="0.0 39 6" xfId="5068" xr:uid="{00000000-0005-0000-0000-000038110000}"/>
    <cellStyle name="0.0 4" xfId="5069" xr:uid="{00000000-0005-0000-0000-000039110000}"/>
    <cellStyle name="0.0 4 10" xfId="5070" xr:uid="{00000000-0005-0000-0000-00003A110000}"/>
    <cellStyle name="0.0 4 10 2" xfId="5071" xr:uid="{00000000-0005-0000-0000-00003B110000}"/>
    <cellStyle name="0.0 4 10 3" xfId="5072" xr:uid="{00000000-0005-0000-0000-00003C110000}"/>
    <cellStyle name="0.0 4 10 4" xfId="5073" xr:uid="{00000000-0005-0000-0000-00003D110000}"/>
    <cellStyle name="0.0 4 10 5" xfId="5074" xr:uid="{00000000-0005-0000-0000-00003E110000}"/>
    <cellStyle name="0.0 4 10 6" xfId="5075" xr:uid="{00000000-0005-0000-0000-00003F110000}"/>
    <cellStyle name="0.0 4 11" xfId="5076" xr:uid="{00000000-0005-0000-0000-000040110000}"/>
    <cellStyle name="0.0 4 11 2" xfId="5077" xr:uid="{00000000-0005-0000-0000-000041110000}"/>
    <cellStyle name="0.0 4 11 3" xfId="5078" xr:uid="{00000000-0005-0000-0000-000042110000}"/>
    <cellStyle name="0.0 4 11 4" xfId="5079" xr:uid="{00000000-0005-0000-0000-000043110000}"/>
    <cellStyle name="0.0 4 11 5" xfId="5080" xr:uid="{00000000-0005-0000-0000-000044110000}"/>
    <cellStyle name="0.0 4 11 6" xfId="5081" xr:uid="{00000000-0005-0000-0000-000045110000}"/>
    <cellStyle name="0.0 4 12" xfId="5082" xr:uid="{00000000-0005-0000-0000-000046110000}"/>
    <cellStyle name="0.0 4 12 2" xfId="5083" xr:uid="{00000000-0005-0000-0000-000047110000}"/>
    <cellStyle name="0.0 4 12 3" xfId="5084" xr:uid="{00000000-0005-0000-0000-000048110000}"/>
    <cellStyle name="0.0 4 12 4" xfId="5085" xr:uid="{00000000-0005-0000-0000-000049110000}"/>
    <cellStyle name="0.0 4 12 5" xfId="5086" xr:uid="{00000000-0005-0000-0000-00004A110000}"/>
    <cellStyle name="0.0 4 12 6" xfId="5087" xr:uid="{00000000-0005-0000-0000-00004B110000}"/>
    <cellStyle name="0.0 4 13" xfId="5088" xr:uid="{00000000-0005-0000-0000-00004C110000}"/>
    <cellStyle name="0.0 4 13 2" xfId="5089" xr:uid="{00000000-0005-0000-0000-00004D110000}"/>
    <cellStyle name="0.0 4 13 3" xfId="5090" xr:uid="{00000000-0005-0000-0000-00004E110000}"/>
    <cellStyle name="0.0 4 13 4" xfId="5091" xr:uid="{00000000-0005-0000-0000-00004F110000}"/>
    <cellStyle name="0.0 4 13 5" xfId="5092" xr:uid="{00000000-0005-0000-0000-000050110000}"/>
    <cellStyle name="0.0 4 13 6" xfId="5093" xr:uid="{00000000-0005-0000-0000-000051110000}"/>
    <cellStyle name="0.0 4 14" xfId="5094" xr:uid="{00000000-0005-0000-0000-000052110000}"/>
    <cellStyle name="0.0 4 14 2" xfId="5095" xr:uid="{00000000-0005-0000-0000-000053110000}"/>
    <cellStyle name="0.0 4 14 3" xfId="5096" xr:uid="{00000000-0005-0000-0000-000054110000}"/>
    <cellStyle name="0.0 4 14 4" xfId="5097" xr:uid="{00000000-0005-0000-0000-000055110000}"/>
    <cellStyle name="0.0 4 14 5" xfId="5098" xr:uid="{00000000-0005-0000-0000-000056110000}"/>
    <cellStyle name="0.0 4 14 6" xfId="5099" xr:uid="{00000000-0005-0000-0000-000057110000}"/>
    <cellStyle name="0.0 4 15" xfId="5100" xr:uid="{00000000-0005-0000-0000-000058110000}"/>
    <cellStyle name="0.0 4 15 2" xfId="5101" xr:uid="{00000000-0005-0000-0000-000059110000}"/>
    <cellStyle name="0.0 4 15 3" xfId="5102" xr:uid="{00000000-0005-0000-0000-00005A110000}"/>
    <cellStyle name="0.0 4 15 4" xfId="5103" xr:uid="{00000000-0005-0000-0000-00005B110000}"/>
    <cellStyle name="0.0 4 15 5" xfId="5104" xr:uid="{00000000-0005-0000-0000-00005C110000}"/>
    <cellStyle name="0.0 4 15 6" xfId="5105" xr:uid="{00000000-0005-0000-0000-00005D110000}"/>
    <cellStyle name="0.0 4 16" xfId="5106" xr:uid="{00000000-0005-0000-0000-00005E110000}"/>
    <cellStyle name="0.0 4 16 2" xfId="5107" xr:uid="{00000000-0005-0000-0000-00005F110000}"/>
    <cellStyle name="0.0 4 16 3" xfId="5108" xr:uid="{00000000-0005-0000-0000-000060110000}"/>
    <cellStyle name="0.0 4 16 4" xfId="5109" xr:uid="{00000000-0005-0000-0000-000061110000}"/>
    <cellStyle name="0.0 4 16 5" xfId="5110" xr:uid="{00000000-0005-0000-0000-000062110000}"/>
    <cellStyle name="0.0 4 16 6" xfId="5111" xr:uid="{00000000-0005-0000-0000-000063110000}"/>
    <cellStyle name="0.0 4 17" xfId="5112" xr:uid="{00000000-0005-0000-0000-000064110000}"/>
    <cellStyle name="0.0 4 17 2" xfId="5113" xr:uid="{00000000-0005-0000-0000-000065110000}"/>
    <cellStyle name="0.0 4 17 3" xfId="5114" xr:uid="{00000000-0005-0000-0000-000066110000}"/>
    <cellStyle name="0.0 4 17 4" xfId="5115" xr:uid="{00000000-0005-0000-0000-000067110000}"/>
    <cellStyle name="0.0 4 17 5" xfId="5116" xr:uid="{00000000-0005-0000-0000-000068110000}"/>
    <cellStyle name="0.0 4 17 6" xfId="5117" xr:uid="{00000000-0005-0000-0000-000069110000}"/>
    <cellStyle name="0.0 4 18" xfId="5118" xr:uid="{00000000-0005-0000-0000-00006A110000}"/>
    <cellStyle name="0.0 4 18 2" xfId="5119" xr:uid="{00000000-0005-0000-0000-00006B110000}"/>
    <cellStyle name="0.0 4 18 3" xfId="5120" xr:uid="{00000000-0005-0000-0000-00006C110000}"/>
    <cellStyle name="0.0 4 18 4" xfId="5121" xr:uid="{00000000-0005-0000-0000-00006D110000}"/>
    <cellStyle name="0.0 4 18 5" xfId="5122" xr:uid="{00000000-0005-0000-0000-00006E110000}"/>
    <cellStyle name="0.0 4 18 6" xfId="5123" xr:uid="{00000000-0005-0000-0000-00006F110000}"/>
    <cellStyle name="0.0 4 19" xfId="5124" xr:uid="{00000000-0005-0000-0000-000070110000}"/>
    <cellStyle name="0.0 4 19 2" xfId="5125" xr:uid="{00000000-0005-0000-0000-000071110000}"/>
    <cellStyle name="0.0 4 19 3" xfId="5126" xr:uid="{00000000-0005-0000-0000-000072110000}"/>
    <cellStyle name="0.0 4 19 4" xfId="5127" xr:uid="{00000000-0005-0000-0000-000073110000}"/>
    <cellStyle name="0.0 4 19 5" xfId="5128" xr:uid="{00000000-0005-0000-0000-000074110000}"/>
    <cellStyle name="0.0 4 19 6" xfId="5129" xr:uid="{00000000-0005-0000-0000-000075110000}"/>
    <cellStyle name="0.0 4 2" xfId="5130" xr:uid="{00000000-0005-0000-0000-000076110000}"/>
    <cellStyle name="0.0 4 2 2" xfId="5131" xr:uid="{00000000-0005-0000-0000-000077110000}"/>
    <cellStyle name="0.0 4 2 3" xfId="5132" xr:uid="{00000000-0005-0000-0000-000078110000}"/>
    <cellStyle name="0.0 4 2 4" xfId="5133" xr:uid="{00000000-0005-0000-0000-000079110000}"/>
    <cellStyle name="0.0 4 2 5" xfId="5134" xr:uid="{00000000-0005-0000-0000-00007A110000}"/>
    <cellStyle name="0.0 4 2 6" xfId="5135" xr:uid="{00000000-0005-0000-0000-00007B110000}"/>
    <cellStyle name="0.0 4 2 7" xfId="5136" xr:uid="{00000000-0005-0000-0000-00007C110000}"/>
    <cellStyle name="0.0 4 20" xfId="5137" xr:uid="{00000000-0005-0000-0000-00007D110000}"/>
    <cellStyle name="0.0 4 20 2" xfId="5138" xr:uid="{00000000-0005-0000-0000-00007E110000}"/>
    <cellStyle name="0.0 4 20 3" xfId="5139" xr:uid="{00000000-0005-0000-0000-00007F110000}"/>
    <cellStyle name="0.0 4 20 4" xfId="5140" xr:uid="{00000000-0005-0000-0000-000080110000}"/>
    <cellStyle name="0.0 4 20 5" xfId="5141" xr:uid="{00000000-0005-0000-0000-000081110000}"/>
    <cellStyle name="0.0 4 20 6" xfId="5142" xr:uid="{00000000-0005-0000-0000-000082110000}"/>
    <cellStyle name="0.0 4 21" xfId="5143" xr:uid="{00000000-0005-0000-0000-000083110000}"/>
    <cellStyle name="0.0 4 21 2" xfId="5144" xr:uid="{00000000-0005-0000-0000-000084110000}"/>
    <cellStyle name="0.0 4 21 3" xfId="5145" xr:uid="{00000000-0005-0000-0000-000085110000}"/>
    <cellStyle name="0.0 4 21 4" xfId="5146" xr:uid="{00000000-0005-0000-0000-000086110000}"/>
    <cellStyle name="0.0 4 21 5" xfId="5147" xr:uid="{00000000-0005-0000-0000-000087110000}"/>
    <cellStyle name="0.0 4 21 6" xfId="5148" xr:uid="{00000000-0005-0000-0000-000088110000}"/>
    <cellStyle name="0.0 4 22" xfId="5149" xr:uid="{00000000-0005-0000-0000-000089110000}"/>
    <cellStyle name="0.0 4 22 2" xfId="5150" xr:uid="{00000000-0005-0000-0000-00008A110000}"/>
    <cellStyle name="0.0 4 22 3" xfId="5151" xr:uid="{00000000-0005-0000-0000-00008B110000}"/>
    <cellStyle name="0.0 4 22 4" xfId="5152" xr:uid="{00000000-0005-0000-0000-00008C110000}"/>
    <cellStyle name="0.0 4 22 5" xfId="5153" xr:uid="{00000000-0005-0000-0000-00008D110000}"/>
    <cellStyle name="0.0 4 22 6" xfId="5154" xr:uid="{00000000-0005-0000-0000-00008E110000}"/>
    <cellStyle name="0.0 4 23" xfId="5155" xr:uid="{00000000-0005-0000-0000-00008F110000}"/>
    <cellStyle name="0.0 4 23 2" xfId="5156" xr:uid="{00000000-0005-0000-0000-000090110000}"/>
    <cellStyle name="0.0 4 23 3" xfId="5157" xr:uid="{00000000-0005-0000-0000-000091110000}"/>
    <cellStyle name="0.0 4 23 4" xfId="5158" xr:uid="{00000000-0005-0000-0000-000092110000}"/>
    <cellStyle name="0.0 4 23 5" xfId="5159" xr:uid="{00000000-0005-0000-0000-000093110000}"/>
    <cellStyle name="0.0 4 23 6" xfId="5160" xr:uid="{00000000-0005-0000-0000-000094110000}"/>
    <cellStyle name="0.0 4 24" xfId="5161" xr:uid="{00000000-0005-0000-0000-000095110000}"/>
    <cellStyle name="0.0 4 24 2" xfId="5162" xr:uid="{00000000-0005-0000-0000-000096110000}"/>
    <cellStyle name="0.0 4 24 3" xfId="5163" xr:uid="{00000000-0005-0000-0000-000097110000}"/>
    <cellStyle name="0.0 4 24 4" xfId="5164" xr:uid="{00000000-0005-0000-0000-000098110000}"/>
    <cellStyle name="0.0 4 24 5" xfId="5165" xr:uid="{00000000-0005-0000-0000-000099110000}"/>
    <cellStyle name="0.0 4 24 6" xfId="5166" xr:uid="{00000000-0005-0000-0000-00009A110000}"/>
    <cellStyle name="0.0 4 25" xfId="5167" xr:uid="{00000000-0005-0000-0000-00009B110000}"/>
    <cellStyle name="0.0 4 25 2" xfId="5168" xr:uid="{00000000-0005-0000-0000-00009C110000}"/>
    <cellStyle name="0.0 4 25 3" xfId="5169" xr:uid="{00000000-0005-0000-0000-00009D110000}"/>
    <cellStyle name="0.0 4 25 4" xfId="5170" xr:uid="{00000000-0005-0000-0000-00009E110000}"/>
    <cellStyle name="0.0 4 25 5" xfId="5171" xr:uid="{00000000-0005-0000-0000-00009F110000}"/>
    <cellStyle name="0.0 4 25 6" xfId="5172" xr:uid="{00000000-0005-0000-0000-0000A0110000}"/>
    <cellStyle name="0.0 4 26" xfId="5173" xr:uid="{00000000-0005-0000-0000-0000A1110000}"/>
    <cellStyle name="0.0 4 26 2" xfId="5174" xr:uid="{00000000-0005-0000-0000-0000A2110000}"/>
    <cellStyle name="0.0 4 26 3" xfId="5175" xr:uid="{00000000-0005-0000-0000-0000A3110000}"/>
    <cellStyle name="0.0 4 26 4" xfId="5176" xr:uid="{00000000-0005-0000-0000-0000A4110000}"/>
    <cellStyle name="0.0 4 26 5" xfId="5177" xr:uid="{00000000-0005-0000-0000-0000A5110000}"/>
    <cellStyle name="0.0 4 26 6" xfId="5178" xr:uid="{00000000-0005-0000-0000-0000A6110000}"/>
    <cellStyle name="0.0 4 27" xfId="5179" xr:uid="{00000000-0005-0000-0000-0000A7110000}"/>
    <cellStyle name="0.0 4 27 2" xfId="5180" xr:uid="{00000000-0005-0000-0000-0000A8110000}"/>
    <cellStyle name="0.0 4 27 3" xfId="5181" xr:uid="{00000000-0005-0000-0000-0000A9110000}"/>
    <cellStyle name="0.0 4 27 4" xfId="5182" xr:uid="{00000000-0005-0000-0000-0000AA110000}"/>
    <cellStyle name="0.0 4 27 5" xfId="5183" xr:uid="{00000000-0005-0000-0000-0000AB110000}"/>
    <cellStyle name="0.0 4 27 6" xfId="5184" xr:uid="{00000000-0005-0000-0000-0000AC110000}"/>
    <cellStyle name="0.0 4 28" xfId="5185" xr:uid="{00000000-0005-0000-0000-0000AD110000}"/>
    <cellStyle name="0.0 4 28 2" xfId="5186" xr:uid="{00000000-0005-0000-0000-0000AE110000}"/>
    <cellStyle name="0.0 4 28 3" xfId="5187" xr:uid="{00000000-0005-0000-0000-0000AF110000}"/>
    <cellStyle name="0.0 4 28 4" xfId="5188" xr:uid="{00000000-0005-0000-0000-0000B0110000}"/>
    <cellStyle name="0.0 4 28 5" xfId="5189" xr:uid="{00000000-0005-0000-0000-0000B1110000}"/>
    <cellStyle name="0.0 4 28 6" xfId="5190" xr:uid="{00000000-0005-0000-0000-0000B2110000}"/>
    <cellStyle name="0.0 4 29" xfId="5191" xr:uid="{00000000-0005-0000-0000-0000B3110000}"/>
    <cellStyle name="0.0 4 29 2" xfId="5192" xr:uid="{00000000-0005-0000-0000-0000B4110000}"/>
    <cellStyle name="0.0 4 29 3" xfId="5193" xr:uid="{00000000-0005-0000-0000-0000B5110000}"/>
    <cellStyle name="0.0 4 29 4" xfId="5194" xr:uid="{00000000-0005-0000-0000-0000B6110000}"/>
    <cellStyle name="0.0 4 29 5" xfId="5195" xr:uid="{00000000-0005-0000-0000-0000B7110000}"/>
    <cellStyle name="0.0 4 29 6" xfId="5196" xr:uid="{00000000-0005-0000-0000-0000B8110000}"/>
    <cellStyle name="0.0 4 3" xfId="5197" xr:uid="{00000000-0005-0000-0000-0000B9110000}"/>
    <cellStyle name="0.0 4 3 2" xfId="5198" xr:uid="{00000000-0005-0000-0000-0000BA110000}"/>
    <cellStyle name="0.0 4 3 3" xfId="5199" xr:uid="{00000000-0005-0000-0000-0000BB110000}"/>
    <cellStyle name="0.0 4 3 4" xfId="5200" xr:uid="{00000000-0005-0000-0000-0000BC110000}"/>
    <cellStyle name="0.0 4 3 5" xfId="5201" xr:uid="{00000000-0005-0000-0000-0000BD110000}"/>
    <cellStyle name="0.0 4 3 6" xfId="5202" xr:uid="{00000000-0005-0000-0000-0000BE110000}"/>
    <cellStyle name="0.0 4 30" xfId="5203" xr:uid="{00000000-0005-0000-0000-0000BF110000}"/>
    <cellStyle name="0.0 4 31" xfId="5204" xr:uid="{00000000-0005-0000-0000-0000C0110000}"/>
    <cellStyle name="0.0 4 32" xfId="5205" xr:uid="{00000000-0005-0000-0000-0000C1110000}"/>
    <cellStyle name="0.0 4 33" xfId="5206" xr:uid="{00000000-0005-0000-0000-0000C2110000}"/>
    <cellStyle name="0.0 4 34" xfId="5207" xr:uid="{00000000-0005-0000-0000-0000C3110000}"/>
    <cellStyle name="0.0 4 4" xfId="5208" xr:uid="{00000000-0005-0000-0000-0000C4110000}"/>
    <cellStyle name="0.0 4 4 2" xfId="5209" xr:uid="{00000000-0005-0000-0000-0000C5110000}"/>
    <cellStyle name="0.0 4 4 3" xfId="5210" xr:uid="{00000000-0005-0000-0000-0000C6110000}"/>
    <cellStyle name="0.0 4 4 4" xfId="5211" xr:uid="{00000000-0005-0000-0000-0000C7110000}"/>
    <cellStyle name="0.0 4 4 5" xfId="5212" xr:uid="{00000000-0005-0000-0000-0000C8110000}"/>
    <cellStyle name="0.0 4 4 6" xfId="5213" xr:uid="{00000000-0005-0000-0000-0000C9110000}"/>
    <cellStyle name="0.0 4 5" xfId="5214" xr:uid="{00000000-0005-0000-0000-0000CA110000}"/>
    <cellStyle name="0.0 4 5 2" xfId="5215" xr:uid="{00000000-0005-0000-0000-0000CB110000}"/>
    <cellStyle name="0.0 4 5 3" xfId="5216" xr:uid="{00000000-0005-0000-0000-0000CC110000}"/>
    <cellStyle name="0.0 4 5 4" xfId="5217" xr:uid="{00000000-0005-0000-0000-0000CD110000}"/>
    <cellStyle name="0.0 4 5 5" xfId="5218" xr:uid="{00000000-0005-0000-0000-0000CE110000}"/>
    <cellStyle name="0.0 4 5 6" xfId="5219" xr:uid="{00000000-0005-0000-0000-0000CF110000}"/>
    <cellStyle name="0.0 4 6" xfId="5220" xr:uid="{00000000-0005-0000-0000-0000D0110000}"/>
    <cellStyle name="0.0 4 6 2" xfId="5221" xr:uid="{00000000-0005-0000-0000-0000D1110000}"/>
    <cellStyle name="0.0 4 6 3" xfId="5222" xr:uid="{00000000-0005-0000-0000-0000D2110000}"/>
    <cellStyle name="0.0 4 6 4" xfId="5223" xr:uid="{00000000-0005-0000-0000-0000D3110000}"/>
    <cellStyle name="0.0 4 6 5" xfId="5224" xr:uid="{00000000-0005-0000-0000-0000D4110000}"/>
    <cellStyle name="0.0 4 6 6" xfId="5225" xr:uid="{00000000-0005-0000-0000-0000D5110000}"/>
    <cellStyle name="0.0 4 7" xfId="5226" xr:uid="{00000000-0005-0000-0000-0000D6110000}"/>
    <cellStyle name="0.0 4 7 2" xfId="5227" xr:uid="{00000000-0005-0000-0000-0000D7110000}"/>
    <cellStyle name="0.0 4 7 3" xfId="5228" xr:uid="{00000000-0005-0000-0000-0000D8110000}"/>
    <cellStyle name="0.0 4 7 4" xfId="5229" xr:uid="{00000000-0005-0000-0000-0000D9110000}"/>
    <cellStyle name="0.0 4 7 5" xfId="5230" xr:uid="{00000000-0005-0000-0000-0000DA110000}"/>
    <cellStyle name="0.0 4 7 6" xfId="5231" xr:uid="{00000000-0005-0000-0000-0000DB110000}"/>
    <cellStyle name="0.0 4 8" xfId="5232" xr:uid="{00000000-0005-0000-0000-0000DC110000}"/>
    <cellStyle name="0.0 4 8 2" xfId="5233" xr:uid="{00000000-0005-0000-0000-0000DD110000}"/>
    <cellStyle name="0.0 4 8 3" xfId="5234" xr:uid="{00000000-0005-0000-0000-0000DE110000}"/>
    <cellStyle name="0.0 4 8 4" xfId="5235" xr:uid="{00000000-0005-0000-0000-0000DF110000}"/>
    <cellStyle name="0.0 4 8 5" xfId="5236" xr:uid="{00000000-0005-0000-0000-0000E0110000}"/>
    <cellStyle name="0.0 4 8 6" xfId="5237" xr:uid="{00000000-0005-0000-0000-0000E1110000}"/>
    <cellStyle name="0.0 4 9" xfId="5238" xr:uid="{00000000-0005-0000-0000-0000E2110000}"/>
    <cellStyle name="0.0 4 9 2" xfId="5239" xr:uid="{00000000-0005-0000-0000-0000E3110000}"/>
    <cellStyle name="0.0 4 9 3" xfId="5240" xr:uid="{00000000-0005-0000-0000-0000E4110000}"/>
    <cellStyle name="0.0 4 9 4" xfId="5241" xr:uid="{00000000-0005-0000-0000-0000E5110000}"/>
    <cellStyle name="0.0 4 9 5" xfId="5242" xr:uid="{00000000-0005-0000-0000-0000E6110000}"/>
    <cellStyle name="0.0 4 9 6" xfId="5243" xr:uid="{00000000-0005-0000-0000-0000E7110000}"/>
    <cellStyle name="0.0 40" xfId="5244" xr:uid="{00000000-0005-0000-0000-0000E8110000}"/>
    <cellStyle name="0.0 40 2" xfId="5245" xr:uid="{00000000-0005-0000-0000-0000E9110000}"/>
    <cellStyle name="0.0 40 3" xfId="5246" xr:uid="{00000000-0005-0000-0000-0000EA110000}"/>
    <cellStyle name="0.0 40 4" xfId="5247" xr:uid="{00000000-0005-0000-0000-0000EB110000}"/>
    <cellStyle name="0.0 40 5" xfId="5248" xr:uid="{00000000-0005-0000-0000-0000EC110000}"/>
    <cellStyle name="0.0 40 6" xfId="5249" xr:uid="{00000000-0005-0000-0000-0000ED110000}"/>
    <cellStyle name="0.0 41" xfId="5250" xr:uid="{00000000-0005-0000-0000-0000EE110000}"/>
    <cellStyle name="0.0 42" xfId="5251" xr:uid="{00000000-0005-0000-0000-0000EF110000}"/>
    <cellStyle name="0.0 43" xfId="5252" xr:uid="{00000000-0005-0000-0000-0000F0110000}"/>
    <cellStyle name="0.0 44" xfId="5253" xr:uid="{00000000-0005-0000-0000-0000F1110000}"/>
    <cellStyle name="0.0 45" xfId="5254" xr:uid="{00000000-0005-0000-0000-0000F2110000}"/>
    <cellStyle name="0.0 46" xfId="58492" xr:uid="{00000000-0005-0000-0000-0000F3110000}"/>
    <cellStyle name="0.0 47" xfId="59078" xr:uid="{00000000-0005-0000-0000-0000F4110000}"/>
    <cellStyle name="0.0 48" xfId="59111" xr:uid="{00000000-0005-0000-0000-0000F5110000}"/>
    <cellStyle name="0.0 49" xfId="59068" xr:uid="{00000000-0005-0000-0000-0000F6110000}"/>
    <cellStyle name="0.0 5" xfId="5255" xr:uid="{00000000-0005-0000-0000-0000F7110000}"/>
    <cellStyle name="0.0 5 10" xfId="5256" xr:uid="{00000000-0005-0000-0000-0000F8110000}"/>
    <cellStyle name="0.0 5 10 2" xfId="5257" xr:uid="{00000000-0005-0000-0000-0000F9110000}"/>
    <cellStyle name="0.0 5 10 3" xfId="5258" xr:uid="{00000000-0005-0000-0000-0000FA110000}"/>
    <cellStyle name="0.0 5 10 4" xfId="5259" xr:uid="{00000000-0005-0000-0000-0000FB110000}"/>
    <cellStyle name="0.0 5 10 5" xfId="5260" xr:uid="{00000000-0005-0000-0000-0000FC110000}"/>
    <cellStyle name="0.0 5 10 6" xfId="5261" xr:uid="{00000000-0005-0000-0000-0000FD110000}"/>
    <cellStyle name="0.0 5 11" xfId="5262" xr:uid="{00000000-0005-0000-0000-0000FE110000}"/>
    <cellStyle name="0.0 5 11 2" xfId="5263" xr:uid="{00000000-0005-0000-0000-0000FF110000}"/>
    <cellStyle name="0.0 5 11 3" xfId="5264" xr:uid="{00000000-0005-0000-0000-000000120000}"/>
    <cellStyle name="0.0 5 11 4" xfId="5265" xr:uid="{00000000-0005-0000-0000-000001120000}"/>
    <cellStyle name="0.0 5 11 5" xfId="5266" xr:uid="{00000000-0005-0000-0000-000002120000}"/>
    <cellStyle name="0.0 5 11 6" xfId="5267" xr:uid="{00000000-0005-0000-0000-000003120000}"/>
    <cellStyle name="0.0 5 12" xfId="5268" xr:uid="{00000000-0005-0000-0000-000004120000}"/>
    <cellStyle name="0.0 5 12 2" xfId="5269" xr:uid="{00000000-0005-0000-0000-000005120000}"/>
    <cellStyle name="0.0 5 12 3" xfId="5270" xr:uid="{00000000-0005-0000-0000-000006120000}"/>
    <cellStyle name="0.0 5 12 4" xfId="5271" xr:uid="{00000000-0005-0000-0000-000007120000}"/>
    <cellStyle name="0.0 5 12 5" xfId="5272" xr:uid="{00000000-0005-0000-0000-000008120000}"/>
    <cellStyle name="0.0 5 12 6" xfId="5273" xr:uid="{00000000-0005-0000-0000-000009120000}"/>
    <cellStyle name="0.0 5 13" xfId="5274" xr:uid="{00000000-0005-0000-0000-00000A120000}"/>
    <cellStyle name="0.0 5 13 2" xfId="5275" xr:uid="{00000000-0005-0000-0000-00000B120000}"/>
    <cellStyle name="0.0 5 13 3" xfId="5276" xr:uid="{00000000-0005-0000-0000-00000C120000}"/>
    <cellStyle name="0.0 5 13 4" xfId="5277" xr:uid="{00000000-0005-0000-0000-00000D120000}"/>
    <cellStyle name="0.0 5 13 5" xfId="5278" xr:uid="{00000000-0005-0000-0000-00000E120000}"/>
    <cellStyle name="0.0 5 13 6" xfId="5279" xr:uid="{00000000-0005-0000-0000-00000F120000}"/>
    <cellStyle name="0.0 5 14" xfId="5280" xr:uid="{00000000-0005-0000-0000-000010120000}"/>
    <cellStyle name="0.0 5 14 2" xfId="5281" xr:uid="{00000000-0005-0000-0000-000011120000}"/>
    <cellStyle name="0.0 5 14 3" xfId="5282" xr:uid="{00000000-0005-0000-0000-000012120000}"/>
    <cellStyle name="0.0 5 14 4" xfId="5283" xr:uid="{00000000-0005-0000-0000-000013120000}"/>
    <cellStyle name="0.0 5 14 5" xfId="5284" xr:uid="{00000000-0005-0000-0000-000014120000}"/>
    <cellStyle name="0.0 5 14 6" xfId="5285" xr:uid="{00000000-0005-0000-0000-000015120000}"/>
    <cellStyle name="0.0 5 15" xfId="5286" xr:uid="{00000000-0005-0000-0000-000016120000}"/>
    <cellStyle name="0.0 5 15 2" xfId="5287" xr:uid="{00000000-0005-0000-0000-000017120000}"/>
    <cellStyle name="0.0 5 15 3" xfId="5288" xr:uid="{00000000-0005-0000-0000-000018120000}"/>
    <cellStyle name="0.0 5 15 4" xfId="5289" xr:uid="{00000000-0005-0000-0000-000019120000}"/>
    <cellStyle name="0.0 5 15 5" xfId="5290" xr:uid="{00000000-0005-0000-0000-00001A120000}"/>
    <cellStyle name="0.0 5 15 6" xfId="5291" xr:uid="{00000000-0005-0000-0000-00001B120000}"/>
    <cellStyle name="0.0 5 16" xfId="5292" xr:uid="{00000000-0005-0000-0000-00001C120000}"/>
    <cellStyle name="0.0 5 16 2" xfId="5293" xr:uid="{00000000-0005-0000-0000-00001D120000}"/>
    <cellStyle name="0.0 5 16 3" xfId="5294" xr:uid="{00000000-0005-0000-0000-00001E120000}"/>
    <cellStyle name="0.0 5 16 4" xfId="5295" xr:uid="{00000000-0005-0000-0000-00001F120000}"/>
    <cellStyle name="0.0 5 16 5" xfId="5296" xr:uid="{00000000-0005-0000-0000-000020120000}"/>
    <cellStyle name="0.0 5 16 6" xfId="5297" xr:uid="{00000000-0005-0000-0000-000021120000}"/>
    <cellStyle name="0.0 5 17" xfId="5298" xr:uid="{00000000-0005-0000-0000-000022120000}"/>
    <cellStyle name="0.0 5 17 2" xfId="5299" xr:uid="{00000000-0005-0000-0000-000023120000}"/>
    <cellStyle name="0.0 5 17 3" xfId="5300" xr:uid="{00000000-0005-0000-0000-000024120000}"/>
    <cellStyle name="0.0 5 17 4" xfId="5301" xr:uid="{00000000-0005-0000-0000-000025120000}"/>
    <cellStyle name="0.0 5 17 5" xfId="5302" xr:uid="{00000000-0005-0000-0000-000026120000}"/>
    <cellStyle name="0.0 5 17 6" xfId="5303" xr:uid="{00000000-0005-0000-0000-000027120000}"/>
    <cellStyle name="0.0 5 18" xfId="5304" xr:uid="{00000000-0005-0000-0000-000028120000}"/>
    <cellStyle name="0.0 5 18 2" xfId="5305" xr:uid="{00000000-0005-0000-0000-000029120000}"/>
    <cellStyle name="0.0 5 18 3" xfId="5306" xr:uid="{00000000-0005-0000-0000-00002A120000}"/>
    <cellStyle name="0.0 5 18 4" xfId="5307" xr:uid="{00000000-0005-0000-0000-00002B120000}"/>
    <cellStyle name="0.0 5 18 5" xfId="5308" xr:uid="{00000000-0005-0000-0000-00002C120000}"/>
    <cellStyle name="0.0 5 18 6" xfId="5309" xr:uid="{00000000-0005-0000-0000-00002D120000}"/>
    <cellStyle name="0.0 5 19" xfId="5310" xr:uid="{00000000-0005-0000-0000-00002E120000}"/>
    <cellStyle name="0.0 5 19 2" xfId="5311" xr:uid="{00000000-0005-0000-0000-00002F120000}"/>
    <cellStyle name="0.0 5 19 3" xfId="5312" xr:uid="{00000000-0005-0000-0000-000030120000}"/>
    <cellStyle name="0.0 5 19 4" xfId="5313" xr:uid="{00000000-0005-0000-0000-000031120000}"/>
    <cellStyle name="0.0 5 19 5" xfId="5314" xr:uid="{00000000-0005-0000-0000-000032120000}"/>
    <cellStyle name="0.0 5 19 6" xfId="5315" xr:uid="{00000000-0005-0000-0000-000033120000}"/>
    <cellStyle name="0.0 5 2" xfId="5316" xr:uid="{00000000-0005-0000-0000-000034120000}"/>
    <cellStyle name="0.0 5 2 2" xfId="5317" xr:uid="{00000000-0005-0000-0000-000035120000}"/>
    <cellStyle name="0.0 5 2 3" xfId="5318" xr:uid="{00000000-0005-0000-0000-000036120000}"/>
    <cellStyle name="0.0 5 2 4" xfId="5319" xr:uid="{00000000-0005-0000-0000-000037120000}"/>
    <cellStyle name="0.0 5 2 5" xfId="5320" xr:uid="{00000000-0005-0000-0000-000038120000}"/>
    <cellStyle name="0.0 5 2 6" xfId="5321" xr:uid="{00000000-0005-0000-0000-000039120000}"/>
    <cellStyle name="0.0 5 2 7" xfId="5322" xr:uid="{00000000-0005-0000-0000-00003A120000}"/>
    <cellStyle name="0.0 5 20" xfId="5323" xr:uid="{00000000-0005-0000-0000-00003B120000}"/>
    <cellStyle name="0.0 5 20 2" xfId="5324" xr:uid="{00000000-0005-0000-0000-00003C120000}"/>
    <cellStyle name="0.0 5 20 3" xfId="5325" xr:uid="{00000000-0005-0000-0000-00003D120000}"/>
    <cellStyle name="0.0 5 20 4" xfId="5326" xr:uid="{00000000-0005-0000-0000-00003E120000}"/>
    <cellStyle name="0.0 5 20 5" xfId="5327" xr:uid="{00000000-0005-0000-0000-00003F120000}"/>
    <cellStyle name="0.0 5 20 6" xfId="5328" xr:uid="{00000000-0005-0000-0000-000040120000}"/>
    <cellStyle name="0.0 5 21" xfId="5329" xr:uid="{00000000-0005-0000-0000-000041120000}"/>
    <cellStyle name="0.0 5 21 2" xfId="5330" xr:uid="{00000000-0005-0000-0000-000042120000}"/>
    <cellStyle name="0.0 5 21 3" xfId="5331" xr:uid="{00000000-0005-0000-0000-000043120000}"/>
    <cellStyle name="0.0 5 21 4" xfId="5332" xr:uid="{00000000-0005-0000-0000-000044120000}"/>
    <cellStyle name="0.0 5 21 5" xfId="5333" xr:uid="{00000000-0005-0000-0000-000045120000}"/>
    <cellStyle name="0.0 5 21 6" xfId="5334" xr:uid="{00000000-0005-0000-0000-000046120000}"/>
    <cellStyle name="0.0 5 22" xfId="5335" xr:uid="{00000000-0005-0000-0000-000047120000}"/>
    <cellStyle name="0.0 5 22 2" xfId="5336" xr:uid="{00000000-0005-0000-0000-000048120000}"/>
    <cellStyle name="0.0 5 22 3" xfId="5337" xr:uid="{00000000-0005-0000-0000-000049120000}"/>
    <cellStyle name="0.0 5 22 4" xfId="5338" xr:uid="{00000000-0005-0000-0000-00004A120000}"/>
    <cellStyle name="0.0 5 22 5" xfId="5339" xr:uid="{00000000-0005-0000-0000-00004B120000}"/>
    <cellStyle name="0.0 5 22 6" xfId="5340" xr:uid="{00000000-0005-0000-0000-00004C120000}"/>
    <cellStyle name="0.0 5 23" xfId="5341" xr:uid="{00000000-0005-0000-0000-00004D120000}"/>
    <cellStyle name="0.0 5 23 2" xfId="5342" xr:uid="{00000000-0005-0000-0000-00004E120000}"/>
    <cellStyle name="0.0 5 23 3" xfId="5343" xr:uid="{00000000-0005-0000-0000-00004F120000}"/>
    <cellStyle name="0.0 5 23 4" xfId="5344" xr:uid="{00000000-0005-0000-0000-000050120000}"/>
    <cellStyle name="0.0 5 23 5" xfId="5345" xr:uid="{00000000-0005-0000-0000-000051120000}"/>
    <cellStyle name="0.0 5 23 6" xfId="5346" xr:uid="{00000000-0005-0000-0000-000052120000}"/>
    <cellStyle name="0.0 5 24" xfId="5347" xr:uid="{00000000-0005-0000-0000-000053120000}"/>
    <cellStyle name="0.0 5 24 2" xfId="5348" xr:uid="{00000000-0005-0000-0000-000054120000}"/>
    <cellStyle name="0.0 5 24 3" xfId="5349" xr:uid="{00000000-0005-0000-0000-000055120000}"/>
    <cellStyle name="0.0 5 24 4" xfId="5350" xr:uid="{00000000-0005-0000-0000-000056120000}"/>
    <cellStyle name="0.0 5 24 5" xfId="5351" xr:uid="{00000000-0005-0000-0000-000057120000}"/>
    <cellStyle name="0.0 5 24 6" xfId="5352" xr:uid="{00000000-0005-0000-0000-000058120000}"/>
    <cellStyle name="0.0 5 25" xfId="5353" xr:uid="{00000000-0005-0000-0000-000059120000}"/>
    <cellStyle name="0.0 5 25 2" xfId="5354" xr:uid="{00000000-0005-0000-0000-00005A120000}"/>
    <cellStyle name="0.0 5 25 3" xfId="5355" xr:uid="{00000000-0005-0000-0000-00005B120000}"/>
    <cellStyle name="0.0 5 25 4" xfId="5356" xr:uid="{00000000-0005-0000-0000-00005C120000}"/>
    <cellStyle name="0.0 5 25 5" xfId="5357" xr:uid="{00000000-0005-0000-0000-00005D120000}"/>
    <cellStyle name="0.0 5 25 6" xfId="5358" xr:uid="{00000000-0005-0000-0000-00005E120000}"/>
    <cellStyle name="0.0 5 26" xfId="5359" xr:uid="{00000000-0005-0000-0000-00005F120000}"/>
    <cellStyle name="0.0 5 26 2" xfId="5360" xr:uid="{00000000-0005-0000-0000-000060120000}"/>
    <cellStyle name="0.0 5 26 3" xfId="5361" xr:uid="{00000000-0005-0000-0000-000061120000}"/>
    <cellStyle name="0.0 5 26 4" xfId="5362" xr:uid="{00000000-0005-0000-0000-000062120000}"/>
    <cellStyle name="0.0 5 26 5" xfId="5363" xr:uid="{00000000-0005-0000-0000-000063120000}"/>
    <cellStyle name="0.0 5 26 6" xfId="5364" xr:uid="{00000000-0005-0000-0000-000064120000}"/>
    <cellStyle name="0.0 5 27" xfId="5365" xr:uid="{00000000-0005-0000-0000-000065120000}"/>
    <cellStyle name="0.0 5 27 2" xfId="5366" xr:uid="{00000000-0005-0000-0000-000066120000}"/>
    <cellStyle name="0.0 5 27 3" xfId="5367" xr:uid="{00000000-0005-0000-0000-000067120000}"/>
    <cellStyle name="0.0 5 27 4" xfId="5368" xr:uid="{00000000-0005-0000-0000-000068120000}"/>
    <cellStyle name="0.0 5 27 5" xfId="5369" xr:uid="{00000000-0005-0000-0000-000069120000}"/>
    <cellStyle name="0.0 5 27 6" xfId="5370" xr:uid="{00000000-0005-0000-0000-00006A120000}"/>
    <cellStyle name="0.0 5 28" xfId="5371" xr:uid="{00000000-0005-0000-0000-00006B120000}"/>
    <cellStyle name="0.0 5 28 2" xfId="5372" xr:uid="{00000000-0005-0000-0000-00006C120000}"/>
    <cellStyle name="0.0 5 28 3" xfId="5373" xr:uid="{00000000-0005-0000-0000-00006D120000}"/>
    <cellStyle name="0.0 5 28 4" xfId="5374" xr:uid="{00000000-0005-0000-0000-00006E120000}"/>
    <cellStyle name="0.0 5 28 5" xfId="5375" xr:uid="{00000000-0005-0000-0000-00006F120000}"/>
    <cellStyle name="0.0 5 28 6" xfId="5376" xr:uid="{00000000-0005-0000-0000-000070120000}"/>
    <cellStyle name="0.0 5 29" xfId="5377" xr:uid="{00000000-0005-0000-0000-000071120000}"/>
    <cellStyle name="0.0 5 29 2" xfId="5378" xr:uid="{00000000-0005-0000-0000-000072120000}"/>
    <cellStyle name="0.0 5 29 3" xfId="5379" xr:uid="{00000000-0005-0000-0000-000073120000}"/>
    <cellStyle name="0.0 5 29 4" xfId="5380" xr:uid="{00000000-0005-0000-0000-000074120000}"/>
    <cellStyle name="0.0 5 29 5" xfId="5381" xr:uid="{00000000-0005-0000-0000-000075120000}"/>
    <cellStyle name="0.0 5 29 6" xfId="5382" xr:uid="{00000000-0005-0000-0000-000076120000}"/>
    <cellStyle name="0.0 5 3" xfId="5383" xr:uid="{00000000-0005-0000-0000-000077120000}"/>
    <cellStyle name="0.0 5 3 2" xfId="5384" xr:uid="{00000000-0005-0000-0000-000078120000}"/>
    <cellStyle name="0.0 5 3 3" xfId="5385" xr:uid="{00000000-0005-0000-0000-000079120000}"/>
    <cellStyle name="0.0 5 3 4" xfId="5386" xr:uid="{00000000-0005-0000-0000-00007A120000}"/>
    <cellStyle name="0.0 5 3 5" xfId="5387" xr:uid="{00000000-0005-0000-0000-00007B120000}"/>
    <cellStyle name="0.0 5 3 6" xfId="5388" xr:uid="{00000000-0005-0000-0000-00007C120000}"/>
    <cellStyle name="0.0 5 30" xfId="5389" xr:uid="{00000000-0005-0000-0000-00007D120000}"/>
    <cellStyle name="0.0 5 31" xfId="5390" xr:uid="{00000000-0005-0000-0000-00007E120000}"/>
    <cellStyle name="0.0 5 32" xfId="5391" xr:uid="{00000000-0005-0000-0000-00007F120000}"/>
    <cellStyle name="0.0 5 33" xfId="5392" xr:uid="{00000000-0005-0000-0000-000080120000}"/>
    <cellStyle name="0.0 5 34" xfId="5393" xr:uid="{00000000-0005-0000-0000-000081120000}"/>
    <cellStyle name="0.0 5 4" xfId="5394" xr:uid="{00000000-0005-0000-0000-000082120000}"/>
    <cellStyle name="0.0 5 4 2" xfId="5395" xr:uid="{00000000-0005-0000-0000-000083120000}"/>
    <cellStyle name="0.0 5 4 3" xfId="5396" xr:uid="{00000000-0005-0000-0000-000084120000}"/>
    <cellStyle name="0.0 5 4 4" xfId="5397" xr:uid="{00000000-0005-0000-0000-000085120000}"/>
    <cellStyle name="0.0 5 4 5" xfId="5398" xr:uid="{00000000-0005-0000-0000-000086120000}"/>
    <cellStyle name="0.0 5 4 6" xfId="5399" xr:uid="{00000000-0005-0000-0000-000087120000}"/>
    <cellStyle name="0.0 5 5" xfId="5400" xr:uid="{00000000-0005-0000-0000-000088120000}"/>
    <cellStyle name="0.0 5 5 2" xfId="5401" xr:uid="{00000000-0005-0000-0000-000089120000}"/>
    <cellStyle name="0.0 5 5 3" xfId="5402" xr:uid="{00000000-0005-0000-0000-00008A120000}"/>
    <cellStyle name="0.0 5 5 4" xfId="5403" xr:uid="{00000000-0005-0000-0000-00008B120000}"/>
    <cellStyle name="0.0 5 5 5" xfId="5404" xr:uid="{00000000-0005-0000-0000-00008C120000}"/>
    <cellStyle name="0.0 5 5 6" xfId="5405" xr:uid="{00000000-0005-0000-0000-00008D120000}"/>
    <cellStyle name="0.0 5 6" xfId="5406" xr:uid="{00000000-0005-0000-0000-00008E120000}"/>
    <cellStyle name="0.0 5 6 2" xfId="5407" xr:uid="{00000000-0005-0000-0000-00008F120000}"/>
    <cellStyle name="0.0 5 6 3" xfId="5408" xr:uid="{00000000-0005-0000-0000-000090120000}"/>
    <cellStyle name="0.0 5 6 4" xfId="5409" xr:uid="{00000000-0005-0000-0000-000091120000}"/>
    <cellStyle name="0.0 5 6 5" xfId="5410" xr:uid="{00000000-0005-0000-0000-000092120000}"/>
    <cellStyle name="0.0 5 6 6" xfId="5411" xr:uid="{00000000-0005-0000-0000-000093120000}"/>
    <cellStyle name="0.0 5 7" xfId="5412" xr:uid="{00000000-0005-0000-0000-000094120000}"/>
    <cellStyle name="0.0 5 7 2" xfId="5413" xr:uid="{00000000-0005-0000-0000-000095120000}"/>
    <cellStyle name="0.0 5 7 3" xfId="5414" xr:uid="{00000000-0005-0000-0000-000096120000}"/>
    <cellStyle name="0.0 5 7 4" xfId="5415" xr:uid="{00000000-0005-0000-0000-000097120000}"/>
    <cellStyle name="0.0 5 7 5" xfId="5416" xr:uid="{00000000-0005-0000-0000-000098120000}"/>
    <cellStyle name="0.0 5 7 6" xfId="5417" xr:uid="{00000000-0005-0000-0000-000099120000}"/>
    <cellStyle name="0.0 5 8" xfId="5418" xr:uid="{00000000-0005-0000-0000-00009A120000}"/>
    <cellStyle name="0.0 5 8 2" xfId="5419" xr:uid="{00000000-0005-0000-0000-00009B120000}"/>
    <cellStyle name="0.0 5 8 3" xfId="5420" xr:uid="{00000000-0005-0000-0000-00009C120000}"/>
    <cellStyle name="0.0 5 8 4" xfId="5421" xr:uid="{00000000-0005-0000-0000-00009D120000}"/>
    <cellStyle name="0.0 5 8 5" xfId="5422" xr:uid="{00000000-0005-0000-0000-00009E120000}"/>
    <cellStyle name="0.0 5 8 6" xfId="5423" xr:uid="{00000000-0005-0000-0000-00009F120000}"/>
    <cellStyle name="0.0 5 9" xfId="5424" xr:uid="{00000000-0005-0000-0000-0000A0120000}"/>
    <cellStyle name="0.0 5 9 2" xfId="5425" xr:uid="{00000000-0005-0000-0000-0000A1120000}"/>
    <cellStyle name="0.0 5 9 3" xfId="5426" xr:uid="{00000000-0005-0000-0000-0000A2120000}"/>
    <cellStyle name="0.0 5 9 4" xfId="5427" xr:uid="{00000000-0005-0000-0000-0000A3120000}"/>
    <cellStyle name="0.0 5 9 5" xfId="5428" xr:uid="{00000000-0005-0000-0000-0000A4120000}"/>
    <cellStyle name="0.0 5 9 6" xfId="5429" xr:uid="{00000000-0005-0000-0000-0000A5120000}"/>
    <cellStyle name="0.0 50" xfId="59107" xr:uid="{00000000-0005-0000-0000-0000A6120000}"/>
    <cellStyle name="0.0 6" xfId="5430" xr:uid="{00000000-0005-0000-0000-0000A7120000}"/>
    <cellStyle name="0.0 6 10" xfId="5431" xr:uid="{00000000-0005-0000-0000-0000A8120000}"/>
    <cellStyle name="0.0 6 10 2" xfId="5432" xr:uid="{00000000-0005-0000-0000-0000A9120000}"/>
    <cellStyle name="0.0 6 10 3" xfId="5433" xr:uid="{00000000-0005-0000-0000-0000AA120000}"/>
    <cellStyle name="0.0 6 10 4" xfId="5434" xr:uid="{00000000-0005-0000-0000-0000AB120000}"/>
    <cellStyle name="0.0 6 10 5" xfId="5435" xr:uid="{00000000-0005-0000-0000-0000AC120000}"/>
    <cellStyle name="0.0 6 10 6" xfId="5436" xr:uid="{00000000-0005-0000-0000-0000AD120000}"/>
    <cellStyle name="0.0 6 11" xfId="5437" xr:uid="{00000000-0005-0000-0000-0000AE120000}"/>
    <cellStyle name="0.0 6 11 2" xfId="5438" xr:uid="{00000000-0005-0000-0000-0000AF120000}"/>
    <cellStyle name="0.0 6 11 3" xfId="5439" xr:uid="{00000000-0005-0000-0000-0000B0120000}"/>
    <cellStyle name="0.0 6 11 4" xfId="5440" xr:uid="{00000000-0005-0000-0000-0000B1120000}"/>
    <cellStyle name="0.0 6 11 5" xfId="5441" xr:uid="{00000000-0005-0000-0000-0000B2120000}"/>
    <cellStyle name="0.0 6 11 6" xfId="5442" xr:uid="{00000000-0005-0000-0000-0000B3120000}"/>
    <cellStyle name="0.0 6 12" xfId="5443" xr:uid="{00000000-0005-0000-0000-0000B4120000}"/>
    <cellStyle name="0.0 6 12 2" xfId="5444" xr:uid="{00000000-0005-0000-0000-0000B5120000}"/>
    <cellStyle name="0.0 6 12 3" xfId="5445" xr:uid="{00000000-0005-0000-0000-0000B6120000}"/>
    <cellStyle name="0.0 6 12 4" xfId="5446" xr:uid="{00000000-0005-0000-0000-0000B7120000}"/>
    <cellStyle name="0.0 6 12 5" xfId="5447" xr:uid="{00000000-0005-0000-0000-0000B8120000}"/>
    <cellStyle name="0.0 6 12 6" xfId="5448" xr:uid="{00000000-0005-0000-0000-0000B9120000}"/>
    <cellStyle name="0.0 6 13" xfId="5449" xr:uid="{00000000-0005-0000-0000-0000BA120000}"/>
    <cellStyle name="0.0 6 13 2" xfId="5450" xr:uid="{00000000-0005-0000-0000-0000BB120000}"/>
    <cellStyle name="0.0 6 13 3" xfId="5451" xr:uid="{00000000-0005-0000-0000-0000BC120000}"/>
    <cellStyle name="0.0 6 13 4" xfId="5452" xr:uid="{00000000-0005-0000-0000-0000BD120000}"/>
    <cellStyle name="0.0 6 13 5" xfId="5453" xr:uid="{00000000-0005-0000-0000-0000BE120000}"/>
    <cellStyle name="0.0 6 13 6" xfId="5454" xr:uid="{00000000-0005-0000-0000-0000BF120000}"/>
    <cellStyle name="0.0 6 14" xfId="5455" xr:uid="{00000000-0005-0000-0000-0000C0120000}"/>
    <cellStyle name="0.0 6 14 2" xfId="5456" xr:uid="{00000000-0005-0000-0000-0000C1120000}"/>
    <cellStyle name="0.0 6 14 3" xfId="5457" xr:uid="{00000000-0005-0000-0000-0000C2120000}"/>
    <cellStyle name="0.0 6 14 4" xfId="5458" xr:uid="{00000000-0005-0000-0000-0000C3120000}"/>
    <cellStyle name="0.0 6 14 5" xfId="5459" xr:uid="{00000000-0005-0000-0000-0000C4120000}"/>
    <cellStyle name="0.0 6 14 6" xfId="5460" xr:uid="{00000000-0005-0000-0000-0000C5120000}"/>
    <cellStyle name="0.0 6 15" xfId="5461" xr:uid="{00000000-0005-0000-0000-0000C6120000}"/>
    <cellStyle name="0.0 6 15 2" xfId="5462" xr:uid="{00000000-0005-0000-0000-0000C7120000}"/>
    <cellStyle name="0.0 6 15 3" xfId="5463" xr:uid="{00000000-0005-0000-0000-0000C8120000}"/>
    <cellStyle name="0.0 6 15 4" xfId="5464" xr:uid="{00000000-0005-0000-0000-0000C9120000}"/>
    <cellStyle name="0.0 6 15 5" xfId="5465" xr:uid="{00000000-0005-0000-0000-0000CA120000}"/>
    <cellStyle name="0.0 6 15 6" xfId="5466" xr:uid="{00000000-0005-0000-0000-0000CB120000}"/>
    <cellStyle name="0.0 6 16" xfId="5467" xr:uid="{00000000-0005-0000-0000-0000CC120000}"/>
    <cellStyle name="0.0 6 16 2" xfId="5468" xr:uid="{00000000-0005-0000-0000-0000CD120000}"/>
    <cellStyle name="0.0 6 16 3" xfId="5469" xr:uid="{00000000-0005-0000-0000-0000CE120000}"/>
    <cellStyle name="0.0 6 16 4" xfId="5470" xr:uid="{00000000-0005-0000-0000-0000CF120000}"/>
    <cellStyle name="0.0 6 16 5" xfId="5471" xr:uid="{00000000-0005-0000-0000-0000D0120000}"/>
    <cellStyle name="0.0 6 16 6" xfId="5472" xr:uid="{00000000-0005-0000-0000-0000D1120000}"/>
    <cellStyle name="0.0 6 17" xfId="5473" xr:uid="{00000000-0005-0000-0000-0000D2120000}"/>
    <cellStyle name="0.0 6 17 2" xfId="5474" xr:uid="{00000000-0005-0000-0000-0000D3120000}"/>
    <cellStyle name="0.0 6 17 3" xfId="5475" xr:uid="{00000000-0005-0000-0000-0000D4120000}"/>
    <cellStyle name="0.0 6 17 4" xfId="5476" xr:uid="{00000000-0005-0000-0000-0000D5120000}"/>
    <cellStyle name="0.0 6 17 5" xfId="5477" xr:uid="{00000000-0005-0000-0000-0000D6120000}"/>
    <cellStyle name="0.0 6 17 6" xfId="5478" xr:uid="{00000000-0005-0000-0000-0000D7120000}"/>
    <cellStyle name="0.0 6 18" xfId="5479" xr:uid="{00000000-0005-0000-0000-0000D8120000}"/>
    <cellStyle name="0.0 6 18 2" xfId="5480" xr:uid="{00000000-0005-0000-0000-0000D9120000}"/>
    <cellStyle name="0.0 6 18 3" xfId="5481" xr:uid="{00000000-0005-0000-0000-0000DA120000}"/>
    <cellStyle name="0.0 6 18 4" xfId="5482" xr:uid="{00000000-0005-0000-0000-0000DB120000}"/>
    <cellStyle name="0.0 6 18 5" xfId="5483" xr:uid="{00000000-0005-0000-0000-0000DC120000}"/>
    <cellStyle name="0.0 6 18 6" xfId="5484" xr:uid="{00000000-0005-0000-0000-0000DD120000}"/>
    <cellStyle name="0.0 6 19" xfId="5485" xr:uid="{00000000-0005-0000-0000-0000DE120000}"/>
    <cellStyle name="0.0 6 19 2" xfId="5486" xr:uid="{00000000-0005-0000-0000-0000DF120000}"/>
    <cellStyle name="0.0 6 19 3" xfId="5487" xr:uid="{00000000-0005-0000-0000-0000E0120000}"/>
    <cellStyle name="0.0 6 19 4" xfId="5488" xr:uid="{00000000-0005-0000-0000-0000E1120000}"/>
    <cellStyle name="0.0 6 19 5" xfId="5489" xr:uid="{00000000-0005-0000-0000-0000E2120000}"/>
    <cellStyle name="0.0 6 19 6" xfId="5490" xr:uid="{00000000-0005-0000-0000-0000E3120000}"/>
    <cellStyle name="0.0 6 2" xfId="5491" xr:uid="{00000000-0005-0000-0000-0000E4120000}"/>
    <cellStyle name="0.0 6 2 10" xfId="5492" xr:uid="{00000000-0005-0000-0000-0000E5120000}"/>
    <cellStyle name="0.0 6 2 10 2" xfId="5493" xr:uid="{00000000-0005-0000-0000-0000E6120000}"/>
    <cellStyle name="0.0 6 2 10 3" xfId="5494" xr:uid="{00000000-0005-0000-0000-0000E7120000}"/>
    <cellStyle name="0.0 6 2 10 4" xfId="5495" xr:uid="{00000000-0005-0000-0000-0000E8120000}"/>
    <cellStyle name="0.0 6 2 10 5" xfId="5496" xr:uid="{00000000-0005-0000-0000-0000E9120000}"/>
    <cellStyle name="0.0 6 2 10 6" xfId="5497" xr:uid="{00000000-0005-0000-0000-0000EA120000}"/>
    <cellStyle name="0.0 6 2 11" xfId="5498" xr:uid="{00000000-0005-0000-0000-0000EB120000}"/>
    <cellStyle name="0.0 6 2 11 2" xfId="5499" xr:uid="{00000000-0005-0000-0000-0000EC120000}"/>
    <cellStyle name="0.0 6 2 11 3" xfId="5500" xr:uid="{00000000-0005-0000-0000-0000ED120000}"/>
    <cellStyle name="0.0 6 2 11 4" xfId="5501" xr:uid="{00000000-0005-0000-0000-0000EE120000}"/>
    <cellStyle name="0.0 6 2 11 5" xfId="5502" xr:uid="{00000000-0005-0000-0000-0000EF120000}"/>
    <cellStyle name="0.0 6 2 11 6" xfId="5503" xr:uid="{00000000-0005-0000-0000-0000F0120000}"/>
    <cellStyle name="0.0 6 2 12" xfId="5504" xr:uid="{00000000-0005-0000-0000-0000F1120000}"/>
    <cellStyle name="0.0 6 2 12 2" xfId="5505" xr:uid="{00000000-0005-0000-0000-0000F2120000}"/>
    <cellStyle name="0.0 6 2 12 3" xfId="5506" xr:uid="{00000000-0005-0000-0000-0000F3120000}"/>
    <cellStyle name="0.0 6 2 12 4" xfId="5507" xr:uid="{00000000-0005-0000-0000-0000F4120000}"/>
    <cellStyle name="0.0 6 2 12 5" xfId="5508" xr:uid="{00000000-0005-0000-0000-0000F5120000}"/>
    <cellStyle name="0.0 6 2 12 6" xfId="5509" xr:uid="{00000000-0005-0000-0000-0000F6120000}"/>
    <cellStyle name="0.0 6 2 13" xfId="5510" xr:uid="{00000000-0005-0000-0000-0000F7120000}"/>
    <cellStyle name="0.0 6 2 13 2" xfId="5511" xr:uid="{00000000-0005-0000-0000-0000F8120000}"/>
    <cellStyle name="0.0 6 2 13 3" xfId="5512" xr:uid="{00000000-0005-0000-0000-0000F9120000}"/>
    <cellStyle name="0.0 6 2 13 4" xfId="5513" xr:uid="{00000000-0005-0000-0000-0000FA120000}"/>
    <cellStyle name="0.0 6 2 13 5" xfId="5514" xr:uid="{00000000-0005-0000-0000-0000FB120000}"/>
    <cellStyle name="0.0 6 2 13 6" xfId="5515" xr:uid="{00000000-0005-0000-0000-0000FC120000}"/>
    <cellStyle name="0.0 6 2 14" xfId="5516" xr:uid="{00000000-0005-0000-0000-0000FD120000}"/>
    <cellStyle name="0.0 6 2 14 2" xfId="5517" xr:uid="{00000000-0005-0000-0000-0000FE120000}"/>
    <cellStyle name="0.0 6 2 14 3" xfId="5518" xr:uid="{00000000-0005-0000-0000-0000FF120000}"/>
    <cellStyle name="0.0 6 2 14 4" xfId="5519" xr:uid="{00000000-0005-0000-0000-000000130000}"/>
    <cellStyle name="0.0 6 2 14 5" xfId="5520" xr:uid="{00000000-0005-0000-0000-000001130000}"/>
    <cellStyle name="0.0 6 2 14 6" xfId="5521" xr:uid="{00000000-0005-0000-0000-000002130000}"/>
    <cellStyle name="0.0 6 2 15" xfId="5522" xr:uid="{00000000-0005-0000-0000-000003130000}"/>
    <cellStyle name="0.0 6 2 15 2" xfId="5523" xr:uid="{00000000-0005-0000-0000-000004130000}"/>
    <cellStyle name="0.0 6 2 15 3" xfId="5524" xr:uid="{00000000-0005-0000-0000-000005130000}"/>
    <cellStyle name="0.0 6 2 15 4" xfId="5525" xr:uid="{00000000-0005-0000-0000-000006130000}"/>
    <cellStyle name="0.0 6 2 15 5" xfId="5526" xr:uid="{00000000-0005-0000-0000-000007130000}"/>
    <cellStyle name="0.0 6 2 15 6" xfId="5527" xr:uid="{00000000-0005-0000-0000-000008130000}"/>
    <cellStyle name="0.0 6 2 16" xfId="5528" xr:uid="{00000000-0005-0000-0000-000009130000}"/>
    <cellStyle name="0.0 6 2 16 2" xfId="5529" xr:uid="{00000000-0005-0000-0000-00000A130000}"/>
    <cellStyle name="0.0 6 2 16 3" xfId="5530" xr:uid="{00000000-0005-0000-0000-00000B130000}"/>
    <cellStyle name="0.0 6 2 16 4" xfId="5531" xr:uid="{00000000-0005-0000-0000-00000C130000}"/>
    <cellStyle name="0.0 6 2 16 5" xfId="5532" xr:uid="{00000000-0005-0000-0000-00000D130000}"/>
    <cellStyle name="0.0 6 2 16 6" xfId="5533" xr:uid="{00000000-0005-0000-0000-00000E130000}"/>
    <cellStyle name="0.0 6 2 17" xfId="5534" xr:uid="{00000000-0005-0000-0000-00000F130000}"/>
    <cellStyle name="0.0 6 2 17 2" xfId="5535" xr:uid="{00000000-0005-0000-0000-000010130000}"/>
    <cellStyle name="0.0 6 2 17 3" xfId="5536" xr:uid="{00000000-0005-0000-0000-000011130000}"/>
    <cellStyle name="0.0 6 2 17 4" xfId="5537" xr:uid="{00000000-0005-0000-0000-000012130000}"/>
    <cellStyle name="0.0 6 2 17 5" xfId="5538" xr:uid="{00000000-0005-0000-0000-000013130000}"/>
    <cellStyle name="0.0 6 2 17 6" xfId="5539" xr:uid="{00000000-0005-0000-0000-000014130000}"/>
    <cellStyle name="0.0 6 2 18" xfId="5540" xr:uid="{00000000-0005-0000-0000-000015130000}"/>
    <cellStyle name="0.0 6 2 18 2" xfId="5541" xr:uid="{00000000-0005-0000-0000-000016130000}"/>
    <cellStyle name="0.0 6 2 18 3" xfId="5542" xr:uid="{00000000-0005-0000-0000-000017130000}"/>
    <cellStyle name="0.0 6 2 18 4" xfId="5543" xr:uid="{00000000-0005-0000-0000-000018130000}"/>
    <cellStyle name="0.0 6 2 18 5" xfId="5544" xr:uid="{00000000-0005-0000-0000-000019130000}"/>
    <cellStyle name="0.0 6 2 18 6" xfId="5545" xr:uid="{00000000-0005-0000-0000-00001A130000}"/>
    <cellStyle name="0.0 6 2 19" xfId="5546" xr:uid="{00000000-0005-0000-0000-00001B130000}"/>
    <cellStyle name="0.0 6 2 19 2" xfId="5547" xr:uid="{00000000-0005-0000-0000-00001C130000}"/>
    <cellStyle name="0.0 6 2 19 3" xfId="5548" xr:uid="{00000000-0005-0000-0000-00001D130000}"/>
    <cellStyle name="0.0 6 2 19 4" xfId="5549" xr:uid="{00000000-0005-0000-0000-00001E130000}"/>
    <cellStyle name="0.0 6 2 19 5" xfId="5550" xr:uid="{00000000-0005-0000-0000-00001F130000}"/>
    <cellStyle name="0.0 6 2 19 6" xfId="5551" xr:uid="{00000000-0005-0000-0000-000020130000}"/>
    <cellStyle name="0.0 6 2 2" xfId="5552" xr:uid="{00000000-0005-0000-0000-000021130000}"/>
    <cellStyle name="0.0 6 2 2 2" xfId="5553" xr:uid="{00000000-0005-0000-0000-000022130000}"/>
    <cellStyle name="0.0 6 2 2 3" xfId="5554" xr:uid="{00000000-0005-0000-0000-000023130000}"/>
    <cellStyle name="0.0 6 2 2 4" xfId="5555" xr:uid="{00000000-0005-0000-0000-000024130000}"/>
    <cellStyle name="0.0 6 2 2 5" xfId="5556" xr:uid="{00000000-0005-0000-0000-000025130000}"/>
    <cellStyle name="0.0 6 2 2 6" xfId="5557" xr:uid="{00000000-0005-0000-0000-000026130000}"/>
    <cellStyle name="0.0 6 2 2 7" xfId="5558" xr:uid="{00000000-0005-0000-0000-000027130000}"/>
    <cellStyle name="0.0 6 2 20" xfId="5559" xr:uid="{00000000-0005-0000-0000-000028130000}"/>
    <cellStyle name="0.0 6 2 20 2" xfId="5560" xr:uid="{00000000-0005-0000-0000-000029130000}"/>
    <cellStyle name="0.0 6 2 20 3" xfId="5561" xr:uid="{00000000-0005-0000-0000-00002A130000}"/>
    <cellStyle name="0.0 6 2 20 4" xfId="5562" xr:uid="{00000000-0005-0000-0000-00002B130000}"/>
    <cellStyle name="0.0 6 2 20 5" xfId="5563" xr:uid="{00000000-0005-0000-0000-00002C130000}"/>
    <cellStyle name="0.0 6 2 20 6" xfId="5564" xr:uid="{00000000-0005-0000-0000-00002D130000}"/>
    <cellStyle name="0.0 6 2 21" xfId="5565" xr:uid="{00000000-0005-0000-0000-00002E130000}"/>
    <cellStyle name="0.0 6 2 21 2" xfId="5566" xr:uid="{00000000-0005-0000-0000-00002F130000}"/>
    <cellStyle name="0.0 6 2 21 3" xfId="5567" xr:uid="{00000000-0005-0000-0000-000030130000}"/>
    <cellStyle name="0.0 6 2 21 4" xfId="5568" xr:uid="{00000000-0005-0000-0000-000031130000}"/>
    <cellStyle name="0.0 6 2 21 5" xfId="5569" xr:uid="{00000000-0005-0000-0000-000032130000}"/>
    <cellStyle name="0.0 6 2 21 6" xfId="5570" xr:uid="{00000000-0005-0000-0000-000033130000}"/>
    <cellStyle name="0.0 6 2 22" xfId="5571" xr:uid="{00000000-0005-0000-0000-000034130000}"/>
    <cellStyle name="0.0 6 2 22 2" xfId="5572" xr:uid="{00000000-0005-0000-0000-000035130000}"/>
    <cellStyle name="0.0 6 2 22 3" xfId="5573" xr:uid="{00000000-0005-0000-0000-000036130000}"/>
    <cellStyle name="0.0 6 2 22 4" xfId="5574" xr:uid="{00000000-0005-0000-0000-000037130000}"/>
    <cellStyle name="0.0 6 2 22 5" xfId="5575" xr:uid="{00000000-0005-0000-0000-000038130000}"/>
    <cellStyle name="0.0 6 2 22 6" xfId="5576" xr:uid="{00000000-0005-0000-0000-000039130000}"/>
    <cellStyle name="0.0 6 2 23" xfId="5577" xr:uid="{00000000-0005-0000-0000-00003A130000}"/>
    <cellStyle name="0.0 6 2 23 2" xfId="5578" xr:uid="{00000000-0005-0000-0000-00003B130000}"/>
    <cellStyle name="0.0 6 2 23 3" xfId="5579" xr:uid="{00000000-0005-0000-0000-00003C130000}"/>
    <cellStyle name="0.0 6 2 23 4" xfId="5580" xr:uid="{00000000-0005-0000-0000-00003D130000}"/>
    <cellStyle name="0.0 6 2 23 5" xfId="5581" xr:uid="{00000000-0005-0000-0000-00003E130000}"/>
    <cellStyle name="0.0 6 2 23 6" xfId="5582" xr:uid="{00000000-0005-0000-0000-00003F130000}"/>
    <cellStyle name="0.0 6 2 24" xfId="5583" xr:uid="{00000000-0005-0000-0000-000040130000}"/>
    <cellStyle name="0.0 6 2 24 2" xfId="5584" xr:uid="{00000000-0005-0000-0000-000041130000}"/>
    <cellStyle name="0.0 6 2 24 3" xfId="5585" xr:uid="{00000000-0005-0000-0000-000042130000}"/>
    <cellStyle name="0.0 6 2 24 4" xfId="5586" xr:uid="{00000000-0005-0000-0000-000043130000}"/>
    <cellStyle name="0.0 6 2 24 5" xfId="5587" xr:uid="{00000000-0005-0000-0000-000044130000}"/>
    <cellStyle name="0.0 6 2 24 6" xfId="5588" xr:uid="{00000000-0005-0000-0000-000045130000}"/>
    <cellStyle name="0.0 6 2 25" xfId="5589" xr:uid="{00000000-0005-0000-0000-000046130000}"/>
    <cellStyle name="0.0 6 2 25 2" xfId="5590" xr:uid="{00000000-0005-0000-0000-000047130000}"/>
    <cellStyle name="0.0 6 2 25 3" xfId="5591" xr:uid="{00000000-0005-0000-0000-000048130000}"/>
    <cellStyle name="0.0 6 2 25 4" xfId="5592" xr:uid="{00000000-0005-0000-0000-000049130000}"/>
    <cellStyle name="0.0 6 2 25 5" xfId="5593" xr:uid="{00000000-0005-0000-0000-00004A130000}"/>
    <cellStyle name="0.0 6 2 25 6" xfId="5594" xr:uid="{00000000-0005-0000-0000-00004B130000}"/>
    <cellStyle name="0.0 6 2 26" xfId="5595" xr:uid="{00000000-0005-0000-0000-00004C130000}"/>
    <cellStyle name="0.0 6 2 26 2" xfId="5596" xr:uid="{00000000-0005-0000-0000-00004D130000}"/>
    <cellStyle name="0.0 6 2 26 3" xfId="5597" xr:uid="{00000000-0005-0000-0000-00004E130000}"/>
    <cellStyle name="0.0 6 2 26 4" xfId="5598" xr:uid="{00000000-0005-0000-0000-00004F130000}"/>
    <cellStyle name="0.0 6 2 26 5" xfId="5599" xr:uid="{00000000-0005-0000-0000-000050130000}"/>
    <cellStyle name="0.0 6 2 26 6" xfId="5600" xr:uid="{00000000-0005-0000-0000-000051130000}"/>
    <cellStyle name="0.0 6 2 27" xfId="5601" xr:uid="{00000000-0005-0000-0000-000052130000}"/>
    <cellStyle name="0.0 6 2 27 2" xfId="5602" xr:uid="{00000000-0005-0000-0000-000053130000}"/>
    <cellStyle name="0.0 6 2 27 3" xfId="5603" xr:uid="{00000000-0005-0000-0000-000054130000}"/>
    <cellStyle name="0.0 6 2 27 4" xfId="5604" xr:uid="{00000000-0005-0000-0000-000055130000}"/>
    <cellStyle name="0.0 6 2 27 5" xfId="5605" xr:uid="{00000000-0005-0000-0000-000056130000}"/>
    <cellStyle name="0.0 6 2 27 6" xfId="5606" xr:uid="{00000000-0005-0000-0000-000057130000}"/>
    <cellStyle name="0.0 6 2 28" xfId="5607" xr:uid="{00000000-0005-0000-0000-000058130000}"/>
    <cellStyle name="0.0 6 2 28 2" xfId="5608" xr:uid="{00000000-0005-0000-0000-000059130000}"/>
    <cellStyle name="0.0 6 2 28 3" xfId="5609" xr:uid="{00000000-0005-0000-0000-00005A130000}"/>
    <cellStyle name="0.0 6 2 28 4" xfId="5610" xr:uid="{00000000-0005-0000-0000-00005B130000}"/>
    <cellStyle name="0.0 6 2 28 5" xfId="5611" xr:uid="{00000000-0005-0000-0000-00005C130000}"/>
    <cellStyle name="0.0 6 2 28 6" xfId="5612" xr:uid="{00000000-0005-0000-0000-00005D130000}"/>
    <cellStyle name="0.0 6 2 29" xfId="5613" xr:uid="{00000000-0005-0000-0000-00005E130000}"/>
    <cellStyle name="0.0 6 2 29 2" xfId="5614" xr:uid="{00000000-0005-0000-0000-00005F130000}"/>
    <cellStyle name="0.0 6 2 29 3" xfId="5615" xr:uid="{00000000-0005-0000-0000-000060130000}"/>
    <cellStyle name="0.0 6 2 29 4" xfId="5616" xr:uid="{00000000-0005-0000-0000-000061130000}"/>
    <cellStyle name="0.0 6 2 29 5" xfId="5617" xr:uid="{00000000-0005-0000-0000-000062130000}"/>
    <cellStyle name="0.0 6 2 29 6" xfId="5618" xr:uid="{00000000-0005-0000-0000-000063130000}"/>
    <cellStyle name="0.0 6 2 3" xfId="5619" xr:uid="{00000000-0005-0000-0000-000064130000}"/>
    <cellStyle name="0.0 6 2 3 2" xfId="5620" xr:uid="{00000000-0005-0000-0000-000065130000}"/>
    <cellStyle name="0.0 6 2 3 3" xfId="5621" xr:uid="{00000000-0005-0000-0000-000066130000}"/>
    <cellStyle name="0.0 6 2 3 4" xfId="5622" xr:uid="{00000000-0005-0000-0000-000067130000}"/>
    <cellStyle name="0.0 6 2 3 5" xfId="5623" xr:uid="{00000000-0005-0000-0000-000068130000}"/>
    <cellStyle name="0.0 6 2 3 6" xfId="5624" xr:uid="{00000000-0005-0000-0000-000069130000}"/>
    <cellStyle name="0.0 6 2 30" xfId="5625" xr:uid="{00000000-0005-0000-0000-00006A130000}"/>
    <cellStyle name="0.0 6 2 31" xfId="5626" xr:uid="{00000000-0005-0000-0000-00006B130000}"/>
    <cellStyle name="0.0 6 2 32" xfId="5627" xr:uid="{00000000-0005-0000-0000-00006C130000}"/>
    <cellStyle name="0.0 6 2 33" xfId="5628" xr:uid="{00000000-0005-0000-0000-00006D130000}"/>
    <cellStyle name="0.0 6 2 34" xfId="5629" xr:uid="{00000000-0005-0000-0000-00006E130000}"/>
    <cellStyle name="0.0 6 2 4" xfId="5630" xr:uid="{00000000-0005-0000-0000-00006F130000}"/>
    <cellStyle name="0.0 6 2 4 2" xfId="5631" xr:uid="{00000000-0005-0000-0000-000070130000}"/>
    <cellStyle name="0.0 6 2 4 3" xfId="5632" xr:uid="{00000000-0005-0000-0000-000071130000}"/>
    <cellStyle name="0.0 6 2 4 4" xfId="5633" xr:uid="{00000000-0005-0000-0000-000072130000}"/>
    <cellStyle name="0.0 6 2 4 5" xfId="5634" xr:uid="{00000000-0005-0000-0000-000073130000}"/>
    <cellStyle name="0.0 6 2 4 6" xfId="5635" xr:uid="{00000000-0005-0000-0000-000074130000}"/>
    <cellStyle name="0.0 6 2 5" xfId="5636" xr:uid="{00000000-0005-0000-0000-000075130000}"/>
    <cellStyle name="0.0 6 2 5 2" xfId="5637" xr:uid="{00000000-0005-0000-0000-000076130000}"/>
    <cellStyle name="0.0 6 2 5 3" xfId="5638" xr:uid="{00000000-0005-0000-0000-000077130000}"/>
    <cellStyle name="0.0 6 2 5 4" xfId="5639" xr:uid="{00000000-0005-0000-0000-000078130000}"/>
    <cellStyle name="0.0 6 2 5 5" xfId="5640" xr:uid="{00000000-0005-0000-0000-000079130000}"/>
    <cellStyle name="0.0 6 2 5 6" xfId="5641" xr:uid="{00000000-0005-0000-0000-00007A130000}"/>
    <cellStyle name="0.0 6 2 6" xfId="5642" xr:uid="{00000000-0005-0000-0000-00007B130000}"/>
    <cellStyle name="0.0 6 2 6 2" xfId="5643" xr:uid="{00000000-0005-0000-0000-00007C130000}"/>
    <cellStyle name="0.0 6 2 6 3" xfId="5644" xr:uid="{00000000-0005-0000-0000-00007D130000}"/>
    <cellStyle name="0.0 6 2 6 4" xfId="5645" xr:uid="{00000000-0005-0000-0000-00007E130000}"/>
    <cellStyle name="0.0 6 2 6 5" xfId="5646" xr:uid="{00000000-0005-0000-0000-00007F130000}"/>
    <cellStyle name="0.0 6 2 6 6" xfId="5647" xr:uid="{00000000-0005-0000-0000-000080130000}"/>
    <cellStyle name="0.0 6 2 7" xfId="5648" xr:uid="{00000000-0005-0000-0000-000081130000}"/>
    <cellStyle name="0.0 6 2 7 2" xfId="5649" xr:uid="{00000000-0005-0000-0000-000082130000}"/>
    <cellStyle name="0.0 6 2 7 3" xfId="5650" xr:uid="{00000000-0005-0000-0000-000083130000}"/>
    <cellStyle name="0.0 6 2 7 4" xfId="5651" xr:uid="{00000000-0005-0000-0000-000084130000}"/>
    <cellStyle name="0.0 6 2 7 5" xfId="5652" xr:uid="{00000000-0005-0000-0000-000085130000}"/>
    <cellStyle name="0.0 6 2 7 6" xfId="5653" xr:uid="{00000000-0005-0000-0000-000086130000}"/>
    <cellStyle name="0.0 6 2 8" xfId="5654" xr:uid="{00000000-0005-0000-0000-000087130000}"/>
    <cellStyle name="0.0 6 2 8 2" xfId="5655" xr:uid="{00000000-0005-0000-0000-000088130000}"/>
    <cellStyle name="0.0 6 2 8 3" xfId="5656" xr:uid="{00000000-0005-0000-0000-000089130000}"/>
    <cellStyle name="0.0 6 2 8 4" xfId="5657" xr:uid="{00000000-0005-0000-0000-00008A130000}"/>
    <cellStyle name="0.0 6 2 8 5" xfId="5658" xr:uid="{00000000-0005-0000-0000-00008B130000}"/>
    <cellStyle name="0.0 6 2 8 6" xfId="5659" xr:uid="{00000000-0005-0000-0000-00008C130000}"/>
    <cellStyle name="0.0 6 2 9" xfId="5660" xr:uid="{00000000-0005-0000-0000-00008D130000}"/>
    <cellStyle name="0.0 6 2 9 2" xfId="5661" xr:uid="{00000000-0005-0000-0000-00008E130000}"/>
    <cellStyle name="0.0 6 2 9 3" xfId="5662" xr:uid="{00000000-0005-0000-0000-00008F130000}"/>
    <cellStyle name="0.0 6 2 9 4" xfId="5663" xr:uid="{00000000-0005-0000-0000-000090130000}"/>
    <cellStyle name="0.0 6 2 9 5" xfId="5664" xr:uid="{00000000-0005-0000-0000-000091130000}"/>
    <cellStyle name="0.0 6 2 9 6" xfId="5665" xr:uid="{00000000-0005-0000-0000-000092130000}"/>
    <cellStyle name="0.0 6 20" xfId="5666" xr:uid="{00000000-0005-0000-0000-000093130000}"/>
    <cellStyle name="0.0 6 20 2" xfId="5667" xr:uid="{00000000-0005-0000-0000-000094130000}"/>
    <cellStyle name="0.0 6 20 3" xfId="5668" xr:uid="{00000000-0005-0000-0000-000095130000}"/>
    <cellStyle name="0.0 6 20 4" xfId="5669" xr:uid="{00000000-0005-0000-0000-000096130000}"/>
    <cellStyle name="0.0 6 20 5" xfId="5670" xr:uid="{00000000-0005-0000-0000-000097130000}"/>
    <cellStyle name="0.0 6 20 6" xfId="5671" xr:uid="{00000000-0005-0000-0000-000098130000}"/>
    <cellStyle name="0.0 6 21" xfId="5672" xr:uid="{00000000-0005-0000-0000-000099130000}"/>
    <cellStyle name="0.0 6 21 2" xfId="5673" xr:uid="{00000000-0005-0000-0000-00009A130000}"/>
    <cellStyle name="0.0 6 21 3" xfId="5674" xr:uid="{00000000-0005-0000-0000-00009B130000}"/>
    <cellStyle name="0.0 6 21 4" xfId="5675" xr:uid="{00000000-0005-0000-0000-00009C130000}"/>
    <cellStyle name="0.0 6 21 5" xfId="5676" xr:uid="{00000000-0005-0000-0000-00009D130000}"/>
    <cellStyle name="0.0 6 21 6" xfId="5677" xr:uid="{00000000-0005-0000-0000-00009E130000}"/>
    <cellStyle name="0.0 6 22" xfId="5678" xr:uid="{00000000-0005-0000-0000-00009F130000}"/>
    <cellStyle name="0.0 6 22 2" xfId="5679" xr:uid="{00000000-0005-0000-0000-0000A0130000}"/>
    <cellStyle name="0.0 6 22 3" xfId="5680" xr:uid="{00000000-0005-0000-0000-0000A1130000}"/>
    <cellStyle name="0.0 6 22 4" xfId="5681" xr:uid="{00000000-0005-0000-0000-0000A2130000}"/>
    <cellStyle name="0.0 6 22 5" xfId="5682" xr:uid="{00000000-0005-0000-0000-0000A3130000}"/>
    <cellStyle name="0.0 6 22 6" xfId="5683" xr:uid="{00000000-0005-0000-0000-0000A4130000}"/>
    <cellStyle name="0.0 6 23" xfId="5684" xr:uid="{00000000-0005-0000-0000-0000A5130000}"/>
    <cellStyle name="0.0 6 23 2" xfId="5685" xr:uid="{00000000-0005-0000-0000-0000A6130000}"/>
    <cellStyle name="0.0 6 23 3" xfId="5686" xr:uid="{00000000-0005-0000-0000-0000A7130000}"/>
    <cellStyle name="0.0 6 23 4" xfId="5687" xr:uid="{00000000-0005-0000-0000-0000A8130000}"/>
    <cellStyle name="0.0 6 23 5" xfId="5688" xr:uid="{00000000-0005-0000-0000-0000A9130000}"/>
    <cellStyle name="0.0 6 23 6" xfId="5689" xr:uid="{00000000-0005-0000-0000-0000AA130000}"/>
    <cellStyle name="0.0 6 24" xfId="5690" xr:uid="{00000000-0005-0000-0000-0000AB130000}"/>
    <cellStyle name="0.0 6 24 2" xfId="5691" xr:uid="{00000000-0005-0000-0000-0000AC130000}"/>
    <cellStyle name="0.0 6 24 3" xfId="5692" xr:uid="{00000000-0005-0000-0000-0000AD130000}"/>
    <cellStyle name="0.0 6 24 4" xfId="5693" xr:uid="{00000000-0005-0000-0000-0000AE130000}"/>
    <cellStyle name="0.0 6 24 5" xfId="5694" xr:uid="{00000000-0005-0000-0000-0000AF130000}"/>
    <cellStyle name="0.0 6 24 6" xfId="5695" xr:uid="{00000000-0005-0000-0000-0000B0130000}"/>
    <cellStyle name="0.0 6 25" xfId="5696" xr:uid="{00000000-0005-0000-0000-0000B1130000}"/>
    <cellStyle name="0.0 6 25 2" xfId="5697" xr:uid="{00000000-0005-0000-0000-0000B2130000}"/>
    <cellStyle name="0.0 6 25 3" xfId="5698" xr:uid="{00000000-0005-0000-0000-0000B3130000}"/>
    <cellStyle name="0.0 6 25 4" xfId="5699" xr:uid="{00000000-0005-0000-0000-0000B4130000}"/>
    <cellStyle name="0.0 6 25 5" xfId="5700" xr:uid="{00000000-0005-0000-0000-0000B5130000}"/>
    <cellStyle name="0.0 6 25 6" xfId="5701" xr:uid="{00000000-0005-0000-0000-0000B6130000}"/>
    <cellStyle name="0.0 6 26" xfId="5702" xr:uid="{00000000-0005-0000-0000-0000B7130000}"/>
    <cellStyle name="0.0 6 26 2" xfId="5703" xr:uid="{00000000-0005-0000-0000-0000B8130000}"/>
    <cellStyle name="0.0 6 26 3" xfId="5704" xr:uid="{00000000-0005-0000-0000-0000B9130000}"/>
    <cellStyle name="0.0 6 26 4" xfId="5705" xr:uid="{00000000-0005-0000-0000-0000BA130000}"/>
    <cellStyle name="0.0 6 26 5" xfId="5706" xr:uid="{00000000-0005-0000-0000-0000BB130000}"/>
    <cellStyle name="0.0 6 26 6" xfId="5707" xr:uid="{00000000-0005-0000-0000-0000BC130000}"/>
    <cellStyle name="0.0 6 27" xfId="5708" xr:uid="{00000000-0005-0000-0000-0000BD130000}"/>
    <cellStyle name="0.0 6 27 2" xfId="5709" xr:uid="{00000000-0005-0000-0000-0000BE130000}"/>
    <cellStyle name="0.0 6 27 3" xfId="5710" xr:uid="{00000000-0005-0000-0000-0000BF130000}"/>
    <cellStyle name="0.0 6 27 4" xfId="5711" xr:uid="{00000000-0005-0000-0000-0000C0130000}"/>
    <cellStyle name="0.0 6 27 5" xfId="5712" xr:uid="{00000000-0005-0000-0000-0000C1130000}"/>
    <cellStyle name="0.0 6 27 6" xfId="5713" xr:uid="{00000000-0005-0000-0000-0000C2130000}"/>
    <cellStyle name="0.0 6 28" xfId="5714" xr:uid="{00000000-0005-0000-0000-0000C3130000}"/>
    <cellStyle name="0.0 6 28 2" xfId="5715" xr:uid="{00000000-0005-0000-0000-0000C4130000}"/>
    <cellStyle name="0.0 6 28 3" xfId="5716" xr:uid="{00000000-0005-0000-0000-0000C5130000}"/>
    <cellStyle name="0.0 6 28 4" xfId="5717" xr:uid="{00000000-0005-0000-0000-0000C6130000}"/>
    <cellStyle name="0.0 6 28 5" xfId="5718" xr:uid="{00000000-0005-0000-0000-0000C7130000}"/>
    <cellStyle name="0.0 6 28 6" xfId="5719" xr:uid="{00000000-0005-0000-0000-0000C8130000}"/>
    <cellStyle name="0.0 6 29" xfId="5720" xr:uid="{00000000-0005-0000-0000-0000C9130000}"/>
    <cellStyle name="0.0 6 29 2" xfId="5721" xr:uid="{00000000-0005-0000-0000-0000CA130000}"/>
    <cellStyle name="0.0 6 29 3" xfId="5722" xr:uid="{00000000-0005-0000-0000-0000CB130000}"/>
    <cellStyle name="0.0 6 29 4" xfId="5723" xr:uid="{00000000-0005-0000-0000-0000CC130000}"/>
    <cellStyle name="0.0 6 29 5" xfId="5724" xr:uid="{00000000-0005-0000-0000-0000CD130000}"/>
    <cellStyle name="0.0 6 29 6" xfId="5725" xr:uid="{00000000-0005-0000-0000-0000CE130000}"/>
    <cellStyle name="0.0 6 3" xfId="5726" xr:uid="{00000000-0005-0000-0000-0000CF130000}"/>
    <cellStyle name="0.0 6 3 10" xfId="5727" xr:uid="{00000000-0005-0000-0000-0000D0130000}"/>
    <cellStyle name="0.0 6 3 10 2" xfId="5728" xr:uid="{00000000-0005-0000-0000-0000D1130000}"/>
    <cellStyle name="0.0 6 3 10 3" xfId="5729" xr:uid="{00000000-0005-0000-0000-0000D2130000}"/>
    <cellStyle name="0.0 6 3 10 4" xfId="5730" xr:uid="{00000000-0005-0000-0000-0000D3130000}"/>
    <cellStyle name="0.0 6 3 10 5" xfId="5731" xr:uid="{00000000-0005-0000-0000-0000D4130000}"/>
    <cellStyle name="0.0 6 3 10 6" xfId="5732" xr:uid="{00000000-0005-0000-0000-0000D5130000}"/>
    <cellStyle name="0.0 6 3 11" xfId="5733" xr:uid="{00000000-0005-0000-0000-0000D6130000}"/>
    <cellStyle name="0.0 6 3 11 2" xfId="5734" xr:uid="{00000000-0005-0000-0000-0000D7130000}"/>
    <cellStyle name="0.0 6 3 11 3" xfId="5735" xr:uid="{00000000-0005-0000-0000-0000D8130000}"/>
    <cellStyle name="0.0 6 3 11 4" xfId="5736" xr:uid="{00000000-0005-0000-0000-0000D9130000}"/>
    <cellStyle name="0.0 6 3 11 5" xfId="5737" xr:uid="{00000000-0005-0000-0000-0000DA130000}"/>
    <cellStyle name="0.0 6 3 11 6" xfId="5738" xr:uid="{00000000-0005-0000-0000-0000DB130000}"/>
    <cellStyle name="0.0 6 3 12" xfId="5739" xr:uid="{00000000-0005-0000-0000-0000DC130000}"/>
    <cellStyle name="0.0 6 3 12 2" xfId="5740" xr:uid="{00000000-0005-0000-0000-0000DD130000}"/>
    <cellStyle name="0.0 6 3 12 3" xfId="5741" xr:uid="{00000000-0005-0000-0000-0000DE130000}"/>
    <cellStyle name="0.0 6 3 12 4" xfId="5742" xr:uid="{00000000-0005-0000-0000-0000DF130000}"/>
    <cellStyle name="0.0 6 3 12 5" xfId="5743" xr:uid="{00000000-0005-0000-0000-0000E0130000}"/>
    <cellStyle name="0.0 6 3 12 6" xfId="5744" xr:uid="{00000000-0005-0000-0000-0000E1130000}"/>
    <cellStyle name="0.0 6 3 13" xfId="5745" xr:uid="{00000000-0005-0000-0000-0000E2130000}"/>
    <cellStyle name="0.0 6 3 13 2" xfId="5746" xr:uid="{00000000-0005-0000-0000-0000E3130000}"/>
    <cellStyle name="0.0 6 3 13 3" xfId="5747" xr:uid="{00000000-0005-0000-0000-0000E4130000}"/>
    <cellStyle name="0.0 6 3 13 4" xfId="5748" xr:uid="{00000000-0005-0000-0000-0000E5130000}"/>
    <cellStyle name="0.0 6 3 13 5" xfId="5749" xr:uid="{00000000-0005-0000-0000-0000E6130000}"/>
    <cellStyle name="0.0 6 3 13 6" xfId="5750" xr:uid="{00000000-0005-0000-0000-0000E7130000}"/>
    <cellStyle name="0.0 6 3 14" xfId="5751" xr:uid="{00000000-0005-0000-0000-0000E8130000}"/>
    <cellStyle name="0.0 6 3 14 2" xfId="5752" xr:uid="{00000000-0005-0000-0000-0000E9130000}"/>
    <cellStyle name="0.0 6 3 14 3" xfId="5753" xr:uid="{00000000-0005-0000-0000-0000EA130000}"/>
    <cellStyle name="0.0 6 3 14 4" xfId="5754" xr:uid="{00000000-0005-0000-0000-0000EB130000}"/>
    <cellStyle name="0.0 6 3 14 5" xfId="5755" xr:uid="{00000000-0005-0000-0000-0000EC130000}"/>
    <cellStyle name="0.0 6 3 14 6" xfId="5756" xr:uid="{00000000-0005-0000-0000-0000ED130000}"/>
    <cellStyle name="0.0 6 3 15" xfId="5757" xr:uid="{00000000-0005-0000-0000-0000EE130000}"/>
    <cellStyle name="0.0 6 3 15 2" xfId="5758" xr:uid="{00000000-0005-0000-0000-0000EF130000}"/>
    <cellStyle name="0.0 6 3 15 3" xfId="5759" xr:uid="{00000000-0005-0000-0000-0000F0130000}"/>
    <cellStyle name="0.0 6 3 15 4" xfId="5760" xr:uid="{00000000-0005-0000-0000-0000F1130000}"/>
    <cellStyle name="0.0 6 3 15 5" xfId="5761" xr:uid="{00000000-0005-0000-0000-0000F2130000}"/>
    <cellStyle name="0.0 6 3 15 6" xfId="5762" xr:uid="{00000000-0005-0000-0000-0000F3130000}"/>
    <cellStyle name="0.0 6 3 16" xfId="5763" xr:uid="{00000000-0005-0000-0000-0000F4130000}"/>
    <cellStyle name="0.0 6 3 16 2" xfId="5764" xr:uid="{00000000-0005-0000-0000-0000F5130000}"/>
    <cellStyle name="0.0 6 3 16 3" xfId="5765" xr:uid="{00000000-0005-0000-0000-0000F6130000}"/>
    <cellStyle name="0.0 6 3 16 4" xfId="5766" xr:uid="{00000000-0005-0000-0000-0000F7130000}"/>
    <cellStyle name="0.0 6 3 16 5" xfId="5767" xr:uid="{00000000-0005-0000-0000-0000F8130000}"/>
    <cellStyle name="0.0 6 3 16 6" xfId="5768" xr:uid="{00000000-0005-0000-0000-0000F9130000}"/>
    <cellStyle name="0.0 6 3 17" xfId="5769" xr:uid="{00000000-0005-0000-0000-0000FA130000}"/>
    <cellStyle name="0.0 6 3 17 2" xfId="5770" xr:uid="{00000000-0005-0000-0000-0000FB130000}"/>
    <cellStyle name="0.0 6 3 17 3" xfId="5771" xr:uid="{00000000-0005-0000-0000-0000FC130000}"/>
    <cellStyle name="0.0 6 3 17 4" xfId="5772" xr:uid="{00000000-0005-0000-0000-0000FD130000}"/>
    <cellStyle name="0.0 6 3 17 5" xfId="5773" xr:uid="{00000000-0005-0000-0000-0000FE130000}"/>
    <cellStyle name="0.0 6 3 17 6" xfId="5774" xr:uid="{00000000-0005-0000-0000-0000FF130000}"/>
    <cellStyle name="0.0 6 3 18" xfId="5775" xr:uid="{00000000-0005-0000-0000-000000140000}"/>
    <cellStyle name="0.0 6 3 18 2" xfId="5776" xr:uid="{00000000-0005-0000-0000-000001140000}"/>
    <cellStyle name="0.0 6 3 18 3" xfId="5777" xr:uid="{00000000-0005-0000-0000-000002140000}"/>
    <cellStyle name="0.0 6 3 18 4" xfId="5778" xr:uid="{00000000-0005-0000-0000-000003140000}"/>
    <cellStyle name="0.0 6 3 18 5" xfId="5779" xr:uid="{00000000-0005-0000-0000-000004140000}"/>
    <cellStyle name="0.0 6 3 18 6" xfId="5780" xr:uid="{00000000-0005-0000-0000-000005140000}"/>
    <cellStyle name="0.0 6 3 19" xfId="5781" xr:uid="{00000000-0005-0000-0000-000006140000}"/>
    <cellStyle name="0.0 6 3 19 2" xfId="5782" xr:uid="{00000000-0005-0000-0000-000007140000}"/>
    <cellStyle name="0.0 6 3 19 3" xfId="5783" xr:uid="{00000000-0005-0000-0000-000008140000}"/>
    <cellStyle name="0.0 6 3 19 4" xfId="5784" xr:uid="{00000000-0005-0000-0000-000009140000}"/>
    <cellStyle name="0.0 6 3 19 5" xfId="5785" xr:uid="{00000000-0005-0000-0000-00000A140000}"/>
    <cellStyle name="0.0 6 3 19 6" xfId="5786" xr:uid="{00000000-0005-0000-0000-00000B140000}"/>
    <cellStyle name="0.0 6 3 2" xfId="5787" xr:uid="{00000000-0005-0000-0000-00000C140000}"/>
    <cellStyle name="0.0 6 3 2 2" xfId="5788" xr:uid="{00000000-0005-0000-0000-00000D140000}"/>
    <cellStyle name="0.0 6 3 2 3" xfId="5789" xr:uid="{00000000-0005-0000-0000-00000E140000}"/>
    <cellStyle name="0.0 6 3 2 4" xfId="5790" xr:uid="{00000000-0005-0000-0000-00000F140000}"/>
    <cellStyle name="0.0 6 3 2 5" xfId="5791" xr:uid="{00000000-0005-0000-0000-000010140000}"/>
    <cellStyle name="0.0 6 3 2 6" xfId="5792" xr:uid="{00000000-0005-0000-0000-000011140000}"/>
    <cellStyle name="0.0 6 3 2 7" xfId="5793" xr:uid="{00000000-0005-0000-0000-000012140000}"/>
    <cellStyle name="0.0 6 3 20" xfId="5794" xr:uid="{00000000-0005-0000-0000-000013140000}"/>
    <cellStyle name="0.0 6 3 20 2" xfId="5795" xr:uid="{00000000-0005-0000-0000-000014140000}"/>
    <cellStyle name="0.0 6 3 20 3" xfId="5796" xr:uid="{00000000-0005-0000-0000-000015140000}"/>
    <cellStyle name="0.0 6 3 20 4" xfId="5797" xr:uid="{00000000-0005-0000-0000-000016140000}"/>
    <cellStyle name="0.0 6 3 20 5" xfId="5798" xr:uid="{00000000-0005-0000-0000-000017140000}"/>
    <cellStyle name="0.0 6 3 20 6" xfId="5799" xr:uid="{00000000-0005-0000-0000-000018140000}"/>
    <cellStyle name="0.0 6 3 21" xfId="5800" xr:uid="{00000000-0005-0000-0000-000019140000}"/>
    <cellStyle name="0.0 6 3 21 2" xfId="5801" xr:uid="{00000000-0005-0000-0000-00001A140000}"/>
    <cellStyle name="0.0 6 3 21 3" xfId="5802" xr:uid="{00000000-0005-0000-0000-00001B140000}"/>
    <cellStyle name="0.0 6 3 21 4" xfId="5803" xr:uid="{00000000-0005-0000-0000-00001C140000}"/>
    <cellStyle name="0.0 6 3 21 5" xfId="5804" xr:uid="{00000000-0005-0000-0000-00001D140000}"/>
    <cellStyle name="0.0 6 3 21 6" xfId="5805" xr:uid="{00000000-0005-0000-0000-00001E140000}"/>
    <cellStyle name="0.0 6 3 22" xfId="5806" xr:uid="{00000000-0005-0000-0000-00001F140000}"/>
    <cellStyle name="0.0 6 3 22 2" xfId="5807" xr:uid="{00000000-0005-0000-0000-000020140000}"/>
    <cellStyle name="0.0 6 3 22 3" xfId="5808" xr:uid="{00000000-0005-0000-0000-000021140000}"/>
    <cellStyle name="0.0 6 3 22 4" xfId="5809" xr:uid="{00000000-0005-0000-0000-000022140000}"/>
    <cellStyle name="0.0 6 3 22 5" xfId="5810" xr:uid="{00000000-0005-0000-0000-000023140000}"/>
    <cellStyle name="0.0 6 3 22 6" xfId="5811" xr:uid="{00000000-0005-0000-0000-000024140000}"/>
    <cellStyle name="0.0 6 3 23" xfId="5812" xr:uid="{00000000-0005-0000-0000-000025140000}"/>
    <cellStyle name="0.0 6 3 23 2" xfId="5813" xr:uid="{00000000-0005-0000-0000-000026140000}"/>
    <cellStyle name="0.0 6 3 23 3" xfId="5814" xr:uid="{00000000-0005-0000-0000-000027140000}"/>
    <cellStyle name="0.0 6 3 23 4" xfId="5815" xr:uid="{00000000-0005-0000-0000-000028140000}"/>
    <cellStyle name="0.0 6 3 23 5" xfId="5816" xr:uid="{00000000-0005-0000-0000-000029140000}"/>
    <cellStyle name="0.0 6 3 23 6" xfId="5817" xr:uid="{00000000-0005-0000-0000-00002A140000}"/>
    <cellStyle name="0.0 6 3 24" xfId="5818" xr:uid="{00000000-0005-0000-0000-00002B140000}"/>
    <cellStyle name="0.0 6 3 24 2" xfId="5819" xr:uid="{00000000-0005-0000-0000-00002C140000}"/>
    <cellStyle name="0.0 6 3 24 3" xfId="5820" xr:uid="{00000000-0005-0000-0000-00002D140000}"/>
    <cellStyle name="0.0 6 3 24 4" xfId="5821" xr:uid="{00000000-0005-0000-0000-00002E140000}"/>
    <cellStyle name="0.0 6 3 24 5" xfId="5822" xr:uid="{00000000-0005-0000-0000-00002F140000}"/>
    <cellStyle name="0.0 6 3 24 6" xfId="5823" xr:uid="{00000000-0005-0000-0000-000030140000}"/>
    <cellStyle name="0.0 6 3 25" xfId="5824" xr:uid="{00000000-0005-0000-0000-000031140000}"/>
    <cellStyle name="0.0 6 3 25 2" xfId="5825" xr:uid="{00000000-0005-0000-0000-000032140000}"/>
    <cellStyle name="0.0 6 3 25 3" xfId="5826" xr:uid="{00000000-0005-0000-0000-000033140000}"/>
    <cellStyle name="0.0 6 3 25 4" xfId="5827" xr:uid="{00000000-0005-0000-0000-000034140000}"/>
    <cellStyle name="0.0 6 3 25 5" xfId="5828" xr:uid="{00000000-0005-0000-0000-000035140000}"/>
    <cellStyle name="0.0 6 3 25 6" xfId="5829" xr:uid="{00000000-0005-0000-0000-000036140000}"/>
    <cellStyle name="0.0 6 3 26" xfId="5830" xr:uid="{00000000-0005-0000-0000-000037140000}"/>
    <cellStyle name="0.0 6 3 26 2" xfId="5831" xr:uid="{00000000-0005-0000-0000-000038140000}"/>
    <cellStyle name="0.0 6 3 26 3" xfId="5832" xr:uid="{00000000-0005-0000-0000-000039140000}"/>
    <cellStyle name="0.0 6 3 26 4" xfId="5833" xr:uid="{00000000-0005-0000-0000-00003A140000}"/>
    <cellStyle name="0.0 6 3 26 5" xfId="5834" xr:uid="{00000000-0005-0000-0000-00003B140000}"/>
    <cellStyle name="0.0 6 3 26 6" xfId="5835" xr:uid="{00000000-0005-0000-0000-00003C140000}"/>
    <cellStyle name="0.0 6 3 27" xfId="5836" xr:uid="{00000000-0005-0000-0000-00003D140000}"/>
    <cellStyle name="0.0 6 3 27 2" xfId="5837" xr:uid="{00000000-0005-0000-0000-00003E140000}"/>
    <cellStyle name="0.0 6 3 27 3" xfId="5838" xr:uid="{00000000-0005-0000-0000-00003F140000}"/>
    <cellStyle name="0.0 6 3 27 4" xfId="5839" xr:uid="{00000000-0005-0000-0000-000040140000}"/>
    <cellStyle name="0.0 6 3 27 5" xfId="5840" xr:uid="{00000000-0005-0000-0000-000041140000}"/>
    <cellStyle name="0.0 6 3 27 6" xfId="5841" xr:uid="{00000000-0005-0000-0000-000042140000}"/>
    <cellStyle name="0.0 6 3 28" xfId="5842" xr:uid="{00000000-0005-0000-0000-000043140000}"/>
    <cellStyle name="0.0 6 3 28 2" xfId="5843" xr:uid="{00000000-0005-0000-0000-000044140000}"/>
    <cellStyle name="0.0 6 3 28 3" xfId="5844" xr:uid="{00000000-0005-0000-0000-000045140000}"/>
    <cellStyle name="0.0 6 3 28 4" xfId="5845" xr:uid="{00000000-0005-0000-0000-000046140000}"/>
    <cellStyle name="0.0 6 3 28 5" xfId="5846" xr:uid="{00000000-0005-0000-0000-000047140000}"/>
    <cellStyle name="0.0 6 3 28 6" xfId="5847" xr:uid="{00000000-0005-0000-0000-000048140000}"/>
    <cellStyle name="0.0 6 3 29" xfId="5848" xr:uid="{00000000-0005-0000-0000-000049140000}"/>
    <cellStyle name="0.0 6 3 29 2" xfId="5849" xr:uid="{00000000-0005-0000-0000-00004A140000}"/>
    <cellStyle name="0.0 6 3 29 3" xfId="5850" xr:uid="{00000000-0005-0000-0000-00004B140000}"/>
    <cellStyle name="0.0 6 3 29 4" xfId="5851" xr:uid="{00000000-0005-0000-0000-00004C140000}"/>
    <cellStyle name="0.0 6 3 29 5" xfId="5852" xr:uid="{00000000-0005-0000-0000-00004D140000}"/>
    <cellStyle name="0.0 6 3 29 6" xfId="5853" xr:uid="{00000000-0005-0000-0000-00004E140000}"/>
    <cellStyle name="0.0 6 3 3" xfId="5854" xr:uid="{00000000-0005-0000-0000-00004F140000}"/>
    <cellStyle name="0.0 6 3 3 2" xfId="5855" xr:uid="{00000000-0005-0000-0000-000050140000}"/>
    <cellStyle name="0.0 6 3 3 3" xfId="5856" xr:uid="{00000000-0005-0000-0000-000051140000}"/>
    <cellStyle name="0.0 6 3 3 4" xfId="5857" xr:uid="{00000000-0005-0000-0000-000052140000}"/>
    <cellStyle name="0.0 6 3 3 5" xfId="5858" xr:uid="{00000000-0005-0000-0000-000053140000}"/>
    <cellStyle name="0.0 6 3 3 6" xfId="5859" xr:uid="{00000000-0005-0000-0000-000054140000}"/>
    <cellStyle name="0.0 6 3 30" xfId="5860" xr:uid="{00000000-0005-0000-0000-000055140000}"/>
    <cellStyle name="0.0 6 3 31" xfId="5861" xr:uid="{00000000-0005-0000-0000-000056140000}"/>
    <cellStyle name="0.0 6 3 32" xfId="5862" xr:uid="{00000000-0005-0000-0000-000057140000}"/>
    <cellStyle name="0.0 6 3 33" xfId="5863" xr:uid="{00000000-0005-0000-0000-000058140000}"/>
    <cellStyle name="0.0 6 3 34" xfId="5864" xr:uid="{00000000-0005-0000-0000-000059140000}"/>
    <cellStyle name="0.0 6 3 4" xfId="5865" xr:uid="{00000000-0005-0000-0000-00005A140000}"/>
    <cellStyle name="0.0 6 3 4 2" xfId="5866" xr:uid="{00000000-0005-0000-0000-00005B140000}"/>
    <cellStyle name="0.0 6 3 4 3" xfId="5867" xr:uid="{00000000-0005-0000-0000-00005C140000}"/>
    <cellStyle name="0.0 6 3 4 4" xfId="5868" xr:uid="{00000000-0005-0000-0000-00005D140000}"/>
    <cellStyle name="0.0 6 3 4 5" xfId="5869" xr:uid="{00000000-0005-0000-0000-00005E140000}"/>
    <cellStyle name="0.0 6 3 4 6" xfId="5870" xr:uid="{00000000-0005-0000-0000-00005F140000}"/>
    <cellStyle name="0.0 6 3 5" xfId="5871" xr:uid="{00000000-0005-0000-0000-000060140000}"/>
    <cellStyle name="0.0 6 3 5 2" xfId="5872" xr:uid="{00000000-0005-0000-0000-000061140000}"/>
    <cellStyle name="0.0 6 3 5 3" xfId="5873" xr:uid="{00000000-0005-0000-0000-000062140000}"/>
    <cellStyle name="0.0 6 3 5 4" xfId="5874" xr:uid="{00000000-0005-0000-0000-000063140000}"/>
    <cellStyle name="0.0 6 3 5 5" xfId="5875" xr:uid="{00000000-0005-0000-0000-000064140000}"/>
    <cellStyle name="0.0 6 3 5 6" xfId="5876" xr:uid="{00000000-0005-0000-0000-000065140000}"/>
    <cellStyle name="0.0 6 3 6" xfId="5877" xr:uid="{00000000-0005-0000-0000-000066140000}"/>
    <cellStyle name="0.0 6 3 6 2" xfId="5878" xr:uid="{00000000-0005-0000-0000-000067140000}"/>
    <cellStyle name="0.0 6 3 6 3" xfId="5879" xr:uid="{00000000-0005-0000-0000-000068140000}"/>
    <cellStyle name="0.0 6 3 6 4" xfId="5880" xr:uid="{00000000-0005-0000-0000-000069140000}"/>
    <cellStyle name="0.0 6 3 6 5" xfId="5881" xr:uid="{00000000-0005-0000-0000-00006A140000}"/>
    <cellStyle name="0.0 6 3 6 6" xfId="5882" xr:uid="{00000000-0005-0000-0000-00006B140000}"/>
    <cellStyle name="0.0 6 3 7" xfId="5883" xr:uid="{00000000-0005-0000-0000-00006C140000}"/>
    <cellStyle name="0.0 6 3 7 2" xfId="5884" xr:uid="{00000000-0005-0000-0000-00006D140000}"/>
    <cellStyle name="0.0 6 3 7 3" xfId="5885" xr:uid="{00000000-0005-0000-0000-00006E140000}"/>
    <cellStyle name="0.0 6 3 7 4" xfId="5886" xr:uid="{00000000-0005-0000-0000-00006F140000}"/>
    <cellStyle name="0.0 6 3 7 5" xfId="5887" xr:uid="{00000000-0005-0000-0000-000070140000}"/>
    <cellStyle name="0.0 6 3 7 6" xfId="5888" xr:uid="{00000000-0005-0000-0000-000071140000}"/>
    <cellStyle name="0.0 6 3 8" xfId="5889" xr:uid="{00000000-0005-0000-0000-000072140000}"/>
    <cellStyle name="0.0 6 3 8 2" xfId="5890" xr:uid="{00000000-0005-0000-0000-000073140000}"/>
    <cellStyle name="0.0 6 3 8 3" xfId="5891" xr:uid="{00000000-0005-0000-0000-000074140000}"/>
    <cellStyle name="0.0 6 3 8 4" xfId="5892" xr:uid="{00000000-0005-0000-0000-000075140000}"/>
    <cellStyle name="0.0 6 3 8 5" xfId="5893" xr:uid="{00000000-0005-0000-0000-000076140000}"/>
    <cellStyle name="0.0 6 3 8 6" xfId="5894" xr:uid="{00000000-0005-0000-0000-000077140000}"/>
    <cellStyle name="0.0 6 3 9" xfId="5895" xr:uid="{00000000-0005-0000-0000-000078140000}"/>
    <cellStyle name="0.0 6 3 9 2" xfId="5896" xr:uid="{00000000-0005-0000-0000-000079140000}"/>
    <cellStyle name="0.0 6 3 9 3" xfId="5897" xr:uid="{00000000-0005-0000-0000-00007A140000}"/>
    <cellStyle name="0.0 6 3 9 4" xfId="5898" xr:uid="{00000000-0005-0000-0000-00007B140000}"/>
    <cellStyle name="0.0 6 3 9 5" xfId="5899" xr:uid="{00000000-0005-0000-0000-00007C140000}"/>
    <cellStyle name="0.0 6 3 9 6" xfId="5900" xr:uid="{00000000-0005-0000-0000-00007D140000}"/>
    <cellStyle name="0.0 6 30" xfId="5901" xr:uid="{00000000-0005-0000-0000-00007E140000}"/>
    <cellStyle name="0.0 6 30 2" xfId="5902" xr:uid="{00000000-0005-0000-0000-00007F140000}"/>
    <cellStyle name="0.0 6 30 3" xfId="5903" xr:uid="{00000000-0005-0000-0000-000080140000}"/>
    <cellStyle name="0.0 6 30 4" xfId="5904" xr:uid="{00000000-0005-0000-0000-000081140000}"/>
    <cellStyle name="0.0 6 30 5" xfId="5905" xr:uid="{00000000-0005-0000-0000-000082140000}"/>
    <cellStyle name="0.0 6 30 6" xfId="5906" xr:uid="{00000000-0005-0000-0000-000083140000}"/>
    <cellStyle name="0.0 6 31" xfId="5907" xr:uid="{00000000-0005-0000-0000-000084140000}"/>
    <cellStyle name="0.0 6 31 2" xfId="5908" xr:uid="{00000000-0005-0000-0000-000085140000}"/>
    <cellStyle name="0.0 6 31 3" xfId="5909" xr:uid="{00000000-0005-0000-0000-000086140000}"/>
    <cellStyle name="0.0 6 31 4" xfId="5910" xr:uid="{00000000-0005-0000-0000-000087140000}"/>
    <cellStyle name="0.0 6 31 5" xfId="5911" xr:uid="{00000000-0005-0000-0000-000088140000}"/>
    <cellStyle name="0.0 6 31 6" xfId="5912" xr:uid="{00000000-0005-0000-0000-000089140000}"/>
    <cellStyle name="0.0 6 32" xfId="5913" xr:uid="{00000000-0005-0000-0000-00008A140000}"/>
    <cellStyle name="0.0 6 33" xfId="5914" xr:uid="{00000000-0005-0000-0000-00008B140000}"/>
    <cellStyle name="0.0 6 34" xfId="5915" xr:uid="{00000000-0005-0000-0000-00008C140000}"/>
    <cellStyle name="0.0 6 35" xfId="5916" xr:uid="{00000000-0005-0000-0000-00008D140000}"/>
    <cellStyle name="0.0 6 36" xfId="5917" xr:uid="{00000000-0005-0000-0000-00008E140000}"/>
    <cellStyle name="0.0 6 4" xfId="5918" xr:uid="{00000000-0005-0000-0000-00008F140000}"/>
    <cellStyle name="0.0 6 4 2" xfId="5919" xr:uid="{00000000-0005-0000-0000-000090140000}"/>
    <cellStyle name="0.0 6 4 3" xfId="5920" xr:uid="{00000000-0005-0000-0000-000091140000}"/>
    <cellStyle name="0.0 6 4 4" xfId="5921" xr:uid="{00000000-0005-0000-0000-000092140000}"/>
    <cellStyle name="0.0 6 4 5" xfId="5922" xr:uid="{00000000-0005-0000-0000-000093140000}"/>
    <cellStyle name="0.0 6 4 6" xfId="5923" xr:uid="{00000000-0005-0000-0000-000094140000}"/>
    <cellStyle name="0.0 6 4 7" xfId="5924" xr:uid="{00000000-0005-0000-0000-000095140000}"/>
    <cellStyle name="0.0 6 5" xfId="5925" xr:uid="{00000000-0005-0000-0000-000096140000}"/>
    <cellStyle name="0.0 6 5 2" xfId="5926" xr:uid="{00000000-0005-0000-0000-000097140000}"/>
    <cellStyle name="0.0 6 5 3" xfId="5927" xr:uid="{00000000-0005-0000-0000-000098140000}"/>
    <cellStyle name="0.0 6 5 4" xfId="5928" xr:uid="{00000000-0005-0000-0000-000099140000}"/>
    <cellStyle name="0.0 6 5 5" xfId="5929" xr:uid="{00000000-0005-0000-0000-00009A140000}"/>
    <cellStyle name="0.0 6 5 6" xfId="5930" xr:uid="{00000000-0005-0000-0000-00009B140000}"/>
    <cellStyle name="0.0 6 6" xfId="5931" xr:uid="{00000000-0005-0000-0000-00009C140000}"/>
    <cellStyle name="0.0 6 6 2" xfId="5932" xr:uid="{00000000-0005-0000-0000-00009D140000}"/>
    <cellStyle name="0.0 6 6 3" xfId="5933" xr:uid="{00000000-0005-0000-0000-00009E140000}"/>
    <cellStyle name="0.0 6 6 4" xfId="5934" xr:uid="{00000000-0005-0000-0000-00009F140000}"/>
    <cellStyle name="0.0 6 6 5" xfId="5935" xr:uid="{00000000-0005-0000-0000-0000A0140000}"/>
    <cellStyle name="0.0 6 6 6" xfId="5936" xr:uid="{00000000-0005-0000-0000-0000A1140000}"/>
    <cellStyle name="0.0 6 7" xfId="5937" xr:uid="{00000000-0005-0000-0000-0000A2140000}"/>
    <cellStyle name="0.0 6 7 2" xfId="5938" xr:uid="{00000000-0005-0000-0000-0000A3140000}"/>
    <cellStyle name="0.0 6 7 3" xfId="5939" xr:uid="{00000000-0005-0000-0000-0000A4140000}"/>
    <cellStyle name="0.0 6 7 4" xfId="5940" xr:uid="{00000000-0005-0000-0000-0000A5140000}"/>
    <cellStyle name="0.0 6 7 5" xfId="5941" xr:uid="{00000000-0005-0000-0000-0000A6140000}"/>
    <cellStyle name="0.0 6 7 6" xfId="5942" xr:uid="{00000000-0005-0000-0000-0000A7140000}"/>
    <cellStyle name="0.0 6 8" xfId="5943" xr:uid="{00000000-0005-0000-0000-0000A8140000}"/>
    <cellStyle name="0.0 6 8 2" xfId="5944" xr:uid="{00000000-0005-0000-0000-0000A9140000}"/>
    <cellStyle name="0.0 6 8 3" xfId="5945" xr:uid="{00000000-0005-0000-0000-0000AA140000}"/>
    <cellStyle name="0.0 6 8 4" xfId="5946" xr:uid="{00000000-0005-0000-0000-0000AB140000}"/>
    <cellStyle name="0.0 6 8 5" xfId="5947" xr:uid="{00000000-0005-0000-0000-0000AC140000}"/>
    <cellStyle name="0.0 6 8 6" xfId="5948" xr:uid="{00000000-0005-0000-0000-0000AD140000}"/>
    <cellStyle name="0.0 6 9" xfId="5949" xr:uid="{00000000-0005-0000-0000-0000AE140000}"/>
    <cellStyle name="0.0 6 9 2" xfId="5950" xr:uid="{00000000-0005-0000-0000-0000AF140000}"/>
    <cellStyle name="0.0 6 9 3" xfId="5951" xr:uid="{00000000-0005-0000-0000-0000B0140000}"/>
    <cellStyle name="0.0 6 9 4" xfId="5952" xr:uid="{00000000-0005-0000-0000-0000B1140000}"/>
    <cellStyle name="0.0 6 9 5" xfId="5953" xr:uid="{00000000-0005-0000-0000-0000B2140000}"/>
    <cellStyle name="0.0 6 9 6" xfId="5954" xr:uid="{00000000-0005-0000-0000-0000B3140000}"/>
    <cellStyle name="0.0 7" xfId="5955" xr:uid="{00000000-0005-0000-0000-0000B4140000}"/>
    <cellStyle name="0.0 7 10" xfId="5956" xr:uid="{00000000-0005-0000-0000-0000B5140000}"/>
    <cellStyle name="0.0 7 10 2" xfId="5957" xr:uid="{00000000-0005-0000-0000-0000B6140000}"/>
    <cellStyle name="0.0 7 10 3" xfId="5958" xr:uid="{00000000-0005-0000-0000-0000B7140000}"/>
    <cellStyle name="0.0 7 10 4" xfId="5959" xr:uid="{00000000-0005-0000-0000-0000B8140000}"/>
    <cellStyle name="0.0 7 10 5" xfId="5960" xr:uid="{00000000-0005-0000-0000-0000B9140000}"/>
    <cellStyle name="0.0 7 10 6" xfId="5961" xr:uid="{00000000-0005-0000-0000-0000BA140000}"/>
    <cellStyle name="0.0 7 11" xfId="5962" xr:uid="{00000000-0005-0000-0000-0000BB140000}"/>
    <cellStyle name="0.0 7 11 2" xfId="5963" xr:uid="{00000000-0005-0000-0000-0000BC140000}"/>
    <cellStyle name="0.0 7 11 3" xfId="5964" xr:uid="{00000000-0005-0000-0000-0000BD140000}"/>
    <cellStyle name="0.0 7 11 4" xfId="5965" xr:uid="{00000000-0005-0000-0000-0000BE140000}"/>
    <cellStyle name="0.0 7 11 5" xfId="5966" xr:uid="{00000000-0005-0000-0000-0000BF140000}"/>
    <cellStyle name="0.0 7 11 6" xfId="5967" xr:uid="{00000000-0005-0000-0000-0000C0140000}"/>
    <cellStyle name="0.0 7 12" xfId="5968" xr:uid="{00000000-0005-0000-0000-0000C1140000}"/>
    <cellStyle name="0.0 7 12 2" xfId="5969" xr:uid="{00000000-0005-0000-0000-0000C2140000}"/>
    <cellStyle name="0.0 7 12 3" xfId="5970" xr:uid="{00000000-0005-0000-0000-0000C3140000}"/>
    <cellStyle name="0.0 7 12 4" xfId="5971" xr:uid="{00000000-0005-0000-0000-0000C4140000}"/>
    <cellStyle name="0.0 7 12 5" xfId="5972" xr:uid="{00000000-0005-0000-0000-0000C5140000}"/>
    <cellStyle name="0.0 7 12 6" xfId="5973" xr:uid="{00000000-0005-0000-0000-0000C6140000}"/>
    <cellStyle name="0.0 7 13" xfId="5974" xr:uid="{00000000-0005-0000-0000-0000C7140000}"/>
    <cellStyle name="0.0 7 13 2" xfId="5975" xr:uid="{00000000-0005-0000-0000-0000C8140000}"/>
    <cellStyle name="0.0 7 13 3" xfId="5976" xr:uid="{00000000-0005-0000-0000-0000C9140000}"/>
    <cellStyle name="0.0 7 13 4" xfId="5977" xr:uid="{00000000-0005-0000-0000-0000CA140000}"/>
    <cellStyle name="0.0 7 13 5" xfId="5978" xr:uid="{00000000-0005-0000-0000-0000CB140000}"/>
    <cellStyle name="0.0 7 13 6" xfId="5979" xr:uid="{00000000-0005-0000-0000-0000CC140000}"/>
    <cellStyle name="0.0 7 14" xfId="5980" xr:uid="{00000000-0005-0000-0000-0000CD140000}"/>
    <cellStyle name="0.0 7 14 2" xfId="5981" xr:uid="{00000000-0005-0000-0000-0000CE140000}"/>
    <cellStyle name="0.0 7 14 3" xfId="5982" xr:uid="{00000000-0005-0000-0000-0000CF140000}"/>
    <cellStyle name="0.0 7 14 4" xfId="5983" xr:uid="{00000000-0005-0000-0000-0000D0140000}"/>
    <cellStyle name="0.0 7 14 5" xfId="5984" xr:uid="{00000000-0005-0000-0000-0000D1140000}"/>
    <cellStyle name="0.0 7 14 6" xfId="5985" xr:uid="{00000000-0005-0000-0000-0000D2140000}"/>
    <cellStyle name="0.0 7 15" xfId="5986" xr:uid="{00000000-0005-0000-0000-0000D3140000}"/>
    <cellStyle name="0.0 7 15 2" xfId="5987" xr:uid="{00000000-0005-0000-0000-0000D4140000}"/>
    <cellStyle name="0.0 7 15 3" xfId="5988" xr:uid="{00000000-0005-0000-0000-0000D5140000}"/>
    <cellStyle name="0.0 7 15 4" xfId="5989" xr:uid="{00000000-0005-0000-0000-0000D6140000}"/>
    <cellStyle name="0.0 7 15 5" xfId="5990" xr:uid="{00000000-0005-0000-0000-0000D7140000}"/>
    <cellStyle name="0.0 7 15 6" xfId="5991" xr:uid="{00000000-0005-0000-0000-0000D8140000}"/>
    <cellStyle name="0.0 7 16" xfId="5992" xr:uid="{00000000-0005-0000-0000-0000D9140000}"/>
    <cellStyle name="0.0 7 16 2" xfId="5993" xr:uid="{00000000-0005-0000-0000-0000DA140000}"/>
    <cellStyle name="0.0 7 16 3" xfId="5994" xr:uid="{00000000-0005-0000-0000-0000DB140000}"/>
    <cellStyle name="0.0 7 16 4" xfId="5995" xr:uid="{00000000-0005-0000-0000-0000DC140000}"/>
    <cellStyle name="0.0 7 16 5" xfId="5996" xr:uid="{00000000-0005-0000-0000-0000DD140000}"/>
    <cellStyle name="0.0 7 16 6" xfId="5997" xr:uid="{00000000-0005-0000-0000-0000DE140000}"/>
    <cellStyle name="0.0 7 17" xfId="5998" xr:uid="{00000000-0005-0000-0000-0000DF140000}"/>
    <cellStyle name="0.0 7 17 2" xfId="5999" xr:uid="{00000000-0005-0000-0000-0000E0140000}"/>
    <cellStyle name="0.0 7 17 3" xfId="6000" xr:uid="{00000000-0005-0000-0000-0000E1140000}"/>
    <cellStyle name="0.0 7 17 4" xfId="6001" xr:uid="{00000000-0005-0000-0000-0000E2140000}"/>
    <cellStyle name="0.0 7 17 5" xfId="6002" xr:uid="{00000000-0005-0000-0000-0000E3140000}"/>
    <cellStyle name="0.0 7 17 6" xfId="6003" xr:uid="{00000000-0005-0000-0000-0000E4140000}"/>
    <cellStyle name="0.0 7 18" xfId="6004" xr:uid="{00000000-0005-0000-0000-0000E5140000}"/>
    <cellStyle name="0.0 7 18 2" xfId="6005" xr:uid="{00000000-0005-0000-0000-0000E6140000}"/>
    <cellStyle name="0.0 7 18 3" xfId="6006" xr:uid="{00000000-0005-0000-0000-0000E7140000}"/>
    <cellStyle name="0.0 7 18 4" xfId="6007" xr:uid="{00000000-0005-0000-0000-0000E8140000}"/>
    <cellStyle name="0.0 7 18 5" xfId="6008" xr:uid="{00000000-0005-0000-0000-0000E9140000}"/>
    <cellStyle name="0.0 7 18 6" xfId="6009" xr:uid="{00000000-0005-0000-0000-0000EA140000}"/>
    <cellStyle name="0.0 7 19" xfId="6010" xr:uid="{00000000-0005-0000-0000-0000EB140000}"/>
    <cellStyle name="0.0 7 19 2" xfId="6011" xr:uid="{00000000-0005-0000-0000-0000EC140000}"/>
    <cellStyle name="0.0 7 19 3" xfId="6012" xr:uid="{00000000-0005-0000-0000-0000ED140000}"/>
    <cellStyle name="0.0 7 19 4" xfId="6013" xr:uid="{00000000-0005-0000-0000-0000EE140000}"/>
    <cellStyle name="0.0 7 19 5" xfId="6014" xr:uid="{00000000-0005-0000-0000-0000EF140000}"/>
    <cellStyle name="0.0 7 19 6" xfId="6015" xr:uid="{00000000-0005-0000-0000-0000F0140000}"/>
    <cellStyle name="0.0 7 2" xfId="6016" xr:uid="{00000000-0005-0000-0000-0000F1140000}"/>
    <cellStyle name="0.0 7 2 2" xfId="6017" xr:uid="{00000000-0005-0000-0000-0000F2140000}"/>
    <cellStyle name="0.0 7 2 3" xfId="6018" xr:uid="{00000000-0005-0000-0000-0000F3140000}"/>
    <cellStyle name="0.0 7 2 4" xfId="6019" xr:uid="{00000000-0005-0000-0000-0000F4140000}"/>
    <cellStyle name="0.0 7 2 5" xfId="6020" xr:uid="{00000000-0005-0000-0000-0000F5140000}"/>
    <cellStyle name="0.0 7 2 6" xfId="6021" xr:uid="{00000000-0005-0000-0000-0000F6140000}"/>
    <cellStyle name="0.0 7 2 7" xfId="6022" xr:uid="{00000000-0005-0000-0000-0000F7140000}"/>
    <cellStyle name="0.0 7 20" xfId="6023" xr:uid="{00000000-0005-0000-0000-0000F8140000}"/>
    <cellStyle name="0.0 7 20 2" xfId="6024" xr:uid="{00000000-0005-0000-0000-0000F9140000}"/>
    <cellStyle name="0.0 7 20 3" xfId="6025" xr:uid="{00000000-0005-0000-0000-0000FA140000}"/>
    <cellStyle name="0.0 7 20 4" xfId="6026" xr:uid="{00000000-0005-0000-0000-0000FB140000}"/>
    <cellStyle name="0.0 7 20 5" xfId="6027" xr:uid="{00000000-0005-0000-0000-0000FC140000}"/>
    <cellStyle name="0.0 7 20 6" xfId="6028" xr:uid="{00000000-0005-0000-0000-0000FD140000}"/>
    <cellStyle name="0.0 7 21" xfId="6029" xr:uid="{00000000-0005-0000-0000-0000FE140000}"/>
    <cellStyle name="0.0 7 21 2" xfId="6030" xr:uid="{00000000-0005-0000-0000-0000FF140000}"/>
    <cellStyle name="0.0 7 21 3" xfId="6031" xr:uid="{00000000-0005-0000-0000-000000150000}"/>
    <cellStyle name="0.0 7 21 4" xfId="6032" xr:uid="{00000000-0005-0000-0000-000001150000}"/>
    <cellStyle name="0.0 7 21 5" xfId="6033" xr:uid="{00000000-0005-0000-0000-000002150000}"/>
    <cellStyle name="0.0 7 21 6" xfId="6034" xr:uid="{00000000-0005-0000-0000-000003150000}"/>
    <cellStyle name="0.0 7 22" xfId="6035" xr:uid="{00000000-0005-0000-0000-000004150000}"/>
    <cellStyle name="0.0 7 22 2" xfId="6036" xr:uid="{00000000-0005-0000-0000-000005150000}"/>
    <cellStyle name="0.0 7 22 3" xfId="6037" xr:uid="{00000000-0005-0000-0000-000006150000}"/>
    <cellStyle name="0.0 7 22 4" xfId="6038" xr:uid="{00000000-0005-0000-0000-000007150000}"/>
    <cellStyle name="0.0 7 22 5" xfId="6039" xr:uid="{00000000-0005-0000-0000-000008150000}"/>
    <cellStyle name="0.0 7 22 6" xfId="6040" xr:uid="{00000000-0005-0000-0000-000009150000}"/>
    <cellStyle name="0.0 7 23" xfId="6041" xr:uid="{00000000-0005-0000-0000-00000A150000}"/>
    <cellStyle name="0.0 7 23 2" xfId="6042" xr:uid="{00000000-0005-0000-0000-00000B150000}"/>
    <cellStyle name="0.0 7 23 3" xfId="6043" xr:uid="{00000000-0005-0000-0000-00000C150000}"/>
    <cellStyle name="0.0 7 23 4" xfId="6044" xr:uid="{00000000-0005-0000-0000-00000D150000}"/>
    <cellStyle name="0.0 7 23 5" xfId="6045" xr:uid="{00000000-0005-0000-0000-00000E150000}"/>
    <cellStyle name="0.0 7 23 6" xfId="6046" xr:uid="{00000000-0005-0000-0000-00000F150000}"/>
    <cellStyle name="0.0 7 24" xfId="6047" xr:uid="{00000000-0005-0000-0000-000010150000}"/>
    <cellStyle name="0.0 7 24 2" xfId="6048" xr:uid="{00000000-0005-0000-0000-000011150000}"/>
    <cellStyle name="0.0 7 24 3" xfId="6049" xr:uid="{00000000-0005-0000-0000-000012150000}"/>
    <cellStyle name="0.0 7 24 4" xfId="6050" xr:uid="{00000000-0005-0000-0000-000013150000}"/>
    <cellStyle name="0.0 7 24 5" xfId="6051" xr:uid="{00000000-0005-0000-0000-000014150000}"/>
    <cellStyle name="0.0 7 24 6" xfId="6052" xr:uid="{00000000-0005-0000-0000-000015150000}"/>
    <cellStyle name="0.0 7 25" xfId="6053" xr:uid="{00000000-0005-0000-0000-000016150000}"/>
    <cellStyle name="0.0 7 25 2" xfId="6054" xr:uid="{00000000-0005-0000-0000-000017150000}"/>
    <cellStyle name="0.0 7 25 3" xfId="6055" xr:uid="{00000000-0005-0000-0000-000018150000}"/>
    <cellStyle name="0.0 7 25 4" xfId="6056" xr:uid="{00000000-0005-0000-0000-000019150000}"/>
    <cellStyle name="0.0 7 25 5" xfId="6057" xr:uid="{00000000-0005-0000-0000-00001A150000}"/>
    <cellStyle name="0.0 7 25 6" xfId="6058" xr:uid="{00000000-0005-0000-0000-00001B150000}"/>
    <cellStyle name="0.0 7 26" xfId="6059" xr:uid="{00000000-0005-0000-0000-00001C150000}"/>
    <cellStyle name="0.0 7 26 2" xfId="6060" xr:uid="{00000000-0005-0000-0000-00001D150000}"/>
    <cellStyle name="0.0 7 26 3" xfId="6061" xr:uid="{00000000-0005-0000-0000-00001E150000}"/>
    <cellStyle name="0.0 7 26 4" xfId="6062" xr:uid="{00000000-0005-0000-0000-00001F150000}"/>
    <cellStyle name="0.0 7 26 5" xfId="6063" xr:uid="{00000000-0005-0000-0000-000020150000}"/>
    <cellStyle name="0.0 7 26 6" xfId="6064" xr:uid="{00000000-0005-0000-0000-000021150000}"/>
    <cellStyle name="0.0 7 27" xfId="6065" xr:uid="{00000000-0005-0000-0000-000022150000}"/>
    <cellStyle name="0.0 7 27 2" xfId="6066" xr:uid="{00000000-0005-0000-0000-000023150000}"/>
    <cellStyle name="0.0 7 27 3" xfId="6067" xr:uid="{00000000-0005-0000-0000-000024150000}"/>
    <cellStyle name="0.0 7 27 4" xfId="6068" xr:uid="{00000000-0005-0000-0000-000025150000}"/>
    <cellStyle name="0.0 7 27 5" xfId="6069" xr:uid="{00000000-0005-0000-0000-000026150000}"/>
    <cellStyle name="0.0 7 27 6" xfId="6070" xr:uid="{00000000-0005-0000-0000-000027150000}"/>
    <cellStyle name="0.0 7 28" xfId="6071" xr:uid="{00000000-0005-0000-0000-000028150000}"/>
    <cellStyle name="0.0 7 28 2" xfId="6072" xr:uid="{00000000-0005-0000-0000-000029150000}"/>
    <cellStyle name="0.0 7 28 3" xfId="6073" xr:uid="{00000000-0005-0000-0000-00002A150000}"/>
    <cellStyle name="0.0 7 28 4" xfId="6074" xr:uid="{00000000-0005-0000-0000-00002B150000}"/>
    <cellStyle name="0.0 7 28 5" xfId="6075" xr:uid="{00000000-0005-0000-0000-00002C150000}"/>
    <cellStyle name="0.0 7 28 6" xfId="6076" xr:uid="{00000000-0005-0000-0000-00002D150000}"/>
    <cellStyle name="0.0 7 29" xfId="6077" xr:uid="{00000000-0005-0000-0000-00002E150000}"/>
    <cellStyle name="0.0 7 29 2" xfId="6078" xr:uid="{00000000-0005-0000-0000-00002F150000}"/>
    <cellStyle name="0.0 7 29 3" xfId="6079" xr:uid="{00000000-0005-0000-0000-000030150000}"/>
    <cellStyle name="0.0 7 29 4" xfId="6080" xr:uid="{00000000-0005-0000-0000-000031150000}"/>
    <cellStyle name="0.0 7 29 5" xfId="6081" xr:uid="{00000000-0005-0000-0000-000032150000}"/>
    <cellStyle name="0.0 7 29 6" xfId="6082" xr:uid="{00000000-0005-0000-0000-000033150000}"/>
    <cellStyle name="0.0 7 3" xfId="6083" xr:uid="{00000000-0005-0000-0000-000034150000}"/>
    <cellStyle name="0.0 7 3 2" xfId="6084" xr:uid="{00000000-0005-0000-0000-000035150000}"/>
    <cellStyle name="0.0 7 3 3" xfId="6085" xr:uid="{00000000-0005-0000-0000-000036150000}"/>
    <cellStyle name="0.0 7 3 4" xfId="6086" xr:uid="{00000000-0005-0000-0000-000037150000}"/>
    <cellStyle name="0.0 7 3 5" xfId="6087" xr:uid="{00000000-0005-0000-0000-000038150000}"/>
    <cellStyle name="0.0 7 3 6" xfId="6088" xr:uid="{00000000-0005-0000-0000-000039150000}"/>
    <cellStyle name="0.0 7 30" xfId="6089" xr:uid="{00000000-0005-0000-0000-00003A150000}"/>
    <cellStyle name="0.0 7 31" xfId="6090" xr:uid="{00000000-0005-0000-0000-00003B150000}"/>
    <cellStyle name="0.0 7 32" xfId="6091" xr:uid="{00000000-0005-0000-0000-00003C150000}"/>
    <cellStyle name="0.0 7 33" xfId="6092" xr:uid="{00000000-0005-0000-0000-00003D150000}"/>
    <cellStyle name="0.0 7 34" xfId="6093" xr:uid="{00000000-0005-0000-0000-00003E150000}"/>
    <cellStyle name="0.0 7 4" xfId="6094" xr:uid="{00000000-0005-0000-0000-00003F150000}"/>
    <cellStyle name="0.0 7 4 2" xfId="6095" xr:uid="{00000000-0005-0000-0000-000040150000}"/>
    <cellStyle name="0.0 7 4 3" xfId="6096" xr:uid="{00000000-0005-0000-0000-000041150000}"/>
    <cellStyle name="0.0 7 4 4" xfId="6097" xr:uid="{00000000-0005-0000-0000-000042150000}"/>
    <cellStyle name="0.0 7 4 5" xfId="6098" xr:uid="{00000000-0005-0000-0000-000043150000}"/>
    <cellStyle name="0.0 7 4 6" xfId="6099" xr:uid="{00000000-0005-0000-0000-000044150000}"/>
    <cellStyle name="0.0 7 5" xfId="6100" xr:uid="{00000000-0005-0000-0000-000045150000}"/>
    <cellStyle name="0.0 7 5 2" xfId="6101" xr:uid="{00000000-0005-0000-0000-000046150000}"/>
    <cellStyle name="0.0 7 5 3" xfId="6102" xr:uid="{00000000-0005-0000-0000-000047150000}"/>
    <cellStyle name="0.0 7 5 4" xfId="6103" xr:uid="{00000000-0005-0000-0000-000048150000}"/>
    <cellStyle name="0.0 7 5 5" xfId="6104" xr:uid="{00000000-0005-0000-0000-000049150000}"/>
    <cellStyle name="0.0 7 5 6" xfId="6105" xr:uid="{00000000-0005-0000-0000-00004A150000}"/>
    <cellStyle name="0.0 7 6" xfId="6106" xr:uid="{00000000-0005-0000-0000-00004B150000}"/>
    <cellStyle name="0.0 7 6 2" xfId="6107" xr:uid="{00000000-0005-0000-0000-00004C150000}"/>
    <cellStyle name="0.0 7 6 3" xfId="6108" xr:uid="{00000000-0005-0000-0000-00004D150000}"/>
    <cellStyle name="0.0 7 6 4" xfId="6109" xr:uid="{00000000-0005-0000-0000-00004E150000}"/>
    <cellStyle name="0.0 7 6 5" xfId="6110" xr:uid="{00000000-0005-0000-0000-00004F150000}"/>
    <cellStyle name="0.0 7 6 6" xfId="6111" xr:uid="{00000000-0005-0000-0000-000050150000}"/>
    <cellStyle name="0.0 7 7" xfId="6112" xr:uid="{00000000-0005-0000-0000-000051150000}"/>
    <cellStyle name="0.0 7 7 2" xfId="6113" xr:uid="{00000000-0005-0000-0000-000052150000}"/>
    <cellStyle name="0.0 7 7 3" xfId="6114" xr:uid="{00000000-0005-0000-0000-000053150000}"/>
    <cellStyle name="0.0 7 7 4" xfId="6115" xr:uid="{00000000-0005-0000-0000-000054150000}"/>
    <cellStyle name="0.0 7 7 5" xfId="6116" xr:uid="{00000000-0005-0000-0000-000055150000}"/>
    <cellStyle name="0.0 7 7 6" xfId="6117" xr:uid="{00000000-0005-0000-0000-000056150000}"/>
    <cellStyle name="0.0 7 8" xfId="6118" xr:uid="{00000000-0005-0000-0000-000057150000}"/>
    <cellStyle name="0.0 7 8 2" xfId="6119" xr:uid="{00000000-0005-0000-0000-000058150000}"/>
    <cellStyle name="0.0 7 8 3" xfId="6120" xr:uid="{00000000-0005-0000-0000-000059150000}"/>
    <cellStyle name="0.0 7 8 4" xfId="6121" xr:uid="{00000000-0005-0000-0000-00005A150000}"/>
    <cellStyle name="0.0 7 8 5" xfId="6122" xr:uid="{00000000-0005-0000-0000-00005B150000}"/>
    <cellStyle name="0.0 7 8 6" xfId="6123" xr:uid="{00000000-0005-0000-0000-00005C150000}"/>
    <cellStyle name="0.0 7 9" xfId="6124" xr:uid="{00000000-0005-0000-0000-00005D150000}"/>
    <cellStyle name="0.0 7 9 2" xfId="6125" xr:uid="{00000000-0005-0000-0000-00005E150000}"/>
    <cellStyle name="0.0 7 9 3" xfId="6126" xr:uid="{00000000-0005-0000-0000-00005F150000}"/>
    <cellStyle name="0.0 7 9 4" xfId="6127" xr:uid="{00000000-0005-0000-0000-000060150000}"/>
    <cellStyle name="0.0 7 9 5" xfId="6128" xr:uid="{00000000-0005-0000-0000-000061150000}"/>
    <cellStyle name="0.0 7 9 6" xfId="6129" xr:uid="{00000000-0005-0000-0000-000062150000}"/>
    <cellStyle name="0.0 8" xfId="6130" xr:uid="{00000000-0005-0000-0000-000063150000}"/>
    <cellStyle name="0.0 8 10" xfId="6131" xr:uid="{00000000-0005-0000-0000-000064150000}"/>
    <cellStyle name="0.0 8 10 2" xfId="6132" xr:uid="{00000000-0005-0000-0000-000065150000}"/>
    <cellStyle name="0.0 8 10 3" xfId="6133" xr:uid="{00000000-0005-0000-0000-000066150000}"/>
    <cellStyle name="0.0 8 10 4" xfId="6134" xr:uid="{00000000-0005-0000-0000-000067150000}"/>
    <cellStyle name="0.0 8 10 5" xfId="6135" xr:uid="{00000000-0005-0000-0000-000068150000}"/>
    <cellStyle name="0.0 8 10 6" xfId="6136" xr:uid="{00000000-0005-0000-0000-000069150000}"/>
    <cellStyle name="0.0 8 11" xfId="6137" xr:uid="{00000000-0005-0000-0000-00006A150000}"/>
    <cellStyle name="0.0 8 11 2" xfId="6138" xr:uid="{00000000-0005-0000-0000-00006B150000}"/>
    <cellStyle name="0.0 8 11 3" xfId="6139" xr:uid="{00000000-0005-0000-0000-00006C150000}"/>
    <cellStyle name="0.0 8 11 4" xfId="6140" xr:uid="{00000000-0005-0000-0000-00006D150000}"/>
    <cellStyle name="0.0 8 11 5" xfId="6141" xr:uid="{00000000-0005-0000-0000-00006E150000}"/>
    <cellStyle name="0.0 8 11 6" xfId="6142" xr:uid="{00000000-0005-0000-0000-00006F150000}"/>
    <cellStyle name="0.0 8 12" xfId="6143" xr:uid="{00000000-0005-0000-0000-000070150000}"/>
    <cellStyle name="0.0 8 12 2" xfId="6144" xr:uid="{00000000-0005-0000-0000-000071150000}"/>
    <cellStyle name="0.0 8 12 3" xfId="6145" xr:uid="{00000000-0005-0000-0000-000072150000}"/>
    <cellStyle name="0.0 8 12 4" xfId="6146" xr:uid="{00000000-0005-0000-0000-000073150000}"/>
    <cellStyle name="0.0 8 12 5" xfId="6147" xr:uid="{00000000-0005-0000-0000-000074150000}"/>
    <cellStyle name="0.0 8 12 6" xfId="6148" xr:uid="{00000000-0005-0000-0000-000075150000}"/>
    <cellStyle name="0.0 8 13" xfId="6149" xr:uid="{00000000-0005-0000-0000-000076150000}"/>
    <cellStyle name="0.0 8 13 2" xfId="6150" xr:uid="{00000000-0005-0000-0000-000077150000}"/>
    <cellStyle name="0.0 8 13 3" xfId="6151" xr:uid="{00000000-0005-0000-0000-000078150000}"/>
    <cellStyle name="0.0 8 13 4" xfId="6152" xr:uid="{00000000-0005-0000-0000-000079150000}"/>
    <cellStyle name="0.0 8 13 5" xfId="6153" xr:uid="{00000000-0005-0000-0000-00007A150000}"/>
    <cellStyle name="0.0 8 13 6" xfId="6154" xr:uid="{00000000-0005-0000-0000-00007B150000}"/>
    <cellStyle name="0.0 8 14" xfId="6155" xr:uid="{00000000-0005-0000-0000-00007C150000}"/>
    <cellStyle name="0.0 8 14 2" xfId="6156" xr:uid="{00000000-0005-0000-0000-00007D150000}"/>
    <cellStyle name="0.0 8 14 3" xfId="6157" xr:uid="{00000000-0005-0000-0000-00007E150000}"/>
    <cellStyle name="0.0 8 14 4" xfId="6158" xr:uid="{00000000-0005-0000-0000-00007F150000}"/>
    <cellStyle name="0.0 8 14 5" xfId="6159" xr:uid="{00000000-0005-0000-0000-000080150000}"/>
    <cellStyle name="0.0 8 14 6" xfId="6160" xr:uid="{00000000-0005-0000-0000-000081150000}"/>
    <cellStyle name="0.0 8 15" xfId="6161" xr:uid="{00000000-0005-0000-0000-000082150000}"/>
    <cellStyle name="0.0 8 15 2" xfId="6162" xr:uid="{00000000-0005-0000-0000-000083150000}"/>
    <cellStyle name="0.0 8 15 3" xfId="6163" xr:uid="{00000000-0005-0000-0000-000084150000}"/>
    <cellStyle name="0.0 8 15 4" xfId="6164" xr:uid="{00000000-0005-0000-0000-000085150000}"/>
    <cellStyle name="0.0 8 15 5" xfId="6165" xr:uid="{00000000-0005-0000-0000-000086150000}"/>
    <cellStyle name="0.0 8 15 6" xfId="6166" xr:uid="{00000000-0005-0000-0000-000087150000}"/>
    <cellStyle name="0.0 8 16" xfId="6167" xr:uid="{00000000-0005-0000-0000-000088150000}"/>
    <cellStyle name="0.0 8 16 2" xfId="6168" xr:uid="{00000000-0005-0000-0000-000089150000}"/>
    <cellStyle name="0.0 8 16 3" xfId="6169" xr:uid="{00000000-0005-0000-0000-00008A150000}"/>
    <cellStyle name="0.0 8 16 4" xfId="6170" xr:uid="{00000000-0005-0000-0000-00008B150000}"/>
    <cellStyle name="0.0 8 16 5" xfId="6171" xr:uid="{00000000-0005-0000-0000-00008C150000}"/>
    <cellStyle name="0.0 8 16 6" xfId="6172" xr:uid="{00000000-0005-0000-0000-00008D150000}"/>
    <cellStyle name="0.0 8 17" xfId="6173" xr:uid="{00000000-0005-0000-0000-00008E150000}"/>
    <cellStyle name="0.0 8 17 2" xfId="6174" xr:uid="{00000000-0005-0000-0000-00008F150000}"/>
    <cellStyle name="0.0 8 17 3" xfId="6175" xr:uid="{00000000-0005-0000-0000-000090150000}"/>
    <cellStyle name="0.0 8 17 4" xfId="6176" xr:uid="{00000000-0005-0000-0000-000091150000}"/>
    <cellStyle name="0.0 8 17 5" xfId="6177" xr:uid="{00000000-0005-0000-0000-000092150000}"/>
    <cellStyle name="0.0 8 17 6" xfId="6178" xr:uid="{00000000-0005-0000-0000-000093150000}"/>
    <cellStyle name="0.0 8 18" xfId="6179" xr:uid="{00000000-0005-0000-0000-000094150000}"/>
    <cellStyle name="0.0 8 18 2" xfId="6180" xr:uid="{00000000-0005-0000-0000-000095150000}"/>
    <cellStyle name="0.0 8 18 3" xfId="6181" xr:uid="{00000000-0005-0000-0000-000096150000}"/>
    <cellStyle name="0.0 8 18 4" xfId="6182" xr:uid="{00000000-0005-0000-0000-000097150000}"/>
    <cellStyle name="0.0 8 18 5" xfId="6183" xr:uid="{00000000-0005-0000-0000-000098150000}"/>
    <cellStyle name="0.0 8 18 6" xfId="6184" xr:uid="{00000000-0005-0000-0000-000099150000}"/>
    <cellStyle name="0.0 8 19" xfId="6185" xr:uid="{00000000-0005-0000-0000-00009A150000}"/>
    <cellStyle name="0.0 8 19 2" xfId="6186" xr:uid="{00000000-0005-0000-0000-00009B150000}"/>
    <cellStyle name="0.0 8 19 3" xfId="6187" xr:uid="{00000000-0005-0000-0000-00009C150000}"/>
    <cellStyle name="0.0 8 19 4" xfId="6188" xr:uid="{00000000-0005-0000-0000-00009D150000}"/>
    <cellStyle name="0.0 8 19 5" xfId="6189" xr:uid="{00000000-0005-0000-0000-00009E150000}"/>
    <cellStyle name="0.0 8 19 6" xfId="6190" xr:uid="{00000000-0005-0000-0000-00009F150000}"/>
    <cellStyle name="0.0 8 2" xfId="6191" xr:uid="{00000000-0005-0000-0000-0000A0150000}"/>
    <cellStyle name="0.0 8 2 2" xfId="6192" xr:uid="{00000000-0005-0000-0000-0000A1150000}"/>
    <cellStyle name="0.0 8 2 3" xfId="6193" xr:uid="{00000000-0005-0000-0000-0000A2150000}"/>
    <cellStyle name="0.0 8 2 4" xfId="6194" xr:uid="{00000000-0005-0000-0000-0000A3150000}"/>
    <cellStyle name="0.0 8 2 5" xfId="6195" xr:uid="{00000000-0005-0000-0000-0000A4150000}"/>
    <cellStyle name="0.0 8 2 6" xfId="6196" xr:uid="{00000000-0005-0000-0000-0000A5150000}"/>
    <cellStyle name="0.0 8 2 7" xfId="6197" xr:uid="{00000000-0005-0000-0000-0000A6150000}"/>
    <cellStyle name="0.0 8 20" xfId="6198" xr:uid="{00000000-0005-0000-0000-0000A7150000}"/>
    <cellStyle name="0.0 8 20 2" xfId="6199" xr:uid="{00000000-0005-0000-0000-0000A8150000}"/>
    <cellStyle name="0.0 8 20 3" xfId="6200" xr:uid="{00000000-0005-0000-0000-0000A9150000}"/>
    <cellStyle name="0.0 8 20 4" xfId="6201" xr:uid="{00000000-0005-0000-0000-0000AA150000}"/>
    <cellStyle name="0.0 8 20 5" xfId="6202" xr:uid="{00000000-0005-0000-0000-0000AB150000}"/>
    <cellStyle name="0.0 8 20 6" xfId="6203" xr:uid="{00000000-0005-0000-0000-0000AC150000}"/>
    <cellStyle name="0.0 8 21" xfId="6204" xr:uid="{00000000-0005-0000-0000-0000AD150000}"/>
    <cellStyle name="0.0 8 21 2" xfId="6205" xr:uid="{00000000-0005-0000-0000-0000AE150000}"/>
    <cellStyle name="0.0 8 21 3" xfId="6206" xr:uid="{00000000-0005-0000-0000-0000AF150000}"/>
    <cellStyle name="0.0 8 21 4" xfId="6207" xr:uid="{00000000-0005-0000-0000-0000B0150000}"/>
    <cellStyle name="0.0 8 21 5" xfId="6208" xr:uid="{00000000-0005-0000-0000-0000B1150000}"/>
    <cellStyle name="0.0 8 21 6" xfId="6209" xr:uid="{00000000-0005-0000-0000-0000B2150000}"/>
    <cellStyle name="0.0 8 22" xfId="6210" xr:uid="{00000000-0005-0000-0000-0000B3150000}"/>
    <cellStyle name="0.0 8 22 2" xfId="6211" xr:uid="{00000000-0005-0000-0000-0000B4150000}"/>
    <cellStyle name="0.0 8 22 3" xfId="6212" xr:uid="{00000000-0005-0000-0000-0000B5150000}"/>
    <cellStyle name="0.0 8 22 4" xfId="6213" xr:uid="{00000000-0005-0000-0000-0000B6150000}"/>
    <cellStyle name="0.0 8 22 5" xfId="6214" xr:uid="{00000000-0005-0000-0000-0000B7150000}"/>
    <cellStyle name="0.0 8 22 6" xfId="6215" xr:uid="{00000000-0005-0000-0000-0000B8150000}"/>
    <cellStyle name="0.0 8 23" xfId="6216" xr:uid="{00000000-0005-0000-0000-0000B9150000}"/>
    <cellStyle name="0.0 8 23 2" xfId="6217" xr:uid="{00000000-0005-0000-0000-0000BA150000}"/>
    <cellStyle name="0.0 8 23 3" xfId="6218" xr:uid="{00000000-0005-0000-0000-0000BB150000}"/>
    <cellStyle name="0.0 8 23 4" xfId="6219" xr:uid="{00000000-0005-0000-0000-0000BC150000}"/>
    <cellStyle name="0.0 8 23 5" xfId="6220" xr:uid="{00000000-0005-0000-0000-0000BD150000}"/>
    <cellStyle name="0.0 8 23 6" xfId="6221" xr:uid="{00000000-0005-0000-0000-0000BE150000}"/>
    <cellStyle name="0.0 8 24" xfId="6222" xr:uid="{00000000-0005-0000-0000-0000BF150000}"/>
    <cellStyle name="0.0 8 24 2" xfId="6223" xr:uid="{00000000-0005-0000-0000-0000C0150000}"/>
    <cellStyle name="0.0 8 24 3" xfId="6224" xr:uid="{00000000-0005-0000-0000-0000C1150000}"/>
    <cellStyle name="0.0 8 24 4" xfId="6225" xr:uid="{00000000-0005-0000-0000-0000C2150000}"/>
    <cellStyle name="0.0 8 24 5" xfId="6226" xr:uid="{00000000-0005-0000-0000-0000C3150000}"/>
    <cellStyle name="0.0 8 24 6" xfId="6227" xr:uid="{00000000-0005-0000-0000-0000C4150000}"/>
    <cellStyle name="0.0 8 25" xfId="6228" xr:uid="{00000000-0005-0000-0000-0000C5150000}"/>
    <cellStyle name="0.0 8 25 2" xfId="6229" xr:uid="{00000000-0005-0000-0000-0000C6150000}"/>
    <cellStyle name="0.0 8 25 3" xfId="6230" xr:uid="{00000000-0005-0000-0000-0000C7150000}"/>
    <cellStyle name="0.0 8 25 4" xfId="6231" xr:uid="{00000000-0005-0000-0000-0000C8150000}"/>
    <cellStyle name="0.0 8 25 5" xfId="6232" xr:uid="{00000000-0005-0000-0000-0000C9150000}"/>
    <cellStyle name="0.0 8 25 6" xfId="6233" xr:uid="{00000000-0005-0000-0000-0000CA150000}"/>
    <cellStyle name="0.0 8 26" xfId="6234" xr:uid="{00000000-0005-0000-0000-0000CB150000}"/>
    <cellStyle name="0.0 8 26 2" xfId="6235" xr:uid="{00000000-0005-0000-0000-0000CC150000}"/>
    <cellStyle name="0.0 8 26 3" xfId="6236" xr:uid="{00000000-0005-0000-0000-0000CD150000}"/>
    <cellStyle name="0.0 8 26 4" xfId="6237" xr:uid="{00000000-0005-0000-0000-0000CE150000}"/>
    <cellStyle name="0.0 8 26 5" xfId="6238" xr:uid="{00000000-0005-0000-0000-0000CF150000}"/>
    <cellStyle name="0.0 8 26 6" xfId="6239" xr:uid="{00000000-0005-0000-0000-0000D0150000}"/>
    <cellStyle name="0.0 8 27" xfId="6240" xr:uid="{00000000-0005-0000-0000-0000D1150000}"/>
    <cellStyle name="0.0 8 27 2" xfId="6241" xr:uid="{00000000-0005-0000-0000-0000D2150000}"/>
    <cellStyle name="0.0 8 27 3" xfId="6242" xr:uid="{00000000-0005-0000-0000-0000D3150000}"/>
    <cellStyle name="0.0 8 27 4" xfId="6243" xr:uid="{00000000-0005-0000-0000-0000D4150000}"/>
    <cellStyle name="0.0 8 27 5" xfId="6244" xr:uid="{00000000-0005-0000-0000-0000D5150000}"/>
    <cellStyle name="0.0 8 27 6" xfId="6245" xr:uid="{00000000-0005-0000-0000-0000D6150000}"/>
    <cellStyle name="0.0 8 28" xfId="6246" xr:uid="{00000000-0005-0000-0000-0000D7150000}"/>
    <cellStyle name="0.0 8 28 2" xfId="6247" xr:uid="{00000000-0005-0000-0000-0000D8150000}"/>
    <cellStyle name="0.0 8 28 3" xfId="6248" xr:uid="{00000000-0005-0000-0000-0000D9150000}"/>
    <cellStyle name="0.0 8 28 4" xfId="6249" xr:uid="{00000000-0005-0000-0000-0000DA150000}"/>
    <cellStyle name="0.0 8 28 5" xfId="6250" xr:uid="{00000000-0005-0000-0000-0000DB150000}"/>
    <cellStyle name="0.0 8 28 6" xfId="6251" xr:uid="{00000000-0005-0000-0000-0000DC150000}"/>
    <cellStyle name="0.0 8 29" xfId="6252" xr:uid="{00000000-0005-0000-0000-0000DD150000}"/>
    <cellStyle name="0.0 8 29 2" xfId="6253" xr:uid="{00000000-0005-0000-0000-0000DE150000}"/>
    <cellStyle name="0.0 8 29 3" xfId="6254" xr:uid="{00000000-0005-0000-0000-0000DF150000}"/>
    <cellStyle name="0.0 8 29 4" xfId="6255" xr:uid="{00000000-0005-0000-0000-0000E0150000}"/>
    <cellStyle name="0.0 8 29 5" xfId="6256" xr:uid="{00000000-0005-0000-0000-0000E1150000}"/>
    <cellStyle name="0.0 8 29 6" xfId="6257" xr:uid="{00000000-0005-0000-0000-0000E2150000}"/>
    <cellStyle name="0.0 8 3" xfId="6258" xr:uid="{00000000-0005-0000-0000-0000E3150000}"/>
    <cellStyle name="0.0 8 3 2" xfId="6259" xr:uid="{00000000-0005-0000-0000-0000E4150000}"/>
    <cellStyle name="0.0 8 3 3" xfId="6260" xr:uid="{00000000-0005-0000-0000-0000E5150000}"/>
    <cellStyle name="0.0 8 3 4" xfId="6261" xr:uid="{00000000-0005-0000-0000-0000E6150000}"/>
    <cellStyle name="0.0 8 3 5" xfId="6262" xr:uid="{00000000-0005-0000-0000-0000E7150000}"/>
    <cellStyle name="0.0 8 3 6" xfId="6263" xr:uid="{00000000-0005-0000-0000-0000E8150000}"/>
    <cellStyle name="0.0 8 30" xfId="6264" xr:uid="{00000000-0005-0000-0000-0000E9150000}"/>
    <cellStyle name="0.0 8 31" xfId="6265" xr:uid="{00000000-0005-0000-0000-0000EA150000}"/>
    <cellStyle name="0.0 8 32" xfId="6266" xr:uid="{00000000-0005-0000-0000-0000EB150000}"/>
    <cellStyle name="0.0 8 33" xfId="6267" xr:uid="{00000000-0005-0000-0000-0000EC150000}"/>
    <cellStyle name="0.0 8 34" xfId="6268" xr:uid="{00000000-0005-0000-0000-0000ED150000}"/>
    <cellStyle name="0.0 8 4" xfId="6269" xr:uid="{00000000-0005-0000-0000-0000EE150000}"/>
    <cellStyle name="0.0 8 4 2" xfId="6270" xr:uid="{00000000-0005-0000-0000-0000EF150000}"/>
    <cellStyle name="0.0 8 4 3" xfId="6271" xr:uid="{00000000-0005-0000-0000-0000F0150000}"/>
    <cellStyle name="0.0 8 4 4" xfId="6272" xr:uid="{00000000-0005-0000-0000-0000F1150000}"/>
    <cellStyle name="0.0 8 4 5" xfId="6273" xr:uid="{00000000-0005-0000-0000-0000F2150000}"/>
    <cellStyle name="0.0 8 4 6" xfId="6274" xr:uid="{00000000-0005-0000-0000-0000F3150000}"/>
    <cellStyle name="0.0 8 5" xfId="6275" xr:uid="{00000000-0005-0000-0000-0000F4150000}"/>
    <cellStyle name="0.0 8 5 2" xfId="6276" xr:uid="{00000000-0005-0000-0000-0000F5150000}"/>
    <cellStyle name="0.0 8 5 3" xfId="6277" xr:uid="{00000000-0005-0000-0000-0000F6150000}"/>
    <cellStyle name="0.0 8 5 4" xfId="6278" xr:uid="{00000000-0005-0000-0000-0000F7150000}"/>
    <cellStyle name="0.0 8 5 5" xfId="6279" xr:uid="{00000000-0005-0000-0000-0000F8150000}"/>
    <cellStyle name="0.0 8 5 6" xfId="6280" xr:uid="{00000000-0005-0000-0000-0000F9150000}"/>
    <cellStyle name="0.0 8 6" xfId="6281" xr:uid="{00000000-0005-0000-0000-0000FA150000}"/>
    <cellStyle name="0.0 8 6 2" xfId="6282" xr:uid="{00000000-0005-0000-0000-0000FB150000}"/>
    <cellStyle name="0.0 8 6 3" xfId="6283" xr:uid="{00000000-0005-0000-0000-0000FC150000}"/>
    <cellStyle name="0.0 8 6 4" xfId="6284" xr:uid="{00000000-0005-0000-0000-0000FD150000}"/>
    <cellStyle name="0.0 8 6 5" xfId="6285" xr:uid="{00000000-0005-0000-0000-0000FE150000}"/>
    <cellStyle name="0.0 8 6 6" xfId="6286" xr:uid="{00000000-0005-0000-0000-0000FF150000}"/>
    <cellStyle name="0.0 8 7" xfId="6287" xr:uid="{00000000-0005-0000-0000-000000160000}"/>
    <cellStyle name="0.0 8 7 2" xfId="6288" xr:uid="{00000000-0005-0000-0000-000001160000}"/>
    <cellStyle name="0.0 8 7 3" xfId="6289" xr:uid="{00000000-0005-0000-0000-000002160000}"/>
    <cellStyle name="0.0 8 7 4" xfId="6290" xr:uid="{00000000-0005-0000-0000-000003160000}"/>
    <cellStyle name="0.0 8 7 5" xfId="6291" xr:uid="{00000000-0005-0000-0000-000004160000}"/>
    <cellStyle name="0.0 8 7 6" xfId="6292" xr:uid="{00000000-0005-0000-0000-000005160000}"/>
    <cellStyle name="0.0 8 8" xfId="6293" xr:uid="{00000000-0005-0000-0000-000006160000}"/>
    <cellStyle name="0.0 8 8 2" xfId="6294" xr:uid="{00000000-0005-0000-0000-000007160000}"/>
    <cellStyle name="0.0 8 8 3" xfId="6295" xr:uid="{00000000-0005-0000-0000-000008160000}"/>
    <cellStyle name="0.0 8 8 4" xfId="6296" xr:uid="{00000000-0005-0000-0000-000009160000}"/>
    <cellStyle name="0.0 8 8 5" xfId="6297" xr:uid="{00000000-0005-0000-0000-00000A160000}"/>
    <cellStyle name="0.0 8 8 6" xfId="6298" xr:uid="{00000000-0005-0000-0000-00000B160000}"/>
    <cellStyle name="0.0 8 9" xfId="6299" xr:uid="{00000000-0005-0000-0000-00000C160000}"/>
    <cellStyle name="0.0 8 9 2" xfId="6300" xr:uid="{00000000-0005-0000-0000-00000D160000}"/>
    <cellStyle name="0.0 8 9 3" xfId="6301" xr:uid="{00000000-0005-0000-0000-00000E160000}"/>
    <cellStyle name="0.0 8 9 4" xfId="6302" xr:uid="{00000000-0005-0000-0000-00000F160000}"/>
    <cellStyle name="0.0 8 9 5" xfId="6303" xr:uid="{00000000-0005-0000-0000-000010160000}"/>
    <cellStyle name="0.0 8 9 6" xfId="6304" xr:uid="{00000000-0005-0000-0000-000011160000}"/>
    <cellStyle name="0.0 9" xfId="6305" xr:uid="{00000000-0005-0000-0000-000012160000}"/>
    <cellStyle name="0.0 9 10" xfId="6306" xr:uid="{00000000-0005-0000-0000-000013160000}"/>
    <cellStyle name="0.0 9 10 2" xfId="6307" xr:uid="{00000000-0005-0000-0000-000014160000}"/>
    <cellStyle name="0.0 9 10 3" xfId="6308" xr:uid="{00000000-0005-0000-0000-000015160000}"/>
    <cellStyle name="0.0 9 10 4" xfId="6309" xr:uid="{00000000-0005-0000-0000-000016160000}"/>
    <cellStyle name="0.0 9 10 5" xfId="6310" xr:uid="{00000000-0005-0000-0000-000017160000}"/>
    <cellStyle name="0.0 9 10 6" xfId="6311" xr:uid="{00000000-0005-0000-0000-000018160000}"/>
    <cellStyle name="0.0 9 11" xfId="6312" xr:uid="{00000000-0005-0000-0000-000019160000}"/>
    <cellStyle name="0.0 9 11 2" xfId="6313" xr:uid="{00000000-0005-0000-0000-00001A160000}"/>
    <cellStyle name="0.0 9 11 3" xfId="6314" xr:uid="{00000000-0005-0000-0000-00001B160000}"/>
    <cellStyle name="0.0 9 11 4" xfId="6315" xr:uid="{00000000-0005-0000-0000-00001C160000}"/>
    <cellStyle name="0.0 9 11 5" xfId="6316" xr:uid="{00000000-0005-0000-0000-00001D160000}"/>
    <cellStyle name="0.0 9 11 6" xfId="6317" xr:uid="{00000000-0005-0000-0000-00001E160000}"/>
    <cellStyle name="0.0 9 12" xfId="6318" xr:uid="{00000000-0005-0000-0000-00001F160000}"/>
    <cellStyle name="0.0 9 12 2" xfId="6319" xr:uid="{00000000-0005-0000-0000-000020160000}"/>
    <cellStyle name="0.0 9 12 3" xfId="6320" xr:uid="{00000000-0005-0000-0000-000021160000}"/>
    <cellStyle name="0.0 9 12 4" xfId="6321" xr:uid="{00000000-0005-0000-0000-000022160000}"/>
    <cellStyle name="0.0 9 12 5" xfId="6322" xr:uid="{00000000-0005-0000-0000-000023160000}"/>
    <cellStyle name="0.0 9 12 6" xfId="6323" xr:uid="{00000000-0005-0000-0000-000024160000}"/>
    <cellStyle name="0.0 9 13" xfId="6324" xr:uid="{00000000-0005-0000-0000-000025160000}"/>
    <cellStyle name="0.0 9 13 2" xfId="6325" xr:uid="{00000000-0005-0000-0000-000026160000}"/>
    <cellStyle name="0.0 9 13 3" xfId="6326" xr:uid="{00000000-0005-0000-0000-000027160000}"/>
    <cellStyle name="0.0 9 13 4" xfId="6327" xr:uid="{00000000-0005-0000-0000-000028160000}"/>
    <cellStyle name="0.0 9 13 5" xfId="6328" xr:uid="{00000000-0005-0000-0000-000029160000}"/>
    <cellStyle name="0.0 9 13 6" xfId="6329" xr:uid="{00000000-0005-0000-0000-00002A160000}"/>
    <cellStyle name="0.0 9 14" xfId="6330" xr:uid="{00000000-0005-0000-0000-00002B160000}"/>
    <cellStyle name="0.0 9 14 2" xfId="6331" xr:uid="{00000000-0005-0000-0000-00002C160000}"/>
    <cellStyle name="0.0 9 14 3" xfId="6332" xr:uid="{00000000-0005-0000-0000-00002D160000}"/>
    <cellStyle name="0.0 9 14 4" xfId="6333" xr:uid="{00000000-0005-0000-0000-00002E160000}"/>
    <cellStyle name="0.0 9 14 5" xfId="6334" xr:uid="{00000000-0005-0000-0000-00002F160000}"/>
    <cellStyle name="0.0 9 14 6" xfId="6335" xr:uid="{00000000-0005-0000-0000-000030160000}"/>
    <cellStyle name="0.0 9 15" xfId="6336" xr:uid="{00000000-0005-0000-0000-000031160000}"/>
    <cellStyle name="0.0 9 15 2" xfId="6337" xr:uid="{00000000-0005-0000-0000-000032160000}"/>
    <cellStyle name="0.0 9 15 3" xfId="6338" xr:uid="{00000000-0005-0000-0000-000033160000}"/>
    <cellStyle name="0.0 9 15 4" xfId="6339" xr:uid="{00000000-0005-0000-0000-000034160000}"/>
    <cellStyle name="0.0 9 15 5" xfId="6340" xr:uid="{00000000-0005-0000-0000-000035160000}"/>
    <cellStyle name="0.0 9 15 6" xfId="6341" xr:uid="{00000000-0005-0000-0000-000036160000}"/>
    <cellStyle name="0.0 9 16" xfId="6342" xr:uid="{00000000-0005-0000-0000-000037160000}"/>
    <cellStyle name="0.0 9 16 2" xfId="6343" xr:uid="{00000000-0005-0000-0000-000038160000}"/>
    <cellStyle name="0.0 9 16 3" xfId="6344" xr:uid="{00000000-0005-0000-0000-000039160000}"/>
    <cellStyle name="0.0 9 16 4" xfId="6345" xr:uid="{00000000-0005-0000-0000-00003A160000}"/>
    <cellStyle name="0.0 9 16 5" xfId="6346" xr:uid="{00000000-0005-0000-0000-00003B160000}"/>
    <cellStyle name="0.0 9 16 6" xfId="6347" xr:uid="{00000000-0005-0000-0000-00003C160000}"/>
    <cellStyle name="0.0 9 17" xfId="6348" xr:uid="{00000000-0005-0000-0000-00003D160000}"/>
    <cellStyle name="0.0 9 17 2" xfId="6349" xr:uid="{00000000-0005-0000-0000-00003E160000}"/>
    <cellStyle name="0.0 9 17 3" xfId="6350" xr:uid="{00000000-0005-0000-0000-00003F160000}"/>
    <cellStyle name="0.0 9 17 4" xfId="6351" xr:uid="{00000000-0005-0000-0000-000040160000}"/>
    <cellStyle name="0.0 9 17 5" xfId="6352" xr:uid="{00000000-0005-0000-0000-000041160000}"/>
    <cellStyle name="0.0 9 17 6" xfId="6353" xr:uid="{00000000-0005-0000-0000-000042160000}"/>
    <cellStyle name="0.0 9 18" xfId="6354" xr:uid="{00000000-0005-0000-0000-000043160000}"/>
    <cellStyle name="0.0 9 18 2" xfId="6355" xr:uid="{00000000-0005-0000-0000-000044160000}"/>
    <cellStyle name="0.0 9 18 3" xfId="6356" xr:uid="{00000000-0005-0000-0000-000045160000}"/>
    <cellStyle name="0.0 9 18 4" xfId="6357" xr:uid="{00000000-0005-0000-0000-000046160000}"/>
    <cellStyle name="0.0 9 18 5" xfId="6358" xr:uid="{00000000-0005-0000-0000-000047160000}"/>
    <cellStyle name="0.0 9 18 6" xfId="6359" xr:uid="{00000000-0005-0000-0000-000048160000}"/>
    <cellStyle name="0.0 9 19" xfId="6360" xr:uid="{00000000-0005-0000-0000-000049160000}"/>
    <cellStyle name="0.0 9 19 2" xfId="6361" xr:uid="{00000000-0005-0000-0000-00004A160000}"/>
    <cellStyle name="0.0 9 19 3" xfId="6362" xr:uid="{00000000-0005-0000-0000-00004B160000}"/>
    <cellStyle name="0.0 9 19 4" xfId="6363" xr:uid="{00000000-0005-0000-0000-00004C160000}"/>
    <cellStyle name="0.0 9 19 5" xfId="6364" xr:uid="{00000000-0005-0000-0000-00004D160000}"/>
    <cellStyle name="0.0 9 19 6" xfId="6365" xr:uid="{00000000-0005-0000-0000-00004E160000}"/>
    <cellStyle name="0.0 9 2" xfId="6366" xr:uid="{00000000-0005-0000-0000-00004F160000}"/>
    <cellStyle name="0.0 9 2 2" xfId="6367" xr:uid="{00000000-0005-0000-0000-000050160000}"/>
    <cellStyle name="0.0 9 2 3" xfId="6368" xr:uid="{00000000-0005-0000-0000-000051160000}"/>
    <cellStyle name="0.0 9 2 4" xfId="6369" xr:uid="{00000000-0005-0000-0000-000052160000}"/>
    <cellStyle name="0.0 9 2 5" xfId="6370" xr:uid="{00000000-0005-0000-0000-000053160000}"/>
    <cellStyle name="0.0 9 2 6" xfId="6371" xr:uid="{00000000-0005-0000-0000-000054160000}"/>
    <cellStyle name="0.0 9 2 7" xfId="6372" xr:uid="{00000000-0005-0000-0000-000055160000}"/>
    <cellStyle name="0.0 9 20" xfId="6373" xr:uid="{00000000-0005-0000-0000-000056160000}"/>
    <cellStyle name="0.0 9 20 2" xfId="6374" xr:uid="{00000000-0005-0000-0000-000057160000}"/>
    <cellStyle name="0.0 9 20 3" xfId="6375" xr:uid="{00000000-0005-0000-0000-000058160000}"/>
    <cellStyle name="0.0 9 20 4" xfId="6376" xr:uid="{00000000-0005-0000-0000-000059160000}"/>
    <cellStyle name="0.0 9 20 5" xfId="6377" xr:uid="{00000000-0005-0000-0000-00005A160000}"/>
    <cellStyle name="0.0 9 20 6" xfId="6378" xr:uid="{00000000-0005-0000-0000-00005B160000}"/>
    <cellStyle name="0.0 9 21" xfId="6379" xr:uid="{00000000-0005-0000-0000-00005C160000}"/>
    <cellStyle name="0.0 9 21 2" xfId="6380" xr:uid="{00000000-0005-0000-0000-00005D160000}"/>
    <cellStyle name="0.0 9 21 3" xfId="6381" xr:uid="{00000000-0005-0000-0000-00005E160000}"/>
    <cellStyle name="0.0 9 21 4" xfId="6382" xr:uid="{00000000-0005-0000-0000-00005F160000}"/>
    <cellStyle name="0.0 9 21 5" xfId="6383" xr:uid="{00000000-0005-0000-0000-000060160000}"/>
    <cellStyle name="0.0 9 21 6" xfId="6384" xr:uid="{00000000-0005-0000-0000-000061160000}"/>
    <cellStyle name="0.0 9 22" xfId="6385" xr:uid="{00000000-0005-0000-0000-000062160000}"/>
    <cellStyle name="0.0 9 22 2" xfId="6386" xr:uid="{00000000-0005-0000-0000-000063160000}"/>
    <cellStyle name="0.0 9 22 3" xfId="6387" xr:uid="{00000000-0005-0000-0000-000064160000}"/>
    <cellStyle name="0.0 9 22 4" xfId="6388" xr:uid="{00000000-0005-0000-0000-000065160000}"/>
    <cellStyle name="0.0 9 22 5" xfId="6389" xr:uid="{00000000-0005-0000-0000-000066160000}"/>
    <cellStyle name="0.0 9 22 6" xfId="6390" xr:uid="{00000000-0005-0000-0000-000067160000}"/>
    <cellStyle name="0.0 9 23" xfId="6391" xr:uid="{00000000-0005-0000-0000-000068160000}"/>
    <cellStyle name="0.0 9 23 2" xfId="6392" xr:uid="{00000000-0005-0000-0000-000069160000}"/>
    <cellStyle name="0.0 9 23 3" xfId="6393" xr:uid="{00000000-0005-0000-0000-00006A160000}"/>
    <cellStyle name="0.0 9 23 4" xfId="6394" xr:uid="{00000000-0005-0000-0000-00006B160000}"/>
    <cellStyle name="0.0 9 23 5" xfId="6395" xr:uid="{00000000-0005-0000-0000-00006C160000}"/>
    <cellStyle name="0.0 9 23 6" xfId="6396" xr:uid="{00000000-0005-0000-0000-00006D160000}"/>
    <cellStyle name="0.0 9 24" xfId="6397" xr:uid="{00000000-0005-0000-0000-00006E160000}"/>
    <cellStyle name="0.0 9 24 2" xfId="6398" xr:uid="{00000000-0005-0000-0000-00006F160000}"/>
    <cellStyle name="0.0 9 24 3" xfId="6399" xr:uid="{00000000-0005-0000-0000-000070160000}"/>
    <cellStyle name="0.0 9 24 4" xfId="6400" xr:uid="{00000000-0005-0000-0000-000071160000}"/>
    <cellStyle name="0.0 9 24 5" xfId="6401" xr:uid="{00000000-0005-0000-0000-000072160000}"/>
    <cellStyle name="0.0 9 24 6" xfId="6402" xr:uid="{00000000-0005-0000-0000-000073160000}"/>
    <cellStyle name="0.0 9 25" xfId="6403" xr:uid="{00000000-0005-0000-0000-000074160000}"/>
    <cellStyle name="0.0 9 25 2" xfId="6404" xr:uid="{00000000-0005-0000-0000-000075160000}"/>
    <cellStyle name="0.0 9 25 3" xfId="6405" xr:uid="{00000000-0005-0000-0000-000076160000}"/>
    <cellStyle name="0.0 9 25 4" xfId="6406" xr:uid="{00000000-0005-0000-0000-000077160000}"/>
    <cellStyle name="0.0 9 25 5" xfId="6407" xr:uid="{00000000-0005-0000-0000-000078160000}"/>
    <cellStyle name="0.0 9 25 6" xfId="6408" xr:uid="{00000000-0005-0000-0000-000079160000}"/>
    <cellStyle name="0.0 9 26" xfId="6409" xr:uid="{00000000-0005-0000-0000-00007A160000}"/>
    <cellStyle name="0.0 9 26 2" xfId="6410" xr:uid="{00000000-0005-0000-0000-00007B160000}"/>
    <cellStyle name="0.0 9 26 3" xfId="6411" xr:uid="{00000000-0005-0000-0000-00007C160000}"/>
    <cellStyle name="0.0 9 26 4" xfId="6412" xr:uid="{00000000-0005-0000-0000-00007D160000}"/>
    <cellStyle name="0.0 9 26 5" xfId="6413" xr:uid="{00000000-0005-0000-0000-00007E160000}"/>
    <cellStyle name="0.0 9 26 6" xfId="6414" xr:uid="{00000000-0005-0000-0000-00007F160000}"/>
    <cellStyle name="0.0 9 27" xfId="6415" xr:uid="{00000000-0005-0000-0000-000080160000}"/>
    <cellStyle name="0.0 9 27 2" xfId="6416" xr:uid="{00000000-0005-0000-0000-000081160000}"/>
    <cellStyle name="0.0 9 27 3" xfId="6417" xr:uid="{00000000-0005-0000-0000-000082160000}"/>
    <cellStyle name="0.0 9 27 4" xfId="6418" xr:uid="{00000000-0005-0000-0000-000083160000}"/>
    <cellStyle name="0.0 9 27 5" xfId="6419" xr:uid="{00000000-0005-0000-0000-000084160000}"/>
    <cellStyle name="0.0 9 27 6" xfId="6420" xr:uid="{00000000-0005-0000-0000-000085160000}"/>
    <cellStyle name="0.0 9 28" xfId="6421" xr:uid="{00000000-0005-0000-0000-000086160000}"/>
    <cellStyle name="0.0 9 28 2" xfId="6422" xr:uid="{00000000-0005-0000-0000-000087160000}"/>
    <cellStyle name="0.0 9 28 3" xfId="6423" xr:uid="{00000000-0005-0000-0000-000088160000}"/>
    <cellStyle name="0.0 9 28 4" xfId="6424" xr:uid="{00000000-0005-0000-0000-000089160000}"/>
    <cellStyle name="0.0 9 28 5" xfId="6425" xr:uid="{00000000-0005-0000-0000-00008A160000}"/>
    <cellStyle name="0.0 9 28 6" xfId="6426" xr:uid="{00000000-0005-0000-0000-00008B160000}"/>
    <cellStyle name="0.0 9 29" xfId="6427" xr:uid="{00000000-0005-0000-0000-00008C160000}"/>
    <cellStyle name="0.0 9 29 2" xfId="6428" xr:uid="{00000000-0005-0000-0000-00008D160000}"/>
    <cellStyle name="0.0 9 29 3" xfId="6429" xr:uid="{00000000-0005-0000-0000-00008E160000}"/>
    <cellStyle name="0.0 9 29 4" xfId="6430" xr:uid="{00000000-0005-0000-0000-00008F160000}"/>
    <cellStyle name="0.0 9 29 5" xfId="6431" xr:uid="{00000000-0005-0000-0000-000090160000}"/>
    <cellStyle name="0.0 9 29 6" xfId="6432" xr:uid="{00000000-0005-0000-0000-000091160000}"/>
    <cellStyle name="0.0 9 3" xfId="6433" xr:uid="{00000000-0005-0000-0000-000092160000}"/>
    <cellStyle name="0.0 9 3 2" xfId="6434" xr:uid="{00000000-0005-0000-0000-000093160000}"/>
    <cellStyle name="0.0 9 3 3" xfId="6435" xr:uid="{00000000-0005-0000-0000-000094160000}"/>
    <cellStyle name="0.0 9 3 4" xfId="6436" xr:uid="{00000000-0005-0000-0000-000095160000}"/>
    <cellStyle name="0.0 9 3 5" xfId="6437" xr:uid="{00000000-0005-0000-0000-000096160000}"/>
    <cellStyle name="0.0 9 3 6" xfId="6438" xr:uid="{00000000-0005-0000-0000-000097160000}"/>
    <cellStyle name="0.0 9 30" xfId="6439" xr:uid="{00000000-0005-0000-0000-000098160000}"/>
    <cellStyle name="0.0 9 31" xfId="6440" xr:uid="{00000000-0005-0000-0000-000099160000}"/>
    <cellStyle name="0.0 9 32" xfId="6441" xr:uid="{00000000-0005-0000-0000-00009A160000}"/>
    <cellStyle name="0.0 9 33" xfId="6442" xr:uid="{00000000-0005-0000-0000-00009B160000}"/>
    <cellStyle name="0.0 9 34" xfId="6443" xr:uid="{00000000-0005-0000-0000-00009C160000}"/>
    <cellStyle name="0.0 9 4" xfId="6444" xr:uid="{00000000-0005-0000-0000-00009D160000}"/>
    <cellStyle name="0.0 9 4 2" xfId="6445" xr:uid="{00000000-0005-0000-0000-00009E160000}"/>
    <cellStyle name="0.0 9 4 3" xfId="6446" xr:uid="{00000000-0005-0000-0000-00009F160000}"/>
    <cellStyle name="0.0 9 4 4" xfId="6447" xr:uid="{00000000-0005-0000-0000-0000A0160000}"/>
    <cellStyle name="0.0 9 4 5" xfId="6448" xr:uid="{00000000-0005-0000-0000-0000A1160000}"/>
    <cellStyle name="0.0 9 4 6" xfId="6449" xr:uid="{00000000-0005-0000-0000-0000A2160000}"/>
    <cellStyle name="0.0 9 5" xfId="6450" xr:uid="{00000000-0005-0000-0000-0000A3160000}"/>
    <cellStyle name="0.0 9 5 2" xfId="6451" xr:uid="{00000000-0005-0000-0000-0000A4160000}"/>
    <cellStyle name="0.0 9 5 3" xfId="6452" xr:uid="{00000000-0005-0000-0000-0000A5160000}"/>
    <cellStyle name="0.0 9 5 4" xfId="6453" xr:uid="{00000000-0005-0000-0000-0000A6160000}"/>
    <cellStyle name="0.0 9 5 5" xfId="6454" xr:uid="{00000000-0005-0000-0000-0000A7160000}"/>
    <cellStyle name="0.0 9 5 6" xfId="6455" xr:uid="{00000000-0005-0000-0000-0000A8160000}"/>
    <cellStyle name="0.0 9 6" xfId="6456" xr:uid="{00000000-0005-0000-0000-0000A9160000}"/>
    <cellStyle name="0.0 9 6 2" xfId="6457" xr:uid="{00000000-0005-0000-0000-0000AA160000}"/>
    <cellStyle name="0.0 9 6 3" xfId="6458" xr:uid="{00000000-0005-0000-0000-0000AB160000}"/>
    <cellStyle name="0.0 9 6 4" xfId="6459" xr:uid="{00000000-0005-0000-0000-0000AC160000}"/>
    <cellStyle name="0.0 9 6 5" xfId="6460" xr:uid="{00000000-0005-0000-0000-0000AD160000}"/>
    <cellStyle name="0.0 9 6 6" xfId="6461" xr:uid="{00000000-0005-0000-0000-0000AE160000}"/>
    <cellStyle name="0.0 9 7" xfId="6462" xr:uid="{00000000-0005-0000-0000-0000AF160000}"/>
    <cellStyle name="0.0 9 7 2" xfId="6463" xr:uid="{00000000-0005-0000-0000-0000B0160000}"/>
    <cellStyle name="0.0 9 7 3" xfId="6464" xr:uid="{00000000-0005-0000-0000-0000B1160000}"/>
    <cellStyle name="0.0 9 7 4" xfId="6465" xr:uid="{00000000-0005-0000-0000-0000B2160000}"/>
    <cellStyle name="0.0 9 7 5" xfId="6466" xr:uid="{00000000-0005-0000-0000-0000B3160000}"/>
    <cellStyle name="0.0 9 7 6" xfId="6467" xr:uid="{00000000-0005-0000-0000-0000B4160000}"/>
    <cellStyle name="0.0 9 8" xfId="6468" xr:uid="{00000000-0005-0000-0000-0000B5160000}"/>
    <cellStyle name="0.0 9 8 2" xfId="6469" xr:uid="{00000000-0005-0000-0000-0000B6160000}"/>
    <cellStyle name="0.0 9 8 3" xfId="6470" xr:uid="{00000000-0005-0000-0000-0000B7160000}"/>
    <cellStyle name="0.0 9 8 4" xfId="6471" xr:uid="{00000000-0005-0000-0000-0000B8160000}"/>
    <cellStyle name="0.0 9 8 5" xfId="6472" xr:uid="{00000000-0005-0000-0000-0000B9160000}"/>
    <cellStyle name="0.0 9 8 6" xfId="6473" xr:uid="{00000000-0005-0000-0000-0000BA160000}"/>
    <cellStyle name="0.0 9 9" xfId="6474" xr:uid="{00000000-0005-0000-0000-0000BB160000}"/>
    <cellStyle name="0.0 9 9 2" xfId="6475" xr:uid="{00000000-0005-0000-0000-0000BC160000}"/>
    <cellStyle name="0.0 9 9 3" xfId="6476" xr:uid="{00000000-0005-0000-0000-0000BD160000}"/>
    <cellStyle name="0.0 9 9 4" xfId="6477" xr:uid="{00000000-0005-0000-0000-0000BE160000}"/>
    <cellStyle name="0.0 9 9 5" xfId="6478" xr:uid="{00000000-0005-0000-0000-0000BF160000}"/>
    <cellStyle name="0.0 9 9 6" xfId="6479" xr:uid="{00000000-0005-0000-0000-0000C0160000}"/>
    <cellStyle name="0.0%" xfId="6480" xr:uid="{00000000-0005-0000-0000-0000C1160000}"/>
    <cellStyle name="0.0_BIEU CHI TIEU, NGUYEN TAC PHAN BO" xfId="57258" xr:uid="{00000000-0005-0000-0000-0000C2160000}"/>
    <cellStyle name="0.00" xfId="390" xr:uid="{00000000-0005-0000-0000-0000C3160000}"/>
    <cellStyle name="0.00 10" xfId="6481" xr:uid="{00000000-0005-0000-0000-0000C4160000}"/>
    <cellStyle name="0.00 10 10" xfId="6482" xr:uid="{00000000-0005-0000-0000-0000C5160000}"/>
    <cellStyle name="0.00 10 10 2" xfId="6483" xr:uid="{00000000-0005-0000-0000-0000C6160000}"/>
    <cellStyle name="0.00 10 10 3" xfId="6484" xr:uid="{00000000-0005-0000-0000-0000C7160000}"/>
    <cellStyle name="0.00 10 10 4" xfId="6485" xr:uid="{00000000-0005-0000-0000-0000C8160000}"/>
    <cellStyle name="0.00 10 10 5" xfId="6486" xr:uid="{00000000-0005-0000-0000-0000C9160000}"/>
    <cellStyle name="0.00 10 10 6" xfId="6487" xr:uid="{00000000-0005-0000-0000-0000CA160000}"/>
    <cellStyle name="0.00 10 11" xfId="6488" xr:uid="{00000000-0005-0000-0000-0000CB160000}"/>
    <cellStyle name="0.00 10 11 2" xfId="6489" xr:uid="{00000000-0005-0000-0000-0000CC160000}"/>
    <cellStyle name="0.00 10 11 3" xfId="6490" xr:uid="{00000000-0005-0000-0000-0000CD160000}"/>
    <cellStyle name="0.00 10 11 4" xfId="6491" xr:uid="{00000000-0005-0000-0000-0000CE160000}"/>
    <cellStyle name="0.00 10 11 5" xfId="6492" xr:uid="{00000000-0005-0000-0000-0000CF160000}"/>
    <cellStyle name="0.00 10 11 6" xfId="6493" xr:uid="{00000000-0005-0000-0000-0000D0160000}"/>
    <cellStyle name="0.00 10 12" xfId="6494" xr:uid="{00000000-0005-0000-0000-0000D1160000}"/>
    <cellStyle name="0.00 10 12 2" xfId="6495" xr:uid="{00000000-0005-0000-0000-0000D2160000}"/>
    <cellStyle name="0.00 10 12 3" xfId="6496" xr:uid="{00000000-0005-0000-0000-0000D3160000}"/>
    <cellStyle name="0.00 10 12 4" xfId="6497" xr:uid="{00000000-0005-0000-0000-0000D4160000}"/>
    <cellStyle name="0.00 10 12 5" xfId="6498" xr:uid="{00000000-0005-0000-0000-0000D5160000}"/>
    <cellStyle name="0.00 10 12 6" xfId="6499" xr:uid="{00000000-0005-0000-0000-0000D6160000}"/>
    <cellStyle name="0.00 10 13" xfId="6500" xr:uid="{00000000-0005-0000-0000-0000D7160000}"/>
    <cellStyle name="0.00 10 13 2" xfId="6501" xr:uid="{00000000-0005-0000-0000-0000D8160000}"/>
    <cellStyle name="0.00 10 13 3" xfId="6502" xr:uid="{00000000-0005-0000-0000-0000D9160000}"/>
    <cellStyle name="0.00 10 13 4" xfId="6503" xr:uid="{00000000-0005-0000-0000-0000DA160000}"/>
    <cellStyle name="0.00 10 13 5" xfId="6504" xr:uid="{00000000-0005-0000-0000-0000DB160000}"/>
    <cellStyle name="0.00 10 13 6" xfId="6505" xr:uid="{00000000-0005-0000-0000-0000DC160000}"/>
    <cellStyle name="0.00 10 14" xfId="6506" xr:uid="{00000000-0005-0000-0000-0000DD160000}"/>
    <cellStyle name="0.00 10 14 2" xfId="6507" xr:uid="{00000000-0005-0000-0000-0000DE160000}"/>
    <cellStyle name="0.00 10 14 3" xfId="6508" xr:uid="{00000000-0005-0000-0000-0000DF160000}"/>
    <cellStyle name="0.00 10 14 4" xfId="6509" xr:uid="{00000000-0005-0000-0000-0000E0160000}"/>
    <cellStyle name="0.00 10 14 5" xfId="6510" xr:uid="{00000000-0005-0000-0000-0000E1160000}"/>
    <cellStyle name="0.00 10 14 6" xfId="6511" xr:uid="{00000000-0005-0000-0000-0000E2160000}"/>
    <cellStyle name="0.00 10 15" xfId="6512" xr:uid="{00000000-0005-0000-0000-0000E3160000}"/>
    <cellStyle name="0.00 10 15 2" xfId="6513" xr:uid="{00000000-0005-0000-0000-0000E4160000}"/>
    <cellStyle name="0.00 10 15 3" xfId="6514" xr:uid="{00000000-0005-0000-0000-0000E5160000}"/>
    <cellStyle name="0.00 10 15 4" xfId="6515" xr:uid="{00000000-0005-0000-0000-0000E6160000}"/>
    <cellStyle name="0.00 10 15 5" xfId="6516" xr:uid="{00000000-0005-0000-0000-0000E7160000}"/>
    <cellStyle name="0.00 10 15 6" xfId="6517" xr:uid="{00000000-0005-0000-0000-0000E8160000}"/>
    <cellStyle name="0.00 10 16" xfId="6518" xr:uid="{00000000-0005-0000-0000-0000E9160000}"/>
    <cellStyle name="0.00 10 16 2" xfId="6519" xr:uid="{00000000-0005-0000-0000-0000EA160000}"/>
    <cellStyle name="0.00 10 16 3" xfId="6520" xr:uid="{00000000-0005-0000-0000-0000EB160000}"/>
    <cellStyle name="0.00 10 16 4" xfId="6521" xr:uid="{00000000-0005-0000-0000-0000EC160000}"/>
    <cellStyle name="0.00 10 16 5" xfId="6522" xr:uid="{00000000-0005-0000-0000-0000ED160000}"/>
    <cellStyle name="0.00 10 16 6" xfId="6523" xr:uid="{00000000-0005-0000-0000-0000EE160000}"/>
    <cellStyle name="0.00 10 17" xfId="6524" xr:uid="{00000000-0005-0000-0000-0000EF160000}"/>
    <cellStyle name="0.00 10 17 2" xfId="6525" xr:uid="{00000000-0005-0000-0000-0000F0160000}"/>
    <cellStyle name="0.00 10 17 3" xfId="6526" xr:uid="{00000000-0005-0000-0000-0000F1160000}"/>
    <cellStyle name="0.00 10 17 4" xfId="6527" xr:uid="{00000000-0005-0000-0000-0000F2160000}"/>
    <cellStyle name="0.00 10 17 5" xfId="6528" xr:uid="{00000000-0005-0000-0000-0000F3160000}"/>
    <cellStyle name="0.00 10 17 6" xfId="6529" xr:uid="{00000000-0005-0000-0000-0000F4160000}"/>
    <cellStyle name="0.00 10 18" xfId="6530" xr:uid="{00000000-0005-0000-0000-0000F5160000}"/>
    <cellStyle name="0.00 10 18 2" xfId="6531" xr:uid="{00000000-0005-0000-0000-0000F6160000}"/>
    <cellStyle name="0.00 10 18 3" xfId="6532" xr:uid="{00000000-0005-0000-0000-0000F7160000}"/>
    <cellStyle name="0.00 10 18 4" xfId="6533" xr:uid="{00000000-0005-0000-0000-0000F8160000}"/>
    <cellStyle name="0.00 10 18 5" xfId="6534" xr:uid="{00000000-0005-0000-0000-0000F9160000}"/>
    <cellStyle name="0.00 10 18 6" xfId="6535" xr:uid="{00000000-0005-0000-0000-0000FA160000}"/>
    <cellStyle name="0.00 10 19" xfId="6536" xr:uid="{00000000-0005-0000-0000-0000FB160000}"/>
    <cellStyle name="0.00 10 19 2" xfId="6537" xr:uid="{00000000-0005-0000-0000-0000FC160000}"/>
    <cellStyle name="0.00 10 19 3" xfId="6538" xr:uid="{00000000-0005-0000-0000-0000FD160000}"/>
    <cellStyle name="0.00 10 19 4" xfId="6539" xr:uid="{00000000-0005-0000-0000-0000FE160000}"/>
    <cellStyle name="0.00 10 19 5" xfId="6540" xr:uid="{00000000-0005-0000-0000-0000FF160000}"/>
    <cellStyle name="0.00 10 19 6" xfId="6541" xr:uid="{00000000-0005-0000-0000-000000170000}"/>
    <cellStyle name="0.00 10 2" xfId="6542" xr:uid="{00000000-0005-0000-0000-000001170000}"/>
    <cellStyle name="0.00 10 2 2" xfId="6543" xr:uid="{00000000-0005-0000-0000-000002170000}"/>
    <cellStyle name="0.00 10 2 3" xfId="6544" xr:uid="{00000000-0005-0000-0000-000003170000}"/>
    <cellStyle name="0.00 10 2 4" xfId="6545" xr:uid="{00000000-0005-0000-0000-000004170000}"/>
    <cellStyle name="0.00 10 2 5" xfId="6546" xr:uid="{00000000-0005-0000-0000-000005170000}"/>
    <cellStyle name="0.00 10 2 6" xfId="6547" xr:uid="{00000000-0005-0000-0000-000006170000}"/>
    <cellStyle name="0.00 10 2 7" xfId="6548" xr:uid="{00000000-0005-0000-0000-000007170000}"/>
    <cellStyle name="0.00 10 20" xfId="6549" xr:uid="{00000000-0005-0000-0000-000008170000}"/>
    <cellStyle name="0.00 10 20 2" xfId="6550" xr:uid="{00000000-0005-0000-0000-000009170000}"/>
    <cellStyle name="0.00 10 20 3" xfId="6551" xr:uid="{00000000-0005-0000-0000-00000A170000}"/>
    <cellStyle name="0.00 10 20 4" xfId="6552" xr:uid="{00000000-0005-0000-0000-00000B170000}"/>
    <cellStyle name="0.00 10 20 5" xfId="6553" xr:uid="{00000000-0005-0000-0000-00000C170000}"/>
    <cellStyle name="0.00 10 20 6" xfId="6554" xr:uid="{00000000-0005-0000-0000-00000D170000}"/>
    <cellStyle name="0.00 10 21" xfId="6555" xr:uid="{00000000-0005-0000-0000-00000E170000}"/>
    <cellStyle name="0.00 10 21 2" xfId="6556" xr:uid="{00000000-0005-0000-0000-00000F170000}"/>
    <cellStyle name="0.00 10 21 3" xfId="6557" xr:uid="{00000000-0005-0000-0000-000010170000}"/>
    <cellStyle name="0.00 10 21 4" xfId="6558" xr:uid="{00000000-0005-0000-0000-000011170000}"/>
    <cellStyle name="0.00 10 21 5" xfId="6559" xr:uid="{00000000-0005-0000-0000-000012170000}"/>
    <cellStyle name="0.00 10 21 6" xfId="6560" xr:uid="{00000000-0005-0000-0000-000013170000}"/>
    <cellStyle name="0.00 10 22" xfId="6561" xr:uid="{00000000-0005-0000-0000-000014170000}"/>
    <cellStyle name="0.00 10 22 2" xfId="6562" xr:uid="{00000000-0005-0000-0000-000015170000}"/>
    <cellStyle name="0.00 10 22 3" xfId="6563" xr:uid="{00000000-0005-0000-0000-000016170000}"/>
    <cellStyle name="0.00 10 22 4" xfId="6564" xr:uid="{00000000-0005-0000-0000-000017170000}"/>
    <cellStyle name="0.00 10 22 5" xfId="6565" xr:uid="{00000000-0005-0000-0000-000018170000}"/>
    <cellStyle name="0.00 10 22 6" xfId="6566" xr:uid="{00000000-0005-0000-0000-000019170000}"/>
    <cellStyle name="0.00 10 23" xfId="6567" xr:uid="{00000000-0005-0000-0000-00001A170000}"/>
    <cellStyle name="0.00 10 23 2" xfId="6568" xr:uid="{00000000-0005-0000-0000-00001B170000}"/>
    <cellStyle name="0.00 10 23 3" xfId="6569" xr:uid="{00000000-0005-0000-0000-00001C170000}"/>
    <cellStyle name="0.00 10 23 4" xfId="6570" xr:uid="{00000000-0005-0000-0000-00001D170000}"/>
    <cellStyle name="0.00 10 23 5" xfId="6571" xr:uid="{00000000-0005-0000-0000-00001E170000}"/>
    <cellStyle name="0.00 10 23 6" xfId="6572" xr:uid="{00000000-0005-0000-0000-00001F170000}"/>
    <cellStyle name="0.00 10 24" xfId="6573" xr:uid="{00000000-0005-0000-0000-000020170000}"/>
    <cellStyle name="0.00 10 24 2" xfId="6574" xr:uid="{00000000-0005-0000-0000-000021170000}"/>
    <cellStyle name="0.00 10 24 3" xfId="6575" xr:uid="{00000000-0005-0000-0000-000022170000}"/>
    <cellStyle name="0.00 10 24 4" xfId="6576" xr:uid="{00000000-0005-0000-0000-000023170000}"/>
    <cellStyle name="0.00 10 24 5" xfId="6577" xr:uid="{00000000-0005-0000-0000-000024170000}"/>
    <cellStyle name="0.00 10 24 6" xfId="6578" xr:uid="{00000000-0005-0000-0000-000025170000}"/>
    <cellStyle name="0.00 10 25" xfId="6579" xr:uid="{00000000-0005-0000-0000-000026170000}"/>
    <cellStyle name="0.00 10 25 2" xfId="6580" xr:uid="{00000000-0005-0000-0000-000027170000}"/>
    <cellStyle name="0.00 10 25 3" xfId="6581" xr:uid="{00000000-0005-0000-0000-000028170000}"/>
    <cellStyle name="0.00 10 25 4" xfId="6582" xr:uid="{00000000-0005-0000-0000-000029170000}"/>
    <cellStyle name="0.00 10 25 5" xfId="6583" xr:uid="{00000000-0005-0000-0000-00002A170000}"/>
    <cellStyle name="0.00 10 25 6" xfId="6584" xr:uid="{00000000-0005-0000-0000-00002B170000}"/>
    <cellStyle name="0.00 10 26" xfId="6585" xr:uid="{00000000-0005-0000-0000-00002C170000}"/>
    <cellStyle name="0.00 10 26 2" xfId="6586" xr:uid="{00000000-0005-0000-0000-00002D170000}"/>
    <cellStyle name="0.00 10 26 3" xfId="6587" xr:uid="{00000000-0005-0000-0000-00002E170000}"/>
    <cellStyle name="0.00 10 26 4" xfId="6588" xr:uid="{00000000-0005-0000-0000-00002F170000}"/>
    <cellStyle name="0.00 10 26 5" xfId="6589" xr:uid="{00000000-0005-0000-0000-000030170000}"/>
    <cellStyle name="0.00 10 26 6" xfId="6590" xr:uid="{00000000-0005-0000-0000-000031170000}"/>
    <cellStyle name="0.00 10 27" xfId="6591" xr:uid="{00000000-0005-0000-0000-000032170000}"/>
    <cellStyle name="0.00 10 27 2" xfId="6592" xr:uid="{00000000-0005-0000-0000-000033170000}"/>
    <cellStyle name="0.00 10 27 3" xfId="6593" xr:uid="{00000000-0005-0000-0000-000034170000}"/>
    <cellStyle name="0.00 10 27 4" xfId="6594" xr:uid="{00000000-0005-0000-0000-000035170000}"/>
    <cellStyle name="0.00 10 27 5" xfId="6595" xr:uid="{00000000-0005-0000-0000-000036170000}"/>
    <cellStyle name="0.00 10 27 6" xfId="6596" xr:uid="{00000000-0005-0000-0000-000037170000}"/>
    <cellStyle name="0.00 10 28" xfId="6597" xr:uid="{00000000-0005-0000-0000-000038170000}"/>
    <cellStyle name="0.00 10 28 2" xfId="6598" xr:uid="{00000000-0005-0000-0000-000039170000}"/>
    <cellStyle name="0.00 10 28 3" xfId="6599" xr:uid="{00000000-0005-0000-0000-00003A170000}"/>
    <cellStyle name="0.00 10 28 4" xfId="6600" xr:uid="{00000000-0005-0000-0000-00003B170000}"/>
    <cellStyle name="0.00 10 28 5" xfId="6601" xr:uid="{00000000-0005-0000-0000-00003C170000}"/>
    <cellStyle name="0.00 10 28 6" xfId="6602" xr:uid="{00000000-0005-0000-0000-00003D170000}"/>
    <cellStyle name="0.00 10 29" xfId="6603" xr:uid="{00000000-0005-0000-0000-00003E170000}"/>
    <cellStyle name="0.00 10 29 2" xfId="6604" xr:uid="{00000000-0005-0000-0000-00003F170000}"/>
    <cellStyle name="0.00 10 29 3" xfId="6605" xr:uid="{00000000-0005-0000-0000-000040170000}"/>
    <cellStyle name="0.00 10 29 4" xfId="6606" xr:uid="{00000000-0005-0000-0000-000041170000}"/>
    <cellStyle name="0.00 10 29 5" xfId="6607" xr:uid="{00000000-0005-0000-0000-000042170000}"/>
    <cellStyle name="0.00 10 29 6" xfId="6608" xr:uid="{00000000-0005-0000-0000-000043170000}"/>
    <cellStyle name="0.00 10 3" xfId="6609" xr:uid="{00000000-0005-0000-0000-000044170000}"/>
    <cellStyle name="0.00 10 3 2" xfId="6610" xr:uid="{00000000-0005-0000-0000-000045170000}"/>
    <cellStyle name="0.00 10 3 3" xfId="6611" xr:uid="{00000000-0005-0000-0000-000046170000}"/>
    <cellStyle name="0.00 10 3 4" xfId="6612" xr:uid="{00000000-0005-0000-0000-000047170000}"/>
    <cellStyle name="0.00 10 3 5" xfId="6613" xr:uid="{00000000-0005-0000-0000-000048170000}"/>
    <cellStyle name="0.00 10 3 6" xfId="6614" xr:uid="{00000000-0005-0000-0000-000049170000}"/>
    <cellStyle name="0.00 10 30" xfId="6615" xr:uid="{00000000-0005-0000-0000-00004A170000}"/>
    <cellStyle name="0.00 10 31" xfId="6616" xr:uid="{00000000-0005-0000-0000-00004B170000}"/>
    <cellStyle name="0.00 10 32" xfId="6617" xr:uid="{00000000-0005-0000-0000-00004C170000}"/>
    <cellStyle name="0.00 10 33" xfId="6618" xr:uid="{00000000-0005-0000-0000-00004D170000}"/>
    <cellStyle name="0.00 10 34" xfId="6619" xr:uid="{00000000-0005-0000-0000-00004E170000}"/>
    <cellStyle name="0.00 10 4" xfId="6620" xr:uid="{00000000-0005-0000-0000-00004F170000}"/>
    <cellStyle name="0.00 10 4 2" xfId="6621" xr:uid="{00000000-0005-0000-0000-000050170000}"/>
    <cellStyle name="0.00 10 4 3" xfId="6622" xr:uid="{00000000-0005-0000-0000-000051170000}"/>
    <cellStyle name="0.00 10 4 4" xfId="6623" xr:uid="{00000000-0005-0000-0000-000052170000}"/>
    <cellStyle name="0.00 10 4 5" xfId="6624" xr:uid="{00000000-0005-0000-0000-000053170000}"/>
    <cellStyle name="0.00 10 4 6" xfId="6625" xr:uid="{00000000-0005-0000-0000-000054170000}"/>
    <cellStyle name="0.00 10 5" xfId="6626" xr:uid="{00000000-0005-0000-0000-000055170000}"/>
    <cellStyle name="0.00 10 5 2" xfId="6627" xr:uid="{00000000-0005-0000-0000-000056170000}"/>
    <cellStyle name="0.00 10 5 3" xfId="6628" xr:uid="{00000000-0005-0000-0000-000057170000}"/>
    <cellStyle name="0.00 10 5 4" xfId="6629" xr:uid="{00000000-0005-0000-0000-000058170000}"/>
    <cellStyle name="0.00 10 5 5" xfId="6630" xr:uid="{00000000-0005-0000-0000-000059170000}"/>
    <cellStyle name="0.00 10 5 6" xfId="6631" xr:uid="{00000000-0005-0000-0000-00005A170000}"/>
    <cellStyle name="0.00 10 6" xfId="6632" xr:uid="{00000000-0005-0000-0000-00005B170000}"/>
    <cellStyle name="0.00 10 6 2" xfId="6633" xr:uid="{00000000-0005-0000-0000-00005C170000}"/>
    <cellStyle name="0.00 10 6 3" xfId="6634" xr:uid="{00000000-0005-0000-0000-00005D170000}"/>
    <cellStyle name="0.00 10 6 4" xfId="6635" xr:uid="{00000000-0005-0000-0000-00005E170000}"/>
    <cellStyle name="0.00 10 6 5" xfId="6636" xr:uid="{00000000-0005-0000-0000-00005F170000}"/>
    <cellStyle name="0.00 10 6 6" xfId="6637" xr:uid="{00000000-0005-0000-0000-000060170000}"/>
    <cellStyle name="0.00 10 7" xfId="6638" xr:uid="{00000000-0005-0000-0000-000061170000}"/>
    <cellStyle name="0.00 10 7 2" xfId="6639" xr:uid="{00000000-0005-0000-0000-000062170000}"/>
    <cellStyle name="0.00 10 7 3" xfId="6640" xr:uid="{00000000-0005-0000-0000-000063170000}"/>
    <cellStyle name="0.00 10 7 4" xfId="6641" xr:uid="{00000000-0005-0000-0000-000064170000}"/>
    <cellStyle name="0.00 10 7 5" xfId="6642" xr:uid="{00000000-0005-0000-0000-000065170000}"/>
    <cellStyle name="0.00 10 7 6" xfId="6643" xr:uid="{00000000-0005-0000-0000-000066170000}"/>
    <cellStyle name="0.00 10 8" xfId="6644" xr:uid="{00000000-0005-0000-0000-000067170000}"/>
    <cellStyle name="0.00 10 8 2" xfId="6645" xr:uid="{00000000-0005-0000-0000-000068170000}"/>
    <cellStyle name="0.00 10 8 3" xfId="6646" xr:uid="{00000000-0005-0000-0000-000069170000}"/>
    <cellStyle name="0.00 10 8 4" xfId="6647" xr:uid="{00000000-0005-0000-0000-00006A170000}"/>
    <cellStyle name="0.00 10 8 5" xfId="6648" xr:uid="{00000000-0005-0000-0000-00006B170000}"/>
    <cellStyle name="0.00 10 8 6" xfId="6649" xr:uid="{00000000-0005-0000-0000-00006C170000}"/>
    <cellStyle name="0.00 10 9" xfId="6650" xr:uid="{00000000-0005-0000-0000-00006D170000}"/>
    <cellStyle name="0.00 10 9 2" xfId="6651" xr:uid="{00000000-0005-0000-0000-00006E170000}"/>
    <cellStyle name="0.00 10 9 3" xfId="6652" xr:uid="{00000000-0005-0000-0000-00006F170000}"/>
    <cellStyle name="0.00 10 9 4" xfId="6653" xr:uid="{00000000-0005-0000-0000-000070170000}"/>
    <cellStyle name="0.00 10 9 5" xfId="6654" xr:uid="{00000000-0005-0000-0000-000071170000}"/>
    <cellStyle name="0.00 10 9 6" xfId="6655" xr:uid="{00000000-0005-0000-0000-000072170000}"/>
    <cellStyle name="0.00 11" xfId="6656" xr:uid="{00000000-0005-0000-0000-000073170000}"/>
    <cellStyle name="0.00 11 10" xfId="6657" xr:uid="{00000000-0005-0000-0000-000074170000}"/>
    <cellStyle name="0.00 11 10 2" xfId="6658" xr:uid="{00000000-0005-0000-0000-000075170000}"/>
    <cellStyle name="0.00 11 10 3" xfId="6659" xr:uid="{00000000-0005-0000-0000-000076170000}"/>
    <cellStyle name="0.00 11 10 4" xfId="6660" xr:uid="{00000000-0005-0000-0000-000077170000}"/>
    <cellStyle name="0.00 11 10 5" xfId="6661" xr:uid="{00000000-0005-0000-0000-000078170000}"/>
    <cellStyle name="0.00 11 10 6" xfId="6662" xr:uid="{00000000-0005-0000-0000-000079170000}"/>
    <cellStyle name="0.00 11 11" xfId="6663" xr:uid="{00000000-0005-0000-0000-00007A170000}"/>
    <cellStyle name="0.00 11 11 2" xfId="6664" xr:uid="{00000000-0005-0000-0000-00007B170000}"/>
    <cellStyle name="0.00 11 11 3" xfId="6665" xr:uid="{00000000-0005-0000-0000-00007C170000}"/>
    <cellStyle name="0.00 11 11 4" xfId="6666" xr:uid="{00000000-0005-0000-0000-00007D170000}"/>
    <cellStyle name="0.00 11 11 5" xfId="6667" xr:uid="{00000000-0005-0000-0000-00007E170000}"/>
    <cellStyle name="0.00 11 11 6" xfId="6668" xr:uid="{00000000-0005-0000-0000-00007F170000}"/>
    <cellStyle name="0.00 11 12" xfId="6669" xr:uid="{00000000-0005-0000-0000-000080170000}"/>
    <cellStyle name="0.00 11 12 2" xfId="6670" xr:uid="{00000000-0005-0000-0000-000081170000}"/>
    <cellStyle name="0.00 11 12 3" xfId="6671" xr:uid="{00000000-0005-0000-0000-000082170000}"/>
    <cellStyle name="0.00 11 12 4" xfId="6672" xr:uid="{00000000-0005-0000-0000-000083170000}"/>
    <cellStyle name="0.00 11 12 5" xfId="6673" xr:uid="{00000000-0005-0000-0000-000084170000}"/>
    <cellStyle name="0.00 11 12 6" xfId="6674" xr:uid="{00000000-0005-0000-0000-000085170000}"/>
    <cellStyle name="0.00 11 13" xfId="6675" xr:uid="{00000000-0005-0000-0000-000086170000}"/>
    <cellStyle name="0.00 11 13 2" xfId="6676" xr:uid="{00000000-0005-0000-0000-000087170000}"/>
    <cellStyle name="0.00 11 13 3" xfId="6677" xr:uid="{00000000-0005-0000-0000-000088170000}"/>
    <cellStyle name="0.00 11 13 4" xfId="6678" xr:uid="{00000000-0005-0000-0000-000089170000}"/>
    <cellStyle name="0.00 11 13 5" xfId="6679" xr:uid="{00000000-0005-0000-0000-00008A170000}"/>
    <cellStyle name="0.00 11 13 6" xfId="6680" xr:uid="{00000000-0005-0000-0000-00008B170000}"/>
    <cellStyle name="0.00 11 14" xfId="6681" xr:uid="{00000000-0005-0000-0000-00008C170000}"/>
    <cellStyle name="0.00 11 14 2" xfId="6682" xr:uid="{00000000-0005-0000-0000-00008D170000}"/>
    <cellStyle name="0.00 11 14 3" xfId="6683" xr:uid="{00000000-0005-0000-0000-00008E170000}"/>
    <cellStyle name="0.00 11 14 4" xfId="6684" xr:uid="{00000000-0005-0000-0000-00008F170000}"/>
    <cellStyle name="0.00 11 14 5" xfId="6685" xr:uid="{00000000-0005-0000-0000-000090170000}"/>
    <cellStyle name="0.00 11 14 6" xfId="6686" xr:uid="{00000000-0005-0000-0000-000091170000}"/>
    <cellStyle name="0.00 11 15" xfId="6687" xr:uid="{00000000-0005-0000-0000-000092170000}"/>
    <cellStyle name="0.00 11 15 2" xfId="6688" xr:uid="{00000000-0005-0000-0000-000093170000}"/>
    <cellStyle name="0.00 11 15 3" xfId="6689" xr:uid="{00000000-0005-0000-0000-000094170000}"/>
    <cellStyle name="0.00 11 15 4" xfId="6690" xr:uid="{00000000-0005-0000-0000-000095170000}"/>
    <cellStyle name="0.00 11 15 5" xfId="6691" xr:uid="{00000000-0005-0000-0000-000096170000}"/>
    <cellStyle name="0.00 11 15 6" xfId="6692" xr:uid="{00000000-0005-0000-0000-000097170000}"/>
    <cellStyle name="0.00 11 16" xfId="6693" xr:uid="{00000000-0005-0000-0000-000098170000}"/>
    <cellStyle name="0.00 11 16 2" xfId="6694" xr:uid="{00000000-0005-0000-0000-000099170000}"/>
    <cellStyle name="0.00 11 16 3" xfId="6695" xr:uid="{00000000-0005-0000-0000-00009A170000}"/>
    <cellStyle name="0.00 11 16 4" xfId="6696" xr:uid="{00000000-0005-0000-0000-00009B170000}"/>
    <cellStyle name="0.00 11 16 5" xfId="6697" xr:uid="{00000000-0005-0000-0000-00009C170000}"/>
    <cellStyle name="0.00 11 16 6" xfId="6698" xr:uid="{00000000-0005-0000-0000-00009D170000}"/>
    <cellStyle name="0.00 11 17" xfId="6699" xr:uid="{00000000-0005-0000-0000-00009E170000}"/>
    <cellStyle name="0.00 11 17 2" xfId="6700" xr:uid="{00000000-0005-0000-0000-00009F170000}"/>
    <cellStyle name="0.00 11 17 3" xfId="6701" xr:uid="{00000000-0005-0000-0000-0000A0170000}"/>
    <cellStyle name="0.00 11 17 4" xfId="6702" xr:uid="{00000000-0005-0000-0000-0000A1170000}"/>
    <cellStyle name="0.00 11 17 5" xfId="6703" xr:uid="{00000000-0005-0000-0000-0000A2170000}"/>
    <cellStyle name="0.00 11 17 6" xfId="6704" xr:uid="{00000000-0005-0000-0000-0000A3170000}"/>
    <cellStyle name="0.00 11 18" xfId="6705" xr:uid="{00000000-0005-0000-0000-0000A4170000}"/>
    <cellStyle name="0.00 11 18 2" xfId="6706" xr:uid="{00000000-0005-0000-0000-0000A5170000}"/>
    <cellStyle name="0.00 11 18 3" xfId="6707" xr:uid="{00000000-0005-0000-0000-0000A6170000}"/>
    <cellStyle name="0.00 11 18 4" xfId="6708" xr:uid="{00000000-0005-0000-0000-0000A7170000}"/>
    <cellStyle name="0.00 11 18 5" xfId="6709" xr:uid="{00000000-0005-0000-0000-0000A8170000}"/>
    <cellStyle name="0.00 11 18 6" xfId="6710" xr:uid="{00000000-0005-0000-0000-0000A9170000}"/>
    <cellStyle name="0.00 11 19" xfId="6711" xr:uid="{00000000-0005-0000-0000-0000AA170000}"/>
    <cellStyle name="0.00 11 19 2" xfId="6712" xr:uid="{00000000-0005-0000-0000-0000AB170000}"/>
    <cellStyle name="0.00 11 19 3" xfId="6713" xr:uid="{00000000-0005-0000-0000-0000AC170000}"/>
    <cellStyle name="0.00 11 19 4" xfId="6714" xr:uid="{00000000-0005-0000-0000-0000AD170000}"/>
    <cellStyle name="0.00 11 19 5" xfId="6715" xr:uid="{00000000-0005-0000-0000-0000AE170000}"/>
    <cellStyle name="0.00 11 19 6" xfId="6716" xr:uid="{00000000-0005-0000-0000-0000AF170000}"/>
    <cellStyle name="0.00 11 2" xfId="6717" xr:uid="{00000000-0005-0000-0000-0000B0170000}"/>
    <cellStyle name="0.00 11 2 2" xfId="6718" xr:uid="{00000000-0005-0000-0000-0000B1170000}"/>
    <cellStyle name="0.00 11 2 3" xfId="6719" xr:uid="{00000000-0005-0000-0000-0000B2170000}"/>
    <cellStyle name="0.00 11 2 4" xfId="6720" xr:uid="{00000000-0005-0000-0000-0000B3170000}"/>
    <cellStyle name="0.00 11 2 5" xfId="6721" xr:uid="{00000000-0005-0000-0000-0000B4170000}"/>
    <cellStyle name="0.00 11 2 6" xfId="6722" xr:uid="{00000000-0005-0000-0000-0000B5170000}"/>
    <cellStyle name="0.00 11 2 7" xfId="6723" xr:uid="{00000000-0005-0000-0000-0000B6170000}"/>
    <cellStyle name="0.00 11 20" xfId="6724" xr:uid="{00000000-0005-0000-0000-0000B7170000}"/>
    <cellStyle name="0.00 11 20 2" xfId="6725" xr:uid="{00000000-0005-0000-0000-0000B8170000}"/>
    <cellStyle name="0.00 11 20 3" xfId="6726" xr:uid="{00000000-0005-0000-0000-0000B9170000}"/>
    <cellStyle name="0.00 11 20 4" xfId="6727" xr:uid="{00000000-0005-0000-0000-0000BA170000}"/>
    <cellStyle name="0.00 11 20 5" xfId="6728" xr:uid="{00000000-0005-0000-0000-0000BB170000}"/>
    <cellStyle name="0.00 11 20 6" xfId="6729" xr:uid="{00000000-0005-0000-0000-0000BC170000}"/>
    <cellStyle name="0.00 11 21" xfId="6730" xr:uid="{00000000-0005-0000-0000-0000BD170000}"/>
    <cellStyle name="0.00 11 21 2" xfId="6731" xr:uid="{00000000-0005-0000-0000-0000BE170000}"/>
    <cellStyle name="0.00 11 21 3" xfId="6732" xr:uid="{00000000-0005-0000-0000-0000BF170000}"/>
    <cellStyle name="0.00 11 21 4" xfId="6733" xr:uid="{00000000-0005-0000-0000-0000C0170000}"/>
    <cellStyle name="0.00 11 21 5" xfId="6734" xr:uid="{00000000-0005-0000-0000-0000C1170000}"/>
    <cellStyle name="0.00 11 21 6" xfId="6735" xr:uid="{00000000-0005-0000-0000-0000C2170000}"/>
    <cellStyle name="0.00 11 22" xfId="6736" xr:uid="{00000000-0005-0000-0000-0000C3170000}"/>
    <cellStyle name="0.00 11 22 2" xfId="6737" xr:uid="{00000000-0005-0000-0000-0000C4170000}"/>
    <cellStyle name="0.00 11 22 3" xfId="6738" xr:uid="{00000000-0005-0000-0000-0000C5170000}"/>
    <cellStyle name="0.00 11 22 4" xfId="6739" xr:uid="{00000000-0005-0000-0000-0000C6170000}"/>
    <cellStyle name="0.00 11 22 5" xfId="6740" xr:uid="{00000000-0005-0000-0000-0000C7170000}"/>
    <cellStyle name="0.00 11 22 6" xfId="6741" xr:uid="{00000000-0005-0000-0000-0000C8170000}"/>
    <cellStyle name="0.00 11 23" xfId="6742" xr:uid="{00000000-0005-0000-0000-0000C9170000}"/>
    <cellStyle name="0.00 11 23 2" xfId="6743" xr:uid="{00000000-0005-0000-0000-0000CA170000}"/>
    <cellStyle name="0.00 11 23 3" xfId="6744" xr:uid="{00000000-0005-0000-0000-0000CB170000}"/>
    <cellStyle name="0.00 11 23 4" xfId="6745" xr:uid="{00000000-0005-0000-0000-0000CC170000}"/>
    <cellStyle name="0.00 11 23 5" xfId="6746" xr:uid="{00000000-0005-0000-0000-0000CD170000}"/>
    <cellStyle name="0.00 11 23 6" xfId="6747" xr:uid="{00000000-0005-0000-0000-0000CE170000}"/>
    <cellStyle name="0.00 11 24" xfId="6748" xr:uid="{00000000-0005-0000-0000-0000CF170000}"/>
    <cellStyle name="0.00 11 24 2" xfId="6749" xr:uid="{00000000-0005-0000-0000-0000D0170000}"/>
    <cellStyle name="0.00 11 24 3" xfId="6750" xr:uid="{00000000-0005-0000-0000-0000D1170000}"/>
    <cellStyle name="0.00 11 24 4" xfId="6751" xr:uid="{00000000-0005-0000-0000-0000D2170000}"/>
    <cellStyle name="0.00 11 24 5" xfId="6752" xr:uid="{00000000-0005-0000-0000-0000D3170000}"/>
    <cellStyle name="0.00 11 24 6" xfId="6753" xr:uid="{00000000-0005-0000-0000-0000D4170000}"/>
    <cellStyle name="0.00 11 25" xfId="6754" xr:uid="{00000000-0005-0000-0000-0000D5170000}"/>
    <cellStyle name="0.00 11 25 2" xfId="6755" xr:uid="{00000000-0005-0000-0000-0000D6170000}"/>
    <cellStyle name="0.00 11 25 3" xfId="6756" xr:uid="{00000000-0005-0000-0000-0000D7170000}"/>
    <cellStyle name="0.00 11 25 4" xfId="6757" xr:uid="{00000000-0005-0000-0000-0000D8170000}"/>
    <cellStyle name="0.00 11 25 5" xfId="6758" xr:uid="{00000000-0005-0000-0000-0000D9170000}"/>
    <cellStyle name="0.00 11 25 6" xfId="6759" xr:uid="{00000000-0005-0000-0000-0000DA170000}"/>
    <cellStyle name="0.00 11 26" xfId="6760" xr:uid="{00000000-0005-0000-0000-0000DB170000}"/>
    <cellStyle name="0.00 11 26 2" xfId="6761" xr:uid="{00000000-0005-0000-0000-0000DC170000}"/>
    <cellStyle name="0.00 11 26 3" xfId="6762" xr:uid="{00000000-0005-0000-0000-0000DD170000}"/>
    <cellStyle name="0.00 11 26 4" xfId="6763" xr:uid="{00000000-0005-0000-0000-0000DE170000}"/>
    <cellStyle name="0.00 11 26 5" xfId="6764" xr:uid="{00000000-0005-0000-0000-0000DF170000}"/>
    <cellStyle name="0.00 11 26 6" xfId="6765" xr:uid="{00000000-0005-0000-0000-0000E0170000}"/>
    <cellStyle name="0.00 11 27" xfId="6766" xr:uid="{00000000-0005-0000-0000-0000E1170000}"/>
    <cellStyle name="0.00 11 27 2" xfId="6767" xr:uid="{00000000-0005-0000-0000-0000E2170000}"/>
    <cellStyle name="0.00 11 27 3" xfId="6768" xr:uid="{00000000-0005-0000-0000-0000E3170000}"/>
    <cellStyle name="0.00 11 27 4" xfId="6769" xr:uid="{00000000-0005-0000-0000-0000E4170000}"/>
    <cellStyle name="0.00 11 27 5" xfId="6770" xr:uid="{00000000-0005-0000-0000-0000E5170000}"/>
    <cellStyle name="0.00 11 27 6" xfId="6771" xr:uid="{00000000-0005-0000-0000-0000E6170000}"/>
    <cellStyle name="0.00 11 28" xfId="6772" xr:uid="{00000000-0005-0000-0000-0000E7170000}"/>
    <cellStyle name="0.00 11 28 2" xfId="6773" xr:uid="{00000000-0005-0000-0000-0000E8170000}"/>
    <cellStyle name="0.00 11 28 3" xfId="6774" xr:uid="{00000000-0005-0000-0000-0000E9170000}"/>
    <cellStyle name="0.00 11 28 4" xfId="6775" xr:uid="{00000000-0005-0000-0000-0000EA170000}"/>
    <cellStyle name="0.00 11 28 5" xfId="6776" xr:uid="{00000000-0005-0000-0000-0000EB170000}"/>
    <cellStyle name="0.00 11 28 6" xfId="6777" xr:uid="{00000000-0005-0000-0000-0000EC170000}"/>
    <cellStyle name="0.00 11 29" xfId="6778" xr:uid="{00000000-0005-0000-0000-0000ED170000}"/>
    <cellStyle name="0.00 11 29 2" xfId="6779" xr:uid="{00000000-0005-0000-0000-0000EE170000}"/>
    <cellStyle name="0.00 11 29 3" xfId="6780" xr:uid="{00000000-0005-0000-0000-0000EF170000}"/>
    <cellStyle name="0.00 11 29 4" xfId="6781" xr:uid="{00000000-0005-0000-0000-0000F0170000}"/>
    <cellStyle name="0.00 11 29 5" xfId="6782" xr:uid="{00000000-0005-0000-0000-0000F1170000}"/>
    <cellStyle name="0.00 11 29 6" xfId="6783" xr:uid="{00000000-0005-0000-0000-0000F2170000}"/>
    <cellStyle name="0.00 11 3" xfId="6784" xr:uid="{00000000-0005-0000-0000-0000F3170000}"/>
    <cellStyle name="0.00 11 3 2" xfId="6785" xr:uid="{00000000-0005-0000-0000-0000F4170000}"/>
    <cellStyle name="0.00 11 3 3" xfId="6786" xr:uid="{00000000-0005-0000-0000-0000F5170000}"/>
    <cellStyle name="0.00 11 3 4" xfId="6787" xr:uid="{00000000-0005-0000-0000-0000F6170000}"/>
    <cellStyle name="0.00 11 3 5" xfId="6788" xr:uid="{00000000-0005-0000-0000-0000F7170000}"/>
    <cellStyle name="0.00 11 3 6" xfId="6789" xr:uid="{00000000-0005-0000-0000-0000F8170000}"/>
    <cellStyle name="0.00 11 30" xfId="6790" xr:uid="{00000000-0005-0000-0000-0000F9170000}"/>
    <cellStyle name="0.00 11 31" xfId="6791" xr:uid="{00000000-0005-0000-0000-0000FA170000}"/>
    <cellStyle name="0.00 11 32" xfId="6792" xr:uid="{00000000-0005-0000-0000-0000FB170000}"/>
    <cellStyle name="0.00 11 33" xfId="6793" xr:uid="{00000000-0005-0000-0000-0000FC170000}"/>
    <cellStyle name="0.00 11 34" xfId="6794" xr:uid="{00000000-0005-0000-0000-0000FD170000}"/>
    <cellStyle name="0.00 11 4" xfId="6795" xr:uid="{00000000-0005-0000-0000-0000FE170000}"/>
    <cellStyle name="0.00 11 4 2" xfId="6796" xr:uid="{00000000-0005-0000-0000-0000FF170000}"/>
    <cellStyle name="0.00 11 4 3" xfId="6797" xr:uid="{00000000-0005-0000-0000-000000180000}"/>
    <cellStyle name="0.00 11 4 4" xfId="6798" xr:uid="{00000000-0005-0000-0000-000001180000}"/>
    <cellStyle name="0.00 11 4 5" xfId="6799" xr:uid="{00000000-0005-0000-0000-000002180000}"/>
    <cellStyle name="0.00 11 4 6" xfId="6800" xr:uid="{00000000-0005-0000-0000-000003180000}"/>
    <cellStyle name="0.00 11 5" xfId="6801" xr:uid="{00000000-0005-0000-0000-000004180000}"/>
    <cellStyle name="0.00 11 5 2" xfId="6802" xr:uid="{00000000-0005-0000-0000-000005180000}"/>
    <cellStyle name="0.00 11 5 3" xfId="6803" xr:uid="{00000000-0005-0000-0000-000006180000}"/>
    <cellStyle name="0.00 11 5 4" xfId="6804" xr:uid="{00000000-0005-0000-0000-000007180000}"/>
    <cellStyle name="0.00 11 5 5" xfId="6805" xr:uid="{00000000-0005-0000-0000-000008180000}"/>
    <cellStyle name="0.00 11 5 6" xfId="6806" xr:uid="{00000000-0005-0000-0000-000009180000}"/>
    <cellStyle name="0.00 11 6" xfId="6807" xr:uid="{00000000-0005-0000-0000-00000A180000}"/>
    <cellStyle name="0.00 11 6 2" xfId="6808" xr:uid="{00000000-0005-0000-0000-00000B180000}"/>
    <cellStyle name="0.00 11 6 3" xfId="6809" xr:uid="{00000000-0005-0000-0000-00000C180000}"/>
    <cellStyle name="0.00 11 6 4" xfId="6810" xr:uid="{00000000-0005-0000-0000-00000D180000}"/>
    <cellStyle name="0.00 11 6 5" xfId="6811" xr:uid="{00000000-0005-0000-0000-00000E180000}"/>
    <cellStyle name="0.00 11 6 6" xfId="6812" xr:uid="{00000000-0005-0000-0000-00000F180000}"/>
    <cellStyle name="0.00 11 7" xfId="6813" xr:uid="{00000000-0005-0000-0000-000010180000}"/>
    <cellStyle name="0.00 11 7 2" xfId="6814" xr:uid="{00000000-0005-0000-0000-000011180000}"/>
    <cellStyle name="0.00 11 7 3" xfId="6815" xr:uid="{00000000-0005-0000-0000-000012180000}"/>
    <cellStyle name="0.00 11 7 4" xfId="6816" xr:uid="{00000000-0005-0000-0000-000013180000}"/>
    <cellStyle name="0.00 11 7 5" xfId="6817" xr:uid="{00000000-0005-0000-0000-000014180000}"/>
    <cellStyle name="0.00 11 7 6" xfId="6818" xr:uid="{00000000-0005-0000-0000-000015180000}"/>
    <cellStyle name="0.00 11 8" xfId="6819" xr:uid="{00000000-0005-0000-0000-000016180000}"/>
    <cellStyle name="0.00 11 8 2" xfId="6820" xr:uid="{00000000-0005-0000-0000-000017180000}"/>
    <cellStyle name="0.00 11 8 3" xfId="6821" xr:uid="{00000000-0005-0000-0000-000018180000}"/>
    <cellStyle name="0.00 11 8 4" xfId="6822" xr:uid="{00000000-0005-0000-0000-000019180000}"/>
    <cellStyle name="0.00 11 8 5" xfId="6823" xr:uid="{00000000-0005-0000-0000-00001A180000}"/>
    <cellStyle name="0.00 11 8 6" xfId="6824" xr:uid="{00000000-0005-0000-0000-00001B180000}"/>
    <cellStyle name="0.00 11 9" xfId="6825" xr:uid="{00000000-0005-0000-0000-00001C180000}"/>
    <cellStyle name="0.00 11 9 2" xfId="6826" xr:uid="{00000000-0005-0000-0000-00001D180000}"/>
    <cellStyle name="0.00 11 9 3" xfId="6827" xr:uid="{00000000-0005-0000-0000-00001E180000}"/>
    <cellStyle name="0.00 11 9 4" xfId="6828" xr:uid="{00000000-0005-0000-0000-00001F180000}"/>
    <cellStyle name="0.00 11 9 5" xfId="6829" xr:uid="{00000000-0005-0000-0000-000020180000}"/>
    <cellStyle name="0.00 11 9 6" xfId="6830" xr:uid="{00000000-0005-0000-0000-000021180000}"/>
    <cellStyle name="0.00 12" xfId="6831" xr:uid="{00000000-0005-0000-0000-000022180000}"/>
    <cellStyle name="0.00 12 10" xfId="6832" xr:uid="{00000000-0005-0000-0000-000023180000}"/>
    <cellStyle name="0.00 12 10 2" xfId="6833" xr:uid="{00000000-0005-0000-0000-000024180000}"/>
    <cellStyle name="0.00 12 10 3" xfId="6834" xr:uid="{00000000-0005-0000-0000-000025180000}"/>
    <cellStyle name="0.00 12 10 4" xfId="6835" xr:uid="{00000000-0005-0000-0000-000026180000}"/>
    <cellStyle name="0.00 12 10 5" xfId="6836" xr:uid="{00000000-0005-0000-0000-000027180000}"/>
    <cellStyle name="0.00 12 10 6" xfId="6837" xr:uid="{00000000-0005-0000-0000-000028180000}"/>
    <cellStyle name="0.00 12 11" xfId="6838" xr:uid="{00000000-0005-0000-0000-000029180000}"/>
    <cellStyle name="0.00 12 11 2" xfId="6839" xr:uid="{00000000-0005-0000-0000-00002A180000}"/>
    <cellStyle name="0.00 12 11 3" xfId="6840" xr:uid="{00000000-0005-0000-0000-00002B180000}"/>
    <cellStyle name="0.00 12 11 4" xfId="6841" xr:uid="{00000000-0005-0000-0000-00002C180000}"/>
    <cellStyle name="0.00 12 11 5" xfId="6842" xr:uid="{00000000-0005-0000-0000-00002D180000}"/>
    <cellStyle name="0.00 12 11 6" xfId="6843" xr:uid="{00000000-0005-0000-0000-00002E180000}"/>
    <cellStyle name="0.00 12 12" xfId="6844" xr:uid="{00000000-0005-0000-0000-00002F180000}"/>
    <cellStyle name="0.00 12 12 2" xfId="6845" xr:uid="{00000000-0005-0000-0000-000030180000}"/>
    <cellStyle name="0.00 12 12 3" xfId="6846" xr:uid="{00000000-0005-0000-0000-000031180000}"/>
    <cellStyle name="0.00 12 12 4" xfId="6847" xr:uid="{00000000-0005-0000-0000-000032180000}"/>
    <cellStyle name="0.00 12 12 5" xfId="6848" xr:uid="{00000000-0005-0000-0000-000033180000}"/>
    <cellStyle name="0.00 12 12 6" xfId="6849" xr:uid="{00000000-0005-0000-0000-000034180000}"/>
    <cellStyle name="0.00 12 13" xfId="6850" xr:uid="{00000000-0005-0000-0000-000035180000}"/>
    <cellStyle name="0.00 12 13 2" xfId="6851" xr:uid="{00000000-0005-0000-0000-000036180000}"/>
    <cellStyle name="0.00 12 13 3" xfId="6852" xr:uid="{00000000-0005-0000-0000-000037180000}"/>
    <cellStyle name="0.00 12 13 4" xfId="6853" xr:uid="{00000000-0005-0000-0000-000038180000}"/>
    <cellStyle name="0.00 12 13 5" xfId="6854" xr:uid="{00000000-0005-0000-0000-000039180000}"/>
    <cellStyle name="0.00 12 13 6" xfId="6855" xr:uid="{00000000-0005-0000-0000-00003A180000}"/>
    <cellStyle name="0.00 12 14" xfId="6856" xr:uid="{00000000-0005-0000-0000-00003B180000}"/>
    <cellStyle name="0.00 12 14 2" xfId="6857" xr:uid="{00000000-0005-0000-0000-00003C180000}"/>
    <cellStyle name="0.00 12 14 3" xfId="6858" xr:uid="{00000000-0005-0000-0000-00003D180000}"/>
    <cellStyle name="0.00 12 14 4" xfId="6859" xr:uid="{00000000-0005-0000-0000-00003E180000}"/>
    <cellStyle name="0.00 12 14 5" xfId="6860" xr:uid="{00000000-0005-0000-0000-00003F180000}"/>
    <cellStyle name="0.00 12 14 6" xfId="6861" xr:uid="{00000000-0005-0000-0000-000040180000}"/>
    <cellStyle name="0.00 12 15" xfId="6862" xr:uid="{00000000-0005-0000-0000-000041180000}"/>
    <cellStyle name="0.00 12 15 2" xfId="6863" xr:uid="{00000000-0005-0000-0000-000042180000}"/>
    <cellStyle name="0.00 12 15 3" xfId="6864" xr:uid="{00000000-0005-0000-0000-000043180000}"/>
    <cellStyle name="0.00 12 15 4" xfId="6865" xr:uid="{00000000-0005-0000-0000-000044180000}"/>
    <cellStyle name="0.00 12 15 5" xfId="6866" xr:uid="{00000000-0005-0000-0000-000045180000}"/>
    <cellStyle name="0.00 12 15 6" xfId="6867" xr:uid="{00000000-0005-0000-0000-000046180000}"/>
    <cellStyle name="0.00 12 16" xfId="6868" xr:uid="{00000000-0005-0000-0000-000047180000}"/>
    <cellStyle name="0.00 12 16 2" xfId="6869" xr:uid="{00000000-0005-0000-0000-000048180000}"/>
    <cellStyle name="0.00 12 16 3" xfId="6870" xr:uid="{00000000-0005-0000-0000-000049180000}"/>
    <cellStyle name="0.00 12 16 4" xfId="6871" xr:uid="{00000000-0005-0000-0000-00004A180000}"/>
    <cellStyle name="0.00 12 16 5" xfId="6872" xr:uid="{00000000-0005-0000-0000-00004B180000}"/>
    <cellStyle name="0.00 12 16 6" xfId="6873" xr:uid="{00000000-0005-0000-0000-00004C180000}"/>
    <cellStyle name="0.00 12 17" xfId="6874" xr:uid="{00000000-0005-0000-0000-00004D180000}"/>
    <cellStyle name="0.00 12 17 2" xfId="6875" xr:uid="{00000000-0005-0000-0000-00004E180000}"/>
    <cellStyle name="0.00 12 17 3" xfId="6876" xr:uid="{00000000-0005-0000-0000-00004F180000}"/>
    <cellStyle name="0.00 12 17 4" xfId="6877" xr:uid="{00000000-0005-0000-0000-000050180000}"/>
    <cellStyle name="0.00 12 17 5" xfId="6878" xr:uid="{00000000-0005-0000-0000-000051180000}"/>
    <cellStyle name="0.00 12 17 6" xfId="6879" xr:uid="{00000000-0005-0000-0000-000052180000}"/>
    <cellStyle name="0.00 12 18" xfId="6880" xr:uid="{00000000-0005-0000-0000-000053180000}"/>
    <cellStyle name="0.00 12 18 2" xfId="6881" xr:uid="{00000000-0005-0000-0000-000054180000}"/>
    <cellStyle name="0.00 12 18 3" xfId="6882" xr:uid="{00000000-0005-0000-0000-000055180000}"/>
    <cellStyle name="0.00 12 18 4" xfId="6883" xr:uid="{00000000-0005-0000-0000-000056180000}"/>
    <cellStyle name="0.00 12 18 5" xfId="6884" xr:uid="{00000000-0005-0000-0000-000057180000}"/>
    <cellStyle name="0.00 12 18 6" xfId="6885" xr:uid="{00000000-0005-0000-0000-000058180000}"/>
    <cellStyle name="0.00 12 19" xfId="6886" xr:uid="{00000000-0005-0000-0000-000059180000}"/>
    <cellStyle name="0.00 12 19 2" xfId="6887" xr:uid="{00000000-0005-0000-0000-00005A180000}"/>
    <cellStyle name="0.00 12 19 3" xfId="6888" xr:uid="{00000000-0005-0000-0000-00005B180000}"/>
    <cellStyle name="0.00 12 19 4" xfId="6889" xr:uid="{00000000-0005-0000-0000-00005C180000}"/>
    <cellStyle name="0.00 12 19 5" xfId="6890" xr:uid="{00000000-0005-0000-0000-00005D180000}"/>
    <cellStyle name="0.00 12 19 6" xfId="6891" xr:uid="{00000000-0005-0000-0000-00005E180000}"/>
    <cellStyle name="0.00 12 2" xfId="6892" xr:uid="{00000000-0005-0000-0000-00005F180000}"/>
    <cellStyle name="0.00 12 2 2" xfId="6893" xr:uid="{00000000-0005-0000-0000-000060180000}"/>
    <cellStyle name="0.00 12 2 3" xfId="6894" xr:uid="{00000000-0005-0000-0000-000061180000}"/>
    <cellStyle name="0.00 12 2 4" xfId="6895" xr:uid="{00000000-0005-0000-0000-000062180000}"/>
    <cellStyle name="0.00 12 2 5" xfId="6896" xr:uid="{00000000-0005-0000-0000-000063180000}"/>
    <cellStyle name="0.00 12 2 6" xfId="6897" xr:uid="{00000000-0005-0000-0000-000064180000}"/>
    <cellStyle name="0.00 12 2 7" xfId="6898" xr:uid="{00000000-0005-0000-0000-000065180000}"/>
    <cellStyle name="0.00 12 20" xfId="6899" xr:uid="{00000000-0005-0000-0000-000066180000}"/>
    <cellStyle name="0.00 12 20 2" xfId="6900" xr:uid="{00000000-0005-0000-0000-000067180000}"/>
    <cellStyle name="0.00 12 20 3" xfId="6901" xr:uid="{00000000-0005-0000-0000-000068180000}"/>
    <cellStyle name="0.00 12 20 4" xfId="6902" xr:uid="{00000000-0005-0000-0000-000069180000}"/>
    <cellStyle name="0.00 12 20 5" xfId="6903" xr:uid="{00000000-0005-0000-0000-00006A180000}"/>
    <cellStyle name="0.00 12 20 6" xfId="6904" xr:uid="{00000000-0005-0000-0000-00006B180000}"/>
    <cellStyle name="0.00 12 21" xfId="6905" xr:uid="{00000000-0005-0000-0000-00006C180000}"/>
    <cellStyle name="0.00 12 21 2" xfId="6906" xr:uid="{00000000-0005-0000-0000-00006D180000}"/>
    <cellStyle name="0.00 12 21 3" xfId="6907" xr:uid="{00000000-0005-0000-0000-00006E180000}"/>
    <cellStyle name="0.00 12 21 4" xfId="6908" xr:uid="{00000000-0005-0000-0000-00006F180000}"/>
    <cellStyle name="0.00 12 21 5" xfId="6909" xr:uid="{00000000-0005-0000-0000-000070180000}"/>
    <cellStyle name="0.00 12 21 6" xfId="6910" xr:uid="{00000000-0005-0000-0000-000071180000}"/>
    <cellStyle name="0.00 12 22" xfId="6911" xr:uid="{00000000-0005-0000-0000-000072180000}"/>
    <cellStyle name="0.00 12 22 2" xfId="6912" xr:uid="{00000000-0005-0000-0000-000073180000}"/>
    <cellStyle name="0.00 12 22 3" xfId="6913" xr:uid="{00000000-0005-0000-0000-000074180000}"/>
    <cellStyle name="0.00 12 22 4" xfId="6914" xr:uid="{00000000-0005-0000-0000-000075180000}"/>
    <cellStyle name="0.00 12 22 5" xfId="6915" xr:uid="{00000000-0005-0000-0000-000076180000}"/>
    <cellStyle name="0.00 12 22 6" xfId="6916" xr:uid="{00000000-0005-0000-0000-000077180000}"/>
    <cellStyle name="0.00 12 23" xfId="6917" xr:uid="{00000000-0005-0000-0000-000078180000}"/>
    <cellStyle name="0.00 12 23 2" xfId="6918" xr:uid="{00000000-0005-0000-0000-000079180000}"/>
    <cellStyle name="0.00 12 23 3" xfId="6919" xr:uid="{00000000-0005-0000-0000-00007A180000}"/>
    <cellStyle name="0.00 12 23 4" xfId="6920" xr:uid="{00000000-0005-0000-0000-00007B180000}"/>
    <cellStyle name="0.00 12 23 5" xfId="6921" xr:uid="{00000000-0005-0000-0000-00007C180000}"/>
    <cellStyle name="0.00 12 23 6" xfId="6922" xr:uid="{00000000-0005-0000-0000-00007D180000}"/>
    <cellStyle name="0.00 12 24" xfId="6923" xr:uid="{00000000-0005-0000-0000-00007E180000}"/>
    <cellStyle name="0.00 12 24 2" xfId="6924" xr:uid="{00000000-0005-0000-0000-00007F180000}"/>
    <cellStyle name="0.00 12 24 3" xfId="6925" xr:uid="{00000000-0005-0000-0000-000080180000}"/>
    <cellStyle name="0.00 12 24 4" xfId="6926" xr:uid="{00000000-0005-0000-0000-000081180000}"/>
    <cellStyle name="0.00 12 24 5" xfId="6927" xr:uid="{00000000-0005-0000-0000-000082180000}"/>
    <cellStyle name="0.00 12 24 6" xfId="6928" xr:uid="{00000000-0005-0000-0000-000083180000}"/>
    <cellStyle name="0.00 12 25" xfId="6929" xr:uid="{00000000-0005-0000-0000-000084180000}"/>
    <cellStyle name="0.00 12 25 2" xfId="6930" xr:uid="{00000000-0005-0000-0000-000085180000}"/>
    <cellStyle name="0.00 12 25 3" xfId="6931" xr:uid="{00000000-0005-0000-0000-000086180000}"/>
    <cellStyle name="0.00 12 25 4" xfId="6932" xr:uid="{00000000-0005-0000-0000-000087180000}"/>
    <cellStyle name="0.00 12 25 5" xfId="6933" xr:uid="{00000000-0005-0000-0000-000088180000}"/>
    <cellStyle name="0.00 12 25 6" xfId="6934" xr:uid="{00000000-0005-0000-0000-000089180000}"/>
    <cellStyle name="0.00 12 26" xfId="6935" xr:uid="{00000000-0005-0000-0000-00008A180000}"/>
    <cellStyle name="0.00 12 26 2" xfId="6936" xr:uid="{00000000-0005-0000-0000-00008B180000}"/>
    <cellStyle name="0.00 12 26 3" xfId="6937" xr:uid="{00000000-0005-0000-0000-00008C180000}"/>
    <cellStyle name="0.00 12 26 4" xfId="6938" xr:uid="{00000000-0005-0000-0000-00008D180000}"/>
    <cellStyle name="0.00 12 26 5" xfId="6939" xr:uid="{00000000-0005-0000-0000-00008E180000}"/>
    <cellStyle name="0.00 12 26 6" xfId="6940" xr:uid="{00000000-0005-0000-0000-00008F180000}"/>
    <cellStyle name="0.00 12 27" xfId="6941" xr:uid="{00000000-0005-0000-0000-000090180000}"/>
    <cellStyle name="0.00 12 27 2" xfId="6942" xr:uid="{00000000-0005-0000-0000-000091180000}"/>
    <cellStyle name="0.00 12 27 3" xfId="6943" xr:uid="{00000000-0005-0000-0000-000092180000}"/>
    <cellStyle name="0.00 12 27 4" xfId="6944" xr:uid="{00000000-0005-0000-0000-000093180000}"/>
    <cellStyle name="0.00 12 27 5" xfId="6945" xr:uid="{00000000-0005-0000-0000-000094180000}"/>
    <cellStyle name="0.00 12 27 6" xfId="6946" xr:uid="{00000000-0005-0000-0000-000095180000}"/>
    <cellStyle name="0.00 12 28" xfId="6947" xr:uid="{00000000-0005-0000-0000-000096180000}"/>
    <cellStyle name="0.00 12 28 2" xfId="6948" xr:uid="{00000000-0005-0000-0000-000097180000}"/>
    <cellStyle name="0.00 12 28 3" xfId="6949" xr:uid="{00000000-0005-0000-0000-000098180000}"/>
    <cellStyle name="0.00 12 28 4" xfId="6950" xr:uid="{00000000-0005-0000-0000-000099180000}"/>
    <cellStyle name="0.00 12 28 5" xfId="6951" xr:uid="{00000000-0005-0000-0000-00009A180000}"/>
    <cellStyle name="0.00 12 28 6" xfId="6952" xr:uid="{00000000-0005-0000-0000-00009B180000}"/>
    <cellStyle name="0.00 12 29" xfId="6953" xr:uid="{00000000-0005-0000-0000-00009C180000}"/>
    <cellStyle name="0.00 12 29 2" xfId="6954" xr:uid="{00000000-0005-0000-0000-00009D180000}"/>
    <cellStyle name="0.00 12 29 3" xfId="6955" xr:uid="{00000000-0005-0000-0000-00009E180000}"/>
    <cellStyle name="0.00 12 29 4" xfId="6956" xr:uid="{00000000-0005-0000-0000-00009F180000}"/>
    <cellStyle name="0.00 12 29 5" xfId="6957" xr:uid="{00000000-0005-0000-0000-0000A0180000}"/>
    <cellStyle name="0.00 12 29 6" xfId="6958" xr:uid="{00000000-0005-0000-0000-0000A1180000}"/>
    <cellStyle name="0.00 12 3" xfId="6959" xr:uid="{00000000-0005-0000-0000-0000A2180000}"/>
    <cellStyle name="0.00 12 3 2" xfId="6960" xr:uid="{00000000-0005-0000-0000-0000A3180000}"/>
    <cellStyle name="0.00 12 3 3" xfId="6961" xr:uid="{00000000-0005-0000-0000-0000A4180000}"/>
    <cellStyle name="0.00 12 3 4" xfId="6962" xr:uid="{00000000-0005-0000-0000-0000A5180000}"/>
    <cellStyle name="0.00 12 3 5" xfId="6963" xr:uid="{00000000-0005-0000-0000-0000A6180000}"/>
    <cellStyle name="0.00 12 3 6" xfId="6964" xr:uid="{00000000-0005-0000-0000-0000A7180000}"/>
    <cellStyle name="0.00 12 30" xfId="6965" xr:uid="{00000000-0005-0000-0000-0000A8180000}"/>
    <cellStyle name="0.00 12 31" xfId="6966" xr:uid="{00000000-0005-0000-0000-0000A9180000}"/>
    <cellStyle name="0.00 12 32" xfId="6967" xr:uid="{00000000-0005-0000-0000-0000AA180000}"/>
    <cellStyle name="0.00 12 33" xfId="6968" xr:uid="{00000000-0005-0000-0000-0000AB180000}"/>
    <cellStyle name="0.00 12 34" xfId="6969" xr:uid="{00000000-0005-0000-0000-0000AC180000}"/>
    <cellStyle name="0.00 12 4" xfId="6970" xr:uid="{00000000-0005-0000-0000-0000AD180000}"/>
    <cellStyle name="0.00 12 4 2" xfId="6971" xr:uid="{00000000-0005-0000-0000-0000AE180000}"/>
    <cellStyle name="0.00 12 4 3" xfId="6972" xr:uid="{00000000-0005-0000-0000-0000AF180000}"/>
    <cellStyle name="0.00 12 4 4" xfId="6973" xr:uid="{00000000-0005-0000-0000-0000B0180000}"/>
    <cellStyle name="0.00 12 4 5" xfId="6974" xr:uid="{00000000-0005-0000-0000-0000B1180000}"/>
    <cellStyle name="0.00 12 4 6" xfId="6975" xr:uid="{00000000-0005-0000-0000-0000B2180000}"/>
    <cellStyle name="0.00 12 5" xfId="6976" xr:uid="{00000000-0005-0000-0000-0000B3180000}"/>
    <cellStyle name="0.00 12 5 2" xfId="6977" xr:uid="{00000000-0005-0000-0000-0000B4180000}"/>
    <cellStyle name="0.00 12 5 3" xfId="6978" xr:uid="{00000000-0005-0000-0000-0000B5180000}"/>
    <cellStyle name="0.00 12 5 4" xfId="6979" xr:uid="{00000000-0005-0000-0000-0000B6180000}"/>
    <cellStyle name="0.00 12 5 5" xfId="6980" xr:uid="{00000000-0005-0000-0000-0000B7180000}"/>
    <cellStyle name="0.00 12 5 6" xfId="6981" xr:uid="{00000000-0005-0000-0000-0000B8180000}"/>
    <cellStyle name="0.00 12 6" xfId="6982" xr:uid="{00000000-0005-0000-0000-0000B9180000}"/>
    <cellStyle name="0.00 12 6 2" xfId="6983" xr:uid="{00000000-0005-0000-0000-0000BA180000}"/>
    <cellStyle name="0.00 12 6 3" xfId="6984" xr:uid="{00000000-0005-0000-0000-0000BB180000}"/>
    <cellStyle name="0.00 12 6 4" xfId="6985" xr:uid="{00000000-0005-0000-0000-0000BC180000}"/>
    <cellStyle name="0.00 12 6 5" xfId="6986" xr:uid="{00000000-0005-0000-0000-0000BD180000}"/>
    <cellStyle name="0.00 12 6 6" xfId="6987" xr:uid="{00000000-0005-0000-0000-0000BE180000}"/>
    <cellStyle name="0.00 12 7" xfId="6988" xr:uid="{00000000-0005-0000-0000-0000BF180000}"/>
    <cellStyle name="0.00 12 7 2" xfId="6989" xr:uid="{00000000-0005-0000-0000-0000C0180000}"/>
    <cellStyle name="0.00 12 7 3" xfId="6990" xr:uid="{00000000-0005-0000-0000-0000C1180000}"/>
    <cellStyle name="0.00 12 7 4" xfId="6991" xr:uid="{00000000-0005-0000-0000-0000C2180000}"/>
    <cellStyle name="0.00 12 7 5" xfId="6992" xr:uid="{00000000-0005-0000-0000-0000C3180000}"/>
    <cellStyle name="0.00 12 7 6" xfId="6993" xr:uid="{00000000-0005-0000-0000-0000C4180000}"/>
    <cellStyle name="0.00 12 8" xfId="6994" xr:uid="{00000000-0005-0000-0000-0000C5180000}"/>
    <cellStyle name="0.00 12 8 2" xfId="6995" xr:uid="{00000000-0005-0000-0000-0000C6180000}"/>
    <cellStyle name="0.00 12 8 3" xfId="6996" xr:uid="{00000000-0005-0000-0000-0000C7180000}"/>
    <cellStyle name="0.00 12 8 4" xfId="6997" xr:uid="{00000000-0005-0000-0000-0000C8180000}"/>
    <cellStyle name="0.00 12 8 5" xfId="6998" xr:uid="{00000000-0005-0000-0000-0000C9180000}"/>
    <cellStyle name="0.00 12 8 6" xfId="6999" xr:uid="{00000000-0005-0000-0000-0000CA180000}"/>
    <cellStyle name="0.00 12 9" xfId="7000" xr:uid="{00000000-0005-0000-0000-0000CB180000}"/>
    <cellStyle name="0.00 12 9 2" xfId="7001" xr:uid="{00000000-0005-0000-0000-0000CC180000}"/>
    <cellStyle name="0.00 12 9 3" xfId="7002" xr:uid="{00000000-0005-0000-0000-0000CD180000}"/>
    <cellStyle name="0.00 12 9 4" xfId="7003" xr:uid="{00000000-0005-0000-0000-0000CE180000}"/>
    <cellStyle name="0.00 12 9 5" xfId="7004" xr:uid="{00000000-0005-0000-0000-0000CF180000}"/>
    <cellStyle name="0.00 12 9 6" xfId="7005" xr:uid="{00000000-0005-0000-0000-0000D0180000}"/>
    <cellStyle name="0.00 13" xfId="7006" xr:uid="{00000000-0005-0000-0000-0000D1180000}"/>
    <cellStyle name="0.00 13 2" xfId="7007" xr:uid="{00000000-0005-0000-0000-0000D2180000}"/>
    <cellStyle name="0.00 13 2 2" xfId="56603" xr:uid="{00000000-0005-0000-0000-0000D3180000}"/>
    <cellStyle name="0.00 13 3" xfId="7008" xr:uid="{00000000-0005-0000-0000-0000D4180000}"/>
    <cellStyle name="0.00 13 4" xfId="7009" xr:uid="{00000000-0005-0000-0000-0000D5180000}"/>
    <cellStyle name="0.00 13 5" xfId="7010" xr:uid="{00000000-0005-0000-0000-0000D6180000}"/>
    <cellStyle name="0.00 13 6" xfId="7011" xr:uid="{00000000-0005-0000-0000-0000D7180000}"/>
    <cellStyle name="0.00 13 7" xfId="7012" xr:uid="{00000000-0005-0000-0000-0000D8180000}"/>
    <cellStyle name="0.00 14" xfId="7013" xr:uid="{00000000-0005-0000-0000-0000D9180000}"/>
    <cellStyle name="0.00 14 2" xfId="7014" xr:uid="{00000000-0005-0000-0000-0000DA180000}"/>
    <cellStyle name="0.00 14 2 2" xfId="56604" xr:uid="{00000000-0005-0000-0000-0000DB180000}"/>
    <cellStyle name="0.00 14 3" xfId="7015" xr:uid="{00000000-0005-0000-0000-0000DC180000}"/>
    <cellStyle name="0.00 14 4" xfId="7016" xr:uid="{00000000-0005-0000-0000-0000DD180000}"/>
    <cellStyle name="0.00 14 5" xfId="7017" xr:uid="{00000000-0005-0000-0000-0000DE180000}"/>
    <cellStyle name="0.00 14 6" xfId="7018" xr:uid="{00000000-0005-0000-0000-0000DF180000}"/>
    <cellStyle name="0.00 15" xfId="7019" xr:uid="{00000000-0005-0000-0000-0000E0180000}"/>
    <cellStyle name="0.00 15 2" xfId="7020" xr:uid="{00000000-0005-0000-0000-0000E1180000}"/>
    <cellStyle name="0.00 15 2 2" xfId="56605" xr:uid="{00000000-0005-0000-0000-0000E2180000}"/>
    <cellStyle name="0.00 15 3" xfId="7021" xr:uid="{00000000-0005-0000-0000-0000E3180000}"/>
    <cellStyle name="0.00 15 4" xfId="7022" xr:uid="{00000000-0005-0000-0000-0000E4180000}"/>
    <cellStyle name="0.00 15 5" xfId="7023" xr:uid="{00000000-0005-0000-0000-0000E5180000}"/>
    <cellStyle name="0.00 15 6" xfId="7024" xr:uid="{00000000-0005-0000-0000-0000E6180000}"/>
    <cellStyle name="0.00 16" xfId="7025" xr:uid="{00000000-0005-0000-0000-0000E7180000}"/>
    <cellStyle name="0.00 16 2" xfId="7026" xr:uid="{00000000-0005-0000-0000-0000E8180000}"/>
    <cellStyle name="0.00 16 2 2" xfId="56606" xr:uid="{00000000-0005-0000-0000-0000E9180000}"/>
    <cellStyle name="0.00 16 3" xfId="7027" xr:uid="{00000000-0005-0000-0000-0000EA180000}"/>
    <cellStyle name="0.00 16 4" xfId="7028" xr:uid="{00000000-0005-0000-0000-0000EB180000}"/>
    <cellStyle name="0.00 16 5" xfId="7029" xr:uid="{00000000-0005-0000-0000-0000EC180000}"/>
    <cellStyle name="0.00 16 6" xfId="7030" xr:uid="{00000000-0005-0000-0000-0000ED180000}"/>
    <cellStyle name="0.00 17" xfId="7031" xr:uid="{00000000-0005-0000-0000-0000EE180000}"/>
    <cellStyle name="0.00 17 2" xfId="7032" xr:uid="{00000000-0005-0000-0000-0000EF180000}"/>
    <cellStyle name="0.00 17 2 2" xfId="56607" xr:uid="{00000000-0005-0000-0000-0000F0180000}"/>
    <cellStyle name="0.00 17 3" xfId="7033" xr:uid="{00000000-0005-0000-0000-0000F1180000}"/>
    <cellStyle name="0.00 17 4" xfId="7034" xr:uid="{00000000-0005-0000-0000-0000F2180000}"/>
    <cellStyle name="0.00 17 5" xfId="7035" xr:uid="{00000000-0005-0000-0000-0000F3180000}"/>
    <cellStyle name="0.00 17 6" xfId="7036" xr:uid="{00000000-0005-0000-0000-0000F4180000}"/>
    <cellStyle name="0.00 18" xfId="7037" xr:uid="{00000000-0005-0000-0000-0000F5180000}"/>
    <cellStyle name="0.00 18 2" xfId="7038" xr:uid="{00000000-0005-0000-0000-0000F6180000}"/>
    <cellStyle name="0.00 18 2 2" xfId="56608" xr:uid="{00000000-0005-0000-0000-0000F7180000}"/>
    <cellStyle name="0.00 18 3" xfId="7039" xr:uid="{00000000-0005-0000-0000-0000F8180000}"/>
    <cellStyle name="0.00 18 4" xfId="7040" xr:uid="{00000000-0005-0000-0000-0000F9180000}"/>
    <cellStyle name="0.00 18 5" xfId="7041" xr:uid="{00000000-0005-0000-0000-0000FA180000}"/>
    <cellStyle name="0.00 18 6" xfId="7042" xr:uid="{00000000-0005-0000-0000-0000FB180000}"/>
    <cellStyle name="0.00 19" xfId="7043" xr:uid="{00000000-0005-0000-0000-0000FC180000}"/>
    <cellStyle name="0.00 19 2" xfId="7044" xr:uid="{00000000-0005-0000-0000-0000FD180000}"/>
    <cellStyle name="0.00 19 2 2" xfId="56609" xr:uid="{00000000-0005-0000-0000-0000FE180000}"/>
    <cellStyle name="0.00 19 3" xfId="7045" xr:uid="{00000000-0005-0000-0000-0000FF180000}"/>
    <cellStyle name="0.00 19 4" xfId="7046" xr:uid="{00000000-0005-0000-0000-000000190000}"/>
    <cellStyle name="0.00 19 5" xfId="7047" xr:uid="{00000000-0005-0000-0000-000001190000}"/>
    <cellStyle name="0.00 19 6" xfId="7048" xr:uid="{00000000-0005-0000-0000-000002190000}"/>
    <cellStyle name="0.00 2" xfId="7049" xr:uid="{00000000-0005-0000-0000-000003190000}"/>
    <cellStyle name="0.00 2 10" xfId="7050" xr:uid="{00000000-0005-0000-0000-000004190000}"/>
    <cellStyle name="0.00 2 10 2" xfId="7051" xr:uid="{00000000-0005-0000-0000-000005190000}"/>
    <cellStyle name="0.00 2 10 3" xfId="7052" xr:uid="{00000000-0005-0000-0000-000006190000}"/>
    <cellStyle name="0.00 2 10 4" xfId="7053" xr:uid="{00000000-0005-0000-0000-000007190000}"/>
    <cellStyle name="0.00 2 10 5" xfId="7054" xr:uid="{00000000-0005-0000-0000-000008190000}"/>
    <cellStyle name="0.00 2 10 6" xfId="7055" xr:uid="{00000000-0005-0000-0000-000009190000}"/>
    <cellStyle name="0.00 2 11" xfId="7056" xr:uid="{00000000-0005-0000-0000-00000A190000}"/>
    <cellStyle name="0.00 2 11 2" xfId="7057" xr:uid="{00000000-0005-0000-0000-00000B190000}"/>
    <cellStyle name="0.00 2 11 3" xfId="7058" xr:uid="{00000000-0005-0000-0000-00000C190000}"/>
    <cellStyle name="0.00 2 11 4" xfId="7059" xr:uid="{00000000-0005-0000-0000-00000D190000}"/>
    <cellStyle name="0.00 2 11 5" xfId="7060" xr:uid="{00000000-0005-0000-0000-00000E190000}"/>
    <cellStyle name="0.00 2 11 6" xfId="7061" xr:uid="{00000000-0005-0000-0000-00000F190000}"/>
    <cellStyle name="0.00 2 12" xfId="7062" xr:uid="{00000000-0005-0000-0000-000010190000}"/>
    <cellStyle name="0.00 2 12 2" xfId="7063" xr:uid="{00000000-0005-0000-0000-000011190000}"/>
    <cellStyle name="0.00 2 12 3" xfId="7064" xr:uid="{00000000-0005-0000-0000-000012190000}"/>
    <cellStyle name="0.00 2 12 4" xfId="7065" xr:uid="{00000000-0005-0000-0000-000013190000}"/>
    <cellStyle name="0.00 2 12 5" xfId="7066" xr:uid="{00000000-0005-0000-0000-000014190000}"/>
    <cellStyle name="0.00 2 12 6" xfId="7067" xr:uid="{00000000-0005-0000-0000-000015190000}"/>
    <cellStyle name="0.00 2 13" xfId="7068" xr:uid="{00000000-0005-0000-0000-000016190000}"/>
    <cellStyle name="0.00 2 13 2" xfId="7069" xr:uid="{00000000-0005-0000-0000-000017190000}"/>
    <cellStyle name="0.00 2 13 3" xfId="7070" xr:uid="{00000000-0005-0000-0000-000018190000}"/>
    <cellStyle name="0.00 2 13 4" xfId="7071" xr:uid="{00000000-0005-0000-0000-000019190000}"/>
    <cellStyle name="0.00 2 13 5" xfId="7072" xr:uid="{00000000-0005-0000-0000-00001A190000}"/>
    <cellStyle name="0.00 2 13 6" xfId="7073" xr:uid="{00000000-0005-0000-0000-00001B190000}"/>
    <cellStyle name="0.00 2 14" xfId="7074" xr:uid="{00000000-0005-0000-0000-00001C190000}"/>
    <cellStyle name="0.00 2 14 2" xfId="7075" xr:uid="{00000000-0005-0000-0000-00001D190000}"/>
    <cellStyle name="0.00 2 14 3" xfId="7076" xr:uid="{00000000-0005-0000-0000-00001E190000}"/>
    <cellStyle name="0.00 2 14 4" xfId="7077" xr:uid="{00000000-0005-0000-0000-00001F190000}"/>
    <cellStyle name="0.00 2 14 5" xfId="7078" xr:uid="{00000000-0005-0000-0000-000020190000}"/>
    <cellStyle name="0.00 2 14 6" xfId="7079" xr:uid="{00000000-0005-0000-0000-000021190000}"/>
    <cellStyle name="0.00 2 15" xfId="7080" xr:uid="{00000000-0005-0000-0000-000022190000}"/>
    <cellStyle name="0.00 2 15 2" xfId="7081" xr:uid="{00000000-0005-0000-0000-000023190000}"/>
    <cellStyle name="0.00 2 15 3" xfId="7082" xr:uid="{00000000-0005-0000-0000-000024190000}"/>
    <cellStyle name="0.00 2 15 4" xfId="7083" xr:uid="{00000000-0005-0000-0000-000025190000}"/>
    <cellStyle name="0.00 2 15 5" xfId="7084" xr:uid="{00000000-0005-0000-0000-000026190000}"/>
    <cellStyle name="0.00 2 15 6" xfId="7085" xr:uid="{00000000-0005-0000-0000-000027190000}"/>
    <cellStyle name="0.00 2 16" xfId="7086" xr:uid="{00000000-0005-0000-0000-000028190000}"/>
    <cellStyle name="0.00 2 16 2" xfId="7087" xr:uid="{00000000-0005-0000-0000-000029190000}"/>
    <cellStyle name="0.00 2 16 3" xfId="7088" xr:uid="{00000000-0005-0000-0000-00002A190000}"/>
    <cellStyle name="0.00 2 16 4" xfId="7089" xr:uid="{00000000-0005-0000-0000-00002B190000}"/>
    <cellStyle name="0.00 2 16 5" xfId="7090" xr:uid="{00000000-0005-0000-0000-00002C190000}"/>
    <cellStyle name="0.00 2 16 6" xfId="7091" xr:uid="{00000000-0005-0000-0000-00002D190000}"/>
    <cellStyle name="0.00 2 17" xfId="7092" xr:uid="{00000000-0005-0000-0000-00002E190000}"/>
    <cellStyle name="0.00 2 17 2" xfId="7093" xr:uid="{00000000-0005-0000-0000-00002F190000}"/>
    <cellStyle name="0.00 2 17 3" xfId="7094" xr:uid="{00000000-0005-0000-0000-000030190000}"/>
    <cellStyle name="0.00 2 17 4" xfId="7095" xr:uid="{00000000-0005-0000-0000-000031190000}"/>
    <cellStyle name="0.00 2 17 5" xfId="7096" xr:uid="{00000000-0005-0000-0000-000032190000}"/>
    <cellStyle name="0.00 2 17 6" xfId="7097" xr:uid="{00000000-0005-0000-0000-000033190000}"/>
    <cellStyle name="0.00 2 18" xfId="7098" xr:uid="{00000000-0005-0000-0000-000034190000}"/>
    <cellStyle name="0.00 2 18 2" xfId="7099" xr:uid="{00000000-0005-0000-0000-000035190000}"/>
    <cellStyle name="0.00 2 18 3" xfId="7100" xr:uid="{00000000-0005-0000-0000-000036190000}"/>
    <cellStyle name="0.00 2 18 4" xfId="7101" xr:uid="{00000000-0005-0000-0000-000037190000}"/>
    <cellStyle name="0.00 2 18 5" xfId="7102" xr:uid="{00000000-0005-0000-0000-000038190000}"/>
    <cellStyle name="0.00 2 18 6" xfId="7103" xr:uid="{00000000-0005-0000-0000-000039190000}"/>
    <cellStyle name="0.00 2 19" xfId="7104" xr:uid="{00000000-0005-0000-0000-00003A190000}"/>
    <cellStyle name="0.00 2 19 2" xfId="7105" xr:uid="{00000000-0005-0000-0000-00003B190000}"/>
    <cellStyle name="0.00 2 19 3" xfId="7106" xr:uid="{00000000-0005-0000-0000-00003C190000}"/>
    <cellStyle name="0.00 2 19 4" xfId="7107" xr:uid="{00000000-0005-0000-0000-00003D190000}"/>
    <cellStyle name="0.00 2 19 5" xfId="7108" xr:uid="{00000000-0005-0000-0000-00003E190000}"/>
    <cellStyle name="0.00 2 19 6" xfId="7109" xr:uid="{00000000-0005-0000-0000-00003F190000}"/>
    <cellStyle name="0.00 2 2" xfId="7110" xr:uid="{00000000-0005-0000-0000-000040190000}"/>
    <cellStyle name="0.00 2 2 2" xfId="7111" xr:uid="{00000000-0005-0000-0000-000041190000}"/>
    <cellStyle name="0.00 2 2 3" xfId="7112" xr:uid="{00000000-0005-0000-0000-000042190000}"/>
    <cellStyle name="0.00 2 2 4" xfId="7113" xr:uid="{00000000-0005-0000-0000-000043190000}"/>
    <cellStyle name="0.00 2 2 5" xfId="7114" xr:uid="{00000000-0005-0000-0000-000044190000}"/>
    <cellStyle name="0.00 2 2 6" xfId="7115" xr:uid="{00000000-0005-0000-0000-000045190000}"/>
    <cellStyle name="0.00 2 2 7" xfId="7116" xr:uid="{00000000-0005-0000-0000-000046190000}"/>
    <cellStyle name="0.00 2 20" xfId="7117" xr:uid="{00000000-0005-0000-0000-000047190000}"/>
    <cellStyle name="0.00 2 20 2" xfId="7118" xr:uid="{00000000-0005-0000-0000-000048190000}"/>
    <cellStyle name="0.00 2 20 3" xfId="7119" xr:uid="{00000000-0005-0000-0000-000049190000}"/>
    <cellStyle name="0.00 2 20 4" xfId="7120" xr:uid="{00000000-0005-0000-0000-00004A190000}"/>
    <cellStyle name="0.00 2 20 5" xfId="7121" xr:uid="{00000000-0005-0000-0000-00004B190000}"/>
    <cellStyle name="0.00 2 20 6" xfId="7122" xr:uid="{00000000-0005-0000-0000-00004C190000}"/>
    <cellStyle name="0.00 2 21" xfId="7123" xr:uid="{00000000-0005-0000-0000-00004D190000}"/>
    <cellStyle name="0.00 2 21 2" xfId="7124" xr:uid="{00000000-0005-0000-0000-00004E190000}"/>
    <cellStyle name="0.00 2 21 3" xfId="7125" xr:uid="{00000000-0005-0000-0000-00004F190000}"/>
    <cellStyle name="0.00 2 21 4" xfId="7126" xr:uid="{00000000-0005-0000-0000-000050190000}"/>
    <cellStyle name="0.00 2 21 5" xfId="7127" xr:uid="{00000000-0005-0000-0000-000051190000}"/>
    <cellStyle name="0.00 2 21 6" xfId="7128" xr:uid="{00000000-0005-0000-0000-000052190000}"/>
    <cellStyle name="0.00 2 22" xfId="7129" xr:uid="{00000000-0005-0000-0000-000053190000}"/>
    <cellStyle name="0.00 2 22 2" xfId="7130" xr:uid="{00000000-0005-0000-0000-000054190000}"/>
    <cellStyle name="0.00 2 22 3" xfId="7131" xr:uid="{00000000-0005-0000-0000-000055190000}"/>
    <cellStyle name="0.00 2 22 4" xfId="7132" xr:uid="{00000000-0005-0000-0000-000056190000}"/>
    <cellStyle name="0.00 2 22 5" xfId="7133" xr:uid="{00000000-0005-0000-0000-000057190000}"/>
    <cellStyle name="0.00 2 22 6" xfId="7134" xr:uid="{00000000-0005-0000-0000-000058190000}"/>
    <cellStyle name="0.00 2 23" xfId="7135" xr:uid="{00000000-0005-0000-0000-000059190000}"/>
    <cellStyle name="0.00 2 23 2" xfId="7136" xr:uid="{00000000-0005-0000-0000-00005A190000}"/>
    <cellStyle name="0.00 2 23 3" xfId="7137" xr:uid="{00000000-0005-0000-0000-00005B190000}"/>
    <cellStyle name="0.00 2 23 4" xfId="7138" xr:uid="{00000000-0005-0000-0000-00005C190000}"/>
    <cellStyle name="0.00 2 23 5" xfId="7139" xr:uid="{00000000-0005-0000-0000-00005D190000}"/>
    <cellStyle name="0.00 2 23 6" xfId="7140" xr:uid="{00000000-0005-0000-0000-00005E190000}"/>
    <cellStyle name="0.00 2 24" xfId="7141" xr:uid="{00000000-0005-0000-0000-00005F190000}"/>
    <cellStyle name="0.00 2 24 2" xfId="7142" xr:uid="{00000000-0005-0000-0000-000060190000}"/>
    <cellStyle name="0.00 2 24 3" xfId="7143" xr:uid="{00000000-0005-0000-0000-000061190000}"/>
    <cellStyle name="0.00 2 24 4" xfId="7144" xr:uid="{00000000-0005-0000-0000-000062190000}"/>
    <cellStyle name="0.00 2 24 5" xfId="7145" xr:uid="{00000000-0005-0000-0000-000063190000}"/>
    <cellStyle name="0.00 2 24 6" xfId="7146" xr:uid="{00000000-0005-0000-0000-000064190000}"/>
    <cellStyle name="0.00 2 25" xfId="7147" xr:uid="{00000000-0005-0000-0000-000065190000}"/>
    <cellStyle name="0.00 2 25 2" xfId="7148" xr:uid="{00000000-0005-0000-0000-000066190000}"/>
    <cellStyle name="0.00 2 25 3" xfId="7149" xr:uid="{00000000-0005-0000-0000-000067190000}"/>
    <cellStyle name="0.00 2 25 4" xfId="7150" xr:uid="{00000000-0005-0000-0000-000068190000}"/>
    <cellStyle name="0.00 2 25 5" xfId="7151" xr:uid="{00000000-0005-0000-0000-000069190000}"/>
    <cellStyle name="0.00 2 25 6" xfId="7152" xr:uid="{00000000-0005-0000-0000-00006A190000}"/>
    <cellStyle name="0.00 2 26" xfId="7153" xr:uid="{00000000-0005-0000-0000-00006B190000}"/>
    <cellStyle name="0.00 2 26 2" xfId="7154" xr:uid="{00000000-0005-0000-0000-00006C190000}"/>
    <cellStyle name="0.00 2 26 3" xfId="7155" xr:uid="{00000000-0005-0000-0000-00006D190000}"/>
    <cellStyle name="0.00 2 26 4" xfId="7156" xr:uid="{00000000-0005-0000-0000-00006E190000}"/>
    <cellStyle name="0.00 2 26 5" xfId="7157" xr:uid="{00000000-0005-0000-0000-00006F190000}"/>
    <cellStyle name="0.00 2 26 6" xfId="7158" xr:uid="{00000000-0005-0000-0000-000070190000}"/>
    <cellStyle name="0.00 2 27" xfId="7159" xr:uid="{00000000-0005-0000-0000-000071190000}"/>
    <cellStyle name="0.00 2 27 2" xfId="7160" xr:uid="{00000000-0005-0000-0000-000072190000}"/>
    <cellStyle name="0.00 2 27 3" xfId="7161" xr:uid="{00000000-0005-0000-0000-000073190000}"/>
    <cellStyle name="0.00 2 27 4" xfId="7162" xr:uid="{00000000-0005-0000-0000-000074190000}"/>
    <cellStyle name="0.00 2 27 5" xfId="7163" xr:uid="{00000000-0005-0000-0000-000075190000}"/>
    <cellStyle name="0.00 2 27 6" xfId="7164" xr:uid="{00000000-0005-0000-0000-000076190000}"/>
    <cellStyle name="0.00 2 28" xfId="7165" xr:uid="{00000000-0005-0000-0000-000077190000}"/>
    <cellStyle name="0.00 2 28 2" xfId="7166" xr:uid="{00000000-0005-0000-0000-000078190000}"/>
    <cellStyle name="0.00 2 28 3" xfId="7167" xr:uid="{00000000-0005-0000-0000-000079190000}"/>
    <cellStyle name="0.00 2 28 4" xfId="7168" xr:uid="{00000000-0005-0000-0000-00007A190000}"/>
    <cellStyle name="0.00 2 28 5" xfId="7169" xr:uid="{00000000-0005-0000-0000-00007B190000}"/>
    <cellStyle name="0.00 2 28 6" xfId="7170" xr:uid="{00000000-0005-0000-0000-00007C190000}"/>
    <cellStyle name="0.00 2 29" xfId="7171" xr:uid="{00000000-0005-0000-0000-00007D190000}"/>
    <cellStyle name="0.00 2 29 2" xfId="7172" xr:uid="{00000000-0005-0000-0000-00007E190000}"/>
    <cellStyle name="0.00 2 29 3" xfId="7173" xr:uid="{00000000-0005-0000-0000-00007F190000}"/>
    <cellStyle name="0.00 2 29 4" xfId="7174" xr:uid="{00000000-0005-0000-0000-000080190000}"/>
    <cellStyle name="0.00 2 29 5" xfId="7175" xr:uid="{00000000-0005-0000-0000-000081190000}"/>
    <cellStyle name="0.00 2 29 6" xfId="7176" xr:uid="{00000000-0005-0000-0000-000082190000}"/>
    <cellStyle name="0.00 2 3" xfId="7177" xr:uid="{00000000-0005-0000-0000-000083190000}"/>
    <cellStyle name="0.00 2 3 2" xfId="7178" xr:uid="{00000000-0005-0000-0000-000084190000}"/>
    <cellStyle name="0.00 2 3 3" xfId="7179" xr:uid="{00000000-0005-0000-0000-000085190000}"/>
    <cellStyle name="0.00 2 3 4" xfId="7180" xr:uid="{00000000-0005-0000-0000-000086190000}"/>
    <cellStyle name="0.00 2 3 5" xfId="7181" xr:uid="{00000000-0005-0000-0000-000087190000}"/>
    <cellStyle name="0.00 2 3 6" xfId="7182" xr:uid="{00000000-0005-0000-0000-000088190000}"/>
    <cellStyle name="0.00 2 30" xfId="7183" xr:uid="{00000000-0005-0000-0000-000089190000}"/>
    <cellStyle name="0.00 2 31" xfId="7184" xr:uid="{00000000-0005-0000-0000-00008A190000}"/>
    <cellStyle name="0.00 2 32" xfId="7185" xr:uid="{00000000-0005-0000-0000-00008B190000}"/>
    <cellStyle name="0.00 2 33" xfId="7186" xr:uid="{00000000-0005-0000-0000-00008C190000}"/>
    <cellStyle name="0.00 2 34" xfId="7187" xr:uid="{00000000-0005-0000-0000-00008D190000}"/>
    <cellStyle name="0.00 2 4" xfId="7188" xr:uid="{00000000-0005-0000-0000-00008E190000}"/>
    <cellStyle name="0.00 2 4 2" xfId="7189" xr:uid="{00000000-0005-0000-0000-00008F190000}"/>
    <cellStyle name="0.00 2 4 3" xfId="7190" xr:uid="{00000000-0005-0000-0000-000090190000}"/>
    <cellStyle name="0.00 2 4 4" xfId="7191" xr:uid="{00000000-0005-0000-0000-000091190000}"/>
    <cellStyle name="0.00 2 4 5" xfId="7192" xr:uid="{00000000-0005-0000-0000-000092190000}"/>
    <cellStyle name="0.00 2 4 6" xfId="7193" xr:uid="{00000000-0005-0000-0000-000093190000}"/>
    <cellStyle name="0.00 2 5" xfId="7194" xr:uid="{00000000-0005-0000-0000-000094190000}"/>
    <cellStyle name="0.00 2 5 2" xfId="7195" xr:uid="{00000000-0005-0000-0000-000095190000}"/>
    <cellStyle name="0.00 2 5 3" xfId="7196" xr:uid="{00000000-0005-0000-0000-000096190000}"/>
    <cellStyle name="0.00 2 5 4" xfId="7197" xr:uid="{00000000-0005-0000-0000-000097190000}"/>
    <cellStyle name="0.00 2 5 5" xfId="7198" xr:uid="{00000000-0005-0000-0000-000098190000}"/>
    <cellStyle name="0.00 2 5 6" xfId="7199" xr:uid="{00000000-0005-0000-0000-000099190000}"/>
    <cellStyle name="0.00 2 6" xfId="7200" xr:uid="{00000000-0005-0000-0000-00009A190000}"/>
    <cellStyle name="0.00 2 6 2" xfId="7201" xr:uid="{00000000-0005-0000-0000-00009B190000}"/>
    <cellStyle name="0.00 2 6 3" xfId="7202" xr:uid="{00000000-0005-0000-0000-00009C190000}"/>
    <cellStyle name="0.00 2 6 4" xfId="7203" xr:uid="{00000000-0005-0000-0000-00009D190000}"/>
    <cellStyle name="0.00 2 6 5" xfId="7204" xr:uid="{00000000-0005-0000-0000-00009E190000}"/>
    <cellStyle name="0.00 2 6 6" xfId="7205" xr:uid="{00000000-0005-0000-0000-00009F190000}"/>
    <cellStyle name="0.00 2 7" xfId="7206" xr:uid="{00000000-0005-0000-0000-0000A0190000}"/>
    <cellStyle name="0.00 2 7 2" xfId="7207" xr:uid="{00000000-0005-0000-0000-0000A1190000}"/>
    <cellStyle name="0.00 2 7 3" xfId="7208" xr:uid="{00000000-0005-0000-0000-0000A2190000}"/>
    <cellStyle name="0.00 2 7 4" xfId="7209" xr:uid="{00000000-0005-0000-0000-0000A3190000}"/>
    <cellStyle name="0.00 2 7 5" xfId="7210" xr:uid="{00000000-0005-0000-0000-0000A4190000}"/>
    <cellStyle name="0.00 2 7 6" xfId="7211" xr:uid="{00000000-0005-0000-0000-0000A5190000}"/>
    <cellStyle name="0.00 2 8" xfId="7212" xr:uid="{00000000-0005-0000-0000-0000A6190000}"/>
    <cellStyle name="0.00 2 8 2" xfId="7213" xr:uid="{00000000-0005-0000-0000-0000A7190000}"/>
    <cellStyle name="0.00 2 8 3" xfId="7214" xr:uid="{00000000-0005-0000-0000-0000A8190000}"/>
    <cellStyle name="0.00 2 8 4" xfId="7215" xr:uid="{00000000-0005-0000-0000-0000A9190000}"/>
    <cellStyle name="0.00 2 8 5" xfId="7216" xr:uid="{00000000-0005-0000-0000-0000AA190000}"/>
    <cellStyle name="0.00 2 8 6" xfId="7217" xr:uid="{00000000-0005-0000-0000-0000AB190000}"/>
    <cellStyle name="0.00 2 9" xfId="7218" xr:uid="{00000000-0005-0000-0000-0000AC190000}"/>
    <cellStyle name="0.00 2 9 2" xfId="7219" xr:uid="{00000000-0005-0000-0000-0000AD190000}"/>
    <cellStyle name="0.00 2 9 3" xfId="7220" xr:uid="{00000000-0005-0000-0000-0000AE190000}"/>
    <cellStyle name="0.00 2 9 4" xfId="7221" xr:uid="{00000000-0005-0000-0000-0000AF190000}"/>
    <cellStyle name="0.00 2 9 5" xfId="7222" xr:uid="{00000000-0005-0000-0000-0000B0190000}"/>
    <cellStyle name="0.00 2 9 6" xfId="7223" xr:uid="{00000000-0005-0000-0000-0000B1190000}"/>
    <cellStyle name="0.00 20" xfId="7224" xr:uid="{00000000-0005-0000-0000-0000B2190000}"/>
    <cellStyle name="0.00 20 2" xfId="7225" xr:uid="{00000000-0005-0000-0000-0000B3190000}"/>
    <cellStyle name="0.00 20 3" xfId="7226" xr:uid="{00000000-0005-0000-0000-0000B4190000}"/>
    <cellStyle name="0.00 20 4" xfId="7227" xr:uid="{00000000-0005-0000-0000-0000B5190000}"/>
    <cellStyle name="0.00 20 5" xfId="7228" xr:uid="{00000000-0005-0000-0000-0000B6190000}"/>
    <cellStyle name="0.00 20 6" xfId="7229" xr:uid="{00000000-0005-0000-0000-0000B7190000}"/>
    <cellStyle name="0.00 21" xfId="7230" xr:uid="{00000000-0005-0000-0000-0000B8190000}"/>
    <cellStyle name="0.00 21 2" xfId="7231" xr:uid="{00000000-0005-0000-0000-0000B9190000}"/>
    <cellStyle name="0.00 21 3" xfId="7232" xr:uid="{00000000-0005-0000-0000-0000BA190000}"/>
    <cellStyle name="0.00 21 4" xfId="7233" xr:uid="{00000000-0005-0000-0000-0000BB190000}"/>
    <cellStyle name="0.00 21 5" xfId="7234" xr:uid="{00000000-0005-0000-0000-0000BC190000}"/>
    <cellStyle name="0.00 21 6" xfId="7235" xr:uid="{00000000-0005-0000-0000-0000BD190000}"/>
    <cellStyle name="0.00 22" xfId="7236" xr:uid="{00000000-0005-0000-0000-0000BE190000}"/>
    <cellStyle name="0.00 22 2" xfId="7237" xr:uid="{00000000-0005-0000-0000-0000BF190000}"/>
    <cellStyle name="0.00 22 3" xfId="7238" xr:uid="{00000000-0005-0000-0000-0000C0190000}"/>
    <cellStyle name="0.00 22 4" xfId="7239" xr:uid="{00000000-0005-0000-0000-0000C1190000}"/>
    <cellStyle name="0.00 22 5" xfId="7240" xr:uid="{00000000-0005-0000-0000-0000C2190000}"/>
    <cellStyle name="0.00 22 6" xfId="7241" xr:uid="{00000000-0005-0000-0000-0000C3190000}"/>
    <cellStyle name="0.00 23" xfId="7242" xr:uid="{00000000-0005-0000-0000-0000C4190000}"/>
    <cellStyle name="0.00 23 2" xfId="7243" xr:uid="{00000000-0005-0000-0000-0000C5190000}"/>
    <cellStyle name="0.00 23 3" xfId="7244" xr:uid="{00000000-0005-0000-0000-0000C6190000}"/>
    <cellStyle name="0.00 23 4" xfId="7245" xr:uid="{00000000-0005-0000-0000-0000C7190000}"/>
    <cellStyle name="0.00 23 5" xfId="7246" xr:uid="{00000000-0005-0000-0000-0000C8190000}"/>
    <cellStyle name="0.00 23 6" xfId="7247" xr:uid="{00000000-0005-0000-0000-0000C9190000}"/>
    <cellStyle name="0.00 24" xfId="7248" xr:uid="{00000000-0005-0000-0000-0000CA190000}"/>
    <cellStyle name="0.00 24 2" xfId="7249" xr:uid="{00000000-0005-0000-0000-0000CB190000}"/>
    <cellStyle name="0.00 24 3" xfId="7250" xr:uid="{00000000-0005-0000-0000-0000CC190000}"/>
    <cellStyle name="0.00 24 4" xfId="7251" xr:uid="{00000000-0005-0000-0000-0000CD190000}"/>
    <cellStyle name="0.00 24 5" xfId="7252" xr:uid="{00000000-0005-0000-0000-0000CE190000}"/>
    <cellStyle name="0.00 24 6" xfId="7253" xr:uid="{00000000-0005-0000-0000-0000CF190000}"/>
    <cellStyle name="0.00 25" xfId="7254" xr:uid="{00000000-0005-0000-0000-0000D0190000}"/>
    <cellStyle name="0.00 25 2" xfId="7255" xr:uid="{00000000-0005-0000-0000-0000D1190000}"/>
    <cellStyle name="0.00 25 3" xfId="7256" xr:uid="{00000000-0005-0000-0000-0000D2190000}"/>
    <cellStyle name="0.00 25 4" xfId="7257" xr:uid="{00000000-0005-0000-0000-0000D3190000}"/>
    <cellStyle name="0.00 25 5" xfId="7258" xr:uid="{00000000-0005-0000-0000-0000D4190000}"/>
    <cellStyle name="0.00 25 6" xfId="7259" xr:uid="{00000000-0005-0000-0000-0000D5190000}"/>
    <cellStyle name="0.00 26" xfId="7260" xr:uid="{00000000-0005-0000-0000-0000D6190000}"/>
    <cellStyle name="0.00 26 2" xfId="7261" xr:uid="{00000000-0005-0000-0000-0000D7190000}"/>
    <cellStyle name="0.00 26 3" xfId="7262" xr:uid="{00000000-0005-0000-0000-0000D8190000}"/>
    <cellStyle name="0.00 26 4" xfId="7263" xr:uid="{00000000-0005-0000-0000-0000D9190000}"/>
    <cellStyle name="0.00 26 5" xfId="7264" xr:uid="{00000000-0005-0000-0000-0000DA190000}"/>
    <cellStyle name="0.00 26 6" xfId="7265" xr:uid="{00000000-0005-0000-0000-0000DB190000}"/>
    <cellStyle name="0.00 27" xfId="7266" xr:uid="{00000000-0005-0000-0000-0000DC190000}"/>
    <cellStyle name="0.00 27 2" xfId="7267" xr:uid="{00000000-0005-0000-0000-0000DD190000}"/>
    <cellStyle name="0.00 27 3" xfId="7268" xr:uid="{00000000-0005-0000-0000-0000DE190000}"/>
    <cellStyle name="0.00 27 4" xfId="7269" xr:uid="{00000000-0005-0000-0000-0000DF190000}"/>
    <cellStyle name="0.00 27 5" xfId="7270" xr:uid="{00000000-0005-0000-0000-0000E0190000}"/>
    <cellStyle name="0.00 27 6" xfId="7271" xr:uid="{00000000-0005-0000-0000-0000E1190000}"/>
    <cellStyle name="0.00 28" xfId="7272" xr:uid="{00000000-0005-0000-0000-0000E2190000}"/>
    <cellStyle name="0.00 28 2" xfId="7273" xr:uid="{00000000-0005-0000-0000-0000E3190000}"/>
    <cellStyle name="0.00 28 3" xfId="7274" xr:uid="{00000000-0005-0000-0000-0000E4190000}"/>
    <cellStyle name="0.00 28 4" xfId="7275" xr:uid="{00000000-0005-0000-0000-0000E5190000}"/>
    <cellStyle name="0.00 28 5" xfId="7276" xr:uid="{00000000-0005-0000-0000-0000E6190000}"/>
    <cellStyle name="0.00 28 6" xfId="7277" xr:uid="{00000000-0005-0000-0000-0000E7190000}"/>
    <cellStyle name="0.00 29" xfId="7278" xr:uid="{00000000-0005-0000-0000-0000E8190000}"/>
    <cellStyle name="0.00 29 2" xfId="7279" xr:uid="{00000000-0005-0000-0000-0000E9190000}"/>
    <cellStyle name="0.00 29 3" xfId="7280" xr:uid="{00000000-0005-0000-0000-0000EA190000}"/>
    <cellStyle name="0.00 29 4" xfId="7281" xr:uid="{00000000-0005-0000-0000-0000EB190000}"/>
    <cellStyle name="0.00 29 5" xfId="7282" xr:uid="{00000000-0005-0000-0000-0000EC190000}"/>
    <cellStyle name="0.00 29 6" xfId="7283" xr:uid="{00000000-0005-0000-0000-0000ED190000}"/>
    <cellStyle name="0.00 3" xfId="7284" xr:uid="{00000000-0005-0000-0000-0000EE190000}"/>
    <cellStyle name="0.00 3 10" xfId="7285" xr:uid="{00000000-0005-0000-0000-0000EF190000}"/>
    <cellStyle name="0.00 3 10 2" xfId="7286" xr:uid="{00000000-0005-0000-0000-0000F0190000}"/>
    <cellStyle name="0.00 3 10 3" xfId="7287" xr:uid="{00000000-0005-0000-0000-0000F1190000}"/>
    <cellStyle name="0.00 3 10 4" xfId="7288" xr:uid="{00000000-0005-0000-0000-0000F2190000}"/>
    <cellStyle name="0.00 3 10 5" xfId="7289" xr:uid="{00000000-0005-0000-0000-0000F3190000}"/>
    <cellStyle name="0.00 3 10 6" xfId="7290" xr:uid="{00000000-0005-0000-0000-0000F4190000}"/>
    <cellStyle name="0.00 3 11" xfId="7291" xr:uid="{00000000-0005-0000-0000-0000F5190000}"/>
    <cellStyle name="0.00 3 11 2" xfId="7292" xr:uid="{00000000-0005-0000-0000-0000F6190000}"/>
    <cellStyle name="0.00 3 11 3" xfId="7293" xr:uid="{00000000-0005-0000-0000-0000F7190000}"/>
    <cellStyle name="0.00 3 11 4" xfId="7294" xr:uid="{00000000-0005-0000-0000-0000F8190000}"/>
    <cellStyle name="0.00 3 11 5" xfId="7295" xr:uid="{00000000-0005-0000-0000-0000F9190000}"/>
    <cellStyle name="0.00 3 11 6" xfId="7296" xr:uid="{00000000-0005-0000-0000-0000FA190000}"/>
    <cellStyle name="0.00 3 12" xfId="7297" xr:uid="{00000000-0005-0000-0000-0000FB190000}"/>
    <cellStyle name="0.00 3 12 2" xfId="7298" xr:uid="{00000000-0005-0000-0000-0000FC190000}"/>
    <cellStyle name="0.00 3 12 3" xfId="7299" xr:uid="{00000000-0005-0000-0000-0000FD190000}"/>
    <cellStyle name="0.00 3 12 4" xfId="7300" xr:uid="{00000000-0005-0000-0000-0000FE190000}"/>
    <cellStyle name="0.00 3 12 5" xfId="7301" xr:uid="{00000000-0005-0000-0000-0000FF190000}"/>
    <cellStyle name="0.00 3 12 6" xfId="7302" xr:uid="{00000000-0005-0000-0000-0000001A0000}"/>
    <cellStyle name="0.00 3 13" xfId="7303" xr:uid="{00000000-0005-0000-0000-0000011A0000}"/>
    <cellStyle name="0.00 3 13 2" xfId="7304" xr:uid="{00000000-0005-0000-0000-0000021A0000}"/>
    <cellStyle name="0.00 3 13 3" xfId="7305" xr:uid="{00000000-0005-0000-0000-0000031A0000}"/>
    <cellStyle name="0.00 3 13 4" xfId="7306" xr:uid="{00000000-0005-0000-0000-0000041A0000}"/>
    <cellStyle name="0.00 3 13 5" xfId="7307" xr:uid="{00000000-0005-0000-0000-0000051A0000}"/>
    <cellStyle name="0.00 3 13 6" xfId="7308" xr:uid="{00000000-0005-0000-0000-0000061A0000}"/>
    <cellStyle name="0.00 3 14" xfId="7309" xr:uid="{00000000-0005-0000-0000-0000071A0000}"/>
    <cellStyle name="0.00 3 14 2" xfId="7310" xr:uid="{00000000-0005-0000-0000-0000081A0000}"/>
    <cellStyle name="0.00 3 14 3" xfId="7311" xr:uid="{00000000-0005-0000-0000-0000091A0000}"/>
    <cellStyle name="0.00 3 14 4" xfId="7312" xr:uid="{00000000-0005-0000-0000-00000A1A0000}"/>
    <cellStyle name="0.00 3 14 5" xfId="7313" xr:uid="{00000000-0005-0000-0000-00000B1A0000}"/>
    <cellStyle name="0.00 3 14 6" xfId="7314" xr:uid="{00000000-0005-0000-0000-00000C1A0000}"/>
    <cellStyle name="0.00 3 15" xfId="7315" xr:uid="{00000000-0005-0000-0000-00000D1A0000}"/>
    <cellStyle name="0.00 3 15 2" xfId="7316" xr:uid="{00000000-0005-0000-0000-00000E1A0000}"/>
    <cellStyle name="0.00 3 15 3" xfId="7317" xr:uid="{00000000-0005-0000-0000-00000F1A0000}"/>
    <cellStyle name="0.00 3 15 4" xfId="7318" xr:uid="{00000000-0005-0000-0000-0000101A0000}"/>
    <cellStyle name="0.00 3 15 5" xfId="7319" xr:uid="{00000000-0005-0000-0000-0000111A0000}"/>
    <cellStyle name="0.00 3 15 6" xfId="7320" xr:uid="{00000000-0005-0000-0000-0000121A0000}"/>
    <cellStyle name="0.00 3 16" xfId="7321" xr:uid="{00000000-0005-0000-0000-0000131A0000}"/>
    <cellStyle name="0.00 3 16 2" xfId="7322" xr:uid="{00000000-0005-0000-0000-0000141A0000}"/>
    <cellStyle name="0.00 3 16 3" xfId="7323" xr:uid="{00000000-0005-0000-0000-0000151A0000}"/>
    <cellStyle name="0.00 3 16 4" xfId="7324" xr:uid="{00000000-0005-0000-0000-0000161A0000}"/>
    <cellStyle name="0.00 3 16 5" xfId="7325" xr:uid="{00000000-0005-0000-0000-0000171A0000}"/>
    <cellStyle name="0.00 3 16 6" xfId="7326" xr:uid="{00000000-0005-0000-0000-0000181A0000}"/>
    <cellStyle name="0.00 3 17" xfId="7327" xr:uid="{00000000-0005-0000-0000-0000191A0000}"/>
    <cellStyle name="0.00 3 17 2" xfId="7328" xr:uid="{00000000-0005-0000-0000-00001A1A0000}"/>
    <cellStyle name="0.00 3 17 3" xfId="7329" xr:uid="{00000000-0005-0000-0000-00001B1A0000}"/>
    <cellStyle name="0.00 3 17 4" xfId="7330" xr:uid="{00000000-0005-0000-0000-00001C1A0000}"/>
    <cellStyle name="0.00 3 17 5" xfId="7331" xr:uid="{00000000-0005-0000-0000-00001D1A0000}"/>
    <cellStyle name="0.00 3 17 6" xfId="7332" xr:uid="{00000000-0005-0000-0000-00001E1A0000}"/>
    <cellStyle name="0.00 3 18" xfId="7333" xr:uid="{00000000-0005-0000-0000-00001F1A0000}"/>
    <cellStyle name="0.00 3 18 2" xfId="7334" xr:uid="{00000000-0005-0000-0000-0000201A0000}"/>
    <cellStyle name="0.00 3 18 3" xfId="7335" xr:uid="{00000000-0005-0000-0000-0000211A0000}"/>
    <cellStyle name="0.00 3 18 4" xfId="7336" xr:uid="{00000000-0005-0000-0000-0000221A0000}"/>
    <cellStyle name="0.00 3 18 5" xfId="7337" xr:uid="{00000000-0005-0000-0000-0000231A0000}"/>
    <cellStyle name="0.00 3 18 6" xfId="7338" xr:uid="{00000000-0005-0000-0000-0000241A0000}"/>
    <cellStyle name="0.00 3 19" xfId="7339" xr:uid="{00000000-0005-0000-0000-0000251A0000}"/>
    <cellStyle name="0.00 3 19 2" xfId="7340" xr:uid="{00000000-0005-0000-0000-0000261A0000}"/>
    <cellStyle name="0.00 3 19 3" xfId="7341" xr:uid="{00000000-0005-0000-0000-0000271A0000}"/>
    <cellStyle name="0.00 3 19 4" xfId="7342" xr:uid="{00000000-0005-0000-0000-0000281A0000}"/>
    <cellStyle name="0.00 3 19 5" xfId="7343" xr:uid="{00000000-0005-0000-0000-0000291A0000}"/>
    <cellStyle name="0.00 3 19 6" xfId="7344" xr:uid="{00000000-0005-0000-0000-00002A1A0000}"/>
    <cellStyle name="0.00 3 2" xfId="7345" xr:uid="{00000000-0005-0000-0000-00002B1A0000}"/>
    <cellStyle name="0.00 3 2 2" xfId="7346" xr:uid="{00000000-0005-0000-0000-00002C1A0000}"/>
    <cellStyle name="0.00 3 2 3" xfId="7347" xr:uid="{00000000-0005-0000-0000-00002D1A0000}"/>
    <cellStyle name="0.00 3 2 4" xfId="7348" xr:uid="{00000000-0005-0000-0000-00002E1A0000}"/>
    <cellStyle name="0.00 3 2 5" xfId="7349" xr:uid="{00000000-0005-0000-0000-00002F1A0000}"/>
    <cellStyle name="0.00 3 2 6" xfId="7350" xr:uid="{00000000-0005-0000-0000-0000301A0000}"/>
    <cellStyle name="0.00 3 2 7" xfId="7351" xr:uid="{00000000-0005-0000-0000-0000311A0000}"/>
    <cellStyle name="0.00 3 20" xfId="7352" xr:uid="{00000000-0005-0000-0000-0000321A0000}"/>
    <cellStyle name="0.00 3 20 2" xfId="7353" xr:uid="{00000000-0005-0000-0000-0000331A0000}"/>
    <cellStyle name="0.00 3 20 3" xfId="7354" xr:uid="{00000000-0005-0000-0000-0000341A0000}"/>
    <cellStyle name="0.00 3 20 4" xfId="7355" xr:uid="{00000000-0005-0000-0000-0000351A0000}"/>
    <cellStyle name="0.00 3 20 5" xfId="7356" xr:uid="{00000000-0005-0000-0000-0000361A0000}"/>
    <cellStyle name="0.00 3 20 6" xfId="7357" xr:uid="{00000000-0005-0000-0000-0000371A0000}"/>
    <cellStyle name="0.00 3 21" xfId="7358" xr:uid="{00000000-0005-0000-0000-0000381A0000}"/>
    <cellStyle name="0.00 3 21 2" xfId="7359" xr:uid="{00000000-0005-0000-0000-0000391A0000}"/>
    <cellStyle name="0.00 3 21 3" xfId="7360" xr:uid="{00000000-0005-0000-0000-00003A1A0000}"/>
    <cellStyle name="0.00 3 21 4" xfId="7361" xr:uid="{00000000-0005-0000-0000-00003B1A0000}"/>
    <cellStyle name="0.00 3 21 5" xfId="7362" xr:uid="{00000000-0005-0000-0000-00003C1A0000}"/>
    <cellStyle name="0.00 3 21 6" xfId="7363" xr:uid="{00000000-0005-0000-0000-00003D1A0000}"/>
    <cellStyle name="0.00 3 22" xfId="7364" xr:uid="{00000000-0005-0000-0000-00003E1A0000}"/>
    <cellStyle name="0.00 3 22 2" xfId="7365" xr:uid="{00000000-0005-0000-0000-00003F1A0000}"/>
    <cellStyle name="0.00 3 22 3" xfId="7366" xr:uid="{00000000-0005-0000-0000-0000401A0000}"/>
    <cellStyle name="0.00 3 22 4" xfId="7367" xr:uid="{00000000-0005-0000-0000-0000411A0000}"/>
    <cellStyle name="0.00 3 22 5" xfId="7368" xr:uid="{00000000-0005-0000-0000-0000421A0000}"/>
    <cellStyle name="0.00 3 22 6" xfId="7369" xr:uid="{00000000-0005-0000-0000-0000431A0000}"/>
    <cellStyle name="0.00 3 23" xfId="7370" xr:uid="{00000000-0005-0000-0000-0000441A0000}"/>
    <cellStyle name="0.00 3 23 2" xfId="7371" xr:uid="{00000000-0005-0000-0000-0000451A0000}"/>
    <cellStyle name="0.00 3 23 3" xfId="7372" xr:uid="{00000000-0005-0000-0000-0000461A0000}"/>
    <cellStyle name="0.00 3 23 4" xfId="7373" xr:uid="{00000000-0005-0000-0000-0000471A0000}"/>
    <cellStyle name="0.00 3 23 5" xfId="7374" xr:uid="{00000000-0005-0000-0000-0000481A0000}"/>
    <cellStyle name="0.00 3 23 6" xfId="7375" xr:uid="{00000000-0005-0000-0000-0000491A0000}"/>
    <cellStyle name="0.00 3 24" xfId="7376" xr:uid="{00000000-0005-0000-0000-00004A1A0000}"/>
    <cellStyle name="0.00 3 24 2" xfId="7377" xr:uid="{00000000-0005-0000-0000-00004B1A0000}"/>
    <cellStyle name="0.00 3 24 3" xfId="7378" xr:uid="{00000000-0005-0000-0000-00004C1A0000}"/>
    <cellStyle name="0.00 3 24 4" xfId="7379" xr:uid="{00000000-0005-0000-0000-00004D1A0000}"/>
    <cellStyle name="0.00 3 24 5" xfId="7380" xr:uid="{00000000-0005-0000-0000-00004E1A0000}"/>
    <cellStyle name="0.00 3 24 6" xfId="7381" xr:uid="{00000000-0005-0000-0000-00004F1A0000}"/>
    <cellStyle name="0.00 3 25" xfId="7382" xr:uid="{00000000-0005-0000-0000-0000501A0000}"/>
    <cellStyle name="0.00 3 25 2" xfId="7383" xr:uid="{00000000-0005-0000-0000-0000511A0000}"/>
    <cellStyle name="0.00 3 25 3" xfId="7384" xr:uid="{00000000-0005-0000-0000-0000521A0000}"/>
    <cellStyle name="0.00 3 25 4" xfId="7385" xr:uid="{00000000-0005-0000-0000-0000531A0000}"/>
    <cellStyle name="0.00 3 25 5" xfId="7386" xr:uid="{00000000-0005-0000-0000-0000541A0000}"/>
    <cellStyle name="0.00 3 25 6" xfId="7387" xr:uid="{00000000-0005-0000-0000-0000551A0000}"/>
    <cellStyle name="0.00 3 26" xfId="7388" xr:uid="{00000000-0005-0000-0000-0000561A0000}"/>
    <cellStyle name="0.00 3 26 2" xfId="7389" xr:uid="{00000000-0005-0000-0000-0000571A0000}"/>
    <cellStyle name="0.00 3 26 3" xfId="7390" xr:uid="{00000000-0005-0000-0000-0000581A0000}"/>
    <cellStyle name="0.00 3 26 4" xfId="7391" xr:uid="{00000000-0005-0000-0000-0000591A0000}"/>
    <cellStyle name="0.00 3 26 5" xfId="7392" xr:uid="{00000000-0005-0000-0000-00005A1A0000}"/>
    <cellStyle name="0.00 3 26 6" xfId="7393" xr:uid="{00000000-0005-0000-0000-00005B1A0000}"/>
    <cellStyle name="0.00 3 27" xfId="7394" xr:uid="{00000000-0005-0000-0000-00005C1A0000}"/>
    <cellStyle name="0.00 3 27 2" xfId="7395" xr:uid="{00000000-0005-0000-0000-00005D1A0000}"/>
    <cellStyle name="0.00 3 27 3" xfId="7396" xr:uid="{00000000-0005-0000-0000-00005E1A0000}"/>
    <cellStyle name="0.00 3 27 4" xfId="7397" xr:uid="{00000000-0005-0000-0000-00005F1A0000}"/>
    <cellStyle name="0.00 3 27 5" xfId="7398" xr:uid="{00000000-0005-0000-0000-0000601A0000}"/>
    <cellStyle name="0.00 3 27 6" xfId="7399" xr:uid="{00000000-0005-0000-0000-0000611A0000}"/>
    <cellStyle name="0.00 3 28" xfId="7400" xr:uid="{00000000-0005-0000-0000-0000621A0000}"/>
    <cellStyle name="0.00 3 28 2" xfId="7401" xr:uid="{00000000-0005-0000-0000-0000631A0000}"/>
    <cellStyle name="0.00 3 28 3" xfId="7402" xr:uid="{00000000-0005-0000-0000-0000641A0000}"/>
    <cellStyle name="0.00 3 28 4" xfId="7403" xr:uid="{00000000-0005-0000-0000-0000651A0000}"/>
    <cellStyle name="0.00 3 28 5" xfId="7404" xr:uid="{00000000-0005-0000-0000-0000661A0000}"/>
    <cellStyle name="0.00 3 28 6" xfId="7405" xr:uid="{00000000-0005-0000-0000-0000671A0000}"/>
    <cellStyle name="0.00 3 29" xfId="7406" xr:uid="{00000000-0005-0000-0000-0000681A0000}"/>
    <cellStyle name="0.00 3 29 2" xfId="7407" xr:uid="{00000000-0005-0000-0000-0000691A0000}"/>
    <cellStyle name="0.00 3 29 3" xfId="7408" xr:uid="{00000000-0005-0000-0000-00006A1A0000}"/>
    <cellStyle name="0.00 3 29 4" xfId="7409" xr:uid="{00000000-0005-0000-0000-00006B1A0000}"/>
    <cellStyle name="0.00 3 29 5" xfId="7410" xr:uid="{00000000-0005-0000-0000-00006C1A0000}"/>
    <cellStyle name="0.00 3 29 6" xfId="7411" xr:uid="{00000000-0005-0000-0000-00006D1A0000}"/>
    <cellStyle name="0.00 3 3" xfId="7412" xr:uid="{00000000-0005-0000-0000-00006E1A0000}"/>
    <cellStyle name="0.00 3 3 2" xfId="7413" xr:uid="{00000000-0005-0000-0000-00006F1A0000}"/>
    <cellStyle name="0.00 3 3 3" xfId="7414" xr:uid="{00000000-0005-0000-0000-0000701A0000}"/>
    <cellStyle name="0.00 3 3 4" xfId="7415" xr:uid="{00000000-0005-0000-0000-0000711A0000}"/>
    <cellStyle name="0.00 3 3 5" xfId="7416" xr:uid="{00000000-0005-0000-0000-0000721A0000}"/>
    <cellStyle name="0.00 3 3 6" xfId="7417" xr:uid="{00000000-0005-0000-0000-0000731A0000}"/>
    <cellStyle name="0.00 3 30" xfId="7418" xr:uid="{00000000-0005-0000-0000-0000741A0000}"/>
    <cellStyle name="0.00 3 31" xfId="7419" xr:uid="{00000000-0005-0000-0000-0000751A0000}"/>
    <cellStyle name="0.00 3 32" xfId="7420" xr:uid="{00000000-0005-0000-0000-0000761A0000}"/>
    <cellStyle name="0.00 3 33" xfId="7421" xr:uid="{00000000-0005-0000-0000-0000771A0000}"/>
    <cellStyle name="0.00 3 34" xfId="7422" xr:uid="{00000000-0005-0000-0000-0000781A0000}"/>
    <cellStyle name="0.00 3 4" xfId="7423" xr:uid="{00000000-0005-0000-0000-0000791A0000}"/>
    <cellStyle name="0.00 3 4 2" xfId="7424" xr:uid="{00000000-0005-0000-0000-00007A1A0000}"/>
    <cellStyle name="0.00 3 4 3" xfId="7425" xr:uid="{00000000-0005-0000-0000-00007B1A0000}"/>
    <cellStyle name="0.00 3 4 4" xfId="7426" xr:uid="{00000000-0005-0000-0000-00007C1A0000}"/>
    <cellStyle name="0.00 3 4 5" xfId="7427" xr:uid="{00000000-0005-0000-0000-00007D1A0000}"/>
    <cellStyle name="0.00 3 4 6" xfId="7428" xr:uid="{00000000-0005-0000-0000-00007E1A0000}"/>
    <cellStyle name="0.00 3 5" xfId="7429" xr:uid="{00000000-0005-0000-0000-00007F1A0000}"/>
    <cellStyle name="0.00 3 5 2" xfId="7430" xr:uid="{00000000-0005-0000-0000-0000801A0000}"/>
    <cellStyle name="0.00 3 5 3" xfId="7431" xr:uid="{00000000-0005-0000-0000-0000811A0000}"/>
    <cellStyle name="0.00 3 5 4" xfId="7432" xr:uid="{00000000-0005-0000-0000-0000821A0000}"/>
    <cellStyle name="0.00 3 5 5" xfId="7433" xr:uid="{00000000-0005-0000-0000-0000831A0000}"/>
    <cellStyle name="0.00 3 5 6" xfId="7434" xr:uid="{00000000-0005-0000-0000-0000841A0000}"/>
    <cellStyle name="0.00 3 6" xfId="7435" xr:uid="{00000000-0005-0000-0000-0000851A0000}"/>
    <cellStyle name="0.00 3 6 2" xfId="7436" xr:uid="{00000000-0005-0000-0000-0000861A0000}"/>
    <cellStyle name="0.00 3 6 3" xfId="7437" xr:uid="{00000000-0005-0000-0000-0000871A0000}"/>
    <cellStyle name="0.00 3 6 4" xfId="7438" xr:uid="{00000000-0005-0000-0000-0000881A0000}"/>
    <cellStyle name="0.00 3 6 5" xfId="7439" xr:uid="{00000000-0005-0000-0000-0000891A0000}"/>
    <cellStyle name="0.00 3 6 6" xfId="7440" xr:uid="{00000000-0005-0000-0000-00008A1A0000}"/>
    <cellStyle name="0.00 3 7" xfId="7441" xr:uid="{00000000-0005-0000-0000-00008B1A0000}"/>
    <cellStyle name="0.00 3 7 2" xfId="7442" xr:uid="{00000000-0005-0000-0000-00008C1A0000}"/>
    <cellStyle name="0.00 3 7 3" xfId="7443" xr:uid="{00000000-0005-0000-0000-00008D1A0000}"/>
    <cellStyle name="0.00 3 7 4" xfId="7444" xr:uid="{00000000-0005-0000-0000-00008E1A0000}"/>
    <cellStyle name="0.00 3 7 5" xfId="7445" xr:uid="{00000000-0005-0000-0000-00008F1A0000}"/>
    <cellStyle name="0.00 3 7 6" xfId="7446" xr:uid="{00000000-0005-0000-0000-0000901A0000}"/>
    <cellStyle name="0.00 3 8" xfId="7447" xr:uid="{00000000-0005-0000-0000-0000911A0000}"/>
    <cellStyle name="0.00 3 8 2" xfId="7448" xr:uid="{00000000-0005-0000-0000-0000921A0000}"/>
    <cellStyle name="0.00 3 8 3" xfId="7449" xr:uid="{00000000-0005-0000-0000-0000931A0000}"/>
    <cellStyle name="0.00 3 8 4" xfId="7450" xr:uid="{00000000-0005-0000-0000-0000941A0000}"/>
    <cellStyle name="0.00 3 8 5" xfId="7451" xr:uid="{00000000-0005-0000-0000-0000951A0000}"/>
    <cellStyle name="0.00 3 8 6" xfId="7452" xr:uid="{00000000-0005-0000-0000-0000961A0000}"/>
    <cellStyle name="0.00 3 9" xfId="7453" xr:uid="{00000000-0005-0000-0000-0000971A0000}"/>
    <cellStyle name="0.00 3 9 2" xfId="7454" xr:uid="{00000000-0005-0000-0000-0000981A0000}"/>
    <cellStyle name="0.00 3 9 3" xfId="7455" xr:uid="{00000000-0005-0000-0000-0000991A0000}"/>
    <cellStyle name="0.00 3 9 4" xfId="7456" xr:uid="{00000000-0005-0000-0000-00009A1A0000}"/>
    <cellStyle name="0.00 3 9 5" xfId="7457" xr:uid="{00000000-0005-0000-0000-00009B1A0000}"/>
    <cellStyle name="0.00 3 9 6" xfId="7458" xr:uid="{00000000-0005-0000-0000-00009C1A0000}"/>
    <cellStyle name="0.00 30" xfId="7459" xr:uid="{00000000-0005-0000-0000-00009D1A0000}"/>
    <cellStyle name="0.00 30 2" xfId="7460" xr:uid="{00000000-0005-0000-0000-00009E1A0000}"/>
    <cellStyle name="0.00 30 3" xfId="7461" xr:uid="{00000000-0005-0000-0000-00009F1A0000}"/>
    <cellStyle name="0.00 30 4" xfId="7462" xr:uid="{00000000-0005-0000-0000-0000A01A0000}"/>
    <cellStyle name="0.00 30 5" xfId="7463" xr:uid="{00000000-0005-0000-0000-0000A11A0000}"/>
    <cellStyle name="0.00 30 6" xfId="7464" xr:uid="{00000000-0005-0000-0000-0000A21A0000}"/>
    <cellStyle name="0.00 31" xfId="7465" xr:uid="{00000000-0005-0000-0000-0000A31A0000}"/>
    <cellStyle name="0.00 31 2" xfId="7466" xr:uid="{00000000-0005-0000-0000-0000A41A0000}"/>
    <cellStyle name="0.00 31 3" xfId="7467" xr:uid="{00000000-0005-0000-0000-0000A51A0000}"/>
    <cellStyle name="0.00 31 4" xfId="7468" xr:uid="{00000000-0005-0000-0000-0000A61A0000}"/>
    <cellStyle name="0.00 31 5" xfId="7469" xr:uid="{00000000-0005-0000-0000-0000A71A0000}"/>
    <cellStyle name="0.00 31 6" xfId="7470" xr:uid="{00000000-0005-0000-0000-0000A81A0000}"/>
    <cellStyle name="0.00 32" xfId="7471" xr:uid="{00000000-0005-0000-0000-0000A91A0000}"/>
    <cellStyle name="0.00 32 2" xfId="7472" xr:uid="{00000000-0005-0000-0000-0000AA1A0000}"/>
    <cellStyle name="0.00 32 3" xfId="7473" xr:uid="{00000000-0005-0000-0000-0000AB1A0000}"/>
    <cellStyle name="0.00 32 4" xfId="7474" xr:uid="{00000000-0005-0000-0000-0000AC1A0000}"/>
    <cellStyle name="0.00 32 5" xfId="7475" xr:uid="{00000000-0005-0000-0000-0000AD1A0000}"/>
    <cellStyle name="0.00 32 6" xfId="7476" xr:uid="{00000000-0005-0000-0000-0000AE1A0000}"/>
    <cellStyle name="0.00 33" xfId="7477" xr:uid="{00000000-0005-0000-0000-0000AF1A0000}"/>
    <cellStyle name="0.00 33 2" xfId="7478" xr:uid="{00000000-0005-0000-0000-0000B01A0000}"/>
    <cellStyle name="0.00 33 3" xfId="7479" xr:uid="{00000000-0005-0000-0000-0000B11A0000}"/>
    <cellStyle name="0.00 33 4" xfId="7480" xr:uid="{00000000-0005-0000-0000-0000B21A0000}"/>
    <cellStyle name="0.00 33 5" xfId="7481" xr:uid="{00000000-0005-0000-0000-0000B31A0000}"/>
    <cellStyle name="0.00 33 6" xfId="7482" xr:uid="{00000000-0005-0000-0000-0000B41A0000}"/>
    <cellStyle name="0.00 34" xfId="7483" xr:uid="{00000000-0005-0000-0000-0000B51A0000}"/>
    <cellStyle name="0.00 34 2" xfId="7484" xr:uid="{00000000-0005-0000-0000-0000B61A0000}"/>
    <cellStyle name="0.00 34 3" xfId="7485" xr:uid="{00000000-0005-0000-0000-0000B71A0000}"/>
    <cellStyle name="0.00 34 4" xfId="7486" xr:uid="{00000000-0005-0000-0000-0000B81A0000}"/>
    <cellStyle name="0.00 34 5" xfId="7487" xr:uid="{00000000-0005-0000-0000-0000B91A0000}"/>
    <cellStyle name="0.00 34 6" xfId="7488" xr:uid="{00000000-0005-0000-0000-0000BA1A0000}"/>
    <cellStyle name="0.00 35" xfId="7489" xr:uid="{00000000-0005-0000-0000-0000BB1A0000}"/>
    <cellStyle name="0.00 35 2" xfId="7490" xr:uid="{00000000-0005-0000-0000-0000BC1A0000}"/>
    <cellStyle name="0.00 35 3" xfId="7491" xr:uid="{00000000-0005-0000-0000-0000BD1A0000}"/>
    <cellStyle name="0.00 35 4" xfId="7492" xr:uid="{00000000-0005-0000-0000-0000BE1A0000}"/>
    <cellStyle name="0.00 35 5" xfId="7493" xr:uid="{00000000-0005-0000-0000-0000BF1A0000}"/>
    <cellStyle name="0.00 35 6" xfId="7494" xr:uid="{00000000-0005-0000-0000-0000C01A0000}"/>
    <cellStyle name="0.00 36" xfId="7495" xr:uid="{00000000-0005-0000-0000-0000C11A0000}"/>
    <cellStyle name="0.00 36 2" xfId="7496" xr:uid="{00000000-0005-0000-0000-0000C21A0000}"/>
    <cellStyle name="0.00 36 3" xfId="7497" xr:uid="{00000000-0005-0000-0000-0000C31A0000}"/>
    <cellStyle name="0.00 36 4" xfId="7498" xr:uid="{00000000-0005-0000-0000-0000C41A0000}"/>
    <cellStyle name="0.00 36 5" xfId="7499" xr:uid="{00000000-0005-0000-0000-0000C51A0000}"/>
    <cellStyle name="0.00 36 6" xfId="7500" xr:uid="{00000000-0005-0000-0000-0000C61A0000}"/>
    <cellStyle name="0.00 37" xfId="7501" xr:uid="{00000000-0005-0000-0000-0000C71A0000}"/>
    <cellStyle name="0.00 37 2" xfId="7502" xr:uid="{00000000-0005-0000-0000-0000C81A0000}"/>
    <cellStyle name="0.00 37 3" xfId="7503" xr:uid="{00000000-0005-0000-0000-0000C91A0000}"/>
    <cellStyle name="0.00 37 4" xfId="7504" xr:uid="{00000000-0005-0000-0000-0000CA1A0000}"/>
    <cellStyle name="0.00 37 5" xfId="7505" xr:uid="{00000000-0005-0000-0000-0000CB1A0000}"/>
    <cellStyle name="0.00 37 6" xfId="7506" xr:uid="{00000000-0005-0000-0000-0000CC1A0000}"/>
    <cellStyle name="0.00 38" xfId="7507" xr:uid="{00000000-0005-0000-0000-0000CD1A0000}"/>
    <cellStyle name="0.00 38 2" xfId="7508" xr:uid="{00000000-0005-0000-0000-0000CE1A0000}"/>
    <cellStyle name="0.00 38 3" xfId="7509" xr:uid="{00000000-0005-0000-0000-0000CF1A0000}"/>
    <cellStyle name="0.00 38 4" xfId="7510" xr:uid="{00000000-0005-0000-0000-0000D01A0000}"/>
    <cellStyle name="0.00 38 5" xfId="7511" xr:uid="{00000000-0005-0000-0000-0000D11A0000}"/>
    <cellStyle name="0.00 38 6" xfId="7512" xr:uid="{00000000-0005-0000-0000-0000D21A0000}"/>
    <cellStyle name="0.00 39" xfId="7513" xr:uid="{00000000-0005-0000-0000-0000D31A0000}"/>
    <cellStyle name="0.00 39 2" xfId="7514" xr:uid="{00000000-0005-0000-0000-0000D41A0000}"/>
    <cellStyle name="0.00 39 3" xfId="7515" xr:uid="{00000000-0005-0000-0000-0000D51A0000}"/>
    <cellStyle name="0.00 39 4" xfId="7516" xr:uid="{00000000-0005-0000-0000-0000D61A0000}"/>
    <cellStyle name="0.00 39 5" xfId="7517" xr:uid="{00000000-0005-0000-0000-0000D71A0000}"/>
    <cellStyle name="0.00 39 6" xfId="7518" xr:uid="{00000000-0005-0000-0000-0000D81A0000}"/>
    <cellStyle name="0.00 4" xfId="7519" xr:uid="{00000000-0005-0000-0000-0000D91A0000}"/>
    <cellStyle name="0.00 4 10" xfId="7520" xr:uid="{00000000-0005-0000-0000-0000DA1A0000}"/>
    <cellStyle name="0.00 4 10 2" xfId="7521" xr:uid="{00000000-0005-0000-0000-0000DB1A0000}"/>
    <cellStyle name="0.00 4 10 3" xfId="7522" xr:uid="{00000000-0005-0000-0000-0000DC1A0000}"/>
    <cellStyle name="0.00 4 10 4" xfId="7523" xr:uid="{00000000-0005-0000-0000-0000DD1A0000}"/>
    <cellStyle name="0.00 4 10 5" xfId="7524" xr:uid="{00000000-0005-0000-0000-0000DE1A0000}"/>
    <cellStyle name="0.00 4 10 6" xfId="7525" xr:uid="{00000000-0005-0000-0000-0000DF1A0000}"/>
    <cellStyle name="0.00 4 11" xfId="7526" xr:uid="{00000000-0005-0000-0000-0000E01A0000}"/>
    <cellStyle name="0.00 4 11 2" xfId="7527" xr:uid="{00000000-0005-0000-0000-0000E11A0000}"/>
    <cellStyle name="0.00 4 11 3" xfId="7528" xr:uid="{00000000-0005-0000-0000-0000E21A0000}"/>
    <cellStyle name="0.00 4 11 4" xfId="7529" xr:uid="{00000000-0005-0000-0000-0000E31A0000}"/>
    <cellStyle name="0.00 4 11 5" xfId="7530" xr:uid="{00000000-0005-0000-0000-0000E41A0000}"/>
    <cellStyle name="0.00 4 11 6" xfId="7531" xr:uid="{00000000-0005-0000-0000-0000E51A0000}"/>
    <cellStyle name="0.00 4 12" xfId="7532" xr:uid="{00000000-0005-0000-0000-0000E61A0000}"/>
    <cellStyle name="0.00 4 12 2" xfId="7533" xr:uid="{00000000-0005-0000-0000-0000E71A0000}"/>
    <cellStyle name="0.00 4 12 3" xfId="7534" xr:uid="{00000000-0005-0000-0000-0000E81A0000}"/>
    <cellStyle name="0.00 4 12 4" xfId="7535" xr:uid="{00000000-0005-0000-0000-0000E91A0000}"/>
    <cellStyle name="0.00 4 12 5" xfId="7536" xr:uid="{00000000-0005-0000-0000-0000EA1A0000}"/>
    <cellStyle name="0.00 4 12 6" xfId="7537" xr:uid="{00000000-0005-0000-0000-0000EB1A0000}"/>
    <cellStyle name="0.00 4 13" xfId="7538" xr:uid="{00000000-0005-0000-0000-0000EC1A0000}"/>
    <cellStyle name="0.00 4 13 2" xfId="7539" xr:uid="{00000000-0005-0000-0000-0000ED1A0000}"/>
    <cellStyle name="0.00 4 13 3" xfId="7540" xr:uid="{00000000-0005-0000-0000-0000EE1A0000}"/>
    <cellStyle name="0.00 4 13 4" xfId="7541" xr:uid="{00000000-0005-0000-0000-0000EF1A0000}"/>
    <cellStyle name="0.00 4 13 5" xfId="7542" xr:uid="{00000000-0005-0000-0000-0000F01A0000}"/>
    <cellStyle name="0.00 4 13 6" xfId="7543" xr:uid="{00000000-0005-0000-0000-0000F11A0000}"/>
    <cellStyle name="0.00 4 14" xfId="7544" xr:uid="{00000000-0005-0000-0000-0000F21A0000}"/>
    <cellStyle name="0.00 4 14 2" xfId="7545" xr:uid="{00000000-0005-0000-0000-0000F31A0000}"/>
    <cellStyle name="0.00 4 14 3" xfId="7546" xr:uid="{00000000-0005-0000-0000-0000F41A0000}"/>
    <cellStyle name="0.00 4 14 4" xfId="7547" xr:uid="{00000000-0005-0000-0000-0000F51A0000}"/>
    <cellStyle name="0.00 4 14 5" xfId="7548" xr:uid="{00000000-0005-0000-0000-0000F61A0000}"/>
    <cellStyle name="0.00 4 14 6" xfId="7549" xr:uid="{00000000-0005-0000-0000-0000F71A0000}"/>
    <cellStyle name="0.00 4 15" xfId="7550" xr:uid="{00000000-0005-0000-0000-0000F81A0000}"/>
    <cellStyle name="0.00 4 15 2" xfId="7551" xr:uid="{00000000-0005-0000-0000-0000F91A0000}"/>
    <cellStyle name="0.00 4 15 3" xfId="7552" xr:uid="{00000000-0005-0000-0000-0000FA1A0000}"/>
    <cellStyle name="0.00 4 15 4" xfId="7553" xr:uid="{00000000-0005-0000-0000-0000FB1A0000}"/>
    <cellStyle name="0.00 4 15 5" xfId="7554" xr:uid="{00000000-0005-0000-0000-0000FC1A0000}"/>
    <cellStyle name="0.00 4 15 6" xfId="7555" xr:uid="{00000000-0005-0000-0000-0000FD1A0000}"/>
    <cellStyle name="0.00 4 16" xfId="7556" xr:uid="{00000000-0005-0000-0000-0000FE1A0000}"/>
    <cellStyle name="0.00 4 16 2" xfId="7557" xr:uid="{00000000-0005-0000-0000-0000FF1A0000}"/>
    <cellStyle name="0.00 4 16 3" xfId="7558" xr:uid="{00000000-0005-0000-0000-0000001B0000}"/>
    <cellStyle name="0.00 4 16 4" xfId="7559" xr:uid="{00000000-0005-0000-0000-0000011B0000}"/>
    <cellStyle name="0.00 4 16 5" xfId="7560" xr:uid="{00000000-0005-0000-0000-0000021B0000}"/>
    <cellStyle name="0.00 4 16 6" xfId="7561" xr:uid="{00000000-0005-0000-0000-0000031B0000}"/>
    <cellStyle name="0.00 4 17" xfId="7562" xr:uid="{00000000-0005-0000-0000-0000041B0000}"/>
    <cellStyle name="0.00 4 17 2" xfId="7563" xr:uid="{00000000-0005-0000-0000-0000051B0000}"/>
    <cellStyle name="0.00 4 17 3" xfId="7564" xr:uid="{00000000-0005-0000-0000-0000061B0000}"/>
    <cellStyle name="0.00 4 17 4" xfId="7565" xr:uid="{00000000-0005-0000-0000-0000071B0000}"/>
    <cellStyle name="0.00 4 17 5" xfId="7566" xr:uid="{00000000-0005-0000-0000-0000081B0000}"/>
    <cellStyle name="0.00 4 17 6" xfId="7567" xr:uid="{00000000-0005-0000-0000-0000091B0000}"/>
    <cellStyle name="0.00 4 18" xfId="7568" xr:uid="{00000000-0005-0000-0000-00000A1B0000}"/>
    <cellStyle name="0.00 4 18 2" xfId="7569" xr:uid="{00000000-0005-0000-0000-00000B1B0000}"/>
    <cellStyle name="0.00 4 18 3" xfId="7570" xr:uid="{00000000-0005-0000-0000-00000C1B0000}"/>
    <cellStyle name="0.00 4 18 4" xfId="7571" xr:uid="{00000000-0005-0000-0000-00000D1B0000}"/>
    <cellStyle name="0.00 4 18 5" xfId="7572" xr:uid="{00000000-0005-0000-0000-00000E1B0000}"/>
    <cellStyle name="0.00 4 18 6" xfId="7573" xr:uid="{00000000-0005-0000-0000-00000F1B0000}"/>
    <cellStyle name="0.00 4 19" xfId="7574" xr:uid="{00000000-0005-0000-0000-0000101B0000}"/>
    <cellStyle name="0.00 4 19 2" xfId="7575" xr:uid="{00000000-0005-0000-0000-0000111B0000}"/>
    <cellStyle name="0.00 4 19 3" xfId="7576" xr:uid="{00000000-0005-0000-0000-0000121B0000}"/>
    <cellStyle name="0.00 4 19 4" xfId="7577" xr:uid="{00000000-0005-0000-0000-0000131B0000}"/>
    <cellStyle name="0.00 4 19 5" xfId="7578" xr:uid="{00000000-0005-0000-0000-0000141B0000}"/>
    <cellStyle name="0.00 4 19 6" xfId="7579" xr:uid="{00000000-0005-0000-0000-0000151B0000}"/>
    <cellStyle name="0.00 4 2" xfId="7580" xr:uid="{00000000-0005-0000-0000-0000161B0000}"/>
    <cellStyle name="0.00 4 2 2" xfId="7581" xr:uid="{00000000-0005-0000-0000-0000171B0000}"/>
    <cellStyle name="0.00 4 2 3" xfId="7582" xr:uid="{00000000-0005-0000-0000-0000181B0000}"/>
    <cellStyle name="0.00 4 2 4" xfId="7583" xr:uid="{00000000-0005-0000-0000-0000191B0000}"/>
    <cellStyle name="0.00 4 2 5" xfId="7584" xr:uid="{00000000-0005-0000-0000-00001A1B0000}"/>
    <cellStyle name="0.00 4 2 6" xfId="7585" xr:uid="{00000000-0005-0000-0000-00001B1B0000}"/>
    <cellStyle name="0.00 4 2 7" xfId="7586" xr:uid="{00000000-0005-0000-0000-00001C1B0000}"/>
    <cellStyle name="0.00 4 20" xfId="7587" xr:uid="{00000000-0005-0000-0000-00001D1B0000}"/>
    <cellStyle name="0.00 4 20 2" xfId="7588" xr:uid="{00000000-0005-0000-0000-00001E1B0000}"/>
    <cellStyle name="0.00 4 20 3" xfId="7589" xr:uid="{00000000-0005-0000-0000-00001F1B0000}"/>
    <cellStyle name="0.00 4 20 4" xfId="7590" xr:uid="{00000000-0005-0000-0000-0000201B0000}"/>
    <cellStyle name="0.00 4 20 5" xfId="7591" xr:uid="{00000000-0005-0000-0000-0000211B0000}"/>
    <cellStyle name="0.00 4 20 6" xfId="7592" xr:uid="{00000000-0005-0000-0000-0000221B0000}"/>
    <cellStyle name="0.00 4 21" xfId="7593" xr:uid="{00000000-0005-0000-0000-0000231B0000}"/>
    <cellStyle name="0.00 4 21 2" xfId="7594" xr:uid="{00000000-0005-0000-0000-0000241B0000}"/>
    <cellStyle name="0.00 4 21 3" xfId="7595" xr:uid="{00000000-0005-0000-0000-0000251B0000}"/>
    <cellStyle name="0.00 4 21 4" xfId="7596" xr:uid="{00000000-0005-0000-0000-0000261B0000}"/>
    <cellStyle name="0.00 4 21 5" xfId="7597" xr:uid="{00000000-0005-0000-0000-0000271B0000}"/>
    <cellStyle name="0.00 4 21 6" xfId="7598" xr:uid="{00000000-0005-0000-0000-0000281B0000}"/>
    <cellStyle name="0.00 4 22" xfId="7599" xr:uid="{00000000-0005-0000-0000-0000291B0000}"/>
    <cellStyle name="0.00 4 22 2" xfId="7600" xr:uid="{00000000-0005-0000-0000-00002A1B0000}"/>
    <cellStyle name="0.00 4 22 3" xfId="7601" xr:uid="{00000000-0005-0000-0000-00002B1B0000}"/>
    <cellStyle name="0.00 4 22 4" xfId="7602" xr:uid="{00000000-0005-0000-0000-00002C1B0000}"/>
    <cellStyle name="0.00 4 22 5" xfId="7603" xr:uid="{00000000-0005-0000-0000-00002D1B0000}"/>
    <cellStyle name="0.00 4 22 6" xfId="7604" xr:uid="{00000000-0005-0000-0000-00002E1B0000}"/>
    <cellStyle name="0.00 4 23" xfId="7605" xr:uid="{00000000-0005-0000-0000-00002F1B0000}"/>
    <cellStyle name="0.00 4 23 2" xfId="7606" xr:uid="{00000000-0005-0000-0000-0000301B0000}"/>
    <cellStyle name="0.00 4 23 3" xfId="7607" xr:uid="{00000000-0005-0000-0000-0000311B0000}"/>
    <cellStyle name="0.00 4 23 4" xfId="7608" xr:uid="{00000000-0005-0000-0000-0000321B0000}"/>
    <cellStyle name="0.00 4 23 5" xfId="7609" xr:uid="{00000000-0005-0000-0000-0000331B0000}"/>
    <cellStyle name="0.00 4 23 6" xfId="7610" xr:uid="{00000000-0005-0000-0000-0000341B0000}"/>
    <cellStyle name="0.00 4 24" xfId="7611" xr:uid="{00000000-0005-0000-0000-0000351B0000}"/>
    <cellStyle name="0.00 4 24 2" xfId="7612" xr:uid="{00000000-0005-0000-0000-0000361B0000}"/>
    <cellStyle name="0.00 4 24 3" xfId="7613" xr:uid="{00000000-0005-0000-0000-0000371B0000}"/>
    <cellStyle name="0.00 4 24 4" xfId="7614" xr:uid="{00000000-0005-0000-0000-0000381B0000}"/>
    <cellStyle name="0.00 4 24 5" xfId="7615" xr:uid="{00000000-0005-0000-0000-0000391B0000}"/>
    <cellStyle name="0.00 4 24 6" xfId="7616" xr:uid="{00000000-0005-0000-0000-00003A1B0000}"/>
    <cellStyle name="0.00 4 25" xfId="7617" xr:uid="{00000000-0005-0000-0000-00003B1B0000}"/>
    <cellStyle name="0.00 4 25 2" xfId="7618" xr:uid="{00000000-0005-0000-0000-00003C1B0000}"/>
    <cellStyle name="0.00 4 25 3" xfId="7619" xr:uid="{00000000-0005-0000-0000-00003D1B0000}"/>
    <cellStyle name="0.00 4 25 4" xfId="7620" xr:uid="{00000000-0005-0000-0000-00003E1B0000}"/>
    <cellStyle name="0.00 4 25 5" xfId="7621" xr:uid="{00000000-0005-0000-0000-00003F1B0000}"/>
    <cellStyle name="0.00 4 25 6" xfId="7622" xr:uid="{00000000-0005-0000-0000-0000401B0000}"/>
    <cellStyle name="0.00 4 26" xfId="7623" xr:uid="{00000000-0005-0000-0000-0000411B0000}"/>
    <cellStyle name="0.00 4 26 2" xfId="7624" xr:uid="{00000000-0005-0000-0000-0000421B0000}"/>
    <cellStyle name="0.00 4 26 3" xfId="7625" xr:uid="{00000000-0005-0000-0000-0000431B0000}"/>
    <cellStyle name="0.00 4 26 4" xfId="7626" xr:uid="{00000000-0005-0000-0000-0000441B0000}"/>
    <cellStyle name="0.00 4 26 5" xfId="7627" xr:uid="{00000000-0005-0000-0000-0000451B0000}"/>
    <cellStyle name="0.00 4 26 6" xfId="7628" xr:uid="{00000000-0005-0000-0000-0000461B0000}"/>
    <cellStyle name="0.00 4 27" xfId="7629" xr:uid="{00000000-0005-0000-0000-0000471B0000}"/>
    <cellStyle name="0.00 4 27 2" xfId="7630" xr:uid="{00000000-0005-0000-0000-0000481B0000}"/>
    <cellStyle name="0.00 4 27 3" xfId="7631" xr:uid="{00000000-0005-0000-0000-0000491B0000}"/>
    <cellStyle name="0.00 4 27 4" xfId="7632" xr:uid="{00000000-0005-0000-0000-00004A1B0000}"/>
    <cellStyle name="0.00 4 27 5" xfId="7633" xr:uid="{00000000-0005-0000-0000-00004B1B0000}"/>
    <cellStyle name="0.00 4 27 6" xfId="7634" xr:uid="{00000000-0005-0000-0000-00004C1B0000}"/>
    <cellStyle name="0.00 4 28" xfId="7635" xr:uid="{00000000-0005-0000-0000-00004D1B0000}"/>
    <cellStyle name="0.00 4 28 2" xfId="7636" xr:uid="{00000000-0005-0000-0000-00004E1B0000}"/>
    <cellStyle name="0.00 4 28 3" xfId="7637" xr:uid="{00000000-0005-0000-0000-00004F1B0000}"/>
    <cellStyle name="0.00 4 28 4" xfId="7638" xr:uid="{00000000-0005-0000-0000-0000501B0000}"/>
    <cellStyle name="0.00 4 28 5" xfId="7639" xr:uid="{00000000-0005-0000-0000-0000511B0000}"/>
    <cellStyle name="0.00 4 28 6" xfId="7640" xr:uid="{00000000-0005-0000-0000-0000521B0000}"/>
    <cellStyle name="0.00 4 29" xfId="7641" xr:uid="{00000000-0005-0000-0000-0000531B0000}"/>
    <cellStyle name="0.00 4 29 2" xfId="7642" xr:uid="{00000000-0005-0000-0000-0000541B0000}"/>
    <cellStyle name="0.00 4 29 3" xfId="7643" xr:uid="{00000000-0005-0000-0000-0000551B0000}"/>
    <cellStyle name="0.00 4 29 4" xfId="7644" xr:uid="{00000000-0005-0000-0000-0000561B0000}"/>
    <cellStyle name="0.00 4 29 5" xfId="7645" xr:uid="{00000000-0005-0000-0000-0000571B0000}"/>
    <cellStyle name="0.00 4 29 6" xfId="7646" xr:uid="{00000000-0005-0000-0000-0000581B0000}"/>
    <cellStyle name="0.00 4 3" xfId="7647" xr:uid="{00000000-0005-0000-0000-0000591B0000}"/>
    <cellStyle name="0.00 4 3 2" xfId="7648" xr:uid="{00000000-0005-0000-0000-00005A1B0000}"/>
    <cellStyle name="0.00 4 3 3" xfId="7649" xr:uid="{00000000-0005-0000-0000-00005B1B0000}"/>
    <cellStyle name="0.00 4 3 4" xfId="7650" xr:uid="{00000000-0005-0000-0000-00005C1B0000}"/>
    <cellStyle name="0.00 4 3 5" xfId="7651" xr:uid="{00000000-0005-0000-0000-00005D1B0000}"/>
    <cellStyle name="0.00 4 3 6" xfId="7652" xr:uid="{00000000-0005-0000-0000-00005E1B0000}"/>
    <cellStyle name="0.00 4 30" xfId="7653" xr:uid="{00000000-0005-0000-0000-00005F1B0000}"/>
    <cellStyle name="0.00 4 31" xfId="7654" xr:uid="{00000000-0005-0000-0000-0000601B0000}"/>
    <cellStyle name="0.00 4 32" xfId="7655" xr:uid="{00000000-0005-0000-0000-0000611B0000}"/>
    <cellStyle name="0.00 4 33" xfId="7656" xr:uid="{00000000-0005-0000-0000-0000621B0000}"/>
    <cellStyle name="0.00 4 34" xfId="7657" xr:uid="{00000000-0005-0000-0000-0000631B0000}"/>
    <cellStyle name="0.00 4 4" xfId="7658" xr:uid="{00000000-0005-0000-0000-0000641B0000}"/>
    <cellStyle name="0.00 4 4 2" xfId="7659" xr:uid="{00000000-0005-0000-0000-0000651B0000}"/>
    <cellStyle name="0.00 4 4 3" xfId="7660" xr:uid="{00000000-0005-0000-0000-0000661B0000}"/>
    <cellStyle name="0.00 4 4 4" xfId="7661" xr:uid="{00000000-0005-0000-0000-0000671B0000}"/>
    <cellStyle name="0.00 4 4 5" xfId="7662" xr:uid="{00000000-0005-0000-0000-0000681B0000}"/>
    <cellStyle name="0.00 4 4 6" xfId="7663" xr:uid="{00000000-0005-0000-0000-0000691B0000}"/>
    <cellStyle name="0.00 4 5" xfId="7664" xr:uid="{00000000-0005-0000-0000-00006A1B0000}"/>
    <cellStyle name="0.00 4 5 2" xfId="7665" xr:uid="{00000000-0005-0000-0000-00006B1B0000}"/>
    <cellStyle name="0.00 4 5 3" xfId="7666" xr:uid="{00000000-0005-0000-0000-00006C1B0000}"/>
    <cellStyle name="0.00 4 5 4" xfId="7667" xr:uid="{00000000-0005-0000-0000-00006D1B0000}"/>
    <cellStyle name="0.00 4 5 5" xfId="7668" xr:uid="{00000000-0005-0000-0000-00006E1B0000}"/>
    <cellStyle name="0.00 4 5 6" xfId="7669" xr:uid="{00000000-0005-0000-0000-00006F1B0000}"/>
    <cellStyle name="0.00 4 6" xfId="7670" xr:uid="{00000000-0005-0000-0000-0000701B0000}"/>
    <cellStyle name="0.00 4 6 2" xfId="7671" xr:uid="{00000000-0005-0000-0000-0000711B0000}"/>
    <cellStyle name="0.00 4 6 3" xfId="7672" xr:uid="{00000000-0005-0000-0000-0000721B0000}"/>
    <cellStyle name="0.00 4 6 4" xfId="7673" xr:uid="{00000000-0005-0000-0000-0000731B0000}"/>
    <cellStyle name="0.00 4 6 5" xfId="7674" xr:uid="{00000000-0005-0000-0000-0000741B0000}"/>
    <cellStyle name="0.00 4 6 6" xfId="7675" xr:uid="{00000000-0005-0000-0000-0000751B0000}"/>
    <cellStyle name="0.00 4 7" xfId="7676" xr:uid="{00000000-0005-0000-0000-0000761B0000}"/>
    <cellStyle name="0.00 4 7 2" xfId="7677" xr:uid="{00000000-0005-0000-0000-0000771B0000}"/>
    <cellStyle name="0.00 4 7 3" xfId="7678" xr:uid="{00000000-0005-0000-0000-0000781B0000}"/>
    <cellStyle name="0.00 4 7 4" xfId="7679" xr:uid="{00000000-0005-0000-0000-0000791B0000}"/>
    <cellStyle name="0.00 4 7 5" xfId="7680" xr:uid="{00000000-0005-0000-0000-00007A1B0000}"/>
    <cellStyle name="0.00 4 7 6" xfId="7681" xr:uid="{00000000-0005-0000-0000-00007B1B0000}"/>
    <cellStyle name="0.00 4 8" xfId="7682" xr:uid="{00000000-0005-0000-0000-00007C1B0000}"/>
    <cellStyle name="0.00 4 8 2" xfId="7683" xr:uid="{00000000-0005-0000-0000-00007D1B0000}"/>
    <cellStyle name="0.00 4 8 3" xfId="7684" xr:uid="{00000000-0005-0000-0000-00007E1B0000}"/>
    <cellStyle name="0.00 4 8 4" xfId="7685" xr:uid="{00000000-0005-0000-0000-00007F1B0000}"/>
    <cellStyle name="0.00 4 8 5" xfId="7686" xr:uid="{00000000-0005-0000-0000-0000801B0000}"/>
    <cellStyle name="0.00 4 8 6" xfId="7687" xr:uid="{00000000-0005-0000-0000-0000811B0000}"/>
    <cellStyle name="0.00 4 9" xfId="7688" xr:uid="{00000000-0005-0000-0000-0000821B0000}"/>
    <cellStyle name="0.00 4 9 2" xfId="7689" xr:uid="{00000000-0005-0000-0000-0000831B0000}"/>
    <cellStyle name="0.00 4 9 3" xfId="7690" xr:uid="{00000000-0005-0000-0000-0000841B0000}"/>
    <cellStyle name="0.00 4 9 4" xfId="7691" xr:uid="{00000000-0005-0000-0000-0000851B0000}"/>
    <cellStyle name="0.00 4 9 5" xfId="7692" xr:uid="{00000000-0005-0000-0000-0000861B0000}"/>
    <cellStyle name="0.00 4 9 6" xfId="7693" xr:uid="{00000000-0005-0000-0000-0000871B0000}"/>
    <cellStyle name="0.00 40" xfId="7694" xr:uid="{00000000-0005-0000-0000-0000881B0000}"/>
    <cellStyle name="0.00 40 2" xfId="7695" xr:uid="{00000000-0005-0000-0000-0000891B0000}"/>
    <cellStyle name="0.00 40 3" xfId="7696" xr:uid="{00000000-0005-0000-0000-00008A1B0000}"/>
    <cellStyle name="0.00 40 4" xfId="7697" xr:uid="{00000000-0005-0000-0000-00008B1B0000}"/>
    <cellStyle name="0.00 40 5" xfId="7698" xr:uid="{00000000-0005-0000-0000-00008C1B0000}"/>
    <cellStyle name="0.00 40 6" xfId="7699" xr:uid="{00000000-0005-0000-0000-00008D1B0000}"/>
    <cellStyle name="0.00 41" xfId="7700" xr:uid="{00000000-0005-0000-0000-00008E1B0000}"/>
    <cellStyle name="0.00 42" xfId="7701" xr:uid="{00000000-0005-0000-0000-00008F1B0000}"/>
    <cellStyle name="0.00 43" xfId="7702" xr:uid="{00000000-0005-0000-0000-0000901B0000}"/>
    <cellStyle name="0.00 44" xfId="7703" xr:uid="{00000000-0005-0000-0000-0000911B0000}"/>
    <cellStyle name="0.00 45" xfId="7704" xr:uid="{00000000-0005-0000-0000-0000921B0000}"/>
    <cellStyle name="0.00 46" xfId="58493" xr:uid="{00000000-0005-0000-0000-0000931B0000}"/>
    <cellStyle name="0.00 47" xfId="59079" xr:uid="{00000000-0005-0000-0000-0000941B0000}"/>
    <cellStyle name="0.00 48" xfId="59110" xr:uid="{00000000-0005-0000-0000-0000951B0000}"/>
    <cellStyle name="0.00 49" xfId="59069" xr:uid="{00000000-0005-0000-0000-0000961B0000}"/>
    <cellStyle name="0.00 5" xfId="7705" xr:uid="{00000000-0005-0000-0000-0000971B0000}"/>
    <cellStyle name="0.00 5 10" xfId="7706" xr:uid="{00000000-0005-0000-0000-0000981B0000}"/>
    <cellStyle name="0.00 5 10 2" xfId="7707" xr:uid="{00000000-0005-0000-0000-0000991B0000}"/>
    <cellStyle name="0.00 5 10 3" xfId="7708" xr:uid="{00000000-0005-0000-0000-00009A1B0000}"/>
    <cellStyle name="0.00 5 10 4" xfId="7709" xr:uid="{00000000-0005-0000-0000-00009B1B0000}"/>
    <cellStyle name="0.00 5 10 5" xfId="7710" xr:uid="{00000000-0005-0000-0000-00009C1B0000}"/>
    <cellStyle name="0.00 5 10 6" xfId="7711" xr:uid="{00000000-0005-0000-0000-00009D1B0000}"/>
    <cellStyle name="0.00 5 11" xfId="7712" xr:uid="{00000000-0005-0000-0000-00009E1B0000}"/>
    <cellStyle name="0.00 5 11 2" xfId="7713" xr:uid="{00000000-0005-0000-0000-00009F1B0000}"/>
    <cellStyle name="0.00 5 11 3" xfId="7714" xr:uid="{00000000-0005-0000-0000-0000A01B0000}"/>
    <cellStyle name="0.00 5 11 4" xfId="7715" xr:uid="{00000000-0005-0000-0000-0000A11B0000}"/>
    <cellStyle name="0.00 5 11 5" xfId="7716" xr:uid="{00000000-0005-0000-0000-0000A21B0000}"/>
    <cellStyle name="0.00 5 11 6" xfId="7717" xr:uid="{00000000-0005-0000-0000-0000A31B0000}"/>
    <cellStyle name="0.00 5 12" xfId="7718" xr:uid="{00000000-0005-0000-0000-0000A41B0000}"/>
    <cellStyle name="0.00 5 12 2" xfId="7719" xr:uid="{00000000-0005-0000-0000-0000A51B0000}"/>
    <cellStyle name="0.00 5 12 3" xfId="7720" xr:uid="{00000000-0005-0000-0000-0000A61B0000}"/>
    <cellStyle name="0.00 5 12 4" xfId="7721" xr:uid="{00000000-0005-0000-0000-0000A71B0000}"/>
    <cellStyle name="0.00 5 12 5" xfId="7722" xr:uid="{00000000-0005-0000-0000-0000A81B0000}"/>
    <cellStyle name="0.00 5 12 6" xfId="7723" xr:uid="{00000000-0005-0000-0000-0000A91B0000}"/>
    <cellStyle name="0.00 5 13" xfId="7724" xr:uid="{00000000-0005-0000-0000-0000AA1B0000}"/>
    <cellStyle name="0.00 5 13 2" xfId="7725" xr:uid="{00000000-0005-0000-0000-0000AB1B0000}"/>
    <cellStyle name="0.00 5 13 3" xfId="7726" xr:uid="{00000000-0005-0000-0000-0000AC1B0000}"/>
    <cellStyle name="0.00 5 13 4" xfId="7727" xr:uid="{00000000-0005-0000-0000-0000AD1B0000}"/>
    <cellStyle name="0.00 5 13 5" xfId="7728" xr:uid="{00000000-0005-0000-0000-0000AE1B0000}"/>
    <cellStyle name="0.00 5 13 6" xfId="7729" xr:uid="{00000000-0005-0000-0000-0000AF1B0000}"/>
    <cellStyle name="0.00 5 14" xfId="7730" xr:uid="{00000000-0005-0000-0000-0000B01B0000}"/>
    <cellStyle name="0.00 5 14 2" xfId="7731" xr:uid="{00000000-0005-0000-0000-0000B11B0000}"/>
    <cellStyle name="0.00 5 14 3" xfId="7732" xr:uid="{00000000-0005-0000-0000-0000B21B0000}"/>
    <cellStyle name="0.00 5 14 4" xfId="7733" xr:uid="{00000000-0005-0000-0000-0000B31B0000}"/>
    <cellStyle name="0.00 5 14 5" xfId="7734" xr:uid="{00000000-0005-0000-0000-0000B41B0000}"/>
    <cellStyle name="0.00 5 14 6" xfId="7735" xr:uid="{00000000-0005-0000-0000-0000B51B0000}"/>
    <cellStyle name="0.00 5 15" xfId="7736" xr:uid="{00000000-0005-0000-0000-0000B61B0000}"/>
    <cellStyle name="0.00 5 15 2" xfId="7737" xr:uid="{00000000-0005-0000-0000-0000B71B0000}"/>
    <cellStyle name="0.00 5 15 3" xfId="7738" xr:uid="{00000000-0005-0000-0000-0000B81B0000}"/>
    <cellStyle name="0.00 5 15 4" xfId="7739" xr:uid="{00000000-0005-0000-0000-0000B91B0000}"/>
    <cellStyle name="0.00 5 15 5" xfId="7740" xr:uid="{00000000-0005-0000-0000-0000BA1B0000}"/>
    <cellStyle name="0.00 5 15 6" xfId="7741" xr:uid="{00000000-0005-0000-0000-0000BB1B0000}"/>
    <cellStyle name="0.00 5 16" xfId="7742" xr:uid="{00000000-0005-0000-0000-0000BC1B0000}"/>
    <cellStyle name="0.00 5 16 2" xfId="7743" xr:uid="{00000000-0005-0000-0000-0000BD1B0000}"/>
    <cellStyle name="0.00 5 16 3" xfId="7744" xr:uid="{00000000-0005-0000-0000-0000BE1B0000}"/>
    <cellStyle name="0.00 5 16 4" xfId="7745" xr:uid="{00000000-0005-0000-0000-0000BF1B0000}"/>
    <cellStyle name="0.00 5 16 5" xfId="7746" xr:uid="{00000000-0005-0000-0000-0000C01B0000}"/>
    <cellStyle name="0.00 5 16 6" xfId="7747" xr:uid="{00000000-0005-0000-0000-0000C11B0000}"/>
    <cellStyle name="0.00 5 17" xfId="7748" xr:uid="{00000000-0005-0000-0000-0000C21B0000}"/>
    <cellStyle name="0.00 5 17 2" xfId="7749" xr:uid="{00000000-0005-0000-0000-0000C31B0000}"/>
    <cellStyle name="0.00 5 17 3" xfId="7750" xr:uid="{00000000-0005-0000-0000-0000C41B0000}"/>
    <cellStyle name="0.00 5 17 4" xfId="7751" xr:uid="{00000000-0005-0000-0000-0000C51B0000}"/>
    <cellStyle name="0.00 5 17 5" xfId="7752" xr:uid="{00000000-0005-0000-0000-0000C61B0000}"/>
    <cellStyle name="0.00 5 17 6" xfId="7753" xr:uid="{00000000-0005-0000-0000-0000C71B0000}"/>
    <cellStyle name="0.00 5 18" xfId="7754" xr:uid="{00000000-0005-0000-0000-0000C81B0000}"/>
    <cellStyle name="0.00 5 18 2" xfId="7755" xr:uid="{00000000-0005-0000-0000-0000C91B0000}"/>
    <cellStyle name="0.00 5 18 3" xfId="7756" xr:uid="{00000000-0005-0000-0000-0000CA1B0000}"/>
    <cellStyle name="0.00 5 18 4" xfId="7757" xr:uid="{00000000-0005-0000-0000-0000CB1B0000}"/>
    <cellStyle name="0.00 5 18 5" xfId="7758" xr:uid="{00000000-0005-0000-0000-0000CC1B0000}"/>
    <cellStyle name="0.00 5 18 6" xfId="7759" xr:uid="{00000000-0005-0000-0000-0000CD1B0000}"/>
    <cellStyle name="0.00 5 19" xfId="7760" xr:uid="{00000000-0005-0000-0000-0000CE1B0000}"/>
    <cellStyle name="0.00 5 19 2" xfId="7761" xr:uid="{00000000-0005-0000-0000-0000CF1B0000}"/>
    <cellStyle name="0.00 5 19 3" xfId="7762" xr:uid="{00000000-0005-0000-0000-0000D01B0000}"/>
    <cellStyle name="0.00 5 19 4" xfId="7763" xr:uid="{00000000-0005-0000-0000-0000D11B0000}"/>
    <cellStyle name="0.00 5 19 5" xfId="7764" xr:uid="{00000000-0005-0000-0000-0000D21B0000}"/>
    <cellStyle name="0.00 5 19 6" xfId="7765" xr:uid="{00000000-0005-0000-0000-0000D31B0000}"/>
    <cellStyle name="0.00 5 2" xfId="7766" xr:uid="{00000000-0005-0000-0000-0000D41B0000}"/>
    <cellStyle name="0.00 5 2 2" xfId="7767" xr:uid="{00000000-0005-0000-0000-0000D51B0000}"/>
    <cellStyle name="0.00 5 2 3" xfId="7768" xr:uid="{00000000-0005-0000-0000-0000D61B0000}"/>
    <cellStyle name="0.00 5 2 4" xfId="7769" xr:uid="{00000000-0005-0000-0000-0000D71B0000}"/>
    <cellStyle name="0.00 5 2 5" xfId="7770" xr:uid="{00000000-0005-0000-0000-0000D81B0000}"/>
    <cellStyle name="0.00 5 2 6" xfId="7771" xr:uid="{00000000-0005-0000-0000-0000D91B0000}"/>
    <cellStyle name="0.00 5 2 7" xfId="7772" xr:uid="{00000000-0005-0000-0000-0000DA1B0000}"/>
    <cellStyle name="0.00 5 20" xfId="7773" xr:uid="{00000000-0005-0000-0000-0000DB1B0000}"/>
    <cellStyle name="0.00 5 20 2" xfId="7774" xr:uid="{00000000-0005-0000-0000-0000DC1B0000}"/>
    <cellStyle name="0.00 5 20 3" xfId="7775" xr:uid="{00000000-0005-0000-0000-0000DD1B0000}"/>
    <cellStyle name="0.00 5 20 4" xfId="7776" xr:uid="{00000000-0005-0000-0000-0000DE1B0000}"/>
    <cellStyle name="0.00 5 20 5" xfId="7777" xr:uid="{00000000-0005-0000-0000-0000DF1B0000}"/>
    <cellStyle name="0.00 5 20 6" xfId="7778" xr:uid="{00000000-0005-0000-0000-0000E01B0000}"/>
    <cellStyle name="0.00 5 21" xfId="7779" xr:uid="{00000000-0005-0000-0000-0000E11B0000}"/>
    <cellStyle name="0.00 5 21 2" xfId="7780" xr:uid="{00000000-0005-0000-0000-0000E21B0000}"/>
    <cellStyle name="0.00 5 21 3" xfId="7781" xr:uid="{00000000-0005-0000-0000-0000E31B0000}"/>
    <cellStyle name="0.00 5 21 4" xfId="7782" xr:uid="{00000000-0005-0000-0000-0000E41B0000}"/>
    <cellStyle name="0.00 5 21 5" xfId="7783" xr:uid="{00000000-0005-0000-0000-0000E51B0000}"/>
    <cellStyle name="0.00 5 21 6" xfId="7784" xr:uid="{00000000-0005-0000-0000-0000E61B0000}"/>
    <cellStyle name="0.00 5 22" xfId="7785" xr:uid="{00000000-0005-0000-0000-0000E71B0000}"/>
    <cellStyle name="0.00 5 22 2" xfId="7786" xr:uid="{00000000-0005-0000-0000-0000E81B0000}"/>
    <cellStyle name="0.00 5 22 3" xfId="7787" xr:uid="{00000000-0005-0000-0000-0000E91B0000}"/>
    <cellStyle name="0.00 5 22 4" xfId="7788" xr:uid="{00000000-0005-0000-0000-0000EA1B0000}"/>
    <cellStyle name="0.00 5 22 5" xfId="7789" xr:uid="{00000000-0005-0000-0000-0000EB1B0000}"/>
    <cellStyle name="0.00 5 22 6" xfId="7790" xr:uid="{00000000-0005-0000-0000-0000EC1B0000}"/>
    <cellStyle name="0.00 5 23" xfId="7791" xr:uid="{00000000-0005-0000-0000-0000ED1B0000}"/>
    <cellStyle name="0.00 5 23 2" xfId="7792" xr:uid="{00000000-0005-0000-0000-0000EE1B0000}"/>
    <cellStyle name="0.00 5 23 3" xfId="7793" xr:uid="{00000000-0005-0000-0000-0000EF1B0000}"/>
    <cellStyle name="0.00 5 23 4" xfId="7794" xr:uid="{00000000-0005-0000-0000-0000F01B0000}"/>
    <cellStyle name="0.00 5 23 5" xfId="7795" xr:uid="{00000000-0005-0000-0000-0000F11B0000}"/>
    <cellStyle name="0.00 5 23 6" xfId="7796" xr:uid="{00000000-0005-0000-0000-0000F21B0000}"/>
    <cellStyle name="0.00 5 24" xfId="7797" xr:uid="{00000000-0005-0000-0000-0000F31B0000}"/>
    <cellStyle name="0.00 5 24 2" xfId="7798" xr:uid="{00000000-0005-0000-0000-0000F41B0000}"/>
    <cellStyle name="0.00 5 24 3" xfId="7799" xr:uid="{00000000-0005-0000-0000-0000F51B0000}"/>
    <cellStyle name="0.00 5 24 4" xfId="7800" xr:uid="{00000000-0005-0000-0000-0000F61B0000}"/>
    <cellStyle name="0.00 5 24 5" xfId="7801" xr:uid="{00000000-0005-0000-0000-0000F71B0000}"/>
    <cellStyle name="0.00 5 24 6" xfId="7802" xr:uid="{00000000-0005-0000-0000-0000F81B0000}"/>
    <cellStyle name="0.00 5 25" xfId="7803" xr:uid="{00000000-0005-0000-0000-0000F91B0000}"/>
    <cellStyle name="0.00 5 25 2" xfId="7804" xr:uid="{00000000-0005-0000-0000-0000FA1B0000}"/>
    <cellStyle name="0.00 5 25 3" xfId="7805" xr:uid="{00000000-0005-0000-0000-0000FB1B0000}"/>
    <cellStyle name="0.00 5 25 4" xfId="7806" xr:uid="{00000000-0005-0000-0000-0000FC1B0000}"/>
    <cellStyle name="0.00 5 25 5" xfId="7807" xr:uid="{00000000-0005-0000-0000-0000FD1B0000}"/>
    <cellStyle name="0.00 5 25 6" xfId="7808" xr:uid="{00000000-0005-0000-0000-0000FE1B0000}"/>
    <cellStyle name="0.00 5 26" xfId="7809" xr:uid="{00000000-0005-0000-0000-0000FF1B0000}"/>
    <cellStyle name="0.00 5 26 2" xfId="7810" xr:uid="{00000000-0005-0000-0000-0000001C0000}"/>
    <cellStyle name="0.00 5 26 3" xfId="7811" xr:uid="{00000000-0005-0000-0000-0000011C0000}"/>
    <cellStyle name="0.00 5 26 4" xfId="7812" xr:uid="{00000000-0005-0000-0000-0000021C0000}"/>
    <cellStyle name="0.00 5 26 5" xfId="7813" xr:uid="{00000000-0005-0000-0000-0000031C0000}"/>
    <cellStyle name="0.00 5 26 6" xfId="7814" xr:uid="{00000000-0005-0000-0000-0000041C0000}"/>
    <cellStyle name="0.00 5 27" xfId="7815" xr:uid="{00000000-0005-0000-0000-0000051C0000}"/>
    <cellStyle name="0.00 5 27 2" xfId="7816" xr:uid="{00000000-0005-0000-0000-0000061C0000}"/>
    <cellStyle name="0.00 5 27 3" xfId="7817" xr:uid="{00000000-0005-0000-0000-0000071C0000}"/>
    <cellStyle name="0.00 5 27 4" xfId="7818" xr:uid="{00000000-0005-0000-0000-0000081C0000}"/>
    <cellStyle name="0.00 5 27 5" xfId="7819" xr:uid="{00000000-0005-0000-0000-0000091C0000}"/>
    <cellStyle name="0.00 5 27 6" xfId="7820" xr:uid="{00000000-0005-0000-0000-00000A1C0000}"/>
    <cellStyle name="0.00 5 28" xfId="7821" xr:uid="{00000000-0005-0000-0000-00000B1C0000}"/>
    <cellStyle name="0.00 5 28 2" xfId="7822" xr:uid="{00000000-0005-0000-0000-00000C1C0000}"/>
    <cellStyle name="0.00 5 28 3" xfId="7823" xr:uid="{00000000-0005-0000-0000-00000D1C0000}"/>
    <cellStyle name="0.00 5 28 4" xfId="7824" xr:uid="{00000000-0005-0000-0000-00000E1C0000}"/>
    <cellStyle name="0.00 5 28 5" xfId="7825" xr:uid="{00000000-0005-0000-0000-00000F1C0000}"/>
    <cellStyle name="0.00 5 28 6" xfId="7826" xr:uid="{00000000-0005-0000-0000-0000101C0000}"/>
    <cellStyle name="0.00 5 29" xfId="7827" xr:uid="{00000000-0005-0000-0000-0000111C0000}"/>
    <cellStyle name="0.00 5 29 2" xfId="7828" xr:uid="{00000000-0005-0000-0000-0000121C0000}"/>
    <cellStyle name="0.00 5 29 3" xfId="7829" xr:uid="{00000000-0005-0000-0000-0000131C0000}"/>
    <cellStyle name="0.00 5 29 4" xfId="7830" xr:uid="{00000000-0005-0000-0000-0000141C0000}"/>
    <cellStyle name="0.00 5 29 5" xfId="7831" xr:uid="{00000000-0005-0000-0000-0000151C0000}"/>
    <cellStyle name="0.00 5 29 6" xfId="7832" xr:uid="{00000000-0005-0000-0000-0000161C0000}"/>
    <cellStyle name="0.00 5 3" xfId="7833" xr:uid="{00000000-0005-0000-0000-0000171C0000}"/>
    <cellStyle name="0.00 5 3 2" xfId="7834" xr:uid="{00000000-0005-0000-0000-0000181C0000}"/>
    <cellStyle name="0.00 5 3 3" xfId="7835" xr:uid="{00000000-0005-0000-0000-0000191C0000}"/>
    <cellStyle name="0.00 5 3 4" xfId="7836" xr:uid="{00000000-0005-0000-0000-00001A1C0000}"/>
    <cellStyle name="0.00 5 3 5" xfId="7837" xr:uid="{00000000-0005-0000-0000-00001B1C0000}"/>
    <cellStyle name="0.00 5 3 6" xfId="7838" xr:uid="{00000000-0005-0000-0000-00001C1C0000}"/>
    <cellStyle name="0.00 5 30" xfId="7839" xr:uid="{00000000-0005-0000-0000-00001D1C0000}"/>
    <cellStyle name="0.00 5 31" xfId="7840" xr:uid="{00000000-0005-0000-0000-00001E1C0000}"/>
    <cellStyle name="0.00 5 32" xfId="7841" xr:uid="{00000000-0005-0000-0000-00001F1C0000}"/>
    <cellStyle name="0.00 5 33" xfId="7842" xr:uid="{00000000-0005-0000-0000-0000201C0000}"/>
    <cellStyle name="0.00 5 34" xfId="7843" xr:uid="{00000000-0005-0000-0000-0000211C0000}"/>
    <cellStyle name="0.00 5 4" xfId="7844" xr:uid="{00000000-0005-0000-0000-0000221C0000}"/>
    <cellStyle name="0.00 5 4 2" xfId="7845" xr:uid="{00000000-0005-0000-0000-0000231C0000}"/>
    <cellStyle name="0.00 5 4 3" xfId="7846" xr:uid="{00000000-0005-0000-0000-0000241C0000}"/>
    <cellStyle name="0.00 5 4 4" xfId="7847" xr:uid="{00000000-0005-0000-0000-0000251C0000}"/>
    <cellStyle name="0.00 5 4 5" xfId="7848" xr:uid="{00000000-0005-0000-0000-0000261C0000}"/>
    <cellStyle name="0.00 5 4 6" xfId="7849" xr:uid="{00000000-0005-0000-0000-0000271C0000}"/>
    <cellStyle name="0.00 5 5" xfId="7850" xr:uid="{00000000-0005-0000-0000-0000281C0000}"/>
    <cellStyle name="0.00 5 5 2" xfId="7851" xr:uid="{00000000-0005-0000-0000-0000291C0000}"/>
    <cellStyle name="0.00 5 5 3" xfId="7852" xr:uid="{00000000-0005-0000-0000-00002A1C0000}"/>
    <cellStyle name="0.00 5 5 4" xfId="7853" xr:uid="{00000000-0005-0000-0000-00002B1C0000}"/>
    <cellStyle name="0.00 5 5 5" xfId="7854" xr:uid="{00000000-0005-0000-0000-00002C1C0000}"/>
    <cellStyle name="0.00 5 5 6" xfId="7855" xr:uid="{00000000-0005-0000-0000-00002D1C0000}"/>
    <cellStyle name="0.00 5 6" xfId="7856" xr:uid="{00000000-0005-0000-0000-00002E1C0000}"/>
    <cellStyle name="0.00 5 6 2" xfId="7857" xr:uid="{00000000-0005-0000-0000-00002F1C0000}"/>
    <cellStyle name="0.00 5 6 3" xfId="7858" xr:uid="{00000000-0005-0000-0000-0000301C0000}"/>
    <cellStyle name="0.00 5 6 4" xfId="7859" xr:uid="{00000000-0005-0000-0000-0000311C0000}"/>
    <cellStyle name="0.00 5 6 5" xfId="7860" xr:uid="{00000000-0005-0000-0000-0000321C0000}"/>
    <cellStyle name="0.00 5 6 6" xfId="7861" xr:uid="{00000000-0005-0000-0000-0000331C0000}"/>
    <cellStyle name="0.00 5 7" xfId="7862" xr:uid="{00000000-0005-0000-0000-0000341C0000}"/>
    <cellStyle name="0.00 5 7 2" xfId="7863" xr:uid="{00000000-0005-0000-0000-0000351C0000}"/>
    <cellStyle name="0.00 5 7 3" xfId="7864" xr:uid="{00000000-0005-0000-0000-0000361C0000}"/>
    <cellStyle name="0.00 5 7 4" xfId="7865" xr:uid="{00000000-0005-0000-0000-0000371C0000}"/>
    <cellStyle name="0.00 5 7 5" xfId="7866" xr:uid="{00000000-0005-0000-0000-0000381C0000}"/>
    <cellStyle name="0.00 5 7 6" xfId="7867" xr:uid="{00000000-0005-0000-0000-0000391C0000}"/>
    <cellStyle name="0.00 5 8" xfId="7868" xr:uid="{00000000-0005-0000-0000-00003A1C0000}"/>
    <cellStyle name="0.00 5 8 2" xfId="7869" xr:uid="{00000000-0005-0000-0000-00003B1C0000}"/>
    <cellStyle name="0.00 5 8 3" xfId="7870" xr:uid="{00000000-0005-0000-0000-00003C1C0000}"/>
    <cellStyle name="0.00 5 8 4" xfId="7871" xr:uid="{00000000-0005-0000-0000-00003D1C0000}"/>
    <cellStyle name="0.00 5 8 5" xfId="7872" xr:uid="{00000000-0005-0000-0000-00003E1C0000}"/>
    <cellStyle name="0.00 5 8 6" xfId="7873" xr:uid="{00000000-0005-0000-0000-00003F1C0000}"/>
    <cellStyle name="0.00 5 9" xfId="7874" xr:uid="{00000000-0005-0000-0000-0000401C0000}"/>
    <cellStyle name="0.00 5 9 2" xfId="7875" xr:uid="{00000000-0005-0000-0000-0000411C0000}"/>
    <cellStyle name="0.00 5 9 3" xfId="7876" xr:uid="{00000000-0005-0000-0000-0000421C0000}"/>
    <cellStyle name="0.00 5 9 4" xfId="7877" xr:uid="{00000000-0005-0000-0000-0000431C0000}"/>
    <cellStyle name="0.00 5 9 5" xfId="7878" xr:uid="{00000000-0005-0000-0000-0000441C0000}"/>
    <cellStyle name="0.00 5 9 6" xfId="7879" xr:uid="{00000000-0005-0000-0000-0000451C0000}"/>
    <cellStyle name="0.00 50" xfId="59106" xr:uid="{00000000-0005-0000-0000-0000461C0000}"/>
    <cellStyle name="0.00 6" xfId="7880" xr:uid="{00000000-0005-0000-0000-0000471C0000}"/>
    <cellStyle name="0.00 6 10" xfId="7881" xr:uid="{00000000-0005-0000-0000-0000481C0000}"/>
    <cellStyle name="0.00 6 10 2" xfId="7882" xr:uid="{00000000-0005-0000-0000-0000491C0000}"/>
    <cellStyle name="0.00 6 10 3" xfId="7883" xr:uid="{00000000-0005-0000-0000-00004A1C0000}"/>
    <cellStyle name="0.00 6 10 4" xfId="7884" xr:uid="{00000000-0005-0000-0000-00004B1C0000}"/>
    <cellStyle name="0.00 6 10 5" xfId="7885" xr:uid="{00000000-0005-0000-0000-00004C1C0000}"/>
    <cellStyle name="0.00 6 10 6" xfId="7886" xr:uid="{00000000-0005-0000-0000-00004D1C0000}"/>
    <cellStyle name="0.00 6 11" xfId="7887" xr:uid="{00000000-0005-0000-0000-00004E1C0000}"/>
    <cellStyle name="0.00 6 11 2" xfId="7888" xr:uid="{00000000-0005-0000-0000-00004F1C0000}"/>
    <cellStyle name="0.00 6 11 3" xfId="7889" xr:uid="{00000000-0005-0000-0000-0000501C0000}"/>
    <cellStyle name="0.00 6 11 4" xfId="7890" xr:uid="{00000000-0005-0000-0000-0000511C0000}"/>
    <cellStyle name="0.00 6 11 5" xfId="7891" xr:uid="{00000000-0005-0000-0000-0000521C0000}"/>
    <cellStyle name="0.00 6 11 6" xfId="7892" xr:uid="{00000000-0005-0000-0000-0000531C0000}"/>
    <cellStyle name="0.00 6 12" xfId="7893" xr:uid="{00000000-0005-0000-0000-0000541C0000}"/>
    <cellStyle name="0.00 6 12 2" xfId="7894" xr:uid="{00000000-0005-0000-0000-0000551C0000}"/>
    <cellStyle name="0.00 6 12 3" xfId="7895" xr:uid="{00000000-0005-0000-0000-0000561C0000}"/>
    <cellStyle name="0.00 6 12 4" xfId="7896" xr:uid="{00000000-0005-0000-0000-0000571C0000}"/>
    <cellStyle name="0.00 6 12 5" xfId="7897" xr:uid="{00000000-0005-0000-0000-0000581C0000}"/>
    <cellStyle name="0.00 6 12 6" xfId="7898" xr:uid="{00000000-0005-0000-0000-0000591C0000}"/>
    <cellStyle name="0.00 6 13" xfId="7899" xr:uid="{00000000-0005-0000-0000-00005A1C0000}"/>
    <cellStyle name="0.00 6 13 2" xfId="7900" xr:uid="{00000000-0005-0000-0000-00005B1C0000}"/>
    <cellStyle name="0.00 6 13 3" xfId="7901" xr:uid="{00000000-0005-0000-0000-00005C1C0000}"/>
    <cellStyle name="0.00 6 13 4" xfId="7902" xr:uid="{00000000-0005-0000-0000-00005D1C0000}"/>
    <cellStyle name="0.00 6 13 5" xfId="7903" xr:uid="{00000000-0005-0000-0000-00005E1C0000}"/>
    <cellStyle name="0.00 6 13 6" xfId="7904" xr:uid="{00000000-0005-0000-0000-00005F1C0000}"/>
    <cellStyle name="0.00 6 14" xfId="7905" xr:uid="{00000000-0005-0000-0000-0000601C0000}"/>
    <cellStyle name="0.00 6 14 2" xfId="7906" xr:uid="{00000000-0005-0000-0000-0000611C0000}"/>
    <cellStyle name="0.00 6 14 3" xfId="7907" xr:uid="{00000000-0005-0000-0000-0000621C0000}"/>
    <cellStyle name="0.00 6 14 4" xfId="7908" xr:uid="{00000000-0005-0000-0000-0000631C0000}"/>
    <cellStyle name="0.00 6 14 5" xfId="7909" xr:uid="{00000000-0005-0000-0000-0000641C0000}"/>
    <cellStyle name="0.00 6 14 6" xfId="7910" xr:uid="{00000000-0005-0000-0000-0000651C0000}"/>
    <cellStyle name="0.00 6 15" xfId="7911" xr:uid="{00000000-0005-0000-0000-0000661C0000}"/>
    <cellStyle name="0.00 6 15 2" xfId="7912" xr:uid="{00000000-0005-0000-0000-0000671C0000}"/>
    <cellStyle name="0.00 6 15 3" xfId="7913" xr:uid="{00000000-0005-0000-0000-0000681C0000}"/>
    <cellStyle name="0.00 6 15 4" xfId="7914" xr:uid="{00000000-0005-0000-0000-0000691C0000}"/>
    <cellStyle name="0.00 6 15 5" xfId="7915" xr:uid="{00000000-0005-0000-0000-00006A1C0000}"/>
    <cellStyle name="0.00 6 15 6" xfId="7916" xr:uid="{00000000-0005-0000-0000-00006B1C0000}"/>
    <cellStyle name="0.00 6 16" xfId="7917" xr:uid="{00000000-0005-0000-0000-00006C1C0000}"/>
    <cellStyle name="0.00 6 16 2" xfId="7918" xr:uid="{00000000-0005-0000-0000-00006D1C0000}"/>
    <cellStyle name="0.00 6 16 3" xfId="7919" xr:uid="{00000000-0005-0000-0000-00006E1C0000}"/>
    <cellStyle name="0.00 6 16 4" xfId="7920" xr:uid="{00000000-0005-0000-0000-00006F1C0000}"/>
    <cellStyle name="0.00 6 16 5" xfId="7921" xr:uid="{00000000-0005-0000-0000-0000701C0000}"/>
    <cellStyle name="0.00 6 16 6" xfId="7922" xr:uid="{00000000-0005-0000-0000-0000711C0000}"/>
    <cellStyle name="0.00 6 17" xfId="7923" xr:uid="{00000000-0005-0000-0000-0000721C0000}"/>
    <cellStyle name="0.00 6 17 2" xfId="7924" xr:uid="{00000000-0005-0000-0000-0000731C0000}"/>
    <cellStyle name="0.00 6 17 3" xfId="7925" xr:uid="{00000000-0005-0000-0000-0000741C0000}"/>
    <cellStyle name="0.00 6 17 4" xfId="7926" xr:uid="{00000000-0005-0000-0000-0000751C0000}"/>
    <cellStyle name="0.00 6 17 5" xfId="7927" xr:uid="{00000000-0005-0000-0000-0000761C0000}"/>
    <cellStyle name="0.00 6 17 6" xfId="7928" xr:uid="{00000000-0005-0000-0000-0000771C0000}"/>
    <cellStyle name="0.00 6 18" xfId="7929" xr:uid="{00000000-0005-0000-0000-0000781C0000}"/>
    <cellStyle name="0.00 6 18 2" xfId="7930" xr:uid="{00000000-0005-0000-0000-0000791C0000}"/>
    <cellStyle name="0.00 6 18 3" xfId="7931" xr:uid="{00000000-0005-0000-0000-00007A1C0000}"/>
    <cellStyle name="0.00 6 18 4" xfId="7932" xr:uid="{00000000-0005-0000-0000-00007B1C0000}"/>
    <cellStyle name="0.00 6 18 5" xfId="7933" xr:uid="{00000000-0005-0000-0000-00007C1C0000}"/>
    <cellStyle name="0.00 6 18 6" xfId="7934" xr:uid="{00000000-0005-0000-0000-00007D1C0000}"/>
    <cellStyle name="0.00 6 19" xfId="7935" xr:uid="{00000000-0005-0000-0000-00007E1C0000}"/>
    <cellStyle name="0.00 6 19 2" xfId="7936" xr:uid="{00000000-0005-0000-0000-00007F1C0000}"/>
    <cellStyle name="0.00 6 19 3" xfId="7937" xr:uid="{00000000-0005-0000-0000-0000801C0000}"/>
    <cellStyle name="0.00 6 19 4" xfId="7938" xr:uid="{00000000-0005-0000-0000-0000811C0000}"/>
    <cellStyle name="0.00 6 19 5" xfId="7939" xr:uid="{00000000-0005-0000-0000-0000821C0000}"/>
    <cellStyle name="0.00 6 19 6" xfId="7940" xr:uid="{00000000-0005-0000-0000-0000831C0000}"/>
    <cellStyle name="0.00 6 2" xfId="7941" xr:uid="{00000000-0005-0000-0000-0000841C0000}"/>
    <cellStyle name="0.00 6 2 10" xfId="7942" xr:uid="{00000000-0005-0000-0000-0000851C0000}"/>
    <cellStyle name="0.00 6 2 10 2" xfId="7943" xr:uid="{00000000-0005-0000-0000-0000861C0000}"/>
    <cellStyle name="0.00 6 2 10 3" xfId="7944" xr:uid="{00000000-0005-0000-0000-0000871C0000}"/>
    <cellStyle name="0.00 6 2 10 4" xfId="7945" xr:uid="{00000000-0005-0000-0000-0000881C0000}"/>
    <cellStyle name="0.00 6 2 10 5" xfId="7946" xr:uid="{00000000-0005-0000-0000-0000891C0000}"/>
    <cellStyle name="0.00 6 2 10 6" xfId="7947" xr:uid="{00000000-0005-0000-0000-00008A1C0000}"/>
    <cellStyle name="0.00 6 2 11" xfId="7948" xr:uid="{00000000-0005-0000-0000-00008B1C0000}"/>
    <cellStyle name="0.00 6 2 11 2" xfId="7949" xr:uid="{00000000-0005-0000-0000-00008C1C0000}"/>
    <cellStyle name="0.00 6 2 11 3" xfId="7950" xr:uid="{00000000-0005-0000-0000-00008D1C0000}"/>
    <cellStyle name="0.00 6 2 11 4" xfId="7951" xr:uid="{00000000-0005-0000-0000-00008E1C0000}"/>
    <cellStyle name="0.00 6 2 11 5" xfId="7952" xr:uid="{00000000-0005-0000-0000-00008F1C0000}"/>
    <cellStyle name="0.00 6 2 11 6" xfId="7953" xr:uid="{00000000-0005-0000-0000-0000901C0000}"/>
    <cellStyle name="0.00 6 2 12" xfId="7954" xr:uid="{00000000-0005-0000-0000-0000911C0000}"/>
    <cellStyle name="0.00 6 2 12 2" xfId="7955" xr:uid="{00000000-0005-0000-0000-0000921C0000}"/>
    <cellStyle name="0.00 6 2 12 3" xfId="7956" xr:uid="{00000000-0005-0000-0000-0000931C0000}"/>
    <cellStyle name="0.00 6 2 12 4" xfId="7957" xr:uid="{00000000-0005-0000-0000-0000941C0000}"/>
    <cellStyle name="0.00 6 2 12 5" xfId="7958" xr:uid="{00000000-0005-0000-0000-0000951C0000}"/>
    <cellStyle name="0.00 6 2 12 6" xfId="7959" xr:uid="{00000000-0005-0000-0000-0000961C0000}"/>
    <cellStyle name="0.00 6 2 13" xfId="7960" xr:uid="{00000000-0005-0000-0000-0000971C0000}"/>
    <cellStyle name="0.00 6 2 13 2" xfId="7961" xr:uid="{00000000-0005-0000-0000-0000981C0000}"/>
    <cellStyle name="0.00 6 2 13 3" xfId="7962" xr:uid="{00000000-0005-0000-0000-0000991C0000}"/>
    <cellStyle name="0.00 6 2 13 4" xfId="7963" xr:uid="{00000000-0005-0000-0000-00009A1C0000}"/>
    <cellStyle name="0.00 6 2 13 5" xfId="7964" xr:uid="{00000000-0005-0000-0000-00009B1C0000}"/>
    <cellStyle name="0.00 6 2 13 6" xfId="7965" xr:uid="{00000000-0005-0000-0000-00009C1C0000}"/>
    <cellStyle name="0.00 6 2 14" xfId="7966" xr:uid="{00000000-0005-0000-0000-00009D1C0000}"/>
    <cellStyle name="0.00 6 2 14 2" xfId="7967" xr:uid="{00000000-0005-0000-0000-00009E1C0000}"/>
    <cellStyle name="0.00 6 2 14 3" xfId="7968" xr:uid="{00000000-0005-0000-0000-00009F1C0000}"/>
    <cellStyle name="0.00 6 2 14 4" xfId="7969" xr:uid="{00000000-0005-0000-0000-0000A01C0000}"/>
    <cellStyle name="0.00 6 2 14 5" xfId="7970" xr:uid="{00000000-0005-0000-0000-0000A11C0000}"/>
    <cellStyle name="0.00 6 2 14 6" xfId="7971" xr:uid="{00000000-0005-0000-0000-0000A21C0000}"/>
    <cellStyle name="0.00 6 2 15" xfId="7972" xr:uid="{00000000-0005-0000-0000-0000A31C0000}"/>
    <cellStyle name="0.00 6 2 15 2" xfId="7973" xr:uid="{00000000-0005-0000-0000-0000A41C0000}"/>
    <cellStyle name="0.00 6 2 15 3" xfId="7974" xr:uid="{00000000-0005-0000-0000-0000A51C0000}"/>
    <cellStyle name="0.00 6 2 15 4" xfId="7975" xr:uid="{00000000-0005-0000-0000-0000A61C0000}"/>
    <cellStyle name="0.00 6 2 15 5" xfId="7976" xr:uid="{00000000-0005-0000-0000-0000A71C0000}"/>
    <cellStyle name="0.00 6 2 15 6" xfId="7977" xr:uid="{00000000-0005-0000-0000-0000A81C0000}"/>
    <cellStyle name="0.00 6 2 16" xfId="7978" xr:uid="{00000000-0005-0000-0000-0000A91C0000}"/>
    <cellStyle name="0.00 6 2 16 2" xfId="7979" xr:uid="{00000000-0005-0000-0000-0000AA1C0000}"/>
    <cellStyle name="0.00 6 2 16 3" xfId="7980" xr:uid="{00000000-0005-0000-0000-0000AB1C0000}"/>
    <cellStyle name="0.00 6 2 16 4" xfId="7981" xr:uid="{00000000-0005-0000-0000-0000AC1C0000}"/>
    <cellStyle name="0.00 6 2 16 5" xfId="7982" xr:uid="{00000000-0005-0000-0000-0000AD1C0000}"/>
    <cellStyle name="0.00 6 2 16 6" xfId="7983" xr:uid="{00000000-0005-0000-0000-0000AE1C0000}"/>
    <cellStyle name="0.00 6 2 17" xfId="7984" xr:uid="{00000000-0005-0000-0000-0000AF1C0000}"/>
    <cellStyle name="0.00 6 2 17 2" xfId="7985" xr:uid="{00000000-0005-0000-0000-0000B01C0000}"/>
    <cellStyle name="0.00 6 2 17 3" xfId="7986" xr:uid="{00000000-0005-0000-0000-0000B11C0000}"/>
    <cellStyle name="0.00 6 2 17 4" xfId="7987" xr:uid="{00000000-0005-0000-0000-0000B21C0000}"/>
    <cellStyle name="0.00 6 2 17 5" xfId="7988" xr:uid="{00000000-0005-0000-0000-0000B31C0000}"/>
    <cellStyle name="0.00 6 2 17 6" xfId="7989" xr:uid="{00000000-0005-0000-0000-0000B41C0000}"/>
    <cellStyle name="0.00 6 2 18" xfId="7990" xr:uid="{00000000-0005-0000-0000-0000B51C0000}"/>
    <cellStyle name="0.00 6 2 18 2" xfId="7991" xr:uid="{00000000-0005-0000-0000-0000B61C0000}"/>
    <cellStyle name="0.00 6 2 18 3" xfId="7992" xr:uid="{00000000-0005-0000-0000-0000B71C0000}"/>
    <cellStyle name="0.00 6 2 18 4" xfId="7993" xr:uid="{00000000-0005-0000-0000-0000B81C0000}"/>
    <cellStyle name="0.00 6 2 18 5" xfId="7994" xr:uid="{00000000-0005-0000-0000-0000B91C0000}"/>
    <cellStyle name="0.00 6 2 18 6" xfId="7995" xr:uid="{00000000-0005-0000-0000-0000BA1C0000}"/>
    <cellStyle name="0.00 6 2 19" xfId="7996" xr:uid="{00000000-0005-0000-0000-0000BB1C0000}"/>
    <cellStyle name="0.00 6 2 19 2" xfId="7997" xr:uid="{00000000-0005-0000-0000-0000BC1C0000}"/>
    <cellStyle name="0.00 6 2 19 3" xfId="7998" xr:uid="{00000000-0005-0000-0000-0000BD1C0000}"/>
    <cellStyle name="0.00 6 2 19 4" xfId="7999" xr:uid="{00000000-0005-0000-0000-0000BE1C0000}"/>
    <cellStyle name="0.00 6 2 19 5" xfId="8000" xr:uid="{00000000-0005-0000-0000-0000BF1C0000}"/>
    <cellStyle name="0.00 6 2 19 6" xfId="8001" xr:uid="{00000000-0005-0000-0000-0000C01C0000}"/>
    <cellStyle name="0.00 6 2 2" xfId="8002" xr:uid="{00000000-0005-0000-0000-0000C11C0000}"/>
    <cellStyle name="0.00 6 2 2 2" xfId="8003" xr:uid="{00000000-0005-0000-0000-0000C21C0000}"/>
    <cellStyle name="0.00 6 2 2 3" xfId="8004" xr:uid="{00000000-0005-0000-0000-0000C31C0000}"/>
    <cellStyle name="0.00 6 2 2 4" xfId="8005" xr:uid="{00000000-0005-0000-0000-0000C41C0000}"/>
    <cellStyle name="0.00 6 2 2 5" xfId="8006" xr:uid="{00000000-0005-0000-0000-0000C51C0000}"/>
    <cellStyle name="0.00 6 2 2 6" xfId="8007" xr:uid="{00000000-0005-0000-0000-0000C61C0000}"/>
    <cellStyle name="0.00 6 2 2 7" xfId="8008" xr:uid="{00000000-0005-0000-0000-0000C71C0000}"/>
    <cellStyle name="0.00 6 2 20" xfId="8009" xr:uid="{00000000-0005-0000-0000-0000C81C0000}"/>
    <cellStyle name="0.00 6 2 20 2" xfId="8010" xr:uid="{00000000-0005-0000-0000-0000C91C0000}"/>
    <cellStyle name="0.00 6 2 20 3" xfId="8011" xr:uid="{00000000-0005-0000-0000-0000CA1C0000}"/>
    <cellStyle name="0.00 6 2 20 4" xfId="8012" xr:uid="{00000000-0005-0000-0000-0000CB1C0000}"/>
    <cellStyle name="0.00 6 2 20 5" xfId="8013" xr:uid="{00000000-0005-0000-0000-0000CC1C0000}"/>
    <cellStyle name="0.00 6 2 20 6" xfId="8014" xr:uid="{00000000-0005-0000-0000-0000CD1C0000}"/>
    <cellStyle name="0.00 6 2 21" xfId="8015" xr:uid="{00000000-0005-0000-0000-0000CE1C0000}"/>
    <cellStyle name="0.00 6 2 21 2" xfId="8016" xr:uid="{00000000-0005-0000-0000-0000CF1C0000}"/>
    <cellStyle name="0.00 6 2 21 3" xfId="8017" xr:uid="{00000000-0005-0000-0000-0000D01C0000}"/>
    <cellStyle name="0.00 6 2 21 4" xfId="8018" xr:uid="{00000000-0005-0000-0000-0000D11C0000}"/>
    <cellStyle name="0.00 6 2 21 5" xfId="8019" xr:uid="{00000000-0005-0000-0000-0000D21C0000}"/>
    <cellStyle name="0.00 6 2 21 6" xfId="8020" xr:uid="{00000000-0005-0000-0000-0000D31C0000}"/>
    <cellStyle name="0.00 6 2 22" xfId="8021" xr:uid="{00000000-0005-0000-0000-0000D41C0000}"/>
    <cellStyle name="0.00 6 2 22 2" xfId="8022" xr:uid="{00000000-0005-0000-0000-0000D51C0000}"/>
    <cellStyle name="0.00 6 2 22 3" xfId="8023" xr:uid="{00000000-0005-0000-0000-0000D61C0000}"/>
    <cellStyle name="0.00 6 2 22 4" xfId="8024" xr:uid="{00000000-0005-0000-0000-0000D71C0000}"/>
    <cellStyle name="0.00 6 2 22 5" xfId="8025" xr:uid="{00000000-0005-0000-0000-0000D81C0000}"/>
    <cellStyle name="0.00 6 2 22 6" xfId="8026" xr:uid="{00000000-0005-0000-0000-0000D91C0000}"/>
    <cellStyle name="0.00 6 2 23" xfId="8027" xr:uid="{00000000-0005-0000-0000-0000DA1C0000}"/>
    <cellStyle name="0.00 6 2 23 2" xfId="8028" xr:uid="{00000000-0005-0000-0000-0000DB1C0000}"/>
    <cellStyle name="0.00 6 2 23 3" xfId="8029" xr:uid="{00000000-0005-0000-0000-0000DC1C0000}"/>
    <cellStyle name="0.00 6 2 23 4" xfId="8030" xr:uid="{00000000-0005-0000-0000-0000DD1C0000}"/>
    <cellStyle name="0.00 6 2 23 5" xfId="8031" xr:uid="{00000000-0005-0000-0000-0000DE1C0000}"/>
    <cellStyle name="0.00 6 2 23 6" xfId="8032" xr:uid="{00000000-0005-0000-0000-0000DF1C0000}"/>
    <cellStyle name="0.00 6 2 24" xfId="8033" xr:uid="{00000000-0005-0000-0000-0000E01C0000}"/>
    <cellStyle name="0.00 6 2 24 2" xfId="8034" xr:uid="{00000000-0005-0000-0000-0000E11C0000}"/>
    <cellStyle name="0.00 6 2 24 3" xfId="8035" xr:uid="{00000000-0005-0000-0000-0000E21C0000}"/>
    <cellStyle name="0.00 6 2 24 4" xfId="8036" xr:uid="{00000000-0005-0000-0000-0000E31C0000}"/>
    <cellStyle name="0.00 6 2 24 5" xfId="8037" xr:uid="{00000000-0005-0000-0000-0000E41C0000}"/>
    <cellStyle name="0.00 6 2 24 6" xfId="8038" xr:uid="{00000000-0005-0000-0000-0000E51C0000}"/>
    <cellStyle name="0.00 6 2 25" xfId="8039" xr:uid="{00000000-0005-0000-0000-0000E61C0000}"/>
    <cellStyle name="0.00 6 2 25 2" xfId="8040" xr:uid="{00000000-0005-0000-0000-0000E71C0000}"/>
    <cellStyle name="0.00 6 2 25 3" xfId="8041" xr:uid="{00000000-0005-0000-0000-0000E81C0000}"/>
    <cellStyle name="0.00 6 2 25 4" xfId="8042" xr:uid="{00000000-0005-0000-0000-0000E91C0000}"/>
    <cellStyle name="0.00 6 2 25 5" xfId="8043" xr:uid="{00000000-0005-0000-0000-0000EA1C0000}"/>
    <cellStyle name="0.00 6 2 25 6" xfId="8044" xr:uid="{00000000-0005-0000-0000-0000EB1C0000}"/>
    <cellStyle name="0.00 6 2 26" xfId="8045" xr:uid="{00000000-0005-0000-0000-0000EC1C0000}"/>
    <cellStyle name="0.00 6 2 26 2" xfId="8046" xr:uid="{00000000-0005-0000-0000-0000ED1C0000}"/>
    <cellStyle name="0.00 6 2 26 3" xfId="8047" xr:uid="{00000000-0005-0000-0000-0000EE1C0000}"/>
    <cellStyle name="0.00 6 2 26 4" xfId="8048" xr:uid="{00000000-0005-0000-0000-0000EF1C0000}"/>
    <cellStyle name="0.00 6 2 26 5" xfId="8049" xr:uid="{00000000-0005-0000-0000-0000F01C0000}"/>
    <cellStyle name="0.00 6 2 26 6" xfId="8050" xr:uid="{00000000-0005-0000-0000-0000F11C0000}"/>
    <cellStyle name="0.00 6 2 27" xfId="8051" xr:uid="{00000000-0005-0000-0000-0000F21C0000}"/>
    <cellStyle name="0.00 6 2 27 2" xfId="8052" xr:uid="{00000000-0005-0000-0000-0000F31C0000}"/>
    <cellStyle name="0.00 6 2 27 3" xfId="8053" xr:uid="{00000000-0005-0000-0000-0000F41C0000}"/>
    <cellStyle name="0.00 6 2 27 4" xfId="8054" xr:uid="{00000000-0005-0000-0000-0000F51C0000}"/>
    <cellStyle name="0.00 6 2 27 5" xfId="8055" xr:uid="{00000000-0005-0000-0000-0000F61C0000}"/>
    <cellStyle name="0.00 6 2 27 6" xfId="8056" xr:uid="{00000000-0005-0000-0000-0000F71C0000}"/>
    <cellStyle name="0.00 6 2 28" xfId="8057" xr:uid="{00000000-0005-0000-0000-0000F81C0000}"/>
    <cellStyle name="0.00 6 2 28 2" xfId="8058" xr:uid="{00000000-0005-0000-0000-0000F91C0000}"/>
    <cellStyle name="0.00 6 2 28 3" xfId="8059" xr:uid="{00000000-0005-0000-0000-0000FA1C0000}"/>
    <cellStyle name="0.00 6 2 28 4" xfId="8060" xr:uid="{00000000-0005-0000-0000-0000FB1C0000}"/>
    <cellStyle name="0.00 6 2 28 5" xfId="8061" xr:uid="{00000000-0005-0000-0000-0000FC1C0000}"/>
    <cellStyle name="0.00 6 2 28 6" xfId="8062" xr:uid="{00000000-0005-0000-0000-0000FD1C0000}"/>
    <cellStyle name="0.00 6 2 29" xfId="8063" xr:uid="{00000000-0005-0000-0000-0000FE1C0000}"/>
    <cellStyle name="0.00 6 2 29 2" xfId="8064" xr:uid="{00000000-0005-0000-0000-0000FF1C0000}"/>
    <cellStyle name="0.00 6 2 29 3" xfId="8065" xr:uid="{00000000-0005-0000-0000-0000001D0000}"/>
    <cellStyle name="0.00 6 2 29 4" xfId="8066" xr:uid="{00000000-0005-0000-0000-0000011D0000}"/>
    <cellStyle name="0.00 6 2 29 5" xfId="8067" xr:uid="{00000000-0005-0000-0000-0000021D0000}"/>
    <cellStyle name="0.00 6 2 29 6" xfId="8068" xr:uid="{00000000-0005-0000-0000-0000031D0000}"/>
    <cellStyle name="0.00 6 2 3" xfId="8069" xr:uid="{00000000-0005-0000-0000-0000041D0000}"/>
    <cellStyle name="0.00 6 2 3 2" xfId="8070" xr:uid="{00000000-0005-0000-0000-0000051D0000}"/>
    <cellStyle name="0.00 6 2 3 3" xfId="8071" xr:uid="{00000000-0005-0000-0000-0000061D0000}"/>
    <cellStyle name="0.00 6 2 3 4" xfId="8072" xr:uid="{00000000-0005-0000-0000-0000071D0000}"/>
    <cellStyle name="0.00 6 2 3 5" xfId="8073" xr:uid="{00000000-0005-0000-0000-0000081D0000}"/>
    <cellStyle name="0.00 6 2 3 6" xfId="8074" xr:uid="{00000000-0005-0000-0000-0000091D0000}"/>
    <cellStyle name="0.00 6 2 30" xfId="8075" xr:uid="{00000000-0005-0000-0000-00000A1D0000}"/>
    <cellStyle name="0.00 6 2 31" xfId="8076" xr:uid="{00000000-0005-0000-0000-00000B1D0000}"/>
    <cellStyle name="0.00 6 2 32" xfId="8077" xr:uid="{00000000-0005-0000-0000-00000C1D0000}"/>
    <cellStyle name="0.00 6 2 33" xfId="8078" xr:uid="{00000000-0005-0000-0000-00000D1D0000}"/>
    <cellStyle name="0.00 6 2 34" xfId="8079" xr:uid="{00000000-0005-0000-0000-00000E1D0000}"/>
    <cellStyle name="0.00 6 2 4" xfId="8080" xr:uid="{00000000-0005-0000-0000-00000F1D0000}"/>
    <cellStyle name="0.00 6 2 4 2" xfId="8081" xr:uid="{00000000-0005-0000-0000-0000101D0000}"/>
    <cellStyle name="0.00 6 2 4 3" xfId="8082" xr:uid="{00000000-0005-0000-0000-0000111D0000}"/>
    <cellStyle name="0.00 6 2 4 4" xfId="8083" xr:uid="{00000000-0005-0000-0000-0000121D0000}"/>
    <cellStyle name="0.00 6 2 4 5" xfId="8084" xr:uid="{00000000-0005-0000-0000-0000131D0000}"/>
    <cellStyle name="0.00 6 2 4 6" xfId="8085" xr:uid="{00000000-0005-0000-0000-0000141D0000}"/>
    <cellStyle name="0.00 6 2 5" xfId="8086" xr:uid="{00000000-0005-0000-0000-0000151D0000}"/>
    <cellStyle name="0.00 6 2 5 2" xfId="8087" xr:uid="{00000000-0005-0000-0000-0000161D0000}"/>
    <cellStyle name="0.00 6 2 5 3" xfId="8088" xr:uid="{00000000-0005-0000-0000-0000171D0000}"/>
    <cellStyle name="0.00 6 2 5 4" xfId="8089" xr:uid="{00000000-0005-0000-0000-0000181D0000}"/>
    <cellStyle name="0.00 6 2 5 5" xfId="8090" xr:uid="{00000000-0005-0000-0000-0000191D0000}"/>
    <cellStyle name="0.00 6 2 5 6" xfId="8091" xr:uid="{00000000-0005-0000-0000-00001A1D0000}"/>
    <cellStyle name="0.00 6 2 6" xfId="8092" xr:uid="{00000000-0005-0000-0000-00001B1D0000}"/>
    <cellStyle name="0.00 6 2 6 2" xfId="8093" xr:uid="{00000000-0005-0000-0000-00001C1D0000}"/>
    <cellStyle name="0.00 6 2 6 3" xfId="8094" xr:uid="{00000000-0005-0000-0000-00001D1D0000}"/>
    <cellStyle name="0.00 6 2 6 4" xfId="8095" xr:uid="{00000000-0005-0000-0000-00001E1D0000}"/>
    <cellStyle name="0.00 6 2 6 5" xfId="8096" xr:uid="{00000000-0005-0000-0000-00001F1D0000}"/>
    <cellStyle name="0.00 6 2 6 6" xfId="8097" xr:uid="{00000000-0005-0000-0000-0000201D0000}"/>
    <cellStyle name="0.00 6 2 7" xfId="8098" xr:uid="{00000000-0005-0000-0000-0000211D0000}"/>
    <cellStyle name="0.00 6 2 7 2" xfId="8099" xr:uid="{00000000-0005-0000-0000-0000221D0000}"/>
    <cellStyle name="0.00 6 2 7 3" xfId="8100" xr:uid="{00000000-0005-0000-0000-0000231D0000}"/>
    <cellStyle name="0.00 6 2 7 4" xfId="8101" xr:uid="{00000000-0005-0000-0000-0000241D0000}"/>
    <cellStyle name="0.00 6 2 7 5" xfId="8102" xr:uid="{00000000-0005-0000-0000-0000251D0000}"/>
    <cellStyle name="0.00 6 2 7 6" xfId="8103" xr:uid="{00000000-0005-0000-0000-0000261D0000}"/>
    <cellStyle name="0.00 6 2 8" xfId="8104" xr:uid="{00000000-0005-0000-0000-0000271D0000}"/>
    <cellStyle name="0.00 6 2 8 2" xfId="8105" xr:uid="{00000000-0005-0000-0000-0000281D0000}"/>
    <cellStyle name="0.00 6 2 8 3" xfId="8106" xr:uid="{00000000-0005-0000-0000-0000291D0000}"/>
    <cellStyle name="0.00 6 2 8 4" xfId="8107" xr:uid="{00000000-0005-0000-0000-00002A1D0000}"/>
    <cellStyle name="0.00 6 2 8 5" xfId="8108" xr:uid="{00000000-0005-0000-0000-00002B1D0000}"/>
    <cellStyle name="0.00 6 2 8 6" xfId="8109" xr:uid="{00000000-0005-0000-0000-00002C1D0000}"/>
    <cellStyle name="0.00 6 2 9" xfId="8110" xr:uid="{00000000-0005-0000-0000-00002D1D0000}"/>
    <cellStyle name="0.00 6 2 9 2" xfId="8111" xr:uid="{00000000-0005-0000-0000-00002E1D0000}"/>
    <cellStyle name="0.00 6 2 9 3" xfId="8112" xr:uid="{00000000-0005-0000-0000-00002F1D0000}"/>
    <cellStyle name="0.00 6 2 9 4" xfId="8113" xr:uid="{00000000-0005-0000-0000-0000301D0000}"/>
    <cellStyle name="0.00 6 2 9 5" xfId="8114" xr:uid="{00000000-0005-0000-0000-0000311D0000}"/>
    <cellStyle name="0.00 6 2 9 6" xfId="8115" xr:uid="{00000000-0005-0000-0000-0000321D0000}"/>
    <cellStyle name="0.00 6 20" xfId="8116" xr:uid="{00000000-0005-0000-0000-0000331D0000}"/>
    <cellStyle name="0.00 6 20 2" xfId="8117" xr:uid="{00000000-0005-0000-0000-0000341D0000}"/>
    <cellStyle name="0.00 6 20 3" xfId="8118" xr:uid="{00000000-0005-0000-0000-0000351D0000}"/>
    <cellStyle name="0.00 6 20 4" xfId="8119" xr:uid="{00000000-0005-0000-0000-0000361D0000}"/>
    <cellStyle name="0.00 6 20 5" xfId="8120" xr:uid="{00000000-0005-0000-0000-0000371D0000}"/>
    <cellStyle name="0.00 6 20 6" xfId="8121" xr:uid="{00000000-0005-0000-0000-0000381D0000}"/>
    <cellStyle name="0.00 6 21" xfId="8122" xr:uid="{00000000-0005-0000-0000-0000391D0000}"/>
    <cellStyle name="0.00 6 21 2" xfId="8123" xr:uid="{00000000-0005-0000-0000-00003A1D0000}"/>
    <cellStyle name="0.00 6 21 3" xfId="8124" xr:uid="{00000000-0005-0000-0000-00003B1D0000}"/>
    <cellStyle name="0.00 6 21 4" xfId="8125" xr:uid="{00000000-0005-0000-0000-00003C1D0000}"/>
    <cellStyle name="0.00 6 21 5" xfId="8126" xr:uid="{00000000-0005-0000-0000-00003D1D0000}"/>
    <cellStyle name="0.00 6 21 6" xfId="8127" xr:uid="{00000000-0005-0000-0000-00003E1D0000}"/>
    <cellStyle name="0.00 6 22" xfId="8128" xr:uid="{00000000-0005-0000-0000-00003F1D0000}"/>
    <cellStyle name="0.00 6 22 2" xfId="8129" xr:uid="{00000000-0005-0000-0000-0000401D0000}"/>
    <cellStyle name="0.00 6 22 3" xfId="8130" xr:uid="{00000000-0005-0000-0000-0000411D0000}"/>
    <cellStyle name="0.00 6 22 4" xfId="8131" xr:uid="{00000000-0005-0000-0000-0000421D0000}"/>
    <cellStyle name="0.00 6 22 5" xfId="8132" xr:uid="{00000000-0005-0000-0000-0000431D0000}"/>
    <cellStyle name="0.00 6 22 6" xfId="8133" xr:uid="{00000000-0005-0000-0000-0000441D0000}"/>
    <cellStyle name="0.00 6 23" xfId="8134" xr:uid="{00000000-0005-0000-0000-0000451D0000}"/>
    <cellStyle name="0.00 6 23 2" xfId="8135" xr:uid="{00000000-0005-0000-0000-0000461D0000}"/>
    <cellStyle name="0.00 6 23 3" xfId="8136" xr:uid="{00000000-0005-0000-0000-0000471D0000}"/>
    <cellStyle name="0.00 6 23 4" xfId="8137" xr:uid="{00000000-0005-0000-0000-0000481D0000}"/>
    <cellStyle name="0.00 6 23 5" xfId="8138" xr:uid="{00000000-0005-0000-0000-0000491D0000}"/>
    <cellStyle name="0.00 6 23 6" xfId="8139" xr:uid="{00000000-0005-0000-0000-00004A1D0000}"/>
    <cellStyle name="0.00 6 24" xfId="8140" xr:uid="{00000000-0005-0000-0000-00004B1D0000}"/>
    <cellStyle name="0.00 6 24 2" xfId="8141" xr:uid="{00000000-0005-0000-0000-00004C1D0000}"/>
    <cellStyle name="0.00 6 24 3" xfId="8142" xr:uid="{00000000-0005-0000-0000-00004D1D0000}"/>
    <cellStyle name="0.00 6 24 4" xfId="8143" xr:uid="{00000000-0005-0000-0000-00004E1D0000}"/>
    <cellStyle name="0.00 6 24 5" xfId="8144" xr:uid="{00000000-0005-0000-0000-00004F1D0000}"/>
    <cellStyle name="0.00 6 24 6" xfId="8145" xr:uid="{00000000-0005-0000-0000-0000501D0000}"/>
    <cellStyle name="0.00 6 25" xfId="8146" xr:uid="{00000000-0005-0000-0000-0000511D0000}"/>
    <cellStyle name="0.00 6 25 2" xfId="8147" xr:uid="{00000000-0005-0000-0000-0000521D0000}"/>
    <cellStyle name="0.00 6 25 3" xfId="8148" xr:uid="{00000000-0005-0000-0000-0000531D0000}"/>
    <cellStyle name="0.00 6 25 4" xfId="8149" xr:uid="{00000000-0005-0000-0000-0000541D0000}"/>
    <cellStyle name="0.00 6 25 5" xfId="8150" xr:uid="{00000000-0005-0000-0000-0000551D0000}"/>
    <cellStyle name="0.00 6 25 6" xfId="8151" xr:uid="{00000000-0005-0000-0000-0000561D0000}"/>
    <cellStyle name="0.00 6 26" xfId="8152" xr:uid="{00000000-0005-0000-0000-0000571D0000}"/>
    <cellStyle name="0.00 6 26 2" xfId="8153" xr:uid="{00000000-0005-0000-0000-0000581D0000}"/>
    <cellStyle name="0.00 6 26 3" xfId="8154" xr:uid="{00000000-0005-0000-0000-0000591D0000}"/>
    <cellStyle name="0.00 6 26 4" xfId="8155" xr:uid="{00000000-0005-0000-0000-00005A1D0000}"/>
    <cellStyle name="0.00 6 26 5" xfId="8156" xr:uid="{00000000-0005-0000-0000-00005B1D0000}"/>
    <cellStyle name="0.00 6 26 6" xfId="8157" xr:uid="{00000000-0005-0000-0000-00005C1D0000}"/>
    <cellStyle name="0.00 6 27" xfId="8158" xr:uid="{00000000-0005-0000-0000-00005D1D0000}"/>
    <cellStyle name="0.00 6 27 2" xfId="8159" xr:uid="{00000000-0005-0000-0000-00005E1D0000}"/>
    <cellStyle name="0.00 6 27 3" xfId="8160" xr:uid="{00000000-0005-0000-0000-00005F1D0000}"/>
    <cellStyle name="0.00 6 27 4" xfId="8161" xr:uid="{00000000-0005-0000-0000-0000601D0000}"/>
    <cellStyle name="0.00 6 27 5" xfId="8162" xr:uid="{00000000-0005-0000-0000-0000611D0000}"/>
    <cellStyle name="0.00 6 27 6" xfId="8163" xr:uid="{00000000-0005-0000-0000-0000621D0000}"/>
    <cellStyle name="0.00 6 28" xfId="8164" xr:uid="{00000000-0005-0000-0000-0000631D0000}"/>
    <cellStyle name="0.00 6 28 2" xfId="8165" xr:uid="{00000000-0005-0000-0000-0000641D0000}"/>
    <cellStyle name="0.00 6 28 3" xfId="8166" xr:uid="{00000000-0005-0000-0000-0000651D0000}"/>
    <cellStyle name="0.00 6 28 4" xfId="8167" xr:uid="{00000000-0005-0000-0000-0000661D0000}"/>
    <cellStyle name="0.00 6 28 5" xfId="8168" xr:uid="{00000000-0005-0000-0000-0000671D0000}"/>
    <cellStyle name="0.00 6 28 6" xfId="8169" xr:uid="{00000000-0005-0000-0000-0000681D0000}"/>
    <cellStyle name="0.00 6 29" xfId="8170" xr:uid="{00000000-0005-0000-0000-0000691D0000}"/>
    <cellStyle name="0.00 6 29 2" xfId="8171" xr:uid="{00000000-0005-0000-0000-00006A1D0000}"/>
    <cellStyle name="0.00 6 29 3" xfId="8172" xr:uid="{00000000-0005-0000-0000-00006B1D0000}"/>
    <cellStyle name="0.00 6 29 4" xfId="8173" xr:uid="{00000000-0005-0000-0000-00006C1D0000}"/>
    <cellStyle name="0.00 6 29 5" xfId="8174" xr:uid="{00000000-0005-0000-0000-00006D1D0000}"/>
    <cellStyle name="0.00 6 29 6" xfId="8175" xr:uid="{00000000-0005-0000-0000-00006E1D0000}"/>
    <cellStyle name="0.00 6 3" xfId="8176" xr:uid="{00000000-0005-0000-0000-00006F1D0000}"/>
    <cellStyle name="0.00 6 3 10" xfId="8177" xr:uid="{00000000-0005-0000-0000-0000701D0000}"/>
    <cellStyle name="0.00 6 3 10 2" xfId="8178" xr:uid="{00000000-0005-0000-0000-0000711D0000}"/>
    <cellStyle name="0.00 6 3 10 3" xfId="8179" xr:uid="{00000000-0005-0000-0000-0000721D0000}"/>
    <cellStyle name="0.00 6 3 10 4" xfId="8180" xr:uid="{00000000-0005-0000-0000-0000731D0000}"/>
    <cellStyle name="0.00 6 3 10 5" xfId="8181" xr:uid="{00000000-0005-0000-0000-0000741D0000}"/>
    <cellStyle name="0.00 6 3 10 6" xfId="8182" xr:uid="{00000000-0005-0000-0000-0000751D0000}"/>
    <cellStyle name="0.00 6 3 11" xfId="8183" xr:uid="{00000000-0005-0000-0000-0000761D0000}"/>
    <cellStyle name="0.00 6 3 11 2" xfId="8184" xr:uid="{00000000-0005-0000-0000-0000771D0000}"/>
    <cellStyle name="0.00 6 3 11 3" xfId="8185" xr:uid="{00000000-0005-0000-0000-0000781D0000}"/>
    <cellStyle name="0.00 6 3 11 4" xfId="8186" xr:uid="{00000000-0005-0000-0000-0000791D0000}"/>
    <cellStyle name="0.00 6 3 11 5" xfId="8187" xr:uid="{00000000-0005-0000-0000-00007A1D0000}"/>
    <cellStyle name="0.00 6 3 11 6" xfId="8188" xr:uid="{00000000-0005-0000-0000-00007B1D0000}"/>
    <cellStyle name="0.00 6 3 12" xfId="8189" xr:uid="{00000000-0005-0000-0000-00007C1D0000}"/>
    <cellStyle name="0.00 6 3 12 2" xfId="8190" xr:uid="{00000000-0005-0000-0000-00007D1D0000}"/>
    <cellStyle name="0.00 6 3 12 3" xfId="8191" xr:uid="{00000000-0005-0000-0000-00007E1D0000}"/>
    <cellStyle name="0.00 6 3 12 4" xfId="8192" xr:uid="{00000000-0005-0000-0000-00007F1D0000}"/>
    <cellStyle name="0.00 6 3 12 5" xfId="8193" xr:uid="{00000000-0005-0000-0000-0000801D0000}"/>
    <cellStyle name="0.00 6 3 12 6" xfId="8194" xr:uid="{00000000-0005-0000-0000-0000811D0000}"/>
    <cellStyle name="0.00 6 3 13" xfId="8195" xr:uid="{00000000-0005-0000-0000-0000821D0000}"/>
    <cellStyle name="0.00 6 3 13 2" xfId="8196" xr:uid="{00000000-0005-0000-0000-0000831D0000}"/>
    <cellStyle name="0.00 6 3 13 3" xfId="8197" xr:uid="{00000000-0005-0000-0000-0000841D0000}"/>
    <cellStyle name="0.00 6 3 13 4" xfId="8198" xr:uid="{00000000-0005-0000-0000-0000851D0000}"/>
    <cellStyle name="0.00 6 3 13 5" xfId="8199" xr:uid="{00000000-0005-0000-0000-0000861D0000}"/>
    <cellStyle name="0.00 6 3 13 6" xfId="8200" xr:uid="{00000000-0005-0000-0000-0000871D0000}"/>
    <cellStyle name="0.00 6 3 14" xfId="8201" xr:uid="{00000000-0005-0000-0000-0000881D0000}"/>
    <cellStyle name="0.00 6 3 14 2" xfId="8202" xr:uid="{00000000-0005-0000-0000-0000891D0000}"/>
    <cellStyle name="0.00 6 3 14 3" xfId="8203" xr:uid="{00000000-0005-0000-0000-00008A1D0000}"/>
    <cellStyle name="0.00 6 3 14 4" xfId="8204" xr:uid="{00000000-0005-0000-0000-00008B1D0000}"/>
    <cellStyle name="0.00 6 3 14 5" xfId="8205" xr:uid="{00000000-0005-0000-0000-00008C1D0000}"/>
    <cellStyle name="0.00 6 3 14 6" xfId="8206" xr:uid="{00000000-0005-0000-0000-00008D1D0000}"/>
    <cellStyle name="0.00 6 3 15" xfId="8207" xr:uid="{00000000-0005-0000-0000-00008E1D0000}"/>
    <cellStyle name="0.00 6 3 15 2" xfId="8208" xr:uid="{00000000-0005-0000-0000-00008F1D0000}"/>
    <cellStyle name="0.00 6 3 15 3" xfId="8209" xr:uid="{00000000-0005-0000-0000-0000901D0000}"/>
    <cellStyle name="0.00 6 3 15 4" xfId="8210" xr:uid="{00000000-0005-0000-0000-0000911D0000}"/>
    <cellStyle name="0.00 6 3 15 5" xfId="8211" xr:uid="{00000000-0005-0000-0000-0000921D0000}"/>
    <cellStyle name="0.00 6 3 15 6" xfId="8212" xr:uid="{00000000-0005-0000-0000-0000931D0000}"/>
    <cellStyle name="0.00 6 3 16" xfId="8213" xr:uid="{00000000-0005-0000-0000-0000941D0000}"/>
    <cellStyle name="0.00 6 3 16 2" xfId="8214" xr:uid="{00000000-0005-0000-0000-0000951D0000}"/>
    <cellStyle name="0.00 6 3 16 3" xfId="8215" xr:uid="{00000000-0005-0000-0000-0000961D0000}"/>
    <cellStyle name="0.00 6 3 16 4" xfId="8216" xr:uid="{00000000-0005-0000-0000-0000971D0000}"/>
    <cellStyle name="0.00 6 3 16 5" xfId="8217" xr:uid="{00000000-0005-0000-0000-0000981D0000}"/>
    <cellStyle name="0.00 6 3 16 6" xfId="8218" xr:uid="{00000000-0005-0000-0000-0000991D0000}"/>
    <cellStyle name="0.00 6 3 17" xfId="8219" xr:uid="{00000000-0005-0000-0000-00009A1D0000}"/>
    <cellStyle name="0.00 6 3 17 2" xfId="8220" xr:uid="{00000000-0005-0000-0000-00009B1D0000}"/>
    <cellStyle name="0.00 6 3 17 3" xfId="8221" xr:uid="{00000000-0005-0000-0000-00009C1D0000}"/>
    <cellStyle name="0.00 6 3 17 4" xfId="8222" xr:uid="{00000000-0005-0000-0000-00009D1D0000}"/>
    <cellStyle name="0.00 6 3 17 5" xfId="8223" xr:uid="{00000000-0005-0000-0000-00009E1D0000}"/>
    <cellStyle name="0.00 6 3 17 6" xfId="8224" xr:uid="{00000000-0005-0000-0000-00009F1D0000}"/>
    <cellStyle name="0.00 6 3 18" xfId="8225" xr:uid="{00000000-0005-0000-0000-0000A01D0000}"/>
    <cellStyle name="0.00 6 3 18 2" xfId="8226" xr:uid="{00000000-0005-0000-0000-0000A11D0000}"/>
    <cellStyle name="0.00 6 3 18 3" xfId="8227" xr:uid="{00000000-0005-0000-0000-0000A21D0000}"/>
    <cellStyle name="0.00 6 3 18 4" xfId="8228" xr:uid="{00000000-0005-0000-0000-0000A31D0000}"/>
    <cellStyle name="0.00 6 3 18 5" xfId="8229" xr:uid="{00000000-0005-0000-0000-0000A41D0000}"/>
    <cellStyle name="0.00 6 3 18 6" xfId="8230" xr:uid="{00000000-0005-0000-0000-0000A51D0000}"/>
    <cellStyle name="0.00 6 3 19" xfId="8231" xr:uid="{00000000-0005-0000-0000-0000A61D0000}"/>
    <cellStyle name="0.00 6 3 19 2" xfId="8232" xr:uid="{00000000-0005-0000-0000-0000A71D0000}"/>
    <cellStyle name="0.00 6 3 19 3" xfId="8233" xr:uid="{00000000-0005-0000-0000-0000A81D0000}"/>
    <cellStyle name="0.00 6 3 19 4" xfId="8234" xr:uid="{00000000-0005-0000-0000-0000A91D0000}"/>
    <cellStyle name="0.00 6 3 19 5" xfId="8235" xr:uid="{00000000-0005-0000-0000-0000AA1D0000}"/>
    <cellStyle name="0.00 6 3 19 6" xfId="8236" xr:uid="{00000000-0005-0000-0000-0000AB1D0000}"/>
    <cellStyle name="0.00 6 3 2" xfId="8237" xr:uid="{00000000-0005-0000-0000-0000AC1D0000}"/>
    <cellStyle name="0.00 6 3 2 2" xfId="8238" xr:uid="{00000000-0005-0000-0000-0000AD1D0000}"/>
    <cellStyle name="0.00 6 3 2 3" xfId="8239" xr:uid="{00000000-0005-0000-0000-0000AE1D0000}"/>
    <cellStyle name="0.00 6 3 2 4" xfId="8240" xr:uid="{00000000-0005-0000-0000-0000AF1D0000}"/>
    <cellStyle name="0.00 6 3 2 5" xfId="8241" xr:uid="{00000000-0005-0000-0000-0000B01D0000}"/>
    <cellStyle name="0.00 6 3 2 6" xfId="8242" xr:uid="{00000000-0005-0000-0000-0000B11D0000}"/>
    <cellStyle name="0.00 6 3 2 7" xfId="8243" xr:uid="{00000000-0005-0000-0000-0000B21D0000}"/>
    <cellStyle name="0.00 6 3 20" xfId="8244" xr:uid="{00000000-0005-0000-0000-0000B31D0000}"/>
    <cellStyle name="0.00 6 3 20 2" xfId="8245" xr:uid="{00000000-0005-0000-0000-0000B41D0000}"/>
    <cellStyle name="0.00 6 3 20 3" xfId="8246" xr:uid="{00000000-0005-0000-0000-0000B51D0000}"/>
    <cellStyle name="0.00 6 3 20 4" xfId="8247" xr:uid="{00000000-0005-0000-0000-0000B61D0000}"/>
    <cellStyle name="0.00 6 3 20 5" xfId="8248" xr:uid="{00000000-0005-0000-0000-0000B71D0000}"/>
    <cellStyle name="0.00 6 3 20 6" xfId="8249" xr:uid="{00000000-0005-0000-0000-0000B81D0000}"/>
    <cellStyle name="0.00 6 3 21" xfId="8250" xr:uid="{00000000-0005-0000-0000-0000B91D0000}"/>
    <cellStyle name="0.00 6 3 21 2" xfId="8251" xr:uid="{00000000-0005-0000-0000-0000BA1D0000}"/>
    <cellStyle name="0.00 6 3 21 3" xfId="8252" xr:uid="{00000000-0005-0000-0000-0000BB1D0000}"/>
    <cellStyle name="0.00 6 3 21 4" xfId="8253" xr:uid="{00000000-0005-0000-0000-0000BC1D0000}"/>
    <cellStyle name="0.00 6 3 21 5" xfId="8254" xr:uid="{00000000-0005-0000-0000-0000BD1D0000}"/>
    <cellStyle name="0.00 6 3 21 6" xfId="8255" xr:uid="{00000000-0005-0000-0000-0000BE1D0000}"/>
    <cellStyle name="0.00 6 3 22" xfId="8256" xr:uid="{00000000-0005-0000-0000-0000BF1D0000}"/>
    <cellStyle name="0.00 6 3 22 2" xfId="8257" xr:uid="{00000000-0005-0000-0000-0000C01D0000}"/>
    <cellStyle name="0.00 6 3 22 3" xfId="8258" xr:uid="{00000000-0005-0000-0000-0000C11D0000}"/>
    <cellStyle name="0.00 6 3 22 4" xfId="8259" xr:uid="{00000000-0005-0000-0000-0000C21D0000}"/>
    <cellStyle name="0.00 6 3 22 5" xfId="8260" xr:uid="{00000000-0005-0000-0000-0000C31D0000}"/>
    <cellStyle name="0.00 6 3 22 6" xfId="8261" xr:uid="{00000000-0005-0000-0000-0000C41D0000}"/>
    <cellStyle name="0.00 6 3 23" xfId="8262" xr:uid="{00000000-0005-0000-0000-0000C51D0000}"/>
    <cellStyle name="0.00 6 3 23 2" xfId="8263" xr:uid="{00000000-0005-0000-0000-0000C61D0000}"/>
    <cellStyle name="0.00 6 3 23 3" xfId="8264" xr:uid="{00000000-0005-0000-0000-0000C71D0000}"/>
    <cellStyle name="0.00 6 3 23 4" xfId="8265" xr:uid="{00000000-0005-0000-0000-0000C81D0000}"/>
    <cellStyle name="0.00 6 3 23 5" xfId="8266" xr:uid="{00000000-0005-0000-0000-0000C91D0000}"/>
    <cellStyle name="0.00 6 3 23 6" xfId="8267" xr:uid="{00000000-0005-0000-0000-0000CA1D0000}"/>
    <cellStyle name="0.00 6 3 24" xfId="8268" xr:uid="{00000000-0005-0000-0000-0000CB1D0000}"/>
    <cellStyle name="0.00 6 3 24 2" xfId="8269" xr:uid="{00000000-0005-0000-0000-0000CC1D0000}"/>
    <cellStyle name="0.00 6 3 24 3" xfId="8270" xr:uid="{00000000-0005-0000-0000-0000CD1D0000}"/>
    <cellStyle name="0.00 6 3 24 4" xfId="8271" xr:uid="{00000000-0005-0000-0000-0000CE1D0000}"/>
    <cellStyle name="0.00 6 3 24 5" xfId="8272" xr:uid="{00000000-0005-0000-0000-0000CF1D0000}"/>
    <cellStyle name="0.00 6 3 24 6" xfId="8273" xr:uid="{00000000-0005-0000-0000-0000D01D0000}"/>
    <cellStyle name="0.00 6 3 25" xfId="8274" xr:uid="{00000000-0005-0000-0000-0000D11D0000}"/>
    <cellStyle name="0.00 6 3 25 2" xfId="8275" xr:uid="{00000000-0005-0000-0000-0000D21D0000}"/>
    <cellStyle name="0.00 6 3 25 3" xfId="8276" xr:uid="{00000000-0005-0000-0000-0000D31D0000}"/>
    <cellStyle name="0.00 6 3 25 4" xfId="8277" xr:uid="{00000000-0005-0000-0000-0000D41D0000}"/>
    <cellStyle name="0.00 6 3 25 5" xfId="8278" xr:uid="{00000000-0005-0000-0000-0000D51D0000}"/>
    <cellStyle name="0.00 6 3 25 6" xfId="8279" xr:uid="{00000000-0005-0000-0000-0000D61D0000}"/>
    <cellStyle name="0.00 6 3 26" xfId="8280" xr:uid="{00000000-0005-0000-0000-0000D71D0000}"/>
    <cellStyle name="0.00 6 3 26 2" xfId="8281" xr:uid="{00000000-0005-0000-0000-0000D81D0000}"/>
    <cellStyle name="0.00 6 3 26 3" xfId="8282" xr:uid="{00000000-0005-0000-0000-0000D91D0000}"/>
    <cellStyle name="0.00 6 3 26 4" xfId="8283" xr:uid="{00000000-0005-0000-0000-0000DA1D0000}"/>
    <cellStyle name="0.00 6 3 26 5" xfId="8284" xr:uid="{00000000-0005-0000-0000-0000DB1D0000}"/>
    <cellStyle name="0.00 6 3 26 6" xfId="8285" xr:uid="{00000000-0005-0000-0000-0000DC1D0000}"/>
    <cellStyle name="0.00 6 3 27" xfId="8286" xr:uid="{00000000-0005-0000-0000-0000DD1D0000}"/>
    <cellStyle name="0.00 6 3 27 2" xfId="8287" xr:uid="{00000000-0005-0000-0000-0000DE1D0000}"/>
    <cellStyle name="0.00 6 3 27 3" xfId="8288" xr:uid="{00000000-0005-0000-0000-0000DF1D0000}"/>
    <cellStyle name="0.00 6 3 27 4" xfId="8289" xr:uid="{00000000-0005-0000-0000-0000E01D0000}"/>
    <cellStyle name="0.00 6 3 27 5" xfId="8290" xr:uid="{00000000-0005-0000-0000-0000E11D0000}"/>
    <cellStyle name="0.00 6 3 27 6" xfId="8291" xr:uid="{00000000-0005-0000-0000-0000E21D0000}"/>
    <cellStyle name="0.00 6 3 28" xfId="8292" xr:uid="{00000000-0005-0000-0000-0000E31D0000}"/>
    <cellStyle name="0.00 6 3 28 2" xfId="8293" xr:uid="{00000000-0005-0000-0000-0000E41D0000}"/>
    <cellStyle name="0.00 6 3 28 3" xfId="8294" xr:uid="{00000000-0005-0000-0000-0000E51D0000}"/>
    <cellStyle name="0.00 6 3 28 4" xfId="8295" xr:uid="{00000000-0005-0000-0000-0000E61D0000}"/>
    <cellStyle name="0.00 6 3 28 5" xfId="8296" xr:uid="{00000000-0005-0000-0000-0000E71D0000}"/>
    <cellStyle name="0.00 6 3 28 6" xfId="8297" xr:uid="{00000000-0005-0000-0000-0000E81D0000}"/>
    <cellStyle name="0.00 6 3 29" xfId="8298" xr:uid="{00000000-0005-0000-0000-0000E91D0000}"/>
    <cellStyle name="0.00 6 3 29 2" xfId="8299" xr:uid="{00000000-0005-0000-0000-0000EA1D0000}"/>
    <cellStyle name="0.00 6 3 29 3" xfId="8300" xr:uid="{00000000-0005-0000-0000-0000EB1D0000}"/>
    <cellStyle name="0.00 6 3 29 4" xfId="8301" xr:uid="{00000000-0005-0000-0000-0000EC1D0000}"/>
    <cellStyle name="0.00 6 3 29 5" xfId="8302" xr:uid="{00000000-0005-0000-0000-0000ED1D0000}"/>
    <cellStyle name="0.00 6 3 29 6" xfId="8303" xr:uid="{00000000-0005-0000-0000-0000EE1D0000}"/>
    <cellStyle name="0.00 6 3 3" xfId="8304" xr:uid="{00000000-0005-0000-0000-0000EF1D0000}"/>
    <cellStyle name="0.00 6 3 3 2" xfId="8305" xr:uid="{00000000-0005-0000-0000-0000F01D0000}"/>
    <cellStyle name="0.00 6 3 3 3" xfId="8306" xr:uid="{00000000-0005-0000-0000-0000F11D0000}"/>
    <cellStyle name="0.00 6 3 3 4" xfId="8307" xr:uid="{00000000-0005-0000-0000-0000F21D0000}"/>
    <cellStyle name="0.00 6 3 3 5" xfId="8308" xr:uid="{00000000-0005-0000-0000-0000F31D0000}"/>
    <cellStyle name="0.00 6 3 3 6" xfId="8309" xr:uid="{00000000-0005-0000-0000-0000F41D0000}"/>
    <cellStyle name="0.00 6 3 30" xfId="8310" xr:uid="{00000000-0005-0000-0000-0000F51D0000}"/>
    <cellStyle name="0.00 6 3 31" xfId="8311" xr:uid="{00000000-0005-0000-0000-0000F61D0000}"/>
    <cellStyle name="0.00 6 3 32" xfId="8312" xr:uid="{00000000-0005-0000-0000-0000F71D0000}"/>
    <cellStyle name="0.00 6 3 33" xfId="8313" xr:uid="{00000000-0005-0000-0000-0000F81D0000}"/>
    <cellStyle name="0.00 6 3 34" xfId="8314" xr:uid="{00000000-0005-0000-0000-0000F91D0000}"/>
    <cellStyle name="0.00 6 3 4" xfId="8315" xr:uid="{00000000-0005-0000-0000-0000FA1D0000}"/>
    <cellStyle name="0.00 6 3 4 2" xfId="8316" xr:uid="{00000000-0005-0000-0000-0000FB1D0000}"/>
    <cellStyle name="0.00 6 3 4 3" xfId="8317" xr:uid="{00000000-0005-0000-0000-0000FC1D0000}"/>
    <cellStyle name="0.00 6 3 4 4" xfId="8318" xr:uid="{00000000-0005-0000-0000-0000FD1D0000}"/>
    <cellStyle name="0.00 6 3 4 5" xfId="8319" xr:uid="{00000000-0005-0000-0000-0000FE1D0000}"/>
    <cellStyle name="0.00 6 3 4 6" xfId="8320" xr:uid="{00000000-0005-0000-0000-0000FF1D0000}"/>
    <cellStyle name="0.00 6 3 5" xfId="8321" xr:uid="{00000000-0005-0000-0000-0000001E0000}"/>
    <cellStyle name="0.00 6 3 5 2" xfId="8322" xr:uid="{00000000-0005-0000-0000-0000011E0000}"/>
    <cellStyle name="0.00 6 3 5 3" xfId="8323" xr:uid="{00000000-0005-0000-0000-0000021E0000}"/>
    <cellStyle name="0.00 6 3 5 4" xfId="8324" xr:uid="{00000000-0005-0000-0000-0000031E0000}"/>
    <cellStyle name="0.00 6 3 5 5" xfId="8325" xr:uid="{00000000-0005-0000-0000-0000041E0000}"/>
    <cellStyle name="0.00 6 3 5 6" xfId="8326" xr:uid="{00000000-0005-0000-0000-0000051E0000}"/>
    <cellStyle name="0.00 6 3 6" xfId="8327" xr:uid="{00000000-0005-0000-0000-0000061E0000}"/>
    <cellStyle name="0.00 6 3 6 2" xfId="8328" xr:uid="{00000000-0005-0000-0000-0000071E0000}"/>
    <cellStyle name="0.00 6 3 6 3" xfId="8329" xr:uid="{00000000-0005-0000-0000-0000081E0000}"/>
    <cellStyle name="0.00 6 3 6 4" xfId="8330" xr:uid="{00000000-0005-0000-0000-0000091E0000}"/>
    <cellStyle name="0.00 6 3 6 5" xfId="8331" xr:uid="{00000000-0005-0000-0000-00000A1E0000}"/>
    <cellStyle name="0.00 6 3 6 6" xfId="8332" xr:uid="{00000000-0005-0000-0000-00000B1E0000}"/>
    <cellStyle name="0.00 6 3 7" xfId="8333" xr:uid="{00000000-0005-0000-0000-00000C1E0000}"/>
    <cellStyle name="0.00 6 3 7 2" xfId="8334" xr:uid="{00000000-0005-0000-0000-00000D1E0000}"/>
    <cellStyle name="0.00 6 3 7 3" xfId="8335" xr:uid="{00000000-0005-0000-0000-00000E1E0000}"/>
    <cellStyle name="0.00 6 3 7 4" xfId="8336" xr:uid="{00000000-0005-0000-0000-00000F1E0000}"/>
    <cellStyle name="0.00 6 3 7 5" xfId="8337" xr:uid="{00000000-0005-0000-0000-0000101E0000}"/>
    <cellStyle name="0.00 6 3 7 6" xfId="8338" xr:uid="{00000000-0005-0000-0000-0000111E0000}"/>
    <cellStyle name="0.00 6 3 8" xfId="8339" xr:uid="{00000000-0005-0000-0000-0000121E0000}"/>
    <cellStyle name="0.00 6 3 8 2" xfId="8340" xr:uid="{00000000-0005-0000-0000-0000131E0000}"/>
    <cellStyle name="0.00 6 3 8 3" xfId="8341" xr:uid="{00000000-0005-0000-0000-0000141E0000}"/>
    <cellStyle name="0.00 6 3 8 4" xfId="8342" xr:uid="{00000000-0005-0000-0000-0000151E0000}"/>
    <cellStyle name="0.00 6 3 8 5" xfId="8343" xr:uid="{00000000-0005-0000-0000-0000161E0000}"/>
    <cellStyle name="0.00 6 3 8 6" xfId="8344" xr:uid="{00000000-0005-0000-0000-0000171E0000}"/>
    <cellStyle name="0.00 6 3 9" xfId="8345" xr:uid="{00000000-0005-0000-0000-0000181E0000}"/>
    <cellStyle name="0.00 6 3 9 2" xfId="8346" xr:uid="{00000000-0005-0000-0000-0000191E0000}"/>
    <cellStyle name="0.00 6 3 9 3" xfId="8347" xr:uid="{00000000-0005-0000-0000-00001A1E0000}"/>
    <cellStyle name="0.00 6 3 9 4" xfId="8348" xr:uid="{00000000-0005-0000-0000-00001B1E0000}"/>
    <cellStyle name="0.00 6 3 9 5" xfId="8349" xr:uid="{00000000-0005-0000-0000-00001C1E0000}"/>
    <cellStyle name="0.00 6 3 9 6" xfId="8350" xr:uid="{00000000-0005-0000-0000-00001D1E0000}"/>
    <cellStyle name="0.00 6 30" xfId="8351" xr:uid="{00000000-0005-0000-0000-00001E1E0000}"/>
    <cellStyle name="0.00 6 30 2" xfId="8352" xr:uid="{00000000-0005-0000-0000-00001F1E0000}"/>
    <cellStyle name="0.00 6 30 3" xfId="8353" xr:uid="{00000000-0005-0000-0000-0000201E0000}"/>
    <cellStyle name="0.00 6 30 4" xfId="8354" xr:uid="{00000000-0005-0000-0000-0000211E0000}"/>
    <cellStyle name="0.00 6 30 5" xfId="8355" xr:uid="{00000000-0005-0000-0000-0000221E0000}"/>
    <cellStyle name="0.00 6 30 6" xfId="8356" xr:uid="{00000000-0005-0000-0000-0000231E0000}"/>
    <cellStyle name="0.00 6 31" xfId="8357" xr:uid="{00000000-0005-0000-0000-0000241E0000}"/>
    <cellStyle name="0.00 6 31 2" xfId="8358" xr:uid="{00000000-0005-0000-0000-0000251E0000}"/>
    <cellStyle name="0.00 6 31 3" xfId="8359" xr:uid="{00000000-0005-0000-0000-0000261E0000}"/>
    <cellStyle name="0.00 6 31 4" xfId="8360" xr:uid="{00000000-0005-0000-0000-0000271E0000}"/>
    <cellStyle name="0.00 6 31 5" xfId="8361" xr:uid="{00000000-0005-0000-0000-0000281E0000}"/>
    <cellStyle name="0.00 6 31 6" xfId="8362" xr:uid="{00000000-0005-0000-0000-0000291E0000}"/>
    <cellStyle name="0.00 6 32" xfId="8363" xr:uid="{00000000-0005-0000-0000-00002A1E0000}"/>
    <cellStyle name="0.00 6 33" xfId="8364" xr:uid="{00000000-0005-0000-0000-00002B1E0000}"/>
    <cellStyle name="0.00 6 34" xfId="8365" xr:uid="{00000000-0005-0000-0000-00002C1E0000}"/>
    <cellStyle name="0.00 6 35" xfId="8366" xr:uid="{00000000-0005-0000-0000-00002D1E0000}"/>
    <cellStyle name="0.00 6 36" xfId="8367" xr:uid="{00000000-0005-0000-0000-00002E1E0000}"/>
    <cellStyle name="0.00 6 4" xfId="8368" xr:uid="{00000000-0005-0000-0000-00002F1E0000}"/>
    <cellStyle name="0.00 6 4 2" xfId="8369" xr:uid="{00000000-0005-0000-0000-0000301E0000}"/>
    <cellStyle name="0.00 6 4 3" xfId="8370" xr:uid="{00000000-0005-0000-0000-0000311E0000}"/>
    <cellStyle name="0.00 6 4 4" xfId="8371" xr:uid="{00000000-0005-0000-0000-0000321E0000}"/>
    <cellStyle name="0.00 6 4 5" xfId="8372" xr:uid="{00000000-0005-0000-0000-0000331E0000}"/>
    <cellStyle name="0.00 6 4 6" xfId="8373" xr:uid="{00000000-0005-0000-0000-0000341E0000}"/>
    <cellStyle name="0.00 6 4 7" xfId="8374" xr:uid="{00000000-0005-0000-0000-0000351E0000}"/>
    <cellStyle name="0.00 6 5" xfId="8375" xr:uid="{00000000-0005-0000-0000-0000361E0000}"/>
    <cellStyle name="0.00 6 5 2" xfId="8376" xr:uid="{00000000-0005-0000-0000-0000371E0000}"/>
    <cellStyle name="0.00 6 5 3" xfId="8377" xr:uid="{00000000-0005-0000-0000-0000381E0000}"/>
    <cellStyle name="0.00 6 5 4" xfId="8378" xr:uid="{00000000-0005-0000-0000-0000391E0000}"/>
    <cellStyle name="0.00 6 5 5" xfId="8379" xr:uid="{00000000-0005-0000-0000-00003A1E0000}"/>
    <cellStyle name="0.00 6 5 6" xfId="8380" xr:uid="{00000000-0005-0000-0000-00003B1E0000}"/>
    <cellStyle name="0.00 6 6" xfId="8381" xr:uid="{00000000-0005-0000-0000-00003C1E0000}"/>
    <cellStyle name="0.00 6 6 2" xfId="8382" xr:uid="{00000000-0005-0000-0000-00003D1E0000}"/>
    <cellStyle name="0.00 6 6 3" xfId="8383" xr:uid="{00000000-0005-0000-0000-00003E1E0000}"/>
    <cellStyle name="0.00 6 6 4" xfId="8384" xr:uid="{00000000-0005-0000-0000-00003F1E0000}"/>
    <cellStyle name="0.00 6 6 5" xfId="8385" xr:uid="{00000000-0005-0000-0000-0000401E0000}"/>
    <cellStyle name="0.00 6 6 6" xfId="8386" xr:uid="{00000000-0005-0000-0000-0000411E0000}"/>
    <cellStyle name="0.00 6 7" xfId="8387" xr:uid="{00000000-0005-0000-0000-0000421E0000}"/>
    <cellStyle name="0.00 6 7 2" xfId="8388" xr:uid="{00000000-0005-0000-0000-0000431E0000}"/>
    <cellStyle name="0.00 6 7 3" xfId="8389" xr:uid="{00000000-0005-0000-0000-0000441E0000}"/>
    <cellStyle name="0.00 6 7 4" xfId="8390" xr:uid="{00000000-0005-0000-0000-0000451E0000}"/>
    <cellStyle name="0.00 6 7 5" xfId="8391" xr:uid="{00000000-0005-0000-0000-0000461E0000}"/>
    <cellStyle name="0.00 6 7 6" xfId="8392" xr:uid="{00000000-0005-0000-0000-0000471E0000}"/>
    <cellStyle name="0.00 6 8" xfId="8393" xr:uid="{00000000-0005-0000-0000-0000481E0000}"/>
    <cellStyle name="0.00 6 8 2" xfId="8394" xr:uid="{00000000-0005-0000-0000-0000491E0000}"/>
    <cellStyle name="0.00 6 8 3" xfId="8395" xr:uid="{00000000-0005-0000-0000-00004A1E0000}"/>
    <cellStyle name="0.00 6 8 4" xfId="8396" xr:uid="{00000000-0005-0000-0000-00004B1E0000}"/>
    <cellStyle name="0.00 6 8 5" xfId="8397" xr:uid="{00000000-0005-0000-0000-00004C1E0000}"/>
    <cellStyle name="0.00 6 8 6" xfId="8398" xr:uid="{00000000-0005-0000-0000-00004D1E0000}"/>
    <cellStyle name="0.00 6 9" xfId="8399" xr:uid="{00000000-0005-0000-0000-00004E1E0000}"/>
    <cellStyle name="0.00 6 9 2" xfId="8400" xr:uid="{00000000-0005-0000-0000-00004F1E0000}"/>
    <cellStyle name="0.00 6 9 3" xfId="8401" xr:uid="{00000000-0005-0000-0000-0000501E0000}"/>
    <cellStyle name="0.00 6 9 4" xfId="8402" xr:uid="{00000000-0005-0000-0000-0000511E0000}"/>
    <cellStyle name="0.00 6 9 5" xfId="8403" xr:uid="{00000000-0005-0000-0000-0000521E0000}"/>
    <cellStyle name="0.00 6 9 6" xfId="8404" xr:uid="{00000000-0005-0000-0000-0000531E0000}"/>
    <cellStyle name="0.00 7" xfId="8405" xr:uid="{00000000-0005-0000-0000-0000541E0000}"/>
    <cellStyle name="0.00 7 10" xfId="8406" xr:uid="{00000000-0005-0000-0000-0000551E0000}"/>
    <cellStyle name="0.00 7 10 2" xfId="8407" xr:uid="{00000000-0005-0000-0000-0000561E0000}"/>
    <cellStyle name="0.00 7 10 3" xfId="8408" xr:uid="{00000000-0005-0000-0000-0000571E0000}"/>
    <cellStyle name="0.00 7 10 4" xfId="8409" xr:uid="{00000000-0005-0000-0000-0000581E0000}"/>
    <cellStyle name="0.00 7 10 5" xfId="8410" xr:uid="{00000000-0005-0000-0000-0000591E0000}"/>
    <cellStyle name="0.00 7 10 6" xfId="8411" xr:uid="{00000000-0005-0000-0000-00005A1E0000}"/>
    <cellStyle name="0.00 7 11" xfId="8412" xr:uid="{00000000-0005-0000-0000-00005B1E0000}"/>
    <cellStyle name="0.00 7 11 2" xfId="8413" xr:uid="{00000000-0005-0000-0000-00005C1E0000}"/>
    <cellStyle name="0.00 7 11 3" xfId="8414" xr:uid="{00000000-0005-0000-0000-00005D1E0000}"/>
    <cellStyle name="0.00 7 11 4" xfId="8415" xr:uid="{00000000-0005-0000-0000-00005E1E0000}"/>
    <cellStyle name="0.00 7 11 5" xfId="8416" xr:uid="{00000000-0005-0000-0000-00005F1E0000}"/>
    <cellStyle name="0.00 7 11 6" xfId="8417" xr:uid="{00000000-0005-0000-0000-0000601E0000}"/>
    <cellStyle name="0.00 7 12" xfId="8418" xr:uid="{00000000-0005-0000-0000-0000611E0000}"/>
    <cellStyle name="0.00 7 12 2" xfId="8419" xr:uid="{00000000-0005-0000-0000-0000621E0000}"/>
    <cellStyle name="0.00 7 12 3" xfId="8420" xr:uid="{00000000-0005-0000-0000-0000631E0000}"/>
    <cellStyle name="0.00 7 12 4" xfId="8421" xr:uid="{00000000-0005-0000-0000-0000641E0000}"/>
    <cellStyle name="0.00 7 12 5" xfId="8422" xr:uid="{00000000-0005-0000-0000-0000651E0000}"/>
    <cellStyle name="0.00 7 12 6" xfId="8423" xr:uid="{00000000-0005-0000-0000-0000661E0000}"/>
    <cellStyle name="0.00 7 13" xfId="8424" xr:uid="{00000000-0005-0000-0000-0000671E0000}"/>
    <cellStyle name="0.00 7 13 2" xfId="8425" xr:uid="{00000000-0005-0000-0000-0000681E0000}"/>
    <cellStyle name="0.00 7 13 3" xfId="8426" xr:uid="{00000000-0005-0000-0000-0000691E0000}"/>
    <cellStyle name="0.00 7 13 4" xfId="8427" xr:uid="{00000000-0005-0000-0000-00006A1E0000}"/>
    <cellStyle name="0.00 7 13 5" xfId="8428" xr:uid="{00000000-0005-0000-0000-00006B1E0000}"/>
    <cellStyle name="0.00 7 13 6" xfId="8429" xr:uid="{00000000-0005-0000-0000-00006C1E0000}"/>
    <cellStyle name="0.00 7 14" xfId="8430" xr:uid="{00000000-0005-0000-0000-00006D1E0000}"/>
    <cellStyle name="0.00 7 14 2" xfId="8431" xr:uid="{00000000-0005-0000-0000-00006E1E0000}"/>
    <cellStyle name="0.00 7 14 3" xfId="8432" xr:uid="{00000000-0005-0000-0000-00006F1E0000}"/>
    <cellStyle name="0.00 7 14 4" xfId="8433" xr:uid="{00000000-0005-0000-0000-0000701E0000}"/>
    <cellStyle name="0.00 7 14 5" xfId="8434" xr:uid="{00000000-0005-0000-0000-0000711E0000}"/>
    <cellStyle name="0.00 7 14 6" xfId="8435" xr:uid="{00000000-0005-0000-0000-0000721E0000}"/>
    <cellStyle name="0.00 7 15" xfId="8436" xr:uid="{00000000-0005-0000-0000-0000731E0000}"/>
    <cellStyle name="0.00 7 15 2" xfId="8437" xr:uid="{00000000-0005-0000-0000-0000741E0000}"/>
    <cellStyle name="0.00 7 15 3" xfId="8438" xr:uid="{00000000-0005-0000-0000-0000751E0000}"/>
    <cellStyle name="0.00 7 15 4" xfId="8439" xr:uid="{00000000-0005-0000-0000-0000761E0000}"/>
    <cellStyle name="0.00 7 15 5" xfId="8440" xr:uid="{00000000-0005-0000-0000-0000771E0000}"/>
    <cellStyle name="0.00 7 15 6" xfId="8441" xr:uid="{00000000-0005-0000-0000-0000781E0000}"/>
    <cellStyle name="0.00 7 16" xfId="8442" xr:uid="{00000000-0005-0000-0000-0000791E0000}"/>
    <cellStyle name="0.00 7 16 2" xfId="8443" xr:uid="{00000000-0005-0000-0000-00007A1E0000}"/>
    <cellStyle name="0.00 7 16 3" xfId="8444" xr:uid="{00000000-0005-0000-0000-00007B1E0000}"/>
    <cellStyle name="0.00 7 16 4" xfId="8445" xr:uid="{00000000-0005-0000-0000-00007C1E0000}"/>
    <cellStyle name="0.00 7 16 5" xfId="8446" xr:uid="{00000000-0005-0000-0000-00007D1E0000}"/>
    <cellStyle name="0.00 7 16 6" xfId="8447" xr:uid="{00000000-0005-0000-0000-00007E1E0000}"/>
    <cellStyle name="0.00 7 17" xfId="8448" xr:uid="{00000000-0005-0000-0000-00007F1E0000}"/>
    <cellStyle name="0.00 7 17 2" xfId="8449" xr:uid="{00000000-0005-0000-0000-0000801E0000}"/>
    <cellStyle name="0.00 7 17 3" xfId="8450" xr:uid="{00000000-0005-0000-0000-0000811E0000}"/>
    <cellStyle name="0.00 7 17 4" xfId="8451" xr:uid="{00000000-0005-0000-0000-0000821E0000}"/>
    <cellStyle name="0.00 7 17 5" xfId="8452" xr:uid="{00000000-0005-0000-0000-0000831E0000}"/>
    <cellStyle name="0.00 7 17 6" xfId="8453" xr:uid="{00000000-0005-0000-0000-0000841E0000}"/>
    <cellStyle name="0.00 7 18" xfId="8454" xr:uid="{00000000-0005-0000-0000-0000851E0000}"/>
    <cellStyle name="0.00 7 18 2" xfId="8455" xr:uid="{00000000-0005-0000-0000-0000861E0000}"/>
    <cellStyle name="0.00 7 18 3" xfId="8456" xr:uid="{00000000-0005-0000-0000-0000871E0000}"/>
    <cellStyle name="0.00 7 18 4" xfId="8457" xr:uid="{00000000-0005-0000-0000-0000881E0000}"/>
    <cellStyle name="0.00 7 18 5" xfId="8458" xr:uid="{00000000-0005-0000-0000-0000891E0000}"/>
    <cellStyle name="0.00 7 18 6" xfId="8459" xr:uid="{00000000-0005-0000-0000-00008A1E0000}"/>
    <cellStyle name="0.00 7 19" xfId="8460" xr:uid="{00000000-0005-0000-0000-00008B1E0000}"/>
    <cellStyle name="0.00 7 19 2" xfId="8461" xr:uid="{00000000-0005-0000-0000-00008C1E0000}"/>
    <cellStyle name="0.00 7 19 3" xfId="8462" xr:uid="{00000000-0005-0000-0000-00008D1E0000}"/>
    <cellStyle name="0.00 7 19 4" xfId="8463" xr:uid="{00000000-0005-0000-0000-00008E1E0000}"/>
    <cellStyle name="0.00 7 19 5" xfId="8464" xr:uid="{00000000-0005-0000-0000-00008F1E0000}"/>
    <cellStyle name="0.00 7 19 6" xfId="8465" xr:uid="{00000000-0005-0000-0000-0000901E0000}"/>
    <cellStyle name="0.00 7 2" xfId="8466" xr:uid="{00000000-0005-0000-0000-0000911E0000}"/>
    <cellStyle name="0.00 7 2 2" xfId="8467" xr:uid="{00000000-0005-0000-0000-0000921E0000}"/>
    <cellStyle name="0.00 7 2 3" xfId="8468" xr:uid="{00000000-0005-0000-0000-0000931E0000}"/>
    <cellStyle name="0.00 7 2 4" xfId="8469" xr:uid="{00000000-0005-0000-0000-0000941E0000}"/>
    <cellStyle name="0.00 7 2 5" xfId="8470" xr:uid="{00000000-0005-0000-0000-0000951E0000}"/>
    <cellStyle name="0.00 7 2 6" xfId="8471" xr:uid="{00000000-0005-0000-0000-0000961E0000}"/>
    <cellStyle name="0.00 7 2 7" xfId="8472" xr:uid="{00000000-0005-0000-0000-0000971E0000}"/>
    <cellStyle name="0.00 7 20" xfId="8473" xr:uid="{00000000-0005-0000-0000-0000981E0000}"/>
    <cellStyle name="0.00 7 20 2" xfId="8474" xr:uid="{00000000-0005-0000-0000-0000991E0000}"/>
    <cellStyle name="0.00 7 20 3" xfId="8475" xr:uid="{00000000-0005-0000-0000-00009A1E0000}"/>
    <cellStyle name="0.00 7 20 4" xfId="8476" xr:uid="{00000000-0005-0000-0000-00009B1E0000}"/>
    <cellStyle name="0.00 7 20 5" xfId="8477" xr:uid="{00000000-0005-0000-0000-00009C1E0000}"/>
    <cellStyle name="0.00 7 20 6" xfId="8478" xr:uid="{00000000-0005-0000-0000-00009D1E0000}"/>
    <cellStyle name="0.00 7 21" xfId="8479" xr:uid="{00000000-0005-0000-0000-00009E1E0000}"/>
    <cellStyle name="0.00 7 21 2" xfId="8480" xr:uid="{00000000-0005-0000-0000-00009F1E0000}"/>
    <cellStyle name="0.00 7 21 3" xfId="8481" xr:uid="{00000000-0005-0000-0000-0000A01E0000}"/>
    <cellStyle name="0.00 7 21 4" xfId="8482" xr:uid="{00000000-0005-0000-0000-0000A11E0000}"/>
    <cellStyle name="0.00 7 21 5" xfId="8483" xr:uid="{00000000-0005-0000-0000-0000A21E0000}"/>
    <cellStyle name="0.00 7 21 6" xfId="8484" xr:uid="{00000000-0005-0000-0000-0000A31E0000}"/>
    <cellStyle name="0.00 7 22" xfId="8485" xr:uid="{00000000-0005-0000-0000-0000A41E0000}"/>
    <cellStyle name="0.00 7 22 2" xfId="8486" xr:uid="{00000000-0005-0000-0000-0000A51E0000}"/>
    <cellStyle name="0.00 7 22 3" xfId="8487" xr:uid="{00000000-0005-0000-0000-0000A61E0000}"/>
    <cellStyle name="0.00 7 22 4" xfId="8488" xr:uid="{00000000-0005-0000-0000-0000A71E0000}"/>
    <cellStyle name="0.00 7 22 5" xfId="8489" xr:uid="{00000000-0005-0000-0000-0000A81E0000}"/>
    <cellStyle name="0.00 7 22 6" xfId="8490" xr:uid="{00000000-0005-0000-0000-0000A91E0000}"/>
    <cellStyle name="0.00 7 23" xfId="8491" xr:uid="{00000000-0005-0000-0000-0000AA1E0000}"/>
    <cellStyle name="0.00 7 23 2" xfId="8492" xr:uid="{00000000-0005-0000-0000-0000AB1E0000}"/>
    <cellStyle name="0.00 7 23 3" xfId="8493" xr:uid="{00000000-0005-0000-0000-0000AC1E0000}"/>
    <cellStyle name="0.00 7 23 4" xfId="8494" xr:uid="{00000000-0005-0000-0000-0000AD1E0000}"/>
    <cellStyle name="0.00 7 23 5" xfId="8495" xr:uid="{00000000-0005-0000-0000-0000AE1E0000}"/>
    <cellStyle name="0.00 7 23 6" xfId="8496" xr:uid="{00000000-0005-0000-0000-0000AF1E0000}"/>
    <cellStyle name="0.00 7 24" xfId="8497" xr:uid="{00000000-0005-0000-0000-0000B01E0000}"/>
    <cellStyle name="0.00 7 24 2" xfId="8498" xr:uid="{00000000-0005-0000-0000-0000B11E0000}"/>
    <cellStyle name="0.00 7 24 3" xfId="8499" xr:uid="{00000000-0005-0000-0000-0000B21E0000}"/>
    <cellStyle name="0.00 7 24 4" xfId="8500" xr:uid="{00000000-0005-0000-0000-0000B31E0000}"/>
    <cellStyle name="0.00 7 24 5" xfId="8501" xr:uid="{00000000-0005-0000-0000-0000B41E0000}"/>
    <cellStyle name="0.00 7 24 6" xfId="8502" xr:uid="{00000000-0005-0000-0000-0000B51E0000}"/>
    <cellStyle name="0.00 7 25" xfId="8503" xr:uid="{00000000-0005-0000-0000-0000B61E0000}"/>
    <cellStyle name="0.00 7 25 2" xfId="8504" xr:uid="{00000000-0005-0000-0000-0000B71E0000}"/>
    <cellStyle name="0.00 7 25 3" xfId="8505" xr:uid="{00000000-0005-0000-0000-0000B81E0000}"/>
    <cellStyle name="0.00 7 25 4" xfId="8506" xr:uid="{00000000-0005-0000-0000-0000B91E0000}"/>
    <cellStyle name="0.00 7 25 5" xfId="8507" xr:uid="{00000000-0005-0000-0000-0000BA1E0000}"/>
    <cellStyle name="0.00 7 25 6" xfId="8508" xr:uid="{00000000-0005-0000-0000-0000BB1E0000}"/>
    <cellStyle name="0.00 7 26" xfId="8509" xr:uid="{00000000-0005-0000-0000-0000BC1E0000}"/>
    <cellStyle name="0.00 7 26 2" xfId="8510" xr:uid="{00000000-0005-0000-0000-0000BD1E0000}"/>
    <cellStyle name="0.00 7 26 3" xfId="8511" xr:uid="{00000000-0005-0000-0000-0000BE1E0000}"/>
    <cellStyle name="0.00 7 26 4" xfId="8512" xr:uid="{00000000-0005-0000-0000-0000BF1E0000}"/>
    <cellStyle name="0.00 7 26 5" xfId="8513" xr:uid="{00000000-0005-0000-0000-0000C01E0000}"/>
    <cellStyle name="0.00 7 26 6" xfId="8514" xr:uid="{00000000-0005-0000-0000-0000C11E0000}"/>
    <cellStyle name="0.00 7 27" xfId="8515" xr:uid="{00000000-0005-0000-0000-0000C21E0000}"/>
    <cellStyle name="0.00 7 27 2" xfId="8516" xr:uid="{00000000-0005-0000-0000-0000C31E0000}"/>
    <cellStyle name="0.00 7 27 3" xfId="8517" xr:uid="{00000000-0005-0000-0000-0000C41E0000}"/>
    <cellStyle name="0.00 7 27 4" xfId="8518" xr:uid="{00000000-0005-0000-0000-0000C51E0000}"/>
    <cellStyle name="0.00 7 27 5" xfId="8519" xr:uid="{00000000-0005-0000-0000-0000C61E0000}"/>
    <cellStyle name="0.00 7 27 6" xfId="8520" xr:uid="{00000000-0005-0000-0000-0000C71E0000}"/>
    <cellStyle name="0.00 7 28" xfId="8521" xr:uid="{00000000-0005-0000-0000-0000C81E0000}"/>
    <cellStyle name="0.00 7 28 2" xfId="8522" xr:uid="{00000000-0005-0000-0000-0000C91E0000}"/>
    <cellStyle name="0.00 7 28 3" xfId="8523" xr:uid="{00000000-0005-0000-0000-0000CA1E0000}"/>
    <cellStyle name="0.00 7 28 4" xfId="8524" xr:uid="{00000000-0005-0000-0000-0000CB1E0000}"/>
    <cellStyle name="0.00 7 28 5" xfId="8525" xr:uid="{00000000-0005-0000-0000-0000CC1E0000}"/>
    <cellStyle name="0.00 7 28 6" xfId="8526" xr:uid="{00000000-0005-0000-0000-0000CD1E0000}"/>
    <cellStyle name="0.00 7 29" xfId="8527" xr:uid="{00000000-0005-0000-0000-0000CE1E0000}"/>
    <cellStyle name="0.00 7 29 2" xfId="8528" xr:uid="{00000000-0005-0000-0000-0000CF1E0000}"/>
    <cellStyle name="0.00 7 29 3" xfId="8529" xr:uid="{00000000-0005-0000-0000-0000D01E0000}"/>
    <cellStyle name="0.00 7 29 4" xfId="8530" xr:uid="{00000000-0005-0000-0000-0000D11E0000}"/>
    <cellStyle name="0.00 7 29 5" xfId="8531" xr:uid="{00000000-0005-0000-0000-0000D21E0000}"/>
    <cellStyle name="0.00 7 29 6" xfId="8532" xr:uid="{00000000-0005-0000-0000-0000D31E0000}"/>
    <cellStyle name="0.00 7 3" xfId="8533" xr:uid="{00000000-0005-0000-0000-0000D41E0000}"/>
    <cellStyle name="0.00 7 3 2" xfId="8534" xr:uid="{00000000-0005-0000-0000-0000D51E0000}"/>
    <cellStyle name="0.00 7 3 3" xfId="8535" xr:uid="{00000000-0005-0000-0000-0000D61E0000}"/>
    <cellStyle name="0.00 7 3 4" xfId="8536" xr:uid="{00000000-0005-0000-0000-0000D71E0000}"/>
    <cellStyle name="0.00 7 3 5" xfId="8537" xr:uid="{00000000-0005-0000-0000-0000D81E0000}"/>
    <cellStyle name="0.00 7 3 6" xfId="8538" xr:uid="{00000000-0005-0000-0000-0000D91E0000}"/>
    <cellStyle name="0.00 7 30" xfId="8539" xr:uid="{00000000-0005-0000-0000-0000DA1E0000}"/>
    <cellStyle name="0.00 7 31" xfId="8540" xr:uid="{00000000-0005-0000-0000-0000DB1E0000}"/>
    <cellStyle name="0.00 7 32" xfId="8541" xr:uid="{00000000-0005-0000-0000-0000DC1E0000}"/>
    <cellStyle name="0.00 7 33" xfId="8542" xr:uid="{00000000-0005-0000-0000-0000DD1E0000}"/>
    <cellStyle name="0.00 7 34" xfId="8543" xr:uid="{00000000-0005-0000-0000-0000DE1E0000}"/>
    <cellStyle name="0.00 7 4" xfId="8544" xr:uid="{00000000-0005-0000-0000-0000DF1E0000}"/>
    <cellStyle name="0.00 7 4 2" xfId="8545" xr:uid="{00000000-0005-0000-0000-0000E01E0000}"/>
    <cellStyle name="0.00 7 4 3" xfId="8546" xr:uid="{00000000-0005-0000-0000-0000E11E0000}"/>
    <cellStyle name="0.00 7 4 4" xfId="8547" xr:uid="{00000000-0005-0000-0000-0000E21E0000}"/>
    <cellStyle name="0.00 7 4 5" xfId="8548" xr:uid="{00000000-0005-0000-0000-0000E31E0000}"/>
    <cellStyle name="0.00 7 4 6" xfId="8549" xr:uid="{00000000-0005-0000-0000-0000E41E0000}"/>
    <cellStyle name="0.00 7 5" xfId="8550" xr:uid="{00000000-0005-0000-0000-0000E51E0000}"/>
    <cellStyle name="0.00 7 5 2" xfId="8551" xr:uid="{00000000-0005-0000-0000-0000E61E0000}"/>
    <cellStyle name="0.00 7 5 3" xfId="8552" xr:uid="{00000000-0005-0000-0000-0000E71E0000}"/>
    <cellStyle name="0.00 7 5 4" xfId="8553" xr:uid="{00000000-0005-0000-0000-0000E81E0000}"/>
    <cellStyle name="0.00 7 5 5" xfId="8554" xr:uid="{00000000-0005-0000-0000-0000E91E0000}"/>
    <cellStyle name="0.00 7 5 6" xfId="8555" xr:uid="{00000000-0005-0000-0000-0000EA1E0000}"/>
    <cellStyle name="0.00 7 6" xfId="8556" xr:uid="{00000000-0005-0000-0000-0000EB1E0000}"/>
    <cellStyle name="0.00 7 6 2" xfId="8557" xr:uid="{00000000-0005-0000-0000-0000EC1E0000}"/>
    <cellStyle name="0.00 7 6 3" xfId="8558" xr:uid="{00000000-0005-0000-0000-0000ED1E0000}"/>
    <cellStyle name="0.00 7 6 4" xfId="8559" xr:uid="{00000000-0005-0000-0000-0000EE1E0000}"/>
    <cellStyle name="0.00 7 6 5" xfId="8560" xr:uid="{00000000-0005-0000-0000-0000EF1E0000}"/>
    <cellStyle name="0.00 7 6 6" xfId="8561" xr:uid="{00000000-0005-0000-0000-0000F01E0000}"/>
    <cellStyle name="0.00 7 7" xfId="8562" xr:uid="{00000000-0005-0000-0000-0000F11E0000}"/>
    <cellStyle name="0.00 7 7 2" xfId="8563" xr:uid="{00000000-0005-0000-0000-0000F21E0000}"/>
    <cellStyle name="0.00 7 7 3" xfId="8564" xr:uid="{00000000-0005-0000-0000-0000F31E0000}"/>
    <cellStyle name="0.00 7 7 4" xfId="8565" xr:uid="{00000000-0005-0000-0000-0000F41E0000}"/>
    <cellStyle name="0.00 7 7 5" xfId="8566" xr:uid="{00000000-0005-0000-0000-0000F51E0000}"/>
    <cellStyle name="0.00 7 7 6" xfId="8567" xr:uid="{00000000-0005-0000-0000-0000F61E0000}"/>
    <cellStyle name="0.00 7 8" xfId="8568" xr:uid="{00000000-0005-0000-0000-0000F71E0000}"/>
    <cellStyle name="0.00 7 8 2" xfId="8569" xr:uid="{00000000-0005-0000-0000-0000F81E0000}"/>
    <cellStyle name="0.00 7 8 3" xfId="8570" xr:uid="{00000000-0005-0000-0000-0000F91E0000}"/>
    <cellStyle name="0.00 7 8 4" xfId="8571" xr:uid="{00000000-0005-0000-0000-0000FA1E0000}"/>
    <cellStyle name="0.00 7 8 5" xfId="8572" xr:uid="{00000000-0005-0000-0000-0000FB1E0000}"/>
    <cellStyle name="0.00 7 8 6" xfId="8573" xr:uid="{00000000-0005-0000-0000-0000FC1E0000}"/>
    <cellStyle name="0.00 7 9" xfId="8574" xr:uid="{00000000-0005-0000-0000-0000FD1E0000}"/>
    <cellStyle name="0.00 7 9 2" xfId="8575" xr:uid="{00000000-0005-0000-0000-0000FE1E0000}"/>
    <cellStyle name="0.00 7 9 3" xfId="8576" xr:uid="{00000000-0005-0000-0000-0000FF1E0000}"/>
    <cellStyle name="0.00 7 9 4" xfId="8577" xr:uid="{00000000-0005-0000-0000-0000001F0000}"/>
    <cellStyle name="0.00 7 9 5" xfId="8578" xr:uid="{00000000-0005-0000-0000-0000011F0000}"/>
    <cellStyle name="0.00 7 9 6" xfId="8579" xr:uid="{00000000-0005-0000-0000-0000021F0000}"/>
    <cellStyle name="0.00 8" xfId="8580" xr:uid="{00000000-0005-0000-0000-0000031F0000}"/>
    <cellStyle name="0.00 8 10" xfId="8581" xr:uid="{00000000-0005-0000-0000-0000041F0000}"/>
    <cellStyle name="0.00 8 10 2" xfId="8582" xr:uid="{00000000-0005-0000-0000-0000051F0000}"/>
    <cellStyle name="0.00 8 10 3" xfId="8583" xr:uid="{00000000-0005-0000-0000-0000061F0000}"/>
    <cellStyle name="0.00 8 10 4" xfId="8584" xr:uid="{00000000-0005-0000-0000-0000071F0000}"/>
    <cellStyle name="0.00 8 10 5" xfId="8585" xr:uid="{00000000-0005-0000-0000-0000081F0000}"/>
    <cellStyle name="0.00 8 10 6" xfId="8586" xr:uid="{00000000-0005-0000-0000-0000091F0000}"/>
    <cellStyle name="0.00 8 11" xfId="8587" xr:uid="{00000000-0005-0000-0000-00000A1F0000}"/>
    <cellStyle name="0.00 8 11 2" xfId="8588" xr:uid="{00000000-0005-0000-0000-00000B1F0000}"/>
    <cellStyle name="0.00 8 11 3" xfId="8589" xr:uid="{00000000-0005-0000-0000-00000C1F0000}"/>
    <cellStyle name="0.00 8 11 4" xfId="8590" xr:uid="{00000000-0005-0000-0000-00000D1F0000}"/>
    <cellStyle name="0.00 8 11 5" xfId="8591" xr:uid="{00000000-0005-0000-0000-00000E1F0000}"/>
    <cellStyle name="0.00 8 11 6" xfId="8592" xr:uid="{00000000-0005-0000-0000-00000F1F0000}"/>
    <cellStyle name="0.00 8 12" xfId="8593" xr:uid="{00000000-0005-0000-0000-0000101F0000}"/>
    <cellStyle name="0.00 8 12 2" xfId="8594" xr:uid="{00000000-0005-0000-0000-0000111F0000}"/>
    <cellStyle name="0.00 8 12 3" xfId="8595" xr:uid="{00000000-0005-0000-0000-0000121F0000}"/>
    <cellStyle name="0.00 8 12 4" xfId="8596" xr:uid="{00000000-0005-0000-0000-0000131F0000}"/>
    <cellStyle name="0.00 8 12 5" xfId="8597" xr:uid="{00000000-0005-0000-0000-0000141F0000}"/>
    <cellStyle name="0.00 8 12 6" xfId="8598" xr:uid="{00000000-0005-0000-0000-0000151F0000}"/>
    <cellStyle name="0.00 8 13" xfId="8599" xr:uid="{00000000-0005-0000-0000-0000161F0000}"/>
    <cellStyle name="0.00 8 13 2" xfId="8600" xr:uid="{00000000-0005-0000-0000-0000171F0000}"/>
    <cellStyle name="0.00 8 13 3" xfId="8601" xr:uid="{00000000-0005-0000-0000-0000181F0000}"/>
    <cellStyle name="0.00 8 13 4" xfId="8602" xr:uid="{00000000-0005-0000-0000-0000191F0000}"/>
    <cellStyle name="0.00 8 13 5" xfId="8603" xr:uid="{00000000-0005-0000-0000-00001A1F0000}"/>
    <cellStyle name="0.00 8 13 6" xfId="8604" xr:uid="{00000000-0005-0000-0000-00001B1F0000}"/>
    <cellStyle name="0.00 8 14" xfId="8605" xr:uid="{00000000-0005-0000-0000-00001C1F0000}"/>
    <cellStyle name="0.00 8 14 2" xfId="8606" xr:uid="{00000000-0005-0000-0000-00001D1F0000}"/>
    <cellStyle name="0.00 8 14 3" xfId="8607" xr:uid="{00000000-0005-0000-0000-00001E1F0000}"/>
    <cellStyle name="0.00 8 14 4" xfId="8608" xr:uid="{00000000-0005-0000-0000-00001F1F0000}"/>
    <cellStyle name="0.00 8 14 5" xfId="8609" xr:uid="{00000000-0005-0000-0000-0000201F0000}"/>
    <cellStyle name="0.00 8 14 6" xfId="8610" xr:uid="{00000000-0005-0000-0000-0000211F0000}"/>
    <cellStyle name="0.00 8 15" xfId="8611" xr:uid="{00000000-0005-0000-0000-0000221F0000}"/>
    <cellStyle name="0.00 8 15 2" xfId="8612" xr:uid="{00000000-0005-0000-0000-0000231F0000}"/>
    <cellStyle name="0.00 8 15 3" xfId="8613" xr:uid="{00000000-0005-0000-0000-0000241F0000}"/>
    <cellStyle name="0.00 8 15 4" xfId="8614" xr:uid="{00000000-0005-0000-0000-0000251F0000}"/>
    <cellStyle name="0.00 8 15 5" xfId="8615" xr:uid="{00000000-0005-0000-0000-0000261F0000}"/>
    <cellStyle name="0.00 8 15 6" xfId="8616" xr:uid="{00000000-0005-0000-0000-0000271F0000}"/>
    <cellStyle name="0.00 8 16" xfId="8617" xr:uid="{00000000-0005-0000-0000-0000281F0000}"/>
    <cellStyle name="0.00 8 16 2" xfId="8618" xr:uid="{00000000-0005-0000-0000-0000291F0000}"/>
    <cellStyle name="0.00 8 16 3" xfId="8619" xr:uid="{00000000-0005-0000-0000-00002A1F0000}"/>
    <cellStyle name="0.00 8 16 4" xfId="8620" xr:uid="{00000000-0005-0000-0000-00002B1F0000}"/>
    <cellStyle name="0.00 8 16 5" xfId="8621" xr:uid="{00000000-0005-0000-0000-00002C1F0000}"/>
    <cellStyle name="0.00 8 16 6" xfId="8622" xr:uid="{00000000-0005-0000-0000-00002D1F0000}"/>
    <cellStyle name="0.00 8 17" xfId="8623" xr:uid="{00000000-0005-0000-0000-00002E1F0000}"/>
    <cellStyle name="0.00 8 17 2" xfId="8624" xr:uid="{00000000-0005-0000-0000-00002F1F0000}"/>
    <cellStyle name="0.00 8 17 3" xfId="8625" xr:uid="{00000000-0005-0000-0000-0000301F0000}"/>
    <cellStyle name="0.00 8 17 4" xfId="8626" xr:uid="{00000000-0005-0000-0000-0000311F0000}"/>
    <cellStyle name="0.00 8 17 5" xfId="8627" xr:uid="{00000000-0005-0000-0000-0000321F0000}"/>
    <cellStyle name="0.00 8 17 6" xfId="8628" xr:uid="{00000000-0005-0000-0000-0000331F0000}"/>
    <cellStyle name="0.00 8 18" xfId="8629" xr:uid="{00000000-0005-0000-0000-0000341F0000}"/>
    <cellStyle name="0.00 8 18 2" xfId="8630" xr:uid="{00000000-0005-0000-0000-0000351F0000}"/>
    <cellStyle name="0.00 8 18 3" xfId="8631" xr:uid="{00000000-0005-0000-0000-0000361F0000}"/>
    <cellStyle name="0.00 8 18 4" xfId="8632" xr:uid="{00000000-0005-0000-0000-0000371F0000}"/>
    <cellStyle name="0.00 8 18 5" xfId="8633" xr:uid="{00000000-0005-0000-0000-0000381F0000}"/>
    <cellStyle name="0.00 8 18 6" xfId="8634" xr:uid="{00000000-0005-0000-0000-0000391F0000}"/>
    <cellStyle name="0.00 8 19" xfId="8635" xr:uid="{00000000-0005-0000-0000-00003A1F0000}"/>
    <cellStyle name="0.00 8 19 2" xfId="8636" xr:uid="{00000000-0005-0000-0000-00003B1F0000}"/>
    <cellStyle name="0.00 8 19 3" xfId="8637" xr:uid="{00000000-0005-0000-0000-00003C1F0000}"/>
    <cellStyle name="0.00 8 19 4" xfId="8638" xr:uid="{00000000-0005-0000-0000-00003D1F0000}"/>
    <cellStyle name="0.00 8 19 5" xfId="8639" xr:uid="{00000000-0005-0000-0000-00003E1F0000}"/>
    <cellStyle name="0.00 8 19 6" xfId="8640" xr:uid="{00000000-0005-0000-0000-00003F1F0000}"/>
    <cellStyle name="0.00 8 2" xfId="8641" xr:uid="{00000000-0005-0000-0000-0000401F0000}"/>
    <cellStyle name="0.00 8 2 2" xfId="8642" xr:uid="{00000000-0005-0000-0000-0000411F0000}"/>
    <cellStyle name="0.00 8 2 3" xfId="8643" xr:uid="{00000000-0005-0000-0000-0000421F0000}"/>
    <cellStyle name="0.00 8 2 4" xfId="8644" xr:uid="{00000000-0005-0000-0000-0000431F0000}"/>
    <cellStyle name="0.00 8 2 5" xfId="8645" xr:uid="{00000000-0005-0000-0000-0000441F0000}"/>
    <cellStyle name="0.00 8 2 6" xfId="8646" xr:uid="{00000000-0005-0000-0000-0000451F0000}"/>
    <cellStyle name="0.00 8 2 7" xfId="8647" xr:uid="{00000000-0005-0000-0000-0000461F0000}"/>
    <cellStyle name="0.00 8 20" xfId="8648" xr:uid="{00000000-0005-0000-0000-0000471F0000}"/>
    <cellStyle name="0.00 8 20 2" xfId="8649" xr:uid="{00000000-0005-0000-0000-0000481F0000}"/>
    <cellStyle name="0.00 8 20 3" xfId="8650" xr:uid="{00000000-0005-0000-0000-0000491F0000}"/>
    <cellStyle name="0.00 8 20 4" xfId="8651" xr:uid="{00000000-0005-0000-0000-00004A1F0000}"/>
    <cellStyle name="0.00 8 20 5" xfId="8652" xr:uid="{00000000-0005-0000-0000-00004B1F0000}"/>
    <cellStyle name="0.00 8 20 6" xfId="8653" xr:uid="{00000000-0005-0000-0000-00004C1F0000}"/>
    <cellStyle name="0.00 8 21" xfId="8654" xr:uid="{00000000-0005-0000-0000-00004D1F0000}"/>
    <cellStyle name="0.00 8 21 2" xfId="8655" xr:uid="{00000000-0005-0000-0000-00004E1F0000}"/>
    <cellStyle name="0.00 8 21 3" xfId="8656" xr:uid="{00000000-0005-0000-0000-00004F1F0000}"/>
    <cellStyle name="0.00 8 21 4" xfId="8657" xr:uid="{00000000-0005-0000-0000-0000501F0000}"/>
    <cellStyle name="0.00 8 21 5" xfId="8658" xr:uid="{00000000-0005-0000-0000-0000511F0000}"/>
    <cellStyle name="0.00 8 21 6" xfId="8659" xr:uid="{00000000-0005-0000-0000-0000521F0000}"/>
    <cellStyle name="0.00 8 22" xfId="8660" xr:uid="{00000000-0005-0000-0000-0000531F0000}"/>
    <cellStyle name="0.00 8 22 2" xfId="8661" xr:uid="{00000000-0005-0000-0000-0000541F0000}"/>
    <cellStyle name="0.00 8 22 3" xfId="8662" xr:uid="{00000000-0005-0000-0000-0000551F0000}"/>
    <cellStyle name="0.00 8 22 4" xfId="8663" xr:uid="{00000000-0005-0000-0000-0000561F0000}"/>
    <cellStyle name="0.00 8 22 5" xfId="8664" xr:uid="{00000000-0005-0000-0000-0000571F0000}"/>
    <cellStyle name="0.00 8 22 6" xfId="8665" xr:uid="{00000000-0005-0000-0000-0000581F0000}"/>
    <cellStyle name="0.00 8 23" xfId="8666" xr:uid="{00000000-0005-0000-0000-0000591F0000}"/>
    <cellStyle name="0.00 8 23 2" xfId="8667" xr:uid="{00000000-0005-0000-0000-00005A1F0000}"/>
    <cellStyle name="0.00 8 23 3" xfId="8668" xr:uid="{00000000-0005-0000-0000-00005B1F0000}"/>
    <cellStyle name="0.00 8 23 4" xfId="8669" xr:uid="{00000000-0005-0000-0000-00005C1F0000}"/>
    <cellStyle name="0.00 8 23 5" xfId="8670" xr:uid="{00000000-0005-0000-0000-00005D1F0000}"/>
    <cellStyle name="0.00 8 23 6" xfId="8671" xr:uid="{00000000-0005-0000-0000-00005E1F0000}"/>
    <cellStyle name="0.00 8 24" xfId="8672" xr:uid="{00000000-0005-0000-0000-00005F1F0000}"/>
    <cellStyle name="0.00 8 24 2" xfId="8673" xr:uid="{00000000-0005-0000-0000-0000601F0000}"/>
    <cellStyle name="0.00 8 24 3" xfId="8674" xr:uid="{00000000-0005-0000-0000-0000611F0000}"/>
    <cellStyle name="0.00 8 24 4" xfId="8675" xr:uid="{00000000-0005-0000-0000-0000621F0000}"/>
    <cellStyle name="0.00 8 24 5" xfId="8676" xr:uid="{00000000-0005-0000-0000-0000631F0000}"/>
    <cellStyle name="0.00 8 24 6" xfId="8677" xr:uid="{00000000-0005-0000-0000-0000641F0000}"/>
    <cellStyle name="0.00 8 25" xfId="8678" xr:uid="{00000000-0005-0000-0000-0000651F0000}"/>
    <cellStyle name="0.00 8 25 2" xfId="8679" xr:uid="{00000000-0005-0000-0000-0000661F0000}"/>
    <cellStyle name="0.00 8 25 3" xfId="8680" xr:uid="{00000000-0005-0000-0000-0000671F0000}"/>
    <cellStyle name="0.00 8 25 4" xfId="8681" xr:uid="{00000000-0005-0000-0000-0000681F0000}"/>
    <cellStyle name="0.00 8 25 5" xfId="8682" xr:uid="{00000000-0005-0000-0000-0000691F0000}"/>
    <cellStyle name="0.00 8 25 6" xfId="8683" xr:uid="{00000000-0005-0000-0000-00006A1F0000}"/>
    <cellStyle name="0.00 8 26" xfId="8684" xr:uid="{00000000-0005-0000-0000-00006B1F0000}"/>
    <cellStyle name="0.00 8 26 2" xfId="8685" xr:uid="{00000000-0005-0000-0000-00006C1F0000}"/>
    <cellStyle name="0.00 8 26 3" xfId="8686" xr:uid="{00000000-0005-0000-0000-00006D1F0000}"/>
    <cellStyle name="0.00 8 26 4" xfId="8687" xr:uid="{00000000-0005-0000-0000-00006E1F0000}"/>
    <cellStyle name="0.00 8 26 5" xfId="8688" xr:uid="{00000000-0005-0000-0000-00006F1F0000}"/>
    <cellStyle name="0.00 8 26 6" xfId="8689" xr:uid="{00000000-0005-0000-0000-0000701F0000}"/>
    <cellStyle name="0.00 8 27" xfId="8690" xr:uid="{00000000-0005-0000-0000-0000711F0000}"/>
    <cellStyle name="0.00 8 27 2" xfId="8691" xr:uid="{00000000-0005-0000-0000-0000721F0000}"/>
    <cellStyle name="0.00 8 27 3" xfId="8692" xr:uid="{00000000-0005-0000-0000-0000731F0000}"/>
    <cellStyle name="0.00 8 27 4" xfId="8693" xr:uid="{00000000-0005-0000-0000-0000741F0000}"/>
    <cellStyle name="0.00 8 27 5" xfId="8694" xr:uid="{00000000-0005-0000-0000-0000751F0000}"/>
    <cellStyle name="0.00 8 27 6" xfId="8695" xr:uid="{00000000-0005-0000-0000-0000761F0000}"/>
    <cellStyle name="0.00 8 28" xfId="8696" xr:uid="{00000000-0005-0000-0000-0000771F0000}"/>
    <cellStyle name="0.00 8 28 2" xfId="8697" xr:uid="{00000000-0005-0000-0000-0000781F0000}"/>
    <cellStyle name="0.00 8 28 3" xfId="8698" xr:uid="{00000000-0005-0000-0000-0000791F0000}"/>
    <cellStyle name="0.00 8 28 4" xfId="8699" xr:uid="{00000000-0005-0000-0000-00007A1F0000}"/>
    <cellStyle name="0.00 8 28 5" xfId="8700" xr:uid="{00000000-0005-0000-0000-00007B1F0000}"/>
    <cellStyle name="0.00 8 28 6" xfId="8701" xr:uid="{00000000-0005-0000-0000-00007C1F0000}"/>
    <cellStyle name="0.00 8 29" xfId="8702" xr:uid="{00000000-0005-0000-0000-00007D1F0000}"/>
    <cellStyle name="0.00 8 29 2" xfId="8703" xr:uid="{00000000-0005-0000-0000-00007E1F0000}"/>
    <cellStyle name="0.00 8 29 3" xfId="8704" xr:uid="{00000000-0005-0000-0000-00007F1F0000}"/>
    <cellStyle name="0.00 8 29 4" xfId="8705" xr:uid="{00000000-0005-0000-0000-0000801F0000}"/>
    <cellStyle name="0.00 8 29 5" xfId="8706" xr:uid="{00000000-0005-0000-0000-0000811F0000}"/>
    <cellStyle name="0.00 8 29 6" xfId="8707" xr:uid="{00000000-0005-0000-0000-0000821F0000}"/>
    <cellStyle name="0.00 8 3" xfId="8708" xr:uid="{00000000-0005-0000-0000-0000831F0000}"/>
    <cellStyle name="0.00 8 3 2" xfId="8709" xr:uid="{00000000-0005-0000-0000-0000841F0000}"/>
    <cellStyle name="0.00 8 3 3" xfId="8710" xr:uid="{00000000-0005-0000-0000-0000851F0000}"/>
    <cellStyle name="0.00 8 3 4" xfId="8711" xr:uid="{00000000-0005-0000-0000-0000861F0000}"/>
    <cellStyle name="0.00 8 3 5" xfId="8712" xr:uid="{00000000-0005-0000-0000-0000871F0000}"/>
    <cellStyle name="0.00 8 3 6" xfId="8713" xr:uid="{00000000-0005-0000-0000-0000881F0000}"/>
    <cellStyle name="0.00 8 30" xfId="8714" xr:uid="{00000000-0005-0000-0000-0000891F0000}"/>
    <cellStyle name="0.00 8 31" xfId="8715" xr:uid="{00000000-0005-0000-0000-00008A1F0000}"/>
    <cellStyle name="0.00 8 32" xfId="8716" xr:uid="{00000000-0005-0000-0000-00008B1F0000}"/>
    <cellStyle name="0.00 8 33" xfId="8717" xr:uid="{00000000-0005-0000-0000-00008C1F0000}"/>
    <cellStyle name="0.00 8 34" xfId="8718" xr:uid="{00000000-0005-0000-0000-00008D1F0000}"/>
    <cellStyle name="0.00 8 4" xfId="8719" xr:uid="{00000000-0005-0000-0000-00008E1F0000}"/>
    <cellStyle name="0.00 8 4 2" xfId="8720" xr:uid="{00000000-0005-0000-0000-00008F1F0000}"/>
    <cellStyle name="0.00 8 4 3" xfId="8721" xr:uid="{00000000-0005-0000-0000-0000901F0000}"/>
    <cellStyle name="0.00 8 4 4" xfId="8722" xr:uid="{00000000-0005-0000-0000-0000911F0000}"/>
    <cellStyle name="0.00 8 4 5" xfId="8723" xr:uid="{00000000-0005-0000-0000-0000921F0000}"/>
    <cellStyle name="0.00 8 4 6" xfId="8724" xr:uid="{00000000-0005-0000-0000-0000931F0000}"/>
    <cellStyle name="0.00 8 5" xfId="8725" xr:uid="{00000000-0005-0000-0000-0000941F0000}"/>
    <cellStyle name="0.00 8 5 2" xfId="8726" xr:uid="{00000000-0005-0000-0000-0000951F0000}"/>
    <cellStyle name="0.00 8 5 3" xfId="8727" xr:uid="{00000000-0005-0000-0000-0000961F0000}"/>
    <cellStyle name="0.00 8 5 4" xfId="8728" xr:uid="{00000000-0005-0000-0000-0000971F0000}"/>
    <cellStyle name="0.00 8 5 5" xfId="8729" xr:uid="{00000000-0005-0000-0000-0000981F0000}"/>
    <cellStyle name="0.00 8 5 6" xfId="8730" xr:uid="{00000000-0005-0000-0000-0000991F0000}"/>
    <cellStyle name="0.00 8 6" xfId="8731" xr:uid="{00000000-0005-0000-0000-00009A1F0000}"/>
    <cellStyle name="0.00 8 6 2" xfId="8732" xr:uid="{00000000-0005-0000-0000-00009B1F0000}"/>
    <cellStyle name="0.00 8 6 3" xfId="8733" xr:uid="{00000000-0005-0000-0000-00009C1F0000}"/>
    <cellStyle name="0.00 8 6 4" xfId="8734" xr:uid="{00000000-0005-0000-0000-00009D1F0000}"/>
    <cellStyle name="0.00 8 6 5" xfId="8735" xr:uid="{00000000-0005-0000-0000-00009E1F0000}"/>
    <cellStyle name="0.00 8 6 6" xfId="8736" xr:uid="{00000000-0005-0000-0000-00009F1F0000}"/>
    <cellStyle name="0.00 8 7" xfId="8737" xr:uid="{00000000-0005-0000-0000-0000A01F0000}"/>
    <cellStyle name="0.00 8 7 2" xfId="8738" xr:uid="{00000000-0005-0000-0000-0000A11F0000}"/>
    <cellStyle name="0.00 8 7 3" xfId="8739" xr:uid="{00000000-0005-0000-0000-0000A21F0000}"/>
    <cellStyle name="0.00 8 7 4" xfId="8740" xr:uid="{00000000-0005-0000-0000-0000A31F0000}"/>
    <cellStyle name="0.00 8 7 5" xfId="8741" xr:uid="{00000000-0005-0000-0000-0000A41F0000}"/>
    <cellStyle name="0.00 8 7 6" xfId="8742" xr:uid="{00000000-0005-0000-0000-0000A51F0000}"/>
    <cellStyle name="0.00 8 8" xfId="8743" xr:uid="{00000000-0005-0000-0000-0000A61F0000}"/>
    <cellStyle name="0.00 8 8 2" xfId="8744" xr:uid="{00000000-0005-0000-0000-0000A71F0000}"/>
    <cellStyle name="0.00 8 8 3" xfId="8745" xr:uid="{00000000-0005-0000-0000-0000A81F0000}"/>
    <cellStyle name="0.00 8 8 4" xfId="8746" xr:uid="{00000000-0005-0000-0000-0000A91F0000}"/>
    <cellStyle name="0.00 8 8 5" xfId="8747" xr:uid="{00000000-0005-0000-0000-0000AA1F0000}"/>
    <cellStyle name="0.00 8 8 6" xfId="8748" xr:uid="{00000000-0005-0000-0000-0000AB1F0000}"/>
    <cellStyle name="0.00 8 9" xfId="8749" xr:uid="{00000000-0005-0000-0000-0000AC1F0000}"/>
    <cellStyle name="0.00 8 9 2" xfId="8750" xr:uid="{00000000-0005-0000-0000-0000AD1F0000}"/>
    <cellStyle name="0.00 8 9 3" xfId="8751" xr:uid="{00000000-0005-0000-0000-0000AE1F0000}"/>
    <cellStyle name="0.00 8 9 4" xfId="8752" xr:uid="{00000000-0005-0000-0000-0000AF1F0000}"/>
    <cellStyle name="0.00 8 9 5" xfId="8753" xr:uid="{00000000-0005-0000-0000-0000B01F0000}"/>
    <cellStyle name="0.00 8 9 6" xfId="8754" xr:uid="{00000000-0005-0000-0000-0000B11F0000}"/>
    <cellStyle name="0.00 9" xfId="8755" xr:uid="{00000000-0005-0000-0000-0000B21F0000}"/>
    <cellStyle name="0.00 9 10" xfId="8756" xr:uid="{00000000-0005-0000-0000-0000B31F0000}"/>
    <cellStyle name="0.00 9 10 2" xfId="8757" xr:uid="{00000000-0005-0000-0000-0000B41F0000}"/>
    <cellStyle name="0.00 9 10 3" xfId="8758" xr:uid="{00000000-0005-0000-0000-0000B51F0000}"/>
    <cellStyle name="0.00 9 10 4" xfId="8759" xr:uid="{00000000-0005-0000-0000-0000B61F0000}"/>
    <cellStyle name="0.00 9 10 5" xfId="8760" xr:uid="{00000000-0005-0000-0000-0000B71F0000}"/>
    <cellStyle name="0.00 9 10 6" xfId="8761" xr:uid="{00000000-0005-0000-0000-0000B81F0000}"/>
    <cellStyle name="0.00 9 11" xfId="8762" xr:uid="{00000000-0005-0000-0000-0000B91F0000}"/>
    <cellStyle name="0.00 9 11 2" xfId="8763" xr:uid="{00000000-0005-0000-0000-0000BA1F0000}"/>
    <cellStyle name="0.00 9 11 3" xfId="8764" xr:uid="{00000000-0005-0000-0000-0000BB1F0000}"/>
    <cellStyle name="0.00 9 11 4" xfId="8765" xr:uid="{00000000-0005-0000-0000-0000BC1F0000}"/>
    <cellStyle name="0.00 9 11 5" xfId="8766" xr:uid="{00000000-0005-0000-0000-0000BD1F0000}"/>
    <cellStyle name="0.00 9 11 6" xfId="8767" xr:uid="{00000000-0005-0000-0000-0000BE1F0000}"/>
    <cellStyle name="0.00 9 12" xfId="8768" xr:uid="{00000000-0005-0000-0000-0000BF1F0000}"/>
    <cellStyle name="0.00 9 12 2" xfId="8769" xr:uid="{00000000-0005-0000-0000-0000C01F0000}"/>
    <cellStyle name="0.00 9 12 3" xfId="8770" xr:uid="{00000000-0005-0000-0000-0000C11F0000}"/>
    <cellStyle name="0.00 9 12 4" xfId="8771" xr:uid="{00000000-0005-0000-0000-0000C21F0000}"/>
    <cellStyle name="0.00 9 12 5" xfId="8772" xr:uid="{00000000-0005-0000-0000-0000C31F0000}"/>
    <cellStyle name="0.00 9 12 6" xfId="8773" xr:uid="{00000000-0005-0000-0000-0000C41F0000}"/>
    <cellStyle name="0.00 9 13" xfId="8774" xr:uid="{00000000-0005-0000-0000-0000C51F0000}"/>
    <cellStyle name="0.00 9 13 2" xfId="8775" xr:uid="{00000000-0005-0000-0000-0000C61F0000}"/>
    <cellStyle name="0.00 9 13 3" xfId="8776" xr:uid="{00000000-0005-0000-0000-0000C71F0000}"/>
    <cellStyle name="0.00 9 13 4" xfId="8777" xr:uid="{00000000-0005-0000-0000-0000C81F0000}"/>
    <cellStyle name="0.00 9 13 5" xfId="8778" xr:uid="{00000000-0005-0000-0000-0000C91F0000}"/>
    <cellStyle name="0.00 9 13 6" xfId="8779" xr:uid="{00000000-0005-0000-0000-0000CA1F0000}"/>
    <cellStyle name="0.00 9 14" xfId="8780" xr:uid="{00000000-0005-0000-0000-0000CB1F0000}"/>
    <cellStyle name="0.00 9 14 2" xfId="8781" xr:uid="{00000000-0005-0000-0000-0000CC1F0000}"/>
    <cellStyle name="0.00 9 14 3" xfId="8782" xr:uid="{00000000-0005-0000-0000-0000CD1F0000}"/>
    <cellStyle name="0.00 9 14 4" xfId="8783" xr:uid="{00000000-0005-0000-0000-0000CE1F0000}"/>
    <cellStyle name="0.00 9 14 5" xfId="8784" xr:uid="{00000000-0005-0000-0000-0000CF1F0000}"/>
    <cellStyle name="0.00 9 14 6" xfId="8785" xr:uid="{00000000-0005-0000-0000-0000D01F0000}"/>
    <cellStyle name="0.00 9 15" xfId="8786" xr:uid="{00000000-0005-0000-0000-0000D11F0000}"/>
    <cellStyle name="0.00 9 15 2" xfId="8787" xr:uid="{00000000-0005-0000-0000-0000D21F0000}"/>
    <cellStyle name="0.00 9 15 3" xfId="8788" xr:uid="{00000000-0005-0000-0000-0000D31F0000}"/>
    <cellStyle name="0.00 9 15 4" xfId="8789" xr:uid="{00000000-0005-0000-0000-0000D41F0000}"/>
    <cellStyle name="0.00 9 15 5" xfId="8790" xr:uid="{00000000-0005-0000-0000-0000D51F0000}"/>
    <cellStyle name="0.00 9 15 6" xfId="8791" xr:uid="{00000000-0005-0000-0000-0000D61F0000}"/>
    <cellStyle name="0.00 9 16" xfId="8792" xr:uid="{00000000-0005-0000-0000-0000D71F0000}"/>
    <cellStyle name="0.00 9 16 2" xfId="8793" xr:uid="{00000000-0005-0000-0000-0000D81F0000}"/>
    <cellStyle name="0.00 9 16 3" xfId="8794" xr:uid="{00000000-0005-0000-0000-0000D91F0000}"/>
    <cellStyle name="0.00 9 16 4" xfId="8795" xr:uid="{00000000-0005-0000-0000-0000DA1F0000}"/>
    <cellStyle name="0.00 9 16 5" xfId="8796" xr:uid="{00000000-0005-0000-0000-0000DB1F0000}"/>
    <cellStyle name="0.00 9 16 6" xfId="8797" xr:uid="{00000000-0005-0000-0000-0000DC1F0000}"/>
    <cellStyle name="0.00 9 17" xfId="8798" xr:uid="{00000000-0005-0000-0000-0000DD1F0000}"/>
    <cellStyle name="0.00 9 17 2" xfId="8799" xr:uid="{00000000-0005-0000-0000-0000DE1F0000}"/>
    <cellStyle name="0.00 9 17 3" xfId="8800" xr:uid="{00000000-0005-0000-0000-0000DF1F0000}"/>
    <cellStyle name="0.00 9 17 4" xfId="8801" xr:uid="{00000000-0005-0000-0000-0000E01F0000}"/>
    <cellStyle name="0.00 9 17 5" xfId="8802" xr:uid="{00000000-0005-0000-0000-0000E11F0000}"/>
    <cellStyle name="0.00 9 17 6" xfId="8803" xr:uid="{00000000-0005-0000-0000-0000E21F0000}"/>
    <cellStyle name="0.00 9 18" xfId="8804" xr:uid="{00000000-0005-0000-0000-0000E31F0000}"/>
    <cellStyle name="0.00 9 18 2" xfId="8805" xr:uid="{00000000-0005-0000-0000-0000E41F0000}"/>
    <cellStyle name="0.00 9 18 3" xfId="8806" xr:uid="{00000000-0005-0000-0000-0000E51F0000}"/>
    <cellStyle name="0.00 9 18 4" xfId="8807" xr:uid="{00000000-0005-0000-0000-0000E61F0000}"/>
    <cellStyle name="0.00 9 18 5" xfId="8808" xr:uid="{00000000-0005-0000-0000-0000E71F0000}"/>
    <cellStyle name="0.00 9 18 6" xfId="8809" xr:uid="{00000000-0005-0000-0000-0000E81F0000}"/>
    <cellStyle name="0.00 9 19" xfId="8810" xr:uid="{00000000-0005-0000-0000-0000E91F0000}"/>
    <cellStyle name="0.00 9 19 2" xfId="8811" xr:uid="{00000000-0005-0000-0000-0000EA1F0000}"/>
    <cellStyle name="0.00 9 19 3" xfId="8812" xr:uid="{00000000-0005-0000-0000-0000EB1F0000}"/>
    <cellStyle name="0.00 9 19 4" xfId="8813" xr:uid="{00000000-0005-0000-0000-0000EC1F0000}"/>
    <cellStyle name="0.00 9 19 5" xfId="8814" xr:uid="{00000000-0005-0000-0000-0000ED1F0000}"/>
    <cellStyle name="0.00 9 19 6" xfId="8815" xr:uid="{00000000-0005-0000-0000-0000EE1F0000}"/>
    <cellStyle name="0.00 9 2" xfId="8816" xr:uid="{00000000-0005-0000-0000-0000EF1F0000}"/>
    <cellStyle name="0.00 9 2 2" xfId="8817" xr:uid="{00000000-0005-0000-0000-0000F01F0000}"/>
    <cellStyle name="0.00 9 2 3" xfId="8818" xr:uid="{00000000-0005-0000-0000-0000F11F0000}"/>
    <cellStyle name="0.00 9 2 4" xfId="8819" xr:uid="{00000000-0005-0000-0000-0000F21F0000}"/>
    <cellStyle name="0.00 9 2 5" xfId="8820" xr:uid="{00000000-0005-0000-0000-0000F31F0000}"/>
    <cellStyle name="0.00 9 2 6" xfId="8821" xr:uid="{00000000-0005-0000-0000-0000F41F0000}"/>
    <cellStyle name="0.00 9 2 7" xfId="8822" xr:uid="{00000000-0005-0000-0000-0000F51F0000}"/>
    <cellStyle name="0.00 9 20" xfId="8823" xr:uid="{00000000-0005-0000-0000-0000F61F0000}"/>
    <cellStyle name="0.00 9 20 2" xfId="8824" xr:uid="{00000000-0005-0000-0000-0000F71F0000}"/>
    <cellStyle name="0.00 9 20 3" xfId="8825" xr:uid="{00000000-0005-0000-0000-0000F81F0000}"/>
    <cellStyle name="0.00 9 20 4" xfId="8826" xr:uid="{00000000-0005-0000-0000-0000F91F0000}"/>
    <cellStyle name="0.00 9 20 5" xfId="8827" xr:uid="{00000000-0005-0000-0000-0000FA1F0000}"/>
    <cellStyle name="0.00 9 20 6" xfId="8828" xr:uid="{00000000-0005-0000-0000-0000FB1F0000}"/>
    <cellStyle name="0.00 9 21" xfId="8829" xr:uid="{00000000-0005-0000-0000-0000FC1F0000}"/>
    <cellStyle name="0.00 9 21 2" xfId="8830" xr:uid="{00000000-0005-0000-0000-0000FD1F0000}"/>
    <cellStyle name="0.00 9 21 3" xfId="8831" xr:uid="{00000000-0005-0000-0000-0000FE1F0000}"/>
    <cellStyle name="0.00 9 21 4" xfId="8832" xr:uid="{00000000-0005-0000-0000-0000FF1F0000}"/>
    <cellStyle name="0.00 9 21 5" xfId="8833" xr:uid="{00000000-0005-0000-0000-000000200000}"/>
    <cellStyle name="0.00 9 21 6" xfId="8834" xr:uid="{00000000-0005-0000-0000-000001200000}"/>
    <cellStyle name="0.00 9 22" xfId="8835" xr:uid="{00000000-0005-0000-0000-000002200000}"/>
    <cellStyle name="0.00 9 22 2" xfId="8836" xr:uid="{00000000-0005-0000-0000-000003200000}"/>
    <cellStyle name="0.00 9 22 3" xfId="8837" xr:uid="{00000000-0005-0000-0000-000004200000}"/>
    <cellStyle name="0.00 9 22 4" xfId="8838" xr:uid="{00000000-0005-0000-0000-000005200000}"/>
    <cellStyle name="0.00 9 22 5" xfId="8839" xr:uid="{00000000-0005-0000-0000-000006200000}"/>
    <cellStyle name="0.00 9 22 6" xfId="8840" xr:uid="{00000000-0005-0000-0000-000007200000}"/>
    <cellStyle name="0.00 9 23" xfId="8841" xr:uid="{00000000-0005-0000-0000-000008200000}"/>
    <cellStyle name="0.00 9 23 2" xfId="8842" xr:uid="{00000000-0005-0000-0000-000009200000}"/>
    <cellStyle name="0.00 9 23 3" xfId="8843" xr:uid="{00000000-0005-0000-0000-00000A200000}"/>
    <cellStyle name="0.00 9 23 4" xfId="8844" xr:uid="{00000000-0005-0000-0000-00000B200000}"/>
    <cellStyle name="0.00 9 23 5" xfId="8845" xr:uid="{00000000-0005-0000-0000-00000C200000}"/>
    <cellStyle name="0.00 9 23 6" xfId="8846" xr:uid="{00000000-0005-0000-0000-00000D200000}"/>
    <cellStyle name="0.00 9 24" xfId="8847" xr:uid="{00000000-0005-0000-0000-00000E200000}"/>
    <cellStyle name="0.00 9 24 2" xfId="8848" xr:uid="{00000000-0005-0000-0000-00000F200000}"/>
    <cellStyle name="0.00 9 24 3" xfId="8849" xr:uid="{00000000-0005-0000-0000-000010200000}"/>
    <cellStyle name="0.00 9 24 4" xfId="8850" xr:uid="{00000000-0005-0000-0000-000011200000}"/>
    <cellStyle name="0.00 9 24 5" xfId="8851" xr:uid="{00000000-0005-0000-0000-000012200000}"/>
    <cellStyle name="0.00 9 24 6" xfId="8852" xr:uid="{00000000-0005-0000-0000-000013200000}"/>
    <cellStyle name="0.00 9 25" xfId="8853" xr:uid="{00000000-0005-0000-0000-000014200000}"/>
    <cellStyle name="0.00 9 25 2" xfId="8854" xr:uid="{00000000-0005-0000-0000-000015200000}"/>
    <cellStyle name="0.00 9 25 3" xfId="8855" xr:uid="{00000000-0005-0000-0000-000016200000}"/>
    <cellStyle name="0.00 9 25 4" xfId="8856" xr:uid="{00000000-0005-0000-0000-000017200000}"/>
    <cellStyle name="0.00 9 25 5" xfId="8857" xr:uid="{00000000-0005-0000-0000-000018200000}"/>
    <cellStyle name="0.00 9 25 6" xfId="8858" xr:uid="{00000000-0005-0000-0000-000019200000}"/>
    <cellStyle name="0.00 9 26" xfId="8859" xr:uid="{00000000-0005-0000-0000-00001A200000}"/>
    <cellStyle name="0.00 9 26 2" xfId="8860" xr:uid="{00000000-0005-0000-0000-00001B200000}"/>
    <cellStyle name="0.00 9 26 3" xfId="8861" xr:uid="{00000000-0005-0000-0000-00001C200000}"/>
    <cellStyle name="0.00 9 26 4" xfId="8862" xr:uid="{00000000-0005-0000-0000-00001D200000}"/>
    <cellStyle name="0.00 9 26 5" xfId="8863" xr:uid="{00000000-0005-0000-0000-00001E200000}"/>
    <cellStyle name="0.00 9 26 6" xfId="8864" xr:uid="{00000000-0005-0000-0000-00001F200000}"/>
    <cellStyle name="0.00 9 27" xfId="8865" xr:uid="{00000000-0005-0000-0000-000020200000}"/>
    <cellStyle name="0.00 9 27 2" xfId="8866" xr:uid="{00000000-0005-0000-0000-000021200000}"/>
    <cellStyle name="0.00 9 27 3" xfId="8867" xr:uid="{00000000-0005-0000-0000-000022200000}"/>
    <cellStyle name="0.00 9 27 4" xfId="8868" xr:uid="{00000000-0005-0000-0000-000023200000}"/>
    <cellStyle name="0.00 9 27 5" xfId="8869" xr:uid="{00000000-0005-0000-0000-000024200000}"/>
    <cellStyle name="0.00 9 27 6" xfId="8870" xr:uid="{00000000-0005-0000-0000-000025200000}"/>
    <cellStyle name="0.00 9 28" xfId="8871" xr:uid="{00000000-0005-0000-0000-000026200000}"/>
    <cellStyle name="0.00 9 28 2" xfId="8872" xr:uid="{00000000-0005-0000-0000-000027200000}"/>
    <cellStyle name="0.00 9 28 3" xfId="8873" xr:uid="{00000000-0005-0000-0000-000028200000}"/>
    <cellStyle name="0.00 9 28 4" xfId="8874" xr:uid="{00000000-0005-0000-0000-000029200000}"/>
    <cellStyle name="0.00 9 28 5" xfId="8875" xr:uid="{00000000-0005-0000-0000-00002A200000}"/>
    <cellStyle name="0.00 9 28 6" xfId="8876" xr:uid="{00000000-0005-0000-0000-00002B200000}"/>
    <cellStyle name="0.00 9 29" xfId="8877" xr:uid="{00000000-0005-0000-0000-00002C200000}"/>
    <cellStyle name="0.00 9 29 2" xfId="8878" xr:uid="{00000000-0005-0000-0000-00002D200000}"/>
    <cellStyle name="0.00 9 29 3" xfId="8879" xr:uid="{00000000-0005-0000-0000-00002E200000}"/>
    <cellStyle name="0.00 9 29 4" xfId="8880" xr:uid="{00000000-0005-0000-0000-00002F200000}"/>
    <cellStyle name="0.00 9 29 5" xfId="8881" xr:uid="{00000000-0005-0000-0000-000030200000}"/>
    <cellStyle name="0.00 9 29 6" xfId="8882" xr:uid="{00000000-0005-0000-0000-000031200000}"/>
    <cellStyle name="0.00 9 3" xfId="8883" xr:uid="{00000000-0005-0000-0000-000032200000}"/>
    <cellStyle name="0.00 9 3 2" xfId="8884" xr:uid="{00000000-0005-0000-0000-000033200000}"/>
    <cellStyle name="0.00 9 3 3" xfId="8885" xr:uid="{00000000-0005-0000-0000-000034200000}"/>
    <cellStyle name="0.00 9 3 4" xfId="8886" xr:uid="{00000000-0005-0000-0000-000035200000}"/>
    <cellStyle name="0.00 9 3 5" xfId="8887" xr:uid="{00000000-0005-0000-0000-000036200000}"/>
    <cellStyle name="0.00 9 3 6" xfId="8888" xr:uid="{00000000-0005-0000-0000-000037200000}"/>
    <cellStyle name="0.00 9 30" xfId="8889" xr:uid="{00000000-0005-0000-0000-000038200000}"/>
    <cellStyle name="0.00 9 31" xfId="8890" xr:uid="{00000000-0005-0000-0000-000039200000}"/>
    <cellStyle name="0.00 9 32" xfId="8891" xr:uid="{00000000-0005-0000-0000-00003A200000}"/>
    <cellStyle name="0.00 9 33" xfId="8892" xr:uid="{00000000-0005-0000-0000-00003B200000}"/>
    <cellStyle name="0.00 9 34" xfId="8893" xr:uid="{00000000-0005-0000-0000-00003C200000}"/>
    <cellStyle name="0.00 9 4" xfId="8894" xr:uid="{00000000-0005-0000-0000-00003D200000}"/>
    <cellStyle name="0.00 9 4 2" xfId="8895" xr:uid="{00000000-0005-0000-0000-00003E200000}"/>
    <cellStyle name="0.00 9 4 3" xfId="8896" xr:uid="{00000000-0005-0000-0000-00003F200000}"/>
    <cellStyle name="0.00 9 4 4" xfId="8897" xr:uid="{00000000-0005-0000-0000-000040200000}"/>
    <cellStyle name="0.00 9 4 5" xfId="8898" xr:uid="{00000000-0005-0000-0000-000041200000}"/>
    <cellStyle name="0.00 9 4 6" xfId="8899" xr:uid="{00000000-0005-0000-0000-000042200000}"/>
    <cellStyle name="0.00 9 5" xfId="8900" xr:uid="{00000000-0005-0000-0000-000043200000}"/>
    <cellStyle name="0.00 9 5 2" xfId="8901" xr:uid="{00000000-0005-0000-0000-000044200000}"/>
    <cellStyle name="0.00 9 5 3" xfId="8902" xr:uid="{00000000-0005-0000-0000-000045200000}"/>
    <cellStyle name="0.00 9 5 4" xfId="8903" xr:uid="{00000000-0005-0000-0000-000046200000}"/>
    <cellStyle name="0.00 9 5 5" xfId="8904" xr:uid="{00000000-0005-0000-0000-000047200000}"/>
    <cellStyle name="0.00 9 5 6" xfId="8905" xr:uid="{00000000-0005-0000-0000-000048200000}"/>
    <cellStyle name="0.00 9 6" xfId="8906" xr:uid="{00000000-0005-0000-0000-000049200000}"/>
    <cellStyle name="0.00 9 6 2" xfId="8907" xr:uid="{00000000-0005-0000-0000-00004A200000}"/>
    <cellStyle name="0.00 9 6 3" xfId="8908" xr:uid="{00000000-0005-0000-0000-00004B200000}"/>
    <cellStyle name="0.00 9 6 4" xfId="8909" xr:uid="{00000000-0005-0000-0000-00004C200000}"/>
    <cellStyle name="0.00 9 6 5" xfId="8910" xr:uid="{00000000-0005-0000-0000-00004D200000}"/>
    <cellStyle name="0.00 9 6 6" xfId="8911" xr:uid="{00000000-0005-0000-0000-00004E200000}"/>
    <cellStyle name="0.00 9 7" xfId="8912" xr:uid="{00000000-0005-0000-0000-00004F200000}"/>
    <cellStyle name="0.00 9 7 2" xfId="8913" xr:uid="{00000000-0005-0000-0000-000050200000}"/>
    <cellStyle name="0.00 9 7 3" xfId="8914" xr:uid="{00000000-0005-0000-0000-000051200000}"/>
    <cellStyle name="0.00 9 7 4" xfId="8915" xr:uid="{00000000-0005-0000-0000-000052200000}"/>
    <cellStyle name="0.00 9 7 5" xfId="8916" xr:uid="{00000000-0005-0000-0000-000053200000}"/>
    <cellStyle name="0.00 9 7 6" xfId="8917" xr:uid="{00000000-0005-0000-0000-000054200000}"/>
    <cellStyle name="0.00 9 8" xfId="8918" xr:uid="{00000000-0005-0000-0000-000055200000}"/>
    <cellStyle name="0.00 9 8 2" xfId="8919" xr:uid="{00000000-0005-0000-0000-000056200000}"/>
    <cellStyle name="0.00 9 8 3" xfId="8920" xr:uid="{00000000-0005-0000-0000-000057200000}"/>
    <cellStyle name="0.00 9 8 4" xfId="8921" xr:uid="{00000000-0005-0000-0000-000058200000}"/>
    <cellStyle name="0.00 9 8 5" xfId="8922" xr:uid="{00000000-0005-0000-0000-000059200000}"/>
    <cellStyle name="0.00 9 8 6" xfId="8923" xr:uid="{00000000-0005-0000-0000-00005A200000}"/>
    <cellStyle name="0.00 9 9" xfId="8924" xr:uid="{00000000-0005-0000-0000-00005B200000}"/>
    <cellStyle name="0.00 9 9 2" xfId="8925" xr:uid="{00000000-0005-0000-0000-00005C200000}"/>
    <cellStyle name="0.00 9 9 3" xfId="8926" xr:uid="{00000000-0005-0000-0000-00005D200000}"/>
    <cellStyle name="0.00 9 9 4" xfId="8927" xr:uid="{00000000-0005-0000-0000-00005E200000}"/>
    <cellStyle name="0.00 9 9 5" xfId="8928" xr:uid="{00000000-0005-0000-0000-00005F200000}"/>
    <cellStyle name="0.00 9 9 6" xfId="8929" xr:uid="{00000000-0005-0000-0000-000060200000}"/>
    <cellStyle name="0.00%" xfId="8930" xr:uid="{00000000-0005-0000-0000-000061200000}"/>
    <cellStyle name="0_Book1" xfId="57259" xr:uid="{00000000-0005-0000-0000-000062200000}"/>
    <cellStyle name="0_Book1 2" xfId="58494" xr:uid="{00000000-0005-0000-0000-000063200000}"/>
    <cellStyle name="0_dao dap ma sa phin-2010" xfId="57260" xr:uid="{00000000-0005-0000-0000-000064200000}"/>
    <cellStyle name="1" xfId="391" xr:uid="{00000000-0005-0000-0000-000065200000}"/>
    <cellStyle name="1 2" xfId="8931" xr:uid="{00000000-0005-0000-0000-000066200000}"/>
    <cellStyle name="1 2 2" xfId="8932" xr:uid="{00000000-0005-0000-0000-000067200000}"/>
    <cellStyle name="1 2 3" xfId="8933" xr:uid="{00000000-0005-0000-0000-000068200000}"/>
    <cellStyle name="1 2 4" xfId="8934" xr:uid="{00000000-0005-0000-0000-000069200000}"/>
    <cellStyle name="1 2 5" xfId="8935" xr:uid="{00000000-0005-0000-0000-00006A200000}"/>
    <cellStyle name="1 3" xfId="8936" xr:uid="{00000000-0005-0000-0000-00006B200000}"/>
    <cellStyle name="1 4" xfId="8937" xr:uid="{00000000-0005-0000-0000-00006C200000}"/>
    <cellStyle name="1 5" xfId="8938" xr:uid="{00000000-0005-0000-0000-00006D200000}"/>
    <cellStyle name="1 6" xfId="58495" xr:uid="{00000000-0005-0000-0000-00006E200000}"/>
    <cellStyle name="1 UPDATE" xfId="57261" xr:uid="{00000000-0005-0000-0000-00006F200000}"/>
    <cellStyle name="1_1. Dutoan_ngo88" xfId="57262" xr:uid="{00000000-0005-0000-0000-000070200000}"/>
    <cellStyle name="1_160505 BIEU CHI NSDP TREN DAU DAN (BAO GÔM BSCMT)" xfId="392" xr:uid="{00000000-0005-0000-0000-000071200000}"/>
    <cellStyle name="1_2016.04.20 XAC DINH QL GD HC" xfId="393" xr:uid="{00000000-0005-0000-0000-000072200000}"/>
    <cellStyle name="1_2-Ha GiangBB2011-V1" xfId="394" xr:uid="{00000000-0005-0000-0000-000073200000}"/>
    <cellStyle name="1_50-BB Vung tau 2011" xfId="395" xr:uid="{00000000-0005-0000-0000-000074200000}"/>
    <cellStyle name="1_52-Long An2011.BB-V1" xfId="396" xr:uid="{00000000-0005-0000-0000-000075200000}"/>
    <cellStyle name="1_6.Bang_luong_moi_XDCB" xfId="8939" xr:uid="{00000000-0005-0000-0000-000076200000}"/>
    <cellStyle name="1_985-KL cau" xfId="57263" xr:uid="{00000000-0005-0000-0000-000077200000}"/>
    <cellStyle name="1_A che do KS +chi BQL" xfId="8940" xr:uid="{00000000-0005-0000-0000-000078200000}"/>
    <cellStyle name="1_BANG CAM COC GPMB 8km" xfId="8941" xr:uid="{00000000-0005-0000-0000-000079200000}"/>
    <cellStyle name="1_BANG CAM COC GPMB 8km_thanh hoa lap du an 062008" xfId="8942" xr:uid="{00000000-0005-0000-0000-00007A200000}"/>
    <cellStyle name="1_Bang tong hop khoi luong" xfId="8943" xr:uid="{00000000-0005-0000-0000-00007B200000}"/>
    <cellStyle name="1_Bang tong hop khoi luong 2" xfId="58496" xr:uid="{00000000-0005-0000-0000-00007C200000}"/>
    <cellStyle name="1_Bao cao T10" xfId="57264" xr:uid="{00000000-0005-0000-0000-00007D200000}"/>
    <cellStyle name="1_BAO GIA NGAY 24-10-08 (co dam)" xfId="397" xr:uid="{00000000-0005-0000-0000-00007E200000}"/>
    <cellStyle name="1_BC CV1865" xfId="57265" xr:uid="{00000000-0005-0000-0000-00007F200000}"/>
    <cellStyle name="1_BCsoketgiuanhiemky_BIEU" xfId="8944" xr:uid="{00000000-0005-0000-0000-000080200000}"/>
    <cellStyle name="1_BCsoketgiuanhiemky_BIEU 2" xfId="59412" xr:uid="{00000000-0005-0000-0000-000081200000}"/>
    <cellStyle name="1_Bieu_KH_2010_Giao" xfId="8945" xr:uid="{00000000-0005-0000-0000-000082200000}"/>
    <cellStyle name="1_BieuKH.TM(T12.Gui TH)_2" xfId="8946" xr:uid="{00000000-0005-0000-0000-000083200000}"/>
    <cellStyle name="1_Book1" xfId="398" xr:uid="{00000000-0005-0000-0000-000084200000}"/>
    <cellStyle name="1_Book1 2" xfId="58497" xr:uid="{00000000-0005-0000-0000-000085200000}"/>
    <cellStyle name="1_Book1_1" xfId="399" xr:uid="{00000000-0005-0000-0000-000086200000}"/>
    <cellStyle name="1_Book1_1 2" xfId="61806" xr:uid="{00000000-0005-0000-0000-000087200000}"/>
    <cellStyle name="1_Book1_1_thanh hoa lap du an 062008" xfId="8947" xr:uid="{00000000-0005-0000-0000-000089200000}"/>
    <cellStyle name="1_Book1_1_thong ke cac cap20142015" xfId="57266" xr:uid="{00000000-0005-0000-0000-00008A200000}"/>
    <cellStyle name="1_Book1_1_Tiến độ XDCB đến tháng 5 - 2015" xfId="57267" xr:uid="{00000000-0005-0000-0000-000088200000}"/>
    <cellStyle name="1_Book1_BIEU CHI TIEU, NGUYEN TAC PHAN BO" xfId="57268" xr:uid="{00000000-0005-0000-0000-00008B200000}"/>
    <cellStyle name="1_Book1_Book1" xfId="8948" xr:uid="{00000000-0005-0000-0000-00008C200000}"/>
    <cellStyle name="1_Book1_Book1 2" xfId="58498" xr:uid="{00000000-0005-0000-0000-00008D200000}"/>
    <cellStyle name="1_Book1_Book1_1" xfId="8949" xr:uid="{00000000-0005-0000-0000-00008E200000}"/>
    <cellStyle name="1_Book1_Book1_Book1" xfId="8950" xr:uid="{00000000-0005-0000-0000-00008F200000}"/>
    <cellStyle name="1_Book1_Book1_Gia goi thau KS, TKBVTC sua Ngay 12-01" xfId="8951" xr:uid="{00000000-0005-0000-0000-000090200000}"/>
    <cellStyle name="1_Book1_Book1_thanh hoa lap du an 062008" xfId="8952" xr:uid="{00000000-0005-0000-0000-000091200000}"/>
    <cellStyle name="1_Book1_Cau Bai Son 2 Km 0+270.26 (8-11-2006)" xfId="8953" xr:uid="{00000000-0005-0000-0000-000092200000}"/>
    <cellStyle name="1_Book1_Cau Bai Son 2 Km 0+270.26 (8-11-2006)_thanh hoa lap du an 062008" xfId="8954" xr:uid="{00000000-0005-0000-0000-000093200000}"/>
    <cellStyle name="1_Book1_Cau Hoa Son Km 1+441.06 (14-12-2006)" xfId="8955" xr:uid="{00000000-0005-0000-0000-000094200000}"/>
    <cellStyle name="1_Book1_Cau Hoa Son Km 1+441.06 (14-12-2006)_thanh hoa lap du an 062008" xfId="8956" xr:uid="{00000000-0005-0000-0000-000095200000}"/>
    <cellStyle name="1_Book1_Cau Hoa Son Km 1+441.06 (22-10-2006)" xfId="8957" xr:uid="{00000000-0005-0000-0000-000096200000}"/>
    <cellStyle name="1_Book1_Cau Hoa Son Km 1+441.06 (22-10-2006)_thanh hoa lap du an 062008" xfId="8958" xr:uid="{00000000-0005-0000-0000-000097200000}"/>
    <cellStyle name="1_Book1_Cau Hoa Son Km 1+441.06 (24-10-2006)" xfId="8959" xr:uid="{00000000-0005-0000-0000-000098200000}"/>
    <cellStyle name="1_Book1_Cau Hoa Son Km 1+441.06 (24-10-2006)_thanh hoa lap du an 062008" xfId="8960" xr:uid="{00000000-0005-0000-0000-000099200000}"/>
    <cellStyle name="1_Book1_Cau Nam Tot(ngay 2-10-2006)" xfId="8961" xr:uid="{00000000-0005-0000-0000-00009A200000}"/>
    <cellStyle name="1_Book1_Cau Song Dao Km 1+51.54 (20-12-2006)" xfId="8962" xr:uid="{00000000-0005-0000-0000-00009B200000}"/>
    <cellStyle name="1_Book1_Cau Song Dao Km 1+51.54 (20-12-2006)_thanh hoa lap du an 062008" xfId="8963" xr:uid="{00000000-0005-0000-0000-00009C200000}"/>
    <cellStyle name="1_Book1_CAU XOP XANG II(su­a)" xfId="8964" xr:uid="{00000000-0005-0000-0000-00009D200000}"/>
    <cellStyle name="1_Book1_CAU XOP XANG II(su­a)_thanh hoa lap du an 062008" xfId="8965" xr:uid="{00000000-0005-0000-0000-00009E200000}"/>
    <cellStyle name="1_Book1_Dieu phoi dat goi 1" xfId="8966" xr:uid="{00000000-0005-0000-0000-00009F200000}"/>
    <cellStyle name="1_Book1_Dieu phoi dat goi 2" xfId="8967" xr:uid="{00000000-0005-0000-0000-0000A0200000}"/>
    <cellStyle name="1_Book1_DT Kha thi ngay 11-2-06" xfId="8968" xr:uid="{00000000-0005-0000-0000-0000A1200000}"/>
    <cellStyle name="1_Book1_DT Kha thi ngay 11-2-06_thanh hoa lap du an 062008" xfId="8969" xr:uid="{00000000-0005-0000-0000-0000A2200000}"/>
    <cellStyle name="1_Book1_DT ngay 04-01-2006" xfId="8970" xr:uid="{00000000-0005-0000-0000-0000A3200000}"/>
    <cellStyle name="1_Book1_DT ngay 11-4-2006" xfId="8971" xr:uid="{00000000-0005-0000-0000-0000A4200000}"/>
    <cellStyle name="1_Book1_DT ngay 15-11-05" xfId="8972" xr:uid="{00000000-0005-0000-0000-0000A5200000}"/>
    <cellStyle name="1_Book1_DT ngay 15-11-05_thanh hoa lap du an 062008" xfId="8973" xr:uid="{00000000-0005-0000-0000-0000A6200000}"/>
    <cellStyle name="1_Book1_DT theo DM24" xfId="8974" xr:uid="{00000000-0005-0000-0000-0000A7200000}"/>
    <cellStyle name="1_Book1_Du toan KT-TCsua theo TT 03 - YC 471" xfId="8975" xr:uid="{00000000-0005-0000-0000-0000A8200000}"/>
    <cellStyle name="1_Book1_Du toan KT-TCsua theo TT 03 - YC 471 2" xfId="58499" xr:uid="{00000000-0005-0000-0000-0000A9200000}"/>
    <cellStyle name="1_Book1_Du toan Phuong lam" xfId="8976" xr:uid="{00000000-0005-0000-0000-0000AA200000}"/>
    <cellStyle name="1_Book1_Du toan Phuong lam 2" xfId="58500" xr:uid="{00000000-0005-0000-0000-0000AB200000}"/>
    <cellStyle name="1_Book1_Du toan Phuong lam_thanh hoa lap du an 062008" xfId="8977" xr:uid="{00000000-0005-0000-0000-0000AC200000}"/>
    <cellStyle name="1_Book1_Du toan QL 27 (23-12-2005)" xfId="8978" xr:uid="{00000000-0005-0000-0000-0000AD200000}"/>
    <cellStyle name="1_Book1_DuAnKT ngay 11-2-2006" xfId="8979" xr:uid="{00000000-0005-0000-0000-0000AE200000}"/>
    <cellStyle name="1_Book1_Goi 1" xfId="8980" xr:uid="{00000000-0005-0000-0000-0000AF200000}"/>
    <cellStyle name="1_Book1_Goi thau so 1 (14-12-2006)" xfId="8981" xr:uid="{00000000-0005-0000-0000-0000B0200000}"/>
    <cellStyle name="1_Book1_Goi thau so 1 (14-12-2006)_thanh hoa lap du an 062008" xfId="8982" xr:uid="{00000000-0005-0000-0000-0000B1200000}"/>
    <cellStyle name="1_Book1_Goi thau so 2 (20-6-2006)" xfId="8983" xr:uid="{00000000-0005-0000-0000-0000B2200000}"/>
    <cellStyle name="1_Book1_Goi thau so 2 (20-6-2006)_thanh hoa lap du an 062008" xfId="8984" xr:uid="{00000000-0005-0000-0000-0000B3200000}"/>
    <cellStyle name="1_Book1_Goi thau so 2 (30-01-2007)" xfId="8985" xr:uid="{00000000-0005-0000-0000-0000B4200000}"/>
    <cellStyle name="1_Book1_Goi thau so 2 (30-01-2007)_thanh hoa lap du an 062008" xfId="8986" xr:uid="{00000000-0005-0000-0000-0000B5200000}"/>
    <cellStyle name="1_Book1_Goi02(25-05-2006)" xfId="8987" xr:uid="{00000000-0005-0000-0000-0000B6200000}"/>
    <cellStyle name="1_Book1_K C N - HUNG DONG L.NHUA" xfId="8988" xr:uid="{00000000-0005-0000-0000-0000B7200000}"/>
    <cellStyle name="1_Book1_K C N - HUNG DONG L.NHUA_thanh hoa lap du an 062008" xfId="8989" xr:uid="{00000000-0005-0000-0000-0000B8200000}"/>
    <cellStyle name="1_Book1_Khoi Luong Hoang Truong - Hoang Phu" xfId="8990" xr:uid="{00000000-0005-0000-0000-0000BA200000}"/>
    <cellStyle name="1_Book1_Khoi Luong Hoang Truong - Hoang Phu 2" xfId="58501" xr:uid="{00000000-0005-0000-0000-0000BB200000}"/>
    <cellStyle name="1_Book1_Khoi Luong Hoang Truong - Hoang Phu_thanh hoa lap du an 062008" xfId="8991" xr:uid="{00000000-0005-0000-0000-0000BC200000}"/>
    <cellStyle name="1_Book1_km48-53 (tham tra ngay 23-10-2006)" xfId="8992" xr:uid="{00000000-0005-0000-0000-0000B9200000}"/>
    <cellStyle name="1_Book1_Muong TL" xfId="8993" xr:uid="{00000000-0005-0000-0000-0000BD200000}"/>
    <cellStyle name="1_Book1_Muong TL 2" xfId="58502" xr:uid="{00000000-0005-0000-0000-0000BE200000}"/>
    <cellStyle name="1_Book1_Nhap" xfId="8994" xr:uid="{00000000-0005-0000-0000-0000BF200000}"/>
    <cellStyle name="1_Book1_thanh hoa lap du an 062008" xfId="8995" xr:uid="{00000000-0005-0000-0000-0000C3200000}"/>
    <cellStyle name="1_Book1_Tiến độ XDCB đến tháng 5 - 2015" xfId="57269" xr:uid="{00000000-0005-0000-0000-0000C0200000}"/>
    <cellStyle name="1_Book1_Tuyen so 1-Km0+00 - Km0+852.56" xfId="8996" xr:uid="{00000000-0005-0000-0000-0000C1200000}"/>
    <cellStyle name="1_Book1_TV sua ngay 02-08-06" xfId="8997" xr:uid="{00000000-0005-0000-0000-0000C2200000}"/>
    <cellStyle name="1_Book1_ÿÿÿÿÿ" xfId="8998" xr:uid="{00000000-0005-0000-0000-0000C4200000}"/>
    <cellStyle name="1_C" xfId="8999" xr:uid="{00000000-0005-0000-0000-0000C5200000}"/>
    <cellStyle name="1_C 2" xfId="58503" xr:uid="{00000000-0005-0000-0000-0000C6200000}"/>
    <cellStyle name="1_Cau Bai Son 2 Km 0+270.26 (8-11-2006)" xfId="9000" xr:uid="{00000000-0005-0000-0000-0000C7200000}"/>
    <cellStyle name="1_Cau Doan" xfId="57270" xr:uid="{00000000-0005-0000-0000-0000C8200000}"/>
    <cellStyle name="1_Cau Hoi 115" xfId="9001" xr:uid="{00000000-0005-0000-0000-0000C9200000}"/>
    <cellStyle name="1_Cau Hoi 115_thanh hoa lap du an 062008" xfId="9002" xr:uid="{00000000-0005-0000-0000-0000CA200000}"/>
    <cellStyle name="1_Cau Hua Trai (TT 04)" xfId="9003" xr:uid="{00000000-0005-0000-0000-0000CB200000}"/>
    <cellStyle name="1_Cau Hua Trai (TT 04) 2" xfId="58504" xr:uid="{00000000-0005-0000-0000-0000CC200000}"/>
    <cellStyle name="1_cau km 1089+143" xfId="57271" xr:uid="{00000000-0005-0000-0000-0000CD200000}"/>
    <cellStyle name="1_Cau My Thinh sua theo don gia 59 (19-5-07)" xfId="9004" xr:uid="{00000000-0005-0000-0000-0000CE200000}"/>
    <cellStyle name="1_Cau Nam Tot(ngay 2-10-2006)" xfId="9005" xr:uid="{00000000-0005-0000-0000-0000CF200000}"/>
    <cellStyle name="1_Cau Nam Tot(ngay 2-10-2006)_thanh hoa lap du an 062008" xfId="9006" xr:uid="{00000000-0005-0000-0000-0000D0200000}"/>
    <cellStyle name="1_Cau Song Dao Km 1+51.54 (20-12-2006)" xfId="9007" xr:uid="{00000000-0005-0000-0000-0000D1200000}"/>
    <cellStyle name="1_Cau Thanh Ha 1" xfId="9008" xr:uid="{00000000-0005-0000-0000-0000D2200000}"/>
    <cellStyle name="1_Cau thuy dien Ban La (Cu Anh)" xfId="400" xr:uid="{00000000-0005-0000-0000-0000D3200000}"/>
    <cellStyle name="1_Cau thuy dien Ban La (Cu Anh) 2" xfId="61807" xr:uid="{00000000-0005-0000-0000-0000D4200000}"/>
    <cellStyle name="1_Cau thuy dien Ban La (Cu Anh)_1009030 TW chi vong II pan bo lua ra (update dan so-thuy loi phi 30-9-2010)(bac ninh-quang ngai)final chinh Da Nang" xfId="401" xr:uid="{00000000-0005-0000-0000-0000D5200000}"/>
    <cellStyle name="1_Cau thuy dien Ban La (Cu Anh)_160505 BIEU CHI NSDP TREN DAU DAN (BAO GÔM BSCMT)" xfId="402" xr:uid="{00000000-0005-0000-0000-0000D6200000}"/>
    <cellStyle name="1_Cau thuy dien Ban La (Cu Anh)_thanh hoa lap du an 062008" xfId="9009" xr:uid="{00000000-0005-0000-0000-0000D8200000}"/>
    <cellStyle name="1_Cau thuy dien Ban La (Cu Anh)_thong ke cac cap20142015" xfId="57272" xr:uid="{00000000-0005-0000-0000-0000D9200000}"/>
    <cellStyle name="1_Cau thuy dien Ban La (Cu Anh)_Tiến độ XDCB đến tháng 5 - 2015" xfId="57273" xr:uid="{00000000-0005-0000-0000-0000D7200000}"/>
    <cellStyle name="1_CAU XOP XANG II(su­a)" xfId="9010" xr:uid="{00000000-0005-0000-0000-0000DA200000}"/>
    <cellStyle name="1_caucong" xfId="9011" xr:uid="{00000000-0005-0000-0000-0000DB200000}"/>
    <cellStyle name="1_Chau Thon - Tan Xuan (goi 5)" xfId="9012" xr:uid="{00000000-0005-0000-0000-0000E4200000}"/>
    <cellStyle name="1_Chau Thon - Tan Xuan (KCS 8-12-06)" xfId="9013" xr:uid="{00000000-0005-0000-0000-0000E5200000}"/>
    <cellStyle name="1_Chi phi KS" xfId="9014" xr:uid="{00000000-0005-0000-0000-0000E6200000}"/>
    <cellStyle name="1_chi tiet T9-06" xfId="57274" xr:uid="{00000000-0005-0000-0000-0000E7200000}"/>
    <cellStyle name="1_Chi tieu su nghiep VHXH 2009 chi tiet_01_12qh3t12" xfId="9015" xr:uid="{00000000-0005-0000-0000-0000E8200000}"/>
    <cellStyle name="1_Chinhthuc_Dongquyen_NLN" xfId="9016" xr:uid="{00000000-0005-0000-0000-0000E9200000}"/>
    <cellStyle name="1_ChiTieu_KeHoach_2009" xfId="9017" xr:uid="{00000000-0005-0000-0000-0000EA200000}"/>
    <cellStyle name="1_CLDV PSTN 11(1).6" xfId="57275" xr:uid="{00000000-0005-0000-0000-0000DC200000}"/>
    <cellStyle name="1_CLDV PSTN 2(1).7v1" xfId="57276" xr:uid="{00000000-0005-0000-0000-0000DD200000}"/>
    <cellStyle name="1_CLDV PSTN 24(1).6" xfId="57277" xr:uid="{00000000-0005-0000-0000-0000DE200000}"/>
    <cellStyle name="1_cong" xfId="9018" xr:uid="{00000000-0005-0000-0000-0000DF200000}"/>
    <cellStyle name="1_cong 2" xfId="58505" xr:uid="{00000000-0005-0000-0000-0000E0200000}"/>
    <cellStyle name="1_Cong trinh co y kien LD_Dang_NN_2011-Tay nguyen-9-10" xfId="403" xr:uid="{00000000-0005-0000-0000-0000E1200000}"/>
    <cellStyle name="1_Copy of hp-1" xfId="57278" xr:uid="{00000000-0005-0000-0000-0000E2200000}"/>
    <cellStyle name="1_cu ly van chuyen" xfId="9019" xr:uid="{00000000-0005-0000-0000-0000E3200000}"/>
    <cellStyle name="1_Dakt-Cau tinh Hua Phan" xfId="9020" xr:uid="{00000000-0005-0000-0000-0000EB200000}"/>
    <cellStyle name="1_dam tam" xfId="57279" xr:uid="{00000000-0005-0000-0000-0000EC200000}"/>
    <cellStyle name="1_danh sach kh vip" xfId="57280" xr:uid="{00000000-0005-0000-0000-0000ED200000}"/>
    <cellStyle name="1_Danhmuc_Quyhoach2009" xfId="9021" xr:uid="{00000000-0005-0000-0000-0000EE200000}"/>
    <cellStyle name="1_DE NGHỊ THẨM ĐỊNH TC (1)" xfId="57281" xr:uid="{00000000-0005-0000-0000-0000EF200000}"/>
    <cellStyle name="1_DIEN" xfId="9022" xr:uid="{00000000-0005-0000-0000-0000F0200000}"/>
    <cellStyle name="1_DIEN 2" xfId="58506" xr:uid="{00000000-0005-0000-0000-0000F1200000}"/>
    <cellStyle name="1_Dieu phoi dat goi 1" xfId="9023" xr:uid="{00000000-0005-0000-0000-0000F2200000}"/>
    <cellStyle name="1_Dieu phoi dat goi 1_thanh hoa lap du an 062008" xfId="9024" xr:uid="{00000000-0005-0000-0000-0000F3200000}"/>
    <cellStyle name="1_Dieu phoi dat goi 2" xfId="9025" xr:uid="{00000000-0005-0000-0000-0000F4200000}"/>
    <cellStyle name="1_Dieu phoi dat goi 2_thanh hoa lap du an 062008" xfId="9026" xr:uid="{00000000-0005-0000-0000-0000F5200000}"/>
    <cellStyle name="1_Dinh muc thiet ke" xfId="9027" xr:uid="{00000000-0005-0000-0000-0000F6200000}"/>
    <cellStyle name="1_Dinh muc thiet ke 2" xfId="58507" xr:uid="{00000000-0005-0000-0000-0000F7200000}"/>
    <cellStyle name="1_Don gia KS247" xfId="9028" xr:uid="{00000000-0005-0000-0000-0000F8200000}"/>
    <cellStyle name="1_DONGIA" xfId="9029" xr:uid="{00000000-0005-0000-0000-0000F9200000}"/>
    <cellStyle name="1_DT 2010-Dong  Nai-V2" xfId="404" xr:uid="{00000000-0005-0000-0000-0000FA200000}"/>
    <cellStyle name="1_DT Chau Hong  trinh ngay 09-01-07" xfId="9030" xr:uid="{00000000-0005-0000-0000-0000FB200000}"/>
    <cellStyle name="1_DT Chau Hong  trinh ngay 09-01-07_thanh hoa lap du an 062008" xfId="9031" xr:uid="{00000000-0005-0000-0000-0000FC200000}"/>
    <cellStyle name="1_DT Kha thi ngay 11-2-06" xfId="9032" xr:uid="{00000000-0005-0000-0000-0000FE200000}"/>
    <cellStyle name="1_DT KT ngay 10-9-2005" xfId="9033" xr:uid="{00000000-0005-0000-0000-0000FD200000}"/>
    <cellStyle name="1_DT ngay 04-01-2006" xfId="9034" xr:uid="{00000000-0005-0000-0000-0000FF200000}"/>
    <cellStyle name="1_DT ngay 04-01-2006_thanh hoa lap du an 062008" xfId="9035" xr:uid="{00000000-0005-0000-0000-000000210000}"/>
    <cellStyle name="1_DT ngay 11-4-2006" xfId="9036" xr:uid="{00000000-0005-0000-0000-000001210000}"/>
    <cellStyle name="1_DT ngay 11-4-2006_thanh hoa lap du an 062008" xfId="9037" xr:uid="{00000000-0005-0000-0000-000002210000}"/>
    <cellStyle name="1_DT ngay 15-11-05" xfId="9038" xr:uid="{00000000-0005-0000-0000-000003210000}"/>
    <cellStyle name="1_DT theo DM24" xfId="9039" xr:uid="{00000000-0005-0000-0000-000004210000}"/>
    <cellStyle name="1_DT theo DM24_thanh hoa lap du an 062008" xfId="9040" xr:uid="{00000000-0005-0000-0000-000005210000}"/>
    <cellStyle name="1_DT-497" xfId="9041" xr:uid="{00000000-0005-0000-0000-000006210000}"/>
    <cellStyle name="1_DT-497_thanh hoa lap du an 062008" xfId="9042" xr:uid="{00000000-0005-0000-0000-000007210000}"/>
    <cellStyle name="1_DT-Khao-s¸t-TD" xfId="9043" xr:uid="{00000000-0005-0000-0000-000008210000}"/>
    <cellStyle name="1_DT-Khao-s¸t-TD_thanh hoa lap du an 062008" xfId="9044" xr:uid="{00000000-0005-0000-0000-000009210000}"/>
    <cellStyle name="1_DTXL goi 11(20-9-05)" xfId="9045" xr:uid="{00000000-0005-0000-0000-00000A210000}"/>
    <cellStyle name="1_du toan" xfId="9046" xr:uid="{00000000-0005-0000-0000-00000B210000}"/>
    <cellStyle name="1_du toan (03-11-05)" xfId="9047" xr:uid="{00000000-0005-0000-0000-00000C210000}"/>
    <cellStyle name="1_Du toan (12-05-2005) Tham dinh" xfId="9048" xr:uid="{00000000-0005-0000-0000-00000D210000}"/>
    <cellStyle name="1_Du toan (12-05-2005) Tham dinh_thanh hoa lap du an 062008" xfId="9049" xr:uid="{00000000-0005-0000-0000-00000E210000}"/>
    <cellStyle name="1_Du toan (23-05-2005) Tham dinh" xfId="9050" xr:uid="{00000000-0005-0000-0000-00000F210000}"/>
    <cellStyle name="1_Du toan (23-05-2005) Tham dinh 2" xfId="58508" xr:uid="{00000000-0005-0000-0000-000010210000}"/>
    <cellStyle name="1_Du toan (23-05-2005) Tham dinh_thanh hoa lap du an 062008" xfId="9051" xr:uid="{00000000-0005-0000-0000-000011210000}"/>
    <cellStyle name="1_Du toan (5 - 04 - 2004)" xfId="9052" xr:uid="{00000000-0005-0000-0000-000012210000}"/>
    <cellStyle name="1_Du toan (5 - 04 - 2004) 2" xfId="58509" xr:uid="{00000000-0005-0000-0000-000013210000}"/>
    <cellStyle name="1_Du toan (5 - 04 - 2004)_thanh hoa lap du an 062008" xfId="9053" xr:uid="{00000000-0005-0000-0000-000014210000}"/>
    <cellStyle name="1_Du toan (6-3-2005)" xfId="9054" xr:uid="{00000000-0005-0000-0000-000015210000}"/>
    <cellStyle name="1_Du toan (Ban A)" xfId="9055" xr:uid="{00000000-0005-0000-0000-000016210000}"/>
    <cellStyle name="1_Du toan (Ban A)_thanh hoa lap du an 062008" xfId="9056" xr:uid="{00000000-0005-0000-0000-000017210000}"/>
    <cellStyle name="1_Du toan (ngay 13 - 07 - 2004)" xfId="9057" xr:uid="{00000000-0005-0000-0000-000018210000}"/>
    <cellStyle name="1_Du toan (ngay 13 - 07 - 2004)_thanh hoa lap du an 062008" xfId="9058" xr:uid="{00000000-0005-0000-0000-000019210000}"/>
    <cellStyle name="1_Du toan (ngay 25-9-06)" xfId="9059" xr:uid="{00000000-0005-0000-0000-00001A210000}"/>
    <cellStyle name="1_Du toan (ngay03-02-07) theo DG moi" xfId="9060" xr:uid="{00000000-0005-0000-0000-00001B210000}"/>
    <cellStyle name="1_Du toan 558 (Km17+508.12 - Km 22)" xfId="405" xr:uid="{00000000-0005-0000-0000-00001C210000}"/>
    <cellStyle name="1_Du toan 558 (Km17+508.12 - Km 22) 2" xfId="61808" xr:uid="{00000000-0005-0000-0000-00001D210000}"/>
    <cellStyle name="1_Du toan 558 (Km17+508.12 - Km 22)_1009030 TW chi vong II pan bo lua ra (update dan so-thuy loi phi 30-9-2010)(bac ninh-quang ngai)final chinh Da Nang" xfId="406" xr:uid="{00000000-0005-0000-0000-00001E210000}"/>
    <cellStyle name="1_Du toan 558 (Km17+508.12 - Km 22)_160505 BIEU CHI NSDP TREN DAU DAN (BAO GÔM BSCMT)" xfId="407" xr:uid="{00000000-0005-0000-0000-00001F210000}"/>
    <cellStyle name="1_Du toan 558 (Km17+508.12 - Km 22)_thanh hoa lap du an 062008" xfId="9061" xr:uid="{00000000-0005-0000-0000-000021210000}"/>
    <cellStyle name="1_Du toan 558 (Km17+508.12 - Km 22)_thong ke cac cap20142015" xfId="57282" xr:uid="{00000000-0005-0000-0000-000022210000}"/>
    <cellStyle name="1_Du toan 558 (Km17+508.12 - Km 22)_Tiến độ XDCB đến tháng 5 - 2015" xfId="57283" xr:uid="{00000000-0005-0000-0000-000020210000}"/>
    <cellStyle name="1_Du toan bo sung (11-2004)" xfId="9062" xr:uid="{00000000-0005-0000-0000-000023210000}"/>
    <cellStyle name="1_Du toan bo sung (11-2004) 2" xfId="58510" xr:uid="{00000000-0005-0000-0000-000024210000}"/>
    <cellStyle name="1_Du toan Cang Vung Ang (Tham tra 3-11-06)" xfId="9063" xr:uid="{00000000-0005-0000-0000-000025210000}"/>
    <cellStyle name="1_Du toan Cang Vung Ang (Tham tra 3-11-06)_thanh hoa lap du an 062008" xfId="9064" xr:uid="{00000000-0005-0000-0000-000026210000}"/>
    <cellStyle name="1_Du toan Cang Vung Ang ngay 09-8-06 " xfId="9065" xr:uid="{00000000-0005-0000-0000-000027210000}"/>
    <cellStyle name="1_Du toan Cang Vung Ang ngay 09-8-06  2" xfId="59413" xr:uid="{00000000-0005-0000-0000-000028210000}"/>
    <cellStyle name="1_Du toan Cang Vung Ang ngay 09-8-06 _thanh hoa lap du an 062008" xfId="9066" xr:uid="{00000000-0005-0000-0000-000029210000}"/>
    <cellStyle name="1_Du toan dieu chin theo don gia moi (1-2-2007)" xfId="9067" xr:uid="{00000000-0005-0000-0000-00002A210000}"/>
    <cellStyle name="1_Du toan Doan Km 53 - 60 sua theo tham tra(15-5-2007)" xfId="9068" xr:uid="{00000000-0005-0000-0000-00002C210000}"/>
    <cellStyle name="1_Du toan Doan Km 53 - 60 sua theo tham tra(15-5-2007)_thanh hoa lap du an 062008" xfId="9069" xr:uid="{00000000-0005-0000-0000-00002D210000}"/>
    <cellStyle name="1_Du toan Doan Km 53 - 60 sua theo TV4 tham tra(9-6-2007)" xfId="9070" xr:uid="{00000000-0005-0000-0000-00002B210000}"/>
    <cellStyle name="1_Du toan Goi 1" xfId="9071" xr:uid="{00000000-0005-0000-0000-00002E210000}"/>
    <cellStyle name="1_Du toan Goi 1 2" xfId="58511" xr:uid="{00000000-0005-0000-0000-00002F210000}"/>
    <cellStyle name="1_Du toan Goi 1_thanh hoa lap du an 062008" xfId="9072" xr:uid="{00000000-0005-0000-0000-000030210000}"/>
    <cellStyle name="1_du toan goi 12" xfId="9073" xr:uid="{00000000-0005-0000-0000-000031210000}"/>
    <cellStyle name="1_Du toan Goi 2" xfId="9074" xr:uid="{00000000-0005-0000-0000-000032210000}"/>
    <cellStyle name="1_Du toan Goi 2 2" xfId="58512" xr:uid="{00000000-0005-0000-0000-000033210000}"/>
    <cellStyle name="1_Du toan Goi 2_thanh hoa lap du an 062008" xfId="9075" xr:uid="{00000000-0005-0000-0000-000034210000}"/>
    <cellStyle name="1_Du toan Huong Lam - Ban Giang (ngay28-11-06)" xfId="9076" xr:uid="{00000000-0005-0000-0000-000035210000}"/>
    <cellStyle name="1_Du toan Huong Lam - Ban Giang (ngay28-11-06)_thanh hoa lap du an 062008" xfId="9077" xr:uid="{00000000-0005-0000-0000-000036210000}"/>
    <cellStyle name="1_Du toan Huong Lam - Ban Giang theo DG 59 (ngay3-2-07)" xfId="9078" xr:uid="{00000000-0005-0000-0000-000037210000}"/>
    <cellStyle name="1_Du toan Huong Lam - Ban Giang theo DG 59 (ngay3-2-07)_thanh hoa lap du an 062008" xfId="9079" xr:uid="{00000000-0005-0000-0000-000038210000}"/>
    <cellStyle name="1_Du toan khao sat don 553 (da sua 16.5.08)" xfId="9080" xr:uid="{00000000-0005-0000-0000-00003C210000}"/>
    <cellStyle name="1_Du toan KT-TCsua theo TT 03 - YC 471" xfId="9081" xr:uid="{00000000-0005-0000-0000-000039210000}"/>
    <cellStyle name="1_Du toan KT-TCsua theo TT 03 - YC 471 2" xfId="58513" xr:uid="{00000000-0005-0000-0000-00003A210000}"/>
    <cellStyle name="1_Du toan KT-TCsua theo TT 03 - YC 471_thanh hoa lap du an 062008" xfId="9082" xr:uid="{00000000-0005-0000-0000-00003B210000}"/>
    <cellStyle name="1_Du toan ngay (28-10-2005)" xfId="9083" xr:uid="{00000000-0005-0000-0000-00003D210000}"/>
    <cellStyle name="1_Du toan ngay (28-10-2005) 2" xfId="58514" xr:uid="{00000000-0005-0000-0000-00003E210000}"/>
    <cellStyle name="1_Du toan ngay (28-10-2005)_thanh hoa lap du an 062008" xfId="9084" xr:uid="{00000000-0005-0000-0000-00003F210000}"/>
    <cellStyle name="1_Du toan ngay 16-4-2007" xfId="9085" xr:uid="{00000000-0005-0000-0000-000040210000}"/>
    <cellStyle name="1_Du toan ngay 1-9-2004 (version 1)" xfId="9086" xr:uid="{00000000-0005-0000-0000-000041210000}"/>
    <cellStyle name="1_Du toan ngay 1-9-2004 (version 1) 2" xfId="58515" xr:uid="{00000000-0005-0000-0000-000042210000}"/>
    <cellStyle name="1_Du toan ngay 1-9-2004 (version 1)_thanh hoa lap du an 062008" xfId="9087" xr:uid="{00000000-0005-0000-0000-000043210000}"/>
    <cellStyle name="1_Du toan Phuong lam" xfId="9088" xr:uid="{00000000-0005-0000-0000-000044210000}"/>
    <cellStyle name="1_Du toan Phuong lam 2" xfId="58516" xr:uid="{00000000-0005-0000-0000-000045210000}"/>
    <cellStyle name="1_Du toan QL 27 (23-12-2005)" xfId="9089" xr:uid="{00000000-0005-0000-0000-000046210000}"/>
    <cellStyle name="1_Du toan QL 27 (23-12-2005) 2" xfId="58517" xr:uid="{00000000-0005-0000-0000-000047210000}"/>
    <cellStyle name="1_Du toan QL 27 (23-12-2005)_thanh hoa lap du an 062008" xfId="9090" xr:uid="{00000000-0005-0000-0000-000048210000}"/>
    <cellStyle name="1_Du toan Tay Thanh Hoa duyetcuoi" xfId="9091" xr:uid="{00000000-0005-0000-0000-000049210000}"/>
    <cellStyle name="1_Du toan Tay Thanh Hoa duyetcuoi_thanh hoa lap du an 062008" xfId="9092" xr:uid="{00000000-0005-0000-0000-00004A210000}"/>
    <cellStyle name="1_du_toan_HG01(theo tham tra06062007)" xfId="9093" xr:uid="{00000000-0005-0000-0000-00004B210000}"/>
    <cellStyle name="1_Du_toan_Ho_Xa___Vinh_Tan_WB3 sua ngay 18-8-06" xfId="9094" xr:uid="{00000000-0005-0000-0000-00004C210000}"/>
    <cellStyle name="1_Du_toan_Ho_Xa___Vinh_Tan_WB3 sua ngay 18-8-06_thanh hoa lap du an 062008" xfId="9095" xr:uid="{00000000-0005-0000-0000-00004D210000}"/>
    <cellStyle name="1_DuAnKT ngay 11-2-2006" xfId="9096" xr:uid="{00000000-0005-0000-0000-00004E210000}"/>
    <cellStyle name="1_DuAnKT ngay 11-2-2006_thanh hoa lap du an 062008" xfId="9097" xr:uid="{00000000-0005-0000-0000-00004F210000}"/>
    <cellStyle name="1_Gia_VL cau-JIBIC-Ha-tinh" xfId="9098" xr:uid="{00000000-0005-0000-0000-00006A210000}"/>
    <cellStyle name="1_Gia_VL cau-JIBIC-Ha-tinh_thanh hoa lap du an 062008" xfId="9099" xr:uid="{00000000-0005-0000-0000-00006B210000}"/>
    <cellStyle name="1_Gia_VLQL48_duyet " xfId="408" xr:uid="{00000000-0005-0000-0000-00006C210000}"/>
    <cellStyle name="1_Gia_VLQL48_duyet  10" xfId="59414" xr:uid="{00000000-0005-0000-0000-00006D210000}"/>
    <cellStyle name="1_Gia_VLQL48_duyet  11" xfId="59415" xr:uid="{00000000-0005-0000-0000-00006E210000}"/>
    <cellStyle name="1_Gia_VLQL48_duyet  12" xfId="59416" xr:uid="{00000000-0005-0000-0000-00006F210000}"/>
    <cellStyle name="1_Gia_VLQL48_duyet  13" xfId="59417" xr:uid="{00000000-0005-0000-0000-000070210000}"/>
    <cellStyle name="1_Gia_VLQL48_duyet  14" xfId="59418" xr:uid="{00000000-0005-0000-0000-000071210000}"/>
    <cellStyle name="1_Gia_VLQL48_duyet  15" xfId="59419" xr:uid="{00000000-0005-0000-0000-000072210000}"/>
    <cellStyle name="1_Gia_VLQL48_duyet  16" xfId="59420" xr:uid="{00000000-0005-0000-0000-000073210000}"/>
    <cellStyle name="1_Gia_VLQL48_duyet  17" xfId="59421" xr:uid="{00000000-0005-0000-0000-000074210000}"/>
    <cellStyle name="1_Gia_VLQL48_duyet  18" xfId="59422" xr:uid="{00000000-0005-0000-0000-000075210000}"/>
    <cellStyle name="1_Gia_VLQL48_duyet  19" xfId="59423" xr:uid="{00000000-0005-0000-0000-000076210000}"/>
    <cellStyle name="1_Gia_VLQL48_duyet  2" xfId="9100" xr:uid="{00000000-0005-0000-0000-000077210000}"/>
    <cellStyle name="1_Gia_VLQL48_duyet  20" xfId="59424" xr:uid="{00000000-0005-0000-0000-000078210000}"/>
    <cellStyle name="1_Gia_VLQL48_duyet  21" xfId="59425" xr:uid="{00000000-0005-0000-0000-000079210000}"/>
    <cellStyle name="1_Gia_VLQL48_duyet  22" xfId="59426" xr:uid="{00000000-0005-0000-0000-00007A210000}"/>
    <cellStyle name="1_Gia_VLQL48_duyet  23" xfId="59427" xr:uid="{00000000-0005-0000-0000-00007B210000}"/>
    <cellStyle name="1_Gia_VLQL48_duyet  24" xfId="59428" xr:uid="{00000000-0005-0000-0000-00007C210000}"/>
    <cellStyle name="1_Gia_VLQL48_duyet  25" xfId="59429" xr:uid="{00000000-0005-0000-0000-00007D210000}"/>
    <cellStyle name="1_Gia_VLQL48_duyet  3" xfId="9101" xr:uid="{00000000-0005-0000-0000-00007E210000}"/>
    <cellStyle name="1_Gia_VLQL48_duyet  3 2" xfId="9102" xr:uid="{00000000-0005-0000-0000-00007F210000}"/>
    <cellStyle name="1_Gia_VLQL48_duyet  3 3" xfId="9103" xr:uid="{00000000-0005-0000-0000-000080210000}"/>
    <cellStyle name="1_Gia_VLQL48_duyet  4" xfId="9104" xr:uid="{00000000-0005-0000-0000-000081210000}"/>
    <cellStyle name="1_Gia_VLQL48_duyet  5" xfId="9105" xr:uid="{00000000-0005-0000-0000-000082210000}"/>
    <cellStyle name="1_Gia_VLQL48_duyet  6" xfId="9106" xr:uid="{00000000-0005-0000-0000-000083210000}"/>
    <cellStyle name="1_Gia_VLQL48_duyet  7" xfId="9107" xr:uid="{00000000-0005-0000-0000-000084210000}"/>
    <cellStyle name="1_Gia_VLQL48_duyet  8" xfId="9108" xr:uid="{00000000-0005-0000-0000-000085210000}"/>
    <cellStyle name="1_Gia_VLQL48_duyet  9" xfId="9109" xr:uid="{00000000-0005-0000-0000-000086210000}"/>
    <cellStyle name="1_Gia_VLQL48_duyet _thanh hoa lap du an 062008" xfId="9110" xr:uid="{00000000-0005-0000-0000-000088210000}"/>
    <cellStyle name="1_Gia_VLQL48_duyet _thong ke cac cap20142015" xfId="57284" xr:uid="{00000000-0005-0000-0000-000089210000}"/>
    <cellStyle name="1_Gia_VLQL48_duyet _Tiến độ XDCB đến tháng 5 - 2015" xfId="57285" xr:uid="{00000000-0005-0000-0000-000087210000}"/>
    <cellStyle name="1_goi 1" xfId="9111" xr:uid="{00000000-0005-0000-0000-000050210000}"/>
    <cellStyle name="1_Goi 1 (TT04)" xfId="9112" xr:uid="{00000000-0005-0000-0000-000051210000}"/>
    <cellStyle name="1_Goi 1 (TT04) 2" xfId="58519" xr:uid="{00000000-0005-0000-0000-000052210000}"/>
    <cellStyle name="1_goi 1 2" xfId="58518" xr:uid="{00000000-0005-0000-0000-000053210000}"/>
    <cellStyle name="1_goi 1 3" xfId="61809" xr:uid="{00000000-0005-0000-0000-000054210000}"/>
    <cellStyle name="1_goi 1 duyet theo luong mo (an)" xfId="9113" xr:uid="{00000000-0005-0000-0000-000055210000}"/>
    <cellStyle name="1_Goi 1_1" xfId="9114" xr:uid="{00000000-0005-0000-0000-000056210000}"/>
    <cellStyle name="1_Goi 1_1_thanh hoa lap du an 062008" xfId="9115" xr:uid="{00000000-0005-0000-0000-000057210000}"/>
    <cellStyle name="1_Goi so 1" xfId="9116" xr:uid="{00000000-0005-0000-0000-000058210000}"/>
    <cellStyle name="1_Goi thau so 08 (11-05-2007)" xfId="9117" xr:uid="{00000000-0005-0000-0000-000059210000}"/>
    <cellStyle name="1_Goi thau so 1 (14-12-2006)" xfId="9118" xr:uid="{00000000-0005-0000-0000-00005A210000}"/>
    <cellStyle name="1_Goi thau so 2 (20-6-2006)" xfId="9119" xr:uid="{00000000-0005-0000-0000-00005B210000}"/>
    <cellStyle name="1_Goi02(25-05-2006)" xfId="9120" xr:uid="{00000000-0005-0000-0000-00005C210000}"/>
    <cellStyle name="1_Goi02(25-05-2006)_thanh hoa lap du an 062008" xfId="9121" xr:uid="{00000000-0005-0000-0000-00005D210000}"/>
    <cellStyle name="1_Goi1N206" xfId="9122" xr:uid="{00000000-0005-0000-0000-00005E210000}"/>
    <cellStyle name="1_Goi1N206 2" xfId="58520" xr:uid="{00000000-0005-0000-0000-00005F210000}"/>
    <cellStyle name="1_Goi1N206_thanh hoa lap du an 062008" xfId="9123" xr:uid="{00000000-0005-0000-0000-000060210000}"/>
    <cellStyle name="1_Goi2N206" xfId="9124" xr:uid="{00000000-0005-0000-0000-000061210000}"/>
    <cellStyle name="1_Goi2N206 2" xfId="58521" xr:uid="{00000000-0005-0000-0000-000062210000}"/>
    <cellStyle name="1_Goi2N206_thanh hoa lap du an 062008" xfId="9125" xr:uid="{00000000-0005-0000-0000-000063210000}"/>
    <cellStyle name="1_Goi4N216" xfId="9126" xr:uid="{00000000-0005-0000-0000-000064210000}"/>
    <cellStyle name="1_Goi4N216 2" xfId="58522" xr:uid="{00000000-0005-0000-0000-000065210000}"/>
    <cellStyle name="1_Goi4N216_thanh hoa lap du an 062008" xfId="9127" xr:uid="{00000000-0005-0000-0000-000066210000}"/>
    <cellStyle name="1_Goi5N216" xfId="9128" xr:uid="{00000000-0005-0000-0000-000067210000}"/>
    <cellStyle name="1_Goi5N216 2" xfId="58523" xr:uid="{00000000-0005-0000-0000-000068210000}"/>
    <cellStyle name="1_Goi5N216_thanh hoa lap du an 062008" xfId="9129" xr:uid="{00000000-0005-0000-0000-000069210000}"/>
    <cellStyle name="1_Hai Duong2010-PA294.700" xfId="409" xr:uid="{00000000-0005-0000-0000-00008A210000}"/>
    <cellStyle name="1_Hai Duong2010-V1-Dukienlai" xfId="410" xr:uid="{00000000-0005-0000-0000-00008B210000}"/>
    <cellStyle name="1_Hoi Song" xfId="9130" xr:uid="{00000000-0005-0000-0000-00008C210000}"/>
    <cellStyle name="1_Hoi Song 2" xfId="58524" xr:uid="{00000000-0005-0000-0000-00008D210000}"/>
    <cellStyle name="1_HT-LO" xfId="9131" xr:uid="{00000000-0005-0000-0000-00008E210000}"/>
    <cellStyle name="1_HT-LO_thanh hoa lap du an 062008" xfId="9132" xr:uid="{00000000-0005-0000-0000-00008F210000}"/>
    <cellStyle name="1_Huong Lam - Ban Giang (11-4-2007)" xfId="9133" xr:uid="{00000000-0005-0000-0000-000090210000}"/>
    <cellStyle name="1_Huong Lam - Ban Giang (11-4-2007)_thanh hoa lap du an 062008" xfId="9134" xr:uid="{00000000-0005-0000-0000-000091210000}"/>
    <cellStyle name="1_Kh ql62 (2010) 11-09" xfId="411" xr:uid="{00000000-0005-0000-0000-0000C3210000}"/>
    <cellStyle name="1_KH trien khai von 2006-2010  &amp; 2007 theo QD313 _13.6.07" xfId="9135" xr:uid="{00000000-0005-0000-0000-0000C4210000}"/>
    <cellStyle name="1_KH Von Dieu tra CBMT 2009ngay3t12qh4t12" xfId="9136" xr:uid="{00000000-0005-0000-0000-0000C5210000}"/>
    <cellStyle name="1_KH_2009_CongThuong" xfId="9137" xr:uid="{00000000-0005-0000-0000-0000C6210000}"/>
    <cellStyle name="1_KH_SXNL_2009" xfId="9138" xr:uid="{00000000-0005-0000-0000-0000C7210000}"/>
    <cellStyle name="1_khao sat 1025+270" xfId="57286" xr:uid="{00000000-0005-0000-0000-0000C8210000}"/>
    <cellStyle name="1_Khoi luong" xfId="9139" xr:uid="{00000000-0005-0000-0000-0000C9210000}"/>
    <cellStyle name="1_Khoi luong 2" xfId="58525" xr:uid="{00000000-0005-0000-0000-0000CA210000}"/>
    <cellStyle name="1_Khoi luong doan 1" xfId="9140" xr:uid="{00000000-0005-0000-0000-0000CB210000}"/>
    <cellStyle name="1_Khoi luong doan 1 2" xfId="58526" xr:uid="{00000000-0005-0000-0000-0000CC210000}"/>
    <cellStyle name="1_Khoi luong doan 1_thanh hoa lap du an 062008" xfId="9141" xr:uid="{00000000-0005-0000-0000-0000CD210000}"/>
    <cellStyle name="1_Khoi luong doan 2" xfId="9142" xr:uid="{00000000-0005-0000-0000-0000CE210000}"/>
    <cellStyle name="1_Khoi luong doan 2_thanh hoa lap du an 062008" xfId="9143" xr:uid="{00000000-0005-0000-0000-0000CF210000}"/>
    <cellStyle name="1_Khoi Luong Hoang Truong - Hoang Phu" xfId="9144" xr:uid="{00000000-0005-0000-0000-0000D0210000}"/>
    <cellStyle name="1_Khoi Luong Hoang Truong - Hoang Phu 2" xfId="58527" xr:uid="{00000000-0005-0000-0000-0000D1210000}"/>
    <cellStyle name="1_Khoi Luong Hoang Truong - Hoang Phu_thanh hoa lap du an 062008" xfId="9145" xr:uid="{00000000-0005-0000-0000-0000D2210000}"/>
    <cellStyle name="1_Khoi luong_thanh hoa lap du an 062008" xfId="9146" xr:uid="{00000000-0005-0000-0000-0000D3210000}"/>
    <cellStyle name="1_Khung 2012" xfId="412" xr:uid="{00000000-0005-0000-0000-0000D4210000}"/>
    <cellStyle name="1_KHXDCB_2009_ HDND" xfId="9147" xr:uid="{00000000-0005-0000-0000-0000D5210000}"/>
    <cellStyle name="1_Kiennghi_TTCP" xfId="9148" xr:uid="{00000000-0005-0000-0000-000092210000}"/>
    <cellStyle name="1_Kiennghi_TTCP_Bosung" xfId="9149" xr:uid="{00000000-0005-0000-0000-000093210000}"/>
    <cellStyle name="1_Kiennghi_TTCP_Bosung_lan2" xfId="9150" xr:uid="{00000000-0005-0000-0000-000094210000}"/>
    <cellStyle name="1_Kiennghibosungvon_TTCP_2" xfId="9151" xr:uid="{00000000-0005-0000-0000-000095210000}"/>
    <cellStyle name="1_KL" xfId="9152" xr:uid="{00000000-0005-0000-0000-000096210000}"/>
    <cellStyle name="1_KL_Cau My Thinh sua theo don gia 59 (19-5-07)" xfId="9153" xr:uid="{00000000-0005-0000-0000-000097210000}"/>
    <cellStyle name="1_KL_Cau My Thinh sua theo don gia 59 (19-5-07)_thanh hoa lap du an 062008" xfId="9154" xr:uid="{00000000-0005-0000-0000-000098210000}"/>
    <cellStyle name="1_Kl_DT_Tham_Dinh_497_16-4-07" xfId="9155" xr:uid="{00000000-0005-0000-0000-000099210000}"/>
    <cellStyle name="1_KL_DT-497" xfId="9156" xr:uid="{00000000-0005-0000-0000-00009A210000}"/>
    <cellStyle name="1_KL_DT-497_thanh hoa lap du an 062008" xfId="9157" xr:uid="{00000000-0005-0000-0000-00009B210000}"/>
    <cellStyle name="1_KL_DT-Khao-s¸t-TD" xfId="9158" xr:uid="{00000000-0005-0000-0000-00009C210000}"/>
    <cellStyle name="1_KL_DT-Khao-s¸t-TD_thanh hoa lap du an 062008" xfId="9159" xr:uid="{00000000-0005-0000-0000-00009D210000}"/>
    <cellStyle name="1_KL_Huong Lam - Ban Giang (11-4-2007)" xfId="9160" xr:uid="{00000000-0005-0000-0000-00009E210000}"/>
    <cellStyle name="1_KL_Huong Lam - Ban Giang (11-4-2007)_thanh hoa lap du an 062008" xfId="9161" xr:uid="{00000000-0005-0000-0000-00009F210000}"/>
    <cellStyle name="1_KL_thanh hoa lap du an 062008" xfId="9162" xr:uid="{00000000-0005-0000-0000-0000A0210000}"/>
    <cellStyle name="1_Kl6-6-05" xfId="9163" xr:uid="{00000000-0005-0000-0000-0000A1210000}"/>
    <cellStyle name="1_Kl6-6-05 2" xfId="58528" xr:uid="{00000000-0005-0000-0000-0000A2210000}"/>
    <cellStyle name="1_KLCongTh" xfId="9164" xr:uid="{00000000-0005-0000-0000-0000A3210000}"/>
    <cellStyle name="1_Kldoan3" xfId="9165" xr:uid="{00000000-0005-0000-0000-0000A4210000}"/>
    <cellStyle name="1_Kldoan3_thanh hoa lap du an 062008" xfId="9166" xr:uid="{00000000-0005-0000-0000-0000A5210000}"/>
    <cellStyle name="1_KL-dutoan - 1025" xfId="57287" xr:uid="{00000000-0005-0000-0000-0000A6210000}"/>
    <cellStyle name="1_KLhoxa" xfId="9167" xr:uid="{00000000-0005-0000-0000-0000A7210000}"/>
    <cellStyle name="1_Klnutgiao" xfId="9168" xr:uid="{00000000-0005-0000-0000-0000A8210000}"/>
    <cellStyle name="1_Klnutgiao 2" xfId="58529" xr:uid="{00000000-0005-0000-0000-0000A9210000}"/>
    <cellStyle name="1_KLPA2s" xfId="9169" xr:uid="{00000000-0005-0000-0000-0000AA210000}"/>
    <cellStyle name="1_KlQdinhduyet" xfId="413" xr:uid="{00000000-0005-0000-0000-0000AB210000}"/>
    <cellStyle name="1_KlQdinhduyet 2" xfId="61810" xr:uid="{00000000-0005-0000-0000-0000AC210000}"/>
    <cellStyle name="1_KlQdinhduyet_thanh hoa lap du an 062008" xfId="9170" xr:uid="{00000000-0005-0000-0000-0000AE210000}"/>
    <cellStyle name="1_KlQdinhduyet_thong ke cac cap20142015" xfId="57288" xr:uid="{00000000-0005-0000-0000-0000AF210000}"/>
    <cellStyle name="1_KlQdinhduyet_Tiến độ XDCB đến tháng 5 - 2015" xfId="57289" xr:uid="{00000000-0005-0000-0000-0000AD210000}"/>
    <cellStyle name="1_KlQL4goi5KCS" xfId="9171" xr:uid="{00000000-0005-0000-0000-0000B0210000}"/>
    <cellStyle name="1_KlQL4goi5KCS 2" xfId="58530" xr:uid="{00000000-0005-0000-0000-0000B1210000}"/>
    <cellStyle name="1_Kltayth" xfId="9172" xr:uid="{00000000-0005-0000-0000-0000B2210000}"/>
    <cellStyle name="1_Kltayth 2" xfId="58531" xr:uid="{00000000-0005-0000-0000-0000B3210000}"/>
    <cellStyle name="1_KltaythQDduyet" xfId="9173" xr:uid="{00000000-0005-0000-0000-0000B4210000}"/>
    <cellStyle name="1_KltaythQDduyet 2" xfId="58532" xr:uid="{00000000-0005-0000-0000-0000B5210000}"/>
    <cellStyle name="1_Kluong4-2004" xfId="9174" xr:uid="{00000000-0005-0000-0000-0000B6210000}"/>
    <cellStyle name="1_Kluong4-2004 2" xfId="58533" xr:uid="{00000000-0005-0000-0000-0000B7210000}"/>
    <cellStyle name="1_Kluong4-2004_thanh hoa lap du an 062008" xfId="9175" xr:uid="{00000000-0005-0000-0000-0000B8210000}"/>
    <cellStyle name="1_Km 48 - 53 (sua nap TVTT 6-7-2007)" xfId="9176" xr:uid="{00000000-0005-0000-0000-0000B9210000}"/>
    <cellStyle name="1_Km 48 - 53 (sua nap TVTT 6-7-2007)_thanh hoa lap du an 062008" xfId="9177" xr:uid="{00000000-0005-0000-0000-0000BA210000}"/>
    <cellStyle name="1_Km1025+270 thuong" xfId="57290" xr:uid="{00000000-0005-0000-0000-0000BB210000}"/>
    <cellStyle name="1_Km2" xfId="9178" xr:uid="{00000000-0005-0000-0000-0000BC210000}"/>
    <cellStyle name="1_Km3" xfId="9179" xr:uid="{00000000-0005-0000-0000-0000BD210000}"/>
    <cellStyle name="1_km4-6" xfId="9180" xr:uid="{00000000-0005-0000-0000-0000BE210000}"/>
    <cellStyle name="1_km48-53 (tham tra ngay 23-10-2006)" xfId="9181" xr:uid="{00000000-0005-0000-0000-0000BF210000}"/>
    <cellStyle name="1_km48-53 (tham tra ngay 23-10-2006)_thanh hoa lap du an 062008" xfId="9182" xr:uid="{00000000-0005-0000-0000-0000C0210000}"/>
    <cellStyle name="1_km48-53 (tham tra ngay 23-10-2006)theo gi¸ ca m¸y míi" xfId="9183" xr:uid="{00000000-0005-0000-0000-0000C1210000}"/>
    <cellStyle name="1_km48-53 (tham tra ngay 23-10-2006)theo gi¸ ca m¸y míi_thanh hoa lap du an 062008" xfId="9184" xr:uid="{00000000-0005-0000-0000-0000C2210000}"/>
    <cellStyle name="1_Luong A6" xfId="9185" xr:uid="{00000000-0005-0000-0000-0000D6210000}"/>
    <cellStyle name="1_Mau BC CLDV PSTN Q2" xfId="57291" xr:uid="{00000000-0005-0000-0000-0000D7210000}"/>
    <cellStyle name="1_mau thong ke su co" xfId="57292" xr:uid="{00000000-0005-0000-0000-0000D8210000}"/>
    <cellStyle name="1_maugiacotaluy" xfId="9186" xr:uid="{00000000-0005-0000-0000-0000D9210000}"/>
    <cellStyle name="1_maugiacotaluy 2" xfId="58534" xr:uid="{00000000-0005-0000-0000-0000DA210000}"/>
    <cellStyle name="1_My Thanh Son Thanh" xfId="9187" xr:uid="{00000000-0005-0000-0000-0000DB210000}"/>
    <cellStyle name="1_Nenmat" xfId="9188" xr:uid="{00000000-0005-0000-0000-0000DC210000}"/>
    <cellStyle name="1_Nhap" xfId="9189" xr:uid="{00000000-0005-0000-0000-0000DD210000}"/>
    <cellStyle name="1_Nhom I" xfId="9190" xr:uid="{00000000-0005-0000-0000-0000DE210000}"/>
    <cellStyle name="1_Nhom I_thanh hoa lap du an 062008" xfId="9191" xr:uid="{00000000-0005-0000-0000-0000DF210000}"/>
    <cellStyle name="1_Phanbotindung_2009_KH" xfId="9192" xr:uid="{00000000-0005-0000-0000-0000E9210000}"/>
    <cellStyle name="1_Phu luc KS" xfId="9193" xr:uid="{00000000-0005-0000-0000-0000EA210000}"/>
    <cellStyle name="1_phu luc thoi gian kiem tra cac du an 8-2007" xfId="9194" xr:uid="{00000000-0005-0000-0000-0000EB210000}"/>
    <cellStyle name="1_Project N.Du" xfId="9195" xr:uid="{00000000-0005-0000-0000-0000E0210000}"/>
    <cellStyle name="1_Project N.Du.dien" xfId="9196" xr:uid="{00000000-0005-0000-0000-0000E1210000}"/>
    <cellStyle name="1_Project N.Du_thanh hoa lap du an 062008" xfId="9197" xr:uid="{00000000-0005-0000-0000-0000E2210000}"/>
    <cellStyle name="1_Project QL4" xfId="9198" xr:uid="{00000000-0005-0000-0000-0000E3210000}"/>
    <cellStyle name="1_Project QL4 goi 7" xfId="9199" xr:uid="{00000000-0005-0000-0000-0000E4210000}"/>
    <cellStyle name="1_Project QL4 goi 7_thanh hoa lap du an 062008" xfId="9200" xr:uid="{00000000-0005-0000-0000-0000E5210000}"/>
    <cellStyle name="1_Project QL4 goi5" xfId="9201" xr:uid="{00000000-0005-0000-0000-0000E6210000}"/>
    <cellStyle name="1_Project QL4 goi8" xfId="9202" xr:uid="{00000000-0005-0000-0000-0000E7210000}"/>
    <cellStyle name="1_PSTN 27.5" xfId="57293" xr:uid="{00000000-0005-0000-0000-0000E8210000}"/>
    <cellStyle name="1_QL1A-SUA2005" xfId="9203" xr:uid="{00000000-0005-0000-0000-0000EC210000}"/>
    <cellStyle name="1_QL1A-SUA2005_thanh hoa lap du an 062008" xfId="9204" xr:uid="{00000000-0005-0000-0000-0000ED210000}"/>
    <cellStyle name="1_QUY LUONG GIAO DUC 2017 (CHUYEN PHONG)" xfId="414" xr:uid="{00000000-0005-0000-0000-0000EE210000}"/>
    <cellStyle name="1_Reserve" xfId="57294" xr:uid="{00000000-0005-0000-0000-0000EF210000}"/>
    <cellStyle name="1_Sheet1" xfId="9205" xr:uid="{00000000-0005-0000-0000-0000F0210000}"/>
    <cellStyle name="1_Sheet1 2" xfId="58535" xr:uid="{00000000-0005-0000-0000-0000F1210000}"/>
    <cellStyle name="1_Sheet1_Cau My Thinh sua theo don gia 59 (19-5-07)" xfId="9206" xr:uid="{00000000-0005-0000-0000-0000F2210000}"/>
    <cellStyle name="1_Sheet1_DT_Tham_Dinh_497_16-4-07" xfId="9207" xr:uid="{00000000-0005-0000-0000-0000F3210000}"/>
    <cellStyle name="1_Sheet1_DT-497" xfId="9208" xr:uid="{00000000-0005-0000-0000-0000F4210000}"/>
    <cellStyle name="1_Sheet1_DT-Khao-s¸t-TD" xfId="9209" xr:uid="{00000000-0005-0000-0000-0000F5210000}"/>
    <cellStyle name="1_Sheet1_Huong Lam - Ban Giang (11-4-2007)" xfId="9210" xr:uid="{00000000-0005-0000-0000-0000F6210000}"/>
    <cellStyle name="1_SuoiTon" xfId="9211" xr:uid="{00000000-0005-0000-0000-0000F7210000}"/>
    <cellStyle name="1_SuoiTon_thanh hoa lap du an 062008" xfId="9212" xr:uid="{00000000-0005-0000-0000-0000F8210000}"/>
    <cellStyle name="1_t" xfId="9213" xr:uid="{00000000-0005-0000-0000-0000F9210000}"/>
    <cellStyle name="1_t 2" xfId="58536" xr:uid="{00000000-0005-0000-0000-0000FA210000}"/>
    <cellStyle name="1_TamkhoanKSDH" xfId="9214" xr:uid="{00000000-0005-0000-0000-0000FB210000}"/>
    <cellStyle name="1_Tay THoa" xfId="9215" xr:uid="{00000000-0005-0000-0000-0000FC210000}"/>
    <cellStyle name="1_Tay THoa_thanh hoa lap du an 062008" xfId="9216" xr:uid="{00000000-0005-0000-0000-0000FD210000}"/>
    <cellStyle name="1_TH in" xfId="9217" xr:uid="{00000000-0005-0000-0000-000009220000}"/>
    <cellStyle name="1_Tham tra (8-11)1" xfId="9218" xr:uid="{00000000-0005-0000-0000-00000A220000}"/>
    <cellStyle name="1_Tham tra (8-11)1_thanh hoa lap du an 062008" xfId="9219" xr:uid="{00000000-0005-0000-0000-00000B220000}"/>
    <cellStyle name="1_THDA" xfId="9220" xr:uid="{00000000-0005-0000-0000-00000C220000}"/>
    <cellStyle name="1_Theo doi vat tu thang 9" xfId="57295" xr:uid="{00000000-0005-0000-0000-00000D220000}"/>
    <cellStyle name="1_THkl" xfId="9221" xr:uid="{00000000-0005-0000-0000-00000E220000}"/>
    <cellStyle name="1_THkl_thanh hoa lap du an 062008" xfId="9222" xr:uid="{00000000-0005-0000-0000-00000F220000}"/>
    <cellStyle name="1_THklpa2" xfId="9223" xr:uid="{00000000-0005-0000-0000-000010220000}"/>
    <cellStyle name="1_THklpa2_thanh hoa lap du an 062008" xfId="9224" xr:uid="{00000000-0005-0000-0000-000011220000}"/>
    <cellStyle name="1_thong ke cac cap20142015" xfId="57296" xr:uid="{00000000-0005-0000-0000-000012220000}"/>
    <cellStyle name="1_Tiến độ XDCB đến tháng 5 - 2015" xfId="57297" xr:uid="{00000000-0005-0000-0000-0000FF210000}"/>
    <cellStyle name="1_TienLuong" xfId="57298" xr:uid="{00000000-0005-0000-0000-0000FE210000}"/>
    <cellStyle name="1_TMDTluong_540000(1)" xfId="9225" xr:uid="{00000000-0005-0000-0000-000000220000}"/>
    <cellStyle name="1_TN - Ho tro khac 2011" xfId="415" xr:uid="{00000000-0005-0000-0000-000001220000}"/>
    <cellStyle name="1_Tong hop DT dieu chinh duong 38-95" xfId="9226" xr:uid="{00000000-0005-0000-0000-000002220000}"/>
    <cellStyle name="1_Tong hop khoi luong duong 557 (30-5-2006)" xfId="9227" xr:uid="{00000000-0005-0000-0000-000003220000}"/>
    <cellStyle name="1_Tong muc dau tu" xfId="9228" xr:uid="{00000000-0005-0000-0000-000004220000}"/>
    <cellStyle name="1_TRUNG PMU 5" xfId="416" xr:uid="{00000000-0005-0000-0000-000013220000}"/>
    <cellStyle name="1_TRUNG PMU 5 2" xfId="61811" xr:uid="{00000000-0005-0000-0000-000014220000}"/>
    <cellStyle name="1_Tuyen so 1-Km0+00 - Km0+852.56" xfId="9229" xr:uid="{00000000-0005-0000-0000-000005220000}"/>
    <cellStyle name="1_Tuyen so 1-Km0+00 - Km0+852.56_thanh hoa lap du an 062008" xfId="9230" xr:uid="{00000000-0005-0000-0000-000006220000}"/>
    <cellStyle name="1_TV sua ngay 02-08-06" xfId="9231" xr:uid="{00000000-0005-0000-0000-000007220000}"/>
    <cellStyle name="1_TV sua ngay 02-08-06_thanh hoa lap du an 062008" xfId="9232" xr:uid="{00000000-0005-0000-0000-000008220000}"/>
    <cellStyle name="1_VatLieu 3 cau -NA" xfId="9233" xr:uid="{00000000-0005-0000-0000-000015220000}"/>
    <cellStyle name="1_VatLieu 3 cau -NA_thanh hoa lap du an 062008" xfId="9234" xr:uid="{00000000-0005-0000-0000-000016220000}"/>
    <cellStyle name="1_Vinh Phuc2010-V1" xfId="417" xr:uid="{00000000-0005-0000-0000-000017220000}"/>
    <cellStyle name="1_ÿÿÿÿÿ" xfId="418" xr:uid="{00000000-0005-0000-0000-000018220000}"/>
    <cellStyle name="1_ÿÿÿÿÿ 2" xfId="61812" xr:uid="{00000000-0005-0000-0000-000019220000}"/>
    <cellStyle name="1_ÿÿÿÿÿ_1" xfId="9235" xr:uid="{00000000-0005-0000-0000-00001A220000}"/>
    <cellStyle name="1_ÿÿÿÿÿ_1_thanh hoa lap du an 062008" xfId="9236" xr:uid="{00000000-0005-0000-0000-00001B220000}"/>
    <cellStyle name="1_ÿÿÿÿÿ_Bieu tong hop nhu cau ung 2011 da chon loc -Mien nui" xfId="419" xr:uid="{00000000-0005-0000-0000-00001C220000}"/>
    <cellStyle name="1_ÿÿÿÿÿ_Bieu tong hop nhu cau ung 2011 da chon loc -Mien nui 2" xfId="58537" xr:uid="{00000000-0005-0000-0000-00001D220000}"/>
    <cellStyle name="1_ÿÿÿÿÿ_Bieu tong hop nhu cau ung 2011 da chon loc -Mien nui 3" xfId="59082" xr:uid="{00000000-0005-0000-0000-00001E220000}"/>
    <cellStyle name="1_ÿÿÿÿÿ_Bieu tong hop nhu cau ung 2011 da chon loc -Mien nui 4" xfId="59102" xr:uid="{00000000-0005-0000-0000-00001F220000}"/>
    <cellStyle name="1_ÿÿÿÿÿ_Bieu tong hop nhu cau ung 2011 da chon loc -Mien nui 5" xfId="59081" xr:uid="{00000000-0005-0000-0000-000020220000}"/>
    <cellStyle name="1_ÿÿÿÿÿ_Bieu tong hop nhu cau ung 2011 da chon loc -Mien nui 6" xfId="59101" xr:uid="{00000000-0005-0000-0000-000021220000}"/>
    <cellStyle name="1_ÿÿÿÿÿ_Book1" xfId="9237" xr:uid="{00000000-0005-0000-0000-000022220000}"/>
    <cellStyle name="1_ÿÿÿÿÿ_Book1 2" xfId="58538" xr:uid="{00000000-0005-0000-0000-000023220000}"/>
    <cellStyle name="1_ÿÿÿÿÿ_Book1 3" xfId="61813" xr:uid="{00000000-0005-0000-0000-000024220000}"/>
    <cellStyle name="1_ÿÿÿÿÿ_Book1_Cau My Thinh sua theo don gia 59 (19-5-07)" xfId="9238" xr:uid="{00000000-0005-0000-0000-000025220000}"/>
    <cellStyle name="1_ÿÿÿÿÿ_Book1_DT_Tham_Dinh_497_16-4-07" xfId="9239" xr:uid="{00000000-0005-0000-0000-000026220000}"/>
    <cellStyle name="1_ÿÿÿÿÿ_Book1_DT-497" xfId="9240" xr:uid="{00000000-0005-0000-0000-000027220000}"/>
    <cellStyle name="1_ÿÿÿÿÿ_Book1_DT-Khao-s¸t-TD" xfId="9241" xr:uid="{00000000-0005-0000-0000-000028220000}"/>
    <cellStyle name="1_ÿÿÿÿÿ_Book1_Huong Lam - Ban Giang (11-4-2007)" xfId="9242" xr:uid="{00000000-0005-0000-0000-000029220000}"/>
    <cellStyle name="1_ÿÿÿÿÿ_Cau My Thinh sua theo don gia 59 (19-5-07)" xfId="9243" xr:uid="{00000000-0005-0000-0000-00002A220000}"/>
    <cellStyle name="1_ÿÿÿÿÿ_DT_Tham_Dinh_497_16-4-07" xfId="9244" xr:uid="{00000000-0005-0000-0000-00002B220000}"/>
    <cellStyle name="1_ÿÿÿÿÿ_DT-497" xfId="9245" xr:uid="{00000000-0005-0000-0000-00002C220000}"/>
    <cellStyle name="1_ÿÿÿÿÿ_DT-Khao-s¸t-TD" xfId="9246" xr:uid="{00000000-0005-0000-0000-00002D220000}"/>
    <cellStyle name="1_ÿÿÿÿÿ_Huong Lam - Ban Giang (11-4-2007)" xfId="9247" xr:uid="{00000000-0005-0000-0000-00002E220000}"/>
    <cellStyle name="1_ÿÿÿÿÿ_Kh ql62 (2010) 11-09" xfId="420" xr:uid="{00000000-0005-0000-0000-00002F220000}"/>
    <cellStyle name="1_ÿÿÿÿÿ_Khung 2012" xfId="421" xr:uid="{00000000-0005-0000-0000-000030220000}"/>
    <cellStyle name="1_ÿÿÿÿÿ_phu luc klksht" xfId="9248" xr:uid="{00000000-0005-0000-0000-000031220000}"/>
    <cellStyle name="1_ÿÿÿÿÿ_Tong hop DT dieu chinh duong 38-95" xfId="9249" xr:uid="{00000000-0005-0000-0000-000032220000}"/>
    <cellStyle name="_x0001_1¼„½(" xfId="9250" xr:uid="{00000000-0005-0000-0000-000033220000}"/>
    <cellStyle name="_x0001_1¼„½( 2" xfId="58539" xr:uid="{00000000-0005-0000-0000-000034220000}"/>
    <cellStyle name="_x0001_1¼½(" xfId="9251" xr:uid="{00000000-0005-0000-0000-000035220000}"/>
    <cellStyle name="_x0001_1¼½( 2" xfId="58540" xr:uid="{00000000-0005-0000-0000-000036220000}"/>
    <cellStyle name="18" xfId="422" xr:uid="{00000000-0005-0000-0000-000037220000}"/>
    <cellStyle name="18 2" xfId="61814" xr:uid="{00000000-0005-0000-0000-000038220000}"/>
    <cellStyle name="196W50" xfId="57299" xr:uid="{00000000-0005-0000-0000-000039220000}"/>
    <cellStyle name="¹éºÐÀ²_      " xfId="423" xr:uid="{00000000-0005-0000-0000-00003A220000}"/>
    <cellStyle name="2" xfId="424" xr:uid="{00000000-0005-0000-0000-00003B220000}"/>
    <cellStyle name="2 2" xfId="59430" xr:uid="{00000000-0005-0000-0000-00003C220000}"/>
    <cellStyle name="2_6.Bang_luong_moi_XDCB" xfId="9252" xr:uid="{00000000-0005-0000-0000-00003D220000}"/>
    <cellStyle name="2_A che do KS +chi BQL" xfId="9253" xr:uid="{00000000-0005-0000-0000-00003E220000}"/>
    <cellStyle name="2_BANG CAM COC GPMB 8km" xfId="9254" xr:uid="{00000000-0005-0000-0000-00003F220000}"/>
    <cellStyle name="2_BANG CAM COC GPMB 8km_thanh hoa lap du an 062008" xfId="9255" xr:uid="{00000000-0005-0000-0000-000040220000}"/>
    <cellStyle name="2_Bang tong hop khoi luong" xfId="9256" xr:uid="{00000000-0005-0000-0000-000041220000}"/>
    <cellStyle name="2_Bang tong hop khoi luong 2" xfId="58541" xr:uid="{00000000-0005-0000-0000-000042220000}"/>
    <cellStyle name="2_Bao cao T10" xfId="57300" xr:uid="{00000000-0005-0000-0000-000043220000}"/>
    <cellStyle name="2_BCsoketgiuanhiemky_BIEU" xfId="9257" xr:uid="{00000000-0005-0000-0000-000044220000}"/>
    <cellStyle name="2_BCsoketgiuanhiemky_BIEU 2" xfId="59431" xr:uid="{00000000-0005-0000-0000-000045220000}"/>
    <cellStyle name="2_Bieu_KH_2010_Giao" xfId="9258" xr:uid="{00000000-0005-0000-0000-000046220000}"/>
    <cellStyle name="2_BieuKH.TM(T12.Gui TH)_2" xfId="9259" xr:uid="{00000000-0005-0000-0000-000047220000}"/>
    <cellStyle name="2_Book1" xfId="425" xr:uid="{00000000-0005-0000-0000-000048220000}"/>
    <cellStyle name="2_Book1 2" xfId="58542" xr:uid="{00000000-0005-0000-0000-000049220000}"/>
    <cellStyle name="2_Book1_1" xfId="426" xr:uid="{00000000-0005-0000-0000-00004A220000}"/>
    <cellStyle name="2_Book1_1 2" xfId="61815" xr:uid="{00000000-0005-0000-0000-00004B220000}"/>
    <cellStyle name="2_Book1_1_thanh hoa lap du an 062008" xfId="9260" xr:uid="{00000000-0005-0000-0000-00004D220000}"/>
    <cellStyle name="2_Book1_1_thong ke cac cap20142015" xfId="57301" xr:uid="{00000000-0005-0000-0000-00004E220000}"/>
    <cellStyle name="2_Book1_1_Tiến độ XDCB đến tháng 5 - 2015" xfId="57302" xr:uid="{00000000-0005-0000-0000-00004C220000}"/>
    <cellStyle name="2_Book1_BIEU CHI TIEU, NGUYEN TAC PHAN BO" xfId="57303" xr:uid="{00000000-0005-0000-0000-00004F220000}"/>
    <cellStyle name="2_Book1_Book1" xfId="9261" xr:uid="{00000000-0005-0000-0000-000050220000}"/>
    <cellStyle name="2_Book1_Book1 2" xfId="58543" xr:uid="{00000000-0005-0000-0000-000051220000}"/>
    <cellStyle name="2_Book1_Book1_1" xfId="9262" xr:uid="{00000000-0005-0000-0000-000052220000}"/>
    <cellStyle name="2_Book1_Book1_Book1" xfId="9263" xr:uid="{00000000-0005-0000-0000-000053220000}"/>
    <cellStyle name="2_Book1_Book1_Gia goi thau KS, TKBVTC sua Ngay 12-01" xfId="9264" xr:uid="{00000000-0005-0000-0000-000054220000}"/>
    <cellStyle name="2_Book1_Book1_thanh hoa lap du an 062008" xfId="9265" xr:uid="{00000000-0005-0000-0000-000055220000}"/>
    <cellStyle name="2_Book1_Cau Bai Son 2 Km 0+270.26 (8-11-2006)" xfId="9266" xr:uid="{00000000-0005-0000-0000-000056220000}"/>
    <cellStyle name="2_Book1_Cau Bai Son 2 Km 0+270.26 (8-11-2006)_thanh hoa lap du an 062008" xfId="9267" xr:uid="{00000000-0005-0000-0000-000057220000}"/>
    <cellStyle name="2_Book1_Cau Hoa Son Km 1+441.06 (14-12-2006)" xfId="9268" xr:uid="{00000000-0005-0000-0000-000058220000}"/>
    <cellStyle name="2_Book1_Cau Hoa Son Km 1+441.06 (14-12-2006)_thanh hoa lap du an 062008" xfId="9269" xr:uid="{00000000-0005-0000-0000-000059220000}"/>
    <cellStyle name="2_Book1_Cau Hoa Son Km 1+441.06 (22-10-2006)" xfId="9270" xr:uid="{00000000-0005-0000-0000-00005A220000}"/>
    <cellStyle name="2_Book1_Cau Hoa Son Km 1+441.06 (22-10-2006)_thanh hoa lap du an 062008" xfId="9271" xr:uid="{00000000-0005-0000-0000-00005B220000}"/>
    <cellStyle name="2_Book1_Cau Hoa Son Km 1+441.06 (24-10-2006)" xfId="9272" xr:uid="{00000000-0005-0000-0000-00005C220000}"/>
    <cellStyle name="2_Book1_Cau Hoa Son Km 1+441.06 (24-10-2006)_thanh hoa lap du an 062008" xfId="9273" xr:uid="{00000000-0005-0000-0000-00005D220000}"/>
    <cellStyle name="2_Book1_Cau Nam Tot(ngay 2-10-2006)" xfId="9274" xr:uid="{00000000-0005-0000-0000-00005E220000}"/>
    <cellStyle name="2_Book1_Cau Song Dao Km 1+51.54 (20-12-2006)" xfId="9275" xr:uid="{00000000-0005-0000-0000-00005F220000}"/>
    <cellStyle name="2_Book1_Cau Song Dao Km 1+51.54 (20-12-2006)_thanh hoa lap du an 062008" xfId="9276" xr:uid="{00000000-0005-0000-0000-000060220000}"/>
    <cellStyle name="2_Book1_CAU XOP XANG II(su­a)" xfId="9277" xr:uid="{00000000-0005-0000-0000-000061220000}"/>
    <cellStyle name="2_Book1_CAU XOP XANG II(su­a)_thanh hoa lap du an 062008" xfId="9278" xr:uid="{00000000-0005-0000-0000-000062220000}"/>
    <cellStyle name="2_Book1_Dieu phoi dat goi 1" xfId="9279" xr:uid="{00000000-0005-0000-0000-000063220000}"/>
    <cellStyle name="2_Book1_Dieu phoi dat goi 2" xfId="9280" xr:uid="{00000000-0005-0000-0000-000064220000}"/>
    <cellStyle name="2_Book1_DT Kha thi ngay 11-2-06" xfId="9281" xr:uid="{00000000-0005-0000-0000-000065220000}"/>
    <cellStyle name="2_Book1_DT Kha thi ngay 11-2-06_thanh hoa lap du an 062008" xfId="9282" xr:uid="{00000000-0005-0000-0000-000066220000}"/>
    <cellStyle name="2_Book1_DT ngay 04-01-2006" xfId="9283" xr:uid="{00000000-0005-0000-0000-000067220000}"/>
    <cellStyle name="2_Book1_DT ngay 11-4-2006" xfId="9284" xr:uid="{00000000-0005-0000-0000-000068220000}"/>
    <cellStyle name="2_Book1_DT ngay 15-11-05" xfId="9285" xr:uid="{00000000-0005-0000-0000-000069220000}"/>
    <cellStyle name="2_Book1_DT ngay 15-11-05_thanh hoa lap du an 062008" xfId="9286" xr:uid="{00000000-0005-0000-0000-00006A220000}"/>
    <cellStyle name="2_Book1_DT theo DM24" xfId="9287" xr:uid="{00000000-0005-0000-0000-00006B220000}"/>
    <cellStyle name="2_Book1_Du toan KT-TCsua theo TT 03 - YC 471" xfId="9288" xr:uid="{00000000-0005-0000-0000-00006C220000}"/>
    <cellStyle name="2_Book1_Du toan KT-TCsua theo TT 03 - YC 471 2" xfId="58544" xr:uid="{00000000-0005-0000-0000-00006D220000}"/>
    <cellStyle name="2_Book1_Du toan Phuong lam" xfId="9289" xr:uid="{00000000-0005-0000-0000-00006E220000}"/>
    <cellStyle name="2_Book1_Du toan Phuong lam 2" xfId="58545" xr:uid="{00000000-0005-0000-0000-00006F220000}"/>
    <cellStyle name="2_Book1_Du toan Phuong lam_thanh hoa lap du an 062008" xfId="9290" xr:uid="{00000000-0005-0000-0000-000070220000}"/>
    <cellStyle name="2_Book1_Du toan QL 27 (23-12-2005)" xfId="9291" xr:uid="{00000000-0005-0000-0000-000071220000}"/>
    <cellStyle name="2_Book1_DuAnKT ngay 11-2-2006" xfId="9292" xr:uid="{00000000-0005-0000-0000-000072220000}"/>
    <cellStyle name="2_Book1_Goi 1" xfId="9293" xr:uid="{00000000-0005-0000-0000-000073220000}"/>
    <cellStyle name="2_Book1_Goi thau so 1 (14-12-2006)" xfId="9294" xr:uid="{00000000-0005-0000-0000-000074220000}"/>
    <cellStyle name="2_Book1_Goi thau so 1 (14-12-2006)_thanh hoa lap du an 062008" xfId="9295" xr:uid="{00000000-0005-0000-0000-000075220000}"/>
    <cellStyle name="2_Book1_Goi thau so 2 (20-6-2006)" xfId="9296" xr:uid="{00000000-0005-0000-0000-000076220000}"/>
    <cellStyle name="2_Book1_Goi thau so 2 (20-6-2006)_thanh hoa lap du an 062008" xfId="9297" xr:uid="{00000000-0005-0000-0000-000077220000}"/>
    <cellStyle name="2_Book1_Goi thau so 2 (30-01-2007)" xfId="9298" xr:uid="{00000000-0005-0000-0000-000078220000}"/>
    <cellStyle name="2_Book1_Goi thau so 2 (30-01-2007)_thanh hoa lap du an 062008" xfId="9299" xr:uid="{00000000-0005-0000-0000-000079220000}"/>
    <cellStyle name="2_Book1_Goi02(25-05-2006)" xfId="9300" xr:uid="{00000000-0005-0000-0000-00007A220000}"/>
    <cellStyle name="2_Book1_K C N - HUNG DONG L.NHUA" xfId="9301" xr:uid="{00000000-0005-0000-0000-00007B220000}"/>
    <cellStyle name="2_Book1_K C N - HUNG DONG L.NHUA_thanh hoa lap du an 062008" xfId="9302" xr:uid="{00000000-0005-0000-0000-00007C220000}"/>
    <cellStyle name="2_Book1_Khoi Luong Hoang Truong - Hoang Phu" xfId="9303" xr:uid="{00000000-0005-0000-0000-00007E220000}"/>
    <cellStyle name="2_Book1_Khoi Luong Hoang Truong - Hoang Phu 2" xfId="58546" xr:uid="{00000000-0005-0000-0000-00007F220000}"/>
    <cellStyle name="2_Book1_Khoi Luong Hoang Truong - Hoang Phu_thanh hoa lap du an 062008" xfId="9304" xr:uid="{00000000-0005-0000-0000-000080220000}"/>
    <cellStyle name="2_Book1_km48-53 (tham tra ngay 23-10-2006)" xfId="9305" xr:uid="{00000000-0005-0000-0000-00007D220000}"/>
    <cellStyle name="2_Book1_Muong TL" xfId="9306" xr:uid="{00000000-0005-0000-0000-000081220000}"/>
    <cellStyle name="2_Book1_Muong TL 2" xfId="58547" xr:uid="{00000000-0005-0000-0000-000082220000}"/>
    <cellStyle name="2_Book1_thanh hoa lap du an 062008" xfId="9307" xr:uid="{00000000-0005-0000-0000-000086220000}"/>
    <cellStyle name="2_Book1_Tiến độ XDCB đến tháng 5 - 2015" xfId="57304" xr:uid="{00000000-0005-0000-0000-000083220000}"/>
    <cellStyle name="2_Book1_Tuyen so 1-Km0+00 - Km0+852.56" xfId="9308" xr:uid="{00000000-0005-0000-0000-000084220000}"/>
    <cellStyle name="2_Book1_TV sua ngay 02-08-06" xfId="9309" xr:uid="{00000000-0005-0000-0000-000085220000}"/>
    <cellStyle name="2_Book1_ÿÿÿÿÿ" xfId="9310" xr:uid="{00000000-0005-0000-0000-000087220000}"/>
    <cellStyle name="2_C" xfId="9311" xr:uid="{00000000-0005-0000-0000-000088220000}"/>
    <cellStyle name="2_C 2" xfId="58548" xr:uid="{00000000-0005-0000-0000-000089220000}"/>
    <cellStyle name="2_Cau Bai Son 2 Km 0+270.26 (8-11-2006)" xfId="9312" xr:uid="{00000000-0005-0000-0000-00008A220000}"/>
    <cellStyle name="2_Cau Hoi 115" xfId="9313" xr:uid="{00000000-0005-0000-0000-00008B220000}"/>
    <cellStyle name="2_Cau Hoi 115_thanh hoa lap du an 062008" xfId="9314" xr:uid="{00000000-0005-0000-0000-00008C220000}"/>
    <cellStyle name="2_Cau Hua Trai (TT 04)" xfId="9315" xr:uid="{00000000-0005-0000-0000-00008D220000}"/>
    <cellStyle name="2_Cau Hua Trai (TT 04) 2" xfId="58549" xr:uid="{00000000-0005-0000-0000-00008E220000}"/>
    <cellStyle name="2_Cau Km109-108-1" xfId="57305" xr:uid="{00000000-0005-0000-0000-00008F220000}"/>
    <cellStyle name="2_Cau My Thinh sua theo don gia 59 (19-5-07)" xfId="9316" xr:uid="{00000000-0005-0000-0000-000090220000}"/>
    <cellStyle name="2_Cau Nam Tot(ngay 2-10-2006)" xfId="9317" xr:uid="{00000000-0005-0000-0000-000091220000}"/>
    <cellStyle name="2_Cau Nam Tot(ngay 2-10-2006)_thanh hoa lap du an 062008" xfId="9318" xr:uid="{00000000-0005-0000-0000-000092220000}"/>
    <cellStyle name="2_Cau Song Dao Km 1+51.54 (20-12-2006)" xfId="9319" xr:uid="{00000000-0005-0000-0000-000093220000}"/>
    <cellStyle name="2_Cau Thanh Ha 1" xfId="9320" xr:uid="{00000000-0005-0000-0000-000094220000}"/>
    <cellStyle name="2_Cau Tho Vuc sua25.10.09" xfId="57306" xr:uid="{00000000-0005-0000-0000-000095220000}"/>
    <cellStyle name="2_Cau thuy dien Ban La (Cu Anh)" xfId="427" xr:uid="{00000000-0005-0000-0000-000096220000}"/>
    <cellStyle name="2_Cau thuy dien Ban La (Cu Anh) 2" xfId="61816" xr:uid="{00000000-0005-0000-0000-000097220000}"/>
    <cellStyle name="2_Cau thuy dien Ban La (Cu Anh)_1009030 TW chi vong II pan bo lua ra (update dan so-thuy loi phi 30-9-2010)(bac ninh-quang ngai)final chinh Da Nang" xfId="428" xr:uid="{00000000-0005-0000-0000-000098220000}"/>
    <cellStyle name="2_Cau thuy dien Ban La (Cu Anh)_160505 BIEU CHI NSDP TREN DAU DAN (BAO GÔM BSCMT)" xfId="429" xr:uid="{00000000-0005-0000-0000-000099220000}"/>
    <cellStyle name="2_Cau thuy dien Ban La (Cu Anh)_thanh hoa lap du an 062008" xfId="9321" xr:uid="{00000000-0005-0000-0000-00009B220000}"/>
    <cellStyle name="2_Cau thuy dien Ban La (Cu Anh)_thong ke cac cap20142015" xfId="57307" xr:uid="{00000000-0005-0000-0000-00009C220000}"/>
    <cellStyle name="2_Cau thuy dien Ban La (Cu Anh)_Tiến độ XDCB đến tháng 5 - 2015" xfId="57308" xr:uid="{00000000-0005-0000-0000-00009A220000}"/>
    <cellStyle name="2_CAU XOP XANG II(su­a)" xfId="9322" xr:uid="{00000000-0005-0000-0000-00009D220000}"/>
    <cellStyle name="2_Chau Thon - Tan Xuan (goi 5)" xfId="9323" xr:uid="{00000000-0005-0000-0000-0000A5220000}"/>
    <cellStyle name="2_Chau Thon - Tan Xuan (KCS 8-12-06)" xfId="9324" xr:uid="{00000000-0005-0000-0000-0000A6220000}"/>
    <cellStyle name="2_Chi phi KS" xfId="9325" xr:uid="{00000000-0005-0000-0000-0000A7220000}"/>
    <cellStyle name="2_chi tiet T9-06" xfId="57309" xr:uid="{00000000-0005-0000-0000-0000A8220000}"/>
    <cellStyle name="2_Chi tieu su nghiep VHXH 2009 chi tiet_01_12qh3t12" xfId="9326" xr:uid="{00000000-0005-0000-0000-0000A9220000}"/>
    <cellStyle name="2_Chinhthuc_Dongquyen_NLN" xfId="9327" xr:uid="{00000000-0005-0000-0000-0000AA220000}"/>
    <cellStyle name="2_ChiTieu_KeHoach_2009" xfId="9328" xr:uid="{00000000-0005-0000-0000-0000AB220000}"/>
    <cellStyle name="2_CLDV PSTN 11(1).6" xfId="57310" xr:uid="{00000000-0005-0000-0000-00009E220000}"/>
    <cellStyle name="2_CLDV PSTN 2(1).7v1" xfId="57311" xr:uid="{00000000-0005-0000-0000-00009F220000}"/>
    <cellStyle name="2_CLDV PSTN 24(1).6" xfId="57312" xr:uid="{00000000-0005-0000-0000-0000A0220000}"/>
    <cellStyle name="2_cong" xfId="9329" xr:uid="{00000000-0005-0000-0000-0000A1220000}"/>
    <cellStyle name="2_cong 2" xfId="58550" xr:uid="{00000000-0005-0000-0000-0000A2220000}"/>
    <cellStyle name="2_Copy of hp-1" xfId="57313" xr:uid="{00000000-0005-0000-0000-0000A3220000}"/>
    <cellStyle name="2_cu ly van chuyen" xfId="9330" xr:uid="{00000000-0005-0000-0000-0000A4220000}"/>
    <cellStyle name="2_Dakt-Cau tinh Hua Phan" xfId="9331" xr:uid="{00000000-0005-0000-0000-0000AC220000}"/>
    <cellStyle name="2_danh sach kh vip" xfId="57314" xr:uid="{00000000-0005-0000-0000-0000AD220000}"/>
    <cellStyle name="2_Danhmuc_Quyhoach2009" xfId="9332" xr:uid="{00000000-0005-0000-0000-0000AE220000}"/>
    <cellStyle name="2_DIEN" xfId="9333" xr:uid="{00000000-0005-0000-0000-0000AF220000}"/>
    <cellStyle name="2_DIEN 2" xfId="58551" xr:uid="{00000000-0005-0000-0000-0000B0220000}"/>
    <cellStyle name="2_Dieu phoi dat goi 1" xfId="9334" xr:uid="{00000000-0005-0000-0000-0000B1220000}"/>
    <cellStyle name="2_Dieu phoi dat goi 1_thanh hoa lap du an 062008" xfId="9335" xr:uid="{00000000-0005-0000-0000-0000B2220000}"/>
    <cellStyle name="2_Dieu phoi dat goi 2" xfId="9336" xr:uid="{00000000-0005-0000-0000-0000B3220000}"/>
    <cellStyle name="2_Dieu phoi dat goi 2_thanh hoa lap du an 062008" xfId="9337" xr:uid="{00000000-0005-0000-0000-0000B4220000}"/>
    <cellStyle name="2_Dinh muc thiet ke" xfId="9338" xr:uid="{00000000-0005-0000-0000-0000B5220000}"/>
    <cellStyle name="2_Dinh muc thiet ke 2" xfId="58552" xr:uid="{00000000-0005-0000-0000-0000B6220000}"/>
    <cellStyle name="2_DONGIA" xfId="9339" xr:uid="{00000000-0005-0000-0000-0000B7220000}"/>
    <cellStyle name="2_DT Chau Hong  trinh ngay 09-01-07" xfId="9340" xr:uid="{00000000-0005-0000-0000-0000B8220000}"/>
    <cellStyle name="2_DT Chau Hong  trinh ngay 09-01-07_thanh hoa lap du an 062008" xfId="9341" xr:uid="{00000000-0005-0000-0000-0000B9220000}"/>
    <cellStyle name="2_DT Kha thi ngay 11-2-06" xfId="9342" xr:uid="{00000000-0005-0000-0000-0000BB220000}"/>
    <cellStyle name="2_DT KT ngay 10-9-2005" xfId="9343" xr:uid="{00000000-0005-0000-0000-0000BA220000}"/>
    <cellStyle name="2_DT ngay 04-01-2006" xfId="9344" xr:uid="{00000000-0005-0000-0000-0000BC220000}"/>
    <cellStyle name="2_DT ngay 04-01-2006_thanh hoa lap du an 062008" xfId="9345" xr:uid="{00000000-0005-0000-0000-0000BD220000}"/>
    <cellStyle name="2_DT ngay 11-4-2006" xfId="9346" xr:uid="{00000000-0005-0000-0000-0000BE220000}"/>
    <cellStyle name="2_DT ngay 11-4-2006_thanh hoa lap du an 062008" xfId="9347" xr:uid="{00000000-0005-0000-0000-0000BF220000}"/>
    <cellStyle name="2_DT ngay 15-11-05" xfId="9348" xr:uid="{00000000-0005-0000-0000-0000C0220000}"/>
    <cellStyle name="2_DT theo DM24" xfId="9349" xr:uid="{00000000-0005-0000-0000-0000C1220000}"/>
    <cellStyle name="2_DT theo DM24_thanh hoa lap du an 062008" xfId="9350" xr:uid="{00000000-0005-0000-0000-0000C2220000}"/>
    <cellStyle name="2_DT-497" xfId="9351" xr:uid="{00000000-0005-0000-0000-0000C3220000}"/>
    <cellStyle name="2_DT-497_thanh hoa lap du an 062008" xfId="9352" xr:uid="{00000000-0005-0000-0000-0000C4220000}"/>
    <cellStyle name="2_DT-Khao-s¸t-TD" xfId="9353" xr:uid="{00000000-0005-0000-0000-0000C5220000}"/>
    <cellStyle name="2_DT-Khao-s¸t-TD_thanh hoa lap du an 062008" xfId="9354" xr:uid="{00000000-0005-0000-0000-0000C6220000}"/>
    <cellStyle name="2_DTXL goi 11(20-9-05)" xfId="9355" xr:uid="{00000000-0005-0000-0000-0000C7220000}"/>
    <cellStyle name="2_du toan" xfId="9356" xr:uid="{00000000-0005-0000-0000-0000C8220000}"/>
    <cellStyle name="2_du toan (03-11-05)" xfId="9357" xr:uid="{00000000-0005-0000-0000-0000C9220000}"/>
    <cellStyle name="2_Du toan (12-05-2005) Tham dinh" xfId="9358" xr:uid="{00000000-0005-0000-0000-0000CA220000}"/>
    <cellStyle name="2_Du toan (12-05-2005) Tham dinh_thanh hoa lap du an 062008" xfId="9359" xr:uid="{00000000-0005-0000-0000-0000CB220000}"/>
    <cellStyle name="2_Du toan (23-05-2005) Tham dinh" xfId="9360" xr:uid="{00000000-0005-0000-0000-0000CC220000}"/>
    <cellStyle name="2_Du toan (23-05-2005) Tham dinh 2" xfId="58553" xr:uid="{00000000-0005-0000-0000-0000CD220000}"/>
    <cellStyle name="2_Du toan (23-05-2005) Tham dinh_thanh hoa lap du an 062008" xfId="9361" xr:uid="{00000000-0005-0000-0000-0000CE220000}"/>
    <cellStyle name="2_Du toan (5 - 04 - 2004)" xfId="9362" xr:uid="{00000000-0005-0000-0000-0000CF220000}"/>
    <cellStyle name="2_Du toan (5 - 04 - 2004) 2" xfId="58554" xr:uid="{00000000-0005-0000-0000-0000D0220000}"/>
    <cellStyle name="2_Du toan (5 - 04 - 2004)_thanh hoa lap du an 062008" xfId="9363" xr:uid="{00000000-0005-0000-0000-0000D1220000}"/>
    <cellStyle name="2_Du toan (6-3-2005)" xfId="9364" xr:uid="{00000000-0005-0000-0000-0000D2220000}"/>
    <cellStyle name="2_Du toan (Ban A)" xfId="9365" xr:uid="{00000000-0005-0000-0000-0000D3220000}"/>
    <cellStyle name="2_Du toan (Ban A)_thanh hoa lap du an 062008" xfId="9366" xr:uid="{00000000-0005-0000-0000-0000D4220000}"/>
    <cellStyle name="2_Du toan (ngay 13 - 07 - 2004)" xfId="9367" xr:uid="{00000000-0005-0000-0000-0000D5220000}"/>
    <cellStyle name="2_Du toan (ngay 13 - 07 - 2004)_thanh hoa lap du an 062008" xfId="9368" xr:uid="{00000000-0005-0000-0000-0000D6220000}"/>
    <cellStyle name="2_Du toan (ngay 25-9-06)" xfId="9369" xr:uid="{00000000-0005-0000-0000-0000D7220000}"/>
    <cellStyle name="2_Du toan (ngay03-02-07) theo DG moi" xfId="9370" xr:uid="{00000000-0005-0000-0000-0000D8220000}"/>
    <cellStyle name="2_Du toan 558 (Km17+508.12 - Km 22)" xfId="430" xr:uid="{00000000-0005-0000-0000-0000D9220000}"/>
    <cellStyle name="2_Du toan 558 (Km17+508.12 - Km 22) 2" xfId="61817" xr:uid="{00000000-0005-0000-0000-0000DA220000}"/>
    <cellStyle name="2_Du toan 558 (Km17+508.12 - Km 22)_1009030 TW chi vong II pan bo lua ra (update dan so-thuy loi phi 30-9-2010)(bac ninh-quang ngai)final chinh Da Nang" xfId="431" xr:uid="{00000000-0005-0000-0000-0000DB220000}"/>
    <cellStyle name="2_Du toan 558 (Km17+508.12 - Km 22)_160505 BIEU CHI NSDP TREN DAU DAN (BAO GÔM BSCMT)" xfId="432" xr:uid="{00000000-0005-0000-0000-0000DC220000}"/>
    <cellStyle name="2_Du toan 558 (Km17+508.12 - Km 22)_thanh hoa lap du an 062008" xfId="9371" xr:uid="{00000000-0005-0000-0000-0000DE220000}"/>
    <cellStyle name="2_Du toan 558 (Km17+508.12 - Km 22)_thong ke cac cap20142015" xfId="57315" xr:uid="{00000000-0005-0000-0000-0000DF220000}"/>
    <cellStyle name="2_Du toan 558 (Km17+508.12 - Km 22)_Tiến độ XDCB đến tháng 5 - 2015" xfId="57316" xr:uid="{00000000-0005-0000-0000-0000DD220000}"/>
    <cellStyle name="2_Du toan bo sung (11-2004)" xfId="9372" xr:uid="{00000000-0005-0000-0000-0000E0220000}"/>
    <cellStyle name="2_Du toan bo sung (11-2004) 2" xfId="58555" xr:uid="{00000000-0005-0000-0000-0000E1220000}"/>
    <cellStyle name="2_Du toan Cang Vung Ang (Tham tra 3-11-06)" xfId="9373" xr:uid="{00000000-0005-0000-0000-0000E2220000}"/>
    <cellStyle name="2_Du toan Cang Vung Ang (Tham tra 3-11-06)_thanh hoa lap du an 062008" xfId="9374" xr:uid="{00000000-0005-0000-0000-0000E3220000}"/>
    <cellStyle name="2_Du toan Cang Vung Ang ngay 09-8-06 " xfId="9375" xr:uid="{00000000-0005-0000-0000-0000E4220000}"/>
    <cellStyle name="2_Du toan Cang Vung Ang ngay 09-8-06  2" xfId="59432" xr:uid="{00000000-0005-0000-0000-0000E5220000}"/>
    <cellStyle name="2_Du toan Cang Vung Ang ngay 09-8-06 _thanh hoa lap du an 062008" xfId="9376" xr:uid="{00000000-0005-0000-0000-0000E6220000}"/>
    <cellStyle name="2_Du toan dieu chin theo don gia moi (1-2-2007)" xfId="9377" xr:uid="{00000000-0005-0000-0000-0000E7220000}"/>
    <cellStyle name="2_Du toan Doan Km 53 - 60 sua theo tham tra(15-5-2007)" xfId="9378" xr:uid="{00000000-0005-0000-0000-0000E9220000}"/>
    <cellStyle name="2_Du toan Doan Km 53 - 60 sua theo tham tra(15-5-2007)_thanh hoa lap du an 062008" xfId="9379" xr:uid="{00000000-0005-0000-0000-0000EA220000}"/>
    <cellStyle name="2_Du toan Doan Km 53 - 60 sua theo TV4 tham tra(9-6-2007)" xfId="9380" xr:uid="{00000000-0005-0000-0000-0000E8220000}"/>
    <cellStyle name="2_Du toan Goi 1" xfId="9381" xr:uid="{00000000-0005-0000-0000-0000EB220000}"/>
    <cellStyle name="2_Du toan Goi 1 2" xfId="58556" xr:uid="{00000000-0005-0000-0000-0000EC220000}"/>
    <cellStyle name="2_Du toan Goi 1_thanh hoa lap du an 062008" xfId="9382" xr:uid="{00000000-0005-0000-0000-0000ED220000}"/>
    <cellStyle name="2_du toan goi 12" xfId="9383" xr:uid="{00000000-0005-0000-0000-0000EE220000}"/>
    <cellStyle name="2_Du toan Goi 2" xfId="9384" xr:uid="{00000000-0005-0000-0000-0000EF220000}"/>
    <cellStyle name="2_Du toan Goi 2 2" xfId="58557" xr:uid="{00000000-0005-0000-0000-0000F0220000}"/>
    <cellStyle name="2_Du toan Goi 2_thanh hoa lap du an 062008" xfId="9385" xr:uid="{00000000-0005-0000-0000-0000F1220000}"/>
    <cellStyle name="2_Du toan Huong Lam - Ban Giang (ngay28-11-06)" xfId="9386" xr:uid="{00000000-0005-0000-0000-0000F2220000}"/>
    <cellStyle name="2_Du toan Huong Lam - Ban Giang (ngay28-11-06)_thanh hoa lap du an 062008" xfId="9387" xr:uid="{00000000-0005-0000-0000-0000F3220000}"/>
    <cellStyle name="2_Du toan Huong Lam - Ban Giang theo DG 59 (ngay3-2-07)" xfId="9388" xr:uid="{00000000-0005-0000-0000-0000F4220000}"/>
    <cellStyle name="2_Du toan Huong Lam - Ban Giang theo DG 59 (ngay3-2-07)_thanh hoa lap du an 062008" xfId="9389" xr:uid="{00000000-0005-0000-0000-0000F5220000}"/>
    <cellStyle name="2_Du toan khao sat don 553 (da sua 16.5.08)" xfId="9390" xr:uid="{00000000-0005-0000-0000-0000F9220000}"/>
    <cellStyle name="2_Du toan KT-TCsua theo TT 03 - YC 471" xfId="9391" xr:uid="{00000000-0005-0000-0000-0000F6220000}"/>
    <cellStyle name="2_Du toan KT-TCsua theo TT 03 - YC 471 2" xfId="58558" xr:uid="{00000000-0005-0000-0000-0000F7220000}"/>
    <cellStyle name="2_Du toan KT-TCsua theo TT 03 - YC 471_thanh hoa lap du an 062008" xfId="9392" xr:uid="{00000000-0005-0000-0000-0000F8220000}"/>
    <cellStyle name="2_Du toan ngay (28-10-2005)" xfId="9393" xr:uid="{00000000-0005-0000-0000-0000FA220000}"/>
    <cellStyle name="2_Du toan ngay (28-10-2005) 2" xfId="58559" xr:uid="{00000000-0005-0000-0000-0000FB220000}"/>
    <cellStyle name="2_Du toan ngay (28-10-2005)_thanh hoa lap du an 062008" xfId="9394" xr:uid="{00000000-0005-0000-0000-0000FC220000}"/>
    <cellStyle name="2_Du toan ngay 16-4-2007" xfId="9395" xr:uid="{00000000-0005-0000-0000-0000FD220000}"/>
    <cellStyle name="2_Du toan ngay 1-9-2004 (version 1)" xfId="9396" xr:uid="{00000000-0005-0000-0000-0000FE220000}"/>
    <cellStyle name="2_Du toan ngay 1-9-2004 (version 1) 2" xfId="58560" xr:uid="{00000000-0005-0000-0000-0000FF220000}"/>
    <cellStyle name="2_Du toan ngay 1-9-2004 (version 1)_thanh hoa lap du an 062008" xfId="9397" xr:uid="{00000000-0005-0000-0000-000000230000}"/>
    <cellStyle name="2_Du toan Phuong lam" xfId="9398" xr:uid="{00000000-0005-0000-0000-000001230000}"/>
    <cellStyle name="2_Du toan Phuong lam 2" xfId="58561" xr:uid="{00000000-0005-0000-0000-000002230000}"/>
    <cellStyle name="2_Du toan QL 27 (23-12-2005)" xfId="9399" xr:uid="{00000000-0005-0000-0000-000003230000}"/>
    <cellStyle name="2_Du toan QL 27 (23-12-2005) 2" xfId="58562" xr:uid="{00000000-0005-0000-0000-000004230000}"/>
    <cellStyle name="2_Du toan QL 27 (23-12-2005)_thanh hoa lap du an 062008" xfId="9400" xr:uid="{00000000-0005-0000-0000-000005230000}"/>
    <cellStyle name="2_Du toan Tay Thanh Hoa duyetcuoi" xfId="9401" xr:uid="{00000000-0005-0000-0000-000006230000}"/>
    <cellStyle name="2_Du toan Tay Thanh Hoa duyetcuoi_thanh hoa lap du an 062008" xfId="9402" xr:uid="{00000000-0005-0000-0000-000007230000}"/>
    <cellStyle name="2_Du_toan_Ho_Xa___Vinh_Tan_WB3 sua ngay 18-8-06" xfId="9403" xr:uid="{00000000-0005-0000-0000-000008230000}"/>
    <cellStyle name="2_Du_toan_Ho_Xa___Vinh_Tan_WB3 sua ngay 18-8-06_thanh hoa lap du an 062008" xfId="9404" xr:uid="{00000000-0005-0000-0000-000009230000}"/>
    <cellStyle name="2_DuAnKT ngay 11-2-2006" xfId="9405" xr:uid="{00000000-0005-0000-0000-00000A230000}"/>
    <cellStyle name="2_DuAnKT ngay 11-2-2006_thanh hoa lap du an 062008" xfId="9406" xr:uid="{00000000-0005-0000-0000-00000B230000}"/>
    <cellStyle name="2_Gia_VL cau-JIBIC-Ha-tinh" xfId="9407" xr:uid="{00000000-0005-0000-0000-000026230000}"/>
    <cellStyle name="2_Gia_VL cau-JIBIC-Ha-tinh_thanh hoa lap du an 062008" xfId="9408" xr:uid="{00000000-0005-0000-0000-000027230000}"/>
    <cellStyle name="2_Gia_VLQL48_duyet " xfId="433" xr:uid="{00000000-0005-0000-0000-000028230000}"/>
    <cellStyle name="2_Gia_VLQL48_duyet  10" xfId="59433" xr:uid="{00000000-0005-0000-0000-000029230000}"/>
    <cellStyle name="2_Gia_VLQL48_duyet  11" xfId="59434" xr:uid="{00000000-0005-0000-0000-00002A230000}"/>
    <cellStyle name="2_Gia_VLQL48_duyet  12" xfId="59435" xr:uid="{00000000-0005-0000-0000-00002B230000}"/>
    <cellStyle name="2_Gia_VLQL48_duyet  13" xfId="59436" xr:uid="{00000000-0005-0000-0000-00002C230000}"/>
    <cellStyle name="2_Gia_VLQL48_duyet  14" xfId="59437" xr:uid="{00000000-0005-0000-0000-00002D230000}"/>
    <cellStyle name="2_Gia_VLQL48_duyet  15" xfId="59438" xr:uid="{00000000-0005-0000-0000-00002E230000}"/>
    <cellStyle name="2_Gia_VLQL48_duyet  16" xfId="59439" xr:uid="{00000000-0005-0000-0000-00002F230000}"/>
    <cellStyle name="2_Gia_VLQL48_duyet  17" xfId="59440" xr:uid="{00000000-0005-0000-0000-000030230000}"/>
    <cellStyle name="2_Gia_VLQL48_duyet  18" xfId="59441" xr:uid="{00000000-0005-0000-0000-000031230000}"/>
    <cellStyle name="2_Gia_VLQL48_duyet  19" xfId="59442" xr:uid="{00000000-0005-0000-0000-000032230000}"/>
    <cellStyle name="2_Gia_VLQL48_duyet  2" xfId="9409" xr:uid="{00000000-0005-0000-0000-000033230000}"/>
    <cellStyle name="2_Gia_VLQL48_duyet  20" xfId="59443" xr:uid="{00000000-0005-0000-0000-000034230000}"/>
    <cellStyle name="2_Gia_VLQL48_duyet  21" xfId="59444" xr:uid="{00000000-0005-0000-0000-000035230000}"/>
    <cellStyle name="2_Gia_VLQL48_duyet  22" xfId="59445" xr:uid="{00000000-0005-0000-0000-000036230000}"/>
    <cellStyle name="2_Gia_VLQL48_duyet  23" xfId="59446" xr:uid="{00000000-0005-0000-0000-000037230000}"/>
    <cellStyle name="2_Gia_VLQL48_duyet  24" xfId="59447" xr:uid="{00000000-0005-0000-0000-000038230000}"/>
    <cellStyle name="2_Gia_VLQL48_duyet  25" xfId="59448" xr:uid="{00000000-0005-0000-0000-000039230000}"/>
    <cellStyle name="2_Gia_VLQL48_duyet  3" xfId="9410" xr:uid="{00000000-0005-0000-0000-00003A230000}"/>
    <cellStyle name="2_Gia_VLQL48_duyet  3 2" xfId="9411" xr:uid="{00000000-0005-0000-0000-00003B230000}"/>
    <cellStyle name="2_Gia_VLQL48_duyet  3 3" xfId="9412" xr:uid="{00000000-0005-0000-0000-00003C230000}"/>
    <cellStyle name="2_Gia_VLQL48_duyet  4" xfId="9413" xr:uid="{00000000-0005-0000-0000-00003D230000}"/>
    <cellStyle name="2_Gia_VLQL48_duyet  5" xfId="9414" xr:uid="{00000000-0005-0000-0000-00003E230000}"/>
    <cellStyle name="2_Gia_VLQL48_duyet  6" xfId="9415" xr:uid="{00000000-0005-0000-0000-00003F230000}"/>
    <cellStyle name="2_Gia_VLQL48_duyet  7" xfId="9416" xr:uid="{00000000-0005-0000-0000-000040230000}"/>
    <cellStyle name="2_Gia_VLQL48_duyet  8" xfId="9417" xr:uid="{00000000-0005-0000-0000-000041230000}"/>
    <cellStyle name="2_Gia_VLQL48_duyet  9" xfId="9418" xr:uid="{00000000-0005-0000-0000-000042230000}"/>
    <cellStyle name="2_Gia_VLQL48_duyet _thanh hoa lap du an 062008" xfId="9419" xr:uid="{00000000-0005-0000-0000-000044230000}"/>
    <cellStyle name="2_Gia_VLQL48_duyet _thong ke cac cap20142015" xfId="57317" xr:uid="{00000000-0005-0000-0000-000045230000}"/>
    <cellStyle name="2_Gia_VLQL48_duyet _Tiến độ XDCB đến tháng 5 - 2015" xfId="57318" xr:uid="{00000000-0005-0000-0000-000043230000}"/>
    <cellStyle name="2_goi 1" xfId="9420" xr:uid="{00000000-0005-0000-0000-00000C230000}"/>
    <cellStyle name="2_Goi 1 (TT04)" xfId="9421" xr:uid="{00000000-0005-0000-0000-00000D230000}"/>
    <cellStyle name="2_Goi 1 (TT04) 2" xfId="58564" xr:uid="{00000000-0005-0000-0000-00000E230000}"/>
    <cellStyle name="2_goi 1 2" xfId="58563" xr:uid="{00000000-0005-0000-0000-00000F230000}"/>
    <cellStyle name="2_goi 1 3" xfId="61818" xr:uid="{00000000-0005-0000-0000-000010230000}"/>
    <cellStyle name="2_goi 1 duyet theo luong mo (an)" xfId="9422" xr:uid="{00000000-0005-0000-0000-000011230000}"/>
    <cellStyle name="2_Goi 1_1" xfId="9423" xr:uid="{00000000-0005-0000-0000-000012230000}"/>
    <cellStyle name="2_Goi 1_1_thanh hoa lap du an 062008" xfId="9424" xr:uid="{00000000-0005-0000-0000-000013230000}"/>
    <cellStyle name="2_Goi so 1" xfId="9425" xr:uid="{00000000-0005-0000-0000-000014230000}"/>
    <cellStyle name="2_Goi thau so 08 (11-05-2007)" xfId="9426" xr:uid="{00000000-0005-0000-0000-000015230000}"/>
    <cellStyle name="2_Goi thau so 1 (14-12-2006)" xfId="9427" xr:uid="{00000000-0005-0000-0000-000016230000}"/>
    <cellStyle name="2_Goi thau so 2 (20-6-2006)" xfId="9428" xr:uid="{00000000-0005-0000-0000-000017230000}"/>
    <cellStyle name="2_Goi02(25-05-2006)" xfId="9429" xr:uid="{00000000-0005-0000-0000-000018230000}"/>
    <cellStyle name="2_Goi02(25-05-2006)_thanh hoa lap du an 062008" xfId="9430" xr:uid="{00000000-0005-0000-0000-000019230000}"/>
    <cellStyle name="2_Goi1N206" xfId="9431" xr:uid="{00000000-0005-0000-0000-00001A230000}"/>
    <cellStyle name="2_Goi1N206 2" xfId="58565" xr:uid="{00000000-0005-0000-0000-00001B230000}"/>
    <cellStyle name="2_Goi1N206_thanh hoa lap du an 062008" xfId="9432" xr:uid="{00000000-0005-0000-0000-00001C230000}"/>
    <cellStyle name="2_Goi2N206" xfId="9433" xr:uid="{00000000-0005-0000-0000-00001D230000}"/>
    <cellStyle name="2_Goi2N206 2" xfId="58566" xr:uid="{00000000-0005-0000-0000-00001E230000}"/>
    <cellStyle name="2_Goi2N206_thanh hoa lap du an 062008" xfId="9434" xr:uid="{00000000-0005-0000-0000-00001F230000}"/>
    <cellStyle name="2_Goi4N216" xfId="9435" xr:uid="{00000000-0005-0000-0000-000020230000}"/>
    <cellStyle name="2_Goi4N216 2" xfId="58567" xr:uid="{00000000-0005-0000-0000-000021230000}"/>
    <cellStyle name="2_Goi4N216_thanh hoa lap du an 062008" xfId="9436" xr:uid="{00000000-0005-0000-0000-000022230000}"/>
    <cellStyle name="2_Goi5N216" xfId="9437" xr:uid="{00000000-0005-0000-0000-000023230000}"/>
    <cellStyle name="2_Goi5N216 2" xfId="58568" xr:uid="{00000000-0005-0000-0000-000024230000}"/>
    <cellStyle name="2_Goi5N216_thanh hoa lap du an 062008" xfId="9438" xr:uid="{00000000-0005-0000-0000-000025230000}"/>
    <cellStyle name="2_Hoi Song" xfId="9439" xr:uid="{00000000-0005-0000-0000-000046230000}"/>
    <cellStyle name="2_Hoi Song 2" xfId="58569" xr:uid="{00000000-0005-0000-0000-000047230000}"/>
    <cellStyle name="2_HT-LO" xfId="9440" xr:uid="{00000000-0005-0000-0000-000048230000}"/>
    <cellStyle name="2_HT-LO_thanh hoa lap du an 062008" xfId="9441" xr:uid="{00000000-0005-0000-0000-000049230000}"/>
    <cellStyle name="2_Huong Lam - Ban Giang (11-4-2007)" xfId="9442" xr:uid="{00000000-0005-0000-0000-00004A230000}"/>
    <cellStyle name="2_Huong Lam - Ban Giang (11-4-2007)_thanh hoa lap du an 062008" xfId="9443" xr:uid="{00000000-0005-0000-0000-00004B230000}"/>
    <cellStyle name="2_KH Von Dieu tra CBMT 2009ngay3t12qh4t12" xfId="9444" xr:uid="{00000000-0005-0000-0000-00007B230000}"/>
    <cellStyle name="2_KH_2009_CongThuong" xfId="9445" xr:uid="{00000000-0005-0000-0000-00007C230000}"/>
    <cellStyle name="2_KH_SXNL_2009" xfId="9446" xr:uid="{00000000-0005-0000-0000-00007D230000}"/>
    <cellStyle name="2_Khoi luong" xfId="9447" xr:uid="{00000000-0005-0000-0000-00007E230000}"/>
    <cellStyle name="2_Khoi luong 2" xfId="58570" xr:uid="{00000000-0005-0000-0000-00007F230000}"/>
    <cellStyle name="2_Khoi luong doan 1" xfId="9448" xr:uid="{00000000-0005-0000-0000-000080230000}"/>
    <cellStyle name="2_Khoi luong doan 1 2" xfId="58571" xr:uid="{00000000-0005-0000-0000-000081230000}"/>
    <cellStyle name="2_Khoi luong doan 1_thanh hoa lap du an 062008" xfId="9449" xr:uid="{00000000-0005-0000-0000-000082230000}"/>
    <cellStyle name="2_Khoi luong doan 2" xfId="9450" xr:uid="{00000000-0005-0000-0000-000083230000}"/>
    <cellStyle name="2_Khoi luong doan 2_thanh hoa lap du an 062008" xfId="9451" xr:uid="{00000000-0005-0000-0000-000084230000}"/>
    <cellStyle name="2_Khoi Luong Hoang Truong - Hoang Phu" xfId="9452" xr:uid="{00000000-0005-0000-0000-000085230000}"/>
    <cellStyle name="2_Khoi Luong Hoang Truong - Hoang Phu 2" xfId="58572" xr:uid="{00000000-0005-0000-0000-000086230000}"/>
    <cellStyle name="2_Khoi Luong Hoang Truong - Hoang Phu_thanh hoa lap du an 062008" xfId="9453" xr:uid="{00000000-0005-0000-0000-000087230000}"/>
    <cellStyle name="2_Khoi luong_thanh hoa lap du an 062008" xfId="9454" xr:uid="{00000000-0005-0000-0000-000088230000}"/>
    <cellStyle name="2_KHXDCB_2009_ HDND" xfId="9455" xr:uid="{00000000-0005-0000-0000-000089230000}"/>
    <cellStyle name="2_Kiennghi_TTCP" xfId="9456" xr:uid="{00000000-0005-0000-0000-00004C230000}"/>
    <cellStyle name="2_Kiennghi_TTCP_Bosung" xfId="9457" xr:uid="{00000000-0005-0000-0000-00004D230000}"/>
    <cellStyle name="2_Kiennghi_TTCP_Bosung_lan2" xfId="9458" xr:uid="{00000000-0005-0000-0000-00004E230000}"/>
    <cellStyle name="2_Kiennghibosungvon_TTCP_2" xfId="9459" xr:uid="{00000000-0005-0000-0000-00004F230000}"/>
    <cellStyle name="2_KL" xfId="9460" xr:uid="{00000000-0005-0000-0000-000050230000}"/>
    <cellStyle name="2_KL_Cau My Thinh sua theo don gia 59 (19-5-07)" xfId="9461" xr:uid="{00000000-0005-0000-0000-000051230000}"/>
    <cellStyle name="2_KL_Cau My Thinh sua theo don gia 59 (19-5-07)_thanh hoa lap du an 062008" xfId="9462" xr:uid="{00000000-0005-0000-0000-000052230000}"/>
    <cellStyle name="2_Kl_DT_Tham_Dinh_497_16-4-07" xfId="9463" xr:uid="{00000000-0005-0000-0000-000053230000}"/>
    <cellStyle name="2_KL_DT-497" xfId="9464" xr:uid="{00000000-0005-0000-0000-000054230000}"/>
    <cellStyle name="2_KL_DT-497_thanh hoa lap du an 062008" xfId="9465" xr:uid="{00000000-0005-0000-0000-000055230000}"/>
    <cellStyle name="2_KL_DT-Khao-s¸t-TD" xfId="9466" xr:uid="{00000000-0005-0000-0000-000056230000}"/>
    <cellStyle name="2_KL_DT-Khao-s¸t-TD_thanh hoa lap du an 062008" xfId="9467" xr:uid="{00000000-0005-0000-0000-000057230000}"/>
    <cellStyle name="2_KL_Huong Lam - Ban Giang (11-4-2007)" xfId="9468" xr:uid="{00000000-0005-0000-0000-000058230000}"/>
    <cellStyle name="2_KL_Huong Lam - Ban Giang (11-4-2007)_thanh hoa lap du an 062008" xfId="9469" xr:uid="{00000000-0005-0000-0000-000059230000}"/>
    <cellStyle name="2_KL_thanh hoa lap du an 062008" xfId="9470" xr:uid="{00000000-0005-0000-0000-00005A230000}"/>
    <cellStyle name="2_Kl6-6-05" xfId="9471" xr:uid="{00000000-0005-0000-0000-00005B230000}"/>
    <cellStyle name="2_Kl6-6-05 2" xfId="58573" xr:uid="{00000000-0005-0000-0000-00005C230000}"/>
    <cellStyle name="2_KLCongTh" xfId="9472" xr:uid="{00000000-0005-0000-0000-00005D230000}"/>
    <cellStyle name="2_Kldoan3" xfId="9473" xr:uid="{00000000-0005-0000-0000-00005E230000}"/>
    <cellStyle name="2_Kldoan3_thanh hoa lap du an 062008" xfId="9474" xr:uid="{00000000-0005-0000-0000-00005F230000}"/>
    <cellStyle name="2_KLhoxa" xfId="9475" xr:uid="{00000000-0005-0000-0000-000060230000}"/>
    <cellStyle name="2_Klnutgiao" xfId="9476" xr:uid="{00000000-0005-0000-0000-000061230000}"/>
    <cellStyle name="2_Klnutgiao 2" xfId="58574" xr:uid="{00000000-0005-0000-0000-000062230000}"/>
    <cellStyle name="2_KLPA2s" xfId="9477" xr:uid="{00000000-0005-0000-0000-000063230000}"/>
    <cellStyle name="2_KlQdinhduyet" xfId="434" xr:uid="{00000000-0005-0000-0000-000064230000}"/>
    <cellStyle name="2_KlQdinhduyet 2" xfId="61819" xr:uid="{00000000-0005-0000-0000-000065230000}"/>
    <cellStyle name="2_KlQdinhduyet_thanh hoa lap du an 062008" xfId="9478" xr:uid="{00000000-0005-0000-0000-000067230000}"/>
    <cellStyle name="2_KlQdinhduyet_thong ke cac cap20142015" xfId="57319" xr:uid="{00000000-0005-0000-0000-000068230000}"/>
    <cellStyle name="2_KlQdinhduyet_Tiến độ XDCB đến tháng 5 - 2015" xfId="57320" xr:uid="{00000000-0005-0000-0000-000066230000}"/>
    <cellStyle name="2_KlQL4goi5KCS" xfId="9479" xr:uid="{00000000-0005-0000-0000-000069230000}"/>
    <cellStyle name="2_KlQL4goi5KCS 2" xfId="58575" xr:uid="{00000000-0005-0000-0000-00006A230000}"/>
    <cellStyle name="2_Kltayth" xfId="9480" xr:uid="{00000000-0005-0000-0000-00006B230000}"/>
    <cellStyle name="2_Kltayth 2" xfId="58576" xr:uid="{00000000-0005-0000-0000-00006C230000}"/>
    <cellStyle name="2_KltaythQDduyet" xfId="9481" xr:uid="{00000000-0005-0000-0000-00006D230000}"/>
    <cellStyle name="2_KltaythQDduyet 2" xfId="58577" xr:uid="{00000000-0005-0000-0000-00006E230000}"/>
    <cellStyle name="2_Kluong4-2004" xfId="9482" xr:uid="{00000000-0005-0000-0000-00006F230000}"/>
    <cellStyle name="2_Kluong4-2004 2" xfId="58578" xr:uid="{00000000-0005-0000-0000-000070230000}"/>
    <cellStyle name="2_Kluong4-2004_thanh hoa lap du an 062008" xfId="9483" xr:uid="{00000000-0005-0000-0000-000071230000}"/>
    <cellStyle name="2_Km 48 - 53 (sua nap TVTT 6-7-2007)" xfId="9484" xr:uid="{00000000-0005-0000-0000-000072230000}"/>
    <cellStyle name="2_Km 48 - 53 (sua nap TVTT 6-7-2007)_thanh hoa lap du an 062008" xfId="9485" xr:uid="{00000000-0005-0000-0000-000073230000}"/>
    <cellStyle name="2_Km2" xfId="9486" xr:uid="{00000000-0005-0000-0000-000074230000}"/>
    <cellStyle name="2_Km3" xfId="9487" xr:uid="{00000000-0005-0000-0000-000075230000}"/>
    <cellStyle name="2_km4-6" xfId="9488" xr:uid="{00000000-0005-0000-0000-000076230000}"/>
    <cellStyle name="2_km48-53 (tham tra ngay 23-10-2006)" xfId="9489" xr:uid="{00000000-0005-0000-0000-000077230000}"/>
    <cellStyle name="2_km48-53 (tham tra ngay 23-10-2006)_thanh hoa lap du an 062008" xfId="9490" xr:uid="{00000000-0005-0000-0000-000078230000}"/>
    <cellStyle name="2_km48-53 (tham tra ngay 23-10-2006)theo gi¸ ca m¸y míi" xfId="9491" xr:uid="{00000000-0005-0000-0000-000079230000}"/>
    <cellStyle name="2_km48-53 (tham tra ngay 23-10-2006)theo gi¸ ca m¸y míi_thanh hoa lap du an 062008" xfId="9492" xr:uid="{00000000-0005-0000-0000-00007A230000}"/>
    <cellStyle name="2_Luong A6" xfId="9493" xr:uid="{00000000-0005-0000-0000-00008A230000}"/>
    <cellStyle name="2_Mau BC CLDV PSTN Q2" xfId="57321" xr:uid="{00000000-0005-0000-0000-00008B230000}"/>
    <cellStyle name="2_mau thong ke su co" xfId="57322" xr:uid="{00000000-0005-0000-0000-00008C230000}"/>
    <cellStyle name="2_maugiacotaluy" xfId="9494" xr:uid="{00000000-0005-0000-0000-00008D230000}"/>
    <cellStyle name="2_maugiacotaluy 2" xfId="58579" xr:uid="{00000000-0005-0000-0000-00008E230000}"/>
    <cellStyle name="2_My Thanh Son Thanh" xfId="9495" xr:uid="{00000000-0005-0000-0000-00008F230000}"/>
    <cellStyle name="2_Nhom I" xfId="9496" xr:uid="{00000000-0005-0000-0000-000090230000}"/>
    <cellStyle name="2_Nhom I_thanh hoa lap du an 062008" xfId="9497" xr:uid="{00000000-0005-0000-0000-000091230000}"/>
    <cellStyle name="2_Phanbotindung_2009_KH" xfId="9498" xr:uid="{00000000-0005-0000-0000-00009B230000}"/>
    <cellStyle name="2_Phu luc KS" xfId="9499" xr:uid="{00000000-0005-0000-0000-00009C230000}"/>
    <cellStyle name="2_Project N.Du" xfId="9500" xr:uid="{00000000-0005-0000-0000-000092230000}"/>
    <cellStyle name="2_Project N.Du.dien" xfId="9501" xr:uid="{00000000-0005-0000-0000-000093230000}"/>
    <cellStyle name="2_Project N.Du_thanh hoa lap du an 062008" xfId="9502" xr:uid="{00000000-0005-0000-0000-000094230000}"/>
    <cellStyle name="2_Project QL4" xfId="9503" xr:uid="{00000000-0005-0000-0000-000095230000}"/>
    <cellStyle name="2_Project QL4 goi 7" xfId="9504" xr:uid="{00000000-0005-0000-0000-000096230000}"/>
    <cellStyle name="2_Project QL4 goi 7_thanh hoa lap du an 062008" xfId="9505" xr:uid="{00000000-0005-0000-0000-000097230000}"/>
    <cellStyle name="2_Project QL4 goi5" xfId="9506" xr:uid="{00000000-0005-0000-0000-000098230000}"/>
    <cellStyle name="2_Project QL4 goi8" xfId="9507" xr:uid="{00000000-0005-0000-0000-000099230000}"/>
    <cellStyle name="2_PSTN 27.5" xfId="57323" xr:uid="{00000000-0005-0000-0000-00009A230000}"/>
    <cellStyle name="2_QL1A-SUA2005" xfId="9508" xr:uid="{00000000-0005-0000-0000-00009D230000}"/>
    <cellStyle name="2_QL1A-SUA2005_thanh hoa lap du an 062008" xfId="9509" xr:uid="{00000000-0005-0000-0000-00009E230000}"/>
    <cellStyle name="2_Sheet1" xfId="9510" xr:uid="{00000000-0005-0000-0000-00009F230000}"/>
    <cellStyle name="2_Sheet1 2" xfId="58580" xr:uid="{00000000-0005-0000-0000-0000A0230000}"/>
    <cellStyle name="2_Sheet1_Cau My Thinh sua theo don gia 59 (19-5-07)" xfId="9511" xr:uid="{00000000-0005-0000-0000-0000A1230000}"/>
    <cellStyle name="2_Sheet1_DT_Tham_Dinh_497_16-4-07" xfId="9512" xr:uid="{00000000-0005-0000-0000-0000A2230000}"/>
    <cellStyle name="2_Sheet1_DT-497" xfId="9513" xr:uid="{00000000-0005-0000-0000-0000A3230000}"/>
    <cellStyle name="2_Sheet1_DT-Khao-s¸t-TD" xfId="9514" xr:uid="{00000000-0005-0000-0000-0000A4230000}"/>
    <cellStyle name="2_Sheet1_Huong Lam - Ban Giang (11-4-2007)" xfId="9515" xr:uid="{00000000-0005-0000-0000-0000A5230000}"/>
    <cellStyle name="2_SuoiTon" xfId="9516" xr:uid="{00000000-0005-0000-0000-0000A6230000}"/>
    <cellStyle name="2_SuoiTon_thanh hoa lap du an 062008" xfId="9517" xr:uid="{00000000-0005-0000-0000-0000A7230000}"/>
    <cellStyle name="2_t" xfId="9518" xr:uid="{00000000-0005-0000-0000-0000A8230000}"/>
    <cellStyle name="2_t 2" xfId="58581" xr:uid="{00000000-0005-0000-0000-0000A9230000}"/>
    <cellStyle name="2_TamkhoanKSDH" xfId="9519" xr:uid="{00000000-0005-0000-0000-0000AA230000}"/>
    <cellStyle name="2_Tay THoa" xfId="9520" xr:uid="{00000000-0005-0000-0000-0000AB230000}"/>
    <cellStyle name="2_Tay THoa_thanh hoa lap du an 062008" xfId="9521" xr:uid="{00000000-0005-0000-0000-0000AC230000}"/>
    <cellStyle name="2_Tham tra (8-11)1" xfId="9522" xr:uid="{00000000-0005-0000-0000-0000B5230000}"/>
    <cellStyle name="2_Tham tra (8-11)1_thanh hoa lap du an 062008" xfId="9523" xr:uid="{00000000-0005-0000-0000-0000B6230000}"/>
    <cellStyle name="2_Theo doi vat tu thang 9" xfId="57324" xr:uid="{00000000-0005-0000-0000-0000B7230000}"/>
    <cellStyle name="2_THkl" xfId="9524" xr:uid="{00000000-0005-0000-0000-0000B8230000}"/>
    <cellStyle name="2_THkl_thanh hoa lap du an 062008" xfId="9525" xr:uid="{00000000-0005-0000-0000-0000B9230000}"/>
    <cellStyle name="2_THklpa2" xfId="9526" xr:uid="{00000000-0005-0000-0000-0000BA230000}"/>
    <cellStyle name="2_THklpa2_thanh hoa lap du an 062008" xfId="9527" xr:uid="{00000000-0005-0000-0000-0000BB230000}"/>
    <cellStyle name="2_TienLuong" xfId="57325" xr:uid="{00000000-0005-0000-0000-0000AD230000}"/>
    <cellStyle name="2_Tong hop DT dieu chinh duong 38-95" xfId="9528" xr:uid="{00000000-0005-0000-0000-0000AE230000}"/>
    <cellStyle name="2_Tong hop khoi luong duong 557 (30-5-2006)" xfId="9529" xr:uid="{00000000-0005-0000-0000-0000AF230000}"/>
    <cellStyle name="2_Tong muc dau tu" xfId="9530" xr:uid="{00000000-0005-0000-0000-0000B0230000}"/>
    <cellStyle name="2_TRUNG PMU 5" xfId="435" xr:uid="{00000000-0005-0000-0000-0000BC230000}"/>
    <cellStyle name="2_TRUNG PMU 5 2" xfId="61820" xr:uid="{00000000-0005-0000-0000-0000BD230000}"/>
    <cellStyle name="2_Tuyen so 1-Km0+00 - Km0+852.56" xfId="9531" xr:uid="{00000000-0005-0000-0000-0000B1230000}"/>
    <cellStyle name="2_Tuyen so 1-Km0+00 - Km0+852.56_thanh hoa lap du an 062008" xfId="9532" xr:uid="{00000000-0005-0000-0000-0000B2230000}"/>
    <cellStyle name="2_TV sua ngay 02-08-06" xfId="9533" xr:uid="{00000000-0005-0000-0000-0000B3230000}"/>
    <cellStyle name="2_TV sua ngay 02-08-06_thanh hoa lap du an 062008" xfId="9534" xr:uid="{00000000-0005-0000-0000-0000B4230000}"/>
    <cellStyle name="2_VatLieu 3 cau -NA" xfId="9535" xr:uid="{00000000-0005-0000-0000-0000BE230000}"/>
    <cellStyle name="2_VatLieu 3 cau -NA_thanh hoa lap du an 062008" xfId="9536" xr:uid="{00000000-0005-0000-0000-0000BF230000}"/>
    <cellStyle name="2_ÿÿÿÿÿ" xfId="436" xr:uid="{00000000-0005-0000-0000-0000C0230000}"/>
    <cellStyle name="2_ÿÿÿÿÿ 2" xfId="61821" xr:uid="{00000000-0005-0000-0000-0000C1230000}"/>
    <cellStyle name="2_ÿÿÿÿÿ_1" xfId="9537" xr:uid="{00000000-0005-0000-0000-0000C2230000}"/>
    <cellStyle name="2_ÿÿÿÿÿ_1_thanh hoa lap du an 062008" xfId="9538" xr:uid="{00000000-0005-0000-0000-0000C3230000}"/>
    <cellStyle name="2_ÿÿÿÿÿ_Bieu tong hop nhu cau ung 2011 da chon loc -Mien nui" xfId="437" xr:uid="{00000000-0005-0000-0000-0000C4230000}"/>
    <cellStyle name="2_ÿÿÿÿÿ_Bieu tong hop nhu cau ung 2011 da chon loc -Mien nui 2" xfId="58582" xr:uid="{00000000-0005-0000-0000-0000C5230000}"/>
    <cellStyle name="2_ÿÿÿÿÿ_Bieu tong hop nhu cau ung 2011 da chon loc -Mien nui 3" xfId="59084" xr:uid="{00000000-0005-0000-0000-0000C6230000}"/>
    <cellStyle name="2_ÿÿÿÿÿ_Bieu tong hop nhu cau ung 2011 da chon loc -Mien nui 4" xfId="59100" xr:uid="{00000000-0005-0000-0000-0000C7230000}"/>
    <cellStyle name="2_ÿÿÿÿÿ_Bieu tong hop nhu cau ung 2011 da chon loc -Mien nui 5" xfId="59083" xr:uid="{00000000-0005-0000-0000-0000C8230000}"/>
    <cellStyle name="2_ÿÿÿÿÿ_Bieu tong hop nhu cau ung 2011 da chon loc -Mien nui 6" xfId="59099" xr:uid="{00000000-0005-0000-0000-0000C9230000}"/>
    <cellStyle name="2_ÿÿÿÿÿ_Book1" xfId="9539" xr:uid="{00000000-0005-0000-0000-0000CA230000}"/>
    <cellStyle name="2_ÿÿÿÿÿ_Book1 2" xfId="58583" xr:uid="{00000000-0005-0000-0000-0000CB230000}"/>
    <cellStyle name="2_ÿÿÿÿÿ_Book1 3" xfId="61822" xr:uid="{00000000-0005-0000-0000-0000CC230000}"/>
    <cellStyle name="2_ÿÿÿÿÿ_Book1_Cau My Thinh sua theo don gia 59 (19-5-07)" xfId="9540" xr:uid="{00000000-0005-0000-0000-0000CD230000}"/>
    <cellStyle name="2_ÿÿÿÿÿ_Book1_DT_Tham_Dinh_497_16-4-07" xfId="9541" xr:uid="{00000000-0005-0000-0000-0000CE230000}"/>
    <cellStyle name="2_ÿÿÿÿÿ_Book1_DT-497" xfId="9542" xr:uid="{00000000-0005-0000-0000-0000CF230000}"/>
    <cellStyle name="2_ÿÿÿÿÿ_Book1_DT-Khao-s¸t-TD" xfId="9543" xr:uid="{00000000-0005-0000-0000-0000D0230000}"/>
    <cellStyle name="2_ÿÿÿÿÿ_Book1_Huong Lam - Ban Giang (11-4-2007)" xfId="9544" xr:uid="{00000000-0005-0000-0000-0000D1230000}"/>
    <cellStyle name="2_ÿÿÿÿÿ_Cau My Thinh sua theo don gia 59 (19-5-07)" xfId="9545" xr:uid="{00000000-0005-0000-0000-0000D2230000}"/>
    <cellStyle name="2_ÿÿÿÿÿ_DT_Tham_Dinh_497_16-4-07" xfId="9546" xr:uid="{00000000-0005-0000-0000-0000D3230000}"/>
    <cellStyle name="2_ÿÿÿÿÿ_DT-497" xfId="9547" xr:uid="{00000000-0005-0000-0000-0000D4230000}"/>
    <cellStyle name="2_ÿÿÿÿÿ_DT-Khao-s¸t-TD" xfId="9548" xr:uid="{00000000-0005-0000-0000-0000D5230000}"/>
    <cellStyle name="2_ÿÿÿÿÿ_Huong Lam - Ban Giang (11-4-2007)" xfId="9549" xr:uid="{00000000-0005-0000-0000-0000D6230000}"/>
    <cellStyle name="2_ÿÿÿÿÿ_phu luc klksht" xfId="9550" xr:uid="{00000000-0005-0000-0000-0000D7230000}"/>
    <cellStyle name="2_ÿÿÿÿÿ_Tong hop DT dieu chinh duong 38-95" xfId="9551" xr:uid="{00000000-0005-0000-0000-0000D8230000}"/>
    <cellStyle name="20" xfId="438" xr:uid="{00000000-0005-0000-0000-0000D9230000}"/>
    <cellStyle name="20 2" xfId="9552" xr:uid="{00000000-0005-0000-0000-0000DA230000}"/>
    <cellStyle name="20% - Accent1 10" xfId="57326" xr:uid="{00000000-0005-0000-0000-0000DB230000}"/>
    <cellStyle name="20% - Accent1 11" xfId="57327" xr:uid="{00000000-0005-0000-0000-0000DC230000}"/>
    <cellStyle name="20% - Accent1 12" xfId="57328" xr:uid="{00000000-0005-0000-0000-0000DD230000}"/>
    <cellStyle name="20% - Accent1 13" xfId="57329" xr:uid="{00000000-0005-0000-0000-0000DE230000}"/>
    <cellStyle name="20% - Accent1 14" xfId="57330" xr:uid="{00000000-0005-0000-0000-0000DF230000}"/>
    <cellStyle name="20% - Accent1 2" xfId="9553" xr:uid="{00000000-0005-0000-0000-0000E0230000}"/>
    <cellStyle name="20% - Accent1 3" xfId="57331" xr:uid="{00000000-0005-0000-0000-0000E1230000}"/>
    <cellStyle name="20% - Accent1 4" xfId="57332" xr:uid="{00000000-0005-0000-0000-0000E2230000}"/>
    <cellStyle name="20% - Accent1 5" xfId="57333" xr:uid="{00000000-0005-0000-0000-0000E3230000}"/>
    <cellStyle name="20% - Accent1 6" xfId="57334" xr:uid="{00000000-0005-0000-0000-0000E4230000}"/>
    <cellStyle name="20% - Accent1 7" xfId="57335" xr:uid="{00000000-0005-0000-0000-0000E5230000}"/>
    <cellStyle name="20% - Accent1 8" xfId="57336" xr:uid="{00000000-0005-0000-0000-0000E6230000}"/>
    <cellStyle name="20% - Accent1 9" xfId="57337" xr:uid="{00000000-0005-0000-0000-0000E7230000}"/>
    <cellStyle name="20% - Accent2 10" xfId="57338" xr:uid="{00000000-0005-0000-0000-0000E8230000}"/>
    <cellStyle name="20% - Accent2 11" xfId="57339" xr:uid="{00000000-0005-0000-0000-0000E9230000}"/>
    <cellStyle name="20% - Accent2 12" xfId="57340" xr:uid="{00000000-0005-0000-0000-0000EA230000}"/>
    <cellStyle name="20% - Accent2 13" xfId="57341" xr:uid="{00000000-0005-0000-0000-0000EB230000}"/>
    <cellStyle name="20% - Accent2 14" xfId="57342" xr:uid="{00000000-0005-0000-0000-0000EC230000}"/>
    <cellStyle name="20% - Accent2 2" xfId="9554" xr:uid="{00000000-0005-0000-0000-0000ED230000}"/>
    <cellStyle name="20% - Accent2 3" xfId="57343" xr:uid="{00000000-0005-0000-0000-0000EE230000}"/>
    <cellStyle name="20% - Accent2 4" xfId="57344" xr:uid="{00000000-0005-0000-0000-0000EF230000}"/>
    <cellStyle name="20% - Accent2 5" xfId="57345" xr:uid="{00000000-0005-0000-0000-0000F0230000}"/>
    <cellStyle name="20% - Accent2 6" xfId="57346" xr:uid="{00000000-0005-0000-0000-0000F1230000}"/>
    <cellStyle name="20% - Accent2 7" xfId="57347" xr:uid="{00000000-0005-0000-0000-0000F2230000}"/>
    <cellStyle name="20% - Accent2 8" xfId="57348" xr:uid="{00000000-0005-0000-0000-0000F3230000}"/>
    <cellStyle name="20% - Accent2 9" xfId="57349" xr:uid="{00000000-0005-0000-0000-0000F4230000}"/>
    <cellStyle name="20% - Accent3 10" xfId="57350" xr:uid="{00000000-0005-0000-0000-0000F5230000}"/>
    <cellStyle name="20% - Accent3 11" xfId="57351" xr:uid="{00000000-0005-0000-0000-0000F6230000}"/>
    <cellStyle name="20% - Accent3 12" xfId="57352" xr:uid="{00000000-0005-0000-0000-0000F7230000}"/>
    <cellStyle name="20% - Accent3 13" xfId="57353" xr:uid="{00000000-0005-0000-0000-0000F8230000}"/>
    <cellStyle name="20% - Accent3 14" xfId="57354" xr:uid="{00000000-0005-0000-0000-0000F9230000}"/>
    <cellStyle name="20% - Accent3 2" xfId="9555" xr:uid="{00000000-0005-0000-0000-0000FA230000}"/>
    <cellStyle name="20% - Accent3 3" xfId="57355" xr:uid="{00000000-0005-0000-0000-0000FB230000}"/>
    <cellStyle name="20% - Accent3 4" xfId="57356" xr:uid="{00000000-0005-0000-0000-0000FC230000}"/>
    <cellStyle name="20% - Accent3 5" xfId="57357" xr:uid="{00000000-0005-0000-0000-0000FD230000}"/>
    <cellStyle name="20% - Accent3 6" xfId="57358" xr:uid="{00000000-0005-0000-0000-0000FE230000}"/>
    <cellStyle name="20% - Accent3 7" xfId="57359" xr:uid="{00000000-0005-0000-0000-0000FF230000}"/>
    <cellStyle name="20% - Accent3 8" xfId="57360" xr:uid="{00000000-0005-0000-0000-000000240000}"/>
    <cellStyle name="20% - Accent3 9" xfId="57361" xr:uid="{00000000-0005-0000-0000-000001240000}"/>
    <cellStyle name="20% - Accent4 10" xfId="57362" xr:uid="{00000000-0005-0000-0000-000002240000}"/>
    <cellStyle name="20% - Accent4 11" xfId="57363" xr:uid="{00000000-0005-0000-0000-000003240000}"/>
    <cellStyle name="20% - Accent4 12" xfId="57364" xr:uid="{00000000-0005-0000-0000-000004240000}"/>
    <cellStyle name="20% - Accent4 13" xfId="57365" xr:uid="{00000000-0005-0000-0000-000005240000}"/>
    <cellStyle name="20% - Accent4 14" xfId="57366" xr:uid="{00000000-0005-0000-0000-000006240000}"/>
    <cellStyle name="20% - Accent4 2" xfId="9556" xr:uid="{00000000-0005-0000-0000-000007240000}"/>
    <cellStyle name="20% - Accent4 3" xfId="57367" xr:uid="{00000000-0005-0000-0000-000008240000}"/>
    <cellStyle name="20% - Accent4 4" xfId="57368" xr:uid="{00000000-0005-0000-0000-000009240000}"/>
    <cellStyle name="20% - Accent4 5" xfId="57369" xr:uid="{00000000-0005-0000-0000-00000A240000}"/>
    <cellStyle name="20% - Accent4 6" xfId="57370" xr:uid="{00000000-0005-0000-0000-00000B240000}"/>
    <cellStyle name="20% - Accent4 7" xfId="57371" xr:uid="{00000000-0005-0000-0000-00000C240000}"/>
    <cellStyle name="20% - Accent4 8" xfId="57372" xr:uid="{00000000-0005-0000-0000-00000D240000}"/>
    <cellStyle name="20% - Accent4 9" xfId="57373" xr:uid="{00000000-0005-0000-0000-00000E240000}"/>
    <cellStyle name="20% - Accent5 10" xfId="57374" xr:uid="{00000000-0005-0000-0000-00000F240000}"/>
    <cellStyle name="20% - Accent5 11" xfId="57375" xr:uid="{00000000-0005-0000-0000-000010240000}"/>
    <cellStyle name="20% - Accent5 12" xfId="57376" xr:uid="{00000000-0005-0000-0000-000011240000}"/>
    <cellStyle name="20% - Accent5 13" xfId="57377" xr:uid="{00000000-0005-0000-0000-000012240000}"/>
    <cellStyle name="20% - Accent5 14" xfId="57378" xr:uid="{00000000-0005-0000-0000-000013240000}"/>
    <cellStyle name="20% - Accent5 2" xfId="9557" xr:uid="{00000000-0005-0000-0000-000014240000}"/>
    <cellStyle name="20% - Accent5 3" xfId="57379" xr:uid="{00000000-0005-0000-0000-000015240000}"/>
    <cellStyle name="20% - Accent5 4" xfId="57380" xr:uid="{00000000-0005-0000-0000-000016240000}"/>
    <cellStyle name="20% - Accent5 5" xfId="57381" xr:uid="{00000000-0005-0000-0000-000017240000}"/>
    <cellStyle name="20% - Accent5 6" xfId="57382" xr:uid="{00000000-0005-0000-0000-000018240000}"/>
    <cellStyle name="20% - Accent5 7" xfId="57383" xr:uid="{00000000-0005-0000-0000-000019240000}"/>
    <cellStyle name="20% - Accent5 8" xfId="57384" xr:uid="{00000000-0005-0000-0000-00001A240000}"/>
    <cellStyle name="20% - Accent5 9" xfId="57385" xr:uid="{00000000-0005-0000-0000-00001B240000}"/>
    <cellStyle name="20% - Accent6 10" xfId="57386" xr:uid="{00000000-0005-0000-0000-00001C240000}"/>
    <cellStyle name="20% - Accent6 11" xfId="57387" xr:uid="{00000000-0005-0000-0000-00001D240000}"/>
    <cellStyle name="20% - Accent6 12" xfId="57388" xr:uid="{00000000-0005-0000-0000-00001E240000}"/>
    <cellStyle name="20% - Accent6 13" xfId="57389" xr:uid="{00000000-0005-0000-0000-00001F240000}"/>
    <cellStyle name="20% - Accent6 14" xfId="57390" xr:uid="{00000000-0005-0000-0000-000020240000}"/>
    <cellStyle name="20% - Accent6 2" xfId="9558" xr:uid="{00000000-0005-0000-0000-000021240000}"/>
    <cellStyle name="20% - Accent6 3" xfId="57391" xr:uid="{00000000-0005-0000-0000-000022240000}"/>
    <cellStyle name="20% - Accent6 4" xfId="57392" xr:uid="{00000000-0005-0000-0000-000023240000}"/>
    <cellStyle name="20% - Accent6 5" xfId="57393" xr:uid="{00000000-0005-0000-0000-000024240000}"/>
    <cellStyle name="20% - Accent6 6" xfId="57394" xr:uid="{00000000-0005-0000-0000-000025240000}"/>
    <cellStyle name="20% - Accent6 7" xfId="57395" xr:uid="{00000000-0005-0000-0000-000026240000}"/>
    <cellStyle name="20% - Accent6 8" xfId="57396" xr:uid="{00000000-0005-0000-0000-000027240000}"/>
    <cellStyle name="20% - Accent6 9" xfId="57397" xr:uid="{00000000-0005-0000-0000-000028240000}"/>
    <cellStyle name="-2001" xfId="439" xr:uid="{00000000-0005-0000-0000-000029240000}"/>
    <cellStyle name="-2001 2" xfId="61823" xr:uid="{00000000-0005-0000-0000-00002A240000}"/>
    <cellStyle name="-2001?_x000c_Normal_AD_x000b_Normal_Adot?_x000d_Normal_ADAdot?_x000d_Normal_ADOT~1ⓨ␐_x000b_?ÿ?_x0012_?ÿ?adot" xfId="9559" xr:uid="{00000000-0005-0000-0000-00002B240000}"/>
    <cellStyle name="296_x000f_Normal_SPTQ1ACTormal_SPTQ2ACT" xfId="57398" xr:uid="{00000000-0005-0000-0000-00002C240000}"/>
    <cellStyle name="2ormal_Q2_1" xfId="57399" xr:uid="{00000000-0005-0000-0000-00002D240000}"/>
    <cellStyle name="3" xfId="440" xr:uid="{00000000-0005-0000-0000-00002E240000}"/>
    <cellStyle name="3 2" xfId="59449" xr:uid="{00000000-0005-0000-0000-00002F240000}"/>
    <cellStyle name="3_6.Bang_luong_moi_XDCB" xfId="9560" xr:uid="{00000000-0005-0000-0000-000030240000}"/>
    <cellStyle name="3_A che do KS +chi BQL" xfId="9561" xr:uid="{00000000-0005-0000-0000-000031240000}"/>
    <cellStyle name="3_BANG CAM COC GPMB 8km" xfId="9562" xr:uid="{00000000-0005-0000-0000-000032240000}"/>
    <cellStyle name="3_BANG CAM COC GPMB 8km_thanh hoa lap du an 062008" xfId="9563" xr:uid="{00000000-0005-0000-0000-000033240000}"/>
    <cellStyle name="3_Bang tong hop khoi luong" xfId="9564" xr:uid="{00000000-0005-0000-0000-000034240000}"/>
    <cellStyle name="3_Bang tong hop khoi luong 2" xfId="58584" xr:uid="{00000000-0005-0000-0000-000035240000}"/>
    <cellStyle name="3_Bao cao T10" xfId="57400" xr:uid="{00000000-0005-0000-0000-000036240000}"/>
    <cellStyle name="3_BCsoketgiuanhiemky_BIEU" xfId="9565" xr:uid="{00000000-0005-0000-0000-000037240000}"/>
    <cellStyle name="3_BCsoketgiuanhiemky_BIEU 2" xfId="59450" xr:uid="{00000000-0005-0000-0000-000038240000}"/>
    <cellStyle name="3_Bieu_KH_2010_Giao" xfId="9566" xr:uid="{00000000-0005-0000-0000-000039240000}"/>
    <cellStyle name="3_BieuKH.TM(T12.Gui TH)_2" xfId="9567" xr:uid="{00000000-0005-0000-0000-00003A240000}"/>
    <cellStyle name="3_Book1" xfId="441" xr:uid="{00000000-0005-0000-0000-00003B240000}"/>
    <cellStyle name="3_Book1 2" xfId="58585" xr:uid="{00000000-0005-0000-0000-00003C240000}"/>
    <cellStyle name="3_Book1_1" xfId="442" xr:uid="{00000000-0005-0000-0000-00003D240000}"/>
    <cellStyle name="3_Book1_1 2" xfId="61824" xr:uid="{00000000-0005-0000-0000-00003E240000}"/>
    <cellStyle name="3_Book1_1_thanh hoa lap du an 062008" xfId="9568" xr:uid="{00000000-0005-0000-0000-000040240000}"/>
    <cellStyle name="3_Book1_1_thong ke cac cap20142015" xfId="57401" xr:uid="{00000000-0005-0000-0000-000041240000}"/>
    <cellStyle name="3_Book1_1_Tiến độ XDCB đến tháng 5 - 2015" xfId="57402" xr:uid="{00000000-0005-0000-0000-00003F240000}"/>
    <cellStyle name="3_Book1_BIEU CHI TIEU, NGUYEN TAC PHAN BO" xfId="57403" xr:uid="{00000000-0005-0000-0000-000042240000}"/>
    <cellStyle name="3_Book1_Book1" xfId="9569" xr:uid="{00000000-0005-0000-0000-000043240000}"/>
    <cellStyle name="3_Book1_Book1 2" xfId="58586" xr:uid="{00000000-0005-0000-0000-000044240000}"/>
    <cellStyle name="3_Book1_Book1_1" xfId="9570" xr:uid="{00000000-0005-0000-0000-000045240000}"/>
    <cellStyle name="3_Book1_Book1_Book1" xfId="9571" xr:uid="{00000000-0005-0000-0000-000046240000}"/>
    <cellStyle name="3_Book1_Book1_Gia goi thau KS, TKBVTC sua Ngay 12-01" xfId="9572" xr:uid="{00000000-0005-0000-0000-000047240000}"/>
    <cellStyle name="3_Book1_Book1_thanh hoa lap du an 062008" xfId="9573" xr:uid="{00000000-0005-0000-0000-000048240000}"/>
    <cellStyle name="3_Book1_Cau Bai Son 2 Km 0+270.26 (8-11-2006)" xfId="9574" xr:uid="{00000000-0005-0000-0000-000049240000}"/>
    <cellStyle name="3_Book1_Cau Bai Son 2 Km 0+270.26 (8-11-2006)_thanh hoa lap du an 062008" xfId="9575" xr:uid="{00000000-0005-0000-0000-00004A240000}"/>
    <cellStyle name="3_Book1_Cau Hoa Son Km 1+441.06 (14-12-2006)" xfId="9576" xr:uid="{00000000-0005-0000-0000-00004B240000}"/>
    <cellStyle name="3_Book1_Cau Hoa Son Km 1+441.06 (14-12-2006)_thanh hoa lap du an 062008" xfId="9577" xr:uid="{00000000-0005-0000-0000-00004C240000}"/>
    <cellStyle name="3_Book1_Cau Hoa Son Km 1+441.06 (22-10-2006)" xfId="9578" xr:uid="{00000000-0005-0000-0000-00004D240000}"/>
    <cellStyle name="3_Book1_Cau Hoa Son Km 1+441.06 (22-10-2006)_thanh hoa lap du an 062008" xfId="9579" xr:uid="{00000000-0005-0000-0000-00004E240000}"/>
    <cellStyle name="3_Book1_Cau Hoa Son Km 1+441.06 (24-10-2006)" xfId="9580" xr:uid="{00000000-0005-0000-0000-00004F240000}"/>
    <cellStyle name="3_Book1_Cau Hoa Son Km 1+441.06 (24-10-2006)_thanh hoa lap du an 062008" xfId="9581" xr:uid="{00000000-0005-0000-0000-000050240000}"/>
    <cellStyle name="3_Book1_Cau Nam Tot(ngay 2-10-2006)" xfId="9582" xr:uid="{00000000-0005-0000-0000-000051240000}"/>
    <cellStyle name="3_Book1_Cau Song Dao Km 1+51.54 (20-12-2006)" xfId="9583" xr:uid="{00000000-0005-0000-0000-000052240000}"/>
    <cellStyle name="3_Book1_Cau Song Dao Km 1+51.54 (20-12-2006)_thanh hoa lap du an 062008" xfId="9584" xr:uid="{00000000-0005-0000-0000-000053240000}"/>
    <cellStyle name="3_Book1_CAU XOP XANG II(su­a)" xfId="9585" xr:uid="{00000000-0005-0000-0000-000054240000}"/>
    <cellStyle name="3_Book1_CAU XOP XANG II(su­a)_thanh hoa lap du an 062008" xfId="9586" xr:uid="{00000000-0005-0000-0000-000055240000}"/>
    <cellStyle name="3_Book1_Dieu phoi dat goi 1" xfId="9587" xr:uid="{00000000-0005-0000-0000-000056240000}"/>
    <cellStyle name="3_Book1_Dieu phoi dat goi 2" xfId="9588" xr:uid="{00000000-0005-0000-0000-000057240000}"/>
    <cellStyle name="3_Book1_DT Kha thi ngay 11-2-06" xfId="9589" xr:uid="{00000000-0005-0000-0000-000058240000}"/>
    <cellStyle name="3_Book1_DT Kha thi ngay 11-2-06_thanh hoa lap du an 062008" xfId="9590" xr:uid="{00000000-0005-0000-0000-000059240000}"/>
    <cellStyle name="3_Book1_DT ngay 04-01-2006" xfId="9591" xr:uid="{00000000-0005-0000-0000-00005A240000}"/>
    <cellStyle name="3_Book1_DT ngay 11-4-2006" xfId="9592" xr:uid="{00000000-0005-0000-0000-00005B240000}"/>
    <cellStyle name="3_Book1_DT ngay 15-11-05" xfId="9593" xr:uid="{00000000-0005-0000-0000-00005C240000}"/>
    <cellStyle name="3_Book1_DT ngay 15-11-05_thanh hoa lap du an 062008" xfId="9594" xr:uid="{00000000-0005-0000-0000-00005D240000}"/>
    <cellStyle name="3_Book1_DT theo DM24" xfId="9595" xr:uid="{00000000-0005-0000-0000-00005E240000}"/>
    <cellStyle name="3_Book1_Du toan KT-TCsua theo TT 03 - YC 471" xfId="9596" xr:uid="{00000000-0005-0000-0000-00005F240000}"/>
    <cellStyle name="3_Book1_Du toan KT-TCsua theo TT 03 - YC 471 2" xfId="58587" xr:uid="{00000000-0005-0000-0000-000060240000}"/>
    <cellStyle name="3_Book1_Du toan Phuong lam" xfId="9597" xr:uid="{00000000-0005-0000-0000-000061240000}"/>
    <cellStyle name="3_Book1_Du toan Phuong lam 2" xfId="58588" xr:uid="{00000000-0005-0000-0000-000062240000}"/>
    <cellStyle name="3_Book1_Du toan Phuong lam_thanh hoa lap du an 062008" xfId="9598" xr:uid="{00000000-0005-0000-0000-000063240000}"/>
    <cellStyle name="3_Book1_Du toan QL 27 (23-12-2005)" xfId="9599" xr:uid="{00000000-0005-0000-0000-000064240000}"/>
    <cellStyle name="3_Book1_DuAnKT ngay 11-2-2006" xfId="9600" xr:uid="{00000000-0005-0000-0000-000065240000}"/>
    <cellStyle name="3_Book1_Goi 1" xfId="9601" xr:uid="{00000000-0005-0000-0000-000066240000}"/>
    <cellStyle name="3_Book1_Goi thau so 1 (14-12-2006)" xfId="9602" xr:uid="{00000000-0005-0000-0000-000067240000}"/>
    <cellStyle name="3_Book1_Goi thau so 1 (14-12-2006)_thanh hoa lap du an 062008" xfId="9603" xr:uid="{00000000-0005-0000-0000-000068240000}"/>
    <cellStyle name="3_Book1_Goi thau so 2 (20-6-2006)" xfId="9604" xr:uid="{00000000-0005-0000-0000-000069240000}"/>
    <cellStyle name="3_Book1_Goi thau so 2 (20-6-2006)_thanh hoa lap du an 062008" xfId="9605" xr:uid="{00000000-0005-0000-0000-00006A240000}"/>
    <cellStyle name="3_Book1_Goi thau so 2 (30-01-2007)" xfId="9606" xr:uid="{00000000-0005-0000-0000-00006B240000}"/>
    <cellStyle name="3_Book1_Goi thau so 2 (30-01-2007)_thanh hoa lap du an 062008" xfId="9607" xr:uid="{00000000-0005-0000-0000-00006C240000}"/>
    <cellStyle name="3_Book1_Goi02(25-05-2006)" xfId="9608" xr:uid="{00000000-0005-0000-0000-00006D240000}"/>
    <cellStyle name="3_Book1_K C N - HUNG DONG L.NHUA" xfId="9609" xr:uid="{00000000-0005-0000-0000-00006E240000}"/>
    <cellStyle name="3_Book1_K C N - HUNG DONG L.NHUA_thanh hoa lap du an 062008" xfId="9610" xr:uid="{00000000-0005-0000-0000-00006F240000}"/>
    <cellStyle name="3_Book1_Khoi Luong Hoang Truong - Hoang Phu" xfId="9611" xr:uid="{00000000-0005-0000-0000-000071240000}"/>
    <cellStyle name="3_Book1_Khoi Luong Hoang Truong - Hoang Phu 2" xfId="58589" xr:uid="{00000000-0005-0000-0000-000072240000}"/>
    <cellStyle name="3_Book1_Khoi Luong Hoang Truong - Hoang Phu_thanh hoa lap du an 062008" xfId="9612" xr:uid="{00000000-0005-0000-0000-000073240000}"/>
    <cellStyle name="3_Book1_km48-53 (tham tra ngay 23-10-2006)" xfId="9613" xr:uid="{00000000-0005-0000-0000-000070240000}"/>
    <cellStyle name="3_Book1_Muong TL" xfId="9614" xr:uid="{00000000-0005-0000-0000-000074240000}"/>
    <cellStyle name="3_Book1_Muong TL 2" xfId="58590" xr:uid="{00000000-0005-0000-0000-000075240000}"/>
    <cellStyle name="3_Book1_thanh hoa lap du an 062008" xfId="9615" xr:uid="{00000000-0005-0000-0000-000079240000}"/>
    <cellStyle name="3_Book1_Tiến độ XDCB đến tháng 5 - 2015" xfId="57404" xr:uid="{00000000-0005-0000-0000-000076240000}"/>
    <cellStyle name="3_Book1_Tuyen so 1-Km0+00 - Km0+852.56" xfId="9616" xr:uid="{00000000-0005-0000-0000-000077240000}"/>
    <cellStyle name="3_Book1_TV sua ngay 02-08-06" xfId="9617" xr:uid="{00000000-0005-0000-0000-000078240000}"/>
    <cellStyle name="3_Book1_ÿÿÿÿÿ" xfId="9618" xr:uid="{00000000-0005-0000-0000-00007A240000}"/>
    <cellStyle name="3_C" xfId="9619" xr:uid="{00000000-0005-0000-0000-00007B240000}"/>
    <cellStyle name="3_C 2" xfId="58591" xr:uid="{00000000-0005-0000-0000-00007C240000}"/>
    <cellStyle name="3_Cau Bai Son 2 Km 0+270.26 (8-11-2006)" xfId="9620" xr:uid="{00000000-0005-0000-0000-00007D240000}"/>
    <cellStyle name="3_Cau Hoi 115" xfId="9621" xr:uid="{00000000-0005-0000-0000-00007E240000}"/>
    <cellStyle name="3_Cau Hoi 115_thanh hoa lap du an 062008" xfId="9622" xr:uid="{00000000-0005-0000-0000-00007F240000}"/>
    <cellStyle name="3_Cau Hua Trai (TT 04)" xfId="9623" xr:uid="{00000000-0005-0000-0000-000080240000}"/>
    <cellStyle name="3_Cau Hua Trai (TT 04) 2" xfId="58592" xr:uid="{00000000-0005-0000-0000-000081240000}"/>
    <cellStyle name="3_Cau Km109-108-1" xfId="57405" xr:uid="{00000000-0005-0000-0000-000082240000}"/>
    <cellStyle name="3_Cau My Thinh sua theo don gia 59 (19-5-07)" xfId="9624" xr:uid="{00000000-0005-0000-0000-000083240000}"/>
    <cellStyle name="3_Cau Nam Tot(ngay 2-10-2006)" xfId="9625" xr:uid="{00000000-0005-0000-0000-000084240000}"/>
    <cellStyle name="3_Cau Nam Tot(ngay 2-10-2006)_thanh hoa lap du an 062008" xfId="9626" xr:uid="{00000000-0005-0000-0000-000085240000}"/>
    <cellStyle name="3_Cau Song Dao Km 1+51.54 (20-12-2006)" xfId="9627" xr:uid="{00000000-0005-0000-0000-000086240000}"/>
    <cellStyle name="3_Cau Thanh Ha 1" xfId="9628" xr:uid="{00000000-0005-0000-0000-000087240000}"/>
    <cellStyle name="3_Cau Tho Vuc sua25.10.09" xfId="57406" xr:uid="{00000000-0005-0000-0000-000088240000}"/>
    <cellStyle name="3_Cau thuy dien Ban La (Cu Anh)" xfId="443" xr:uid="{00000000-0005-0000-0000-000089240000}"/>
    <cellStyle name="3_Cau thuy dien Ban La (Cu Anh) 2" xfId="61825" xr:uid="{00000000-0005-0000-0000-00008A240000}"/>
    <cellStyle name="3_Cau thuy dien Ban La (Cu Anh)_1009030 TW chi vong II pan bo lua ra (update dan so-thuy loi phi 30-9-2010)(bac ninh-quang ngai)final chinh Da Nang" xfId="444" xr:uid="{00000000-0005-0000-0000-00008B240000}"/>
    <cellStyle name="3_Cau thuy dien Ban La (Cu Anh)_160505 BIEU CHI NSDP TREN DAU DAN (BAO GÔM BSCMT)" xfId="445" xr:uid="{00000000-0005-0000-0000-00008C240000}"/>
    <cellStyle name="3_Cau thuy dien Ban La (Cu Anh)_thanh hoa lap du an 062008" xfId="9629" xr:uid="{00000000-0005-0000-0000-00008E240000}"/>
    <cellStyle name="3_Cau thuy dien Ban La (Cu Anh)_thong ke cac cap20142015" xfId="57407" xr:uid="{00000000-0005-0000-0000-00008F240000}"/>
    <cellStyle name="3_Cau thuy dien Ban La (Cu Anh)_Tiến độ XDCB đến tháng 5 - 2015" xfId="57408" xr:uid="{00000000-0005-0000-0000-00008D240000}"/>
    <cellStyle name="3_CAU XOP XANG II(su­a)" xfId="9630" xr:uid="{00000000-0005-0000-0000-000090240000}"/>
    <cellStyle name="3_Chau Thon - Tan Xuan (goi 5)" xfId="9631" xr:uid="{00000000-0005-0000-0000-000098240000}"/>
    <cellStyle name="3_Chau Thon - Tan Xuan (KCS 8-12-06)" xfId="9632" xr:uid="{00000000-0005-0000-0000-000099240000}"/>
    <cellStyle name="3_Chi phi KS" xfId="9633" xr:uid="{00000000-0005-0000-0000-00009A240000}"/>
    <cellStyle name="3_chi tiet T9-06" xfId="57409" xr:uid="{00000000-0005-0000-0000-00009B240000}"/>
    <cellStyle name="3_Chi tieu su nghiep VHXH 2009 chi tiet_01_12qh3t12" xfId="9634" xr:uid="{00000000-0005-0000-0000-00009C240000}"/>
    <cellStyle name="3_Chinhthuc_Dongquyen_NLN" xfId="9635" xr:uid="{00000000-0005-0000-0000-00009D240000}"/>
    <cellStyle name="3_ChiTieu_KeHoach_2009" xfId="9636" xr:uid="{00000000-0005-0000-0000-00009E240000}"/>
    <cellStyle name="3_CLDV PSTN 11(1).6" xfId="57410" xr:uid="{00000000-0005-0000-0000-000091240000}"/>
    <cellStyle name="3_CLDV PSTN 2(1).7v1" xfId="57411" xr:uid="{00000000-0005-0000-0000-000092240000}"/>
    <cellStyle name="3_CLDV PSTN 24(1).6" xfId="57412" xr:uid="{00000000-0005-0000-0000-000093240000}"/>
    <cellStyle name="3_cong" xfId="9637" xr:uid="{00000000-0005-0000-0000-000094240000}"/>
    <cellStyle name="3_cong 2" xfId="58593" xr:uid="{00000000-0005-0000-0000-000095240000}"/>
    <cellStyle name="3_Copy of hp-1" xfId="57413" xr:uid="{00000000-0005-0000-0000-000096240000}"/>
    <cellStyle name="3_cu ly van chuyen" xfId="9638" xr:uid="{00000000-0005-0000-0000-000097240000}"/>
    <cellStyle name="3_Dakt-Cau tinh Hua Phan" xfId="9639" xr:uid="{00000000-0005-0000-0000-00009F240000}"/>
    <cellStyle name="3_danh sach kh vip" xfId="57414" xr:uid="{00000000-0005-0000-0000-0000A0240000}"/>
    <cellStyle name="3_Danhmuc_Quyhoach2009" xfId="9640" xr:uid="{00000000-0005-0000-0000-0000A1240000}"/>
    <cellStyle name="3_DIEN" xfId="9641" xr:uid="{00000000-0005-0000-0000-0000A2240000}"/>
    <cellStyle name="3_DIEN 2" xfId="58594" xr:uid="{00000000-0005-0000-0000-0000A3240000}"/>
    <cellStyle name="3_Dieu phoi dat goi 1" xfId="9642" xr:uid="{00000000-0005-0000-0000-0000A4240000}"/>
    <cellStyle name="3_Dieu phoi dat goi 1_thanh hoa lap du an 062008" xfId="9643" xr:uid="{00000000-0005-0000-0000-0000A5240000}"/>
    <cellStyle name="3_Dieu phoi dat goi 2" xfId="9644" xr:uid="{00000000-0005-0000-0000-0000A6240000}"/>
    <cellStyle name="3_Dieu phoi dat goi 2_thanh hoa lap du an 062008" xfId="9645" xr:uid="{00000000-0005-0000-0000-0000A7240000}"/>
    <cellStyle name="3_Dinh muc thiet ke" xfId="9646" xr:uid="{00000000-0005-0000-0000-0000A8240000}"/>
    <cellStyle name="3_Dinh muc thiet ke 2" xfId="58595" xr:uid="{00000000-0005-0000-0000-0000A9240000}"/>
    <cellStyle name="3_DONGIA" xfId="9647" xr:uid="{00000000-0005-0000-0000-0000AA240000}"/>
    <cellStyle name="3_DT Chau Hong  trinh ngay 09-01-07" xfId="9648" xr:uid="{00000000-0005-0000-0000-0000AB240000}"/>
    <cellStyle name="3_DT Chau Hong  trinh ngay 09-01-07_thanh hoa lap du an 062008" xfId="9649" xr:uid="{00000000-0005-0000-0000-0000AC240000}"/>
    <cellStyle name="3_DT Kha thi ngay 11-2-06" xfId="9650" xr:uid="{00000000-0005-0000-0000-0000AE240000}"/>
    <cellStyle name="3_DT KT ngay 10-9-2005" xfId="9651" xr:uid="{00000000-0005-0000-0000-0000AD240000}"/>
    <cellStyle name="3_DT ngay 04-01-2006" xfId="9652" xr:uid="{00000000-0005-0000-0000-0000AF240000}"/>
    <cellStyle name="3_DT ngay 04-01-2006_thanh hoa lap du an 062008" xfId="9653" xr:uid="{00000000-0005-0000-0000-0000B0240000}"/>
    <cellStyle name="3_DT ngay 11-4-2006" xfId="9654" xr:uid="{00000000-0005-0000-0000-0000B1240000}"/>
    <cellStyle name="3_DT ngay 11-4-2006_thanh hoa lap du an 062008" xfId="9655" xr:uid="{00000000-0005-0000-0000-0000B2240000}"/>
    <cellStyle name="3_DT ngay 15-11-05" xfId="9656" xr:uid="{00000000-0005-0000-0000-0000B3240000}"/>
    <cellStyle name="3_DT theo DM24" xfId="9657" xr:uid="{00000000-0005-0000-0000-0000B4240000}"/>
    <cellStyle name="3_DT theo DM24_thanh hoa lap du an 062008" xfId="9658" xr:uid="{00000000-0005-0000-0000-0000B5240000}"/>
    <cellStyle name="3_DT-497" xfId="9659" xr:uid="{00000000-0005-0000-0000-0000B6240000}"/>
    <cellStyle name="3_DT-497_thanh hoa lap du an 062008" xfId="9660" xr:uid="{00000000-0005-0000-0000-0000B7240000}"/>
    <cellStyle name="3_DT-Khao-s¸t-TD" xfId="9661" xr:uid="{00000000-0005-0000-0000-0000B8240000}"/>
    <cellStyle name="3_DT-Khao-s¸t-TD_thanh hoa lap du an 062008" xfId="9662" xr:uid="{00000000-0005-0000-0000-0000B9240000}"/>
    <cellStyle name="3_DTXL goi 11(20-9-05)" xfId="9663" xr:uid="{00000000-0005-0000-0000-0000BA240000}"/>
    <cellStyle name="3_du toan" xfId="9664" xr:uid="{00000000-0005-0000-0000-0000BB240000}"/>
    <cellStyle name="3_du toan (03-11-05)" xfId="9665" xr:uid="{00000000-0005-0000-0000-0000BC240000}"/>
    <cellStyle name="3_Du toan (12-05-2005) Tham dinh" xfId="9666" xr:uid="{00000000-0005-0000-0000-0000BD240000}"/>
    <cellStyle name="3_Du toan (12-05-2005) Tham dinh_thanh hoa lap du an 062008" xfId="9667" xr:uid="{00000000-0005-0000-0000-0000BE240000}"/>
    <cellStyle name="3_Du toan (23-05-2005) Tham dinh" xfId="9668" xr:uid="{00000000-0005-0000-0000-0000BF240000}"/>
    <cellStyle name="3_Du toan (23-05-2005) Tham dinh 2" xfId="58596" xr:uid="{00000000-0005-0000-0000-0000C0240000}"/>
    <cellStyle name="3_Du toan (23-05-2005) Tham dinh_thanh hoa lap du an 062008" xfId="9669" xr:uid="{00000000-0005-0000-0000-0000C1240000}"/>
    <cellStyle name="3_Du toan (5 - 04 - 2004)" xfId="9670" xr:uid="{00000000-0005-0000-0000-0000C2240000}"/>
    <cellStyle name="3_Du toan (5 - 04 - 2004) 2" xfId="58597" xr:uid="{00000000-0005-0000-0000-0000C3240000}"/>
    <cellStyle name="3_Du toan (5 - 04 - 2004)_thanh hoa lap du an 062008" xfId="9671" xr:uid="{00000000-0005-0000-0000-0000C4240000}"/>
    <cellStyle name="3_Du toan (6-3-2005)" xfId="9672" xr:uid="{00000000-0005-0000-0000-0000C5240000}"/>
    <cellStyle name="3_Du toan (Ban A)" xfId="9673" xr:uid="{00000000-0005-0000-0000-0000C6240000}"/>
    <cellStyle name="3_Du toan (Ban A)_thanh hoa lap du an 062008" xfId="9674" xr:uid="{00000000-0005-0000-0000-0000C7240000}"/>
    <cellStyle name="3_Du toan (ngay 13 - 07 - 2004)" xfId="9675" xr:uid="{00000000-0005-0000-0000-0000C8240000}"/>
    <cellStyle name="3_Du toan (ngay 13 - 07 - 2004)_thanh hoa lap du an 062008" xfId="9676" xr:uid="{00000000-0005-0000-0000-0000C9240000}"/>
    <cellStyle name="3_Du toan (ngay 25-9-06)" xfId="9677" xr:uid="{00000000-0005-0000-0000-0000CA240000}"/>
    <cellStyle name="3_Du toan (ngay03-02-07) theo DG moi" xfId="9678" xr:uid="{00000000-0005-0000-0000-0000CB240000}"/>
    <cellStyle name="3_Du toan 558 (Km17+508.12 - Km 22)" xfId="446" xr:uid="{00000000-0005-0000-0000-0000CC240000}"/>
    <cellStyle name="3_Du toan 558 (Km17+508.12 - Km 22) 2" xfId="61826" xr:uid="{00000000-0005-0000-0000-0000CD240000}"/>
    <cellStyle name="3_Du toan 558 (Km17+508.12 - Km 22)_1009030 TW chi vong II pan bo lua ra (update dan so-thuy loi phi 30-9-2010)(bac ninh-quang ngai)final chinh Da Nang" xfId="447" xr:uid="{00000000-0005-0000-0000-0000CE240000}"/>
    <cellStyle name="3_Du toan 558 (Km17+508.12 - Km 22)_160505 BIEU CHI NSDP TREN DAU DAN (BAO GÔM BSCMT)" xfId="448" xr:uid="{00000000-0005-0000-0000-0000CF240000}"/>
    <cellStyle name="3_Du toan 558 (Km17+508.12 - Km 22)_thanh hoa lap du an 062008" xfId="9679" xr:uid="{00000000-0005-0000-0000-0000D1240000}"/>
    <cellStyle name="3_Du toan 558 (Km17+508.12 - Km 22)_thong ke cac cap20142015" xfId="57415" xr:uid="{00000000-0005-0000-0000-0000D2240000}"/>
    <cellStyle name="3_Du toan 558 (Km17+508.12 - Km 22)_Tiến độ XDCB đến tháng 5 - 2015" xfId="57416" xr:uid="{00000000-0005-0000-0000-0000D0240000}"/>
    <cellStyle name="3_Du toan bo sung (11-2004)" xfId="9680" xr:uid="{00000000-0005-0000-0000-0000D3240000}"/>
    <cellStyle name="3_Du toan bo sung (11-2004) 2" xfId="58598" xr:uid="{00000000-0005-0000-0000-0000D4240000}"/>
    <cellStyle name="3_Du toan Cang Vung Ang (Tham tra 3-11-06)" xfId="9681" xr:uid="{00000000-0005-0000-0000-0000D5240000}"/>
    <cellStyle name="3_Du toan Cang Vung Ang (Tham tra 3-11-06)_thanh hoa lap du an 062008" xfId="9682" xr:uid="{00000000-0005-0000-0000-0000D6240000}"/>
    <cellStyle name="3_Du toan Cang Vung Ang ngay 09-8-06 " xfId="9683" xr:uid="{00000000-0005-0000-0000-0000D7240000}"/>
    <cellStyle name="3_Du toan Cang Vung Ang ngay 09-8-06  2" xfId="59451" xr:uid="{00000000-0005-0000-0000-0000D8240000}"/>
    <cellStyle name="3_Du toan Cang Vung Ang ngay 09-8-06 _thanh hoa lap du an 062008" xfId="9684" xr:uid="{00000000-0005-0000-0000-0000D9240000}"/>
    <cellStyle name="3_Du toan dieu chin theo don gia moi (1-2-2007)" xfId="9685" xr:uid="{00000000-0005-0000-0000-0000DA240000}"/>
    <cellStyle name="3_Du toan Doan Km 53 - 60 sua theo tham tra(15-5-2007)" xfId="9686" xr:uid="{00000000-0005-0000-0000-0000DC240000}"/>
    <cellStyle name="3_Du toan Doan Km 53 - 60 sua theo tham tra(15-5-2007)_thanh hoa lap du an 062008" xfId="9687" xr:uid="{00000000-0005-0000-0000-0000DD240000}"/>
    <cellStyle name="3_Du toan Doan Km 53 - 60 sua theo TV4 tham tra(9-6-2007)" xfId="9688" xr:uid="{00000000-0005-0000-0000-0000DB240000}"/>
    <cellStyle name="3_Du toan Goi 1" xfId="9689" xr:uid="{00000000-0005-0000-0000-0000DE240000}"/>
    <cellStyle name="3_Du toan Goi 1 2" xfId="58599" xr:uid="{00000000-0005-0000-0000-0000DF240000}"/>
    <cellStyle name="3_Du toan Goi 1_thanh hoa lap du an 062008" xfId="9690" xr:uid="{00000000-0005-0000-0000-0000E0240000}"/>
    <cellStyle name="3_du toan goi 12" xfId="9691" xr:uid="{00000000-0005-0000-0000-0000E1240000}"/>
    <cellStyle name="3_Du toan Goi 2" xfId="9692" xr:uid="{00000000-0005-0000-0000-0000E2240000}"/>
    <cellStyle name="3_Du toan Goi 2 2" xfId="58600" xr:uid="{00000000-0005-0000-0000-0000E3240000}"/>
    <cellStyle name="3_Du toan Goi 2_thanh hoa lap du an 062008" xfId="9693" xr:uid="{00000000-0005-0000-0000-0000E4240000}"/>
    <cellStyle name="3_Du toan Huong Lam - Ban Giang (ngay28-11-06)" xfId="9694" xr:uid="{00000000-0005-0000-0000-0000E5240000}"/>
    <cellStyle name="3_Du toan Huong Lam - Ban Giang (ngay28-11-06)_thanh hoa lap du an 062008" xfId="9695" xr:uid="{00000000-0005-0000-0000-0000E6240000}"/>
    <cellStyle name="3_Du toan Huong Lam - Ban Giang theo DG 59 (ngay3-2-07)" xfId="9696" xr:uid="{00000000-0005-0000-0000-0000E7240000}"/>
    <cellStyle name="3_Du toan Huong Lam - Ban Giang theo DG 59 (ngay3-2-07)_thanh hoa lap du an 062008" xfId="9697" xr:uid="{00000000-0005-0000-0000-0000E8240000}"/>
    <cellStyle name="3_Du toan khao sat don 553 (da sua 16.5.08)" xfId="9698" xr:uid="{00000000-0005-0000-0000-0000EC240000}"/>
    <cellStyle name="3_Du toan KT-TCsua theo TT 03 - YC 471" xfId="9699" xr:uid="{00000000-0005-0000-0000-0000E9240000}"/>
    <cellStyle name="3_Du toan KT-TCsua theo TT 03 - YC 471 2" xfId="58601" xr:uid="{00000000-0005-0000-0000-0000EA240000}"/>
    <cellStyle name="3_Du toan KT-TCsua theo TT 03 - YC 471_thanh hoa lap du an 062008" xfId="9700" xr:uid="{00000000-0005-0000-0000-0000EB240000}"/>
    <cellStyle name="3_Du toan ngay (28-10-2005)" xfId="9701" xr:uid="{00000000-0005-0000-0000-0000ED240000}"/>
    <cellStyle name="3_Du toan ngay (28-10-2005) 2" xfId="58602" xr:uid="{00000000-0005-0000-0000-0000EE240000}"/>
    <cellStyle name="3_Du toan ngay (28-10-2005)_thanh hoa lap du an 062008" xfId="9702" xr:uid="{00000000-0005-0000-0000-0000EF240000}"/>
    <cellStyle name="3_Du toan ngay 16-4-2007" xfId="9703" xr:uid="{00000000-0005-0000-0000-0000F0240000}"/>
    <cellStyle name="3_Du toan ngay 1-9-2004 (version 1)" xfId="9704" xr:uid="{00000000-0005-0000-0000-0000F1240000}"/>
    <cellStyle name="3_Du toan ngay 1-9-2004 (version 1) 2" xfId="58603" xr:uid="{00000000-0005-0000-0000-0000F2240000}"/>
    <cellStyle name="3_Du toan ngay 1-9-2004 (version 1)_thanh hoa lap du an 062008" xfId="9705" xr:uid="{00000000-0005-0000-0000-0000F3240000}"/>
    <cellStyle name="3_Du toan Phuong lam" xfId="9706" xr:uid="{00000000-0005-0000-0000-0000F4240000}"/>
    <cellStyle name="3_Du toan Phuong lam 2" xfId="58604" xr:uid="{00000000-0005-0000-0000-0000F5240000}"/>
    <cellStyle name="3_Du toan QL 27 (23-12-2005)" xfId="9707" xr:uid="{00000000-0005-0000-0000-0000F6240000}"/>
    <cellStyle name="3_Du toan QL 27 (23-12-2005) 2" xfId="58605" xr:uid="{00000000-0005-0000-0000-0000F7240000}"/>
    <cellStyle name="3_Du toan QL 27 (23-12-2005)_thanh hoa lap du an 062008" xfId="9708" xr:uid="{00000000-0005-0000-0000-0000F8240000}"/>
    <cellStyle name="3_Du toan Tay Thanh Hoa duyetcuoi" xfId="9709" xr:uid="{00000000-0005-0000-0000-0000F9240000}"/>
    <cellStyle name="3_Du toan Tay Thanh Hoa duyetcuoi_thanh hoa lap du an 062008" xfId="9710" xr:uid="{00000000-0005-0000-0000-0000FA240000}"/>
    <cellStyle name="3_Du_toan_Ho_Xa___Vinh_Tan_WB3 sua ngay 18-8-06" xfId="9711" xr:uid="{00000000-0005-0000-0000-0000FB240000}"/>
    <cellStyle name="3_Du_toan_Ho_Xa___Vinh_Tan_WB3 sua ngay 18-8-06_thanh hoa lap du an 062008" xfId="9712" xr:uid="{00000000-0005-0000-0000-0000FC240000}"/>
    <cellStyle name="3_DuAnKT ngay 11-2-2006" xfId="9713" xr:uid="{00000000-0005-0000-0000-0000FD240000}"/>
    <cellStyle name="3_DuAnKT ngay 11-2-2006_thanh hoa lap du an 062008" xfId="9714" xr:uid="{00000000-0005-0000-0000-0000FE240000}"/>
    <cellStyle name="3_Gia_VL cau-JIBIC-Ha-tinh" xfId="9715" xr:uid="{00000000-0005-0000-0000-000019250000}"/>
    <cellStyle name="3_Gia_VL cau-JIBIC-Ha-tinh_thanh hoa lap du an 062008" xfId="9716" xr:uid="{00000000-0005-0000-0000-00001A250000}"/>
    <cellStyle name="3_Gia_VLQL48_duyet " xfId="449" xr:uid="{00000000-0005-0000-0000-00001B250000}"/>
    <cellStyle name="3_Gia_VLQL48_duyet  10" xfId="59452" xr:uid="{00000000-0005-0000-0000-00001C250000}"/>
    <cellStyle name="3_Gia_VLQL48_duyet  11" xfId="59453" xr:uid="{00000000-0005-0000-0000-00001D250000}"/>
    <cellStyle name="3_Gia_VLQL48_duyet  12" xfId="59454" xr:uid="{00000000-0005-0000-0000-00001E250000}"/>
    <cellStyle name="3_Gia_VLQL48_duyet  13" xfId="59455" xr:uid="{00000000-0005-0000-0000-00001F250000}"/>
    <cellStyle name="3_Gia_VLQL48_duyet  14" xfId="59456" xr:uid="{00000000-0005-0000-0000-000020250000}"/>
    <cellStyle name="3_Gia_VLQL48_duyet  15" xfId="59457" xr:uid="{00000000-0005-0000-0000-000021250000}"/>
    <cellStyle name="3_Gia_VLQL48_duyet  16" xfId="59458" xr:uid="{00000000-0005-0000-0000-000022250000}"/>
    <cellStyle name="3_Gia_VLQL48_duyet  17" xfId="59459" xr:uid="{00000000-0005-0000-0000-000023250000}"/>
    <cellStyle name="3_Gia_VLQL48_duyet  18" xfId="59460" xr:uid="{00000000-0005-0000-0000-000024250000}"/>
    <cellStyle name="3_Gia_VLQL48_duyet  19" xfId="59461" xr:uid="{00000000-0005-0000-0000-000025250000}"/>
    <cellStyle name="3_Gia_VLQL48_duyet  2" xfId="9717" xr:uid="{00000000-0005-0000-0000-000026250000}"/>
    <cellStyle name="3_Gia_VLQL48_duyet  20" xfId="59462" xr:uid="{00000000-0005-0000-0000-000027250000}"/>
    <cellStyle name="3_Gia_VLQL48_duyet  21" xfId="59463" xr:uid="{00000000-0005-0000-0000-000028250000}"/>
    <cellStyle name="3_Gia_VLQL48_duyet  22" xfId="59464" xr:uid="{00000000-0005-0000-0000-000029250000}"/>
    <cellStyle name="3_Gia_VLQL48_duyet  23" xfId="59465" xr:uid="{00000000-0005-0000-0000-00002A250000}"/>
    <cellStyle name="3_Gia_VLQL48_duyet  24" xfId="59466" xr:uid="{00000000-0005-0000-0000-00002B250000}"/>
    <cellStyle name="3_Gia_VLQL48_duyet  25" xfId="59467" xr:uid="{00000000-0005-0000-0000-00002C250000}"/>
    <cellStyle name="3_Gia_VLQL48_duyet  3" xfId="9718" xr:uid="{00000000-0005-0000-0000-00002D250000}"/>
    <cellStyle name="3_Gia_VLQL48_duyet  3 2" xfId="9719" xr:uid="{00000000-0005-0000-0000-00002E250000}"/>
    <cellStyle name="3_Gia_VLQL48_duyet  3 3" xfId="9720" xr:uid="{00000000-0005-0000-0000-00002F250000}"/>
    <cellStyle name="3_Gia_VLQL48_duyet  4" xfId="9721" xr:uid="{00000000-0005-0000-0000-000030250000}"/>
    <cellStyle name="3_Gia_VLQL48_duyet  5" xfId="9722" xr:uid="{00000000-0005-0000-0000-000031250000}"/>
    <cellStyle name="3_Gia_VLQL48_duyet  6" xfId="9723" xr:uid="{00000000-0005-0000-0000-000032250000}"/>
    <cellStyle name="3_Gia_VLQL48_duyet  7" xfId="9724" xr:uid="{00000000-0005-0000-0000-000033250000}"/>
    <cellStyle name="3_Gia_VLQL48_duyet  8" xfId="9725" xr:uid="{00000000-0005-0000-0000-000034250000}"/>
    <cellStyle name="3_Gia_VLQL48_duyet  9" xfId="9726" xr:uid="{00000000-0005-0000-0000-000035250000}"/>
    <cellStyle name="3_Gia_VLQL48_duyet _thanh hoa lap du an 062008" xfId="9727" xr:uid="{00000000-0005-0000-0000-000037250000}"/>
    <cellStyle name="3_Gia_VLQL48_duyet _thong ke cac cap20142015" xfId="57417" xr:uid="{00000000-0005-0000-0000-000038250000}"/>
    <cellStyle name="3_Gia_VLQL48_duyet _Tiến độ XDCB đến tháng 5 - 2015" xfId="57418" xr:uid="{00000000-0005-0000-0000-000036250000}"/>
    <cellStyle name="3_goi 1" xfId="9728" xr:uid="{00000000-0005-0000-0000-0000FF240000}"/>
    <cellStyle name="3_Goi 1 (TT04)" xfId="9729" xr:uid="{00000000-0005-0000-0000-000000250000}"/>
    <cellStyle name="3_Goi 1 (TT04) 2" xfId="58607" xr:uid="{00000000-0005-0000-0000-000001250000}"/>
    <cellStyle name="3_goi 1 2" xfId="58606" xr:uid="{00000000-0005-0000-0000-000002250000}"/>
    <cellStyle name="3_goi 1 3" xfId="61827" xr:uid="{00000000-0005-0000-0000-000003250000}"/>
    <cellStyle name="3_goi 1 duyet theo luong mo (an)" xfId="9730" xr:uid="{00000000-0005-0000-0000-000004250000}"/>
    <cellStyle name="3_Goi 1_1" xfId="9731" xr:uid="{00000000-0005-0000-0000-000005250000}"/>
    <cellStyle name="3_Goi 1_1_thanh hoa lap du an 062008" xfId="9732" xr:uid="{00000000-0005-0000-0000-000006250000}"/>
    <cellStyle name="3_Goi so 1" xfId="9733" xr:uid="{00000000-0005-0000-0000-000007250000}"/>
    <cellStyle name="3_Goi thau so 08 (11-05-2007)" xfId="9734" xr:uid="{00000000-0005-0000-0000-000008250000}"/>
    <cellStyle name="3_Goi thau so 1 (14-12-2006)" xfId="9735" xr:uid="{00000000-0005-0000-0000-000009250000}"/>
    <cellStyle name="3_Goi thau so 2 (20-6-2006)" xfId="9736" xr:uid="{00000000-0005-0000-0000-00000A250000}"/>
    <cellStyle name="3_Goi02(25-05-2006)" xfId="9737" xr:uid="{00000000-0005-0000-0000-00000B250000}"/>
    <cellStyle name="3_Goi02(25-05-2006)_thanh hoa lap du an 062008" xfId="9738" xr:uid="{00000000-0005-0000-0000-00000C250000}"/>
    <cellStyle name="3_Goi1N206" xfId="9739" xr:uid="{00000000-0005-0000-0000-00000D250000}"/>
    <cellStyle name="3_Goi1N206 2" xfId="58608" xr:uid="{00000000-0005-0000-0000-00000E250000}"/>
    <cellStyle name="3_Goi1N206_thanh hoa lap du an 062008" xfId="9740" xr:uid="{00000000-0005-0000-0000-00000F250000}"/>
    <cellStyle name="3_Goi2N206" xfId="9741" xr:uid="{00000000-0005-0000-0000-000010250000}"/>
    <cellStyle name="3_Goi2N206 2" xfId="58609" xr:uid="{00000000-0005-0000-0000-000011250000}"/>
    <cellStyle name="3_Goi2N206_thanh hoa lap du an 062008" xfId="9742" xr:uid="{00000000-0005-0000-0000-000012250000}"/>
    <cellStyle name="3_Goi4N216" xfId="9743" xr:uid="{00000000-0005-0000-0000-000013250000}"/>
    <cellStyle name="3_Goi4N216 2" xfId="58610" xr:uid="{00000000-0005-0000-0000-000014250000}"/>
    <cellStyle name="3_Goi4N216_thanh hoa lap du an 062008" xfId="9744" xr:uid="{00000000-0005-0000-0000-000015250000}"/>
    <cellStyle name="3_Goi5N216" xfId="9745" xr:uid="{00000000-0005-0000-0000-000016250000}"/>
    <cellStyle name="3_Goi5N216 2" xfId="58611" xr:uid="{00000000-0005-0000-0000-000017250000}"/>
    <cellStyle name="3_Goi5N216_thanh hoa lap du an 062008" xfId="9746" xr:uid="{00000000-0005-0000-0000-000018250000}"/>
    <cellStyle name="3_Hoi Song" xfId="9747" xr:uid="{00000000-0005-0000-0000-000039250000}"/>
    <cellStyle name="3_Hoi Song 2" xfId="58612" xr:uid="{00000000-0005-0000-0000-00003A250000}"/>
    <cellStyle name="3_HT-LO" xfId="9748" xr:uid="{00000000-0005-0000-0000-00003B250000}"/>
    <cellStyle name="3_HT-LO_thanh hoa lap du an 062008" xfId="9749" xr:uid="{00000000-0005-0000-0000-00003C250000}"/>
    <cellStyle name="3_Huong Lam - Ban Giang (11-4-2007)" xfId="9750" xr:uid="{00000000-0005-0000-0000-00003D250000}"/>
    <cellStyle name="3_Huong Lam - Ban Giang (11-4-2007)_thanh hoa lap du an 062008" xfId="9751" xr:uid="{00000000-0005-0000-0000-00003E250000}"/>
    <cellStyle name="3_KH Von Dieu tra CBMT 2009ngay3t12qh4t12" xfId="9752" xr:uid="{00000000-0005-0000-0000-00006E250000}"/>
    <cellStyle name="3_KH_2009_CongThuong" xfId="9753" xr:uid="{00000000-0005-0000-0000-00006F250000}"/>
    <cellStyle name="3_KH_SXNL_2009" xfId="9754" xr:uid="{00000000-0005-0000-0000-000070250000}"/>
    <cellStyle name="3_Khoi luong" xfId="9755" xr:uid="{00000000-0005-0000-0000-000071250000}"/>
    <cellStyle name="3_Khoi luong 2" xfId="58613" xr:uid="{00000000-0005-0000-0000-000072250000}"/>
    <cellStyle name="3_Khoi luong doan 1" xfId="9756" xr:uid="{00000000-0005-0000-0000-000073250000}"/>
    <cellStyle name="3_Khoi luong doan 1 2" xfId="58614" xr:uid="{00000000-0005-0000-0000-000074250000}"/>
    <cellStyle name="3_Khoi luong doan 1_thanh hoa lap du an 062008" xfId="9757" xr:uid="{00000000-0005-0000-0000-000075250000}"/>
    <cellStyle name="3_Khoi luong doan 2" xfId="9758" xr:uid="{00000000-0005-0000-0000-000076250000}"/>
    <cellStyle name="3_Khoi luong doan 2_thanh hoa lap du an 062008" xfId="9759" xr:uid="{00000000-0005-0000-0000-000077250000}"/>
    <cellStyle name="3_Khoi Luong Hoang Truong - Hoang Phu" xfId="9760" xr:uid="{00000000-0005-0000-0000-000078250000}"/>
    <cellStyle name="3_Khoi Luong Hoang Truong - Hoang Phu 2" xfId="58615" xr:uid="{00000000-0005-0000-0000-000079250000}"/>
    <cellStyle name="3_Khoi Luong Hoang Truong - Hoang Phu_thanh hoa lap du an 062008" xfId="9761" xr:uid="{00000000-0005-0000-0000-00007A250000}"/>
    <cellStyle name="3_Khoi luong_thanh hoa lap du an 062008" xfId="9762" xr:uid="{00000000-0005-0000-0000-00007B250000}"/>
    <cellStyle name="3_KHXDCB_2009_ HDND" xfId="9763" xr:uid="{00000000-0005-0000-0000-00007C250000}"/>
    <cellStyle name="3_Kiennghi_TTCP" xfId="9764" xr:uid="{00000000-0005-0000-0000-00003F250000}"/>
    <cellStyle name="3_Kiennghi_TTCP_Bosung" xfId="9765" xr:uid="{00000000-0005-0000-0000-000040250000}"/>
    <cellStyle name="3_Kiennghi_TTCP_Bosung_lan2" xfId="9766" xr:uid="{00000000-0005-0000-0000-000041250000}"/>
    <cellStyle name="3_Kiennghibosungvon_TTCP_2" xfId="9767" xr:uid="{00000000-0005-0000-0000-000042250000}"/>
    <cellStyle name="3_KL" xfId="9768" xr:uid="{00000000-0005-0000-0000-000043250000}"/>
    <cellStyle name="3_KL_Cau My Thinh sua theo don gia 59 (19-5-07)" xfId="9769" xr:uid="{00000000-0005-0000-0000-000044250000}"/>
    <cellStyle name="3_KL_Cau My Thinh sua theo don gia 59 (19-5-07)_thanh hoa lap du an 062008" xfId="9770" xr:uid="{00000000-0005-0000-0000-000045250000}"/>
    <cellStyle name="3_Kl_DT_Tham_Dinh_497_16-4-07" xfId="9771" xr:uid="{00000000-0005-0000-0000-000046250000}"/>
    <cellStyle name="3_KL_DT-497" xfId="9772" xr:uid="{00000000-0005-0000-0000-000047250000}"/>
    <cellStyle name="3_KL_DT-497_thanh hoa lap du an 062008" xfId="9773" xr:uid="{00000000-0005-0000-0000-000048250000}"/>
    <cellStyle name="3_KL_DT-Khao-s¸t-TD" xfId="9774" xr:uid="{00000000-0005-0000-0000-000049250000}"/>
    <cellStyle name="3_KL_DT-Khao-s¸t-TD_thanh hoa lap du an 062008" xfId="9775" xr:uid="{00000000-0005-0000-0000-00004A250000}"/>
    <cellStyle name="3_KL_Huong Lam - Ban Giang (11-4-2007)" xfId="9776" xr:uid="{00000000-0005-0000-0000-00004B250000}"/>
    <cellStyle name="3_KL_Huong Lam - Ban Giang (11-4-2007)_thanh hoa lap du an 062008" xfId="9777" xr:uid="{00000000-0005-0000-0000-00004C250000}"/>
    <cellStyle name="3_KL_thanh hoa lap du an 062008" xfId="9778" xr:uid="{00000000-0005-0000-0000-00004D250000}"/>
    <cellStyle name="3_Kl6-6-05" xfId="9779" xr:uid="{00000000-0005-0000-0000-00004E250000}"/>
    <cellStyle name="3_Kl6-6-05 2" xfId="58616" xr:uid="{00000000-0005-0000-0000-00004F250000}"/>
    <cellStyle name="3_KLCongTh" xfId="9780" xr:uid="{00000000-0005-0000-0000-000050250000}"/>
    <cellStyle name="3_Kldoan3" xfId="9781" xr:uid="{00000000-0005-0000-0000-000051250000}"/>
    <cellStyle name="3_Kldoan3_thanh hoa lap du an 062008" xfId="9782" xr:uid="{00000000-0005-0000-0000-000052250000}"/>
    <cellStyle name="3_KLhoxa" xfId="9783" xr:uid="{00000000-0005-0000-0000-000053250000}"/>
    <cellStyle name="3_Klnutgiao" xfId="9784" xr:uid="{00000000-0005-0000-0000-000054250000}"/>
    <cellStyle name="3_Klnutgiao 2" xfId="58617" xr:uid="{00000000-0005-0000-0000-000055250000}"/>
    <cellStyle name="3_KLPA2s" xfId="9785" xr:uid="{00000000-0005-0000-0000-000056250000}"/>
    <cellStyle name="3_KlQdinhduyet" xfId="450" xr:uid="{00000000-0005-0000-0000-000057250000}"/>
    <cellStyle name="3_KlQdinhduyet 2" xfId="61828" xr:uid="{00000000-0005-0000-0000-000058250000}"/>
    <cellStyle name="3_KlQdinhduyet_thanh hoa lap du an 062008" xfId="9786" xr:uid="{00000000-0005-0000-0000-00005A250000}"/>
    <cellStyle name="3_KlQdinhduyet_thong ke cac cap20142015" xfId="57419" xr:uid="{00000000-0005-0000-0000-00005B250000}"/>
    <cellStyle name="3_KlQdinhduyet_Tiến độ XDCB đến tháng 5 - 2015" xfId="57420" xr:uid="{00000000-0005-0000-0000-000059250000}"/>
    <cellStyle name="3_KlQL4goi5KCS" xfId="9787" xr:uid="{00000000-0005-0000-0000-00005C250000}"/>
    <cellStyle name="3_KlQL4goi5KCS 2" xfId="58618" xr:uid="{00000000-0005-0000-0000-00005D250000}"/>
    <cellStyle name="3_Kltayth" xfId="9788" xr:uid="{00000000-0005-0000-0000-00005E250000}"/>
    <cellStyle name="3_Kltayth 2" xfId="58619" xr:uid="{00000000-0005-0000-0000-00005F250000}"/>
    <cellStyle name="3_KltaythQDduyet" xfId="9789" xr:uid="{00000000-0005-0000-0000-000060250000}"/>
    <cellStyle name="3_KltaythQDduyet 2" xfId="58620" xr:uid="{00000000-0005-0000-0000-000061250000}"/>
    <cellStyle name="3_Kluong4-2004" xfId="9790" xr:uid="{00000000-0005-0000-0000-000062250000}"/>
    <cellStyle name="3_Kluong4-2004 2" xfId="58621" xr:uid="{00000000-0005-0000-0000-000063250000}"/>
    <cellStyle name="3_Kluong4-2004_thanh hoa lap du an 062008" xfId="9791" xr:uid="{00000000-0005-0000-0000-000064250000}"/>
    <cellStyle name="3_Km 48 - 53 (sua nap TVTT 6-7-2007)" xfId="9792" xr:uid="{00000000-0005-0000-0000-000065250000}"/>
    <cellStyle name="3_Km 48 - 53 (sua nap TVTT 6-7-2007)_thanh hoa lap du an 062008" xfId="9793" xr:uid="{00000000-0005-0000-0000-000066250000}"/>
    <cellStyle name="3_Km2" xfId="9794" xr:uid="{00000000-0005-0000-0000-000067250000}"/>
    <cellStyle name="3_Km3" xfId="9795" xr:uid="{00000000-0005-0000-0000-000068250000}"/>
    <cellStyle name="3_km4-6" xfId="9796" xr:uid="{00000000-0005-0000-0000-000069250000}"/>
    <cellStyle name="3_km48-53 (tham tra ngay 23-10-2006)" xfId="9797" xr:uid="{00000000-0005-0000-0000-00006A250000}"/>
    <cellStyle name="3_km48-53 (tham tra ngay 23-10-2006)_thanh hoa lap du an 062008" xfId="9798" xr:uid="{00000000-0005-0000-0000-00006B250000}"/>
    <cellStyle name="3_km48-53 (tham tra ngay 23-10-2006)theo gi¸ ca m¸y míi" xfId="9799" xr:uid="{00000000-0005-0000-0000-00006C250000}"/>
    <cellStyle name="3_km48-53 (tham tra ngay 23-10-2006)theo gi¸ ca m¸y míi_thanh hoa lap du an 062008" xfId="9800" xr:uid="{00000000-0005-0000-0000-00006D250000}"/>
    <cellStyle name="3_Luong A6" xfId="9801" xr:uid="{00000000-0005-0000-0000-00007D250000}"/>
    <cellStyle name="3_Mau BC CLDV PSTN Q2" xfId="57421" xr:uid="{00000000-0005-0000-0000-00007E250000}"/>
    <cellStyle name="3_mau thong ke su co" xfId="57422" xr:uid="{00000000-0005-0000-0000-00007F250000}"/>
    <cellStyle name="3_maugiacotaluy" xfId="9802" xr:uid="{00000000-0005-0000-0000-000080250000}"/>
    <cellStyle name="3_maugiacotaluy 2" xfId="58622" xr:uid="{00000000-0005-0000-0000-000081250000}"/>
    <cellStyle name="3_My Thanh Son Thanh" xfId="9803" xr:uid="{00000000-0005-0000-0000-000082250000}"/>
    <cellStyle name="3_Nhom I" xfId="9804" xr:uid="{00000000-0005-0000-0000-000083250000}"/>
    <cellStyle name="3_Nhom I_thanh hoa lap du an 062008" xfId="9805" xr:uid="{00000000-0005-0000-0000-000084250000}"/>
    <cellStyle name="3_Phanbotindung_2009_KH" xfId="9806" xr:uid="{00000000-0005-0000-0000-00008E250000}"/>
    <cellStyle name="3_Phu luc KS" xfId="9807" xr:uid="{00000000-0005-0000-0000-00008F250000}"/>
    <cellStyle name="3_Project N.Du" xfId="9808" xr:uid="{00000000-0005-0000-0000-000085250000}"/>
    <cellStyle name="3_Project N.Du.dien" xfId="9809" xr:uid="{00000000-0005-0000-0000-000086250000}"/>
    <cellStyle name="3_Project N.Du_thanh hoa lap du an 062008" xfId="9810" xr:uid="{00000000-0005-0000-0000-000087250000}"/>
    <cellStyle name="3_Project QL4" xfId="9811" xr:uid="{00000000-0005-0000-0000-000088250000}"/>
    <cellStyle name="3_Project QL4 goi 7" xfId="9812" xr:uid="{00000000-0005-0000-0000-000089250000}"/>
    <cellStyle name="3_Project QL4 goi 7_thanh hoa lap du an 062008" xfId="9813" xr:uid="{00000000-0005-0000-0000-00008A250000}"/>
    <cellStyle name="3_Project QL4 goi5" xfId="9814" xr:uid="{00000000-0005-0000-0000-00008B250000}"/>
    <cellStyle name="3_Project QL4 goi8" xfId="9815" xr:uid="{00000000-0005-0000-0000-00008C250000}"/>
    <cellStyle name="3_PSTN 27.5" xfId="57423" xr:uid="{00000000-0005-0000-0000-00008D250000}"/>
    <cellStyle name="3_QL1A-SUA2005" xfId="9816" xr:uid="{00000000-0005-0000-0000-000090250000}"/>
    <cellStyle name="3_QL1A-SUA2005_thanh hoa lap du an 062008" xfId="9817" xr:uid="{00000000-0005-0000-0000-000091250000}"/>
    <cellStyle name="3_Sheet1" xfId="9818" xr:uid="{00000000-0005-0000-0000-000092250000}"/>
    <cellStyle name="3_Sheet1 2" xfId="58623" xr:uid="{00000000-0005-0000-0000-000093250000}"/>
    <cellStyle name="3_Sheet1_Cau My Thinh sua theo don gia 59 (19-5-07)" xfId="9819" xr:uid="{00000000-0005-0000-0000-000094250000}"/>
    <cellStyle name="3_Sheet1_DT_Tham_Dinh_497_16-4-07" xfId="9820" xr:uid="{00000000-0005-0000-0000-000095250000}"/>
    <cellStyle name="3_Sheet1_DT-497" xfId="9821" xr:uid="{00000000-0005-0000-0000-000096250000}"/>
    <cellStyle name="3_Sheet1_DT-Khao-s¸t-TD" xfId="9822" xr:uid="{00000000-0005-0000-0000-000097250000}"/>
    <cellStyle name="3_Sheet1_Huong Lam - Ban Giang (11-4-2007)" xfId="9823" xr:uid="{00000000-0005-0000-0000-000098250000}"/>
    <cellStyle name="3_SuoiTon" xfId="9824" xr:uid="{00000000-0005-0000-0000-000099250000}"/>
    <cellStyle name="3_SuoiTon_thanh hoa lap du an 062008" xfId="9825" xr:uid="{00000000-0005-0000-0000-00009A250000}"/>
    <cellStyle name="3_t" xfId="9826" xr:uid="{00000000-0005-0000-0000-00009B250000}"/>
    <cellStyle name="3_t 2" xfId="58624" xr:uid="{00000000-0005-0000-0000-00009C250000}"/>
    <cellStyle name="3_TamkhoanKSDH" xfId="9827" xr:uid="{00000000-0005-0000-0000-00009D250000}"/>
    <cellStyle name="3_Tay THoa" xfId="9828" xr:uid="{00000000-0005-0000-0000-00009E250000}"/>
    <cellStyle name="3_Tay THoa_thanh hoa lap du an 062008" xfId="9829" xr:uid="{00000000-0005-0000-0000-00009F250000}"/>
    <cellStyle name="3_Tham tra (8-11)1" xfId="9830" xr:uid="{00000000-0005-0000-0000-0000A8250000}"/>
    <cellStyle name="3_Tham tra (8-11)1_thanh hoa lap du an 062008" xfId="9831" xr:uid="{00000000-0005-0000-0000-0000A9250000}"/>
    <cellStyle name="3_Theo doi vat tu thang 9" xfId="57424" xr:uid="{00000000-0005-0000-0000-0000AA250000}"/>
    <cellStyle name="3_THkl" xfId="9832" xr:uid="{00000000-0005-0000-0000-0000AB250000}"/>
    <cellStyle name="3_THkl_thanh hoa lap du an 062008" xfId="9833" xr:uid="{00000000-0005-0000-0000-0000AC250000}"/>
    <cellStyle name="3_THklpa2" xfId="9834" xr:uid="{00000000-0005-0000-0000-0000AD250000}"/>
    <cellStyle name="3_THklpa2_thanh hoa lap du an 062008" xfId="9835" xr:uid="{00000000-0005-0000-0000-0000AE250000}"/>
    <cellStyle name="3_TienLuong" xfId="57425" xr:uid="{00000000-0005-0000-0000-0000A0250000}"/>
    <cellStyle name="3_Tong hop DT dieu chinh duong 38-95" xfId="9836" xr:uid="{00000000-0005-0000-0000-0000A1250000}"/>
    <cellStyle name="3_Tong hop khoi luong duong 557 (30-5-2006)" xfId="9837" xr:uid="{00000000-0005-0000-0000-0000A2250000}"/>
    <cellStyle name="3_Tong muc dau tu" xfId="9838" xr:uid="{00000000-0005-0000-0000-0000A3250000}"/>
    <cellStyle name="3_Tuyen so 1-Km0+00 - Km0+852.56" xfId="9839" xr:uid="{00000000-0005-0000-0000-0000A4250000}"/>
    <cellStyle name="3_Tuyen so 1-Km0+00 - Km0+852.56_thanh hoa lap du an 062008" xfId="9840" xr:uid="{00000000-0005-0000-0000-0000A5250000}"/>
    <cellStyle name="3_TV sua ngay 02-08-06" xfId="9841" xr:uid="{00000000-0005-0000-0000-0000A6250000}"/>
    <cellStyle name="3_TV sua ngay 02-08-06_thanh hoa lap du an 062008" xfId="9842" xr:uid="{00000000-0005-0000-0000-0000A7250000}"/>
    <cellStyle name="3_VatLieu 3 cau -NA" xfId="9843" xr:uid="{00000000-0005-0000-0000-0000AF250000}"/>
    <cellStyle name="3_VatLieu 3 cau -NA_thanh hoa lap du an 062008" xfId="9844" xr:uid="{00000000-0005-0000-0000-0000B0250000}"/>
    <cellStyle name="3_ÿÿÿÿÿ" xfId="451" xr:uid="{00000000-0005-0000-0000-0000B1250000}"/>
    <cellStyle name="3_ÿÿÿÿÿ 2" xfId="61829" xr:uid="{00000000-0005-0000-0000-0000B2250000}"/>
    <cellStyle name="3_ÿÿÿÿÿ_1" xfId="9845" xr:uid="{00000000-0005-0000-0000-0000B3250000}"/>
    <cellStyle name="3_ÿÿÿÿÿ_1_thanh hoa lap du an 062008" xfId="9846" xr:uid="{00000000-0005-0000-0000-0000B4250000}"/>
    <cellStyle name="4" xfId="452" xr:uid="{00000000-0005-0000-0000-0000B5250000}"/>
    <cellStyle name="4 2" xfId="59468" xr:uid="{00000000-0005-0000-0000-0000B6250000}"/>
    <cellStyle name="4_6.Bang_luong_moi_XDCB" xfId="9847" xr:uid="{00000000-0005-0000-0000-0000B7250000}"/>
    <cellStyle name="4_A che do KS +chi BQL" xfId="9848" xr:uid="{00000000-0005-0000-0000-0000B8250000}"/>
    <cellStyle name="4_BANG CAM COC GPMB 8km" xfId="9849" xr:uid="{00000000-0005-0000-0000-0000B9250000}"/>
    <cellStyle name="4_BANG CAM COC GPMB 8km_thanh hoa lap du an 062008" xfId="9850" xr:uid="{00000000-0005-0000-0000-0000BA250000}"/>
    <cellStyle name="4_Bang tong hop khoi luong" xfId="9851" xr:uid="{00000000-0005-0000-0000-0000BB250000}"/>
    <cellStyle name="4_Bang tong hop khoi luong 2" xfId="61830" xr:uid="{00000000-0005-0000-0000-0000BC250000}"/>
    <cellStyle name="4_Bao cao T10" xfId="57426" xr:uid="{00000000-0005-0000-0000-0000BD250000}"/>
    <cellStyle name="4_Book1" xfId="453" xr:uid="{00000000-0005-0000-0000-0000BE250000}"/>
    <cellStyle name="4_Book1 2" xfId="58625" xr:uid="{00000000-0005-0000-0000-0000BF250000}"/>
    <cellStyle name="4_Book1_1" xfId="454" xr:uid="{00000000-0005-0000-0000-0000C0250000}"/>
    <cellStyle name="4_Book1_1 2" xfId="61831" xr:uid="{00000000-0005-0000-0000-0000C1250000}"/>
    <cellStyle name="4_Book1_1_thanh hoa lap du an 062008" xfId="9852" xr:uid="{00000000-0005-0000-0000-0000C3250000}"/>
    <cellStyle name="4_Book1_1_thong ke cac cap20142015" xfId="57427" xr:uid="{00000000-0005-0000-0000-0000C4250000}"/>
    <cellStyle name="4_Book1_1_Tiến độ XDCB đến tháng 5 - 2015" xfId="57428" xr:uid="{00000000-0005-0000-0000-0000C2250000}"/>
    <cellStyle name="4_Book1_BIEU CHI TIEU, NGUYEN TAC PHAN BO" xfId="57429" xr:uid="{00000000-0005-0000-0000-0000C5250000}"/>
    <cellStyle name="4_Book1_Book1" xfId="9853" xr:uid="{00000000-0005-0000-0000-0000C6250000}"/>
    <cellStyle name="4_Book1_Book1 2" xfId="61832" xr:uid="{00000000-0005-0000-0000-0000C7250000}"/>
    <cellStyle name="4_Book1_Book1_Book1" xfId="9854" xr:uid="{00000000-0005-0000-0000-0000C8250000}"/>
    <cellStyle name="4_Book1_Book1_thanh hoa lap du an 062008" xfId="9855" xr:uid="{00000000-0005-0000-0000-0000C9250000}"/>
    <cellStyle name="4_Book1_Cau Bai Son 2 Km 0+270.26 (8-11-2006)" xfId="9856" xr:uid="{00000000-0005-0000-0000-0000CA250000}"/>
    <cellStyle name="4_Book1_Cau Bai Son 2 Km 0+270.26 (8-11-2006)_thanh hoa lap du an 062008" xfId="9857" xr:uid="{00000000-0005-0000-0000-0000CB250000}"/>
    <cellStyle name="4_Book1_Cau Hoa Son Km 1+441.06 (14-12-2006)" xfId="9858" xr:uid="{00000000-0005-0000-0000-0000CC250000}"/>
    <cellStyle name="4_Book1_Cau Hoa Son Km 1+441.06 (14-12-2006)_thanh hoa lap du an 062008" xfId="9859" xr:uid="{00000000-0005-0000-0000-0000CD250000}"/>
    <cellStyle name="4_Book1_Cau Hoa Son Km 1+441.06 (22-10-2006)" xfId="9860" xr:uid="{00000000-0005-0000-0000-0000CE250000}"/>
    <cellStyle name="4_Book1_Cau Hoa Son Km 1+441.06 (22-10-2006)_thanh hoa lap du an 062008" xfId="9861" xr:uid="{00000000-0005-0000-0000-0000CF250000}"/>
    <cellStyle name="4_Book1_Cau Hoa Son Km 1+441.06 (24-10-2006)" xfId="9862" xr:uid="{00000000-0005-0000-0000-0000D0250000}"/>
    <cellStyle name="4_Book1_Cau Hoa Son Km 1+441.06 (24-10-2006)_thanh hoa lap du an 062008" xfId="9863" xr:uid="{00000000-0005-0000-0000-0000D1250000}"/>
    <cellStyle name="4_Book1_Cau Nam Tot(ngay 2-10-2006)" xfId="9864" xr:uid="{00000000-0005-0000-0000-0000D2250000}"/>
    <cellStyle name="4_Book1_Cau Song Dao Km 1+51.54 (20-12-2006)" xfId="9865" xr:uid="{00000000-0005-0000-0000-0000D3250000}"/>
    <cellStyle name="4_Book1_Cau Song Dao Km 1+51.54 (20-12-2006)_thanh hoa lap du an 062008" xfId="9866" xr:uid="{00000000-0005-0000-0000-0000D4250000}"/>
    <cellStyle name="4_Book1_CAU XOP XANG II(su­a)" xfId="9867" xr:uid="{00000000-0005-0000-0000-0000D5250000}"/>
    <cellStyle name="4_Book1_CAU XOP XANG II(su­a)_thanh hoa lap du an 062008" xfId="9868" xr:uid="{00000000-0005-0000-0000-0000D6250000}"/>
    <cellStyle name="4_Book1_Dieu phoi dat goi 1" xfId="9869" xr:uid="{00000000-0005-0000-0000-0000D7250000}"/>
    <cellStyle name="4_Book1_Dieu phoi dat goi 2" xfId="9870" xr:uid="{00000000-0005-0000-0000-0000D8250000}"/>
    <cellStyle name="4_Book1_DT Kha thi ngay 11-2-06" xfId="9871" xr:uid="{00000000-0005-0000-0000-0000D9250000}"/>
    <cellStyle name="4_Book1_DT Kha thi ngay 11-2-06_thanh hoa lap du an 062008" xfId="9872" xr:uid="{00000000-0005-0000-0000-0000DA250000}"/>
    <cellStyle name="4_Book1_DT ngay 04-01-2006" xfId="9873" xr:uid="{00000000-0005-0000-0000-0000DB250000}"/>
    <cellStyle name="4_Book1_DT ngay 11-4-2006" xfId="9874" xr:uid="{00000000-0005-0000-0000-0000DC250000}"/>
    <cellStyle name="4_Book1_DT ngay 15-11-05" xfId="9875" xr:uid="{00000000-0005-0000-0000-0000DD250000}"/>
    <cellStyle name="4_Book1_DT ngay 15-11-05_thanh hoa lap du an 062008" xfId="9876" xr:uid="{00000000-0005-0000-0000-0000DE250000}"/>
    <cellStyle name="4_Book1_DT theo DM24" xfId="9877" xr:uid="{00000000-0005-0000-0000-0000DF250000}"/>
    <cellStyle name="4_Book1_Du toan KT-TCsua theo TT 03 - YC 471" xfId="9878" xr:uid="{00000000-0005-0000-0000-0000E0250000}"/>
    <cellStyle name="4_Book1_Du toan KT-TCsua theo TT 03 - YC 471 2" xfId="61833" xr:uid="{00000000-0005-0000-0000-0000E1250000}"/>
    <cellStyle name="4_Book1_Du toan Phuong lam" xfId="9879" xr:uid="{00000000-0005-0000-0000-0000E2250000}"/>
    <cellStyle name="4_Book1_Du toan Phuong lam 2" xfId="61834" xr:uid="{00000000-0005-0000-0000-0000E3250000}"/>
    <cellStyle name="4_Book1_Du toan Phuong lam_thanh hoa lap du an 062008" xfId="9880" xr:uid="{00000000-0005-0000-0000-0000E4250000}"/>
    <cellStyle name="4_Book1_Du toan QL 27 (23-12-2005)" xfId="9881" xr:uid="{00000000-0005-0000-0000-0000E5250000}"/>
    <cellStyle name="4_Book1_DuAnKT ngay 11-2-2006" xfId="9882" xr:uid="{00000000-0005-0000-0000-0000E6250000}"/>
    <cellStyle name="4_Book1_Goi 1" xfId="9883" xr:uid="{00000000-0005-0000-0000-0000E7250000}"/>
    <cellStyle name="4_Book1_Goi thau so 1 (14-12-2006)" xfId="9884" xr:uid="{00000000-0005-0000-0000-0000E8250000}"/>
    <cellStyle name="4_Book1_Goi thau so 1 (14-12-2006)_thanh hoa lap du an 062008" xfId="9885" xr:uid="{00000000-0005-0000-0000-0000E9250000}"/>
    <cellStyle name="4_Book1_Goi thau so 2 (20-6-2006)" xfId="9886" xr:uid="{00000000-0005-0000-0000-0000EA250000}"/>
    <cellStyle name="4_Book1_Goi thau so 2 (20-6-2006)_thanh hoa lap du an 062008" xfId="9887" xr:uid="{00000000-0005-0000-0000-0000EB250000}"/>
    <cellStyle name="4_Book1_Goi thau so 2 (30-01-2007)" xfId="9888" xr:uid="{00000000-0005-0000-0000-0000EC250000}"/>
    <cellStyle name="4_Book1_Goi thau so 2 (30-01-2007)_thanh hoa lap du an 062008" xfId="9889" xr:uid="{00000000-0005-0000-0000-0000ED250000}"/>
    <cellStyle name="4_Book1_Goi02(25-05-2006)" xfId="9890" xr:uid="{00000000-0005-0000-0000-0000EE250000}"/>
    <cellStyle name="4_Book1_K C N - HUNG DONG L.NHUA" xfId="9891" xr:uid="{00000000-0005-0000-0000-0000EF250000}"/>
    <cellStyle name="4_Book1_K C N - HUNG DONG L.NHUA_thanh hoa lap du an 062008" xfId="9892" xr:uid="{00000000-0005-0000-0000-0000F0250000}"/>
    <cellStyle name="4_Book1_Khoi Luong Hoang Truong - Hoang Phu" xfId="9893" xr:uid="{00000000-0005-0000-0000-0000F2250000}"/>
    <cellStyle name="4_Book1_Khoi Luong Hoang Truong - Hoang Phu 2" xfId="61835" xr:uid="{00000000-0005-0000-0000-0000F3250000}"/>
    <cellStyle name="4_Book1_Khoi Luong Hoang Truong - Hoang Phu_thanh hoa lap du an 062008" xfId="9894" xr:uid="{00000000-0005-0000-0000-0000F4250000}"/>
    <cellStyle name="4_Book1_km48-53 (tham tra ngay 23-10-2006)" xfId="9895" xr:uid="{00000000-0005-0000-0000-0000F1250000}"/>
    <cellStyle name="4_Book1_Muong TL" xfId="9896" xr:uid="{00000000-0005-0000-0000-0000F5250000}"/>
    <cellStyle name="4_Book1_Muong TL 2" xfId="61836" xr:uid="{00000000-0005-0000-0000-0000F6250000}"/>
    <cellStyle name="4_Book1_thanh hoa lap du an 062008" xfId="9897" xr:uid="{00000000-0005-0000-0000-0000FA250000}"/>
    <cellStyle name="4_Book1_Tiến độ XDCB đến tháng 5 - 2015" xfId="57430" xr:uid="{00000000-0005-0000-0000-0000F7250000}"/>
    <cellStyle name="4_Book1_Tuyen so 1-Km0+00 - Km0+852.56" xfId="9898" xr:uid="{00000000-0005-0000-0000-0000F8250000}"/>
    <cellStyle name="4_Book1_TV sua ngay 02-08-06" xfId="9899" xr:uid="{00000000-0005-0000-0000-0000F9250000}"/>
    <cellStyle name="4_Book1_ÿÿÿÿÿ" xfId="9900" xr:uid="{00000000-0005-0000-0000-0000FB250000}"/>
    <cellStyle name="4_C" xfId="9901" xr:uid="{00000000-0005-0000-0000-0000FC250000}"/>
    <cellStyle name="4_C 2" xfId="61837" xr:uid="{00000000-0005-0000-0000-0000FD250000}"/>
    <cellStyle name="4_Cau Bai Son 2 Km 0+270.26 (8-11-2006)" xfId="9902" xr:uid="{00000000-0005-0000-0000-0000FE250000}"/>
    <cellStyle name="4_Cau Hoi 115" xfId="9903" xr:uid="{00000000-0005-0000-0000-0000FF250000}"/>
    <cellStyle name="4_Cau Hoi 115_thanh hoa lap du an 062008" xfId="9904" xr:uid="{00000000-0005-0000-0000-000000260000}"/>
    <cellStyle name="4_Cau Hua Trai (TT 04)" xfId="9905" xr:uid="{00000000-0005-0000-0000-000001260000}"/>
    <cellStyle name="4_Cau Hua Trai (TT 04) 2" xfId="61838" xr:uid="{00000000-0005-0000-0000-000002260000}"/>
    <cellStyle name="4_Cau Km109-108-1" xfId="57431" xr:uid="{00000000-0005-0000-0000-000003260000}"/>
    <cellStyle name="4_Cau My Thinh sua theo don gia 59 (19-5-07)" xfId="9906" xr:uid="{00000000-0005-0000-0000-000004260000}"/>
    <cellStyle name="4_Cau Nam Tot(ngay 2-10-2006)" xfId="9907" xr:uid="{00000000-0005-0000-0000-000005260000}"/>
    <cellStyle name="4_Cau Nam Tot(ngay 2-10-2006)_thanh hoa lap du an 062008" xfId="9908" xr:uid="{00000000-0005-0000-0000-000006260000}"/>
    <cellStyle name="4_Cau Song Dao Km 1+51.54 (20-12-2006)" xfId="9909" xr:uid="{00000000-0005-0000-0000-000007260000}"/>
    <cellStyle name="4_Cau Thanh Ha 1" xfId="9910" xr:uid="{00000000-0005-0000-0000-000008260000}"/>
    <cellStyle name="4_Cau Tho Vuc sua25.10.09" xfId="57432" xr:uid="{00000000-0005-0000-0000-000009260000}"/>
    <cellStyle name="4_Cau thuy dien Ban La (Cu Anh)" xfId="455" xr:uid="{00000000-0005-0000-0000-00000A260000}"/>
    <cellStyle name="4_Cau thuy dien Ban La (Cu Anh) 2" xfId="61839" xr:uid="{00000000-0005-0000-0000-00000B260000}"/>
    <cellStyle name="4_Cau thuy dien Ban La (Cu Anh)_1009030 TW chi vong II pan bo lua ra (update dan so-thuy loi phi 30-9-2010)(bac ninh-quang ngai)final chinh Da Nang" xfId="456" xr:uid="{00000000-0005-0000-0000-00000C260000}"/>
    <cellStyle name="4_Cau thuy dien Ban La (Cu Anh)_160505 BIEU CHI NSDP TREN DAU DAN (BAO GÔM BSCMT)" xfId="457" xr:uid="{00000000-0005-0000-0000-00000D260000}"/>
    <cellStyle name="4_Cau thuy dien Ban La (Cu Anh)_thanh hoa lap du an 062008" xfId="9911" xr:uid="{00000000-0005-0000-0000-00000F260000}"/>
    <cellStyle name="4_Cau thuy dien Ban La (Cu Anh)_thong ke cac cap20142015" xfId="57433" xr:uid="{00000000-0005-0000-0000-000010260000}"/>
    <cellStyle name="4_Cau thuy dien Ban La (Cu Anh)_Tiến độ XDCB đến tháng 5 - 2015" xfId="57434" xr:uid="{00000000-0005-0000-0000-00000E260000}"/>
    <cellStyle name="4_CAU XOP XANG II(su­a)" xfId="9912" xr:uid="{00000000-0005-0000-0000-000011260000}"/>
    <cellStyle name="4_Chau Thon - Tan Xuan (goi 5)" xfId="9913" xr:uid="{00000000-0005-0000-0000-000019260000}"/>
    <cellStyle name="4_Chau Thon - Tan Xuan (KCS 8-12-06)" xfId="9914" xr:uid="{00000000-0005-0000-0000-00001A260000}"/>
    <cellStyle name="4_Chi phi KS" xfId="9915" xr:uid="{00000000-0005-0000-0000-00001B260000}"/>
    <cellStyle name="4_chi tiet T9-06" xfId="57435" xr:uid="{00000000-0005-0000-0000-00001C260000}"/>
    <cellStyle name="4_CLDV PSTN 11(1).6" xfId="57436" xr:uid="{00000000-0005-0000-0000-000012260000}"/>
    <cellStyle name="4_CLDV PSTN 2(1).7v1" xfId="57437" xr:uid="{00000000-0005-0000-0000-000013260000}"/>
    <cellStyle name="4_CLDV PSTN 24(1).6" xfId="57438" xr:uid="{00000000-0005-0000-0000-000014260000}"/>
    <cellStyle name="4_cong" xfId="9916" xr:uid="{00000000-0005-0000-0000-000015260000}"/>
    <cellStyle name="4_cong 2" xfId="61840" xr:uid="{00000000-0005-0000-0000-000016260000}"/>
    <cellStyle name="4_Copy of hp-1" xfId="57439" xr:uid="{00000000-0005-0000-0000-000017260000}"/>
    <cellStyle name="4_cu ly van chuyen" xfId="9917" xr:uid="{00000000-0005-0000-0000-000018260000}"/>
    <cellStyle name="4_Dakt-Cau tinh Hua Phan" xfId="9918" xr:uid="{00000000-0005-0000-0000-00001D260000}"/>
    <cellStyle name="4_danh sach kh vip" xfId="57440" xr:uid="{00000000-0005-0000-0000-00001E260000}"/>
    <cellStyle name="4_DIEN" xfId="9919" xr:uid="{00000000-0005-0000-0000-00001F260000}"/>
    <cellStyle name="4_DIEN 2" xfId="61841" xr:uid="{00000000-0005-0000-0000-000020260000}"/>
    <cellStyle name="4_Dieu phoi dat goi 1" xfId="9920" xr:uid="{00000000-0005-0000-0000-000021260000}"/>
    <cellStyle name="4_Dieu phoi dat goi 1_thanh hoa lap du an 062008" xfId="9921" xr:uid="{00000000-0005-0000-0000-000022260000}"/>
    <cellStyle name="4_Dieu phoi dat goi 2" xfId="9922" xr:uid="{00000000-0005-0000-0000-000023260000}"/>
    <cellStyle name="4_Dieu phoi dat goi 2_thanh hoa lap du an 062008" xfId="9923" xr:uid="{00000000-0005-0000-0000-000024260000}"/>
    <cellStyle name="4_Dinh muc thiet ke" xfId="9924" xr:uid="{00000000-0005-0000-0000-000025260000}"/>
    <cellStyle name="4_Dinh muc thiet ke 2" xfId="61842" xr:uid="{00000000-0005-0000-0000-000026260000}"/>
    <cellStyle name="4_DONGIA" xfId="9925" xr:uid="{00000000-0005-0000-0000-000027260000}"/>
    <cellStyle name="4_DT Chau Hong  trinh ngay 09-01-07" xfId="9926" xr:uid="{00000000-0005-0000-0000-000028260000}"/>
    <cellStyle name="4_DT Chau Hong  trinh ngay 09-01-07_thanh hoa lap du an 062008" xfId="9927" xr:uid="{00000000-0005-0000-0000-000029260000}"/>
    <cellStyle name="4_DT Kha thi ngay 11-2-06" xfId="9928" xr:uid="{00000000-0005-0000-0000-00002B260000}"/>
    <cellStyle name="4_DT KT ngay 10-9-2005" xfId="9929" xr:uid="{00000000-0005-0000-0000-00002A260000}"/>
    <cellStyle name="4_DT ngay 04-01-2006" xfId="9930" xr:uid="{00000000-0005-0000-0000-00002C260000}"/>
    <cellStyle name="4_DT ngay 04-01-2006_thanh hoa lap du an 062008" xfId="9931" xr:uid="{00000000-0005-0000-0000-00002D260000}"/>
    <cellStyle name="4_DT ngay 11-4-2006" xfId="9932" xr:uid="{00000000-0005-0000-0000-00002E260000}"/>
    <cellStyle name="4_DT ngay 11-4-2006_thanh hoa lap du an 062008" xfId="9933" xr:uid="{00000000-0005-0000-0000-00002F260000}"/>
    <cellStyle name="4_DT ngay 15-11-05" xfId="9934" xr:uid="{00000000-0005-0000-0000-000030260000}"/>
    <cellStyle name="4_DT theo DM24" xfId="9935" xr:uid="{00000000-0005-0000-0000-000031260000}"/>
    <cellStyle name="4_DT theo DM24_thanh hoa lap du an 062008" xfId="9936" xr:uid="{00000000-0005-0000-0000-000032260000}"/>
    <cellStyle name="4_DT-497" xfId="9937" xr:uid="{00000000-0005-0000-0000-000033260000}"/>
    <cellStyle name="4_DT-497_thanh hoa lap du an 062008" xfId="9938" xr:uid="{00000000-0005-0000-0000-000034260000}"/>
    <cellStyle name="4_DT-Khao-s¸t-TD" xfId="9939" xr:uid="{00000000-0005-0000-0000-000035260000}"/>
    <cellStyle name="4_DT-Khao-s¸t-TD_thanh hoa lap du an 062008" xfId="9940" xr:uid="{00000000-0005-0000-0000-000036260000}"/>
    <cellStyle name="4_DTXL goi 11(20-9-05)" xfId="9941" xr:uid="{00000000-0005-0000-0000-000037260000}"/>
    <cellStyle name="4_du toan" xfId="9942" xr:uid="{00000000-0005-0000-0000-000038260000}"/>
    <cellStyle name="4_du toan (03-11-05)" xfId="9943" xr:uid="{00000000-0005-0000-0000-000039260000}"/>
    <cellStyle name="4_Du toan (12-05-2005) Tham dinh" xfId="9944" xr:uid="{00000000-0005-0000-0000-00003A260000}"/>
    <cellStyle name="4_Du toan (12-05-2005) Tham dinh_thanh hoa lap du an 062008" xfId="9945" xr:uid="{00000000-0005-0000-0000-00003B260000}"/>
    <cellStyle name="4_Du toan (23-05-2005) Tham dinh" xfId="9946" xr:uid="{00000000-0005-0000-0000-00003C260000}"/>
    <cellStyle name="4_Du toan (23-05-2005) Tham dinh 2" xfId="61843" xr:uid="{00000000-0005-0000-0000-00003D260000}"/>
    <cellStyle name="4_Du toan (23-05-2005) Tham dinh_thanh hoa lap du an 062008" xfId="9947" xr:uid="{00000000-0005-0000-0000-00003E260000}"/>
    <cellStyle name="4_Du toan (5 - 04 - 2004)" xfId="9948" xr:uid="{00000000-0005-0000-0000-00003F260000}"/>
    <cellStyle name="4_Du toan (5 - 04 - 2004) 2" xfId="61844" xr:uid="{00000000-0005-0000-0000-000040260000}"/>
    <cellStyle name="4_Du toan (5 - 04 - 2004)_thanh hoa lap du an 062008" xfId="9949" xr:uid="{00000000-0005-0000-0000-000041260000}"/>
    <cellStyle name="4_Du toan (6-3-2005)" xfId="9950" xr:uid="{00000000-0005-0000-0000-000042260000}"/>
    <cellStyle name="4_Du toan (Ban A)" xfId="9951" xr:uid="{00000000-0005-0000-0000-000043260000}"/>
    <cellStyle name="4_Du toan (Ban A)_thanh hoa lap du an 062008" xfId="9952" xr:uid="{00000000-0005-0000-0000-000044260000}"/>
    <cellStyle name="4_Du toan (ngay 13 - 07 - 2004)" xfId="9953" xr:uid="{00000000-0005-0000-0000-000045260000}"/>
    <cellStyle name="4_Du toan (ngay 13 - 07 - 2004)_thanh hoa lap du an 062008" xfId="9954" xr:uid="{00000000-0005-0000-0000-000046260000}"/>
    <cellStyle name="4_Du toan (ngay 25-9-06)" xfId="9955" xr:uid="{00000000-0005-0000-0000-000047260000}"/>
    <cellStyle name="4_Du toan (ngay03-02-07) theo DG moi" xfId="9956" xr:uid="{00000000-0005-0000-0000-000048260000}"/>
    <cellStyle name="4_Du toan 558 (Km17+508.12 - Km 22)" xfId="458" xr:uid="{00000000-0005-0000-0000-000049260000}"/>
    <cellStyle name="4_Du toan 558 (Km17+508.12 - Km 22) 2" xfId="61845" xr:uid="{00000000-0005-0000-0000-00004A260000}"/>
    <cellStyle name="4_Du toan 558 (Km17+508.12 - Km 22)_1009030 TW chi vong II pan bo lua ra (update dan so-thuy loi phi 30-9-2010)(bac ninh-quang ngai)final chinh Da Nang" xfId="459" xr:uid="{00000000-0005-0000-0000-00004B260000}"/>
    <cellStyle name="4_Du toan 558 (Km17+508.12 - Km 22)_160505 BIEU CHI NSDP TREN DAU DAN (BAO GÔM BSCMT)" xfId="460" xr:uid="{00000000-0005-0000-0000-00004C260000}"/>
    <cellStyle name="4_Du toan 558 (Km17+508.12 - Km 22)_thanh hoa lap du an 062008" xfId="9957" xr:uid="{00000000-0005-0000-0000-00004E260000}"/>
    <cellStyle name="4_Du toan 558 (Km17+508.12 - Km 22)_thong ke cac cap20142015" xfId="57441" xr:uid="{00000000-0005-0000-0000-00004F260000}"/>
    <cellStyle name="4_Du toan 558 (Km17+508.12 - Km 22)_Tiến độ XDCB đến tháng 5 - 2015" xfId="57442" xr:uid="{00000000-0005-0000-0000-00004D260000}"/>
    <cellStyle name="4_Du toan bo sung (11-2004)" xfId="9958" xr:uid="{00000000-0005-0000-0000-000050260000}"/>
    <cellStyle name="4_Du toan bo sung (11-2004) 2" xfId="61846" xr:uid="{00000000-0005-0000-0000-000051260000}"/>
    <cellStyle name="4_Du toan Cang Vung Ang (Tham tra 3-11-06)" xfId="9959" xr:uid="{00000000-0005-0000-0000-000052260000}"/>
    <cellStyle name="4_Du toan Cang Vung Ang (Tham tra 3-11-06)_thanh hoa lap du an 062008" xfId="9960" xr:uid="{00000000-0005-0000-0000-000053260000}"/>
    <cellStyle name="4_Du toan Cang Vung Ang ngay 09-8-06 " xfId="9961" xr:uid="{00000000-0005-0000-0000-000054260000}"/>
    <cellStyle name="4_Du toan Cang Vung Ang ngay 09-8-06  2" xfId="59469" xr:uid="{00000000-0005-0000-0000-000055260000}"/>
    <cellStyle name="4_Du toan Cang Vung Ang ngay 09-8-06 _thanh hoa lap du an 062008" xfId="9962" xr:uid="{00000000-0005-0000-0000-000056260000}"/>
    <cellStyle name="4_Du toan dieu chin theo don gia moi (1-2-2007)" xfId="9963" xr:uid="{00000000-0005-0000-0000-000057260000}"/>
    <cellStyle name="4_Du toan Doan Km 53 - 60 sua theo tham tra(15-5-2007)" xfId="9964" xr:uid="{00000000-0005-0000-0000-000059260000}"/>
    <cellStyle name="4_Du toan Doan Km 53 - 60 sua theo tham tra(15-5-2007)_thanh hoa lap du an 062008" xfId="9965" xr:uid="{00000000-0005-0000-0000-00005A260000}"/>
    <cellStyle name="4_Du toan Doan Km 53 - 60 sua theo TV4 tham tra(9-6-2007)" xfId="9966" xr:uid="{00000000-0005-0000-0000-000058260000}"/>
    <cellStyle name="4_Du toan Goi 1" xfId="9967" xr:uid="{00000000-0005-0000-0000-00005B260000}"/>
    <cellStyle name="4_Du toan Goi 1 2" xfId="61847" xr:uid="{00000000-0005-0000-0000-00005C260000}"/>
    <cellStyle name="4_Du toan Goi 1_thanh hoa lap du an 062008" xfId="9968" xr:uid="{00000000-0005-0000-0000-00005D260000}"/>
    <cellStyle name="4_du toan goi 12" xfId="9969" xr:uid="{00000000-0005-0000-0000-00005E260000}"/>
    <cellStyle name="4_Du toan Goi 2" xfId="9970" xr:uid="{00000000-0005-0000-0000-00005F260000}"/>
    <cellStyle name="4_Du toan Goi 2 2" xfId="61848" xr:uid="{00000000-0005-0000-0000-000060260000}"/>
    <cellStyle name="4_Du toan Goi 2_thanh hoa lap du an 062008" xfId="9971" xr:uid="{00000000-0005-0000-0000-000061260000}"/>
    <cellStyle name="4_Du toan Huong Lam - Ban Giang (ngay28-11-06)" xfId="9972" xr:uid="{00000000-0005-0000-0000-000062260000}"/>
    <cellStyle name="4_Du toan Huong Lam - Ban Giang (ngay28-11-06)_thanh hoa lap du an 062008" xfId="9973" xr:uid="{00000000-0005-0000-0000-000063260000}"/>
    <cellStyle name="4_Du toan Huong Lam - Ban Giang theo DG 59 (ngay3-2-07)" xfId="9974" xr:uid="{00000000-0005-0000-0000-000064260000}"/>
    <cellStyle name="4_Du toan Huong Lam - Ban Giang theo DG 59 (ngay3-2-07)_thanh hoa lap du an 062008" xfId="9975" xr:uid="{00000000-0005-0000-0000-000065260000}"/>
    <cellStyle name="4_Du toan khao sat don 553 (da sua 16.5.08)" xfId="9976" xr:uid="{00000000-0005-0000-0000-000069260000}"/>
    <cellStyle name="4_Du toan KT-TCsua theo TT 03 - YC 471" xfId="9977" xr:uid="{00000000-0005-0000-0000-000066260000}"/>
    <cellStyle name="4_Du toan KT-TCsua theo TT 03 - YC 471 2" xfId="61849" xr:uid="{00000000-0005-0000-0000-000067260000}"/>
    <cellStyle name="4_Du toan KT-TCsua theo TT 03 - YC 471_thanh hoa lap du an 062008" xfId="9978" xr:uid="{00000000-0005-0000-0000-000068260000}"/>
    <cellStyle name="4_Du toan ngay (28-10-2005)" xfId="9979" xr:uid="{00000000-0005-0000-0000-00006A260000}"/>
    <cellStyle name="4_Du toan ngay (28-10-2005) 2" xfId="61850" xr:uid="{00000000-0005-0000-0000-00006B260000}"/>
    <cellStyle name="4_Du toan ngay (28-10-2005)_thanh hoa lap du an 062008" xfId="9980" xr:uid="{00000000-0005-0000-0000-00006C260000}"/>
    <cellStyle name="4_Du toan ngay 16-4-2007" xfId="9981" xr:uid="{00000000-0005-0000-0000-00006D260000}"/>
    <cellStyle name="4_Du toan ngay 1-9-2004 (version 1)" xfId="9982" xr:uid="{00000000-0005-0000-0000-00006E260000}"/>
    <cellStyle name="4_Du toan ngay 1-9-2004 (version 1) 2" xfId="61851" xr:uid="{00000000-0005-0000-0000-00006F260000}"/>
    <cellStyle name="4_Du toan ngay 1-9-2004 (version 1)_thanh hoa lap du an 062008" xfId="9983" xr:uid="{00000000-0005-0000-0000-000070260000}"/>
    <cellStyle name="4_Du toan Phuong lam" xfId="9984" xr:uid="{00000000-0005-0000-0000-000071260000}"/>
    <cellStyle name="4_Du toan Phuong lam 2" xfId="61852" xr:uid="{00000000-0005-0000-0000-000072260000}"/>
    <cellStyle name="4_Du toan QL 27 (23-12-2005)" xfId="9985" xr:uid="{00000000-0005-0000-0000-000073260000}"/>
    <cellStyle name="4_Du toan QL 27 (23-12-2005) 2" xfId="61853" xr:uid="{00000000-0005-0000-0000-000074260000}"/>
    <cellStyle name="4_Du toan QL 27 (23-12-2005)_thanh hoa lap du an 062008" xfId="9986" xr:uid="{00000000-0005-0000-0000-000075260000}"/>
    <cellStyle name="4_Du toan Tay Thanh Hoa duyetcuoi" xfId="9987" xr:uid="{00000000-0005-0000-0000-000076260000}"/>
    <cellStyle name="4_Du toan Tay Thanh Hoa duyetcuoi_thanh hoa lap du an 062008" xfId="9988" xr:uid="{00000000-0005-0000-0000-000077260000}"/>
    <cellStyle name="4_Du_toan_Ho_Xa___Vinh_Tan_WB3 sua ngay 18-8-06" xfId="9989" xr:uid="{00000000-0005-0000-0000-000078260000}"/>
    <cellStyle name="4_Du_toan_Ho_Xa___Vinh_Tan_WB3 sua ngay 18-8-06_thanh hoa lap du an 062008" xfId="9990" xr:uid="{00000000-0005-0000-0000-000079260000}"/>
    <cellStyle name="4_DuAnKT ngay 11-2-2006" xfId="9991" xr:uid="{00000000-0005-0000-0000-00007A260000}"/>
    <cellStyle name="4_DuAnKT ngay 11-2-2006_thanh hoa lap du an 062008" xfId="9992" xr:uid="{00000000-0005-0000-0000-00007B260000}"/>
    <cellStyle name="4_Gia_VL cau-JIBIC-Ha-tinh" xfId="9993" xr:uid="{00000000-0005-0000-0000-000096260000}"/>
    <cellStyle name="4_Gia_VL cau-JIBIC-Ha-tinh_thanh hoa lap du an 062008" xfId="9994" xr:uid="{00000000-0005-0000-0000-000097260000}"/>
    <cellStyle name="4_Gia_VLQL48_duyet " xfId="461" xr:uid="{00000000-0005-0000-0000-000098260000}"/>
    <cellStyle name="4_Gia_VLQL48_duyet  2" xfId="59470" xr:uid="{00000000-0005-0000-0000-000099260000}"/>
    <cellStyle name="4_Gia_VLQL48_duyet _thanh hoa lap du an 062008" xfId="9995" xr:uid="{00000000-0005-0000-0000-00009B260000}"/>
    <cellStyle name="4_Gia_VLQL48_duyet _thong ke cac cap20142015" xfId="57443" xr:uid="{00000000-0005-0000-0000-00009C260000}"/>
    <cellStyle name="4_Gia_VLQL48_duyet _Tiến độ XDCB đến tháng 5 - 2015" xfId="57444" xr:uid="{00000000-0005-0000-0000-00009A260000}"/>
    <cellStyle name="4_goi 1" xfId="9996" xr:uid="{00000000-0005-0000-0000-00007C260000}"/>
    <cellStyle name="4_Goi 1 (TT04)" xfId="9997" xr:uid="{00000000-0005-0000-0000-00007D260000}"/>
    <cellStyle name="4_Goi 1 (TT04) 2" xfId="61854" xr:uid="{00000000-0005-0000-0000-00007E260000}"/>
    <cellStyle name="4_goi 1 2" xfId="61855" xr:uid="{00000000-0005-0000-0000-00007F260000}"/>
    <cellStyle name="4_goi 1 3" xfId="61856" xr:uid="{00000000-0005-0000-0000-000080260000}"/>
    <cellStyle name="4_goi 1 duyet theo luong mo (an)" xfId="9998" xr:uid="{00000000-0005-0000-0000-000081260000}"/>
    <cellStyle name="4_Goi 1_1" xfId="9999" xr:uid="{00000000-0005-0000-0000-000082260000}"/>
    <cellStyle name="4_Goi 1_1_thanh hoa lap du an 062008" xfId="10000" xr:uid="{00000000-0005-0000-0000-000083260000}"/>
    <cellStyle name="4_Goi so 1" xfId="10001" xr:uid="{00000000-0005-0000-0000-000084260000}"/>
    <cellStyle name="4_Goi thau so 08 (11-05-2007)" xfId="10002" xr:uid="{00000000-0005-0000-0000-000085260000}"/>
    <cellStyle name="4_Goi thau so 1 (14-12-2006)" xfId="10003" xr:uid="{00000000-0005-0000-0000-000086260000}"/>
    <cellStyle name="4_Goi thau so 2 (20-6-2006)" xfId="10004" xr:uid="{00000000-0005-0000-0000-000087260000}"/>
    <cellStyle name="4_Goi02(25-05-2006)" xfId="10005" xr:uid="{00000000-0005-0000-0000-000088260000}"/>
    <cellStyle name="4_Goi02(25-05-2006)_thanh hoa lap du an 062008" xfId="10006" xr:uid="{00000000-0005-0000-0000-000089260000}"/>
    <cellStyle name="4_Goi1N206" xfId="10007" xr:uid="{00000000-0005-0000-0000-00008A260000}"/>
    <cellStyle name="4_Goi1N206 2" xfId="61857" xr:uid="{00000000-0005-0000-0000-00008B260000}"/>
    <cellStyle name="4_Goi1N206_thanh hoa lap du an 062008" xfId="10008" xr:uid="{00000000-0005-0000-0000-00008C260000}"/>
    <cellStyle name="4_Goi2N206" xfId="10009" xr:uid="{00000000-0005-0000-0000-00008D260000}"/>
    <cellStyle name="4_Goi2N206 2" xfId="61858" xr:uid="{00000000-0005-0000-0000-00008E260000}"/>
    <cellStyle name="4_Goi2N206_thanh hoa lap du an 062008" xfId="10010" xr:uid="{00000000-0005-0000-0000-00008F260000}"/>
    <cellStyle name="4_Goi4N216" xfId="10011" xr:uid="{00000000-0005-0000-0000-000090260000}"/>
    <cellStyle name="4_Goi4N216 2" xfId="61859" xr:uid="{00000000-0005-0000-0000-000091260000}"/>
    <cellStyle name="4_Goi4N216_thanh hoa lap du an 062008" xfId="10012" xr:uid="{00000000-0005-0000-0000-000092260000}"/>
    <cellStyle name="4_Goi5N216" xfId="10013" xr:uid="{00000000-0005-0000-0000-000093260000}"/>
    <cellStyle name="4_Goi5N216 2" xfId="61860" xr:uid="{00000000-0005-0000-0000-000094260000}"/>
    <cellStyle name="4_Goi5N216_thanh hoa lap du an 062008" xfId="10014" xr:uid="{00000000-0005-0000-0000-000095260000}"/>
    <cellStyle name="4_Hoi Song" xfId="10015" xr:uid="{00000000-0005-0000-0000-00009D260000}"/>
    <cellStyle name="4_Hoi Song 2" xfId="61861" xr:uid="{00000000-0005-0000-0000-00009E260000}"/>
    <cellStyle name="4_HT-LO" xfId="10016" xr:uid="{00000000-0005-0000-0000-00009F260000}"/>
    <cellStyle name="4_HT-LO_thanh hoa lap du an 062008" xfId="10017" xr:uid="{00000000-0005-0000-0000-0000A0260000}"/>
    <cellStyle name="4_Huong Lam - Ban Giang (11-4-2007)" xfId="10018" xr:uid="{00000000-0005-0000-0000-0000A1260000}"/>
    <cellStyle name="4_Huong Lam - Ban Giang (11-4-2007)_thanh hoa lap du an 062008" xfId="10019" xr:uid="{00000000-0005-0000-0000-0000A2260000}"/>
    <cellStyle name="4_Khoi luong" xfId="10020" xr:uid="{00000000-0005-0000-0000-0000C3260000}"/>
    <cellStyle name="4_Khoi luong 2" xfId="61862" xr:uid="{00000000-0005-0000-0000-0000C4260000}"/>
    <cellStyle name="4_Khoi luong doan 1" xfId="10021" xr:uid="{00000000-0005-0000-0000-0000C5260000}"/>
    <cellStyle name="4_Khoi luong doan 1 2" xfId="61863" xr:uid="{00000000-0005-0000-0000-0000C6260000}"/>
    <cellStyle name="4_Khoi luong doan 1_thanh hoa lap du an 062008" xfId="10022" xr:uid="{00000000-0005-0000-0000-0000C7260000}"/>
    <cellStyle name="4_Khoi luong doan 2" xfId="10023" xr:uid="{00000000-0005-0000-0000-0000C8260000}"/>
    <cellStyle name="4_Khoi luong doan 2_thanh hoa lap du an 062008" xfId="10024" xr:uid="{00000000-0005-0000-0000-0000C9260000}"/>
    <cellStyle name="4_Khoi Luong Hoang Truong - Hoang Phu" xfId="10025" xr:uid="{00000000-0005-0000-0000-0000CA260000}"/>
    <cellStyle name="4_Khoi Luong Hoang Truong - Hoang Phu 2" xfId="61864" xr:uid="{00000000-0005-0000-0000-0000CB260000}"/>
    <cellStyle name="4_Khoi Luong Hoang Truong - Hoang Phu_thanh hoa lap du an 062008" xfId="10026" xr:uid="{00000000-0005-0000-0000-0000CC260000}"/>
    <cellStyle name="4_Khoi luong_thanh hoa lap du an 062008" xfId="10027" xr:uid="{00000000-0005-0000-0000-0000CD260000}"/>
    <cellStyle name="4_KL" xfId="10028" xr:uid="{00000000-0005-0000-0000-0000A3260000}"/>
    <cellStyle name="4_KL_thanh hoa lap du an 062008" xfId="10029" xr:uid="{00000000-0005-0000-0000-0000A4260000}"/>
    <cellStyle name="4_Kl6-6-05" xfId="10030" xr:uid="{00000000-0005-0000-0000-0000A5260000}"/>
    <cellStyle name="4_Kl6-6-05 2" xfId="61865" xr:uid="{00000000-0005-0000-0000-0000A6260000}"/>
    <cellStyle name="4_KLCongTh" xfId="10031" xr:uid="{00000000-0005-0000-0000-0000A7260000}"/>
    <cellStyle name="4_Kldoan3" xfId="10032" xr:uid="{00000000-0005-0000-0000-0000A8260000}"/>
    <cellStyle name="4_Kldoan3_thanh hoa lap du an 062008" xfId="10033" xr:uid="{00000000-0005-0000-0000-0000A9260000}"/>
    <cellStyle name="4_KLhoxa" xfId="10034" xr:uid="{00000000-0005-0000-0000-0000AA260000}"/>
    <cellStyle name="4_Klnutgiao" xfId="10035" xr:uid="{00000000-0005-0000-0000-0000AB260000}"/>
    <cellStyle name="4_Klnutgiao 2" xfId="61866" xr:uid="{00000000-0005-0000-0000-0000AC260000}"/>
    <cellStyle name="4_KLPA2s" xfId="10036" xr:uid="{00000000-0005-0000-0000-0000AD260000}"/>
    <cellStyle name="4_KlQdinhduyet" xfId="462" xr:uid="{00000000-0005-0000-0000-0000AE260000}"/>
    <cellStyle name="4_KlQdinhduyet 2" xfId="61867" xr:uid="{00000000-0005-0000-0000-0000AF260000}"/>
    <cellStyle name="4_KlQdinhduyet_thanh hoa lap du an 062008" xfId="10037" xr:uid="{00000000-0005-0000-0000-0000B1260000}"/>
    <cellStyle name="4_KlQdinhduyet_thong ke cac cap20142015" xfId="57445" xr:uid="{00000000-0005-0000-0000-0000B2260000}"/>
    <cellStyle name="4_KlQdinhduyet_Tiến độ XDCB đến tháng 5 - 2015" xfId="57446" xr:uid="{00000000-0005-0000-0000-0000B0260000}"/>
    <cellStyle name="4_KlQL4goi5KCS" xfId="10038" xr:uid="{00000000-0005-0000-0000-0000B3260000}"/>
    <cellStyle name="4_KlQL4goi5KCS 2" xfId="61868" xr:uid="{00000000-0005-0000-0000-0000B4260000}"/>
    <cellStyle name="4_Kltayth" xfId="10039" xr:uid="{00000000-0005-0000-0000-0000B5260000}"/>
    <cellStyle name="4_Kltayth 2" xfId="61869" xr:uid="{00000000-0005-0000-0000-0000B6260000}"/>
    <cellStyle name="4_KltaythQDduyet" xfId="10040" xr:uid="{00000000-0005-0000-0000-0000B7260000}"/>
    <cellStyle name="4_KltaythQDduyet 2" xfId="61870" xr:uid="{00000000-0005-0000-0000-0000B8260000}"/>
    <cellStyle name="4_Kluong4-2004" xfId="10041" xr:uid="{00000000-0005-0000-0000-0000B9260000}"/>
    <cellStyle name="4_Kluong4-2004 2" xfId="61871" xr:uid="{00000000-0005-0000-0000-0000BA260000}"/>
    <cellStyle name="4_Kluong4-2004_thanh hoa lap du an 062008" xfId="10042" xr:uid="{00000000-0005-0000-0000-0000BB260000}"/>
    <cellStyle name="4_Km 48 - 53 (sua nap TVTT 6-7-2007)" xfId="10043" xr:uid="{00000000-0005-0000-0000-0000BC260000}"/>
    <cellStyle name="4_Km 48 - 53 (sua nap TVTT 6-7-2007)_thanh hoa lap du an 062008" xfId="10044" xr:uid="{00000000-0005-0000-0000-0000BD260000}"/>
    <cellStyle name="4_km4-6" xfId="10045" xr:uid="{00000000-0005-0000-0000-0000BE260000}"/>
    <cellStyle name="4_km48-53 (tham tra ngay 23-10-2006)" xfId="10046" xr:uid="{00000000-0005-0000-0000-0000BF260000}"/>
    <cellStyle name="4_km48-53 (tham tra ngay 23-10-2006)_thanh hoa lap du an 062008" xfId="10047" xr:uid="{00000000-0005-0000-0000-0000C0260000}"/>
    <cellStyle name="4_km48-53 (tham tra ngay 23-10-2006)theo gi¸ ca m¸y míi" xfId="10048" xr:uid="{00000000-0005-0000-0000-0000C1260000}"/>
    <cellStyle name="4_km48-53 (tham tra ngay 23-10-2006)theo gi¸ ca m¸y míi_thanh hoa lap du an 062008" xfId="10049" xr:uid="{00000000-0005-0000-0000-0000C2260000}"/>
    <cellStyle name="4_Luong A6" xfId="10050" xr:uid="{00000000-0005-0000-0000-0000CE260000}"/>
    <cellStyle name="4_Mau BC CLDV PSTN Q2" xfId="57447" xr:uid="{00000000-0005-0000-0000-0000CF260000}"/>
    <cellStyle name="4_mau thong ke su co" xfId="57448" xr:uid="{00000000-0005-0000-0000-0000D0260000}"/>
    <cellStyle name="4_maugiacotaluy" xfId="10051" xr:uid="{00000000-0005-0000-0000-0000D1260000}"/>
    <cellStyle name="4_maugiacotaluy 2" xfId="61872" xr:uid="{00000000-0005-0000-0000-0000D2260000}"/>
    <cellStyle name="4_My Thanh Son Thanh" xfId="10052" xr:uid="{00000000-0005-0000-0000-0000D3260000}"/>
    <cellStyle name="4_Nhom I" xfId="10053" xr:uid="{00000000-0005-0000-0000-0000D4260000}"/>
    <cellStyle name="4_Nhom I_thanh hoa lap du an 062008" xfId="10054" xr:uid="{00000000-0005-0000-0000-0000D5260000}"/>
    <cellStyle name="4_Phu luc KS" xfId="10055" xr:uid="{00000000-0005-0000-0000-0000DF260000}"/>
    <cellStyle name="4_Project N.Du" xfId="10056" xr:uid="{00000000-0005-0000-0000-0000D6260000}"/>
    <cellStyle name="4_Project N.Du.dien" xfId="10057" xr:uid="{00000000-0005-0000-0000-0000D7260000}"/>
    <cellStyle name="4_Project N.Du_thanh hoa lap du an 062008" xfId="10058" xr:uid="{00000000-0005-0000-0000-0000D8260000}"/>
    <cellStyle name="4_Project QL4" xfId="10059" xr:uid="{00000000-0005-0000-0000-0000D9260000}"/>
    <cellStyle name="4_Project QL4 goi 7" xfId="10060" xr:uid="{00000000-0005-0000-0000-0000DA260000}"/>
    <cellStyle name="4_Project QL4 goi 7_thanh hoa lap du an 062008" xfId="10061" xr:uid="{00000000-0005-0000-0000-0000DB260000}"/>
    <cellStyle name="4_Project QL4 goi5" xfId="10062" xr:uid="{00000000-0005-0000-0000-0000DC260000}"/>
    <cellStyle name="4_Project QL4 goi8" xfId="10063" xr:uid="{00000000-0005-0000-0000-0000DD260000}"/>
    <cellStyle name="4_PSTN 27.5" xfId="57449" xr:uid="{00000000-0005-0000-0000-0000DE260000}"/>
    <cellStyle name="4_QL1A-SUA2005" xfId="10064" xr:uid="{00000000-0005-0000-0000-0000E0260000}"/>
    <cellStyle name="4_QL1A-SUA2005_thanh hoa lap du an 062008" xfId="10065" xr:uid="{00000000-0005-0000-0000-0000E1260000}"/>
    <cellStyle name="4_Sheet1" xfId="10066" xr:uid="{00000000-0005-0000-0000-0000E2260000}"/>
    <cellStyle name="4_Sheet1 2" xfId="61873" xr:uid="{00000000-0005-0000-0000-0000E3260000}"/>
    <cellStyle name="4_SuoiTon" xfId="10067" xr:uid="{00000000-0005-0000-0000-0000E4260000}"/>
    <cellStyle name="4_SuoiTon_thanh hoa lap du an 062008" xfId="10068" xr:uid="{00000000-0005-0000-0000-0000E5260000}"/>
    <cellStyle name="4_t" xfId="10069" xr:uid="{00000000-0005-0000-0000-0000E6260000}"/>
    <cellStyle name="4_t 2" xfId="61874" xr:uid="{00000000-0005-0000-0000-0000E7260000}"/>
    <cellStyle name="4_TamkhoanKSDH" xfId="10070" xr:uid="{00000000-0005-0000-0000-0000E8260000}"/>
    <cellStyle name="4_Tay THoa" xfId="10071" xr:uid="{00000000-0005-0000-0000-0000E9260000}"/>
    <cellStyle name="4_Tay THoa_thanh hoa lap du an 062008" xfId="10072" xr:uid="{00000000-0005-0000-0000-0000EA260000}"/>
    <cellStyle name="4_Tham tra (8-11)1" xfId="10073" xr:uid="{00000000-0005-0000-0000-0000F2260000}"/>
    <cellStyle name="4_Tham tra (8-11)1_thanh hoa lap du an 062008" xfId="10074" xr:uid="{00000000-0005-0000-0000-0000F3260000}"/>
    <cellStyle name="4_Theo doi vat tu thang 9" xfId="57450" xr:uid="{00000000-0005-0000-0000-0000F4260000}"/>
    <cellStyle name="4_THkl" xfId="10075" xr:uid="{00000000-0005-0000-0000-0000F5260000}"/>
    <cellStyle name="4_THkl_thanh hoa lap du an 062008" xfId="10076" xr:uid="{00000000-0005-0000-0000-0000F6260000}"/>
    <cellStyle name="4_THklpa2" xfId="10077" xr:uid="{00000000-0005-0000-0000-0000F7260000}"/>
    <cellStyle name="4_THklpa2_thanh hoa lap du an 062008" xfId="10078" xr:uid="{00000000-0005-0000-0000-0000F8260000}"/>
    <cellStyle name="4_Tong hop DT dieu chinh duong 38-95" xfId="10079" xr:uid="{00000000-0005-0000-0000-0000EB260000}"/>
    <cellStyle name="4_Tong hop khoi luong duong 557 (30-5-2006)" xfId="10080" xr:uid="{00000000-0005-0000-0000-0000EC260000}"/>
    <cellStyle name="4_Tong muc dau tu" xfId="10081" xr:uid="{00000000-0005-0000-0000-0000ED260000}"/>
    <cellStyle name="4_Tuyen so 1-Km0+00 - Km0+852.56" xfId="10082" xr:uid="{00000000-0005-0000-0000-0000EE260000}"/>
    <cellStyle name="4_Tuyen so 1-Km0+00 - Km0+852.56_thanh hoa lap du an 062008" xfId="10083" xr:uid="{00000000-0005-0000-0000-0000EF260000}"/>
    <cellStyle name="4_TV sua ngay 02-08-06" xfId="10084" xr:uid="{00000000-0005-0000-0000-0000F0260000}"/>
    <cellStyle name="4_TV sua ngay 02-08-06_thanh hoa lap du an 062008" xfId="10085" xr:uid="{00000000-0005-0000-0000-0000F1260000}"/>
    <cellStyle name="4_VatLieu 3 cau -NA" xfId="10086" xr:uid="{00000000-0005-0000-0000-0000F9260000}"/>
    <cellStyle name="4_VatLieu 3 cau -NA_thanh hoa lap du an 062008" xfId="10087" xr:uid="{00000000-0005-0000-0000-0000FA260000}"/>
    <cellStyle name="4_ÿÿÿÿÿ" xfId="463" xr:uid="{00000000-0005-0000-0000-0000FB260000}"/>
    <cellStyle name="4_ÿÿÿÿÿ 2" xfId="61875" xr:uid="{00000000-0005-0000-0000-0000FC260000}"/>
    <cellStyle name="4_ÿÿÿÿÿ_1" xfId="10088" xr:uid="{00000000-0005-0000-0000-0000FD260000}"/>
    <cellStyle name="4_ÿÿÿÿÿ_1_thanh hoa lap du an 062008" xfId="10089" xr:uid="{00000000-0005-0000-0000-0000FE260000}"/>
    <cellStyle name="40% - Accent1 10" xfId="57451" xr:uid="{00000000-0005-0000-0000-0000FF260000}"/>
    <cellStyle name="40% - Accent1 11" xfId="57452" xr:uid="{00000000-0005-0000-0000-000000270000}"/>
    <cellStyle name="40% - Accent1 12" xfId="57453" xr:uid="{00000000-0005-0000-0000-000001270000}"/>
    <cellStyle name="40% - Accent1 13" xfId="57454" xr:uid="{00000000-0005-0000-0000-000002270000}"/>
    <cellStyle name="40% - Accent1 14" xfId="57455" xr:uid="{00000000-0005-0000-0000-000003270000}"/>
    <cellStyle name="40% - Accent1 2" xfId="10090" xr:uid="{00000000-0005-0000-0000-000004270000}"/>
    <cellStyle name="40% - Accent1 3" xfId="57456" xr:uid="{00000000-0005-0000-0000-000005270000}"/>
    <cellStyle name="40% - Accent1 4" xfId="57457" xr:uid="{00000000-0005-0000-0000-000006270000}"/>
    <cellStyle name="40% - Accent1 5" xfId="57458" xr:uid="{00000000-0005-0000-0000-000007270000}"/>
    <cellStyle name="40% - Accent1 6" xfId="57459" xr:uid="{00000000-0005-0000-0000-000008270000}"/>
    <cellStyle name="40% - Accent1 7" xfId="57460" xr:uid="{00000000-0005-0000-0000-000009270000}"/>
    <cellStyle name="40% - Accent1 8" xfId="57461" xr:uid="{00000000-0005-0000-0000-00000A270000}"/>
    <cellStyle name="40% - Accent1 9" xfId="57462" xr:uid="{00000000-0005-0000-0000-00000B270000}"/>
    <cellStyle name="40% - Accent2 10" xfId="57463" xr:uid="{00000000-0005-0000-0000-00000C270000}"/>
    <cellStyle name="40% - Accent2 11" xfId="57464" xr:uid="{00000000-0005-0000-0000-00000D270000}"/>
    <cellStyle name="40% - Accent2 12" xfId="57465" xr:uid="{00000000-0005-0000-0000-00000E270000}"/>
    <cellStyle name="40% - Accent2 13" xfId="57466" xr:uid="{00000000-0005-0000-0000-00000F270000}"/>
    <cellStyle name="40% - Accent2 14" xfId="57467" xr:uid="{00000000-0005-0000-0000-000010270000}"/>
    <cellStyle name="40% - Accent2 2" xfId="10091" xr:uid="{00000000-0005-0000-0000-000011270000}"/>
    <cellStyle name="40% - Accent2 3" xfId="57468" xr:uid="{00000000-0005-0000-0000-000012270000}"/>
    <cellStyle name="40% - Accent2 4" xfId="57469" xr:uid="{00000000-0005-0000-0000-000013270000}"/>
    <cellStyle name="40% - Accent2 5" xfId="57470" xr:uid="{00000000-0005-0000-0000-000014270000}"/>
    <cellStyle name="40% - Accent2 6" xfId="57471" xr:uid="{00000000-0005-0000-0000-000015270000}"/>
    <cellStyle name="40% - Accent2 7" xfId="57472" xr:uid="{00000000-0005-0000-0000-000016270000}"/>
    <cellStyle name="40% - Accent2 8" xfId="57473" xr:uid="{00000000-0005-0000-0000-000017270000}"/>
    <cellStyle name="40% - Accent2 9" xfId="57474" xr:uid="{00000000-0005-0000-0000-000018270000}"/>
    <cellStyle name="40% - Accent3 10" xfId="57475" xr:uid="{00000000-0005-0000-0000-000019270000}"/>
    <cellStyle name="40% - Accent3 11" xfId="57476" xr:uid="{00000000-0005-0000-0000-00001A270000}"/>
    <cellStyle name="40% - Accent3 12" xfId="57477" xr:uid="{00000000-0005-0000-0000-00001B270000}"/>
    <cellStyle name="40% - Accent3 13" xfId="57478" xr:uid="{00000000-0005-0000-0000-00001C270000}"/>
    <cellStyle name="40% - Accent3 14" xfId="57479" xr:uid="{00000000-0005-0000-0000-00001D270000}"/>
    <cellStyle name="40% - Accent3 2" xfId="10092" xr:uid="{00000000-0005-0000-0000-00001E270000}"/>
    <cellStyle name="40% - Accent3 3" xfId="57480" xr:uid="{00000000-0005-0000-0000-00001F270000}"/>
    <cellStyle name="40% - Accent3 4" xfId="57481" xr:uid="{00000000-0005-0000-0000-000020270000}"/>
    <cellStyle name="40% - Accent3 5" xfId="57482" xr:uid="{00000000-0005-0000-0000-000021270000}"/>
    <cellStyle name="40% - Accent3 6" xfId="57483" xr:uid="{00000000-0005-0000-0000-000022270000}"/>
    <cellStyle name="40% - Accent3 7" xfId="57484" xr:uid="{00000000-0005-0000-0000-000023270000}"/>
    <cellStyle name="40% - Accent3 8" xfId="57485" xr:uid="{00000000-0005-0000-0000-000024270000}"/>
    <cellStyle name="40% - Accent3 9" xfId="57486" xr:uid="{00000000-0005-0000-0000-000025270000}"/>
    <cellStyle name="40% - Accent4 10" xfId="57487" xr:uid="{00000000-0005-0000-0000-000026270000}"/>
    <cellStyle name="40% - Accent4 11" xfId="57488" xr:uid="{00000000-0005-0000-0000-000027270000}"/>
    <cellStyle name="40% - Accent4 12" xfId="57489" xr:uid="{00000000-0005-0000-0000-000028270000}"/>
    <cellStyle name="40% - Accent4 13" xfId="57490" xr:uid="{00000000-0005-0000-0000-000029270000}"/>
    <cellStyle name="40% - Accent4 14" xfId="57491" xr:uid="{00000000-0005-0000-0000-00002A270000}"/>
    <cellStyle name="40% - Accent4 2" xfId="10093" xr:uid="{00000000-0005-0000-0000-00002B270000}"/>
    <cellStyle name="40% - Accent4 3" xfId="57492" xr:uid="{00000000-0005-0000-0000-00002C270000}"/>
    <cellStyle name="40% - Accent4 4" xfId="57493" xr:uid="{00000000-0005-0000-0000-00002D270000}"/>
    <cellStyle name="40% - Accent4 5" xfId="57494" xr:uid="{00000000-0005-0000-0000-00002E270000}"/>
    <cellStyle name="40% - Accent4 6" xfId="57495" xr:uid="{00000000-0005-0000-0000-00002F270000}"/>
    <cellStyle name="40% - Accent4 7" xfId="57496" xr:uid="{00000000-0005-0000-0000-000030270000}"/>
    <cellStyle name="40% - Accent4 8" xfId="57497" xr:uid="{00000000-0005-0000-0000-000031270000}"/>
    <cellStyle name="40% - Accent4 9" xfId="57498" xr:uid="{00000000-0005-0000-0000-000032270000}"/>
    <cellStyle name="40% - Accent5 10" xfId="57499" xr:uid="{00000000-0005-0000-0000-000033270000}"/>
    <cellStyle name="40% - Accent5 11" xfId="57500" xr:uid="{00000000-0005-0000-0000-000034270000}"/>
    <cellStyle name="40% - Accent5 12" xfId="57501" xr:uid="{00000000-0005-0000-0000-000035270000}"/>
    <cellStyle name="40% - Accent5 13" xfId="57502" xr:uid="{00000000-0005-0000-0000-000036270000}"/>
    <cellStyle name="40% - Accent5 14" xfId="57503" xr:uid="{00000000-0005-0000-0000-000037270000}"/>
    <cellStyle name="40% - Accent5 2" xfId="10094" xr:uid="{00000000-0005-0000-0000-000038270000}"/>
    <cellStyle name="40% - Accent5 3" xfId="57504" xr:uid="{00000000-0005-0000-0000-000039270000}"/>
    <cellStyle name="40% - Accent5 4" xfId="57505" xr:uid="{00000000-0005-0000-0000-00003A270000}"/>
    <cellStyle name="40% - Accent5 5" xfId="57506" xr:uid="{00000000-0005-0000-0000-00003B270000}"/>
    <cellStyle name="40% - Accent5 6" xfId="57507" xr:uid="{00000000-0005-0000-0000-00003C270000}"/>
    <cellStyle name="40% - Accent5 7" xfId="57508" xr:uid="{00000000-0005-0000-0000-00003D270000}"/>
    <cellStyle name="40% - Accent5 8" xfId="57509" xr:uid="{00000000-0005-0000-0000-00003E270000}"/>
    <cellStyle name="40% - Accent5 9" xfId="57510" xr:uid="{00000000-0005-0000-0000-00003F270000}"/>
    <cellStyle name="40% - Accent6 10" xfId="57511" xr:uid="{00000000-0005-0000-0000-000040270000}"/>
    <cellStyle name="40% - Accent6 11" xfId="57512" xr:uid="{00000000-0005-0000-0000-000041270000}"/>
    <cellStyle name="40% - Accent6 12" xfId="57513" xr:uid="{00000000-0005-0000-0000-000042270000}"/>
    <cellStyle name="40% - Accent6 13" xfId="57514" xr:uid="{00000000-0005-0000-0000-000043270000}"/>
    <cellStyle name="40% - Accent6 14" xfId="57515" xr:uid="{00000000-0005-0000-0000-000044270000}"/>
    <cellStyle name="40% - Accent6 2" xfId="10095" xr:uid="{00000000-0005-0000-0000-000045270000}"/>
    <cellStyle name="40% - Accent6 3" xfId="57516" xr:uid="{00000000-0005-0000-0000-000046270000}"/>
    <cellStyle name="40% - Accent6 4" xfId="57517" xr:uid="{00000000-0005-0000-0000-000047270000}"/>
    <cellStyle name="40% - Accent6 5" xfId="57518" xr:uid="{00000000-0005-0000-0000-000048270000}"/>
    <cellStyle name="40% - Accent6 6" xfId="57519" xr:uid="{00000000-0005-0000-0000-000049270000}"/>
    <cellStyle name="40% - Accent6 7" xfId="57520" xr:uid="{00000000-0005-0000-0000-00004A270000}"/>
    <cellStyle name="40% - Accent6 8" xfId="57521" xr:uid="{00000000-0005-0000-0000-00004B270000}"/>
    <cellStyle name="40% - Accent6 9" xfId="57522" xr:uid="{00000000-0005-0000-0000-00004C270000}"/>
    <cellStyle name="52" xfId="59471" xr:uid="{00000000-0005-0000-0000-00004D270000}"/>
    <cellStyle name="52 2" xfId="59472" xr:uid="{00000000-0005-0000-0000-00004E270000}"/>
    <cellStyle name="6" xfId="464" xr:uid="{00000000-0005-0000-0000-00004F270000}"/>
    <cellStyle name="6 2" xfId="465" xr:uid="{00000000-0005-0000-0000-000050270000}"/>
    <cellStyle name="6???_x0002_¯ög6hÅ‡6???_x0002_¹?ß_x0008_,Ñ‡6???_x0002_…#×&gt;Ò ‡6???_x0002_é_x0007_ß_x0008__x001c__x000b__x001e_?????_x000a_?_x0001_???????_x0014_?_x0001_???????_x001e_?fB_x000f_c????_x0018_I¿_x0008_v_x0010_‡6Ö_x0002_Ÿ6????ía??_x0012_c??????????????_x0001_?????????" xfId="59473" xr:uid="{00000000-0005-0000-0000-000051270000}"/>
    <cellStyle name="6???_x0002_¯ög6hÅ‡6???_x0002_¹?ß_x0008_,Ñ‡6???_x0002_…#×&gt;Ò ‡6???_x0002_é_x0007_ß_x0008__x001c__x000b__x001e_?????_x000a_?_x0001_???????_x0014_?_x0001_???????_x001e_?fB_x000f_c????_x0018_I¿_x0008_v_x0010_‡6Ö_x0002_Ÿ6????ía??_x0012_c??????????????_x0001_?????????_x0001_?_x0001_?_x0001_?" xfId="10096" xr:uid="{00000000-0005-0000-0000-000052270000}"/>
    <cellStyle name="6???_x0002_¯ög6hÅ‡6???_x0002_¹?ß_x0008_,Ñ‡6???_x0002_…#×&gt;Ò ‡6???_x0002_é_x0007_ß_x0008__x001c__x000b__x001e_?????_x000a_?_x0001_???????_x0014_?_x0001_???????_x001e_?fB_x000f_c????_x0018_I¿_x0008_v_x0010_‡6Ö_x0002_Ÿ6????_x0015_l??Õm??????????????_x0001_?????????" xfId="59474" xr:uid="{00000000-0005-0000-0000-000053270000}"/>
    <cellStyle name="6???_x0002_¯ög6hÅ‡6???_x0002_¹?ß_x0008_,Ñ‡6???_x0002_…#×&gt;Ò ‡6???_x0002_é_x0007_ß_x0008__x001c__x000b__x001e_?????_x000a_?_x0001_???????_x0014_?_x0001_???????_x001e_?fB_x000f_c????_x0018_I¿_x0008_v_x0010_‡6Ö_x0002_Ÿ6????_x0015_l??Õm??????????????_x0001_?????????_x0001_?_x0001_?_x0001_?" xfId="10097" xr:uid="{00000000-0005-0000-0000-000054270000}"/>
    <cellStyle name="6???¯ög6hÅ‡6???¹?ß,Ñ‡6???…#×&gt;Ò ‡6???éß?????_x000a_?????????????????fBc????I¿v‡6ÖŸ6????ía??c??????????????????????????" xfId="10098" xr:uid="{00000000-0005-0000-0000-000055270000}"/>
    <cellStyle name="6???¯ög6hÅ‡6???¹?ß,Ñ‡6???…#×&gt;Ò ‡6???éß?????_x000a_?????????????????fBc????I¿v‡6ÖŸ6????ía??c?????????????????????????? 2" xfId="59475" xr:uid="{00000000-0005-0000-0000-000056270000}"/>
    <cellStyle name="6???¯ög6hÅ‡6???¹?ß,Ñ‡6???…#×&gt;Ò ‡6???éß?????_x000a_?????????????????fBc????I¿v‡6ÖŸ6????l??Õm??????????????????????????" xfId="10099" xr:uid="{00000000-0005-0000-0000-000057270000}"/>
    <cellStyle name="6???¯ög6hÅ‡6???¹?ß,Ñ‡6???…#×&gt;Ò ‡6???éß?????_x000a_?????????????????fBc????I¿v‡6ÖŸ6????l??Õm?????????????????????????? 2" xfId="59476" xr:uid="{00000000-0005-0000-0000-000058270000}"/>
    <cellStyle name="6_6_BCXDCB_6thang_2010_BCH" xfId="10100" xr:uid="{00000000-0005-0000-0000-000059270000}"/>
    <cellStyle name="6_6_Dieuchinh_6thang_2010_Totrinh_HDND" xfId="10101" xr:uid="{00000000-0005-0000-0000-00005A270000}"/>
    <cellStyle name="6_BCXDCB_6thang_2010_BTV" xfId="10102" xr:uid="{00000000-0005-0000-0000-00005B270000}"/>
    <cellStyle name="6_Bieu bao cao von TPCP gd 2003-2010(18.5)" xfId="57523" xr:uid="{00000000-0005-0000-0000-00005C270000}"/>
    <cellStyle name="6_Cong trinh co y kien LD_Dang_NN_2011-Tay nguyen-9-10" xfId="466" xr:uid="{00000000-0005-0000-0000-00005D270000}"/>
    <cellStyle name="6_Cong trinh co y kien LD_Dang_NN_2011-Tay nguyen-9-10 2" xfId="467" xr:uid="{00000000-0005-0000-0000-00005E270000}"/>
    <cellStyle name="6_KHKT_tong_quat_BK_(Pb_20.3)(1) (1)" xfId="10103" xr:uid="{00000000-0005-0000-0000-00005F270000}"/>
    <cellStyle name="6_Nhucauvon_2010" xfId="10104" xr:uid="{00000000-0005-0000-0000-000060270000}"/>
    <cellStyle name="6_Nhucauvon_2010_6_BCXDCB_6thang_2010_BCH" xfId="10105" xr:uid="{00000000-0005-0000-0000-000061270000}"/>
    <cellStyle name="6_PL 2 (Nhan su)" xfId="10106" xr:uid="{00000000-0005-0000-0000-000062270000}"/>
    <cellStyle name="6_PL1 " xfId="10107" xr:uid="{00000000-0005-0000-0000-000063270000}"/>
    <cellStyle name="6_thanh hoa lap du an 062008" xfId="10108" xr:uid="{00000000-0005-0000-0000-000069270000}"/>
    <cellStyle name="6_TINH HNH DOANH NGHIEP GUI KIEM TOAN" xfId="10109" xr:uid="{00000000-0005-0000-0000-000064270000}"/>
    <cellStyle name="6_TMDTluong_540000(1)" xfId="10110" xr:uid="{00000000-0005-0000-0000-000065270000}"/>
    <cellStyle name="6_TN - Ho tro khac 2011" xfId="468" xr:uid="{00000000-0005-0000-0000-000066270000}"/>
    <cellStyle name="6_TN - Ho tro khac 2011 2" xfId="469" xr:uid="{00000000-0005-0000-0000-000067270000}"/>
    <cellStyle name="6_tongket2003-2010 Kg Vu DP" xfId="57524" xr:uid="{00000000-0005-0000-0000-000068270000}"/>
    <cellStyle name="60% - Accent1 10" xfId="57525" xr:uid="{00000000-0005-0000-0000-00006A270000}"/>
    <cellStyle name="60% - Accent1 11" xfId="57526" xr:uid="{00000000-0005-0000-0000-00006B270000}"/>
    <cellStyle name="60% - Accent1 12" xfId="57527" xr:uid="{00000000-0005-0000-0000-00006C270000}"/>
    <cellStyle name="60% - Accent1 13" xfId="57528" xr:uid="{00000000-0005-0000-0000-00006D270000}"/>
    <cellStyle name="60% - Accent1 14" xfId="57529" xr:uid="{00000000-0005-0000-0000-00006E270000}"/>
    <cellStyle name="60% - Accent1 2" xfId="10111" xr:uid="{00000000-0005-0000-0000-00006F270000}"/>
    <cellStyle name="60% - Accent1 3" xfId="57530" xr:uid="{00000000-0005-0000-0000-000070270000}"/>
    <cellStyle name="60% - Accent1 4" xfId="57531" xr:uid="{00000000-0005-0000-0000-000071270000}"/>
    <cellStyle name="60% - Accent1 5" xfId="57532" xr:uid="{00000000-0005-0000-0000-000072270000}"/>
    <cellStyle name="60% - Accent1 6" xfId="57533" xr:uid="{00000000-0005-0000-0000-000073270000}"/>
    <cellStyle name="60% - Accent1 7" xfId="57534" xr:uid="{00000000-0005-0000-0000-000074270000}"/>
    <cellStyle name="60% - Accent1 8" xfId="57535" xr:uid="{00000000-0005-0000-0000-000075270000}"/>
    <cellStyle name="60% - Accent1 9" xfId="57536" xr:uid="{00000000-0005-0000-0000-000076270000}"/>
    <cellStyle name="60% - Accent2 10" xfId="57537" xr:uid="{00000000-0005-0000-0000-000077270000}"/>
    <cellStyle name="60% - Accent2 11" xfId="57538" xr:uid="{00000000-0005-0000-0000-000078270000}"/>
    <cellStyle name="60% - Accent2 12" xfId="57539" xr:uid="{00000000-0005-0000-0000-000079270000}"/>
    <cellStyle name="60% - Accent2 13" xfId="57540" xr:uid="{00000000-0005-0000-0000-00007A270000}"/>
    <cellStyle name="60% - Accent2 14" xfId="57541" xr:uid="{00000000-0005-0000-0000-00007B270000}"/>
    <cellStyle name="60% - Accent2 2" xfId="10112" xr:uid="{00000000-0005-0000-0000-00007C270000}"/>
    <cellStyle name="60% - Accent2 3" xfId="57542" xr:uid="{00000000-0005-0000-0000-00007D270000}"/>
    <cellStyle name="60% - Accent2 4" xfId="57543" xr:uid="{00000000-0005-0000-0000-00007E270000}"/>
    <cellStyle name="60% - Accent2 5" xfId="57544" xr:uid="{00000000-0005-0000-0000-00007F270000}"/>
    <cellStyle name="60% - Accent2 6" xfId="57545" xr:uid="{00000000-0005-0000-0000-000080270000}"/>
    <cellStyle name="60% - Accent2 7" xfId="57546" xr:uid="{00000000-0005-0000-0000-000081270000}"/>
    <cellStyle name="60% - Accent2 8" xfId="57547" xr:uid="{00000000-0005-0000-0000-000082270000}"/>
    <cellStyle name="60% - Accent2 9" xfId="57548" xr:uid="{00000000-0005-0000-0000-000083270000}"/>
    <cellStyle name="60% - Accent3 10" xfId="57549" xr:uid="{00000000-0005-0000-0000-000084270000}"/>
    <cellStyle name="60% - Accent3 11" xfId="57550" xr:uid="{00000000-0005-0000-0000-000085270000}"/>
    <cellStyle name="60% - Accent3 12" xfId="57551" xr:uid="{00000000-0005-0000-0000-000086270000}"/>
    <cellStyle name="60% - Accent3 13" xfId="57552" xr:uid="{00000000-0005-0000-0000-000087270000}"/>
    <cellStyle name="60% - Accent3 14" xfId="57553" xr:uid="{00000000-0005-0000-0000-000088270000}"/>
    <cellStyle name="60% - Accent3 2" xfId="10113" xr:uid="{00000000-0005-0000-0000-000089270000}"/>
    <cellStyle name="60% - Accent3 3" xfId="57554" xr:uid="{00000000-0005-0000-0000-00008A270000}"/>
    <cellStyle name="60% - Accent3 4" xfId="57555" xr:uid="{00000000-0005-0000-0000-00008B270000}"/>
    <cellStyle name="60% - Accent3 5" xfId="57556" xr:uid="{00000000-0005-0000-0000-00008C270000}"/>
    <cellStyle name="60% - Accent3 6" xfId="57557" xr:uid="{00000000-0005-0000-0000-00008D270000}"/>
    <cellStyle name="60% - Accent3 7" xfId="57558" xr:uid="{00000000-0005-0000-0000-00008E270000}"/>
    <cellStyle name="60% - Accent3 8" xfId="57559" xr:uid="{00000000-0005-0000-0000-00008F270000}"/>
    <cellStyle name="60% - Accent3 9" xfId="57560" xr:uid="{00000000-0005-0000-0000-000090270000}"/>
    <cellStyle name="60% - Accent4 10" xfId="57561" xr:uid="{00000000-0005-0000-0000-000091270000}"/>
    <cellStyle name="60% - Accent4 11" xfId="57562" xr:uid="{00000000-0005-0000-0000-000092270000}"/>
    <cellStyle name="60% - Accent4 12" xfId="57563" xr:uid="{00000000-0005-0000-0000-000093270000}"/>
    <cellStyle name="60% - Accent4 13" xfId="57564" xr:uid="{00000000-0005-0000-0000-000094270000}"/>
    <cellStyle name="60% - Accent4 14" xfId="57565" xr:uid="{00000000-0005-0000-0000-000095270000}"/>
    <cellStyle name="60% - Accent4 2" xfId="10114" xr:uid="{00000000-0005-0000-0000-000096270000}"/>
    <cellStyle name="60% - Accent4 3" xfId="57566" xr:uid="{00000000-0005-0000-0000-000097270000}"/>
    <cellStyle name="60% - Accent4 4" xfId="57567" xr:uid="{00000000-0005-0000-0000-000098270000}"/>
    <cellStyle name="60% - Accent4 5" xfId="57568" xr:uid="{00000000-0005-0000-0000-000099270000}"/>
    <cellStyle name="60% - Accent4 6" xfId="57569" xr:uid="{00000000-0005-0000-0000-00009A270000}"/>
    <cellStyle name="60% - Accent4 7" xfId="57570" xr:uid="{00000000-0005-0000-0000-00009B270000}"/>
    <cellStyle name="60% - Accent4 8" xfId="57571" xr:uid="{00000000-0005-0000-0000-00009C270000}"/>
    <cellStyle name="60% - Accent4 9" xfId="57572" xr:uid="{00000000-0005-0000-0000-00009D270000}"/>
    <cellStyle name="60% - Accent5 10" xfId="57573" xr:uid="{00000000-0005-0000-0000-00009E270000}"/>
    <cellStyle name="60% - Accent5 11" xfId="57574" xr:uid="{00000000-0005-0000-0000-00009F270000}"/>
    <cellStyle name="60% - Accent5 12" xfId="57575" xr:uid="{00000000-0005-0000-0000-0000A0270000}"/>
    <cellStyle name="60% - Accent5 13" xfId="57576" xr:uid="{00000000-0005-0000-0000-0000A1270000}"/>
    <cellStyle name="60% - Accent5 14" xfId="57577" xr:uid="{00000000-0005-0000-0000-0000A2270000}"/>
    <cellStyle name="60% - Accent5 2" xfId="10115" xr:uid="{00000000-0005-0000-0000-0000A3270000}"/>
    <cellStyle name="60% - Accent5 3" xfId="57578" xr:uid="{00000000-0005-0000-0000-0000A4270000}"/>
    <cellStyle name="60% - Accent5 4" xfId="57579" xr:uid="{00000000-0005-0000-0000-0000A5270000}"/>
    <cellStyle name="60% - Accent5 5" xfId="57580" xr:uid="{00000000-0005-0000-0000-0000A6270000}"/>
    <cellStyle name="60% - Accent5 6" xfId="57581" xr:uid="{00000000-0005-0000-0000-0000A7270000}"/>
    <cellStyle name="60% - Accent5 7" xfId="57582" xr:uid="{00000000-0005-0000-0000-0000A8270000}"/>
    <cellStyle name="60% - Accent5 8" xfId="57583" xr:uid="{00000000-0005-0000-0000-0000A9270000}"/>
    <cellStyle name="60% - Accent5 9" xfId="57584" xr:uid="{00000000-0005-0000-0000-0000AA270000}"/>
    <cellStyle name="60% - Accent6 10" xfId="57585" xr:uid="{00000000-0005-0000-0000-0000AB270000}"/>
    <cellStyle name="60% - Accent6 11" xfId="57586" xr:uid="{00000000-0005-0000-0000-0000AC270000}"/>
    <cellStyle name="60% - Accent6 12" xfId="57587" xr:uid="{00000000-0005-0000-0000-0000AD270000}"/>
    <cellStyle name="60% - Accent6 13" xfId="57588" xr:uid="{00000000-0005-0000-0000-0000AE270000}"/>
    <cellStyle name="60% - Accent6 14" xfId="57589" xr:uid="{00000000-0005-0000-0000-0000AF270000}"/>
    <cellStyle name="60% - Accent6 2" xfId="10116" xr:uid="{00000000-0005-0000-0000-0000B0270000}"/>
    <cellStyle name="60% - Accent6 3" xfId="57590" xr:uid="{00000000-0005-0000-0000-0000B1270000}"/>
    <cellStyle name="60% - Accent6 4" xfId="57591" xr:uid="{00000000-0005-0000-0000-0000B2270000}"/>
    <cellStyle name="60% - Accent6 5" xfId="57592" xr:uid="{00000000-0005-0000-0000-0000B3270000}"/>
    <cellStyle name="60% - Accent6 6" xfId="57593" xr:uid="{00000000-0005-0000-0000-0000B4270000}"/>
    <cellStyle name="60% - Accent6 7" xfId="57594" xr:uid="{00000000-0005-0000-0000-0000B5270000}"/>
    <cellStyle name="60% - Accent6 8" xfId="57595" xr:uid="{00000000-0005-0000-0000-0000B6270000}"/>
    <cellStyle name="60% - Accent6 9" xfId="57596" xr:uid="{00000000-0005-0000-0000-0000B7270000}"/>
    <cellStyle name="9" xfId="470" xr:uid="{00000000-0005-0000-0000-0000B8270000}"/>
    <cellStyle name="9 2" xfId="61876" xr:uid="{00000000-0005-0000-0000-0000B9270000}"/>
    <cellStyle name="9?b_x000f_Normal_5HUYIC~1?_x0011_Normal_903DK-2001?_x000c_Normal_AD_x000b_No" xfId="10117" xr:uid="{00000000-0005-0000-0000-0000BA270000}"/>
    <cellStyle name="_x0001_Å»_x001e_´ " xfId="10118" xr:uid="{00000000-0005-0000-0000-0000BB270000}"/>
    <cellStyle name="_x0001_Å»_x001e_´  2" xfId="59477" xr:uid="{00000000-0005-0000-0000-0000BC270000}"/>
    <cellStyle name="_x0001_Å»_x001e_´ ?[?0?.?0?0?]?_?P?R?O?" xfId="10119" xr:uid="{00000000-0005-0000-0000-0000BD270000}"/>
    <cellStyle name="_x0001_Å»_x001e_´_" xfId="10120" xr:uid="{00000000-0005-0000-0000-0000BE270000}"/>
    <cellStyle name="Accent1 - 20%" xfId="10121" xr:uid="{00000000-0005-0000-0000-0000BF270000}"/>
    <cellStyle name="Accent1 - 40%" xfId="10122" xr:uid="{00000000-0005-0000-0000-0000C0270000}"/>
    <cellStyle name="Accent1 - 60%" xfId="10123" xr:uid="{00000000-0005-0000-0000-0000C1270000}"/>
    <cellStyle name="Accent1 10" xfId="57597" xr:uid="{00000000-0005-0000-0000-0000C2270000}"/>
    <cellStyle name="Accent1 11" xfId="57598" xr:uid="{00000000-0005-0000-0000-0000C3270000}"/>
    <cellStyle name="Accent1 12" xfId="57599" xr:uid="{00000000-0005-0000-0000-0000C4270000}"/>
    <cellStyle name="Accent1 13" xfId="57600" xr:uid="{00000000-0005-0000-0000-0000C5270000}"/>
    <cellStyle name="Accent1 14" xfId="57601" xr:uid="{00000000-0005-0000-0000-0000C6270000}"/>
    <cellStyle name="Accent1 2" xfId="10124" xr:uid="{00000000-0005-0000-0000-0000C7270000}"/>
    <cellStyle name="Accent1 3" xfId="57602" xr:uid="{00000000-0005-0000-0000-0000C8270000}"/>
    <cellStyle name="Accent1 4" xfId="57603" xr:uid="{00000000-0005-0000-0000-0000C9270000}"/>
    <cellStyle name="Accent1 5" xfId="57604" xr:uid="{00000000-0005-0000-0000-0000CA270000}"/>
    <cellStyle name="Accent1 6" xfId="57605" xr:uid="{00000000-0005-0000-0000-0000CB270000}"/>
    <cellStyle name="Accent1 7" xfId="57606" xr:uid="{00000000-0005-0000-0000-0000CC270000}"/>
    <cellStyle name="Accent1 8" xfId="57607" xr:uid="{00000000-0005-0000-0000-0000CD270000}"/>
    <cellStyle name="Accent1 9" xfId="57608" xr:uid="{00000000-0005-0000-0000-0000CE270000}"/>
    <cellStyle name="Accent2 - 20%" xfId="10125" xr:uid="{00000000-0005-0000-0000-0000CF270000}"/>
    <cellStyle name="Accent2 - 40%" xfId="10126" xr:uid="{00000000-0005-0000-0000-0000D0270000}"/>
    <cellStyle name="Accent2 - 60%" xfId="10127" xr:uid="{00000000-0005-0000-0000-0000D1270000}"/>
    <cellStyle name="Accent2 10" xfId="57609" xr:uid="{00000000-0005-0000-0000-0000D2270000}"/>
    <cellStyle name="Accent2 11" xfId="57610" xr:uid="{00000000-0005-0000-0000-0000D3270000}"/>
    <cellStyle name="Accent2 12" xfId="57611" xr:uid="{00000000-0005-0000-0000-0000D4270000}"/>
    <cellStyle name="Accent2 13" xfId="57612" xr:uid="{00000000-0005-0000-0000-0000D5270000}"/>
    <cellStyle name="Accent2 14" xfId="57613" xr:uid="{00000000-0005-0000-0000-0000D6270000}"/>
    <cellStyle name="Accent2 2" xfId="10128" xr:uid="{00000000-0005-0000-0000-0000D7270000}"/>
    <cellStyle name="Accent2 3" xfId="57614" xr:uid="{00000000-0005-0000-0000-0000D8270000}"/>
    <cellStyle name="Accent2 4" xfId="57615" xr:uid="{00000000-0005-0000-0000-0000D9270000}"/>
    <cellStyle name="Accent2 5" xfId="57616" xr:uid="{00000000-0005-0000-0000-0000DA270000}"/>
    <cellStyle name="Accent2 6" xfId="57617" xr:uid="{00000000-0005-0000-0000-0000DB270000}"/>
    <cellStyle name="Accent2 7" xfId="57618" xr:uid="{00000000-0005-0000-0000-0000DC270000}"/>
    <cellStyle name="Accent2 8" xfId="57619" xr:uid="{00000000-0005-0000-0000-0000DD270000}"/>
    <cellStyle name="Accent2 9" xfId="57620" xr:uid="{00000000-0005-0000-0000-0000DE270000}"/>
    <cellStyle name="Accent3 - 20%" xfId="10129" xr:uid="{00000000-0005-0000-0000-0000DF270000}"/>
    <cellStyle name="Accent3 - 40%" xfId="10130" xr:uid="{00000000-0005-0000-0000-0000E0270000}"/>
    <cellStyle name="Accent3 - 60%" xfId="10131" xr:uid="{00000000-0005-0000-0000-0000E1270000}"/>
    <cellStyle name="Accent3 10" xfId="57621" xr:uid="{00000000-0005-0000-0000-0000E2270000}"/>
    <cellStyle name="Accent3 11" xfId="57622" xr:uid="{00000000-0005-0000-0000-0000E3270000}"/>
    <cellStyle name="Accent3 12" xfId="57623" xr:uid="{00000000-0005-0000-0000-0000E4270000}"/>
    <cellStyle name="Accent3 13" xfId="57624" xr:uid="{00000000-0005-0000-0000-0000E5270000}"/>
    <cellStyle name="Accent3 14" xfId="57625" xr:uid="{00000000-0005-0000-0000-0000E6270000}"/>
    <cellStyle name="Accent3 2" xfId="10132" xr:uid="{00000000-0005-0000-0000-0000E7270000}"/>
    <cellStyle name="Accent3 3" xfId="57626" xr:uid="{00000000-0005-0000-0000-0000E8270000}"/>
    <cellStyle name="Accent3 4" xfId="57627" xr:uid="{00000000-0005-0000-0000-0000E9270000}"/>
    <cellStyle name="Accent3 5" xfId="57628" xr:uid="{00000000-0005-0000-0000-0000EA270000}"/>
    <cellStyle name="Accent3 6" xfId="57629" xr:uid="{00000000-0005-0000-0000-0000EB270000}"/>
    <cellStyle name="Accent3 7" xfId="57630" xr:uid="{00000000-0005-0000-0000-0000EC270000}"/>
    <cellStyle name="Accent3 8" xfId="57631" xr:uid="{00000000-0005-0000-0000-0000ED270000}"/>
    <cellStyle name="Accent3 9" xfId="57632" xr:uid="{00000000-0005-0000-0000-0000EE270000}"/>
    <cellStyle name="Accent4 - 20%" xfId="10133" xr:uid="{00000000-0005-0000-0000-0000EF270000}"/>
    <cellStyle name="Accent4 - 40%" xfId="10134" xr:uid="{00000000-0005-0000-0000-0000F0270000}"/>
    <cellStyle name="Accent4 - 60%" xfId="10135" xr:uid="{00000000-0005-0000-0000-0000F1270000}"/>
    <cellStyle name="Accent4 10" xfId="57633" xr:uid="{00000000-0005-0000-0000-0000F2270000}"/>
    <cellStyle name="Accent4 11" xfId="57634" xr:uid="{00000000-0005-0000-0000-0000F3270000}"/>
    <cellStyle name="Accent4 12" xfId="57635" xr:uid="{00000000-0005-0000-0000-0000F4270000}"/>
    <cellStyle name="Accent4 13" xfId="57636" xr:uid="{00000000-0005-0000-0000-0000F5270000}"/>
    <cellStyle name="Accent4 14" xfId="57637" xr:uid="{00000000-0005-0000-0000-0000F6270000}"/>
    <cellStyle name="Accent4 2" xfId="10136" xr:uid="{00000000-0005-0000-0000-0000F7270000}"/>
    <cellStyle name="Accent4 3" xfId="57638" xr:uid="{00000000-0005-0000-0000-0000F8270000}"/>
    <cellStyle name="Accent4 4" xfId="57639" xr:uid="{00000000-0005-0000-0000-0000F9270000}"/>
    <cellStyle name="Accent4 5" xfId="57640" xr:uid="{00000000-0005-0000-0000-0000FA270000}"/>
    <cellStyle name="Accent4 6" xfId="57641" xr:uid="{00000000-0005-0000-0000-0000FB270000}"/>
    <cellStyle name="Accent4 7" xfId="57642" xr:uid="{00000000-0005-0000-0000-0000FC270000}"/>
    <cellStyle name="Accent4 8" xfId="57643" xr:uid="{00000000-0005-0000-0000-0000FD270000}"/>
    <cellStyle name="Accent4 9" xfId="57644" xr:uid="{00000000-0005-0000-0000-0000FE270000}"/>
    <cellStyle name="Accent5 - 20%" xfId="10137" xr:uid="{00000000-0005-0000-0000-0000FF270000}"/>
    <cellStyle name="Accent5 - 40%" xfId="10138" xr:uid="{00000000-0005-0000-0000-000000280000}"/>
    <cellStyle name="Accent5 - 60%" xfId="10139" xr:uid="{00000000-0005-0000-0000-000001280000}"/>
    <cellStyle name="Accent5 10" xfId="57645" xr:uid="{00000000-0005-0000-0000-000002280000}"/>
    <cellStyle name="Accent5 11" xfId="57646" xr:uid="{00000000-0005-0000-0000-000003280000}"/>
    <cellStyle name="Accent5 12" xfId="57647" xr:uid="{00000000-0005-0000-0000-000004280000}"/>
    <cellStyle name="Accent5 13" xfId="57648" xr:uid="{00000000-0005-0000-0000-000005280000}"/>
    <cellStyle name="Accent5 14" xfId="57649" xr:uid="{00000000-0005-0000-0000-000006280000}"/>
    <cellStyle name="Accent5 2" xfId="10140" xr:uid="{00000000-0005-0000-0000-000007280000}"/>
    <cellStyle name="Accent5 3" xfId="57650" xr:uid="{00000000-0005-0000-0000-000008280000}"/>
    <cellStyle name="Accent5 4" xfId="57651" xr:uid="{00000000-0005-0000-0000-000009280000}"/>
    <cellStyle name="Accent5 5" xfId="57652" xr:uid="{00000000-0005-0000-0000-00000A280000}"/>
    <cellStyle name="Accent5 6" xfId="57653" xr:uid="{00000000-0005-0000-0000-00000B280000}"/>
    <cellStyle name="Accent5 7" xfId="57654" xr:uid="{00000000-0005-0000-0000-00000C280000}"/>
    <cellStyle name="Accent5 8" xfId="57655" xr:uid="{00000000-0005-0000-0000-00000D280000}"/>
    <cellStyle name="Accent5 9" xfId="57656" xr:uid="{00000000-0005-0000-0000-00000E280000}"/>
    <cellStyle name="Accent6 - 20%" xfId="10141" xr:uid="{00000000-0005-0000-0000-00000F280000}"/>
    <cellStyle name="Accent6 - 40%" xfId="10142" xr:uid="{00000000-0005-0000-0000-000010280000}"/>
    <cellStyle name="Accent6 - 60%" xfId="10143" xr:uid="{00000000-0005-0000-0000-000011280000}"/>
    <cellStyle name="Accent6 10" xfId="57657" xr:uid="{00000000-0005-0000-0000-000012280000}"/>
    <cellStyle name="Accent6 11" xfId="57658" xr:uid="{00000000-0005-0000-0000-000013280000}"/>
    <cellStyle name="Accent6 12" xfId="57659" xr:uid="{00000000-0005-0000-0000-000014280000}"/>
    <cellStyle name="Accent6 13" xfId="57660" xr:uid="{00000000-0005-0000-0000-000015280000}"/>
    <cellStyle name="Accent6 14" xfId="57661" xr:uid="{00000000-0005-0000-0000-000016280000}"/>
    <cellStyle name="Accent6 2" xfId="10144" xr:uid="{00000000-0005-0000-0000-000017280000}"/>
    <cellStyle name="Accent6 3" xfId="57662" xr:uid="{00000000-0005-0000-0000-000018280000}"/>
    <cellStyle name="Accent6 4" xfId="57663" xr:uid="{00000000-0005-0000-0000-000019280000}"/>
    <cellStyle name="Accent6 5" xfId="57664" xr:uid="{00000000-0005-0000-0000-00001A280000}"/>
    <cellStyle name="Accent6 6" xfId="57665" xr:uid="{00000000-0005-0000-0000-00001B280000}"/>
    <cellStyle name="Accent6 7" xfId="57666" xr:uid="{00000000-0005-0000-0000-00001C280000}"/>
    <cellStyle name="Accent6 8" xfId="57667" xr:uid="{00000000-0005-0000-0000-00001D280000}"/>
    <cellStyle name="Accent6 9" xfId="57668" xr:uid="{00000000-0005-0000-0000-00001E280000}"/>
    <cellStyle name="ÅëÈ­ [0]_      " xfId="471" xr:uid="{00000000-0005-0000-0000-00001F280000}"/>
    <cellStyle name="AeE­ [0]_INQUIRY ¿?¾÷AßAø " xfId="472" xr:uid="{00000000-0005-0000-0000-000020280000}"/>
    <cellStyle name="ÅëÈ­ [0]_L601CPT" xfId="473" xr:uid="{00000000-0005-0000-0000-000021280000}"/>
    <cellStyle name="ÅëÈ­_      " xfId="474" xr:uid="{00000000-0005-0000-0000-000022280000}"/>
    <cellStyle name="AeE­_INQUIRY ¿?¾÷AßAø " xfId="475" xr:uid="{00000000-0005-0000-0000-000023280000}"/>
    <cellStyle name="ÅëÈ­_L601CPT" xfId="476" xr:uid="{00000000-0005-0000-0000-000024280000}"/>
    <cellStyle name="args.style" xfId="477" xr:uid="{00000000-0005-0000-0000-000025280000}"/>
    <cellStyle name="args.style 2" xfId="478" xr:uid="{00000000-0005-0000-0000-000026280000}"/>
    <cellStyle name="args.style 3" xfId="61877" xr:uid="{00000000-0005-0000-0000-000027280000}"/>
    <cellStyle name="at" xfId="479" xr:uid="{00000000-0005-0000-0000-000028280000}"/>
    <cellStyle name="ÄÞ¸¶ [0]_      " xfId="480" xr:uid="{00000000-0005-0000-0000-000029280000}"/>
    <cellStyle name="AÞ¸¶ [0]_INQUIRY ¿?¾÷AßAø " xfId="481" xr:uid="{00000000-0005-0000-0000-00002A280000}"/>
    <cellStyle name="ÄÞ¸¶ [0]_L601CPT" xfId="482" xr:uid="{00000000-0005-0000-0000-00002B280000}"/>
    <cellStyle name="ÄÞ¸¶_      " xfId="483" xr:uid="{00000000-0005-0000-0000-00002C280000}"/>
    <cellStyle name="AÞ¸¶_INQUIRY ¿?¾÷AßAø " xfId="484" xr:uid="{00000000-0005-0000-0000-00002D280000}"/>
    <cellStyle name="ÄÞ¸¶_L601CPT" xfId="485" xr:uid="{00000000-0005-0000-0000-00002E280000}"/>
    <cellStyle name="AutoFormat Options" xfId="486" xr:uid="{00000000-0005-0000-0000-00002F280000}"/>
    <cellStyle name="AutoFormat Options 2" xfId="58626" xr:uid="{00000000-0005-0000-0000-000030280000}"/>
    <cellStyle name="Bad 10" xfId="57669" xr:uid="{00000000-0005-0000-0000-000031280000}"/>
    <cellStyle name="Bad 11" xfId="57670" xr:uid="{00000000-0005-0000-0000-000032280000}"/>
    <cellStyle name="Bad 12" xfId="57671" xr:uid="{00000000-0005-0000-0000-000033280000}"/>
    <cellStyle name="Bad 13" xfId="57672" xr:uid="{00000000-0005-0000-0000-000034280000}"/>
    <cellStyle name="Bad 14" xfId="57673" xr:uid="{00000000-0005-0000-0000-000035280000}"/>
    <cellStyle name="Bad 2" xfId="10145" xr:uid="{00000000-0005-0000-0000-000036280000}"/>
    <cellStyle name="Bad 2 2" xfId="61878" xr:uid="{00000000-0005-0000-0000-000037280000}"/>
    <cellStyle name="Bad 3" xfId="57674" xr:uid="{00000000-0005-0000-0000-000038280000}"/>
    <cellStyle name="Bad 4" xfId="57675" xr:uid="{00000000-0005-0000-0000-000039280000}"/>
    <cellStyle name="Bad 5" xfId="57676" xr:uid="{00000000-0005-0000-0000-00003A280000}"/>
    <cellStyle name="Bad 6" xfId="57677" xr:uid="{00000000-0005-0000-0000-00003B280000}"/>
    <cellStyle name="Bad 7" xfId="57678" xr:uid="{00000000-0005-0000-0000-00003C280000}"/>
    <cellStyle name="Bad 8" xfId="57679" xr:uid="{00000000-0005-0000-0000-00003D280000}"/>
    <cellStyle name="Bad 9" xfId="57680" xr:uid="{00000000-0005-0000-0000-00003E280000}"/>
    <cellStyle name="Bangchu" xfId="10146" xr:uid="{00000000-0005-0000-0000-00003F280000}"/>
    <cellStyle name="Bangchu 2" xfId="59478" xr:uid="{00000000-0005-0000-0000-000040280000}"/>
    <cellStyle name="Bangchu 3" xfId="61879" xr:uid="{00000000-0005-0000-0000-000041280000}"/>
    <cellStyle name="Bình Thường_Bieu Huyen Dien Bien Dong Toi 26-10" xfId="10147" xr:uid="{00000000-0005-0000-0000-000042280000}"/>
    <cellStyle name="Body" xfId="487" xr:uid="{00000000-0005-0000-0000-000043280000}"/>
    <cellStyle name="Body 2" xfId="61880" xr:uid="{00000000-0005-0000-0000-000044280000}"/>
    <cellStyle name="C?AØ_¿?¾÷CoE² " xfId="488" xr:uid="{00000000-0005-0000-0000-000045280000}"/>
    <cellStyle name="C~1" xfId="489" xr:uid="{00000000-0005-0000-0000-000046280000}"/>
    <cellStyle name="C~1 2" xfId="61881" xr:uid="{00000000-0005-0000-0000-000047280000}"/>
    <cellStyle name="C~1?_x0011_Normal_903DK-2001?_x000c_Normal_AD_x000b_Normal_Adot?_x000d_Normal_ADAdot?_x000d_Normal_" xfId="10148" xr:uid="{00000000-0005-0000-0000-000048280000}"/>
    <cellStyle name="Ç¥ÁØ_      " xfId="490" xr:uid="{00000000-0005-0000-0000-000049280000}"/>
    <cellStyle name="C￥AØ_¿μ¾÷CoE² " xfId="491" xr:uid="{00000000-0005-0000-0000-00004A280000}"/>
    <cellStyle name="Ç¥ÁØ_±¸¹Ì´ëÃ¥" xfId="492" xr:uid="{00000000-0005-0000-0000-00004B280000}"/>
    <cellStyle name="C￥AØ_≫c¾÷ºIº° AN°e " xfId="10149" xr:uid="{00000000-0005-0000-0000-00004C280000}"/>
    <cellStyle name="Ç¥ÁØ_MARSHALL TEST" xfId="10150" xr:uid="{00000000-0005-0000-0000-00004D280000}"/>
    <cellStyle name="C￥AØ_Sheet1_¿μ¾÷CoE² " xfId="493" xr:uid="{00000000-0005-0000-0000-00004E280000}"/>
    <cellStyle name="Ç¥ÁØ_ÿÿÿÿÿÿ_4_ÃÑÇÕ°è " xfId="494" xr:uid="{00000000-0005-0000-0000-00004F280000}"/>
    <cellStyle name="Calc Currency (0)" xfId="495" xr:uid="{00000000-0005-0000-0000-000050280000}"/>
    <cellStyle name="Calc Currency (0) 10" xfId="10151" xr:uid="{00000000-0005-0000-0000-000051280000}"/>
    <cellStyle name="Calc Currency (0) 11" xfId="10152" xr:uid="{00000000-0005-0000-0000-000052280000}"/>
    <cellStyle name="Calc Currency (0) 12" xfId="10153" xr:uid="{00000000-0005-0000-0000-000053280000}"/>
    <cellStyle name="Calc Currency (0) 13" xfId="56610" xr:uid="{00000000-0005-0000-0000-000054280000}"/>
    <cellStyle name="Calc Currency (0) 14" xfId="56611" xr:uid="{00000000-0005-0000-0000-000055280000}"/>
    <cellStyle name="Calc Currency (0) 15" xfId="56612" xr:uid="{00000000-0005-0000-0000-000056280000}"/>
    <cellStyle name="Calc Currency (0) 16" xfId="56613" xr:uid="{00000000-0005-0000-0000-000057280000}"/>
    <cellStyle name="Calc Currency (0) 17" xfId="56614" xr:uid="{00000000-0005-0000-0000-000058280000}"/>
    <cellStyle name="Calc Currency (0) 18" xfId="56615" xr:uid="{00000000-0005-0000-0000-000059280000}"/>
    <cellStyle name="Calc Currency (0) 19" xfId="56616" xr:uid="{00000000-0005-0000-0000-00005A280000}"/>
    <cellStyle name="Calc Currency (0) 2" xfId="10154" xr:uid="{00000000-0005-0000-0000-00005B280000}"/>
    <cellStyle name="Calc Currency (0) 2 2" xfId="56617" xr:uid="{00000000-0005-0000-0000-00005C280000}"/>
    <cellStyle name="Calc Currency (0) 2 3" xfId="56618" xr:uid="{00000000-0005-0000-0000-00005D280000}"/>
    <cellStyle name="Calc Currency (0) 2 4" xfId="56619" xr:uid="{00000000-0005-0000-0000-00005E280000}"/>
    <cellStyle name="Calc Currency (0) 2 5" xfId="56620" xr:uid="{00000000-0005-0000-0000-00005F280000}"/>
    <cellStyle name="Calc Currency (0) 2 6" xfId="56621" xr:uid="{00000000-0005-0000-0000-000060280000}"/>
    <cellStyle name="Calc Currency (0) 2 7" xfId="56622" xr:uid="{00000000-0005-0000-0000-000061280000}"/>
    <cellStyle name="Calc Currency (0) 2 8" xfId="56623" xr:uid="{00000000-0005-0000-0000-000062280000}"/>
    <cellStyle name="Calc Currency (0) 2 9" xfId="56624" xr:uid="{00000000-0005-0000-0000-000063280000}"/>
    <cellStyle name="Calc Currency (0) 20" xfId="58627" xr:uid="{00000000-0005-0000-0000-000064280000}"/>
    <cellStyle name="Calc Currency (0) 21" xfId="59479" xr:uid="{00000000-0005-0000-0000-000065280000}"/>
    <cellStyle name="Calc Currency (0) 22" xfId="59480" xr:uid="{00000000-0005-0000-0000-000066280000}"/>
    <cellStyle name="Calc Currency (0) 23" xfId="59481" xr:uid="{00000000-0005-0000-0000-000067280000}"/>
    <cellStyle name="Calc Currency (0) 24" xfId="59482" xr:uid="{00000000-0005-0000-0000-000068280000}"/>
    <cellStyle name="Calc Currency (0) 25" xfId="59483" xr:uid="{00000000-0005-0000-0000-000069280000}"/>
    <cellStyle name="Calc Currency (0) 26" xfId="61882" xr:uid="{00000000-0005-0000-0000-00006A280000}"/>
    <cellStyle name="Calc Currency (0) 3" xfId="10155" xr:uid="{00000000-0005-0000-0000-00006B280000}"/>
    <cellStyle name="Calc Currency (0) 4" xfId="10156" xr:uid="{00000000-0005-0000-0000-00006C280000}"/>
    <cellStyle name="Calc Currency (0) 5" xfId="10157" xr:uid="{00000000-0005-0000-0000-00006D280000}"/>
    <cellStyle name="Calc Currency (0) 6" xfId="10158" xr:uid="{00000000-0005-0000-0000-00006E280000}"/>
    <cellStyle name="Calc Currency (0) 6 2" xfId="10159" xr:uid="{00000000-0005-0000-0000-00006F280000}"/>
    <cellStyle name="Calc Currency (0) 6 3" xfId="10160" xr:uid="{00000000-0005-0000-0000-000070280000}"/>
    <cellStyle name="Calc Currency (0) 7" xfId="10161" xr:uid="{00000000-0005-0000-0000-000071280000}"/>
    <cellStyle name="Calc Currency (0) 8" xfId="10162" xr:uid="{00000000-0005-0000-0000-000072280000}"/>
    <cellStyle name="Calc Currency (0) 9" xfId="10163" xr:uid="{00000000-0005-0000-0000-000073280000}"/>
    <cellStyle name="Calc Currency (2)" xfId="496" xr:uid="{00000000-0005-0000-0000-000074280000}"/>
    <cellStyle name="Calc Currency (2) 2" xfId="58628" xr:uid="{00000000-0005-0000-0000-000075280000}"/>
    <cellStyle name="Calc Percent (0)" xfId="497" xr:uid="{00000000-0005-0000-0000-000076280000}"/>
    <cellStyle name="Calc Percent (0) 2" xfId="58629" xr:uid="{00000000-0005-0000-0000-000077280000}"/>
    <cellStyle name="Calc Percent (1)" xfId="498" xr:uid="{00000000-0005-0000-0000-000078280000}"/>
    <cellStyle name="Calc Percent (1) 2" xfId="58630" xr:uid="{00000000-0005-0000-0000-000079280000}"/>
    <cellStyle name="Calc Percent (2)" xfId="499" xr:uid="{00000000-0005-0000-0000-00007A280000}"/>
    <cellStyle name="Calc Percent (2) 2" xfId="58631" xr:uid="{00000000-0005-0000-0000-00007B280000}"/>
    <cellStyle name="Calc Units (0)" xfId="500" xr:uid="{00000000-0005-0000-0000-00007C280000}"/>
    <cellStyle name="Calc Units (0) 2" xfId="58632" xr:uid="{00000000-0005-0000-0000-00007D280000}"/>
    <cellStyle name="Calc Units (1)" xfId="501" xr:uid="{00000000-0005-0000-0000-00007E280000}"/>
    <cellStyle name="Calc Units (1) 2" xfId="58633" xr:uid="{00000000-0005-0000-0000-00007F280000}"/>
    <cellStyle name="Calc Units (2)" xfId="502" xr:uid="{00000000-0005-0000-0000-000080280000}"/>
    <cellStyle name="Calc Units (2) 2" xfId="58634" xr:uid="{00000000-0005-0000-0000-000081280000}"/>
    <cellStyle name="Calculation 10" xfId="57681" xr:uid="{00000000-0005-0000-0000-000082280000}"/>
    <cellStyle name="Calculation 11" xfId="57682" xr:uid="{00000000-0005-0000-0000-000083280000}"/>
    <cellStyle name="Calculation 12" xfId="57683" xr:uid="{00000000-0005-0000-0000-000084280000}"/>
    <cellStyle name="Calculation 13" xfId="57684" xr:uid="{00000000-0005-0000-0000-000085280000}"/>
    <cellStyle name="Calculation 14" xfId="57685" xr:uid="{00000000-0005-0000-0000-000086280000}"/>
    <cellStyle name="Calculation 2" xfId="10164" xr:uid="{00000000-0005-0000-0000-000087280000}"/>
    <cellStyle name="Calculation 2 10" xfId="10165" xr:uid="{00000000-0005-0000-0000-000088280000}"/>
    <cellStyle name="Calculation 2 10 2" xfId="10166" xr:uid="{00000000-0005-0000-0000-000089280000}"/>
    <cellStyle name="Calculation 2 10 3" xfId="10167" xr:uid="{00000000-0005-0000-0000-00008A280000}"/>
    <cellStyle name="Calculation 2 10 4" xfId="10168" xr:uid="{00000000-0005-0000-0000-00008B280000}"/>
    <cellStyle name="Calculation 2 10 5" xfId="10169" xr:uid="{00000000-0005-0000-0000-00008C280000}"/>
    <cellStyle name="Calculation 2 10 6" xfId="10170" xr:uid="{00000000-0005-0000-0000-00008D280000}"/>
    <cellStyle name="Calculation 2 11" xfId="10171" xr:uid="{00000000-0005-0000-0000-00008E280000}"/>
    <cellStyle name="Calculation 2 11 2" xfId="10172" xr:uid="{00000000-0005-0000-0000-00008F280000}"/>
    <cellStyle name="Calculation 2 11 3" xfId="10173" xr:uid="{00000000-0005-0000-0000-000090280000}"/>
    <cellStyle name="Calculation 2 11 4" xfId="10174" xr:uid="{00000000-0005-0000-0000-000091280000}"/>
    <cellStyle name="Calculation 2 11 5" xfId="10175" xr:uid="{00000000-0005-0000-0000-000092280000}"/>
    <cellStyle name="Calculation 2 11 6" xfId="10176" xr:uid="{00000000-0005-0000-0000-000093280000}"/>
    <cellStyle name="Calculation 2 12" xfId="10177" xr:uid="{00000000-0005-0000-0000-000094280000}"/>
    <cellStyle name="Calculation 2 12 2" xfId="10178" xr:uid="{00000000-0005-0000-0000-000095280000}"/>
    <cellStyle name="Calculation 2 12 3" xfId="10179" xr:uid="{00000000-0005-0000-0000-000096280000}"/>
    <cellStyle name="Calculation 2 12 4" xfId="10180" xr:uid="{00000000-0005-0000-0000-000097280000}"/>
    <cellStyle name="Calculation 2 12 5" xfId="10181" xr:uid="{00000000-0005-0000-0000-000098280000}"/>
    <cellStyle name="Calculation 2 12 6" xfId="10182" xr:uid="{00000000-0005-0000-0000-000099280000}"/>
    <cellStyle name="Calculation 2 13" xfId="10183" xr:uid="{00000000-0005-0000-0000-00009A280000}"/>
    <cellStyle name="Calculation 2 13 2" xfId="10184" xr:uid="{00000000-0005-0000-0000-00009B280000}"/>
    <cellStyle name="Calculation 2 13 3" xfId="10185" xr:uid="{00000000-0005-0000-0000-00009C280000}"/>
    <cellStyle name="Calculation 2 13 4" xfId="10186" xr:uid="{00000000-0005-0000-0000-00009D280000}"/>
    <cellStyle name="Calculation 2 13 5" xfId="10187" xr:uid="{00000000-0005-0000-0000-00009E280000}"/>
    <cellStyle name="Calculation 2 13 6" xfId="10188" xr:uid="{00000000-0005-0000-0000-00009F280000}"/>
    <cellStyle name="Calculation 2 14" xfId="10189" xr:uid="{00000000-0005-0000-0000-0000A0280000}"/>
    <cellStyle name="Calculation 2 14 2" xfId="10190" xr:uid="{00000000-0005-0000-0000-0000A1280000}"/>
    <cellStyle name="Calculation 2 14 3" xfId="10191" xr:uid="{00000000-0005-0000-0000-0000A2280000}"/>
    <cellStyle name="Calculation 2 14 4" xfId="10192" xr:uid="{00000000-0005-0000-0000-0000A3280000}"/>
    <cellStyle name="Calculation 2 14 5" xfId="10193" xr:uid="{00000000-0005-0000-0000-0000A4280000}"/>
    <cellStyle name="Calculation 2 14 6" xfId="10194" xr:uid="{00000000-0005-0000-0000-0000A5280000}"/>
    <cellStyle name="Calculation 2 15" xfId="10195" xr:uid="{00000000-0005-0000-0000-0000A6280000}"/>
    <cellStyle name="Calculation 2 15 2" xfId="10196" xr:uid="{00000000-0005-0000-0000-0000A7280000}"/>
    <cellStyle name="Calculation 2 15 3" xfId="10197" xr:uid="{00000000-0005-0000-0000-0000A8280000}"/>
    <cellStyle name="Calculation 2 15 4" xfId="10198" xr:uid="{00000000-0005-0000-0000-0000A9280000}"/>
    <cellStyle name="Calculation 2 15 5" xfId="10199" xr:uid="{00000000-0005-0000-0000-0000AA280000}"/>
    <cellStyle name="Calculation 2 15 6" xfId="10200" xr:uid="{00000000-0005-0000-0000-0000AB280000}"/>
    <cellStyle name="Calculation 2 16" xfId="10201" xr:uid="{00000000-0005-0000-0000-0000AC280000}"/>
    <cellStyle name="Calculation 2 16 2" xfId="10202" xr:uid="{00000000-0005-0000-0000-0000AD280000}"/>
    <cellStyle name="Calculation 2 16 3" xfId="10203" xr:uid="{00000000-0005-0000-0000-0000AE280000}"/>
    <cellStyle name="Calculation 2 16 4" xfId="10204" xr:uid="{00000000-0005-0000-0000-0000AF280000}"/>
    <cellStyle name="Calculation 2 16 5" xfId="10205" xr:uid="{00000000-0005-0000-0000-0000B0280000}"/>
    <cellStyle name="Calculation 2 16 6" xfId="10206" xr:uid="{00000000-0005-0000-0000-0000B1280000}"/>
    <cellStyle name="Calculation 2 17" xfId="10207" xr:uid="{00000000-0005-0000-0000-0000B2280000}"/>
    <cellStyle name="Calculation 2 17 2" xfId="10208" xr:uid="{00000000-0005-0000-0000-0000B3280000}"/>
    <cellStyle name="Calculation 2 17 3" xfId="10209" xr:uid="{00000000-0005-0000-0000-0000B4280000}"/>
    <cellStyle name="Calculation 2 17 4" xfId="10210" xr:uid="{00000000-0005-0000-0000-0000B5280000}"/>
    <cellStyle name="Calculation 2 17 5" xfId="10211" xr:uid="{00000000-0005-0000-0000-0000B6280000}"/>
    <cellStyle name="Calculation 2 17 6" xfId="10212" xr:uid="{00000000-0005-0000-0000-0000B7280000}"/>
    <cellStyle name="Calculation 2 18" xfId="10213" xr:uid="{00000000-0005-0000-0000-0000B8280000}"/>
    <cellStyle name="Calculation 2 18 2" xfId="10214" xr:uid="{00000000-0005-0000-0000-0000B9280000}"/>
    <cellStyle name="Calculation 2 18 3" xfId="10215" xr:uid="{00000000-0005-0000-0000-0000BA280000}"/>
    <cellStyle name="Calculation 2 18 4" xfId="10216" xr:uid="{00000000-0005-0000-0000-0000BB280000}"/>
    <cellStyle name="Calculation 2 18 5" xfId="10217" xr:uid="{00000000-0005-0000-0000-0000BC280000}"/>
    <cellStyle name="Calculation 2 18 6" xfId="10218" xr:uid="{00000000-0005-0000-0000-0000BD280000}"/>
    <cellStyle name="Calculation 2 19" xfId="10219" xr:uid="{00000000-0005-0000-0000-0000BE280000}"/>
    <cellStyle name="Calculation 2 19 2" xfId="10220" xr:uid="{00000000-0005-0000-0000-0000BF280000}"/>
    <cellStyle name="Calculation 2 19 3" xfId="10221" xr:uid="{00000000-0005-0000-0000-0000C0280000}"/>
    <cellStyle name="Calculation 2 19 4" xfId="10222" xr:uid="{00000000-0005-0000-0000-0000C1280000}"/>
    <cellStyle name="Calculation 2 19 5" xfId="10223" xr:uid="{00000000-0005-0000-0000-0000C2280000}"/>
    <cellStyle name="Calculation 2 19 6" xfId="10224" xr:uid="{00000000-0005-0000-0000-0000C3280000}"/>
    <cellStyle name="Calculation 2 2" xfId="10225" xr:uid="{00000000-0005-0000-0000-0000C4280000}"/>
    <cellStyle name="Calculation 2 2 2" xfId="10226" xr:uid="{00000000-0005-0000-0000-0000C5280000}"/>
    <cellStyle name="Calculation 2 2 3" xfId="10227" xr:uid="{00000000-0005-0000-0000-0000C6280000}"/>
    <cellStyle name="Calculation 2 2 4" xfId="10228" xr:uid="{00000000-0005-0000-0000-0000C7280000}"/>
    <cellStyle name="Calculation 2 2 5" xfId="10229" xr:uid="{00000000-0005-0000-0000-0000C8280000}"/>
    <cellStyle name="Calculation 2 2 6" xfId="10230" xr:uid="{00000000-0005-0000-0000-0000C9280000}"/>
    <cellStyle name="Calculation 2 2 7" xfId="10231" xr:uid="{00000000-0005-0000-0000-0000CA280000}"/>
    <cellStyle name="Calculation 2 20" xfId="10232" xr:uid="{00000000-0005-0000-0000-0000CB280000}"/>
    <cellStyle name="Calculation 2 20 2" xfId="10233" xr:uid="{00000000-0005-0000-0000-0000CC280000}"/>
    <cellStyle name="Calculation 2 20 3" xfId="10234" xr:uid="{00000000-0005-0000-0000-0000CD280000}"/>
    <cellStyle name="Calculation 2 20 4" xfId="10235" xr:uid="{00000000-0005-0000-0000-0000CE280000}"/>
    <cellStyle name="Calculation 2 20 5" xfId="10236" xr:uid="{00000000-0005-0000-0000-0000CF280000}"/>
    <cellStyle name="Calculation 2 20 6" xfId="10237" xr:uid="{00000000-0005-0000-0000-0000D0280000}"/>
    <cellStyle name="Calculation 2 21" xfId="10238" xr:uid="{00000000-0005-0000-0000-0000D1280000}"/>
    <cellStyle name="Calculation 2 21 2" xfId="10239" xr:uid="{00000000-0005-0000-0000-0000D2280000}"/>
    <cellStyle name="Calculation 2 21 3" xfId="10240" xr:uid="{00000000-0005-0000-0000-0000D3280000}"/>
    <cellStyle name="Calculation 2 21 4" xfId="10241" xr:uid="{00000000-0005-0000-0000-0000D4280000}"/>
    <cellStyle name="Calculation 2 21 5" xfId="10242" xr:uid="{00000000-0005-0000-0000-0000D5280000}"/>
    <cellStyle name="Calculation 2 21 6" xfId="10243" xr:uid="{00000000-0005-0000-0000-0000D6280000}"/>
    <cellStyle name="Calculation 2 22" xfId="10244" xr:uid="{00000000-0005-0000-0000-0000D7280000}"/>
    <cellStyle name="Calculation 2 22 2" xfId="10245" xr:uid="{00000000-0005-0000-0000-0000D8280000}"/>
    <cellStyle name="Calculation 2 22 3" xfId="10246" xr:uid="{00000000-0005-0000-0000-0000D9280000}"/>
    <cellStyle name="Calculation 2 22 4" xfId="10247" xr:uid="{00000000-0005-0000-0000-0000DA280000}"/>
    <cellStyle name="Calculation 2 22 5" xfId="10248" xr:uid="{00000000-0005-0000-0000-0000DB280000}"/>
    <cellStyle name="Calculation 2 22 6" xfId="10249" xr:uid="{00000000-0005-0000-0000-0000DC280000}"/>
    <cellStyle name="Calculation 2 23" xfId="10250" xr:uid="{00000000-0005-0000-0000-0000DD280000}"/>
    <cellStyle name="Calculation 2 23 2" xfId="10251" xr:uid="{00000000-0005-0000-0000-0000DE280000}"/>
    <cellStyle name="Calculation 2 23 3" xfId="10252" xr:uid="{00000000-0005-0000-0000-0000DF280000}"/>
    <cellStyle name="Calculation 2 23 4" xfId="10253" xr:uid="{00000000-0005-0000-0000-0000E0280000}"/>
    <cellStyle name="Calculation 2 23 5" xfId="10254" xr:uid="{00000000-0005-0000-0000-0000E1280000}"/>
    <cellStyle name="Calculation 2 23 6" xfId="10255" xr:uid="{00000000-0005-0000-0000-0000E2280000}"/>
    <cellStyle name="Calculation 2 24" xfId="10256" xr:uid="{00000000-0005-0000-0000-0000E3280000}"/>
    <cellStyle name="Calculation 2 24 2" xfId="10257" xr:uid="{00000000-0005-0000-0000-0000E4280000}"/>
    <cellStyle name="Calculation 2 24 3" xfId="10258" xr:uid="{00000000-0005-0000-0000-0000E5280000}"/>
    <cellStyle name="Calculation 2 24 4" xfId="10259" xr:uid="{00000000-0005-0000-0000-0000E6280000}"/>
    <cellStyle name="Calculation 2 24 5" xfId="10260" xr:uid="{00000000-0005-0000-0000-0000E7280000}"/>
    <cellStyle name="Calculation 2 24 6" xfId="10261" xr:uid="{00000000-0005-0000-0000-0000E8280000}"/>
    <cellStyle name="Calculation 2 25" xfId="10262" xr:uid="{00000000-0005-0000-0000-0000E9280000}"/>
    <cellStyle name="Calculation 2 25 2" xfId="10263" xr:uid="{00000000-0005-0000-0000-0000EA280000}"/>
    <cellStyle name="Calculation 2 25 3" xfId="10264" xr:uid="{00000000-0005-0000-0000-0000EB280000}"/>
    <cellStyle name="Calculation 2 25 4" xfId="10265" xr:uid="{00000000-0005-0000-0000-0000EC280000}"/>
    <cellStyle name="Calculation 2 25 5" xfId="10266" xr:uid="{00000000-0005-0000-0000-0000ED280000}"/>
    <cellStyle name="Calculation 2 25 6" xfId="10267" xr:uid="{00000000-0005-0000-0000-0000EE280000}"/>
    <cellStyle name="Calculation 2 26" xfId="10268" xr:uid="{00000000-0005-0000-0000-0000EF280000}"/>
    <cellStyle name="Calculation 2 26 2" xfId="10269" xr:uid="{00000000-0005-0000-0000-0000F0280000}"/>
    <cellStyle name="Calculation 2 26 3" xfId="10270" xr:uid="{00000000-0005-0000-0000-0000F1280000}"/>
    <cellStyle name="Calculation 2 26 4" xfId="10271" xr:uid="{00000000-0005-0000-0000-0000F2280000}"/>
    <cellStyle name="Calculation 2 26 5" xfId="10272" xr:uid="{00000000-0005-0000-0000-0000F3280000}"/>
    <cellStyle name="Calculation 2 26 6" xfId="10273" xr:uid="{00000000-0005-0000-0000-0000F4280000}"/>
    <cellStyle name="Calculation 2 27" xfId="10274" xr:uid="{00000000-0005-0000-0000-0000F5280000}"/>
    <cellStyle name="Calculation 2 27 2" xfId="10275" xr:uid="{00000000-0005-0000-0000-0000F6280000}"/>
    <cellStyle name="Calculation 2 27 3" xfId="10276" xr:uid="{00000000-0005-0000-0000-0000F7280000}"/>
    <cellStyle name="Calculation 2 27 4" xfId="10277" xr:uid="{00000000-0005-0000-0000-0000F8280000}"/>
    <cellStyle name="Calculation 2 27 5" xfId="10278" xr:uid="{00000000-0005-0000-0000-0000F9280000}"/>
    <cellStyle name="Calculation 2 27 6" xfId="10279" xr:uid="{00000000-0005-0000-0000-0000FA280000}"/>
    <cellStyle name="Calculation 2 28" xfId="10280" xr:uid="{00000000-0005-0000-0000-0000FB280000}"/>
    <cellStyle name="Calculation 2 28 2" xfId="10281" xr:uid="{00000000-0005-0000-0000-0000FC280000}"/>
    <cellStyle name="Calculation 2 28 3" xfId="10282" xr:uid="{00000000-0005-0000-0000-0000FD280000}"/>
    <cellStyle name="Calculation 2 28 4" xfId="10283" xr:uid="{00000000-0005-0000-0000-0000FE280000}"/>
    <cellStyle name="Calculation 2 28 5" xfId="10284" xr:uid="{00000000-0005-0000-0000-0000FF280000}"/>
    <cellStyle name="Calculation 2 28 6" xfId="10285" xr:uid="{00000000-0005-0000-0000-000000290000}"/>
    <cellStyle name="Calculation 2 29" xfId="10286" xr:uid="{00000000-0005-0000-0000-000001290000}"/>
    <cellStyle name="Calculation 2 29 2" xfId="10287" xr:uid="{00000000-0005-0000-0000-000002290000}"/>
    <cellStyle name="Calculation 2 29 3" xfId="10288" xr:uid="{00000000-0005-0000-0000-000003290000}"/>
    <cellStyle name="Calculation 2 29 4" xfId="10289" xr:uid="{00000000-0005-0000-0000-000004290000}"/>
    <cellStyle name="Calculation 2 29 5" xfId="10290" xr:uid="{00000000-0005-0000-0000-000005290000}"/>
    <cellStyle name="Calculation 2 29 6" xfId="10291" xr:uid="{00000000-0005-0000-0000-000006290000}"/>
    <cellStyle name="Calculation 2 3" xfId="10292" xr:uid="{00000000-0005-0000-0000-000007290000}"/>
    <cellStyle name="Calculation 2 3 2" xfId="10293" xr:uid="{00000000-0005-0000-0000-000008290000}"/>
    <cellStyle name="Calculation 2 3 3" xfId="10294" xr:uid="{00000000-0005-0000-0000-000009290000}"/>
    <cellStyle name="Calculation 2 3 4" xfId="10295" xr:uid="{00000000-0005-0000-0000-00000A290000}"/>
    <cellStyle name="Calculation 2 3 5" xfId="10296" xr:uid="{00000000-0005-0000-0000-00000B290000}"/>
    <cellStyle name="Calculation 2 3 6" xfId="10297" xr:uid="{00000000-0005-0000-0000-00000C290000}"/>
    <cellStyle name="Calculation 2 30" xfId="10298" xr:uid="{00000000-0005-0000-0000-00000D290000}"/>
    <cellStyle name="Calculation 2 31" xfId="10299" xr:uid="{00000000-0005-0000-0000-00000E290000}"/>
    <cellStyle name="Calculation 2 32" xfId="10300" xr:uid="{00000000-0005-0000-0000-00000F290000}"/>
    <cellStyle name="Calculation 2 33" xfId="10301" xr:uid="{00000000-0005-0000-0000-000010290000}"/>
    <cellStyle name="Calculation 2 34" xfId="10302" xr:uid="{00000000-0005-0000-0000-000011290000}"/>
    <cellStyle name="Calculation 2 35" xfId="58635" xr:uid="{00000000-0005-0000-0000-000012290000}"/>
    <cellStyle name="Calculation 2 4" xfId="10303" xr:uid="{00000000-0005-0000-0000-000013290000}"/>
    <cellStyle name="Calculation 2 4 2" xfId="10304" xr:uid="{00000000-0005-0000-0000-000014290000}"/>
    <cellStyle name="Calculation 2 4 3" xfId="10305" xr:uid="{00000000-0005-0000-0000-000015290000}"/>
    <cellStyle name="Calculation 2 4 4" xfId="10306" xr:uid="{00000000-0005-0000-0000-000016290000}"/>
    <cellStyle name="Calculation 2 4 5" xfId="10307" xr:uid="{00000000-0005-0000-0000-000017290000}"/>
    <cellStyle name="Calculation 2 4 6" xfId="10308" xr:uid="{00000000-0005-0000-0000-000018290000}"/>
    <cellStyle name="Calculation 2 5" xfId="10309" xr:uid="{00000000-0005-0000-0000-000019290000}"/>
    <cellStyle name="Calculation 2 5 2" xfId="10310" xr:uid="{00000000-0005-0000-0000-00001A290000}"/>
    <cellStyle name="Calculation 2 5 3" xfId="10311" xr:uid="{00000000-0005-0000-0000-00001B290000}"/>
    <cellStyle name="Calculation 2 5 4" xfId="10312" xr:uid="{00000000-0005-0000-0000-00001C290000}"/>
    <cellStyle name="Calculation 2 5 5" xfId="10313" xr:uid="{00000000-0005-0000-0000-00001D290000}"/>
    <cellStyle name="Calculation 2 5 6" xfId="10314" xr:uid="{00000000-0005-0000-0000-00001E290000}"/>
    <cellStyle name="Calculation 2 6" xfId="10315" xr:uid="{00000000-0005-0000-0000-00001F290000}"/>
    <cellStyle name="Calculation 2 6 2" xfId="10316" xr:uid="{00000000-0005-0000-0000-000020290000}"/>
    <cellStyle name="Calculation 2 6 3" xfId="10317" xr:uid="{00000000-0005-0000-0000-000021290000}"/>
    <cellStyle name="Calculation 2 6 4" xfId="10318" xr:uid="{00000000-0005-0000-0000-000022290000}"/>
    <cellStyle name="Calculation 2 6 5" xfId="10319" xr:uid="{00000000-0005-0000-0000-000023290000}"/>
    <cellStyle name="Calculation 2 6 6" xfId="10320" xr:uid="{00000000-0005-0000-0000-000024290000}"/>
    <cellStyle name="Calculation 2 7" xfId="10321" xr:uid="{00000000-0005-0000-0000-000025290000}"/>
    <cellStyle name="Calculation 2 7 2" xfId="10322" xr:uid="{00000000-0005-0000-0000-000026290000}"/>
    <cellStyle name="Calculation 2 7 3" xfId="10323" xr:uid="{00000000-0005-0000-0000-000027290000}"/>
    <cellStyle name="Calculation 2 7 4" xfId="10324" xr:uid="{00000000-0005-0000-0000-000028290000}"/>
    <cellStyle name="Calculation 2 7 5" xfId="10325" xr:uid="{00000000-0005-0000-0000-000029290000}"/>
    <cellStyle name="Calculation 2 7 6" xfId="10326" xr:uid="{00000000-0005-0000-0000-00002A290000}"/>
    <cellStyle name="Calculation 2 8" xfId="10327" xr:uid="{00000000-0005-0000-0000-00002B290000}"/>
    <cellStyle name="Calculation 2 8 2" xfId="10328" xr:uid="{00000000-0005-0000-0000-00002C290000}"/>
    <cellStyle name="Calculation 2 8 3" xfId="10329" xr:uid="{00000000-0005-0000-0000-00002D290000}"/>
    <cellStyle name="Calculation 2 8 4" xfId="10330" xr:uid="{00000000-0005-0000-0000-00002E290000}"/>
    <cellStyle name="Calculation 2 8 5" xfId="10331" xr:uid="{00000000-0005-0000-0000-00002F290000}"/>
    <cellStyle name="Calculation 2 8 6" xfId="10332" xr:uid="{00000000-0005-0000-0000-000030290000}"/>
    <cellStyle name="Calculation 2 9" xfId="10333" xr:uid="{00000000-0005-0000-0000-000031290000}"/>
    <cellStyle name="Calculation 2 9 2" xfId="10334" xr:uid="{00000000-0005-0000-0000-000032290000}"/>
    <cellStyle name="Calculation 2 9 3" xfId="10335" xr:uid="{00000000-0005-0000-0000-000033290000}"/>
    <cellStyle name="Calculation 2 9 4" xfId="10336" xr:uid="{00000000-0005-0000-0000-000034290000}"/>
    <cellStyle name="Calculation 2 9 5" xfId="10337" xr:uid="{00000000-0005-0000-0000-000035290000}"/>
    <cellStyle name="Calculation 2 9 6" xfId="10338" xr:uid="{00000000-0005-0000-0000-000036290000}"/>
    <cellStyle name="Calculation 3" xfId="57686" xr:uid="{00000000-0005-0000-0000-000037290000}"/>
    <cellStyle name="Calculation 4" xfId="57687" xr:uid="{00000000-0005-0000-0000-000038290000}"/>
    <cellStyle name="Calculation 5" xfId="57688" xr:uid="{00000000-0005-0000-0000-000039290000}"/>
    <cellStyle name="Calculation 6" xfId="57689" xr:uid="{00000000-0005-0000-0000-00003A290000}"/>
    <cellStyle name="Calculation 7" xfId="57690" xr:uid="{00000000-0005-0000-0000-00003B290000}"/>
    <cellStyle name="Calculation 8" xfId="57691" xr:uid="{00000000-0005-0000-0000-00003C290000}"/>
    <cellStyle name="Calculation 9" xfId="57692" xr:uid="{00000000-0005-0000-0000-00003D290000}"/>
    <cellStyle name="category" xfId="503" xr:uid="{00000000-0005-0000-0000-00003E290000}"/>
    <cellStyle name="category 10" xfId="10339" xr:uid="{00000000-0005-0000-0000-00003F290000}"/>
    <cellStyle name="category 11" xfId="10340" xr:uid="{00000000-0005-0000-0000-000040290000}"/>
    <cellStyle name="category 12" xfId="10341" xr:uid="{00000000-0005-0000-0000-000041290000}"/>
    <cellStyle name="category 13" xfId="56625" xr:uid="{00000000-0005-0000-0000-000042290000}"/>
    <cellStyle name="category 14" xfId="56626" xr:uid="{00000000-0005-0000-0000-000043290000}"/>
    <cellStyle name="category 15" xfId="56627" xr:uid="{00000000-0005-0000-0000-000044290000}"/>
    <cellStyle name="category 16" xfId="56628" xr:uid="{00000000-0005-0000-0000-000045290000}"/>
    <cellStyle name="category 17" xfId="56629" xr:uid="{00000000-0005-0000-0000-000046290000}"/>
    <cellStyle name="category 18" xfId="56630" xr:uid="{00000000-0005-0000-0000-000047290000}"/>
    <cellStyle name="category 19" xfId="56631" xr:uid="{00000000-0005-0000-0000-000048290000}"/>
    <cellStyle name="category 2" xfId="10342" xr:uid="{00000000-0005-0000-0000-000049290000}"/>
    <cellStyle name="category 20" xfId="59484" xr:uid="{00000000-0005-0000-0000-00004A290000}"/>
    <cellStyle name="category 21" xfId="59485" xr:uid="{00000000-0005-0000-0000-00004B290000}"/>
    <cellStyle name="category 22" xfId="59486" xr:uid="{00000000-0005-0000-0000-00004C290000}"/>
    <cellStyle name="category 23" xfId="59487" xr:uid="{00000000-0005-0000-0000-00004D290000}"/>
    <cellStyle name="category 24" xfId="59488" xr:uid="{00000000-0005-0000-0000-00004E290000}"/>
    <cellStyle name="category 25" xfId="59489" xr:uid="{00000000-0005-0000-0000-00004F290000}"/>
    <cellStyle name="category 26" xfId="61883" xr:uid="{00000000-0005-0000-0000-000050290000}"/>
    <cellStyle name="category 3" xfId="10343" xr:uid="{00000000-0005-0000-0000-000051290000}"/>
    <cellStyle name="category 4" xfId="10344" xr:uid="{00000000-0005-0000-0000-000052290000}"/>
    <cellStyle name="category 5" xfId="10345" xr:uid="{00000000-0005-0000-0000-000053290000}"/>
    <cellStyle name="category 6" xfId="10346" xr:uid="{00000000-0005-0000-0000-000054290000}"/>
    <cellStyle name="category 6 2" xfId="10347" xr:uid="{00000000-0005-0000-0000-000055290000}"/>
    <cellStyle name="category 6 3" xfId="10348" xr:uid="{00000000-0005-0000-0000-000056290000}"/>
    <cellStyle name="category 7" xfId="10349" xr:uid="{00000000-0005-0000-0000-000057290000}"/>
    <cellStyle name="category 8" xfId="10350" xr:uid="{00000000-0005-0000-0000-000058290000}"/>
    <cellStyle name="category 9" xfId="10351" xr:uid="{00000000-0005-0000-0000-000059290000}"/>
    <cellStyle name="Cerrency_Sheet2_XANGDAU" xfId="504" xr:uid="{00000000-0005-0000-0000-00005A290000}"/>
    <cellStyle name="Check Cell 10" xfId="57693" xr:uid="{00000000-0005-0000-0000-0000E0330000}"/>
    <cellStyle name="Check Cell 11" xfId="57694" xr:uid="{00000000-0005-0000-0000-0000E1330000}"/>
    <cellStyle name="Check Cell 12" xfId="57695" xr:uid="{00000000-0005-0000-0000-0000E2330000}"/>
    <cellStyle name="Check Cell 13" xfId="57696" xr:uid="{00000000-0005-0000-0000-0000E3330000}"/>
    <cellStyle name="Check Cell 14" xfId="57697" xr:uid="{00000000-0005-0000-0000-0000E4330000}"/>
    <cellStyle name="Check Cell 2" xfId="10352" xr:uid="{00000000-0005-0000-0000-0000E5330000}"/>
    <cellStyle name="Check Cell 3" xfId="57698" xr:uid="{00000000-0005-0000-0000-0000E6330000}"/>
    <cellStyle name="Check Cell 4" xfId="57699" xr:uid="{00000000-0005-0000-0000-0000E7330000}"/>
    <cellStyle name="Check Cell 5" xfId="57700" xr:uid="{00000000-0005-0000-0000-0000E8330000}"/>
    <cellStyle name="Check Cell 6" xfId="57701" xr:uid="{00000000-0005-0000-0000-0000E9330000}"/>
    <cellStyle name="Check Cell 7" xfId="57702" xr:uid="{00000000-0005-0000-0000-0000EA330000}"/>
    <cellStyle name="Check Cell 8" xfId="57703" xr:uid="{00000000-0005-0000-0000-0000EB330000}"/>
    <cellStyle name="Check Cell 9" xfId="57704" xr:uid="{00000000-0005-0000-0000-0000EC330000}"/>
    <cellStyle name="Chi phÝ kh¸c_Book1" xfId="505" xr:uid="{00000000-0005-0000-0000-0000ED330000}"/>
    <cellStyle name="Chuẩn 2" xfId="10353" xr:uid="{00000000-0005-0000-0000-0000EE330000}"/>
    <cellStyle name="Chuẩn 3" xfId="506" xr:uid="{00000000-0005-0000-0000-0000EF330000}"/>
    <cellStyle name="CHUONG" xfId="507" xr:uid="{00000000-0005-0000-0000-0000F0330000}"/>
    <cellStyle name="CHUONG 2" xfId="61884" xr:uid="{00000000-0005-0000-0000-0000F1330000}"/>
    <cellStyle name="Col Heads" xfId="10354" xr:uid="{00000000-0005-0000-0000-00005B290000}"/>
    <cellStyle name="ColLevel_1" xfId="59490" xr:uid="{00000000-0005-0000-0000-00005C290000}"/>
    <cellStyle name="Comma" xfId="1238" builtinId="3"/>
    <cellStyle name="Comma  - Style1" xfId="508" xr:uid="{00000000-0005-0000-0000-00005E290000}"/>
    <cellStyle name="Comma  - Style1 2" xfId="58636" xr:uid="{00000000-0005-0000-0000-00005F290000}"/>
    <cellStyle name="Comma  - Style2" xfId="509" xr:uid="{00000000-0005-0000-0000-000060290000}"/>
    <cellStyle name="Comma  - Style2 2" xfId="58637" xr:uid="{00000000-0005-0000-0000-000061290000}"/>
    <cellStyle name="Comma  - Style3" xfId="510" xr:uid="{00000000-0005-0000-0000-000062290000}"/>
    <cellStyle name="Comma  - Style3 2" xfId="58638" xr:uid="{00000000-0005-0000-0000-000063290000}"/>
    <cellStyle name="Comma  - Style4" xfId="511" xr:uid="{00000000-0005-0000-0000-000064290000}"/>
    <cellStyle name="Comma  - Style4 2" xfId="58639" xr:uid="{00000000-0005-0000-0000-000065290000}"/>
    <cellStyle name="Comma  - Style5" xfId="512" xr:uid="{00000000-0005-0000-0000-000066290000}"/>
    <cellStyle name="Comma  - Style5 2" xfId="58640" xr:uid="{00000000-0005-0000-0000-000067290000}"/>
    <cellStyle name="Comma  - Style6" xfId="513" xr:uid="{00000000-0005-0000-0000-000068290000}"/>
    <cellStyle name="Comma  - Style6 2" xfId="58641" xr:uid="{00000000-0005-0000-0000-000069290000}"/>
    <cellStyle name="Comma  - Style7" xfId="514" xr:uid="{00000000-0005-0000-0000-00006A290000}"/>
    <cellStyle name="Comma  - Style7 2" xfId="58642" xr:uid="{00000000-0005-0000-0000-00006B290000}"/>
    <cellStyle name="Comma  - Style8" xfId="515" xr:uid="{00000000-0005-0000-0000-00006C290000}"/>
    <cellStyle name="Comma  - Style8 2" xfId="58643" xr:uid="{00000000-0005-0000-0000-00006D290000}"/>
    <cellStyle name="Comma [0] 2" xfId="516" xr:uid="{00000000-0005-0000-0000-00006E290000}"/>
    <cellStyle name="Comma [0] 2 10" xfId="58644" xr:uid="{00000000-0005-0000-0000-00006F290000}"/>
    <cellStyle name="Comma [0] 2 11" xfId="59491" xr:uid="{00000000-0005-0000-0000-000070290000}"/>
    <cellStyle name="Comma [0] 2 12" xfId="59492" xr:uid="{00000000-0005-0000-0000-000071290000}"/>
    <cellStyle name="Comma [0] 2 13" xfId="59493" xr:uid="{00000000-0005-0000-0000-000072290000}"/>
    <cellStyle name="Comma [0] 2 14" xfId="59494" xr:uid="{00000000-0005-0000-0000-000073290000}"/>
    <cellStyle name="Comma [0] 2 15" xfId="59495" xr:uid="{00000000-0005-0000-0000-000074290000}"/>
    <cellStyle name="Comma [0] 2 16" xfId="59496" xr:uid="{00000000-0005-0000-0000-000075290000}"/>
    <cellStyle name="Comma [0] 2 17" xfId="59497" xr:uid="{00000000-0005-0000-0000-000076290000}"/>
    <cellStyle name="Comma [0] 2 18" xfId="59498" xr:uid="{00000000-0005-0000-0000-000077290000}"/>
    <cellStyle name="Comma [0] 2 19" xfId="59499" xr:uid="{00000000-0005-0000-0000-000078290000}"/>
    <cellStyle name="Comma [0] 2 2" xfId="517" xr:uid="{00000000-0005-0000-0000-000079290000}"/>
    <cellStyle name="Comma [0] 2 2 10" xfId="59500" xr:uid="{00000000-0005-0000-0000-00007A290000}"/>
    <cellStyle name="Comma [0] 2 2 11" xfId="59501" xr:uid="{00000000-0005-0000-0000-00007B290000}"/>
    <cellStyle name="Comma [0] 2 2 12" xfId="59502" xr:uid="{00000000-0005-0000-0000-00007C290000}"/>
    <cellStyle name="Comma [0] 2 2 13" xfId="59503" xr:uid="{00000000-0005-0000-0000-00007D290000}"/>
    <cellStyle name="Comma [0] 2 2 14" xfId="59504" xr:uid="{00000000-0005-0000-0000-00007E290000}"/>
    <cellStyle name="Comma [0] 2 2 15" xfId="59505" xr:uid="{00000000-0005-0000-0000-00007F290000}"/>
    <cellStyle name="Comma [0] 2 2 16" xfId="59506" xr:uid="{00000000-0005-0000-0000-000080290000}"/>
    <cellStyle name="Comma [0] 2 2 17" xfId="59507" xr:uid="{00000000-0005-0000-0000-000081290000}"/>
    <cellStyle name="Comma [0] 2 2 18" xfId="59508" xr:uid="{00000000-0005-0000-0000-000082290000}"/>
    <cellStyle name="Comma [0] 2 2 19" xfId="59509" xr:uid="{00000000-0005-0000-0000-000083290000}"/>
    <cellStyle name="Comma [0] 2 2 2" xfId="10355" xr:uid="{00000000-0005-0000-0000-000084290000}"/>
    <cellStyle name="Comma [0] 2 2 2 2" xfId="59510" xr:uid="{00000000-0005-0000-0000-000085290000}"/>
    <cellStyle name="Comma [0] 2 2 2 3" xfId="59511" xr:uid="{00000000-0005-0000-0000-000086290000}"/>
    <cellStyle name="Comma [0] 2 2 2 4" xfId="59512" xr:uid="{00000000-0005-0000-0000-000087290000}"/>
    <cellStyle name="Comma [0] 2 2 2 5" xfId="59513" xr:uid="{00000000-0005-0000-0000-000088290000}"/>
    <cellStyle name="Comma [0] 2 2 2 6" xfId="59514" xr:uid="{00000000-0005-0000-0000-000089290000}"/>
    <cellStyle name="Comma [0] 2 2 2 7" xfId="59515" xr:uid="{00000000-0005-0000-0000-00008A290000}"/>
    <cellStyle name="Comma [0] 2 2 20" xfId="59516" xr:uid="{00000000-0005-0000-0000-00008B290000}"/>
    <cellStyle name="Comma [0] 2 2 21" xfId="59517" xr:uid="{00000000-0005-0000-0000-00008C290000}"/>
    <cellStyle name="Comma [0] 2 2 22" xfId="59518" xr:uid="{00000000-0005-0000-0000-00008D290000}"/>
    <cellStyle name="Comma [0] 2 2 23" xfId="59519" xr:uid="{00000000-0005-0000-0000-00008E290000}"/>
    <cellStyle name="Comma [0] 2 2 24" xfId="59520" xr:uid="{00000000-0005-0000-0000-00008F290000}"/>
    <cellStyle name="Comma [0] 2 2 25" xfId="59521" xr:uid="{00000000-0005-0000-0000-000090290000}"/>
    <cellStyle name="Comma [0] 2 2 26" xfId="59522" xr:uid="{00000000-0005-0000-0000-000091290000}"/>
    <cellStyle name="Comma [0] 2 2 27" xfId="59523" xr:uid="{00000000-0005-0000-0000-000092290000}"/>
    <cellStyle name="Comma [0] 2 2 28" xfId="59524" xr:uid="{00000000-0005-0000-0000-000093290000}"/>
    <cellStyle name="Comma [0] 2 2 29" xfId="59525" xr:uid="{00000000-0005-0000-0000-000094290000}"/>
    <cellStyle name="Comma [0] 2 2 3" xfId="59526" xr:uid="{00000000-0005-0000-0000-000095290000}"/>
    <cellStyle name="Comma [0] 2 2 30" xfId="59527" xr:uid="{00000000-0005-0000-0000-000096290000}"/>
    <cellStyle name="Comma [0] 2 2 31" xfId="59528" xr:uid="{00000000-0005-0000-0000-000097290000}"/>
    <cellStyle name="Comma [0] 2 2 4" xfId="59529" xr:uid="{00000000-0005-0000-0000-000098290000}"/>
    <cellStyle name="Comma [0] 2 2 5" xfId="59530" xr:uid="{00000000-0005-0000-0000-000099290000}"/>
    <cellStyle name="Comma [0] 2 2 6" xfId="59531" xr:uid="{00000000-0005-0000-0000-00009A290000}"/>
    <cellStyle name="Comma [0] 2 2 7" xfId="59532" xr:uid="{00000000-0005-0000-0000-00009B290000}"/>
    <cellStyle name="Comma [0] 2 2 8" xfId="59533" xr:uid="{00000000-0005-0000-0000-00009C290000}"/>
    <cellStyle name="Comma [0] 2 2 9" xfId="59534" xr:uid="{00000000-0005-0000-0000-00009D290000}"/>
    <cellStyle name="Comma [0] 2 20" xfId="59535" xr:uid="{00000000-0005-0000-0000-00009E290000}"/>
    <cellStyle name="Comma [0] 2 21" xfId="59536" xr:uid="{00000000-0005-0000-0000-00009F290000}"/>
    <cellStyle name="Comma [0] 2 22" xfId="59537" xr:uid="{00000000-0005-0000-0000-0000A0290000}"/>
    <cellStyle name="Comma [0] 2 23" xfId="59538" xr:uid="{00000000-0005-0000-0000-0000A1290000}"/>
    <cellStyle name="Comma [0] 2 24" xfId="59539" xr:uid="{00000000-0005-0000-0000-0000A2290000}"/>
    <cellStyle name="Comma [0] 2 25" xfId="59540" xr:uid="{00000000-0005-0000-0000-0000A3290000}"/>
    <cellStyle name="Comma [0] 2 26" xfId="59541" xr:uid="{00000000-0005-0000-0000-0000A4290000}"/>
    <cellStyle name="Comma [0] 2 27" xfId="59542" xr:uid="{00000000-0005-0000-0000-0000A5290000}"/>
    <cellStyle name="Comma [0] 2 3" xfId="10356" xr:uid="{00000000-0005-0000-0000-0000A6290000}"/>
    <cellStyle name="Comma [0] 2 3 2" xfId="10357" xr:uid="{00000000-0005-0000-0000-0000A7290000}"/>
    <cellStyle name="Comma [0] 2 3 3" xfId="10358" xr:uid="{00000000-0005-0000-0000-0000A8290000}"/>
    <cellStyle name="Comma [0] 2 4" xfId="57975" xr:uid="{00000000-0005-0000-0000-0000A9290000}"/>
    <cellStyle name="Comma [0] 2 4 2" xfId="59543" xr:uid="{00000000-0005-0000-0000-0000AA290000}"/>
    <cellStyle name="Comma [0] 2 5" xfId="57976" xr:uid="{00000000-0005-0000-0000-0000AB290000}"/>
    <cellStyle name="Comma [0] 2 5 2" xfId="59544" xr:uid="{00000000-0005-0000-0000-0000AC290000}"/>
    <cellStyle name="Comma [0] 2 6" xfId="57977" xr:uid="{00000000-0005-0000-0000-0000AD290000}"/>
    <cellStyle name="Comma [0] 2 6 2" xfId="59545" xr:uid="{00000000-0005-0000-0000-0000AE290000}"/>
    <cellStyle name="Comma [0] 2 7" xfId="57978" xr:uid="{00000000-0005-0000-0000-0000AF290000}"/>
    <cellStyle name="Comma [0] 2 8" xfId="57979" xr:uid="{00000000-0005-0000-0000-0000B0290000}"/>
    <cellStyle name="Comma [0] 2 9" xfId="57980" xr:uid="{00000000-0005-0000-0000-0000B1290000}"/>
    <cellStyle name="Comma [0] 3" xfId="518" xr:uid="{00000000-0005-0000-0000-0000B2290000}"/>
    <cellStyle name="Comma [0] 3 10" xfId="58645" xr:uid="{00000000-0005-0000-0000-0000B3290000}"/>
    <cellStyle name="Comma [0] 3 2" xfId="519" xr:uid="{00000000-0005-0000-0000-0000B4290000}"/>
    <cellStyle name="Comma [0] 3 2 2" xfId="10359" xr:uid="{00000000-0005-0000-0000-0000B5290000}"/>
    <cellStyle name="Comma [0] 3 2 3" xfId="10360" xr:uid="{00000000-0005-0000-0000-0000B6290000}"/>
    <cellStyle name="Comma [0] 3 3" xfId="57981" xr:uid="{00000000-0005-0000-0000-0000B7290000}"/>
    <cellStyle name="Comma [0] 3 4" xfId="57982" xr:uid="{00000000-0005-0000-0000-0000B8290000}"/>
    <cellStyle name="Comma [0] 3 5" xfId="57983" xr:uid="{00000000-0005-0000-0000-0000B9290000}"/>
    <cellStyle name="Comma [0] 3 6" xfId="57984" xr:uid="{00000000-0005-0000-0000-0000BA290000}"/>
    <cellStyle name="Comma [0] 3 7" xfId="57985" xr:uid="{00000000-0005-0000-0000-0000BB290000}"/>
    <cellStyle name="Comma [0] 3 8" xfId="57986" xr:uid="{00000000-0005-0000-0000-0000BC290000}"/>
    <cellStyle name="Comma [0] 3 9" xfId="57987" xr:uid="{00000000-0005-0000-0000-0000BD290000}"/>
    <cellStyle name="Comma [0] 4" xfId="520" xr:uid="{00000000-0005-0000-0000-0000BE290000}"/>
    <cellStyle name="Comma [0] 4 10" xfId="57988" xr:uid="{00000000-0005-0000-0000-0000BF290000}"/>
    <cellStyle name="Comma [0] 4 11" xfId="57989" xr:uid="{00000000-0005-0000-0000-0000C0290000}"/>
    <cellStyle name="Comma [0] 4 12" xfId="59546" xr:uid="{00000000-0005-0000-0000-0000C1290000}"/>
    <cellStyle name="Comma [0] 4 13" xfId="59547" xr:uid="{00000000-0005-0000-0000-0000C2290000}"/>
    <cellStyle name="Comma [0] 4 14" xfId="59548" xr:uid="{00000000-0005-0000-0000-0000C3290000}"/>
    <cellStyle name="Comma [0] 4 15" xfId="59549" xr:uid="{00000000-0005-0000-0000-0000C4290000}"/>
    <cellStyle name="Comma [0] 4 16" xfId="59550" xr:uid="{00000000-0005-0000-0000-0000C5290000}"/>
    <cellStyle name="Comma [0] 4 17" xfId="59551" xr:uid="{00000000-0005-0000-0000-0000C6290000}"/>
    <cellStyle name="Comma [0] 4 18" xfId="59552" xr:uid="{00000000-0005-0000-0000-0000C7290000}"/>
    <cellStyle name="Comma [0] 4 19" xfId="59553" xr:uid="{00000000-0005-0000-0000-0000C8290000}"/>
    <cellStyle name="Comma [0] 4 2" xfId="521" xr:uid="{00000000-0005-0000-0000-0000C9290000}"/>
    <cellStyle name="Comma [0] 4 2 2" xfId="59554" xr:uid="{00000000-0005-0000-0000-0000CA290000}"/>
    <cellStyle name="Comma [0] 4 2 3" xfId="59555" xr:uid="{00000000-0005-0000-0000-0000CB290000}"/>
    <cellStyle name="Comma [0] 4 2 4" xfId="59556" xr:uid="{00000000-0005-0000-0000-0000CC290000}"/>
    <cellStyle name="Comma [0] 4 2 5" xfId="59557" xr:uid="{00000000-0005-0000-0000-0000CD290000}"/>
    <cellStyle name="Comma [0] 4 2 6" xfId="59558" xr:uid="{00000000-0005-0000-0000-0000CE290000}"/>
    <cellStyle name="Comma [0] 4 2 7" xfId="59559" xr:uid="{00000000-0005-0000-0000-0000CF290000}"/>
    <cellStyle name="Comma [0] 4 20" xfId="59560" xr:uid="{00000000-0005-0000-0000-0000D0290000}"/>
    <cellStyle name="Comma [0] 4 21" xfId="59561" xr:uid="{00000000-0005-0000-0000-0000D1290000}"/>
    <cellStyle name="Comma [0] 4 22" xfId="59562" xr:uid="{00000000-0005-0000-0000-0000D2290000}"/>
    <cellStyle name="Comma [0] 4 23" xfId="59563" xr:uid="{00000000-0005-0000-0000-0000D3290000}"/>
    <cellStyle name="Comma [0] 4 24" xfId="59564" xr:uid="{00000000-0005-0000-0000-0000D4290000}"/>
    <cellStyle name="Comma [0] 4 25" xfId="59565" xr:uid="{00000000-0005-0000-0000-0000D5290000}"/>
    <cellStyle name="Comma [0] 4 26" xfId="59566" xr:uid="{00000000-0005-0000-0000-0000D6290000}"/>
    <cellStyle name="Comma [0] 4 27" xfId="59567" xr:uid="{00000000-0005-0000-0000-0000D7290000}"/>
    <cellStyle name="Comma [0] 4 28" xfId="59568" xr:uid="{00000000-0005-0000-0000-0000D8290000}"/>
    <cellStyle name="Comma [0] 4 29" xfId="59569" xr:uid="{00000000-0005-0000-0000-0000D9290000}"/>
    <cellStyle name="Comma [0] 4 3" xfId="522" xr:uid="{00000000-0005-0000-0000-0000DA290000}"/>
    <cellStyle name="Comma [0] 4 3 2" xfId="10361" xr:uid="{00000000-0005-0000-0000-0000DB290000}"/>
    <cellStyle name="Comma [0] 4 30" xfId="59570" xr:uid="{00000000-0005-0000-0000-0000DC290000}"/>
    <cellStyle name="Comma [0] 4 31" xfId="59571" xr:uid="{00000000-0005-0000-0000-0000DD290000}"/>
    <cellStyle name="Comma [0] 4 32" xfId="61885" xr:uid="{00000000-0005-0000-0000-0000DE290000}"/>
    <cellStyle name="Comma [0] 4 4" xfId="523" xr:uid="{00000000-0005-0000-0000-0000DF290000}"/>
    <cellStyle name="Comma [0] 4 5" xfId="57990" xr:uid="{00000000-0005-0000-0000-0000E0290000}"/>
    <cellStyle name="Comma [0] 4 6" xfId="57991" xr:uid="{00000000-0005-0000-0000-0000E1290000}"/>
    <cellStyle name="Comma [0] 4 7" xfId="57992" xr:uid="{00000000-0005-0000-0000-0000E2290000}"/>
    <cellStyle name="Comma [0] 4 8" xfId="57993" xr:uid="{00000000-0005-0000-0000-0000E3290000}"/>
    <cellStyle name="Comma [0] 4 9" xfId="57994" xr:uid="{00000000-0005-0000-0000-0000E4290000}"/>
    <cellStyle name="Comma [0] 5" xfId="524" xr:uid="{00000000-0005-0000-0000-0000E5290000}"/>
    <cellStyle name="Comma [0] 5 2" xfId="525" xr:uid="{00000000-0005-0000-0000-0000E6290000}"/>
    <cellStyle name="Comma [0] 6" xfId="59572" xr:uid="{00000000-0005-0000-0000-0000E7290000}"/>
    <cellStyle name="Comma [0] 6 2" xfId="59573" xr:uid="{00000000-0005-0000-0000-0000E8290000}"/>
    <cellStyle name="Comma [0] 7" xfId="526" xr:uid="{00000000-0005-0000-0000-0000E9290000}"/>
    <cellStyle name="Comma [0] 7 2" xfId="59574" xr:uid="{00000000-0005-0000-0000-0000EA290000}"/>
    <cellStyle name="Comma [0] 8" xfId="59575" xr:uid="{00000000-0005-0000-0000-0000EB290000}"/>
    <cellStyle name="Comma [0] 8 2" xfId="59576" xr:uid="{00000000-0005-0000-0000-0000EC290000}"/>
    <cellStyle name="Comma [0] 9" xfId="59577" xr:uid="{00000000-0005-0000-0000-0000ED290000}"/>
    <cellStyle name="Comma [0] 9 2" xfId="59578" xr:uid="{00000000-0005-0000-0000-0000EE290000}"/>
    <cellStyle name="Comma [00]" xfId="527" xr:uid="{00000000-0005-0000-0000-0000EF290000}"/>
    <cellStyle name="Comma [00] 2" xfId="58646" xr:uid="{00000000-0005-0000-0000-0000F0290000}"/>
    <cellStyle name="Comma 10" xfId="528" xr:uid="{00000000-0005-0000-0000-0000F1290000}"/>
    <cellStyle name="Comma 10 10" xfId="10362" xr:uid="{00000000-0005-0000-0000-0000F2290000}"/>
    <cellStyle name="Comma 10 10 10" xfId="10363" xr:uid="{00000000-0005-0000-0000-0000F3290000}"/>
    <cellStyle name="Comma 10 10 2" xfId="529" xr:uid="{00000000-0005-0000-0000-0000F4290000}"/>
    <cellStyle name="Comma 10 10 2 10" xfId="1244" xr:uid="{00000000-0005-0000-0000-0000F5290000}"/>
    <cellStyle name="Comma 10 10 2 11" xfId="56632" xr:uid="{00000000-0005-0000-0000-0000F6290000}"/>
    <cellStyle name="Comma 10 10 2 12" xfId="56633" xr:uid="{00000000-0005-0000-0000-0000F7290000}"/>
    <cellStyle name="Comma 10 10 2 13" xfId="56634" xr:uid="{00000000-0005-0000-0000-0000F8290000}"/>
    <cellStyle name="Comma 10 10 2 14" xfId="56635" xr:uid="{00000000-0005-0000-0000-0000F9290000}"/>
    <cellStyle name="Comma 10 10 2 15" xfId="56636" xr:uid="{00000000-0005-0000-0000-0000FA290000}"/>
    <cellStyle name="Comma 10 10 2 16" xfId="56637" xr:uid="{00000000-0005-0000-0000-0000FB290000}"/>
    <cellStyle name="Comma 10 10 2 17" xfId="56638" xr:uid="{00000000-0005-0000-0000-0000FC290000}"/>
    <cellStyle name="Comma 10 10 2 18" xfId="58960" xr:uid="{00000000-0005-0000-0000-0000FD290000}"/>
    <cellStyle name="Comma 10 10 2 19" xfId="59280" xr:uid="{00000000-0005-0000-0000-0000FE290000}"/>
    <cellStyle name="Comma 10 10 2 2" xfId="3" xr:uid="{00000000-0005-0000-0000-0000FF290000}"/>
    <cellStyle name="Comma 10 10 2 2 10" xfId="57995" xr:uid="{00000000-0005-0000-0000-0000002A0000}"/>
    <cellStyle name="Comma 10 10 2 2 10 13" xfId="59579" xr:uid="{00000000-0005-0000-0000-0000012A0000}"/>
    <cellStyle name="Comma 10 10 2 2 10 7" xfId="59580" xr:uid="{00000000-0005-0000-0000-0000022A0000}"/>
    <cellStyle name="Comma 10 10 2 2 11" xfId="57996" xr:uid="{00000000-0005-0000-0000-0000032A0000}"/>
    <cellStyle name="Comma 10 10 2 2 12" xfId="57997" xr:uid="{00000000-0005-0000-0000-0000042A0000}"/>
    <cellStyle name="Comma 10 10 2 2 13" xfId="57998" xr:uid="{00000000-0005-0000-0000-0000052A0000}"/>
    <cellStyle name="Comma 10 10 2 2 14" xfId="57999" xr:uid="{00000000-0005-0000-0000-0000062A0000}"/>
    <cellStyle name="Comma 10 10 2 2 15" xfId="58000" xr:uid="{00000000-0005-0000-0000-0000072A0000}"/>
    <cellStyle name="Comma 10 10 2 2 2" xfId="530" xr:uid="{00000000-0005-0000-0000-0000082A0000}"/>
    <cellStyle name="Comma 10 10 2 2 2 2" xfId="11" xr:uid="{00000000-0005-0000-0000-0000092A0000}"/>
    <cellStyle name="Comma 10 10 2 2 2 2 10" xfId="62063" xr:uid="{00000000-0005-0000-0000-00000A2A0000}"/>
    <cellStyle name="Comma 10 10 2 2 2 2 2" xfId="531" xr:uid="{00000000-0005-0000-0000-00000B2A0000}"/>
    <cellStyle name="Comma 10 10 2 2 2 2 2 2" xfId="10364" xr:uid="{00000000-0005-0000-0000-00000C2A0000}"/>
    <cellStyle name="Comma 10 10 2 2 2 2 2 3" xfId="10365" xr:uid="{00000000-0005-0000-0000-00000D2A0000}"/>
    <cellStyle name="Comma 10 10 2 2 2 2 3" xfId="10366" xr:uid="{00000000-0005-0000-0000-00000E2A0000}"/>
    <cellStyle name="Comma 10 10 2 2 2 2 4" xfId="10367" xr:uid="{00000000-0005-0000-0000-00000F2A0000}"/>
    <cellStyle name="Comma 10 10 2 2 2 2 5" xfId="58001" xr:uid="{00000000-0005-0000-0000-0000102A0000}"/>
    <cellStyle name="Comma 10 10 2 2 2 2 6" xfId="58002" xr:uid="{00000000-0005-0000-0000-0000112A0000}"/>
    <cellStyle name="Comma 10 10 2 2 2 2 7" xfId="58003" xr:uid="{00000000-0005-0000-0000-0000122A0000}"/>
    <cellStyle name="Comma 10 10 2 2 2 2 8" xfId="58004" xr:uid="{00000000-0005-0000-0000-0000132A0000}"/>
    <cellStyle name="Comma 10 10 2 2 2 2 9" xfId="58005" xr:uid="{00000000-0005-0000-0000-0000142A0000}"/>
    <cellStyle name="Comma 10 10 2 2 2 3" xfId="62061" xr:uid="{00000000-0005-0000-0000-0000152A0000}"/>
    <cellStyle name="Comma 10 10 2 2 3" xfId="10368" xr:uid="{00000000-0005-0000-0000-0000162A0000}"/>
    <cellStyle name="Comma 10 10 2 2 3 2" xfId="10369" xr:uid="{00000000-0005-0000-0000-0000172A0000}"/>
    <cellStyle name="Comma 10 10 2 2 3 2 2" xfId="10370" xr:uid="{00000000-0005-0000-0000-0000182A0000}"/>
    <cellStyle name="Comma 10 10 2 2 3 2 3" xfId="10371" xr:uid="{00000000-0005-0000-0000-0000192A0000}"/>
    <cellStyle name="Comma 10 10 2 2 3 3" xfId="10372" xr:uid="{00000000-0005-0000-0000-00001A2A0000}"/>
    <cellStyle name="Comma 10 10 2 2 3 4" xfId="10373" xr:uid="{00000000-0005-0000-0000-00001B2A0000}"/>
    <cellStyle name="Comma 10 10 2 2 4" xfId="10374" xr:uid="{00000000-0005-0000-0000-00001C2A0000}"/>
    <cellStyle name="Comma 10 10 2 2 5" xfId="10375" xr:uid="{00000000-0005-0000-0000-00001D2A0000}"/>
    <cellStyle name="Comma 10 10 2 2 6" xfId="31" xr:uid="{00000000-0005-0000-0000-00001E2A0000}"/>
    <cellStyle name="Comma 10 10 2 2 6 2" xfId="10376" xr:uid="{00000000-0005-0000-0000-00001F2A0000}"/>
    <cellStyle name="Comma 10 10 2 2 6 2 2" xfId="59581" xr:uid="{00000000-0005-0000-0000-0000202A0000}"/>
    <cellStyle name="Comma 10 10 2 2 7" xfId="58006" xr:uid="{00000000-0005-0000-0000-0000212A0000}"/>
    <cellStyle name="Comma 10 10 2 2 8" xfId="58007" xr:uid="{00000000-0005-0000-0000-0000222A0000}"/>
    <cellStyle name="Comma 10 10 2 2 9" xfId="58008" xr:uid="{00000000-0005-0000-0000-0000232A0000}"/>
    <cellStyle name="Comma 10 10 2 20" xfId="59353" xr:uid="{00000000-0005-0000-0000-0000242A0000}"/>
    <cellStyle name="Comma 10 10 2 21" xfId="59375" xr:uid="{00000000-0005-0000-0000-0000252A0000}"/>
    <cellStyle name="Comma 10 10 2 3" xfId="532" xr:uid="{00000000-0005-0000-0000-0000262A0000}"/>
    <cellStyle name="Comma 10 10 2 3 10" xfId="56639" xr:uid="{00000000-0005-0000-0000-0000272A0000}"/>
    <cellStyle name="Comma 10 10 2 3 11" xfId="56640" xr:uid="{00000000-0005-0000-0000-0000282A0000}"/>
    <cellStyle name="Comma 10 10 2 3 12" xfId="56641" xr:uid="{00000000-0005-0000-0000-0000292A0000}"/>
    <cellStyle name="Comma 10 10 2 3 13" xfId="56642" xr:uid="{00000000-0005-0000-0000-00002A2A0000}"/>
    <cellStyle name="Comma 10 10 2 3 14" xfId="56643" xr:uid="{00000000-0005-0000-0000-00002B2A0000}"/>
    <cellStyle name="Comma 10 10 2 3 15" xfId="56644" xr:uid="{00000000-0005-0000-0000-00002C2A0000}"/>
    <cellStyle name="Comma 10 10 2 3 16" xfId="56645" xr:uid="{00000000-0005-0000-0000-00002D2A0000}"/>
    <cellStyle name="Comma 10 10 2 3 17" xfId="59582" xr:uid="{00000000-0005-0000-0000-00002E2A0000}"/>
    <cellStyle name="Comma 10 10 2 3 18" xfId="59583" xr:uid="{00000000-0005-0000-0000-00002F2A0000}"/>
    <cellStyle name="Comma 10 10 2 3 19" xfId="59584" xr:uid="{00000000-0005-0000-0000-0000302A0000}"/>
    <cellStyle name="Comma 10 10 2 3 2" xfId="10377" xr:uid="{00000000-0005-0000-0000-0000312A0000}"/>
    <cellStyle name="Comma 10 10 2 3 2 2" xfId="10378" xr:uid="{00000000-0005-0000-0000-0000322A0000}"/>
    <cellStyle name="Comma 10 10 2 3 2 3" xfId="10379" xr:uid="{00000000-0005-0000-0000-0000332A0000}"/>
    <cellStyle name="Comma 10 10 2 3 20" xfId="59585" xr:uid="{00000000-0005-0000-0000-0000342A0000}"/>
    <cellStyle name="Comma 10 10 2 3 21" xfId="59586" xr:uid="{00000000-0005-0000-0000-0000352A0000}"/>
    <cellStyle name="Comma 10 10 2 3 22" xfId="59587" xr:uid="{00000000-0005-0000-0000-0000362A0000}"/>
    <cellStyle name="Comma 10 10 2 3 23" xfId="59588" xr:uid="{00000000-0005-0000-0000-0000372A0000}"/>
    <cellStyle name="Comma 10 10 2 3 24" xfId="59589" xr:uid="{00000000-0005-0000-0000-0000382A0000}"/>
    <cellStyle name="Comma 10 10 2 3 25" xfId="59590" xr:uid="{00000000-0005-0000-0000-0000392A0000}"/>
    <cellStyle name="Comma 10 10 2 3 3" xfId="10380" xr:uid="{00000000-0005-0000-0000-00003A2A0000}"/>
    <cellStyle name="Comma 10 10 2 3 4" xfId="1241" xr:uid="{00000000-0005-0000-0000-00003B2A0000}"/>
    <cellStyle name="Comma 10 10 2 3 4 10" xfId="56646" xr:uid="{00000000-0005-0000-0000-00003C2A0000}"/>
    <cellStyle name="Comma 10 10 2 3 4 2" xfId="10381" xr:uid="{00000000-0005-0000-0000-00003D2A0000}"/>
    <cellStyle name="Comma 10 10 2 3 4 2 2" xfId="56647" xr:uid="{00000000-0005-0000-0000-00003E2A0000}"/>
    <cellStyle name="Comma 10 10 2 3 4 2 3" xfId="56648" xr:uid="{00000000-0005-0000-0000-00003F2A0000}"/>
    <cellStyle name="Comma 10 10 2 3 4 2 4" xfId="56649" xr:uid="{00000000-0005-0000-0000-0000402A0000}"/>
    <cellStyle name="Comma 10 10 2 3 4 2 5" xfId="56650" xr:uid="{00000000-0005-0000-0000-0000412A0000}"/>
    <cellStyle name="Comma 10 10 2 3 4 2 6" xfId="56651" xr:uid="{00000000-0005-0000-0000-0000422A0000}"/>
    <cellStyle name="Comma 10 10 2 3 4 2 7" xfId="56652" xr:uid="{00000000-0005-0000-0000-0000432A0000}"/>
    <cellStyle name="Comma 10 10 2 3 4 2 8" xfId="56653" xr:uid="{00000000-0005-0000-0000-0000442A0000}"/>
    <cellStyle name="Comma 10 10 2 3 4 2 9" xfId="56654" xr:uid="{00000000-0005-0000-0000-0000452A0000}"/>
    <cellStyle name="Comma 10 10 2 3 4 3" xfId="10382" xr:uid="{00000000-0005-0000-0000-0000462A0000}"/>
    <cellStyle name="Comma 10 10 2 3 4 4" xfId="56655" xr:uid="{00000000-0005-0000-0000-0000472A0000}"/>
    <cellStyle name="Comma 10 10 2 3 4 4 2" xfId="56656" xr:uid="{00000000-0005-0000-0000-0000482A0000}"/>
    <cellStyle name="Comma 10 10 2 3 4 5" xfId="56657" xr:uid="{00000000-0005-0000-0000-0000492A0000}"/>
    <cellStyle name="Comma 10 10 2 3 4 6" xfId="56658" xr:uid="{00000000-0005-0000-0000-00004A2A0000}"/>
    <cellStyle name="Comma 10 10 2 3 4 7" xfId="56659" xr:uid="{00000000-0005-0000-0000-00004B2A0000}"/>
    <cellStyle name="Comma 10 10 2 3 4 8" xfId="56660" xr:uid="{00000000-0005-0000-0000-00004C2A0000}"/>
    <cellStyle name="Comma 10 10 2 3 4 9" xfId="56661" xr:uid="{00000000-0005-0000-0000-00004D2A0000}"/>
    <cellStyle name="Comma 10 10 2 3 5" xfId="10383" xr:uid="{00000000-0005-0000-0000-00004E2A0000}"/>
    <cellStyle name="Comma 10 10 2 3 6" xfId="10384" xr:uid="{00000000-0005-0000-0000-00004F2A0000}"/>
    <cellStyle name="Comma 10 10 2 3 7" xfId="10385" xr:uid="{00000000-0005-0000-0000-0000502A0000}"/>
    <cellStyle name="Comma 10 10 2 3 8" xfId="10386" xr:uid="{00000000-0005-0000-0000-0000512A0000}"/>
    <cellStyle name="Comma 10 10 2 3 9" xfId="10387" xr:uid="{00000000-0005-0000-0000-0000522A0000}"/>
    <cellStyle name="Comma 10 10 2 4" xfId="533" xr:uid="{00000000-0005-0000-0000-0000532A0000}"/>
    <cellStyle name="Comma 10 10 2 4 2" xfId="10388" xr:uid="{00000000-0005-0000-0000-0000542A0000}"/>
    <cellStyle name="Comma 10 10 2 4 3" xfId="10389" xr:uid="{00000000-0005-0000-0000-0000552A0000}"/>
    <cellStyle name="Comma 10 10 2 4 4" xfId="10390" xr:uid="{00000000-0005-0000-0000-0000562A0000}"/>
    <cellStyle name="Comma 10 10 2 4 5" xfId="10391" xr:uid="{00000000-0005-0000-0000-0000572A0000}"/>
    <cellStyle name="Comma 10 10 2 4 6" xfId="58009" xr:uid="{00000000-0005-0000-0000-0000582A0000}"/>
    <cellStyle name="Comma 10 10 2 4 7" xfId="58010" xr:uid="{00000000-0005-0000-0000-0000592A0000}"/>
    <cellStyle name="Comma 10 10 2 4 8" xfId="58011" xr:uid="{00000000-0005-0000-0000-00005A2A0000}"/>
    <cellStyle name="Comma 10 10 2 5" xfId="534" xr:uid="{00000000-0005-0000-0000-00005B2A0000}"/>
    <cellStyle name="Comma 10 10 2 5 2" xfId="10392" xr:uid="{00000000-0005-0000-0000-00005C2A0000}"/>
    <cellStyle name="Comma 10 10 2 5 3" xfId="10393" xr:uid="{00000000-0005-0000-0000-00005D2A0000}"/>
    <cellStyle name="Comma 10 10 2 6" xfId="10394" xr:uid="{00000000-0005-0000-0000-00005E2A0000}"/>
    <cellStyle name="Comma 10 10 2 7" xfId="10395" xr:uid="{00000000-0005-0000-0000-00005F2A0000}"/>
    <cellStyle name="Comma 10 10 2 8" xfId="10396" xr:uid="{00000000-0005-0000-0000-0000602A0000}"/>
    <cellStyle name="Comma 10 10 2 9" xfId="10397" xr:uid="{00000000-0005-0000-0000-0000612A0000}"/>
    <cellStyle name="Comma 10 10 3" xfId="10398" xr:uid="{00000000-0005-0000-0000-0000622A0000}"/>
    <cellStyle name="Comma 10 10 3 2" xfId="10399" xr:uid="{00000000-0005-0000-0000-0000632A0000}"/>
    <cellStyle name="Comma 10 10 3 2 2" xfId="10400" xr:uid="{00000000-0005-0000-0000-0000642A0000}"/>
    <cellStyle name="Comma 10 10 3 2 2 2" xfId="10401" xr:uid="{00000000-0005-0000-0000-0000652A0000}"/>
    <cellStyle name="Comma 10 10 3 2 2 3" xfId="10402" xr:uid="{00000000-0005-0000-0000-0000662A0000}"/>
    <cellStyle name="Comma 10 10 3 2 3" xfId="10403" xr:uid="{00000000-0005-0000-0000-0000672A0000}"/>
    <cellStyle name="Comma 10 10 3 2 4" xfId="10404" xr:uid="{00000000-0005-0000-0000-0000682A0000}"/>
    <cellStyle name="Comma 10 11" xfId="58647" xr:uid="{00000000-0005-0000-0000-0000692A0000}"/>
    <cellStyle name="Comma 10 11 2" xfId="59386" xr:uid="{00000000-0005-0000-0000-00006A2A0000}"/>
    <cellStyle name="Comma 10 12" xfId="59591" xr:uid="{00000000-0005-0000-0000-00006B2A0000}"/>
    <cellStyle name="Comma 10 13" xfId="59592" xr:uid="{00000000-0005-0000-0000-00006C2A0000}"/>
    <cellStyle name="Comma 10 14" xfId="59593" xr:uid="{00000000-0005-0000-0000-00006D2A0000}"/>
    <cellStyle name="Comma 10 15" xfId="59594" xr:uid="{00000000-0005-0000-0000-00006E2A0000}"/>
    <cellStyle name="Comma 10 16" xfId="59595" xr:uid="{00000000-0005-0000-0000-00006F2A0000}"/>
    <cellStyle name="Comma 10 17" xfId="59596" xr:uid="{00000000-0005-0000-0000-0000702A0000}"/>
    <cellStyle name="Comma 10 18" xfId="59597" xr:uid="{00000000-0005-0000-0000-0000712A0000}"/>
    <cellStyle name="Comma 10 19" xfId="59598" xr:uid="{00000000-0005-0000-0000-0000722A0000}"/>
    <cellStyle name="Comma 10 2" xfId="535" xr:uid="{00000000-0005-0000-0000-0000732A0000}"/>
    <cellStyle name="Comma 10 2 10" xfId="58648" xr:uid="{00000000-0005-0000-0000-0000742A0000}"/>
    <cellStyle name="Comma 10 2 2" xfId="10405" xr:uid="{00000000-0005-0000-0000-0000752A0000}"/>
    <cellStyle name="Comma 10 2 2 2" xfId="10406" xr:uid="{00000000-0005-0000-0000-0000762A0000}"/>
    <cellStyle name="Comma 10 2 2 3" xfId="10407" xr:uid="{00000000-0005-0000-0000-0000772A0000}"/>
    <cellStyle name="Comma 10 2 3" xfId="10408" xr:uid="{00000000-0005-0000-0000-0000782A0000}"/>
    <cellStyle name="Comma 10 2 4" xfId="10409" xr:uid="{00000000-0005-0000-0000-0000792A0000}"/>
    <cellStyle name="Comma 10 2 4 2" xfId="10410" xr:uid="{00000000-0005-0000-0000-00007A2A0000}"/>
    <cellStyle name="Comma 10 2 4 3" xfId="10411" xr:uid="{00000000-0005-0000-0000-00007B2A0000}"/>
    <cellStyle name="Comma 10 2 5" xfId="10412" xr:uid="{00000000-0005-0000-0000-00007C2A0000}"/>
    <cellStyle name="Comma 10 2 6" xfId="10413" xr:uid="{00000000-0005-0000-0000-00007D2A0000}"/>
    <cellStyle name="Comma 10 2 7" xfId="10414" xr:uid="{00000000-0005-0000-0000-00007E2A0000}"/>
    <cellStyle name="Comma 10 2 8" xfId="10415" xr:uid="{00000000-0005-0000-0000-00007F2A0000}"/>
    <cellStyle name="Comma 10 2 9" xfId="10416" xr:uid="{00000000-0005-0000-0000-0000802A0000}"/>
    <cellStyle name="Comma 10 20" xfId="59599" xr:uid="{00000000-0005-0000-0000-0000812A0000}"/>
    <cellStyle name="Comma 10 21" xfId="59600" xr:uid="{00000000-0005-0000-0000-0000822A0000}"/>
    <cellStyle name="Comma 10 22" xfId="59601" xr:uid="{00000000-0005-0000-0000-0000832A0000}"/>
    <cellStyle name="Comma 10 23" xfId="59602" xr:uid="{00000000-0005-0000-0000-0000842A0000}"/>
    <cellStyle name="Comma 10 24" xfId="59603" xr:uid="{00000000-0005-0000-0000-0000852A0000}"/>
    <cellStyle name="Comma 10 25" xfId="59604" xr:uid="{00000000-0005-0000-0000-0000862A0000}"/>
    <cellStyle name="Comma 10 26" xfId="59605" xr:uid="{00000000-0005-0000-0000-0000872A0000}"/>
    <cellStyle name="Comma 10 27" xfId="59606" xr:uid="{00000000-0005-0000-0000-0000882A0000}"/>
    <cellStyle name="Comma 10 28" xfId="59607" xr:uid="{00000000-0005-0000-0000-0000892A0000}"/>
    <cellStyle name="Comma 10 29" xfId="59608" xr:uid="{00000000-0005-0000-0000-00008A2A0000}"/>
    <cellStyle name="Comma 10 3" xfId="536" xr:uid="{00000000-0005-0000-0000-00008B2A0000}"/>
    <cellStyle name="Comma 10 3 2" xfId="10417" xr:uid="{00000000-0005-0000-0000-00008C2A0000}"/>
    <cellStyle name="Comma 10 3 2 2" xfId="10418" xr:uid="{00000000-0005-0000-0000-00008D2A0000}"/>
    <cellStyle name="Comma 10 3 2 2 2" xfId="10419" xr:uid="{00000000-0005-0000-0000-00008E2A0000}"/>
    <cellStyle name="Comma 10 3 2 2 2 2" xfId="10420" xr:uid="{00000000-0005-0000-0000-00008F2A0000}"/>
    <cellStyle name="Comma 10 3 2 2 2 3" xfId="10421" xr:uid="{00000000-0005-0000-0000-0000902A0000}"/>
    <cellStyle name="Comma 10 3 2 2 3" xfId="10422" xr:uid="{00000000-0005-0000-0000-0000912A0000}"/>
    <cellStyle name="Comma 10 3 2 2 4" xfId="10423" xr:uid="{00000000-0005-0000-0000-0000922A0000}"/>
    <cellStyle name="Comma 10 3 3" xfId="59609" xr:uid="{00000000-0005-0000-0000-0000932A0000}"/>
    <cellStyle name="Comma 10 3 4" xfId="10424" xr:uid="{00000000-0005-0000-0000-0000942A0000}"/>
    <cellStyle name="Comma 10 3 4 2" xfId="10425" xr:uid="{00000000-0005-0000-0000-0000952A0000}"/>
    <cellStyle name="Comma 10 3 4 2 2" xfId="10426" xr:uid="{00000000-0005-0000-0000-0000962A0000}"/>
    <cellStyle name="Comma 10 3 4 2 2 2" xfId="10427" xr:uid="{00000000-0005-0000-0000-0000972A0000}"/>
    <cellStyle name="Comma 10 3 4 2 2 3" xfId="10428" xr:uid="{00000000-0005-0000-0000-0000982A0000}"/>
    <cellStyle name="Comma 10 3 4 2 3" xfId="10429" xr:uid="{00000000-0005-0000-0000-0000992A0000}"/>
    <cellStyle name="Comma 10 3 4 2 4" xfId="10430" xr:uid="{00000000-0005-0000-0000-00009A2A0000}"/>
    <cellStyle name="Comma 10 3 5" xfId="59610" xr:uid="{00000000-0005-0000-0000-00009B2A0000}"/>
    <cellStyle name="Comma 10 30" xfId="59611" xr:uid="{00000000-0005-0000-0000-00009C2A0000}"/>
    <cellStyle name="Comma 10 31" xfId="59612" xr:uid="{00000000-0005-0000-0000-00009D2A0000}"/>
    <cellStyle name="Comma 10 32" xfId="59613" xr:uid="{00000000-0005-0000-0000-00009E2A0000}"/>
    <cellStyle name="Comma 10 33" xfId="61886" xr:uid="{00000000-0005-0000-0000-00009F2A0000}"/>
    <cellStyle name="Comma 10 4" xfId="58012" xr:uid="{00000000-0005-0000-0000-0000A02A0000}"/>
    <cellStyle name="Comma 10 4 2" xfId="10431" xr:uid="{00000000-0005-0000-0000-0000A12A0000}"/>
    <cellStyle name="Comma 10 4 2 2" xfId="59614" xr:uid="{00000000-0005-0000-0000-0000A22A0000}"/>
    <cellStyle name="Comma 10 5" xfId="58013" xr:uid="{00000000-0005-0000-0000-0000A32A0000}"/>
    <cellStyle name="Comma 10 6" xfId="58014" xr:uid="{00000000-0005-0000-0000-0000A42A0000}"/>
    <cellStyle name="Comma 10 7" xfId="58015" xr:uid="{00000000-0005-0000-0000-0000A52A0000}"/>
    <cellStyle name="Comma 10 8" xfId="58016" xr:uid="{00000000-0005-0000-0000-0000A62A0000}"/>
    <cellStyle name="Comma 10 9" xfId="58017" xr:uid="{00000000-0005-0000-0000-0000A72A0000}"/>
    <cellStyle name="Comma 11" xfId="2" xr:uid="{00000000-0005-0000-0000-0000A82A0000}"/>
    <cellStyle name="Comma 11 10" xfId="10432" xr:uid="{00000000-0005-0000-0000-0000A92A0000}"/>
    <cellStyle name="Comma 11 11" xfId="10433" xr:uid="{00000000-0005-0000-0000-0000AA2A0000}"/>
    <cellStyle name="Comma 11 12" xfId="10434" xr:uid="{00000000-0005-0000-0000-0000AB2A0000}"/>
    <cellStyle name="Comma 11 13" xfId="10435" xr:uid="{00000000-0005-0000-0000-0000AC2A0000}"/>
    <cellStyle name="Comma 11 14" xfId="10436" xr:uid="{00000000-0005-0000-0000-0000AD2A0000}"/>
    <cellStyle name="Comma 11 15" xfId="56662" xr:uid="{00000000-0005-0000-0000-0000AE2A0000}"/>
    <cellStyle name="Comma 11 16" xfId="56663" xr:uid="{00000000-0005-0000-0000-0000AF2A0000}"/>
    <cellStyle name="Comma 11 17" xfId="56664" xr:uid="{00000000-0005-0000-0000-0000B02A0000}"/>
    <cellStyle name="Comma 11 18" xfId="56665" xr:uid="{00000000-0005-0000-0000-0000B12A0000}"/>
    <cellStyle name="Comma 11 19" xfId="56666" xr:uid="{00000000-0005-0000-0000-0000B22A0000}"/>
    <cellStyle name="Comma 11 2" xfId="10437" xr:uid="{00000000-0005-0000-0000-0000B32A0000}"/>
    <cellStyle name="Comma 11 2 2" xfId="56667" xr:uid="{00000000-0005-0000-0000-0000B42A0000}"/>
    <cellStyle name="Comma 11 2 3" xfId="56668" xr:uid="{00000000-0005-0000-0000-0000B52A0000}"/>
    <cellStyle name="Comma 11 2 4" xfId="56669" xr:uid="{00000000-0005-0000-0000-0000B62A0000}"/>
    <cellStyle name="Comma 11 2 5" xfId="56670" xr:uid="{00000000-0005-0000-0000-0000B72A0000}"/>
    <cellStyle name="Comma 11 2 6" xfId="56671" xr:uid="{00000000-0005-0000-0000-0000B82A0000}"/>
    <cellStyle name="Comma 11 2 7" xfId="56672" xr:uid="{00000000-0005-0000-0000-0000B92A0000}"/>
    <cellStyle name="Comma 11 2 8" xfId="56673" xr:uid="{00000000-0005-0000-0000-0000BA2A0000}"/>
    <cellStyle name="Comma 11 2 9" xfId="56674" xr:uid="{00000000-0005-0000-0000-0000BB2A0000}"/>
    <cellStyle name="Comma 11 20" xfId="56675" xr:uid="{00000000-0005-0000-0000-0000BC2A0000}"/>
    <cellStyle name="Comma 11 21" xfId="56676" xr:uid="{00000000-0005-0000-0000-0000BD2A0000}"/>
    <cellStyle name="Comma 11 22" xfId="58649" xr:uid="{00000000-0005-0000-0000-0000BE2A0000}"/>
    <cellStyle name="Comma 11 23" xfId="59091" xr:uid="{00000000-0005-0000-0000-0000BF2A0000}"/>
    <cellStyle name="Comma 11 24" xfId="59093" xr:uid="{00000000-0005-0000-0000-0000C02A0000}"/>
    <cellStyle name="Comma 11 25" xfId="59089" xr:uid="{00000000-0005-0000-0000-0000C12A0000}"/>
    <cellStyle name="Comma 11 26" xfId="59266" xr:uid="{00000000-0005-0000-0000-0000C22A0000}"/>
    <cellStyle name="Comma 11 27" xfId="61782" xr:uid="{00000000-0005-0000-0000-0000C32A0000}"/>
    <cellStyle name="Comma 11 27 2" xfId="62062" xr:uid="{00000000-0005-0000-0000-0000C42A0000}"/>
    <cellStyle name="Comma 11 28" xfId="62064" xr:uid="{00000000-0005-0000-0000-0000C52A0000}"/>
    <cellStyle name="Comma 11 3" xfId="10438" xr:uid="{00000000-0005-0000-0000-0000C62A0000}"/>
    <cellStyle name="Comma 11 3 2" xfId="10439" xr:uid="{00000000-0005-0000-0000-0000C72A0000}"/>
    <cellStyle name="Comma 11 3 3" xfId="10440" xr:uid="{00000000-0005-0000-0000-0000C82A0000}"/>
    <cellStyle name="Comma 11 4" xfId="10441" xr:uid="{00000000-0005-0000-0000-0000C92A0000}"/>
    <cellStyle name="Comma 11 4 2" xfId="10442" xr:uid="{00000000-0005-0000-0000-0000CA2A0000}"/>
    <cellStyle name="Comma 11 4 3" xfId="10443" xr:uid="{00000000-0005-0000-0000-0000CB2A0000}"/>
    <cellStyle name="Comma 11 5" xfId="10444" xr:uid="{00000000-0005-0000-0000-0000CC2A0000}"/>
    <cellStyle name="Comma 11 5 2" xfId="10445" xr:uid="{00000000-0005-0000-0000-0000CD2A0000}"/>
    <cellStyle name="Comma 11 5 3" xfId="10446" xr:uid="{00000000-0005-0000-0000-0000CE2A0000}"/>
    <cellStyle name="Comma 11 6" xfId="10447" xr:uid="{00000000-0005-0000-0000-0000CF2A0000}"/>
    <cellStyle name="Comma 11 6 2" xfId="10448" xr:uid="{00000000-0005-0000-0000-0000D02A0000}"/>
    <cellStyle name="Comma 11 6 3" xfId="10449" xr:uid="{00000000-0005-0000-0000-0000D12A0000}"/>
    <cellStyle name="Comma 11 7" xfId="10450" xr:uid="{00000000-0005-0000-0000-0000D22A0000}"/>
    <cellStyle name="Comma 11 7 2" xfId="10451" xr:uid="{00000000-0005-0000-0000-0000D32A0000}"/>
    <cellStyle name="Comma 11 7 3" xfId="10452" xr:uid="{00000000-0005-0000-0000-0000D42A0000}"/>
    <cellStyle name="Comma 11 8" xfId="10453" xr:uid="{00000000-0005-0000-0000-0000D52A0000}"/>
    <cellStyle name="Comma 11 9" xfId="10454" xr:uid="{00000000-0005-0000-0000-0000D62A0000}"/>
    <cellStyle name="Comma 11 9 2" xfId="10455" xr:uid="{00000000-0005-0000-0000-0000D72A0000}"/>
    <cellStyle name="Comma 11 9 3" xfId="10456" xr:uid="{00000000-0005-0000-0000-0000D82A0000}"/>
    <cellStyle name="Comma 12" xfId="537" xr:uid="{00000000-0005-0000-0000-0000D92A0000}"/>
    <cellStyle name="Comma 12 10" xfId="10457" xr:uid="{00000000-0005-0000-0000-0000DA2A0000}"/>
    <cellStyle name="Comma 12 11" xfId="10458" xr:uid="{00000000-0005-0000-0000-0000DB2A0000}"/>
    <cellStyle name="Comma 12 12" xfId="10459" xr:uid="{00000000-0005-0000-0000-0000DC2A0000}"/>
    <cellStyle name="Comma 12 13" xfId="10460" xr:uid="{00000000-0005-0000-0000-0000DD2A0000}"/>
    <cellStyle name="Comma 12 14" xfId="10461" xr:uid="{00000000-0005-0000-0000-0000DE2A0000}"/>
    <cellStyle name="Comma 12 15" xfId="56677" xr:uid="{00000000-0005-0000-0000-0000DF2A0000}"/>
    <cellStyle name="Comma 12 16" xfId="56678" xr:uid="{00000000-0005-0000-0000-0000E02A0000}"/>
    <cellStyle name="Comma 12 17" xfId="56679" xr:uid="{00000000-0005-0000-0000-0000E12A0000}"/>
    <cellStyle name="Comma 12 18" xfId="56680" xr:uid="{00000000-0005-0000-0000-0000E22A0000}"/>
    <cellStyle name="Comma 12 19" xfId="56681" xr:uid="{00000000-0005-0000-0000-0000E32A0000}"/>
    <cellStyle name="Comma 12 2" xfId="538" xr:uid="{00000000-0005-0000-0000-0000E42A0000}"/>
    <cellStyle name="Comma 12 2 10" xfId="56682" xr:uid="{00000000-0005-0000-0000-0000E52A0000}"/>
    <cellStyle name="Comma 12 2 11" xfId="56683" xr:uid="{00000000-0005-0000-0000-0000E62A0000}"/>
    <cellStyle name="Comma 12 2 12" xfId="56684" xr:uid="{00000000-0005-0000-0000-0000E72A0000}"/>
    <cellStyle name="Comma 12 2 13" xfId="56685" xr:uid="{00000000-0005-0000-0000-0000E82A0000}"/>
    <cellStyle name="Comma 12 2 14" xfId="56686" xr:uid="{00000000-0005-0000-0000-0000E92A0000}"/>
    <cellStyle name="Comma 12 2 15" xfId="56687" xr:uid="{00000000-0005-0000-0000-0000EA2A0000}"/>
    <cellStyle name="Comma 12 2 16" xfId="56688" xr:uid="{00000000-0005-0000-0000-0000EB2A0000}"/>
    <cellStyle name="Comma 12 2 17" xfId="59615" xr:uid="{00000000-0005-0000-0000-0000EC2A0000}"/>
    <cellStyle name="Comma 12 2 18" xfId="59616" xr:uid="{00000000-0005-0000-0000-0000ED2A0000}"/>
    <cellStyle name="Comma 12 2 19" xfId="59617" xr:uid="{00000000-0005-0000-0000-0000EE2A0000}"/>
    <cellStyle name="Comma 12 2 2" xfId="10462" xr:uid="{00000000-0005-0000-0000-0000EF2A0000}"/>
    <cellStyle name="Comma 12 2 2 2" xfId="10463" xr:uid="{00000000-0005-0000-0000-0000F02A0000}"/>
    <cellStyle name="Comma 12 2 2 3" xfId="10464" xr:uid="{00000000-0005-0000-0000-0000F12A0000}"/>
    <cellStyle name="Comma 12 2 20" xfId="59618" xr:uid="{00000000-0005-0000-0000-0000F22A0000}"/>
    <cellStyle name="Comma 12 2 21" xfId="59619" xr:uid="{00000000-0005-0000-0000-0000F32A0000}"/>
    <cellStyle name="Comma 12 2 22" xfId="59620" xr:uid="{00000000-0005-0000-0000-0000F42A0000}"/>
    <cellStyle name="Comma 12 2 23" xfId="59621" xr:uid="{00000000-0005-0000-0000-0000F52A0000}"/>
    <cellStyle name="Comma 12 2 24" xfId="59622" xr:uid="{00000000-0005-0000-0000-0000F62A0000}"/>
    <cellStyle name="Comma 12 2 25" xfId="59623" xr:uid="{00000000-0005-0000-0000-0000F72A0000}"/>
    <cellStyle name="Comma 12 2 3" xfId="10465" xr:uid="{00000000-0005-0000-0000-0000F82A0000}"/>
    <cellStyle name="Comma 12 2 4" xfId="10466" xr:uid="{00000000-0005-0000-0000-0000F92A0000}"/>
    <cellStyle name="Comma 12 2 4 2" xfId="10467" xr:uid="{00000000-0005-0000-0000-0000FA2A0000}"/>
    <cellStyle name="Comma 12 2 4 3" xfId="10468" xr:uid="{00000000-0005-0000-0000-0000FB2A0000}"/>
    <cellStyle name="Comma 12 2 5" xfId="10469" xr:uid="{00000000-0005-0000-0000-0000FC2A0000}"/>
    <cellStyle name="Comma 12 2 6" xfId="10470" xr:uid="{00000000-0005-0000-0000-0000FD2A0000}"/>
    <cellStyle name="Comma 12 2 7" xfId="10471" xr:uid="{00000000-0005-0000-0000-0000FE2A0000}"/>
    <cellStyle name="Comma 12 2 8" xfId="10472" xr:uid="{00000000-0005-0000-0000-0000FF2A0000}"/>
    <cellStyle name="Comma 12 2 9" xfId="10473" xr:uid="{00000000-0005-0000-0000-0000002B0000}"/>
    <cellStyle name="Comma 12 20" xfId="56689" xr:uid="{00000000-0005-0000-0000-0000012B0000}"/>
    <cellStyle name="Comma 12 21" xfId="56690" xr:uid="{00000000-0005-0000-0000-0000022B0000}"/>
    <cellStyle name="Comma 12 22" xfId="58650" xr:uid="{00000000-0005-0000-0000-0000032B0000}"/>
    <cellStyle name="Comma 12 23" xfId="59624" xr:uid="{00000000-0005-0000-0000-0000042B0000}"/>
    <cellStyle name="Comma 12 24" xfId="59625" xr:uid="{00000000-0005-0000-0000-0000052B0000}"/>
    <cellStyle name="Comma 12 25" xfId="59626" xr:uid="{00000000-0005-0000-0000-0000062B0000}"/>
    <cellStyle name="Comma 12 26" xfId="61887" xr:uid="{00000000-0005-0000-0000-0000072B0000}"/>
    <cellStyle name="Comma 12 3" xfId="10474" xr:uid="{00000000-0005-0000-0000-0000082B0000}"/>
    <cellStyle name="Comma 12 4" xfId="10475" xr:uid="{00000000-0005-0000-0000-0000092B0000}"/>
    <cellStyle name="Comma 12 4 2" xfId="10476" xr:uid="{00000000-0005-0000-0000-00000A2B0000}"/>
    <cellStyle name="Comma 12 5" xfId="10477" xr:uid="{00000000-0005-0000-0000-00000B2B0000}"/>
    <cellStyle name="Comma 12 5 2" xfId="10478" xr:uid="{00000000-0005-0000-0000-00000C2B0000}"/>
    <cellStyle name="Comma 12 6" xfId="10479" xr:uid="{00000000-0005-0000-0000-00000D2B0000}"/>
    <cellStyle name="Comma 12 6 2" xfId="10480" xr:uid="{00000000-0005-0000-0000-00000E2B0000}"/>
    <cellStyle name="Comma 12 7" xfId="10481" xr:uid="{00000000-0005-0000-0000-00000F2B0000}"/>
    <cellStyle name="Comma 12 7 2" xfId="10482" xr:uid="{00000000-0005-0000-0000-0000102B0000}"/>
    <cellStyle name="Comma 12 8" xfId="10483" xr:uid="{00000000-0005-0000-0000-0000112B0000}"/>
    <cellStyle name="Comma 12 8 2" xfId="10484" xr:uid="{00000000-0005-0000-0000-0000122B0000}"/>
    <cellStyle name="Comma 12 8 3" xfId="10485" xr:uid="{00000000-0005-0000-0000-0000132B0000}"/>
    <cellStyle name="Comma 12 9" xfId="10486" xr:uid="{00000000-0005-0000-0000-0000142B0000}"/>
    <cellStyle name="Comma 12_140817 20 DP" xfId="539" xr:uid="{00000000-0005-0000-0000-0000152B0000}"/>
    <cellStyle name="Comma 13" xfId="540" xr:uid="{00000000-0005-0000-0000-0000162B0000}"/>
    <cellStyle name="Comma 13 2" xfId="10487" xr:uid="{00000000-0005-0000-0000-0000172B0000}"/>
    <cellStyle name="Comma 13 2 2" xfId="10488" xr:uid="{00000000-0005-0000-0000-0000182B0000}"/>
    <cellStyle name="Comma 13 2 2 2" xfId="10489" xr:uid="{00000000-0005-0000-0000-0000192B0000}"/>
    <cellStyle name="Comma 13 2 2 3" xfId="10490" xr:uid="{00000000-0005-0000-0000-00001A2B0000}"/>
    <cellStyle name="Comma 13 2 3" xfId="10491" xr:uid="{00000000-0005-0000-0000-00001B2B0000}"/>
    <cellStyle name="Comma 13 2 4" xfId="10492" xr:uid="{00000000-0005-0000-0000-00001C2B0000}"/>
    <cellStyle name="Comma 13 3" xfId="58651" xr:uid="{00000000-0005-0000-0000-00001D2B0000}"/>
    <cellStyle name="Comma 13 4" xfId="62065" xr:uid="{00000000-0005-0000-0000-00001E2B0000}"/>
    <cellStyle name="Comma 13 5" xfId="541" xr:uid="{00000000-0005-0000-0000-00001F2B0000}"/>
    <cellStyle name="Comma 14" xfId="542" xr:uid="{00000000-0005-0000-0000-0000202B0000}"/>
    <cellStyle name="Comma 14 10" xfId="10493" xr:uid="{00000000-0005-0000-0000-0000212B0000}"/>
    <cellStyle name="Comma 14 11" xfId="10494" xr:uid="{00000000-0005-0000-0000-0000222B0000}"/>
    <cellStyle name="Comma 14 12" xfId="10495" xr:uid="{00000000-0005-0000-0000-0000232B0000}"/>
    <cellStyle name="Comma 14 13" xfId="56691" xr:uid="{00000000-0005-0000-0000-0000242B0000}"/>
    <cellStyle name="Comma 14 14" xfId="56692" xr:uid="{00000000-0005-0000-0000-0000252B0000}"/>
    <cellStyle name="Comma 14 15" xfId="56693" xr:uid="{00000000-0005-0000-0000-0000262B0000}"/>
    <cellStyle name="Comma 14 16" xfId="56694" xr:uid="{00000000-0005-0000-0000-0000272B0000}"/>
    <cellStyle name="Comma 14 17" xfId="56695" xr:uid="{00000000-0005-0000-0000-0000282B0000}"/>
    <cellStyle name="Comma 14 18" xfId="56696" xr:uid="{00000000-0005-0000-0000-0000292B0000}"/>
    <cellStyle name="Comma 14 19" xfId="56697" xr:uid="{00000000-0005-0000-0000-00002A2B0000}"/>
    <cellStyle name="Comma 14 2" xfId="10496" xr:uid="{00000000-0005-0000-0000-00002B2B0000}"/>
    <cellStyle name="Comma 14 2 10" xfId="56698" xr:uid="{00000000-0005-0000-0000-00002C2B0000}"/>
    <cellStyle name="Comma 14 2 11" xfId="56699" xr:uid="{00000000-0005-0000-0000-00002D2B0000}"/>
    <cellStyle name="Comma 14 2 12" xfId="56700" xr:uid="{00000000-0005-0000-0000-00002E2B0000}"/>
    <cellStyle name="Comma 14 2 13" xfId="56701" xr:uid="{00000000-0005-0000-0000-00002F2B0000}"/>
    <cellStyle name="Comma 14 2 2" xfId="10497" xr:uid="{00000000-0005-0000-0000-0000302B0000}"/>
    <cellStyle name="Comma 14 2 2 2" xfId="56702" xr:uid="{00000000-0005-0000-0000-0000312B0000}"/>
    <cellStyle name="Comma 14 2 2 3" xfId="56703" xr:uid="{00000000-0005-0000-0000-0000322B0000}"/>
    <cellStyle name="Comma 14 2 2 4" xfId="56704" xr:uid="{00000000-0005-0000-0000-0000332B0000}"/>
    <cellStyle name="Comma 14 2 2 5" xfId="56705" xr:uid="{00000000-0005-0000-0000-0000342B0000}"/>
    <cellStyle name="Comma 14 2 2 6" xfId="56706" xr:uid="{00000000-0005-0000-0000-0000352B0000}"/>
    <cellStyle name="Comma 14 2 2 7" xfId="56707" xr:uid="{00000000-0005-0000-0000-0000362B0000}"/>
    <cellStyle name="Comma 14 2 2 8" xfId="56708" xr:uid="{00000000-0005-0000-0000-0000372B0000}"/>
    <cellStyle name="Comma 14 2 2 9" xfId="56709" xr:uid="{00000000-0005-0000-0000-0000382B0000}"/>
    <cellStyle name="Comma 14 2 3" xfId="10498" xr:uid="{00000000-0005-0000-0000-0000392B0000}"/>
    <cellStyle name="Comma 14 2 4" xfId="10499" xr:uid="{00000000-0005-0000-0000-00003A2B0000}"/>
    <cellStyle name="Comma 14 2 5" xfId="10500" xr:uid="{00000000-0005-0000-0000-00003B2B0000}"/>
    <cellStyle name="Comma 14 2 6" xfId="10501" xr:uid="{00000000-0005-0000-0000-00003C2B0000}"/>
    <cellStyle name="Comma 14 2 7" xfId="56710" xr:uid="{00000000-0005-0000-0000-00003D2B0000}"/>
    <cellStyle name="Comma 14 2 8" xfId="56711" xr:uid="{00000000-0005-0000-0000-00003E2B0000}"/>
    <cellStyle name="Comma 14 2 9" xfId="56712" xr:uid="{00000000-0005-0000-0000-00003F2B0000}"/>
    <cellStyle name="Comma 14 20" xfId="58652" xr:uid="{00000000-0005-0000-0000-0000402B0000}"/>
    <cellStyle name="Comma 14 21" xfId="59627" xr:uid="{00000000-0005-0000-0000-0000412B0000}"/>
    <cellStyle name="Comma 14 22" xfId="59628" xr:uid="{00000000-0005-0000-0000-0000422B0000}"/>
    <cellStyle name="Comma 14 23" xfId="59629" xr:uid="{00000000-0005-0000-0000-0000432B0000}"/>
    <cellStyle name="Comma 14 24" xfId="59630" xr:uid="{00000000-0005-0000-0000-0000442B0000}"/>
    <cellStyle name="Comma 14 25" xfId="59631" xr:uid="{00000000-0005-0000-0000-0000452B0000}"/>
    <cellStyle name="Comma 14 26" xfId="59632" xr:uid="{00000000-0005-0000-0000-0000462B0000}"/>
    <cellStyle name="Comma 14 3" xfId="10502" xr:uid="{00000000-0005-0000-0000-0000472B0000}"/>
    <cellStyle name="Comma 14 3 2" xfId="10503" xr:uid="{00000000-0005-0000-0000-0000482B0000}"/>
    <cellStyle name="Comma 14 4" xfId="10504" xr:uid="{00000000-0005-0000-0000-0000492B0000}"/>
    <cellStyle name="Comma 14 4 2" xfId="10505" xr:uid="{00000000-0005-0000-0000-00004A2B0000}"/>
    <cellStyle name="Comma 14 5" xfId="10506" xr:uid="{00000000-0005-0000-0000-00004B2B0000}"/>
    <cellStyle name="Comma 14 5 2" xfId="10507" xr:uid="{00000000-0005-0000-0000-00004C2B0000}"/>
    <cellStyle name="Comma 14 6" xfId="10508" xr:uid="{00000000-0005-0000-0000-00004D2B0000}"/>
    <cellStyle name="Comma 14 6 2" xfId="10509" xr:uid="{00000000-0005-0000-0000-00004E2B0000}"/>
    <cellStyle name="Comma 14 6 3" xfId="10510" xr:uid="{00000000-0005-0000-0000-00004F2B0000}"/>
    <cellStyle name="Comma 14 7" xfId="10511" xr:uid="{00000000-0005-0000-0000-0000502B0000}"/>
    <cellStyle name="Comma 14 8" xfId="10512" xr:uid="{00000000-0005-0000-0000-0000512B0000}"/>
    <cellStyle name="Comma 14 9" xfId="10513" xr:uid="{00000000-0005-0000-0000-0000522B0000}"/>
    <cellStyle name="Comma 15" xfId="543" xr:uid="{00000000-0005-0000-0000-0000532B0000}"/>
    <cellStyle name="Comma 15 10" xfId="10514" xr:uid="{00000000-0005-0000-0000-0000542B0000}"/>
    <cellStyle name="Comma 15 11" xfId="10515" xr:uid="{00000000-0005-0000-0000-0000552B0000}"/>
    <cellStyle name="Comma 15 12" xfId="10516" xr:uid="{00000000-0005-0000-0000-0000562B0000}"/>
    <cellStyle name="Comma 15 13" xfId="56713" xr:uid="{00000000-0005-0000-0000-0000572B0000}"/>
    <cellStyle name="Comma 15 14" xfId="56714" xr:uid="{00000000-0005-0000-0000-0000582B0000}"/>
    <cellStyle name="Comma 15 15" xfId="56715" xr:uid="{00000000-0005-0000-0000-0000592B0000}"/>
    <cellStyle name="Comma 15 16" xfId="56716" xr:uid="{00000000-0005-0000-0000-00005A2B0000}"/>
    <cellStyle name="Comma 15 17" xfId="56717" xr:uid="{00000000-0005-0000-0000-00005B2B0000}"/>
    <cellStyle name="Comma 15 18" xfId="56718" xr:uid="{00000000-0005-0000-0000-00005C2B0000}"/>
    <cellStyle name="Comma 15 19" xfId="56719" xr:uid="{00000000-0005-0000-0000-00005D2B0000}"/>
    <cellStyle name="Comma 15 2" xfId="10517" xr:uid="{00000000-0005-0000-0000-00005E2B0000}"/>
    <cellStyle name="Comma 15 2 10" xfId="56720" xr:uid="{00000000-0005-0000-0000-00005F2B0000}"/>
    <cellStyle name="Comma 15 2 11" xfId="56721" xr:uid="{00000000-0005-0000-0000-0000602B0000}"/>
    <cellStyle name="Comma 15 2 12" xfId="56722" xr:uid="{00000000-0005-0000-0000-0000612B0000}"/>
    <cellStyle name="Comma 15 2 13" xfId="56723" xr:uid="{00000000-0005-0000-0000-0000622B0000}"/>
    <cellStyle name="Comma 15 2 2" xfId="10518" xr:uid="{00000000-0005-0000-0000-0000632B0000}"/>
    <cellStyle name="Comma 15 2 2 2" xfId="56724" xr:uid="{00000000-0005-0000-0000-0000642B0000}"/>
    <cellStyle name="Comma 15 2 2 3" xfId="56725" xr:uid="{00000000-0005-0000-0000-0000652B0000}"/>
    <cellStyle name="Comma 15 2 2 4" xfId="56726" xr:uid="{00000000-0005-0000-0000-0000662B0000}"/>
    <cellStyle name="Comma 15 2 2 5" xfId="56727" xr:uid="{00000000-0005-0000-0000-0000672B0000}"/>
    <cellStyle name="Comma 15 2 2 6" xfId="56728" xr:uid="{00000000-0005-0000-0000-0000682B0000}"/>
    <cellStyle name="Comma 15 2 2 7" xfId="56729" xr:uid="{00000000-0005-0000-0000-0000692B0000}"/>
    <cellStyle name="Comma 15 2 2 8" xfId="56730" xr:uid="{00000000-0005-0000-0000-00006A2B0000}"/>
    <cellStyle name="Comma 15 2 2 9" xfId="56731" xr:uid="{00000000-0005-0000-0000-00006B2B0000}"/>
    <cellStyle name="Comma 15 2 3" xfId="10519" xr:uid="{00000000-0005-0000-0000-00006C2B0000}"/>
    <cellStyle name="Comma 15 2 4" xfId="10520" xr:uid="{00000000-0005-0000-0000-00006D2B0000}"/>
    <cellStyle name="Comma 15 2 5" xfId="10521" xr:uid="{00000000-0005-0000-0000-00006E2B0000}"/>
    <cellStyle name="Comma 15 2 6" xfId="10522" xr:uid="{00000000-0005-0000-0000-00006F2B0000}"/>
    <cellStyle name="Comma 15 2 7" xfId="56732" xr:uid="{00000000-0005-0000-0000-0000702B0000}"/>
    <cellStyle name="Comma 15 2 8" xfId="56733" xr:uid="{00000000-0005-0000-0000-0000712B0000}"/>
    <cellStyle name="Comma 15 2 9" xfId="56734" xr:uid="{00000000-0005-0000-0000-0000722B0000}"/>
    <cellStyle name="Comma 15 20" xfId="58653" xr:uid="{00000000-0005-0000-0000-0000732B0000}"/>
    <cellStyle name="Comma 15 21" xfId="59633" xr:uid="{00000000-0005-0000-0000-0000742B0000}"/>
    <cellStyle name="Comma 15 22" xfId="59634" xr:uid="{00000000-0005-0000-0000-0000752B0000}"/>
    <cellStyle name="Comma 15 23" xfId="59635" xr:uid="{00000000-0005-0000-0000-0000762B0000}"/>
    <cellStyle name="Comma 15 24" xfId="59636" xr:uid="{00000000-0005-0000-0000-0000772B0000}"/>
    <cellStyle name="Comma 15 25" xfId="59637" xr:uid="{00000000-0005-0000-0000-0000782B0000}"/>
    <cellStyle name="Comma 15 26" xfId="61888" xr:uid="{00000000-0005-0000-0000-0000792B0000}"/>
    <cellStyle name="Comma 15 3" xfId="10523" xr:uid="{00000000-0005-0000-0000-00007A2B0000}"/>
    <cellStyle name="Comma 15 3 2" xfId="10524" xr:uid="{00000000-0005-0000-0000-00007B2B0000}"/>
    <cellStyle name="Comma 15 4" xfId="10525" xr:uid="{00000000-0005-0000-0000-00007C2B0000}"/>
    <cellStyle name="Comma 15 4 2" xfId="10526" xr:uid="{00000000-0005-0000-0000-00007D2B0000}"/>
    <cellStyle name="Comma 15 5" xfId="10527" xr:uid="{00000000-0005-0000-0000-00007E2B0000}"/>
    <cellStyle name="Comma 15 5 2" xfId="10528" xr:uid="{00000000-0005-0000-0000-00007F2B0000}"/>
    <cellStyle name="Comma 15 6" xfId="10529" xr:uid="{00000000-0005-0000-0000-0000802B0000}"/>
    <cellStyle name="Comma 15 6 2" xfId="10530" xr:uid="{00000000-0005-0000-0000-0000812B0000}"/>
    <cellStyle name="Comma 15 6 3" xfId="10531" xr:uid="{00000000-0005-0000-0000-0000822B0000}"/>
    <cellStyle name="Comma 15 7" xfId="10532" xr:uid="{00000000-0005-0000-0000-0000832B0000}"/>
    <cellStyle name="Comma 15 8" xfId="10533" xr:uid="{00000000-0005-0000-0000-0000842B0000}"/>
    <cellStyle name="Comma 15 9" xfId="10534" xr:uid="{00000000-0005-0000-0000-0000852B0000}"/>
    <cellStyle name="Comma 16" xfId="544" xr:uid="{00000000-0005-0000-0000-0000862B0000}"/>
    <cellStyle name="Comma 16 10" xfId="10535" xr:uid="{00000000-0005-0000-0000-0000872B0000}"/>
    <cellStyle name="Comma 16 11" xfId="10536" xr:uid="{00000000-0005-0000-0000-0000882B0000}"/>
    <cellStyle name="Comma 16 12" xfId="10537" xr:uid="{00000000-0005-0000-0000-0000892B0000}"/>
    <cellStyle name="Comma 16 13" xfId="10538" xr:uid="{00000000-0005-0000-0000-00008A2B0000}"/>
    <cellStyle name="Comma 16 14" xfId="10539" xr:uid="{00000000-0005-0000-0000-00008B2B0000}"/>
    <cellStyle name="Comma 16 15" xfId="58654" xr:uid="{00000000-0005-0000-0000-00008C2B0000}"/>
    <cellStyle name="Comma 16 16" xfId="59638" xr:uid="{00000000-0005-0000-0000-00008D2B0000}"/>
    <cellStyle name="Comma 16 17" xfId="59639" xr:uid="{00000000-0005-0000-0000-00008E2B0000}"/>
    <cellStyle name="Comma 16 18" xfId="59640" xr:uid="{00000000-0005-0000-0000-00008F2B0000}"/>
    <cellStyle name="Comma 16 19" xfId="59641" xr:uid="{00000000-0005-0000-0000-0000902B0000}"/>
    <cellStyle name="Comma 16 2" xfId="10540" xr:uid="{00000000-0005-0000-0000-0000912B0000}"/>
    <cellStyle name="Comma 16 2 2" xfId="10541" xr:uid="{00000000-0005-0000-0000-0000922B0000}"/>
    <cellStyle name="Comma 16 20" xfId="59642" xr:uid="{00000000-0005-0000-0000-0000932B0000}"/>
    <cellStyle name="Comma 16 21" xfId="59643" xr:uid="{00000000-0005-0000-0000-0000942B0000}"/>
    <cellStyle name="Comma 16 22" xfId="59644" xr:uid="{00000000-0005-0000-0000-0000952B0000}"/>
    <cellStyle name="Comma 16 23" xfId="59645" xr:uid="{00000000-0005-0000-0000-0000962B0000}"/>
    <cellStyle name="Comma 16 24" xfId="59646" xr:uid="{00000000-0005-0000-0000-0000972B0000}"/>
    <cellStyle name="Comma 16 25" xfId="59647" xr:uid="{00000000-0005-0000-0000-0000982B0000}"/>
    <cellStyle name="Comma 16 26" xfId="59648" xr:uid="{00000000-0005-0000-0000-0000992B0000}"/>
    <cellStyle name="Comma 16 3" xfId="10542" xr:uid="{00000000-0005-0000-0000-00009A2B0000}"/>
    <cellStyle name="Comma 16 3 2" xfId="10543" xr:uid="{00000000-0005-0000-0000-00009B2B0000}"/>
    <cellStyle name="Comma 16 4" xfId="10544" xr:uid="{00000000-0005-0000-0000-00009C2B0000}"/>
    <cellStyle name="Comma 16 5" xfId="10545" xr:uid="{00000000-0005-0000-0000-00009D2B0000}"/>
    <cellStyle name="Comma 16 6" xfId="10546" xr:uid="{00000000-0005-0000-0000-00009E2B0000}"/>
    <cellStyle name="Comma 16 7" xfId="10547" xr:uid="{00000000-0005-0000-0000-00009F2B0000}"/>
    <cellStyle name="Comma 16 8" xfId="10548" xr:uid="{00000000-0005-0000-0000-0000A02B0000}"/>
    <cellStyle name="Comma 16 8 2" xfId="10549" xr:uid="{00000000-0005-0000-0000-0000A12B0000}"/>
    <cellStyle name="Comma 16 8 3" xfId="10550" xr:uid="{00000000-0005-0000-0000-0000A22B0000}"/>
    <cellStyle name="Comma 16 9" xfId="10551" xr:uid="{00000000-0005-0000-0000-0000A32B0000}"/>
    <cellStyle name="Comma 17" xfId="545" xr:uid="{00000000-0005-0000-0000-0000A42B0000}"/>
    <cellStyle name="Comma 17 10" xfId="10552" xr:uid="{00000000-0005-0000-0000-0000A52B0000}"/>
    <cellStyle name="Comma 17 11" xfId="10553" xr:uid="{00000000-0005-0000-0000-0000A62B0000}"/>
    <cellStyle name="Comma 17 12" xfId="10554" xr:uid="{00000000-0005-0000-0000-0000A72B0000}"/>
    <cellStyle name="Comma 17 13" xfId="57164" xr:uid="{00000000-0005-0000-0000-0000A82B0000}"/>
    <cellStyle name="Comma 17 14" xfId="58655" xr:uid="{00000000-0005-0000-0000-0000A92B0000}"/>
    <cellStyle name="Comma 17 15" xfId="59649" xr:uid="{00000000-0005-0000-0000-0000AA2B0000}"/>
    <cellStyle name="Comma 17 16" xfId="59650" xr:uid="{00000000-0005-0000-0000-0000AB2B0000}"/>
    <cellStyle name="Comma 17 17" xfId="59651" xr:uid="{00000000-0005-0000-0000-0000AC2B0000}"/>
    <cellStyle name="Comma 17 18" xfId="59652" xr:uid="{00000000-0005-0000-0000-0000AD2B0000}"/>
    <cellStyle name="Comma 17 19" xfId="59653" xr:uid="{00000000-0005-0000-0000-0000AE2B0000}"/>
    <cellStyle name="Comma 17 2" xfId="10555" xr:uid="{00000000-0005-0000-0000-0000AF2B0000}"/>
    <cellStyle name="Comma 17 2 2" xfId="10556" xr:uid="{00000000-0005-0000-0000-0000B02B0000}"/>
    <cellStyle name="Comma 17 2 3" xfId="10557" xr:uid="{00000000-0005-0000-0000-0000B12B0000}"/>
    <cellStyle name="Comma 17 2 4" xfId="10558" xr:uid="{00000000-0005-0000-0000-0000B22B0000}"/>
    <cellStyle name="Comma 17 2 5" xfId="10559" xr:uid="{00000000-0005-0000-0000-0000B32B0000}"/>
    <cellStyle name="Comma 17 2 6" xfId="10560" xr:uid="{00000000-0005-0000-0000-0000B42B0000}"/>
    <cellStyle name="Comma 17 20" xfId="59654" xr:uid="{00000000-0005-0000-0000-0000B52B0000}"/>
    <cellStyle name="Comma 17 21" xfId="59655" xr:uid="{00000000-0005-0000-0000-0000B62B0000}"/>
    <cellStyle name="Comma 17 22" xfId="59656" xr:uid="{00000000-0005-0000-0000-0000B72B0000}"/>
    <cellStyle name="Comma 17 23" xfId="59657" xr:uid="{00000000-0005-0000-0000-0000B82B0000}"/>
    <cellStyle name="Comma 17 24" xfId="59658" xr:uid="{00000000-0005-0000-0000-0000B92B0000}"/>
    <cellStyle name="Comma 17 25" xfId="59659" xr:uid="{00000000-0005-0000-0000-0000BA2B0000}"/>
    <cellStyle name="Comma 17 26" xfId="61783" xr:uid="{00000000-0005-0000-0000-0000BB2B0000}"/>
    <cellStyle name="Comma 17 3" xfId="10561" xr:uid="{00000000-0005-0000-0000-0000BC2B0000}"/>
    <cellStyle name="Comma 17 3 2" xfId="10562" xr:uid="{00000000-0005-0000-0000-0000BD2B0000}"/>
    <cellStyle name="Comma 17 4" xfId="10563" xr:uid="{00000000-0005-0000-0000-0000BE2B0000}"/>
    <cellStyle name="Comma 17 4 2" xfId="10564" xr:uid="{00000000-0005-0000-0000-0000BF2B0000}"/>
    <cellStyle name="Comma 17 5" xfId="10565" xr:uid="{00000000-0005-0000-0000-0000C02B0000}"/>
    <cellStyle name="Comma 17 5 2" xfId="10566" xr:uid="{00000000-0005-0000-0000-0000C12B0000}"/>
    <cellStyle name="Comma 17 6" xfId="10567" xr:uid="{00000000-0005-0000-0000-0000C22B0000}"/>
    <cellStyle name="Comma 17 6 2" xfId="10568" xr:uid="{00000000-0005-0000-0000-0000C32B0000}"/>
    <cellStyle name="Comma 17 6 3" xfId="10569" xr:uid="{00000000-0005-0000-0000-0000C42B0000}"/>
    <cellStyle name="Comma 17 7" xfId="10570" xr:uid="{00000000-0005-0000-0000-0000C52B0000}"/>
    <cellStyle name="Comma 17 8" xfId="10571" xr:uid="{00000000-0005-0000-0000-0000C62B0000}"/>
    <cellStyle name="Comma 17 9" xfId="10572" xr:uid="{00000000-0005-0000-0000-0000C72B0000}"/>
    <cellStyle name="Comma 18" xfId="546" xr:uid="{00000000-0005-0000-0000-0000C82B0000}"/>
    <cellStyle name="Comma 18 10" xfId="59660" xr:uid="{00000000-0005-0000-0000-0000C92B0000}"/>
    <cellStyle name="Comma 18 11" xfId="59661" xr:uid="{00000000-0005-0000-0000-0000CA2B0000}"/>
    <cellStyle name="Comma 18 12" xfId="59662" xr:uid="{00000000-0005-0000-0000-0000CB2B0000}"/>
    <cellStyle name="Comma 18 13" xfId="59663" xr:uid="{00000000-0005-0000-0000-0000CC2B0000}"/>
    <cellStyle name="Comma 18 14" xfId="59664" xr:uid="{00000000-0005-0000-0000-0000CD2B0000}"/>
    <cellStyle name="Comma 18 15" xfId="59665" xr:uid="{00000000-0005-0000-0000-0000CE2B0000}"/>
    <cellStyle name="Comma 18 16" xfId="59666" xr:uid="{00000000-0005-0000-0000-0000CF2B0000}"/>
    <cellStyle name="Comma 18 17" xfId="59667" xr:uid="{00000000-0005-0000-0000-0000D02B0000}"/>
    <cellStyle name="Comma 18 18" xfId="59668" xr:uid="{00000000-0005-0000-0000-0000D12B0000}"/>
    <cellStyle name="Comma 18 19" xfId="59669" xr:uid="{00000000-0005-0000-0000-0000D22B0000}"/>
    <cellStyle name="Comma 18 2" xfId="10573" xr:uid="{00000000-0005-0000-0000-0000D32B0000}"/>
    <cellStyle name="Comma 18 2 2" xfId="10574" xr:uid="{00000000-0005-0000-0000-0000D42B0000}"/>
    <cellStyle name="Comma 18 2 3" xfId="10575" xr:uid="{00000000-0005-0000-0000-0000D52B0000}"/>
    <cellStyle name="Comma 18 2 4" xfId="59670" xr:uid="{00000000-0005-0000-0000-0000D62B0000}"/>
    <cellStyle name="Comma 18 2 5" xfId="59671" xr:uid="{00000000-0005-0000-0000-0000D72B0000}"/>
    <cellStyle name="Comma 18 2 6" xfId="59672" xr:uid="{00000000-0005-0000-0000-0000D82B0000}"/>
    <cellStyle name="Comma 18 2 7" xfId="59673" xr:uid="{00000000-0005-0000-0000-0000D92B0000}"/>
    <cellStyle name="Comma 18 20" xfId="59674" xr:uid="{00000000-0005-0000-0000-0000DA2B0000}"/>
    <cellStyle name="Comma 18 21" xfId="59675" xr:uid="{00000000-0005-0000-0000-0000DB2B0000}"/>
    <cellStyle name="Comma 18 22" xfId="59676" xr:uid="{00000000-0005-0000-0000-0000DC2B0000}"/>
    <cellStyle name="Comma 18 23" xfId="59677" xr:uid="{00000000-0005-0000-0000-0000DD2B0000}"/>
    <cellStyle name="Comma 18 24" xfId="59678" xr:uid="{00000000-0005-0000-0000-0000DE2B0000}"/>
    <cellStyle name="Comma 18 25" xfId="59679" xr:uid="{00000000-0005-0000-0000-0000DF2B0000}"/>
    <cellStyle name="Comma 18 26" xfId="59680" xr:uid="{00000000-0005-0000-0000-0000E02B0000}"/>
    <cellStyle name="Comma 18 27" xfId="59681" xr:uid="{00000000-0005-0000-0000-0000E12B0000}"/>
    <cellStyle name="Comma 18 28" xfId="59682" xr:uid="{00000000-0005-0000-0000-0000E22B0000}"/>
    <cellStyle name="Comma 18 29" xfId="59683" xr:uid="{00000000-0005-0000-0000-0000E32B0000}"/>
    <cellStyle name="Comma 18 3" xfId="59684" xr:uid="{00000000-0005-0000-0000-0000E42B0000}"/>
    <cellStyle name="Comma 18 30" xfId="59685" xr:uid="{00000000-0005-0000-0000-0000E52B0000}"/>
    <cellStyle name="Comma 18 31" xfId="59686" xr:uid="{00000000-0005-0000-0000-0000E62B0000}"/>
    <cellStyle name="Comma 18 4" xfId="59687" xr:uid="{00000000-0005-0000-0000-0000E72B0000}"/>
    <cellStyle name="Comma 18 5" xfId="59688" xr:uid="{00000000-0005-0000-0000-0000E82B0000}"/>
    <cellStyle name="Comma 18 6" xfId="59689" xr:uid="{00000000-0005-0000-0000-0000E92B0000}"/>
    <cellStyle name="Comma 18 7" xfId="59690" xr:uid="{00000000-0005-0000-0000-0000EA2B0000}"/>
    <cellStyle name="Comma 18 8" xfId="59691" xr:uid="{00000000-0005-0000-0000-0000EB2B0000}"/>
    <cellStyle name="Comma 18 9" xfId="59692" xr:uid="{00000000-0005-0000-0000-0000EC2B0000}"/>
    <cellStyle name="Comma 19" xfId="547" xr:uid="{00000000-0005-0000-0000-0000ED2B0000}"/>
    <cellStyle name="Comma 19 10" xfId="10576" xr:uid="{00000000-0005-0000-0000-0000EE2B0000}"/>
    <cellStyle name="Comma 19 11" xfId="10577" xr:uid="{00000000-0005-0000-0000-0000EF2B0000}"/>
    <cellStyle name="Comma 19 12" xfId="10578" xr:uid="{00000000-0005-0000-0000-0000F02B0000}"/>
    <cellStyle name="Comma 19 13" xfId="59693" xr:uid="{00000000-0005-0000-0000-0000F12B0000}"/>
    <cellStyle name="Comma 19 14" xfId="59694" xr:uid="{00000000-0005-0000-0000-0000F22B0000}"/>
    <cellStyle name="Comma 19 15" xfId="59695" xr:uid="{00000000-0005-0000-0000-0000F32B0000}"/>
    <cellStyle name="Comma 19 16" xfId="59696" xr:uid="{00000000-0005-0000-0000-0000F42B0000}"/>
    <cellStyle name="Comma 19 17" xfId="59697" xr:uid="{00000000-0005-0000-0000-0000F52B0000}"/>
    <cellStyle name="Comma 19 18" xfId="59698" xr:uid="{00000000-0005-0000-0000-0000F62B0000}"/>
    <cellStyle name="Comma 19 19" xfId="59699" xr:uid="{00000000-0005-0000-0000-0000F72B0000}"/>
    <cellStyle name="Comma 19 2" xfId="10579" xr:uid="{00000000-0005-0000-0000-0000F82B0000}"/>
    <cellStyle name="Comma 19 2 2" xfId="10580" xr:uid="{00000000-0005-0000-0000-0000F92B0000}"/>
    <cellStyle name="Comma 19 20" xfId="59700" xr:uid="{00000000-0005-0000-0000-0000FA2B0000}"/>
    <cellStyle name="Comma 19 21" xfId="59701" xr:uid="{00000000-0005-0000-0000-0000FB2B0000}"/>
    <cellStyle name="Comma 19 22" xfId="59702" xr:uid="{00000000-0005-0000-0000-0000FC2B0000}"/>
    <cellStyle name="Comma 19 23" xfId="59703" xr:uid="{00000000-0005-0000-0000-0000FD2B0000}"/>
    <cellStyle name="Comma 19 24" xfId="59704" xr:uid="{00000000-0005-0000-0000-0000FE2B0000}"/>
    <cellStyle name="Comma 19 25" xfId="59705" xr:uid="{00000000-0005-0000-0000-0000FF2B0000}"/>
    <cellStyle name="Comma 19 26" xfId="61889" xr:uid="{00000000-0005-0000-0000-0000002C0000}"/>
    <cellStyle name="Comma 19 3" xfId="10581" xr:uid="{00000000-0005-0000-0000-0000012C0000}"/>
    <cellStyle name="Comma 19 3 2" xfId="10582" xr:uid="{00000000-0005-0000-0000-0000022C0000}"/>
    <cellStyle name="Comma 19 4" xfId="10583" xr:uid="{00000000-0005-0000-0000-0000032C0000}"/>
    <cellStyle name="Comma 19 4 2" xfId="10584" xr:uid="{00000000-0005-0000-0000-0000042C0000}"/>
    <cellStyle name="Comma 19 5" xfId="10585" xr:uid="{00000000-0005-0000-0000-0000052C0000}"/>
    <cellStyle name="Comma 19 5 2" xfId="10586" xr:uid="{00000000-0005-0000-0000-0000062C0000}"/>
    <cellStyle name="Comma 19 6" xfId="10587" xr:uid="{00000000-0005-0000-0000-0000072C0000}"/>
    <cellStyle name="Comma 19 6 2" xfId="10588" xr:uid="{00000000-0005-0000-0000-0000082C0000}"/>
    <cellStyle name="Comma 19 6 3" xfId="10589" xr:uid="{00000000-0005-0000-0000-0000092C0000}"/>
    <cellStyle name="Comma 19 6 4" xfId="10590" xr:uid="{00000000-0005-0000-0000-00000A2C0000}"/>
    <cellStyle name="Comma 19 6 5" xfId="10591" xr:uid="{00000000-0005-0000-0000-00000B2C0000}"/>
    <cellStyle name="Comma 19 7" xfId="10592" xr:uid="{00000000-0005-0000-0000-00000C2C0000}"/>
    <cellStyle name="Comma 19 7 2" xfId="10593" xr:uid="{00000000-0005-0000-0000-00000D2C0000}"/>
    <cellStyle name="Comma 19 7 3" xfId="10594" xr:uid="{00000000-0005-0000-0000-00000E2C0000}"/>
    <cellStyle name="Comma 19 8" xfId="10595" xr:uid="{00000000-0005-0000-0000-00000F2C0000}"/>
    <cellStyle name="Comma 19 9" xfId="10596" xr:uid="{00000000-0005-0000-0000-0000102C0000}"/>
    <cellStyle name="Comma 2" xfId="33" xr:uid="{00000000-0005-0000-0000-0000112C0000}"/>
    <cellStyle name="Comma 2 10" xfId="10597" xr:uid="{00000000-0005-0000-0000-0000122C0000}"/>
    <cellStyle name="Comma 2 10 10" xfId="10598" xr:uid="{00000000-0005-0000-0000-0000132C0000}"/>
    <cellStyle name="Comma 2 10 11" xfId="10599" xr:uid="{00000000-0005-0000-0000-0000142C0000}"/>
    <cellStyle name="Comma 2 10 12" xfId="10600" xr:uid="{00000000-0005-0000-0000-0000152C0000}"/>
    <cellStyle name="Comma 2 10 13" xfId="58657" xr:uid="{00000000-0005-0000-0000-0000162C0000}"/>
    <cellStyle name="Comma 2 10 2" xfId="10601" xr:uid="{00000000-0005-0000-0000-0000172C0000}"/>
    <cellStyle name="Comma 2 10 2 2" xfId="10602" xr:uid="{00000000-0005-0000-0000-0000182C0000}"/>
    <cellStyle name="Comma 2 10 2 3" xfId="59706" xr:uid="{00000000-0005-0000-0000-0000192C0000}"/>
    <cellStyle name="Comma 2 10 3" xfId="10603" xr:uid="{00000000-0005-0000-0000-00001A2C0000}"/>
    <cellStyle name="Comma 2 10 3 2" xfId="10604" xr:uid="{00000000-0005-0000-0000-00001B2C0000}"/>
    <cellStyle name="Comma 2 10 4" xfId="10605" xr:uid="{00000000-0005-0000-0000-00001C2C0000}"/>
    <cellStyle name="Comma 2 10 4 2" xfId="10606" xr:uid="{00000000-0005-0000-0000-00001D2C0000}"/>
    <cellStyle name="Comma 2 10 5" xfId="10607" xr:uid="{00000000-0005-0000-0000-00001E2C0000}"/>
    <cellStyle name="Comma 2 10 5 2" xfId="10608" xr:uid="{00000000-0005-0000-0000-00001F2C0000}"/>
    <cellStyle name="Comma 2 10 6" xfId="10609" xr:uid="{00000000-0005-0000-0000-0000202C0000}"/>
    <cellStyle name="Comma 2 10 6 2" xfId="10610" xr:uid="{00000000-0005-0000-0000-0000212C0000}"/>
    <cellStyle name="Comma 2 10 6 3" xfId="10611" xr:uid="{00000000-0005-0000-0000-0000222C0000}"/>
    <cellStyle name="Comma 2 10 6 4" xfId="10612" xr:uid="{00000000-0005-0000-0000-0000232C0000}"/>
    <cellStyle name="Comma 2 10 6 5" xfId="10613" xr:uid="{00000000-0005-0000-0000-0000242C0000}"/>
    <cellStyle name="Comma 2 10 7" xfId="10614" xr:uid="{00000000-0005-0000-0000-0000252C0000}"/>
    <cellStyle name="Comma 2 10 7 2" xfId="10615" xr:uid="{00000000-0005-0000-0000-0000262C0000}"/>
    <cellStyle name="Comma 2 10 7 3" xfId="10616" xr:uid="{00000000-0005-0000-0000-0000272C0000}"/>
    <cellStyle name="Comma 2 10 8" xfId="10617" xr:uid="{00000000-0005-0000-0000-0000282C0000}"/>
    <cellStyle name="Comma 2 10 9" xfId="10618" xr:uid="{00000000-0005-0000-0000-0000292C0000}"/>
    <cellStyle name="Comma 2 11" xfId="10619" xr:uid="{00000000-0005-0000-0000-00002A2C0000}"/>
    <cellStyle name="Comma 2 11 2" xfId="10620" xr:uid="{00000000-0005-0000-0000-00002B2C0000}"/>
    <cellStyle name="Comma 2 11 3" xfId="58658" xr:uid="{00000000-0005-0000-0000-00002C2C0000}"/>
    <cellStyle name="Comma 2 12" xfId="10621" xr:uid="{00000000-0005-0000-0000-00002D2C0000}"/>
    <cellStyle name="Comma 2 12 2" xfId="10622" xr:uid="{00000000-0005-0000-0000-00002E2C0000}"/>
    <cellStyle name="Comma 2 12 3" xfId="58659" xr:uid="{00000000-0005-0000-0000-00002F2C0000}"/>
    <cellStyle name="Comma 2 12 4" xfId="59707" xr:uid="{00000000-0005-0000-0000-0000302C0000}"/>
    <cellStyle name="Comma 2 12 5" xfId="59708" xr:uid="{00000000-0005-0000-0000-0000312C0000}"/>
    <cellStyle name="Comma 2 12 6" xfId="61890" xr:uid="{00000000-0005-0000-0000-0000322C0000}"/>
    <cellStyle name="Comma 2 13" xfId="10623" xr:uid="{00000000-0005-0000-0000-0000332C0000}"/>
    <cellStyle name="Comma 2 13 2" xfId="10624" xr:uid="{00000000-0005-0000-0000-0000342C0000}"/>
    <cellStyle name="Comma 2 13 3" xfId="58660" xr:uid="{00000000-0005-0000-0000-0000352C0000}"/>
    <cellStyle name="Comma 2 13 4" xfId="59709" xr:uid="{00000000-0005-0000-0000-0000362C0000}"/>
    <cellStyle name="Comma 2 13 5" xfId="59710" xr:uid="{00000000-0005-0000-0000-0000372C0000}"/>
    <cellStyle name="Comma 2 13 6" xfId="61891" xr:uid="{00000000-0005-0000-0000-0000382C0000}"/>
    <cellStyle name="Comma 2 14" xfId="10625" xr:uid="{00000000-0005-0000-0000-0000392C0000}"/>
    <cellStyle name="Comma 2 14 2" xfId="10626" xr:uid="{00000000-0005-0000-0000-00003A2C0000}"/>
    <cellStyle name="Comma 2 14 3" xfId="10627" xr:uid="{00000000-0005-0000-0000-00003B2C0000}"/>
    <cellStyle name="Comma 2 14 4" xfId="58661" xr:uid="{00000000-0005-0000-0000-00003C2C0000}"/>
    <cellStyle name="Comma 2 14 5" xfId="59711" xr:uid="{00000000-0005-0000-0000-00003D2C0000}"/>
    <cellStyle name="Comma 2 14 6" xfId="61892" xr:uid="{00000000-0005-0000-0000-00003E2C0000}"/>
    <cellStyle name="Comma 2 15" xfId="10628" xr:uid="{00000000-0005-0000-0000-00003F2C0000}"/>
    <cellStyle name="Comma 2 15 2" xfId="59712" xr:uid="{00000000-0005-0000-0000-0000402C0000}"/>
    <cellStyle name="Comma 2 15 3" xfId="59713" xr:uid="{00000000-0005-0000-0000-0000412C0000}"/>
    <cellStyle name="Comma 2 15 4" xfId="59714" xr:uid="{00000000-0005-0000-0000-0000422C0000}"/>
    <cellStyle name="Comma 2 15 5" xfId="59715" xr:uid="{00000000-0005-0000-0000-0000432C0000}"/>
    <cellStyle name="Comma 2 16" xfId="10629" xr:uid="{00000000-0005-0000-0000-0000442C0000}"/>
    <cellStyle name="Comma 2 16 2" xfId="59716" xr:uid="{00000000-0005-0000-0000-0000452C0000}"/>
    <cellStyle name="Comma 2 16 3" xfId="59717" xr:uid="{00000000-0005-0000-0000-0000462C0000}"/>
    <cellStyle name="Comma 2 16 4" xfId="59718" xr:uid="{00000000-0005-0000-0000-0000472C0000}"/>
    <cellStyle name="Comma 2 16 5" xfId="59719" xr:uid="{00000000-0005-0000-0000-0000482C0000}"/>
    <cellStyle name="Comma 2 17" xfId="10630" xr:uid="{00000000-0005-0000-0000-0000492C0000}"/>
    <cellStyle name="Comma 2 17 2" xfId="59720" xr:uid="{00000000-0005-0000-0000-00004A2C0000}"/>
    <cellStyle name="Comma 2 17 3" xfId="59721" xr:uid="{00000000-0005-0000-0000-00004B2C0000}"/>
    <cellStyle name="Comma 2 17 4" xfId="59722" xr:uid="{00000000-0005-0000-0000-00004C2C0000}"/>
    <cellStyle name="Comma 2 17 5" xfId="59723" xr:uid="{00000000-0005-0000-0000-00004D2C0000}"/>
    <cellStyle name="Comma 2 18" xfId="548" xr:uid="{00000000-0005-0000-0000-00004E2C0000}"/>
    <cellStyle name="Comma 2 18 2" xfId="549" xr:uid="{00000000-0005-0000-0000-00004F2C0000}"/>
    <cellStyle name="Comma 2 18 3" xfId="58018" xr:uid="{00000000-0005-0000-0000-0000502C0000}"/>
    <cellStyle name="Comma 2 18 4" xfId="58019" xr:uid="{00000000-0005-0000-0000-0000512C0000}"/>
    <cellStyle name="Comma 2 18 5" xfId="58020" xr:uid="{00000000-0005-0000-0000-0000522C0000}"/>
    <cellStyle name="Comma 2 18 6" xfId="58021" xr:uid="{00000000-0005-0000-0000-0000532C0000}"/>
    <cellStyle name="Comma 2 18 7" xfId="58022" xr:uid="{00000000-0005-0000-0000-0000542C0000}"/>
    <cellStyle name="Comma 2 18 8" xfId="58023" xr:uid="{00000000-0005-0000-0000-0000552C0000}"/>
    <cellStyle name="Comma 2 18 9" xfId="58024" xr:uid="{00000000-0005-0000-0000-0000562C0000}"/>
    <cellStyle name="Comma 2 19" xfId="10631" xr:uid="{00000000-0005-0000-0000-0000572C0000}"/>
    <cellStyle name="Comma 2 2" xfId="550" xr:uid="{00000000-0005-0000-0000-0000582C0000}"/>
    <cellStyle name="Comma 2 2 10" xfId="551" xr:uid="{00000000-0005-0000-0000-0000592C0000}"/>
    <cellStyle name="Comma 2 2 10 2" xfId="58663" xr:uid="{00000000-0005-0000-0000-00005A2C0000}"/>
    <cellStyle name="Comma 2 2 10 2 2" xfId="59724" xr:uid="{00000000-0005-0000-0000-00005B2C0000}"/>
    <cellStyle name="Comma 2 2 10 2 3" xfId="59725" xr:uid="{00000000-0005-0000-0000-00005C2C0000}"/>
    <cellStyle name="Comma 2 2 10 3" xfId="61893" xr:uid="{00000000-0005-0000-0000-00005D2C0000}"/>
    <cellStyle name="Comma 2 2 11" xfId="10632" xr:uid="{00000000-0005-0000-0000-00005E2C0000}"/>
    <cellStyle name="Comma 2 2 11 2" xfId="58664" xr:uid="{00000000-0005-0000-0000-00005F2C0000}"/>
    <cellStyle name="Comma 2 2 11 3" xfId="59726" xr:uid="{00000000-0005-0000-0000-0000602C0000}"/>
    <cellStyle name="Comma 2 2 11 4" xfId="61894" xr:uid="{00000000-0005-0000-0000-0000612C0000}"/>
    <cellStyle name="Comma 2 2 12" xfId="10633" xr:uid="{00000000-0005-0000-0000-0000622C0000}"/>
    <cellStyle name="Comma 2 2 12 2" xfId="58665" xr:uid="{00000000-0005-0000-0000-0000632C0000}"/>
    <cellStyle name="Comma 2 2 13" xfId="10634" xr:uid="{00000000-0005-0000-0000-0000642C0000}"/>
    <cellStyle name="Comma 2 2 13 2" xfId="58666" xr:uid="{00000000-0005-0000-0000-0000652C0000}"/>
    <cellStyle name="Comma 2 2 14" xfId="10635" xr:uid="{00000000-0005-0000-0000-0000662C0000}"/>
    <cellStyle name="Comma 2 2 14 2" xfId="58667" xr:uid="{00000000-0005-0000-0000-0000672C0000}"/>
    <cellStyle name="Comma 2 2 15" xfId="10636" xr:uid="{00000000-0005-0000-0000-0000682C0000}"/>
    <cellStyle name="Comma 2 2 16" xfId="10637" xr:uid="{00000000-0005-0000-0000-0000692C0000}"/>
    <cellStyle name="Comma 2 2 17" xfId="10638" xr:uid="{00000000-0005-0000-0000-00006A2C0000}"/>
    <cellStyle name="Comma 2 2 18" xfId="10639" xr:uid="{00000000-0005-0000-0000-00006B2C0000}"/>
    <cellStyle name="Comma 2 2 19" xfId="10640" xr:uid="{00000000-0005-0000-0000-00006C2C0000}"/>
    <cellStyle name="Comma 2 2 2" xfId="10641" xr:uid="{00000000-0005-0000-0000-00006D2C0000}"/>
    <cellStyle name="Comma 2 2 2 10" xfId="552" xr:uid="{00000000-0005-0000-0000-00006E2C0000}"/>
    <cellStyle name="Comma 2 2 2 10 2" xfId="10642" xr:uid="{00000000-0005-0000-0000-00006F2C0000}"/>
    <cellStyle name="Comma 2 2 2 10 2 2" xfId="10643" xr:uid="{00000000-0005-0000-0000-0000702C0000}"/>
    <cellStyle name="Comma 2 2 2 11" xfId="10644" xr:uid="{00000000-0005-0000-0000-0000712C0000}"/>
    <cellStyle name="Comma 2 2 2 12" xfId="10645" xr:uid="{00000000-0005-0000-0000-0000722C0000}"/>
    <cellStyle name="Comma 2 2 2 13" xfId="10646" xr:uid="{00000000-0005-0000-0000-0000732C0000}"/>
    <cellStyle name="Comma 2 2 2 14" xfId="10647" xr:uid="{00000000-0005-0000-0000-0000742C0000}"/>
    <cellStyle name="Comma 2 2 2 15" xfId="10648" xr:uid="{00000000-0005-0000-0000-0000752C0000}"/>
    <cellStyle name="Comma 2 2 2 16" xfId="10649" xr:uid="{00000000-0005-0000-0000-0000762C0000}"/>
    <cellStyle name="Comma 2 2 2 17" xfId="10650" xr:uid="{00000000-0005-0000-0000-0000772C0000}"/>
    <cellStyle name="Comma 2 2 2 18" xfId="10651" xr:uid="{00000000-0005-0000-0000-0000782C0000}"/>
    <cellStyle name="Comma 2 2 2 19" xfId="10652" xr:uid="{00000000-0005-0000-0000-0000792C0000}"/>
    <cellStyle name="Comma 2 2 2 2" xfId="10653" xr:uid="{00000000-0005-0000-0000-00007A2C0000}"/>
    <cellStyle name="Comma 2 2 2 2 2" xfId="59727" xr:uid="{00000000-0005-0000-0000-00007B2C0000}"/>
    <cellStyle name="Comma 2 2 2 2 2 2" xfId="10654" xr:uid="{00000000-0005-0000-0000-00007C2C0000}"/>
    <cellStyle name="Comma 2 2 2 2 2 2 2" xfId="10655" xr:uid="{00000000-0005-0000-0000-00007D2C0000}"/>
    <cellStyle name="Comma 2 2 2 2 2 2 2 2" xfId="10656" xr:uid="{00000000-0005-0000-0000-00007E2C0000}"/>
    <cellStyle name="Comma 2 2 2 2 2 2 2 2 2" xfId="10657" xr:uid="{00000000-0005-0000-0000-00007F2C0000}"/>
    <cellStyle name="Comma 2 2 2 2 2 2 2 2 3" xfId="10658" xr:uid="{00000000-0005-0000-0000-0000802C0000}"/>
    <cellStyle name="Comma 2 2 2 2 2 2 2 3" xfId="10659" xr:uid="{00000000-0005-0000-0000-0000812C0000}"/>
    <cellStyle name="Comma 2 2 2 2 2 2 2 4" xfId="10660" xr:uid="{00000000-0005-0000-0000-0000822C0000}"/>
    <cellStyle name="Comma 2 2 2 2 2 2 2 4 2" xfId="10661" xr:uid="{00000000-0005-0000-0000-0000832C0000}"/>
    <cellStyle name="Comma 2 2 2 2 2 2 2 4 3" xfId="10662" xr:uid="{00000000-0005-0000-0000-0000842C0000}"/>
    <cellStyle name="Comma 2 2 2 2 2 2 2 5" xfId="10663" xr:uid="{00000000-0005-0000-0000-0000852C0000}"/>
    <cellStyle name="Comma 2 2 2 2 2 2 2 6" xfId="10664" xr:uid="{00000000-0005-0000-0000-0000862C0000}"/>
    <cellStyle name="Comma 2 2 2 2 2 2 2 7" xfId="10665" xr:uid="{00000000-0005-0000-0000-0000872C0000}"/>
    <cellStyle name="Comma 2 2 2 2 2 2 2 8" xfId="10666" xr:uid="{00000000-0005-0000-0000-0000882C0000}"/>
    <cellStyle name="Comma 2 2 2 2 2 2 2 9" xfId="10667" xr:uid="{00000000-0005-0000-0000-0000892C0000}"/>
    <cellStyle name="Comma 2 2 2 2 26" xfId="10668" xr:uid="{00000000-0005-0000-0000-00008A2C0000}"/>
    <cellStyle name="Comma 2 2 2 2 26 2" xfId="10669" xr:uid="{00000000-0005-0000-0000-00008B2C0000}"/>
    <cellStyle name="Comma 2 2 2 2 27" xfId="10670" xr:uid="{00000000-0005-0000-0000-00008C2C0000}"/>
    <cellStyle name="Comma 2 2 2 2 27 2" xfId="10671" xr:uid="{00000000-0005-0000-0000-00008D2C0000}"/>
    <cellStyle name="Comma 2 2 2 2 27 2 2" xfId="10672" xr:uid="{00000000-0005-0000-0000-00008E2C0000}"/>
    <cellStyle name="Comma 2 2 2 2 27 2 2 2" xfId="10673" xr:uid="{00000000-0005-0000-0000-00008F2C0000}"/>
    <cellStyle name="Comma 2 2 2 2 27 2 2 3" xfId="10674" xr:uid="{00000000-0005-0000-0000-0000902C0000}"/>
    <cellStyle name="Comma 2 2 2 2 27 2 3" xfId="10675" xr:uid="{00000000-0005-0000-0000-0000912C0000}"/>
    <cellStyle name="Comma 2 2 2 2 27 2 4" xfId="10676" xr:uid="{00000000-0005-0000-0000-0000922C0000}"/>
    <cellStyle name="Comma 2 2 2 2 3" xfId="59728" xr:uid="{00000000-0005-0000-0000-0000932C0000}"/>
    <cellStyle name="Comma 2 2 2 20" xfId="10677" xr:uid="{00000000-0005-0000-0000-0000942C0000}"/>
    <cellStyle name="Comma 2 2 2 21" xfId="10678" xr:uid="{00000000-0005-0000-0000-0000952C0000}"/>
    <cellStyle name="Comma 2 2 2 22" xfId="10679" xr:uid="{00000000-0005-0000-0000-0000962C0000}"/>
    <cellStyle name="Comma 2 2 2 23" xfId="10680" xr:uid="{00000000-0005-0000-0000-0000972C0000}"/>
    <cellStyle name="Comma 2 2 2 24" xfId="10681" xr:uid="{00000000-0005-0000-0000-0000982C0000}"/>
    <cellStyle name="Comma 2 2 2 25" xfId="10682" xr:uid="{00000000-0005-0000-0000-0000992C0000}"/>
    <cellStyle name="Comma 2 2 2 26" xfId="10683" xr:uid="{00000000-0005-0000-0000-00009A2C0000}"/>
    <cellStyle name="Comma 2 2 2 27" xfId="10684" xr:uid="{00000000-0005-0000-0000-00009B2C0000}"/>
    <cellStyle name="Comma 2 2 2 28" xfId="10685" xr:uid="{00000000-0005-0000-0000-00009C2C0000}"/>
    <cellStyle name="Comma 2 2 2 29" xfId="10686" xr:uid="{00000000-0005-0000-0000-00009D2C0000}"/>
    <cellStyle name="Comma 2 2 2 3" xfId="10687" xr:uid="{00000000-0005-0000-0000-00009E2C0000}"/>
    <cellStyle name="Comma 2 2 2 3 2" xfId="10688" xr:uid="{00000000-0005-0000-0000-00009F2C0000}"/>
    <cellStyle name="Comma 2 2 2 30" xfId="10689" xr:uid="{00000000-0005-0000-0000-0000A02C0000}"/>
    <cellStyle name="Comma 2 2 2 31" xfId="10690" xr:uid="{00000000-0005-0000-0000-0000A12C0000}"/>
    <cellStyle name="Comma 2 2 2 31 2" xfId="10691" xr:uid="{00000000-0005-0000-0000-0000A22C0000}"/>
    <cellStyle name="Comma 2 2 2 32" xfId="10692" xr:uid="{00000000-0005-0000-0000-0000A32C0000}"/>
    <cellStyle name="Comma 2 2 2 33" xfId="10693" xr:uid="{00000000-0005-0000-0000-0000A42C0000}"/>
    <cellStyle name="Comma 2 2 2 34" xfId="10694" xr:uid="{00000000-0005-0000-0000-0000A52C0000}"/>
    <cellStyle name="Comma 2 2 2 35" xfId="58668" xr:uid="{00000000-0005-0000-0000-0000A62C0000}"/>
    <cellStyle name="Comma 2 2 2 4" xfId="10695" xr:uid="{00000000-0005-0000-0000-0000A72C0000}"/>
    <cellStyle name="Comma 2 2 2 4 2" xfId="10696" xr:uid="{00000000-0005-0000-0000-0000A82C0000}"/>
    <cellStyle name="Comma 2 2 2 5" xfId="10697" xr:uid="{00000000-0005-0000-0000-0000A92C0000}"/>
    <cellStyle name="Comma 2 2 2 5 2" xfId="10698" xr:uid="{00000000-0005-0000-0000-0000AA2C0000}"/>
    <cellStyle name="Comma 2 2 2 6" xfId="10699" xr:uid="{00000000-0005-0000-0000-0000AB2C0000}"/>
    <cellStyle name="Comma 2 2 2 6 2" xfId="10700" xr:uid="{00000000-0005-0000-0000-0000AC2C0000}"/>
    <cellStyle name="Comma 2 2 2 6 3" xfId="10701" xr:uid="{00000000-0005-0000-0000-0000AD2C0000}"/>
    <cellStyle name="Comma 2 2 2 7" xfId="10702" xr:uid="{00000000-0005-0000-0000-0000AE2C0000}"/>
    <cellStyle name="Comma 2 2 2 8" xfId="10703" xr:uid="{00000000-0005-0000-0000-0000AF2C0000}"/>
    <cellStyle name="Comma 2 2 2 9" xfId="10704" xr:uid="{00000000-0005-0000-0000-0000B02C0000}"/>
    <cellStyle name="Comma 2 2 20" xfId="10705" xr:uid="{00000000-0005-0000-0000-0000B12C0000}"/>
    <cellStyle name="Comma 2 2 21" xfId="10706" xr:uid="{00000000-0005-0000-0000-0000B22C0000}"/>
    <cellStyle name="Comma 2 2 21 2" xfId="56735" xr:uid="{00000000-0005-0000-0000-0000B32C0000}"/>
    <cellStyle name="Comma 2 2 22" xfId="10707" xr:uid="{00000000-0005-0000-0000-0000B42C0000}"/>
    <cellStyle name="Comma 2 2 23" xfId="10708" xr:uid="{00000000-0005-0000-0000-0000B52C0000}"/>
    <cellStyle name="Comma 2 2 24" xfId="10709" xr:uid="{00000000-0005-0000-0000-0000B62C0000}"/>
    <cellStyle name="Comma 2 2 25" xfId="10710" xr:uid="{00000000-0005-0000-0000-0000B72C0000}"/>
    <cellStyle name="Comma 2 2 26" xfId="10711" xr:uid="{00000000-0005-0000-0000-0000B82C0000}"/>
    <cellStyle name="Comma 2 2 27" xfId="10712" xr:uid="{00000000-0005-0000-0000-0000B92C0000}"/>
    <cellStyle name="Comma 2 2 28" xfId="10713" xr:uid="{00000000-0005-0000-0000-0000BA2C0000}"/>
    <cellStyle name="Comma 2 2 29" xfId="10714" xr:uid="{00000000-0005-0000-0000-0000BB2C0000}"/>
    <cellStyle name="Comma 2 2 3" xfId="10715" xr:uid="{00000000-0005-0000-0000-0000BC2C0000}"/>
    <cellStyle name="Comma 2 2 3 2" xfId="10716" xr:uid="{00000000-0005-0000-0000-0000BD2C0000}"/>
    <cellStyle name="Comma 2 2 3 2 2" xfId="59729" xr:uid="{00000000-0005-0000-0000-0000BE2C0000}"/>
    <cellStyle name="Comma 2 2 3 2 3" xfId="59730" xr:uid="{00000000-0005-0000-0000-0000BF2C0000}"/>
    <cellStyle name="Comma 2 2 3 3" xfId="10717" xr:uid="{00000000-0005-0000-0000-0000C02C0000}"/>
    <cellStyle name="Comma 2 2 3 4" xfId="58669" xr:uid="{00000000-0005-0000-0000-0000C12C0000}"/>
    <cellStyle name="Comma 2 2 30" xfId="10718" xr:uid="{00000000-0005-0000-0000-0000C22C0000}"/>
    <cellStyle name="Comma 2 2 31" xfId="10719" xr:uid="{00000000-0005-0000-0000-0000C32C0000}"/>
    <cellStyle name="Comma 2 2 32" xfId="10720" xr:uid="{00000000-0005-0000-0000-0000C42C0000}"/>
    <cellStyle name="Comma 2 2 33" xfId="10721" xr:uid="{00000000-0005-0000-0000-0000C52C0000}"/>
    <cellStyle name="Comma 2 2 34" xfId="10722" xr:uid="{00000000-0005-0000-0000-0000C62C0000}"/>
    <cellStyle name="Comma 2 2 35" xfId="10723" xr:uid="{00000000-0005-0000-0000-0000C72C0000}"/>
    <cellStyle name="Comma 2 2 36" xfId="58662" xr:uid="{00000000-0005-0000-0000-0000C82C0000}"/>
    <cellStyle name="Comma 2 2 4" xfId="10724" xr:uid="{00000000-0005-0000-0000-0000C92C0000}"/>
    <cellStyle name="Comma 2 2 4 2" xfId="58670" xr:uid="{00000000-0005-0000-0000-0000CA2C0000}"/>
    <cellStyle name="Comma 2 2 4 2 2" xfId="59731" xr:uid="{00000000-0005-0000-0000-0000CB2C0000}"/>
    <cellStyle name="Comma 2 2 4 2 3" xfId="59732" xr:uid="{00000000-0005-0000-0000-0000CC2C0000}"/>
    <cellStyle name="Comma 2 2 4 3" xfId="61895" xr:uid="{00000000-0005-0000-0000-0000CD2C0000}"/>
    <cellStyle name="Comma 2 2 5" xfId="10725" xr:uid="{00000000-0005-0000-0000-0000CE2C0000}"/>
    <cellStyle name="Comma 2 2 5 2" xfId="58671" xr:uid="{00000000-0005-0000-0000-0000CF2C0000}"/>
    <cellStyle name="Comma 2 2 5 2 2" xfId="59733" xr:uid="{00000000-0005-0000-0000-0000D02C0000}"/>
    <cellStyle name="Comma 2 2 5 2 3" xfId="59734" xr:uid="{00000000-0005-0000-0000-0000D12C0000}"/>
    <cellStyle name="Comma 2 2 5 3" xfId="61896" xr:uid="{00000000-0005-0000-0000-0000D22C0000}"/>
    <cellStyle name="Comma 2 2 6" xfId="10726" xr:uid="{00000000-0005-0000-0000-0000D32C0000}"/>
    <cellStyle name="Comma 2 2 6 2" xfId="58672" xr:uid="{00000000-0005-0000-0000-0000D42C0000}"/>
    <cellStyle name="Comma 2 2 6 2 2" xfId="59735" xr:uid="{00000000-0005-0000-0000-0000D52C0000}"/>
    <cellStyle name="Comma 2 2 6 2 3" xfId="59736" xr:uid="{00000000-0005-0000-0000-0000D62C0000}"/>
    <cellStyle name="Comma 2 2 6 3" xfId="61897" xr:uid="{00000000-0005-0000-0000-0000D72C0000}"/>
    <cellStyle name="Comma 2 2 7" xfId="10727" xr:uid="{00000000-0005-0000-0000-0000D82C0000}"/>
    <cellStyle name="Comma 2 2 7 2" xfId="10728" xr:uid="{00000000-0005-0000-0000-0000D92C0000}"/>
    <cellStyle name="Comma 2 2 7 2 2" xfId="59737" xr:uid="{00000000-0005-0000-0000-0000DA2C0000}"/>
    <cellStyle name="Comma 2 2 7 2 3" xfId="59738" xr:uid="{00000000-0005-0000-0000-0000DB2C0000}"/>
    <cellStyle name="Comma 2 2 7 3" xfId="10729" xr:uid="{00000000-0005-0000-0000-0000DC2C0000}"/>
    <cellStyle name="Comma 2 2 7 4" xfId="58673" xr:uid="{00000000-0005-0000-0000-0000DD2C0000}"/>
    <cellStyle name="Comma 2 2 8" xfId="10730" xr:uid="{00000000-0005-0000-0000-0000DE2C0000}"/>
    <cellStyle name="Comma 2 2 8 2" xfId="58674" xr:uid="{00000000-0005-0000-0000-0000DF2C0000}"/>
    <cellStyle name="Comma 2 2 8 2 2" xfId="59739" xr:uid="{00000000-0005-0000-0000-0000E02C0000}"/>
    <cellStyle name="Comma 2 2 8 2 3" xfId="59740" xr:uid="{00000000-0005-0000-0000-0000E12C0000}"/>
    <cellStyle name="Comma 2 2 8 3" xfId="61898" xr:uid="{00000000-0005-0000-0000-0000E22C0000}"/>
    <cellStyle name="Comma 2 2 9" xfId="10731" xr:uid="{00000000-0005-0000-0000-0000E32C0000}"/>
    <cellStyle name="Comma 2 2 9 2" xfId="10732" xr:uid="{00000000-0005-0000-0000-0000E42C0000}"/>
    <cellStyle name="Comma 2 2 9 2 2" xfId="59741" xr:uid="{00000000-0005-0000-0000-0000E52C0000}"/>
    <cellStyle name="Comma 2 2 9 2 3" xfId="59742" xr:uid="{00000000-0005-0000-0000-0000E62C0000}"/>
    <cellStyle name="Comma 2 2 9 3" xfId="10733" xr:uid="{00000000-0005-0000-0000-0000E72C0000}"/>
    <cellStyle name="Comma 2 2 9 4" xfId="58675" xr:uid="{00000000-0005-0000-0000-0000E82C0000}"/>
    <cellStyle name="Comma 2 20" xfId="10734" xr:uid="{00000000-0005-0000-0000-0000E92C0000}"/>
    <cellStyle name="Comma 2 21" xfId="10735" xr:uid="{00000000-0005-0000-0000-0000EA2C0000}"/>
    <cellStyle name="Comma 2 22" xfId="10736" xr:uid="{00000000-0005-0000-0000-0000EB2C0000}"/>
    <cellStyle name="Comma 2 23" xfId="10737" xr:uid="{00000000-0005-0000-0000-0000EC2C0000}"/>
    <cellStyle name="Comma 2 24" xfId="10738" xr:uid="{00000000-0005-0000-0000-0000ED2C0000}"/>
    <cellStyle name="Comma 2 25" xfId="10739" xr:uid="{00000000-0005-0000-0000-0000EE2C0000}"/>
    <cellStyle name="Comma 2 26" xfId="10740" xr:uid="{00000000-0005-0000-0000-0000EF2C0000}"/>
    <cellStyle name="Comma 2 27" xfId="10741" xr:uid="{00000000-0005-0000-0000-0000F02C0000}"/>
    <cellStyle name="Comma 2 28" xfId="10742" xr:uid="{00000000-0005-0000-0000-0000F12C0000}"/>
    <cellStyle name="Comma 2 28 2" xfId="10743" xr:uid="{00000000-0005-0000-0000-0000F22C0000}"/>
    <cellStyle name="Comma 2 28 2 2" xfId="59743" xr:uid="{00000000-0005-0000-0000-0000F32C0000}"/>
    <cellStyle name="Comma 2 28 3" xfId="59744" xr:uid="{00000000-0005-0000-0000-0000F42C0000}"/>
    <cellStyle name="Comma 2 29" xfId="10744" xr:uid="{00000000-0005-0000-0000-0000F52C0000}"/>
    <cellStyle name="Comma 2 3" xfId="34" xr:uid="{00000000-0005-0000-0000-0000F62C0000}"/>
    <cellStyle name="Comma 2 3 10" xfId="10745" xr:uid="{00000000-0005-0000-0000-0000F72C0000}"/>
    <cellStyle name="Comma 2 3 11" xfId="10746" xr:uid="{00000000-0005-0000-0000-0000F82C0000}"/>
    <cellStyle name="Comma 2 3 12" xfId="10747" xr:uid="{00000000-0005-0000-0000-0000F92C0000}"/>
    <cellStyle name="Comma 2 3 13" xfId="56736" xr:uid="{00000000-0005-0000-0000-0000FA2C0000}"/>
    <cellStyle name="Comma 2 3 14" xfId="56737" xr:uid="{00000000-0005-0000-0000-0000FB2C0000}"/>
    <cellStyle name="Comma 2 3 15" xfId="56738" xr:uid="{00000000-0005-0000-0000-0000FC2C0000}"/>
    <cellStyle name="Comma 2 3 16" xfId="56739" xr:uid="{00000000-0005-0000-0000-0000FD2C0000}"/>
    <cellStyle name="Comma 2 3 17" xfId="56740" xr:uid="{00000000-0005-0000-0000-0000FE2C0000}"/>
    <cellStyle name="Comma 2 3 18" xfId="56741" xr:uid="{00000000-0005-0000-0000-0000FF2C0000}"/>
    <cellStyle name="Comma 2 3 19" xfId="56742" xr:uid="{00000000-0005-0000-0000-0000002D0000}"/>
    <cellStyle name="Comma 2 3 2" xfId="553" xr:uid="{00000000-0005-0000-0000-0000012D0000}"/>
    <cellStyle name="Comma 2 3 2 10" xfId="56743" xr:uid="{00000000-0005-0000-0000-0000022D0000}"/>
    <cellStyle name="Comma 2 3 2 11" xfId="56744" xr:uid="{00000000-0005-0000-0000-0000032D0000}"/>
    <cellStyle name="Comma 2 3 2 12" xfId="56745" xr:uid="{00000000-0005-0000-0000-0000042D0000}"/>
    <cellStyle name="Comma 2 3 2 13" xfId="58677" xr:uid="{00000000-0005-0000-0000-0000052D0000}"/>
    <cellStyle name="Comma 2 3 2 2" xfId="10748" xr:uid="{00000000-0005-0000-0000-0000062D0000}"/>
    <cellStyle name="Comma 2 3 2 2 2" xfId="56746" xr:uid="{00000000-0005-0000-0000-0000072D0000}"/>
    <cellStyle name="Comma 2 3 2 2 3" xfId="56747" xr:uid="{00000000-0005-0000-0000-0000082D0000}"/>
    <cellStyle name="Comma 2 3 2 2 4" xfId="56748" xr:uid="{00000000-0005-0000-0000-0000092D0000}"/>
    <cellStyle name="Comma 2 3 2 2 5" xfId="56749" xr:uid="{00000000-0005-0000-0000-00000A2D0000}"/>
    <cellStyle name="Comma 2 3 2 2 6" xfId="56750" xr:uid="{00000000-0005-0000-0000-00000B2D0000}"/>
    <cellStyle name="Comma 2 3 2 2 7" xfId="56751" xr:uid="{00000000-0005-0000-0000-00000C2D0000}"/>
    <cellStyle name="Comma 2 3 2 2 8" xfId="56752" xr:uid="{00000000-0005-0000-0000-00000D2D0000}"/>
    <cellStyle name="Comma 2 3 2 2 9" xfId="56753" xr:uid="{00000000-0005-0000-0000-00000E2D0000}"/>
    <cellStyle name="Comma 2 3 2 3" xfId="10749" xr:uid="{00000000-0005-0000-0000-00000F2D0000}"/>
    <cellStyle name="Comma 2 3 2 4" xfId="10750" xr:uid="{00000000-0005-0000-0000-0000102D0000}"/>
    <cellStyle name="Comma 2 3 2 5" xfId="10751" xr:uid="{00000000-0005-0000-0000-0000112D0000}"/>
    <cellStyle name="Comma 2 3 2 6" xfId="56754" xr:uid="{00000000-0005-0000-0000-0000122D0000}"/>
    <cellStyle name="Comma 2 3 2 7" xfId="56755" xr:uid="{00000000-0005-0000-0000-0000132D0000}"/>
    <cellStyle name="Comma 2 3 2 8" xfId="56756" xr:uid="{00000000-0005-0000-0000-0000142D0000}"/>
    <cellStyle name="Comma 2 3 2 9" xfId="56757" xr:uid="{00000000-0005-0000-0000-0000152D0000}"/>
    <cellStyle name="Comma 2 3 20" xfId="58676" xr:uid="{00000000-0005-0000-0000-0000162D0000}"/>
    <cellStyle name="Comma 2 3 21" xfId="58959" xr:uid="{00000000-0005-0000-0000-0000172D0000}"/>
    <cellStyle name="Comma 2 3 22" xfId="59745" xr:uid="{00000000-0005-0000-0000-0000182D0000}"/>
    <cellStyle name="Comma 2 3 23" xfId="59746" xr:uid="{00000000-0005-0000-0000-0000192D0000}"/>
    <cellStyle name="Comma 2 3 24" xfId="59747" xr:uid="{00000000-0005-0000-0000-00001A2D0000}"/>
    <cellStyle name="Comma 2 3 25" xfId="59748" xr:uid="{00000000-0005-0000-0000-00001B2D0000}"/>
    <cellStyle name="Comma 2 3 26" xfId="59749" xr:uid="{00000000-0005-0000-0000-00001C2D0000}"/>
    <cellStyle name="Comma 2 3 27" xfId="59750" xr:uid="{00000000-0005-0000-0000-00001D2D0000}"/>
    <cellStyle name="Comma 2 3 28" xfId="59751" xr:uid="{00000000-0005-0000-0000-00001E2D0000}"/>
    <cellStyle name="Comma 2 3 29" xfId="59752" xr:uid="{00000000-0005-0000-0000-00001F2D0000}"/>
    <cellStyle name="Comma 2 3 3" xfId="10752" xr:uid="{00000000-0005-0000-0000-0000202D0000}"/>
    <cellStyle name="Comma 2 3 3 2" xfId="61899" xr:uid="{00000000-0005-0000-0000-0000212D0000}"/>
    <cellStyle name="Comma 2 3 30" xfId="59753" xr:uid="{00000000-0005-0000-0000-0000222D0000}"/>
    <cellStyle name="Comma 2 3 31" xfId="59754" xr:uid="{00000000-0005-0000-0000-0000232D0000}"/>
    <cellStyle name="Comma 2 3 32" xfId="59755" xr:uid="{00000000-0005-0000-0000-0000242D0000}"/>
    <cellStyle name="Comma 2 3 33" xfId="59756" xr:uid="{00000000-0005-0000-0000-0000252D0000}"/>
    <cellStyle name="Comma 2 3 34" xfId="59757" xr:uid="{00000000-0005-0000-0000-0000262D0000}"/>
    <cellStyle name="Comma 2 3 4" xfId="10753" xr:uid="{00000000-0005-0000-0000-0000272D0000}"/>
    <cellStyle name="Comma 2 3 5" xfId="10754" xr:uid="{00000000-0005-0000-0000-0000282D0000}"/>
    <cellStyle name="Comma 2 3 6" xfId="10755" xr:uid="{00000000-0005-0000-0000-0000292D0000}"/>
    <cellStyle name="Comma 2 3 6 2" xfId="10756" xr:uid="{00000000-0005-0000-0000-00002A2D0000}"/>
    <cellStyle name="Comma 2 3 6 3" xfId="10757" xr:uid="{00000000-0005-0000-0000-00002B2D0000}"/>
    <cellStyle name="Comma 2 3 7" xfId="10758" xr:uid="{00000000-0005-0000-0000-00002C2D0000}"/>
    <cellStyle name="Comma 2 3 8" xfId="10759" xr:uid="{00000000-0005-0000-0000-00002D2D0000}"/>
    <cellStyle name="Comma 2 3 9" xfId="10760" xr:uid="{00000000-0005-0000-0000-00002E2D0000}"/>
    <cellStyle name="Comma 2 30" xfId="10761" xr:uid="{00000000-0005-0000-0000-00002F2D0000}"/>
    <cellStyle name="Comma 2 31" xfId="10762" xr:uid="{00000000-0005-0000-0000-0000302D0000}"/>
    <cellStyle name="Comma 2 32" xfId="10763" xr:uid="{00000000-0005-0000-0000-0000312D0000}"/>
    <cellStyle name="Comma 2 33" xfId="10764" xr:uid="{00000000-0005-0000-0000-0000322D0000}"/>
    <cellStyle name="Comma 2 34" xfId="10765" xr:uid="{00000000-0005-0000-0000-0000332D0000}"/>
    <cellStyle name="Comma 2 35" xfId="10766" xr:uid="{00000000-0005-0000-0000-0000342D0000}"/>
    <cellStyle name="Comma 2 36" xfId="10767" xr:uid="{00000000-0005-0000-0000-0000352D0000}"/>
    <cellStyle name="Comma 2 37" xfId="10768" xr:uid="{00000000-0005-0000-0000-0000362D0000}"/>
    <cellStyle name="Comma 2 38" xfId="10769" xr:uid="{00000000-0005-0000-0000-0000372D0000}"/>
    <cellStyle name="Comma 2 39" xfId="10770" xr:uid="{00000000-0005-0000-0000-0000382D0000}"/>
    <cellStyle name="Comma 2 4" xfId="554" xr:uid="{00000000-0005-0000-0000-0000392D0000}"/>
    <cellStyle name="Comma 2 4 10" xfId="10771" xr:uid="{00000000-0005-0000-0000-00003A2D0000}"/>
    <cellStyle name="Comma 2 4 11" xfId="10772" xr:uid="{00000000-0005-0000-0000-00003B2D0000}"/>
    <cellStyle name="Comma 2 4 12" xfId="10773" xr:uid="{00000000-0005-0000-0000-00003C2D0000}"/>
    <cellStyle name="Comma 2 4 13" xfId="56758" xr:uid="{00000000-0005-0000-0000-00003D2D0000}"/>
    <cellStyle name="Comma 2 4 14" xfId="56759" xr:uid="{00000000-0005-0000-0000-00003E2D0000}"/>
    <cellStyle name="Comma 2 4 15" xfId="56760" xr:uid="{00000000-0005-0000-0000-00003F2D0000}"/>
    <cellStyle name="Comma 2 4 16" xfId="56761" xr:uid="{00000000-0005-0000-0000-0000402D0000}"/>
    <cellStyle name="Comma 2 4 17" xfId="56762" xr:uid="{00000000-0005-0000-0000-0000412D0000}"/>
    <cellStyle name="Comma 2 4 18" xfId="56763" xr:uid="{00000000-0005-0000-0000-0000422D0000}"/>
    <cellStyle name="Comma 2 4 19" xfId="56764" xr:uid="{00000000-0005-0000-0000-0000432D0000}"/>
    <cellStyle name="Comma 2 4 2" xfId="10774" xr:uid="{00000000-0005-0000-0000-0000442D0000}"/>
    <cellStyle name="Comma 2 4 2 2" xfId="59758" xr:uid="{00000000-0005-0000-0000-0000452D0000}"/>
    <cellStyle name="Comma 2 4 2 3" xfId="59759" xr:uid="{00000000-0005-0000-0000-0000462D0000}"/>
    <cellStyle name="Comma 2 4 20" xfId="58678" xr:uid="{00000000-0005-0000-0000-0000472D0000}"/>
    <cellStyle name="Comma 2 4 3" xfId="10775" xr:uid="{00000000-0005-0000-0000-0000482D0000}"/>
    <cellStyle name="Comma 2 4 4" xfId="10776" xr:uid="{00000000-0005-0000-0000-0000492D0000}"/>
    <cellStyle name="Comma 2 4 5" xfId="10777" xr:uid="{00000000-0005-0000-0000-00004A2D0000}"/>
    <cellStyle name="Comma 2 4 6" xfId="10778" xr:uid="{00000000-0005-0000-0000-00004B2D0000}"/>
    <cellStyle name="Comma 2 4 6 2" xfId="10779" xr:uid="{00000000-0005-0000-0000-00004C2D0000}"/>
    <cellStyle name="Comma 2 4 6 3" xfId="10780" xr:uid="{00000000-0005-0000-0000-00004D2D0000}"/>
    <cellStyle name="Comma 2 4 7" xfId="10781" xr:uid="{00000000-0005-0000-0000-00004E2D0000}"/>
    <cellStyle name="Comma 2 4 8" xfId="10782" xr:uid="{00000000-0005-0000-0000-00004F2D0000}"/>
    <cellStyle name="Comma 2 4 9" xfId="10783" xr:uid="{00000000-0005-0000-0000-0000502D0000}"/>
    <cellStyle name="Comma 2 40" xfId="10784" xr:uid="{00000000-0005-0000-0000-0000512D0000}"/>
    <cellStyle name="Comma 2 41" xfId="10785" xr:uid="{00000000-0005-0000-0000-0000522D0000}"/>
    <cellStyle name="Comma 2 42" xfId="10786" xr:uid="{00000000-0005-0000-0000-0000532D0000}"/>
    <cellStyle name="Comma 2 43" xfId="58656" xr:uid="{00000000-0005-0000-0000-0000542D0000}"/>
    <cellStyle name="Comma 2 44" xfId="58965" xr:uid="{00000000-0005-0000-0000-0000552D0000}"/>
    <cellStyle name="Comma 2 45" xfId="59275" xr:uid="{00000000-0005-0000-0000-0000562D0000}"/>
    <cellStyle name="Comma 2 46" xfId="59348" xr:uid="{00000000-0005-0000-0000-0000572D0000}"/>
    <cellStyle name="Comma 2 47" xfId="59370" xr:uid="{00000000-0005-0000-0000-0000582D0000}"/>
    <cellStyle name="Comma 2 48" xfId="59760" xr:uid="{00000000-0005-0000-0000-0000592D0000}"/>
    <cellStyle name="Comma 2 5" xfId="555" xr:uid="{00000000-0005-0000-0000-00005A2D0000}"/>
    <cellStyle name="Comma 2 5 2" xfId="58679" xr:uid="{00000000-0005-0000-0000-00005B2D0000}"/>
    <cellStyle name="Comma 2 5 2 2" xfId="59761" xr:uid="{00000000-0005-0000-0000-00005C2D0000}"/>
    <cellStyle name="Comma 2 5 2 3" xfId="59762" xr:uid="{00000000-0005-0000-0000-00005D2D0000}"/>
    <cellStyle name="Comma 2 5 3" xfId="10787" xr:uid="{00000000-0005-0000-0000-00005E2D0000}"/>
    <cellStyle name="Comma 2 5 3 2" xfId="10788" xr:uid="{00000000-0005-0000-0000-00005F2D0000}"/>
    <cellStyle name="Comma 2 5 3 2 2" xfId="10789" xr:uid="{00000000-0005-0000-0000-0000602D0000}"/>
    <cellStyle name="Comma 2 5 3 2 2 2" xfId="10790" xr:uid="{00000000-0005-0000-0000-0000612D0000}"/>
    <cellStyle name="Comma 2 5 3 2 2 2 2" xfId="10791" xr:uid="{00000000-0005-0000-0000-0000622D0000}"/>
    <cellStyle name="Comma 2 5 3 2 2 2 3" xfId="10792" xr:uid="{00000000-0005-0000-0000-0000632D0000}"/>
    <cellStyle name="Comma 2 5 3 2 2 3" xfId="10793" xr:uid="{00000000-0005-0000-0000-0000642D0000}"/>
    <cellStyle name="Comma 2 5 3 2 2 4" xfId="10794" xr:uid="{00000000-0005-0000-0000-0000652D0000}"/>
    <cellStyle name="Comma 2 5 3 3" xfId="10795" xr:uid="{00000000-0005-0000-0000-0000662D0000}"/>
    <cellStyle name="Comma 2 5 3 3 2" xfId="10796" xr:uid="{00000000-0005-0000-0000-0000672D0000}"/>
    <cellStyle name="Comma 2 5 3 3 2 2" xfId="10797" xr:uid="{00000000-0005-0000-0000-0000682D0000}"/>
    <cellStyle name="Comma 2 5 3 3 2 3" xfId="10798" xr:uid="{00000000-0005-0000-0000-0000692D0000}"/>
    <cellStyle name="Comma 2 5 3 3 3" xfId="10799" xr:uid="{00000000-0005-0000-0000-00006A2D0000}"/>
    <cellStyle name="Comma 2 5 3 3 4" xfId="10800" xr:uid="{00000000-0005-0000-0000-00006B2D0000}"/>
    <cellStyle name="Comma 2 5 4" xfId="61900" xr:uid="{00000000-0005-0000-0000-00006C2D0000}"/>
    <cellStyle name="Comma 2 6" xfId="556" xr:uid="{00000000-0005-0000-0000-00006D2D0000}"/>
    <cellStyle name="Comma 2 6 10" xfId="10801" xr:uid="{00000000-0005-0000-0000-00006E2D0000}"/>
    <cellStyle name="Comma 2 6 11" xfId="10802" xr:uid="{00000000-0005-0000-0000-00006F2D0000}"/>
    <cellStyle name="Comma 2 6 12" xfId="10803" xr:uid="{00000000-0005-0000-0000-0000702D0000}"/>
    <cellStyle name="Comma 2 6 13" xfId="58680" xr:uid="{00000000-0005-0000-0000-0000712D0000}"/>
    <cellStyle name="Comma 2 6 2" xfId="10804" xr:uid="{00000000-0005-0000-0000-0000722D0000}"/>
    <cellStyle name="Comma 2 6 2 2" xfId="10805" xr:uid="{00000000-0005-0000-0000-0000732D0000}"/>
    <cellStyle name="Comma 2 6 2 3" xfId="59763" xr:uid="{00000000-0005-0000-0000-0000742D0000}"/>
    <cellStyle name="Comma 2 6 2 4" xfId="61901" xr:uid="{00000000-0005-0000-0000-0000752D0000}"/>
    <cellStyle name="Comma 2 6 3" xfId="10806" xr:uid="{00000000-0005-0000-0000-0000762D0000}"/>
    <cellStyle name="Comma 2 6 3 2" xfId="10807" xr:uid="{00000000-0005-0000-0000-0000772D0000}"/>
    <cellStyle name="Comma 2 6 4" xfId="10808" xr:uid="{00000000-0005-0000-0000-0000782D0000}"/>
    <cellStyle name="Comma 2 6 4 2" xfId="10809" xr:uid="{00000000-0005-0000-0000-0000792D0000}"/>
    <cellStyle name="Comma 2 6 5" xfId="10810" xr:uid="{00000000-0005-0000-0000-00007A2D0000}"/>
    <cellStyle name="Comma 2 6 5 2" xfId="10811" xr:uid="{00000000-0005-0000-0000-00007B2D0000}"/>
    <cellStyle name="Comma 2 6 6" xfId="10812" xr:uid="{00000000-0005-0000-0000-00007C2D0000}"/>
    <cellStyle name="Comma 2 6 6 2" xfId="10813" xr:uid="{00000000-0005-0000-0000-00007D2D0000}"/>
    <cellStyle name="Comma 2 6 6 3" xfId="10814" xr:uid="{00000000-0005-0000-0000-00007E2D0000}"/>
    <cellStyle name="Comma 2 6 6 4" xfId="10815" xr:uid="{00000000-0005-0000-0000-00007F2D0000}"/>
    <cellStyle name="Comma 2 6 6 5" xfId="10816" xr:uid="{00000000-0005-0000-0000-0000802D0000}"/>
    <cellStyle name="Comma 2 6 7" xfId="10817" xr:uid="{00000000-0005-0000-0000-0000812D0000}"/>
    <cellStyle name="Comma 2 6 7 2" xfId="10818" xr:uid="{00000000-0005-0000-0000-0000822D0000}"/>
    <cellStyle name="Comma 2 6 7 3" xfId="10819" xr:uid="{00000000-0005-0000-0000-0000832D0000}"/>
    <cellStyle name="Comma 2 6 8" xfId="10820" xr:uid="{00000000-0005-0000-0000-0000842D0000}"/>
    <cellStyle name="Comma 2 6 9" xfId="10821" xr:uid="{00000000-0005-0000-0000-0000852D0000}"/>
    <cellStyle name="Comma 2 7" xfId="10822" xr:uid="{00000000-0005-0000-0000-0000862D0000}"/>
    <cellStyle name="Comma 2 7 10" xfId="10823" xr:uid="{00000000-0005-0000-0000-0000872D0000}"/>
    <cellStyle name="Comma 2 7 11" xfId="10824" xr:uid="{00000000-0005-0000-0000-0000882D0000}"/>
    <cellStyle name="Comma 2 7 12" xfId="10825" xr:uid="{00000000-0005-0000-0000-0000892D0000}"/>
    <cellStyle name="Comma 2 7 13" xfId="58681" xr:uid="{00000000-0005-0000-0000-00008A2D0000}"/>
    <cellStyle name="Comma 2 7 2" xfId="10826" xr:uid="{00000000-0005-0000-0000-00008B2D0000}"/>
    <cellStyle name="Comma 2 7 2 2" xfId="59764" xr:uid="{00000000-0005-0000-0000-00008C2D0000}"/>
    <cellStyle name="Comma 2 7 2 3" xfId="59765" xr:uid="{00000000-0005-0000-0000-00008D2D0000}"/>
    <cellStyle name="Comma 2 7 3" xfId="10827" xr:uid="{00000000-0005-0000-0000-00008E2D0000}"/>
    <cellStyle name="Comma 2 7 4" xfId="10828" xr:uid="{00000000-0005-0000-0000-00008F2D0000}"/>
    <cellStyle name="Comma 2 7 5" xfId="10829" xr:uid="{00000000-0005-0000-0000-0000902D0000}"/>
    <cellStyle name="Comma 2 7 6" xfId="10830" xr:uid="{00000000-0005-0000-0000-0000912D0000}"/>
    <cellStyle name="Comma 2 7 6 2" xfId="10831" xr:uid="{00000000-0005-0000-0000-0000922D0000}"/>
    <cellStyle name="Comma 2 7 6 3" xfId="10832" xr:uid="{00000000-0005-0000-0000-0000932D0000}"/>
    <cellStyle name="Comma 2 7 7" xfId="10833" xr:uid="{00000000-0005-0000-0000-0000942D0000}"/>
    <cellStyle name="Comma 2 7 8" xfId="10834" xr:uid="{00000000-0005-0000-0000-0000952D0000}"/>
    <cellStyle name="Comma 2 7 9" xfId="10835" xr:uid="{00000000-0005-0000-0000-0000962D0000}"/>
    <cellStyle name="Comma 2 8" xfId="10836" xr:uid="{00000000-0005-0000-0000-0000972D0000}"/>
    <cellStyle name="Comma 2 8 10" xfId="10837" xr:uid="{00000000-0005-0000-0000-0000982D0000}"/>
    <cellStyle name="Comma 2 8 11" xfId="10838" xr:uid="{00000000-0005-0000-0000-0000992D0000}"/>
    <cellStyle name="Comma 2 8 12" xfId="10839" xr:uid="{00000000-0005-0000-0000-00009A2D0000}"/>
    <cellStyle name="Comma 2 8 2" xfId="10840" xr:uid="{00000000-0005-0000-0000-00009B2D0000}"/>
    <cellStyle name="Comma 2 8 2 2" xfId="10841" xr:uid="{00000000-0005-0000-0000-00009C2D0000}"/>
    <cellStyle name="Comma 2 8 2 3" xfId="59766" xr:uid="{00000000-0005-0000-0000-00009D2D0000}"/>
    <cellStyle name="Comma 2 8 3" xfId="10842" xr:uid="{00000000-0005-0000-0000-00009E2D0000}"/>
    <cellStyle name="Comma 2 8 3 2" xfId="10843" xr:uid="{00000000-0005-0000-0000-00009F2D0000}"/>
    <cellStyle name="Comma 2 8 4" xfId="10844" xr:uid="{00000000-0005-0000-0000-0000A02D0000}"/>
    <cellStyle name="Comma 2 8 4 2" xfId="10845" xr:uid="{00000000-0005-0000-0000-0000A12D0000}"/>
    <cellStyle name="Comma 2 8 5" xfId="10846" xr:uid="{00000000-0005-0000-0000-0000A22D0000}"/>
    <cellStyle name="Comma 2 8 5 2" xfId="10847" xr:uid="{00000000-0005-0000-0000-0000A32D0000}"/>
    <cellStyle name="Comma 2 8 6" xfId="10848" xr:uid="{00000000-0005-0000-0000-0000A42D0000}"/>
    <cellStyle name="Comma 2 8 6 2" xfId="10849" xr:uid="{00000000-0005-0000-0000-0000A52D0000}"/>
    <cellStyle name="Comma 2 8 6 3" xfId="10850" xr:uid="{00000000-0005-0000-0000-0000A62D0000}"/>
    <cellStyle name="Comma 2 8 6 4" xfId="10851" xr:uid="{00000000-0005-0000-0000-0000A72D0000}"/>
    <cellStyle name="Comma 2 8 6 5" xfId="10852" xr:uid="{00000000-0005-0000-0000-0000A82D0000}"/>
    <cellStyle name="Comma 2 8 7" xfId="10853" xr:uid="{00000000-0005-0000-0000-0000A92D0000}"/>
    <cellStyle name="Comma 2 8 7 2" xfId="10854" xr:uid="{00000000-0005-0000-0000-0000AA2D0000}"/>
    <cellStyle name="Comma 2 8 7 3" xfId="10855" xr:uid="{00000000-0005-0000-0000-0000AB2D0000}"/>
    <cellStyle name="Comma 2 8 8" xfId="10856" xr:uid="{00000000-0005-0000-0000-0000AC2D0000}"/>
    <cellStyle name="Comma 2 8 9" xfId="10857" xr:uid="{00000000-0005-0000-0000-0000AD2D0000}"/>
    <cellStyle name="Comma 2 9" xfId="10858" xr:uid="{00000000-0005-0000-0000-0000AE2D0000}"/>
    <cellStyle name="Comma 2 9 2" xfId="10859" xr:uid="{00000000-0005-0000-0000-0000AF2D0000}"/>
    <cellStyle name="Comma 2 9 2 2" xfId="59767" xr:uid="{00000000-0005-0000-0000-0000B02D0000}"/>
    <cellStyle name="Comma 2 9 2 3" xfId="59768" xr:uid="{00000000-0005-0000-0000-0000B12D0000}"/>
    <cellStyle name="Comma 2 9 3" xfId="58682" xr:uid="{00000000-0005-0000-0000-0000B22D0000}"/>
    <cellStyle name="Comma 2 9 4" xfId="59769" xr:uid="{00000000-0005-0000-0000-0000B32D0000}"/>
    <cellStyle name="Comma 2 9 5" xfId="59770" xr:uid="{00000000-0005-0000-0000-0000B42D0000}"/>
    <cellStyle name="Comma 2 9 6" xfId="59771" xr:uid="{00000000-0005-0000-0000-0000B52D0000}"/>
    <cellStyle name="Comma 2 9 7" xfId="61902" xr:uid="{00000000-0005-0000-0000-0000B62D0000}"/>
    <cellStyle name="Comma 2_1.KH gõ lại KH 2015 lam BC 135 Phat hanh" xfId="57705" xr:uid="{00000000-0005-0000-0000-0000B72D0000}"/>
    <cellStyle name="Comma 20" xfId="557" xr:uid="{00000000-0005-0000-0000-0000B82D0000}"/>
    <cellStyle name="Comma 20 10" xfId="59772" xr:uid="{00000000-0005-0000-0000-0000B92D0000}"/>
    <cellStyle name="Comma 20 11" xfId="59773" xr:uid="{00000000-0005-0000-0000-0000BA2D0000}"/>
    <cellStyle name="Comma 20 12" xfId="59774" xr:uid="{00000000-0005-0000-0000-0000BB2D0000}"/>
    <cellStyle name="Comma 20 13" xfId="59775" xr:uid="{00000000-0005-0000-0000-0000BC2D0000}"/>
    <cellStyle name="Comma 20 14" xfId="59776" xr:uid="{00000000-0005-0000-0000-0000BD2D0000}"/>
    <cellStyle name="Comma 20 15" xfId="59777" xr:uid="{00000000-0005-0000-0000-0000BE2D0000}"/>
    <cellStyle name="Comma 20 16" xfId="59778" xr:uid="{00000000-0005-0000-0000-0000BF2D0000}"/>
    <cellStyle name="Comma 20 17" xfId="59779" xr:uid="{00000000-0005-0000-0000-0000C02D0000}"/>
    <cellStyle name="Comma 20 18" xfId="59780" xr:uid="{00000000-0005-0000-0000-0000C12D0000}"/>
    <cellStyle name="Comma 20 19" xfId="59781" xr:uid="{00000000-0005-0000-0000-0000C22D0000}"/>
    <cellStyle name="Comma 20 2" xfId="10860" xr:uid="{00000000-0005-0000-0000-0000C32D0000}"/>
    <cellStyle name="Comma 20 20" xfId="59782" xr:uid="{00000000-0005-0000-0000-0000C42D0000}"/>
    <cellStyle name="Comma 20 21" xfId="59783" xr:uid="{00000000-0005-0000-0000-0000C52D0000}"/>
    <cellStyle name="Comma 20 22" xfId="59784" xr:uid="{00000000-0005-0000-0000-0000C62D0000}"/>
    <cellStyle name="Comma 20 23" xfId="59785" xr:uid="{00000000-0005-0000-0000-0000C72D0000}"/>
    <cellStyle name="Comma 20 24" xfId="59786" xr:uid="{00000000-0005-0000-0000-0000C82D0000}"/>
    <cellStyle name="Comma 20 25" xfId="61903" xr:uid="{00000000-0005-0000-0000-0000C92D0000}"/>
    <cellStyle name="Comma 20 3" xfId="59787" xr:uid="{00000000-0005-0000-0000-0000CA2D0000}"/>
    <cellStyle name="Comma 20 4" xfId="59788" xr:uid="{00000000-0005-0000-0000-0000CB2D0000}"/>
    <cellStyle name="Comma 20 5" xfId="59789" xr:uid="{00000000-0005-0000-0000-0000CC2D0000}"/>
    <cellStyle name="Comma 20 6" xfId="59790" xr:uid="{00000000-0005-0000-0000-0000CD2D0000}"/>
    <cellStyle name="Comma 20 7" xfId="59791" xr:uid="{00000000-0005-0000-0000-0000CE2D0000}"/>
    <cellStyle name="Comma 20 8" xfId="59792" xr:uid="{00000000-0005-0000-0000-0000CF2D0000}"/>
    <cellStyle name="Comma 20 9" xfId="59793" xr:uid="{00000000-0005-0000-0000-0000D02D0000}"/>
    <cellStyle name="Comma 21" xfId="558" xr:uid="{00000000-0005-0000-0000-0000D12D0000}"/>
    <cellStyle name="Comma 21 2" xfId="559" xr:uid="{00000000-0005-0000-0000-0000D22D0000}"/>
    <cellStyle name="Comma 22" xfId="560" xr:uid="{00000000-0005-0000-0000-0000D32D0000}"/>
    <cellStyle name="Comma 22 18" xfId="10861" xr:uid="{00000000-0005-0000-0000-0000D42D0000}"/>
    <cellStyle name="Comma 22 18 2" xfId="10862" xr:uid="{00000000-0005-0000-0000-0000D52D0000}"/>
    <cellStyle name="Comma 22 18 2 2" xfId="10863" xr:uid="{00000000-0005-0000-0000-0000D62D0000}"/>
    <cellStyle name="Comma 22 18 2 2 2" xfId="10864" xr:uid="{00000000-0005-0000-0000-0000D72D0000}"/>
    <cellStyle name="Comma 22 18 2 2 3" xfId="10865" xr:uid="{00000000-0005-0000-0000-0000D82D0000}"/>
    <cellStyle name="Comma 22 18 2 3" xfId="10866" xr:uid="{00000000-0005-0000-0000-0000D92D0000}"/>
    <cellStyle name="Comma 22 18 2 4" xfId="10867" xr:uid="{00000000-0005-0000-0000-0000DA2D0000}"/>
    <cellStyle name="Comma 22 2" xfId="59794" xr:uid="{00000000-0005-0000-0000-0000DB2D0000}"/>
    <cellStyle name="Comma 22 2 2" xfId="561" xr:uid="{00000000-0005-0000-0000-0000DC2D0000}"/>
    <cellStyle name="Comma 23" xfId="562" xr:uid="{00000000-0005-0000-0000-0000DD2D0000}"/>
    <cellStyle name="Comma 23 2" xfId="10868" xr:uid="{00000000-0005-0000-0000-0000DE2D0000}"/>
    <cellStyle name="Comma 24" xfId="563" xr:uid="{00000000-0005-0000-0000-0000DF2D0000}"/>
    <cellStyle name="Comma 24 2" xfId="10869" xr:uid="{00000000-0005-0000-0000-0000E02D0000}"/>
    <cellStyle name="Comma 25" xfId="564" xr:uid="{00000000-0005-0000-0000-0000E12D0000}"/>
    <cellStyle name="Comma 25 2" xfId="10870" xr:uid="{00000000-0005-0000-0000-0000E22D0000}"/>
    <cellStyle name="Comma 26" xfId="565" xr:uid="{00000000-0005-0000-0000-0000E32D0000}"/>
    <cellStyle name="Comma 26 2" xfId="10871" xr:uid="{00000000-0005-0000-0000-0000E42D0000}"/>
    <cellStyle name="Comma 27" xfId="566" xr:uid="{00000000-0005-0000-0000-0000E52D0000}"/>
    <cellStyle name="Comma 27 2" xfId="10872" xr:uid="{00000000-0005-0000-0000-0000E62D0000}"/>
    <cellStyle name="Comma 28" xfId="567" xr:uid="{00000000-0005-0000-0000-0000E72D0000}"/>
    <cellStyle name="Comma 28 10" xfId="10873" xr:uid="{00000000-0005-0000-0000-0000E82D0000}"/>
    <cellStyle name="Comma 28 11" xfId="10874" xr:uid="{00000000-0005-0000-0000-0000E92D0000}"/>
    <cellStyle name="Comma 28 12" xfId="10875" xr:uid="{00000000-0005-0000-0000-0000EA2D0000}"/>
    <cellStyle name="Comma 28 13" xfId="10876" xr:uid="{00000000-0005-0000-0000-0000EB2D0000}"/>
    <cellStyle name="Comma 28 14" xfId="10877" xr:uid="{00000000-0005-0000-0000-0000EC2D0000}"/>
    <cellStyle name="Comma 28 15" xfId="10878" xr:uid="{00000000-0005-0000-0000-0000ED2D0000}"/>
    <cellStyle name="Comma 28 16" xfId="10879" xr:uid="{00000000-0005-0000-0000-0000EE2D0000}"/>
    <cellStyle name="Comma 28 17" xfId="10880" xr:uid="{00000000-0005-0000-0000-0000EF2D0000}"/>
    <cellStyle name="Comma 28 18" xfId="10881" xr:uid="{00000000-0005-0000-0000-0000F02D0000}"/>
    <cellStyle name="Comma 28 19" xfId="10882" xr:uid="{00000000-0005-0000-0000-0000F12D0000}"/>
    <cellStyle name="Comma 28 2" xfId="10883" xr:uid="{00000000-0005-0000-0000-0000F22D0000}"/>
    <cellStyle name="Comma 28 2 2" xfId="10884" xr:uid="{00000000-0005-0000-0000-0000F32D0000}"/>
    <cellStyle name="Comma 28 2 3" xfId="10885" xr:uid="{00000000-0005-0000-0000-0000F42D0000}"/>
    <cellStyle name="Comma 28 20" xfId="10886" xr:uid="{00000000-0005-0000-0000-0000F52D0000}"/>
    <cellStyle name="Comma 28 21" xfId="10887" xr:uid="{00000000-0005-0000-0000-0000F62D0000}"/>
    <cellStyle name="Comma 28 22" xfId="10888" xr:uid="{00000000-0005-0000-0000-0000F72D0000}"/>
    <cellStyle name="Comma 28 23" xfId="10889" xr:uid="{00000000-0005-0000-0000-0000F82D0000}"/>
    <cellStyle name="Comma 28 24" xfId="10890" xr:uid="{00000000-0005-0000-0000-0000F92D0000}"/>
    <cellStyle name="Comma 28 3" xfId="10891" xr:uid="{00000000-0005-0000-0000-0000FA2D0000}"/>
    <cellStyle name="Comma 28 4" xfId="10892" xr:uid="{00000000-0005-0000-0000-0000FB2D0000}"/>
    <cellStyle name="Comma 28 5" xfId="10893" xr:uid="{00000000-0005-0000-0000-0000FC2D0000}"/>
    <cellStyle name="Comma 28 6" xfId="10894" xr:uid="{00000000-0005-0000-0000-0000FD2D0000}"/>
    <cellStyle name="Comma 28 7" xfId="10895" xr:uid="{00000000-0005-0000-0000-0000FE2D0000}"/>
    <cellStyle name="Comma 28 8" xfId="10896" xr:uid="{00000000-0005-0000-0000-0000FF2D0000}"/>
    <cellStyle name="Comma 28 9" xfId="10897" xr:uid="{00000000-0005-0000-0000-0000002E0000}"/>
    <cellStyle name="Comma 29" xfId="568" xr:uid="{00000000-0005-0000-0000-0000012E0000}"/>
    <cellStyle name="Comma 29 10" xfId="10898" xr:uid="{00000000-0005-0000-0000-0000022E0000}"/>
    <cellStyle name="Comma 29 11" xfId="10899" xr:uid="{00000000-0005-0000-0000-0000032E0000}"/>
    <cellStyle name="Comma 29 12" xfId="10900" xr:uid="{00000000-0005-0000-0000-0000042E0000}"/>
    <cellStyle name="Comma 29 13" xfId="10901" xr:uid="{00000000-0005-0000-0000-0000052E0000}"/>
    <cellStyle name="Comma 29 14" xfId="10902" xr:uid="{00000000-0005-0000-0000-0000062E0000}"/>
    <cellStyle name="Comma 29 15" xfId="10903" xr:uid="{00000000-0005-0000-0000-0000072E0000}"/>
    <cellStyle name="Comma 29 16" xfId="10904" xr:uid="{00000000-0005-0000-0000-0000082E0000}"/>
    <cellStyle name="Comma 29 17" xfId="10905" xr:uid="{00000000-0005-0000-0000-0000092E0000}"/>
    <cellStyle name="Comma 29 18" xfId="10906" xr:uid="{00000000-0005-0000-0000-00000A2E0000}"/>
    <cellStyle name="Comma 29 19" xfId="10907" xr:uid="{00000000-0005-0000-0000-00000B2E0000}"/>
    <cellStyle name="Comma 29 2" xfId="10908" xr:uid="{00000000-0005-0000-0000-00000C2E0000}"/>
    <cellStyle name="Comma 29 20" xfId="10909" xr:uid="{00000000-0005-0000-0000-00000D2E0000}"/>
    <cellStyle name="Comma 29 21" xfId="10910" xr:uid="{00000000-0005-0000-0000-00000E2E0000}"/>
    <cellStyle name="Comma 29 3" xfId="10911" xr:uid="{00000000-0005-0000-0000-00000F2E0000}"/>
    <cellStyle name="Comma 29 4" xfId="10912" xr:uid="{00000000-0005-0000-0000-0000102E0000}"/>
    <cellStyle name="Comma 29 5" xfId="10913" xr:uid="{00000000-0005-0000-0000-0000112E0000}"/>
    <cellStyle name="Comma 29 6" xfId="10914" xr:uid="{00000000-0005-0000-0000-0000122E0000}"/>
    <cellStyle name="Comma 29 7" xfId="10915" xr:uid="{00000000-0005-0000-0000-0000132E0000}"/>
    <cellStyle name="Comma 29 8" xfId="10916" xr:uid="{00000000-0005-0000-0000-0000142E0000}"/>
    <cellStyle name="Comma 29 9" xfId="10917" xr:uid="{00000000-0005-0000-0000-0000152E0000}"/>
    <cellStyle name="Comma 3" xfId="569" xr:uid="{00000000-0005-0000-0000-0000162E0000}"/>
    <cellStyle name="Comma 3 10" xfId="10918" xr:uid="{00000000-0005-0000-0000-0000172E0000}"/>
    <cellStyle name="Comma 3 10 2" xfId="59387" xr:uid="{00000000-0005-0000-0000-0000182E0000}"/>
    <cellStyle name="Comma 3 11" xfId="10919" xr:uid="{00000000-0005-0000-0000-0000192E0000}"/>
    <cellStyle name="Comma 3 12" xfId="56765" xr:uid="{00000000-0005-0000-0000-00001A2E0000}"/>
    <cellStyle name="Comma 3 13" xfId="56766" xr:uid="{00000000-0005-0000-0000-00001B2E0000}"/>
    <cellStyle name="Comma 3 14" xfId="56767" xr:uid="{00000000-0005-0000-0000-00001C2E0000}"/>
    <cellStyle name="Comma 3 15" xfId="56768" xr:uid="{00000000-0005-0000-0000-00001D2E0000}"/>
    <cellStyle name="Comma 3 16" xfId="56769" xr:uid="{00000000-0005-0000-0000-00001E2E0000}"/>
    <cellStyle name="Comma 3 17" xfId="56770" xr:uid="{00000000-0005-0000-0000-00001F2E0000}"/>
    <cellStyle name="Comma 3 18" xfId="56771" xr:uid="{00000000-0005-0000-0000-0000202E0000}"/>
    <cellStyle name="Comma 3 19" xfId="58683" xr:uid="{00000000-0005-0000-0000-0000212E0000}"/>
    <cellStyle name="Comma 3 2" xfId="570" xr:uid="{00000000-0005-0000-0000-0000222E0000}"/>
    <cellStyle name="Comma 3 2 10" xfId="10920" xr:uid="{00000000-0005-0000-0000-0000232E0000}"/>
    <cellStyle name="Comma 3 2 11" xfId="10921" xr:uid="{00000000-0005-0000-0000-0000242E0000}"/>
    <cellStyle name="Comma 3 2 12" xfId="10922" xr:uid="{00000000-0005-0000-0000-0000252E0000}"/>
    <cellStyle name="Comma 3 2 13" xfId="10923" xr:uid="{00000000-0005-0000-0000-0000262E0000}"/>
    <cellStyle name="Comma 3 2 14" xfId="56772" xr:uid="{00000000-0005-0000-0000-0000272E0000}"/>
    <cellStyle name="Comma 3 2 15" xfId="56773" xr:uid="{00000000-0005-0000-0000-0000282E0000}"/>
    <cellStyle name="Comma 3 2 16" xfId="56774" xr:uid="{00000000-0005-0000-0000-0000292E0000}"/>
    <cellStyle name="Comma 3 2 17" xfId="56775" xr:uid="{00000000-0005-0000-0000-00002A2E0000}"/>
    <cellStyle name="Comma 3 2 18" xfId="56776" xr:uid="{00000000-0005-0000-0000-00002B2E0000}"/>
    <cellStyle name="Comma 3 2 19" xfId="56777" xr:uid="{00000000-0005-0000-0000-00002C2E0000}"/>
    <cellStyle name="Comma 3 2 2" xfId="571" xr:uid="{00000000-0005-0000-0000-00002D2E0000}"/>
    <cellStyle name="Comma 3 2 2 10" xfId="10924" xr:uid="{00000000-0005-0000-0000-00002E2E0000}"/>
    <cellStyle name="Comma 3 2 2 2" xfId="10925" xr:uid="{00000000-0005-0000-0000-00002F2E0000}"/>
    <cellStyle name="Comma 3 2 2 2 2" xfId="10926" xr:uid="{00000000-0005-0000-0000-0000302E0000}"/>
    <cellStyle name="Comma 3 2 2 2 2 2" xfId="10927" xr:uid="{00000000-0005-0000-0000-0000312E0000}"/>
    <cellStyle name="Comma 3 2 2 2 2 2 2" xfId="10928" xr:uid="{00000000-0005-0000-0000-0000322E0000}"/>
    <cellStyle name="Comma 3 2 2 2 2 2 3" xfId="10929" xr:uid="{00000000-0005-0000-0000-0000332E0000}"/>
    <cellStyle name="Comma 3 2 2 2 2 3" xfId="10930" xr:uid="{00000000-0005-0000-0000-0000342E0000}"/>
    <cellStyle name="Comma 3 2 2 2 2 4" xfId="10931" xr:uid="{00000000-0005-0000-0000-0000352E0000}"/>
    <cellStyle name="Comma 3 2 2 2 3" xfId="10932" xr:uid="{00000000-0005-0000-0000-0000362E0000}"/>
    <cellStyle name="Comma 3 2 2 2 3 2" xfId="10933" xr:uid="{00000000-0005-0000-0000-0000372E0000}"/>
    <cellStyle name="Comma 3 2 2 2 3 3" xfId="10934" xr:uid="{00000000-0005-0000-0000-0000382E0000}"/>
    <cellStyle name="Comma 3 2 2 2 4" xfId="10935" xr:uid="{00000000-0005-0000-0000-0000392E0000}"/>
    <cellStyle name="Comma 3 2 2 2 5" xfId="10936" xr:uid="{00000000-0005-0000-0000-00003A2E0000}"/>
    <cellStyle name="Comma 3 2 2 3" xfId="10937" xr:uid="{00000000-0005-0000-0000-00003B2E0000}"/>
    <cellStyle name="Comma 3 2 2 3 2" xfId="10938" xr:uid="{00000000-0005-0000-0000-00003C2E0000}"/>
    <cellStyle name="Comma 3 2 2 3 2 2" xfId="10939" xr:uid="{00000000-0005-0000-0000-00003D2E0000}"/>
    <cellStyle name="Comma 3 2 2 3 2 3" xfId="10940" xr:uid="{00000000-0005-0000-0000-00003E2E0000}"/>
    <cellStyle name="Comma 3 2 2 3 3" xfId="10941" xr:uid="{00000000-0005-0000-0000-00003F2E0000}"/>
    <cellStyle name="Comma 3 2 2 3 4" xfId="10942" xr:uid="{00000000-0005-0000-0000-0000402E0000}"/>
    <cellStyle name="Comma 3 2 2 4" xfId="10943" xr:uid="{00000000-0005-0000-0000-0000412E0000}"/>
    <cellStyle name="Comma 3 2 2 4 2" xfId="10944" xr:uid="{00000000-0005-0000-0000-0000422E0000}"/>
    <cellStyle name="Comma 3 2 2 4 3" xfId="10945" xr:uid="{00000000-0005-0000-0000-0000432E0000}"/>
    <cellStyle name="Comma 3 2 2 5" xfId="10946" xr:uid="{00000000-0005-0000-0000-0000442E0000}"/>
    <cellStyle name="Comma 3 2 2 6" xfId="10947" xr:uid="{00000000-0005-0000-0000-0000452E0000}"/>
    <cellStyle name="Comma 3 2 2 6 2" xfId="10948" xr:uid="{00000000-0005-0000-0000-0000462E0000}"/>
    <cellStyle name="Comma 3 2 2 6 3" xfId="10949" xr:uid="{00000000-0005-0000-0000-0000472E0000}"/>
    <cellStyle name="Comma 3 2 2 7" xfId="10950" xr:uid="{00000000-0005-0000-0000-0000482E0000}"/>
    <cellStyle name="Comma 3 2 2 8" xfId="10951" xr:uid="{00000000-0005-0000-0000-0000492E0000}"/>
    <cellStyle name="Comma 3 2 2 9" xfId="10952" xr:uid="{00000000-0005-0000-0000-00004A2E0000}"/>
    <cellStyle name="Comma 3 2 20" xfId="56778" xr:uid="{00000000-0005-0000-0000-00004B2E0000}"/>
    <cellStyle name="Comma 3 2 21" xfId="58684" xr:uid="{00000000-0005-0000-0000-00004C2E0000}"/>
    <cellStyle name="Comma 3 2 22" xfId="59795" xr:uid="{00000000-0005-0000-0000-00004D2E0000}"/>
    <cellStyle name="Comma 3 2 23" xfId="59796" xr:uid="{00000000-0005-0000-0000-00004E2E0000}"/>
    <cellStyle name="Comma 3 2 24" xfId="59797" xr:uid="{00000000-0005-0000-0000-00004F2E0000}"/>
    <cellStyle name="Comma 3 2 25" xfId="59798" xr:uid="{00000000-0005-0000-0000-0000502E0000}"/>
    <cellStyle name="Comma 3 2 26" xfId="59799" xr:uid="{00000000-0005-0000-0000-0000512E0000}"/>
    <cellStyle name="Comma 3 2 27" xfId="61904" xr:uid="{00000000-0005-0000-0000-0000522E0000}"/>
    <cellStyle name="Comma 3 2 3" xfId="10953" xr:uid="{00000000-0005-0000-0000-0000532E0000}"/>
    <cellStyle name="Comma 3 2 3 2" xfId="10954" xr:uid="{00000000-0005-0000-0000-0000542E0000}"/>
    <cellStyle name="Comma 3 2 3 2 2" xfId="10955" xr:uid="{00000000-0005-0000-0000-0000552E0000}"/>
    <cellStyle name="Comma 3 2 3 2 2 2" xfId="10956" xr:uid="{00000000-0005-0000-0000-0000562E0000}"/>
    <cellStyle name="Comma 3 2 3 2 2 3" xfId="10957" xr:uid="{00000000-0005-0000-0000-0000572E0000}"/>
    <cellStyle name="Comma 3 2 3 2 3" xfId="10958" xr:uid="{00000000-0005-0000-0000-0000582E0000}"/>
    <cellStyle name="Comma 3 2 3 2 4" xfId="10959" xr:uid="{00000000-0005-0000-0000-0000592E0000}"/>
    <cellStyle name="Comma 3 2 3 3" xfId="10960" xr:uid="{00000000-0005-0000-0000-00005A2E0000}"/>
    <cellStyle name="Comma 3 2 3 3 2" xfId="10961" xr:uid="{00000000-0005-0000-0000-00005B2E0000}"/>
    <cellStyle name="Comma 3 2 3 3 3" xfId="10962" xr:uid="{00000000-0005-0000-0000-00005C2E0000}"/>
    <cellStyle name="Comma 3 2 3 4" xfId="10963" xr:uid="{00000000-0005-0000-0000-00005D2E0000}"/>
    <cellStyle name="Comma 3 2 3 5" xfId="10964" xr:uid="{00000000-0005-0000-0000-00005E2E0000}"/>
    <cellStyle name="Comma 3 2 3 5 2" xfId="10965" xr:uid="{00000000-0005-0000-0000-00005F2E0000}"/>
    <cellStyle name="Comma 3 2 3 5 3" xfId="10966" xr:uid="{00000000-0005-0000-0000-0000602E0000}"/>
    <cellStyle name="Comma 3 2 3 6" xfId="10967" xr:uid="{00000000-0005-0000-0000-0000612E0000}"/>
    <cellStyle name="Comma 3 2 3 7" xfId="10968" xr:uid="{00000000-0005-0000-0000-0000622E0000}"/>
    <cellStyle name="Comma 3 2 3 8" xfId="10969" xr:uid="{00000000-0005-0000-0000-0000632E0000}"/>
    <cellStyle name="Comma 3 2 3 9" xfId="10970" xr:uid="{00000000-0005-0000-0000-0000642E0000}"/>
    <cellStyle name="Comma 3 2 4" xfId="10971" xr:uid="{00000000-0005-0000-0000-0000652E0000}"/>
    <cellStyle name="Comma 3 2 4 2" xfId="10972" xr:uid="{00000000-0005-0000-0000-0000662E0000}"/>
    <cellStyle name="Comma 3 2 4 2 2" xfId="10973" xr:uid="{00000000-0005-0000-0000-0000672E0000}"/>
    <cellStyle name="Comma 3 2 4 2 2 2" xfId="10974" xr:uid="{00000000-0005-0000-0000-0000682E0000}"/>
    <cellStyle name="Comma 3 2 4 2 2 3" xfId="10975" xr:uid="{00000000-0005-0000-0000-0000692E0000}"/>
    <cellStyle name="Comma 3 2 4 2 3" xfId="10976" xr:uid="{00000000-0005-0000-0000-00006A2E0000}"/>
    <cellStyle name="Comma 3 2 4 2 4" xfId="10977" xr:uid="{00000000-0005-0000-0000-00006B2E0000}"/>
    <cellStyle name="Comma 3 2 4 3" xfId="10978" xr:uid="{00000000-0005-0000-0000-00006C2E0000}"/>
    <cellStyle name="Comma 3 2 4 3 2" xfId="10979" xr:uid="{00000000-0005-0000-0000-00006D2E0000}"/>
    <cellStyle name="Comma 3 2 4 3 3" xfId="10980" xr:uid="{00000000-0005-0000-0000-00006E2E0000}"/>
    <cellStyle name="Comma 3 2 4 4" xfId="10981" xr:uid="{00000000-0005-0000-0000-00006F2E0000}"/>
    <cellStyle name="Comma 3 2 4 5" xfId="10982" xr:uid="{00000000-0005-0000-0000-0000702E0000}"/>
    <cellStyle name="Comma 3 2 4 5 2" xfId="10983" xr:uid="{00000000-0005-0000-0000-0000712E0000}"/>
    <cellStyle name="Comma 3 2 4 5 3" xfId="10984" xr:uid="{00000000-0005-0000-0000-0000722E0000}"/>
    <cellStyle name="Comma 3 2 4 6" xfId="10985" xr:uid="{00000000-0005-0000-0000-0000732E0000}"/>
    <cellStyle name="Comma 3 2 4 7" xfId="10986" xr:uid="{00000000-0005-0000-0000-0000742E0000}"/>
    <cellStyle name="Comma 3 2 4 8" xfId="10987" xr:uid="{00000000-0005-0000-0000-0000752E0000}"/>
    <cellStyle name="Comma 3 2 4 9" xfId="10988" xr:uid="{00000000-0005-0000-0000-0000762E0000}"/>
    <cellStyle name="Comma 3 2 5" xfId="10989" xr:uid="{00000000-0005-0000-0000-0000772E0000}"/>
    <cellStyle name="Comma 3 2 5 2" xfId="10990" xr:uid="{00000000-0005-0000-0000-0000782E0000}"/>
    <cellStyle name="Comma 3 2 5 2 2" xfId="10991" xr:uid="{00000000-0005-0000-0000-0000792E0000}"/>
    <cellStyle name="Comma 3 2 5 2 3" xfId="10992" xr:uid="{00000000-0005-0000-0000-00007A2E0000}"/>
    <cellStyle name="Comma 3 2 5 3" xfId="10993" xr:uid="{00000000-0005-0000-0000-00007B2E0000}"/>
    <cellStyle name="Comma 3 2 5 4" xfId="10994" xr:uid="{00000000-0005-0000-0000-00007C2E0000}"/>
    <cellStyle name="Comma 3 2 5 4 2" xfId="10995" xr:uid="{00000000-0005-0000-0000-00007D2E0000}"/>
    <cellStyle name="Comma 3 2 5 4 3" xfId="10996" xr:uid="{00000000-0005-0000-0000-00007E2E0000}"/>
    <cellStyle name="Comma 3 2 5 5" xfId="10997" xr:uid="{00000000-0005-0000-0000-00007F2E0000}"/>
    <cellStyle name="Comma 3 2 5 6" xfId="10998" xr:uid="{00000000-0005-0000-0000-0000802E0000}"/>
    <cellStyle name="Comma 3 2 5 7" xfId="10999" xr:uid="{00000000-0005-0000-0000-0000812E0000}"/>
    <cellStyle name="Comma 3 2 5 8" xfId="11000" xr:uid="{00000000-0005-0000-0000-0000822E0000}"/>
    <cellStyle name="Comma 3 2 5 9" xfId="11001" xr:uid="{00000000-0005-0000-0000-0000832E0000}"/>
    <cellStyle name="Comma 3 2 6" xfId="11002" xr:uid="{00000000-0005-0000-0000-0000842E0000}"/>
    <cellStyle name="Comma 3 2 6 2" xfId="11003" xr:uid="{00000000-0005-0000-0000-0000852E0000}"/>
    <cellStyle name="Comma 3 2 6 2 2" xfId="11004" xr:uid="{00000000-0005-0000-0000-0000862E0000}"/>
    <cellStyle name="Comma 3 2 6 2 3" xfId="11005" xr:uid="{00000000-0005-0000-0000-0000872E0000}"/>
    <cellStyle name="Comma 3 2 6 3" xfId="11006" xr:uid="{00000000-0005-0000-0000-0000882E0000}"/>
    <cellStyle name="Comma 3 2 6 4" xfId="11007" xr:uid="{00000000-0005-0000-0000-0000892E0000}"/>
    <cellStyle name="Comma 3 2 7" xfId="11008" xr:uid="{00000000-0005-0000-0000-00008A2E0000}"/>
    <cellStyle name="Comma 3 2 7 2" xfId="11009" xr:uid="{00000000-0005-0000-0000-00008B2E0000}"/>
    <cellStyle name="Comma 3 2 7 3" xfId="11010" xr:uid="{00000000-0005-0000-0000-00008C2E0000}"/>
    <cellStyle name="Comma 3 2 8" xfId="11011" xr:uid="{00000000-0005-0000-0000-00008D2E0000}"/>
    <cellStyle name="Comma 3 2 9" xfId="11012" xr:uid="{00000000-0005-0000-0000-00008E2E0000}"/>
    <cellStyle name="Comma 3 2 9 2" xfId="11013" xr:uid="{00000000-0005-0000-0000-00008F2E0000}"/>
    <cellStyle name="Comma 3 2 9 3" xfId="11014" xr:uid="{00000000-0005-0000-0000-0000902E0000}"/>
    <cellStyle name="Comma 3 20" xfId="58968" xr:uid="{00000000-0005-0000-0000-0000912E0000}"/>
    <cellStyle name="Comma 3 21" xfId="59272" xr:uid="{00000000-0005-0000-0000-0000922E0000}"/>
    <cellStyle name="Comma 3 22" xfId="59345" xr:uid="{00000000-0005-0000-0000-0000932E0000}"/>
    <cellStyle name="Comma 3 23" xfId="59367" xr:uid="{00000000-0005-0000-0000-0000942E0000}"/>
    <cellStyle name="Comma 3 24" xfId="59800" xr:uid="{00000000-0005-0000-0000-0000952E0000}"/>
    <cellStyle name="Comma 3 25" xfId="59801" xr:uid="{00000000-0005-0000-0000-0000962E0000}"/>
    <cellStyle name="Comma 3 26" xfId="59802" xr:uid="{00000000-0005-0000-0000-0000972E0000}"/>
    <cellStyle name="Comma 3 27" xfId="59803" xr:uid="{00000000-0005-0000-0000-0000982E0000}"/>
    <cellStyle name="Comma 3 28" xfId="59804" xr:uid="{00000000-0005-0000-0000-0000992E0000}"/>
    <cellStyle name="Comma 3 29" xfId="59805" xr:uid="{00000000-0005-0000-0000-00009A2E0000}"/>
    <cellStyle name="Comma 3 3" xfId="572" xr:uid="{00000000-0005-0000-0000-00009B2E0000}"/>
    <cellStyle name="Comma 3 3 10" xfId="56779" xr:uid="{00000000-0005-0000-0000-00009C2E0000}"/>
    <cellStyle name="Comma 3 3 11" xfId="56780" xr:uid="{00000000-0005-0000-0000-00009D2E0000}"/>
    <cellStyle name="Comma 3 3 12" xfId="56781" xr:uid="{00000000-0005-0000-0000-00009E2E0000}"/>
    <cellStyle name="Comma 3 3 13" xfId="56782" xr:uid="{00000000-0005-0000-0000-00009F2E0000}"/>
    <cellStyle name="Comma 3 3 14" xfId="56783" xr:uid="{00000000-0005-0000-0000-0000A02E0000}"/>
    <cellStyle name="Comma 3 3 15" xfId="56784" xr:uid="{00000000-0005-0000-0000-0000A12E0000}"/>
    <cellStyle name="Comma 3 3 16" xfId="56785" xr:uid="{00000000-0005-0000-0000-0000A22E0000}"/>
    <cellStyle name="Comma 3 3 17" xfId="58685" xr:uid="{00000000-0005-0000-0000-0000A32E0000}"/>
    <cellStyle name="Comma 3 3 2" xfId="11015" xr:uid="{00000000-0005-0000-0000-0000A42E0000}"/>
    <cellStyle name="Comma 3 3 3" xfId="11016" xr:uid="{00000000-0005-0000-0000-0000A52E0000}"/>
    <cellStyle name="Comma 3 3 3 2" xfId="11017" xr:uid="{00000000-0005-0000-0000-0000A62E0000}"/>
    <cellStyle name="Comma 3 3 3 3" xfId="11018" xr:uid="{00000000-0005-0000-0000-0000A72E0000}"/>
    <cellStyle name="Comma 3 3 4" xfId="11019" xr:uid="{00000000-0005-0000-0000-0000A82E0000}"/>
    <cellStyle name="Comma 3 3 5" xfId="11020" xr:uid="{00000000-0005-0000-0000-0000A92E0000}"/>
    <cellStyle name="Comma 3 3 6" xfId="11021" xr:uid="{00000000-0005-0000-0000-0000AA2E0000}"/>
    <cellStyle name="Comma 3 3 7" xfId="11022" xr:uid="{00000000-0005-0000-0000-0000AB2E0000}"/>
    <cellStyle name="Comma 3 3 8" xfId="11023" xr:uid="{00000000-0005-0000-0000-0000AC2E0000}"/>
    <cellStyle name="Comma 3 3 9" xfId="11024" xr:uid="{00000000-0005-0000-0000-0000AD2E0000}"/>
    <cellStyle name="Comma 3 30" xfId="59806" xr:uid="{00000000-0005-0000-0000-0000AE2E0000}"/>
    <cellStyle name="Comma 3 31" xfId="59807" xr:uid="{00000000-0005-0000-0000-0000AF2E0000}"/>
    <cellStyle name="Comma 3 4" xfId="573" xr:uid="{00000000-0005-0000-0000-0000B02E0000}"/>
    <cellStyle name="Comma 3 4 10" xfId="11025" xr:uid="{00000000-0005-0000-0000-0000B12E0000}"/>
    <cellStyle name="Comma 3 4 11" xfId="56786" xr:uid="{00000000-0005-0000-0000-0000B22E0000}"/>
    <cellStyle name="Comma 3 4 12" xfId="56787" xr:uid="{00000000-0005-0000-0000-0000B32E0000}"/>
    <cellStyle name="Comma 3 4 13" xfId="56788" xr:uid="{00000000-0005-0000-0000-0000B42E0000}"/>
    <cellStyle name="Comma 3 4 14" xfId="56789" xr:uid="{00000000-0005-0000-0000-0000B52E0000}"/>
    <cellStyle name="Comma 3 4 15" xfId="56790" xr:uid="{00000000-0005-0000-0000-0000B62E0000}"/>
    <cellStyle name="Comma 3 4 16" xfId="56791" xr:uid="{00000000-0005-0000-0000-0000B72E0000}"/>
    <cellStyle name="Comma 3 4 17" xfId="56792" xr:uid="{00000000-0005-0000-0000-0000B82E0000}"/>
    <cellStyle name="Comma 3 4 2" xfId="11026" xr:uid="{00000000-0005-0000-0000-0000B92E0000}"/>
    <cellStyle name="Comma 3 4 2 10" xfId="56793" xr:uid="{00000000-0005-0000-0000-0000BA2E0000}"/>
    <cellStyle name="Comma 3 4 2 11" xfId="56794" xr:uid="{00000000-0005-0000-0000-0000BB2E0000}"/>
    <cellStyle name="Comma 3 4 2 12" xfId="56795" xr:uid="{00000000-0005-0000-0000-0000BC2E0000}"/>
    <cellStyle name="Comma 3 4 2 13" xfId="56796" xr:uid="{00000000-0005-0000-0000-0000BD2E0000}"/>
    <cellStyle name="Comma 3 4 2 14" xfId="56797" xr:uid="{00000000-0005-0000-0000-0000BE2E0000}"/>
    <cellStyle name="Comma 3 4 2 15" xfId="56798" xr:uid="{00000000-0005-0000-0000-0000BF2E0000}"/>
    <cellStyle name="Comma 3 4 2 2" xfId="11027" xr:uid="{00000000-0005-0000-0000-0000C02E0000}"/>
    <cellStyle name="Comma 3 4 2 2 10" xfId="56799" xr:uid="{00000000-0005-0000-0000-0000C12E0000}"/>
    <cellStyle name="Comma 3 4 2 2 11" xfId="56800" xr:uid="{00000000-0005-0000-0000-0000C22E0000}"/>
    <cellStyle name="Comma 3 4 2 2 12" xfId="56801" xr:uid="{00000000-0005-0000-0000-0000C32E0000}"/>
    <cellStyle name="Comma 3 4 2 2 13" xfId="56802" xr:uid="{00000000-0005-0000-0000-0000C42E0000}"/>
    <cellStyle name="Comma 3 4 2 2 14" xfId="56803" xr:uid="{00000000-0005-0000-0000-0000C52E0000}"/>
    <cellStyle name="Comma 3 4 2 2 15" xfId="56804" xr:uid="{00000000-0005-0000-0000-0000C62E0000}"/>
    <cellStyle name="Comma 3 4 2 2 16" xfId="56805" xr:uid="{00000000-0005-0000-0000-0000C72E0000}"/>
    <cellStyle name="Comma 3 4 2 2 2" xfId="11028" xr:uid="{00000000-0005-0000-0000-0000C82E0000}"/>
    <cellStyle name="Comma 3 4 2 2 2 2" xfId="11029" xr:uid="{00000000-0005-0000-0000-0000C92E0000}"/>
    <cellStyle name="Comma 3 4 2 2 2 3" xfId="11030" xr:uid="{00000000-0005-0000-0000-0000CA2E0000}"/>
    <cellStyle name="Comma 3 4 2 2 3" xfId="11031" xr:uid="{00000000-0005-0000-0000-0000CB2E0000}"/>
    <cellStyle name="Comma 3 4 2 2 4" xfId="11032" xr:uid="{00000000-0005-0000-0000-0000CC2E0000}"/>
    <cellStyle name="Comma 3 4 2 2 4 2" xfId="11033" xr:uid="{00000000-0005-0000-0000-0000CD2E0000}"/>
    <cellStyle name="Comma 3 4 2 2 4 3" xfId="11034" xr:uid="{00000000-0005-0000-0000-0000CE2E0000}"/>
    <cellStyle name="Comma 3 4 2 2 5" xfId="11035" xr:uid="{00000000-0005-0000-0000-0000CF2E0000}"/>
    <cellStyle name="Comma 3 4 2 2 6" xfId="11036" xr:uid="{00000000-0005-0000-0000-0000D02E0000}"/>
    <cellStyle name="Comma 3 4 2 2 7" xfId="11037" xr:uid="{00000000-0005-0000-0000-0000D12E0000}"/>
    <cellStyle name="Comma 3 4 2 2 8" xfId="11038" xr:uid="{00000000-0005-0000-0000-0000D22E0000}"/>
    <cellStyle name="Comma 3 4 2 2 9" xfId="11039" xr:uid="{00000000-0005-0000-0000-0000D32E0000}"/>
    <cellStyle name="Comma 3 4 2 3" xfId="11040" xr:uid="{00000000-0005-0000-0000-0000D42E0000}"/>
    <cellStyle name="Comma 3 4 2 3 2" xfId="11041" xr:uid="{00000000-0005-0000-0000-0000D52E0000}"/>
    <cellStyle name="Comma 3 4 2 3 3" xfId="11042" xr:uid="{00000000-0005-0000-0000-0000D62E0000}"/>
    <cellStyle name="Comma 3 4 2 3 4" xfId="11043" xr:uid="{00000000-0005-0000-0000-0000D72E0000}"/>
    <cellStyle name="Comma 3 4 2 3 5" xfId="11044" xr:uid="{00000000-0005-0000-0000-0000D82E0000}"/>
    <cellStyle name="Comma 3 4 2 4" xfId="11045" xr:uid="{00000000-0005-0000-0000-0000D92E0000}"/>
    <cellStyle name="Comma 3 4 2 4 2" xfId="11046" xr:uid="{00000000-0005-0000-0000-0000DA2E0000}"/>
    <cellStyle name="Comma 3 4 2 4 3" xfId="11047" xr:uid="{00000000-0005-0000-0000-0000DB2E0000}"/>
    <cellStyle name="Comma 3 4 2 5" xfId="11048" xr:uid="{00000000-0005-0000-0000-0000DC2E0000}"/>
    <cellStyle name="Comma 3 4 2 6" xfId="11049" xr:uid="{00000000-0005-0000-0000-0000DD2E0000}"/>
    <cellStyle name="Comma 3 4 2 7" xfId="11050" xr:uid="{00000000-0005-0000-0000-0000DE2E0000}"/>
    <cellStyle name="Comma 3 4 2 8" xfId="11051" xr:uid="{00000000-0005-0000-0000-0000DF2E0000}"/>
    <cellStyle name="Comma 3 4 2 9" xfId="56806" xr:uid="{00000000-0005-0000-0000-0000E02E0000}"/>
    <cellStyle name="Comma 3 4 3" xfId="574" xr:uid="{00000000-0005-0000-0000-0000E12E0000}"/>
    <cellStyle name="Comma 3 4 3 10" xfId="14" xr:uid="{00000000-0005-0000-0000-0000E22E0000}"/>
    <cellStyle name="Comma 3 4 3 11" xfId="56807" xr:uid="{00000000-0005-0000-0000-0000E32E0000}"/>
    <cellStyle name="Comma 3 4 3 12" xfId="56808" xr:uid="{00000000-0005-0000-0000-0000E42E0000}"/>
    <cellStyle name="Comma 3 4 3 13" xfId="56809" xr:uid="{00000000-0005-0000-0000-0000E52E0000}"/>
    <cellStyle name="Comma 3 4 3 14" xfId="56810" xr:uid="{00000000-0005-0000-0000-0000E62E0000}"/>
    <cellStyle name="Comma 3 4 3 15" xfId="56811" xr:uid="{00000000-0005-0000-0000-0000E72E0000}"/>
    <cellStyle name="Comma 3 4 3 2" xfId="11052" xr:uid="{00000000-0005-0000-0000-0000E82E0000}"/>
    <cellStyle name="Comma 3 4 3 2 10" xfId="56812" xr:uid="{00000000-0005-0000-0000-0000E92E0000}"/>
    <cellStyle name="Comma 3 4 3 2 11" xfId="56813" xr:uid="{00000000-0005-0000-0000-0000EA2E0000}"/>
    <cellStyle name="Comma 3 4 3 2 12" xfId="56814" xr:uid="{00000000-0005-0000-0000-0000EB2E0000}"/>
    <cellStyle name="Comma 3 4 3 2 13" xfId="56815" xr:uid="{00000000-0005-0000-0000-0000EC2E0000}"/>
    <cellStyle name="Comma 3 4 3 2 14" xfId="56816" xr:uid="{00000000-0005-0000-0000-0000ED2E0000}"/>
    <cellStyle name="Comma 3 4 3 2 15" xfId="56817" xr:uid="{00000000-0005-0000-0000-0000EE2E0000}"/>
    <cellStyle name="Comma 3 4 3 2 16" xfId="56818" xr:uid="{00000000-0005-0000-0000-0000EF2E0000}"/>
    <cellStyle name="Comma 3 4 3 2 2" xfId="11053" xr:uid="{00000000-0005-0000-0000-0000F02E0000}"/>
    <cellStyle name="Comma 3 4 3 2 2 2" xfId="11054" xr:uid="{00000000-0005-0000-0000-0000F12E0000}"/>
    <cellStyle name="Comma 3 4 3 2 2 3" xfId="11055" xr:uid="{00000000-0005-0000-0000-0000F22E0000}"/>
    <cellStyle name="Comma 3 4 3 2 3" xfId="11056" xr:uid="{00000000-0005-0000-0000-0000F32E0000}"/>
    <cellStyle name="Comma 3 4 3 2 4" xfId="11057" xr:uid="{00000000-0005-0000-0000-0000F42E0000}"/>
    <cellStyle name="Comma 3 4 3 2 4 2" xfId="11058" xr:uid="{00000000-0005-0000-0000-0000F52E0000}"/>
    <cellStyle name="Comma 3 4 3 2 4 3" xfId="11059" xr:uid="{00000000-0005-0000-0000-0000F62E0000}"/>
    <cellStyle name="Comma 3 4 3 2 5" xfId="11060" xr:uid="{00000000-0005-0000-0000-0000F72E0000}"/>
    <cellStyle name="Comma 3 4 3 2 6" xfId="11061" xr:uid="{00000000-0005-0000-0000-0000F82E0000}"/>
    <cellStyle name="Comma 3 4 3 2 7" xfId="11062" xr:uid="{00000000-0005-0000-0000-0000F92E0000}"/>
    <cellStyle name="Comma 3 4 3 2 8" xfId="11063" xr:uid="{00000000-0005-0000-0000-0000FA2E0000}"/>
    <cellStyle name="Comma 3 4 3 2 9" xfId="11064" xr:uid="{00000000-0005-0000-0000-0000FB2E0000}"/>
    <cellStyle name="Comma 3 4 3 3" xfId="11065" xr:uid="{00000000-0005-0000-0000-0000FC2E0000}"/>
    <cellStyle name="Comma 3 4 3 3 2" xfId="11066" xr:uid="{00000000-0005-0000-0000-0000FD2E0000}"/>
    <cellStyle name="Comma 3 4 3 3 3" xfId="11067" xr:uid="{00000000-0005-0000-0000-0000FE2E0000}"/>
    <cellStyle name="Comma 3 4 3 4" xfId="11068" xr:uid="{00000000-0005-0000-0000-0000FF2E0000}"/>
    <cellStyle name="Comma 3 4 3 5" xfId="11069" xr:uid="{00000000-0005-0000-0000-0000002F0000}"/>
    <cellStyle name="Comma 3 4 3 6" xfId="11070" xr:uid="{00000000-0005-0000-0000-0000012F0000}"/>
    <cellStyle name="Comma 3 4 3 7" xfId="11071" xr:uid="{00000000-0005-0000-0000-0000022F0000}"/>
    <cellStyle name="Comma 3 4 3 8" xfId="11072" xr:uid="{00000000-0005-0000-0000-0000032F0000}"/>
    <cellStyle name="Comma 3 4 3 9" xfId="56819" xr:uid="{00000000-0005-0000-0000-0000042F0000}"/>
    <cellStyle name="Comma 3 4 4" xfId="11073" xr:uid="{00000000-0005-0000-0000-0000052F0000}"/>
    <cellStyle name="Comma 3 4 4 2" xfId="11074" xr:uid="{00000000-0005-0000-0000-0000062F0000}"/>
    <cellStyle name="Comma 3 4 4 2 2" xfId="11075" xr:uid="{00000000-0005-0000-0000-0000072F0000}"/>
    <cellStyle name="Comma 3 4 4 2 3" xfId="11076" xr:uid="{00000000-0005-0000-0000-0000082F0000}"/>
    <cellStyle name="Comma 3 4 4 3" xfId="11077" xr:uid="{00000000-0005-0000-0000-0000092F0000}"/>
    <cellStyle name="Comma 3 4 4 4" xfId="11078" xr:uid="{00000000-0005-0000-0000-00000A2F0000}"/>
    <cellStyle name="Comma 3 4 5" xfId="11079" xr:uid="{00000000-0005-0000-0000-00000B2F0000}"/>
    <cellStyle name="Comma 3 4 5 2" xfId="11080" xr:uid="{00000000-0005-0000-0000-00000C2F0000}"/>
    <cellStyle name="Comma 3 4 5 3" xfId="11081" xr:uid="{00000000-0005-0000-0000-00000D2F0000}"/>
    <cellStyle name="Comma 3 4 6" xfId="11082" xr:uid="{00000000-0005-0000-0000-00000E2F0000}"/>
    <cellStyle name="Comma 3 4 7" xfId="11083" xr:uid="{00000000-0005-0000-0000-00000F2F0000}"/>
    <cellStyle name="Comma 3 4 8" xfId="11084" xr:uid="{00000000-0005-0000-0000-0000102F0000}"/>
    <cellStyle name="Comma 3 4 9" xfId="11085" xr:uid="{00000000-0005-0000-0000-0000112F0000}"/>
    <cellStyle name="Comma 3 5" xfId="575" xr:uid="{00000000-0005-0000-0000-0000122F0000}"/>
    <cellStyle name="Comma 3 5 2" xfId="11086" xr:uid="{00000000-0005-0000-0000-0000132F0000}"/>
    <cellStyle name="Comma 3 5 3" xfId="11087" xr:uid="{00000000-0005-0000-0000-0000142F0000}"/>
    <cellStyle name="Comma 3 6" xfId="11088" xr:uid="{00000000-0005-0000-0000-0000152F0000}"/>
    <cellStyle name="Comma 3 6 2" xfId="11089" xr:uid="{00000000-0005-0000-0000-0000162F0000}"/>
    <cellStyle name="Comma 3 6 2 2" xfId="11090" xr:uid="{00000000-0005-0000-0000-0000172F0000}"/>
    <cellStyle name="Comma 3 6 2 3" xfId="11091" xr:uid="{00000000-0005-0000-0000-0000182F0000}"/>
    <cellStyle name="Comma 3 7" xfId="11092" xr:uid="{00000000-0005-0000-0000-0000192F0000}"/>
    <cellStyle name="Comma 3 8" xfId="11093" xr:uid="{00000000-0005-0000-0000-00001A2F0000}"/>
    <cellStyle name="Comma 3 9" xfId="11094" xr:uid="{00000000-0005-0000-0000-00001B2F0000}"/>
    <cellStyle name="Comma 3_1.Du toan 2018 (Bieu 9,10)" xfId="576" xr:uid="{00000000-0005-0000-0000-00001C2F0000}"/>
    <cellStyle name="Comma 30" xfId="577" xr:uid="{00000000-0005-0000-0000-00001D2F0000}"/>
    <cellStyle name="Comma 30 2" xfId="11095" xr:uid="{00000000-0005-0000-0000-00001E2F0000}"/>
    <cellStyle name="Comma 30 3" xfId="11096" xr:uid="{00000000-0005-0000-0000-00001F2F0000}"/>
    <cellStyle name="Comma 31" xfId="578" xr:uid="{00000000-0005-0000-0000-0000202F0000}"/>
    <cellStyle name="Comma 31 2" xfId="11097" xr:uid="{00000000-0005-0000-0000-0000212F0000}"/>
    <cellStyle name="Comma 31 3" xfId="11098" xr:uid="{00000000-0005-0000-0000-0000222F0000}"/>
    <cellStyle name="Comma 32" xfId="579" xr:uid="{00000000-0005-0000-0000-0000232F0000}"/>
    <cellStyle name="Comma 32 2" xfId="11099" xr:uid="{00000000-0005-0000-0000-0000242F0000}"/>
    <cellStyle name="Comma 32 3" xfId="11100" xr:uid="{00000000-0005-0000-0000-0000252F0000}"/>
    <cellStyle name="Comma 33" xfId="580" xr:uid="{00000000-0005-0000-0000-0000262F0000}"/>
    <cellStyle name="Comma 33 2" xfId="11101" xr:uid="{00000000-0005-0000-0000-0000272F0000}"/>
    <cellStyle name="Comma 33 3" xfId="11102" xr:uid="{00000000-0005-0000-0000-0000282F0000}"/>
    <cellStyle name="Comma 34" xfId="581" xr:uid="{00000000-0005-0000-0000-0000292F0000}"/>
    <cellStyle name="Comma 34 2" xfId="11103" xr:uid="{00000000-0005-0000-0000-00002A2F0000}"/>
    <cellStyle name="Comma 34 3" xfId="11104" xr:uid="{00000000-0005-0000-0000-00002B2F0000}"/>
    <cellStyle name="Comma 35" xfId="582" xr:uid="{00000000-0005-0000-0000-00002C2F0000}"/>
    <cellStyle name="Comma 35 2" xfId="583" xr:uid="{00000000-0005-0000-0000-00002D2F0000}"/>
    <cellStyle name="Comma 35 3" xfId="11105" xr:uid="{00000000-0005-0000-0000-00002E2F0000}"/>
    <cellStyle name="Comma 35 4" xfId="58025" xr:uid="{00000000-0005-0000-0000-00002F2F0000}"/>
    <cellStyle name="Comma 35 5" xfId="58026" xr:uid="{00000000-0005-0000-0000-0000302F0000}"/>
    <cellStyle name="Comma 35 6" xfId="58027" xr:uid="{00000000-0005-0000-0000-0000312F0000}"/>
    <cellStyle name="Comma 35 7" xfId="58028" xr:uid="{00000000-0005-0000-0000-0000322F0000}"/>
    <cellStyle name="Comma 35 8" xfId="58029" xr:uid="{00000000-0005-0000-0000-0000332F0000}"/>
    <cellStyle name="Comma 35 9" xfId="58030" xr:uid="{00000000-0005-0000-0000-0000342F0000}"/>
    <cellStyle name="Comma 36" xfId="584" xr:uid="{00000000-0005-0000-0000-0000352F0000}"/>
    <cellStyle name="Comma 36 2" xfId="11106" xr:uid="{00000000-0005-0000-0000-0000362F0000}"/>
    <cellStyle name="Comma 36 3" xfId="11107" xr:uid="{00000000-0005-0000-0000-0000372F0000}"/>
    <cellStyle name="Comma 37" xfId="585" xr:uid="{00000000-0005-0000-0000-0000382F0000}"/>
    <cellStyle name="Comma 37 2" xfId="11108" xr:uid="{00000000-0005-0000-0000-0000392F0000}"/>
    <cellStyle name="Comma 37 3" xfId="11109" xr:uid="{00000000-0005-0000-0000-00003A2F0000}"/>
    <cellStyle name="Comma 38" xfId="11110" xr:uid="{00000000-0005-0000-0000-00003B2F0000}"/>
    <cellStyle name="Comma 38 2" xfId="11111" xr:uid="{00000000-0005-0000-0000-00003C2F0000}"/>
    <cellStyle name="Comma 38 3" xfId="11112" xr:uid="{00000000-0005-0000-0000-00003D2F0000}"/>
    <cellStyle name="Comma 39" xfId="586" xr:uid="{00000000-0005-0000-0000-00003E2F0000}"/>
    <cellStyle name="Comma 39 2" xfId="11113" xr:uid="{00000000-0005-0000-0000-00003F2F0000}"/>
    <cellStyle name="Comma 39 3" xfId="11114" xr:uid="{00000000-0005-0000-0000-0000402F0000}"/>
    <cellStyle name="Comma 39 4" xfId="57968" xr:uid="{00000000-0005-0000-0000-0000412F0000}"/>
    <cellStyle name="Comma 39 5" xfId="57970" xr:uid="{00000000-0005-0000-0000-0000422F0000}"/>
    <cellStyle name="Comma 39 6" xfId="57971" xr:uid="{00000000-0005-0000-0000-0000432F0000}"/>
    <cellStyle name="Comma 39 7" xfId="57973" xr:uid="{00000000-0005-0000-0000-0000442F0000}"/>
    <cellStyle name="Comma 39 8" xfId="57974" xr:uid="{00000000-0005-0000-0000-0000452F0000}"/>
    <cellStyle name="Comma 4" xfId="587" xr:uid="{00000000-0005-0000-0000-0000462F0000}"/>
    <cellStyle name="Comma 4 10" xfId="11115" xr:uid="{00000000-0005-0000-0000-0000472F0000}"/>
    <cellStyle name="Comma 4 11" xfId="11116" xr:uid="{00000000-0005-0000-0000-0000482F0000}"/>
    <cellStyle name="Comma 4 12" xfId="11117" xr:uid="{00000000-0005-0000-0000-0000492F0000}"/>
    <cellStyle name="Comma 4 13" xfId="11118" xr:uid="{00000000-0005-0000-0000-00004A2F0000}"/>
    <cellStyle name="Comma 4 14" xfId="11119" xr:uid="{00000000-0005-0000-0000-00004B2F0000}"/>
    <cellStyle name="Comma 4 14 2" xfId="11120" xr:uid="{00000000-0005-0000-0000-00004C2F0000}"/>
    <cellStyle name="Comma 4 15" xfId="11121" xr:uid="{00000000-0005-0000-0000-00004D2F0000}"/>
    <cellStyle name="Comma 4 16" xfId="11122" xr:uid="{00000000-0005-0000-0000-00004E2F0000}"/>
    <cellStyle name="Comma 4 17" xfId="11123" xr:uid="{00000000-0005-0000-0000-00004F2F0000}"/>
    <cellStyle name="Comma 4 18" xfId="11124" xr:uid="{00000000-0005-0000-0000-0000502F0000}"/>
    <cellStyle name="Comma 4 19" xfId="11125" xr:uid="{00000000-0005-0000-0000-0000512F0000}"/>
    <cellStyle name="Comma 4 2" xfId="588" xr:uid="{00000000-0005-0000-0000-0000522F0000}"/>
    <cellStyle name="Comma 4 2 10" xfId="11126" xr:uid="{00000000-0005-0000-0000-0000532F0000}"/>
    <cellStyle name="Comma 4 2 11" xfId="56820" xr:uid="{00000000-0005-0000-0000-0000542F0000}"/>
    <cellStyle name="Comma 4 2 12" xfId="56821" xr:uid="{00000000-0005-0000-0000-0000552F0000}"/>
    <cellStyle name="Comma 4 2 13" xfId="56822" xr:uid="{00000000-0005-0000-0000-0000562F0000}"/>
    <cellStyle name="Comma 4 2 14" xfId="56823" xr:uid="{00000000-0005-0000-0000-0000572F0000}"/>
    <cellStyle name="Comma 4 2 15" xfId="56824" xr:uid="{00000000-0005-0000-0000-0000582F0000}"/>
    <cellStyle name="Comma 4 2 16" xfId="56825" xr:uid="{00000000-0005-0000-0000-0000592F0000}"/>
    <cellStyle name="Comma 4 2 17" xfId="56826" xr:uid="{00000000-0005-0000-0000-00005A2F0000}"/>
    <cellStyle name="Comma 4 2 18" xfId="59808" xr:uid="{00000000-0005-0000-0000-00005B2F0000}"/>
    <cellStyle name="Comma 4 2 19" xfId="59809" xr:uid="{00000000-0005-0000-0000-00005C2F0000}"/>
    <cellStyle name="Comma 4 2 2" xfId="11127" xr:uid="{00000000-0005-0000-0000-00005D2F0000}"/>
    <cellStyle name="Comma 4 2 2 2" xfId="11128" xr:uid="{00000000-0005-0000-0000-00005E2F0000}"/>
    <cellStyle name="Comma 4 2 2 2 2" xfId="11129" xr:uid="{00000000-0005-0000-0000-00005F2F0000}"/>
    <cellStyle name="Comma 4 2 2 2 2 2" xfId="11130" xr:uid="{00000000-0005-0000-0000-0000602F0000}"/>
    <cellStyle name="Comma 4 2 2 2 2 3" xfId="11131" xr:uid="{00000000-0005-0000-0000-0000612F0000}"/>
    <cellStyle name="Comma 4 2 2 2 3" xfId="11132" xr:uid="{00000000-0005-0000-0000-0000622F0000}"/>
    <cellStyle name="Comma 4 2 2 2 4" xfId="11133" xr:uid="{00000000-0005-0000-0000-0000632F0000}"/>
    <cellStyle name="Comma 4 2 2 3" xfId="11134" xr:uid="{00000000-0005-0000-0000-0000642F0000}"/>
    <cellStyle name="Comma 4 2 2 3 2" xfId="11135" xr:uid="{00000000-0005-0000-0000-0000652F0000}"/>
    <cellStyle name="Comma 4 2 2 3 3" xfId="11136" xr:uid="{00000000-0005-0000-0000-0000662F0000}"/>
    <cellStyle name="Comma 4 2 2 4" xfId="11137" xr:uid="{00000000-0005-0000-0000-0000672F0000}"/>
    <cellStyle name="Comma 4 2 2 5" xfId="11138" xr:uid="{00000000-0005-0000-0000-0000682F0000}"/>
    <cellStyle name="Comma 4 2 20" xfId="59810" xr:uid="{00000000-0005-0000-0000-0000692F0000}"/>
    <cellStyle name="Comma 4 2 21" xfId="59811" xr:uid="{00000000-0005-0000-0000-00006A2F0000}"/>
    <cellStyle name="Comma 4 2 3" xfId="11139" xr:uid="{00000000-0005-0000-0000-00006B2F0000}"/>
    <cellStyle name="Comma 4 2 3 2" xfId="11140" xr:uid="{00000000-0005-0000-0000-00006C2F0000}"/>
    <cellStyle name="Comma 4 2 3 2 2" xfId="11141" xr:uid="{00000000-0005-0000-0000-00006D2F0000}"/>
    <cellStyle name="Comma 4 2 3 2 3" xfId="11142" xr:uid="{00000000-0005-0000-0000-00006E2F0000}"/>
    <cellStyle name="Comma 4 2 3 3" xfId="11143" xr:uid="{00000000-0005-0000-0000-00006F2F0000}"/>
    <cellStyle name="Comma 4 2 3 4" xfId="11144" xr:uid="{00000000-0005-0000-0000-0000702F0000}"/>
    <cellStyle name="Comma 4 2 4" xfId="11145" xr:uid="{00000000-0005-0000-0000-0000712F0000}"/>
    <cellStyle name="Comma 4 2 4 2" xfId="11146" xr:uid="{00000000-0005-0000-0000-0000722F0000}"/>
    <cellStyle name="Comma 4 2 4 3" xfId="11147" xr:uid="{00000000-0005-0000-0000-0000732F0000}"/>
    <cellStyle name="Comma 4 2 5" xfId="11148" xr:uid="{00000000-0005-0000-0000-0000742F0000}"/>
    <cellStyle name="Comma 4 2 5 2" xfId="11149" xr:uid="{00000000-0005-0000-0000-0000752F0000}"/>
    <cellStyle name="Comma 4 2 5 3" xfId="11150" xr:uid="{00000000-0005-0000-0000-0000762F0000}"/>
    <cellStyle name="Comma 4 2 6" xfId="11151" xr:uid="{00000000-0005-0000-0000-0000772F0000}"/>
    <cellStyle name="Comma 4 2 7" xfId="11152" xr:uid="{00000000-0005-0000-0000-0000782F0000}"/>
    <cellStyle name="Comma 4 2 7 2" xfId="11153" xr:uid="{00000000-0005-0000-0000-0000792F0000}"/>
    <cellStyle name="Comma 4 2 7 3" xfId="11154" xr:uid="{00000000-0005-0000-0000-00007A2F0000}"/>
    <cellStyle name="Comma 4 2 8" xfId="11155" xr:uid="{00000000-0005-0000-0000-00007B2F0000}"/>
    <cellStyle name="Comma 4 2 9" xfId="11156" xr:uid="{00000000-0005-0000-0000-00007C2F0000}"/>
    <cellStyle name="Comma 4 20" xfId="11157" xr:uid="{00000000-0005-0000-0000-00007D2F0000}"/>
    <cellStyle name="Comma 4 20 2" xfId="11158" xr:uid="{00000000-0005-0000-0000-00007E2F0000}"/>
    <cellStyle name="Comma 4 20 2 2" xfId="59812" xr:uid="{00000000-0005-0000-0000-00007F2F0000}"/>
    <cellStyle name="Comma 4 20 3" xfId="59813" xr:uid="{00000000-0005-0000-0000-0000802F0000}"/>
    <cellStyle name="Comma 4 21" xfId="11159" xr:uid="{00000000-0005-0000-0000-0000812F0000}"/>
    <cellStyle name="Comma 4 21 2" xfId="56827" xr:uid="{00000000-0005-0000-0000-0000822F0000}"/>
    <cellStyle name="Comma 4 22" xfId="11160" xr:uid="{00000000-0005-0000-0000-0000832F0000}"/>
    <cellStyle name="Comma 4 23" xfId="11161" xr:uid="{00000000-0005-0000-0000-0000842F0000}"/>
    <cellStyle name="Comma 4 24" xfId="11162" xr:uid="{00000000-0005-0000-0000-0000852F0000}"/>
    <cellStyle name="Comma 4 25" xfId="11163" xr:uid="{00000000-0005-0000-0000-0000862F0000}"/>
    <cellStyle name="Comma 4 26" xfId="11164" xr:uid="{00000000-0005-0000-0000-0000872F0000}"/>
    <cellStyle name="Comma 4 27" xfId="11165" xr:uid="{00000000-0005-0000-0000-0000882F0000}"/>
    <cellStyle name="Comma 4 28" xfId="11166" xr:uid="{00000000-0005-0000-0000-0000892F0000}"/>
    <cellStyle name="Comma 4 29" xfId="11167" xr:uid="{00000000-0005-0000-0000-00008A2F0000}"/>
    <cellStyle name="Comma 4 3" xfId="589" xr:uid="{00000000-0005-0000-0000-00008B2F0000}"/>
    <cellStyle name="Comma 4 3 2" xfId="11168" xr:uid="{00000000-0005-0000-0000-00008C2F0000}"/>
    <cellStyle name="Comma 4 3 2 2" xfId="11169" xr:uid="{00000000-0005-0000-0000-00008D2F0000}"/>
    <cellStyle name="Comma 4 3 2 2 2" xfId="11170" xr:uid="{00000000-0005-0000-0000-00008E2F0000}"/>
    <cellStyle name="Comma 4 3 2 2 3" xfId="11171" xr:uid="{00000000-0005-0000-0000-00008F2F0000}"/>
    <cellStyle name="Comma 4 3 2 3" xfId="11172" xr:uid="{00000000-0005-0000-0000-0000902F0000}"/>
    <cellStyle name="Comma 4 3 2 4" xfId="11173" xr:uid="{00000000-0005-0000-0000-0000912F0000}"/>
    <cellStyle name="Comma 4 3 3" xfId="11174" xr:uid="{00000000-0005-0000-0000-0000922F0000}"/>
    <cellStyle name="Comma 4 3 3 2" xfId="11175" xr:uid="{00000000-0005-0000-0000-0000932F0000}"/>
    <cellStyle name="Comma 4 3 3 3" xfId="11176" xr:uid="{00000000-0005-0000-0000-0000942F0000}"/>
    <cellStyle name="Comma 4 3 4" xfId="11177" xr:uid="{00000000-0005-0000-0000-0000952F0000}"/>
    <cellStyle name="Comma 4 3 5" xfId="11178" xr:uid="{00000000-0005-0000-0000-0000962F0000}"/>
    <cellStyle name="Comma 4 3 5 2" xfId="11179" xr:uid="{00000000-0005-0000-0000-0000972F0000}"/>
    <cellStyle name="Comma 4 3 5 3" xfId="11180" xr:uid="{00000000-0005-0000-0000-0000982F0000}"/>
    <cellStyle name="Comma 4 3 6" xfId="11181" xr:uid="{00000000-0005-0000-0000-0000992F0000}"/>
    <cellStyle name="Comma 4 3 7" xfId="11182" xr:uid="{00000000-0005-0000-0000-00009A2F0000}"/>
    <cellStyle name="Comma 4 3 8" xfId="11183" xr:uid="{00000000-0005-0000-0000-00009B2F0000}"/>
    <cellStyle name="Comma 4 3 9" xfId="11184" xr:uid="{00000000-0005-0000-0000-00009C2F0000}"/>
    <cellStyle name="Comma 4 30" xfId="11185" xr:uid="{00000000-0005-0000-0000-00009D2F0000}"/>
    <cellStyle name="Comma 4 31" xfId="11186" xr:uid="{00000000-0005-0000-0000-00009E2F0000}"/>
    <cellStyle name="Comma 4 32" xfId="11187" xr:uid="{00000000-0005-0000-0000-00009F2F0000}"/>
    <cellStyle name="Comma 4 33" xfId="11188" xr:uid="{00000000-0005-0000-0000-0000A02F0000}"/>
    <cellStyle name="Comma 4 34" xfId="11189" xr:uid="{00000000-0005-0000-0000-0000A12F0000}"/>
    <cellStyle name="Comma 4 35" xfId="11190" xr:uid="{00000000-0005-0000-0000-0000A22F0000}"/>
    <cellStyle name="Comma 4 36" xfId="57161" xr:uid="{00000000-0005-0000-0000-0000A32F0000}"/>
    <cellStyle name="Comma 4 37" xfId="58686" xr:uid="{00000000-0005-0000-0000-0000A42F0000}"/>
    <cellStyle name="Comma 4 38" xfId="58969" xr:uid="{00000000-0005-0000-0000-0000A52F0000}"/>
    <cellStyle name="Comma 4 39" xfId="59271" xr:uid="{00000000-0005-0000-0000-0000A62F0000}"/>
    <cellStyle name="Comma 4 4" xfId="590" xr:uid="{00000000-0005-0000-0000-0000A72F0000}"/>
    <cellStyle name="Comma 4 4 2" xfId="11191" xr:uid="{00000000-0005-0000-0000-0000A82F0000}"/>
    <cellStyle name="Comma 4 4 2 2" xfId="11192" xr:uid="{00000000-0005-0000-0000-0000A92F0000}"/>
    <cellStyle name="Comma 4 4 2 2 2" xfId="11193" xr:uid="{00000000-0005-0000-0000-0000AA2F0000}"/>
    <cellStyle name="Comma 4 4 2 2 3" xfId="11194" xr:uid="{00000000-0005-0000-0000-0000AB2F0000}"/>
    <cellStyle name="Comma 4 4 2 3" xfId="11195" xr:uid="{00000000-0005-0000-0000-0000AC2F0000}"/>
    <cellStyle name="Comma 4 4 2 4" xfId="11196" xr:uid="{00000000-0005-0000-0000-0000AD2F0000}"/>
    <cellStyle name="Comma 4 4 3" xfId="11197" xr:uid="{00000000-0005-0000-0000-0000AE2F0000}"/>
    <cellStyle name="Comma 4 4 3 2" xfId="11198" xr:uid="{00000000-0005-0000-0000-0000AF2F0000}"/>
    <cellStyle name="Comma 4 4 3 3" xfId="11199" xr:uid="{00000000-0005-0000-0000-0000B02F0000}"/>
    <cellStyle name="Comma 4 4 4" xfId="11200" xr:uid="{00000000-0005-0000-0000-0000B12F0000}"/>
    <cellStyle name="Comma 4 4 5" xfId="11201" xr:uid="{00000000-0005-0000-0000-0000B22F0000}"/>
    <cellStyle name="Comma 4 4 6" xfId="58031" xr:uid="{00000000-0005-0000-0000-0000B32F0000}"/>
    <cellStyle name="Comma 4 4 7" xfId="58032" xr:uid="{00000000-0005-0000-0000-0000B42F0000}"/>
    <cellStyle name="Comma 4 4 8" xfId="58033" xr:uid="{00000000-0005-0000-0000-0000B52F0000}"/>
    <cellStyle name="Comma 4 40" xfId="59344" xr:uid="{00000000-0005-0000-0000-0000B62F0000}"/>
    <cellStyle name="Comma 4 41" xfId="59366" xr:uid="{00000000-0005-0000-0000-0000B72F0000}"/>
    <cellStyle name="Comma 4 5" xfId="11202" xr:uid="{00000000-0005-0000-0000-0000B82F0000}"/>
    <cellStyle name="Comma 4 5 2" xfId="11203" xr:uid="{00000000-0005-0000-0000-0000B92F0000}"/>
    <cellStyle name="Comma 4 5 2 2" xfId="11204" xr:uid="{00000000-0005-0000-0000-0000BA2F0000}"/>
    <cellStyle name="Comma 4 5 2 3" xfId="11205" xr:uid="{00000000-0005-0000-0000-0000BB2F0000}"/>
    <cellStyle name="Comma 4 5 3" xfId="11206" xr:uid="{00000000-0005-0000-0000-0000BC2F0000}"/>
    <cellStyle name="Comma 4 5 4" xfId="11207" xr:uid="{00000000-0005-0000-0000-0000BD2F0000}"/>
    <cellStyle name="Comma 4 6" xfId="11208" xr:uid="{00000000-0005-0000-0000-0000BE2F0000}"/>
    <cellStyle name="Comma 4 6 2" xfId="11209" xr:uid="{00000000-0005-0000-0000-0000BF2F0000}"/>
    <cellStyle name="Comma 4 6 2 2" xfId="11210" xr:uid="{00000000-0005-0000-0000-0000C02F0000}"/>
    <cellStyle name="Comma 4 6 2 3" xfId="11211" xr:uid="{00000000-0005-0000-0000-0000C12F0000}"/>
    <cellStyle name="Comma 4 6 3" xfId="11212" xr:uid="{00000000-0005-0000-0000-0000C22F0000}"/>
    <cellStyle name="Comma 4 6 4" xfId="11213" xr:uid="{00000000-0005-0000-0000-0000C32F0000}"/>
    <cellStyle name="Comma 4 7" xfId="11214" xr:uid="{00000000-0005-0000-0000-0000C42F0000}"/>
    <cellStyle name="Comma 4 7 2" xfId="11215" xr:uid="{00000000-0005-0000-0000-0000C52F0000}"/>
    <cellStyle name="Comma 4 7 3" xfId="11216" xr:uid="{00000000-0005-0000-0000-0000C62F0000}"/>
    <cellStyle name="Comma 4 8" xfId="11217" xr:uid="{00000000-0005-0000-0000-0000C72F0000}"/>
    <cellStyle name="Comma 4 9" xfId="11218" xr:uid="{00000000-0005-0000-0000-0000C82F0000}"/>
    <cellStyle name="Comma 4 9 2" xfId="11219" xr:uid="{00000000-0005-0000-0000-0000C92F0000}"/>
    <cellStyle name="Comma 4 9 3" xfId="11220" xr:uid="{00000000-0005-0000-0000-0000CA2F0000}"/>
    <cellStyle name="Comma 40" xfId="11221" xr:uid="{00000000-0005-0000-0000-0000CB2F0000}"/>
    <cellStyle name="Comma 40 2" xfId="11222" xr:uid="{00000000-0005-0000-0000-0000CC2F0000}"/>
    <cellStyle name="Comma 40 3" xfId="11223" xr:uid="{00000000-0005-0000-0000-0000CD2F0000}"/>
    <cellStyle name="Comma 41" xfId="11224" xr:uid="{00000000-0005-0000-0000-0000CE2F0000}"/>
    <cellStyle name="Comma 41 2" xfId="11225" xr:uid="{00000000-0005-0000-0000-0000CF2F0000}"/>
    <cellStyle name="Comma 41 3" xfId="11226" xr:uid="{00000000-0005-0000-0000-0000D02F0000}"/>
    <cellStyle name="Comma 42" xfId="11227" xr:uid="{00000000-0005-0000-0000-0000D12F0000}"/>
    <cellStyle name="Comma 42 2" xfId="11228" xr:uid="{00000000-0005-0000-0000-0000D22F0000}"/>
    <cellStyle name="Comma 42 3" xfId="11229" xr:uid="{00000000-0005-0000-0000-0000D32F0000}"/>
    <cellStyle name="Comma 43" xfId="11230" xr:uid="{00000000-0005-0000-0000-0000D42F0000}"/>
    <cellStyle name="Comma 43 2" xfId="11231" xr:uid="{00000000-0005-0000-0000-0000D52F0000}"/>
    <cellStyle name="Comma 43 2 2" xfId="11232" xr:uid="{00000000-0005-0000-0000-0000D62F0000}"/>
    <cellStyle name="Comma 43 2 3" xfId="11233" xr:uid="{00000000-0005-0000-0000-0000D72F0000}"/>
    <cellStyle name="Comma 43 2 4" xfId="11234" xr:uid="{00000000-0005-0000-0000-0000D82F0000}"/>
    <cellStyle name="Comma 44" xfId="11235" xr:uid="{00000000-0005-0000-0000-0000D92F0000}"/>
    <cellStyle name="Comma 45" xfId="11236" xr:uid="{00000000-0005-0000-0000-0000DA2F0000}"/>
    <cellStyle name="Comma 46" xfId="11237" xr:uid="{00000000-0005-0000-0000-0000DB2F0000}"/>
    <cellStyle name="Comma 47" xfId="11238" xr:uid="{00000000-0005-0000-0000-0000DC2F0000}"/>
    <cellStyle name="Comma 48" xfId="11239" xr:uid="{00000000-0005-0000-0000-0000DD2F0000}"/>
    <cellStyle name="Comma 48 11" xfId="59814" xr:uid="{00000000-0005-0000-0000-0000DE2F0000}"/>
    <cellStyle name="Comma 48 2" xfId="59815" xr:uid="{00000000-0005-0000-0000-0000DF2F0000}"/>
    <cellStyle name="Comma 48 3" xfId="59816" xr:uid="{00000000-0005-0000-0000-0000E02F0000}"/>
    <cellStyle name="Comma 48 4" xfId="59817" xr:uid="{00000000-0005-0000-0000-0000E12F0000}"/>
    <cellStyle name="Comma 48 5" xfId="59818" xr:uid="{00000000-0005-0000-0000-0000E22F0000}"/>
    <cellStyle name="Comma 48 6" xfId="59819" xr:uid="{00000000-0005-0000-0000-0000E32F0000}"/>
    <cellStyle name="Comma 48 7" xfId="59820" xr:uid="{00000000-0005-0000-0000-0000E42F0000}"/>
    <cellStyle name="Comma 48 8" xfId="59821" xr:uid="{00000000-0005-0000-0000-0000E52F0000}"/>
    <cellStyle name="Comma 48 9" xfId="59822" xr:uid="{00000000-0005-0000-0000-0000E62F0000}"/>
    <cellStyle name="Comma 49" xfId="11240" xr:uid="{00000000-0005-0000-0000-0000E72F0000}"/>
    <cellStyle name="Comma 49 2" xfId="11241" xr:uid="{00000000-0005-0000-0000-0000E82F0000}"/>
    <cellStyle name="Comma 5" xfId="591" xr:uid="{00000000-0005-0000-0000-0000E92F0000}"/>
    <cellStyle name="Comma 5 10" xfId="11242" xr:uid="{00000000-0005-0000-0000-0000EA2F0000}"/>
    <cellStyle name="Comma 5 11" xfId="11243" xr:uid="{00000000-0005-0000-0000-0000EB2F0000}"/>
    <cellStyle name="Comma 5 12" xfId="11244" xr:uid="{00000000-0005-0000-0000-0000EC2F0000}"/>
    <cellStyle name="Comma 5 13" xfId="11245" xr:uid="{00000000-0005-0000-0000-0000ED2F0000}"/>
    <cellStyle name="Comma 5 14" xfId="11246" xr:uid="{00000000-0005-0000-0000-0000EE2F0000}"/>
    <cellStyle name="Comma 5 15" xfId="56828" xr:uid="{00000000-0005-0000-0000-0000EF2F0000}"/>
    <cellStyle name="Comma 5 16" xfId="56829" xr:uid="{00000000-0005-0000-0000-0000F02F0000}"/>
    <cellStyle name="Comma 5 17" xfId="56830" xr:uid="{00000000-0005-0000-0000-0000F12F0000}"/>
    <cellStyle name="Comma 5 18" xfId="56831" xr:uid="{00000000-0005-0000-0000-0000F22F0000}"/>
    <cellStyle name="Comma 5 19" xfId="56832" xr:uid="{00000000-0005-0000-0000-0000F32F0000}"/>
    <cellStyle name="Comma 5 2" xfId="592" xr:uid="{00000000-0005-0000-0000-0000F42F0000}"/>
    <cellStyle name="Comma 5 2 10" xfId="56833" xr:uid="{00000000-0005-0000-0000-0000F52F0000}"/>
    <cellStyle name="Comma 5 2 11" xfId="56834" xr:uid="{00000000-0005-0000-0000-0000F62F0000}"/>
    <cellStyle name="Comma 5 2 12" xfId="56835" xr:uid="{00000000-0005-0000-0000-0000F72F0000}"/>
    <cellStyle name="Comma 5 2 13" xfId="56836" xr:uid="{00000000-0005-0000-0000-0000F82F0000}"/>
    <cellStyle name="Comma 5 2 14" xfId="56837" xr:uid="{00000000-0005-0000-0000-0000F92F0000}"/>
    <cellStyle name="Comma 5 2 15" xfId="56838" xr:uid="{00000000-0005-0000-0000-0000FA2F0000}"/>
    <cellStyle name="Comma 5 2 2" xfId="11247" xr:uid="{00000000-0005-0000-0000-0000FB2F0000}"/>
    <cellStyle name="Comma 5 2 2 10" xfId="56839" xr:uid="{00000000-0005-0000-0000-0000FC2F0000}"/>
    <cellStyle name="Comma 5 2 2 2" xfId="11248" xr:uid="{00000000-0005-0000-0000-0000FD2F0000}"/>
    <cellStyle name="Comma 5 2 2 2 2" xfId="56840" xr:uid="{00000000-0005-0000-0000-0000FE2F0000}"/>
    <cellStyle name="Comma 5 2 2 2 3" xfId="56841" xr:uid="{00000000-0005-0000-0000-0000FF2F0000}"/>
    <cellStyle name="Comma 5 2 2 2 4" xfId="56842" xr:uid="{00000000-0005-0000-0000-000000300000}"/>
    <cellStyle name="Comma 5 2 2 2 5" xfId="56843" xr:uid="{00000000-0005-0000-0000-000001300000}"/>
    <cellStyle name="Comma 5 2 2 2 6" xfId="56844" xr:uid="{00000000-0005-0000-0000-000002300000}"/>
    <cellStyle name="Comma 5 2 2 2 7" xfId="56845" xr:uid="{00000000-0005-0000-0000-000003300000}"/>
    <cellStyle name="Comma 5 2 2 2 8" xfId="56846" xr:uid="{00000000-0005-0000-0000-000004300000}"/>
    <cellStyle name="Comma 5 2 2 2 9" xfId="56847" xr:uid="{00000000-0005-0000-0000-000005300000}"/>
    <cellStyle name="Comma 5 2 2 3" xfId="11249" xr:uid="{00000000-0005-0000-0000-000006300000}"/>
    <cellStyle name="Comma 5 2 2 4" xfId="56848" xr:uid="{00000000-0005-0000-0000-000007300000}"/>
    <cellStyle name="Comma 5 2 2 5" xfId="56849" xr:uid="{00000000-0005-0000-0000-000008300000}"/>
    <cellStyle name="Comma 5 2 2 6" xfId="56850" xr:uid="{00000000-0005-0000-0000-000009300000}"/>
    <cellStyle name="Comma 5 2 2 7" xfId="56851" xr:uid="{00000000-0005-0000-0000-00000A300000}"/>
    <cellStyle name="Comma 5 2 2 8" xfId="56852" xr:uid="{00000000-0005-0000-0000-00000B300000}"/>
    <cellStyle name="Comma 5 2 2 9" xfId="56853" xr:uid="{00000000-0005-0000-0000-00000C300000}"/>
    <cellStyle name="Comma 5 2 3" xfId="11250" xr:uid="{00000000-0005-0000-0000-00000D300000}"/>
    <cellStyle name="Comma 5 2 4" xfId="11251" xr:uid="{00000000-0005-0000-0000-00000E300000}"/>
    <cellStyle name="Comma 5 2 5" xfId="11252" xr:uid="{00000000-0005-0000-0000-00000F300000}"/>
    <cellStyle name="Comma 5 2 6" xfId="11253" xr:uid="{00000000-0005-0000-0000-000010300000}"/>
    <cellStyle name="Comma 5 2 7" xfId="11254" xr:uid="{00000000-0005-0000-0000-000011300000}"/>
    <cellStyle name="Comma 5 2 8" xfId="11255" xr:uid="{00000000-0005-0000-0000-000012300000}"/>
    <cellStyle name="Comma 5 2 9" xfId="56854" xr:uid="{00000000-0005-0000-0000-000013300000}"/>
    <cellStyle name="Comma 5 20" xfId="56855" xr:uid="{00000000-0005-0000-0000-000014300000}"/>
    <cellStyle name="Comma 5 21" xfId="56856" xr:uid="{00000000-0005-0000-0000-000015300000}"/>
    <cellStyle name="Comma 5 22" xfId="58687" xr:uid="{00000000-0005-0000-0000-000016300000}"/>
    <cellStyle name="Comma 5 23" xfId="58973" xr:uid="{00000000-0005-0000-0000-000017300000}"/>
    <cellStyle name="Comma 5 24" xfId="59267" xr:uid="{00000000-0005-0000-0000-000018300000}"/>
    <cellStyle name="Comma 5 25" xfId="59340" xr:uid="{00000000-0005-0000-0000-000019300000}"/>
    <cellStyle name="Comma 5 26" xfId="59362" xr:uid="{00000000-0005-0000-0000-00001A300000}"/>
    <cellStyle name="Comma 5 3" xfId="593" xr:uid="{00000000-0005-0000-0000-00001B300000}"/>
    <cellStyle name="Comma 5 3 2" xfId="11256" xr:uid="{00000000-0005-0000-0000-00001C300000}"/>
    <cellStyle name="Comma 5 3 2 2" xfId="56857" xr:uid="{00000000-0005-0000-0000-00001D300000}"/>
    <cellStyle name="Comma 5 3 2 3" xfId="56858" xr:uid="{00000000-0005-0000-0000-00001E300000}"/>
    <cellStyle name="Comma 5 3 2 4" xfId="56859" xr:uid="{00000000-0005-0000-0000-00001F300000}"/>
    <cellStyle name="Comma 5 3 2 5" xfId="56860" xr:uid="{00000000-0005-0000-0000-000020300000}"/>
    <cellStyle name="Comma 5 3 2 6" xfId="56861" xr:uid="{00000000-0005-0000-0000-000021300000}"/>
    <cellStyle name="Comma 5 3 2 7" xfId="56862" xr:uid="{00000000-0005-0000-0000-000022300000}"/>
    <cellStyle name="Comma 5 3 2 8" xfId="56863" xr:uid="{00000000-0005-0000-0000-000023300000}"/>
    <cellStyle name="Comma 5 3 2 9" xfId="56864" xr:uid="{00000000-0005-0000-0000-000024300000}"/>
    <cellStyle name="Comma 5 3 3" xfId="56865" xr:uid="{00000000-0005-0000-0000-000025300000}"/>
    <cellStyle name="Comma 5 3 4" xfId="56866" xr:uid="{00000000-0005-0000-0000-000026300000}"/>
    <cellStyle name="Comma 5 3 5" xfId="56867" xr:uid="{00000000-0005-0000-0000-000027300000}"/>
    <cellStyle name="Comma 5 3 6" xfId="56868" xr:uid="{00000000-0005-0000-0000-000028300000}"/>
    <cellStyle name="Comma 5 3 7" xfId="56869" xr:uid="{00000000-0005-0000-0000-000029300000}"/>
    <cellStyle name="Comma 5 3 8" xfId="56870" xr:uid="{00000000-0005-0000-0000-00002A300000}"/>
    <cellStyle name="Comma 5 3 9" xfId="56871" xr:uid="{00000000-0005-0000-0000-00002B300000}"/>
    <cellStyle name="Comma 5 4" xfId="594" xr:uid="{00000000-0005-0000-0000-00002C300000}"/>
    <cellStyle name="Comma 5 5" xfId="595" xr:uid="{00000000-0005-0000-0000-00002D300000}"/>
    <cellStyle name="Comma 5 5 2" xfId="58034" xr:uid="{00000000-0005-0000-0000-00002E300000}"/>
    <cellStyle name="Comma 5 5 3" xfId="58035" xr:uid="{00000000-0005-0000-0000-00002F300000}"/>
    <cellStyle name="Comma 5 5 4" xfId="58036" xr:uid="{00000000-0005-0000-0000-000030300000}"/>
    <cellStyle name="Comma 5 5 5" xfId="58037" xr:uid="{00000000-0005-0000-0000-000031300000}"/>
    <cellStyle name="Comma 5 5 6" xfId="58038" xr:uid="{00000000-0005-0000-0000-000032300000}"/>
    <cellStyle name="Comma 5 5 7" xfId="58039" xr:uid="{00000000-0005-0000-0000-000033300000}"/>
    <cellStyle name="Comma 5 5 8" xfId="58040" xr:uid="{00000000-0005-0000-0000-000034300000}"/>
    <cellStyle name="Comma 5 6" xfId="596" xr:uid="{00000000-0005-0000-0000-000035300000}"/>
    <cellStyle name="Comma 5 7" xfId="11257" xr:uid="{00000000-0005-0000-0000-000036300000}"/>
    <cellStyle name="Comma 5 8" xfId="11258" xr:uid="{00000000-0005-0000-0000-000037300000}"/>
    <cellStyle name="Comma 5 8 2" xfId="11259" xr:uid="{00000000-0005-0000-0000-000038300000}"/>
    <cellStyle name="Comma 5 8 3" xfId="11260" xr:uid="{00000000-0005-0000-0000-000039300000}"/>
    <cellStyle name="Comma 5 8 4" xfId="11261" xr:uid="{00000000-0005-0000-0000-00003A300000}"/>
    <cellStyle name="Comma 5 8 5" xfId="11262" xr:uid="{00000000-0005-0000-0000-00003B300000}"/>
    <cellStyle name="Comma 5 9" xfId="11263" xr:uid="{00000000-0005-0000-0000-00003C300000}"/>
    <cellStyle name="Comma 5 9 2" xfId="11264" xr:uid="{00000000-0005-0000-0000-00003D300000}"/>
    <cellStyle name="Comma 5 9 3" xfId="11265" xr:uid="{00000000-0005-0000-0000-00003E300000}"/>
    <cellStyle name="Comma 50" xfId="1240" xr:uid="{00000000-0005-0000-0000-00003F300000}"/>
    <cellStyle name="Comma 51" xfId="597" xr:uid="{00000000-0005-0000-0000-000040300000}"/>
    <cellStyle name="Comma 51 10" xfId="11266" xr:uid="{00000000-0005-0000-0000-000041300000}"/>
    <cellStyle name="Comma 51 11" xfId="11267" xr:uid="{00000000-0005-0000-0000-000042300000}"/>
    <cellStyle name="Comma 51 12" xfId="11268" xr:uid="{00000000-0005-0000-0000-000043300000}"/>
    <cellStyle name="Comma 51 13" xfId="11269" xr:uid="{00000000-0005-0000-0000-000044300000}"/>
    <cellStyle name="Comma 51 14" xfId="11270" xr:uid="{00000000-0005-0000-0000-000045300000}"/>
    <cellStyle name="Comma 51 15" xfId="11271" xr:uid="{00000000-0005-0000-0000-000046300000}"/>
    <cellStyle name="Comma 51 16" xfId="11272" xr:uid="{00000000-0005-0000-0000-000047300000}"/>
    <cellStyle name="Comma 51 17" xfId="11273" xr:uid="{00000000-0005-0000-0000-000048300000}"/>
    <cellStyle name="Comma 51 18" xfId="11274" xr:uid="{00000000-0005-0000-0000-000049300000}"/>
    <cellStyle name="Comma 51 2" xfId="598" xr:uid="{00000000-0005-0000-0000-00004A300000}"/>
    <cellStyle name="Comma 51 3" xfId="11275" xr:uid="{00000000-0005-0000-0000-00004B300000}"/>
    <cellStyle name="Comma 51 4" xfId="11276" xr:uid="{00000000-0005-0000-0000-00004C300000}"/>
    <cellStyle name="Comma 51 5" xfId="11277" xr:uid="{00000000-0005-0000-0000-00004D300000}"/>
    <cellStyle name="Comma 51 6" xfId="11278" xr:uid="{00000000-0005-0000-0000-00004E300000}"/>
    <cellStyle name="Comma 51 7" xfId="11279" xr:uid="{00000000-0005-0000-0000-00004F300000}"/>
    <cellStyle name="Comma 51 8" xfId="11280" xr:uid="{00000000-0005-0000-0000-000050300000}"/>
    <cellStyle name="Comma 51 9" xfId="11281" xr:uid="{00000000-0005-0000-0000-000051300000}"/>
    <cellStyle name="Comma 52" xfId="599" xr:uid="{00000000-0005-0000-0000-000052300000}"/>
    <cellStyle name="Comma 52 2" xfId="600" xr:uid="{00000000-0005-0000-0000-000053300000}"/>
    <cellStyle name="Comma 52 3" xfId="58041" xr:uid="{00000000-0005-0000-0000-000054300000}"/>
    <cellStyle name="Comma 52 4" xfId="58042" xr:uid="{00000000-0005-0000-0000-000055300000}"/>
    <cellStyle name="Comma 52 5" xfId="58043" xr:uid="{00000000-0005-0000-0000-000056300000}"/>
    <cellStyle name="Comma 52 6" xfId="58044" xr:uid="{00000000-0005-0000-0000-000057300000}"/>
    <cellStyle name="Comma 52 7" xfId="58045" xr:uid="{00000000-0005-0000-0000-000058300000}"/>
    <cellStyle name="Comma 52 8" xfId="58046" xr:uid="{00000000-0005-0000-0000-000059300000}"/>
    <cellStyle name="Comma 52 9" xfId="58047" xr:uid="{00000000-0005-0000-0000-00005A300000}"/>
    <cellStyle name="Comma 53" xfId="11282" xr:uid="{00000000-0005-0000-0000-00005B300000}"/>
    <cellStyle name="Comma 53 2" xfId="11283" xr:uid="{00000000-0005-0000-0000-00005C300000}"/>
    <cellStyle name="Comma 53 2 2" xfId="11284" xr:uid="{00000000-0005-0000-0000-00005D300000}"/>
    <cellStyle name="Comma 53 2 2 2" xfId="11285" xr:uid="{00000000-0005-0000-0000-00005E300000}"/>
    <cellStyle name="Comma 53 2 2 3" xfId="11286" xr:uid="{00000000-0005-0000-0000-00005F300000}"/>
    <cellStyle name="Comma 53 2 3" xfId="11287" xr:uid="{00000000-0005-0000-0000-000060300000}"/>
    <cellStyle name="Comma 53 2 4" xfId="11288" xr:uid="{00000000-0005-0000-0000-000061300000}"/>
    <cellStyle name="Comma 54" xfId="11289" xr:uid="{00000000-0005-0000-0000-000062300000}"/>
    <cellStyle name="Comma 54 2" xfId="11290" xr:uid="{00000000-0005-0000-0000-000063300000}"/>
    <cellStyle name="Comma 55" xfId="23" xr:uid="{00000000-0005-0000-0000-000064300000}"/>
    <cellStyle name="Comma 55 10" xfId="58048" xr:uid="{00000000-0005-0000-0000-000065300000}"/>
    <cellStyle name="Comma 55 2" xfId="601" xr:uid="{00000000-0005-0000-0000-000066300000}"/>
    <cellStyle name="Comma 55 2 2" xfId="58049" xr:uid="{00000000-0005-0000-0000-000067300000}"/>
    <cellStyle name="Comma 55 3" xfId="58050" xr:uid="{00000000-0005-0000-0000-000068300000}"/>
    <cellStyle name="Comma 55 4" xfId="58051" xr:uid="{00000000-0005-0000-0000-000069300000}"/>
    <cellStyle name="Comma 55 5" xfId="58052" xr:uid="{00000000-0005-0000-0000-00006A300000}"/>
    <cellStyle name="Comma 55 6" xfId="58053" xr:uid="{00000000-0005-0000-0000-00006B300000}"/>
    <cellStyle name="Comma 55 7" xfId="58054" xr:uid="{00000000-0005-0000-0000-00006C300000}"/>
    <cellStyle name="Comma 55 8" xfId="58055" xr:uid="{00000000-0005-0000-0000-00006D300000}"/>
    <cellStyle name="Comma 55 9" xfId="58056" xr:uid="{00000000-0005-0000-0000-00006E300000}"/>
    <cellStyle name="Comma 56" xfId="21" xr:uid="{00000000-0005-0000-0000-00006F300000}"/>
    <cellStyle name="Comma 56 2" xfId="602" xr:uid="{00000000-0005-0000-0000-000070300000}"/>
    <cellStyle name="Comma 56 3" xfId="58057" xr:uid="{00000000-0005-0000-0000-000071300000}"/>
    <cellStyle name="Comma 56 4" xfId="58058" xr:uid="{00000000-0005-0000-0000-000072300000}"/>
    <cellStyle name="Comma 56 5" xfId="58059" xr:uid="{00000000-0005-0000-0000-000073300000}"/>
    <cellStyle name="Comma 56 6" xfId="58060" xr:uid="{00000000-0005-0000-0000-000074300000}"/>
    <cellStyle name="Comma 56 7" xfId="58061" xr:uid="{00000000-0005-0000-0000-000075300000}"/>
    <cellStyle name="Comma 56 8" xfId="58062" xr:uid="{00000000-0005-0000-0000-000076300000}"/>
    <cellStyle name="Comma 56 9" xfId="58063" xr:uid="{00000000-0005-0000-0000-000077300000}"/>
    <cellStyle name="Comma 57" xfId="5" xr:uid="{00000000-0005-0000-0000-000078300000}"/>
    <cellStyle name="Comma 57 2" xfId="603" xr:uid="{00000000-0005-0000-0000-000079300000}"/>
    <cellStyle name="Comma 57 3" xfId="58064" xr:uid="{00000000-0005-0000-0000-00007A300000}"/>
    <cellStyle name="Comma 57 4" xfId="58065" xr:uid="{00000000-0005-0000-0000-00007B300000}"/>
    <cellStyle name="Comma 57 5" xfId="58066" xr:uid="{00000000-0005-0000-0000-00007C300000}"/>
    <cellStyle name="Comma 57 6" xfId="58067" xr:uid="{00000000-0005-0000-0000-00007D300000}"/>
    <cellStyle name="Comma 57 7" xfId="58068" xr:uid="{00000000-0005-0000-0000-00007E300000}"/>
    <cellStyle name="Comma 57 8" xfId="58069" xr:uid="{00000000-0005-0000-0000-00007F300000}"/>
    <cellStyle name="Comma 57 9" xfId="58070" xr:uid="{00000000-0005-0000-0000-000080300000}"/>
    <cellStyle name="Comma 58" xfId="6" xr:uid="{00000000-0005-0000-0000-000081300000}"/>
    <cellStyle name="Comma 58 2" xfId="604" xr:uid="{00000000-0005-0000-0000-000082300000}"/>
    <cellStyle name="Comma 58 3" xfId="58071" xr:uid="{00000000-0005-0000-0000-000083300000}"/>
    <cellStyle name="Comma 58 4" xfId="58072" xr:uid="{00000000-0005-0000-0000-000084300000}"/>
    <cellStyle name="Comma 58 5" xfId="58073" xr:uid="{00000000-0005-0000-0000-000085300000}"/>
    <cellStyle name="Comma 58 6" xfId="58074" xr:uid="{00000000-0005-0000-0000-000086300000}"/>
    <cellStyle name="Comma 58 7" xfId="58075" xr:uid="{00000000-0005-0000-0000-000087300000}"/>
    <cellStyle name="Comma 58 8" xfId="58076" xr:uid="{00000000-0005-0000-0000-000088300000}"/>
    <cellStyle name="Comma 58 9" xfId="58077" xr:uid="{00000000-0005-0000-0000-000089300000}"/>
    <cellStyle name="Comma 59" xfId="4" xr:uid="{00000000-0005-0000-0000-00008A300000}"/>
    <cellStyle name="Comma 59 2" xfId="605" xr:uid="{00000000-0005-0000-0000-00008B300000}"/>
    <cellStyle name="Comma 59 3" xfId="58078" xr:uid="{00000000-0005-0000-0000-00008C300000}"/>
    <cellStyle name="Comma 59 4" xfId="58079" xr:uid="{00000000-0005-0000-0000-00008D300000}"/>
    <cellStyle name="Comma 59 5" xfId="58080" xr:uid="{00000000-0005-0000-0000-00008E300000}"/>
    <cellStyle name="Comma 59 6" xfId="58081" xr:uid="{00000000-0005-0000-0000-00008F300000}"/>
    <cellStyle name="Comma 59 7" xfId="58082" xr:uid="{00000000-0005-0000-0000-000090300000}"/>
    <cellStyle name="Comma 59 8" xfId="58083" xr:uid="{00000000-0005-0000-0000-000091300000}"/>
    <cellStyle name="Comma 59 9" xfId="58084" xr:uid="{00000000-0005-0000-0000-000092300000}"/>
    <cellStyle name="Comma 6" xfId="606" xr:uid="{00000000-0005-0000-0000-000093300000}"/>
    <cellStyle name="Comma 6 10" xfId="59823" xr:uid="{00000000-0005-0000-0000-000094300000}"/>
    <cellStyle name="Comma 6 11" xfId="59824" xr:uid="{00000000-0005-0000-0000-000095300000}"/>
    <cellStyle name="Comma 6 12" xfId="59825" xr:uid="{00000000-0005-0000-0000-000096300000}"/>
    <cellStyle name="Comma 6 13" xfId="59826" xr:uid="{00000000-0005-0000-0000-000097300000}"/>
    <cellStyle name="Comma 6 14" xfId="59827" xr:uid="{00000000-0005-0000-0000-000098300000}"/>
    <cellStyle name="Comma 6 15" xfId="59828" xr:uid="{00000000-0005-0000-0000-000099300000}"/>
    <cellStyle name="Comma 6 16" xfId="59829" xr:uid="{00000000-0005-0000-0000-00009A300000}"/>
    <cellStyle name="Comma 6 17" xfId="59830" xr:uid="{00000000-0005-0000-0000-00009B300000}"/>
    <cellStyle name="Comma 6 18" xfId="59831" xr:uid="{00000000-0005-0000-0000-00009C300000}"/>
    <cellStyle name="Comma 6 19" xfId="59832" xr:uid="{00000000-0005-0000-0000-00009D300000}"/>
    <cellStyle name="Comma 6 2" xfId="607" xr:uid="{00000000-0005-0000-0000-00009E300000}"/>
    <cellStyle name="Comma 6 2 10" xfId="11291" xr:uid="{00000000-0005-0000-0000-00009F300000}"/>
    <cellStyle name="Comma 6 2 10 2" xfId="59833" xr:uid="{00000000-0005-0000-0000-0000A0300000}"/>
    <cellStyle name="Comma 6 2 10 3" xfId="59834" xr:uid="{00000000-0005-0000-0000-0000A1300000}"/>
    <cellStyle name="Comma 6 2 10 4" xfId="59835" xr:uid="{00000000-0005-0000-0000-0000A2300000}"/>
    <cellStyle name="Comma 6 2 10 5" xfId="59836" xr:uid="{00000000-0005-0000-0000-0000A3300000}"/>
    <cellStyle name="Comma 6 2 11" xfId="11292" xr:uid="{00000000-0005-0000-0000-0000A4300000}"/>
    <cellStyle name="Comma 6 2 11 2" xfId="59837" xr:uid="{00000000-0005-0000-0000-0000A5300000}"/>
    <cellStyle name="Comma 6 2 11 3" xfId="59838" xr:uid="{00000000-0005-0000-0000-0000A6300000}"/>
    <cellStyle name="Comma 6 2 11 4" xfId="59839" xr:uid="{00000000-0005-0000-0000-0000A7300000}"/>
    <cellStyle name="Comma 6 2 11 5" xfId="59840" xr:uid="{00000000-0005-0000-0000-0000A8300000}"/>
    <cellStyle name="Comma 6 2 12" xfId="11293" xr:uid="{00000000-0005-0000-0000-0000A9300000}"/>
    <cellStyle name="Comma 6 2 12 2" xfId="59841" xr:uid="{00000000-0005-0000-0000-0000AA300000}"/>
    <cellStyle name="Comma 6 2 12 3" xfId="59842" xr:uid="{00000000-0005-0000-0000-0000AB300000}"/>
    <cellStyle name="Comma 6 2 12 4" xfId="59843" xr:uid="{00000000-0005-0000-0000-0000AC300000}"/>
    <cellStyle name="Comma 6 2 12 5" xfId="59844" xr:uid="{00000000-0005-0000-0000-0000AD300000}"/>
    <cellStyle name="Comma 6 2 13" xfId="11294" xr:uid="{00000000-0005-0000-0000-0000AE300000}"/>
    <cellStyle name="Comma 6 2 13 2" xfId="59845" xr:uid="{00000000-0005-0000-0000-0000AF300000}"/>
    <cellStyle name="Comma 6 2 13 3" xfId="59846" xr:uid="{00000000-0005-0000-0000-0000B0300000}"/>
    <cellStyle name="Comma 6 2 13 4" xfId="59847" xr:uid="{00000000-0005-0000-0000-0000B1300000}"/>
    <cellStyle name="Comma 6 2 13 5" xfId="59848" xr:uid="{00000000-0005-0000-0000-0000B2300000}"/>
    <cellStyle name="Comma 6 2 14" xfId="58689" xr:uid="{00000000-0005-0000-0000-0000B3300000}"/>
    <cellStyle name="Comma 6 2 14 2" xfId="59849" xr:uid="{00000000-0005-0000-0000-0000B4300000}"/>
    <cellStyle name="Comma 6 2 14 3" xfId="59850" xr:uid="{00000000-0005-0000-0000-0000B5300000}"/>
    <cellStyle name="Comma 6 2 14 4" xfId="59851" xr:uid="{00000000-0005-0000-0000-0000B6300000}"/>
    <cellStyle name="Comma 6 2 14 5" xfId="59852" xr:uid="{00000000-0005-0000-0000-0000B7300000}"/>
    <cellStyle name="Comma 6 2 15" xfId="59853" xr:uid="{00000000-0005-0000-0000-0000B8300000}"/>
    <cellStyle name="Comma 6 2 15 2" xfId="59854" xr:uid="{00000000-0005-0000-0000-0000B9300000}"/>
    <cellStyle name="Comma 6 2 15 3" xfId="59855" xr:uid="{00000000-0005-0000-0000-0000BA300000}"/>
    <cellStyle name="Comma 6 2 15 4" xfId="59856" xr:uid="{00000000-0005-0000-0000-0000BB300000}"/>
    <cellStyle name="Comma 6 2 15 5" xfId="59857" xr:uid="{00000000-0005-0000-0000-0000BC300000}"/>
    <cellStyle name="Comma 6 2 16" xfId="59858" xr:uid="{00000000-0005-0000-0000-0000BD300000}"/>
    <cellStyle name="Comma 6 2 17" xfId="59859" xr:uid="{00000000-0005-0000-0000-0000BE300000}"/>
    <cellStyle name="Comma 6 2 18" xfId="59860" xr:uid="{00000000-0005-0000-0000-0000BF300000}"/>
    <cellStyle name="Comma 6 2 19" xfId="59861" xr:uid="{00000000-0005-0000-0000-0000C0300000}"/>
    <cellStyle name="Comma 6 2 2" xfId="11295" xr:uid="{00000000-0005-0000-0000-0000C1300000}"/>
    <cellStyle name="Comma 6 2 2 10" xfId="11296" xr:uid="{00000000-0005-0000-0000-0000C2300000}"/>
    <cellStyle name="Comma 6 2 2 2" xfId="11297" xr:uid="{00000000-0005-0000-0000-0000C3300000}"/>
    <cellStyle name="Comma 6 2 2 2 2" xfId="11298" xr:uid="{00000000-0005-0000-0000-0000C4300000}"/>
    <cellStyle name="Comma 6 2 2 2 2 2" xfId="11299" xr:uid="{00000000-0005-0000-0000-0000C5300000}"/>
    <cellStyle name="Comma 6 2 2 2 2 2 2" xfId="11300" xr:uid="{00000000-0005-0000-0000-0000C6300000}"/>
    <cellStyle name="Comma 6 2 2 2 2 2 3" xfId="11301" xr:uid="{00000000-0005-0000-0000-0000C7300000}"/>
    <cellStyle name="Comma 6 2 2 2 2 3" xfId="11302" xr:uid="{00000000-0005-0000-0000-0000C8300000}"/>
    <cellStyle name="Comma 6 2 2 2 2 4" xfId="11303" xr:uid="{00000000-0005-0000-0000-0000C9300000}"/>
    <cellStyle name="Comma 6 2 2 2 3" xfId="11304" xr:uid="{00000000-0005-0000-0000-0000CA300000}"/>
    <cellStyle name="Comma 6 2 2 2 3 2" xfId="11305" xr:uid="{00000000-0005-0000-0000-0000CB300000}"/>
    <cellStyle name="Comma 6 2 2 2 3 3" xfId="11306" xr:uid="{00000000-0005-0000-0000-0000CC300000}"/>
    <cellStyle name="Comma 6 2 2 2 4" xfId="11307" xr:uid="{00000000-0005-0000-0000-0000CD300000}"/>
    <cellStyle name="Comma 6 2 2 2 5" xfId="11308" xr:uid="{00000000-0005-0000-0000-0000CE300000}"/>
    <cellStyle name="Comma 6 2 2 3" xfId="11309" xr:uid="{00000000-0005-0000-0000-0000CF300000}"/>
    <cellStyle name="Comma 6 2 2 3 2" xfId="11310" xr:uid="{00000000-0005-0000-0000-0000D0300000}"/>
    <cellStyle name="Comma 6 2 2 3 2 2" xfId="11311" xr:uid="{00000000-0005-0000-0000-0000D1300000}"/>
    <cellStyle name="Comma 6 2 2 3 2 3" xfId="11312" xr:uid="{00000000-0005-0000-0000-0000D2300000}"/>
    <cellStyle name="Comma 6 2 2 3 3" xfId="11313" xr:uid="{00000000-0005-0000-0000-0000D3300000}"/>
    <cellStyle name="Comma 6 2 2 3 4" xfId="11314" xr:uid="{00000000-0005-0000-0000-0000D4300000}"/>
    <cellStyle name="Comma 6 2 2 4" xfId="11315" xr:uid="{00000000-0005-0000-0000-0000D5300000}"/>
    <cellStyle name="Comma 6 2 2 4 2" xfId="11316" xr:uid="{00000000-0005-0000-0000-0000D6300000}"/>
    <cellStyle name="Comma 6 2 2 4 3" xfId="11317" xr:uid="{00000000-0005-0000-0000-0000D7300000}"/>
    <cellStyle name="Comma 6 2 2 5" xfId="11318" xr:uid="{00000000-0005-0000-0000-0000D8300000}"/>
    <cellStyle name="Comma 6 2 2 6" xfId="11319" xr:uid="{00000000-0005-0000-0000-0000D9300000}"/>
    <cellStyle name="Comma 6 2 2 6 2" xfId="11320" xr:uid="{00000000-0005-0000-0000-0000DA300000}"/>
    <cellStyle name="Comma 6 2 2 6 3" xfId="11321" xr:uid="{00000000-0005-0000-0000-0000DB300000}"/>
    <cellStyle name="Comma 6 2 2 7" xfId="11322" xr:uid="{00000000-0005-0000-0000-0000DC300000}"/>
    <cellStyle name="Comma 6 2 2 8" xfId="11323" xr:uid="{00000000-0005-0000-0000-0000DD300000}"/>
    <cellStyle name="Comma 6 2 2 9" xfId="11324" xr:uid="{00000000-0005-0000-0000-0000DE300000}"/>
    <cellStyle name="Comma 6 2 20" xfId="59862" xr:uid="{00000000-0005-0000-0000-0000DF300000}"/>
    <cellStyle name="Comma 6 2 21" xfId="59863" xr:uid="{00000000-0005-0000-0000-0000E0300000}"/>
    <cellStyle name="Comma 6 2 22" xfId="61905" xr:uid="{00000000-0005-0000-0000-0000E1300000}"/>
    <cellStyle name="Comma 6 2 3" xfId="11325" xr:uid="{00000000-0005-0000-0000-0000E2300000}"/>
    <cellStyle name="Comma 6 2 3 2" xfId="11326" xr:uid="{00000000-0005-0000-0000-0000E3300000}"/>
    <cellStyle name="Comma 6 2 3 2 2" xfId="11327" xr:uid="{00000000-0005-0000-0000-0000E4300000}"/>
    <cellStyle name="Comma 6 2 3 2 2 2" xfId="11328" xr:uid="{00000000-0005-0000-0000-0000E5300000}"/>
    <cellStyle name="Comma 6 2 3 2 2 3" xfId="11329" xr:uid="{00000000-0005-0000-0000-0000E6300000}"/>
    <cellStyle name="Comma 6 2 3 2 3" xfId="11330" xr:uid="{00000000-0005-0000-0000-0000E7300000}"/>
    <cellStyle name="Comma 6 2 3 2 4" xfId="11331" xr:uid="{00000000-0005-0000-0000-0000E8300000}"/>
    <cellStyle name="Comma 6 2 3 3" xfId="11332" xr:uid="{00000000-0005-0000-0000-0000E9300000}"/>
    <cellStyle name="Comma 6 2 3 3 2" xfId="11333" xr:uid="{00000000-0005-0000-0000-0000EA300000}"/>
    <cellStyle name="Comma 6 2 3 3 3" xfId="11334" xr:uid="{00000000-0005-0000-0000-0000EB300000}"/>
    <cellStyle name="Comma 6 2 3 4" xfId="11335" xr:uid="{00000000-0005-0000-0000-0000EC300000}"/>
    <cellStyle name="Comma 6 2 3 5" xfId="11336" xr:uid="{00000000-0005-0000-0000-0000ED300000}"/>
    <cellStyle name="Comma 6 2 4" xfId="11337" xr:uid="{00000000-0005-0000-0000-0000EE300000}"/>
    <cellStyle name="Comma 6 2 4 2" xfId="11338" xr:uid="{00000000-0005-0000-0000-0000EF300000}"/>
    <cellStyle name="Comma 6 2 4 2 2" xfId="11339" xr:uid="{00000000-0005-0000-0000-0000F0300000}"/>
    <cellStyle name="Comma 6 2 4 2 2 2" xfId="11340" xr:uid="{00000000-0005-0000-0000-0000F1300000}"/>
    <cellStyle name="Comma 6 2 4 2 2 3" xfId="11341" xr:uid="{00000000-0005-0000-0000-0000F2300000}"/>
    <cellStyle name="Comma 6 2 4 2 3" xfId="11342" xr:uid="{00000000-0005-0000-0000-0000F3300000}"/>
    <cellStyle name="Comma 6 2 4 2 4" xfId="11343" xr:uid="{00000000-0005-0000-0000-0000F4300000}"/>
    <cellStyle name="Comma 6 2 4 3" xfId="11344" xr:uid="{00000000-0005-0000-0000-0000F5300000}"/>
    <cellStyle name="Comma 6 2 4 3 2" xfId="11345" xr:uid="{00000000-0005-0000-0000-0000F6300000}"/>
    <cellStyle name="Comma 6 2 4 3 3" xfId="11346" xr:uid="{00000000-0005-0000-0000-0000F7300000}"/>
    <cellStyle name="Comma 6 2 4 4" xfId="11347" xr:uid="{00000000-0005-0000-0000-0000F8300000}"/>
    <cellStyle name="Comma 6 2 4 5" xfId="11348" xr:uid="{00000000-0005-0000-0000-0000F9300000}"/>
    <cellStyle name="Comma 6 2 5" xfId="11349" xr:uid="{00000000-0005-0000-0000-0000FA300000}"/>
    <cellStyle name="Comma 6 2 5 2" xfId="11350" xr:uid="{00000000-0005-0000-0000-0000FB300000}"/>
    <cellStyle name="Comma 6 2 5 2 2" xfId="11351" xr:uid="{00000000-0005-0000-0000-0000FC300000}"/>
    <cellStyle name="Comma 6 2 5 2 3" xfId="11352" xr:uid="{00000000-0005-0000-0000-0000FD300000}"/>
    <cellStyle name="Comma 6 2 5 3" xfId="11353" xr:uid="{00000000-0005-0000-0000-0000FE300000}"/>
    <cellStyle name="Comma 6 2 5 4" xfId="11354" xr:uid="{00000000-0005-0000-0000-0000FF300000}"/>
    <cellStyle name="Comma 6 2 5 5" xfId="59864" xr:uid="{00000000-0005-0000-0000-000000310000}"/>
    <cellStyle name="Comma 6 2 6" xfId="11355" xr:uid="{00000000-0005-0000-0000-000001310000}"/>
    <cellStyle name="Comma 6 2 6 2" xfId="11356" xr:uid="{00000000-0005-0000-0000-000002310000}"/>
    <cellStyle name="Comma 6 2 6 2 2" xfId="11357" xr:uid="{00000000-0005-0000-0000-000003310000}"/>
    <cellStyle name="Comma 6 2 6 2 3" xfId="11358" xr:uid="{00000000-0005-0000-0000-000004310000}"/>
    <cellStyle name="Comma 6 2 6 3" xfId="11359" xr:uid="{00000000-0005-0000-0000-000005310000}"/>
    <cellStyle name="Comma 6 2 6 4" xfId="11360" xr:uid="{00000000-0005-0000-0000-000006310000}"/>
    <cellStyle name="Comma 6 2 6 5" xfId="59865" xr:uid="{00000000-0005-0000-0000-000007310000}"/>
    <cellStyle name="Comma 6 2 7" xfId="11361" xr:uid="{00000000-0005-0000-0000-000008310000}"/>
    <cellStyle name="Comma 6 2 7 2" xfId="11362" xr:uid="{00000000-0005-0000-0000-000009310000}"/>
    <cellStyle name="Comma 6 2 7 3" xfId="11363" xr:uid="{00000000-0005-0000-0000-00000A310000}"/>
    <cellStyle name="Comma 6 2 7 4" xfId="59866" xr:uid="{00000000-0005-0000-0000-00000B310000}"/>
    <cellStyle name="Comma 6 2 7 5" xfId="59867" xr:uid="{00000000-0005-0000-0000-00000C310000}"/>
    <cellStyle name="Comma 6 2 8" xfId="11364" xr:uid="{00000000-0005-0000-0000-00000D310000}"/>
    <cellStyle name="Comma 6 2 9" xfId="11365" xr:uid="{00000000-0005-0000-0000-00000E310000}"/>
    <cellStyle name="Comma 6 2 9 2" xfId="11366" xr:uid="{00000000-0005-0000-0000-00000F310000}"/>
    <cellStyle name="Comma 6 2 9 3" xfId="11367" xr:uid="{00000000-0005-0000-0000-000010310000}"/>
    <cellStyle name="Comma 6 2 9 4" xfId="59868" xr:uid="{00000000-0005-0000-0000-000011310000}"/>
    <cellStyle name="Comma 6 2 9 5" xfId="59869" xr:uid="{00000000-0005-0000-0000-000012310000}"/>
    <cellStyle name="Comma 6 20" xfId="59870" xr:uid="{00000000-0005-0000-0000-000013310000}"/>
    <cellStyle name="Comma 6 21" xfId="59871" xr:uid="{00000000-0005-0000-0000-000014310000}"/>
    <cellStyle name="Comma 6 22" xfId="59872" xr:uid="{00000000-0005-0000-0000-000015310000}"/>
    <cellStyle name="Comma 6 23" xfId="59873" xr:uid="{00000000-0005-0000-0000-000016310000}"/>
    <cellStyle name="Comma 6 24" xfId="59874" xr:uid="{00000000-0005-0000-0000-000017310000}"/>
    <cellStyle name="Comma 6 25" xfId="59875" xr:uid="{00000000-0005-0000-0000-000018310000}"/>
    <cellStyle name="Comma 6 26" xfId="59876" xr:uid="{00000000-0005-0000-0000-000019310000}"/>
    <cellStyle name="Comma 6 27" xfId="59877" xr:uid="{00000000-0005-0000-0000-00001A310000}"/>
    <cellStyle name="Comma 6 28" xfId="59878" xr:uid="{00000000-0005-0000-0000-00001B310000}"/>
    <cellStyle name="Comma 6 29" xfId="59879" xr:uid="{00000000-0005-0000-0000-00001C310000}"/>
    <cellStyle name="Comma 6 3" xfId="58688" xr:uid="{00000000-0005-0000-0000-00001D310000}"/>
    <cellStyle name="Comma 6 30" xfId="59880" xr:uid="{00000000-0005-0000-0000-00001E310000}"/>
    <cellStyle name="Comma 6 31" xfId="59881" xr:uid="{00000000-0005-0000-0000-00001F310000}"/>
    <cellStyle name="Comma 6 32" xfId="59882" xr:uid="{00000000-0005-0000-0000-000020310000}"/>
    <cellStyle name="Comma 6 33" xfId="59883" xr:uid="{00000000-0005-0000-0000-000021310000}"/>
    <cellStyle name="Comma 6 34" xfId="59884" xr:uid="{00000000-0005-0000-0000-000022310000}"/>
    <cellStyle name="Comma 6 35" xfId="59885" xr:uid="{00000000-0005-0000-0000-000023310000}"/>
    <cellStyle name="Comma 6 36" xfId="61906" xr:uid="{00000000-0005-0000-0000-000024310000}"/>
    <cellStyle name="Comma 6 4" xfId="59886" xr:uid="{00000000-0005-0000-0000-000025310000}"/>
    <cellStyle name="Comma 6 5" xfId="59887" xr:uid="{00000000-0005-0000-0000-000026310000}"/>
    <cellStyle name="Comma 6 6" xfId="59888" xr:uid="{00000000-0005-0000-0000-000027310000}"/>
    <cellStyle name="Comma 6 7" xfId="59889" xr:uid="{00000000-0005-0000-0000-000028310000}"/>
    <cellStyle name="Comma 6 8" xfId="59890" xr:uid="{00000000-0005-0000-0000-000029310000}"/>
    <cellStyle name="Comma 6 9" xfId="59891" xr:uid="{00000000-0005-0000-0000-00002A310000}"/>
    <cellStyle name="Comma 6_BIEU CHI TIEU, NGUYEN TAC PHAN BO" xfId="57706" xr:uid="{00000000-0005-0000-0000-00002B310000}"/>
    <cellStyle name="Comma 60" xfId="608" xr:uid="{00000000-0005-0000-0000-00002C310000}"/>
    <cellStyle name="Comma 60 2" xfId="609" xr:uid="{00000000-0005-0000-0000-00002D310000}"/>
    <cellStyle name="Comma 60 3" xfId="58085" xr:uid="{00000000-0005-0000-0000-00002E310000}"/>
    <cellStyle name="Comma 60 4" xfId="58086" xr:uid="{00000000-0005-0000-0000-00002F310000}"/>
    <cellStyle name="Comma 60 5" xfId="58087" xr:uid="{00000000-0005-0000-0000-000030310000}"/>
    <cellStyle name="Comma 60 6" xfId="58088" xr:uid="{00000000-0005-0000-0000-000031310000}"/>
    <cellStyle name="Comma 60 7" xfId="58089" xr:uid="{00000000-0005-0000-0000-000032310000}"/>
    <cellStyle name="Comma 60 8" xfId="58090" xr:uid="{00000000-0005-0000-0000-000033310000}"/>
    <cellStyle name="Comma 60 9" xfId="58091" xr:uid="{00000000-0005-0000-0000-000034310000}"/>
    <cellStyle name="Comma 61" xfId="610" xr:uid="{00000000-0005-0000-0000-000035310000}"/>
    <cellStyle name="Comma 61 2" xfId="611" xr:uid="{00000000-0005-0000-0000-000036310000}"/>
    <cellStyle name="Comma 61 3" xfId="58092" xr:uid="{00000000-0005-0000-0000-000037310000}"/>
    <cellStyle name="Comma 61 4" xfId="58093" xr:uid="{00000000-0005-0000-0000-000038310000}"/>
    <cellStyle name="Comma 61 5" xfId="58094" xr:uid="{00000000-0005-0000-0000-000039310000}"/>
    <cellStyle name="Comma 61 6" xfId="58095" xr:uid="{00000000-0005-0000-0000-00003A310000}"/>
    <cellStyle name="Comma 61 7" xfId="58096" xr:uid="{00000000-0005-0000-0000-00003B310000}"/>
    <cellStyle name="Comma 61 8" xfId="58097" xr:uid="{00000000-0005-0000-0000-00003C310000}"/>
    <cellStyle name="Comma 61 9" xfId="58098" xr:uid="{00000000-0005-0000-0000-00003D310000}"/>
    <cellStyle name="Comma 62" xfId="612" xr:uid="{00000000-0005-0000-0000-00003E310000}"/>
    <cellStyle name="Comma 62 2" xfId="613" xr:uid="{00000000-0005-0000-0000-00003F310000}"/>
    <cellStyle name="Comma 62 3" xfId="58099" xr:uid="{00000000-0005-0000-0000-000040310000}"/>
    <cellStyle name="Comma 62 4" xfId="58100" xr:uid="{00000000-0005-0000-0000-000041310000}"/>
    <cellStyle name="Comma 62 5" xfId="58101" xr:uid="{00000000-0005-0000-0000-000042310000}"/>
    <cellStyle name="Comma 62 6" xfId="58102" xr:uid="{00000000-0005-0000-0000-000043310000}"/>
    <cellStyle name="Comma 62 7" xfId="58103" xr:uid="{00000000-0005-0000-0000-000044310000}"/>
    <cellStyle name="Comma 62 8" xfId="58104" xr:uid="{00000000-0005-0000-0000-000045310000}"/>
    <cellStyle name="Comma 62 9" xfId="58105" xr:uid="{00000000-0005-0000-0000-000046310000}"/>
    <cellStyle name="Comma 63" xfId="18" xr:uid="{00000000-0005-0000-0000-000047310000}"/>
    <cellStyle name="Comma 63 2" xfId="614" xr:uid="{00000000-0005-0000-0000-000048310000}"/>
    <cellStyle name="Comma 63 3" xfId="58106" xr:uid="{00000000-0005-0000-0000-000049310000}"/>
    <cellStyle name="Comma 63 4" xfId="58107" xr:uid="{00000000-0005-0000-0000-00004A310000}"/>
    <cellStyle name="Comma 63 5" xfId="58108" xr:uid="{00000000-0005-0000-0000-00004B310000}"/>
    <cellStyle name="Comma 63 6" xfId="58109" xr:uid="{00000000-0005-0000-0000-00004C310000}"/>
    <cellStyle name="Comma 63 7" xfId="58110" xr:uid="{00000000-0005-0000-0000-00004D310000}"/>
    <cellStyle name="Comma 63 8" xfId="58111" xr:uid="{00000000-0005-0000-0000-00004E310000}"/>
    <cellStyle name="Comma 63 9" xfId="58112" xr:uid="{00000000-0005-0000-0000-00004F310000}"/>
    <cellStyle name="Comma 64" xfId="615" xr:uid="{00000000-0005-0000-0000-000050310000}"/>
    <cellStyle name="Comma 64 2" xfId="616" xr:uid="{00000000-0005-0000-0000-000051310000}"/>
    <cellStyle name="Comma 64 3" xfId="58113" xr:uid="{00000000-0005-0000-0000-000052310000}"/>
    <cellStyle name="Comma 64 4" xfId="58114" xr:uid="{00000000-0005-0000-0000-000053310000}"/>
    <cellStyle name="Comma 64 5" xfId="58115" xr:uid="{00000000-0005-0000-0000-000054310000}"/>
    <cellStyle name="Comma 64 6" xfId="58116" xr:uid="{00000000-0005-0000-0000-000055310000}"/>
    <cellStyle name="Comma 64 7" xfId="58117" xr:uid="{00000000-0005-0000-0000-000056310000}"/>
    <cellStyle name="Comma 64 8" xfId="58118" xr:uid="{00000000-0005-0000-0000-000057310000}"/>
    <cellStyle name="Comma 64 9" xfId="58119" xr:uid="{00000000-0005-0000-0000-000058310000}"/>
    <cellStyle name="Comma 65" xfId="16" xr:uid="{00000000-0005-0000-0000-000059310000}"/>
    <cellStyle name="Comma 65 2" xfId="617" xr:uid="{00000000-0005-0000-0000-00005A310000}"/>
    <cellStyle name="Comma 65 3" xfId="58120" xr:uid="{00000000-0005-0000-0000-00005B310000}"/>
    <cellStyle name="Comma 65 4" xfId="58121" xr:uid="{00000000-0005-0000-0000-00005C310000}"/>
    <cellStyle name="Comma 65 5" xfId="58122" xr:uid="{00000000-0005-0000-0000-00005D310000}"/>
    <cellStyle name="Comma 65 6" xfId="58123" xr:uid="{00000000-0005-0000-0000-00005E310000}"/>
    <cellStyle name="Comma 65 7" xfId="58124" xr:uid="{00000000-0005-0000-0000-00005F310000}"/>
    <cellStyle name="Comma 65 8" xfId="58125" xr:uid="{00000000-0005-0000-0000-000060310000}"/>
    <cellStyle name="Comma 65 9" xfId="58126" xr:uid="{00000000-0005-0000-0000-000061310000}"/>
    <cellStyle name="Comma 66" xfId="15" xr:uid="{00000000-0005-0000-0000-000062310000}"/>
    <cellStyle name="Comma 66 2" xfId="618" xr:uid="{00000000-0005-0000-0000-000063310000}"/>
    <cellStyle name="Comma 66 3" xfId="58127" xr:uid="{00000000-0005-0000-0000-000064310000}"/>
    <cellStyle name="Comma 66 4" xfId="58128" xr:uid="{00000000-0005-0000-0000-000065310000}"/>
    <cellStyle name="Comma 66 5" xfId="58129" xr:uid="{00000000-0005-0000-0000-000066310000}"/>
    <cellStyle name="Comma 66 6" xfId="58130" xr:uid="{00000000-0005-0000-0000-000067310000}"/>
    <cellStyle name="Comma 66 7" xfId="58131" xr:uid="{00000000-0005-0000-0000-000068310000}"/>
    <cellStyle name="Comma 66 8" xfId="58132" xr:uid="{00000000-0005-0000-0000-000069310000}"/>
    <cellStyle name="Comma 66 9" xfId="58133" xr:uid="{00000000-0005-0000-0000-00006A310000}"/>
    <cellStyle name="Comma 67" xfId="619" xr:uid="{00000000-0005-0000-0000-00006B310000}"/>
    <cellStyle name="Comma 67 2" xfId="620" xr:uid="{00000000-0005-0000-0000-00006C310000}"/>
    <cellStyle name="Comma 67 3" xfId="58134" xr:uid="{00000000-0005-0000-0000-00006D310000}"/>
    <cellStyle name="Comma 67 4" xfId="58135" xr:uid="{00000000-0005-0000-0000-00006E310000}"/>
    <cellStyle name="Comma 67 5" xfId="58136" xr:uid="{00000000-0005-0000-0000-00006F310000}"/>
    <cellStyle name="Comma 67 6" xfId="58137" xr:uid="{00000000-0005-0000-0000-000070310000}"/>
    <cellStyle name="Comma 67 7" xfId="58138" xr:uid="{00000000-0005-0000-0000-000071310000}"/>
    <cellStyle name="Comma 67 8" xfId="58139" xr:uid="{00000000-0005-0000-0000-000072310000}"/>
    <cellStyle name="Comma 67 9" xfId="58140" xr:uid="{00000000-0005-0000-0000-000073310000}"/>
    <cellStyle name="Comma 68" xfId="621" xr:uid="{00000000-0005-0000-0000-000074310000}"/>
    <cellStyle name="Comma 68 2" xfId="622" xr:uid="{00000000-0005-0000-0000-000075310000}"/>
    <cellStyle name="Comma 68 3" xfId="58141" xr:uid="{00000000-0005-0000-0000-000076310000}"/>
    <cellStyle name="Comma 68 4" xfId="58142" xr:uid="{00000000-0005-0000-0000-000077310000}"/>
    <cellStyle name="Comma 68 5" xfId="58143" xr:uid="{00000000-0005-0000-0000-000078310000}"/>
    <cellStyle name="Comma 68 6" xfId="58144" xr:uid="{00000000-0005-0000-0000-000079310000}"/>
    <cellStyle name="Comma 68 7" xfId="58145" xr:uid="{00000000-0005-0000-0000-00007A310000}"/>
    <cellStyle name="Comma 68 8" xfId="58146" xr:uid="{00000000-0005-0000-0000-00007B310000}"/>
    <cellStyle name="Comma 68 9" xfId="58147" xr:uid="{00000000-0005-0000-0000-00007C310000}"/>
    <cellStyle name="Comma 69" xfId="623" xr:uid="{00000000-0005-0000-0000-00007D310000}"/>
    <cellStyle name="Comma 69 2" xfId="624" xr:uid="{00000000-0005-0000-0000-00007E310000}"/>
    <cellStyle name="Comma 69 3" xfId="58148" xr:uid="{00000000-0005-0000-0000-00007F310000}"/>
    <cellStyle name="Comma 69 4" xfId="58149" xr:uid="{00000000-0005-0000-0000-000080310000}"/>
    <cellStyle name="Comma 69 5" xfId="58150" xr:uid="{00000000-0005-0000-0000-000081310000}"/>
    <cellStyle name="Comma 69 6" xfId="58151" xr:uid="{00000000-0005-0000-0000-000082310000}"/>
    <cellStyle name="Comma 69 7" xfId="58152" xr:uid="{00000000-0005-0000-0000-000083310000}"/>
    <cellStyle name="Comma 69 8" xfId="58153" xr:uid="{00000000-0005-0000-0000-000084310000}"/>
    <cellStyle name="Comma 69 9" xfId="58154" xr:uid="{00000000-0005-0000-0000-000085310000}"/>
    <cellStyle name="Comma 7" xfId="625" xr:uid="{00000000-0005-0000-0000-000086310000}"/>
    <cellStyle name="Comma 7 2" xfId="11368" xr:uid="{00000000-0005-0000-0000-000087310000}"/>
    <cellStyle name="Comma 7 2 2" xfId="11369" xr:uid="{00000000-0005-0000-0000-000088310000}"/>
    <cellStyle name="Comma 7 2 2 2" xfId="11370" xr:uid="{00000000-0005-0000-0000-000089310000}"/>
    <cellStyle name="Comma 7 2 2 2 2" xfId="11371" xr:uid="{00000000-0005-0000-0000-00008A310000}"/>
    <cellStyle name="Comma 7 2 2 2 2 2" xfId="11372" xr:uid="{00000000-0005-0000-0000-00008B310000}"/>
    <cellStyle name="Comma 7 2 2 2 2 2 2" xfId="11373" xr:uid="{00000000-0005-0000-0000-00008C310000}"/>
    <cellStyle name="Comma 7 2 2 2 2 2 3" xfId="11374" xr:uid="{00000000-0005-0000-0000-00008D310000}"/>
    <cellStyle name="Comma 7 2 2 2 2 3" xfId="11375" xr:uid="{00000000-0005-0000-0000-00008E310000}"/>
    <cellStyle name="Comma 7 2 2 2 2 4" xfId="11376" xr:uid="{00000000-0005-0000-0000-00008F310000}"/>
    <cellStyle name="Comma 7 2 2 2 3" xfId="11377" xr:uid="{00000000-0005-0000-0000-000090310000}"/>
    <cellStyle name="Comma 7 2 2 2 3 2" xfId="11378" xr:uid="{00000000-0005-0000-0000-000091310000}"/>
    <cellStyle name="Comma 7 2 2 2 3 3" xfId="11379" xr:uid="{00000000-0005-0000-0000-000092310000}"/>
    <cellStyle name="Comma 7 2 2 2 4" xfId="11380" xr:uid="{00000000-0005-0000-0000-000093310000}"/>
    <cellStyle name="Comma 7 2 2 2 5" xfId="11381" xr:uid="{00000000-0005-0000-0000-000094310000}"/>
    <cellStyle name="Comma 7 2 2 3" xfId="11382" xr:uid="{00000000-0005-0000-0000-000095310000}"/>
    <cellStyle name="Comma 7 2 2 3 2" xfId="11383" xr:uid="{00000000-0005-0000-0000-000096310000}"/>
    <cellStyle name="Comma 7 2 2 3 2 2" xfId="11384" xr:uid="{00000000-0005-0000-0000-000097310000}"/>
    <cellStyle name="Comma 7 2 2 3 2 3" xfId="11385" xr:uid="{00000000-0005-0000-0000-000098310000}"/>
    <cellStyle name="Comma 7 2 2 3 3" xfId="11386" xr:uid="{00000000-0005-0000-0000-000099310000}"/>
    <cellStyle name="Comma 7 2 2 3 4" xfId="11387" xr:uid="{00000000-0005-0000-0000-00009A310000}"/>
    <cellStyle name="Comma 7 2 2 4" xfId="11388" xr:uid="{00000000-0005-0000-0000-00009B310000}"/>
    <cellStyle name="Comma 7 2 2 4 2" xfId="11389" xr:uid="{00000000-0005-0000-0000-00009C310000}"/>
    <cellStyle name="Comma 7 2 2 4 3" xfId="11390" xr:uid="{00000000-0005-0000-0000-00009D310000}"/>
    <cellStyle name="Comma 7 2 2 5" xfId="11391" xr:uid="{00000000-0005-0000-0000-00009E310000}"/>
    <cellStyle name="Comma 7 2 2 6" xfId="11392" xr:uid="{00000000-0005-0000-0000-00009F310000}"/>
    <cellStyle name="Comma 7 2 3" xfId="11393" xr:uid="{00000000-0005-0000-0000-0000A0310000}"/>
    <cellStyle name="Comma 7 2 3 2" xfId="11394" xr:uid="{00000000-0005-0000-0000-0000A1310000}"/>
    <cellStyle name="Comma 7 2 3 2 2" xfId="11395" xr:uid="{00000000-0005-0000-0000-0000A2310000}"/>
    <cellStyle name="Comma 7 2 3 2 2 2" xfId="11396" xr:uid="{00000000-0005-0000-0000-0000A3310000}"/>
    <cellStyle name="Comma 7 2 3 2 2 3" xfId="11397" xr:uid="{00000000-0005-0000-0000-0000A4310000}"/>
    <cellStyle name="Comma 7 2 3 2 3" xfId="11398" xr:uid="{00000000-0005-0000-0000-0000A5310000}"/>
    <cellStyle name="Comma 7 2 3 2 4" xfId="11399" xr:uid="{00000000-0005-0000-0000-0000A6310000}"/>
    <cellStyle name="Comma 7 2 3 3" xfId="11400" xr:uid="{00000000-0005-0000-0000-0000A7310000}"/>
    <cellStyle name="Comma 7 2 3 3 2" xfId="11401" xr:uid="{00000000-0005-0000-0000-0000A8310000}"/>
    <cellStyle name="Comma 7 2 3 3 3" xfId="11402" xr:uid="{00000000-0005-0000-0000-0000A9310000}"/>
    <cellStyle name="Comma 7 2 3 4" xfId="11403" xr:uid="{00000000-0005-0000-0000-0000AA310000}"/>
    <cellStyle name="Comma 7 2 3 5" xfId="11404" xr:uid="{00000000-0005-0000-0000-0000AB310000}"/>
    <cellStyle name="Comma 7 2 4" xfId="11405" xr:uid="{00000000-0005-0000-0000-0000AC310000}"/>
    <cellStyle name="Comma 7 2 4 2" xfId="11406" xr:uid="{00000000-0005-0000-0000-0000AD310000}"/>
    <cellStyle name="Comma 7 2 4 2 2" xfId="11407" xr:uid="{00000000-0005-0000-0000-0000AE310000}"/>
    <cellStyle name="Comma 7 2 4 2 2 2" xfId="11408" xr:uid="{00000000-0005-0000-0000-0000AF310000}"/>
    <cellStyle name="Comma 7 2 4 2 2 3" xfId="11409" xr:uid="{00000000-0005-0000-0000-0000B0310000}"/>
    <cellStyle name="Comma 7 2 4 2 3" xfId="11410" xr:uid="{00000000-0005-0000-0000-0000B1310000}"/>
    <cellStyle name="Comma 7 2 4 2 4" xfId="11411" xr:uid="{00000000-0005-0000-0000-0000B2310000}"/>
    <cellStyle name="Comma 7 2 4 3" xfId="11412" xr:uid="{00000000-0005-0000-0000-0000B3310000}"/>
    <cellStyle name="Comma 7 2 4 3 2" xfId="11413" xr:uid="{00000000-0005-0000-0000-0000B4310000}"/>
    <cellStyle name="Comma 7 2 4 3 3" xfId="11414" xr:uid="{00000000-0005-0000-0000-0000B5310000}"/>
    <cellStyle name="Comma 7 2 4 4" xfId="11415" xr:uid="{00000000-0005-0000-0000-0000B6310000}"/>
    <cellStyle name="Comma 7 2 4 5" xfId="11416" xr:uid="{00000000-0005-0000-0000-0000B7310000}"/>
    <cellStyle name="Comma 7 2 5" xfId="11417" xr:uid="{00000000-0005-0000-0000-0000B8310000}"/>
    <cellStyle name="Comma 7 2 5 2" xfId="11418" xr:uid="{00000000-0005-0000-0000-0000B9310000}"/>
    <cellStyle name="Comma 7 2 5 2 2" xfId="11419" xr:uid="{00000000-0005-0000-0000-0000BA310000}"/>
    <cellStyle name="Comma 7 2 5 2 3" xfId="11420" xr:uid="{00000000-0005-0000-0000-0000BB310000}"/>
    <cellStyle name="Comma 7 2 5 3" xfId="11421" xr:uid="{00000000-0005-0000-0000-0000BC310000}"/>
    <cellStyle name="Comma 7 2 5 4" xfId="11422" xr:uid="{00000000-0005-0000-0000-0000BD310000}"/>
    <cellStyle name="Comma 7 2 6" xfId="11423" xr:uid="{00000000-0005-0000-0000-0000BE310000}"/>
    <cellStyle name="Comma 7 2 6 2" xfId="11424" xr:uid="{00000000-0005-0000-0000-0000BF310000}"/>
    <cellStyle name="Comma 7 2 6 2 2" xfId="11425" xr:uid="{00000000-0005-0000-0000-0000C0310000}"/>
    <cellStyle name="Comma 7 2 6 2 3" xfId="11426" xr:uid="{00000000-0005-0000-0000-0000C1310000}"/>
    <cellStyle name="Comma 7 2 6 3" xfId="11427" xr:uid="{00000000-0005-0000-0000-0000C2310000}"/>
    <cellStyle name="Comma 7 2 6 4" xfId="11428" xr:uid="{00000000-0005-0000-0000-0000C3310000}"/>
    <cellStyle name="Comma 7 2 7" xfId="11429" xr:uid="{00000000-0005-0000-0000-0000C4310000}"/>
    <cellStyle name="Comma 7 2 7 2" xfId="11430" xr:uid="{00000000-0005-0000-0000-0000C5310000}"/>
    <cellStyle name="Comma 7 2 7 3" xfId="11431" xr:uid="{00000000-0005-0000-0000-0000C6310000}"/>
    <cellStyle name="Comma 7 2 8" xfId="11432" xr:uid="{00000000-0005-0000-0000-0000C7310000}"/>
    <cellStyle name="Comma 7 2 9" xfId="11433" xr:uid="{00000000-0005-0000-0000-0000C8310000}"/>
    <cellStyle name="Comma 7 3" xfId="58690" xr:uid="{00000000-0005-0000-0000-0000C9310000}"/>
    <cellStyle name="Comma 7 3 2" xfId="59892" xr:uid="{00000000-0005-0000-0000-0000CA310000}"/>
    <cellStyle name="Comma 7 3 3" xfId="59893" xr:uid="{00000000-0005-0000-0000-0000CB310000}"/>
    <cellStyle name="Comma 7 3 4" xfId="59894" xr:uid="{00000000-0005-0000-0000-0000CC310000}"/>
    <cellStyle name="Comma 7 3 5" xfId="59895" xr:uid="{00000000-0005-0000-0000-0000CD310000}"/>
    <cellStyle name="Comma 7 4" xfId="59896" xr:uid="{00000000-0005-0000-0000-0000CE310000}"/>
    <cellStyle name="Comma 7 5" xfId="59897" xr:uid="{00000000-0005-0000-0000-0000CF310000}"/>
    <cellStyle name="Comma 7 6" xfId="59898" xr:uid="{00000000-0005-0000-0000-0000D0310000}"/>
    <cellStyle name="Comma 7 7" xfId="59899" xr:uid="{00000000-0005-0000-0000-0000D1310000}"/>
    <cellStyle name="Comma 70" xfId="626" xr:uid="{00000000-0005-0000-0000-0000D2310000}"/>
    <cellStyle name="Comma 70 2" xfId="627" xr:uid="{00000000-0005-0000-0000-0000D3310000}"/>
    <cellStyle name="Comma 70 3" xfId="58155" xr:uid="{00000000-0005-0000-0000-0000D4310000}"/>
    <cellStyle name="Comma 70 4" xfId="58156" xr:uid="{00000000-0005-0000-0000-0000D5310000}"/>
    <cellStyle name="Comma 70 5" xfId="58157" xr:uid="{00000000-0005-0000-0000-0000D6310000}"/>
    <cellStyle name="Comma 70 6" xfId="58158" xr:uid="{00000000-0005-0000-0000-0000D7310000}"/>
    <cellStyle name="Comma 70 7" xfId="58159" xr:uid="{00000000-0005-0000-0000-0000D8310000}"/>
    <cellStyle name="Comma 70 8" xfId="58160" xr:uid="{00000000-0005-0000-0000-0000D9310000}"/>
    <cellStyle name="Comma 70 9" xfId="58161" xr:uid="{00000000-0005-0000-0000-0000DA310000}"/>
    <cellStyle name="Comma 71" xfId="628" xr:uid="{00000000-0005-0000-0000-0000DB310000}"/>
    <cellStyle name="Comma 71 2" xfId="629" xr:uid="{00000000-0005-0000-0000-0000DC310000}"/>
    <cellStyle name="Comma 71 3" xfId="58162" xr:uid="{00000000-0005-0000-0000-0000DD310000}"/>
    <cellStyle name="Comma 71 4" xfId="58163" xr:uid="{00000000-0005-0000-0000-0000DE310000}"/>
    <cellStyle name="Comma 71 5" xfId="58164" xr:uid="{00000000-0005-0000-0000-0000DF310000}"/>
    <cellStyle name="Comma 71 6" xfId="58165" xr:uid="{00000000-0005-0000-0000-0000E0310000}"/>
    <cellStyle name="Comma 71 7" xfId="58166" xr:uid="{00000000-0005-0000-0000-0000E1310000}"/>
    <cellStyle name="Comma 71 8" xfId="58167" xr:uid="{00000000-0005-0000-0000-0000E2310000}"/>
    <cellStyle name="Comma 71 9" xfId="58168" xr:uid="{00000000-0005-0000-0000-0000E3310000}"/>
    <cellStyle name="Comma 72" xfId="24" xr:uid="{00000000-0005-0000-0000-0000E4310000}"/>
    <cellStyle name="Comma 72 2" xfId="630" xr:uid="{00000000-0005-0000-0000-0000E5310000}"/>
    <cellStyle name="Comma 72 3" xfId="58169" xr:uid="{00000000-0005-0000-0000-0000E6310000}"/>
    <cellStyle name="Comma 72 4" xfId="58170" xr:uid="{00000000-0005-0000-0000-0000E7310000}"/>
    <cellStyle name="Comma 72 5" xfId="58171" xr:uid="{00000000-0005-0000-0000-0000E8310000}"/>
    <cellStyle name="Comma 72 6" xfId="58172" xr:uid="{00000000-0005-0000-0000-0000E9310000}"/>
    <cellStyle name="Comma 72 7" xfId="58173" xr:uid="{00000000-0005-0000-0000-0000EA310000}"/>
    <cellStyle name="Comma 72 8" xfId="58174" xr:uid="{00000000-0005-0000-0000-0000EB310000}"/>
    <cellStyle name="Comma 72 9" xfId="58175" xr:uid="{00000000-0005-0000-0000-0000EC310000}"/>
    <cellStyle name="Comma 73" xfId="631" xr:uid="{00000000-0005-0000-0000-0000ED310000}"/>
    <cellStyle name="Comma 73 2" xfId="632" xr:uid="{00000000-0005-0000-0000-0000EE310000}"/>
    <cellStyle name="Comma 73 3" xfId="58176" xr:uid="{00000000-0005-0000-0000-0000EF310000}"/>
    <cellStyle name="Comma 73 4" xfId="58177" xr:uid="{00000000-0005-0000-0000-0000F0310000}"/>
    <cellStyle name="Comma 73 5" xfId="58178" xr:uid="{00000000-0005-0000-0000-0000F1310000}"/>
    <cellStyle name="Comma 73 6" xfId="58179" xr:uid="{00000000-0005-0000-0000-0000F2310000}"/>
    <cellStyle name="Comma 73 7" xfId="58180" xr:uid="{00000000-0005-0000-0000-0000F3310000}"/>
    <cellStyle name="Comma 73 8" xfId="58181" xr:uid="{00000000-0005-0000-0000-0000F4310000}"/>
    <cellStyle name="Comma 73 9" xfId="58182" xr:uid="{00000000-0005-0000-0000-0000F5310000}"/>
    <cellStyle name="Comma 74" xfId="633" xr:uid="{00000000-0005-0000-0000-0000F6310000}"/>
    <cellStyle name="Comma 74 2" xfId="634" xr:uid="{00000000-0005-0000-0000-0000F7310000}"/>
    <cellStyle name="Comma 74 3" xfId="58183" xr:uid="{00000000-0005-0000-0000-0000F8310000}"/>
    <cellStyle name="Comma 74 4" xfId="58184" xr:uid="{00000000-0005-0000-0000-0000F9310000}"/>
    <cellStyle name="Comma 74 5" xfId="58185" xr:uid="{00000000-0005-0000-0000-0000FA310000}"/>
    <cellStyle name="Comma 74 6" xfId="58186" xr:uid="{00000000-0005-0000-0000-0000FB310000}"/>
    <cellStyle name="Comma 74 7" xfId="58187" xr:uid="{00000000-0005-0000-0000-0000FC310000}"/>
    <cellStyle name="Comma 74 8" xfId="58188" xr:uid="{00000000-0005-0000-0000-0000FD310000}"/>
    <cellStyle name="Comma 74 9" xfId="58189" xr:uid="{00000000-0005-0000-0000-0000FE310000}"/>
    <cellStyle name="Comma 75" xfId="635" xr:uid="{00000000-0005-0000-0000-0000FF310000}"/>
    <cellStyle name="Comma 75 2" xfId="636" xr:uid="{00000000-0005-0000-0000-000000320000}"/>
    <cellStyle name="Comma 75 3" xfId="58190" xr:uid="{00000000-0005-0000-0000-000001320000}"/>
    <cellStyle name="Comma 75 4" xfId="58191" xr:uid="{00000000-0005-0000-0000-000002320000}"/>
    <cellStyle name="Comma 75 5" xfId="58192" xr:uid="{00000000-0005-0000-0000-000003320000}"/>
    <cellStyle name="Comma 75 6" xfId="58193" xr:uid="{00000000-0005-0000-0000-000004320000}"/>
    <cellStyle name="Comma 75 7" xfId="58194" xr:uid="{00000000-0005-0000-0000-000005320000}"/>
    <cellStyle name="Comma 75 8" xfId="58195" xr:uid="{00000000-0005-0000-0000-000006320000}"/>
    <cellStyle name="Comma 75 9" xfId="58196" xr:uid="{00000000-0005-0000-0000-000007320000}"/>
    <cellStyle name="Comma 76" xfId="637" xr:uid="{00000000-0005-0000-0000-000008320000}"/>
    <cellStyle name="Comma 76 2" xfId="638" xr:uid="{00000000-0005-0000-0000-000009320000}"/>
    <cellStyle name="Comma 76 3" xfId="58197" xr:uid="{00000000-0005-0000-0000-00000A320000}"/>
    <cellStyle name="Comma 76 4" xfId="58198" xr:uid="{00000000-0005-0000-0000-00000B320000}"/>
    <cellStyle name="Comma 76 5" xfId="58199" xr:uid="{00000000-0005-0000-0000-00000C320000}"/>
    <cellStyle name="Comma 76 6" xfId="58200" xr:uid="{00000000-0005-0000-0000-00000D320000}"/>
    <cellStyle name="Comma 76 7" xfId="58201" xr:uid="{00000000-0005-0000-0000-00000E320000}"/>
    <cellStyle name="Comma 76 8" xfId="58202" xr:uid="{00000000-0005-0000-0000-00000F320000}"/>
    <cellStyle name="Comma 76 9" xfId="58203" xr:uid="{00000000-0005-0000-0000-000010320000}"/>
    <cellStyle name="Comma 77" xfId="17" xr:uid="{00000000-0005-0000-0000-000011320000}"/>
    <cellStyle name="Comma 77 2" xfId="639" xr:uid="{00000000-0005-0000-0000-000012320000}"/>
    <cellStyle name="Comma 77 3" xfId="58204" xr:uid="{00000000-0005-0000-0000-000013320000}"/>
    <cellStyle name="Comma 77 4" xfId="58205" xr:uid="{00000000-0005-0000-0000-000014320000}"/>
    <cellStyle name="Comma 77 5" xfId="58206" xr:uid="{00000000-0005-0000-0000-000015320000}"/>
    <cellStyle name="Comma 77 6" xfId="58207" xr:uid="{00000000-0005-0000-0000-000016320000}"/>
    <cellStyle name="Comma 77 7" xfId="58208" xr:uid="{00000000-0005-0000-0000-000017320000}"/>
    <cellStyle name="Comma 77 8" xfId="58209" xr:uid="{00000000-0005-0000-0000-000018320000}"/>
    <cellStyle name="Comma 77 9" xfId="58210" xr:uid="{00000000-0005-0000-0000-000019320000}"/>
    <cellStyle name="Comma 78" xfId="640" xr:uid="{00000000-0005-0000-0000-00001A320000}"/>
    <cellStyle name="Comma 78 2" xfId="641" xr:uid="{00000000-0005-0000-0000-00001B320000}"/>
    <cellStyle name="Comma 78 3" xfId="58211" xr:uid="{00000000-0005-0000-0000-00001C320000}"/>
    <cellStyle name="Comma 78 4" xfId="58212" xr:uid="{00000000-0005-0000-0000-00001D320000}"/>
    <cellStyle name="Comma 78 5" xfId="58213" xr:uid="{00000000-0005-0000-0000-00001E320000}"/>
    <cellStyle name="Comma 78 6" xfId="58214" xr:uid="{00000000-0005-0000-0000-00001F320000}"/>
    <cellStyle name="Comma 78 7" xfId="58215" xr:uid="{00000000-0005-0000-0000-000020320000}"/>
    <cellStyle name="Comma 78 8" xfId="58216" xr:uid="{00000000-0005-0000-0000-000021320000}"/>
    <cellStyle name="Comma 78 9" xfId="58217" xr:uid="{00000000-0005-0000-0000-000022320000}"/>
    <cellStyle name="Comma 79" xfId="56872" xr:uid="{00000000-0005-0000-0000-000023320000}"/>
    <cellStyle name="Comma 8" xfId="27" xr:uid="{00000000-0005-0000-0000-000024320000}"/>
    <cellStyle name="Comma 8 10" xfId="56873" xr:uid="{00000000-0005-0000-0000-000025320000}"/>
    <cellStyle name="Comma 8 11" xfId="56874" xr:uid="{00000000-0005-0000-0000-000026320000}"/>
    <cellStyle name="Comma 8 12" xfId="56875" xr:uid="{00000000-0005-0000-0000-000027320000}"/>
    <cellStyle name="Comma 8 13" xfId="56876" xr:uid="{00000000-0005-0000-0000-000028320000}"/>
    <cellStyle name="Comma 8 14" xfId="56877" xr:uid="{00000000-0005-0000-0000-000029320000}"/>
    <cellStyle name="Comma 8 15" xfId="56878" xr:uid="{00000000-0005-0000-0000-00002A320000}"/>
    <cellStyle name="Comma 8 16" xfId="56879" xr:uid="{00000000-0005-0000-0000-00002B320000}"/>
    <cellStyle name="Comma 8 17" xfId="58691" xr:uid="{00000000-0005-0000-0000-00002C320000}"/>
    <cellStyle name="Comma 8 18" xfId="59094" xr:uid="{00000000-0005-0000-0000-00002D320000}"/>
    <cellStyle name="Comma 8 19" xfId="59090" xr:uid="{00000000-0005-0000-0000-00002E320000}"/>
    <cellStyle name="Comma 8 2" xfId="11434" xr:uid="{00000000-0005-0000-0000-00002F320000}"/>
    <cellStyle name="Comma 8 2 10" xfId="11435" xr:uid="{00000000-0005-0000-0000-000030320000}"/>
    <cellStyle name="Comma 8 2 11" xfId="11436" xr:uid="{00000000-0005-0000-0000-000031320000}"/>
    <cellStyle name="Comma 8 2 12" xfId="11437" xr:uid="{00000000-0005-0000-0000-000032320000}"/>
    <cellStyle name="Comma 8 2 13" xfId="59900" xr:uid="{00000000-0005-0000-0000-000033320000}"/>
    <cellStyle name="Comma 8 2 14" xfId="59901" xr:uid="{00000000-0005-0000-0000-000034320000}"/>
    <cellStyle name="Comma 8 2 15" xfId="59902" xr:uid="{00000000-0005-0000-0000-000035320000}"/>
    <cellStyle name="Comma 8 2 16" xfId="59903" xr:uid="{00000000-0005-0000-0000-000036320000}"/>
    <cellStyle name="Comma 8 2 17" xfId="59904" xr:uid="{00000000-0005-0000-0000-000037320000}"/>
    <cellStyle name="Comma 8 2 18" xfId="59905" xr:uid="{00000000-0005-0000-0000-000038320000}"/>
    <cellStyle name="Comma 8 2 19" xfId="59906" xr:uid="{00000000-0005-0000-0000-000039320000}"/>
    <cellStyle name="Comma 8 2 2" xfId="11438" xr:uid="{00000000-0005-0000-0000-00003A320000}"/>
    <cellStyle name="Comma 8 2 2 10" xfId="59907" xr:uid="{00000000-0005-0000-0000-00003B320000}"/>
    <cellStyle name="Comma 8 2 2 11" xfId="59908" xr:uid="{00000000-0005-0000-0000-00003C320000}"/>
    <cellStyle name="Comma 8 2 2 12" xfId="59909" xr:uid="{00000000-0005-0000-0000-00003D320000}"/>
    <cellStyle name="Comma 8 2 2 13" xfId="59910" xr:uid="{00000000-0005-0000-0000-00003E320000}"/>
    <cellStyle name="Comma 8 2 2 14" xfId="59911" xr:uid="{00000000-0005-0000-0000-00003F320000}"/>
    <cellStyle name="Comma 8 2 2 15" xfId="59912" xr:uid="{00000000-0005-0000-0000-000040320000}"/>
    <cellStyle name="Comma 8 2 2 16" xfId="59913" xr:uid="{00000000-0005-0000-0000-000041320000}"/>
    <cellStyle name="Comma 8 2 2 17" xfId="59914" xr:uid="{00000000-0005-0000-0000-000042320000}"/>
    <cellStyle name="Comma 8 2 2 18" xfId="59915" xr:uid="{00000000-0005-0000-0000-000043320000}"/>
    <cellStyle name="Comma 8 2 2 19" xfId="59916" xr:uid="{00000000-0005-0000-0000-000044320000}"/>
    <cellStyle name="Comma 8 2 2 2" xfId="11439" xr:uid="{00000000-0005-0000-0000-000045320000}"/>
    <cellStyle name="Comma 8 2 2 20" xfId="59917" xr:uid="{00000000-0005-0000-0000-000046320000}"/>
    <cellStyle name="Comma 8 2 2 21" xfId="59918" xr:uid="{00000000-0005-0000-0000-000047320000}"/>
    <cellStyle name="Comma 8 2 2 22" xfId="59919" xr:uid="{00000000-0005-0000-0000-000048320000}"/>
    <cellStyle name="Comma 8 2 2 23" xfId="59920" xr:uid="{00000000-0005-0000-0000-000049320000}"/>
    <cellStyle name="Comma 8 2 2 24" xfId="59921" xr:uid="{00000000-0005-0000-0000-00004A320000}"/>
    <cellStyle name="Comma 8 2 2 25" xfId="59922" xr:uid="{00000000-0005-0000-0000-00004B320000}"/>
    <cellStyle name="Comma 8 2 2 3" xfId="11440" xr:uid="{00000000-0005-0000-0000-00004C320000}"/>
    <cellStyle name="Comma 8 2 2 4" xfId="11441" xr:uid="{00000000-0005-0000-0000-00004D320000}"/>
    <cellStyle name="Comma 8 2 2 5" xfId="11442" xr:uid="{00000000-0005-0000-0000-00004E320000}"/>
    <cellStyle name="Comma 8 2 2 6" xfId="11443" xr:uid="{00000000-0005-0000-0000-00004F320000}"/>
    <cellStyle name="Comma 8 2 2 7" xfId="59923" xr:uid="{00000000-0005-0000-0000-000050320000}"/>
    <cellStyle name="Comma 8 2 2 8" xfId="59924" xr:uid="{00000000-0005-0000-0000-000051320000}"/>
    <cellStyle name="Comma 8 2 2 9" xfId="59925" xr:uid="{00000000-0005-0000-0000-000052320000}"/>
    <cellStyle name="Comma 8 2 20" xfId="59926" xr:uid="{00000000-0005-0000-0000-000053320000}"/>
    <cellStyle name="Comma 8 2 21" xfId="59927" xr:uid="{00000000-0005-0000-0000-000054320000}"/>
    <cellStyle name="Comma 8 2 22" xfId="59928" xr:uid="{00000000-0005-0000-0000-000055320000}"/>
    <cellStyle name="Comma 8 2 23" xfId="59929" xr:uid="{00000000-0005-0000-0000-000056320000}"/>
    <cellStyle name="Comma 8 2 24" xfId="59930" xr:uid="{00000000-0005-0000-0000-000057320000}"/>
    <cellStyle name="Comma 8 2 25" xfId="59931" xr:uid="{00000000-0005-0000-0000-000058320000}"/>
    <cellStyle name="Comma 8 2 3" xfId="11444" xr:uid="{00000000-0005-0000-0000-000059320000}"/>
    <cellStyle name="Comma 8 2 3 2" xfId="11445" xr:uid="{00000000-0005-0000-0000-00005A320000}"/>
    <cellStyle name="Comma 8 2 4" xfId="11446" xr:uid="{00000000-0005-0000-0000-00005B320000}"/>
    <cellStyle name="Comma 8 2 4 2" xfId="11447" xr:uid="{00000000-0005-0000-0000-00005C320000}"/>
    <cellStyle name="Comma 8 2 5" xfId="11448" xr:uid="{00000000-0005-0000-0000-00005D320000}"/>
    <cellStyle name="Comma 8 2 5 2" xfId="11449" xr:uid="{00000000-0005-0000-0000-00005E320000}"/>
    <cellStyle name="Comma 8 2 6" xfId="11450" xr:uid="{00000000-0005-0000-0000-00005F320000}"/>
    <cellStyle name="Comma 8 2 6 2" xfId="11451" xr:uid="{00000000-0005-0000-0000-000060320000}"/>
    <cellStyle name="Comma 8 2 6 3" xfId="11452" xr:uid="{00000000-0005-0000-0000-000061320000}"/>
    <cellStyle name="Comma 8 2 7" xfId="11453" xr:uid="{00000000-0005-0000-0000-000062320000}"/>
    <cellStyle name="Comma 8 2 8" xfId="11454" xr:uid="{00000000-0005-0000-0000-000063320000}"/>
    <cellStyle name="Comma 8 2 9" xfId="11455" xr:uid="{00000000-0005-0000-0000-000064320000}"/>
    <cellStyle name="Comma 8 20" xfId="59355" xr:uid="{00000000-0005-0000-0000-000065320000}"/>
    <cellStyle name="Comma 8 21" xfId="59092" xr:uid="{00000000-0005-0000-0000-000066320000}"/>
    <cellStyle name="Comma 8 22" xfId="59932" xr:uid="{00000000-0005-0000-0000-000067320000}"/>
    <cellStyle name="Comma 8 23" xfId="59933" xr:uid="{00000000-0005-0000-0000-000068320000}"/>
    <cellStyle name="Comma 8 24" xfId="59934" xr:uid="{00000000-0005-0000-0000-000069320000}"/>
    <cellStyle name="Comma 8 25" xfId="59935" xr:uid="{00000000-0005-0000-0000-00006A320000}"/>
    <cellStyle name="Comma 8 26" xfId="59936" xr:uid="{00000000-0005-0000-0000-00006B320000}"/>
    <cellStyle name="Comma 8 27" xfId="59937" xr:uid="{00000000-0005-0000-0000-00006C320000}"/>
    <cellStyle name="Comma 8 28" xfId="59938" xr:uid="{00000000-0005-0000-0000-00006D320000}"/>
    <cellStyle name="Comma 8 3" xfId="11456" xr:uid="{00000000-0005-0000-0000-00006E320000}"/>
    <cellStyle name="Comma 8 3 10" xfId="56880" xr:uid="{00000000-0005-0000-0000-00006F320000}"/>
    <cellStyle name="Comma 8 3 11" xfId="56881" xr:uid="{00000000-0005-0000-0000-000070320000}"/>
    <cellStyle name="Comma 8 3 12" xfId="56882" xr:uid="{00000000-0005-0000-0000-000071320000}"/>
    <cellStyle name="Comma 8 3 13" xfId="56883" xr:uid="{00000000-0005-0000-0000-000072320000}"/>
    <cellStyle name="Comma 8 3 14" xfId="56884" xr:uid="{00000000-0005-0000-0000-000073320000}"/>
    <cellStyle name="Comma 8 3 15" xfId="56885" xr:uid="{00000000-0005-0000-0000-000074320000}"/>
    <cellStyle name="Comma 8 3 16" xfId="56886" xr:uid="{00000000-0005-0000-0000-000075320000}"/>
    <cellStyle name="Comma 8 3 2" xfId="11457" xr:uid="{00000000-0005-0000-0000-000076320000}"/>
    <cellStyle name="Comma 8 3 2 2" xfId="11458" xr:uid="{00000000-0005-0000-0000-000077320000}"/>
    <cellStyle name="Comma 8 3 2 3" xfId="11459" xr:uid="{00000000-0005-0000-0000-000078320000}"/>
    <cellStyle name="Comma 8 3 3" xfId="11460" xr:uid="{00000000-0005-0000-0000-000079320000}"/>
    <cellStyle name="Comma 8 3 4" xfId="11461" xr:uid="{00000000-0005-0000-0000-00007A320000}"/>
    <cellStyle name="Comma 8 3 4 2" xfId="11462" xr:uid="{00000000-0005-0000-0000-00007B320000}"/>
    <cellStyle name="Comma 8 3 4 3" xfId="11463" xr:uid="{00000000-0005-0000-0000-00007C320000}"/>
    <cellStyle name="Comma 8 3 5" xfId="11464" xr:uid="{00000000-0005-0000-0000-00007D320000}"/>
    <cellStyle name="Comma 8 3 6" xfId="11465" xr:uid="{00000000-0005-0000-0000-00007E320000}"/>
    <cellStyle name="Comma 8 3 7" xfId="11466" xr:uid="{00000000-0005-0000-0000-00007F320000}"/>
    <cellStyle name="Comma 8 3 8" xfId="11467" xr:uid="{00000000-0005-0000-0000-000080320000}"/>
    <cellStyle name="Comma 8 3 9" xfId="11468" xr:uid="{00000000-0005-0000-0000-000081320000}"/>
    <cellStyle name="Comma 8 4" xfId="11469" xr:uid="{00000000-0005-0000-0000-000082320000}"/>
    <cellStyle name="Comma 8 4 2" xfId="11470" xr:uid="{00000000-0005-0000-0000-000083320000}"/>
    <cellStyle name="Comma 8 4 3" xfId="11471" xr:uid="{00000000-0005-0000-0000-000084320000}"/>
    <cellStyle name="Comma 8 5" xfId="11472" xr:uid="{00000000-0005-0000-0000-000085320000}"/>
    <cellStyle name="Comma 8 6" xfId="11473" xr:uid="{00000000-0005-0000-0000-000086320000}"/>
    <cellStyle name="Comma 8 7" xfId="11474" xr:uid="{00000000-0005-0000-0000-000087320000}"/>
    <cellStyle name="Comma 8 8" xfId="11475" xr:uid="{00000000-0005-0000-0000-000088320000}"/>
    <cellStyle name="Comma 8 9" xfId="11476" xr:uid="{00000000-0005-0000-0000-000089320000}"/>
    <cellStyle name="Comma 80" xfId="642" xr:uid="{00000000-0005-0000-0000-00008A320000}"/>
    <cellStyle name="Comma 80 2" xfId="643" xr:uid="{00000000-0005-0000-0000-00008B320000}"/>
    <cellStyle name="Comma 80 3" xfId="58218" xr:uid="{00000000-0005-0000-0000-00008C320000}"/>
    <cellStyle name="Comma 80 4" xfId="58219" xr:uid="{00000000-0005-0000-0000-00008D320000}"/>
    <cellStyle name="Comma 80 5" xfId="58220" xr:uid="{00000000-0005-0000-0000-00008E320000}"/>
    <cellStyle name="Comma 80 6" xfId="58221" xr:uid="{00000000-0005-0000-0000-00008F320000}"/>
    <cellStyle name="Comma 80 7" xfId="58222" xr:uid="{00000000-0005-0000-0000-000090320000}"/>
    <cellStyle name="Comma 80 8" xfId="58223" xr:uid="{00000000-0005-0000-0000-000091320000}"/>
    <cellStyle name="Comma 80 9" xfId="58224" xr:uid="{00000000-0005-0000-0000-000092320000}"/>
    <cellStyle name="Comma 81" xfId="644" xr:uid="{00000000-0005-0000-0000-000093320000}"/>
    <cellStyle name="Comma 81 2" xfId="645" xr:uid="{00000000-0005-0000-0000-000094320000}"/>
    <cellStyle name="Comma 81 3" xfId="58225" xr:uid="{00000000-0005-0000-0000-000095320000}"/>
    <cellStyle name="Comma 81 4" xfId="58226" xr:uid="{00000000-0005-0000-0000-000096320000}"/>
    <cellStyle name="Comma 81 5" xfId="58227" xr:uid="{00000000-0005-0000-0000-000097320000}"/>
    <cellStyle name="Comma 81 6" xfId="58228" xr:uid="{00000000-0005-0000-0000-000098320000}"/>
    <cellStyle name="Comma 81 7" xfId="58229" xr:uid="{00000000-0005-0000-0000-000099320000}"/>
    <cellStyle name="Comma 81 8" xfId="58230" xr:uid="{00000000-0005-0000-0000-00009A320000}"/>
    <cellStyle name="Comma 81 9" xfId="58231" xr:uid="{00000000-0005-0000-0000-00009B320000}"/>
    <cellStyle name="Comma 82" xfId="19" xr:uid="{00000000-0005-0000-0000-00009C320000}"/>
    <cellStyle name="Comma 82 2" xfId="646" xr:uid="{00000000-0005-0000-0000-00009D320000}"/>
    <cellStyle name="Comma 82 3" xfId="58232" xr:uid="{00000000-0005-0000-0000-00009E320000}"/>
    <cellStyle name="Comma 82 4" xfId="58233" xr:uid="{00000000-0005-0000-0000-00009F320000}"/>
    <cellStyle name="Comma 82 5" xfId="58234" xr:uid="{00000000-0005-0000-0000-0000A0320000}"/>
    <cellStyle name="Comma 82 6" xfId="58235" xr:uid="{00000000-0005-0000-0000-0000A1320000}"/>
    <cellStyle name="Comma 82 7" xfId="58236" xr:uid="{00000000-0005-0000-0000-0000A2320000}"/>
    <cellStyle name="Comma 82 8" xfId="58237" xr:uid="{00000000-0005-0000-0000-0000A3320000}"/>
    <cellStyle name="Comma 82 9" xfId="58238" xr:uid="{00000000-0005-0000-0000-0000A4320000}"/>
    <cellStyle name="Comma 83" xfId="20" xr:uid="{00000000-0005-0000-0000-0000A5320000}"/>
    <cellStyle name="Comma 83 2" xfId="647" xr:uid="{00000000-0005-0000-0000-0000A6320000}"/>
    <cellStyle name="Comma 83 3" xfId="58239" xr:uid="{00000000-0005-0000-0000-0000A7320000}"/>
    <cellStyle name="Comma 83 4" xfId="58240" xr:uid="{00000000-0005-0000-0000-0000A8320000}"/>
    <cellStyle name="Comma 83 5" xfId="58241" xr:uid="{00000000-0005-0000-0000-0000A9320000}"/>
    <cellStyle name="Comma 83 6" xfId="58242" xr:uid="{00000000-0005-0000-0000-0000AA320000}"/>
    <cellStyle name="Comma 83 7" xfId="58243" xr:uid="{00000000-0005-0000-0000-0000AB320000}"/>
    <cellStyle name="Comma 83 8" xfId="58244" xr:uid="{00000000-0005-0000-0000-0000AC320000}"/>
    <cellStyle name="Comma 83 9" xfId="58245" xr:uid="{00000000-0005-0000-0000-0000AD320000}"/>
    <cellStyle name="Comma 84" xfId="648" xr:uid="{00000000-0005-0000-0000-0000AE320000}"/>
    <cellStyle name="Comma 84 2" xfId="649" xr:uid="{00000000-0005-0000-0000-0000AF320000}"/>
    <cellStyle name="Comma 84 3" xfId="58246" xr:uid="{00000000-0005-0000-0000-0000B0320000}"/>
    <cellStyle name="Comma 84 4" xfId="58247" xr:uid="{00000000-0005-0000-0000-0000B1320000}"/>
    <cellStyle name="Comma 84 5" xfId="58248" xr:uid="{00000000-0005-0000-0000-0000B2320000}"/>
    <cellStyle name="Comma 84 6" xfId="58249" xr:uid="{00000000-0005-0000-0000-0000B3320000}"/>
    <cellStyle name="Comma 84 7" xfId="58250" xr:uid="{00000000-0005-0000-0000-0000B4320000}"/>
    <cellStyle name="Comma 84 8" xfId="58251" xr:uid="{00000000-0005-0000-0000-0000B5320000}"/>
    <cellStyle name="Comma 84 9" xfId="58252" xr:uid="{00000000-0005-0000-0000-0000B6320000}"/>
    <cellStyle name="Comma 85" xfId="650" xr:uid="{00000000-0005-0000-0000-0000B7320000}"/>
    <cellStyle name="Comma 85 2" xfId="651" xr:uid="{00000000-0005-0000-0000-0000B8320000}"/>
    <cellStyle name="Comma 85 3" xfId="58253" xr:uid="{00000000-0005-0000-0000-0000B9320000}"/>
    <cellStyle name="Comma 85 4" xfId="58254" xr:uid="{00000000-0005-0000-0000-0000BA320000}"/>
    <cellStyle name="Comma 85 5" xfId="58255" xr:uid="{00000000-0005-0000-0000-0000BB320000}"/>
    <cellStyle name="Comma 85 6" xfId="58256" xr:uid="{00000000-0005-0000-0000-0000BC320000}"/>
    <cellStyle name="Comma 85 7" xfId="58257" xr:uid="{00000000-0005-0000-0000-0000BD320000}"/>
    <cellStyle name="Comma 85 8" xfId="58258" xr:uid="{00000000-0005-0000-0000-0000BE320000}"/>
    <cellStyle name="Comma 85 9" xfId="58259" xr:uid="{00000000-0005-0000-0000-0000BF320000}"/>
    <cellStyle name="Comma 86" xfId="652" xr:uid="{00000000-0005-0000-0000-0000C0320000}"/>
    <cellStyle name="Comma 86 2" xfId="653" xr:uid="{00000000-0005-0000-0000-0000C1320000}"/>
    <cellStyle name="Comma 86 3" xfId="58260" xr:uid="{00000000-0005-0000-0000-0000C2320000}"/>
    <cellStyle name="Comma 86 4" xfId="58261" xr:uid="{00000000-0005-0000-0000-0000C3320000}"/>
    <cellStyle name="Comma 86 5" xfId="58262" xr:uid="{00000000-0005-0000-0000-0000C4320000}"/>
    <cellStyle name="Comma 86 6" xfId="58263" xr:uid="{00000000-0005-0000-0000-0000C5320000}"/>
    <cellStyle name="Comma 86 7" xfId="58264" xr:uid="{00000000-0005-0000-0000-0000C6320000}"/>
    <cellStyle name="Comma 86 8" xfId="58265" xr:uid="{00000000-0005-0000-0000-0000C7320000}"/>
    <cellStyle name="Comma 86 9" xfId="58266" xr:uid="{00000000-0005-0000-0000-0000C8320000}"/>
    <cellStyle name="Comma 87" xfId="25" xr:uid="{00000000-0005-0000-0000-0000C9320000}"/>
    <cellStyle name="Comma 87 2" xfId="654" xr:uid="{00000000-0005-0000-0000-0000CA320000}"/>
    <cellStyle name="Comma 87 3" xfId="58267" xr:uid="{00000000-0005-0000-0000-0000CB320000}"/>
    <cellStyle name="Comma 87 4" xfId="58268" xr:uid="{00000000-0005-0000-0000-0000CC320000}"/>
    <cellStyle name="Comma 87 5" xfId="58269" xr:uid="{00000000-0005-0000-0000-0000CD320000}"/>
    <cellStyle name="Comma 87 6" xfId="58270" xr:uid="{00000000-0005-0000-0000-0000CE320000}"/>
    <cellStyle name="Comma 87 7" xfId="58271" xr:uid="{00000000-0005-0000-0000-0000CF320000}"/>
    <cellStyle name="Comma 87 8" xfId="58272" xr:uid="{00000000-0005-0000-0000-0000D0320000}"/>
    <cellStyle name="Comma 87 9" xfId="58273" xr:uid="{00000000-0005-0000-0000-0000D1320000}"/>
    <cellStyle name="Comma 88" xfId="7" xr:uid="{00000000-0005-0000-0000-0000D2320000}"/>
    <cellStyle name="Comma 88 2" xfId="655" xr:uid="{00000000-0005-0000-0000-0000D3320000}"/>
    <cellStyle name="Comma 88 3" xfId="58274" xr:uid="{00000000-0005-0000-0000-0000D4320000}"/>
    <cellStyle name="Comma 88 4" xfId="58275" xr:uid="{00000000-0005-0000-0000-0000D5320000}"/>
    <cellStyle name="Comma 88 5" xfId="58276" xr:uid="{00000000-0005-0000-0000-0000D6320000}"/>
    <cellStyle name="Comma 88 6" xfId="58277" xr:uid="{00000000-0005-0000-0000-0000D7320000}"/>
    <cellStyle name="Comma 88 7" xfId="58278" xr:uid="{00000000-0005-0000-0000-0000D8320000}"/>
    <cellStyle name="Comma 88 8" xfId="58279" xr:uid="{00000000-0005-0000-0000-0000D9320000}"/>
    <cellStyle name="Comma 88 9" xfId="58280" xr:uid="{00000000-0005-0000-0000-0000DA320000}"/>
    <cellStyle name="Comma 89" xfId="656" xr:uid="{00000000-0005-0000-0000-0000DB320000}"/>
    <cellStyle name="Comma 89 2" xfId="657" xr:uid="{00000000-0005-0000-0000-0000DC320000}"/>
    <cellStyle name="Comma 89 3" xfId="58281" xr:uid="{00000000-0005-0000-0000-0000DD320000}"/>
    <cellStyle name="Comma 89 4" xfId="58282" xr:uid="{00000000-0005-0000-0000-0000DE320000}"/>
    <cellStyle name="Comma 89 5" xfId="58283" xr:uid="{00000000-0005-0000-0000-0000DF320000}"/>
    <cellStyle name="Comma 89 6" xfId="58284" xr:uid="{00000000-0005-0000-0000-0000E0320000}"/>
    <cellStyle name="Comma 89 7" xfId="58285" xr:uid="{00000000-0005-0000-0000-0000E1320000}"/>
    <cellStyle name="Comma 89 8" xfId="58286" xr:uid="{00000000-0005-0000-0000-0000E2320000}"/>
    <cellStyle name="Comma 89 9" xfId="58287" xr:uid="{00000000-0005-0000-0000-0000E3320000}"/>
    <cellStyle name="Comma 9" xfId="658" xr:uid="{00000000-0005-0000-0000-0000E4320000}"/>
    <cellStyle name="Comma 9 10" xfId="11477" xr:uid="{00000000-0005-0000-0000-0000E5320000}"/>
    <cellStyle name="Comma 9 10 2" xfId="11478" xr:uid="{00000000-0005-0000-0000-0000E6320000}"/>
    <cellStyle name="Comma 9 10 3" xfId="11479" xr:uid="{00000000-0005-0000-0000-0000E7320000}"/>
    <cellStyle name="Comma 9 11" xfId="11480" xr:uid="{00000000-0005-0000-0000-0000E8320000}"/>
    <cellStyle name="Comma 9 12" xfId="11481" xr:uid="{00000000-0005-0000-0000-0000E9320000}"/>
    <cellStyle name="Comma 9 13" xfId="11482" xr:uid="{00000000-0005-0000-0000-0000EA320000}"/>
    <cellStyle name="Comma 9 14" xfId="11483" xr:uid="{00000000-0005-0000-0000-0000EB320000}"/>
    <cellStyle name="Comma 9 15" xfId="11484" xr:uid="{00000000-0005-0000-0000-0000EC320000}"/>
    <cellStyle name="Comma 9 16" xfId="11485" xr:uid="{00000000-0005-0000-0000-0000ED320000}"/>
    <cellStyle name="Comma 9 17" xfId="11486" xr:uid="{00000000-0005-0000-0000-0000EE320000}"/>
    <cellStyle name="Comma 9 18" xfId="11487" xr:uid="{00000000-0005-0000-0000-0000EF320000}"/>
    <cellStyle name="Comma 9 19" xfId="11488" xr:uid="{00000000-0005-0000-0000-0000F0320000}"/>
    <cellStyle name="Comma 9 2" xfId="11489" xr:uid="{00000000-0005-0000-0000-0000F1320000}"/>
    <cellStyle name="Comma 9 2 2" xfId="11490" xr:uid="{00000000-0005-0000-0000-0000F2320000}"/>
    <cellStyle name="Comma 9 2 2 2" xfId="56887" xr:uid="{00000000-0005-0000-0000-0000F3320000}"/>
    <cellStyle name="Comma 9 2 2 3" xfId="56888" xr:uid="{00000000-0005-0000-0000-0000F4320000}"/>
    <cellStyle name="Comma 9 2 2 4" xfId="56889" xr:uid="{00000000-0005-0000-0000-0000F5320000}"/>
    <cellStyle name="Comma 9 2 2 5" xfId="56890" xr:uid="{00000000-0005-0000-0000-0000F6320000}"/>
    <cellStyle name="Comma 9 2 2 6" xfId="56891" xr:uid="{00000000-0005-0000-0000-0000F7320000}"/>
    <cellStyle name="Comma 9 2 2 7" xfId="56892" xr:uid="{00000000-0005-0000-0000-0000F8320000}"/>
    <cellStyle name="Comma 9 2 2 8" xfId="56893" xr:uid="{00000000-0005-0000-0000-0000F9320000}"/>
    <cellStyle name="Comma 9 2 2 9" xfId="56894" xr:uid="{00000000-0005-0000-0000-0000FA320000}"/>
    <cellStyle name="Comma 9 2 3" xfId="56895" xr:uid="{00000000-0005-0000-0000-0000FB320000}"/>
    <cellStyle name="Comma 9 2 4" xfId="56896" xr:uid="{00000000-0005-0000-0000-0000FC320000}"/>
    <cellStyle name="Comma 9 2 5" xfId="56897" xr:uid="{00000000-0005-0000-0000-0000FD320000}"/>
    <cellStyle name="Comma 9 2 6" xfId="56898" xr:uid="{00000000-0005-0000-0000-0000FE320000}"/>
    <cellStyle name="Comma 9 2 7" xfId="56899" xr:uid="{00000000-0005-0000-0000-0000FF320000}"/>
    <cellStyle name="Comma 9 2 8" xfId="56900" xr:uid="{00000000-0005-0000-0000-000000330000}"/>
    <cellStyle name="Comma 9 2 9" xfId="56901" xr:uid="{00000000-0005-0000-0000-000001330000}"/>
    <cellStyle name="Comma 9 20" xfId="11491" xr:uid="{00000000-0005-0000-0000-000002330000}"/>
    <cellStyle name="Comma 9 21" xfId="11492" xr:uid="{00000000-0005-0000-0000-000003330000}"/>
    <cellStyle name="Comma 9 22" xfId="11493" xr:uid="{00000000-0005-0000-0000-000004330000}"/>
    <cellStyle name="Comma 9 23" xfId="11494" xr:uid="{00000000-0005-0000-0000-000005330000}"/>
    <cellStyle name="Comma 9 24" xfId="11495" xr:uid="{00000000-0005-0000-0000-000006330000}"/>
    <cellStyle name="Comma 9 25" xfId="11496" xr:uid="{00000000-0005-0000-0000-000007330000}"/>
    <cellStyle name="Comma 9 26" xfId="11497" xr:uid="{00000000-0005-0000-0000-000008330000}"/>
    <cellStyle name="Comma 9 27" xfId="11498" xr:uid="{00000000-0005-0000-0000-000009330000}"/>
    <cellStyle name="Comma 9 28" xfId="11499" xr:uid="{00000000-0005-0000-0000-00000A330000}"/>
    <cellStyle name="Comma 9 29" xfId="11500" xr:uid="{00000000-0005-0000-0000-00000B330000}"/>
    <cellStyle name="Comma 9 3" xfId="11501" xr:uid="{00000000-0005-0000-0000-00000C330000}"/>
    <cellStyle name="Comma 9 3 2" xfId="11502" xr:uid="{00000000-0005-0000-0000-00000D330000}"/>
    <cellStyle name="Comma 9 30" xfId="11503" xr:uid="{00000000-0005-0000-0000-00000E330000}"/>
    <cellStyle name="Comma 9 31" xfId="56902" xr:uid="{00000000-0005-0000-0000-00000F330000}"/>
    <cellStyle name="Comma 9 32" xfId="56903" xr:uid="{00000000-0005-0000-0000-000010330000}"/>
    <cellStyle name="Comma 9 33" xfId="56904" xr:uid="{00000000-0005-0000-0000-000011330000}"/>
    <cellStyle name="Comma 9 34" xfId="56905" xr:uid="{00000000-0005-0000-0000-000012330000}"/>
    <cellStyle name="Comma 9 35" xfId="56906" xr:uid="{00000000-0005-0000-0000-000013330000}"/>
    <cellStyle name="Comma 9 36" xfId="58692" xr:uid="{00000000-0005-0000-0000-000014330000}"/>
    <cellStyle name="Comma 9 4" xfId="11504" xr:uid="{00000000-0005-0000-0000-000015330000}"/>
    <cellStyle name="Comma 9 4 2" xfId="11505" xr:uid="{00000000-0005-0000-0000-000016330000}"/>
    <cellStyle name="Comma 9 5" xfId="11506" xr:uid="{00000000-0005-0000-0000-000017330000}"/>
    <cellStyle name="Comma 9 5 2" xfId="11507" xr:uid="{00000000-0005-0000-0000-000018330000}"/>
    <cellStyle name="Comma 9 6" xfId="11508" xr:uid="{00000000-0005-0000-0000-000019330000}"/>
    <cellStyle name="Comma 9 6 2" xfId="11509" xr:uid="{00000000-0005-0000-0000-00001A330000}"/>
    <cellStyle name="Comma 9 7" xfId="11510" xr:uid="{00000000-0005-0000-0000-00001B330000}"/>
    <cellStyle name="Comma 9 7 2" xfId="11511" xr:uid="{00000000-0005-0000-0000-00001C330000}"/>
    <cellStyle name="Comma 9 8" xfId="11512" xr:uid="{00000000-0005-0000-0000-00001D330000}"/>
    <cellStyle name="Comma 9 8 2" xfId="11513" xr:uid="{00000000-0005-0000-0000-00001E330000}"/>
    <cellStyle name="Comma 9 8 3" xfId="11514" xr:uid="{00000000-0005-0000-0000-00001F330000}"/>
    <cellStyle name="Comma 9 9" xfId="11515" xr:uid="{00000000-0005-0000-0000-000020330000}"/>
    <cellStyle name="Comma 90" xfId="659" xr:uid="{00000000-0005-0000-0000-000021330000}"/>
    <cellStyle name="Comma 90 2" xfId="660" xr:uid="{00000000-0005-0000-0000-000022330000}"/>
    <cellStyle name="Comma 90 3" xfId="58288" xr:uid="{00000000-0005-0000-0000-000023330000}"/>
    <cellStyle name="Comma 90 4" xfId="58289" xr:uid="{00000000-0005-0000-0000-000024330000}"/>
    <cellStyle name="Comma 90 5" xfId="58290" xr:uid="{00000000-0005-0000-0000-000025330000}"/>
    <cellStyle name="Comma 90 6" xfId="58291" xr:uid="{00000000-0005-0000-0000-000026330000}"/>
    <cellStyle name="Comma 90 7" xfId="58292" xr:uid="{00000000-0005-0000-0000-000027330000}"/>
    <cellStyle name="Comma 90 8" xfId="58293" xr:uid="{00000000-0005-0000-0000-000028330000}"/>
    <cellStyle name="Comma 90 9" xfId="58294" xr:uid="{00000000-0005-0000-0000-000029330000}"/>
    <cellStyle name="Comma 91" xfId="661" xr:uid="{00000000-0005-0000-0000-00002A330000}"/>
    <cellStyle name="Comma 91 2" xfId="662" xr:uid="{00000000-0005-0000-0000-00002B330000}"/>
    <cellStyle name="Comma 91 3" xfId="58295" xr:uid="{00000000-0005-0000-0000-00002C330000}"/>
    <cellStyle name="Comma 91 4" xfId="58296" xr:uid="{00000000-0005-0000-0000-00002D330000}"/>
    <cellStyle name="Comma 91 5" xfId="58297" xr:uid="{00000000-0005-0000-0000-00002E330000}"/>
    <cellStyle name="Comma 91 6" xfId="58298" xr:uid="{00000000-0005-0000-0000-00002F330000}"/>
    <cellStyle name="Comma 91 7" xfId="58299" xr:uid="{00000000-0005-0000-0000-000030330000}"/>
    <cellStyle name="Comma 91 8" xfId="58300" xr:uid="{00000000-0005-0000-0000-000031330000}"/>
    <cellStyle name="Comma 91 9" xfId="58301" xr:uid="{00000000-0005-0000-0000-000032330000}"/>
    <cellStyle name="Comma 92" xfId="663" xr:uid="{00000000-0005-0000-0000-000033330000}"/>
    <cellStyle name="Comma 92 2" xfId="664" xr:uid="{00000000-0005-0000-0000-000034330000}"/>
    <cellStyle name="Comma 92 3" xfId="58302" xr:uid="{00000000-0005-0000-0000-000035330000}"/>
    <cellStyle name="Comma 92 4" xfId="58303" xr:uid="{00000000-0005-0000-0000-000036330000}"/>
    <cellStyle name="Comma 92 5" xfId="58304" xr:uid="{00000000-0005-0000-0000-000037330000}"/>
    <cellStyle name="Comma 92 6" xfId="58305" xr:uid="{00000000-0005-0000-0000-000038330000}"/>
    <cellStyle name="Comma 92 7" xfId="58306" xr:uid="{00000000-0005-0000-0000-000039330000}"/>
    <cellStyle name="Comma 92 8" xfId="58307" xr:uid="{00000000-0005-0000-0000-00003A330000}"/>
    <cellStyle name="Comma 92 9" xfId="58308" xr:uid="{00000000-0005-0000-0000-00003B330000}"/>
    <cellStyle name="Comma 93" xfId="58445" xr:uid="{00000000-0005-0000-0000-00003C330000}"/>
    <cellStyle name="Comma 94" xfId="61781" xr:uid="{00000000-0005-0000-0000-00003D330000}"/>
    <cellStyle name="comma zerodec" xfId="665" xr:uid="{00000000-0005-0000-0000-00003E330000}"/>
    <cellStyle name="comma zerodec 2" xfId="11516" xr:uid="{00000000-0005-0000-0000-00003F330000}"/>
    <cellStyle name="comma zerodec 3" xfId="58693" xr:uid="{00000000-0005-0000-0000-000040330000}"/>
    <cellStyle name="Comma,0" xfId="11517" xr:uid="{00000000-0005-0000-0000-000041330000}"/>
    <cellStyle name="Comma,1" xfId="11518" xr:uid="{00000000-0005-0000-0000-000042330000}"/>
    <cellStyle name="Comma,2" xfId="11519" xr:uid="{00000000-0005-0000-0000-000043330000}"/>
    <cellStyle name="Comma0" xfId="666" xr:uid="{00000000-0005-0000-0000-000044330000}"/>
    <cellStyle name="Comma0 10" xfId="59939" xr:uid="{00000000-0005-0000-0000-000045330000}"/>
    <cellStyle name="Comma0 11" xfId="59940" xr:uid="{00000000-0005-0000-0000-000046330000}"/>
    <cellStyle name="Comma0 12" xfId="59941" xr:uid="{00000000-0005-0000-0000-000047330000}"/>
    <cellStyle name="Comma0 13" xfId="59942" xr:uid="{00000000-0005-0000-0000-000048330000}"/>
    <cellStyle name="Comma0 14" xfId="59943" xr:uid="{00000000-0005-0000-0000-000049330000}"/>
    <cellStyle name="Comma0 15" xfId="59944" xr:uid="{00000000-0005-0000-0000-00004A330000}"/>
    <cellStyle name="Comma0 16" xfId="59945" xr:uid="{00000000-0005-0000-0000-00004B330000}"/>
    <cellStyle name="Comma0 17" xfId="59946" xr:uid="{00000000-0005-0000-0000-00004C330000}"/>
    <cellStyle name="Comma0 18" xfId="59947" xr:uid="{00000000-0005-0000-0000-00004D330000}"/>
    <cellStyle name="Comma0 19" xfId="59948" xr:uid="{00000000-0005-0000-0000-00004E330000}"/>
    <cellStyle name="Comma0 2" xfId="59949" xr:uid="{00000000-0005-0000-0000-00004F330000}"/>
    <cellStyle name="Comma0 2 2" xfId="59950" xr:uid="{00000000-0005-0000-0000-000050330000}"/>
    <cellStyle name="Comma0 2 3" xfId="59951" xr:uid="{00000000-0005-0000-0000-000051330000}"/>
    <cellStyle name="Comma0 2 4" xfId="59952" xr:uid="{00000000-0005-0000-0000-000052330000}"/>
    <cellStyle name="Comma0 2 5" xfId="59953" xr:uid="{00000000-0005-0000-0000-000053330000}"/>
    <cellStyle name="Comma0 2 6" xfId="59954" xr:uid="{00000000-0005-0000-0000-000054330000}"/>
    <cellStyle name="Comma0 2 7" xfId="59955" xr:uid="{00000000-0005-0000-0000-000055330000}"/>
    <cellStyle name="Comma0 20" xfId="59956" xr:uid="{00000000-0005-0000-0000-000056330000}"/>
    <cellStyle name="Comma0 21" xfId="59957" xr:uid="{00000000-0005-0000-0000-000057330000}"/>
    <cellStyle name="Comma0 22" xfId="59958" xr:uid="{00000000-0005-0000-0000-000058330000}"/>
    <cellStyle name="Comma0 23" xfId="59959" xr:uid="{00000000-0005-0000-0000-000059330000}"/>
    <cellStyle name="Comma0 24" xfId="59960" xr:uid="{00000000-0005-0000-0000-00005A330000}"/>
    <cellStyle name="Comma0 25" xfId="59961" xr:uid="{00000000-0005-0000-0000-00005B330000}"/>
    <cellStyle name="Comma0 26" xfId="59962" xr:uid="{00000000-0005-0000-0000-00005C330000}"/>
    <cellStyle name="Comma0 27" xfId="59963" xr:uid="{00000000-0005-0000-0000-00005D330000}"/>
    <cellStyle name="Comma0 28" xfId="59964" xr:uid="{00000000-0005-0000-0000-00005E330000}"/>
    <cellStyle name="Comma0 29" xfId="59965" xr:uid="{00000000-0005-0000-0000-00005F330000}"/>
    <cellStyle name="Comma0 3" xfId="59966" xr:uid="{00000000-0005-0000-0000-000060330000}"/>
    <cellStyle name="Comma0 30" xfId="59967" xr:uid="{00000000-0005-0000-0000-000061330000}"/>
    <cellStyle name="Comma0 31" xfId="59968" xr:uid="{00000000-0005-0000-0000-000062330000}"/>
    <cellStyle name="Comma0 32" xfId="59969" xr:uid="{00000000-0005-0000-0000-000063330000}"/>
    <cellStyle name="Comma0 33" xfId="59970" xr:uid="{00000000-0005-0000-0000-000064330000}"/>
    <cellStyle name="Comma0 34" xfId="59971" xr:uid="{00000000-0005-0000-0000-000065330000}"/>
    <cellStyle name="Comma0 35" xfId="59972" xr:uid="{00000000-0005-0000-0000-000066330000}"/>
    <cellStyle name="Comma0 36" xfId="59973" xr:uid="{00000000-0005-0000-0000-000067330000}"/>
    <cellStyle name="Comma0 37" xfId="59974" xr:uid="{00000000-0005-0000-0000-000068330000}"/>
    <cellStyle name="Comma0 4" xfId="59975" xr:uid="{00000000-0005-0000-0000-000069330000}"/>
    <cellStyle name="Comma0 5" xfId="59976" xr:uid="{00000000-0005-0000-0000-00006A330000}"/>
    <cellStyle name="Comma0 6" xfId="59977" xr:uid="{00000000-0005-0000-0000-00006B330000}"/>
    <cellStyle name="Comma0 7" xfId="59978" xr:uid="{00000000-0005-0000-0000-00006C330000}"/>
    <cellStyle name="Comma0 8" xfId="59979" xr:uid="{00000000-0005-0000-0000-00006D330000}"/>
    <cellStyle name="Comma0 9" xfId="59980" xr:uid="{00000000-0005-0000-0000-00006E330000}"/>
    <cellStyle name="cong" xfId="667" xr:uid="{00000000-0005-0000-0000-00006F330000}"/>
    <cellStyle name="Copied" xfId="668" xr:uid="{00000000-0005-0000-0000-000070330000}"/>
    <cellStyle name="Copied 2" xfId="11520" xr:uid="{00000000-0005-0000-0000-000071330000}"/>
    <cellStyle name="Copied 2 2" xfId="11521" xr:uid="{00000000-0005-0000-0000-000072330000}"/>
    <cellStyle name="Copied 2 3" xfId="11522" xr:uid="{00000000-0005-0000-0000-000073330000}"/>
    <cellStyle name="Copied 3" xfId="11523" xr:uid="{00000000-0005-0000-0000-000074330000}"/>
    <cellStyle name="Copied 4" xfId="11524" xr:uid="{00000000-0005-0000-0000-000075330000}"/>
    <cellStyle name="Copied 5" xfId="11525" xr:uid="{00000000-0005-0000-0000-000076330000}"/>
    <cellStyle name="Copied 6" xfId="11526" xr:uid="{00000000-0005-0000-0000-000077330000}"/>
    <cellStyle name="Copied 7" xfId="11527" xr:uid="{00000000-0005-0000-0000-000078330000}"/>
    <cellStyle name="Copied 8" xfId="11528" xr:uid="{00000000-0005-0000-0000-000079330000}"/>
    <cellStyle name="COST1" xfId="11529" xr:uid="{00000000-0005-0000-0000-00007A330000}"/>
    <cellStyle name="Co聭ma_Sheet1" xfId="669" xr:uid="{00000000-0005-0000-0000-00007B330000}"/>
    <cellStyle name="Cࡵrrency_Sheet1_PRODUCTĠ" xfId="670" xr:uid="{00000000-0005-0000-0000-00007C330000}"/>
    <cellStyle name="_x0001_CS_x0006_RMO[" xfId="11530" xr:uid="{00000000-0005-0000-0000-00007D330000}"/>
    <cellStyle name="_x0001_CS_x0006_RMO[?0?]?_?0?0?" xfId="11531" xr:uid="{00000000-0005-0000-0000-00007E330000}"/>
    <cellStyle name="_x0001_CS_x0006_RMO_" xfId="11532" xr:uid="{00000000-0005-0000-0000-00007F330000}"/>
    <cellStyle name="Curråncy [0]_FCST_RESULTS" xfId="11533" xr:uid="{00000000-0005-0000-0000-000080330000}"/>
    <cellStyle name="Currency [0] 2" xfId="671" xr:uid="{00000000-0005-0000-0000-000081330000}"/>
    <cellStyle name="Currency [0]ßmud plant bolted_RESULTS" xfId="11534" xr:uid="{00000000-0005-0000-0000-000082330000}"/>
    <cellStyle name="Currency [00]" xfId="672" xr:uid="{00000000-0005-0000-0000-000083330000}"/>
    <cellStyle name="Currency [00] 2" xfId="58694" xr:uid="{00000000-0005-0000-0000-000084330000}"/>
    <cellStyle name="Currency 2" xfId="11535" xr:uid="{00000000-0005-0000-0000-000085330000}"/>
    <cellStyle name="Currency 2 2" xfId="57707" xr:uid="{00000000-0005-0000-0000-000086330000}"/>
    <cellStyle name="Currency 2 3" xfId="58695" xr:uid="{00000000-0005-0000-0000-000087330000}"/>
    <cellStyle name="Currency 3" xfId="57708" xr:uid="{00000000-0005-0000-0000-000088330000}"/>
    <cellStyle name="Currency![0]_FCSt (2)" xfId="11536" xr:uid="{00000000-0005-0000-0000-000089330000}"/>
    <cellStyle name="Currency,0" xfId="11537" xr:uid="{00000000-0005-0000-0000-00008A330000}"/>
    <cellStyle name="Currency,0 2" xfId="58696" xr:uid="{00000000-0005-0000-0000-00008B330000}"/>
    <cellStyle name="Currency,2" xfId="11538" xr:uid="{00000000-0005-0000-0000-00008C330000}"/>
    <cellStyle name="Currency,2 2" xfId="58697" xr:uid="{00000000-0005-0000-0000-00008D330000}"/>
    <cellStyle name="Currency0" xfId="673" xr:uid="{00000000-0005-0000-0000-00008E330000}"/>
    <cellStyle name="Currency0 10" xfId="59981" xr:uid="{00000000-0005-0000-0000-00008F330000}"/>
    <cellStyle name="Currency0 11" xfId="59982" xr:uid="{00000000-0005-0000-0000-000090330000}"/>
    <cellStyle name="Currency0 12" xfId="59983" xr:uid="{00000000-0005-0000-0000-000091330000}"/>
    <cellStyle name="Currency0 13" xfId="59984" xr:uid="{00000000-0005-0000-0000-000092330000}"/>
    <cellStyle name="Currency0 14" xfId="59985" xr:uid="{00000000-0005-0000-0000-000093330000}"/>
    <cellStyle name="Currency0 15" xfId="59986" xr:uid="{00000000-0005-0000-0000-000094330000}"/>
    <cellStyle name="Currency0 16" xfId="59987" xr:uid="{00000000-0005-0000-0000-000095330000}"/>
    <cellStyle name="Currency0 17" xfId="59988" xr:uid="{00000000-0005-0000-0000-000096330000}"/>
    <cellStyle name="Currency0 18" xfId="59989" xr:uid="{00000000-0005-0000-0000-000097330000}"/>
    <cellStyle name="Currency0 19" xfId="59990" xr:uid="{00000000-0005-0000-0000-000098330000}"/>
    <cellStyle name="Currency0 2" xfId="58698" xr:uid="{00000000-0005-0000-0000-000099330000}"/>
    <cellStyle name="Currency0 2 2" xfId="59991" xr:uid="{00000000-0005-0000-0000-00009A330000}"/>
    <cellStyle name="Currency0 2 3" xfId="59992" xr:uid="{00000000-0005-0000-0000-00009B330000}"/>
    <cellStyle name="Currency0 2 4" xfId="59993" xr:uid="{00000000-0005-0000-0000-00009C330000}"/>
    <cellStyle name="Currency0 2 5" xfId="59994" xr:uid="{00000000-0005-0000-0000-00009D330000}"/>
    <cellStyle name="Currency0 2 6" xfId="59995" xr:uid="{00000000-0005-0000-0000-00009E330000}"/>
    <cellStyle name="Currency0 2 7" xfId="59996" xr:uid="{00000000-0005-0000-0000-00009F330000}"/>
    <cellStyle name="Currency0 20" xfId="59997" xr:uid="{00000000-0005-0000-0000-0000A0330000}"/>
    <cellStyle name="Currency0 21" xfId="59998" xr:uid="{00000000-0005-0000-0000-0000A1330000}"/>
    <cellStyle name="Currency0 22" xfId="59999" xr:uid="{00000000-0005-0000-0000-0000A2330000}"/>
    <cellStyle name="Currency0 23" xfId="60000" xr:uid="{00000000-0005-0000-0000-0000A3330000}"/>
    <cellStyle name="Currency0 24" xfId="60001" xr:uid="{00000000-0005-0000-0000-0000A4330000}"/>
    <cellStyle name="Currency0 25" xfId="60002" xr:uid="{00000000-0005-0000-0000-0000A5330000}"/>
    <cellStyle name="Currency0 26" xfId="60003" xr:uid="{00000000-0005-0000-0000-0000A6330000}"/>
    <cellStyle name="Currency0 27" xfId="60004" xr:uid="{00000000-0005-0000-0000-0000A7330000}"/>
    <cellStyle name="Currency0 28" xfId="60005" xr:uid="{00000000-0005-0000-0000-0000A8330000}"/>
    <cellStyle name="Currency0 29" xfId="60006" xr:uid="{00000000-0005-0000-0000-0000A9330000}"/>
    <cellStyle name="Currency0 3" xfId="60007" xr:uid="{00000000-0005-0000-0000-0000AA330000}"/>
    <cellStyle name="Currency0 30" xfId="60008" xr:uid="{00000000-0005-0000-0000-0000AB330000}"/>
    <cellStyle name="Currency0 31" xfId="60009" xr:uid="{00000000-0005-0000-0000-0000AC330000}"/>
    <cellStyle name="Currency0 32" xfId="60010" xr:uid="{00000000-0005-0000-0000-0000AD330000}"/>
    <cellStyle name="Currency0 33" xfId="60011" xr:uid="{00000000-0005-0000-0000-0000AE330000}"/>
    <cellStyle name="Currency0 34" xfId="60012" xr:uid="{00000000-0005-0000-0000-0000AF330000}"/>
    <cellStyle name="Currency0 35" xfId="60013" xr:uid="{00000000-0005-0000-0000-0000B0330000}"/>
    <cellStyle name="Currency0 36" xfId="60014" xr:uid="{00000000-0005-0000-0000-0000B1330000}"/>
    <cellStyle name="Currency0 37" xfId="60015" xr:uid="{00000000-0005-0000-0000-0000B2330000}"/>
    <cellStyle name="Currency0 38" xfId="61907" xr:uid="{00000000-0005-0000-0000-0000B3330000}"/>
    <cellStyle name="Currency0 4" xfId="60016" xr:uid="{00000000-0005-0000-0000-0000B4330000}"/>
    <cellStyle name="Currency0 5" xfId="60017" xr:uid="{00000000-0005-0000-0000-0000B5330000}"/>
    <cellStyle name="Currency0 6" xfId="60018" xr:uid="{00000000-0005-0000-0000-0000B6330000}"/>
    <cellStyle name="Currency0 7" xfId="60019" xr:uid="{00000000-0005-0000-0000-0000B7330000}"/>
    <cellStyle name="Currency0 8" xfId="60020" xr:uid="{00000000-0005-0000-0000-0000B8330000}"/>
    <cellStyle name="Currency0 9" xfId="60021" xr:uid="{00000000-0005-0000-0000-0000B9330000}"/>
    <cellStyle name="Currency1" xfId="674" xr:uid="{00000000-0005-0000-0000-0000BA330000}"/>
    <cellStyle name="Currency1 10" xfId="60022" xr:uid="{00000000-0005-0000-0000-0000BB330000}"/>
    <cellStyle name="Currency1 11" xfId="60023" xr:uid="{00000000-0005-0000-0000-0000BC330000}"/>
    <cellStyle name="Currency1 12" xfId="60024" xr:uid="{00000000-0005-0000-0000-0000BD330000}"/>
    <cellStyle name="Currency1 13" xfId="60025" xr:uid="{00000000-0005-0000-0000-0000BE330000}"/>
    <cellStyle name="Currency1 14" xfId="60026" xr:uid="{00000000-0005-0000-0000-0000BF330000}"/>
    <cellStyle name="Currency1 15" xfId="60027" xr:uid="{00000000-0005-0000-0000-0000C0330000}"/>
    <cellStyle name="Currency1 16" xfId="60028" xr:uid="{00000000-0005-0000-0000-0000C1330000}"/>
    <cellStyle name="Currency1 17" xfId="60029" xr:uid="{00000000-0005-0000-0000-0000C2330000}"/>
    <cellStyle name="Currency1 18" xfId="60030" xr:uid="{00000000-0005-0000-0000-0000C3330000}"/>
    <cellStyle name="Currency1 19" xfId="60031" xr:uid="{00000000-0005-0000-0000-0000C4330000}"/>
    <cellStyle name="Currency1 2" xfId="11539" xr:uid="{00000000-0005-0000-0000-0000C5330000}"/>
    <cellStyle name="Currency1 2 2" xfId="60032" xr:uid="{00000000-0005-0000-0000-0000C6330000}"/>
    <cellStyle name="Currency1 2 3" xfId="60033" xr:uid="{00000000-0005-0000-0000-0000C7330000}"/>
    <cellStyle name="Currency1 2 4" xfId="60034" xr:uid="{00000000-0005-0000-0000-0000C8330000}"/>
    <cellStyle name="Currency1 2 5" xfId="60035" xr:uid="{00000000-0005-0000-0000-0000C9330000}"/>
    <cellStyle name="Currency1 2 6" xfId="60036" xr:uid="{00000000-0005-0000-0000-0000CA330000}"/>
    <cellStyle name="Currency1 2 7" xfId="60037" xr:uid="{00000000-0005-0000-0000-0000CB330000}"/>
    <cellStyle name="Currency1 20" xfId="60038" xr:uid="{00000000-0005-0000-0000-0000CC330000}"/>
    <cellStyle name="Currency1 21" xfId="60039" xr:uid="{00000000-0005-0000-0000-0000CD330000}"/>
    <cellStyle name="Currency1 22" xfId="60040" xr:uid="{00000000-0005-0000-0000-0000CE330000}"/>
    <cellStyle name="Currency1 23" xfId="60041" xr:uid="{00000000-0005-0000-0000-0000CF330000}"/>
    <cellStyle name="Currency1 24" xfId="60042" xr:uid="{00000000-0005-0000-0000-0000D0330000}"/>
    <cellStyle name="Currency1 25" xfId="60043" xr:uid="{00000000-0005-0000-0000-0000D1330000}"/>
    <cellStyle name="Currency1 26" xfId="60044" xr:uid="{00000000-0005-0000-0000-0000D2330000}"/>
    <cellStyle name="Currency1 27" xfId="60045" xr:uid="{00000000-0005-0000-0000-0000D3330000}"/>
    <cellStyle name="Currency1 28" xfId="60046" xr:uid="{00000000-0005-0000-0000-0000D4330000}"/>
    <cellStyle name="Currency1 29" xfId="60047" xr:uid="{00000000-0005-0000-0000-0000D5330000}"/>
    <cellStyle name="Currency1 3" xfId="11540" xr:uid="{00000000-0005-0000-0000-0000D6330000}"/>
    <cellStyle name="Currency1 30" xfId="60048" xr:uid="{00000000-0005-0000-0000-0000D7330000}"/>
    <cellStyle name="Currency1 31" xfId="60049" xr:uid="{00000000-0005-0000-0000-0000D8330000}"/>
    <cellStyle name="Currency1 4" xfId="58699" xr:uid="{00000000-0005-0000-0000-0000D9330000}"/>
    <cellStyle name="Currency1 5" xfId="60050" xr:uid="{00000000-0005-0000-0000-0000DA330000}"/>
    <cellStyle name="Currency1 6" xfId="60051" xr:uid="{00000000-0005-0000-0000-0000DB330000}"/>
    <cellStyle name="Currency1 7" xfId="60052" xr:uid="{00000000-0005-0000-0000-0000DC330000}"/>
    <cellStyle name="Currency1 8" xfId="60053" xr:uid="{00000000-0005-0000-0000-0000DD330000}"/>
    <cellStyle name="Currency1 9" xfId="60054" xr:uid="{00000000-0005-0000-0000-0000DE330000}"/>
    <cellStyle name="Currency1_PL1 " xfId="11541" xr:uid="{00000000-0005-0000-0000-0000DF330000}"/>
    <cellStyle name="D1" xfId="675" xr:uid="{00000000-0005-0000-0000-0000F2330000}"/>
    <cellStyle name="D1 2" xfId="61908" xr:uid="{00000000-0005-0000-0000-0000F3330000}"/>
    <cellStyle name="Dan" xfId="11542" xr:uid="{00000000-0005-0000-0000-0000F4330000}"/>
    <cellStyle name="Date" xfId="676" xr:uid="{00000000-0005-0000-0000-0000F5330000}"/>
    <cellStyle name="Date 10" xfId="60055" xr:uid="{00000000-0005-0000-0000-0000F6330000}"/>
    <cellStyle name="Date 11" xfId="60056" xr:uid="{00000000-0005-0000-0000-0000F7330000}"/>
    <cellStyle name="Date 12" xfId="60057" xr:uid="{00000000-0005-0000-0000-0000F8330000}"/>
    <cellStyle name="Date 13" xfId="60058" xr:uid="{00000000-0005-0000-0000-0000F9330000}"/>
    <cellStyle name="Date 14" xfId="60059" xr:uid="{00000000-0005-0000-0000-0000FA330000}"/>
    <cellStyle name="Date 15" xfId="60060" xr:uid="{00000000-0005-0000-0000-0000FB330000}"/>
    <cellStyle name="Date 16" xfId="60061" xr:uid="{00000000-0005-0000-0000-0000FC330000}"/>
    <cellStyle name="Date 17" xfId="60062" xr:uid="{00000000-0005-0000-0000-0000FD330000}"/>
    <cellStyle name="Date 18" xfId="60063" xr:uid="{00000000-0005-0000-0000-0000FE330000}"/>
    <cellStyle name="Date 19" xfId="60064" xr:uid="{00000000-0005-0000-0000-0000FF330000}"/>
    <cellStyle name="Date 2" xfId="11543" xr:uid="{00000000-0005-0000-0000-000000340000}"/>
    <cellStyle name="Date 2 2" xfId="60065" xr:uid="{00000000-0005-0000-0000-000001340000}"/>
    <cellStyle name="Date 2 3" xfId="60066" xr:uid="{00000000-0005-0000-0000-000002340000}"/>
    <cellStyle name="Date 2 4" xfId="60067" xr:uid="{00000000-0005-0000-0000-000003340000}"/>
    <cellStyle name="Date 2 5" xfId="60068" xr:uid="{00000000-0005-0000-0000-000004340000}"/>
    <cellStyle name="Date 2 6" xfId="60069" xr:uid="{00000000-0005-0000-0000-000005340000}"/>
    <cellStyle name="Date 2 7" xfId="60070" xr:uid="{00000000-0005-0000-0000-000006340000}"/>
    <cellStyle name="Date 20" xfId="60071" xr:uid="{00000000-0005-0000-0000-000007340000}"/>
    <cellStyle name="Date 21" xfId="60072" xr:uid="{00000000-0005-0000-0000-000008340000}"/>
    <cellStyle name="Date 22" xfId="60073" xr:uid="{00000000-0005-0000-0000-000009340000}"/>
    <cellStyle name="Date 23" xfId="60074" xr:uid="{00000000-0005-0000-0000-00000A340000}"/>
    <cellStyle name="Date 24" xfId="60075" xr:uid="{00000000-0005-0000-0000-00000B340000}"/>
    <cellStyle name="Date 25" xfId="60076" xr:uid="{00000000-0005-0000-0000-00000C340000}"/>
    <cellStyle name="Date 26" xfId="60077" xr:uid="{00000000-0005-0000-0000-00000D340000}"/>
    <cellStyle name="Date 27" xfId="60078" xr:uid="{00000000-0005-0000-0000-00000E340000}"/>
    <cellStyle name="Date 28" xfId="60079" xr:uid="{00000000-0005-0000-0000-00000F340000}"/>
    <cellStyle name="Date 29" xfId="60080" xr:uid="{00000000-0005-0000-0000-000010340000}"/>
    <cellStyle name="Date 3" xfId="60081" xr:uid="{00000000-0005-0000-0000-000011340000}"/>
    <cellStyle name="Date 30" xfId="60082" xr:uid="{00000000-0005-0000-0000-000012340000}"/>
    <cellStyle name="Date 31" xfId="60083" xr:uid="{00000000-0005-0000-0000-000013340000}"/>
    <cellStyle name="Date 32" xfId="60084" xr:uid="{00000000-0005-0000-0000-000014340000}"/>
    <cellStyle name="Date 33" xfId="60085" xr:uid="{00000000-0005-0000-0000-000015340000}"/>
    <cellStyle name="Date 34" xfId="60086" xr:uid="{00000000-0005-0000-0000-000016340000}"/>
    <cellStyle name="Date 35" xfId="60087" xr:uid="{00000000-0005-0000-0000-000017340000}"/>
    <cellStyle name="Date 36" xfId="60088" xr:uid="{00000000-0005-0000-0000-000018340000}"/>
    <cellStyle name="Date 37" xfId="60089" xr:uid="{00000000-0005-0000-0000-000019340000}"/>
    <cellStyle name="Date 4" xfId="60090" xr:uid="{00000000-0005-0000-0000-00001A340000}"/>
    <cellStyle name="Date 5" xfId="60091" xr:uid="{00000000-0005-0000-0000-00001B340000}"/>
    <cellStyle name="Date 6" xfId="60092" xr:uid="{00000000-0005-0000-0000-00001C340000}"/>
    <cellStyle name="Date 7" xfId="60093" xr:uid="{00000000-0005-0000-0000-00001D340000}"/>
    <cellStyle name="Date 8" xfId="60094" xr:uid="{00000000-0005-0000-0000-00001E340000}"/>
    <cellStyle name="Date 9" xfId="60095" xr:uid="{00000000-0005-0000-0000-00001F340000}"/>
    <cellStyle name="Date Short" xfId="677" xr:uid="{00000000-0005-0000-0000-000020340000}"/>
    <cellStyle name="Date Short 2" xfId="61909" xr:uid="{00000000-0005-0000-0000-000021340000}"/>
    <cellStyle name="Date_Book1" xfId="678" xr:uid="{00000000-0005-0000-0000-000022340000}"/>
    <cellStyle name="Dấu phảy [0] 2" xfId="11544" xr:uid="{00000000-0005-0000-0000-000026340000}"/>
    <cellStyle name="Dấu phảy [0] 2 2" xfId="11545" xr:uid="{00000000-0005-0000-0000-000027340000}"/>
    <cellStyle name="Dấu phảy 2" xfId="11546" xr:uid="{00000000-0005-0000-0000-000028340000}"/>
    <cellStyle name="Dấu phảy 2 2" xfId="11547" xr:uid="{00000000-0005-0000-0000-000029340000}"/>
    <cellStyle name="Dấu phảy 3" xfId="11548" xr:uid="{00000000-0005-0000-0000-00002A340000}"/>
    <cellStyle name="Dấu phảy 3 10" xfId="11549" xr:uid="{00000000-0005-0000-0000-00002B340000}"/>
    <cellStyle name="Dấu phảy 3 11" xfId="11550" xr:uid="{00000000-0005-0000-0000-00002C340000}"/>
    <cellStyle name="Dấu phảy 3 12" xfId="11551" xr:uid="{00000000-0005-0000-0000-00002D340000}"/>
    <cellStyle name="Dấu phảy 3 13" xfId="11552" xr:uid="{00000000-0005-0000-0000-00002E340000}"/>
    <cellStyle name="Dấu phảy 3 14" xfId="11553" xr:uid="{00000000-0005-0000-0000-00002F340000}"/>
    <cellStyle name="Dấu phảy 3 15" xfId="11554" xr:uid="{00000000-0005-0000-0000-000030340000}"/>
    <cellStyle name="Dấu phảy 3 16" xfId="11555" xr:uid="{00000000-0005-0000-0000-000031340000}"/>
    <cellStyle name="Dấu phảy 3 17" xfId="11556" xr:uid="{00000000-0005-0000-0000-000032340000}"/>
    <cellStyle name="Dấu phảy 3 18" xfId="11557" xr:uid="{00000000-0005-0000-0000-000033340000}"/>
    <cellStyle name="Dấu phảy 3 19" xfId="11558" xr:uid="{00000000-0005-0000-0000-000034340000}"/>
    <cellStyle name="Dấu phảy 3 2" xfId="11559" xr:uid="{00000000-0005-0000-0000-000035340000}"/>
    <cellStyle name="Dấu phảy 3 20" xfId="11560" xr:uid="{00000000-0005-0000-0000-000036340000}"/>
    <cellStyle name="Dấu phảy 3 3" xfId="11561" xr:uid="{00000000-0005-0000-0000-000037340000}"/>
    <cellStyle name="Dấu phảy 3 4" xfId="11562" xr:uid="{00000000-0005-0000-0000-000038340000}"/>
    <cellStyle name="Dấu phảy 3 5" xfId="11563" xr:uid="{00000000-0005-0000-0000-000039340000}"/>
    <cellStyle name="Dấu phảy 3 6" xfId="11564" xr:uid="{00000000-0005-0000-0000-00003A340000}"/>
    <cellStyle name="Dấu phảy 3 7" xfId="11565" xr:uid="{00000000-0005-0000-0000-00003B340000}"/>
    <cellStyle name="Dấu phảy 3 8" xfId="11566" xr:uid="{00000000-0005-0000-0000-00003C340000}"/>
    <cellStyle name="Dấu phảy 3 9" xfId="11567" xr:uid="{00000000-0005-0000-0000-00003D340000}"/>
    <cellStyle name="Dấu phảy 4" xfId="11568" xr:uid="{00000000-0005-0000-0000-00003E340000}"/>
    <cellStyle name="Dấu phảy 4 2" xfId="11569" xr:uid="{00000000-0005-0000-0000-00003F340000}"/>
    <cellStyle name="Dấu phảy 5" xfId="11570" xr:uid="{00000000-0005-0000-0000-000040340000}"/>
    <cellStyle name="Dấu phảy 5 2" xfId="11571" xr:uid="{00000000-0005-0000-0000-000041340000}"/>
    <cellStyle name="Dấu phẩy_DA Deo ban-ql37 7- 05 trinh cuc1" xfId="11572" xr:uid="{00000000-0005-0000-0000-000042340000}"/>
    <cellStyle name="DAUDE" xfId="679" xr:uid="{00000000-0005-0000-0000-000023340000}"/>
    <cellStyle name="daude 2" xfId="58700" xr:uid="{00000000-0005-0000-0000-000024340000}"/>
    <cellStyle name="daude 3" xfId="61910" xr:uid="{00000000-0005-0000-0000-000025340000}"/>
    <cellStyle name="Dezimal [0]_35ERI8T2gbIEMixb4v26icuOo" xfId="680" xr:uid="{00000000-0005-0000-0000-000043340000}"/>
    <cellStyle name="Dezimal_35ERI8T2gbIEMixb4v26icuOo" xfId="681" xr:uid="{00000000-0005-0000-0000-000044340000}"/>
    <cellStyle name="Dg" xfId="682" xr:uid="{00000000-0005-0000-0000-000045340000}"/>
    <cellStyle name="Dgia" xfId="683" xr:uid="{00000000-0005-0000-0000-000046340000}"/>
    <cellStyle name="Dgia 2" xfId="684" xr:uid="{00000000-0005-0000-0000-000047340000}"/>
    <cellStyle name="Dgia 2 2" xfId="59098" xr:uid="{00000000-0005-0000-0000-000048340000}"/>
    <cellStyle name="Dgia 2 3" xfId="59085" xr:uid="{00000000-0005-0000-0000-000049340000}"/>
    <cellStyle name="Dgia 2 4" xfId="59096" xr:uid="{00000000-0005-0000-0000-00004A340000}"/>
    <cellStyle name="Dgia 2 5" xfId="59087" xr:uid="{00000000-0005-0000-0000-00004B340000}"/>
    <cellStyle name="Dgia 3" xfId="58701" xr:uid="{00000000-0005-0000-0000-00004C340000}"/>
    <cellStyle name="Dgia 4" xfId="59097" xr:uid="{00000000-0005-0000-0000-00004D340000}"/>
    <cellStyle name="Dgia 5" xfId="59086" xr:uid="{00000000-0005-0000-0000-00004E340000}"/>
    <cellStyle name="Dgia 6" xfId="59095" xr:uid="{00000000-0005-0000-0000-00004F340000}"/>
    <cellStyle name="Dgia 7" xfId="59088" xr:uid="{00000000-0005-0000-0000-000050340000}"/>
    <cellStyle name="_x0001_dÏÈ¹ " xfId="11573" xr:uid="{00000000-0005-0000-0000-000051340000}"/>
    <cellStyle name="_x0001_dÏÈ¹  2" xfId="60096" xr:uid="{00000000-0005-0000-0000-000052340000}"/>
    <cellStyle name="_x0001_dÏÈ¹ ?[?0?" xfId="11574" xr:uid="{00000000-0005-0000-0000-000053340000}"/>
    <cellStyle name="_x0001_dÏÈ¹_" xfId="11575" xr:uid="{00000000-0005-0000-0000-000054340000}"/>
    <cellStyle name="Dollar (zero dec)" xfId="685" xr:uid="{00000000-0005-0000-0000-000055340000}"/>
    <cellStyle name="Dollar (zero dec) 10" xfId="60097" xr:uid="{00000000-0005-0000-0000-000056340000}"/>
    <cellStyle name="Dollar (zero dec) 11" xfId="60098" xr:uid="{00000000-0005-0000-0000-000057340000}"/>
    <cellStyle name="Dollar (zero dec) 12" xfId="60099" xr:uid="{00000000-0005-0000-0000-000058340000}"/>
    <cellStyle name="Dollar (zero dec) 13" xfId="60100" xr:uid="{00000000-0005-0000-0000-000059340000}"/>
    <cellStyle name="Dollar (zero dec) 14" xfId="60101" xr:uid="{00000000-0005-0000-0000-00005A340000}"/>
    <cellStyle name="Dollar (zero dec) 15" xfId="60102" xr:uid="{00000000-0005-0000-0000-00005B340000}"/>
    <cellStyle name="Dollar (zero dec) 16" xfId="60103" xr:uid="{00000000-0005-0000-0000-00005C340000}"/>
    <cellStyle name="Dollar (zero dec) 17" xfId="60104" xr:uid="{00000000-0005-0000-0000-00005D340000}"/>
    <cellStyle name="Dollar (zero dec) 18" xfId="60105" xr:uid="{00000000-0005-0000-0000-00005E340000}"/>
    <cellStyle name="Dollar (zero dec) 19" xfId="60106" xr:uid="{00000000-0005-0000-0000-00005F340000}"/>
    <cellStyle name="Dollar (zero dec) 2" xfId="11576" xr:uid="{00000000-0005-0000-0000-000060340000}"/>
    <cellStyle name="Dollar (zero dec) 2 2" xfId="60107" xr:uid="{00000000-0005-0000-0000-000061340000}"/>
    <cellStyle name="Dollar (zero dec) 2 3" xfId="60108" xr:uid="{00000000-0005-0000-0000-000062340000}"/>
    <cellStyle name="Dollar (zero dec) 2 4" xfId="60109" xr:uid="{00000000-0005-0000-0000-000063340000}"/>
    <cellStyle name="Dollar (zero dec) 2 5" xfId="60110" xr:uid="{00000000-0005-0000-0000-000064340000}"/>
    <cellStyle name="Dollar (zero dec) 2 6" xfId="60111" xr:uid="{00000000-0005-0000-0000-000065340000}"/>
    <cellStyle name="Dollar (zero dec) 2 7" xfId="60112" xr:uid="{00000000-0005-0000-0000-000066340000}"/>
    <cellStyle name="Dollar (zero dec) 20" xfId="60113" xr:uid="{00000000-0005-0000-0000-000067340000}"/>
    <cellStyle name="Dollar (zero dec) 21" xfId="60114" xr:uid="{00000000-0005-0000-0000-000068340000}"/>
    <cellStyle name="Dollar (zero dec) 22" xfId="60115" xr:uid="{00000000-0005-0000-0000-000069340000}"/>
    <cellStyle name="Dollar (zero dec) 23" xfId="60116" xr:uid="{00000000-0005-0000-0000-00006A340000}"/>
    <cellStyle name="Dollar (zero dec) 24" xfId="60117" xr:uid="{00000000-0005-0000-0000-00006B340000}"/>
    <cellStyle name="Dollar (zero dec) 25" xfId="60118" xr:uid="{00000000-0005-0000-0000-00006C340000}"/>
    <cellStyle name="Dollar (zero dec) 26" xfId="60119" xr:uid="{00000000-0005-0000-0000-00006D340000}"/>
    <cellStyle name="Dollar (zero dec) 27" xfId="60120" xr:uid="{00000000-0005-0000-0000-00006E340000}"/>
    <cellStyle name="Dollar (zero dec) 28" xfId="60121" xr:uid="{00000000-0005-0000-0000-00006F340000}"/>
    <cellStyle name="Dollar (zero dec) 29" xfId="60122" xr:uid="{00000000-0005-0000-0000-000070340000}"/>
    <cellStyle name="Dollar (zero dec) 3" xfId="11577" xr:uid="{00000000-0005-0000-0000-000071340000}"/>
    <cellStyle name="Dollar (zero dec) 30" xfId="60123" xr:uid="{00000000-0005-0000-0000-000072340000}"/>
    <cellStyle name="Dollar (zero dec) 31" xfId="60124" xr:uid="{00000000-0005-0000-0000-000073340000}"/>
    <cellStyle name="Dollar (zero dec) 4" xfId="58702" xr:uid="{00000000-0005-0000-0000-000074340000}"/>
    <cellStyle name="Dollar (zero dec) 5" xfId="60125" xr:uid="{00000000-0005-0000-0000-000075340000}"/>
    <cellStyle name="Dollar (zero dec) 6" xfId="60126" xr:uid="{00000000-0005-0000-0000-000076340000}"/>
    <cellStyle name="Dollar (zero dec) 7" xfId="60127" xr:uid="{00000000-0005-0000-0000-000077340000}"/>
    <cellStyle name="Dollar (zero dec) 8" xfId="60128" xr:uid="{00000000-0005-0000-0000-000078340000}"/>
    <cellStyle name="Dollar (zero dec) 9" xfId="60129" xr:uid="{00000000-0005-0000-0000-000079340000}"/>
    <cellStyle name="Dollar (zero dec)_PL1 " xfId="11578" xr:uid="{00000000-0005-0000-0000-00007A340000}"/>
    <cellStyle name="Don gia" xfId="686" xr:uid="{00000000-0005-0000-0000-00007B340000}"/>
    <cellStyle name="Don gia 2" xfId="687" xr:uid="{00000000-0005-0000-0000-00007C340000}"/>
    <cellStyle name="Dung" xfId="11579" xr:uid="{00000000-0005-0000-0000-00007D340000}"/>
    <cellStyle name="DuToanBXD" xfId="11580" xr:uid="{00000000-0005-0000-0000-00007E340000}"/>
    <cellStyle name="DuToanBXD 2" xfId="11581" xr:uid="{00000000-0005-0000-0000-00007F340000}"/>
    <cellStyle name="DuToanBXD 2 2" xfId="11582" xr:uid="{00000000-0005-0000-0000-000080340000}"/>
    <cellStyle name="DuToanBXD 2 2 2" xfId="56907" xr:uid="{00000000-0005-0000-0000-000081340000}"/>
    <cellStyle name="DuToanBXD 2 3" xfId="11583" xr:uid="{00000000-0005-0000-0000-000082340000}"/>
    <cellStyle name="DuToanBXD 2 3 2" xfId="56908" xr:uid="{00000000-0005-0000-0000-000083340000}"/>
    <cellStyle name="DuToanBXD 3" xfId="11584" xr:uid="{00000000-0005-0000-0000-000084340000}"/>
    <cellStyle name="DuToanBXD 3 2" xfId="56909" xr:uid="{00000000-0005-0000-0000-000085340000}"/>
    <cellStyle name="DuToanBXD 4" xfId="11585" xr:uid="{00000000-0005-0000-0000-000086340000}"/>
    <cellStyle name="DuToanBXD 4 2" xfId="56910" xr:uid="{00000000-0005-0000-0000-000087340000}"/>
    <cellStyle name="DuToanBXD 5" xfId="11586" xr:uid="{00000000-0005-0000-0000-000088340000}"/>
    <cellStyle name="DuToanBXD 5 2" xfId="56911" xr:uid="{00000000-0005-0000-0000-000089340000}"/>
    <cellStyle name="DuToanBXD 6" xfId="11587" xr:uid="{00000000-0005-0000-0000-00008A340000}"/>
    <cellStyle name="DuToanBXD 6 2" xfId="56912" xr:uid="{00000000-0005-0000-0000-00008B340000}"/>
    <cellStyle name="DuToanBXD 7" xfId="11588" xr:uid="{00000000-0005-0000-0000-00008C340000}"/>
    <cellStyle name="DuToanBXD 7 2" xfId="56913" xr:uid="{00000000-0005-0000-0000-00008D340000}"/>
    <cellStyle name="DuToanBXD 8" xfId="11589" xr:uid="{00000000-0005-0000-0000-00008E340000}"/>
    <cellStyle name="DuToanBXD 9" xfId="56914" xr:uid="{00000000-0005-0000-0000-00008F340000}"/>
    <cellStyle name="Dziesi?tny [0]_Invoices2001Slovakia" xfId="688" xr:uid="{00000000-0005-0000-0000-000090340000}"/>
    <cellStyle name="Dziesi?tny_Invoices2001Slovakia" xfId="689" xr:uid="{00000000-0005-0000-0000-000091340000}"/>
    <cellStyle name="Dziesietny [0]_Invoices2001Slovakia" xfId="690" xr:uid="{00000000-0005-0000-0000-000092340000}"/>
    <cellStyle name="Dziesiętny [0]_Invoices2001Slovakia" xfId="691" xr:uid="{00000000-0005-0000-0000-000093340000}"/>
    <cellStyle name="Dziesietny [0]_Invoices2001Slovakia 2" xfId="58703" xr:uid="{00000000-0005-0000-0000-000094340000}"/>
    <cellStyle name="Dziesiętny [0]_Invoices2001Slovakia 2" xfId="61911" xr:uid="{00000000-0005-0000-0000-000095340000}"/>
    <cellStyle name="Dziesietny [0]_Invoices2001Slovakia 3" xfId="61912" xr:uid="{00000000-0005-0000-0000-000096340000}"/>
    <cellStyle name="Dziesiętny [0]_Invoices2001Slovakia 3" xfId="61913" xr:uid="{00000000-0005-0000-0000-000097340000}"/>
    <cellStyle name="Dziesietny [0]_Invoices2001Slovakia_01_Nha so 1_Dien" xfId="61914" xr:uid="{00000000-0005-0000-0000-000098340000}"/>
    <cellStyle name="Dziesiętny [0]_Invoices2001Slovakia_01_Nha so 1_Dien" xfId="692" xr:uid="{00000000-0005-0000-0000-000099340000}"/>
    <cellStyle name="Dziesietny [0]_Invoices2001Slovakia_10_Nha so 10_Dien1" xfId="693" xr:uid="{00000000-0005-0000-0000-00009A340000}"/>
    <cellStyle name="Dziesiętny [0]_Invoices2001Slovakia_10_Nha so 10_Dien1" xfId="694" xr:uid="{00000000-0005-0000-0000-00009B340000}"/>
    <cellStyle name="Dziesietny [0]_Invoices2001Slovakia_Bieu bao cao von TPCP gd 2003-2010(18.5)" xfId="57709" xr:uid="{00000000-0005-0000-0000-00009C340000}"/>
    <cellStyle name="Dziesiętny [0]_Invoices2001Slovakia_Book1" xfId="695" xr:uid="{00000000-0005-0000-0000-00009D340000}"/>
    <cellStyle name="Dziesietny [0]_Invoices2001Slovakia_Book1_1" xfId="696" xr:uid="{00000000-0005-0000-0000-00009E340000}"/>
    <cellStyle name="Dziesiętny [0]_Invoices2001Slovakia_Book1_1" xfId="697" xr:uid="{00000000-0005-0000-0000-00009F340000}"/>
    <cellStyle name="Dziesietny [0]_Invoices2001Slovakia_Book1_1_Book1" xfId="698" xr:uid="{00000000-0005-0000-0000-0000A0340000}"/>
    <cellStyle name="Dziesiętny [0]_Invoices2001Slovakia_Book1_1_Book1" xfId="699" xr:uid="{00000000-0005-0000-0000-0000A1340000}"/>
    <cellStyle name="Dziesietny [0]_Invoices2001Slovakia_Book1_2" xfId="700" xr:uid="{00000000-0005-0000-0000-0000A2340000}"/>
    <cellStyle name="Dziesiętny [0]_Invoices2001Slovakia_Book1_2" xfId="701" xr:uid="{00000000-0005-0000-0000-0000A3340000}"/>
    <cellStyle name="Dziesietny [0]_Invoices2001Slovakia_Book1_Nhu cau von ung truoc 2011 Tha h Hoa + Nge An gui TW" xfId="702" xr:uid="{00000000-0005-0000-0000-0000A4340000}"/>
    <cellStyle name="Dziesiętny [0]_Invoices2001Slovakia_Book1_Nhu cau von ung truoc 2011 Tha h Hoa + Nge An gui TW" xfId="703" xr:uid="{00000000-0005-0000-0000-0000A5340000}"/>
    <cellStyle name="Dziesietny [0]_Invoices2001Slovakia_Book1_Tong hop Cac tuyen(9-1-06)" xfId="704" xr:uid="{00000000-0005-0000-0000-0000A6340000}"/>
    <cellStyle name="Dziesiętny [0]_Invoices2001Slovakia_Book1_Tong hop Cac tuyen(9-1-06)" xfId="705" xr:uid="{00000000-0005-0000-0000-0000A7340000}"/>
    <cellStyle name="Dziesietny [0]_Invoices2001Slovakia_Book1_Tong hop Cac tuyen(9-1-06) 2" xfId="61915" xr:uid="{00000000-0005-0000-0000-0000A8340000}"/>
    <cellStyle name="Dziesiętny [0]_Invoices2001Slovakia_Book1_Tong hop Cac tuyen(9-1-06) 2" xfId="61916" xr:uid="{00000000-0005-0000-0000-0000A9340000}"/>
    <cellStyle name="Dziesietny [0]_Invoices2001Slovakia_Book1_Tong hop Cac tuyen(9-1-06) 3" xfId="61917" xr:uid="{00000000-0005-0000-0000-0000AA340000}"/>
    <cellStyle name="Dziesiętny [0]_Invoices2001Slovakia_Book1_Tong hop Cac tuyen(9-1-06) 3" xfId="61918" xr:uid="{00000000-0005-0000-0000-0000AB340000}"/>
    <cellStyle name="Dziesietny [0]_Invoices2001Slovakia_Book1_Tong hop Cac tuyen(9-1-06)_Book1" xfId="11590" xr:uid="{00000000-0005-0000-0000-0000AC340000}"/>
    <cellStyle name="Dziesiętny [0]_Invoices2001Slovakia_Book1_Tong hop Cac tuyen(9-1-06)_Book1" xfId="11591" xr:uid="{00000000-0005-0000-0000-0000AD340000}"/>
    <cellStyle name="Dziesietny [0]_Invoices2001Slovakia_Book1_ung truoc 2011 NSTW Thanh Hoa + Nge An gui Thu 12-5" xfId="706" xr:uid="{00000000-0005-0000-0000-0000AE340000}"/>
    <cellStyle name="Dziesiętny [0]_Invoices2001Slovakia_Book1_ung truoc 2011 NSTW Thanh Hoa + Nge An gui Thu 12-5" xfId="707" xr:uid="{00000000-0005-0000-0000-0000AF340000}"/>
    <cellStyle name="Dziesietny [0]_Invoices2001Slovakia_d-uong+TDT" xfId="708" xr:uid="{00000000-0005-0000-0000-0000B0340000}"/>
    <cellStyle name="Dziesiętny [0]_Invoices2001Slovakia_Nhµ ®Ó xe" xfId="709" xr:uid="{00000000-0005-0000-0000-0000B1340000}"/>
    <cellStyle name="Dziesietny [0]_Invoices2001Slovakia_Nha bao ve(28-7-05)" xfId="710" xr:uid="{00000000-0005-0000-0000-0000B2340000}"/>
    <cellStyle name="Dziesiętny [0]_Invoices2001Slovakia_Nha bao ve(28-7-05)" xfId="711" xr:uid="{00000000-0005-0000-0000-0000B3340000}"/>
    <cellStyle name="Dziesietny [0]_Invoices2001Slovakia_NHA de xe nguyen du" xfId="712" xr:uid="{00000000-0005-0000-0000-0000B4340000}"/>
    <cellStyle name="Dziesiętny [0]_Invoices2001Slovakia_NHA de xe nguyen du" xfId="713" xr:uid="{00000000-0005-0000-0000-0000B5340000}"/>
    <cellStyle name="Dziesietny [0]_Invoices2001Slovakia_Nhalamviec VTC(25-1-05)" xfId="714" xr:uid="{00000000-0005-0000-0000-0000B6340000}"/>
    <cellStyle name="Dziesiętny [0]_Invoices2001Slovakia_Nhalamviec VTC(25-1-05)" xfId="715" xr:uid="{00000000-0005-0000-0000-0000B7340000}"/>
    <cellStyle name="Dziesietny [0]_Invoices2001Slovakia_Nhu cau von ung truoc 2011 Tha h Hoa + Nge An gui TW" xfId="716" xr:uid="{00000000-0005-0000-0000-0000B8340000}"/>
    <cellStyle name="Dziesiętny [0]_Invoices2001Slovakia_TDT KHANH HOA" xfId="717" xr:uid="{00000000-0005-0000-0000-0000B9340000}"/>
    <cellStyle name="Dziesietny [0]_Invoices2001Slovakia_TDT KHANH HOA_Tong hop Cac tuyen(9-1-06)" xfId="718" xr:uid="{00000000-0005-0000-0000-0000BA340000}"/>
    <cellStyle name="Dziesiętny [0]_Invoices2001Slovakia_TDT KHANH HOA_Tong hop Cac tuyen(9-1-06)" xfId="719" xr:uid="{00000000-0005-0000-0000-0000BB340000}"/>
    <cellStyle name="Dziesietny [0]_Invoices2001Slovakia_TDT KHANH HOA_Tong hop Cac tuyen(9-1-06) 2" xfId="61919" xr:uid="{00000000-0005-0000-0000-0000BC340000}"/>
    <cellStyle name="Dziesiętny [0]_Invoices2001Slovakia_TDT KHANH HOA_Tong hop Cac tuyen(9-1-06) 2" xfId="61920" xr:uid="{00000000-0005-0000-0000-0000BD340000}"/>
    <cellStyle name="Dziesietny [0]_Invoices2001Slovakia_TDT KHANH HOA_Tong hop Cac tuyen(9-1-06) 3" xfId="61921" xr:uid="{00000000-0005-0000-0000-0000BE340000}"/>
    <cellStyle name="Dziesiętny [0]_Invoices2001Slovakia_TDT KHANH HOA_Tong hop Cac tuyen(9-1-06) 3" xfId="61922" xr:uid="{00000000-0005-0000-0000-0000BF340000}"/>
    <cellStyle name="Dziesietny [0]_Invoices2001Slovakia_TDT KHANH HOA_Tong hop Cac tuyen(9-1-06)_Book1" xfId="11592" xr:uid="{00000000-0005-0000-0000-0000C0340000}"/>
    <cellStyle name="Dziesiętny [0]_Invoices2001Slovakia_TDT KHANH HOA_Tong hop Cac tuyen(9-1-06)_Book1" xfId="11593" xr:uid="{00000000-0005-0000-0000-0000C1340000}"/>
    <cellStyle name="Dziesietny [0]_Invoices2001Slovakia_TDT quangngai" xfId="720" xr:uid="{00000000-0005-0000-0000-0000C2340000}"/>
    <cellStyle name="Dziesiętny [0]_Invoices2001Slovakia_TDT quangngai" xfId="721" xr:uid="{00000000-0005-0000-0000-0000C3340000}"/>
    <cellStyle name="Dziesietny [0]_Invoices2001Slovakia_TDT quangngai 2" xfId="61923" xr:uid="{00000000-0005-0000-0000-0000C4340000}"/>
    <cellStyle name="Dziesiętny [0]_Invoices2001Slovakia_TDT quangngai 2" xfId="61924" xr:uid="{00000000-0005-0000-0000-0000C5340000}"/>
    <cellStyle name="Dziesietny [0]_Invoices2001Slovakia_TDT quangngai 3" xfId="61925" xr:uid="{00000000-0005-0000-0000-0000C6340000}"/>
    <cellStyle name="Dziesiętny [0]_Invoices2001Slovakia_TDT quangngai 3" xfId="61926" xr:uid="{00000000-0005-0000-0000-0000C7340000}"/>
    <cellStyle name="Dziesietny [0]_Invoices2001Slovakia_TMDT(10-5-06)" xfId="722" xr:uid="{00000000-0005-0000-0000-0000C8340000}"/>
    <cellStyle name="Dziesietny_Invoices2001Slovakia" xfId="723" xr:uid="{00000000-0005-0000-0000-0000C9340000}"/>
    <cellStyle name="Dziesiętny_Invoices2001Slovakia" xfId="724" xr:uid="{00000000-0005-0000-0000-0000CA340000}"/>
    <cellStyle name="Dziesietny_Invoices2001Slovakia 2" xfId="58704" xr:uid="{00000000-0005-0000-0000-0000CB340000}"/>
    <cellStyle name="Dziesiętny_Invoices2001Slovakia 2" xfId="61927" xr:uid="{00000000-0005-0000-0000-0000CC340000}"/>
    <cellStyle name="Dziesietny_Invoices2001Slovakia 3" xfId="61928" xr:uid="{00000000-0005-0000-0000-0000CD340000}"/>
    <cellStyle name="Dziesiętny_Invoices2001Slovakia 3" xfId="61929" xr:uid="{00000000-0005-0000-0000-0000CE340000}"/>
    <cellStyle name="Dziesietny_Invoices2001Slovakia_01_Nha so 1_Dien" xfId="61930" xr:uid="{00000000-0005-0000-0000-0000CF340000}"/>
    <cellStyle name="Dziesiętny_Invoices2001Slovakia_01_Nha so 1_Dien" xfId="725" xr:uid="{00000000-0005-0000-0000-0000D0340000}"/>
    <cellStyle name="Dziesietny_Invoices2001Slovakia_10_Nha so 10_Dien1" xfId="726" xr:uid="{00000000-0005-0000-0000-0000D1340000}"/>
    <cellStyle name="Dziesiętny_Invoices2001Slovakia_10_Nha so 10_Dien1" xfId="727" xr:uid="{00000000-0005-0000-0000-0000D2340000}"/>
    <cellStyle name="Dziesietny_Invoices2001Slovakia_Bieu bao cao von TPCP gd 2003-2010(18.5)" xfId="57710" xr:uid="{00000000-0005-0000-0000-0000D3340000}"/>
    <cellStyle name="Dziesiętny_Invoices2001Slovakia_Book1" xfId="728" xr:uid="{00000000-0005-0000-0000-0000D4340000}"/>
    <cellStyle name="Dziesietny_Invoices2001Slovakia_Book1_1" xfId="729" xr:uid="{00000000-0005-0000-0000-0000D5340000}"/>
    <cellStyle name="Dziesiętny_Invoices2001Slovakia_Book1_1" xfId="730" xr:uid="{00000000-0005-0000-0000-0000D6340000}"/>
    <cellStyle name="Dziesietny_Invoices2001Slovakia_Book1_1_Book1" xfId="731" xr:uid="{00000000-0005-0000-0000-0000D7340000}"/>
    <cellStyle name="Dziesiętny_Invoices2001Slovakia_Book1_1_Book1" xfId="732" xr:uid="{00000000-0005-0000-0000-0000D8340000}"/>
    <cellStyle name="Dziesietny_Invoices2001Slovakia_Book1_2" xfId="733" xr:uid="{00000000-0005-0000-0000-0000D9340000}"/>
    <cellStyle name="Dziesiętny_Invoices2001Slovakia_Book1_2" xfId="734" xr:uid="{00000000-0005-0000-0000-0000DA340000}"/>
    <cellStyle name="Dziesietny_Invoices2001Slovakia_Book1_Nhu cau von ung truoc 2011 Tha h Hoa + Nge An gui TW" xfId="735" xr:uid="{00000000-0005-0000-0000-0000DB340000}"/>
    <cellStyle name="Dziesiętny_Invoices2001Slovakia_Book1_Nhu cau von ung truoc 2011 Tha h Hoa + Nge An gui TW" xfId="736" xr:uid="{00000000-0005-0000-0000-0000DC340000}"/>
    <cellStyle name="Dziesietny_Invoices2001Slovakia_Book1_Tong hop Cac tuyen(9-1-06)" xfId="737" xr:uid="{00000000-0005-0000-0000-0000DD340000}"/>
    <cellStyle name="Dziesiętny_Invoices2001Slovakia_Book1_Tong hop Cac tuyen(9-1-06)" xfId="738" xr:uid="{00000000-0005-0000-0000-0000DE340000}"/>
    <cellStyle name="Dziesietny_Invoices2001Slovakia_Book1_Tong hop Cac tuyen(9-1-06) 2" xfId="61931" xr:uid="{00000000-0005-0000-0000-0000DF340000}"/>
    <cellStyle name="Dziesiętny_Invoices2001Slovakia_Book1_Tong hop Cac tuyen(9-1-06) 2" xfId="61932" xr:uid="{00000000-0005-0000-0000-0000E0340000}"/>
    <cellStyle name="Dziesietny_Invoices2001Slovakia_Book1_Tong hop Cac tuyen(9-1-06) 3" xfId="61933" xr:uid="{00000000-0005-0000-0000-0000E1340000}"/>
    <cellStyle name="Dziesiętny_Invoices2001Slovakia_Book1_Tong hop Cac tuyen(9-1-06) 3" xfId="61934" xr:uid="{00000000-0005-0000-0000-0000E2340000}"/>
    <cellStyle name="Dziesietny_Invoices2001Slovakia_Book1_Tong hop Cac tuyen(9-1-06)_Book1" xfId="11594" xr:uid="{00000000-0005-0000-0000-0000E3340000}"/>
    <cellStyle name="Dziesiętny_Invoices2001Slovakia_Book1_Tong hop Cac tuyen(9-1-06)_Book1" xfId="11595" xr:uid="{00000000-0005-0000-0000-0000E4340000}"/>
    <cellStyle name="Dziesietny_Invoices2001Slovakia_Book1_ung truoc 2011 NSTW Thanh Hoa + Nge An gui Thu 12-5" xfId="739" xr:uid="{00000000-0005-0000-0000-0000E5340000}"/>
    <cellStyle name="Dziesiętny_Invoices2001Slovakia_Book1_ung truoc 2011 NSTW Thanh Hoa + Nge An gui Thu 12-5" xfId="740" xr:uid="{00000000-0005-0000-0000-0000E6340000}"/>
    <cellStyle name="Dziesietny_Invoices2001Slovakia_d-uong+TDT" xfId="741" xr:uid="{00000000-0005-0000-0000-0000E7340000}"/>
    <cellStyle name="Dziesiętny_Invoices2001Slovakia_Nhµ ®Ó xe" xfId="742" xr:uid="{00000000-0005-0000-0000-0000E8340000}"/>
    <cellStyle name="Dziesietny_Invoices2001Slovakia_Nha bao ve(28-7-05)" xfId="743" xr:uid="{00000000-0005-0000-0000-0000E9340000}"/>
    <cellStyle name="Dziesiętny_Invoices2001Slovakia_Nha bao ve(28-7-05)" xfId="744" xr:uid="{00000000-0005-0000-0000-0000EA340000}"/>
    <cellStyle name="Dziesietny_Invoices2001Slovakia_NHA de xe nguyen du" xfId="745" xr:uid="{00000000-0005-0000-0000-0000EB340000}"/>
    <cellStyle name="Dziesiętny_Invoices2001Slovakia_NHA de xe nguyen du" xfId="746" xr:uid="{00000000-0005-0000-0000-0000EC340000}"/>
    <cellStyle name="Dziesietny_Invoices2001Slovakia_Nhalamviec VTC(25-1-05)" xfId="747" xr:uid="{00000000-0005-0000-0000-0000ED340000}"/>
    <cellStyle name="Dziesiętny_Invoices2001Slovakia_Nhalamviec VTC(25-1-05)" xfId="748" xr:uid="{00000000-0005-0000-0000-0000EE340000}"/>
    <cellStyle name="Dziesietny_Invoices2001Slovakia_Nhu cau von ung truoc 2011 Tha h Hoa + Nge An gui TW" xfId="749" xr:uid="{00000000-0005-0000-0000-0000EF340000}"/>
    <cellStyle name="Dziesiętny_Invoices2001Slovakia_TDT KHANH HOA" xfId="750" xr:uid="{00000000-0005-0000-0000-0000F0340000}"/>
    <cellStyle name="Dziesietny_Invoices2001Slovakia_TDT KHANH HOA_Tong hop Cac tuyen(9-1-06)" xfId="751" xr:uid="{00000000-0005-0000-0000-0000F1340000}"/>
    <cellStyle name="Dziesiętny_Invoices2001Slovakia_TDT KHANH HOA_Tong hop Cac tuyen(9-1-06)" xfId="752" xr:uid="{00000000-0005-0000-0000-0000F2340000}"/>
    <cellStyle name="Dziesietny_Invoices2001Slovakia_TDT KHANH HOA_Tong hop Cac tuyen(9-1-06) 2" xfId="61935" xr:uid="{00000000-0005-0000-0000-0000F3340000}"/>
    <cellStyle name="Dziesiętny_Invoices2001Slovakia_TDT KHANH HOA_Tong hop Cac tuyen(9-1-06) 2" xfId="61936" xr:uid="{00000000-0005-0000-0000-0000F4340000}"/>
    <cellStyle name="Dziesietny_Invoices2001Slovakia_TDT KHANH HOA_Tong hop Cac tuyen(9-1-06) 3" xfId="61937" xr:uid="{00000000-0005-0000-0000-0000F5340000}"/>
    <cellStyle name="Dziesiętny_Invoices2001Slovakia_TDT KHANH HOA_Tong hop Cac tuyen(9-1-06) 3" xfId="61938" xr:uid="{00000000-0005-0000-0000-0000F6340000}"/>
    <cellStyle name="Dziesietny_Invoices2001Slovakia_TDT KHANH HOA_Tong hop Cac tuyen(9-1-06)_Book1" xfId="11596" xr:uid="{00000000-0005-0000-0000-0000F7340000}"/>
    <cellStyle name="Dziesiętny_Invoices2001Slovakia_TDT KHANH HOA_Tong hop Cac tuyen(9-1-06)_Book1" xfId="11597" xr:uid="{00000000-0005-0000-0000-0000F8340000}"/>
    <cellStyle name="Dziesietny_Invoices2001Slovakia_TDT quangngai" xfId="753" xr:uid="{00000000-0005-0000-0000-0000F9340000}"/>
    <cellStyle name="Dziesiętny_Invoices2001Slovakia_TDT quangngai" xfId="754" xr:uid="{00000000-0005-0000-0000-0000FA340000}"/>
    <cellStyle name="Dziesietny_Invoices2001Slovakia_TDT quangngai 2" xfId="61939" xr:uid="{00000000-0005-0000-0000-0000FB340000}"/>
    <cellStyle name="Dziesiętny_Invoices2001Slovakia_TDT quangngai 2" xfId="61940" xr:uid="{00000000-0005-0000-0000-0000FC340000}"/>
    <cellStyle name="Dziesietny_Invoices2001Slovakia_TDT quangngai 3" xfId="61941" xr:uid="{00000000-0005-0000-0000-0000FD340000}"/>
    <cellStyle name="Dziesiętny_Invoices2001Slovakia_TDT quangngai 3" xfId="61942" xr:uid="{00000000-0005-0000-0000-0000FE340000}"/>
    <cellStyle name="Dziesietny_Invoices2001Slovakia_TMDT(10-5-06)" xfId="755" xr:uid="{00000000-0005-0000-0000-0000FF340000}"/>
    <cellStyle name="e" xfId="756" xr:uid="{00000000-0005-0000-0000-000000350000}"/>
    <cellStyle name="e 10" xfId="60130" xr:uid="{00000000-0005-0000-0000-000001350000}"/>
    <cellStyle name="e 11" xfId="60131" xr:uid="{00000000-0005-0000-0000-000002350000}"/>
    <cellStyle name="e 12" xfId="60132" xr:uid="{00000000-0005-0000-0000-000003350000}"/>
    <cellStyle name="e 13" xfId="60133" xr:uid="{00000000-0005-0000-0000-000004350000}"/>
    <cellStyle name="e 14" xfId="60134" xr:uid="{00000000-0005-0000-0000-000005350000}"/>
    <cellStyle name="e 15" xfId="60135" xr:uid="{00000000-0005-0000-0000-000006350000}"/>
    <cellStyle name="e 16" xfId="60136" xr:uid="{00000000-0005-0000-0000-000007350000}"/>
    <cellStyle name="e 17" xfId="60137" xr:uid="{00000000-0005-0000-0000-000008350000}"/>
    <cellStyle name="e 18" xfId="60138" xr:uid="{00000000-0005-0000-0000-000009350000}"/>
    <cellStyle name="e 19" xfId="60139" xr:uid="{00000000-0005-0000-0000-00000A350000}"/>
    <cellStyle name="e 2" xfId="11598" xr:uid="{00000000-0005-0000-0000-00000B350000}"/>
    <cellStyle name="e 2 2" xfId="11599" xr:uid="{00000000-0005-0000-0000-00000C350000}"/>
    <cellStyle name="e 2 3" xfId="11600" xr:uid="{00000000-0005-0000-0000-00000D350000}"/>
    <cellStyle name="e 2 4" xfId="60140" xr:uid="{00000000-0005-0000-0000-00000E350000}"/>
    <cellStyle name="e 2 5" xfId="60141" xr:uid="{00000000-0005-0000-0000-00000F350000}"/>
    <cellStyle name="e 2 6" xfId="60142" xr:uid="{00000000-0005-0000-0000-000010350000}"/>
    <cellStyle name="e 2 7" xfId="60143" xr:uid="{00000000-0005-0000-0000-000011350000}"/>
    <cellStyle name="e 20" xfId="60144" xr:uid="{00000000-0005-0000-0000-000012350000}"/>
    <cellStyle name="e 21" xfId="60145" xr:uid="{00000000-0005-0000-0000-000013350000}"/>
    <cellStyle name="e 22" xfId="60146" xr:uid="{00000000-0005-0000-0000-000014350000}"/>
    <cellStyle name="e 23" xfId="60147" xr:uid="{00000000-0005-0000-0000-000015350000}"/>
    <cellStyle name="e 24" xfId="60148" xr:uid="{00000000-0005-0000-0000-000016350000}"/>
    <cellStyle name="e 25" xfId="60149" xr:uid="{00000000-0005-0000-0000-000017350000}"/>
    <cellStyle name="e 26" xfId="60150" xr:uid="{00000000-0005-0000-0000-000018350000}"/>
    <cellStyle name="e 27" xfId="60151" xr:uid="{00000000-0005-0000-0000-000019350000}"/>
    <cellStyle name="e 28" xfId="60152" xr:uid="{00000000-0005-0000-0000-00001A350000}"/>
    <cellStyle name="e 29" xfId="60153" xr:uid="{00000000-0005-0000-0000-00001B350000}"/>
    <cellStyle name="e 3" xfId="11601" xr:uid="{00000000-0005-0000-0000-00001C350000}"/>
    <cellStyle name="e 30" xfId="60154" xr:uid="{00000000-0005-0000-0000-00001D350000}"/>
    <cellStyle name="e 31" xfId="60155" xr:uid="{00000000-0005-0000-0000-00001E350000}"/>
    <cellStyle name="e 32" xfId="61943" xr:uid="{00000000-0005-0000-0000-00001F350000}"/>
    <cellStyle name="e 4" xfId="11602" xr:uid="{00000000-0005-0000-0000-000020350000}"/>
    <cellStyle name="e 5" xfId="11603" xr:uid="{00000000-0005-0000-0000-000021350000}"/>
    <cellStyle name="e 6" xfId="11604" xr:uid="{00000000-0005-0000-0000-000022350000}"/>
    <cellStyle name="e 7" xfId="11605" xr:uid="{00000000-0005-0000-0000-000023350000}"/>
    <cellStyle name="e 8" xfId="11606" xr:uid="{00000000-0005-0000-0000-000024350000}"/>
    <cellStyle name="e 9" xfId="60156" xr:uid="{00000000-0005-0000-0000-000025350000}"/>
    <cellStyle name="E&amp;Y House" xfId="11607" xr:uid="{00000000-0005-0000-0000-000026350000}"/>
    <cellStyle name="e_Bieu_KH_2010_Giao" xfId="11608" xr:uid="{00000000-0005-0000-0000-000027350000}"/>
    <cellStyle name="e_BieuKH.TM(T12.Gui TH)_2" xfId="11609" xr:uid="{00000000-0005-0000-0000-000028350000}"/>
    <cellStyle name="e_Book1" xfId="11610" xr:uid="{00000000-0005-0000-0000-000029350000}"/>
    <cellStyle name="e_Chi tieu su nghiep VHXH 2009 chi tiet_01_12qh3t12" xfId="11611" xr:uid="{00000000-0005-0000-0000-00002A350000}"/>
    <cellStyle name="e_Chinhthuc_Dongquyen_NLN" xfId="11612" xr:uid="{00000000-0005-0000-0000-00002B350000}"/>
    <cellStyle name="e_ChiTieu_KeHoach_2009" xfId="11613" xr:uid="{00000000-0005-0000-0000-00002C350000}"/>
    <cellStyle name="e_Danhmuc_Quyhoach2009" xfId="11614" xr:uid="{00000000-0005-0000-0000-00002D350000}"/>
    <cellStyle name="e_KH Von Dieu tra CBMT 2009ngay3t12qh4t12" xfId="11615" xr:uid="{00000000-0005-0000-0000-000032350000}"/>
    <cellStyle name="e_KH_2009_CongThuong" xfId="11616" xr:uid="{00000000-0005-0000-0000-000033350000}"/>
    <cellStyle name="e_KH_SXNL_2009" xfId="11617" xr:uid="{00000000-0005-0000-0000-000034350000}"/>
    <cellStyle name="e_KHXDCB_2009_ HDND" xfId="11618" xr:uid="{00000000-0005-0000-0000-000035350000}"/>
    <cellStyle name="e_Kiennghi_TTCP" xfId="11619" xr:uid="{00000000-0005-0000-0000-00002E350000}"/>
    <cellStyle name="e_Kiennghi_TTCP_Bosung" xfId="11620" xr:uid="{00000000-0005-0000-0000-00002F350000}"/>
    <cellStyle name="e_Kiennghi_TTCP_Bosung_lan2" xfId="11621" xr:uid="{00000000-0005-0000-0000-000030350000}"/>
    <cellStyle name="e_Kiennghibosungvon_TTCP_2" xfId="11622" xr:uid="{00000000-0005-0000-0000-000031350000}"/>
    <cellStyle name="e_Nhucauvon_2010" xfId="11623" xr:uid="{00000000-0005-0000-0000-000036350000}"/>
    <cellStyle name="e_Phanbotindung_2009_KH" xfId="11624" xr:uid="{00000000-0005-0000-0000-000037350000}"/>
    <cellStyle name="e_Sheet1" xfId="11625" xr:uid="{00000000-0005-0000-0000-000038350000}"/>
    <cellStyle name="Emphasis 1" xfId="11626" xr:uid="{00000000-0005-0000-0000-000039350000}"/>
    <cellStyle name="Emphasis 2" xfId="11627" xr:uid="{00000000-0005-0000-0000-00003A350000}"/>
    <cellStyle name="Emphasis 3" xfId="11628" xr:uid="{00000000-0005-0000-0000-00003B350000}"/>
    <cellStyle name="EN CO.," xfId="11629" xr:uid="{00000000-0005-0000-0000-00003C350000}"/>
    <cellStyle name="Enter Currency (0)" xfId="757" xr:uid="{00000000-0005-0000-0000-00003D350000}"/>
    <cellStyle name="Enter Currency (0) 2" xfId="58705" xr:uid="{00000000-0005-0000-0000-00003E350000}"/>
    <cellStyle name="Enter Currency (2)" xfId="758" xr:uid="{00000000-0005-0000-0000-00003F350000}"/>
    <cellStyle name="Enter Currency (2) 2" xfId="58706" xr:uid="{00000000-0005-0000-0000-000040350000}"/>
    <cellStyle name="Enter Units (0)" xfId="759" xr:uid="{00000000-0005-0000-0000-000041350000}"/>
    <cellStyle name="Enter Units (0) 2" xfId="58707" xr:uid="{00000000-0005-0000-0000-000042350000}"/>
    <cellStyle name="Enter Units (1)" xfId="760" xr:uid="{00000000-0005-0000-0000-000043350000}"/>
    <cellStyle name="Enter Units (1) 2" xfId="58708" xr:uid="{00000000-0005-0000-0000-000044350000}"/>
    <cellStyle name="Enter Units (2)" xfId="761" xr:uid="{00000000-0005-0000-0000-000045350000}"/>
    <cellStyle name="Enter Units (2) 2" xfId="58709" xr:uid="{00000000-0005-0000-0000-000046350000}"/>
    <cellStyle name="Entered" xfId="762" xr:uid="{00000000-0005-0000-0000-000047350000}"/>
    <cellStyle name="Entered 2" xfId="11630" xr:uid="{00000000-0005-0000-0000-000048350000}"/>
    <cellStyle name="Entered 2 2" xfId="11631" xr:uid="{00000000-0005-0000-0000-000049350000}"/>
    <cellStyle name="Entered 2 3" xfId="11632" xr:uid="{00000000-0005-0000-0000-00004A350000}"/>
    <cellStyle name="Entered 3" xfId="11633" xr:uid="{00000000-0005-0000-0000-00004B350000}"/>
    <cellStyle name="Entered 4" xfId="11634" xr:uid="{00000000-0005-0000-0000-00004C350000}"/>
    <cellStyle name="Entered 5" xfId="11635" xr:uid="{00000000-0005-0000-0000-00004D350000}"/>
    <cellStyle name="Entered 6" xfId="11636" xr:uid="{00000000-0005-0000-0000-00004E350000}"/>
    <cellStyle name="Entered 7" xfId="11637" xr:uid="{00000000-0005-0000-0000-00004F350000}"/>
    <cellStyle name="Entered 8" xfId="11638" xr:uid="{00000000-0005-0000-0000-000050350000}"/>
    <cellStyle name="Euro" xfId="763" xr:uid="{00000000-0005-0000-0000-000051350000}"/>
    <cellStyle name="Euro 10" xfId="11639" xr:uid="{00000000-0005-0000-0000-000052350000}"/>
    <cellStyle name="Euro 11" xfId="11640" xr:uid="{00000000-0005-0000-0000-000053350000}"/>
    <cellStyle name="Euro 12" xfId="11641" xr:uid="{00000000-0005-0000-0000-000054350000}"/>
    <cellStyle name="Euro 13" xfId="56915" xr:uid="{00000000-0005-0000-0000-000055350000}"/>
    <cellStyle name="Euro 14" xfId="56916" xr:uid="{00000000-0005-0000-0000-000056350000}"/>
    <cellStyle name="Euro 15" xfId="56917" xr:uid="{00000000-0005-0000-0000-000057350000}"/>
    <cellStyle name="Euro 16" xfId="56918" xr:uid="{00000000-0005-0000-0000-000058350000}"/>
    <cellStyle name="Euro 17" xfId="56919" xr:uid="{00000000-0005-0000-0000-000059350000}"/>
    <cellStyle name="Euro 18" xfId="56920" xr:uid="{00000000-0005-0000-0000-00005A350000}"/>
    <cellStyle name="Euro 19" xfId="56921" xr:uid="{00000000-0005-0000-0000-00005B350000}"/>
    <cellStyle name="Euro 2" xfId="11642" xr:uid="{00000000-0005-0000-0000-00005C350000}"/>
    <cellStyle name="Euro 20" xfId="58710" xr:uid="{00000000-0005-0000-0000-00005D350000}"/>
    <cellStyle name="Euro 21" xfId="60157" xr:uid="{00000000-0005-0000-0000-00005E350000}"/>
    <cellStyle name="Euro 22" xfId="60158" xr:uid="{00000000-0005-0000-0000-00005F350000}"/>
    <cellStyle name="Euro 23" xfId="60159" xr:uid="{00000000-0005-0000-0000-000060350000}"/>
    <cellStyle name="Euro 24" xfId="60160" xr:uid="{00000000-0005-0000-0000-000061350000}"/>
    <cellStyle name="Euro 25" xfId="60161" xr:uid="{00000000-0005-0000-0000-000062350000}"/>
    <cellStyle name="Euro 26" xfId="61944" xr:uid="{00000000-0005-0000-0000-000063350000}"/>
    <cellStyle name="Euro 3" xfId="11643" xr:uid="{00000000-0005-0000-0000-000064350000}"/>
    <cellStyle name="Euro 4" xfId="11644" xr:uid="{00000000-0005-0000-0000-000065350000}"/>
    <cellStyle name="Euro 5" xfId="11645" xr:uid="{00000000-0005-0000-0000-000066350000}"/>
    <cellStyle name="Euro 6" xfId="11646" xr:uid="{00000000-0005-0000-0000-000067350000}"/>
    <cellStyle name="Euro 6 2" xfId="11647" xr:uid="{00000000-0005-0000-0000-000068350000}"/>
    <cellStyle name="Euro 6 3" xfId="11648" xr:uid="{00000000-0005-0000-0000-000069350000}"/>
    <cellStyle name="Euro 7" xfId="11649" xr:uid="{00000000-0005-0000-0000-00006A350000}"/>
    <cellStyle name="Euro 8" xfId="11650" xr:uid="{00000000-0005-0000-0000-00006B350000}"/>
    <cellStyle name="Euro 9" xfId="11651" xr:uid="{00000000-0005-0000-0000-00006C350000}"/>
    <cellStyle name="Excel Built-in Normal" xfId="764" xr:uid="{00000000-0005-0000-0000-00006D350000}"/>
    <cellStyle name="Excel Built-in Normal 2" xfId="60162" xr:uid="{00000000-0005-0000-0000-00006E350000}"/>
    <cellStyle name="Explanatory Text 10" xfId="57711" xr:uid="{00000000-0005-0000-0000-00006F350000}"/>
    <cellStyle name="Explanatory Text 11" xfId="57712" xr:uid="{00000000-0005-0000-0000-000070350000}"/>
    <cellStyle name="Explanatory Text 12" xfId="57713" xr:uid="{00000000-0005-0000-0000-000071350000}"/>
    <cellStyle name="Explanatory Text 13" xfId="57714" xr:uid="{00000000-0005-0000-0000-000072350000}"/>
    <cellStyle name="Explanatory Text 14" xfId="57715" xr:uid="{00000000-0005-0000-0000-000073350000}"/>
    <cellStyle name="Explanatory Text 2" xfId="11652" xr:uid="{00000000-0005-0000-0000-000074350000}"/>
    <cellStyle name="Explanatory Text 3" xfId="57716" xr:uid="{00000000-0005-0000-0000-000075350000}"/>
    <cellStyle name="Explanatory Text 4" xfId="57717" xr:uid="{00000000-0005-0000-0000-000076350000}"/>
    <cellStyle name="Explanatory Text 5" xfId="57718" xr:uid="{00000000-0005-0000-0000-000077350000}"/>
    <cellStyle name="Explanatory Text 6" xfId="57719" xr:uid="{00000000-0005-0000-0000-000078350000}"/>
    <cellStyle name="Explanatory Text 7" xfId="57720" xr:uid="{00000000-0005-0000-0000-000079350000}"/>
    <cellStyle name="Explanatory Text 8" xfId="57721" xr:uid="{00000000-0005-0000-0000-00007A350000}"/>
    <cellStyle name="Explanatory Text 9" xfId="57722" xr:uid="{00000000-0005-0000-0000-00007B350000}"/>
    <cellStyle name="f" xfId="765" xr:uid="{00000000-0005-0000-0000-00007C350000}"/>
    <cellStyle name="f 10" xfId="60163" xr:uid="{00000000-0005-0000-0000-00007D350000}"/>
    <cellStyle name="f 11" xfId="60164" xr:uid="{00000000-0005-0000-0000-00007E350000}"/>
    <cellStyle name="f 12" xfId="60165" xr:uid="{00000000-0005-0000-0000-00007F350000}"/>
    <cellStyle name="f 13" xfId="60166" xr:uid="{00000000-0005-0000-0000-000080350000}"/>
    <cellStyle name="f 14" xfId="60167" xr:uid="{00000000-0005-0000-0000-000081350000}"/>
    <cellStyle name="f 15" xfId="60168" xr:uid="{00000000-0005-0000-0000-000082350000}"/>
    <cellStyle name="f 16" xfId="60169" xr:uid="{00000000-0005-0000-0000-000083350000}"/>
    <cellStyle name="f 17" xfId="60170" xr:uid="{00000000-0005-0000-0000-000084350000}"/>
    <cellStyle name="f 18" xfId="60171" xr:uid="{00000000-0005-0000-0000-000085350000}"/>
    <cellStyle name="f 19" xfId="60172" xr:uid="{00000000-0005-0000-0000-000086350000}"/>
    <cellStyle name="f 2" xfId="11653" xr:uid="{00000000-0005-0000-0000-000087350000}"/>
    <cellStyle name="f 2 2" xfId="11654" xr:uid="{00000000-0005-0000-0000-000088350000}"/>
    <cellStyle name="f 2 3" xfId="11655" xr:uid="{00000000-0005-0000-0000-000089350000}"/>
    <cellStyle name="f 2 4" xfId="60173" xr:uid="{00000000-0005-0000-0000-00008A350000}"/>
    <cellStyle name="f 2 5" xfId="60174" xr:uid="{00000000-0005-0000-0000-00008B350000}"/>
    <cellStyle name="f 2 6" xfId="60175" xr:uid="{00000000-0005-0000-0000-00008C350000}"/>
    <cellStyle name="f 2 7" xfId="60176" xr:uid="{00000000-0005-0000-0000-00008D350000}"/>
    <cellStyle name="f 20" xfId="60177" xr:uid="{00000000-0005-0000-0000-00008E350000}"/>
    <cellStyle name="f 21" xfId="60178" xr:uid="{00000000-0005-0000-0000-00008F350000}"/>
    <cellStyle name="f 22" xfId="60179" xr:uid="{00000000-0005-0000-0000-000090350000}"/>
    <cellStyle name="f 23" xfId="60180" xr:uid="{00000000-0005-0000-0000-000091350000}"/>
    <cellStyle name="f 24" xfId="60181" xr:uid="{00000000-0005-0000-0000-000092350000}"/>
    <cellStyle name="f 25" xfId="60182" xr:uid="{00000000-0005-0000-0000-000093350000}"/>
    <cellStyle name="f 26" xfId="60183" xr:uid="{00000000-0005-0000-0000-000094350000}"/>
    <cellStyle name="f 27" xfId="60184" xr:uid="{00000000-0005-0000-0000-000095350000}"/>
    <cellStyle name="f 28" xfId="60185" xr:uid="{00000000-0005-0000-0000-000096350000}"/>
    <cellStyle name="f 29" xfId="60186" xr:uid="{00000000-0005-0000-0000-000097350000}"/>
    <cellStyle name="f 3" xfId="11656" xr:uid="{00000000-0005-0000-0000-000098350000}"/>
    <cellStyle name="f 30" xfId="60187" xr:uid="{00000000-0005-0000-0000-000099350000}"/>
    <cellStyle name="f 31" xfId="60188" xr:uid="{00000000-0005-0000-0000-00009A350000}"/>
    <cellStyle name="f 32" xfId="61945" xr:uid="{00000000-0005-0000-0000-00009B350000}"/>
    <cellStyle name="f 4" xfId="11657" xr:uid="{00000000-0005-0000-0000-00009C350000}"/>
    <cellStyle name="f 5" xfId="11658" xr:uid="{00000000-0005-0000-0000-00009D350000}"/>
    <cellStyle name="f 6" xfId="11659" xr:uid="{00000000-0005-0000-0000-00009E350000}"/>
    <cellStyle name="f 7" xfId="11660" xr:uid="{00000000-0005-0000-0000-00009F350000}"/>
    <cellStyle name="f 8" xfId="11661" xr:uid="{00000000-0005-0000-0000-0000A0350000}"/>
    <cellStyle name="f 9" xfId="60189" xr:uid="{00000000-0005-0000-0000-0000A1350000}"/>
    <cellStyle name="f_Bieu_KH_2010_Giao" xfId="11662" xr:uid="{00000000-0005-0000-0000-0000A2350000}"/>
    <cellStyle name="f_BieuKH.TM(T12.Gui TH)_2" xfId="11663" xr:uid="{00000000-0005-0000-0000-0000A3350000}"/>
    <cellStyle name="f_Book1" xfId="11664" xr:uid="{00000000-0005-0000-0000-0000A4350000}"/>
    <cellStyle name="f_Chi tieu su nghiep VHXH 2009 chi tiet_01_12qh3t12" xfId="11665" xr:uid="{00000000-0005-0000-0000-0000A5350000}"/>
    <cellStyle name="f_Chinhthuc_Dongquyen_NLN" xfId="11666" xr:uid="{00000000-0005-0000-0000-0000A6350000}"/>
    <cellStyle name="f_ChiTieu_KeHoach_2009" xfId="11667" xr:uid="{00000000-0005-0000-0000-0000A7350000}"/>
    <cellStyle name="f_Danhmuc_Quyhoach2009" xfId="11668" xr:uid="{00000000-0005-0000-0000-0000A8350000}"/>
    <cellStyle name="f_Danhmuc_Quyhoach2009 2" xfId="11669" xr:uid="{00000000-0005-0000-0000-0000A9350000}"/>
    <cellStyle name="f_Danhmuc_Quyhoach2009 2 2" xfId="11670" xr:uid="{00000000-0005-0000-0000-0000AA350000}"/>
    <cellStyle name="f_KH Von Dieu tra CBMT 2009ngay3t12qh4t12" xfId="11671" xr:uid="{00000000-0005-0000-0000-0000AF350000}"/>
    <cellStyle name="f_KH_2009_CongThuong" xfId="11672" xr:uid="{00000000-0005-0000-0000-0000B0350000}"/>
    <cellStyle name="f_KH_SXNL_2009" xfId="11673" xr:uid="{00000000-0005-0000-0000-0000B1350000}"/>
    <cellStyle name="f_KHXDCB_2009_ HDND" xfId="11674" xr:uid="{00000000-0005-0000-0000-0000B2350000}"/>
    <cellStyle name="f_Kiennghi_TTCP" xfId="11675" xr:uid="{00000000-0005-0000-0000-0000AB350000}"/>
    <cellStyle name="f_Kiennghi_TTCP_Bosung" xfId="11676" xr:uid="{00000000-0005-0000-0000-0000AC350000}"/>
    <cellStyle name="f_Kiennghi_TTCP_Bosung_lan2" xfId="11677" xr:uid="{00000000-0005-0000-0000-0000AD350000}"/>
    <cellStyle name="f_Kiennghibosungvon_TTCP_2" xfId="11678" xr:uid="{00000000-0005-0000-0000-0000AE350000}"/>
    <cellStyle name="f_Nhucauvon_2010" xfId="11679" xr:uid="{00000000-0005-0000-0000-0000B3350000}"/>
    <cellStyle name="f_Phanbotindung_2009_KH" xfId="11680" xr:uid="{00000000-0005-0000-0000-0000B4350000}"/>
    <cellStyle name="f_Sheet1" xfId="11681" xr:uid="{00000000-0005-0000-0000-0000B5350000}"/>
    <cellStyle name="Fixed" xfId="766" xr:uid="{00000000-0005-0000-0000-0000B6350000}"/>
    <cellStyle name="Fixed 10" xfId="60190" xr:uid="{00000000-0005-0000-0000-0000B7350000}"/>
    <cellStyle name="Fixed 11" xfId="60191" xr:uid="{00000000-0005-0000-0000-0000B8350000}"/>
    <cellStyle name="Fixed 12" xfId="60192" xr:uid="{00000000-0005-0000-0000-0000B9350000}"/>
    <cellStyle name="Fixed 13" xfId="60193" xr:uid="{00000000-0005-0000-0000-0000BA350000}"/>
    <cellStyle name="Fixed 14" xfId="60194" xr:uid="{00000000-0005-0000-0000-0000BB350000}"/>
    <cellStyle name="Fixed 15" xfId="60195" xr:uid="{00000000-0005-0000-0000-0000BC350000}"/>
    <cellStyle name="Fixed 16" xfId="60196" xr:uid="{00000000-0005-0000-0000-0000BD350000}"/>
    <cellStyle name="Fixed 17" xfId="60197" xr:uid="{00000000-0005-0000-0000-0000BE350000}"/>
    <cellStyle name="Fixed 18" xfId="60198" xr:uid="{00000000-0005-0000-0000-0000BF350000}"/>
    <cellStyle name="Fixed 19" xfId="60199" xr:uid="{00000000-0005-0000-0000-0000C0350000}"/>
    <cellStyle name="Fixed 2" xfId="11682" xr:uid="{00000000-0005-0000-0000-0000C1350000}"/>
    <cellStyle name="Fixed 2 2" xfId="60200" xr:uid="{00000000-0005-0000-0000-0000C2350000}"/>
    <cellStyle name="Fixed 2 3" xfId="60201" xr:uid="{00000000-0005-0000-0000-0000C3350000}"/>
    <cellStyle name="Fixed 2 4" xfId="60202" xr:uid="{00000000-0005-0000-0000-0000C4350000}"/>
    <cellStyle name="Fixed 2 5" xfId="60203" xr:uid="{00000000-0005-0000-0000-0000C5350000}"/>
    <cellStyle name="Fixed 2 6" xfId="60204" xr:uid="{00000000-0005-0000-0000-0000C6350000}"/>
    <cellStyle name="Fixed 2 7" xfId="60205" xr:uid="{00000000-0005-0000-0000-0000C7350000}"/>
    <cellStyle name="Fixed 20" xfId="60206" xr:uid="{00000000-0005-0000-0000-0000C8350000}"/>
    <cellStyle name="Fixed 21" xfId="60207" xr:uid="{00000000-0005-0000-0000-0000C9350000}"/>
    <cellStyle name="Fixed 22" xfId="60208" xr:uid="{00000000-0005-0000-0000-0000CA350000}"/>
    <cellStyle name="Fixed 23" xfId="60209" xr:uid="{00000000-0005-0000-0000-0000CB350000}"/>
    <cellStyle name="Fixed 24" xfId="60210" xr:uid="{00000000-0005-0000-0000-0000CC350000}"/>
    <cellStyle name="Fixed 25" xfId="60211" xr:uid="{00000000-0005-0000-0000-0000CD350000}"/>
    <cellStyle name="Fixed 26" xfId="60212" xr:uid="{00000000-0005-0000-0000-0000CE350000}"/>
    <cellStyle name="Fixed 27" xfId="60213" xr:uid="{00000000-0005-0000-0000-0000CF350000}"/>
    <cellStyle name="Fixed 28" xfId="60214" xr:uid="{00000000-0005-0000-0000-0000D0350000}"/>
    <cellStyle name="Fixed 29" xfId="60215" xr:uid="{00000000-0005-0000-0000-0000D1350000}"/>
    <cellStyle name="Fixed 3" xfId="60216" xr:uid="{00000000-0005-0000-0000-0000D2350000}"/>
    <cellStyle name="Fixed 30" xfId="60217" xr:uid="{00000000-0005-0000-0000-0000D3350000}"/>
    <cellStyle name="Fixed 31" xfId="60218" xr:uid="{00000000-0005-0000-0000-0000D4350000}"/>
    <cellStyle name="Fixed 32" xfId="60219" xr:uid="{00000000-0005-0000-0000-0000D5350000}"/>
    <cellStyle name="Fixed 33" xfId="60220" xr:uid="{00000000-0005-0000-0000-0000D6350000}"/>
    <cellStyle name="Fixed 34" xfId="60221" xr:uid="{00000000-0005-0000-0000-0000D7350000}"/>
    <cellStyle name="Fixed 35" xfId="60222" xr:uid="{00000000-0005-0000-0000-0000D8350000}"/>
    <cellStyle name="Fixed 36" xfId="60223" xr:uid="{00000000-0005-0000-0000-0000D9350000}"/>
    <cellStyle name="Fixed 37" xfId="60224" xr:uid="{00000000-0005-0000-0000-0000DA350000}"/>
    <cellStyle name="Fixed 4" xfId="60225" xr:uid="{00000000-0005-0000-0000-0000DB350000}"/>
    <cellStyle name="Fixed 5" xfId="60226" xr:uid="{00000000-0005-0000-0000-0000DC350000}"/>
    <cellStyle name="Fixed 6" xfId="60227" xr:uid="{00000000-0005-0000-0000-0000DD350000}"/>
    <cellStyle name="Fixed 7" xfId="60228" xr:uid="{00000000-0005-0000-0000-0000DE350000}"/>
    <cellStyle name="Fixed 8" xfId="60229" xr:uid="{00000000-0005-0000-0000-0000DF350000}"/>
    <cellStyle name="Fixed 9" xfId="60230" xr:uid="{00000000-0005-0000-0000-0000E0350000}"/>
    <cellStyle name="Font Britannic16" xfId="11683" xr:uid="{00000000-0005-0000-0000-0000E1350000}"/>
    <cellStyle name="Font Britannic16 2" xfId="11684" xr:uid="{00000000-0005-0000-0000-0000E2350000}"/>
    <cellStyle name="Font Britannic16 2 2" xfId="11685" xr:uid="{00000000-0005-0000-0000-0000E3350000}"/>
    <cellStyle name="Font Britannic16 2 3" xfId="11686" xr:uid="{00000000-0005-0000-0000-0000E4350000}"/>
    <cellStyle name="Font Britannic16 3" xfId="11687" xr:uid="{00000000-0005-0000-0000-0000E5350000}"/>
    <cellStyle name="Font Britannic16 4" xfId="11688" xr:uid="{00000000-0005-0000-0000-0000E6350000}"/>
    <cellStyle name="Font Britannic16 5" xfId="11689" xr:uid="{00000000-0005-0000-0000-0000E7350000}"/>
    <cellStyle name="Font Britannic16 6" xfId="11690" xr:uid="{00000000-0005-0000-0000-0000E8350000}"/>
    <cellStyle name="Font Britannic16 7" xfId="11691" xr:uid="{00000000-0005-0000-0000-0000E9350000}"/>
    <cellStyle name="Font Britannic16 8" xfId="11692" xr:uid="{00000000-0005-0000-0000-0000EA350000}"/>
    <cellStyle name="Font Britannic18" xfId="11693" xr:uid="{00000000-0005-0000-0000-0000EB350000}"/>
    <cellStyle name="Font Britannic18 2" xfId="11694" xr:uid="{00000000-0005-0000-0000-0000EC350000}"/>
    <cellStyle name="Font Britannic18 2 2" xfId="11695" xr:uid="{00000000-0005-0000-0000-0000ED350000}"/>
    <cellStyle name="Font Britannic18 2 3" xfId="11696" xr:uid="{00000000-0005-0000-0000-0000EE350000}"/>
    <cellStyle name="Font Britannic18 3" xfId="11697" xr:uid="{00000000-0005-0000-0000-0000EF350000}"/>
    <cellStyle name="Font Britannic18 4" xfId="11698" xr:uid="{00000000-0005-0000-0000-0000F0350000}"/>
    <cellStyle name="Font Britannic18 5" xfId="11699" xr:uid="{00000000-0005-0000-0000-0000F1350000}"/>
    <cellStyle name="Font Britannic18 6" xfId="11700" xr:uid="{00000000-0005-0000-0000-0000F2350000}"/>
    <cellStyle name="Font Britannic18 7" xfId="11701" xr:uid="{00000000-0005-0000-0000-0000F3350000}"/>
    <cellStyle name="Font Britannic18 8" xfId="11702" xr:uid="{00000000-0005-0000-0000-0000F4350000}"/>
    <cellStyle name="Font CenturyCond 18" xfId="11703" xr:uid="{00000000-0005-0000-0000-0000F5350000}"/>
    <cellStyle name="Font CenturyCond 18 2" xfId="11704" xr:uid="{00000000-0005-0000-0000-0000F6350000}"/>
    <cellStyle name="Font CenturyCond 18 2 2" xfId="11705" xr:uid="{00000000-0005-0000-0000-0000F7350000}"/>
    <cellStyle name="Font CenturyCond 18 2 3" xfId="11706" xr:uid="{00000000-0005-0000-0000-0000F8350000}"/>
    <cellStyle name="Font CenturyCond 18 3" xfId="11707" xr:uid="{00000000-0005-0000-0000-0000F9350000}"/>
    <cellStyle name="Font CenturyCond 18 4" xfId="11708" xr:uid="{00000000-0005-0000-0000-0000FA350000}"/>
    <cellStyle name="Font CenturyCond 18 5" xfId="11709" xr:uid="{00000000-0005-0000-0000-0000FB350000}"/>
    <cellStyle name="Font CenturyCond 18 6" xfId="11710" xr:uid="{00000000-0005-0000-0000-0000FC350000}"/>
    <cellStyle name="Font CenturyCond 18 7" xfId="11711" xr:uid="{00000000-0005-0000-0000-0000FD350000}"/>
    <cellStyle name="Font CenturyCond 18 8" xfId="11712" xr:uid="{00000000-0005-0000-0000-0000FE350000}"/>
    <cellStyle name="Font Cond20" xfId="11713" xr:uid="{00000000-0005-0000-0000-0000FF350000}"/>
    <cellStyle name="Font Cond20 2" xfId="11714" xr:uid="{00000000-0005-0000-0000-000000360000}"/>
    <cellStyle name="Font Cond20 2 2" xfId="11715" xr:uid="{00000000-0005-0000-0000-000001360000}"/>
    <cellStyle name="Font Cond20 2 3" xfId="11716" xr:uid="{00000000-0005-0000-0000-000002360000}"/>
    <cellStyle name="Font Cond20 3" xfId="11717" xr:uid="{00000000-0005-0000-0000-000003360000}"/>
    <cellStyle name="Font Cond20 4" xfId="11718" xr:uid="{00000000-0005-0000-0000-000004360000}"/>
    <cellStyle name="Font Cond20 5" xfId="11719" xr:uid="{00000000-0005-0000-0000-000005360000}"/>
    <cellStyle name="Font Cond20 6" xfId="11720" xr:uid="{00000000-0005-0000-0000-000006360000}"/>
    <cellStyle name="Font Cond20 7" xfId="11721" xr:uid="{00000000-0005-0000-0000-000007360000}"/>
    <cellStyle name="Font Cond20 8" xfId="11722" xr:uid="{00000000-0005-0000-0000-000008360000}"/>
    <cellStyle name="Font LucidaSans16" xfId="11723" xr:uid="{00000000-0005-0000-0000-000009360000}"/>
    <cellStyle name="Font LucidaSans16 2" xfId="11724" xr:uid="{00000000-0005-0000-0000-00000A360000}"/>
    <cellStyle name="Font LucidaSans16 2 2" xfId="11725" xr:uid="{00000000-0005-0000-0000-00000B360000}"/>
    <cellStyle name="Font LucidaSans16 2 3" xfId="11726" xr:uid="{00000000-0005-0000-0000-00000C360000}"/>
    <cellStyle name="Font LucidaSans16 3" xfId="11727" xr:uid="{00000000-0005-0000-0000-00000D360000}"/>
    <cellStyle name="Font LucidaSans16 4" xfId="11728" xr:uid="{00000000-0005-0000-0000-00000E360000}"/>
    <cellStyle name="Font LucidaSans16 5" xfId="11729" xr:uid="{00000000-0005-0000-0000-00000F360000}"/>
    <cellStyle name="Font LucidaSans16 6" xfId="11730" xr:uid="{00000000-0005-0000-0000-000010360000}"/>
    <cellStyle name="Font LucidaSans16 7" xfId="11731" xr:uid="{00000000-0005-0000-0000-000011360000}"/>
    <cellStyle name="Font LucidaSans16 8" xfId="11732" xr:uid="{00000000-0005-0000-0000-000012360000}"/>
    <cellStyle name="Font NewCenturyCond18" xfId="11733" xr:uid="{00000000-0005-0000-0000-000013360000}"/>
    <cellStyle name="Font NewCenturyCond18 2" xfId="11734" xr:uid="{00000000-0005-0000-0000-000014360000}"/>
    <cellStyle name="Font NewCenturyCond18 2 2" xfId="11735" xr:uid="{00000000-0005-0000-0000-000015360000}"/>
    <cellStyle name="Font NewCenturyCond18 2 3" xfId="11736" xr:uid="{00000000-0005-0000-0000-000016360000}"/>
    <cellStyle name="Font NewCenturyCond18 3" xfId="11737" xr:uid="{00000000-0005-0000-0000-000017360000}"/>
    <cellStyle name="Font NewCenturyCond18 4" xfId="11738" xr:uid="{00000000-0005-0000-0000-000018360000}"/>
    <cellStyle name="Font NewCenturyCond18 5" xfId="11739" xr:uid="{00000000-0005-0000-0000-000019360000}"/>
    <cellStyle name="Font NewCenturyCond18 6" xfId="11740" xr:uid="{00000000-0005-0000-0000-00001A360000}"/>
    <cellStyle name="Font NewCenturyCond18 7" xfId="11741" xr:uid="{00000000-0005-0000-0000-00001B360000}"/>
    <cellStyle name="Font NewCenturyCond18 8" xfId="11742" xr:uid="{00000000-0005-0000-0000-00001C360000}"/>
    <cellStyle name="Font Ottawa14" xfId="11743" xr:uid="{00000000-0005-0000-0000-00001D360000}"/>
    <cellStyle name="Font Ottawa14 2" xfId="11744" xr:uid="{00000000-0005-0000-0000-00001E360000}"/>
    <cellStyle name="Font Ottawa14 2 2" xfId="11745" xr:uid="{00000000-0005-0000-0000-00001F360000}"/>
    <cellStyle name="Font Ottawa14 2 3" xfId="11746" xr:uid="{00000000-0005-0000-0000-000020360000}"/>
    <cellStyle name="Font Ottawa14 3" xfId="11747" xr:uid="{00000000-0005-0000-0000-000021360000}"/>
    <cellStyle name="Font Ottawa14 4" xfId="11748" xr:uid="{00000000-0005-0000-0000-000022360000}"/>
    <cellStyle name="Font Ottawa14 5" xfId="11749" xr:uid="{00000000-0005-0000-0000-000023360000}"/>
    <cellStyle name="Font Ottawa14 6" xfId="11750" xr:uid="{00000000-0005-0000-0000-000024360000}"/>
    <cellStyle name="Font Ottawa14 7" xfId="11751" xr:uid="{00000000-0005-0000-0000-000025360000}"/>
    <cellStyle name="Font Ottawa14 8" xfId="11752" xr:uid="{00000000-0005-0000-0000-000026360000}"/>
    <cellStyle name="Font Ottawa16" xfId="11753" xr:uid="{00000000-0005-0000-0000-000027360000}"/>
    <cellStyle name="Font Ottawa16 2" xfId="11754" xr:uid="{00000000-0005-0000-0000-000028360000}"/>
    <cellStyle name="Font Ottawa16 2 2" xfId="11755" xr:uid="{00000000-0005-0000-0000-000029360000}"/>
    <cellStyle name="Font Ottawa16 2 3" xfId="11756" xr:uid="{00000000-0005-0000-0000-00002A360000}"/>
    <cellStyle name="Font Ottawa16 3" xfId="11757" xr:uid="{00000000-0005-0000-0000-00002B360000}"/>
    <cellStyle name="Font Ottawa16 4" xfId="11758" xr:uid="{00000000-0005-0000-0000-00002C360000}"/>
    <cellStyle name="Font Ottawa16 5" xfId="11759" xr:uid="{00000000-0005-0000-0000-00002D360000}"/>
    <cellStyle name="Font Ottawa16 6" xfId="11760" xr:uid="{00000000-0005-0000-0000-00002E360000}"/>
    <cellStyle name="Font Ottawa16 7" xfId="11761" xr:uid="{00000000-0005-0000-0000-00002F360000}"/>
    <cellStyle name="Font Ottawa16 8" xfId="11762" xr:uid="{00000000-0005-0000-0000-000030360000}"/>
    <cellStyle name="gia" xfId="767" xr:uid="{00000000-0005-0000-0000-00006C360000}"/>
    <cellStyle name="GIA-MOI" xfId="57723" xr:uid="{00000000-0005-0000-0000-00006D360000}"/>
    <cellStyle name="Good 10" xfId="57724" xr:uid="{00000000-0005-0000-0000-000031360000}"/>
    <cellStyle name="Good 11" xfId="57725" xr:uid="{00000000-0005-0000-0000-000032360000}"/>
    <cellStyle name="Good 12" xfId="57726" xr:uid="{00000000-0005-0000-0000-000033360000}"/>
    <cellStyle name="Good 13" xfId="57727" xr:uid="{00000000-0005-0000-0000-000034360000}"/>
    <cellStyle name="Good 14" xfId="57728" xr:uid="{00000000-0005-0000-0000-000035360000}"/>
    <cellStyle name="Good 2" xfId="11763" xr:uid="{00000000-0005-0000-0000-000036360000}"/>
    <cellStyle name="Good 3" xfId="57729" xr:uid="{00000000-0005-0000-0000-000037360000}"/>
    <cellStyle name="Good 4" xfId="57730" xr:uid="{00000000-0005-0000-0000-000038360000}"/>
    <cellStyle name="Good 5" xfId="57731" xr:uid="{00000000-0005-0000-0000-000039360000}"/>
    <cellStyle name="Good 6" xfId="57732" xr:uid="{00000000-0005-0000-0000-00003A360000}"/>
    <cellStyle name="Good 7" xfId="57733" xr:uid="{00000000-0005-0000-0000-00003B360000}"/>
    <cellStyle name="Good 8" xfId="57734" xr:uid="{00000000-0005-0000-0000-00003C360000}"/>
    <cellStyle name="Good 9" xfId="57735" xr:uid="{00000000-0005-0000-0000-00003D360000}"/>
    <cellStyle name="Grey" xfId="768" xr:uid="{00000000-0005-0000-0000-00003E360000}"/>
    <cellStyle name="Grey 10" xfId="11764" xr:uid="{00000000-0005-0000-0000-00003F360000}"/>
    <cellStyle name="Grey 11" xfId="11765" xr:uid="{00000000-0005-0000-0000-000040360000}"/>
    <cellStyle name="Grey 12" xfId="11766" xr:uid="{00000000-0005-0000-0000-000041360000}"/>
    <cellStyle name="Grey 13" xfId="56922" xr:uid="{00000000-0005-0000-0000-000042360000}"/>
    <cellStyle name="Grey 14" xfId="56923" xr:uid="{00000000-0005-0000-0000-000043360000}"/>
    <cellStyle name="Grey 15" xfId="56924" xr:uid="{00000000-0005-0000-0000-000044360000}"/>
    <cellStyle name="Grey 16" xfId="56925" xr:uid="{00000000-0005-0000-0000-000045360000}"/>
    <cellStyle name="Grey 17" xfId="56926" xr:uid="{00000000-0005-0000-0000-000046360000}"/>
    <cellStyle name="Grey 18" xfId="56927" xr:uid="{00000000-0005-0000-0000-000047360000}"/>
    <cellStyle name="Grey 19" xfId="56928" xr:uid="{00000000-0005-0000-0000-000048360000}"/>
    <cellStyle name="Grey 2" xfId="11767" xr:uid="{00000000-0005-0000-0000-000049360000}"/>
    <cellStyle name="Grey 2 10" xfId="60231" xr:uid="{00000000-0005-0000-0000-00004A360000}"/>
    <cellStyle name="Grey 2 11" xfId="60232" xr:uid="{00000000-0005-0000-0000-00004B360000}"/>
    <cellStyle name="Grey 2 12" xfId="60233" xr:uid="{00000000-0005-0000-0000-00004C360000}"/>
    <cellStyle name="Grey 2 13" xfId="60234" xr:uid="{00000000-0005-0000-0000-00004D360000}"/>
    <cellStyle name="Grey 2 14" xfId="60235" xr:uid="{00000000-0005-0000-0000-00004E360000}"/>
    <cellStyle name="Grey 2 15" xfId="60236" xr:uid="{00000000-0005-0000-0000-00004F360000}"/>
    <cellStyle name="Grey 2 16" xfId="60237" xr:uid="{00000000-0005-0000-0000-000050360000}"/>
    <cellStyle name="Grey 2 17" xfId="60238" xr:uid="{00000000-0005-0000-0000-000051360000}"/>
    <cellStyle name="Grey 2 18" xfId="60239" xr:uid="{00000000-0005-0000-0000-000052360000}"/>
    <cellStyle name="Grey 2 19" xfId="60240" xr:uid="{00000000-0005-0000-0000-000053360000}"/>
    <cellStyle name="Grey 2 2" xfId="56929" xr:uid="{00000000-0005-0000-0000-000054360000}"/>
    <cellStyle name="Grey 2 3" xfId="56930" xr:uid="{00000000-0005-0000-0000-000055360000}"/>
    <cellStyle name="Grey 2 4" xfId="56931" xr:uid="{00000000-0005-0000-0000-000056360000}"/>
    <cellStyle name="Grey 2 5" xfId="56932" xr:uid="{00000000-0005-0000-0000-000057360000}"/>
    <cellStyle name="Grey 2 6" xfId="56933" xr:uid="{00000000-0005-0000-0000-000058360000}"/>
    <cellStyle name="Grey 2 7" xfId="56934" xr:uid="{00000000-0005-0000-0000-000059360000}"/>
    <cellStyle name="Grey 2 8" xfId="56935" xr:uid="{00000000-0005-0000-0000-00005A360000}"/>
    <cellStyle name="Grey 2 9" xfId="56936" xr:uid="{00000000-0005-0000-0000-00005B360000}"/>
    <cellStyle name="Grey 20" xfId="58711" xr:uid="{00000000-0005-0000-0000-00005C360000}"/>
    <cellStyle name="Grey 21" xfId="60241" xr:uid="{00000000-0005-0000-0000-00005D360000}"/>
    <cellStyle name="Grey 22" xfId="60242" xr:uid="{00000000-0005-0000-0000-00005E360000}"/>
    <cellStyle name="Grey 23" xfId="60243" xr:uid="{00000000-0005-0000-0000-00005F360000}"/>
    <cellStyle name="Grey 24" xfId="60244" xr:uid="{00000000-0005-0000-0000-000060360000}"/>
    <cellStyle name="Grey 25" xfId="60245" xr:uid="{00000000-0005-0000-0000-000061360000}"/>
    <cellStyle name="Grey 3" xfId="11768" xr:uid="{00000000-0005-0000-0000-000062360000}"/>
    <cellStyle name="Grey 4" xfId="11769" xr:uid="{00000000-0005-0000-0000-000063360000}"/>
    <cellStyle name="Grey 5" xfId="11770" xr:uid="{00000000-0005-0000-0000-000064360000}"/>
    <cellStyle name="Grey 6" xfId="11771" xr:uid="{00000000-0005-0000-0000-000065360000}"/>
    <cellStyle name="Grey 6 2" xfId="11772" xr:uid="{00000000-0005-0000-0000-000066360000}"/>
    <cellStyle name="Grey 6 3" xfId="11773" xr:uid="{00000000-0005-0000-0000-000067360000}"/>
    <cellStyle name="Grey 7" xfId="11774" xr:uid="{00000000-0005-0000-0000-000068360000}"/>
    <cellStyle name="Grey 8" xfId="11775" xr:uid="{00000000-0005-0000-0000-000069360000}"/>
    <cellStyle name="Grey 9" xfId="11776" xr:uid="{00000000-0005-0000-0000-00006A360000}"/>
    <cellStyle name="Group" xfId="769" xr:uid="{00000000-0005-0000-0000-00006B360000}"/>
    <cellStyle name="H" xfId="770" xr:uid="{00000000-0005-0000-0000-00006E360000}"/>
    <cellStyle name="H 2" xfId="60246" xr:uid="{00000000-0005-0000-0000-00006F360000}"/>
    <cellStyle name="H 3" xfId="61946" xr:uid="{00000000-0005-0000-0000-000070360000}"/>
    <cellStyle name="H_6_Dieuchinh_6thang_2010_Totrinh_HDND" xfId="11777" xr:uid="{00000000-0005-0000-0000-000071360000}"/>
    <cellStyle name="H_BCXDCB_6thang_2010_BTV" xfId="11778" xr:uid="{00000000-0005-0000-0000-000072360000}"/>
    <cellStyle name="H_BieuKH.TM(T12.Gui TH)_2" xfId="11779" xr:uid="{00000000-0005-0000-0000-000073360000}"/>
    <cellStyle name="H_BieuKH.TM(T12.Gui TH)_2_6_Dieuchinh_6thang_2010_Totrinh_HDND" xfId="11780" xr:uid="{00000000-0005-0000-0000-000074360000}"/>
    <cellStyle name="H_BieuKH.TM(T12.Gui TH)_2_BCXDCB_6thang_2010_BTV" xfId="11781" xr:uid="{00000000-0005-0000-0000-000075360000}"/>
    <cellStyle name="H_BieuKH.TM(T12.Gui TH)_2_Nhucauvon_2010" xfId="11782" xr:uid="{00000000-0005-0000-0000-000076360000}"/>
    <cellStyle name="H_BieuKH.TM(T12.Gui TH)_2_Nhucauvon_2010_6_BCXDCB_6thang_2010_BCH" xfId="11783" xr:uid="{00000000-0005-0000-0000-000077360000}"/>
    <cellStyle name="H_Chi tieu su nghiep VHXH 2009 chi tiet_01_12qh3t12" xfId="11784" xr:uid="{00000000-0005-0000-0000-000078360000}"/>
    <cellStyle name="H_Chi tieu su nghiep VHXH 2009 chi tiet_01_12qh3t12_6_Dieuchinh_6thang_2010_Totrinh_HDND" xfId="11785" xr:uid="{00000000-0005-0000-0000-000079360000}"/>
    <cellStyle name="H_Chi tieu su nghiep VHXH 2009 chi tiet_01_12qh3t12_BCXDCB_6thang_2010_BTV" xfId="11786" xr:uid="{00000000-0005-0000-0000-00007A360000}"/>
    <cellStyle name="H_Chi tieu su nghiep VHXH 2009 chi tiet_01_12qh3t12_Nhucauvon_2010" xfId="11787" xr:uid="{00000000-0005-0000-0000-00007B360000}"/>
    <cellStyle name="H_Chi tieu su nghiep VHXH 2009 chi tiet_01_12qh3t12_Nhucauvon_2010_6_BCXDCB_6thang_2010_BCH" xfId="11788" xr:uid="{00000000-0005-0000-0000-00007C360000}"/>
    <cellStyle name="H_Chinhthuc_Dongquyen_NLN" xfId="11789" xr:uid="{00000000-0005-0000-0000-00007D360000}"/>
    <cellStyle name="H_Chinhthuc_Dongquyen_NLN_6_Dieuchinh_6thang_2010_Totrinh_HDND" xfId="11790" xr:uid="{00000000-0005-0000-0000-00007E360000}"/>
    <cellStyle name="H_Chinhthuc_Dongquyen_NLN_BCXDCB_6thang_2010_BTV" xfId="11791" xr:uid="{00000000-0005-0000-0000-00007F360000}"/>
    <cellStyle name="H_Chinhthuc_Dongquyen_NLN_Nhucauvon_2010" xfId="11792" xr:uid="{00000000-0005-0000-0000-000080360000}"/>
    <cellStyle name="H_Chinhthuc_Dongquyen_NLN_Nhucauvon_2010_6_BCXDCB_6thang_2010_BCH" xfId="11793" xr:uid="{00000000-0005-0000-0000-000081360000}"/>
    <cellStyle name="H_ChiTieu_KeHoach_2009" xfId="11794" xr:uid="{00000000-0005-0000-0000-000082360000}"/>
    <cellStyle name="H_ChiTieu_KeHoach_2009_6_Dieuchinh_6thang_2010_Totrinh_HDND" xfId="11795" xr:uid="{00000000-0005-0000-0000-000083360000}"/>
    <cellStyle name="H_ChiTieu_KeHoach_2009_BCXDCB_6thang_2010_BTV" xfId="11796" xr:uid="{00000000-0005-0000-0000-000084360000}"/>
    <cellStyle name="H_ChiTieu_KeHoach_2009_Nhucauvon_2010" xfId="11797" xr:uid="{00000000-0005-0000-0000-000085360000}"/>
    <cellStyle name="H_ChiTieu_KeHoach_2009_Nhucauvon_2010_6_BCXDCB_6thang_2010_BCH" xfId="11798" xr:uid="{00000000-0005-0000-0000-000086360000}"/>
    <cellStyle name="H_Danhmuc_Quyhoach2009" xfId="11799" xr:uid="{00000000-0005-0000-0000-000087360000}"/>
    <cellStyle name="H_Danhmuc_Quyhoach2009_6_Dieuchinh_6thang_2010_Totrinh_HDND" xfId="11800" xr:uid="{00000000-0005-0000-0000-000088360000}"/>
    <cellStyle name="H_Danhmuc_Quyhoach2009_BCXDCB_6thang_2010_BTV" xfId="11801" xr:uid="{00000000-0005-0000-0000-000089360000}"/>
    <cellStyle name="H_Danhmuc_Quyhoach2009_Nhucauvon_2010" xfId="11802" xr:uid="{00000000-0005-0000-0000-00008A360000}"/>
    <cellStyle name="H_Danhmuc_Quyhoach2009_Nhucauvon_2010_6_BCXDCB_6thang_2010_BCH" xfId="11803" xr:uid="{00000000-0005-0000-0000-00008B360000}"/>
    <cellStyle name="H_D-A-VU" xfId="11804" xr:uid="{00000000-0005-0000-0000-00008C360000}"/>
    <cellStyle name="H_D-A-VU 2" xfId="60247" xr:uid="{00000000-0005-0000-0000-00008D360000}"/>
    <cellStyle name="H_D-A-VU_6_Dieuchinh_6thang_2010_Totrinh_HDND" xfId="11805" xr:uid="{00000000-0005-0000-0000-00008E360000}"/>
    <cellStyle name="H_D-A-VU_BCXDCB_6thang_2010_BTV" xfId="11806" xr:uid="{00000000-0005-0000-0000-00008F360000}"/>
    <cellStyle name="H_D-A-VU_BieuKH.TM(T12.Gui TH)_2" xfId="11807" xr:uid="{00000000-0005-0000-0000-000090360000}"/>
    <cellStyle name="H_D-A-VU_BieuKH.TM(T12.Gui TH)_2_6_Dieuchinh_6thang_2010_Totrinh_HDND" xfId="11808" xr:uid="{00000000-0005-0000-0000-000091360000}"/>
    <cellStyle name="H_D-A-VU_BieuKH.TM(T12.Gui TH)_2_BCXDCB_6thang_2010_BTV" xfId="11809" xr:uid="{00000000-0005-0000-0000-000092360000}"/>
    <cellStyle name="H_D-A-VU_BieuKH.TM(T12.Gui TH)_2_Nhucauvon_2010" xfId="11810" xr:uid="{00000000-0005-0000-0000-000093360000}"/>
    <cellStyle name="H_D-A-VU_BieuKH.TM(T12.Gui TH)_2_Nhucauvon_2010_6_BCXDCB_6thang_2010_BCH" xfId="11811" xr:uid="{00000000-0005-0000-0000-000094360000}"/>
    <cellStyle name="H_D-A-VU_Chi tieu su nghiep VHXH 2009 chi tiet_01_12qh3t12" xfId="11812" xr:uid="{00000000-0005-0000-0000-000095360000}"/>
    <cellStyle name="H_D-A-VU_Chi tieu su nghiep VHXH 2009 chi tiet_01_12qh3t12_6_Dieuchinh_6thang_2010_Totrinh_HDND" xfId="11813" xr:uid="{00000000-0005-0000-0000-000096360000}"/>
    <cellStyle name="H_D-A-VU_Chi tieu su nghiep VHXH 2009 chi tiet_01_12qh3t12_BCXDCB_6thang_2010_BTV" xfId="11814" xr:uid="{00000000-0005-0000-0000-000097360000}"/>
    <cellStyle name="H_D-A-VU_Chi tieu su nghiep VHXH 2009 chi tiet_01_12qh3t12_Nhucauvon_2010" xfId="11815" xr:uid="{00000000-0005-0000-0000-000098360000}"/>
    <cellStyle name="H_D-A-VU_Chi tieu su nghiep VHXH 2009 chi tiet_01_12qh3t12_Nhucauvon_2010_6_BCXDCB_6thang_2010_BCH" xfId="11816" xr:uid="{00000000-0005-0000-0000-000099360000}"/>
    <cellStyle name="H_D-A-VU_Chinhthuc_Dongquyen_NLN" xfId="11817" xr:uid="{00000000-0005-0000-0000-00009A360000}"/>
    <cellStyle name="H_D-A-VU_Chinhthuc_Dongquyen_NLN_6_Dieuchinh_6thang_2010_Totrinh_HDND" xfId="11818" xr:uid="{00000000-0005-0000-0000-00009B360000}"/>
    <cellStyle name="H_D-A-VU_Chinhthuc_Dongquyen_NLN_BCXDCB_6thang_2010_BTV" xfId="11819" xr:uid="{00000000-0005-0000-0000-00009C360000}"/>
    <cellStyle name="H_D-A-VU_Chinhthuc_Dongquyen_NLN_Nhucauvon_2010" xfId="11820" xr:uid="{00000000-0005-0000-0000-00009D360000}"/>
    <cellStyle name="H_D-A-VU_Chinhthuc_Dongquyen_NLN_Nhucauvon_2010_6_BCXDCB_6thang_2010_BCH" xfId="11821" xr:uid="{00000000-0005-0000-0000-00009E360000}"/>
    <cellStyle name="H_D-A-VU_ChiTieu_KeHoach_2009" xfId="11822" xr:uid="{00000000-0005-0000-0000-00009F360000}"/>
    <cellStyle name="H_D-A-VU_ChiTieu_KeHoach_2009_6_Dieuchinh_6thang_2010_Totrinh_HDND" xfId="11823" xr:uid="{00000000-0005-0000-0000-0000A0360000}"/>
    <cellStyle name="H_D-A-VU_ChiTieu_KeHoach_2009_BCXDCB_6thang_2010_BTV" xfId="11824" xr:uid="{00000000-0005-0000-0000-0000A1360000}"/>
    <cellStyle name="H_D-A-VU_ChiTieu_KeHoach_2009_Nhucauvon_2010" xfId="11825" xr:uid="{00000000-0005-0000-0000-0000A2360000}"/>
    <cellStyle name="H_D-A-VU_ChiTieu_KeHoach_2009_Nhucauvon_2010_6_BCXDCB_6thang_2010_BCH" xfId="11826" xr:uid="{00000000-0005-0000-0000-0000A3360000}"/>
    <cellStyle name="H_D-A-VU_Danhmuc_Quyhoach2009" xfId="11827" xr:uid="{00000000-0005-0000-0000-0000A4360000}"/>
    <cellStyle name="H_D-A-VU_Danhmuc_Quyhoach2009_6_Dieuchinh_6thang_2010_Totrinh_HDND" xfId="11828" xr:uid="{00000000-0005-0000-0000-0000A5360000}"/>
    <cellStyle name="H_D-A-VU_Danhmuc_Quyhoach2009_BCXDCB_6thang_2010_BTV" xfId="11829" xr:uid="{00000000-0005-0000-0000-0000A6360000}"/>
    <cellStyle name="H_D-A-VU_Danhmuc_Quyhoach2009_Nhucauvon_2010" xfId="11830" xr:uid="{00000000-0005-0000-0000-0000A7360000}"/>
    <cellStyle name="H_D-A-VU_Danhmuc_Quyhoach2009_Nhucauvon_2010_6_BCXDCB_6thang_2010_BCH" xfId="11831" xr:uid="{00000000-0005-0000-0000-0000A8360000}"/>
    <cellStyle name="H_D-A-VU_KH Von Dieu tra CBMT 2009ngay3t12qh4t12" xfId="11832" xr:uid="{00000000-0005-0000-0000-0000AD360000}"/>
    <cellStyle name="H_D-A-VU_KH Von Dieu tra CBMT 2009ngay3t12qh4t12_6_Dieuchinh_6thang_2010_Totrinh_HDND" xfId="11833" xr:uid="{00000000-0005-0000-0000-0000AE360000}"/>
    <cellStyle name="H_D-A-VU_KH Von Dieu tra CBMT 2009ngay3t12qh4t12_BCXDCB_6thang_2010_BTV" xfId="11834" xr:uid="{00000000-0005-0000-0000-0000AF360000}"/>
    <cellStyle name="H_D-A-VU_KH Von Dieu tra CBMT 2009ngay3t12qh4t12_Nhucauvon_2010" xfId="11835" xr:uid="{00000000-0005-0000-0000-0000B0360000}"/>
    <cellStyle name="H_D-A-VU_KH Von Dieu tra CBMT 2009ngay3t12qh4t12_Nhucauvon_2010_6_BCXDCB_6thang_2010_BCH" xfId="11836" xr:uid="{00000000-0005-0000-0000-0000B1360000}"/>
    <cellStyle name="H_D-A-VU_KH_2009_CongThuong" xfId="11837" xr:uid="{00000000-0005-0000-0000-0000B2360000}"/>
    <cellStyle name="H_D-A-VU_KH_2009_CongThuong_6_Dieuchinh_6thang_2010_Totrinh_HDND" xfId="11838" xr:uid="{00000000-0005-0000-0000-0000B3360000}"/>
    <cellStyle name="H_D-A-VU_KH_2009_CongThuong_BCXDCB_6thang_2010_BTV" xfId="11839" xr:uid="{00000000-0005-0000-0000-0000B4360000}"/>
    <cellStyle name="H_D-A-VU_KH_2009_CongThuong_Nhucauvon_2010" xfId="11840" xr:uid="{00000000-0005-0000-0000-0000B5360000}"/>
    <cellStyle name="H_D-A-VU_KH_2009_CongThuong_Nhucauvon_2010_6_BCXDCB_6thang_2010_BCH" xfId="11841" xr:uid="{00000000-0005-0000-0000-0000B6360000}"/>
    <cellStyle name="H_D-A-VU_KH_SXNL_2009" xfId="11842" xr:uid="{00000000-0005-0000-0000-0000B7360000}"/>
    <cellStyle name="H_D-A-VU_KH_SXNL_2009_6_Dieuchinh_6thang_2010_Totrinh_HDND" xfId="11843" xr:uid="{00000000-0005-0000-0000-0000B8360000}"/>
    <cellStyle name="H_D-A-VU_KH_SXNL_2009_BCXDCB_6thang_2010_BTV" xfId="11844" xr:uid="{00000000-0005-0000-0000-0000B9360000}"/>
    <cellStyle name="H_D-A-VU_KH_SXNL_2009_Nhucauvon_2010" xfId="11845" xr:uid="{00000000-0005-0000-0000-0000BA360000}"/>
    <cellStyle name="H_D-A-VU_KH_SXNL_2009_Nhucauvon_2010_6_BCXDCB_6thang_2010_BCH" xfId="11846" xr:uid="{00000000-0005-0000-0000-0000BB360000}"/>
    <cellStyle name="H_D-A-VU_KHXDCB_2009_ HDND" xfId="11847" xr:uid="{00000000-0005-0000-0000-0000BC360000}"/>
    <cellStyle name="H_D-A-VU_KHXDCB_2009_ HDND_6_Dieuchinh_6thang_2010_Totrinh_HDND" xfId="11848" xr:uid="{00000000-0005-0000-0000-0000BD360000}"/>
    <cellStyle name="H_D-A-VU_KHXDCB_2009_ HDND_BCXDCB_6thang_2010_BTV" xfId="11849" xr:uid="{00000000-0005-0000-0000-0000BE360000}"/>
    <cellStyle name="H_D-A-VU_KHXDCB_2009_ HDND_Nhucauvon_2010" xfId="11850" xr:uid="{00000000-0005-0000-0000-0000BF360000}"/>
    <cellStyle name="H_D-A-VU_KHXDCB_2009_ HDND_Nhucauvon_2010_6_BCXDCB_6thang_2010_BCH" xfId="11851" xr:uid="{00000000-0005-0000-0000-0000C0360000}"/>
    <cellStyle name="H_D-A-VU_Kiennghi_TTCP" xfId="11852" xr:uid="{00000000-0005-0000-0000-0000A9360000}"/>
    <cellStyle name="H_D-A-VU_Kiennghi_TTCP_Bosung" xfId="11853" xr:uid="{00000000-0005-0000-0000-0000AA360000}"/>
    <cellStyle name="H_D-A-VU_Kiennghi_TTCP_Bosung_lan2" xfId="11854" xr:uid="{00000000-0005-0000-0000-0000AB360000}"/>
    <cellStyle name="H_D-A-VU_Kiennghibosungvon_TTCP_2" xfId="11855" xr:uid="{00000000-0005-0000-0000-0000AC360000}"/>
    <cellStyle name="H_D-A-VU_Nhucauvon_2010" xfId="11856" xr:uid="{00000000-0005-0000-0000-0000C1360000}"/>
    <cellStyle name="H_D-A-VU_Nhucauvon_2010_6_BCXDCB_6thang_2010_BCH" xfId="11857" xr:uid="{00000000-0005-0000-0000-0000C2360000}"/>
    <cellStyle name="H_D-A-VU_Phanbotindung_2009_KH" xfId="11858" xr:uid="{00000000-0005-0000-0000-0000C3360000}"/>
    <cellStyle name="H_D-A-VU_Phanbotindung_2009_KH_6_Dieuchinh_6thang_2010_Totrinh_HDND" xfId="11859" xr:uid="{00000000-0005-0000-0000-0000C4360000}"/>
    <cellStyle name="H_D-A-VU_Phanbotindung_2009_KH_BCXDCB_6thang_2010_BTV" xfId="11860" xr:uid="{00000000-0005-0000-0000-0000C5360000}"/>
    <cellStyle name="H_D-A-VU_Phanbotindung_2009_KH_Nhucauvon_2010" xfId="11861" xr:uid="{00000000-0005-0000-0000-0000C6360000}"/>
    <cellStyle name="H_D-A-VU_Phanbotindung_2009_KH_Nhucauvon_2010_6_BCXDCB_6thang_2010_BCH" xfId="11862" xr:uid="{00000000-0005-0000-0000-0000C7360000}"/>
    <cellStyle name="H_HSTHAU" xfId="11863" xr:uid="{00000000-0005-0000-0000-0000C8360000}"/>
    <cellStyle name="H_HSTHAU 2" xfId="60248" xr:uid="{00000000-0005-0000-0000-0000C9360000}"/>
    <cellStyle name="H_HSTHAU_6_Dieuchinh_6thang_2010_Totrinh_HDND" xfId="11864" xr:uid="{00000000-0005-0000-0000-0000CA360000}"/>
    <cellStyle name="H_HSTHAU_BCXDCB_6thang_2010_BTV" xfId="11865" xr:uid="{00000000-0005-0000-0000-0000CB360000}"/>
    <cellStyle name="H_HSTHAU_BieuKH.TM(T12.Gui TH)_2" xfId="11866" xr:uid="{00000000-0005-0000-0000-0000CC360000}"/>
    <cellStyle name="H_HSTHAU_BieuKH.TM(T12.Gui TH)_2_6_Dieuchinh_6thang_2010_Totrinh_HDND" xfId="11867" xr:uid="{00000000-0005-0000-0000-0000CD360000}"/>
    <cellStyle name="H_HSTHAU_BieuKH.TM(T12.Gui TH)_2_BCXDCB_6thang_2010_BTV" xfId="11868" xr:uid="{00000000-0005-0000-0000-0000CE360000}"/>
    <cellStyle name="H_HSTHAU_BieuKH.TM(T12.Gui TH)_2_Nhucauvon_2010" xfId="11869" xr:uid="{00000000-0005-0000-0000-0000CF360000}"/>
    <cellStyle name="H_HSTHAU_BieuKH.TM(T12.Gui TH)_2_Nhucauvon_2010_6_BCXDCB_6thang_2010_BCH" xfId="11870" xr:uid="{00000000-0005-0000-0000-0000D0360000}"/>
    <cellStyle name="H_HSTHAU_Chi tieu su nghiep VHXH 2009 chi tiet_01_12qh3t12" xfId="11871" xr:uid="{00000000-0005-0000-0000-0000D1360000}"/>
    <cellStyle name="H_HSTHAU_Chi tieu su nghiep VHXH 2009 chi tiet_01_12qh3t12_6_Dieuchinh_6thang_2010_Totrinh_HDND" xfId="11872" xr:uid="{00000000-0005-0000-0000-0000D2360000}"/>
    <cellStyle name="H_HSTHAU_Chi tieu su nghiep VHXH 2009 chi tiet_01_12qh3t12_BCXDCB_6thang_2010_BTV" xfId="11873" xr:uid="{00000000-0005-0000-0000-0000D3360000}"/>
    <cellStyle name="H_HSTHAU_Chi tieu su nghiep VHXH 2009 chi tiet_01_12qh3t12_Nhucauvon_2010" xfId="11874" xr:uid="{00000000-0005-0000-0000-0000D4360000}"/>
    <cellStyle name="H_HSTHAU_Chi tieu su nghiep VHXH 2009 chi tiet_01_12qh3t12_Nhucauvon_2010_6_BCXDCB_6thang_2010_BCH" xfId="11875" xr:uid="{00000000-0005-0000-0000-0000D5360000}"/>
    <cellStyle name="H_HSTHAU_Chinhthuc_Dongquyen_NLN" xfId="11876" xr:uid="{00000000-0005-0000-0000-0000D6360000}"/>
    <cellStyle name="H_HSTHAU_Chinhthuc_Dongquyen_NLN_6_Dieuchinh_6thang_2010_Totrinh_HDND" xfId="11877" xr:uid="{00000000-0005-0000-0000-0000D7360000}"/>
    <cellStyle name="H_HSTHAU_Chinhthuc_Dongquyen_NLN_BCXDCB_6thang_2010_BTV" xfId="11878" xr:uid="{00000000-0005-0000-0000-0000D8360000}"/>
    <cellStyle name="H_HSTHAU_Chinhthuc_Dongquyen_NLN_Nhucauvon_2010" xfId="11879" xr:uid="{00000000-0005-0000-0000-0000D9360000}"/>
    <cellStyle name="H_HSTHAU_Chinhthuc_Dongquyen_NLN_Nhucauvon_2010_6_BCXDCB_6thang_2010_BCH" xfId="11880" xr:uid="{00000000-0005-0000-0000-0000DA360000}"/>
    <cellStyle name="H_HSTHAU_ChiTieu_KeHoach_2009" xfId="11881" xr:uid="{00000000-0005-0000-0000-0000DB360000}"/>
    <cellStyle name="H_HSTHAU_ChiTieu_KeHoach_2009_6_Dieuchinh_6thang_2010_Totrinh_HDND" xfId="11882" xr:uid="{00000000-0005-0000-0000-0000DC360000}"/>
    <cellStyle name="H_HSTHAU_ChiTieu_KeHoach_2009_BCXDCB_6thang_2010_BTV" xfId="11883" xr:uid="{00000000-0005-0000-0000-0000DD360000}"/>
    <cellStyle name="H_HSTHAU_ChiTieu_KeHoach_2009_Nhucauvon_2010" xfId="11884" xr:uid="{00000000-0005-0000-0000-0000DE360000}"/>
    <cellStyle name="H_HSTHAU_ChiTieu_KeHoach_2009_Nhucauvon_2010_6_BCXDCB_6thang_2010_BCH" xfId="11885" xr:uid="{00000000-0005-0000-0000-0000DF360000}"/>
    <cellStyle name="H_HSTHAU_Danhmuc_Quyhoach2009" xfId="11886" xr:uid="{00000000-0005-0000-0000-0000E0360000}"/>
    <cellStyle name="H_HSTHAU_Danhmuc_Quyhoach2009_6_Dieuchinh_6thang_2010_Totrinh_HDND" xfId="11887" xr:uid="{00000000-0005-0000-0000-0000E1360000}"/>
    <cellStyle name="H_HSTHAU_Danhmuc_Quyhoach2009_BCXDCB_6thang_2010_BTV" xfId="11888" xr:uid="{00000000-0005-0000-0000-0000E2360000}"/>
    <cellStyle name="H_HSTHAU_Danhmuc_Quyhoach2009_Nhucauvon_2010" xfId="11889" xr:uid="{00000000-0005-0000-0000-0000E3360000}"/>
    <cellStyle name="H_HSTHAU_Danhmuc_Quyhoach2009_Nhucauvon_2010_6_BCXDCB_6thang_2010_BCH" xfId="11890" xr:uid="{00000000-0005-0000-0000-0000E4360000}"/>
    <cellStyle name="H_HSTHAU_KH Von Dieu tra CBMT 2009ngay3t12qh4t12" xfId="11891" xr:uid="{00000000-0005-0000-0000-0000E9360000}"/>
    <cellStyle name="H_HSTHAU_KH Von Dieu tra CBMT 2009ngay3t12qh4t12_6_Dieuchinh_6thang_2010_Totrinh_HDND" xfId="11892" xr:uid="{00000000-0005-0000-0000-0000EA360000}"/>
    <cellStyle name="H_HSTHAU_KH Von Dieu tra CBMT 2009ngay3t12qh4t12_BCXDCB_6thang_2010_BTV" xfId="11893" xr:uid="{00000000-0005-0000-0000-0000EB360000}"/>
    <cellStyle name="H_HSTHAU_KH Von Dieu tra CBMT 2009ngay3t12qh4t12_Nhucauvon_2010" xfId="11894" xr:uid="{00000000-0005-0000-0000-0000EC360000}"/>
    <cellStyle name="H_HSTHAU_KH Von Dieu tra CBMT 2009ngay3t12qh4t12_Nhucauvon_2010_6_BCXDCB_6thang_2010_BCH" xfId="11895" xr:uid="{00000000-0005-0000-0000-0000ED360000}"/>
    <cellStyle name="H_HSTHAU_KH_2009_CongThuong" xfId="11896" xr:uid="{00000000-0005-0000-0000-0000EE360000}"/>
    <cellStyle name="H_HSTHAU_KH_2009_CongThuong_6_Dieuchinh_6thang_2010_Totrinh_HDND" xfId="11897" xr:uid="{00000000-0005-0000-0000-0000EF360000}"/>
    <cellStyle name="H_HSTHAU_KH_2009_CongThuong_BCXDCB_6thang_2010_BTV" xfId="11898" xr:uid="{00000000-0005-0000-0000-0000F0360000}"/>
    <cellStyle name="H_HSTHAU_KH_2009_CongThuong_Nhucauvon_2010" xfId="11899" xr:uid="{00000000-0005-0000-0000-0000F1360000}"/>
    <cellStyle name="H_HSTHAU_KH_2009_CongThuong_Nhucauvon_2010_6_BCXDCB_6thang_2010_BCH" xfId="11900" xr:uid="{00000000-0005-0000-0000-0000F2360000}"/>
    <cellStyle name="H_HSTHAU_KH_SXNL_2009" xfId="11901" xr:uid="{00000000-0005-0000-0000-0000F3360000}"/>
    <cellStyle name="H_HSTHAU_KH_SXNL_2009_6_Dieuchinh_6thang_2010_Totrinh_HDND" xfId="11902" xr:uid="{00000000-0005-0000-0000-0000F4360000}"/>
    <cellStyle name="H_HSTHAU_KH_SXNL_2009_BCXDCB_6thang_2010_BTV" xfId="11903" xr:uid="{00000000-0005-0000-0000-0000F5360000}"/>
    <cellStyle name="H_HSTHAU_KH_SXNL_2009_Nhucauvon_2010" xfId="11904" xr:uid="{00000000-0005-0000-0000-0000F6360000}"/>
    <cellStyle name="H_HSTHAU_KH_SXNL_2009_Nhucauvon_2010_6_BCXDCB_6thang_2010_BCH" xfId="11905" xr:uid="{00000000-0005-0000-0000-0000F7360000}"/>
    <cellStyle name="H_HSTHAU_KHXDCB_2009_ HDND" xfId="11906" xr:uid="{00000000-0005-0000-0000-0000F8360000}"/>
    <cellStyle name="H_HSTHAU_KHXDCB_2009_ HDND_6_Dieuchinh_6thang_2010_Totrinh_HDND" xfId="11907" xr:uid="{00000000-0005-0000-0000-0000F9360000}"/>
    <cellStyle name="H_HSTHAU_KHXDCB_2009_ HDND_BCXDCB_6thang_2010_BTV" xfId="11908" xr:uid="{00000000-0005-0000-0000-0000FA360000}"/>
    <cellStyle name="H_HSTHAU_KHXDCB_2009_ HDND_Nhucauvon_2010" xfId="11909" xr:uid="{00000000-0005-0000-0000-0000FB360000}"/>
    <cellStyle name="H_HSTHAU_KHXDCB_2009_ HDND_Nhucauvon_2010_6_BCXDCB_6thang_2010_BCH" xfId="11910" xr:uid="{00000000-0005-0000-0000-0000FC360000}"/>
    <cellStyle name="H_HSTHAU_Kiennghi_TTCP" xfId="11911" xr:uid="{00000000-0005-0000-0000-0000E5360000}"/>
    <cellStyle name="H_HSTHAU_Kiennghi_TTCP_Bosung" xfId="11912" xr:uid="{00000000-0005-0000-0000-0000E6360000}"/>
    <cellStyle name="H_HSTHAU_Kiennghi_TTCP_Bosung_lan2" xfId="11913" xr:uid="{00000000-0005-0000-0000-0000E7360000}"/>
    <cellStyle name="H_HSTHAU_Kiennghibosungvon_TTCP_2" xfId="11914" xr:uid="{00000000-0005-0000-0000-0000E8360000}"/>
    <cellStyle name="H_HSTHAU_Nhucauvon_2010" xfId="11915" xr:uid="{00000000-0005-0000-0000-0000FD360000}"/>
    <cellStyle name="H_HSTHAU_Nhucauvon_2010_6_BCXDCB_6thang_2010_BCH" xfId="11916" xr:uid="{00000000-0005-0000-0000-0000FE360000}"/>
    <cellStyle name="H_HSTHAU_Phanbotindung_2009_KH" xfId="11917" xr:uid="{00000000-0005-0000-0000-0000FF360000}"/>
    <cellStyle name="H_HSTHAU_Phanbotindung_2009_KH_6_Dieuchinh_6thang_2010_Totrinh_HDND" xfId="11918" xr:uid="{00000000-0005-0000-0000-000000370000}"/>
    <cellStyle name="H_HSTHAU_Phanbotindung_2009_KH_BCXDCB_6thang_2010_BTV" xfId="11919" xr:uid="{00000000-0005-0000-0000-000001370000}"/>
    <cellStyle name="H_HSTHAU_Phanbotindung_2009_KH_Nhucauvon_2010" xfId="11920" xr:uid="{00000000-0005-0000-0000-000002370000}"/>
    <cellStyle name="H_HSTHAU_Phanbotindung_2009_KH_Nhucauvon_2010_6_BCXDCB_6thang_2010_BCH" xfId="11921" xr:uid="{00000000-0005-0000-0000-000003370000}"/>
    <cellStyle name="H_KH Von Dieu tra CBMT 2009ngay3t12qh4t12" xfId="11922" xr:uid="{00000000-0005-0000-0000-000008370000}"/>
    <cellStyle name="H_KH Von Dieu tra CBMT 2009ngay3t12qh4t12_6_Dieuchinh_6thang_2010_Totrinh_HDND" xfId="11923" xr:uid="{00000000-0005-0000-0000-000009370000}"/>
    <cellStyle name="H_KH Von Dieu tra CBMT 2009ngay3t12qh4t12_BCXDCB_6thang_2010_BTV" xfId="11924" xr:uid="{00000000-0005-0000-0000-00000A370000}"/>
    <cellStyle name="H_KH Von Dieu tra CBMT 2009ngay3t12qh4t12_Nhucauvon_2010" xfId="11925" xr:uid="{00000000-0005-0000-0000-00000B370000}"/>
    <cellStyle name="H_KH Von Dieu tra CBMT 2009ngay3t12qh4t12_Nhucauvon_2010_6_BCXDCB_6thang_2010_BCH" xfId="11926" xr:uid="{00000000-0005-0000-0000-00000C370000}"/>
    <cellStyle name="H_KH_2009_CongThuong" xfId="11927" xr:uid="{00000000-0005-0000-0000-00000D370000}"/>
    <cellStyle name="H_KH_2009_CongThuong_6_Dieuchinh_6thang_2010_Totrinh_HDND" xfId="11928" xr:uid="{00000000-0005-0000-0000-00000E370000}"/>
    <cellStyle name="H_KH_2009_CongThuong_BCXDCB_6thang_2010_BTV" xfId="11929" xr:uid="{00000000-0005-0000-0000-00000F370000}"/>
    <cellStyle name="H_KH_2009_CongThuong_Nhucauvon_2010" xfId="11930" xr:uid="{00000000-0005-0000-0000-000010370000}"/>
    <cellStyle name="H_KH_2009_CongThuong_Nhucauvon_2010_6_BCXDCB_6thang_2010_BCH" xfId="11931" xr:uid="{00000000-0005-0000-0000-000011370000}"/>
    <cellStyle name="H_KH_SXNL_2009" xfId="11932" xr:uid="{00000000-0005-0000-0000-000012370000}"/>
    <cellStyle name="H_KH_SXNL_2009_6_Dieuchinh_6thang_2010_Totrinh_HDND" xfId="11933" xr:uid="{00000000-0005-0000-0000-000013370000}"/>
    <cellStyle name="H_KH_SXNL_2009_BCXDCB_6thang_2010_BTV" xfId="11934" xr:uid="{00000000-0005-0000-0000-000014370000}"/>
    <cellStyle name="H_KH_SXNL_2009_Nhucauvon_2010" xfId="11935" xr:uid="{00000000-0005-0000-0000-000015370000}"/>
    <cellStyle name="H_KH_SXNL_2009_Nhucauvon_2010_6_BCXDCB_6thang_2010_BCH" xfId="11936" xr:uid="{00000000-0005-0000-0000-000016370000}"/>
    <cellStyle name="H_KHXDCB_2009_ HDND" xfId="11937" xr:uid="{00000000-0005-0000-0000-000017370000}"/>
    <cellStyle name="H_KHXDCB_2009_ HDND_6_Dieuchinh_6thang_2010_Totrinh_HDND" xfId="11938" xr:uid="{00000000-0005-0000-0000-000018370000}"/>
    <cellStyle name="H_KHXDCB_2009_ HDND_BCXDCB_6thang_2010_BTV" xfId="11939" xr:uid="{00000000-0005-0000-0000-000019370000}"/>
    <cellStyle name="H_KHXDCB_2009_ HDND_Nhucauvon_2010" xfId="11940" xr:uid="{00000000-0005-0000-0000-00001A370000}"/>
    <cellStyle name="H_KHXDCB_2009_ HDND_Nhucauvon_2010_6_BCXDCB_6thang_2010_BCH" xfId="11941" xr:uid="{00000000-0005-0000-0000-00001B370000}"/>
    <cellStyle name="H_Kiennghi_TTCP" xfId="11942" xr:uid="{00000000-0005-0000-0000-000004370000}"/>
    <cellStyle name="H_Kiennghi_TTCP_Bosung" xfId="11943" xr:uid="{00000000-0005-0000-0000-000005370000}"/>
    <cellStyle name="H_Kiennghi_TTCP_Bosung_lan2" xfId="11944" xr:uid="{00000000-0005-0000-0000-000006370000}"/>
    <cellStyle name="H_Kiennghibosungvon_TTCP_2" xfId="11945" xr:uid="{00000000-0005-0000-0000-000007370000}"/>
    <cellStyle name="H_Nhucauvon_2010" xfId="11946" xr:uid="{00000000-0005-0000-0000-00001C370000}"/>
    <cellStyle name="H_Nhucauvon_2010_6_BCXDCB_6thang_2010_BCH" xfId="11947" xr:uid="{00000000-0005-0000-0000-00001D370000}"/>
    <cellStyle name="H_Phanbotindung_2009_KH" xfId="11948" xr:uid="{00000000-0005-0000-0000-00001E370000}"/>
    <cellStyle name="H_Phanbotindung_2009_KH_6_Dieuchinh_6thang_2010_Totrinh_HDND" xfId="11949" xr:uid="{00000000-0005-0000-0000-00001F370000}"/>
    <cellStyle name="H_Phanbotindung_2009_KH_BCXDCB_6thang_2010_BTV" xfId="11950" xr:uid="{00000000-0005-0000-0000-000020370000}"/>
    <cellStyle name="H_Phanbotindung_2009_KH_Nhucauvon_2010" xfId="11951" xr:uid="{00000000-0005-0000-0000-000021370000}"/>
    <cellStyle name="H_Phanbotindung_2009_KH_Nhucauvon_2010_6_BCXDCB_6thang_2010_BCH" xfId="11952" xr:uid="{00000000-0005-0000-0000-000022370000}"/>
    <cellStyle name="ha" xfId="771" xr:uid="{00000000-0005-0000-0000-000023370000}"/>
    <cellStyle name="ha 2" xfId="61947" xr:uid="{00000000-0005-0000-0000-000024370000}"/>
    <cellStyle name="HAI" xfId="772" xr:uid="{00000000-0005-0000-0000-000025370000}"/>
    <cellStyle name="Head 1" xfId="773" xr:uid="{00000000-0005-0000-0000-000026370000}"/>
    <cellStyle name="Head 1 2" xfId="61948" xr:uid="{00000000-0005-0000-0000-000027370000}"/>
    <cellStyle name="HEADER" xfId="774" xr:uid="{00000000-0005-0000-0000-000028370000}"/>
    <cellStyle name="HEADER 10" xfId="11953" xr:uid="{00000000-0005-0000-0000-000029370000}"/>
    <cellStyle name="HEADER 11" xfId="11954" xr:uid="{00000000-0005-0000-0000-00002A370000}"/>
    <cellStyle name="HEADER 12" xfId="11955" xr:uid="{00000000-0005-0000-0000-00002B370000}"/>
    <cellStyle name="HEADER 13" xfId="56937" xr:uid="{00000000-0005-0000-0000-00002C370000}"/>
    <cellStyle name="HEADER 14" xfId="56938" xr:uid="{00000000-0005-0000-0000-00002D370000}"/>
    <cellStyle name="HEADER 15" xfId="56939" xr:uid="{00000000-0005-0000-0000-00002E370000}"/>
    <cellStyle name="HEADER 16" xfId="56940" xr:uid="{00000000-0005-0000-0000-00002F370000}"/>
    <cellStyle name="HEADER 17" xfId="56941" xr:uid="{00000000-0005-0000-0000-000030370000}"/>
    <cellStyle name="HEADER 18" xfId="56942" xr:uid="{00000000-0005-0000-0000-000031370000}"/>
    <cellStyle name="HEADER 19" xfId="56943" xr:uid="{00000000-0005-0000-0000-000032370000}"/>
    <cellStyle name="HEADER 2" xfId="11956" xr:uid="{00000000-0005-0000-0000-000033370000}"/>
    <cellStyle name="HEADER 20" xfId="60249" xr:uid="{00000000-0005-0000-0000-000034370000}"/>
    <cellStyle name="HEADER 21" xfId="60250" xr:uid="{00000000-0005-0000-0000-000035370000}"/>
    <cellStyle name="HEADER 22" xfId="60251" xr:uid="{00000000-0005-0000-0000-000036370000}"/>
    <cellStyle name="HEADER 23" xfId="60252" xr:uid="{00000000-0005-0000-0000-000037370000}"/>
    <cellStyle name="HEADER 24" xfId="60253" xr:uid="{00000000-0005-0000-0000-000038370000}"/>
    <cellStyle name="HEADER 25" xfId="60254" xr:uid="{00000000-0005-0000-0000-000039370000}"/>
    <cellStyle name="HEADER 26" xfId="61949" xr:uid="{00000000-0005-0000-0000-00003A370000}"/>
    <cellStyle name="HEADER 3" xfId="11957" xr:uid="{00000000-0005-0000-0000-00003B370000}"/>
    <cellStyle name="HEADER 4" xfId="11958" xr:uid="{00000000-0005-0000-0000-00003C370000}"/>
    <cellStyle name="HEADER 5" xfId="11959" xr:uid="{00000000-0005-0000-0000-00003D370000}"/>
    <cellStyle name="HEADER 6" xfId="11960" xr:uid="{00000000-0005-0000-0000-00003E370000}"/>
    <cellStyle name="HEADER 6 2" xfId="11961" xr:uid="{00000000-0005-0000-0000-00003F370000}"/>
    <cellStyle name="HEADER 6 3" xfId="11962" xr:uid="{00000000-0005-0000-0000-000040370000}"/>
    <cellStyle name="HEADER 7" xfId="11963" xr:uid="{00000000-0005-0000-0000-000041370000}"/>
    <cellStyle name="HEADER 8" xfId="11964" xr:uid="{00000000-0005-0000-0000-000042370000}"/>
    <cellStyle name="HEADER 9" xfId="11965" xr:uid="{00000000-0005-0000-0000-000043370000}"/>
    <cellStyle name="Header1" xfId="775" xr:uid="{00000000-0005-0000-0000-000044370000}"/>
    <cellStyle name="Header1 2" xfId="60255" xr:uid="{00000000-0005-0000-0000-000045370000}"/>
    <cellStyle name="Header2" xfId="776" xr:uid="{00000000-0005-0000-0000-000046370000}"/>
    <cellStyle name="Header2 10" xfId="11966" xr:uid="{00000000-0005-0000-0000-000047370000}"/>
    <cellStyle name="Header2 10 2" xfId="11967" xr:uid="{00000000-0005-0000-0000-000048370000}"/>
    <cellStyle name="Header2 10 3" xfId="11968" xr:uid="{00000000-0005-0000-0000-000049370000}"/>
    <cellStyle name="Header2 10 4" xfId="11969" xr:uid="{00000000-0005-0000-0000-00004A370000}"/>
    <cellStyle name="Header2 10 5" xfId="11970" xr:uid="{00000000-0005-0000-0000-00004B370000}"/>
    <cellStyle name="Header2 10 6" xfId="11971" xr:uid="{00000000-0005-0000-0000-00004C370000}"/>
    <cellStyle name="Header2 11" xfId="11972" xr:uid="{00000000-0005-0000-0000-00004D370000}"/>
    <cellStyle name="Header2 11 2" xfId="11973" xr:uid="{00000000-0005-0000-0000-00004E370000}"/>
    <cellStyle name="Header2 11 3" xfId="11974" xr:uid="{00000000-0005-0000-0000-00004F370000}"/>
    <cellStyle name="Header2 11 4" xfId="11975" xr:uid="{00000000-0005-0000-0000-000050370000}"/>
    <cellStyle name="Header2 11 5" xfId="11976" xr:uid="{00000000-0005-0000-0000-000051370000}"/>
    <cellStyle name="Header2 11 6" xfId="11977" xr:uid="{00000000-0005-0000-0000-000052370000}"/>
    <cellStyle name="Header2 12" xfId="11978" xr:uid="{00000000-0005-0000-0000-000053370000}"/>
    <cellStyle name="Header2 12 2" xfId="11979" xr:uid="{00000000-0005-0000-0000-000054370000}"/>
    <cellStyle name="Header2 12 3" xfId="11980" xr:uid="{00000000-0005-0000-0000-000055370000}"/>
    <cellStyle name="Header2 12 4" xfId="11981" xr:uid="{00000000-0005-0000-0000-000056370000}"/>
    <cellStyle name="Header2 12 5" xfId="11982" xr:uid="{00000000-0005-0000-0000-000057370000}"/>
    <cellStyle name="Header2 12 6" xfId="11983" xr:uid="{00000000-0005-0000-0000-000058370000}"/>
    <cellStyle name="Header2 13" xfId="11984" xr:uid="{00000000-0005-0000-0000-000059370000}"/>
    <cellStyle name="Header2 13 2" xfId="11985" xr:uid="{00000000-0005-0000-0000-00005A370000}"/>
    <cellStyle name="Header2 13 3" xfId="11986" xr:uid="{00000000-0005-0000-0000-00005B370000}"/>
    <cellStyle name="Header2 13 4" xfId="11987" xr:uid="{00000000-0005-0000-0000-00005C370000}"/>
    <cellStyle name="Header2 13 5" xfId="11988" xr:uid="{00000000-0005-0000-0000-00005D370000}"/>
    <cellStyle name="Header2 13 6" xfId="11989" xr:uid="{00000000-0005-0000-0000-00005E370000}"/>
    <cellStyle name="Header2 14" xfId="11990" xr:uid="{00000000-0005-0000-0000-00005F370000}"/>
    <cellStyle name="Header2 14 2" xfId="11991" xr:uid="{00000000-0005-0000-0000-000060370000}"/>
    <cellStyle name="Header2 14 3" xfId="11992" xr:uid="{00000000-0005-0000-0000-000061370000}"/>
    <cellStyle name="Header2 14 4" xfId="11993" xr:uid="{00000000-0005-0000-0000-000062370000}"/>
    <cellStyle name="Header2 14 5" xfId="11994" xr:uid="{00000000-0005-0000-0000-000063370000}"/>
    <cellStyle name="Header2 14 6" xfId="11995" xr:uid="{00000000-0005-0000-0000-000064370000}"/>
    <cellStyle name="Header2 15" xfId="11996" xr:uid="{00000000-0005-0000-0000-000065370000}"/>
    <cellStyle name="Header2 15 2" xfId="11997" xr:uid="{00000000-0005-0000-0000-000066370000}"/>
    <cellStyle name="Header2 15 3" xfId="11998" xr:uid="{00000000-0005-0000-0000-000067370000}"/>
    <cellStyle name="Header2 15 4" xfId="11999" xr:uid="{00000000-0005-0000-0000-000068370000}"/>
    <cellStyle name="Header2 15 5" xfId="12000" xr:uid="{00000000-0005-0000-0000-000069370000}"/>
    <cellStyle name="Header2 15 6" xfId="12001" xr:uid="{00000000-0005-0000-0000-00006A370000}"/>
    <cellStyle name="Header2 16" xfId="12002" xr:uid="{00000000-0005-0000-0000-00006B370000}"/>
    <cellStyle name="Header2 16 2" xfId="12003" xr:uid="{00000000-0005-0000-0000-00006C370000}"/>
    <cellStyle name="Header2 16 3" xfId="12004" xr:uid="{00000000-0005-0000-0000-00006D370000}"/>
    <cellStyle name="Header2 16 4" xfId="12005" xr:uid="{00000000-0005-0000-0000-00006E370000}"/>
    <cellStyle name="Header2 16 5" xfId="12006" xr:uid="{00000000-0005-0000-0000-00006F370000}"/>
    <cellStyle name="Header2 16 6" xfId="12007" xr:uid="{00000000-0005-0000-0000-000070370000}"/>
    <cellStyle name="Header2 17" xfId="12008" xr:uid="{00000000-0005-0000-0000-000071370000}"/>
    <cellStyle name="Header2 17 2" xfId="12009" xr:uid="{00000000-0005-0000-0000-000072370000}"/>
    <cellStyle name="Header2 17 3" xfId="12010" xr:uid="{00000000-0005-0000-0000-000073370000}"/>
    <cellStyle name="Header2 17 4" xfId="12011" xr:uid="{00000000-0005-0000-0000-000074370000}"/>
    <cellStyle name="Header2 17 5" xfId="12012" xr:uid="{00000000-0005-0000-0000-000075370000}"/>
    <cellStyle name="Header2 17 6" xfId="12013" xr:uid="{00000000-0005-0000-0000-000076370000}"/>
    <cellStyle name="Header2 18" xfId="12014" xr:uid="{00000000-0005-0000-0000-000077370000}"/>
    <cellStyle name="Header2 18 2" xfId="12015" xr:uid="{00000000-0005-0000-0000-000078370000}"/>
    <cellStyle name="Header2 18 3" xfId="12016" xr:uid="{00000000-0005-0000-0000-000079370000}"/>
    <cellStyle name="Header2 18 4" xfId="12017" xr:uid="{00000000-0005-0000-0000-00007A370000}"/>
    <cellStyle name="Header2 18 5" xfId="12018" xr:uid="{00000000-0005-0000-0000-00007B370000}"/>
    <cellStyle name="Header2 18 6" xfId="12019" xr:uid="{00000000-0005-0000-0000-00007C370000}"/>
    <cellStyle name="Header2 19" xfId="12020" xr:uid="{00000000-0005-0000-0000-00007D370000}"/>
    <cellStyle name="Header2 19 2" xfId="12021" xr:uid="{00000000-0005-0000-0000-00007E370000}"/>
    <cellStyle name="Header2 19 3" xfId="12022" xr:uid="{00000000-0005-0000-0000-00007F370000}"/>
    <cellStyle name="Header2 19 4" xfId="12023" xr:uid="{00000000-0005-0000-0000-000080370000}"/>
    <cellStyle name="Header2 19 5" xfId="12024" xr:uid="{00000000-0005-0000-0000-000081370000}"/>
    <cellStyle name="Header2 19 6" xfId="12025" xr:uid="{00000000-0005-0000-0000-000082370000}"/>
    <cellStyle name="Header2 2" xfId="12026" xr:uid="{00000000-0005-0000-0000-000083370000}"/>
    <cellStyle name="Header2 2 2" xfId="12027" xr:uid="{00000000-0005-0000-0000-000084370000}"/>
    <cellStyle name="Header2 2 3" xfId="12028" xr:uid="{00000000-0005-0000-0000-000085370000}"/>
    <cellStyle name="Header2 2 4" xfId="12029" xr:uid="{00000000-0005-0000-0000-000086370000}"/>
    <cellStyle name="Header2 2 5" xfId="12030" xr:uid="{00000000-0005-0000-0000-000087370000}"/>
    <cellStyle name="Header2 2 6" xfId="12031" xr:uid="{00000000-0005-0000-0000-000088370000}"/>
    <cellStyle name="Header2 2 7" xfId="12032" xr:uid="{00000000-0005-0000-0000-000089370000}"/>
    <cellStyle name="Header2 20" xfId="12033" xr:uid="{00000000-0005-0000-0000-00008A370000}"/>
    <cellStyle name="Header2 20 2" xfId="12034" xr:uid="{00000000-0005-0000-0000-00008B370000}"/>
    <cellStyle name="Header2 20 3" xfId="12035" xr:uid="{00000000-0005-0000-0000-00008C370000}"/>
    <cellStyle name="Header2 20 4" xfId="12036" xr:uid="{00000000-0005-0000-0000-00008D370000}"/>
    <cellStyle name="Header2 20 5" xfId="12037" xr:uid="{00000000-0005-0000-0000-00008E370000}"/>
    <cellStyle name="Header2 20 6" xfId="12038" xr:uid="{00000000-0005-0000-0000-00008F370000}"/>
    <cellStyle name="Header2 21" xfId="12039" xr:uid="{00000000-0005-0000-0000-000090370000}"/>
    <cellStyle name="Header2 21 2" xfId="12040" xr:uid="{00000000-0005-0000-0000-000091370000}"/>
    <cellStyle name="Header2 21 3" xfId="12041" xr:uid="{00000000-0005-0000-0000-000092370000}"/>
    <cellStyle name="Header2 21 4" xfId="12042" xr:uid="{00000000-0005-0000-0000-000093370000}"/>
    <cellStyle name="Header2 21 5" xfId="12043" xr:uid="{00000000-0005-0000-0000-000094370000}"/>
    <cellStyle name="Header2 21 6" xfId="12044" xr:uid="{00000000-0005-0000-0000-000095370000}"/>
    <cellStyle name="Header2 22" xfId="12045" xr:uid="{00000000-0005-0000-0000-000096370000}"/>
    <cellStyle name="Header2 22 2" xfId="12046" xr:uid="{00000000-0005-0000-0000-000097370000}"/>
    <cellStyle name="Header2 22 3" xfId="12047" xr:uid="{00000000-0005-0000-0000-000098370000}"/>
    <cellStyle name="Header2 22 4" xfId="12048" xr:uid="{00000000-0005-0000-0000-000099370000}"/>
    <cellStyle name="Header2 22 5" xfId="12049" xr:uid="{00000000-0005-0000-0000-00009A370000}"/>
    <cellStyle name="Header2 22 6" xfId="12050" xr:uid="{00000000-0005-0000-0000-00009B370000}"/>
    <cellStyle name="Header2 23" xfId="12051" xr:uid="{00000000-0005-0000-0000-00009C370000}"/>
    <cellStyle name="Header2 23 2" xfId="12052" xr:uid="{00000000-0005-0000-0000-00009D370000}"/>
    <cellStyle name="Header2 23 3" xfId="12053" xr:uid="{00000000-0005-0000-0000-00009E370000}"/>
    <cellStyle name="Header2 23 4" xfId="12054" xr:uid="{00000000-0005-0000-0000-00009F370000}"/>
    <cellStyle name="Header2 23 5" xfId="12055" xr:uid="{00000000-0005-0000-0000-0000A0370000}"/>
    <cellStyle name="Header2 23 6" xfId="12056" xr:uid="{00000000-0005-0000-0000-0000A1370000}"/>
    <cellStyle name="Header2 24" xfId="12057" xr:uid="{00000000-0005-0000-0000-0000A2370000}"/>
    <cellStyle name="Header2 24 2" xfId="12058" xr:uid="{00000000-0005-0000-0000-0000A3370000}"/>
    <cellStyle name="Header2 24 3" xfId="12059" xr:uid="{00000000-0005-0000-0000-0000A4370000}"/>
    <cellStyle name="Header2 24 4" xfId="12060" xr:uid="{00000000-0005-0000-0000-0000A5370000}"/>
    <cellStyle name="Header2 24 5" xfId="12061" xr:uid="{00000000-0005-0000-0000-0000A6370000}"/>
    <cellStyle name="Header2 24 6" xfId="12062" xr:uid="{00000000-0005-0000-0000-0000A7370000}"/>
    <cellStyle name="Header2 25" xfId="12063" xr:uid="{00000000-0005-0000-0000-0000A8370000}"/>
    <cellStyle name="Header2 25 2" xfId="12064" xr:uid="{00000000-0005-0000-0000-0000A9370000}"/>
    <cellStyle name="Header2 25 3" xfId="12065" xr:uid="{00000000-0005-0000-0000-0000AA370000}"/>
    <cellStyle name="Header2 25 4" xfId="12066" xr:uid="{00000000-0005-0000-0000-0000AB370000}"/>
    <cellStyle name="Header2 25 5" xfId="12067" xr:uid="{00000000-0005-0000-0000-0000AC370000}"/>
    <cellStyle name="Header2 25 6" xfId="12068" xr:uid="{00000000-0005-0000-0000-0000AD370000}"/>
    <cellStyle name="Header2 26" xfId="12069" xr:uid="{00000000-0005-0000-0000-0000AE370000}"/>
    <cellStyle name="Header2 26 2" xfId="12070" xr:uid="{00000000-0005-0000-0000-0000AF370000}"/>
    <cellStyle name="Header2 26 3" xfId="12071" xr:uid="{00000000-0005-0000-0000-0000B0370000}"/>
    <cellStyle name="Header2 26 4" xfId="12072" xr:uid="{00000000-0005-0000-0000-0000B1370000}"/>
    <cellStyle name="Header2 26 5" xfId="12073" xr:uid="{00000000-0005-0000-0000-0000B2370000}"/>
    <cellStyle name="Header2 26 6" xfId="12074" xr:uid="{00000000-0005-0000-0000-0000B3370000}"/>
    <cellStyle name="Header2 27" xfId="12075" xr:uid="{00000000-0005-0000-0000-0000B4370000}"/>
    <cellStyle name="Header2 27 2" xfId="12076" xr:uid="{00000000-0005-0000-0000-0000B5370000}"/>
    <cellStyle name="Header2 27 3" xfId="12077" xr:uid="{00000000-0005-0000-0000-0000B6370000}"/>
    <cellStyle name="Header2 27 4" xfId="12078" xr:uid="{00000000-0005-0000-0000-0000B7370000}"/>
    <cellStyle name="Header2 27 5" xfId="12079" xr:uid="{00000000-0005-0000-0000-0000B8370000}"/>
    <cellStyle name="Header2 27 6" xfId="12080" xr:uid="{00000000-0005-0000-0000-0000B9370000}"/>
    <cellStyle name="Header2 28" xfId="12081" xr:uid="{00000000-0005-0000-0000-0000BA370000}"/>
    <cellStyle name="Header2 28 2" xfId="12082" xr:uid="{00000000-0005-0000-0000-0000BB370000}"/>
    <cellStyle name="Header2 28 3" xfId="12083" xr:uid="{00000000-0005-0000-0000-0000BC370000}"/>
    <cellStyle name="Header2 28 4" xfId="12084" xr:uid="{00000000-0005-0000-0000-0000BD370000}"/>
    <cellStyle name="Header2 28 5" xfId="12085" xr:uid="{00000000-0005-0000-0000-0000BE370000}"/>
    <cellStyle name="Header2 28 6" xfId="12086" xr:uid="{00000000-0005-0000-0000-0000BF370000}"/>
    <cellStyle name="Header2 29" xfId="12087" xr:uid="{00000000-0005-0000-0000-0000C0370000}"/>
    <cellStyle name="Header2 29 2" xfId="12088" xr:uid="{00000000-0005-0000-0000-0000C1370000}"/>
    <cellStyle name="Header2 29 3" xfId="12089" xr:uid="{00000000-0005-0000-0000-0000C2370000}"/>
    <cellStyle name="Header2 29 4" xfId="12090" xr:uid="{00000000-0005-0000-0000-0000C3370000}"/>
    <cellStyle name="Header2 29 5" xfId="12091" xr:uid="{00000000-0005-0000-0000-0000C4370000}"/>
    <cellStyle name="Header2 29 6" xfId="12092" xr:uid="{00000000-0005-0000-0000-0000C5370000}"/>
    <cellStyle name="Header2 3" xfId="12093" xr:uid="{00000000-0005-0000-0000-0000C6370000}"/>
    <cellStyle name="Header2 3 2" xfId="12094" xr:uid="{00000000-0005-0000-0000-0000C7370000}"/>
    <cellStyle name="Header2 3 3" xfId="12095" xr:uid="{00000000-0005-0000-0000-0000C8370000}"/>
    <cellStyle name="Header2 3 4" xfId="12096" xr:uid="{00000000-0005-0000-0000-0000C9370000}"/>
    <cellStyle name="Header2 3 5" xfId="12097" xr:uid="{00000000-0005-0000-0000-0000CA370000}"/>
    <cellStyle name="Header2 3 6" xfId="12098" xr:uid="{00000000-0005-0000-0000-0000CB370000}"/>
    <cellStyle name="Header2 30" xfId="12099" xr:uid="{00000000-0005-0000-0000-0000CC370000}"/>
    <cellStyle name="Header2 31" xfId="12100" xr:uid="{00000000-0005-0000-0000-0000CD370000}"/>
    <cellStyle name="Header2 32" xfId="12101" xr:uid="{00000000-0005-0000-0000-0000CE370000}"/>
    <cellStyle name="Header2 33" xfId="12102" xr:uid="{00000000-0005-0000-0000-0000CF370000}"/>
    <cellStyle name="Header2 34" xfId="12103" xr:uid="{00000000-0005-0000-0000-0000D0370000}"/>
    <cellStyle name="Header2 35" xfId="58712" xr:uid="{00000000-0005-0000-0000-0000D1370000}"/>
    <cellStyle name="Header2 36" xfId="59113" xr:uid="{00000000-0005-0000-0000-0000D2370000}"/>
    <cellStyle name="Header2 37" xfId="59076" xr:uid="{00000000-0005-0000-0000-0000D3370000}"/>
    <cellStyle name="Header2 38" xfId="59103" xr:uid="{00000000-0005-0000-0000-0000D4370000}"/>
    <cellStyle name="Header2 39" xfId="59080" xr:uid="{00000000-0005-0000-0000-0000D5370000}"/>
    <cellStyle name="Header2 4" xfId="12104" xr:uid="{00000000-0005-0000-0000-0000D6370000}"/>
    <cellStyle name="Header2 4 2" xfId="12105" xr:uid="{00000000-0005-0000-0000-0000D7370000}"/>
    <cellStyle name="Header2 4 3" xfId="12106" xr:uid="{00000000-0005-0000-0000-0000D8370000}"/>
    <cellStyle name="Header2 4 4" xfId="12107" xr:uid="{00000000-0005-0000-0000-0000D9370000}"/>
    <cellStyle name="Header2 4 5" xfId="12108" xr:uid="{00000000-0005-0000-0000-0000DA370000}"/>
    <cellStyle name="Header2 4 6" xfId="12109" xr:uid="{00000000-0005-0000-0000-0000DB370000}"/>
    <cellStyle name="Header2 5" xfId="12110" xr:uid="{00000000-0005-0000-0000-0000DC370000}"/>
    <cellStyle name="Header2 5 2" xfId="12111" xr:uid="{00000000-0005-0000-0000-0000DD370000}"/>
    <cellStyle name="Header2 5 3" xfId="12112" xr:uid="{00000000-0005-0000-0000-0000DE370000}"/>
    <cellStyle name="Header2 5 4" xfId="12113" xr:uid="{00000000-0005-0000-0000-0000DF370000}"/>
    <cellStyle name="Header2 5 5" xfId="12114" xr:uid="{00000000-0005-0000-0000-0000E0370000}"/>
    <cellStyle name="Header2 5 6" xfId="12115" xr:uid="{00000000-0005-0000-0000-0000E1370000}"/>
    <cellStyle name="Header2 6" xfId="12116" xr:uid="{00000000-0005-0000-0000-0000E2370000}"/>
    <cellStyle name="Header2 6 2" xfId="12117" xr:uid="{00000000-0005-0000-0000-0000E3370000}"/>
    <cellStyle name="Header2 6 3" xfId="12118" xr:uid="{00000000-0005-0000-0000-0000E4370000}"/>
    <cellStyle name="Header2 6 4" xfId="12119" xr:uid="{00000000-0005-0000-0000-0000E5370000}"/>
    <cellStyle name="Header2 6 5" xfId="12120" xr:uid="{00000000-0005-0000-0000-0000E6370000}"/>
    <cellStyle name="Header2 6 6" xfId="12121" xr:uid="{00000000-0005-0000-0000-0000E7370000}"/>
    <cellStyle name="Header2 7" xfId="12122" xr:uid="{00000000-0005-0000-0000-0000E8370000}"/>
    <cellStyle name="Header2 7 2" xfId="12123" xr:uid="{00000000-0005-0000-0000-0000E9370000}"/>
    <cellStyle name="Header2 7 3" xfId="12124" xr:uid="{00000000-0005-0000-0000-0000EA370000}"/>
    <cellStyle name="Header2 7 4" xfId="12125" xr:uid="{00000000-0005-0000-0000-0000EB370000}"/>
    <cellStyle name="Header2 7 5" xfId="12126" xr:uid="{00000000-0005-0000-0000-0000EC370000}"/>
    <cellStyle name="Header2 7 6" xfId="12127" xr:uid="{00000000-0005-0000-0000-0000ED370000}"/>
    <cellStyle name="Header2 8" xfId="12128" xr:uid="{00000000-0005-0000-0000-0000EE370000}"/>
    <cellStyle name="Header2 8 2" xfId="12129" xr:uid="{00000000-0005-0000-0000-0000EF370000}"/>
    <cellStyle name="Header2 8 3" xfId="12130" xr:uid="{00000000-0005-0000-0000-0000F0370000}"/>
    <cellStyle name="Header2 8 4" xfId="12131" xr:uid="{00000000-0005-0000-0000-0000F1370000}"/>
    <cellStyle name="Header2 8 5" xfId="12132" xr:uid="{00000000-0005-0000-0000-0000F2370000}"/>
    <cellStyle name="Header2 8 6" xfId="12133" xr:uid="{00000000-0005-0000-0000-0000F3370000}"/>
    <cellStyle name="Header2 9" xfId="12134" xr:uid="{00000000-0005-0000-0000-0000F4370000}"/>
    <cellStyle name="Header2 9 2" xfId="12135" xr:uid="{00000000-0005-0000-0000-0000F5370000}"/>
    <cellStyle name="Header2 9 3" xfId="12136" xr:uid="{00000000-0005-0000-0000-0000F6370000}"/>
    <cellStyle name="Header2 9 4" xfId="12137" xr:uid="{00000000-0005-0000-0000-0000F7370000}"/>
    <cellStyle name="Header2 9 5" xfId="12138" xr:uid="{00000000-0005-0000-0000-0000F8370000}"/>
    <cellStyle name="Header2 9 6" xfId="12139" xr:uid="{00000000-0005-0000-0000-0000F9370000}"/>
    <cellStyle name="Heading" xfId="12140" xr:uid="{00000000-0005-0000-0000-0000FA370000}"/>
    <cellStyle name="Heading 1 10" xfId="57736" xr:uid="{00000000-0005-0000-0000-0000FB370000}"/>
    <cellStyle name="Heading 1 11" xfId="57737" xr:uid="{00000000-0005-0000-0000-0000FC370000}"/>
    <cellStyle name="Heading 1 12" xfId="57738" xr:uid="{00000000-0005-0000-0000-0000FD370000}"/>
    <cellStyle name="Heading 1 13" xfId="57739" xr:uid="{00000000-0005-0000-0000-0000FE370000}"/>
    <cellStyle name="Heading 1 14" xfId="57740" xr:uid="{00000000-0005-0000-0000-0000FF370000}"/>
    <cellStyle name="Heading 1 2" xfId="57741" xr:uid="{00000000-0005-0000-0000-000000380000}"/>
    <cellStyle name="Heading 1 3" xfId="57742" xr:uid="{00000000-0005-0000-0000-000001380000}"/>
    <cellStyle name="Heading 1 4" xfId="57743" xr:uid="{00000000-0005-0000-0000-000002380000}"/>
    <cellStyle name="Heading 1 5" xfId="57744" xr:uid="{00000000-0005-0000-0000-000003380000}"/>
    <cellStyle name="Heading 1 6" xfId="57745" xr:uid="{00000000-0005-0000-0000-000004380000}"/>
    <cellStyle name="Heading 1 7" xfId="57746" xr:uid="{00000000-0005-0000-0000-000005380000}"/>
    <cellStyle name="Heading 1 8" xfId="57747" xr:uid="{00000000-0005-0000-0000-000006380000}"/>
    <cellStyle name="Heading 1 9" xfId="57748" xr:uid="{00000000-0005-0000-0000-000007380000}"/>
    <cellStyle name="Heading 2 10" xfId="57749" xr:uid="{00000000-0005-0000-0000-000008380000}"/>
    <cellStyle name="Heading 2 11" xfId="57750" xr:uid="{00000000-0005-0000-0000-000009380000}"/>
    <cellStyle name="Heading 2 12" xfId="57751" xr:uid="{00000000-0005-0000-0000-00000A380000}"/>
    <cellStyle name="Heading 2 13" xfId="57752" xr:uid="{00000000-0005-0000-0000-00000B380000}"/>
    <cellStyle name="Heading 2 14" xfId="57753" xr:uid="{00000000-0005-0000-0000-00000C380000}"/>
    <cellStyle name="Heading 2 2" xfId="57754" xr:uid="{00000000-0005-0000-0000-00000D380000}"/>
    <cellStyle name="Heading 2 3" xfId="57755" xr:uid="{00000000-0005-0000-0000-00000E380000}"/>
    <cellStyle name="Heading 2 4" xfId="57756" xr:uid="{00000000-0005-0000-0000-00000F380000}"/>
    <cellStyle name="Heading 2 5" xfId="57757" xr:uid="{00000000-0005-0000-0000-000010380000}"/>
    <cellStyle name="Heading 2 6" xfId="57758" xr:uid="{00000000-0005-0000-0000-000011380000}"/>
    <cellStyle name="Heading 2 7" xfId="57759" xr:uid="{00000000-0005-0000-0000-000012380000}"/>
    <cellStyle name="Heading 2 8" xfId="57760" xr:uid="{00000000-0005-0000-0000-000013380000}"/>
    <cellStyle name="Heading 2 9" xfId="57761" xr:uid="{00000000-0005-0000-0000-000014380000}"/>
    <cellStyle name="Heading 3 10" xfId="57762" xr:uid="{00000000-0005-0000-0000-000015380000}"/>
    <cellStyle name="Heading 3 11" xfId="57763" xr:uid="{00000000-0005-0000-0000-000016380000}"/>
    <cellStyle name="Heading 3 12" xfId="57764" xr:uid="{00000000-0005-0000-0000-000017380000}"/>
    <cellStyle name="Heading 3 13" xfId="57765" xr:uid="{00000000-0005-0000-0000-000018380000}"/>
    <cellStyle name="Heading 3 14" xfId="57766" xr:uid="{00000000-0005-0000-0000-000019380000}"/>
    <cellStyle name="Heading 3 2" xfId="12141" xr:uid="{00000000-0005-0000-0000-00001A380000}"/>
    <cellStyle name="Heading 3 3" xfId="57767" xr:uid="{00000000-0005-0000-0000-00001B380000}"/>
    <cellStyle name="Heading 3 4" xfId="57768" xr:uid="{00000000-0005-0000-0000-00001C380000}"/>
    <cellStyle name="Heading 3 5" xfId="57769" xr:uid="{00000000-0005-0000-0000-00001D380000}"/>
    <cellStyle name="Heading 3 6" xfId="57770" xr:uid="{00000000-0005-0000-0000-00001E380000}"/>
    <cellStyle name="Heading 3 7" xfId="57771" xr:uid="{00000000-0005-0000-0000-00001F380000}"/>
    <cellStyle name="Heading 3 8" xfId="57772" xr:uid="{00000000-0005-0000-0000-000020380000}"/>
    <cellStyle name="Heading 3 9" xfId="57773" xr:uid="{00000000-0005-0000-0000-000021380000}"/>
    <cellStyle name="Heading 4 10" xfId="57774" xr:uid="{00000000-0005-0000-0000-000022380000}"/>
    <cellStyle name="Heading 4 11" xfId="57775" xr:uid="{00000000-0005-0000-0000-000023380000}"/>
    <cellStyle name="Heading 4 12" xfId="57776" xr:uid="{00000000-0005-0000-0000-000024380000}"/>
    <cellStyle name="Heading 4 13" xfId="57777" xr:uid="{00000000-0005-0000-0000-000025380000}"/>
    <cellStyle name="Heading 4 14" xfId="57778" xr:uid="{00000000-0005-0000-0000-000026380000}"/>
    <cellStyle name="Heading 4 2" xfId="12142" xr:uid="{00000000-0005-0000-0000-000027380000}"/>
    <cellStyle name="Heading 4 3" xfId="57779" xr:uid="{00000000-0005-0000-0000-000028380000}"/>
    <cellStyle name="Heading 4 4" xfId="57780" xr:uid="{00000000-0005-0000-0000-000029380000}"/>
    <cellStyle name="Heading 4 5" xfId="57781" xr:uid="{00000000-0005-0000-0000-00002A380000}"/>
    <cellStyle name="Heading 4 6" xfId="57782" xr:uid="{00000000-0005-0000-0000-00002B380000}"/>
    <cellStyle name="Heading 4 7" xfId="57783" xr:uid="{00000000-0005-0000-0000-00002C380000}"/>
    <cellStyle name="Heading 4 8" xfId="57784" xr:uid="{00000000-0005-0000-0000-00002D380000}"/>
    <cellStyle name="Heading 4 9" xfId="57785" xr:uid="{00000000-0005-0000-0000-00002E380000}"/>
    <cellStyle name="HEADING1" xfId="777" xr:uid="{00000000-0005-0000-0000-00002F380000}"/>
    <cellStyle name="Heading1 1" xfId="12143" xr:uid="{00000000-0005-0000-0000-000030380000}"/>
    <cellStyle name="HEADING1 10" xfId="12144" xr:uid="{00000000-0005-0000-0000-000031380000}"/>
    <cellStyle name="HEADING1 11" xfId="12145" xr:uid="{00000000-0005-0000-0000-000032380000}"/>
    <cellStyle name="Heading1 12" xfId="12146" xr:uid="{00000000-0005-0000-0000-000033380000}"/>
    <cellStyle name="HEADING1 13" xfId="56944" xr:uid="{00000000-0005-0000-0000-000034380000}"/>
    <cellStyle name="HEADING1 14" xfId="56945" xr:uid="{00000000-0005-0000-0000-000035380000}"/>
    <cellStyle name="HEADING1 15" xfId="56946" xr:uid="{00000000-0005-0000-0000-000036380000}"/>
    <cellStyle name="HEADING1 16" xfId="56947" xr:uid="{00000000-0005-0000-0000-000037380000}"/>
    <cellStyle name="HEADING1 17" xfId="56948" xr:uid="{00000000-0005-0000-0000-000038380000}"/>
    <cellStyle name="HEADING1 18" xfId="56949" xr:uid="{00000000-0005-0000-0000-000039380000}"/>
    <cellStyle name="HEADING1 19" xfId="56950" xr:uid="{00000000-0005-0000-0000-00003A380000}"/>
    <cellStyle name="HEADING1 2" xfId="12147" xr:uid="{00000000-0005-0000-0000-00003B380000}"/>
    <cellStyle name="Heading1 20" xfId="58713" xr:uid="{00000000-0005-0000-0000-00003C380000}"/>
    <cellStyle name="Heading1 21" xfId="60256" xr:uid="{00000000-0005-0000-0000-00003D380000}"/>
    <cellStyle name="Heading1 22" xfId="60257" xr:uid="{00000000-0005-0000-0000-00003E380000}"/>
    <cellStyle name="Heading1 23" xfId="60258" xr:uid="{00000000-0005-0000-0000-00003F380000}"/>
    <cellStyle name="Heading1 24" xfId="60259" xr:uid="{00000000-0005-0000-0000-000040380000}"/>
    <cellStyle name="Heading1 25" xfId="60260" xr:uid="{00000000-0005-0000-0000-000041380000}"/>
    <cellStyle name="HEADING1 3" xfId="12148" xr:uid="{00000000-0005-0000-0000-000042380000}"/>
    <cellStyle name="HEADING1 4" xfId="12149" xr:uid="{00000000-0005-0000-0000-000043380000}"/>
    <cellStyle name="HEADING1 5" xfId="12150" xr:uid="{00000000-0005-0000-0000-000044380000}"/>
    <cellStyle name="Heading1 6" xfId="12151" xr:uid="{00000000-0005-0000-0000-000045380000}"/>
    <cellStyle name="HEADING1 6 2" xfId="12152" xr:uid="{00000000-0005-0000-0000-000046380000}"/>
    <cellStyle name="HEADING1 6 3" xfId="12153" xr:uid="{00000000-0005-0000-0000-000047380000}"/>
    <cellStyle name="HEADING1 7" xfId="12154" xr:uid="{00000000-0005-0000-0000-000048380000}"/>
    <cellStyle name="HEADING1 8" xfId="12155" xr:uid="{00000000-0005-0000-0000-000049380000}"/>
    <cellStyle name="HEADING1 9" xfId="12156" xr:uid="{00000000-0005-0000-0000-00004A380000}"/>
    <cellStyle name="HEADING1_Book1" xfId="12157" xr:uid="{00000000-0005-0000-0000-00004B380000}"/>
    <cellStyle name="HEADING2" xfId="778" xr:uid="{00000000-0005-0000-0000-00004C380000}"/>
    <cellStyle name="HEADING2 10" xfId="12158" xr:uid="{00000000-0005-0000-0000-00004D380000}"/>
    <cellStyle name="HEADING2 11" xfId="12159" xr:uid="{00000000-0005-0000-0000-00004E380000}"/>
    <cellStyle name="Heading2 12" xfId="12160" xr:uid="{00000000-0005-0000-0000-00004F380000}"/>
    <cellStyle name="HEADING2 13" xfId="56951" xr:uid="{00000000-0005-0000-0000-000050380000}"/>
    <cellStyle name="HEADING2 14" xfId="56952" xr:uid="{00000000-0005-0000-0000-000051380000}"/>
    <cellStyle name="HEADING2 15" xfId="56953" xr:uid="{00000000-0005-0000-0000-000052380000}"/>
    <cellStyle name="HEADING2 16" xfId="56954" xr:uid="{00000000-0005-0000-0000-000053380000}"/>
    <cellStyle name="HEADING2 17" xfId="56955" xr:uid="{00000000-0005-0000-0000-000054380000}"/>
    <cellStyle name="HEADING2 18" xfId="56956" xr:uid="{00000000-0005-0000-0000-000055380000}"/>
    <cellStyle name="HEADING2 19" xfId="56957" xr:uid="{00000000-0005-0000-0000-000056380000}"/>
    <cellStyle name="HEADING2 2" xfId="12161" xr:uid="{00000000-0005-0000-0000-000057380000}"/>
    <cellStyle name="Heading2 20" xfId="58714" xr:uid="{00000000-0005-0000-0000-000058380000}"/>
    <cellStyle name="Heading2 21" xfId="60261" xr:uid="{00000000-0005-0000-0000-000059380000}"/>
    <cellStyle name="Heading2 22" xfId="60262" xr:uid="{00000000-0005-0000-0000-00005A380000}"/>
    <cellStyle name="Heading2 23" xfId="60263" xr:uid="{00000000-0005-0000-0000-00005B380000}"/>
    <cellStyle name="Heading2 24" xfId="60264" xr:uid="{00000000-0005-0000-0000-00005C380000}"/>
    <cellStyle name="Heading2 25" xfId="60265" xr:uid="{00000000-0005-0000-0000-00005D380000}"/>
    <cellStyle name="HEADING2 3" xfId="12162" xr:uid="{00000000-0005-0000-0000-00005E380000}"/>
    <cellStyle name="HEADING2 4" xfId="12163" xr:uid="{00000000-0005-0000-0000-00005F380000}"/>
    <cellStyle name="HEADING2 5" xfId="12164" xr:uid="{00000000-0005-0000-0000-000060380000}"/>
    <cellStyle name="Heading2 6" xfId="12165" xr:uid="{00000000-0005-0000-0000-000061380000}"/>
    <cellStyle name="HEADING2 6 2" xfId="12166" xr:uid="{00000000-0005-0000-0000-000062380000}"/>
    <cellStyle name="HEADING2 6 3" xfId="12167" xr:uid="{00000000-0005-0000-0000-000063380000}"/>
    <cellStyle name="HEADING2 7" xfId="12168" xr:uid="{00000000-0005-0000-0000-000064380000}"/>
    <cellStyle name="HEADING2 8" xfId="12169" xr:uid="{00000000-0005-0000-0000-000065380000}"/>
    <cellStyle name="HEADING2 9" xfId="12170" xr:uid="{00000000-0005-0000-0000-000066380000}"/>
    <cellStyle name="HEADING2_KHKT_tong_quat_BK_(Pb_20.3)(1) (1)" xfId="12171" xr:uid="{00000000-0005-0000-0000-000067380000}"/>
    <cellStyle name="HEADINGS" xfId="779" xr:uid="{00000000-0005-0000-0000-000068380000}"/>
    <cellStyle name="HEADINGS 2" xfId="61950" xr:uid="{00000000-0005-0000-0000-000069380000}"/>
    <cellStyle name="HEADINGSTOP" xfId="780" xr:uid="{00000000-0005-0000-0000-00006A380000}"/>
    <cellStyle name="HEADINGSTOP 2" xfId="61951" xr:uid="{00000000-0005-0000-0000-00006B380000}"/>
    <cellStyle name="headoption" xfId="781" xr:uid="{00000000-0005-0000-0000-00006C380000}"/>
    <cellStyle name="headoption 2" xfId="58715" xr:uid="{00000000-0005-0000-0000-00006D380000}"/>
    <cellStyle name="headoption 3" xfId="59114" xr:uid="{00000000-0005-0000-0000-00006E380000}"/>
    <cellStyle name="headoption 4" xfId="59073" xr:uid="{00000000-0005-0000-0000-00006F380000}"/>
    <cellStyle name="headoption 5" xfId="59104" xr:uid="{00000000-0005-0000-0000-000070380000}"/>
    <cellStyle name="headoption 6" xfId="59075" xr:uid="{00000000-0005-0000-0000-000071380000}"/>
    <cellStyle name="Hoa-Scholl" xfId="782" xr:uid="{00000000-0005-0000-0000-000072380000}"/>
    <cellStyle name="Hoa-Scholl 10" xfId="12172" xr:uid="{00000000-0005-0000-0000-000073380000}"/>
    <cellStyle name="Hoa-Scholl 10 2" xfId="12173" xr:uid="{00000000-0005-0000-0000-000074380000}"/>
    <cellStyle name="Hoa-Scholl 10 3" xfId="12174" xr:uid="{00000000-0005-0000-0000-000075380000}"/>
    <cellStyle name="Hoa-Scholl 10 4" xfId="12175" xr:uid="{00000000-0005-0000-0000-000076380000}"/>
    <cellStyle name="Hoa-Scholl 10 5" xfId="12176" xr:uid="{00000000-0005-0000-0000-000077380000}"/>
    <cellStyle name="Hoa-Scholl 10 6" xfId="12177" xr:uid="{00000000-0005-0000-0000-000078380000}"/>
    <cellStyle name="Hoa-Scholl 11" xfId="12178" xr:uid="{00000000-0005-0000-0000-000079380000}"/>
    <cellStyle name="Hoa-Scholl 11 2" xfId="12179" xr:uid="{00000000-0005-0000-0000-00007A380000}"/>
    <cellStyle name="Hoa-Scholl 11 3" xfId="12180" xr:uid="{00000000-0005-0000-0000-00007B380000}"/>
    <cellStyle name="Hoa-Scholl 11 4" xfId="12181" xr:uid="{00000000-0005-0000-0000-00007C380000}"/>
    <cellStyle name="Hoa-Scholl 11 5" xfId="12182" xr:uid="{00000000-0005-0000-0000-00007D380000}"/>
    <cellStyle name="Hoa-Scholl 11 6" xfId="12183" xr:uid="{00000000-0005-0000-0000-00007E380000}"/>
    <cellStyle name="Hoa-Scholl 12" xfId="12184" xr:uid="{00000000-0005-0000-0000-00007F380000}"/>
    <cellStyle name="Hoa-Scholl 12 2" xfId="12185" xr:uid="{00000000-0005-0000-0000-000080380000}"/>
    <cellStyle name="Hoa-Scholl 12 3" xfId="12186" xr:uid="{00000000-0005-0000-0000-000081380000}"/>
    <cellStyle name="Hoa-Scholl 12 4" xfId="12187" xr:uid="{00000000-0005-0000-0000-000082380000}"/>
    <cellStyle name="Hoa-Scholl 12 5" xfId="12188" xr:uid="{00000000-0005-0000-0000-000083380000}"/>
    <cellStyle name="Hoa-Scholl 12 6" xfId="12189" xr:uid="{00000000-0005-0000-0000-000084380000}"/>
    <cellStyle name="Hoa-Scholl 13" xfId="12190" xr:uid="{00000000-0005-0000-0000-000085380000}"/>
    <cellStyle name="Hoa-Scholl 13 2" xfId="12191" xr:uid="{00000000-0005-0000-0000-000086380000}"/>
    <cellStyle name="Hoa-Scholl 13 3" xfId="12192" xr:uid="{00000000-0005-0000-0000-000087380000}"/>
    <cellStyle name="Hoa-Scholl 13 4" xfId="12193" xr:uid="{00000000-0005-0000-0000-000088380000}"/>
    <cellStyle name="Hoa-Scholl 13 5" xfId="12194" xr:uid="{00000000-0005-0000-0000-000089380000}"/>
    <cellStyle name="Hoa-Scholl 13 6" xfId="12195" xr:uid="{00000000-0005-0000-0000-00008A380000}"/>
    <cellStyle name="Hoa-Scholl 14" xfId="12196" xr:uid="{00000000-0005-0000-0000-00008B380000}"/>
    <cellStyle name="Hoa-Scholl 14 2" xfId="12197" xr:uid="{00000000-0005-0000-0000-00008C380000}"/>
    <cellStyle name="Hoa-Scholl 14 3" xfId="12198" xr:uid="{00000000-0005-0000-0000-00008D380000}"/>
    <cellStyle name="Hoa-Scholl 14 4" xfId="12199" xr:uid="{00000000-0005-0000-0000-00008E380000}"/>
    <cellStyle name="Hoa-Scholl 14 5" xfId="12200" xr:uid="{00000000-0005-0000-0000-00008F380000}"/>
    <cellStyle name="Hoa-Scholl 14 6" xfId="12201" xr:uid="{00000000-0005-0000-0000-000090380000}"/>
    <cellStyle name="Hoa-Scholl 15" xfId="12202" xr:uid="{00000000-0005-0000-0000-000091380000}"/>
    <cellStyle name="Hoa-Scholl 15 2" xfId="12203" xr:uid="{00000000-0005-0000-0000-000092380000}"/>
    <cellStyle name="Hoa-Scholl 15 3" xfId="12204" xr:uid="{00000000-0005-0000-0000-000093380000}"/>
    <cellStyle name="Hoa-Scholl 15 4" xfId="12205" xr:uid="{00000000-0005-0000-0000-000094380000}"/>
    <cellStyle name="Hoa-Scholl 15 5" xfId="12206" xr:uid="{00000000-0005-0000-0000-000095380000}"/>
    <cellStyle name="Hoa-Scholl 15 6" xfId="12207" xr:uid="{00000000-0005-0000-0000-000096380000}"/>
    <cellStyle name="Hoa-Scholl 16" xfId="12208" xr:uid="{00000000-0005-0000-0000-000097380000}"/>
    <cellStyle name="Hoa-Scholl 16 2" xfId="12209" xr:uid="{00000000-0005-0000-0000-000098380000}"/>
    <cellStyle name="Hoa-Scholl 16 3" xfId="12210" xr:uid="{00000000-0005-0000-0000-000099380000}"/>
    <cellStyle name="Hoa-Scholl 16 4" xfId="12211" xr:uid="{00000000-0005-0000-0000-00009A380000}"/>
    <cellStyle name="Hoa-Scholl 16 5" xfId="12212" xr:uid="{00000000-0005-0000-0000-00009B380000}"/>
    <cellStyle name="Hoa-Scholl 16 6" xfId="12213" xr:uid="{00000000-0005-0000-0000-00009C380000}"/>
    <cellStyle name="Hoa-Scholl 17" xfId="12214" xr:uid="{00000000-0005-0000-0000-00009D380000}"/>
    <cellStyle name="Hoa-Scholl 17 2" xfId="12215" xr:uid="{00000000-0005-0000-0000-00009E380000}"/>
    <cellStyle name="Hoa-Scholl 17 3" xfId="12216" xr:uid="{00000000-0005-0000-0000-00009F380000}"/>
    <cellStyle name="Hoa-Scholl 17 4" xfId="12217" xr:uid="{00000000-0005-0000-0000-0000A0380000}"/>
    <cellStyle name="Hoa-Scholl 17 5" xfId="12218" xr:uid="{00000000-0005-0000-0000-0000A1380000}"/>
    <cellStyle name="Hoa-Scholl 17 6" xfId="12219" xr:uid="{00000000-0005-0000-0000-0000A2380000}"/>
    <cellStyle name="Hoa-Scholl 18" xfId="12220" xr:uid="{00000000-0005-0000-0000-0000A3380000}"/>
    <cellStyle name="Hoa-Scholl 18 2" xfId="12221" xr:uid="{00000000-0005-0000-0000-0000A4380000}"/>
    <cellStyle name="Hoa-Scholl 18 3" xfId="12222" xr:uid="{00000000-0005-0000-0000-0000A5380000}"/>
    <cellStyle name="Hoa-Scholl 18 4" xfId="12223" xr:uid="{00000000-0005-0000-0000-0000A6380000}"/>
    <cellStyle name="Hoa-Scholl 18 5" xfId="12224" xr:uid="{00000000-0005-0000-0000-0000A7380000}"/>
    <cellStyle name="Hoa-Scholl 18 6" xfId="12225" xr:uid="{00000000-0005-0000-0000-0000A8380000}"/>
    <cellStyle name="Hoa-Scholl 19" xfId="12226" xr:uid="{00000000-0005-0000-0000-0000A9380000}"/>
    <cellStyle name="Hoa-Scholl 19 2" xfId="12227" xr:uid="{00000000-0005-0000-0000-0000AA380000}"/>
    <cellStyle name="Hoa-Scholl 19 3" xfId="12228" xr:uid="{00000000-0005-0000-0000-0000AB380000}"/>
    <cellStyle name="Hoa-Scholl 19 4" xfId="12229" xr:uid="{00000000-0005-0000-0000-0000AC380000}"/>
    <cellStyle name="Hoa-Scholl 19 5" xfId="12230" xr:uid="{00000000-0005-0000-0000-0000AD380000}"/>
    <cellStyle name="Hoa-Scholl 19 6" xfId="12231" xr:uid="{00000000-0005-0000-0000-0000AE380000}"/>
    <cellStyle name="Hoa-Scholl 2" xfId="12232" xr:uid="{00000000-0005-0000-0000-0000AF380000}"/>
    <cellStyle name="Hoa-Scholl 2 2" xfId="12233" xr:uid="{00000000-0005-0000-0000-0000B0380000}"/>
    <cellStyle name="Hoa-Scholl 2 2 10" xfId="12234" xr:uid="{00000000-0005-0000-0000-0000B1380000}"/>
    <cellStyle name="Hoa-Scholl 2 2 10 2" xfId="12235" xr:uid="{00000000-0005-0000-0000-0000B2380000}"/>
    <cellStyle name="Hoa-Scholl 2 2 10 3" xfId="12236" xr:uid="{00000000-0005-0000-0000-0000B3380000}"/>
    <cellStyle name="Hoa-Scholl 2 2 10 4" xfId="12237" xr:uid="{00000000-0005-0000-0000-0000B4380000}"/>
    <cellStyle name="Hoa-Scholl 2 2 10 5" xfId="12238" xr:uid="{00000000-0005-0000-0000-0000B5380000}"/>
    <cellStyle name="Hoa-Scholl 2 2 10 6" xfId="12239" xr:uid="{00000000-0005-0000-0000-0000B6380000}"/>
    <cellStyle name="Hoa-Scholl 2 2 11" xfId="12240" xr:uid="{00000000-0005-0000-0000-0000B7380000}"/>
    <cellStyle name="Hoa-Scholl 2 2 11 2" xfId="12241" xr:uid="{00000000-0005-0000-0000-0000B8380000}"/>
    <cellStyle name="Hoa-Scholl 2 2 11 3" xfId="12242" xr:uid="{00000000-0005-0000-0000-0000B9380000}"/>
    <cellStyle name="Hoa-Scholl 2 2 11 4" xfId="12243" xr:uid="{00000000-0005-0000-0000-0000BA380000}"/>
    <cellStyle name="Hoa-Scholl 2 2 11 5" xfId="12244" xr:uid="{00000000-0005-0000-0000-0000BB380000}"/>
    <cellStyle name="Hoa-Scholl 2 2 11 6" xfId="12245" xr:uid="{00000000-0005-0000-0000-0000BC380000}"/>
    <cellStyle name="Hoa-Scholl 2 2 12" xfId="12246" xr:uid="{00000000-0005-0000-0000-0000BD380000}"/>
    <cellStyle name="Hoa-Scholl 2 2 12 2" xfId="12247" xr:uid="{00000000-0005-0000-0000-0000BE380000}"/>
    <cellStyle name="Hoa-Scholl 2 2 12 3" xfId="12248" xr:uid="{00000000-0005-0000-0000-0000BF380000}"/>
    <cellStyle name="Hoa-Scholl 2 2 12 4" xfId="12249" xr:uid="{00000000-0005-0000-0000-0000C0380000}"/>
    <cellStyle name="Hoa-Scholl 2 2 12 5" xfId="12250" xr:uid="{00000000-0005-0000-0000-0000C1380000}"/>
    <cellStyle name="Hoa-Scholl 2 2 12 6" xfId="12251" xr:uid="{00000000-0005-0000-0000-0000C2380000}"/>
    <cellStyle name="Hoa-Scholl 2 2 13" xfId="12252" xr:uid="{00000000-0005-0000-0000-0000C3380000}"/>
    <cellStyle name="Hoa-Scholl 2 2 13 2" xfId="12253" xr:uid="{00000000-0005-0000-0000-0000C4380000}"/>
    <cellStyle name="Hoa-Scholl 2 2 13 3" xfId="12254" xr:uid="{00000000-0005-0000-0000-0000C5380000}"/>
    <cellStyle name="Hoa-Scholl 2 2 13 4" xfId="12255" xr:uid="{00000000-0005-0000-0000-0000C6380000}"/>
    <cellStyle name="Hoa-Scholl 2 2 13 5" xfId="12256" xr:uid="{00000000-0005-0000-0000-0000C7380000}"/>
    <cellStyle name="Hoa-Scholl 2 2 13 6" xfId="12257" xr:uid="{00000000-0005-0000-0000-0000C8380000}"/>
    <cellStyle name="Hoa-Scholl 2 2 14" xfId="12258" xr:uid="{00000000-0005-0000-0000-0000C9380000}"/>
    <cellStyle name="Hoa-Scholl 2 2 14 2" xfId="12259" xr:uid="{00000000-0005-0000-0000-0000CA380000}"/>
    <cellStyle name="Hoa-Scholl 2 2 14 3" xfId="12260" xr:uid="{00000000-0005-0000-0000-0000CB380000}"/>
    <cellStyle name="Hoa-Scholl 2 2 14 4" xfId="12261" xr:uid="{00000000-0005-0000-0000-0000CC380000}"/>
    <cellStyle name="Hoa-Scholl 2 2 14 5" xfId="12262" xr:uid="{00000000-0005-0000-0000-0000CD380000}"/>
    <cellStyle name="Hoa-Scholl 2 2 14 6" xfId="12263" xr:uid="{00000000-0005-0000-0000-0000CE380000}"/>
    <cellStyle name="Hoa-Scholl 2 2 15" xfId="12264" xr:uid="{00000000-0005-0000-0000-0000CF380000}"/>
    <cellStyle name="Hoa-Scholl 2 2 15 2" xfId="12265" xr:uid="{00000000-0005-0000-0000-0000D0380000}"/>
    <cellStyle name="Hoa-Scholl 2 2 15 3" xfId="12266" xr:uid="{00000000-0005-0000-0000-0000D1380000}"/>
    <cellStyle name="Hoa-Scholl 2 2 15 4" xfId="12267" xr:uid="{00000000-0005-0000-0000-0000D2380000}"/>
    <cellStyle name="Hoa-Scholl 2 2 15 5" xfId="12268" xr:uid="{00000000-0005-0000-0000-0000D3380000}"/>
    <cellStyle name="Hoa-Scholl 2 2 15 6" xfId="12269" xr:uid="{00000000-0005-0000-0000-0000D4380000}"/>
    <cellStyle name="Hoa-Scholl 2 2 16" xfId="12270" xr:uid="{00000000-0005-0000-0000-0000D5380000}"/>
    <cellStyle name="Hoa-Scholl 2 2 16 2" xfId="12271" xr:uid="{00000000-0005-0000-0000-0000D6380000}"/>
    <cellStyle name="Hoa-Scholl 2 2 16 3" xfId="12272" xr:uid="{00000000-0005-0000-0000-0000D7380000}"/>
    <cellStyle name="Hoa-Scholl 2 2 16 4" xfId="12273" xr:uid="{00000000-0005-0000-0000-0000D8380000}"/>
    <cellStyle name="Hoa-Scholl 2 2 16 5" xfId="12274" xr:uid="{00000000-0005-0000-0000-0000D9380000}"/>
    <cellStyle name="Hoa-Scholl 2 2 16 6" xfId="12275" xr:uid="{00000000-0005-0000-0000-0000DA380000}"/>
    <cellStyle name="Hoa-Scholl 2 2 17" xfId="12276" xr:uid="{00000000-0005-0000-0000-0000DB380000}"/>
    <cellStyle name="Hoa-Scholl 2 2 17 2" xfId="12277" xr:uid="{00000000-0005-0000-0000-0000DC380000}"/>
    <cellStyle name="Hoa-Scholl 2 2 17 3" xfId="12278" xr:uid="{00000000-0005-0000-0000-0000DD380000}"/>
    <cellStyle name="Hoa-Scholl 2 2 17 4" xfId="12279" xr:uid="{00000000-0005-0000-0000-0000DE380000}"/>
    <cellStyle name="Hoa-Scholl 2 2 17 5" xfId="12280" xr:uid="{00000000-0005-0000-0000-0000DF380000}"/>
    <cellStyle name="Hoa-Scholl 2 2 17 6" xfId="12281" xr:uid="{00000000-0005-0000-0000-0000E0380000}"/>
    <cellStyle name="Hoa-Scholl 2 2 18" xfId="12282" xr:uid="{00000000-0005-0000-0000-0000E1380000}"/>
    <cellStyle name="Hoa-Scholl 2 2 18 2" xfId="12283" xr:uid="{00000000-0005-0000-0000-0000E2380000}"/>
    <cellStyle name="Hoa-Scholl 2 2 18 3" xfId="12284" xr:uid="{00000000-0005-0000-0000-0000E3380000}"/>
    <cellStyle name="Hoa-Scholl 2 2 18 4" xfId="12285" xr:uid="{00000000-0005-0000-0000-0000E4380000}"/>
    <cellStyle name="Hoa-Scholl 2 2 18 5" xfId="12286" xr:uid="{00000000-0005-0000-0000-0000E5380000}"/>
    <cellStyle name="Hoa-Scholl 2 2 18 6" xfId="12287" xr:uid="{00000000-0005-0000-0000-0000E6380000}"/>
    <cellStyle name="Hoa-Scholl 2 2 19" xfId="12288" xr:uid="{00000000-0005-0000-0000-0000E7380000}"/>
    <cellStyle name="Hoa-Scholl 2 2 19 2" xfId="12289" xr:uid="{00000000-0005-0000-0000-0000E8380000}"/>
    <cellStyle name="Hoa-Scholl 2 2 19 3" xfId="12290" xr:uid="{00000000-0005-0000-0000-0000E9380000}"/>
    <cellStyle name="Hoa-Scholl 2 2 19 4" xfId="12291" xr:uid="{00000000-0005-0000-0000-0000EA380000}"/>
    <cellStyle name="Hoa-Scholl 2 2 19 5" xfId="12292" xr:uid="{00000000-0005-0000-0000-0000EB380000}"/>
    <cellStyle name="Hoa-Scholl 2 2 19 6" xfId="12293" xr:uid="{00000000-0005-0000-0000-0000EC380000}"/>
    <cellStyle name="Hoa-Scholl 2 2 2" xfId="12294" xr:uid="{00000000-0005-0000-0000-0000ED380000}"/>
    <cellStyle name="Hoa-Scholl 2 2 2 2" xfId="12295" xr:uid="{00000000-0005-0000-0000-0000EE380000}"/>
    <cellStyle name="Hoa-Scholl 2 2 2 3" xfId="12296" xr:uid="{00000000-0005-0000-0000-0000EF380000}"/>
    <cellStyle name="Hoa-Scholl 2 2 2 4" xfId="12297" xr:uid="{00000000-0005-0000-0000-0000F0380000}"/>
    <cellStyle name="Hoa-Scholl 2 2 2 5" xfId="12298" xr:uid="{00000000-0005-0000-0000-0000F1380000}"/>
    <cellStyle name="Hoa-Scholl 2 2 2 6" xfId="12299" xr:uid="{00000000-0005-0000-0000-0000F2380000}"/>
    <cellStyle name="Hoa-Scholl 2 2 2 7" xfId="12300" xr:uid="{00000000-0005-0000-0000-0000F3380000}"/>
    <cellStyle name="Hoa-Scholl 2 2 20" xfId="12301" xr:uid="{00000000-0005-0000-0000-0000F4380000}"/>
    <cellStyle name="Hoa-Scholl 2 2 20 2" xfId="12302" xr:uid="{00000000-0005-0000-0000-0000F5380000}"/>
    <cellStyle name="Hoa-Scholl 2 2 20 3" xfId="12303" xr:uid="{00000000-0005-0000-0000-0000F6380000}"/>
    <cellStyle name="Hoa-Scholl 2 2 20 4" xfId="12304" xr:uid="{00000000-0005-0000-0000-0000F7380000}"/>
    <cellStyle name="Hoa-Scholl 2 2 20 5" xfId="12305" xr:uid="{00000000-0005-0000-0000-0000F8380000}"/>
    <cellStyle name="Hoa-Scholl 2 2 20 6" xfId="12306" xr:uid="{00000000-0005-0000-0000-0000F9380000}"/>
    <cellStyle name="Hoa-Scholl 2 2 21" xfId="12307" xr:uid="{00000000-0005-0000-0000-0000FA380000}"/>
    <cellStyle name="Hoa-Scholl 2 2 21 2" xfId="12308" xr:uid="{00000000-0005-0000-0000-0000FB380000}"/>
    <cellStyle name="Hoa-Scholl 2 2 21 3" xfId="12309" xr:uid="{00000000-0005-0000-0000-0000FC380000}"/>
    <cellStyle name="Hoa-Scholl 2 2 21 4" xfId="12310" xr:uid="{00000000-0005-0000-0000-0000FD380000}"/>
    <cellStyle name="Hoa-Scholl 2 2 21 5" xfId="12311" xr:uid="{00000000-0005-0000-0000-0000FE380000}"/>
    <cellStyle name="Hoa-Scholl 2 2 21 6" xfId="12312" xr:uid="{00000000-0005-0000-0000-0000FF380000}"/>
    <cellStyle name="Hoa-Scholl 2 2 22" xfId="12313" xr:uid="{00000000-0005-0000-0000-000000390000}"/>
    <cellStyle name="Hoa-Scholl 2 2 22 2" xfId="12314" xr:uid="{00000000-0005-0000-0000-000001390000}"/>
    <cellStyle name="Hoa-Scholl 2 2 22 3" xfId="12315" xr:uid="{00000000-0005-0000-0000-000002390000}"/>
    <cellStyle name="Hoa-Scholl 2 2 22 4" xfId="12316" xr:uid="{00000000-0005-0000-0000-000003390000}"/>
    <cellStyle name="Hoa-Scholl 2 2 22 5" xfId="12317" xr:uid="{00000000-0005-0000-0000-000004390000}"/>
    <cellStyle name="Hoa-Scholl 2 2 22 6" xfId="12318" xr:uid="{00000000-0005-0000-0000-000005390000}"/>
    <cellStyle name="Hoa-Scholl 2 2 23" xfId="12319" xr:uid="{00000000-0005-0000-0000-000006390000}"/>
    <cellStyle name="Hoa-Scholl 2 2 23 2" xfId="12320" xr:uid="{00000000-0005-0000-0000-000007390000}"/>
    <cellStyle name="Hoa-Scholl 2 2 23 3" xfId="12321" xr:uid="{00000000-0005-0000-0000-000008390000}"/>
    <cellStyle name="Hoa-Scholl 2 2 23 4" xfId="12322" xr:uid="{00000000-0005-0000-0000-000009390000}"/>
    <cellStyle name="Hoa-Scholl 2 2 23 5" xfId="12323" xr:uid="{00000000-0005-0000-0000-00000A390000}"/>
    <cellStyle name="Hoa-Scholl 2 2 23 6" xfId="12324" xr:uid="{00000000-0005-0000-0000-00000B390000}"/>
    <cellStyle name="Hoa-Scholl 2 2 24" xfId="12325" xr:uid="{00000000-0005-0000-0000-00000C390000}"/>
    <cellStyle name="Hoa-Scholl 2 2 24 2" xfId="12326" xr:uid="{00000000-0005-0000-0000-00000D390000}"/>
    <cellStyle name="Hoa-Scholl 2 2 24 3" xfId="12327" xr:uid="{00000000-0005-0000-0000-00000E390000}"/>
    <cellStyle name="Hoa-Scholl 2 2 24 4" xfId="12328" xr:uid="{00000000-0005-0000-0000-00000F390000}"/>
    <cellStyle name="Hoa-Scholl 2 2 24 5" xfId="12329" xr:uid="{00000000-0005-0000-0000-000010390000}"/>
    <cellStyle name="Hoa-Scholl 2 2 24 6" xfId="12330" xr:uid="{00000000-0005-0000-0000-000011390000}"/>
    <cellStyle name="Hoa-Scholl 2 2 25" xfId="12331" xr:uid="{00000000-0005-0000-0000-000012390000}"/>
    <cellStyle name="Hoa-Scholl 2 2 25 2" xfId="12332" xr:uid="{00000000-0005-0000-0000-000013390000}"/>
    <cellStyle name="Hoa-Scholl 2 2 25 3" xfId="12333" xr:uid="{00000000-0005-0000-0000-000014390000}"/>
    <cellStyle name="Hoa-Scholl 2 2 25 4" xfId="12334" xr:uid="{00000000-0005-0000-0000-000015390000}"/>
    <cellStyle name="Hoa-Scholl 2 2 25 5" xfId="12335" xr:uid="{00000000-0005-0000-0000-000016390000}"/>
    <cellStyle name="Hoa-Scholl 2 2 25 6" xfId="12336" xr:uid="{00000000-0005-0000-0000-000017390000}"/>
    <cellStyle name="Hoa-Scholl 2 2 26" xfId="12337" xr:uid="{00000000-0005-0000-0000-000018390000}"/>
    <cellStyle name="Hoa-Scholl 2 2 26 2" xfId="12338" xr:uid="{00000000-0005-0000-0000-000019390000}"/>
    <cellStyle name="Hoa-Scholl 2 2 26 3" xfId="12339" xr:uid="{00000000-0005-0000-0000-00001A390000}"/>
    <cellStyle name="Hoa-Scholl 2 2 26 4" xfId="12340" xr:uid="{00000000-0005-0000-0000-00001B390000}"/>
    <cellStyle name="Hoa-Scholl 2 2 26 5" xfId="12341" xr:uid="{00000000-0005-0000-0000-00001C390000}"/>
    <cellStyle name="Hoa-Scholl 2 2 26 6" xfId="12342" xr:uid="{00000000-0005-0000-0000-00001D390000}"/>
    <cellStyle name="Hoa-Scholl 2 2 27" xfId="12343" xr:uid="{00000000-0005-0000-0000-00001E390000}"/>
    <cellStyle name="Hoa-Scholl 2 2 27 2" xfId="12344" xr:uid="{00000000-0005-0000-0000-00001F390000}"/>
    <cellStyle name="Hoa-Scholl 2 2 27 3" xfId="12345" xr:uid="{00000000-0005-0000-0000-000020390000}"/>
    <cellStyle name="Hoa-Scholl 2 2 27 4" xfId="12346" xr:uid="{00000000-0005-0000-0000-000021390000}"/>
    <cellStyle name="Hoa-Scholl 2 2 27 5" xfId="12347" xr:uid="{00000000-0005-0000-0000-000022390000}"/>
    <cellStyle name="Hoa-Scholl 2 2 27 6" xfId="12348" xr:uid="{00000000-0005-0000-0000-000023390000}"/>
    <cellStyle name="Hoa-Scholl 2 2 28" xfId="12349" xr:uid="{00000000-0005-0000-0000-000024390000}"/>
    <cellStyle name="Hoa-Scholl 2 2 28 2" xfId="12350" xr:uid="{00000000-0005-0000-0000-000025390000}"/>
    <cellStyle name="Hoa-Scholl 2 2 28 3" xfId="12351" xr:uid="{00000000-0005-0000-0000-000026390000}"/>
    <cellStyle name="Hoa-Scholl 2 2 28 4" xfId="12352" xr:uid="{00000000-0005-0000-0000-000027390000}"/>
    <cellStyle name="Hoa-Scholl 2 2 28 5" xfId="12353" xr:uid="{00000000-0005-0000-0000-000028390000}"/>
    <cellStyle name="Hoa-Scholl 2 2 28 6" xfId="12354" xr:uid="{00000000-0005-0000-0000-000029390000}"/>
    <cellStyle name="Hoa-Scholl 2 2 29" xfId="12355" xr:uid="{00000000-0005-0000-0000-00002A390000}"/>
    <cellStyle name="Hoa-Scholl 2 2 29 2" xfId="12356" xr:uid="{00000000-0005-0000-0000-00002B390000}"/>
    <cellStyle name="Hoa-Scholl 2 2 29 3" xfId="12357" xr:uid="{00000000-0005-0000-0000-00002C390000}"/>
    <cellStyle name="Hoa-Scholl 2 2 29 4" xfId="12358" xr:uid="{00000000-0005-0000-0000-00002D390000}"/>
    <cellStyle name="Hoa-Scholl 2 2 29 5" xfId="12359" xr:uid="{00000000-0005-0000-0000-00002E390000}"/>
    <cellStyle name="Hoa-Scholl 2 2 29 6" xfId="12360" xr:uid="{00000000-0005-0000-0000-00002F390000}"/>
    <cellStyle name="Hoa-Scholl 2 2 3" xfId="12361" xr:uid="{00000000-0005-0000-0000-000030390000}"/>
    <cellStyle name="Hoa-Scholl 2 2 3 2" xfId="12362" xr:uid="{00000000-0005-0000-0000-000031390000}"/>
    <cellStyle name="Hoa-Scholl 2 2 3 3" xfId="12363" xr:uid="{00000000-0005-0000-0000-000032390000}"/>
    <cellStyle name="Hoa-Scholl 2 2 3 4" xfId="12364" xr:uid="{00000000-0005-0000-0000-000033390000}"/>
    <cellStyle name="Hoa-Scholl 2 2 3 5" xfId="12365" xr:uid="{00000000-0005-0000-0000-000034390000}"/>
    <cellStyle name="Hoa-Scholl 2 2 3 6" xfId="12366" xr:uid="{00000000-0005-0000-0000-000035390000}"/>
    <cellStyle name="Hoa-Scholl 2 2 30" xfId="12367" xr:uid="{00000000-0005-0000-0000-000036390000}"/>
    <cellStyle name="Hoa-Scholl 2 2 31" xfId="12368" xr:uid="{00000000-0005-0000-0000-000037390000}"/>
    <cellStyle name="Hoa-Scholl 2 2 32" xfId="12369" xr:uid="{00000000-0005-0000-0000-000038390000}"/>
    <cellStyle name="Hoa-Scholl 2 2 33" xfId="12370" xr:uid="{00000000-0005-0000-0000-000039390000}"/>
    <cellStyle name="Hoa-Scholl 2 2 34" xfId="12371" xr:uid="{00000000-0005-0000-0000-00003A390000}"/>
    <cellStyle name="Hoa-Scholl 2 2 4" xfId="12372" xr:uid="{00000000-0005-0000-0000-00003B390000}"/>
    <cellStyle name="Hoa-Scholl 2 2 4 2" xfId="12373" xr:uid="{00000000-0005-0000-0000-00003C390000}"/>
    <cellStyle name="Hoa-Scholl 2 2 4 3" xfId="12374" xr:uid="{00000000-0005-0000-0000-00003D390000}"/>
    <cellStyle name="Hoa-Scholl 2 2 4 4" xfId="12375" xr:uid="{00000000-0005-0000-0000-00003E390000}"/>
    <cellStyle name="Hoa-Scholl 2 2 4 5" xfId="12376" xr:uid="{00000000-0005-0000-0000-00003F390000}"/>
    <cellStyle name="Hoa-Scholl 2 2 4 6" xfId="12377" xr:uid="{00000000-0005-0000-0000-000040390000}"/>
    <cellStyle name="Hoa-Scholl 2 2 5" xfId="12378" xr:uid="{00000000-0005-0000-0000-000041390000}"/>
    <cellStyle name="Hoa-Scholl 2 2 5 2" xfId="12379" xr:uid="{00000000-0005-0000-0000-000042390000}"/>
    <cellStyle name="Hoa-Scholl 2 2 5 3" xfId="12380" xr:uid="{00000000-0005-0000-0000-000043390000}"/>
    <cellStyle name="Hoa-Scholl 2 2 5 4" xfId="12381" xr:uid="{00000000-0005-0000-0000-000044390000}"/>
    <cellStyle name="Hoa-Scholl 2 2 5 5" xfId="12382" xr:uid="{00000000-0005-0000-0000-000045390000}"/>
    <cellStyle name="Hoa-Scholl 2 2 5 6" xfId="12383" xr:uid="{00000000-0005-0000-0000-000046390000}"/>
    <cellStyle name="Hoa-Scholl 2 2 6" xfId="12384" xr:uid="{00000000-0005-0000-0000-000047390000}"/>
    <cellStyle name="Hoa-Scholl 2 2 6 2" xfId="12385" xr:uid="{00000000-0005-0000-0000-000048390000}"/>
    <cellStyle name="Hoa-Scholl 2 2 6 3" xfId="12386" xr:uid="{00000000-0005-0000-0000-000049390000}"/>
    <cellStyle name="Hoa-Scholl 2 2 6 4" xfId="12387" xr:uid="{00000000-0005-0000-0000-00004A390000}"/>
    <cellStyle name="Hoa-Scholl 2 2 6 5" xfId="12388" xr:uid="{00000000-0005-0000-0000-00004B390000}"/>
    <cellStyle name="Hoa-Scholl 2 2 6 6" xfId="12389" xr:uid="{00000000-0005-0000-0000-00004C390000}"/>
    <cellStyle name="Hoa-Scholl 2 2 7" xfId="12390" xr:uid="{00000000-0005-0000-0000-00004D390000}"/>
    <cellStyle name="Hoa-Scholl 2 2 7 2" xfId="12391" xr:uid="{00000000-0005-0000-0000-00004E390000}"/>
    <cellStyle name="Hoa-Scholl 2 2 7 3" xfId="12392" xr:uid="{00000000-0005-0000-0000-00004F390000}"/>
    <cellStyle name="Hoa-Scholl 2 2 7 4" xfId="12393" xr:uid="{00000000-0005-0000-0000-000050390000}"/>
    <cellStyle name="Hoa-Scholl 2 2 7 5" xfId="12394" xr:uid="{00000000-0005-0000-0000-000051390000}"/>
    <cellStyle name="Hoa-Scholl 2 2 7 6" xfId="12395" xr:uid="{00000000-0005-0000-0000-000052390000}"/>
    <cellStyle name="Hoa-Scholl 2 2 8" xfId="12396" xr:uid="{00000000-0005-0000-0000-000053390000}"/>
    <cellStyle name="Hoa-Scholl 2 2 8 2" xfId="12397" xr:uid="{00000000-0005-0000-0000-000054390000}"/>
    <cellStyle name="Hoa-Scholl 2 2 8 3" xfId="12398" xr:uid="{00000000-0005-0000-0000-000055390000}"/>
    <cellStyle name="Hoa-Scholl 2 2 8 4" xfId="12399" xr:uid="{00000000-0005-0000-0000-000056390000}"/>
    <cellStyle name="Hoa-Scholl 2 2 8 5" xfId="12400" xr:uid="{00000000-0005-0000-0000-000057390000}"/>
    <cellStyle name="Hoa-Scholl 2 2 8 6" xfId="12401" xr:uid="{00000000-0005-0000-0000-000058390000}"/>
    <cellStyle name="Hoa-Scholl 2 2 9" xfId="12402" xr:uid="{00000000-0005-0000-0000-000059390000}"/>
    <cellStyle name="Hoa-Scholl 2 2 9 2" xfId="12403" xr:uid="{00000000-0005-0000-0000-00005A390000}"/>
    <cellStyle name="Hoa-Scholl 2 2 9 3" xfId="12404" xr:uid="{00000000-0005-0000-0000-00005B390000}"/>
    <cellStyle name="Hoa-Scholl 2 2 9 4" xfId="12405" xr:uid="{00000000-0005-0000-0000-00005C390000}"/>
    <cellStyle name="Hoa-Scholl 2 2 9 5" xfId="12406" xr:uid="{00000000-0005-0000-0000-00005D390000}"/>
    <cellStyle name="Hoa-Scholl 2 2 9 6" xfId="12407" xr:uid="{00000000-0005-0000-0000-00005E390000}"/>
    <cellStyle name="Hoa-Scholl 2 3" xfId="12408" xr:uid="{00000000-0005-0000-0000-00005F390000}"/>
    <cellStyle name="Hoa-Scholl 2 3 10" xfId="12409" xr:uid="{00000000-0005-0000-0000-000060390000}"/>
    <cellStyle name="Hoa-Scholl 2 3 10 2" xfId="12410" xr:uid="{00000000-0005-0000-0000-000061390000}"/>
    <cellStyle name="Hoa-Scholl 2 3 10 3" xfId="12411" xr:uid="{00000000-0005-0000-0000-000062390000}"/>
    <cellStyle name="Hoa-Scholl 2 3 10 4" xfId="12412" xr:uid="{00000000-0005-0000-0000-000063390000}"/>
    <cellStyle name="Hoa-Scholl 2 3 10 5" xfId="12413" xr:uid="{00000000-0005-0000-0000-000064390000}"/>
    <cellStyle name="Hoa-Scholl 2 3 10 6" xfId="12414" xr:uid="{00000000-0005-0000-0000-000065390000}"/>
    <cellStyle name="Hoa-Scholl 2 3 11" xfId="12415" xr:uid="{00000000-0005-0000-0000-000066390000}"/>
    <cellStyle name="Hoa-Scholl 2 3 11 2" xfId="12416" xr:uid="{00000000-0005-0000-0000-000067390000}"/>
    <cellStyle name="Hoa-Scholl 2 3 11 3" xfId="12417" xr:uid="{00000000-0005-0000-0000-000068390000}"/>
    <cellStyle name="Hoa-Scholl 2 3 11 4" xfId="12418" xr:uid="{00000000-0005-0000-0000-000069390000}"/>
    <cellStyle name="Hoa-Scholl 2 3 11 5" xfId="12419" xr:uid="{00000000-0005-0000-0000-00006A390000}"/>
    <cellStyle name="Hoa-Scholl 2 3 11 6" xfId="12420" xr:uid="{00000000-0005-0000-0000-00006B390000}"/>
    <cellStyle name="Hoa-Scholl 2 3 12" xfId="12421" xr:uid="{00000000-0005-0000-0000-00006C390000}"/>
    <cellStyle name="Hoa-Scholl 2 3 12 2" xfId="12422" xr:uid="{00000000-0005-0000-0000-00006D390000}"/>
    <cellStyle name="Hoa-Scholl 2 3 12 3" xfId="12423" xr:uid="{00000000-0005-0000-0000-00006E390000}"/>
    <cellStyle name="Hoa-Scholl 2 3 12 4" xfId="12424" xr:uid="{00000000-0005-0000-0000-00006F390000}"/>
    <cellStyle name="Hoa-Scholl 2 3 12 5" xfId="12425" xr:uid="{00000000-0005-0000-0000-000070390000}"/>
    <cellStyle name="Hoa-Scholl 2 3 12 6" xfId="12426" xr:uid="{00000000-0005-0000-0000-000071390000}"/>
    <cellStyle name="Hoa-Scholl 2 3 13" xfId="12427" xr:uid="{00000000-0005-0000-0000-000072390000}"/>
    <cellStyle name="Hoa-Scholl 2 3 13 2" xfId="12428" xr:uid="{00000000-0005-0000-0000-000073390000}"/>
    <cellStyle name="Hoa-Scholl 2 3 13 3" xfId="12429" xr:uid="{00000000-0005-0000-0000-000074390000}"/>
    <cellStyle name="Hoa-Scholl 2 3 13 4" xfId="12430" xr:uid="{00000000-0005-0000-0000-000075390000}"/>
    <cellStyle name="Hoa-Scholl 2 3 13 5" xfId="12431" xr:uid="{00000000-0005-0000-0000-000076390000}"/>
    <cellStyle name="Hoa-Scholl 2 3 13 6" xfId="12432" xr:uid="{00000000-0005-0000-0000-000077390000}"/>
    <cellStyle name="Hoa-Scholl 2 3 14" xfId="12433" xr:uid="{00000000-0005-0000-0000-000078390000}"/>
    <cellStyle name="Hoa-Scholl 2 3 14 2" xfId="12434" xr:uid="{00000000-0005-0000-0000-000079390000}"/>
    <cellStyle name="Hoa-Scholl 2 3 14 3" xfId="12435" xr:uid="{00000000-0005-0000-0000-00007A390000}"/>
    <cellStyle name="Hoa-Scholl 2 3 14 4" xfId="12436" xr:uid="{00000000-0005-0000-0000-00007B390000}"/>
    <cellStyle name="Hoa-Scholl 2 3 14 5" xfId="12437" xr:uid="{00000000-0005-0000-0000-00007C390000}"/>
    <cellStyle name="Hoa-Scholl 2 3 14 6" xfId="12438" xr:uid="{00000000-0005-0000-0000-00007D390000}"/>
    <cellStyle name="Hoa-Scholl 2 3 15" xfId="12439" xr:uid="{00000000-0005-0000-0000-00007E390000}"/>
    <cellStyle name="Hoa-Scholl 2 3 15 2" xfId="12440" xr:uid="{00000000-0005-0000-0000-00007F390000}"/>
    <cellStyle name="Hoa-Scholl 2 3 15 3" xfId="12441" xr:uid="{00000000-0005-0000-0000-000080390000}"/>
    <cellStyle name="Hoa-Scholl 2 3 15 4" xfId="12442" xr:uid="{00000000-0005-0000-0000-000081390000}"/>
    <cellStyle name="Hoa-Scholl 2 3 15 5" xfId="12443" xr:uid="{00000000-0005-0000-0000-000082390000}"/>
    <cellStyle name="Hoa-Scholl 2 3 15 6" xfId="12444" xr:uid="{00000000-0005-0000-0000-000083390000}"/>
    <cellStyle name="Hoa-Scholl 2 3 16" xfId="12445" xr:uid="{00000000-0005-0000-0000-000084390000}"/>
    <cellStyle name="Hoa-Scholl 2 3 16 2" xfId="12446" xr:uid="{00000000-0005-0000-0000-000085390000}"/>
    <cellStyle name="Hoa-Scholl 2 3 16 3" xfId="12447" xr:uid="{00000000-0005-0000-0000-000086390000}"/>
    <cellStyle name="Hoa-Scholl 2 3 16 4" xfId="12448" xr:uid="{00000000-0005-0000-0000-000087390000}"/>
    <cellStyle name="Hoa-Scholl 2 3 16 5" xfId="12449" xr:uid="{00000000-0005-0000-0000-000088390000}"/>
    <cellStyle name="Hoa-Scholl 2 3 16 6" xfId="12450" xr:uid="{00000000-0005-0000-0000-000089390000}"/>
    <cellStyle name="Hoa-Scholl 2 3 17" xfId="12451" xr:uid="{00000000-0005-0000-0000-00008A390000}"/>
    <cellStyle name="Hoa-Scholl 2 3 17 2" xfId="12452" xr:uid="{00000000-0005-0000-0000-00008B390000}"/>
    <cellStyle name="Hoa-Scholl 2 3 17 3" xfId="12453" xr:uid="{00000000-0005-0000-0000-00008C390000}"/>
    <cellStyle name="Hoa-Scholl 2 3 17 4" xfId="12454" xr:uid="{00000000-0005-0000-0000-00008D390000}"/>
    <cellStyle name="Hoa-Scholl 2 3 17 5" xfId="12455" xr:uid="{00000000-0005-0000-0000-00008E390000}"/>
    <cellStyle name="Hoa-Scholl 2 3 17 6" xfId="12456" xr:uid="{00000000-0005-0000-0000-00008F390000}"/>
    <cellStyle name="Hoa-Scholl 2 3 18" xfId="12457" xr:uid="{00000000-0005-0000-0000-000090390000}"/>
    <cellStyle name="Hoa-Scholl 2 3 18 2" xfId="12458" xr:uid="{00000000-0005-0000-0000-000091390000}"/>
    <cellStyle name="Hoa-Scholl 2 3 18 3" xfId="12459" xr:uid="{00000000-0005-0000-0000-000092390000}"/>
    <cellStyle name="Hoa-Scholl 2 3 18 4" xfId="12460" xr:uid="{00000000-0005-0000-0000-000093390000}"/>
    <cellStyle name="Hoa-Scholl 2 3 18 5" xfId="12461" xr:uid="{00000000-0005-0000-0000-000094390000}"/>
    <cellStyle name="Hoa-Scholl 2 3 18 6" xfId="12462" xr:uid="{00000000-0005-0000-0000-000095390000}"/>
    <cellStyle name="Hoa-Scholl 2 3 19" xfId="12463" xr:uid="{00000000-0005-0000-0000-000096390000}"/>
    <cellStyle name="Hoa-Scholl 2 3 19 2" xfId="12464" xr:uid="{00000000-0005-0000-0000-000097390000}"/>
    <cellStyle name="Hoa-Scholl 2 3 19 3" xfId="12465" xr:uid="{00000000-0005-0000-0000-000098390000}"/>
    <cellStyle name="Hoa-Scholl 2 3 19 4" xfId="12466" xr:uid="{00000000-0005-0000-0000-000099390000}"/>
    <cellStyle name="Hoa-Scholl 2 3 19 5" xfId="12467" xr:uid="{00000000-0005-0000-0000-00009A390000}"/>
    <cellStyle name="Hoa-Scholl 2 3 19 6" xfId="12468" xr:uid="{00000000-0005-0000-0000-00009B390000}"/>
    <cellStyle name="Hoa-Scholl 2 3 2" xfId="12469" xr:uid="{00000000-0005-0000-0000-00009C390000}"/>
    <cellStyle name="Hoa-Scholl 2 3 2 2" xfId="12470" xr:uid="{00000000-0005-0000-0000-00009D390000}"/>
    <cellStyle name="Hoa-Scholl 2 3 2 3" xfId="12471" xr:uid="{00000000-0005-0000-0000-00009E390000}"/>
    <cellStyle name="Hoa-Scholl 2 3 2 4" xfId="12472" xr:uid="{00000000-0005-0000-0000-00009F390000}"/>
    <cellStyle name="Hoa-Scholl 2 3 2 5" xfId="12473" xr:uid="{00000000-0005-0000-0000-0000A0390000}"/>
    <cellStyle name="Hoa-Scholl 2 3 2 6" xfId="12474" xr:uid="{00000000-0005-0000-0000-0000A1390000}"/>
    <cellStyle name="Hoa-Scholl 2 3 2 7" xfId="12475" xr:uid="{00000000-0005-0000-0000-0000A2390000}"/>
    <cellStyle name="Hoa-Scholl 2 3 20" xfId="12476" xr:uid="{00000000-0005-0000-0000-0000A3390000}"/>
    <cellStyle name="Hoa-Scholl 2 3 20 2" xfId="12477" xr:uid="{00000000-0005-0000-0000-0000A4390000}"/>
    <cellStyle name="Hoa-Scholl 2 3 20 3" xfId="12478" xr:uid="{00000000-0005-0000-0000-0000A5390000}"/>
    <cellStyle name="Hoa-Scholl 2 3 20 4" xfId="12479" xr:uid="{00000000-0005-0000-0000-0000A6390000}"/>
    <cellStyle name="Hoa-Scholl 2 3 20 5" xfId="12480" xr:uid="{00000000-0005-0000-0000-0000A7390000}"/>
    <cellStyle name="Hoa-Scholl 2 3 20 6" xfId="12481" xr:uid="{00000000-0005-0000-0000-0000A8390000}"/>
    <cellStyle name="Hoa-Scholl 2 3 21" xfId="12482" xr:uid="{00000000-0005-0000-0000-0000A9390000}"/>
    <cellStyle name="Hoa-Scholl 2 3 21 2" xfId="12483" xr:uid="{00000000-0005-0000-0000-0000AA390000}"/>
    <cellStyle name="Hoa-Scholl 2 3 21 3" xfId="12484" xr:uid="{00000000-0005-0000-0000-0000AB390000}"/>
    <cellStyle name="Hoa-Scholl 2 3 21 4" xfId="12485" xr:uid="{00000000-0005-0000-0000-0000AC390000}"/>
    <cellStyle name="Hoa-Scholl 2 3 21 5" xfId="12486" xr:uid="{00000000-0005-0000-0000-0000AD390000}"/>
    <cellStyle name="Hoa-Scholl 2 3 21 6" xfId="12487" xr:uid="{00000000-0005-0000-0000-0000AE390000}"/>
    <cellStyle name="Hoa-Scholl 2 3 22" xfId="12488" xr:uid="{00000000-0005-0000-0000-0000AF390000}"/>
    <cellStyle name="Hoa-Scholl 2 3 22 2" xfId="12489" xr:uid="{00000000-0005-0000-0000-0000B0390000}"/>
    <cellStyle name="Hoa-Scholl 2 3 22 3" xfId="12490" xr:uid="{00000000-0005-0000-0000-0000B1390000}"/>
    <cellStyle name="Hoa-Scholl 2 3 22 4" xfId="12491" xr:uid="{00000000-0005-0000-0000-0000B2390000}"/>
    <cellStyle name="Hoa-Scholl 2 3 22 5" xfId="12492" xr:uid="{00000000-0005-0000-0000-0000B3390000}"/>
    <cellStyle name="Hoa-Scholl 2 3 22 6" xfId="12493" xr:uid="{00000000-0005-0000-0000-0000B4390000}"/>
    <cellStyle name="Hoa-Scholl 2 3 23" xfId="12494" xr:uid="{00000000-0005-0000-0000-0000B5390000}"/>
    <cellStyle name="Hoa-Scholl 2 3 23 2" xfId="12495" xr:uid="{00000000-0005-0000-0000-0000B6390000}"/>
    <cellStyle name="Hoa-Scholl 2 3 23 3" xfId="12496" xr:uid="{00000000-0005-0000-0000-0000B7390000}"/>
    <cellStyle name="Hoa-Scholl 2 3 23 4" xfId="12497" xr:uid="{00000000-0005-0000-0000-0000B8390000}"/>
    <cellStyle name="Hoa-Scholl 2 3 23 5" xfId="12498" xr:uid="{00000000-0005-0000-0000-0000B9390000}"/>
    <cellStyle name="Hoa-Scholl 2 3 23 6" xfId="12499" xr:uid="{00000000-0005-0000-0000-0000BA390000}"/>
    <cellStyle name="Hoa-Scholl 2 3 24" xfId="12500" xr:uid="{00000000-0005-0000-0000-0000BB390000}"/>
    <cellStyle name="Hoa-Scholl 2 3 24 2" xfId="12501" xr:uid="{00000000-0005-0000-0000-0000BC390000}"/>
    <cellStyle name="Hoa-Scholl 2 3 24 3" xfId="12502" xr:uid="{00000000-0005-0000-0000-0000BD390000}"/>
    <cellStyle name="Hoa-Scholl 2 3 24 4" xfId="12503" xr:uid="{00000000-0005-0000-0000-0000BE390000}"/>
    <cellStyle name="Hoa-Scholl 2 3 24 5" xfId="12504" xr:uid="{00000000-0005-0000-0000-0000BF390000}"/>
    <cellStyle name="Hoa-Scholl 2 3 24 6" xfId="12505" xr:uid="{00000000-0005-0000-0000-0000C0390000}"/>
    <cellStyle name="Hoa-Scholl 2 3 25" xfId="12506" xr:uid="{00000000-0005-0000-0000-0000C1390000}"/>
    <cellStyle name="Hoa-Scholl 2 3 25 2" xfId="12507" xr:uid="{00000000-0005-0000-0000-0000C2390000}"/>
    <cellStyle name="Hoa-Scholl 2 3 25 3" xfId="12508" xr:uid="{00000000-0005-0000-0000-0000C3390000}"/>
    <cellStyle name="Hoa-Scholl 2 3 25 4" xfId="12509" xr:uid="{00000000-0005-0000-0000-0000C4390000}"/>
    <cellStyle name="Hoa-Scholl 2 3 25 5" xfId="12510" xr:uid="{00000000-0005-0000-0000-0000C5390000}"/>
    <cellStyle name="Hoa-Scholl 2 3 25 6" xfId="12511" xr:uid="{00000000-0005-0000-0000-0000C6390000}"/>
    <cellStyle name="Hoa-Scholl 2 3 26" xfId="12512" xr:uid="{00000000-0005-0000-0000-0000C7390000}"/>
    <cellStyle name="Hoa-Scholl 2 3 26 2" xfId="12513" xr:uid="{00000000-0005-0000-0000-0000C8390000}"/>
    <cellStyle name="Hoa-Scholl 2 3 26 3" xfId="12514" xr:uid="{00000000-0005-0000-0000-0000C9390000}"/>
    <cellStyle name="Hoa-Scholl 2 3 26 4" xfId="12515" xr:uid="{00000000-0005-0000-0000-0000CA390000}"/>
    <cellStyle name="Hoa-Scholl 2 3 26 5" xfId="12516" xr:uid="{00000000-0005-0000-0000-0000CB390000}"/>
    <cellStyle name="Hoa-Scholl 2 3 26 6" xfId="12517" xr:uid="{00000000-0005-0000-0000-0000CC390000}"/>
    <cellStyle name="Hoa-Scholl 2 3 27" xfId="12518" xr:uid="{00000000-0005-0000-0000-0000CD390000}"/>
    <cellStyle name="Hoa-Scholl 2 3 27 2" xfId="12519" xr:uid="{00000000-0005-0000-0000-0000CE390000}"/>
    <cellStyle name="Hoa-Scholl 2 3 27 3" xfId="12520" xr:uid="{00000000-0005-0000-0000-0000CF390000}"/>
    <cellStyle name="Hoa-Scholl 2 3 27 4" xfId="12521" xr:uid="{00000000-0005-0000-0000-0000D0390000}"/>
    <cellStyle name="Hoa-Scholl 2 3 27 5" xfId="12522" xr:uid="{00000000-0005-0000-0000-0000D1390000}"/>
    <cellStyle name="Hoa-Scholl 2 3 27 6" xfId="12523" xr:uid="{00000000-0005-0000-0000-0000D2390000}"/>
    <cellStyle name="Hoa-Scholl 2 3 28" xfId="12524" xr:uid="{00000000-0005-0000-0000-0000D3390000}"/>
    <cellStyle name="Hoa-Scholl 2 3 28 2" xfId="12525" xr:uid="{00000000-0005-0000-0000-0000D4390000}"/>
    <cellStyle name="Hoa-Scholl 2 3 28 3" xfId="12526" xr:uid="{00000000-0005-0000-0000-0000D5390000}"/>
    <cellStyle name="Hoa-Scholl 2 3 28 4" xfId="12527" xr:uid="{00000000-0005-0000-0000-0000D6390000}"/>
    <cellStyle name="Hoa-Scholl 2 3 28 5" xfId="12528" xr:uid="{00000000-0005-0000-0000-0000D7390000}"/>
    <cellStyle name="Hoa-Scholl 2 3 28 6" xfId="12529" xr:uid="{00000000-0005-0000-0000-0000D8390000}"/>
    <cellStyle name="Hoa-Scholl 2 3 29" xfId="12530" xr:uid="{00000000-0005-0000-0000-0000D9390000}"/>
    <cellStyle name="Hoa-Scholl 2 3 29 2" xfId="12531" xr:uid="{00000000-0005-0000-0000-0000DA390000}"/>
    <cellStyle name="Hoa-Scholl 2 3 29 3" xfId="12532" xr:uid="{00000000-0005-0000-0000-0000DB390000}"/>
    <cellStyle name="Hoa-Scholl 2 3 29 4" xfId="12533" xr:uid="{00000000-0005-0000-0000-0000DC390000}"/>
    <cellStyle name="Hoa-Scholl 2 3 29 5" xfId="12534" xr:uid="{00000000-0005-0000-0000-0000DD390000}"/>
    <cellStyle name="Hoa-Scholl 2 3 29 6" xfId="12535" xr:uid="{00000000-0005-0000-0000-0000DE390000}"/>
    <cellStyle name="Hoa-Scholl 2 3 3" xfId="12536" xr:uid="{00000000-0005-0000-0000-0000DF390000}"/>
    <cellStyle name="Hoa-Scholl 2 3 3 2" xfId="12537" xr:uid="{00000000-0005-0000-0000-0000E0390000}"/>
    <cellStyle name="Hoa-Scholl 2 3 3 3" xfId="12538" xr:uid="{00000000-0005-0000-0000-0000E1390000}"/>
    <cellStyle name="Hoa-Scholl 2 3 3 4" xfId="12539" xr:uid="{00000000-0005-0000-0000-0000E2390000}"/>
    <cellStyle name="Hoa-Scholl 2 3 3 5" xfId="12540" xr:uid="{00000000-0005-0000-0000-0000E3390000}"/>
    <cellStyle name="Hoa-Scholl 2 3 3 6" xfId="12541" xr:uid="{00000000-0005-0000-0000-0000E4390000}"/>
    <cellStyle name="Hoa-Scholl 2 3 30" xfId="12542" xr:uid="{00000000-0005-0000-0000-0000E5390000}"/>
    <cellStyle name="Hoa-Scholl 2 3 31" xfId="12543" xr:uid="{00000000-0005-0000-0000-0000E6390000}"/>
    <cellStyle name="Hoa-Scholl 2 3 32" xfId="12544" xr:uid="{00000000-0005-0000-0000-0000E7390000}"/>
    <cellStyle name="Hoa-Scholl 2 3 33" xfId="12545" xr:uid="{00000000-0005-0000-0000-0000E8390000}"/>
    <cellStyle name="Hoa-Scholl 2 3 34" xfId="12546" xr:uid="{00000000-0005-0000-0000-0000E9390000}"/>
    <cellStyle name="Hoa-Scholl 2 3 4" xfId="12547" xr:uid="{00000000-0005-0000-0000-0000EA390000}"/>
    <cellStyle name="Hoa-Scholl 2 3 4 2" xfId="12548" xr:uid="{00000000-0005-0000-0000-0000EB390000}"/>
    <cellStyle name="Hoa-Scholl 2 3 4 3" xfId="12549" xr:uid="{00000000-0005-0000-0000-0000EC390000}"/>
    <cellStyle name="Hoa-Scholl 2 3 4 4" xfId="12550" xr:uid="{00000000-0005-0000-0000-0000ED390000}"/>
    <cellStyle name="Hoa-Scholl 2 3 4 5" xfId="12551" xr:uid="{00000000-0005-0000-0000-0000EE390000}"/>
    <cellStyle name="Hoa-Scholl 2 3 4 6" xfId="12552" xr:uid="{00000000-0005-0000-0000-0000EF390000}"/>
    <cellStyle name="Hoa-Scholl 2 3 5" xfId="12553" xr:uid="{00000000-0005-0000-0000-0000F0390000}"/>
    <cellStyle name="Hoa-Scholl 2 3 5 2" xfId="12554" xr:uid="{00000000-0005-0000-0000-0000F1390000}"/>
    <cellStyle name="Hoa-Scholl 2 3 5 3" xfId="12555" xr:uid="{00000000-0005-0000-0000-0000F2390000}"/>
    <cellStyle name="Hoa-Scholl 2 3 5 4" xfId="12556" xr:uid="{00000000-0005-0000-0000-0000F3390000}"/>
    <cellStyle name="Hoa-Scholl 2 3 5 5" xfId="12557" xr:uid="{00000000-0005-0000-0000-0000F4390000}"/>
    <cellStyle name="Hoa-Scholl 2 3 5 6" xfId="12558" xr:uid="{00000000-0005-0000-0000-0000F5390000}"/>
    <cellStyle name="Hoa-Scholl 2 3 6" xfId="12559" xr:uid="{00000000-0005-0000-0000-0000F6390000}"/>
    <cellStyle name="Hoa-Scholl 2 3 6 2" xfId="12560" xr:uid="{00000000-0005-0000-0000-0000F7390000}"/>
    <cellStyle name="Hoa-Scholl 2 3 6 3" xfId="12561" xr:uid="{00000000-0005-0000-0000-0000F8390000}"/>
    <cellStyle name="Hoa-Scholl 2 3 6 4" xfId="12562" xr:uid="{00000000-0005-0000-0000-0000F9390000}"/>
    <cellStyle name="Hoa-Scholl 2 3 6 5" xfId="12563" xr:uid="{00000000-0005-0000-0000-0000FA390000}"/>
    <cellStyle name="Hoa-Scholl 2 3 6 6" xfId="12564" xr:uid="{00000000-0005-0000-0000-0000FB390000}"/>
    <cellStyle name="Hoa-Scholl 2 3 7" xfId="12565" xr:uid="{00000000-0005-0000-0000-0000FC390000}"/>
    <cellStyle name="Hoa-Scholl 2 3 7 2" xfId="12566" xr:uid="{00000000-0005-0000-0000-0000FD390000}"/>
    <cellStyle name="Hoa-Scholl 2 3 7 3" xfId="12567" xr:uid="{00000000-0005-0000-0000-0000FE390000}"/>
    <cellStyle name="Hoa-Scholl 2 3 7 4" xfId="12568" xr:uid="{00000000-0005-0000-0000-0000FF390000}"/>
    <cellStyle name="Hoa-Scholl 2 3 7 5" xfId="12569" xr:uid="{00000000-0005-0000-0000-0000003A0000}"/>
    <cellStyle name="Hoa-Scholl 2 3 7 6" xfId="12570" xr:uid="{00000000-0005-0000-0000-0000013A0000}"/>
    <cellStyle name="Hoa-Scholl 2 3 8" xfId="12571" xr:uid="{00000000-0005-0000-0000-0000023A0000}"/>
    <cellStyle name="Hoa-Scholl 2 3 8 2" xfId="12572" xr:uid="{00000000-0005-0000-0000-0000033A0000}"/>
    <cellStyle name="Hoa-Scholl 2 3 8 3" xfId="12573" xr:uid="{00000000-0005-0000-0000-0000043A0000}"/>
    <cellStyle name="Hoa-Scholl 2 3 8 4" xfId="12574" xr:uid="{00000000-0005-0000-0000-0000053A0000}"/>
    <cellStyle name="Hoa-Scholl 2 3 8 5" xfId="12575" xr:uid="{00000000-0005-0000-0000-0000063A0000}"/>
    <cellStyle name="Hoa-Scholl 2 3 8 6" xfId="12576" xr:uid="{00000000-0005-0000-0000-0000073A0000}"/>
    <cellStyle name="Hoa-Scholl 2 3 9" xfId="12577" xr:uid="{00000000-0005-0000-0000-0000083A0000}"/>
    <cellStyle name="Hoa-Scholl 2 3 9 2" xfId="12578" xr:uid="{00000000-0005-0000-0000-0000093A0000}"/>
    <cellStyle name="Hoa-Scholl 2 3 9 3" xfId="12579" xr:uid="{00000000-0005-0000-0000-00000A3A0000}"/>
    <cellStyle name="Hoa-Scholl 2 3 9 4" xfId="12580" xr:uid="{00000000-0005-0000-0000-00000B3A0000}"/>
    <cellStyle name="Hoa-Scholl 2 3 9 5" xfId="12581" xr:uid="{00000000-0005-0000-0000-00000C3A0000}"/>
    <cellStyle name="Hoa-Scholl 2 3 9 6" xfId="12582" xr:uid="{00000000-0005-0000-0000-00000D3A0000}"/>
    <cellStyle name="Hoa-Scholl 20" xfId="12583" xr:uid="{00000000-0005-0000-0000-00000E3A0000}"/>
    <cellStyle name="Hoa-Scholl 20 2" xfId="12584" xr:uid="{00000000-0005-0000-0000-00000F3A0000}"/>
    <cellStyle name="Hoa-Scholl 20 3" xfId="12585" xr:uid="{00000000-0005-0000-0000-0000103A0000}"/>
    <cellStyle name="Hoa-Scholl 20 4" xfId="12586" xr:uid="{00000000-0005-0000-0000-0000113A0000}"/>
    <cellStyle name="Hoa-Scholl 20 5" xfId="12587" xr:uid="{00000000-0005-0000-0000-0000123A0000}"/>
    <cellStyle name="Hoa-Scholl 20 6" xfId="12588" xr:uid="{00000000-0005-0000-0000-0000133A0000}"/>
    <cellStyle name="Hoa-Scholl 21" xfId="12589" xr:uid="{00000000-0005-0000-0000-0000143A0000}"/>
    <cellStyle name="Hoa-Scholl 21 2" xfId="12590" xr:uid="{00000000-0005-0000-0000-0000153A0000}"/>
    <cellStyle name="Hoa-Scholl 21 3" xfId="12591" xr:uid="{00000000-0005-0000-0000-0000163A0000}"/>
    <cellStyle name="Hoa-Scholl 21 4" xfId="12592" xr:uid="{00000000-0005-0000-0000-0000173A0000}"/>
    <cellStyle name="Hoa-Scholl 21 5" xfId="12593" xr:uid="{00000000-0005-0000-0000-0000183A0000}"/>
    <cellStyle name="Hoa-Scholl 21 6" xfId="12594" xr:uid="{00000000-0005-0000-0000-0000193A0000}"/>
    <cellStyle name="Hoa-Scholl 22" xfId="12595" xr:uid="{00000000-0005-0000-0000-00001A3A0000}"/>
    <cellStyle name="Hoa-Scholl 22 2" xfId="12596" xr:uid="{00000000-0005-0000-0000-00001B3A0000}"/>
    <cellStyle name="Hoa-Scholl 22 3" xfId="12597" xr:uid="{00000000-0005-0000-0000-00001C3A0000}"/>
    <cellStyle name="Hoa-Scholl 22 4" xfId="12598" xr:uid="{00000000-0005-0000-0000-00001D3A0000}"/>
    <cellStyle name="Hoa-Scholl 22 5" xfId="12599" xr:uid="{00000000-0005-0000-0000-00001E3A0000}"/>
    <cellStyle name="Hoa-Scholl 22 6" xfId="12600" xr:uid="{00000000-0005-0000-0000-00001F3A0000}"/>
    <cellStyle name="Hoa-Scholl 23" xfId="12601" xr:uid="{00000000-0005-0000-0000-0000203A0000}"/>
    <cellStyle name="Hoa-Scholl 23 2" xfId="12602" xr:uid="{00000000-0005-0000-0000-0000213A0000}"/>
    <cellStyle name="Hoa-Scholl 23 3" xfId="12603" xr:uid="{00000000-0005-0000-0000-0000223A0000}"/>
    <cellStyle name="Hoa-Scholl 23 4" xfId="12604" xr:uid="{00000000-0005-0000-0000-0000233A0000}"/>
    <cellStyle name="Hoa-Scholl 23 5" xfId="12605" xr:uid="{00000000-0005-0000-0000-0000243A0000}"/>
    <cellStyle name="Hoa-Scholl 23 6" xfId="12606" xr:uid="{00000000-0005-0000-0000-0000253A0000}"/>
    <cellStyle name="Hoa-Scholl 24" xfId="12607" xr:uid="{00000000-0005-0000-0000-0000263A0000}"/>
    <cellStyle name="Hoa-Scholl 24 2" xfId="12608" xr:uid="{00000000-0005-0000-0000-0000273A0000}"/>
    <cellStyle name="Hoa-Scholl 24 3" xfId="12609" xr:uid="{00000000-0005-0000-0000-0000283A0000}"/>
    <cellStyle name="Hoa-Scholl 24 4" xfId="12610" xr:uid="{00000000-0005-0000-0000-0000293A0000}"/>
    <cellStyle name="Hoa-Scholl 24 5" xfId="12611" xr:uid="{00000000-0005-0000-0000-00002A3A0000}"/>
    <cellStyle name="Hoa-Scholl 24 6" xfId="12612" xr:uid="{00000000-0005-0000-0000-00002B3A0000}"/>
    <cellStyle name="Hoa-Scholl 25" xfId="12613" xr:uid="{00000000-0005-0000-0000-00002C3A0000}"/>
    <cellStyle name="Hoa-Scholl 25 2" xfId="12614" xr:uid="{00000000-0005-0000-0000-00002D3A0000}"/>
    <cellStyle name="Hoa-Scholl 25 3" xfId="12615" xr:uid="{00000000-0005-0000-0000-00002E3A0000}"/>
    <cellStyle name="Hoa-Scholl 25 4" xfId="12616" xr:uid="{00000000-0005-0000-0000-00002F3A0000}"/>
    <cellStyle name="Hoa-Scholl 25 5" xfId="12617" xr:uid="{00000000-0005-0000-0000-0000303A0000}"/>
    <cellStyle name="Hoa-Scholl 25 6" xfId="12618" xr:uid="{00000000-0005-0000-0000-0000313A0000}"/>
    <cellStyle name="Hoa-Scholl 26" xfId="12619" xr:uid="{00000000-0005-0000-0000-0000323A0000}"/>
    <cellStyle name="Hoa-Scholl 26 2" xfId="12620" xr:uid="{00000000-0005-0000-0000-0000333A0000}"/>
    <cellStyle name="Hoa-Scholl 26 3" xfId="12621" xr:uid="{00000000-0005-0000-0000-0000343A0000}"/>
    <cellStyle name="Hoa-Scholl 26 4" xfId="12622" xr:uid="{00000000-0005-0000-0000-0000353A0000}"/>
    <cellStyle name="Hoa-Scholl 26 5" xfId="12623" xr:uid="{00000000-0005-0000-0000-0000363A0000}"/>
    <cellStyle name="Hoa-Scholl 26 6" xfId="12624" xr:uid="{00000000-0005-0000-0000-0000373A0000}"/>
    <cellStyle name="Hoa-Scholl 27" xfId="12625" xr:uid="{00000000-0005-0000-0000-0000383A0000}"/>
    <cellStyle name="Hoa-Scholl 27 2" xfId="12626" xr:uid="{00000000-0005-0000-0000-0000393A0000}"/>
    <cellStyle name="Hoa-Scholl 27 3" xfId="12627" xr:uid="{00000000-0005-0000-0000-00003A3A0000}"/>
    <cellStyle name="Hoa-Scholl 27 4" xfId="12628" xr:uid="{00000000-0005-0000-0000-00003B3A0000}"/>
    <cellStyle name="Hoa-Scholl 27 5" xfId="12629" xr:uid="{00000000-0005-0000-0000-00003C3A0000}"/>
    <cellStyle name="Hoa-Scholl 27 6" xfId="12630" xr:uid="{00000000-0005-0000-0000-00003D3A0000}"/>
    <cellStyle name="Hoa-Scholl 28" xfId="12631" xr:uid="{00000000-0005-0000-0000-00003E3A0000}"/>
    <cellStyle name="Hoa-Scholl 28 2" xfId="12632" xr:uid="{00000000-0005-0000-0000-00003F3A0000}"/>
    <cellStyle name="Hoa-Scholl 28 3" xfId="12633" xr:uid="{00000000-0005-0000-0000-0000403A0000}"/>
    <cellStyle name="Hoa-Scholl 28 4" xfId="12634" xr:uid="{00000000-0005-0000-0000-0000413A0000}"/>
    <cellStyle name="Hoa-Scholl 28 5" xfId="12635" xr:uid="{00000000-0005-0000-0000-0000423A0000}"/>
    <cellStyle name="Hoa-Scholl 28 6" xfId="12636" xr:uid="{00000000-0005-0000-0000-0000433A0000}"/>
    <cellStyle name="Hoa-Scholl 29" xfId="12637" xr:uid="{00000000-0005-0000-0000-0000443A0000}"/>
    <cellStyle name="Hoa-Scholl 29 2" xfId="12638" xr:uid="{00000000-0005-0000-0000-0000453A0000}"/>
    <cellStyle name="Hoa-Scholl 29 3" xfId="12639" xr:uid="{00000000-0005-0000-0000-0000463A0000}"/>
    <cellStyle name="Hoa-Scholl 29 4" xfId="12640" xr:uid="{00000000-0005-0000-0000-0000473A0000}"/>
    <cellStyle name="Hoa-Scholl 29 5" xfId="12641" xr:uid="{00000000-0005-0000-0000-0000483A0000}"/>
    <cellStyle name="Hoa-Scholl 29 6" xfId="12642" xr:uid="{00000000-0005-0000-0000-0000493A0000}"/>
    <cellStyle name="Hoa-Scholl 3" xfId="12643" xr:uid="{00000000-0005-0000-0000-00004A3A0000}"/>
    <cellStyle name="Hoa-Scholl 3 10" xfId="12644" xr:uid="{00000000-0005-0000-0000-00004B3A0000}"/>
    <cellStyle name="Hoa-Scholl 3 10 2" xfId="12645" xr:uid="{00000000-0005-0000-0000-00004C3A0000}"/>
    <cellStyle name="Hoa-Scholl 3 10 3" xfId="12646" xr:uid="{00000000-0005-0000-0000-00004D3A0000}"/>
    <cellStyle name="Hoa-Scholl 3 10 4" xfId="12647" xr:uid="{00000000-0005-0000-0000-00004E3A0000}"/>
    <cellStyle name="Hoa-Scholl 3 10 5" xfId="12648" xr:uid="{00000000-0005-0000-0000-00004F3A0000}"/>
    <cellStyle name="Hoa-Scholl 3 10 6" xfId="12649" xr:uid="{00000000-0005-0000-0000-0000503A0000}"/>
    <cellStyle name="Hoa-Scholl 3 11" xfId="12650" xr:uid="{00000000-0005-0000-0000-0000513A0000}"/>
    <cellStyle name="Hoa-Scholl 3 11 2" xfId="12651" xr:uid="{00000000-0005-0000-0000-0000523A0000}"/>
    <cellStyle name="Hoa-Scholl 3 11 3" xfId="12652" xr:uid="{00000000-0005-0000-0000-0000533A0000}"/>
    <cellStyle name="Hoa-Scholl 3 11 4" xfId="12653" xr:uid="{00000000-0005-0000-0000-0000543A0000}"/>
    <cellStyle name="Hoa-Scholl 3 11 5" xfId="12654" xr:uid="{00000000-0005-0000-0000-0000553A0000}"/>
    <cellStyle name="Hoa-Scholl 3 11 6" xfId="12655" xr:uid="{00000000-0005-0000-0000-0000563A0000}"/>
    <cellStyle name="Hoa-Scholl 3 12" xfId="12656" xr:uid="{00000000-0005-0000-0000-0000573A0000}"/>
    <cellStyle name="Hoa-Scholl 3 12 2" xfId="12657" xr:uid="{00000000-0005-0000-0000-0000583A0000}"/>
    <cellStyle name="Hoa-Scholl 3 12 3" xfId="12658" xr:uid="{00000000-0005-0000-0000-0000593A0000}"/>
    <cellStyle name="Hoa-Scholl 3 12 4" xfId="12659" xr:uid="{00000000-0005-0000-0000-00005A3A0000}"/>
    <cellStyle name="Hoa-Scholl 3 12 5" xfId="12660" xr:uid="{00000000-0005-0000-0000-00005B3A0000}"/>
    <cellStyle name="Hoa-Scholl 3 12 6" xfId="12661" xr:uid="{00000000-0005-0000-0000-00005C3A0000}"/>
    <cellStyle name="Hoa-Scholl 3 13" xfId="12662" xr:uid="{00000000-0005-0000-0000-00005D3A0000}"/>
    <cellStyle name="Hoa-Scholl 3 13 2" xfId="12663" xr:uid="{00000000-0005-0000-0000-00005E3A0000}"/>
    <cellStyle name="Hoa-Scholl 3 13 3" xfId="12664" xr:uid="{00000000-0005-0000-0000-00005F3A0000}"/>
    <cellStyle name="Hoa-Scholl 3 13 4" xfId="12665" xr:uid="{00000000-0005-0000-0000-0000603A0000}"/>
    <cellStyle name="Hoa-Scholl 3 13 5" xfId="12666" xr:uid="{00000000-0005-0000-0000-0000613A0000}"/>
    <cellStyle name="Hoa-Scholl 3 13 6" xfId="12667" xr:uid="{00000000-0005-0000-0000-0000623A0000}"/>
    <cellStyle name="Hoa-Scholl 3 14" xfId="12668" xr:uid="{00000000-0005-0000-0000-0000633A0000}"/>
    <cellStyle name="Hoa-Scholl 3 14 2" xfId="12669" xr:uid="{00000000-0005-0000-0000-0000643A0000}"/>
    <cellStyle name="Hoa-Scholl 3 14 3" xfId="12670" xr:uid="{00000000-0005-0000-0000-0000653A0000}"/>
    <cellStyle name="Hoa-Scholl 3 14 4" xfId="12671" xr:uid="{00000000-0005-0000-0000-0000663A0000}"/>
    <cellStyle name="Hoa-Scholl 3 14 5" xfId="12672" xr:uid="{00000000-0005-0000-0000-0000673A0000}"/>
    <cellStyle name="Hoa-Scholl 3 14 6" xfId="12673" xr:uid="{00000000-0005-0000-0000-0000683A0000}"/>
    <cellStyle name="Hoa-Scholl 3 15" xfId="12674" xr:uid="{00000000-0005-0000-0000-0000693A0000}"/>
    <cellStyle name="Hoa-Scholl 3 15 2" xfId="12675" xr:uid="{00000000-0005-0000-0000-00006A3A0000}"/>
    <cellStyle name="Hoa-Scholl 3 15 3" xfId="12676" xr:uid="{00000000-0005-0000-0000-00006B3A0000}"/>
    <cellStyle name="Hoa-Scholl 3 15 4" xfId="12677" xr:uid="{00000000-0005-0000-0000-00006C3A0000}"/>
    <cellStyle name="Hoa-Scholl 3 15 5" xfId="12678" xr:uid="{00000000-0005-0000-0000-00006D3A0000}"/>
    <cellStyle name="Hoa-Scholl 3 15 6" xfId="12679" xr:uid="{00000000-0005-0000-0000-00006E3A0000}"/>
    <cellStyle name="Hoa-Scholl 3 16" xfId="12680" xr:uid="{00000000-0005-0000-0000-00006F3A0000}"/>
    <cellStyle name="Hoa-Scholl 3 16 2" xfId="12681" xr:uid="{00000000-0005-0000-0000-0000703A0000}"/>
    <cellStyle name="Hoa-Scholl 3 16 3" xfId="12682" xr:uid="{00000000-0005-0000-0000-0000713A0000}"/>
    <cellStyle name="Hoa-Scholl 3 16 4" xfId="12683" xr:uid="{00000000-0005-0000-0000-0000723A0000}"/>
    <cellStyle name="Hoa-Scholl 3 16 5" xfId="12684" xr:uid="{00000000-0005-0000-0000-0000733A0000}"/>
    <cellStyle name="Hoa-Scholl 3 16 6" xfId="12685" xr:uid="{00000000-0005-0000-0000-0000743A0000}"/>
    <cellStyle name="Hoa-Scholl 3 17" xfId="12686" xr:uid="{00000000-0005-0000-0000-0000753A0000}"/>
    <cellStyle name="Hoa-Scholl 3 17 2" xfId="12687" xr:uid="{00000000-0005-0000-0000-0000763A0000}"/>
    <cellStyle name="Hoa-Scholl 3 17 3" xfId="12688" xr:uid="{00000000-0005-0000-0000-0000773A0000}"/>
    <cellStyle name="Hoa-Scholl 3 17 4" xfId="12689" xr:uid="{00000000-0005-0000-0000-0000783A0000}"/>
    <cellStyle name="Hoa-Scholl 3 17 5" xfId="12690" xr:uid="{00000000-0005-0000-0000-0000793A0000}"/>
    <cellStyle name="Hoa-Scholl 3 17 6" xfId="12691" xr:uid="{00000000-0005-0000-0000-00007A3A0000}"/>
    <cellStyle name="Hoa-Scholl 3 18" xfId="12692" xr:uid="{00000000-0005-0000-0000-00007B3A0000}"/>
    <cellStyle name="Hoa-Scholl 3 18 2" xfId="12693" xr:uid="{00000000-0005-0000-0000-00007C3A0000}"/>
    <cellStyle name="Hoa-Scholl 3 18 3" xfId="12694" xr:uid="{00000000-0005-0000-0000-00007D3A0000}"/>
    <cellStyle name="Hoa-Scholl 3 18 4" xfId="12695" xr:uid="{00000000-0005-0000-0000-00007E3A0000}"/>
    <cellStyle name="Hoa-Scholl 3 18 5" xfId="12696" xr:uid="{00000000-0005-0000-0000-00007F3A0000}"/>
    <cellStyle name="Hoa-Scholl 3 18 6" xfId="12697" xr:uid="{00000000-0005-0000-0000-0000803A0000}"/>
    <cellStyle name="Hoa-Scholl 3 19" xfId="12698" xr:uid="{00000000-0005-0000-0000-0000813A0000}"/>
    <cellStyle name="Hoa-Scholl 3 19 2" xfId="12699" xr:uid="{00000000-0005-0000-0000-0000823A0000}"/>
    <cellStyle name="Hoa-Scholl 3 19 3" xfId="12700" xr:uid="{00000000-0005-0000-0000-0000833A0000}"/>
    <cellStyle name="Hoa-Scholl 3 19 4" xfId="12701" xr:uid="{00000000-0005-0000-0000-0000843A0000}"/>
    <cellStyle name="Hoa-Scholl 3 19 5" xfId="12702" xr:uid="{00000000-0005-0000-0000-0000853A0000}"/>
    <cellStyle name="Hoa-Scholl 3 19 6" xfId="12703" xr:uid="{00000000-0005-0000-0000-0000863A0000}"/>
    <cellStyle name="Hoa-Scholl 3 2" xfId="12704" xr:uid="{00000000-0005-0000-0000-0000873A0000}"/>
    <cellStyle name="Hoa-Scholl 3 2 2" xfId="12705" xr:uid="{00000000-0005-0000-0000-0000883A0000}"/>
    <cellStyle name="Hoa-Scholl 3 2 3" xfId="12706" xr:uid="{00000000-0005-0000-0000-0000893A0000}"/>
    <cellStyle name="Hoa-Scholl 3 2 4" xfId="12707" xr:uid="{00000000-0005-0000-0000-00008A3A0000}"/>
    <cellStyle name="Hoa-Scholl 3 2 5" xfId="12708" xr:uid="{00000000-0005-0000-0000-00008B3A0000}"/>
    <cellStyle name="Hoa-Scholl 3 2 6" xfId="12709" xr:uid="{00000000-0005-0000-0000-00008C3A0000}"/>
    <cellStyle name="Hoa-Scholl 3 2 7" xfId="12710" xr:uid="{00000000-0005-0000-0000-00008D3A0000}"/>
    <cellStyle name="Hoa-Scholl 3 20" xfId="12711" xr:uid="{00000000-0005-0000-0000-00008E3A0000}"/>
    <cellStyle name="Hoa-Scholl 3 20 2" xfId="12712" xr:uid="{00000000-0005-0000-0000-00008F3A0000}"/>
    <cellStyle name="Hoa-Scholl 3 20 3" xfId="12713" xr:uid="{00000000-0005-0000-0000-0000903A0000}"/>
    <cellStyle name="Hoa-Scholl 3 20 4" xfId="12714" xr:uid="{00000000-0005-0000-0000-0000913A0000}"/>
    <cellStyle name="Hoa-Scholl 3 20 5" xfId="12715" xr:uid="{00000000-0005-0000-0000-0000923A0000}"/>
    <cellStyle name="Hoa-Scholl 3 20 6" xfId="12716" xr:uid="{00000000-0005-0000-0000-0000933A0000}"/>
    <cellStyle name="Hoa-Scholl 3 21" xfId="12717" xr:uid="{00000000-0005-0000-0000-0000943A0000}"/>
    <cellStyle name="Hoa-Scholl 3 21 2" xfId="12718" xr:uid="{00000000-0005-0000-0000-0000953A0000}"/>
    <cellStyle name="Hoa-Scholl 3 21 3" xfId="12719" xr:uid="{00000000-0005-0000-0000-0000963A0000}"/>
    <cellStyle name="Hoa-Scholl 3 21 4" xfId="12720" xr:uid="{00000000-0005-0000-0000-0000973A0000}"/>
    <cellStyle name="Hoa-Scholl 3 21 5" xfId="12721" xr:uid="{00000000-0005-0000-0000-0000983A0000}"/>
    <cellStyle name="Hoa-Scholl 3 21 6" xfId="12722" xr:uid="{00000000-0005-0000-0000-0000993A0000}"/>
    <cellStyle name="Hoa-Scholl 3 22" xfId="12723" xr:uid="{00000000-0005-0000-0000-00009A3A0000}"/>
    <cellStyle name="Hoa-Scholl 3 22 2" xfId="12724" xr:uid="{00000000-0005-0000-0000-00009B3A0000}"/>
    <cellStyle name="Hoa-Scholl 3 22 3" xfId="12725" xr:uid="{00000000-0005-0000-0000-00009C3A0000}"/>
    <cellStyle name="Hoa-Scholl 3 22 4" xfId="12726" xr:uid="{00000000-0005-0000-0000-00009D3A0000}"/>
    <cellStyle name="Hoa-Scholl 3 22 5" xfId="12727" xr:uid="{00000000-0005-0000-0000-00009E3A0000}"/>
    <cellStyle name="Hoa-Scholl 3 22 6" xfId="12728" xr:uid="{00000000-0005-0000-0000-00009F3A0000}"/>
    <cellStyle name="Hoa-Scholl 3 23" xfId="12729" xr:uid="{00000000-0005-0000-0000-0000A03A0000}"/>
    <cellStyle name="Hoa-Scholl 3 23 2" xfId="12730" xr:uid="{00000000-0005-0000-0000-0000A13A0000}"/>
    <cellStyle name="Hoa-Scholl 3 23 3" xfId="12731" xr:uid="{00000000-0005-0000-0000-0000A23A0000}"/>
    <cellStyle name="Hoa-Scholl 3 23 4" xfId="12732" xr:uid="{00000000-0005-0000-0000-0000A33A0000}"/>
    <cellStyle name="Hoa-Scholl 3 23 5" xfId="12733" xr:uid="{00000000-0005-0000-0000-0000A43A0000}"/>
    <cellStyle name="Hoa-Scholl 3 23 6" xfId="12734" xr:uid="{00000000-0005-0000-0000-0000A53A0000}"/>
    <cellStyle name="Hoa-Scholl 3 24" xfId="12735" xr:uid="{00000000-0005-0000-0000-0000A63A0000}"/>
    <cellStyle name="Hoa-Scholl 3 24 2" xfId="12736" xr:uid="{00000000-0005-0000-0000-0000A73A0000}"/>
    <cellStyle name="Hoa-Scholl 3 24 3" xfId="12737" xr:uid="{00000000-0005-0000-0000-0000A83A0000}"/>
    <cellStyle name="Hoa-Scholl 3 24 4" xfId="12738" xr:uid="{00000000-0005-0000-0000-0000A93A0000}"/>
    <cellStyle name="Hoa-Scholl 3 24 5" xfId="12739" xr:uid="{00000000-0005-0000-0000-0000AA3A0000}"/>
    <cellStyle name="Hoa-Scholl 3 24 6" xfId="12740" xr:uid="{00000000-0005-0000-0000-0000AB3A0000}"/>
    <cellStyle name="Hoa-Scholl 3 25" xfId="12741" xr:uid="{00000000-0005-0000-0000-0000AC3A0000}"/>
    <cellStyle name="Hoa-Scholl 3 25 2" xfId="12742" xr:uid="{00000000-0005-0000-0000-0000AD3A0000}"/>
    <cellStyle name="Hoa-Scholl 3 25 3" xfId="12743" xr:uid="{00000000-0005-0000-0000-0000AE3A0000}"/>
    <cellStyle name="Hoa-Scholl 3 25 4" xfId="12744" xr:uid="{00000000-0005-0000-0000-0000AF3A0000}"/>
    <cellStyle name="Hoa-Scholl 3 25 5" xfId="12745" xr:uid="{00000000-0005-0000-0000-0000B03A0000}"/>
    <cellStyle name="Hoa-Scholl 3 25 6" xfId="12746" xr:uid="{00000000-0005-0000-0000-0000B13A0000}"/>
    <cellStyle name="Hoa-Scholl 3 26" xfId="12747" xr:uid="{00000000-0005-0000-0000-0000B23A0000}"/>
    <cellStyle name="Hoa-Scholl 3 26 2" xfId="12748" xr:uid="{00000000-0005-0000-0000-0000B33A0000}"/>
    <cellStyle name="Hoa-Scholl 3 26 3" xfId="12749" xr:uid="{00000000-0005-0000-0000-0000B43A0000}"/>
    <cellStyle name="Hoa-Scholl 3 26 4" xfId="12750" xr:uid="{00000000-0005-0000-0000-0000B53A0000}"/>
    <cellStyle name="Hoa-Scholl 3 26 5" xfId="12751" xr:uid="{00000000-0005-0000-0000-0000B63A0000}"/>
    <cellStyle name="Hoa-Scholl 3 26 6" xfId="12752" xr:uid="{00000000-0005-0000-0000-0000B73A0000}"/>
    <cellStyle name="Hoa-Scholl 3 27" xfId="12753" xr:uid="{00000000-0005-0000-0000-0000B83A0000}"/>
    <cellStyle name="Hoa-Scholl 3 27 2" xfId="12754" xr:uid="{00000000-0005-0000-0000-0000B93A0000}"/>
    <cellStyle name="Hoa-Scholl 3 27 3" xfId="12755" xr:uid="{00000000-0005-0000-0000-0000BA3A0000}"/>
    <cellStyle name="Hoa-Scholl 3 27 4" xfId="12756" xr:uid="{00000000-0005-0000-0000-0000BB3A0000}"/>
    <cellStyle name="Hoa-Scholl 3 27 5" xfId="12757" xr:uid="{00000000-0005-0000-0000-0000BC3A0000}"/>
    <cellStyle name="Hoa-Scholl 3 27 6" xfId="12758" xr:uid="{00000000-0005-0000-0000-0000BD3A0000}"/>
    <cellStyle name="Hoa-Scholl 3 28" xfId="12759" xr:uid="{00000000-0005-0000-0000-0000BE3A0000}"/>
    <cellStyle name="Hoa-Scholl 3 28 2" xfId="12760" xr:uid="{00000000-0005-0000-0000-0000BF3A0000}"/>
    <cellStyle name="Hoa-Scholl 3 28 3" xfId="12761" xr:uid="{00000000-0005-0000-0000-0000C03A0000}"/>
    <cellStyle name="Hoa-Scholl 3 28 4" xfId="12762" xr:uid="{00000000-0005-0000-0000-0000C13A0000}"/>
    <cellStyle name="Hoa-Scholl 3 28 5" xfId="12763" xr:uid="{00000000-0005-0000-0000-0000C23A0000}"/>
    <cellStyle name="Hoa-Scholl 3 28 6" xfId="12764" xr:uid="{00000000-0005-0000-0000-0000C33A0000}"/>
    <cellStyle name="Hoa-Scholl 3 29" xfId="12765" xr:uid="{00000000-0005-0000-0000-0000C43A0000}"/>
    <cellStyle name="Hoa-Scholl 3 29 2" xfId="12766" xr:uid="{00000000-0005-0000-0000-0000C53A0000}"/>
    <cellStyle name="Hoa-Scholl 3 29 3" xfId="12767" xr:uid="{00000000-0005-0000-0000-0000C63A0000}"/>
    <cellStyle name="Hoa-Scholl 3 29 4" xfId="12768" xr:uid="{00000000-0005-0000-0000-0000C73A0000}"/>
    <cellStyle name="Hoa-Scholl 3 29 5" xfId="12769" xr:uid="{00000000-0005-0000-0000-0000C83A0000}"/>
    <cellStyle name="Hoa-Scholl 3 29 6" xfId="12770" xr:uid="{00000000-0005-0000-0000-0000C93A0000}"/>
    <cellStyle name="Hoa-Scholl 3 3" xfId="12771" xr:uid="{00000000-0005-0000-0000-0000CA3A0000}"/>
    <cellStyle name="Hoa-Scholl 3 3 2" xfId="12772" xr:uid="{00000000-0005-0000-0000-0000CB3A0000}"/>
    <cellStyle name="Hoa-Scholl 3 3 3" xfId="12773" xr:uid="{00000000-0005-0000-0000-0000CC3A0000}"/>
    <cellStyle name="Hoa-Scholl 3 3 4" xfId="12774" xr:uid="{00000000-0005-0000-0000-0000CD3A0000}"/>
    <cellStyle name="Hoa-Scholl 3 3 5" xfId="12775" xr:uid="{00000000-0005-0000-0000-0000CE3A0000}"/>
    <cellStyle name="Hoa-Scholl 3 3 6" xfId="12776" xr:uid="{00000000-0005-0000-0000-0000CF3A0000}"/>
    <cellStyle name="Hoa-Scholl 3 30" xfId="12777" xr:uid="{00000000-0005-0000-0000-0000D03A0000}"/>
    <cellStyle name="Hoa-Scholl 3 31" xfId="12778" xr:uid="{00000000-0005-0000-0000-0000D13A0000}"/>
    <cellStyle name="Hoa-Scholl 3 32" xfId="12779" xr:uid="{00000000-0005-0000-0000-0000D23A0000}"/>
    <cellStyle name="Hoa-Scholl 3 33" xfId="12780" xr:uid="{00000000-0005-0000-0000-0000D33A0000}"/>
    <cellStyle name="Hoa-Scholl 3 34" xfId="12781" xr:uid="{00000000-0005-0000-0000-0000D43A0000}"/>
    <cellStyle name="Hoa-Scholl 3 4" xfId="12782" xr:uid="{00000000-0005-0000-0000-0000D53A0000}"/>
    <cellStyle name="Hoa-Scholl 3 4 2" xfId="12783" xr:uid="{00000000-0005-0000-0000-0000D63A0000}"/>
    <cellStyle name="Hoa-Scholl 3 4 3" xfId="12784" xr:uid="{00000000-0005-0000-0000-0000D73A0000}"/>
    <cellStyle name="Hoa-Scholl 3 4 4" xfId="12785" xr:uid="{00000000-0005-0000-0000-0000D83A0000}"/>
    <cellStyle name="Hoa-Scholl 3 4 5" xfId="12786" xr:uid="{00000000-0005-0000-0000-0000D93A0000}"/>
    <cellStyle name="Hoa-Scholl 3 4 6" xfId="12787" xr:uid="{00000000-0005-0000-0000-0000DA3A0000}"/>
    <cellStyle name="Hoa-Scholl 3 5" xfId="12788" xr:uid="{00000000-0005-0000-0000-0000DB3A0000}"/>
    <cellStyle name="Hoa-Scholl 3 5 2" xfId="12789" xr:uid="{00000000-0005-0000-0000-0000DC3A0000}"/>
    <cellStyle name="Hoa-Scholl 3 5 3" xfId="12790" xr:uid="{00000000-0005-0000-0000-0000DD3A0000}"/>
    <cellStyle name="Hoa-Scholl 3 5 4" xfId="12791" xr:uid="{00000000-0005-0000-0000-0000DE3A0000}"/>
    <cellStyle name="Hoa-Scholl 3 5 5" xfId="12792" xr:uid="{00000000-0005-0000-0000-0000DF3A0000}"/>
    <cellStyle name="Hoa-Scholl 3 5 6" xfId="12793" xr:uid="{00000000-0005-0000-0000-0000E03A0000}"/>
    <cellStyle name="Hoa-Scholl 3 6" xfId="12794" xr:uid="{00000000-0005-0000-0000-0000E13A0000}"/>
    <cellStyle name="Hoa-Scholl 3 6 2" xfId="12795" xr:uid="{00000000-0005-0000-0000-0000E23A0000}"/>
    <cellStyle name="Hoa-Scholl 3 6 3" xfId="12796" xr:uid="{00000000-0005-0000-0000-0000E33A0000}"/>
    <cellStyle name="Hoa-Scholl 3 6 4" xfId="12797" xr:uid="{00000000-0005-0000-0000-0000E43A0000}"/>
    <cellStyle name="Hoa-Scholl 3 6 5" xfId="12798" xr:uid="{00000000-0005-0000-0000-0000E53A0000}"/>
    <cellStyle name="Hoa-Scholl 3 6 6" xfId="12799" xr:uid="{00000000-0005-0000-0000-0000E63A0000}"/>
    <cellStyle name="Hoa-Scholl 3 7" xfId="12800" xr:uid="{00000000-0005-0000-0000-0000E73A0000}"/>
    <cellStyle name="Hoa-Scholl 3 7 2" xfId="12801" xr:uid="{00000000-0005-0000-0000-0000E83A0000}"/>
    <cellStyle name="Hoa-Scholl 3 7 3" xfId="12802" xr:uid="{00000000-0005-0000-0000-0000E93A0000}"/>
    <cellStyle name="Hoa-Scholl 3 7 4" xfId="12803" xr:uid="{00000000-0005-0000-0000-0000EA3A0000}"/>
    <cellStyle name="Hoa-Scholl 3 7 5" xfId="12804" xr:uid="{00000000-0005-0000-0000-0000EB3A0000}"/>
    <cellStyle name="Hoa-Scholl 3 7 6" xfId="12805" xr:uid="{00000000-0005-0000-0000-0000EC3A0000}"/>
    <cellStyle name="Hoa-Scholl 3 8" xfId="12806" xr:uid="{00000000-0005-0000-0000-0000ED3A0000}"/>
    <cellStyle name="Hoa-Scholl 3 8 2" xfId="12807" xr:uid="{00000000-0005-0000-0000-0000EE3A0000}"/>
    <cellStyle name="Hoa-Scholl 3 8 3" xfId="12808" xr:uid="{00000000-0005-0000-0000-0000EF3A0000}"/>
    <cellStyle name="Hoa-Scholl 3 8 4" xfId="12809" xr:uid="{00000000-0005-0000-0000-0000F03A0000}"/>
    <cellStyle name="Hoa-Scholl 3 8 5" xfId="12810" xr:uid="{00000000-0005-0000-0000-0000F13A0000}"/>
    <cellStyle name="Hoa-Scholl 3 8 6" xfId="12811" xr:uid="{00000000-0005-0000-0000-0000F23A0000}"/>
    <cellStyle name="Hoa-Scholl 3 9" xfId="12812" xr:uid="{00000000-0005-0000-0000-0000F33A0000}"/>
    <cellStyle name="Hoa-Scholl 3 9 2" xfId="12813" xr:uid="{00000000-0005-0000-0000-0000F43A0000}"/>
    <cellStyle name="Hoa-Scholl 3 9 3" xfId="12814" xr:uid="{00000000-0005-0000-0000-0000F53A0000}"/>
    <cellStyle name="Hoa-Scholl 3 9 4" xfId="12815" xr:uid="{00000000-0005-0000-0000-0000F63A0000}"/>
    <cellStyle name="Hoa-Scholl 3 9 5" xfId="12816" xr:uid="{00000000-0005-0000-0000-0000F73A0000}"/>
    <cellStyle name="Hoa-Scholl 3 9 6" xfId="12817" xr:uid="{00000000-0005-0000-0000-0000F83A0000}"/>
    <cellStyle name="Hoa-Scholl 30" xfId="12818" xr:uid="{00000000-0005-0000-0000-0000F93A0000}"/>
    <cellStyle name="Hoa-Scholl 30 2" xfId="12819" xr:uid="{00000000-0005-0000-0000-0000FA3A0000}"/>
    <cellStyle name="Hoa-Scholl 30 3" xfId="12820" xr:uid="{00000000-0005-0000-0000-0000FB3A0000}"/>
    <cellStyle name="Hoa-Scholl 30 4" xfId="12821" xr:uid="{00000000-0005-0000-0000-0000FC3A0000}"/>
    <cellStyle name="Hoa-Scholl 30 5" xfId="12822" xr:uid="{00000000-0005-0000-0000-0000FD3A0000}"/>
    <cellStyle name="Hoa-Scholl 30 6" xfId="12823" xr:uid="{00000000-0005-0000-0000-0000FE3A0000}"/>
    <cellStyle name="Hoa-Scholl 31" xfId="12824" xr:uid="{00000000-0005-0000-0000-0000FF3A0000}"/>
    <cellStyle name="Hoa-Scholl 31 2" xfId="12825" xr:uid="{00000000-0005-0000-0000-0000003B0000}"/>
    <cellStyle name="Hoa-Scholl 31 3" xfId="12826" xr:uid="{00000000-0005-0000-0000-0000013B0000}"/>
    <cellStyle name="Hoa-Scholl 31 4" xfId="12827" xr:uid="{00000000-0005-0000-0000-0000023B0000}"/>
    <cellStyle name="Hoa-Scholl 31 5" xfId="12828" xr:uid="{00000000-0005-0000-0000-0000033B0000}"/>
    <cellStyle name="Hoa-Scholl 31 6" xfId="12829" xr:uid="{00000000-0005-0000-0000-0000043B0000}"/>
    <cellStyle name="Hoa-Scholl 32" xfId="12830" xr:uid="{00000000-0005-0000-0000-0000053B0000}"/>
    <cellStyle name="Hoa-Scholl 32 2" xfId="12831" xr:uid="{00000000-0005-0000-0000-0000063B0000}"/>
    <cellStyle name="Hoa-Scholl 32 3" xfId="12832" xr:uid="{00000000-0005-0000-0000-0000073B0000}"/>
    <cellStyle name="Hoa-Scholl 32 4" xfId="12833" xr:uid="{00000000-0005-0000-0000-0000083B0000}"/>
    <cellStyle name="Hoa-Scholl 32 5" xfId="12834" xr:uid="{00000000-0005-0000-0000-0000093B0000}"/>
    <cellStyle name="Hoa-Scholl 32 6" xfId="12835" xr:uid="{00000000-0005-0000-0000-00000A3B0000}"/>
    <cellStyle name="Hoa-Scholl 33" xfId="12836" xr:uid="{00000000-0005-0000-0000-00000B3B0000}"/>
    <cellStyle name="Hoa-Scholl 33 2" xfId="12837" xr:uid="{00000000-0005-0000-0000-00000C3B0000}"/>
    <cellStyle name="Hoa-Scholl 33 3" xfId="12838" xr:uid="{00000000-0005-0000-0000-00000D3B0000}"/>
    <cellStyle name="Hoa-Scholl 33 4" xfId="12839" xr:uid="{00000000-0005-0000-0000-00000E3B0000}"/>
    <cellStyle name="Hoa-Scholl 33 5" xfId="12840" xr:uid="{00000000-0005-0000-0000-00000F3B0000}"/>
    <cellStyle name="Hoa-Scholl 33 6" xfId="12841" xr:uid="{00000000-0005-0000-0000-0000103B0000}"/>
    <cellStyle name="Hoa-Scholl 34" xfId="12842" xr:uid="{00000000-0005-0000-0000-0000113B0000}"/>
    <cellStyle name="Hoa-Scholl 34 2" xfId="12843" xr:uid="{00000000-0005-0000-0000-0000123B0000}"/>
    <cellStyle name="Hoa-Scholl 34 3" xfId="12844" xr:uid="{00000000-0005-0000-0000-0000133B0000}"/>
    <cellStyle name="Hoa-Scholl 34 4" xfId="12845" xr:uid="{00000000-0005-0000-0000-0000143B0000}"/>
    <cellStyle name="Hoa-Scholl 34 5" xfId="12846" xr:uid="{00000000-0005-0000-0000-0000153B0000}"/>
    <cellStyle name="Hoa-Scholl 34 6" xfId="12847" xr:uid="{00000000-0005-0000-0000-0000163B0000}"/>
    <cellStyle name="Hoa-Scholl 35" xfId="12848" xr:uid="{00000000-0005-0000-0000-0000173B0000}"/>
    <cellStyle name="Hoa-Scholl 35 2" xfId="12849" xr:uid="{00000000-0005-0000-0000-0000183B0000}"/>
    <cellStyle name="Hoa-Scholl 35 3" xfId="12850" xr:uid="{00000000-0005-0000-0000-0000193B0000}"/>
    <cellStyle name="Hoa-Scholl 35 4" xfId="12851" xr:uid="{00000000-0005-0000-0000-00001A3B0000}"/>
    <cellStyle name="Hoa-Scholl 35 5" xfId="12852" xr:uid="{00000000-0005-0000-0000-00001B3B0000}"/>
    <cellStyle name="Hoa-Scholl 35 6" xfId="12853" xr:uid="{00000000-0005-0000-0000-00001C3B0000}"/>
    <cellStyle name="Hoa-Scholl 36" xfId="12854" xr:uid="{00000000-0005-0000-0000-00001D3B0000}"/>
    <cellStyle name="Hoa-Scholl 36 2" xfId="12855" xr:uid="{00000000-0005-0000-0000-00001E3B0000}"/>
    <cellStyle name="Hoa-Scholl 36 3" xfId="12856" xr:uid="{00000000-0005-0000-0000-00001F3B0000}"/>
    <cellStyle name="Hoa-Scholl 36 4" xfId="12857" xr:uid="{00000000-0005-0000-0000-0000203B0000}"/>
    <cellStyle name="Hoa-Scholl 36 5" xfId="12858" xr:uid="{00000000-0005-0000-0000-0000213B0000}"/>
    <cellStyle name="Hoa-Scholl 36 6" xfId="12859" xr:uid="{00000000-0005-0000-0000-0000223B0000}"/>
    <cellStyle name="Hoa-Scholl 37" xfId="12860" xr:uid="{00000000-0005-0000-0000-0000233B0000}"/>
    <cellStyle name="Hoa-Scholl 38" xfId="12861" xr:uid="{00000000-0005-0000-0000-0000243B0000}"/>
    <cellStyle name="Hoa-Scholl 39" xfId="12862" xr:uid="{00000000-0005-0000-0000-0000253B0000}"/>
    <cellStyle name="Hoa-Scholl 4" xfId="12863" xr:uid="{00000000-0005-0000-0000-0000263B0000}"/>
    <cellStyle name="Hoa-Scholl 4 10" xfId="12864" xr:uid="{00000000-0005-0000-0000-0000273B0000}"/>
    <cellStyle name="Hoa-Scholl 4 10 2" xfId="12865" xr:uid="{00000000-0005-0000-0000-0000283B0000}"/>
    <cellStyle name="Hoa-Scholl 4 10 3" xfId="12866" xr:uid="{00000000-0005-0000-0000-0000293B0000}"/>
    <cellStyle name="Hoa-Scholl 4 10 4" xfId="12867" xr:uid="{00000000-0005-0000-0000-00002A3B0000}"/>
    <cellStyle name="Hoa-Scholl 4 10 5" xfId="12868" xr:uid="{00000000-0005-0000-0000-00002B3B0000}"/>
    <cellStyle name="Hoa-Scholl 4 10 6" xfId="12869" xr:uid="{00000000-0005-0000-0000-00002C3B0000}"/>
    <cellStyle name="Hoa-Scholl 4 11" xfId="12870" xr:uid="{00000000-0005-0000-0000-00002D3B0000}"/>
    <cellStyle name="Hoa-Scholl 4 11 2" xfId="12871" xr:uid="{00000000-0005-0000-0000-00002E3B0000}"/>
    <cellStyle name="Hoa-Scholl 4 11 3" xfId="12872" xr:uid="{00000000-0005-0000-0000-00002F3B0000}"/>
    <cellStyle name="Hoa-Scholl 4 11 4" xfId="12873" xr:uid="{00000000-0005-0000-0000-0000303B0000}"/>
    <cellStyle name="Hoa-Scholl 4 11 5" xfId="12874" xr:uid="{00000000-0005-0000-0000-0000313B0000}"/>
    <cellStyle name="Hoa-Scholl 4 11 6" xfId="12875" xr:uid="{00000000-0005-0000-0000-0000323B0000}"/>
    <cellStyle name="Hoa-Scholl 4 12" xfId="12876" xr:uid="{00000000-0005-0000-0000-0000333B0000}"/>
    <cellStyle name="Hoa-Scholl 4 12 2" xfId="12877" xr:uid="{00000000-0005-0000-0000-0000343B0000}"/>
    <cellStyle name="Hoa-Scholl 4 12 3" xfId="12878" xr:uid="{00000000-0005-0000-0000-0000353B0000}"/>
    <cellStyle name="Hoa-Scholl 4 12 4" xfId="12879" xr:uid="{00000000-0005-0000-0000-0000363B0000}"/>
    <cellStyle name="Hoa-Scholl 4 12 5" xfId="12880" xr:uid="{00000000-0005-0000-0000-0000373B0000}"/>
    <cellStyle name="Hoa-Scholl 4 12 6" xfId="12881" xr:uid="{00000000-0005-0000-0000-0000383B0000}"/>
    <cellStyle name="Hoa-Scholl 4 13" xfId="12882" xr:uid="{00000000-0005-0000-0000-0000393B0000}"/>
    <cellStyle name="Hoa-Scholl 4 13 2" xfId="12883" xr:uid="{00000000-0005-0000-0000-00003A3B0000}"/>
    <cellStyle name="Hoa-Scholl 4 13 3" xfId="12884" xr:uid="{00000000-0005-0000-0000-00003B3B0000}"/>
    <cellStyle name="Hoa-Scholl 4 13 4" xfId="12885" xr:uid="{00000000-0005-0000-0000-00003C3B0000}"/>
    <cellStyle name="Hoa-Scholl 4 13 5" xfId="12886" xr:uid="{00000000-0005-0000-0000-00003D3B0000}"/>
    <cellStyle name="Hoa-Scholl 4 13 6" xfId="12887" xr:uid="{00000000-0005-0000-0000-00003E3B0000}"/>
    <cellStyle name="Hoa-Scholl 4 14" xfId="12888" xr:uid="{00000000-0005-0000-0000-00003F3B0000}"/>
    <cellStyle name="Hoa-Scholl 4 14 2" xfId="12889" xr:uid="{00000000-0005-0000-0000-0000403B0000}"/>
    <cellStyle name="Hoa-Scholl 4 14 3" xfId="12890" xr:uid="{00000000-0005-0000-0000-0000413B0000}"/>
    <cellStyle name="Hoa-Scholl 4 14 4" xfId="12891" xr:uid="{00000000-0005-0000-0000-0000423B0000}"/>
    <cellStyle name="Hoa-Scholl 4 14 5" xfId="12892" xr:uid="{00000000-0005-0000-0000-0000433B0000}"/>
    <cellStyle name="Hoa-Scholl 4 14 6" xfId="12893" xr:uid="{00000000-0005-0000-0000-0000443B0000}"/>
    <cellStyle name="Hoa-Scholl 4 15" xfId="12894" xr:uid="{00000000-0005-0000-0000-0000453B0000}"/>
    <cellStyle name="Hoa-Scholl 4 15 2" xfId="12895" xr:uid="{00000000-0005-0000-0000-0000463B0000}"/>
    <cellStyle name="Hoa-Scholl 4 15 3" xfId="12896" xr:uid="{00000000-0005-0000-0000-0000473B0000}"/>
    <cellStyle name="Hoa-Scholl 4 15 4" xfId="12897" xr:uid="{00000000-0005-0000-0000-0000483B0000}"/>
    <cellStyle name="Hoa-Scholl 4 15 5" xfId="12898" xr:uid="{00000000-0005-0000-0000-0000493B0000}"/>
    <cellStyle name="Hoa-Scholl 4 15 6" xfId="12899" xr:uid="{00000000-0005-0000-0000-00004A3B0000}"/>
    <cellStyle name="Hoa-Scholl 4 16" xfId="12900" xr:uid="{00000000-0005-0000-0000-00004B3B0000}"/>
    <cellStyle name="Hoa-Scholl 4 16 2" xfId="12901" xr:uid="{00000000-0005-0000-0000-00004C3B0000}"/>
    <cellStyle name="Hoa-Scholl 4 16 3" xfId="12902" xr:uid="{00000000-0005-0000-0000-00004D3B0000}"/>
    <cellStyle name="Hoa-Scholl 4 16 4" xfId="12903" xr:uid="{00000000-0005-0000-0000-00004E3B0000}"/>
    <cellStyle name="Hoa-Scholl 4 16 5" xfId="12904" xr:uid="{00000000-0005-0000-0000-00004F3B0000}"/>
    <cellStyle name="Hoa-Scholl 4 16 6" xfId="12905" xr:uid="{00000000-0005-0000-0000-0000503B0000}"/>
    <cellStyle name="Hoa-Scholl 4 17" xfId="12906" xr:uid="{00000000-0005-0000-0000-0000513B0000}"/>
    <cellStyle name="Hoa-Scholl 4 17 2" xfId="12907" xr:uid="{00000000-0005-0000-0000-0000523B0000}"/>
    <cellStyle name="Hoa-Scholl 4 17 3" xfId="12908" xr:uid="{00000000-0005-0000-0000-0000533B0000}"/>
    <cellStyle name="Hoa-Scholl 4 17 4" xfId="12909" xr:uid="{00000000-0005-0000-0000-0000543B0000}"/>
    <cellStyle name="Hoa-Scholl 4 17 5" xfId="12910" xr:uid="{00000000-0005-0000-0000-0000553B0000}"/>
    <cellStyle name="Hoa-Scholl 4 17 6" xfId="12911" xr:uid="{00000000-0005-0000-0000-0000563B0000}"/>
    <cellStyle name="Hoa-Scholl 4 18" xfId="12912" xr:uid="{00000000-0005-0000-0000-0000573B0000}"/>
    <cellStyle name="Hoa-Scholl 4 18 2" xfId="12913" xr:uid="{00000000-0005-0000-0000-0000583B0000}"/>
    <cellStyle name="Hoa-Scholl 4 18 3" xfId="12914" xr:uid="{00000000-0005-0000-0000-0000593B0000}"/>
    <cellStyle name="Hoa-Scholl 4 18 4" xfId="12915" xr:uid="{00000000-0005-0000-0000-00005A3B0000}"/>
    <cellStyle name="Hoa-Scholl 4 18 5" xfId="12916" xr:uid="{00000000-0005-0000-0000-00005B3B0000}"/>
    <cellStyle name="Hoa-Scholl 4 18 6" xfId="12917" xr:uid="{00000000-0005-0000-0000-00005C3B0000}"/>
    <cellStyle name="Hoa-Scholl 4 19" xfId="12918" xr:uid="{00000000-0005-0000-0000-00005D3B0000}"/>
    <cellStyle name="Hoa-Scholl 4 19 2" xfId="12919" xr:uid="{00000000-0005-0000-0000-00005E3B0000}"/>
    <cellStyle name="Hoa-Scholl 4 19 3" xfId="12920" xr:uid="{00000000-0005-0000-0000-00005F3B0000}"/>
    <cellStyle name="Hoa-Scholl 4 19 4" xfId="12921" xr:uid="{00000000-0005-0000-0000-0000603B0000}"/>
    <cellStyle name="Hoa-Scholl 4 19 5" xfId="12922" xr:uid="{00000000-0005-0000-0000-0000613B0000}"/>
    <cellStyle name="Hoa-Scholl 4 19 6" xfId="12923" xr:uid="{00000000-0005-0000-0000-0000623B0000}"/>
    <cellStyle name="Hoa-Scholl 4 2" xfId="12924" xr:uid="{00000000-0005-0000-0000-0000633B0000}"/>
    <cellStyle name="Hoa-Scholl 4 2 2" xfId="12925" xr:uid="{00000000-0005-0000-0000-0000643B0000}"/>
    <cellStyle name="Hoa-Scholl 4 2 3" xfId="12926" xr:uid="{00000000-0005-0000-0000-0000653B0000}"/>
    <cellStyle name="Hoa-Scholl 4 2 4" xfId="12927" xr:uid="{00000000-0005-0000-0000-0000663B0000}"/>
    <cellStyle name="Hoa-Scholl 4 2 5" xfId="12928" xr:uid="{00000000-0005-0000-0000-0000673B0000}"/>
    <cellStyle name="Hoa-Scholl 4 2 6" xfId="12929" xr:uid="{00000000-0005-0000-0000-0000683B0000}"/>
    <cellStyle name="Hoa-Scholl 4 2 7" xfId="12930" xr:uid="{00000000-0005-0000-0000-0000693B0000}"/>
    <cellStyle name="Hoa-Scholl 4 20" xfId="12931" xr:uid="{00000000-0005-0000-0000-00006A3B0000}"/>
    <cellStyle name="Hoa-Scholl 4 20 2" xfId="12932" xr:uid="{00000000-0005-0000-0000-00006B3B0000}"/>
    <cellStyle name="Hoa-Scholl 4 20 3" xfId="12933" xr:uid="{00000000-0005-0000-0000-00006C3B0000}"/>
    <cellStyle name="Hoa-Scholl 4 20 4" xfId="12934" xr:uid="{00000000-0005-0000-0000-00006D3B0000}"/>
    <cellStyle name="Hoa-Scholl 4 20 5" xfId="12935" xr:uid="{00000000-0005-0000-0000-00006E3B0000}"/>
    <cellStyle name="Hoa-Scholl 4 20 6" xfId="12936" xr:uid="{00000000-0005-0000-0000-00006F3B0000}"/>
    <cellStyle name="Hoa-Scholl 4 21" xfId="12937" xr:uid="{00000000-0005-0000-0000-0000703B0000}"/>
    <cellStyle name="Hoa-Scholl 4 21 2" xfId="12938" xr:uid="{00000000-0005-0000-0000-0000713B0000}"/>
    <cellStyle name="Hoa-Scholl 4 21 3" xfId="12939" xr:uid="{00000000-0005-0000-0000-0000723B0000}"/>
    <cellStyle name="Hoa-Scholl 4 21 4" xfId="12940" xr:uid="{00000000-0005-0000-0000-0000733B0000}"/>
    <cellStyle name="Hoa-Scholl 4 21 5" xfId="12941" xr:uid="{00000000-0005-0000-0000-0000743B0000}"/>
    <cellStyle name="Hoa-Scholl 4 21 6" xfId="12942" xr:uid="{00000000-0005-0000-0000-0000753B0000}"/>
    <cellStyle name="Hoa-Scholl 4 22" xfId="12943" xr:uid="{00000000-0005-0000-0000-0000763B0000}"/>
    <cellStyle name="Hoa-Scholl 4 22 2" xfId="12944" xr:uid="{00000000-0005-0000-0000-0000773B0000}"/>
    <cellStyle name="Hoa-Scholl 4 22 3" xfId="12945" xr:uid="{00000000-0005-0000-0000-0000783B0000}"/>
    <cellStyle name="Hoa-Scholl 4 22 4" xfId="12946" xr:uid="{00000000-0005-0000-0000-0000793B0000}"/>
    <cellStyle name="Hoa-Scholl 4 22 5" xfId="12947" xr:uid="{00000000-0005-0000-0000-00007A3B0000}"/>
    <cellStyle name="Hoa-Scholl 4 22 6" xfId="12948" xr:uid="{00000000-0005-0000-0000-00007B3B0000}"/>
    <cellStyle name="Hoa-Scholl 4 23" xfId="12949" xr:uid="{00000000-0005-0000-0000-00007C3B0000}"/>
    <cellStyle name="Hoa-Scholl 4 23 2" xfId="12950" xr:uid="{00000000-0005-0000-0000-00007D3B0000}"/>
    <cellStyle name="Hoa-Scholl 4 23 3" xfId="12951" xr:uid="{00000000-0005-0000-0000-00007E3B0000}"/>
    <cellStyle name="Hoa-Scholl 4 23 4" xfId="12952" xr:uid="{00000000-0005-0000-0000-00007F3B0000}"/>
    <cellStyle name="Hoa-Scholl 4 23 5" xfId="12953" xr:uid="{00000000-0005-0000-0000-0000803B0000}"/>
    <cellStyle name="Hoa-Scholl 4 23 6" xfId="12954" xr:uid="{00000000-0005-0000-0000-0000813B0000}"/>
    <cellStyle name="Hoa-Scholl 4 24" xfId="12955" xr:uid="{00000000-0005-0000-0000-0000823B0000}"/>
    <cellStyle name="Hoa-Scholl 4 24 2" xfId="12956" xr:uid="{00000000-0005-0000-0000-0000833B0000}"/>
    <cellStyle name="Hoa-Scholl 4 24 3" xfId="12957" xr:uid="{00000000-0005-0000-0000-0000843B0000}"/>
    <cellStyle name="Hoa-Scholl 4 24 4" xfId="12958" xr:uid="{00000000-0005-0000-0000-0000853B0000}"/>
    <cellStyle name="Hoa-Scholl 4 24 5" xfId="12959" xr:uid="{00000000-0005-0000-0000-0000863B0000}"/>
    <cellStyle name="Hoa-Scholl 4 24 6" xfId="12960" xr:uid="{00000000-0005-0000-0000-0000873B0000}"/>
    <cellStyle name="Hoa-Scholl 4 25" xfId="12961" xr:uid="{00000000-0005-0000-0000-0000883B0000}"/>
    <cellStyle name="Hoa-Scholl 4 25 2" xfId="12962" xr:uid="{00000000-0005-0000-0000-0000893B0000}"/>
    <cellStyle name="Hoa-Scholl 4 25 3" xfId="12963" xr:uid="{00000000-0005-0000-0000-00008A3B0000}"/>
    <cellStyle name="Hoa-Scholl 4 25 4" xfId="12964" xr:uid="{00000000-0005-0000-0000-00008B3B0000}"/>
    <cellStyle name="Hoa-Scholl 4 25 5" xfId="12965" xr:uid="{00000000-0005-0000-0000-00008C3B0000}"/>
    <cellStyle name="Hoa-Scholl 4 25 6" xfId="12966" xr:uid="{00000000-0005-0000-0000-00008D3B0000}"/>
    <cellStyle name="Hoa-Scholl 4 26" xfId="12967" xr:uid="{00000000-0005-0000-0000-00008E3B0000}"/>
    <cellStyle name="Hoa-Scholl 4 26 2" xfId="12968" xr:uid="{00000000-0005-0000-0000-00008F3B0000}"/>
    <cellStyle name="Hoa-Scholl 4 26 3" xfId="12969" xr:uid="{00000000-0005-0000-0000-0000903B0000}"/>
    <cellStyle name="Hoa-Scholl 4 26 4" xfId="12970" xr:uid="{00000000-0005-0000-0000-0000913B0000}"/>
    <cellStyle name="Hoa-Scholl 4 26 5" xfId="12971" xr:uid="{00000000-0005-0000-0000-0000923B0000}"/>
    <cellStyle name="Hoa-Scholl 4 26 6" xfId="12972" xr:uid="{00000000-0005-0000-0000-0000933B0000}"/>
    <cellStyle name="Hoa-Scholl 4 27" xfId="12973" xr:uid="{00000000-0005-0000-0000-0000943B0000}"/>
    <cellStyle name="Hoa-Scholl 4 27 2" xfId="12974" xr:uid="{00000000-0005-0000-0000-0000953B0000}"/>
    <cellStyle name="Hoa-Scholl 4 27 3" xfId="12975" xr:uid="{00000000-0005-0000-0000-0000963B0000}"/>
    <cellStyle name="Hoa-Scholl 4 27 4" xfId="12976" xr:uid="{00000000-0005-0000-0000-0000973B0000}"/>
    <cellStyle name="Hoa-Scholl 4 27 5" xfId="12977" xr:uid="{00000000-0005-0000-0000-0000983B0000}"/>
    <cellStyle name="Hoa-Scholl 4 27 6" xfId="12978" xr:uid="{00000000-0005-0000-0000-0000993B0000}"/>
    <cellStyle name="Hoa-Scholl 4 28" xfId="12979" xr:uid="{00000000-0005-0000-0000-00009A3B0000}"/>
    <cellStyle name="Hoa-Scholl 4 28 2" xfId="12980" xr:uid="{00000000-0005-0000-0000-00009B3B0000}"/>
    <cellStyle name="Hoa-Scholl 4 28 3" xfId="12981" xr:uid="{00000000-0005-0000-0000-00009C3B0000}"/>
    <cellStyle name="Hoa-Scholl 4 28 4" xfId="12982" xr:uid="{00000000-0005-0000-0000-00009D3B0000}"/>
    <cellStyle name="Hoa-Scholl 4 28 5" xfId="12983" xr:uid="{00000000-0005-0000-0000-00009E3B0000}"/>
    <cellStyle name="Hoa-Scholl 4 28 6" xfId="12984" xr:uid="{00000000-0005-0000-0000-00009F3B0000}"/>
    <cellStyle name="Hoa-Scholl 4 29" xfId="12985" xr:uid="{00000000-0005-0000-0000-0000A03B0000}"/>
    <cellStyle name="Hoa-Scholl 4 29 2" xfId="12986" xr:uid="{00000000-0005-0000-0000-0000A13B0000}"/>
    <cellStyle name="Hoa-Scholl 4 29 3" xfId="12987" xr:uid="{00000000-0005-0000-0000-0000A23B0000}"/>
    <cellStyle name="Hoa-Scholl 4 29 4" xfId="12988" xr:uid="{00000000-0005-0000-0000-0000A33B0000}"/>
    <cellStyle name="Hoa-Scholl 4 29 5" xfId="12989" xr:uid="{00000000-0005-0000-0000-0000A43B0000}"/>
    <cellStyle name="Hoa-Scholl 4 29 6" xfId="12990" xr:uid="{00000000-0005-0000-0000-0000A53B0000}"/>
    <cellStyle name="Hoa-Scholl 4 3" xfId="12991" xr:uid="{00000000-0005-0000-0000-0000A63B0000}"/>
    <cellStyle name="Hoa-Scholl 4 3 2" xfId="12992" xr:uid="{00000000-0005-0000-0000-0000A73B0000}"/>
    <cellStyle name="Hoa-Scholl 4 3 3" xfId="12993" xr:uid="{00000000-0005-0000-0000-0000A83B0000}"/>
    <cellStyle name="Hoa-Scholl 4 3 4" xfId="12994" xr:uid="{00000000-0005-0000-0000-0000A93B0000}"/>
    <cellStyle name="Hoa-Scholl 4 3 5" xfId="12995" xr:uid="{00000000-0005-0000-0000-0000AA3B0000}"/>
    <cellStyle name="Hoa-Scholl 4 3 6" xfId="12996" xr:uid="{00000000-0005-0000-0000-0000AB3B0000}"/>
    <cellStyle name="Hoa-Scholl 4 30" xfId="12997" xr:uid="{00000000-0005-0000-0000-0000AC3B0000}"/>
    <cellStyle name="Hoa-Scholl 4 31" xfId="12998" xr:uid="{00000000-0005-0000-0000-0000AD3B0000}"/>
    <cellStyle name="Hoa-Scholl 4 32" xfId="12999" xr:uid="{00000000-0005-0000-0000-0000AE3B0000}"/>
    <cellStyle name="Hoa-Scholl 4 33" xfId="13000" xr:uid="{00000000-0005-0000-0000-0000AF3B0000}"/>
    <cellStyle name="Hoa-Scholl 4 34" xfId="13001" xr:uid="{00000000-0005-0000-0000-0000B03B0000}"/>
    <cellStyle name="Hoa-Scholl 4 4" xfId="13002" xr:uid="{00000000-0005-0000-0000-0000B13B0000}"/>
    <cellStyle name="Hoa-Scholl 4 4 2" xfId="13003" xr:uid="{00000000-0005-0000-0000-0000B23B0000}"/>
    <cellStyle name="Hoa-Scholl 4 4 3" xfId="13004" xr:uid="{00000000-0005-0000-0000-0000B33B0000}"/>
    <cellStyle name="Hoa-Scholl 4 4 4" xfId="13005" xr:uid="{00000000-0005-0000-0000-0000B43B0000}"/>
    <cellStyle name="Hoa-Scholl 4 4 5" xfId="13006" xr:uid="{00000000-0005-0000-0000-0000B53B0000}"/>
    <cellStyle name="Hoa-Scholl 4 4 6" xfId="13007" xr:uid="{00000000-0005-0000-0000-0000B63B0000}"/>
    <cellStyle name="Hoa-Scholl 4 5" xfId="13008" xr:uid="{00000000-0005-0000-0000-0000B73B0000}"/>
    <cellStyle name="Hoa-Scholl 4 5 2" xfId="13009" xr:uid="{00000000-0005-0000-0000-0000B83B0000}"/>
    <cellStyle name="Hoa-Scholl 4 5 3" xfId="13010" xr:uid="{00000000-0005-0000-0000-0000B93B0000}"/>
    <cellStyle name="Hoa-Scholl 4 5 4" xfId="13011" xr:uid="{00000000-0005-0000-0000-0000BA3B0000}"/>
    <cellStyle name="Hoa-Scholl 4 5 5" xfId="13012" xr:uid="{00000000-0005-0000-0000-0000BB3B0000}"/>
    <cellStyle name="Hoa-Scholl 4 5 6" xfId="13013" xr:uid="{00000000-0005-0000-0000-0000BC3B0000}"/>
    <cellStyle name="Hoa-Scholl 4 6" xfId="13014" xr:uid="{00000000-0005-0000-0000-0000BD3B0000}"/>
    <cellStyle name="Hoa-Scholl 4 6 2" xfId="13015" xr:uid="{00000000-0005-0000-0000-0000BE3B0000}"/>
    <cellStyle name="Hoa-Scholl 4 6 3" xfId="13016" xr:uid="{00000000-0005-0000-0000-0000BF3B0000}"/>
    <cellStyle name="Hoa-Scholl 4 6 4" xfId="13017" xr:uid="{00000000-0005-0000-0000-0000C03B0000}"/>
    <cellStyle name="Hoa-Scholl 4 6 5" xfId="13018" xr:uid="{00000000-0005-0000-0000-0000C13B0000}"/>
    <cellStyle name="Hoa-Scholl 4 6 6" xfId="13019" xr:uid="{00000000-0005-0000-0000-0000C23B0000}"/>
    <cellStyle name="Hoa-Scholl 4 7" xfId="13020" xr:uid="{00000000-0005-0000-0000-0000C33B0000}"/>
    <cellStyle name="Hoa-Scholl 4 7 2" xfId="13021" xr:uid="{00000000-0005-0000-0000-0000C43B0000}"/>
    <cellStyle name="Hoa-Scholl 4 7 3" xfId="13022" xr:uid="{00000000-0005-0000-0000-0000C53B0000}"/>
    <cellStyle name="Hoa-Scholl 4 7 4" xfId="13023" xr:uid="{00000000-0005-0000-0000-0000C63B0000}"/>
    <cellStyle name="Hoa-Scholl 4 7 5" xfId="13024" xr:uid="{00000000-0005-0000-0000-0000C73B0000}"/>
    <cellStyle name="Hoa-Scholl 4 7 6" xfId="13025" xr:uid="{00000000-0005-0000-0000-0000C83B0000}"/>
    <cellStyle name="Hoa-Scholl 4 8" xfId="13026" xr:uid="{00000000-0005-0000-0000-0000C93B0000}"/>
    <cellStyle name="Hoa-Scholl 4 8 2" xfId="13027" xr:uid="{00000000-0005-0000-0000-0000CA3B0000}"/>
    <cellStyle name="Hoa-Scholl 4 8 3" xfId="13028" xr:uid="{00000000-0005-0000-0000-0000CB3B0000}"/>
    <cellStyle name="Hoa-Scholl 4 8 4" xfId="13029" xr:uid="{00000000-0005-0000-0000-0000CC3B0000}"/>
    <cellStyle name="Hoa-Scholl 4 8 5" xfId="13030" xr:uid="{00000000-0005-0000-0000-0000CD3B0000}"/>
    <cellStyle name="Hoa-Scholl 4 8 6" xfId="13031" xr:uid="{00000000-0005-0000-0000-0000CE3B0000}"/>
    <cellStyle name="Hoa-Scholl 4 9" xfId="13032" xr:uid="{00000000-0005-0000-0000-0000CF3B0000}"/>
    <cellStyle name="Hoa-Scholl 4 9 2" xfId="13033" xr:uid="{00000000-0005-0000-0000-0000D03B0000}"/>
    <cellStyle name="Hoa-Scholl 4 9 3" xfId="13034" xr:uid="{00000000-0005-0000-0000-0000D13B0000}"/>
    <cellStyle name="Hoa-Scholl 4 9 4" xfId="13035" xr:uid="{00000000-0005-0000-0000-0000D23B0000}"/>
    <cellStyle name="Hoa-Scholl 4 9 5" xfId="13036" xr:uid="{00000000-0005-0000-0000-0000D33B0000}"/>
    <cellStyle name="Hoa-Scholl 4 9 6" xfId="13037" xr:uid="{00000000-0005-0000-0000-0000D43B0000}"/>
    <cellStyle name="Hoa-Scholl 40" xfId="13038" xr:uid="{00000000-0005-0000-0000-0000D53B0000}"/>
    <cellStyle name="Hoa-Scholl 41" xfId="13039" xr:uid="{00000000-0005-0000-0000-0000D63B0000}"/>
    <cellStyle name="Hoa-Scholl 42" xfId="58716" xr:uid="{00000000-0005-0000-0000-0000D73B0000}"/>
    <cellStyle name="Hoa-Scholl 43" xfId="59115" xr:uid="{00000000-0005-0000-0000-0000D83B0000}"/>
    <cellStyle name="Hoa-Scholl 44" xfId="59072" xr:uid="{00000000-0005-0000-0000-0000D93B0000}"/>
    <cellStyle name="Hoa-Scholl 45" xfId="59105" xr:uid="{00000000-0005-0000-0000-0000DA3B0000}"/>
    <cellStyle name="Hoa-Scholl 46" xfId="59074" xr:uid="{00000000-0005-0000-0000-0000DB3B0000}"/>
    <cellStyle name="Hoa-Scholl 5" xfId="13040" xr:uid="{00000000-0005-0000-0000-0000DC3B0000}"/>
    <cellStyle name="Hoa-Scholl 5 10" xfId="13041" xr:uid="{00000000-0005-0000-0000-0000DD3B0000}"/>
    <cellStyle name="Hoa-Scholl 5 10 2" xfId="13042" xr:uid="{00000000-0005-0000-0000-0000DE3B0000}"/>
    <cellStyle name="Hoa-Scholl 5 10 3" xfId="13043" xr:uid="{00000000-0005-0000-0000-0000DF3B0000}"/>
    <cellStyle name="Hoa-Scholl 5 10 4" xfId="13044" xr:uid="{00000000-0005-0000-0000-0000E03B0000}"/>
    <cellStyle name="Hoa-Scholl 5 10 5" xfId="13045" xr:uid="{00000000-0005-0000-0000-0000E13B0000}"/>
    <cellStyle name="Hoa-Scholl 5 10 6" xfId="13046" xr:uid="{00000000-0005-0000-0000-0000E23B0000}"/>
    <cellStyle name="Hoa-Scholl 5 11" xfId="13047" xr:uid="{00000000-0005-0000-0000-0000E33B0000}"/>
    <cellStyle name="Hoa-Scholl 5 11 2" xfId="13048" xr:uid="{00000000-0005-0000-0000-0000E43B0000}"/>
    <cellStyle name="Hoa-Scholl 5 11 3" xfId="13049" xr:uid="{00000000-0005-0000-0000-0000E53B0000}"/>
    <cellStyle name="Hoa-Scholl 5 11 4" xfId="13050" xr:uid="{00000000-0005-0000-0000-0000E63B0000}"/>
    <cellStyle name="Hoa-Scholl 5 11 5" xfId="13051" xr:uid="{00000000-0005-0000-0000-0000E73B0000}"/>
    <cellStyle name="Hoa-Scholl 5 11 6" xfId="13052" xr:uid="{00000000-0005-0000-0000-0000E83B0000}"/>
    <cellStyle name="Hoa-Scholl 5 12" xfId="13053" xr:uid="{00000000-0005-0000-0000-0000E93B0000}"/>
    <cellStyle name="Hoa-Scholl 5 12 2" xfId="13054" xr:uid="{00000000-0005-0000-0000-0000EA3B0000}"/>
    <cellStyle name="Hoa-Scholl 5 12 3" xfId="13055" xr:uid="{00000000-0005-0000-0000-0000EB3B0000}"/>
    <cellStyle name="Hoa-Scholl 5 12 4" xfId="13056" xr:uid="{00000000-0005-0000-0000-0000EC3B0000}"/>
    <cellStyle name="Hoa-Scholl 5 12 5" xfId="13057" xr:uid="{00000000-0005-0000-0000-0000ED3B0000}"/>
    <cellStyle name="Hoa-Scholl 5 12 6" xfId="13058" xr:uid="{00000000-0005-0000-0000-0000EE3B0000}"/>
    <cellStyle name="Hoa-Scholl 5 13" xfId="13059" xr:uid="{00000000-0005-0000-0000-0000EF3B0000}"/>
    <cellStyle name="Hoa-Scholl 5 13 2" xfId="13060" xr:uid="{00000000-0005-0000-0000-0000F03B0000}"/>
    <cellStyle name="Hoa-Scholl 5 13 3" xfId="13061" xr:uid="{00000000-0005-0000-0000-0000F13B0000}"/>
    <cellStyle name="Hoa-Scholl 5 13 4" xfId="13062" xr:uid="{00000000-0005-0000-0000-0000F23B0000}"/>
    <cellStyle name="Hoa-Scholl 5 13 5" xfId="13063" xr:uid="{00000000-0005-0000-0000-0000F33B0000}"/>
    <cellStyle name="Hoa-Scholl 5 13 6" xfId="13064" xr:uid="{00000000-0005-0000-0000-0000F43B0000}"/>
    <cellStyle name="Hoa-Scholl 5 14" xfId="13065" xr:uid="{00000000-0005-0000-0000-0000F53B0000}"/>
    <cellStyle name="Hoa-Scholl 5 14 2" xfId="13066" xr:uid="{00000000-0005-0000-0000-0000F63B0000}"/>
    <cellStyle name="Hoa-Scholl 5 14 3" xfId="13067" xr:uid="{00000000-0005-0000-0000-0000F73B0000}"/>
    <cellStyle name="Hoa-Scholl 5 14 4" xfId="13068" xr:uid="{00000000-0005-0000-0000-0000F83B0000}"/>
    <cellStyle name="Hoa-Scholl 5 14 5" xfId="13069" xr:uid="{00000000-0005-0000-0000-0000F93B0000}"/>
    <cellStyle name="Hoa-Scholl 5 14 6" xfId="13070" xr:uid="{00000000-0005-0000-0000-0000FA3B0000}"/>
    <cellStyle name="Hoa-Scholl 5 15" xfId="13071" xr:uid="{00000000-0005-0000-0000-0000FB3B0000}"/>
    <cellStyle name="Hoa-Scholl 5 15 2" xfId="13072" xr:uid="{00000000-0005-0000-0000-0000FC3B0000}"/>
    <cellStyle name="Hoa-Scholl 5 15 3" xfId="13073" xr:uid="{00000000-0005-0000-0000-0000FD3B0000}"/>
    <cellStyle name="Hoa-Scholl 5 15 4" xfId="13074" xr:uid="{00000000-0005-0000-0000-0000FE3B0000}"/>
    <cellStyle name="Hoa-Scholl 5 15 5" xfId="13075" xr:uid="{00000000-0005-0000-0000-0000FF3B0000}"/>
    <cellStyle name="Hoa-Scholl 5 15 6" xfId="13076" xr:uid="{00000000-0005-0000-0000-0000003C0000}"/>
    <cellStyle name="Hoa-Scholl 5 16" xfId="13077" xr:uid="{00000000-0005-0000-0000-0000013C0000}"/>
    <cellStyle name="Hoa-Scholl 5 16 2" xfId="13078" xr:uid="{00000000-0005-0000-0000-0000023C0000}"/>
    <cellStyle name="Hoa-Scholl 5 16 3" xfId="13079" xr:uid="{00000000-0005-0000-0000-0000033C0000}"/>
    <cellStyle name="Hoa-Scholl 5 16 4" xfId="13080" xr:uid="{00000000-0005-0000-0000-0000043C0000}"/>
    <cellStyle name="Hoa-Scholl 5 16 5" xfId="13081" xr:uid="{00000000-0005-0000-0000-0000053C0000}"/>
    <cellStyle name="Hoa-Scholl 5 16 6" xfId="13082" xr:uid="{00000000-0005-0000-0000-0000063C0000}"/>
    <cellStyle name="Hoa-Scholl 5 17" xfId="13083" xr:uid="{00000000-0005-0000-0000-0000073C0000}"/>
    <cellStyle name="Hoa-Scholl 5 17 2" xfId="13084" xr:uid="{00000000-0005-0000-0000-0000083C0000}"/>
    <cellStyle name="Hoa-Scholl 5 17 3" xfId="13085" xr:uid="{00000000-0005-0000-0000-0000093C0000}"/>
    <cellStyle name="Hoa-Scholl 5 17 4" xfId="13086" xr:uid="{00000000-0005-0000-0000-00000A3C0000}"/>
    <cellStyle name="Hoa-Scholl 5 17 5" xfId="13087" xr:uid="{00000000-0005-0000-0000-00000B3C0000}"/>
    <cellStyle name="Hoa-Scholl 5 17 6" xfId="13088" xr:uid="{00000000-0005-0000-0000-00000C3C0000}"/>
    <cellStyle name="Hoa-Scholl 5 18" xfId="13089" xr:uid="{00000000-0005-0000-0000-00000D3C0000}"/>
    <cellStyle name="Hoa-Scholl 5 18 2" xfId="13090" xr:uid="{00000000-0005-0000-0000-00000E3C0000}"/>
    <cellStyle name="Hoa-Scholl 5 18 3" xfId="13091" xr:uid="{00000000-0005-0000-0000-00000F3C0000}"/>
    <cellStyle name="Hoa-Scholl 5 18 4" xfId="13092" xr:uid="{00000000-0005-0000-0000-0000103C0000}"/>
    <cellStyle name="Hoa-Scholl 5 18 5" xfId="13093" xr:uid="{00000000-0005-0000-0000-0000113C0000}"/>
    <cellStyle name="Hoa-Scholl 5 18 6" xfId="13094" xr:uid="{00000000-0005-0000-0000-0000123C0000}"/>
    <cellStyle name="Hoa-Scholl 5 19" xfId="13095" xr:uid="{00000000-0005-0000-0000-0000133C0000}"/>
    <cellStyle name="Hoa-Scholl 5 19 2" xfId="13096" xr:uid="{00000000-0005-0000-0000-0000143C0000}"/>
    <cellStyle name="Hoa-Scholl 5 19 3" xfId="13097" xr:uid="{00000000-0005-0000-0000-0000153C0000}"/>
    <cellStyle name="Hoa-Scholl 5 19 4" xfId="13098" xr:uid="{00000000-0005-0000-0000-0000163C0000}"/>
    <cellStyle name="Hoa-Scholl 5 19 5" xfId="13099" xr:uid="{00000000-0005-0000-0000-0000173C0000}"/>
    <cellStyle name="Hoa-Scholl 5 19 6" xfId="13100" xr:uid="{00000000-0005-0000-0000-0000183C0000}"/>
    <cellStyle name="Hoa-Scholl 5 2" xfId="13101" xr:uid="{00000000-0005-0000-0000-0000193C0000}"/>
    <cellStyle name="Hoa-Scholl 5 2 2" xfId="13102" xr:uid="{00000000-0005-0000-0000-00001A3C0000}"/>
    <cellStyle name="Hoa-Scholl 5 2 3" xfId="13103" xr:uid="{00000000-0005-0000-0000-00001B3C0000}"/>
    <cellStyle name="Hoa-Scholl 5 2 4" xfId="13104" xr:uid="{00000000-0005-0000-0000-00001C3C0000}"/>
    <cellStyle name="Hoa-Scholl 5 2 5" xfId="13105" xr:uid="{00000000-0005-0000-0000-00001D3C0000}"/>
    <cellStyle name="Hoa-Scholl 5 2 6" xfId="13106" xr:uid="{00000000-0005-0000-0000-00001E3C0000}"/>
    <cellStyle name="Hoa-Scholl 5 2 7" xfId="13107" xr:uid="{00000000-0005-0000-0000-00001F3C0000}"/>
    <cellStyle name="Hoa-Scholl 5 20" xfId="13108" xr:uid="{00000000-0005-0000-0000-0000203C0000}"/>
    <cellStyle name="Hoa-Scholl 5 20 2" xfId="13109" xr:uid="{00000000-0005-0000-0000-0000213C0000}"/>
    <cellStyle name="Hoa-Scholl 5 20 3" xfId="13110" xr:uid="{00000000-0005-0000-0000-0000223C0000}"/>
    <cellStyle name="Hoa-Scholl 5 20 4" xfId="13111" xr:uid="{00000000-0005-0000-0000-0000233C0000}"/>
    <cellStyle name="Hoa-Scholl 5 20 5" xfId="13112" xr:uid="{00000000-0005-0000-0000-0000243C0000}"/>
    <cellStyle name="Hoa-Scholl 5 20 6" xfId="13113" xr:uid="{00000000-0005-0000-0000-0000253C0000}"/>
    <cellStyle name="Hoa-Scholl 5 21" xfId="13114" xr:uid="{00000000-0005-0000-0000-0000263C0000}"/>
    <cellStyle name="Hoa-Scholl 5 21 2" xfId="13115" xr:uid="{00000000-0005-0000-0000-0000273C0000}"/>
    <cellStyle name="Hoa-Scholl 5 21 3" xfId="13116" xr:uid="{00000000-0005-0000-0000-0000283C0000}"/>
    <cellStyle name="Hoa-Scholl 5 21 4" xfId="13117" xr:uid="{00000000-0005-0000-0000-0000293C0000}"/>
    <cellStyle name="Hoa-Scholl 5 21 5" xfId="13118" xr:uid="{00000000-0005-0000-0000-00002A3C0000}"/>
    <cellStyle name="Hoa-Scholl 5 21 6" xfId="13119" xr:uid="{00000000-0005-0000-0000-00002B3C0000}"/>
    <cellStyle name="Hoa-Scholl 5 22" xfId="13120" xr:uid="{00000000-0005-0000-0000-00002C3C0000}"/>
    <cellStyle name="Hoa-Scholl 5 22 2" xfId="13121" xr:uid="{00000000-0005-0000-0000-00002D3C0000}"/>
    <cellStyle name="Hoa-Scholl 5 22 3" xfId="13122" xr:uid="{00000000-0005-0000-0000-00002E3C0000}"/>
    <cellStyle name="Hoa-Scholl 5 22 4" xfId="13123" xr:uid="{00000000-0005-0000-0000-00002F3C0000}"/>
    <cellStyle name="Hoa-Scholl 5 22 5" xfId="13124" xr:uid="{00000000-0005-0000-0000-0000303C0000}"/>
    <cellStyle name="Hoa-Scholl 5 22 6" xfId="13125" xr:uid="{00000000-0005-0000-0000-0000313C0000}"/>
    <cellStyle name="Hoa-Scholl 5 23" xfId="13126" xr:uid="{00000000-0005-0000-0000-0000323C0000}"/>
    <cellStyle name="Hoa-Scholl 5 23 2" xfId="13127" xr:uid="{00000000-0005-0000-0000-0000333C0000}"/>
    <cellStyle name="Hoa-Scholl 5 23 3" xfId="13128" xr:uid="{00000000-0005-0000-0000-0000343C0000}"/>
    <cellStyle name="Hoa-Scholl 5 23 4" xfId="13129" xr:uid="{00000000-0005-0000-0000-0000353C0000}"/>
    <cellStyle name="Hoa-Scholl 5 23 5" xfId="13130" xr:uid="{00000000-0005-0000-0000-0000363C0000}"/>
    <cellStyle name="Hoa-Scholl 5 23 6" xfId="13131" xr:uid="{00000000-0005-0000-0000-0000373C0000}"/>
    <cellStyle name="Hoa-Scholl 5 24" xfId="13132" xr:uid="{00000000-0005-0000-0000-0000383C0000}"/>
    <cellStyle name="Hoa-Scholl 5 24 2" xfId="13133" xr:uid="{00000000-0005-0000-0000-0000393C0000}"/>
    <cellStyle name="Hoa-Scholl 5 24 3" xfId="13134" xr:uid="{00000000-0005-0000-0000-00003A3C0000}"/>
    <cellStyle name="Hoa-Scholl 5 24 4" xfId="13135" xr:uid="{00000000-0005-0000-0000-00003B3C0000}"/>
    <cellStyle name="Hoa-Scholl 5 24 5" xfId="13136" xr:uid="{00000000-0005-0000-0000-00003C3C0000}"/>
    <cellStyle name="Hoa-Scholl 5 24 6" xfId="13137" xr:uid="{00000000-0005-0000-0000-00003D3C0000}"/>
    <cellStyle name="Hoa-Scholl 5 25" xfId="13138" xr:uid="{00000000-0005-0000-0000-00003E3C0000}"/>
    <cellStyle name="Hoa-Scholl 5 25 2" xfId="13139" xr:uid="{00000000-0005-0000-0000-00003F3C0000}"/>
    <cellStyle name="Hoa-Scholl 5 25 3" xfId="13140" xr:uid="{00000000-0005-0000-0000-0000403C0000}"/>
    <cellStyle name="Hoa-Scholl 5 25 4" xfId="13141" xr:uid="{00000000-0005-0000-0000-0000413C0000}"/>
    <cellStyle name="Hoa-Scholl 5 25 5" xfId="13142" xr:uid="{00000000-0005-0000-0000-0000423C0000}"/>
    <cellStyle name="Hoa-Scholl 5 25 6" xfId="13143" xr:uid="{00000000-0005-0000-0000-0000433C0000}"/>
    <cellStyle name="Hoa-Scholl 5 26" xfId="13144" xr:uid="{00000000-0005-0000-0000-0000443C0000}"/>
    <cellStyle name="Hoa-Scholl 5 26 2" xfId="13145" xr:uid="{00000000-0005-0000-0000-0000453C0000}"/>
    <cellStyle name="Hoa-Scholl 5 26 3" xfId="13146" xr:uid="{00000000-0005-0000-0000-0000463C0000}"/>
    <cellStyle name="Hoa-Scholl 5 26 4" xfId="13147" xr:uid="{00000000-0005-0000-0000-0000473C0000}"/>
    <cellStyle name="Hoa-Scholl 5 26 5" xfId="13148" xr:uid="{00000000-0005-0000-0000-0000483C0000}"/>
    <cellStyle name="Hoa-Scholl 5 26 6" xfId="13149" xr:uid="{00000000-0005-0000-0000-0000493C0000}"/>
    <cellStyle name="Hoa-Scholl 5 27" xfId="13150" xr:uid="{00000000-0005-0000-0000-00004A3C0000}"/>
    <cellStyle name="Hoa-Scholl 5 27 2" xfId="13151" xr:uid="{00000000-0005-0000-0000-00004B3C0000}"/>
    <cellStyle name="Hoa-Scholl 5 27 3" xfId="13152" xr:uid="{00000000-0005-0000-0000-00004C3C0000}"/>
    <cellStyle name="Hoa-Scholl 5 27 4" xfId="13153" xr:uid="{00000000-0005-0000-0000-00004D3C0000}"/>
    <cellStyle name="Hoa-Scholl 5 27 5" xfId="13154" xr:uid="{00000000-0005-0000-0000-00004E3C0000}"/>
    <cellStyle name="Hoa-Scholl 5 27 6" xfId="13155" xr:uid="{00000000-0005-0000-0000-00004F3C0000}"/>
    <cellStyle name="Hoa-Scholl 5 28" xfId="13156" xr:uid="{00000000-0005-0000-0000-0000503C0000}"/>
    <cellStyle name="Hoa-Scholl 5 28 2" xfId="13157" xr:uid="{00000000-0005-0000-0000-0000513C0000}"/>
    <cellStyle name="Hoa-Scholl 5 28 3" xfId="13158" xr:uid="{00000000-0005-0000-0000-0000523C0000}"/>
    <cellStyle name="Hoa-Scholl 5 28 4" xfId="13159" xr:uid="{00000000-0005-0000-0000-0000533C0000}"/>
    <cellStyle name="Hoa-Scholl 5 28 5" xfId="13160" xr:uid="{00000000-0005-0000-0000-0000543C0000}"/>
    <cellStyle name="Hoa-Scholl 5 28 6" xfId="13161" xr:uid="{00000000-0005-0000-0000-0000553C0000}"/>
    <cellStyle name="Hoa-Scholl 5 29" xfId="13162" xr:uid="{00000000-0005-0000-0000-0000563C0000}"/>
    <cellStyle name="Hoa-Scholl 5 29 2" xfId="13163" xr:uid="{00000000-0005-0000-0000-0000573C0000}"/>
    <cellStyle name="Hoa-Scholl 5 29 3" xfId="13164" xr:uid="{00000000-0005-0000-0000-0000583C0000}"/>
    <cellStyle name="Hoa-Scholl 5 29 4" xfId="13165" xr:uid="{00000000-0005-0000-0000-0000593C0000}"/>
    <cellStyle name="Hoa-Scholl 5 29 5" xfId="13166" xr:uid="{00000000-0005-0000-0000-00005A3C0000}"/>
    <cellStyle name="Hoa-Scholl 5 29 6" xfId="13167" xr:uid="{00000000-0005-0000-0000-00005B3C0000}"/>
    <cellStyle name="Hoa-Scholl 5 3" xfId="13168" xr:uid="{00000000-0005-0000-0000-00005C3C0000}"/>
    <cellStyle name="Hoa-Scholl 5 3 2" xfId="13169" xr:uid="{00000000-0005-0000-0000-00005D3C0000}"/>
    <cellStyle name="Hoa-Scholl 5 3 3" xfId="13170" xr:uid="{00000000-0005-0000-0000-00005E3C0000}"/>
    <cellStyle name="Hoa-Scholl 5 3 4" xfId="13171" xr:uid="{00000000-0005-0000-0000-00005F3C0000}"/>
    <cellStyle name="Hoa-Scholl 5 3 5" xfId="13172" xr:uid="{00000000-0005-0000-0000-0000603C0000}"/>
    <cellStyle name="Hoa-Scholl 5 3 6" xfId="13173" xr:uid="{00000000-0005-0000-0000-0000613C0000}"/>
    <cellStyle name="Hoa-Scholl 5 30" xfId="13174" xr:uid="{00000000-0005-0000-0000-0000623C0000}"/>
    <cellStyle name="Hoa-Scholl 5 31" xfId="13175" xr:uid="{00000000-0005-0000-0000-0000633C0000}"/>
    <cellStyle name="Hoa-Scholl 5 32" xfId="13176" xr:uid="{00000000-0005-0000-0000-0000643C0000}"/>
    <cellStyle name="Hoa-Scholl 5 33" xfId="13177" xr:uid="{00000000-0005-0000-0000-0000653C0000}"/>
    <cellStyle name="Hoa-Scholl 5 34" xfId="13178" xr:uid="{00000000-0005-0000-0000-0000663C0000}"/>
    <cellStyle name="Hoa-Scholl 5 4" xfId="13179" xr:uid="{00000000-0005-0000-0000-0000673C0000}"/>
    <cellStyle name="Hoa-Scholl 5 4 2" xfId="13180" xr:uid="{00000000-0005-0000-0000-0000683C0000}"/>
    <cellStyle name="Hoa-Scholl 5 4 3" xfId="13181" xr:uid="{00000000-0005-0000-0000-0000693C0000}"/>
    <cellStyle name="Hoa-Scholl 5 4 4" xfId="13182" xr:uid="{00000000-0005-0000-0000-00006A3C0000}"/>
    <cellStyle name="Hoa-Scholl 5 4 5" xfId="13183" xr:uid="{00000000-0005-0000-0000-00006B3C0000}"/>
    <cellStyle name="Hoa-Scholl 5 4 6" xfId="13184" xr:uid="{00000000-0005-0000-0000-00006C3C0000}"/>
    <cellStyle name="Hoa-Scholl 5 5" xfId="13185" xr:uid="{00000000-0005-0000-0000-00006D3C0000}"/>
    <cellStyle name="Hoa-Scholl 5 5 2" xfId="13186" xr:uid="{00000000-0005-0000-0000-00006E3C0000}"/>
    <cellStyle name="Hoa-Scholl 5 5 3" xfId="13187" xr:uid="{00000000-0005-0000-0000-00006F3C0000}"/>
    <cellStyle name="Hoa-Scholl 5 5 4" xfId="13188" xr:uid="{00000000-0005-0000-0000-0000703C0000}"/>
    <cellStyle name="Hoa-Scholl 5 5 5" xfId="13189" xr:uid="{00000000-0005-0000-0000-0000713C0000}"/>
    <cellStyle name="Hoa-Scholl 5 5 6" xfId="13190" xr:uid="{00000000-0005-0000-0000-0000723C0000}"/>
    <cellStyle name="Hoa-Scholl 5 6" xfId="13191" xr:uid="{00000000-0005-0000-0000-0000733C0000}"/>
    <cellStyle name="Hoa-Scholl 5 6 2" xfId="13192" xr:uid="{00000000-0005-0000-0000-0000743C0000}"/>
    <cellStyle name="Hoa-Scholl 5 6 3" xfId="13193" xr:uid="{00000000-0005-0000-0000-0000753C0000}"/>
    <cellStyle name="Hoa-Scholl 5 6 4" xfId="13194" xr:uid="{00000000-0005-0000-0000-0000763C0000}"/>
    <cellStyle name="Hoa-Scholl 5 6 5" xfId="13195" xr:uid="{00000000-0005-0000-0000-0000773C0000}"/>
    <cellStyle name="Hoa-Scholl 5 6 6" xfId="13196" xr:uid="{00000000-0005-0000-0000-0000783C0000}"/>
    <cellStyle name="Hoa-Scholl 5 7" xfId="13197" xr:uid="{00000000-0005-0000-0000-0000793C0000}"/>
    <cellStyle name="Hoa-Scholl 5 7 2" xfId="13198" xr:uid="{00000000-0005-0000-0000-00007A3C0000}"/>
    <cellStyle name="Hoa-Scholl 5 7 3" xfId="13199" xr:uid="{00000000-0005-0000-0000-00007B3C0000}"/>
    <cellStyle name="Hoa-Scholl 5 7 4" xfId="13200" xr:uid="{00000000-0005-0000-0000-00007C3C0000}"/>
    <cellStyle name="Hoa-Scholl 5 7 5" xfId="13201" xr:uid="{00000000-0005-0000-0000-00007D3C0000}"/>
    <cellStyle name="Hoa-Scholl 5 7 6" xfId="13202" xr:uid="{00000000-0005-0000-0000-00007E3C0000}"/>
    <cellStyle name="Hoa-Scholl 5 8" xfId="13203" xr:uid="{00000000-0005-0000-0000-00007F3C0000}"/>
    <cellStyle name="Hoa-Scholl 5 8 2" xfId="13204" xr:uid="{00000000-0005-0000-0000-0000803C0000}"/>
    <cellStyle name="Hoa-Scholl 5 8 3" xfId="13205" xr:uid="{00000000-0005-0000-0000-0000813C0000}"/>
    <cellStyle name="Hoa-Scholl 5 8 4" xfId="13206" xr:uid="{00000000-0005-0000-0000-0000823C0000}"/>
    <cellStyle name="Hoa-Scholl 5 8 5" xfId="13207" xr:uid="{00000000-0005-0000-0000-0000833C0000}"/>
    <cellStyle name="Hoa-Scholl 5 8 6" xfId="13208" xr:uid="{00000000-0005-0000-0000-0000843C0000}"/>
    <cellStyle name="Hoa-Scholl 5 9" xfId="13209" xr:uid="{00000000-0005-0000-0000-0000853C0000}"/>
    <cellStyle name="Hoa-Scholl 5 9 2" xfId="13210" xr:uid="{00000000-0005-0000-0000-0000863C0000}"/>
    <cellStyle name="Hoa-Scholl 5 9 3" xfId="13211" xr:uid="{00000000-0005-0000-0000-0000873C0000}"/>
    <cellStyle name="Hoa-Scholl 5 9 4" xfId="13212" xr:uid="{00000000-0005-0000-0000-0000883C0000}"/>
    <cellStyle name="Hoa-Scholl 5 9 5" xfId="13213" xr:uid="{00000000-0005-0000-0000-0000893C0000}"/>
    <cellStyle name="Hoa-Scholl 5 9 6" xfId="13214" xr:uid="{00000000-0005-0000-0000-00008A3C0000}"/>
    <cellStyle name="Hoa-Scholl 6" xfId="13215" xr:uid="{00000000-0005-0000-0000-00008B3C0000}"/>
    <cellStyle name="Hoa-Scholl 6 10" xfId="13216" xr:uid="{00000000-0005-0000-0000-00008C3C0000}"/>
    <cellStyle name="Hoa-Scholl 6 10 2" xfId="13217" xr:uid="{00000000-0005-0000-0000-00008D3C0000}"/>
    <cellStyle name="Hoa-Scholl 6 10 3" xfId="13218" xr:uid="{00000000-0005-0000-0000-00008E3C0000}"/>
    <cellStyle name="Hoa-Scholl 6 10 4" xfId="13219" xr:uid="{00000000-0005-0000-0000-00008F3C0000}"/>
    <cellStyle name="Hoa-Scholl 6 10 5" xfId="13220" xr:uid="{00000000-0005-0000-0000-0000903C0000}"/>
    <cellStyle name="Hoa-Scholl 6 10 6" xfId="13221" xr:uid="{00000000-0005-0000-0000-0000913C0000}"/>
    <cellStyle name="Hoa-Scholl 6 11" xfId="13222" xr:uid="{00000000-0005-0000-0000-0000923C0000}"/>
    <cellStyle name="Hoa-Scholl 6 11 2" xfId="13223" xr:uid="{00000000-0005-0000-0000-0000933C0000}"/>
    <cellStyle name="Hoa-Scholl 6 11 3" xfId="13224" xr:uid="{00000000-0005-0000-0000-0000943C0000}"/>
    <cellStyle name="Hoa-Scholl 6 11 4" xfId="13225" xr:uid="{00000000-0005-0000-0000-0000953C0000}"/>
    <cellStyle name="Hoa-Scholl 6 11 5" xfId="13226" xr:uid="{00000000-0005-0000-0000-0000963C0000}"/>
    <cellStyle name="Hoa-Scholl 6 11 6" xfId="13227" xr:uid="{00000000-0005-0000-0000-0000973C0000}"/>
    <cellStyle name="Hoa-Scholl 6 12" xfId="13228" xr:uid="{00000000-0005-0000-0000-0000983C0000}"/>
    <cellStyle name="Hoa-Scholl 6 12 2" xfId="13229" xr:uid="{00000000-0005-0000-0000-0000993C0000}"/>
    <cellStyle name="Hoa-Scholl 6 12 3" xfId="13230" xr:uid="{00000000-0005-0000-0000-00009A3C0000}"/>
    <cellStyle name="Hoa-Scholl 6 12 4" xfId="13231" xr:uid="{00000000-0005-0000-0000-00009B3C0000}"/>
    <cellStyle name="Hoa-Scholl 6 12 5" xfId="13232" xr:uid="{00000000-0005-0000-0000-00009C3C0000}"/>
    <cellStyle name="Hoa-Scholl 6 12 6" xfId="13233" xr:uid="{00000000-0005-0000-0000-00009D3C0000}"/>
    <cellStyle name="Hoa-Scholl 6 13" xfId="13234" xr:uid="{00000000-0005-0000-0000-00009E3C0000}"/>
    <cellStyle name="Hoa-Scholl 6 13 2" xfId="13235" xr:uid="{00000000-0005-0000-0000-00009F3C0000}"/>
    <cellStyle name="Hoa-Scholl 6 13 3" xfId="13236" xr:uid="{00000000-0005-0000-0000-0000A03C0000}"/>
    <cellStyle name="Hoa-Scholl 6 13 4" xfId="13237" xr:uid="{00000000-0005-0000-0000-0000A13C0000}"/>
    <cellStyle name="Hoa-Scholl 6 13 5" xfId="13238" xr:uid="{00000000-0005-0000-0000-0000A23C0000}"/>
    <cellStyle name="Hoa-Scholl 6 13 6" xfId="13239" xr:uid="{00000000-0005-0000-0000-0000A33C0000}"/>
    <cellStyle name="Hoa-Scholl 6 14" xfId="13240" xr:uid="{00000000-0005-0000-0000-0000A43C0000}"/>
    <cellStyle name="Hoa-Scholl 6 14 2" xfId="13241" xr:uid="{00000000-0005-0000-0000-0000A53C0000}"/>
    <cellStyle name="Hoa-Scholl 6 14 3" xfId="13242" xr:uid="{00000000-0005-0000-0000-0000A63C0000}"/>
    <cellStyle name="Hoa-Scholl 6 14 4" xfId="13243" xr:uid="{00000000-0005-0000-0000-0000A73C0000}"/>
    <cellStyle name="Hoa-Scholl 6 14 5" xfId="13244" xr:uid="{00000000-0005-0000-0000-0000A83C0000}"/>
    <cellStyle name="Hoa-Scholl 6 14 6" xfId="13245" xr:uid="{00000000-0005-0000-0000-0000A93C0000}"/>
    <cellStyle name="Hoa-Scholl 6 15" xfId="13246" xr:uid="{00000000-0005-0000-0000-0000AA3C0000}"/>
    <cellStyle name="Hoa-Scholl 6 15 2" xfId="13247" xr:uid="{00000000-0005-0000-0000-0000AB3C0000}"/>
    <cellStyle name="Hoa-Scholl 6 15 3" xfId="13248" xr:uid="{00000000-0005-0000-0000-0000AC3C0000}"/>
    <cellStyle name="Hoa-Scholl 6 15 4" xfId="13249" xr:uid="{00000000-0005-0000-0000-0000AD3C0000}"/>
    <cellStyle name="Hoa-Scholl 6 15 5" xfId="13250" xr:uid="{00000000-0005-0000-0000-0000AE3C0000}"/>
    <cellStyle name="Hoa-Scholl 6 15 6" xfId="13251" xr:uid="{00000000-0005-0000-0000-0000AF3C0000}"/>
    <cellStyle name="Hoa-Scholl 6 16" xfId="13252" xr:uid="{00000000-0005-0000-0000-0000B03C0000}"/>
    <cellStyle name="Hoa-Scholl 6 16 2" xfId="13253" xr:uid="{00000000-0005-0000-0000-0000B13C0000}"/>
    <cellStyle name="Hoa-Scholl 6 16 3" xfId="13254" xr:uid="{00000000-0005-0000-0000-0000B23C0000}"/>
    <cellStyle name="Hoa-Scholl 6 16 4" xfId="13255" xr:uid="{00000000-0005-0000-0000-0000B33C0000}"/>
    <cellStyle name="Hoa-Scholl 6 16 5" xfId="13256" xr:uid="{00000000-0005-0000-0000-0000B43C0000}"/>
    <cellStyle name="Hoa-Scholl 6 16 6" xfId="13257" xr:uid="{00000000-0005-0000-0000-0000B53C0000}"/>
    <cellStyle name="Hoa-Scholl 6 17" xfId="13258" xr:uid="{00000000-0005-0000-0000-0000B63C0000}"/>
    <cellStyle name="Hoa-Scholl 6 17 2" xfId="13259" xr:uid="{00000000-0005-0000-0000-0000B73C0000}"/>
    <cellStyle name="Hoa-Scholl 6 17 3" xfId="13260" xr:uid="{00000000-0005-0000-0000-0000B83C0000}"/>
    <cellStyle name="Hoa-Scholl 6 17 4" xfId="13261" xr:uid="{00000000-0005-0000-0000-0000B93C0000}"/>
    <cellStyle name="Hoa-Scholl 6 17 5" xfId="13262" xr:uid="{00000000-0005-0000-0000-0000BA3C0000}"/>
    <cellStyle name="Hoa-Scholl 6 17 6" xfId="13263" xr:uid="{00000000-0005-0000-0000-0000BB3C0000}"/>
    <cellStyle name="Hoa-Scholl 6 18" xfId="13264" xr:uid="{00000000-0005-0000-0000-0000BC3C0000}"/>
    <cellStyle name="Hoa-Scholl 6 18 2" xfId="13265" xr:uid="{00000000-0005-0000-0000-0000BD3C0000}"/>
    <cellStyle name="Hoa-Scholl 6 18 3" xfId="13266" xr:uid="{00000000-0005-0000-0000-0000BE3C0000}"/>
    <cellStyle name="Hoa-Scholl 6 18 4" xfId="13267" xr:uid="{00000000-0005-0000-0000-0000BF3C0000}"/>
    <cellStyle name="Hoa-Scholl 6 18 5" xfId="13268" xr:uid="{00000000-0005-0000-0000-0000C03C0000}"/>
    <cellStyle name="Hoa-Scholl 6 18 6" xfId="13269" xr:uid="{00000000-0005-0000-0000-0000C13C0000}"/>
    <cellStyle name="Hoa-Scholl 6 19" xfId="13270" xr:uid="{00000000-0005-0000-0000-0000C23C0000}"/>
    <cellStyle name="Hoa-Scholl 6 19 2" xfId="13271" xr:uid="{00000000-0005-0000-0000-0000C33C0000}"/>
    <cellStyle name="Hoa-Scholl 6 19 3" xfId="13272" xr:uid="{00000000-0005-0000-0000-0000C43C0000}"/>
    <cellStyle name="Hoa-Scholl 6 19 4" xfId="13273" xr:uid="{00000000-0005-0000-0000-0000C53C0000}"/>
    <cellStyle name="Hoa-Scholl 6 19 5" xfId="13274" xr:uid="{00000000-0005-0000-0000-0000C63C0000}"/>
    <cellStyle name="Hoa-Scholl 6 19 6" xfId="13275" xr:uid="{00000000-0005-0000-0000-0000C73C0000}"/>
    <cellStyle name="Hoa-Scholl 6 2" xfId="13276" xr:uid="{00000000-0005-0000-0000-0000C83C0000}"/>
    <cellStyle name="Hoa-Scholl 6 2 2" xfId="13277" xr:uid="{00000000-0005-0000-0000-0000C93C0000}"/>
    <cellStyle name="Hoa-Scholl 6 2 3" xfId="13278" xr:uid="{00000000-0005-0000-0000-0000CA3C0000}"/>
    <cellStyle name="Hoa-Scholl 6 2 4" xfId="13279" xr:uid="{00000000-0005-0000-0000-0000CB3C0000}"/>
    <cellStyle name="Hoa-Scholl 6 2 5" xfId="13280" xr:uid="{00000000-0005-0000-0000-0000CC3C0000}"/>
    <cellStyle name="Hoa-Scholl 6 2 6" xfId="13281" xr:uid="{00000000-0005-0000-0000-0000CD3C0000}"/>
    <cellStyle name="Hoa-Scholl 6 2 7" xfId="13282" xr:uid="{00000000-0005-0000-0000-0000CE3C0000}"/>
    <cellStyle name="Hoa-Scholl 6 20" xfId="13283" xr:uid="{00000000-0005-0000-0000-0000CF3C0000}"/>
    <cellStyle name="Hoa-Scholl 6 20 2" xfId="13284" xr:uid="{00000000-0005-0000-0000-0000D03C0000}"/>
    <cellStyle name="Hoa-Scholl 6 20 3" xfId="13285" xr:uid="{00000000-0005-0000-0000-0000D13C0000}"/>
    <cellStyle name="Hoa-Scholl 6 20 4" xfId="13286" xr:uid="{00000000-0005-0000-0000-0000D23C0000}"/>
    <cellStyle name="Hoa-Scholl 6 20 5" xfId="13287" xr:uid="{00000000-0005-0000-0000-0000D33C0000}"/>
    <cellStyle name="Hoa-Scholl 6 20 6" xfId="13288" xr:uid="{00000000-0005-0000-0000-0000D43C0000}"/>
    <cellStyle name="Hoa-Scholl 6 21" xfId="13289" xr:uid="{00000000-0005-0000-0000-0000D53C0000}"/>
    <cellStyle name="Hoa-Scholl 6 21 2" xfId="13290" xr:uid="{00000000-0005-0000-0000-0000D63C0000}"/>
    <cellStyle name="Hoa-Scholl 6 21 3" xfId="13291" xr:uid="{00000000-0005-0000-0000-0000D73C0000}"/>
    <cellStyle name="Hoa-Scholl 6 21 4" xfId="13292" xr:uid="{00000000-0005-0000-0000-0000D83C0000}"/>
    <cellStyle name="Hoa-Scholl 6 21 5" xfId="13293" xr:uid="{00000000-0005-0000-0000-0000D93C0000}"/>
    <cellStyle name="Hoa-Scholl 6 21 6" xfId="13294" xr:uid="{00000000-0005-0000-0000-0000DA3C0000}"/>
    <cellStyle name="Hoa-Scholl 6 22" xfId="13295" xr:uid="{00000000-0005-0000-0000-0000DB3C0000}"/>
    <cellStyle name="Hoa-Scholl 6 22 2" xfId="13296" xr:uid="{00000000-0005-0000-0000-0000DC3C0000}"/>
    <cellStyle name="Hoa-Scholl 6 22 3" xfId="13297" xr:uid="{00000000-0005-0000-0000-0000DD3C0000}"/>
    <cellStyle name="Hoa-Scholl 6 22 4" xfId="13298" xr:uid="{00000000-0005-0000-0000-0000DE3C0000}"/>
    <cellStyle name="Hoa-Scholl 6 22 5" xfId="13299" xr:uid="{00000000-0005-0000-0000-0000DF3C0000}"/>
    <cellStyle name="Hoa-Scholl 6 22 6" xfId="13300" xr:uid="{00000000-0005-0000-0000-0000E03C0000}"/>
    <cellStyle name="Hoa-Scholl 6 23" xfId="13301" xr:uid="{00000000-0005-0000-0000-0000E13C0000}"/>
    <cellStyle name="Hoa-Scholl 6 23 2" xfId="13302" xr:uid="{00000000-0005-0000-0000-0000E23C0000}"/>
    <cellStyle name="Hoa-Scholl 6 23 3" xfId="13303" xr:uid="{00000000-0005-0000-0000-0000E33C0000}"/>
    <cellStyle name="Hoa-Scholl 6 23 4" xfId="13304" xr:uid="{00000000-0005-0000-0000-0000E43C0000}"/>
    <cellStyle name="Hoa-Scholl 6 23 5" xfId="13305" xr:uid="{00000000-0005-0000-0000-0000E53C0000}"/>
    <cellStyle name="Hoa-Scholl 6 23 6" xfId="13306" xr:uid="{00000000-0005-0000-0000-0000E63C0000}"/>
    <cellStyle name="Hoa-Scholl 6 24" xfId="13307" xr:uid="{00000000-0005-0000-0000-0000E73C0000}"/>
    <cellStyle name="Hoa-Scholl 6 24 2" xfId="13308" xr:uid="{00000000-0005-0000-0000-0000E83C0000}"/>
    <cellStyle name="Hoa-Scholl 6 24 3" xfId="13309" xr:uid="{00000000-0005-0000-0000-0000E93C0000}"/>
    <cellStyle name="Hoa-Scholl 6 24 4" xfId="13310" xr:uid="{00000000-0005-0000-0000-0000EA3C0000}"/>
    <cellStyle name="Hoa-Scholl 6 24 5" xfId="13311" xr:uid="{00000000-0005-0000-0000-0000EB3C0000}"/>
    <cellStyle name="Hoa-Scholl 6 24 6" xfId="13312" xr:uid="{00000000-0005-0000-0000-0000EC3C0000}"/>
    <cellStyle name="Hoa-Scholl 6 25" xfId="13313" xr:uid="{00000000-0005-0000-0000-0000ED3C0000}"/>
    <cellStyle name="Hoa-Scholl 6 25 2" xfId="13314" xr:uid="{00000000-0005-0000-0000-0000EE3C0000}"/>
    <cellStyle name="Hoa-Scholl 6 25 3" xfId="13315" xr:uid="{00000000-0005-0000-0000-0000EF3C0000}"/>
    <cellStyle name="Hoa-Scholl 6 25 4" xfId="13316" xr:uid="{00000000-0005-0000-0000-0000F03C0000}"/>
    <cellStyle name="Hoa-Scholl 6 25 5" xfId="13317" xr:uid="{00000000-0005-0000-0000-0000F13C0000}"/>
    <cellStyle name="Hoa-Scholl 6 25 6" xfId="13318" xr:uid="{00000000-0005-0000-0000-0000F23C0000}"/>
    <cellStyle name="Hoa-Scholl 6 26" xfId="13319" xr:uid="{00000000-0005-0000-0000-0000F33C0000}"/>
    <cellStyle name="Hoa-Scholl 6 26 2" xfId="13320" xr:uid="{00000000-0005-0000-0000-0000F43C0000}"/>
    <cellStyle name="Hoa-Scholl 6 26 3" xfId="13321" xr:uid="{00000000-0005-0000-0000-0000F53C0000}"/>
    <cellStyle name="Hoa-Scholl 6 26 4" xfId="13322" xr:uid="{00000000-0005-0000-0000-0000F63C0000}"/>
    <cellStyle name="Hoa-Scholl 6 26 5" xfId="13323" xr:uid="{00000000-0005-0000-0000-0000F73C0000}"/>
    <cellStyle name="Hoa-Scholl 6 26 6" xfId="13324" xr:uid="{00000000-0005-0000-0000-0000F83C0000}"/>
    <cellStyle name="Hoa-Scholl 6 27" xfId="13325" xr:uid="{00000000-0005-0000-0000-0000F93C0000}"/>
    <cellStyle name="Hoa-Scholl 6 27 2" xfId="13326" xr:uid="{00000000-0005-0000-0000-0000FA3C0000}"/>
    <cellStyle name="Hoa-Scholl 6 27 3" xfId="13327" xr:uid="{00000000-0005-0000-0000-0000FB3C0000}"/>
    <cellStyle name="Hoa-Scholl 6 27 4" xfId="13328" xr:uid="{00000000-0005-0000-0000-0000FC3C0000}"/>
    <cellStyle name="Hoa-Scholl 6 27 5" xfId="13329" xr:uid="{00000000-0005-0000-0000-0000FD3C0000}"/>
    <cellStyle name="Hoa-Scholl 6 27 6" xfId="13330" xr:uid="{00000000-0005-0000-0000-0000FE3C0000}"/>
    <cellStyle name="Hoa-Scholl 6 28" xfId="13331" xr:uid="{00000000-0005-0000-0000-0000FF3C0000}"/>
    <cellStyle name="Hoa-Scholl 6 28 2" xfId="13332" xr:uid="{00000000-0005-0000-0000-0000003D0000}"/>
    <cellStyle name="Hoa-Scholl 6 28 3" xfId="13333" xr:uid="{00000000-0005-0000-0000-0000013D0000}"/>
    <cellStyle name="Hoa-Scholl 6 28 4" xfId="13334" xr:uid="{00000000-0005-0000-0000-0000023D0000}"/>
    <cellStyle name="Hoa-Scholl 6 28 5" xfId="13335" xr:uid="{00000000-0005-0000-0000-0000033D0000}"/>
    <cellStyle name="Hoa-Scholl 6 28 6" xfId="13336" xr:uid="{00000000-0005-0000-0000-0000043D0000}"/>
    <cellStyle name="Hoa-Scholl 6 29" xfId="13337" xr:uid="{00000000-0005-0000-0000-0000053D0000}"/>
    <cellStyle name="Hoa-Scholl 6 29 2" xfId="13338" xr:uid="{00000000-0005-0000-0000-0000063D0000}"/>
    <cellStyle name="Hoa-Scholl 6 29 3" xfId="13339" xr:uid="{00000000-0005-0000-0000-0000073D0000}"/>
    <cellStyle name="Hoa-Scholl 6 29 4" xfId="13340" xr:uid="{00000000-0005-0000-0000-0000083D0000}"/>
    <cellStyle name="Hoa-Scholl 6 29 5" xfId="13341" xr:uid="{00000000-0005-0000-0000-0000093D0000}"/>
    <cellStyle name="Hoa-Scholl 6 29 6" xfId="13342" xr:uid="{00000000-0005-0000-0000-00000A3D0000}"/>
    <cellStyle name="Hoa-Scholl 6 3" xfId="13343" xr:uid="{00000000-0005-0000-0000-00000B3D0000}"/>
    <cellStyle name="Hoa-Scholl 6 3 2" xfId="13344" xr:uid="{00000000-0005-0000-0000-00000C3D0000}"/>
    <cellStyle name="Hoa-Scholl 6 3 3" xfId="13345" xr:uid="{00000000-0005-0000-0000-00000D3D0000}"/>
    <cellStyle name="Hoa-Scholl 6 3 4" xfId="13346" xr:uid="{00000000-0005-0000-0000-00000E3D0000}"/>
    <cellStyle name="Hoa-Scholl 6 3 5" xfId="13347" xr:uid="{00000000-0005-0000-0000-00000F3D0000}"/>
    <cellStyle name="Hoa-Scholl 6 3 6" xfId="13348" xr:uid="{00000000-0005-0000-0000-0000103D0000}"/>
    <cellStyle name="Hoa-Scholl 6 30" xfId="13349" xr:uid="{00000000-0005-0000-0000-0000113D0000}"/>
    <cellStyle name="Hoa-Scholl 6 31" xfId="13350" xr:uid="{00000000-0005-0000-0000-0000123D0000}"/>
    <cellStyle name="Hoa-Scholl 6 32" xfId="13351" xr:uid="{00000000-0005-0000-0000-0000133D0000}"/>
    <cellStyle name="Hoa-Scholl 6 33" xfId="13352" xr:uid="{00000000-0005-0000-0000-0000143D0000}"/>
    <cellStyle name="Hoa-Scholl 6 34" xfId="13353" xr:uid="{00000000-0005-0000-0000-0000153D0000}"/>
    <cellStyle name="Hoa-Scholl 6 4" xfId="13354" xr:uid="{00000000-0005-0000-0000-0000163D0000}"/>
    <cellStyle name="Hoa-Scholl 6 4 2" xfId="13355" xr:uid="{00000000-0005-0000-0000-0000173D0000}"/>
    <cellStyle name="Hoa-Scholl 6 4 3" xfId="13356" xr:uid="{00000000-0005-0000-0000-0000183D0000}"/>
    <cellStyle name="Hoa-Scholl 6 4 4" xfId="13357" xr:uid="{00000000-0005-0000-0000-0000193D0000}"/>
    <cellStyle name="Hoa-Scholl 6 4 5" xfId="13358" xr:uid="{00000000-0005-0000-0000-00001A3D0000}"/>
    <cellStyle name="Hoa-Scholl 6 4 6" xfId="13359" xr:uid="{00000000-0005-0000-0000-00001B3D0000}"/>
    <cellStyle name="Hoa-Scholl 6 5" xfId="13360" xr:uid="{00000000-0005-0000-0000-00001C3D0000}"/>
    <cellStyle name="Hoa-Scholl 6 5 2" xfId="13361" xr:uid="{00000000-0005-0000-0000-00001D3D0000}"/>
    <cellStyle name="Hoa-Scholl 6 5 3" xfId="13362" xr:uid="{00000000-0005-0000-0000-00001E3D0000}"/>
    <cellStyle name="Hoa-Scholl 6 5 4" xfId="13363" xr:uid="{00000000-0005-0000-0000-00001F3D0000}"/>
    <cellStyle name="Hoa-Scholl 6 5 5" xfId="13364" xr:uid="{00000000-0005-0000-0000-0000203D0000}"/>
    <cellStyle name="Hoa-Scholl 6 5 6" xfId="13365" xr:uid="{00000000-0005-0000-0000-0000213D0000}"/>
    <cellStyle name="Hoa-Scholl 6 6" xfId="13366" xr:uid="{00000000-0005-0000-0000-0000223D0000}"/>
    <cellStyle name="Hoa-Scholl 6 6 2" xfId="13367" xr:uid="{00000000-0005-0000-0000-0000233D0000}"/>
    <cellStyle name="Hoa-Scholl 6 6 3" xfId="13368" xr:uid="{00000000-0005-0000-0000-0000243D0000}"/>
    <cellStyle name="Hoa-Scholl 6 6 4" xfId="13369" xr:uid="{00000000-0005-0000-0000-0000253D0000}"/>
    <cellStyle name="Hoa-Scholl 6 6 5" xfId="13370" xr:uid="{00000000-0005-0000-0000-0000263D0000}"/>
    <cellStyle name="Hoa-Scholl 6 6 6" xfId="13371" xr:uid="{00000000-0005-0000-0000-0000273D0000}"/>
    <cellStyle name="Hoa-Scholl 6 7" xfId="13372" xr:uid="{00000000-0005-0000-0000-0000283D0000}"/>
    <cellStyle name="Hoa-Scholl 6 7 2" xfId="13373" xr:uid="{00000000-0005-0000-0000-0000293D0000}"/>
    <cellStyle name="Hoa-Scholl 6 7 3" xfId="13374" xr:uid="{00000000-0005-0000-0000-00002A3D0000}"/>
    <cellStyle name="Hoa-Scholl 6 7 4" xfId="13375" xr:uid="{00000000-0005-0000-0000-00002B3D0000}"/>
    <cellStyle name="Hoa-Scholl 6 7 5" xfId="13376" xr:uid="{00000000-0005-0000-0000-00002C3D0000}"/>
    <cellStyle name="Hoa-Scholl 6 7 6" xfId="13377" xr:uid="{00000000-0005-0000-0000-00002D3D0000}"/>
    <cellStyle name="Hoa-Scholl 6 8" xfId="13378" xr:uid="{00000000-0005-0000-0000-00002E3D0000}"/>
    <cellStyle name="Hoa-Scholl 6 8 2" xfId="13379" xr:uid="{00000000-0005-0000-0000-00002F3D0000}"/>
    <cellStyle name="Hoa-Scholl 6 8 3" xfId="13380" xr:uid="{00000000-0005-0000-0000-0000303D0000}"/>
    <cellStyle name="Hoa-Scholl 6 8 4" xfId="13381" xr:uid="{00000000-0005-0000-0000-0000313D0000}"/>
    <cellStyle name="Hoa-Scholl 6 8 5" xfId="13382" xr:uid="{00000000-0005-0000-0000-0000323D0000}"/>
    <cellStyle name="Hoa-Scholl 6 8 6" xfId="13383" xr:uid="{00000000-0005-0000-0000-0000333D0000}"/>
    <cellStyle name="Hoa-Scholl 6 9" xfId="13384" xr:uid="{00000000-0005-0000-0000-0000343D0000}"/>
    <cellStyle name="Hoa-Scholl 6 9 2" xfId="13385" xr:uid="{00000000-0005-0000-0000-0000353D0000}"/>
    <cellStyle name="Hoa-Scholl 6 9 3" xfId="13386" xr:uid="{00000000-0005-0000-0000-0000363D0000}"/>
    <cellStyle name="Hoa-Scholl 6 9 4" xfId="13387" xr:uid="{00000000-0005-0000-0000-0000373D0000}"/>
    <cellStyle name="Hoa-Scholl 6 9 5" xfId="13388" xr:uid="{00000000-0005-0000-0000-0000383D0000}"/>
    <cellStyle name="Hoa-Scholl 6 9 6" xfId="13389" xr:uid="{00000000-0005-0000-0000-0000393D0000}"/>
    <cellStyle name="Hoa-Scholl 7" xfId="13390" xr:uid="{00000000-0005-0000-0000-00003A3D0000}"/>
    <cellStyle name="Hoa-Scholl 7 10" xfId="13391" xr:uid="{00000000-0005-0000-0000-00003B3D0000}"/>
    <cellStyle name="Hoa-Scholl 7 10 2" xfId="13392" xr:uid="{00000000-0005-0000-0000-00003C3D0000}"/>
    <cellStyle name="Hoa-Scholl 7 10 3" xfId="13393" xr:uid="{00000000-0005-0000-0000-00003D3D0000}"/>
    <cellStyle name="Hoa-Scholl 7 10 4" xfId="13394" xr:uid="{00000000-0005-0000-0000-00003E3D0000}"/>
    <cellStyle name="Hoa-Scholl 7 10 5" xfId="13395" xr:uid="{00000000-0005-0000-0000-00003F3D0000}"/>
    <cellStyle name="Hoa-Scholl 7 10 6" xfId="13396" xr:uid="{00000000-0005-0000-0000-0000403D0000}"/>
    <cellStyle name="Hoa-Scholl 7 11" xfId="13397" xr:uid="{00000000-0005-0000-0000-0000413D0000}"/>
    <cellStyle name="Hoa-Scholl 7 11 2" xfId="13398" xr:uid="{00000000-0005-0000-0000-0000423D0000}"/>
    <cellStyle name="Hoa-Scholl 7 11 3" xfId="13399" xr:uid="{00000000-0005-0000-0000-0000433D0000}"/>
    <cellStyle name="Hoa-Scholl 7 11 4" xfId="13400" xr:uid="{00000000-0005-0000-0000-0000443D0000}"/>
    <cellStyle name="Hoa-Scholl 7 11 5" xfId="13401" xr:uid="{00000000-0005-0000-0000-0000453D0000}"/>
    <cellStyle name="Hoa-Scholl 7 11 6" xfId="13402" xr:uid="{00000000-0005-0000-0000-0000463D0000}"/>
    <cellStyle name="Hoa-Scholl 7 12" xfId="13403" xr:uid="{00000000-0005-0000-0000-0000473D0000}"/>
    <cellStyle name="Hoa-Scholl 7 12 2" xfId="13404" xr:uid="{00000000-0005-0000-0000-0000483D0000}"/>
    <cellStyle name="Hoa-Scholl 7 12 3" xfId="13405" xr:uid="{00000000-0005-0000-0000-0000493D0000}"/>
    <cellStyle name="Hoa-Scholl 7 12 4" xfId="13406" xr:uid="{00000000-0005-0000-0000-00004A3D0000}"/>
    <cellStyle name="Hoa-Scholl 7 12 5" xfId="13407" xr:uid="{00000000-0005-0000-0000-00004B3D0000}"/>
    <cellStyle name="Hoa-Scholl 7 12 6" xfId="13408" xr:uid="{00000000-0005-0000-0000-00004C3D0000}"/>
    <cellStyle name="Hoa-Scholl 7 13" xfId="13409" xr:uid="{00000000-0005-0000-0000-00004D3D0000}"/>
    <cellStyle name="Hoa-Scholl 7 13 2" xfId="13410" xr:uid="{00000000-0005-0000-0000-00004E3D0000}"/>
    <cellStyle name="Hoa-Scholl 7 13 3" xfId="13411" xr:uid="{00000000-0005-0000-0000-00004F3D0000}"/>
    <cellStyle name="Hoa-Scholl 7 13 4" xfId="13412" xr:uid="{00000000-0005-0000-0000-0000503D0000}"/>
    <cellStyle name="Hoa-Scholl 7 13 5" xfId="13413" xr:uid="{00000000-0005-0000-0000-0000513D0000}"/>
    <cellStyle name="Hoa-Scholl 7 13 6" xfId="13414" xr:uid="{00000000-0005-0000-0000-0000523D0000}"/>
    <cellStyle name="Hoa-Scholl 7 14" xfId="13415" xr:uid="{00000000-0005-0000-0000-0000533D0000}"/>
    <cellStyle name="Hoa-Scholl 7 14 2" xfId="13416" xr:uid="{00000000-0005-0000-0000-0000543D0000}"/>
    <cellStyle name="Hoa-Scholl 7 14 3" xfId="13417" xr:uid="{00000000-0005-0000-0000-0000553D0000}"/>
    <cellStyle name="Hoa-Scholl 7 14 4" xfId="13418" xr:uid="{00000000-0005-0000-0000-0000563D0000}"/>
    <cellStyle name="Hoa-Scholl 7 14 5" xfId="13419" xr:uid="{00000000-0005-0000-0000-0000573D0000}"/>
    <cellStyle name="Hoa-Scholl 7 14 6" xfId="13420" xr:uid="{00000000-0005-0000-0000-0000583D0000}"/>
    <cellStyle name="Hoa-Scholl 7 15" xfId="13421" xr:uid="{00000000-0005-0000-0000-0000593D0000}"/>
    <cellStyle name="Hoa-Scholl 7 15 2" xfId="13422" xr:uid="{00000000-0005-0000-0000-00005A3D0000}"/>
    <cellStyle name="Hoa-Scholl 7 15 3" xfId="13423" xr:uid="{00000000-0005-0000-0000-00005B3D0000}"/>
    <cellStyle name="Hoa-Scholl 7 15 4" xfId="13424" xr:uid="{00000000-0005-0000-0000-00005C3D0000}"/>
    <cellStyle name="Hoa-Scholl 7 15 5" xfId="13425" xr:uid="{00000000-0005-0000-0000-00005D3D0000}"/>
    <cellStyle name="Hoa-Scholl 7 15 6" xfId="13426" xr:uid="{00000000-0005-0000-0000-00005E3D0000}"/>
    <cellStyle name="Hoa-Scholl 7 16" xfId="13427" xr:uid="{00000000-0005-0000-0000-00005F3D0000}"/>
    <cellStyle name="Hoa-Scholl 7 16 2" xfId="13428" xr:uid="{00000000-0005-0000-0000-0000603D0000}"/>
    <cellStyle name="Hoa-Scholl 7 16 3" xfId="13429" xr:uid="{00000000-0005-0000-0000-0000613D0000}"/>
    <cellStyle name="Hoa-Scholl 7 16 4" xfId="13430" xr:uid="{00000000-0005-0000-0000-0000623D0000}"/>
    <cellStyle name="Hoa-Scholl 7 16 5" xfId="13431" xr:uid="{00000000-0005-0000-0000-0000633D0000}"/>
    <cellStyle name="Hoa-Scholl 7 16 6" xfId="13432" xr:uid="{00000000-0005-0000-0000-0000643D0000}"/>
    <cellStyle name="Hoa-Scholl 7 17" xfId="13433" xr:uid="{00000000-0005-0000-0000-0000653D0000}"/>
    <cellStyle name="Hoa-Scholl 7 17 2" xfId="13434" xr:uid="{00000000-0005-0000-0000-0000663D0000}"/>
    <cellStyle name="Hoa-Scholl 7 17 3" xfId="13435" xr:uid="{00000000-0005-0000-0000-0000673D0000}"/>
    <cellStyle name="Hoa-Scholl 7 17 4" xfId="13436" xr:uid="{00000000-0005-0000-0000-0000683D0000}"/>
    <cellStyle name="Hoa-Scholl 7 17 5" xfId="13437" xr:uid="{00000000-0005-0000-0000-0000693D0000}"/>
    <cellStyle name="Hoa-Scholl 7 17 6" xfId="13438" xr:uid="{00000000-0005-0000-0000-00006A3D0000}"/>
    <cellStyle name="Hoa-Scholl 7 18" xfId="13439" xr:uid="{00000000-0005-0000-0000-00006B3D0000}"/>
    <cellStyle name="Hoa-Scholl 7 18 2" xfId="13440" xr:uid="{00000000-0005-0000-0000-00006C3D0000}"/>
    <cellStyle name="Hoa-Scholl 7 18 3" xfId="13441" xr:uid="{00000000-0005-0000-0000-00006D3D0000}"/>
    <cellStyle name="Hoa-Scholl 7 18 4" xfId="13442" xr:uid="{00000000-0005-0000-0000-00006E3D0000}"/>
    <cellStyle name="Hoa-Scholl 7 18 5" xfId="13443" xr:uid="{00000000-0005-0000-0000-00006F3D0000}"/>
    <cellStyle name="Hoa-Scholl 7 18 6" xfId="13444" xr:uid="{00000000-0005-0000-0000-0000703D0000}"/>
    <cellStyle name="Hoa-Scholl 7 19" xfId="13445" xr:uid="{00000000-0005-0000-0000-0000713D0000}"/>
    <cellStyle name="Hoa-Scholl 7 19 2" xfId="13446" xr:uid="{00000000-0005-0000-0000-0000723D0000}"/>
    <cellStyle name="Hoa-Scholl 7 19 3" xfId="13447" xr:uid="{00000000-0005-0000-0000-0000733D0000}"/>
    <cellStyle name="Hoa-Scholl 7 19 4" xfId="13448" xr:uid="{00000000-0005-0000-0000-0000743D0000}"/>
    <cellStyle name="Hoa-Scholl 7 19 5" xfId="13449" xr:uid="{00000000-0005-0000-0000-0000753D0000}"/>
    <cellStyle name="Hoa-Scholl 7 19 6" xfId="13450" xr:uid="{00000000-0005-0000-0000-0000763D0000}"/>
    <cellStyle name="Hoa-Scholl 7 2" xfId="13451" xr:uid="{00000000-0005-0000-0000-0000773D0000}"/>
    <cellStyle name="Hoa-Scholl 7 2 2" xfId="13452" xr:uid="{00000000-0005-0000-0000-0000783D0000}"/>
    <cellStyle name="Hoa-Scholl 7 2 3" xfId="13453" xr:uid="{00000000-0005-0000-0000-0000793D0000}"/>
    <cellStyle name="Hoa-Scholl 7 2 4" xfId="13454" xr:uid="{00000000-0005-0000-0000-00007A3D0000}"/>
    <cellStyle name="Hoa-Scholl 7 2 5" xfId="13455" xr:uid="{00000000-0005-0000-0000-00007B3D0000}"/>
    <cellStyle name="Hoa-Scholl 7 2 6" xfId="13456" xr:uid="{00000000-0005-0000-0000-00007C3D0000}"/>
    <cellStyle name="Hoa-Scholl 7 2 7" xfId="13457" xr:uid="{00000000-0005-0000-0000-00007D3D0000}"/>
    <cellStyle name="Hoa-Scholl 7 20" xfId="13458" xr:uid="{00000000-0005-0000-0000-00007E3D0000}"/>
    <cellStyle name="Hoa-Scholl 7 20 2" xfId="13459" xr:uid="{00000000-0005-0000-0000-00007F3D0000}"/>
    <cellStyle name="Hoa-Scholl 7 20 3" xfId="13460" xr:uid="{00000000-0005-0000-0000-0000803D0000}"/>
    <cellStyle name="Hoa-Scholl 7 20 4" xfId="13461" xr:uid="{00000000-0005-0000-0000-0000813D0000}"/>
    <cellStyle name="Hoa-Scholl 7 20 5" xfId="13462" xr:uid="{00000000-0005-0000-0000-0000823D0000}"/>
    <cellStyle name="Hoa-Scholl 7 20 6" xfId="13463" xr:uid="{00000000-0005-0000-0000-0000833D0000}"/>
    <cellStyle name="Hoa-Scholl 7 21" xfId="13464" xr:uid="{00000000-0005-0000-0000-0000843D0000}"/>
    <cellStyle name="Hoa-Scholl 7 21 2" xfId="13465" xr:uid="{00000000-0005-0000-0000-0000853D0000}"/>
    <cellStyle name="Hoa-Scholl 7 21 3" xfId="13466" xr:uid="{00000000-0005-0000-0000-0000863D0000}"/>
    <cellStyle name="Hoa-Scholl 7 21 4" xfId="13467" xr:uid="{00000000-0005-0000-0000-0000873D0000}"/>
    <cellStyle name="Hoa-Scholl 7 21 5" xfId="13468" xr:uid="{00000000-0005-0000-0000-0000883D0000}"/>
    <cellStyle name="Hoa-Scholl 7 21 6" xfId="13469" xr:uid="{00000000-0005-0000-0000-0000893D0000}"/>
    <cellStyle name="Hoa-Scholl 7 22" xfId="13470" xr:uid="{00000000-0005-0000-0000-00008A3D0000}"/>
    <cellStyle name="Hoa-Scholl 7 22 2" xfId="13471" xr:uid="{00000000-0005-0000-0000-00008B3D0000}"/>
    <cellStyle name="Hoa-Scholl 7 22 3" xfId="13472" xr:uid="{00000000-0005-0000-0000-00008C3D0000}"/>
    <cellStyle name="Hoa-Scholl 7 22 4" xfId="13473" xr:uid="{00000000-0005-0000-0000-00008D3D0000}"/>
    <cellStyle name="Hoa-Scholl 7 22 5" xfId="13474" xr:uid="{00000000-0005-0000-0000-00008E3D0000}"/>
    <cellStyle name="Hoa-Scholl 7 22 6" xfId="13475" xr:uid="{00000000-0005-0000-0000-00008F3D0000}"/>
    <cellStyle name="Hoa-Scholl 7 23" xfId="13476" xr:uid="{00000000-0005-0000-0000-0000903D0000}"/>
    <cellStyle name="Hoa-Scholl 7 23 2" xfId="13477" xr:uid="{00000000-0005-0000-0000-0000913D0000}"/>
    <cellStyle name="Hoa-Scholl 7 23 3" xfId="13478" xr:uid="{00000000-0005-0000-0000-0000923D0000}"/>
    <cellStyle name="Hoa-Scholl 7 23 4" xfId="13479" xr:uid="{00000000-0005-0000-0000-0000933D0000}"/>
    <cellStyle name="Hoa-Scholl 7 23 5" xfId="13480" xr:uid="{00000000-0005-0000-0000-0000943D0000}"/>
    <cellStyle name="Hoa-Scholl 7 23 6" xfId="13481" xr:uid="{00000000-0005-0000-0000-0000953D0000}"/>
    <cellStyle name="Hoa-Scholl 7 24" xfId="13482" xr:uid="{00000000-0005-0000-0000-0000963D0000}"/>
    <cellStyle name="Hoa-Scholl 7 24 2" xfId="13483" xr:uid="{00000000-0005-0000-0000-0000973D0000}"/>
    <cellStyle name="Hoa-Scholl 7 24 3" xfId="13484" xr:uid="{00000000-0005-0000-0000-0000983D0000}"/>
    <cellStyle name="Hoa-Scholl 7 24 4" xfId="13485" xr:uid="{00000000-0005-0000-0000-0000993D0000}"/>
    <cellStyle name="Hoa-Scholl 7 24 5" xfId="13486" xr:uid="{00000000-0005-0000-0000-00009A3D0000}"/>
    <cellStyle name="Hoa-Scholl 7 24 6" xfId="13487" xr:uid="{00000000-0005-0000-0000-00009B3D0000}"/>
    <cellStyle name="Hoa-Scholl 7 25" xfId="13488" xr:uid="{00000000-0005-0000-0000-00009C3D0000}"/>
    <cellStyle name="Hoa-Scholl 7 25 2" xfId="13489" xr:uid="{00000000-0005-0000-0000-00009D3D0000}"/>
    <cellStyle name="Hoa-Scholl 7 25 3" xfId="13490" xr:uid="{00000000-0005-0000-0000-00009E3D0000}"/>
    <cellStyle name="Hoa-Scholl 7 25 4" xfId="13491" xr:uid="{00000000-0005-0000-0000-00009F3D0000}"/>
    <cellStyle name="Hoa-Scholl 7 25 5" xfId="13492" xr:uid="{00000000-0005-0000-0000-0000A03D0000}"/>
    <cellStyle name="Hoa-Scholl 7 25 6" xfId="13493" xr:uid="{00000000-0005-0000-0000-0000A13D0000}"/>
    <cellStyle name="Hoa-Scholl 7 26" xfId="13494" xr:uid="{00000000-0005-0000-0000-0000A23D0000}"/>
    <cellStyle name="Hoa-Scholl 7 26 2" xfId="13495" xr:uid="{00000000-0005-0000-0000-0000A33D0000}"/>
    <cellStyle name="Hoa-Scholl 7 26 3" xfId="13496" xr:uid="{00000000-0005-0000-0000-0000A43D0000}"/>
    <cellStyle name="Hoa-Scholl 7 26 4" xfId="13497" xr:uid="{00000000-0005-0000-0000-0000A53D0000}"/>
    <cellStyle name="Hoa-Scholl 7 26 5" xfId="13498" xr:uid="{00000000-0005-0000-0000-0000A63D0000}"/>
    <cellStyle name="Hoa-Scholl 7 26 6" xfId="13499" xr:uid="{00000000-0005-0000-0000-0000A73D0000}"/>
    <cellStyle name="Hoa-Scholl 7 27" xfId="13500" xr:uid="{00000000-0005-0000-0000-0000A83D0000}"/>
    <cellStyle name="Hoa-Scholl 7 27 2" xfId="13501" xr:uid="{00000000-0005-0000-0000-0000A93D0000}"/>
    <cellStyle name="Hoa-Scholl 7 27 3" xfId="13502" xr:uid="{00000000-0005-0000-0000-0000AA3D0000}"/>
    <cellStyle name="Hoa-Scholl 7 27 4" xfId="13503" xr:uid="{00000000-0005-0000-0000-0000AB3D0000}"/>
    <cellStyle name="Hoa-Scholl 7 27 5" xfId="13504" xr:uid="{00000000-0005-0000-0000-0000AC3D0000}"/>
    <cellStyle name="Hoa-Scholl 7 27 6" xfId="13505" xr:uid="{00000000-0005-0000-0000-0000AD3D0000}"/>
    <cellStyle name="Hoa-Scholl 7 28" xfId="13506" xr:uid="{00000000-0005-0000-0000-0000AE3D0000}"/>
    <cellStyle name="Hoa-Scholl 7 28 2" xfId="13507" xr:uid="{00000000-0005-0000-0000-0000AF3D0000}"/>
    <cellStyle name="Hoa-Scholl 7 28 3" xfId="13508" xr:uid="{00000000-0005-0000-0000-0000B03D0000}"/>
    <cellStyle name="Hoa-Scholl 7 28 4" xfId="13509" xr:uid="{00000000-0005-0000-0000-0000B13D0000}"/>
    <cellStyle name="Hoa-Scholl 7 28 5" xfId="13510" xr:uid="{00000000-0005-0000-0000-0000B23D0000}"/>
    <cellStyle name="Hoa-Scholl 7 28 6" xfId="13511" xr:uid="{00000000-0005-0000-0000-0000B33D0000}"/>
    <cellStyle name="Hoa-Scholl 7 29" xfId="13512" xr:uid="{00000000-0005-0000-0000-0000B43D0000}"/>
    <cellStyle name="Hoa-Scholl 7 29 2" xfId="13513" xr:uid="{00000000-0005-0000-0000-0000B53D0000}"/>
    <cellStyle name="Hoa-Scholl 7 29 3" xfId="13514" xr:uid="{00000000-0005-0000-0000-0000B63D0000}"/>
    <cellStyle name="Hoa-Scholl 7 29 4" xfId="13515" xr:uid="{00000000-0005-0000-0000-0000B73D0000}"/>
    <cellStyle name="Hoa-Scholl 7 29 5" xfId="13516" xr:uid="{00000000-0005-0000-0000-0000B83D0000}"/>
    <cellStyle name="Hoa-Scholl 7 29 6" xfId="13517" xr:uid="{00000000-0005-0000-0000-0000B93D0000}"/>
    <cellStyle name="Hoa-Scholl 7 3" xfId="13518" xr:uid="{00000000-0005-0000-0000-0000BA3D0000}"/>
    <cellStyle name="Hoa-Scholl 7 3 2" xfId="13519" xr:uid="{00000000-0005-0000-0000-0000BB3D0000}"/>
    <cellStyle name="Hoa-Scholl 7 3 3" xfId="13520" xr:uid="{00000000-0005-0000-0000-0000BC3D0000}"/>
    <cellStyle name="Hoa-Scholl 7 3 4" xfId="13521" xr:uid="{00000000-0005-0000-0000-0000BD3D0000}"/>
    <cellStyle name="Hoa-Scholl 7 3 5" xfId="13522" xr:uid="{00000000-0005-0000-0000-0000BE3D0000}"/>
    <cellStyle name="Hoa-Scholl 7 3 6" xfId="13523" xr:uid="{00000000-0005-0000-0000-0000BF3D0000}"/>
    <cellStyle name="Hoa-Scholl 7 30" xfId="13524" xr:uid="{00000000-0005-0000-0000-0000C03D0000}"/>
    <cellStyle name="Hoa-Scholl 7 31" xfId="13525" xr:uid="{00000000-0005-0000-0000-0000C13D0000}"/>
    <cellStyle name="Hoa-Scholl 7 32" xfId="13526" xr:uid="{00000000-0005-0000-0000-0000C23D0000}"/>
    <cellStyle name="Hoa-Scholl 7 33" xfId="13527" xr:uid="{00000000-0005-0000-0000-0000C33D0000}"/>
    <cellStyle name="Hoa-Scholl 7 34" xfId="13528" xr:uid="{00000000-0005-0000-0000-0000C43D0000}"/>
    <cellStyle name="Hoa-Scholl 7 4" xfId="13529" xr:uid="{00000000-0005-0000-0000-0000C53D0000}"/>
    <cellStyle name="Hoa-Scholl 7 4 2" xfId="13530" xr:uid="{00000000-0005-0000-0000-0000C63D0000}"/>
    <cellStyle name="Hoa-Scholl 7 4 3" xfId="13531" xr:uid="{00000000-0005-0000-0000-0000C73D0000}"/>
    <cellStyle name="Hoa-Scholl 7 4 4" xfId="13532" xr:uid="{00000000-0005-0000-0000-0000C83D0000}"/>
    <cellStyle name="Hoa-Scholl 7 4 5" xfId="13533" xr:uid="{00000000-0005-0000-0000-0000C93D0000}"/>
    <cellStyle name="Hoa-Scholl 7 4 6" xfId="13534" xr:uid="{00000000-0005-0000-0000-0000CA3D0000}"/>
    <cellStyle name="Hoa-Scholl 7 5" xfId="13535" xr:uid="{00000000-0005-0000-0000-0000CB3D0000}"/>
    <cellStyle name="Hoa-Scholl 7 5 2" xfId="13536" xr:uid="{00000000-0005-0000-0000-0000CC3D0000}"/>
    <cellStyle name="Hoa-Scholl 7 5 3" xfId="13537" xr:uid="{00000000-0005-0000-0000-0000CD3D0000}"/>
    <cellStyle name="Hoa-Scholl 7 5 4" xfId="13538" xr:uid="{00000000-0005-0000-0000-0000CE3D0000}"/>
    <cellStyle name="Hoa-Scholl 7 5 5" xfId="13539" xr:uid="{00000000-0005-0000-0000-0000CF3D0000}"/>
    <cellStyle name="Hoa-Scholl 7 5 6" xfId="13540" xr:uid="{00000000-0005-0000-0000-0000D03D0000}"/>
    <cellStyle name="Hoa-Scholl 7 6" xfId="13541" xr:uid="{00000000-0005-0000-0000-0000D13D0000}"/>
    <cellStyle name="Hoa-Scholl 7 6 2" xfId="13542" xr:uid="{00000000-0005-0000-0000-0000D23D0000}"/>
    <cellStyle name="Hoa-Scholl 7 6 3" xfId="13543" xr:uid="{00000000-0005-0000-0000-0000D33D0000}"/>
    <cellStyle name="Hoa-Scholl 7 6 4" xfId="13544" xr:uid="{00000000-0005-0000-0000-0000D43D0000}"/>
    <cellStyle name="Hoa-Scholl 7 6 5" xfId="13545" xr:uid="{00000000-0005-0000-0000-0000D53D0000}"/>
    <cellStyle name="Hoa-Scholl 7 6 6" xfId="13546" xr:uid="{00000000-0005-0000-0000-0000D63D0000}"/>
    <cellStyle name="Hoa-Scholl 7 7" xfId="13547" xr:uid="{00000000-0005-0000-0000-0000D73D0000}"/>
    <cellStyle name="Hoa-Scholl 7 7 2" xfId="13548" xr:uid="{00000000-0005-0000-0000-0000D83D0000}"/>
    <cellStyle name="Hoa-Scholl 7 7 3" xfId="13549" xr:uid="{00000000-0005-0000-0000-0000D93D0000}"/>
    <cellStyle name="Hoa-Scholl 7 7 4" xfId="13550" xr:uid="{00000000-0005-0000-0000-0000DA3D0000}"/>
    <cellStyle name="Hoa-Scholl 7 7 5" xfId="13551" xr:uid="{00000000-0005-0000-0000-0000DB3D0000}"/>
    <cellStyle name="Hoa-Scholl 7 7 6" xfId="13552" xr:uid="{00000000-0005-0000-0000-0000DC3D0000}"/>
    <cellStyle name="Hoa-Scholl 7 8" xfId="13553" xr:uid="{00000000-0005-0000-0000-0000DD3D0000}"/>
    <cellStyle name="Hoa-Scholl 7 8 2" xfId="13554" xr:uid="{00000000-0005-0000-0000-0000DE3D0000}"/>
    <cellStyle name="Hoa-Scholl 7 8 3" xfId="13555" xr:uid="{00000000-0005-0000-0000-0000DF3D0000}"/>
    <cellStyle name="Hoa-Scholl 7 8 4" xfId="13556" xr:uid="{00000000-0005-0000-0000-0000E03D0000}"/>
    <cellStyle name="Hoa-Scholl 7 8 5" xfId="13557" xr:uid="{00000000-0005-0000-0000-0000E13D0000}"/>
    <cellStyle name="Hoa-Scholl 7 8 6" xfId="13558" xr:uid="{00000000-0005-0000-0000-0000E23D0000}"/>
    <cellStyle name="Hoa-Scholl 7 9" xfId="13559" xr:uid="{00000000-0005-0000-0000-0000E33D0000}"/>
    <cellStyle name="Hoa-Scholl 7 9 2" xfId="13560" xr:uid="{00000000-0005-0000-0000-0000E43D0000}"/>
    <cellStyle name="Hoa-Scholl 7 9 3" xfId="13561" xr:uid="{00000000-0005-0000-0000-0000E53D0000}"/>
    <cellStyle name="Hoa-Scholl 7 9 4" xfId="13562" xr:uid="{00000000-0005-0000-0000-0000E63D0000}"/>
    <cellStyle name="Hoa-Scholl 7 9 5" xfId="13563" xr:uid="{00000000-0005-0000-0000-0000E73D0000}"/>
    <cellStyle name="Hoa-Scholl 7 9 6" xfId="13564" xr:uid="{00000000-0005-0000-0000-0000E83D0000}"/>
    <cellStyle name="Hoa-Scholl 8" xfId="13565" xr:uid="{00000000-0005-0000-0000-0000E93D0000}"/>
    <cellStyle name="Hoa-Scholl 9" xfId="13566" xr:uid="{00000000-0005-0000-0000-0000EA3D0000}"/>
    <cellStyle name="Hoa-Scholl 9 2" xfId="13567" xr:uid="{00000000-0005-0000-0000-0000EB3D0000}"/>
    <cellStyle name="Hoa-Scholl 9 3" xfId="13568" xr:uid="{00000000-0005-0000-0000-0000EC3D0000}"/>
    <cellStyle name="Hoa-Scholl 9 4" xfId="13569" xr:uid="{00000000-0005-0000-0000-0000ED3D0000}"/>
    <cellStyle name="Hoa-Scholl 9 5" xfId="13570" xr:uid="{00000000-0005-0000-0000-0000EE3D0000}"/>
    <cellStyle name="Hoa-Scholl 9 6" xfId="13571" xr:uid="{00000000-0005-0000-0000-0000EF3D0000}"/>
    <cellStyle name="Hoa-Scholl 9 7" xfId="13572" xr:uid="{00000000-0005-0000-0000-0000F03D0000}"/>
    <cellStyle name="HUY" xfId="783" xr:uid="{00000000-0005-0000-0000-0000F13D0000}"/>
    <cellStyle name="Hyperlink 2" xfId="60266" xr:uid="{00000000-0005-0000-0000-0000F23D0000}"/>
    <cellStyle name="i phÝ kh¸c_B¶ng 2" xfId="784" xr:uid="{00000000-0005-0000-0000-0000F33D0000}"/>
    <cellStyle name="I.3" xfId="785" xr:uid="{00000000-0005-0000-0000-0000F43D0000}"/>
    <cellStyle name="i·0" xfId="786" xr:uid="{00000000-0005-0000-0000-0000F53D0000}"/>
    <cellStyle name="i·0 2" xfId="58717" xr:uid="{00000000-0005-0000-0000-0000F63D0000}"/>
    <cellStyle name="_x0001_í½?" xfId="13573" xr:uid="{00000000-0005-0000-0000-0000F73D0000}"/>
    <cellStyle name="_x0001_í½??_?B?O?" xfId="13574" xr:uid="{00000000-0005-0000-0000-0000F83D0000}"/>
    <cellStyle name="ï-¾È»ê_BiÓu TB" xfId="787" xr:uid="{00000000-0005-0000-0000-0000F93D0000}"/>
    <cellStyle name="_x0001_íå_x001b_ô " xfId="13575" xr:uid="{00000000-0005-0000-0000-0000FA3D0000}"/>
    <cellStyle name="_x0001_íå_x001b_ô  2" xfId="60267" xr:uid="{00000000-0005-0000-0000-0000FB3D0000}"/>
    <cellStyle name="_x0001_íå_x001b_ô ?[?0?.?0?0?]?_? ?A" xfId="13576" xr:uid="{00000000-0005-0000-0000-0000FC3D0000}"/>
    <cellStyle name="_x0001_íå_x001b_ô_" xfId="13577" xr:uid="{00000000-0005-0000-0000-0000FD3D0000}"/>
    <cellStyle name="Indent" xfId="13578" xr:uid="{00000000-0005-0000-0000-0000FE3D0000}"/>
    <cellStyle name="Input [yellow]" xfId="788" xr:uid="{00000000-0005-0000-0000-0000FF3D0000}"/>
    <cellStyle name="Input [yellow] 10" xfId="13579" xr:uid="{00000000-0005-0000-0000-0000003E0000}"/>
    <cellStyle name="Input [yellow] 10 10" xfId="13580" xr:uid="{00000000-0005-0000-0000-0000013E0000}"/>
    <cellStyle name="Input [yellow] 10 10 2" xfId="13581" xr:uid="{00000000-0005-0000-0000-0000023E0000}"/>
    <cellStyle name="Input [yellow] 10 10 3" xfId="13582" xr:uid="{00000000-0005-0000-0000-0000033E0000}"/>
    <cellStyle name="Input [yellow] 10 10 4" xfId="13583" xr:uid="{00000000-0005-0000-0000-0000043E0000}"/>
    <cellStyle name="Input [yellow] 10 10 5" xfId="13584" xr:uid="{00000000-0005-0000-0000-0000053E0000}"/>
    <cellStyle name="Input [yellow] 10 10 6" xfId="13585" xr:uid="{00000000-0005-0000-0000-0000063E0000}"/>
    <cellStyle name="Input [yellow] 10 11" xfId="13586" xr:uid="{00000000-0005-0000-0000-0000073E0000}"/>
    <cellStyle name="Input [yellow] 10 11 2" xfId="13587" xr:uid="{00000000-0005-0000-0000-0000083E0000}"/>
    <cellStyle name="Input [yellow] 10 11 3" xfId="13588" xr:uid="{00000000-0005-0000-0000-0000093E0000}"/>
    <cellStyle name="Input [yellow] 10 11 4" xfId="13589" xr:uid="{00000000-0005-0000-0000-00000A3E0000}"/>
    <cellStyle name="Input [yellow] 10 11 5" xfId="13590" xr:uid="{00000000-0005-0000-0000-00000B3E0000}"/>
    <cellStyle name="Input [yellow] 10 11 6" xfId="13591" xr:uid="{00000000-0005-0000-0000-00000C3E0000}"/>
    <cellStyle name="Input [yellow] 10 12" xfId="13592" xr:uid="{00000000-0005-0000-0000-00000D3E0000}"/>
    <cellStyle name="Input [yellow] 10 12 2" xfId="13593" xr:uid="{00000000-0005-0000-0000-00000E3E0000}"/>
    <cellStyle name="Input [yellow] 10 12 3" xfId="13594" xr:uid="{00000000-0005-0000-0000-00000F3E0000}"/>
    <cellStyle name="Input [yellow] 10 12 4" xfId="13595" xr:uid="{00000000-0005-0000-0000-0000103E0000}"/>
    <cellStyle name="Input [yellow] 10 12 5" xfId="13596" xr:uid="{00000000-0005-0000-0000-0000113E0000}"/>
    <cellStyle name="Input [yellow] 10 12 6" xfId="13597" xr:uid="{00000000-0005-0000-0000-0000123E0000}"/>
    <cellStyle name="Input [yellow] 10 13" xfId="13598" xr:uid="{00000000-0005-0000-0000-0000133E0000}"/>
    <cellStyle name="Input [yellow] 10 13 2" xfId="13599" xr:uid="{00000000-0005-0000-0000-0000143E0000}"/>
    <cellStyle name="Input [yellow] 10 13 3" xfId="13600" xr:uid="{00000000-0005-0000-0000-0000153E0000}"/>
    <cellStyle name="Input [yellow] 10 13 4" xfId="13601" xr:uid="{00000000-0005-0000-0000-0000163E0000}"/>
    <cellStyle name="Input [yellow] 10 13 5" xfId="13602" xr:uid="{00000000-0005-0000-0000-0000173E0000}"/>
    <cellStyle name="Input [yellow] 10 13 6" xfId="13603" xr:uid="{00000000-0005-0000-0000-0000183E0000}"/>
    <cellStyle name="Input [yellow] 10 14" xfId="13604" xr:uid="{00000000-0005-0000-0000-0000193E0000}"/>
    <cellStyle name="Input [yellow] 10 14 2" xfId="13605" xr:uid="{00000000-0005-0000-0000-00001A3E0000}"/>
    <cellStyle name="Input [yellow] 10 14 3" xfId="13606" xr:uid="{00000000-0005-0000-0000-00001B3E0000}"/>
    <cellStyle name="Input [yellow] 10 14 4" xfId="13607" xr:uid="{00000000-0005-0000-0000-00001C3E0000}"/>
    <cellStyle name="Input [yellow] 10 14 5" xfId="13608" xr:uid="{00000000-0005-0000-0000-00001D3E0000}"/>
    <cellStyle name="Input [yellow] 10 14 6" xfId="13609" xr:uid="{00000000-0005-0000-0000-00001E3E0000}"/>
    <cellStyle name="Input [yellow] 10 15" xfId="13610" xr:uid="{00000000-0005-0000-0000-00001F3E0000}"/>
    <cellStyle name="Input [yellow] 10 15 2" xfId="13611" xr:uid="{00000000-0005-0000-0000-0000203E0000}"/>
    <cellStyle name="Input [yellow] 10 15 3" xfId="13612" xr:uid="{00000000-0005-0000-0000-0000213E0000}"/>
    <cellStyle name="Input [yellow] 10 15 4" xfId="13613" xr:uid="{00000000-0005-0000-0000-0000223E0000}"/>
    <cellStyle name="Input [yellow] 10 15 5" xfId="13614" xr:uid="{00000000-0005-0000-0000-0000233E0000}"/>
    <cellStyle name="Input [yellow] 10 15 6" xfId="13615" xr:uid="{00000000-0005-0000-0000-0000243E0000}"/>
    <cellStyle name="Input [yellow] 10 16" xfId="13616" xr:uid="{00000000-0005-0000-0000-0000253E0000}"/>
    <cellStyle name="Input [yellow] 10 16 2" xfId="13617" xr:uid="{00000000-0005-0000-0000-0000263E0000}"/>
    <cellStyle name="Input [yellow] 10 16 3" xfId="13618" xr:uid="{00000000-0005-0000-0000-0000273E0000}"/>
    <cellStyle name="Input [yellow] 10 16 4" xfId="13619" xr:uid="{00000000-0005-0000-0000-0000283E0000}"/>
    <cellStyle name="Input [yellow] 10 16 5" xfId="13620" xr:uid="{00000000-0005-0000-0000-0000293E0000}"/>
    <cellStyle name="Input [yellow] 10 16 6" xfId="13621" xr:uid="{00000000-0005-0000-0000-00002A3E0000}"/>
    <cellStyle name="Input [yellow] 10 17" xfId="13622" xr:uid="{00000000-0005-0000-0000-00002B3E0000}"/>
    <cellStyle name="Input [yellow] 10 17 2" xfId="13623" xr:uid="{00000000-0005-0000-0000-00002C3E0000}"/>
    <cellStyle name="Input [yellow] 10 17 3" xfId="13624" xr:uid="{00000000-0005-0000-0000-00002D3E0000}"/>
    <cellStyle name="Input [yellow] 10 17 4" xfId="13625" xr:uid="{00000000-0005-0000-0000-00002E3E0000}"/>
    <cellStyle name="Input [yellow] 10 17 5" xfId="13626" xr:uid="{00000000-0005-0000-0000-00002F3E0000}"/>
    <cellStyle name="Input [yellow] 10 17 6" xfId="13627" xr:uid="{00000000-0005-0000-0000-0000303E0000}"/>
    <cellStyle name="Input [yellow] 10 18" xfId="13628" xr:uid="{00000000-0005-0000-0000-0000313E0000}"/>
    <cellStyle name="Input [yellow] 10 18 2" xfId="13629" xr:uid="{00000000-0005-0000-0000-0000323E0000}"/>
    <cellStyle name="Input [yellow] 10 18 3" xfId="13630" xr:uid="{00000000-0005-0000-0000-0000333E0000}"/>
    <cellStyle name="Input [yellow] 10 18 4" xfId="13631" xr:uid="{00000000-0005-0000-0000-0000343E0000}"/>
    <cellStyle name="Input [yellow] 10 18 5" xfId="13632" xr:uid="{00000000-0005-0000-0000-0000353E0000}"/>
    <cellStyle name="Input [yellow] 10 18 6" xfId="13633" xr:uid="{00000000-0005-0000-0000-0000363E0000}"/>
    <cellStyle name="Input [yellow] 10 19" xfId="13634" xr:uid="{00000000-0005-0000-0000-0000373E0000}"/>
    <cellStyle name="Input [yellow] 10 19 2" xfId="13635" xr:uid="{00000000-0005-0000-0000-0000383E0000}"/>
    <cellStyle name="Input [yellow] 10 19 3" xfId="13636" xr:uid="{00000000-0005-0000-0000-0000393E0000}"/>
    <cellStyle name="Input [yellow] 10 19 4" xfId="13637" xr:uid="{00000000-0005-0000-0000-00003A3E0000}"/>
    <cellStyle name="Input [yellow] 10 19 5" xfId="13638" xr:uid="{00000000-0005-0000-0000-00003B3E0000}"/>
    <cellStyle name="Input [yellow] 10 19 6" xfId="13639" xr:uid="{00000000-0005-0000-0000-00003C3E0000}"/>
    <cellStyle name="Input [yellow] 10 2" xfId="13640" xr:uid="{00000000-0005-0000-0000-00003D3E0000}"/>
    <cellStyle name="Input [yellow] 10 2 2" xfId="13641" xr:uid="{00000000-0005-0000-0000-00003E3E0000}"/>
    <cellStyle name="Input [yellow] 10 2 3" xfId="13642" xr:uid="{00000000-0005-0000-0000-00003F3E0000}"/>
    <cellStyle name="Input [yellow] 10 2 4" xfId="13643" xr:uid="{00000000-0005-0000-0000-0000403E0000}"/>
    <cellStyle name="Input [yellow] 10 2 5" xfId="13644" xr:uid="{00000000-0005-0000-0000-0000413E0000}"/>
    <cellStyle name="Input [yellow] 10 2 6" xfId="13645" xr:uid="{00000000-0005-0000-0000-0000423E0000}"/>
    <cellStyle name="Input [yellow] 10 2 7" xfId="13646" xr:uid="{00000000-0005-0000-0000-0000433E0000}"/>
    <cellStyle name="Input [yellow] 10 20" xfId="13647" xr:uid="{00000000-0005-0000-0000-0000443E0000}"/>
    <cellStyle name="Input [yellow] 10 20 2" xfId="13648" xr:uid="{00000000-0005-0000-0000-0000453E0000}"/>
    <cellStyle name="Input [yellow] 10 20 3" xfId="13649" xr:uid="{00000000-0005-0000-0000-0000463E0000}"/>
    <cellStyle name="Input [yellow] 10 20 4" xfId="13650" xr:uid="{00000000-0005-0000-0000-0000473E0000}"/>
    <cellStyle name="Input [yellow] 10 20 5" xfId="13651" xr:uid="{00000000-0005-0000-0000-0000483E0000}"/>
    <cellStyle name="Input [yellow] 10 20 6" xfId="13652" xr:uid="{00000000-0005-0000-0000-0000493E0000}"/>
    <cellStyle name="Input [yellow] 10 21" xfId="13653" xr:uid="{00000000-0005-0000-0000-00004A3E0000}"/>
    <cellStyle name="Input [yellow] 10 21 2" xfId="13654" xr:uid="{00000000-0005-0000-0000-00004B3E0000}"/>
    <cellStyle name="Input [yellow] 10 21 3" xfId="13655" xr:uid="{00000000-0005-0000-0000-00004C3E0000}"/>
    <cellStyle name="Input [yellow] 10 21 4" xfId="13656" xr:uid="{00000000-0005-0000-0000-00004D3E0000}"/>
    <cellStyle name="Input [yellow] 10 21 5" xfId="13657" xr:uid="{00000000-0005-0000-0000-00004E3E0000}"/>
    <cellStyle name="Input [yellow] 10 21 6" xfId="13658" xr:uid="{00000000-0005-0000-0000-00004F3E0000}"/>
    <cellStyle name="Input [yellow] 10 22" xfId="13659" xr:uid="{00000000-0005-0000-0000-0000503E0000}"/>
    <cellStyle name="Input [yellow] 10 22 2" xfId="13660" xr:uid="{00000000-0005-0000-0000-0000513E0000}"/>
    <cellStyle name="Input [yellow] 10 22 3" xfId="13661" xr:uid="{00000000-0005-0000-0000-0000523E0000}"/>
    <cellStyle name="Input [yellow] 10 22 4" xfId="13662" xr:uid="{00000000-0005-0000-0000-0000533E0000}"/>
    <cellStyle name="Input [yellow] 10 22 5" xfId="13663" xr:uid="{00000000-0005-0000-0000-0000543E0000}"/>
    <cellStyle name="Input [yellow] 10 22 6" xfId="13664" xr:uid="{00000000-0005-0000-0000-0000553E0000}"/>
    <cellStyle name="Input [yellow] 10 23" xfId="13665" xr:uid="{00000000-0005-0000-0000-0000563E0000}"/>
    <cellStyle name="Input [yellow] 10 23 2" xfId="13666" xr:uid="{00000000-0005-0000-0000-0000573E0000}"/>
    <cellStyle name="Input [yellow] 10 23 3" xfId="13667" xr:uid="{00000000-0005-0000-0000-0000583E0000}"/>
    <cellStyle name="Input [yellow] 10 23 4" xfId="13668" xr:uid="{00000000-0005-0000-0000-0000593E0000}"/>
    <cellStyle name="Input [yellow] 10 23 5" xfId="13669" xr:uid="{00000000-0005-0000-0000-00005A3E0000}"/>
    <cellStyle name="Input [yellow] 10 23 6" xfId="13670" xr:uid="{00000000-0005-0000-0000-00005B3E0000}"/>
    <cellStyle name="Input [yellow] 10 24" xfId="13671" xr:uid="{00000000-0005-0000-0000-00005C3E0000}"/>
    <cellStyle name="Input [yellow] 10 24 2" xfId="13672" xr:uid="{00000000-0005-0000-0000-00005D3E0000}"/>
    <cellStyle name="Input [yellow] 10 24 3" xfId="13673" xr:uid="{00000000-0005-0000-0000-00005E3E0000}"/>
    <cellStyle name="Input [yellow] 10 24 4" xfId="13674" xr:uid="{00000000-0005-0000-0000-00005F3E0000}"/>
    <cellStyle name="Input [yellow] 10 24 5" xfId="13675" xr:uid="{00000000-0005-0000-0000-0000603E0000}"/>
    <cellStyle name="Input [yellow] 10 24 6" xfId="13676" xr:uid="{00000000-0005-0000-0000-0000613E0000}"/>
    <cellStyle name="Input [yellow] 10 25" xfId="13677" xr:uid="{00000000-0005-0000-0000-0000623E0000}"/>
    <cellStyle name="Input [yellow] 10 25 2" xfId="13678" xr:uid="{00000000-0005-0000-0000-0000633E0000}"/>
    <cellStyle name="Input [yellow] 10 25 3" xfId="13679" xr:uid="{00000000-0005-0000-0000-0000643E0000}"/>
    <cellStyle name="Input [yellow] 10 25 4" xfId="13680" xr:uid="{00000000-0005-0000-0000-0000653E0000}"/>
    <cellStyle name="Input [yellow] 10 25 5" xfId="13681" xr:uid="{00000000-0005-0000-0000-0000663E0000}"/>
    <cellStyle name="Input [yellow] 10 25 6" xfId="13682" xr:uid="{00000000-0005-0000-0000-0000673E0000}"/>
    <cellStyle name="Input [yellow] 10 26" xfId="13683" xr:uid="{00000000-0005-0000-0000-0000683E0000}"/>
    <cellStyle name="Input [yellow] 10 26 2" xfId="13684" xr:uid="{00000000-0005-0000-0000-0000693E0000}"/>
    <cellStyle name="Input [yellow] 10 26 3" xfId="13685" xr:uid="{00000000-0005-0000-0000-00006A3E0000}"/>
    <cellStyle name="Input [yellow] 10 26 4" xfId="13686" xr:uid="{00000000-0005-0000-0000-00006B3E0000}"/>
    <cellStyle name="Input [yellow] 10 26 5" xfId="13687" xr:uid="{00000000-0005-0000-0000-00006C3E0000}"/>
    <cellStyle name="Input [yellow] 10 26 6" xfId="13688" xr:uid="{00000000-0005-0000-0000-00006D3E0000}"/>
    <cellStyle name="Input [yellow] 10 27" xfId="13689" xr:uid="{00000000-0005-0000-0000-00006E3E0000}"/>
    <cellStyle name="Input [yellow] 10 27 2" xfId="13690" xr:uid="{00000000-0005-0000-0000-00006F3E0000}"/>
    <cellStyle name="Input [yellow] 10 27 3" xfId="13691" xr:uid="{00000000-0005-0000-0000-0000703E0000}"/>
    <cellStyle name="Input [yellow] 10 27 4" xfId="13692" xr:uid="{00000000-0005-0000-0000-0000713E0000}"/>
    <cellStyle name="Input [yellow] 10 27 5" xfId="13693" xr:uid="{00000000-0005-0000-0000-0000723E0000}"/>
    <cellStyle name="Input [yellow] 10 27 6" xfId="13694" xr:uid="{00000000-0005-0000-0000-0000733E0000}"/>
    <cellStyle name="Input [yellow] 10 28" xfId="13695" xr:uid="{00000000-0005-0000-0000-0000743E0000}"/>
    <cellStyle name="Input [yellow] 10 28 2" xfId="13696" xr:uid="{00000000-0005-0000-0000-0000753E0000}"/>
    <cellStyle name="Input [yellow] 10 28 3" xfId="13697" xr:uid="{00000000-0005-0000-0000-0000763E0000}"/>
    <cellStyle name="Input [yellow] 10 28 4" xfId="13698" xr:uid="{00000000-0005-0000-0000-0000773E0000}"/>
    <cellStyle name="Input [yellow] 10 28 5" xfId="13699" xr:uid="{00000000-0005-0000-0000-0000783E0000}"/>
    <cellStyle name="Input [yellow] 10 28 6" xfId="13700" xr:uid="{00000000-0005-0000-0000-0000793E0000}"/>
    <cellStyle name="Input [yellow] 10 29" xfId="13701" xr:uid="{00000000-0005-0000-0000-00007A3E0000}"/>
    <cellStyle name="Input [yellow] 10 29 2" xfId="13702" xr:uid="{00000000-0005-0000-0000-00007B3E0000}"/>
    <cellStyle name="Input [yellow] 10 29 3" xfId="13703" xr:uid="{00000000-0005-0000-0000-00007C3E0000}"/>
    <cellStyle name="Input [yellow] 10 29 4" xfId="13704" xr:uid="{00000000-0005-0000-0000-00007D3E0000}"/>
    <cellStyle name="Input [yellow] 10 29 5" xfId="13705" xr:uid="{00000000-0005-0000-0000-00007E3E0000}"/>
    <cellStyle name="Input [yellow] 10 29 6" xfId="13706" xr:uid="{00000000-0005-0000-0000-00007F3E0000}"/>
    <cellStyle name="Input [yellow] 10 3" xfId="13707" xr:uid="{00000000-0005-0000-0000-0000803E0000}"/>
    <cellStyle name="Input [yellow] 10 3 2" xfId="13708" xr:uid="{00000000-0005-0000-0000-0000813E0000}"/>
    <cellStyle name="Input [yellow] 10 3 3" xfId="13709" xr:uid="{00000000-0005-0000-0000-0000823E0000}"/>
    <cellStyle name="Input [yellow] 10 3 4" xfId="13710" xr:uid="{00000000-0005-0000-0000-0000833E0000}"/>
    <cellStyle name="Input [yellow] 10 3 5" xfId="13711" xr:uid="{00000000-0005-0000-0000-0000843E0000}"/>
    <cellStyle name="Input [yellow] 10 3 6" xfId="13712" xr:uid="{00000000-0005-0000-0000-0000853E0000}"/>
    <cellStyle name="Input [yellow] 10 30" xfId="13713" xr:uid="{00000000-0005-0000-0000-0000863E0000}"/>
    <cellStyle name="Input [yellow] 10 31" xfId="13714" xr:uid="{00000000-0005-0000-0000-0000873E0000}"/>
    <cellStyle name="Input [yellow] 10 32" xfId="13715" xr:uid="{00000000-0005-0000-0000-0000883E0000}"/>
    <cellStyle name="Input [yellow] 10 33" xfId="13716" xr:uid="{00000000-0005-0000-0000-0000893E0000}"/>
    <cellStyle name="Input [yellow] 10 34" xfId="13717" xr:uid="{00000000-0005-0000-0000-00008A3E0000}"/>
    <cellStyle name="Input [yellow] 10 4" xfId="13718" xr:uid="{00000000-0005-0000-0000-00008B3E0000}"/>
    <cellStyle name="Input [yellow] 10 4 2" xfId="13719" xr:uid="{00000000-0005-0000-0000-00008C3E0000}"/>
    <cellStyle name="Input [yellow] 10 4 3" xfId="13720" xr:uid="{00000000-0005-0000-0000-00008D3E0000}"/>
    <cellStyle name="Input [yellow] 10 4 4" xfId="13721" xr:uid="{00000000-0005-0000-0000-00008E3E0000}"/>
    <cellStyle name="Input [yellow] 10 4 5" xfId="13722" xr:uid="{00000000-0005-0000-0000-00008F3E0000}"/>
    <cellStyle name="Input [yellow] 10 4 6" xfId="13723" xr:uid="{00000000-0005-0000-0000-0000903E0000}"/>
    <cellStyle name="Input [yellow] 10 5" xfId="13724" xr:uid="{00000000-0005-0000-0000-0000913E0000}"/>
    <cellStyle name="Input [yellow] 10 5 2" xfId="13725" xr:uid="{00000000-0005-0000-0000-0000923E0000}"/>
    <cellStyle name="Input [yellow] 10 5 3" xfId="13726" xr:uid="{00000000-0005-0000-0000-0000933E0000}"/>
    <cellStyle name="Input [yellow] 10 5 4" xfId="13727" xr:uid="{00000000-0005-0000-0000-0000943E0000}"/>
    <cellStyle name="Input [yellow] 10 5 5" xfId="13728" xr:uid="{00000000-0005-0000-0000-0000953E0000}"/>
    <cellStyle name="Input [yellow] 10 5 6" xfId="13729" xr:uid="{00000000-0005-0000-0000-0000963E0000}"/>
    <cellStyle name="Input [yellow] 10 6" xfId="13730" xr:uid="{00000000-0005-0000-0000-0000973E0000}"/>
    <cellStyle name="Input [yellow] 10 6 2" xfId="13731" xr:uid="{00000000-0005-0000-0000-0000983E0000}"/>
    <cellStyle name="Input [yellow] 10 6 3" xfId="13732" xr:uid="{00000000-0005-0000-0000-0000993E0000}"/>
    <cellStyle name="Input [yellow] 10 6 4" xfId="13733" xr:uid="{00000000-0005-0000-0000-00009A3E0000}"/>
    <cellStyle name="Input [yellow] 10 6 5" xfId="13734" xr:uid="{00000000-0005-0000-0000-00009B3E0000}"/>
    <cellStyle name="Input [yellow] 10 6 6" xfId="13735" xr:uid="{00000000-0005-0000-0000-00009C3E0000}"/>
    <cellStyle name="Input [yellow] 10 7" xfId="13736" xr:uid="{00000000-0005-0000-0000-00009D3E0000}"/>
    <cellStyle name="Input [yellow] 10 7 2" xfId="13737" xr:uid="{00000000-0005-0000-0000-00009E3E0000}"/>
    <cellStyle name="Input [yellow] 10 7 3" xfId="13738" xr:uid="{00000000-0005-0000-0000-00009F3E0000}"/>
    <cellStyle name="Input [yellow] 10 7 4" xfId="13739" xr:uid="{00000000-0005-0000-0000-0000A03E0000}"/>
    <cellStyle name="Input [yellow] 10 7 5" xfId="13740" xr:uid="{00000000-0005-0000-0000-0000A13E0000}"/>
    <cellStyle name="Input [yellow] 10 7 6" xfId="13741" xr:uid="{00000000-0005-0000-0000-0000A23E0000}"/>
    <cellStyle name="Input [yellow] 10 8" xfId="13742" xr:uid="{00000000-0005-0000-0000-0000A33E0000}"/>
    <cellStyle name="Input [yellow] 10 8 2" xfId="13743" xr:uid="{00000000-0005-0000-0000-0000A43E0000}"/>
    <cellStyle name="Input [yellow] 10 8 3" xfId="13744" xr:uid="{00000000-0005-0000-0000-0000A53E0000}"/>
    <cellStyle name="Input [yellow] 10 8 4" xfId="13745" xr:uid="{00000000-0005-0000-0000-0000A63E0000}"/>
    <cellStyle name="Input [yellow] 10 8 5" xfId="13746" xr:uid="{00000000-0005-0000-0000-0000A73E0000}"/>
    <cellStyle name="Input [yellow] 10 8 6" xfId="13747" xr:uid="{00000000-0005-0000-0000-0000A83E0000}"/>
    <cellStyle name="Input [yellow] 10 9" xfId="13748" xr:uid="{00000000-0005-0000-0000-0000A93E0000}"/>
    <cellStyle name="Input [yellow] 10 9 2" xfId="13749" xr:uid="{00000000-0005-0000-0000-0000AA3E0000}"/>
    <cellStyle name="Input [yellow] 10 9 3" xfId="13750" xr:uid="{00000000-0005-0000-0000-0000AB3E0000}"/>
    <cellStyle name="Input [yellow] 10 9 4" xfId="13751" xr:uid="{00000000-0005-0000-0000-0000AC3E0000}"/>
    <cellStyle name="Input [yellow] 10 9 5" xfId="13752" xr:uid="{00000000-0005-0000-0000-0000AD3E0000}"/>
    <cellStyle name="Input [yellow] 10 9 6" xfId="13753" xr:uid="{00000000-0005-0000-0000-0000AE3E0000}"/>
    <cellStyle name="Input [yellow] 11" xfId="13754" xr:uid="{00000000-0005-0000-0000-0000AF3E0000}"/>
    <cellStyle name="Input [yellow] 11 10" xfId="13755" xr:uid="{00000000-0005-0000-0000-0000B03E0000}"/>
    <cellStyle name="Input [yellow] 11 10 2" xfId="13756" xr:uid="{00000000-0005-0000-0000-0000B13E0000}"/>
    <cellStyle name="Input [yellow] 11 10 3" xfId="13757" xr:uid="{00000000-0005-0000-0000-0000B23E0000}"/>
    <cellStyle name="Input [yellow] 11 10 4" xfId="13758" xr:uid="{00000000-0005-0000-0000-0000B33E0000}"/>
    <cellStyle name="Input [yellow] 11 10 5" xfId="13759" xr:uid="{00000000-0005-0000-0000-0000B43E0000}"/>
    <cellStyle name="Input [yellow] 11 10 6" xfId="13760" xr:uid="{00000000-0005-0000-0000-0000B53E0000}"/>
    <cellStyle name="Input [yellow] 11 11" xfId="13761" xr:uid="{00000000-0005-0000-0000-0000B63E0000}"/>
    <cellStyle name="Input [yellow] 11 11 2" xfId="13762" xr:uid="{00000000-0005-0000-0000-0000B73E0000}"/>
    <cellStyle name="Input [yellow] 11 11 3" xfId="13763" xr:uid="{00000000-0005-0000-0000-0000B83E0000}"/>
    <cellStyle name="Input [yellow] 11 11 4" xfId="13764" xr:uid="{00000000-0005-0000-0000-0000B93E0000}"/>
    <cellStyle name="Input [yellow] 11 11 5" xfId="13765" xr:uid="{00000000-0005-0000-0000-0000BA3E0000}"/>
    <cellStyle name="Input [yellow] 11 11 6" xfId="13766" xr:uid="{00000000-0005-0000-0000-0000BB3E0000}"/>
    <cellStyle name="Input [yellow] 11 12" xfId="13767" xr:uid="{00000000-0005-0000-0000-0000BC3E0000}"/>
    <cellStyle name="Input [yellow] 11 12 2" xfId="13768" xr:uid="{00000000-0005-0000-0000-0000BD3E0000}"/>
    <cellStyle name="Input [yellow] 11 12 3" xfId="13769" xr:uid="{00000000-0005-0000-0000-0000BE3E0000}"/>
    <cellStyle name="Input [yellow] 11 12 4" xfId="13770" xr:uid="{00000000-0005-0000-0000-0000BF3E0000}"/>
    <cellStyle name="Input [yellow] 11 12 5" xfId="13771" xr:uid="{00000000-0005-0000-0000-0000C03E0000}"/>
    <cellStyle name="Input [yellow] 11 12 6" xfId="13772" xr:uid="{00000000-0005-0000-0000-0000C13E0000}"/>
    <cellStyle name="Input [yellow] 11 13" xfId="13773" xr:uid="{00000000-0005-0000-0000-0000C23E0000}"/>
    <cellStyle name="Input [yellow] 11 13 2" xfId="13774" xr:uid="{00000000-0005-0000-0000-0000C33E0000}"/>
    <cellStyle name="Input [yellow] 11 13 3" xfId="13775" xr:uid="{00000000-0005-0000-0000-0000C43E0000}"/>
    <cellStyle name="Input [yellow] 11 13 4" xfId="13776" xr:uid="{00000000-0005-0000-0000-0000C53E0000}"/>
    <cellStyle name="Input [yellow] 11 13 5" xfId="13777" xr:uid="{00000000-0005-0000-0000-0000C63E0000}"/>
    <cellStyle name="Input [yellow] 11 13 6" xfId="13778" xr:uid="{00000000-0005-0000-0000-0000C73E0000}"/>
    <cellStyle name="Input [yellow] 11 14" xfId="13779" xr:uid="{00000000-0005-0000-0000-0000C83E0000}"/>
    <cellStyle name="Input [yellow] 11 14 2" xfId="13780" xr:uid="{00000000-0005-0000-0000-0000C93E0000}"/>
    <cellStyle name="Input [yellow] 11 14 3" xfId="13781" xr:uid="{00000000-0005-0000-0000-0000CA3E0000}"/>
    <cellStyle name="Input [yellow] 11 14 4" xfId="13782" xr:uid="{00000000-0005-0000-0000-0000CB3E0000}"/>
    <cellStyle name="Input [yellow] 11 14 5" xfId="13783" xr:uid="{00000000-0005-0000-0000-0000CC3E0000}"/>
    <cellStyle name="Input [yellow] 11 14 6" xfId="13784" xr:uid="{00000000-0005-0000-0000-0000CD3E0000}"/>
    <cellStyle name="Input [yellow] 11 15" xfId="13785" xr:uid="{00000000-0005-0000-0000-0000CE3E0000}"/>
    <cellStyle name="Input [yellow] 11 15 2" xfId="13786" xr:uid="{00000000-0005-0000-0000-0000CF3E0000}"/>
    <cellStyle name="Input [yellow] 11 15 3" xfId="13787" xr:uid="{00000000-0005-0000-0000-0000D03E0000}"/>
    <cellStyle name="Input [yellow] 11 15 4" xfId="13788" xr:uid="{00000000-0005-0000-0000-0000D13E0000}"/>
    <cellStyle name="Input [yellow] 11 15 5" xfId="13789" xr:uid="{00000000-0005-0000-0000-0000D23E0000}"/>
    <cellStyle name="Input [yellow] 11 15 6" xfId="13790" xr:uid="{00000000-0005-0000-0000-0000D33E0000}"/>
    <cellStyle name="Input [yellow] 11 16" xfId="13791" xr:uid="{00000000-0005-0000-0000-0000D43E0000}"/>
    <cellStyle name="Input [yellow] 11 16 2" xfId="13792" xr:uid="{00000000-0005-0000-0000-0000D53E0000}"/>
    <cellStyle name="Input [yellow] 11 16 3" xfId="13793" xr:uid="{00000000-0005-0000-0000-0000D63E0000}"/>
    <cellStyle name="Input [yellow] 11 16 4" xfId="13794" xr:uid="{00000000-0005-0000-0000-0000D73E0000}"/>
    <cellStyle name="Input [yellow] 11 16 5" xfId="13795" xr:uid="{00000000-0005-0000-0000-0000D83E0000}"/>
    <cellStyle name="Input [yellow] 11 16 6" xfId="13796" xr:uid="{00000000-0005-0000-0000-0000D93E0000}"/>
    <cellStyle name="Input [yellow] 11 17" xfId="13797" xr:uid="{00000000-0005-0000-0000-0000DA3E0000}"/>
    <cellStyle name="Input [yellow] 11 17 2" xfId="13798" xr:uid="{00000000-0005-0000-0000-0000DB3E0000}"/>
    <cellStyle name="Input [yellow] 11 17 3" xfId="13799" xr:uid="{00000000-0005-0000-0000-0000DC3E0000}"/>
    <cellStyle name="Input [yellow] 11 17 4" xfId="13800" xr:uid="{00000000-0005-0000-0000-0000DD3E0000}"/>
    <cellStyle name="Input [yellow] 11 17 5" xfId="13801" xr:uid="{00000000-0005-0000-0000-0000DE3E0000}"/>
    <cellStyle name="Input [yellow] 11 17 6" xfId="13802" xr:uid="{00000000-0005-0000-0000-0000DF3E0000}"/>
    <cellStyle name="Input [yellow] 11 18" xfId="13803" xr:uid="{00000000-0005-0000-0000-0000E03E0000}"/>
    <cellStyle name="Input [yellow] 11 18 2" xfId="13804" xr:uid="{00000000-0005-0000-0000-0000E13E0000}"/>
    <cellStyle name="Input [yellow] 11 18 3" xfId="13805" xr:uid="{00000000-0005-0000-0000-0000E23E0000}"/>
    <cellStyle name="Input [yellow] 11 18 4" xfId="13806" xr:uid="{00000000-0005-0000-0000-0000E33E0000}"/>
    <cellStyle name="Input [yellow] 11 18 5" xfId="13807" xr:uid="{00000000-0005-0000-0000-0000E43E0000}"/>
    <cellStyle name="Input [yellow] 11 18 6" xfId="13808" xr:uid="{00000000-0005-0000-0000-0000E53E0000}"/>
    <cellStyle name="Input [yellow] 11 19" xfId="13809" xr:uid="{00000000-0005-0000-0000-0000E63E0000}"/>
    <cellStyle name="Input [yellow] 11 19 2" xfId="13810" xr:uid="{00000000-0005-0000-0000-0000E73E0000}"/>
    <cellStyle name="Input [yellow] 11 19 3" xfId="13811" xr:uid="{00000000-0005-0000-0000-0000E83E0000}"/>
    <cellStyle name="Input [yellow] 11 19 4" xfId="13812" xr:uid="{00000000-0005-0000-0000-0000E93E0000}"/>
    <cellStyle name="Input [yellow] 11 19 5" xfId="13813" xr:uid="{00000000-0005-0000-0000-0000EA3E0000}"/>
    <cellStyle name="Input [yellow] 11 19 6" xfId="13814" xr:uid="{00000000-0005-0000-0000-0000EB3E0000}"/>
    <cellStyle name="Input [yellow] 11 2" xfId="13815" xr:uid="{00000000-0005-0000-0000-0000EC3E0000}"/>
    <cellStyle name="Input [yellow] 11 2 2" xfId="13816" xr:uid="{00000000-0005-0000-0000-0000ED3E0000}"/>
    <cellStyle name="Input [yellow] 11 2 3" xfId="13817" xr:uid="{00000000-0005-0000-0000-0000EE3E0000}"/>
    <cellStyle name="Input [yellow] 11 2 4" xfId="13818" xr:uid="{00000000-0005-0000-0000-0000EF3E0000}"/>
    <cellStyle name="Input [yellow] 11 2 5" xfId="13819" xr:uid="{00000000-0005-0000-0000-0000F03E0000}"/>
    <cellStyle name="Input [yellow] 11 2 6" xfId="13820" xr:uid="{00000000-0005-0000-0000-0000F13E0000}"/>
    <cellStyle name="Input [yellow] 11 2 7" xfId="13821" xr:uid="{00000000-0005-0000-0000-0000F23E0000}"/>
    <cellStyle name="Input [yellow] 11 20" xfId="13822" xr:uid="{00000000-0005-0000-0000-0000F33E0000}"/>
    <cellStyle name="Input [yellow] 11 20 2" xfId="13823" xr:uid="{00000000-0005-0000-0000-0000F43E0000}"/>
    <cellStyle name="Input [yellow] 11 20 3" xfId="13824" xr:uid="{00000000-0005-0000-0000-0000F53E0000}"/>
    <cellStyle name="Input [yellow] 11 20 4" xfId="13825" xr:uid="{00000000-0005-0000-0000-0000F63E0000}"/>
    <cellStyle name="Input [yellow] 11 20 5" xfId="13826" xr:uid="{00000000-0005-0000-0000-0000F73E0000}"/>
    <cellStyle name="Input [yellow] 11 20 6" xfId="13827" xr:uid="{00000000-0005-0000-0000-0000F83E0000}"/>
    <cellStyle name="Input [yellow] 11 21" xfId="13828" xr:uid="{00000000-0005-0000-0000-0000F93E0000}"/>
    <cellStyle name="Input [yellow] 11 21 2" xfId="13829" xr:uid="{00000000-0005-0000-0000-0000FA3E0000}"/>
    <cellStyle name="Input [yellow] 11 21 3" xfId="13830" xr:uid="{00000000-0005-0000-0000-0000FB3E0000}"/>
    <cellStyle name="Input [yellow] 11 21 4" xfId="13831" xr:uid="{00000000-0005-0000-0000-0000FC3E0000}"/>
    <cellStyle name="Input [yellow] 11 21 5" xfId="13832" xr:uid="{00000000-0005-0000-0000-0000FD3E0000}"/>
    <cellStyle name="Input [yellow] 11 21 6" xfId="13833" xr:uid="{00000000-0005-0000-0000-0000FE3E0000}"/>
    <cellStyle name="Input [yellow] 11 22" xfId="13834" xr:uid="{00000000-0005-0000-0000-0000FF3E0000}"/>
    <cellStyle name="Input [yellow] 11 22 2" xfId="13835" xr:uid="{00000000-0005-0000-0000-0000003F0000}"/>
    <cellStyle name="Input [yellow] 11 22 3" xfId="13836" xr:uid="{00000000-0005-0000-0000-0000013F0000}"/>
    <cellStyle name="Input [yellow] 11 22 4" xfId="13837" xr:uid="{00000000-0005-0000-0000-0000023F0000}"/>
    <cellStyle name="Input [yellow] 11 22 5" xfId="13838" xr:uid="{00000000-0005-0000-0000-0000033F0000}"/>
    <cellStyle name="Input [yellow] 11 22 6" xfId="13839" xr:uid="{00000000-0005-0000-0000-0000043F0000}"/>
    <cellStyle name="Input [yellow] 11 23" xfId="13840" xr:uid="{00000000-0005-0000-0000-0000053F0000}"/>
    <cellStyle name="Input [yellow] 11 23 2" xfId="13841" xr:uid="{00000000-0005-0000-0000-0000063F0000}"/>
    <cellStyle name="Input [yellow] 11 23 3" xfId="13842" xr:uid="{00000000-0005-0000-0000-0000073F0000}"/>
    <cellStyle name="Input [yellow] 11 23 4" xfId="13843" xr:uid="{00000000-0005-0000-0000-0000083F0000}"/>
    <cellStyle name="Input [yellow] 11 23 5" xfId="13844" xr:uid="{00000000-0005-0000-0000-0000093F0000}"/>
    <cellStyle name="Input [yellow] 11 23 6" xfId="13845" xr:uid="{00000000-0005-0000-0000-00000A3F0000}"/>
    <cellStyle name="Input [yellow] 11 24" xfId="13846" xr:uid="{00000000-0005-0000-0000-00000B3F0000}"/>
    <cellStyle name="Input [yellow] 11 24 2" xfId="13847" xr:uid="{00000000-0005-0000-0000-00000C3F0000}"/>
    <cellStyle name="Input [yellow] 11 24 3" xfId="13848" xr:uid="{00000000-0005-0000-0000-00000D3F0000}"/>
    <cellStyle name="Input [yellow] 11 24 4" xfId="13849" xr:uid="{00000000-0005-0000-0000-00000E3F0000}"/>
    <cellStyle name="Input [yellow] 11 24 5" xfId="13850" xr:uid="{00000000-0005-0000-0000-00000F3F0000}"/>
    <cellStyle name="Input [yellow] 11 24 6" xfId="13851" xr:uid="{00000000-0005-0000-0000-0000103F0000}"/>
    <cellStyle name="Input [yellow] 11 25" xfId="13852" xr:uid="{00000000-0005-0000-0000-0000113F0000}"/>
    <cellStyle name="Input [yellow] 11 25 2" xfId="13853" xr:uid="{00000000-0005-0000-0000-0000123F0000}"/>
    <cellStyle name="Input [yellow] 11 25 3" xfId="13854" xr:uid="{00000000-0005-0000-0000-0000133F0000}"/>
    <cellStyle name="Input [yellow] 11 25 4" xfId="13855" xr:uid="{00000000-0005-0000-0000-0000143F0000}"/>
    <cellStyle name="Input [yellow] 11 25 5" xfId="13856" xr:uid="{00000000-0005-0000-0000-0000153F0000}"/>
    <cellStyle name="Input [yellow] 11 25 6" xfId="13857" xr:uid="{00000000-0005-0000-0000-0000163F0000}"/>
    <cellStyle name="Input [yellow] 11 26" xfId="13858" xr:uid="{00000000-0005-0000-0000-0000173F0000}"/>
    <cellStyle name="Input [yellow] 11 26 2" xfId="13859" xr:uid="{00000000-0005-0000-0000-0000183F0000}"/>
    <cellStyle name="Input [yellow] 11 26 3" xfId="13860" xr:uid="{00000000-0005-0000-0000-0000193F0000}"/>
    <cellStyle name="Input [yellow] 11 26 4" xfId="13861" xr:uid="{00000000-0005-0000-0000-00001A3F0000}"/>
    <cellStyle name="Input [yellow] 11 26 5" xfId="13862" xr:uid="{00000000-0005-0000-0000-00001B3F0000}"/>
    <cellStyle name="Input [yellow] 11 26 6" xfId="13863" xr:uid="{00000000-0005-0000-0000-00001C3F0000}"/>
    <cellStyle name="Input [yellow] 11 27" xfId="13864" xr:uid="{00000000-0005-0000-0000-00001D3F0000}"/>
    <cellStyle name="Input [yellow] 11 27 2" xfId="13865" xr:uid="{00000000-0005-0000-0000-00001E3F0000}"/>
    <cellStyle name="Input [yellow] 11 27 3" xfId="13866" xr:uid="{00000000-0005-0000-0000-00001F3F0000}"/>
    <cellStyle name="Input [yellow] 11 27 4" xfId="13867" xr:uid="{00000000-0005-0000-0000-0000203F0000}"/>
    <cellStyle name="Input [yellow] 11 27 5" xfId="13868" xr:uid="{00000000-0005-0000-0000-0000213F0000}"/>
    <cellStyle name="Input [yellow] 11 27 6" xfId="13869" xr:uid="{00000000-0005-0000-0000-0000223F0000}"/>
    <cellStyle name="Input [yellow] 11 28" xfId="13870" xr:uid="{00000000-0005-0000-0000-0000233F0000}"/>
    <cellStyle name="Input [yellow] 11 28 2" xfId="13871" xr:uid="{00000000-0005-0000-0000-0000243F0000}"/>
    <cellStyle name="Input [yellow] 11 28 3" xfId="13872" xr:uid="{00000000-0005-0000-0000-0000253F0000}"/>
    <cellStyle name="Input [yellow] 11 28 4" xfId="13873" xr:uid="{00000000-0005-0000-0000-0000263F0000}"/>
    <cellStyle name="Input [yellow] 11 28 5" xfId="13874" xr:uid="{00000000-0005-0000-0000-0000273F0000}"/>
    <cellStyle name="Input [yellow] 11 28 6" xfId="13875" xr:uid="{00000000-0005-0000-0000-0000283F0000}"/>
    <cellStyle name="Input [yellow] 11 29" xfId="13876" xr:uid="{00000000-0005-0000-0000-0000293F0000}"/>
    <cellStyle name="Input [yellow] 11 29 2" xfId="13877" xr:uid="{00000000-0005-0000-0000-00002A3F0000}"/>
    <cellStyle name="Input [yellow] 11 29 3" xfId="13878" xr:uid="{00000000-0005-0000-0000-00002B3F0000}"/>
    <cellStyle name="Input [yellow] 11 29 4" xfId="13879" xr:uid="{00000000-0005-0000-0000-00002C3F0000}"/>
    <cellStyle name="Input [yellow] 11 29 5" xfId="13880" xr:uid="{00000000-0005-0000-0000-00002D3F0000}"/>
    <cellStyle name="Input [yellow] 11 29 6" xfId="13881" xr:uid="{00000000-0005-0000-0000-00002E3F0000}"/>
    <cellStyle name="Input [yellow] 11 3" xfId="13882" xr:uid="{00000000-0005-0000-0000-00002F3F0000}"/>
    <cellStyle name="Input [yellow] 11 3 2" xfId="13883" xr:uid="{00000000-0005-0000-0000-0000303F0000}"/>
    <cellStyle name="Input [yellow] 11 3 3" xfId="13884" xr:uid="{00000000-0005-0000-0000-0000313F0000}"/>
    <cellStyle name="Input [yellow] 11 3 4" xfId="13885" xr:uid="{00000000-0005-0000-0000-0000323F0000}"/>
    <cellStyle name="Input [yellow] 11 3 5" xfId="13886" xr:uid="{00000000-0005-0000-0000-0000333F0000}"/>
    <cellStyle name="Input [yellow] 11 3 6" xfId="13887" xr:uid="{00000000-0005-0000-0000-0000343F0000}"/>
    <cellStyle name="Input [yellow] 11 30" xfId="13888" xr:uid="{00000000-0005-0000-0000-0000353F0000}"/>
    <cellStyle name="Input [yellow] 11 31" xfId="13889" xr:uid="{00000000-0005-0000-0000-0000363F0000}"/>
    <cellStyle name="Input [yellow] 11 32" xfId="13890" xr:uid="{00000000-0005-0000-0000-0000373F0000}"/>
    <cellStyle name="Input [yellow] 11 33" xfId="13891" xr:uid="{00000000-0005-0000-0000-0000383F0000}"/>
    <cellStyle name="Input [yellow] 11 34" xfId="13892" xr:uid="{00000000-0005-0000-0000-0000393F0000}"/>
    <cellStyle name="Input [yellow] 11 4" xfId="13893" xr:uid="{00000000-0005-0000-0000-00003A3F0000}"/>
    <cellStyle name="Input [yellow] 11 4 2" xfId="13894" xr:uid="{00000000-0005-0000-0000-00003B3F0000}"/>
    <cellStyle name="Input [yellow] 11 4 3" xfId="13895" xr:uid="{00000000-0005-0000-0000-00003C3F0000}"/>
    <cellStyle name="Input [yellow] 11 4 4" xfId="13896" xr:uid="{00000000-0005-0000-0000-00003D3F0000}"/>
    <cellStyle name="Input [yellow] 11 4 5" xfId="13897" xr:uid="{00000000-0005-0000-0000-00003E3F0000}"/>
    <cellStyle name="Input [yellow] 11 4 6" xfId="13898" xr:uid="{00000000-0005-0000-0000-00003F3F0000}"/>
    <cellStyle name="Input [yellow] 11 5" xfId="13899" xr:uid="{00000000-0005-0000-0000-0000403F0000}"/>
    <cellStyle name="Input [yellow] 11 5 2" xfId="13900" xr:uid="{00000000-0005-0000-0000-0000413F0000}"/>
    <cellStyle name="Input [yellow] 11 5 3" xfId="13901" xr:uid="{00000000-0005-0000-0000-0000423F0000}"/>
    <cellStyle name="Input [yellow] 11 5 4" xfId="13902" xr:uid="{00000000-0005-0000-0000-0000433F0000}"/>
    <cellStyle name="Input [yellow] 11 5 5" xfId="13903" xr:uid="{00000000-0005-0000-0000-0000443F0000}"/>
    <cellStyle name="Input [yellow] 11 5 6" xfId="13904" xr:uid="{00000000-0005-0000-0000-0000453F0000}"/>
    <cellStyle name="Input [yellow] 11 6" xfId="13905" xr:uid="{00000000-0005-0000-0000-0000463F0000}"/>
    <cellStyle name="Input [yellow] 11 6 2" xfId="13906" xr:uid="{00000000-0005-0000-0000-0000473F0000}"/>
    <cellStyle name="Input [yellow] 11 6 3" xfId="13907" xr:uid="{00000000-0005-0000-0000-0000483F0000}"/>
    <cellStyle name="Input [yellow] 11 6 4" xfId="13908" xr:uid="{00000000-0005-0000-0000-0000493F0000}"/>
    <cellStyle name="Input [yellow] 11 6 5" xfId="13909" xr:uid="{00000000-0005-0000-0000-00004A3F0000}"/>
    <cellStyle name="Input [yellow] 11 6 6" xfId="13910" xr:uid="{00000000-0005-0000-0000-00004B3F0000}"/>
    <cellStyle name="Input [yellow] 11 7" xfId="13911" xr:uid="{00000000-0005-0000-0000-00004C3F0000}"/>
    <cellStyle name="Input [yellow] 11 7 2" xfId="13912" xr:uid="{00000000-0005-0000-0000-00004D3F0000}"/>
    <cellStyle name="Input [yellow] 11 7 3" xfId="13913" xr:uid="{00000000-0005-0000-0000-00004E3F0000}"/>
    <cellStyle name="Input [yellow] 11 7 4" xfId="13914" xr:uid="{00000000-0005-0000-0000-00004F3F0000}"/>
    <cellStyle name="Input [yellow] 11 7 5" xfId="13915" xr:uid="{00000000-0005-0000-0000-0000503F0000}"/>
    <cellStyle name="Input [yellow] 11 7 6" xfId="13916" xr:uid="{00000000-0005-0000-0000-0000513F0000}"/>
    <cellStyle name="Input [yellow] 11 8" xfId="13917" xr:uid="{00000000-0005-0000-0000-0000523F0000}"/>
    <cellStyle name="Input [yellow] 11 8 2" xfId="13918" xr:uid="{00000000-0005-0000-0000-0000533F0000}"/>
    <cellStyle name="Input [yellow] 11 8 3" xfId="13919" xr:uid="{00000000-0005-0000-0000-0000543F0000}"/>
    <cellStyle name="Input [yellow] 11 8 4" xfId="13920" xr:uid="{00000000-0005-0000-0000-0000553F0000}"/>
    <cellStyle name="Input [yellow] 11 8 5" xfId="13921" xr:uid="{00000000-0005-0000-0000-0000563F0000}"/>
    <cellStyle name="Input [yellow] 11 8 6" xfId="13922" xr:uid="{00000000-0005-0000-0000-0000573F0000}"/>
    <cellStyle name="Input [yellow] 11 9" xfId="13923" xr:uid="{00000000-0005-0000-0000-0000583F0000}"/>
    <cellStyle name="Input [yellow] 11 9 2" xfId="13924" xr:uid="{00000000-0005-0000-0000-0000593F0000}"/>
    <cellStyle name="Input [yellow] 11 9 3" xfId="13925" xr:uid="{00000000-0005-0000-0000-00005A3F0000}"/>
    <cellStyle name="Input [yellow] 11 9 4" xfId="13926" xr:uid="{00000000-0005-0000-0000-00005B3F0000}"/>
    <cellStyle name="Input [yellow] 11 9 5" xfId="13927" xr:uid="{00000000-0005-0000-0000-00005C3F0000}"/>
    <cellStyle name="Input [yellow] 11 9 6" xfId="13928" xr:uid="{00000000-0005-0000-0000-00005D3F0000}"/>
    <cellStyle name="Input [yellow] 12" xfId="13929" xr:uid="{00000000-0005-0000-0000-00005E3F0000}"/>
    <cellStyle name="Input [yellow] 12 10" xfId="13930" xr:uid="{00000000-0005-0000-0000-00005F3F0000}"/>
    <cellStyle name="Input [yellow] 12 10 2" xfId="13931" xr:uid="{00000000-0005-0000-0000-0000603F0000}"/>
    <cellStyle name="Input [yellow] 12 10 3" xfId="13932" xr:uid="{00000000-0005-0000-0000-0000613F0000}"/>
    <cellStyle name="Input [yellow] 12 10 4" xfId="13933" xr:uid="{00000000-0005-0000-0000-0000623F0000}"/>
    <cellStyle name="Input [yellow] 12 10 5" xfId="13934" xr:uid="{00000000-0005-0000-0000-0000633F0000}"/>
    <cellStyle name="Input [yellow] 12 10 6" xfId="13935" xr:uid="{00000000-0005-0000-0000-0000643F0000}"/>
    <cellStyle name="Input [yellow] 12 11" xfId="13936" xr:uid="{00000000-0005-0000-0000-0000653F0000}"/>
    <cellStyle name="Input [yellow] 12 11 2" xfId="13937" xr:uid="{00000000-0005-0000-0000-0000663F0000}"/>
    <cellStyle name="Input [yellow] 12 11 3" xfId="13938" xr:uid="{00000000-0005-0000-0000-0000673F0000}"/>
    <cellStyle name="Input [yellow] 12 11 4" xfId="13939" xr:uid="{00000000-0005-0000-0000-0000683F0000}"/>
    <cellStyle name="Input [yellow] 12 11 5" xfId="13940" xr:uid="{00000000-0005-0000-0000-0000693F0000}"/>
    <cellStyle name="Input [yellow] 12 11 6" xfId="13941" xr:uid="{00000000-0005-0000-0000-00006A3F0000}"/>
    <cellStyle name="Input [yellow] 12 12" xfId="13942" xr:uid="{00000000-0005-0000-0000-00006B3F0000}"/>
    <cellStyle name="Input [yellow] 12 12 2" xfId="13943" xr:uid="{00000000-0005-0000-0000-00006C3F0000}"/>
    <cellStyle name="Input [yellow] 12 12 3" xfId="13944" xr:uid="{00000000-0005-0000-0000-00006D3F0000}"/>
    <cellStyle name="Input [yellow] 12 12 4" xfId="13945" xr:uid="{00000000-0005-0000-0000-00006E3F0000}"/>
    <cellStyle name="Input [yellow] 12 12 5" xfId="13946" xr:uid="{00000000-0005-0000-0000-00006F3F0000}"/>
    <cellStyle name="Input [yellow] 12 12 6" xfId="13947" xr:uid="{00000000-0005-0000-0000-0000703F0000}"/>
    <cellStyle name="Input [yellow] 12 13" xfId="13948" xr:uid="{00000000-0005-0000-0000-0000713F0000}"/>
    <cellStyle name="Input [yellow] 12 13 2" xfId="13949" xr:uid="{00000000-0005-0000-0000-0000723F0000}"/>
    <cellStyle name="Input [yellow] 12 13 3" xfId="13950" xr:uid="{00000000-0005-0000-0000-0000733F0000}"/>
    <cellStyle name="Input [yellow] 12 13 4" xfId="13951" xr:uid="{00000000-0005-0000-0000-0000743F0000}"/>
    <cellStyle name="Input [yellow] 12 13 5" xfId="13952" xr:uid="{00000000-0005-0000-0000-0000753F0000}"/>
    <cellStyle name="Input [yellow] 12 13 6" xfId="13953" xr:uid="{00000000-0005-0000-0000-0000763F0000}"/>
    <cellStyle name="Input [yellow] 12 14" xfId="13954" xr:uid="{00000000-0005-0000-0000-0000773F0000}"/>
    <cellStyle name="Input [yellow] 12 14 2" xfId="13955" xr:uid="{00000000-0005-0000-0000-0000783F0000}"/>
    <cellStyle name="Input [yellow] 12 14 3" xfId="13956" xr:uid="{00000000-0005-0000-0000-0000793F0000}"/>
    <cellStyle name="Input [yellow] 12 14 4" xfId="13957" xr:uid="{00000000-0005-0000-0000-00007A3F0000}"/>
    <cellStyle name="Input [yellow] 12 14 5" xfId="13958" xr:uid="{00000000-0005-0000-0000-00007B3F0000}"/>
    <cellStyle name="Input [yellow] 12 14 6" xfId="13959" xr:uid="{00000000-0005-0000-0000-00007C3F0000}"/>
    <cellStyle name="Input [yellow] 12 15" xfId="13960" xr:uid="{00000000-0005-0000-0000-00007D3F0000}"/>
    <cellStyle name="Input [yellow] 12 15 2" xfId="13961" xr:uid="{00000000-0005-0000-0000-00007E3F0000}"/>
    <cellStyle name="Input [yellow] 12 15 3" xfId="13962" xr:uid="{00000000-0005-0000-0000-00007F3F0000}"/>
    <cellStyle name="Input [yellow] 12 15 4" xfId="13963" xr:uid="{00000000-0005-0000-0000-0000803F0000}"/>
    <cellStyle name="Input [yellow] 12 15 5" xfId="13964" xr:uid="{00000000-0005-0000-0000-0000813F0000}"/>
    <cellStyle name="Input [yellow] 12 15 6" xfId="13965" xr:uid="{00000000-0005-0000-0000-0000823F0000}"/>
    <cellStyle name="Input [yellow] 12 16" xfId="13966" xr:uid="{00000000-0005-0000-0000-0000833F0000}"/>
    <cellStyle name="Input [yellow] 12 16 2" xfId="13967" xr:uid="{00000000-0005-0000-0000-0000843F0000}"/>
    <cellStyle name="Input [yellow] 12 16 3" xfId="13968" xr:uid="{00000000-0005-0000-0000-0000853F0000}"/>
    <cellStyle name="Input [yellow] 12 16 4" xfId="13969" xr:uid="{00000000-0005-0000-0000-0000863F0000}"/>
    <cellStyle name="Input [yellow] 12 16 5" xfId="13970" xr:uid="{00000000-0005-0000-0000-0000873F0000}"/>
    <cellStyle name="Input [yellow] 12 16 6" xfId="13971" xr:uid="{00000000-0005-0000-0000-0000883F0000}"/>
    <cellStyle name="Input [yellow] 12 17" xfId="13972" xr:uid="{00000000-0005-0000-0000-0000893F0000}"/>
    <cellStyle name="Input [yellow] 12 17 2" xfId="13973" xr:uid="{00000000-0005-0000-0000-00008A3F0000}"/>
    <cellStyle name="Input [yellow] 12 17 3" xfId="13974" xr:uid="{00000000-0005-0000-0000-00008B3F0000}"/>
    <cellStyle name="Input [yellow] 12 17 4" xfId="13975" xr:uid="{00000000-0005-0000-0000-00008C3F0000}"/>
    <cellStyle name="Input [yellow] 12 17 5" xfId="13976" xr:uid="{00000000-0005-0000-0000-00008D3F0000}"/>
    <cellStyle name="Input [yellow] 12 17 6" xfId="13977" xr:uid="{00000000-0005-0000-0000-00008E3F0000}"/>
    <cellStyle name="Input [yellow] 12 18" xfId="13978" xr:uid="{00000000-0005-0000-0000-00008F3F0000}"/>
    <cellStyle name="Input [yellow] 12 18 2" xfId="13979" xr:uid="{00000000-0005-0000-0000-0000903F0000}"/>
    <cellStyle name="Input [yellow] 12 18 3" xfId="13980" xr:uid="{00000000-0005-0000-0000-0000913F0000}"/>
    <cellStyle name="Input [yellow] 12 18 4" xfId="13981" xr:uid="{00000000-0005-0000-0000-0000923F0000}"/>
    <cellStyle name="Input [yellow] 12 18 5" xfId="13982" xr:uid="{00000000-0005-0000-0000-0000933F0000}"/>
    <cellStyle name="Input [yellow] 12 18 6" xfId="13983" xr:uid="{00000000-0005-0000-0000-0000943F0000}"/>
    <cellStyle name="Input [yellow] 12 19" xfId="13984" xr:uid="{00000000-0005-0000-0000-0000953F0000}"/>
    <cellStyle name="Input [yellow] 12 19 2" xfId="13985" xr:uid="{00000000-0005-0000-0000-0000963F0000}"/>
    <cellStyle name="Input [yellow] 12 19 3" xfId="13986" xr:uid="{00000000-0005-0000-0000-0000973F0000}"/>
    <cellStyle name="Input [yellow] 12 19 4" xfId="13987" xr:uid="{00000000-0005-0000-0000-0000983F0000}"/>
    <cellStyle name="Input [yellow] 12 19 5" xfId="13988" xr:uid="{00000000-0005-0000-0000-0000993F0000}"/>
    <cellStyle name="Input [yellow] 12 19 6" xfId="13989" xr:uid="{00000000-0005-0000-0000-00009A3F0000}"/>
    <cellStyle name="Input [yellow] 12 2" xfId="13990" xr:uid="{00000000-0005-0000-0000-00009B3F0000}"/>
    <cellStyle name="Input [yellow] 12 2 2" xfId="13991" xr:uid="{00000000-0005-0000-0000-00009C3F0000}"/>
    <cellStyle name="Input [yellow] 12 2 3" xfId="13992" xr:uid="{00000000-0005-0000-0000-00009D3F0000}"/>
    <cellStyle name="Input [yellow] 12 2 4" xfId="13993" xr:uid="{00000000-0005-0000-0000-00009E3F0000}"/>
    <cellStyle name="Input [yellow] 12 2 5" xfId="13994" xr:uid="{00000000-0005-0000-0000-00009F3F0000}"/>
    <cellStyle name="Input [yellow] 12 2 6" xfId="13995" xr:uid="{00000000-0005-0000-0000-0000A03F0000}"/>
    <cellStyle name="Input [yellow] 12 2 7" xfId="13996" xr:uid="{00000000-0005-0000-0000-0000A13F0000}"/>
    <cellStyle name="Input [yellow] 12 20" xfId="13997" xr:uid="{00000000-0005-0000-0000-0000A23F0000}"/>
    <cellStyle name="Input [yellow] 12 20 2" xfId="13998" xr:uid="{00000000-0005-0000-0000-0000A33F0000}"/>
    <cellStyle name="Input [yellow] 12 20 3" xfId="13999" xr:uid="{00000000-0005-0000-0000-0000A43F0000}"/>
    <cellStyle name="Input [yellow] 12 20 4" xfId="14000" xr:uid="{00000000-0005-0000-0000-0000A53F0000}"/>
    <cellStyle name="Input [yellow] 12 20 5" xfId="14001" xr:uid="{00000000-0005-0000-0000-0000A63F0000}"/>
    <cellStyle name="Input [yellow] 12 20 6" xfId="14002" xr:uid="{00000000-0005-0000-0000-0000A73F0000}"/>
    <cellStyle name="Input [yellow] 12 21" xfId="14003" xr:uid="{00000000-0005-0000-0000-0000A83F0000}"/>
    <cellStyle name="Input [yellow] 12 21 2" xfId="14004" xr:uid="{00000000-0005-0000-0000-0000A93F0000}"/>
    <cellStyle name="Input [yellow] 12 21 3" xfId="14005" xr:uid="{00000000-0005-0000-0000-0000AA3F0000}"/>
    <cellStyle name="Input [yellow] 12 21 4" xfId="14006" xr:uid="{00000000-0005-0000-0000-0000AB3F0000}"/>
    <cellStyle name="Input [yellow] 12 21 5" xfId="14007" xr:uid="{00000000-0005-0000-0000-0000AC3F0000}"/>
    <cellStyle name="Input [yellow] 12 21 6" xfId="14008" xr:uid="{00000000-0005-0000-0000-0000AD3F0000}"/>
    <cellStyle name="Input [yellow] 12 22" xfId="14009" xr:uid="{00000000-0005-0000-0000-0000AE3F0000}"/>
    <cellStyle name="Input [yellow] 12 22 2" xfId="14010" xr:uid="{00000000-0005-0000-0000-0000AF3F0000}"/>
    <cellStyle name="Input [yellow] 12 22 3" xfId="14011" xr:uid="{00000000-0005-0000-0000-0000B03F0000}"/>
    <cellStyle name="Input [yellow] 12 22 4" xfId="14012" xr:uid="{00000000-0005-0000-0000-0000B13F0000}"/>
    <cellStyle name="Input [yellow] 12 22 5" xfId="14013" xr:uid="{00000000-0005-0000-0000-0000B23F0000}"/>
    <cellStyle name="Input [yellow] 12 22 6" xfId="14014" xr:uid="{00000000-0005-0000-0000-0000B33F0000}"/>
    <cellStyle name="Input [yellow] 12 23" xfId="14015" xr:uid="{00000000-0005-0000-0000-0000B43F0000}"/>
    <cellStyle name="Input [yellow] 12 23 2" xfId="14016" xr:uid="{00000000-0005-0000-0000-0000B53F0000}"/>
    <cellStyle name="Input [yellow] 12 23 3" xfId="14017" xr:uid="{00000000-0005-0000-0000-0000B63F0000}"/>
    <cellStyle name="Input [yellow] 12 23 4" xfId="14018" xr:uid="{00000000-0005-0000-0000-0000B73F0000}"/>
    <cellStyle name="Input [yellow] 12 23 5" xfId="14019" xr:uid="{00000000-0005-0000-0000-0000B83F0000}"/>
    <cellStyle name="Input [yellow] 12 23 6" xfId="14020" xr:uid="{00000000-0005-0000-0000-0000B93F0000}"/>
    <cellStyle name="Input [yellow] 12 24" xfId="14021" xr:uid="{00000000-0005-0000-0000-0000BA3F0000}"/>
    <cellStyle name="Input [yellow] 12 24 2" xfId="14022" xr:uid="{00000000-0005-0000-0000-0000BB3F0000}"/>
    <cellStyle name="Input [yellow] 12 24 3" xfId="14023" xr:uid="{00000000-0005-0000-0000-0000BC3F0000}"/>
    <cellStyle name="Input [yellow] 12 24 4" xfId="14024" xr:uid="{00000000-0005-0000-0000-0000BD3F0000}"/>
    <cellStyle name="Input [yellow] 12 24 5" xfId="14025" xr:uid="{00000000-0005-0000-0000-0000BE3F0000}"/>
    <cellStyle name="Input [yellow] 12 24 6" xfId="14026" xr:uid="{00000000-0005-0000-0000-0000BF3F0000}"/>
    <cellStyle name="Input [yellow] 12 25" xfId="14027" xr:uid="{00000000-0005-0000-0000-0000C03F0000}"/>
    <cellStyle name="Input [yellow] 12 25 2" xfId="14028" xr:uid="{00000000-0005-0000-0000-0000C13F0000}"/>
    <cellStyle name="Input [yellow] 12 25 3" xfId="14029" xr:uid="{00000000-0005-0000-0000-0000C23F0000}"/>
    <cellStyle name="Input [yellow] 12 25 4" xfId="14030" xr:uid="{00000000-0005-0000-0000-0000C33F0000}"/>
    <cellStyle name="Input [yellow] 12 25 5" xfId="14031" xr:uid="{00000000-0005-0000-0000-0000C43F0000}"/>
    <cellStyle name="Input [yellow] 12 25 6" xfId="14032" xr:uid="{00000000-0005-0000-0000-0000C53F0000}"/>
    <cellStyle name="Input [yellow] 12 26" xfId="14033" xr:uid="{00000000-0005-0000-0000-0000C63F0000}"/>
    <cellStyle name="Input [yellow] 12 26 2" xfId="14034" xr:uid="{00000000-0005-0000-0000-0000C73F0000}"/>
    <cellStyle name="Input [yellow] 12 26 3" xfId="14035" xr:uid="{00000000-0005-0000-0000-0000C83F0000}"/>
    <cellStyle name="Input [yellow] 12 26 4" xfId="14036" xr:uid="{00000000-0005-0000-0000-0000C93F0000}"/>
    <cellStyle name="Input [yellow] 12 26 5" xfId="14037" xr:uid="{00000000-0005-0000-0000-0000CA3F0000}"/>
    <cellStyle name="Input [yellow] 12 26 6" xfId="14038" xr:uid="{00000000-0005-0000-0000-0000CB3F0000}"/>
    <cellStyle name="Input [yellow] 12 27" xfId="14039" xr:uid="{00000000-0005-0000-0000-0000CC3F0000}"/>
    <cellStyle name="Input [yellow] 12 27 2" xfId="14040" xr:uid="{00000000-0005-0000-0000-0000CD3F0000}"/>
    <cellStyle name="Input [yellow] 12 27 3" xfId="14041" xr:uid="{00000000-0005-0000-0000-0000CE3F0000}"/>
    <cellStyle name="Input [yellow] 12 27 4" xfId="14042" xr:uid="{00000000-0005-0000-0000-0000CF3F0000}"/>
    <cellStyle name="Input [yellow] 12 27 5" xfId="14043" xr:uid="{00000000-0005-0000-0000-0000D03F0000}"/>
    <cellStyle name="Input [yellow] 12 27 6" xfId="14044" xr:uid="{00000000-0005-0000-0000-0000D13F0000}"/>
    <cellStyle name="Input [yellow] 12 28" xfId="14045" xr:uid="{00000000-0005-0000-0000-0000D23F0000}"/>
    <cellStyle name="Input [yellow] 12 28 2" xfId="14046" xr:uid="{00000000-0005-0000-0000-0000D33F0000}"/>
    <cellStyle name="Input [yellow] 12 28 3" xfId="14047" xr:uid="{00000000-0005-0000-0000-0000D43F0000}"/>
    <cellStyle name="Input [yellow] 12 28 4" xfId="14048" xr:uid="{00000000-0005-0000-0000-0000D53F0000}"/>
    <cellStyle name="Input [yellow] 12 28 5" xfId="14049" xr:uid="{00000000-0005-0000-0000-0000D63F0000}"/>
    <cellStyle name="Input [yellow] 12 28 6" xfId="14050" xr:uid="{00000000-0005-0000-0000-0000D73F0000}"/>
    <cellStyle name="Input [yellow] 12 29" xfId="14051" xr:uid="{00000000-0005-0000-0000-0000D83F0000}"/>
    <cellStyle name="Input [yellow] 12 29 2" xfId="14052" xr:uid="{00000000-0005-0000-0000-0000D93F0000}"/>
    <cellStyle name="Input [yellow] 12 29 3" xfId="14053" xr:uid="{00000000-0005-0000-0000-0000DA3F0000}"/>
    <cellStyle name="Input [yellow] 12 29 4" xfId="14054" xr:uid="{00000000-0005-0000-0000-0000DB3F0000}"/>
    <cellStyle name="Input [yellow] 12 29 5" xfId="14055" xr:uid="{00000000-0005-0000-0000-0000DC3F0000}"/>
    <cellStyle name="Input [yellow] 12 29 6" xfId="14056" xr:uid="{00000000-0005-0000-0000-0000DD3F0000}"/>
    <cellStyle name="Input [yellow] 12 3" xfId="14057" xr:uid="{00000000-0005-0000-0000-0000DE3F0000}"/>
    <cellStyle name="Input [yellow] 12 3 2" xfId="14058" xr:uid="{00000000-0005-0000-0000-0000DF3F0000}"/>
    <cellStyle name="Input [yellow] 12 3 3" xfId="14059" xr:uid="{00000000-0005-0000-0000-0000E03F0000}"/>
    <cellStyle name="Input [yellow] 12 3 4" xfId="14060" xr:uid="{00000000-0005-0000-0000-0000E13F0000}"/>
    <cellStyle name="Input [yellow] 12 3 5" xfId="14061" xr:uid="{00000000-0005-0000-0000-0000E23F0000}"/>
    <cellStyle name="Input [yellow] 12 3 6" xfId="14062" xr:uid="{00000000-0005-0000-0000-0000E33F0000}"/>
    <cellStyle name="Input [yellow] 12 30" xfId="14063" xr:uid="{00000000-0005-0000-0000-0000E43F0000}"/>
    <cellStyle name="Input [yellow] 12 31" xfId="14064" xr:uid="{00000000-0005-0000-0000-0000E53F0000}"/>
    <cellStyle name="Input [yellow] 12 32" xfId="14065" xr:uid="{00000000-0005-0000-0000-0000E63F0000}"/>
    <cellStyle name="Input [yellow] 12 33" xfId="14066" xr:uid="{00000000-0005-0000-0000-0000E73F0000}"/>
    <cellStyle name="Input [yellow] 12 34" xfId="14067" xr:uid="{00000000-0005-0000-0000-0000E83F0000}"/>
    <cellStyle name="Input [yellow] 12 4" xfId="14068" xr:uid="{00000000-0005-0000-0000-0000E93F0000}"/>
    <cellStyle name="Input [yellow] 12 4 2" xfId="14069" xr:uid="{00000000-0005-0000-0000-0000EA3F0000}"/>
    <cellStyle name="Input [yellow] 12 4 3" xfId="14070" xr:uid="{00000000-0005-0000-0000-0000EB3F0000}"/>
    <cellStyle name="Input [yellow] 12 4 4" xfId="14071" xr:uid="{00000000-0005-0000-0000-0000EC3F0000}"/>
    <cellStyle name="Input [yellow] 12 4 5" xfId="14072" xr:uid="{00000000-0005-0000-0000-0000ED3F0000}"/>
    <cellStyle name="Input [yellow] 12 4 6" xfId="14073" xr:uid="{00000000-0005-0000-0000-0000EE3F0000}"/>
    <cellStyle name="Input [yellow] 12 5" xfId="14074" xr:uid="{00000000-0005-0000-0000-0000EF3F0000}"/>
    <cellStyle name="Input [yellow] 12 5 2" xfId="14075" xr:uid="{00000000-0005-0000-0000-0000F03F0000}"/>
    <cellStyle name="Input [yellow] 12 5 3" xfId="14076" xr:uid="{00000000-0005-0000-0000-0000F13F0000}"/>
    <cellStyle name="Input [yellow] 12 5 4" xfId="14077" xr:uid="{00000000-0005-0000-0000-0000F23F0000}"/>
    <cellStyle name="Input [yellow] 12 5 5" xfId="14078" xr:uid="{00000000-0005-0000-0000-0000F33F0000}"/>
    <cellStyle name="Input [yellow] 12 5 6" xfId="14079" xr:uid="{00000000-0005-0000-0000-0000F43F0000}"/>
    <cellStyle name="Input [yellow] 12 6" xfId="14080" xr:uid="{00000000-0005-0000-0000-0000F53F0000}"/>
    <cellStyle name="Input [yellow] 12 6 2" xfId="14081" xr:uid="{00000000-0005-0000-0000-0000F63F0000}"/>
    <cellStyle name="Input [yellow] 12 6 3" xfId="14082" xr:uid="{00000000-0005-0000-0000-0000F73F0000}"/>
    <cellStyle name="Input [yellow] 12 6 4" xfId="14083" xr:uid="{00000000-0005-0000-0000-0000F83F0000}"/>
    <cellStyle name="Input [yellow] 12 6 5" xfId="14084" xr:uid="{00000000-0005-0000-0000-0000F93F0000}"/>
    <cellStyle name="Input [yellow] 12 6 6" xfId="14085" xr:uid="{00000000-0005-0000-0000-0000FA3F0000}"/>
    <cellStyle name="Input [yellow] 12 7" xfId="14086" xr:uid="{00000000-0005-0000-0000-0000FB3F0000}"/>
    <cellStyle name="Input [yellow] 12 7 2" xfId="14087" xr:uid="{00000000-0005-0000-0000-0000FC3F0000}"/>
    <cellStyle name="Input [yellow] 12 7 3" xfId="14088" xr:uid="{00000000-0005-0000-0000-0000FD3F0000}"/>
    <cellStyle name="Input [yellow] 12 7 4" xfId="14089" xr:uid="{00000000-0005-0000-0000-0000FE3F0000}"/>
    <cellStyle name="Input [yellow] 12 7 5" xfId="14090" xr:uid="{00000000-0005-0000-0000-0000FF3F0000}"/>
    <cellStyle name="Input [yellow] 12 7 6" xfId="14091" xr:uid="{00000000-0005-0000-0000-000000400000}"/>
    <cellStyle name="Input [yellow] 12 8" xfId="14092" xr:uid="{00000000-0005-0000-0000-000001400000}"/>
    <cellStyle name="Input [yellow] 12 8 2" xfId="14093" xr:uid="{00000000-0005-0000-0000-000002400000}"/>
    <cellStyle name="Input [yellow] 12 8 3" xfId="14094" xr:uid="{00000000-0005-0000-0000-000003400000}"/>
    <cellStyle name="Input [yellow] 12 8 4" xfId="14095" xr:uid="{00000000-0005-0000-0000-000004400000}"/>
    <cellStyle name="Input [yellow] 12 8 5" xfId="14096" xr:uid="{00000000-0005-0000-0000-000005400000}"/>
    <cellStyle name="Input [yellow] 12 8 6" xfId="14097" xr:uid="{00000000-0005-0000-0000-000006400000}"/>
    <cellStyle name="Input [yellow] 12 9" xfId="14098" xr:uid="{00000000-0005-0000-0000-000007400000}"/>
    <cellStyle name="Input [yellow] 12 9 2" xfId="14099" xr:uid="{00000000-0005-0000-0000-000008400000}"/>
    <cellStyle name="Input [yellow] 12 9 3" xfId="14100" xr:uid="{00000000-0005-0000-0000-000009400000}"/>
    <cellStyle name="Input [yellow] 12 9 4" xfId="14101" xr:uid="{00000000-0005-0000-0000-00000A400000}"/>
    <cellStyle name="Input [yellow] 12 9 5" xfId="14102" xr:uid="{00000000-0005-0000-0000-00000B400000}"/>
    <cellStyle name="Input [yellow] 12 9 6" xfId="14103" xr:uid="{00000000-0005-0000-0000-00000C400000}"/>
    <cellStyle name="Input [yellow] 13" xfId="14104" xr:uid="{00000000-0005-0000-0000-00000D400000}"/>
    <cellStyle name="Input [yellow] 13 2" xfId="14105" xr:uid="{00000000-0005-0000-0000-00000E400000}"/>
    <cellStyle name="Input [yellow] 13 2 2" xfId="56958" xr:uid="{00000000-0005-0000-0000-00000F400000}"/>
    <cellStyle name="Input [yellow] 13 3" xfId="14106" xr:uid="{00000000-0005-0000-0000-000010400000}"/>
    <cellStyle name="Input [yellow] 13 4" xfId="14107" xr:uid="{00000000-0005-0000-0000-000011400000}"/>
    <cellStyle name="Input [yellow] 13 5" xfId="14108" xr:uid="{00000000-0005-0000-0000-000012400000}"/>
    <cellStyle name="Input [yellow] 13 6" xfId="14109" xr:uid="{00000000-0005-0000-0000-000013400000}"/>
    <cellStyle name="Input [yellow] 13 7" xfId="14110" xr:uid="{00000000-0005-0000-0000-000014400000}"/>
    <cellStyle name="Input [yellow] 14" xfId="14111" xr:uid="{00000000-0005-0000-0000-000015400000}"/>
    <cellStyle name="Input [yellow] 14 2" xfId="14112" xr:uid="{00000000-0005-0000-0000-000016400000}"/>
    <cellStyle name="Input [yellow] 14 2 2" xfId="56959" xr:uid="{00000000-0005-0000-0000-000017400000}"/>
    <cellStyle name="Input [yellow] 14 3" xfId="14113" xr:uid="{00000000-0005-0000-0000-000018400000}"/>
    <cellStyle name="Input [yellow] 14 4" xfId="14114" xr:uid="{00000000-0005-0000-0000-000019400000}"/>
    <cellStyle name="Input [yellow] 14 5" xfId="14115" xr:uid="{00000000-0005-0000-0000-00001A400000}"/>
    <cellStyle name="Input [yellow] 14 6" xfId="14116" xr:uid="{00000000-0005-0000-0000-00001B400000}"/>
    <cellStyle name="Input [yellow] 15" xfId="14117" xr:uid="{00000000-0005-0000-0000-00001C400000}"/>
    <cellStyle name="Input [yellow] 15 2" xfId="14118" xr:uid="{00000000-0005-0000-0000-00001D400000}"/>
    <cellStyle name="Input [yellow] 15 2 2" xfId="56960" xr:uid="{00000000-0005-0000-0000-00001E400000}"/>
    <cellStyle name="Input [yellow] 15 3" xfId="14119" xr:uid="{00000000-0005-0000-0000-00001F400000}"/>
    <cellStyle name="Input [yellow] 15 4" xfId="14120" xr:uid="{00000000-0005-0000-0000-000020400000}"/>
    <cellStyle name="Input [yellow] 15 5" xfId="14121" xr:uid="{00000000-0005-0000-0000-000021400000}"/>
    <cellStyle name="Input [yellow] 15 6" xfId="14122" xr:uid="{00000000-0005-0000-0000-000022400000}"/>
    <cellStyle name="Input [yellow] 16" xfId="14123" xr:uid="{00000000-0005-0000-0000-000023400000}"/>
    <cellStyle name="Input [yellow] 16 2" xfId="14124" xr:uid="{00000000-0005-0000-0000-000024400000}"/>
    <cellStyle name="Input [yellow] 16 2 2" xfId="56961" xr:uid="{00000000-0005-0000-0000-000025400000}"/>
    <cellStyle name="Input [yellow] 16 3" xfId="14125" xr:uid="{00000000-0005-0000-0000-000026400000}"/>
    <cellStyle name="Input [yellow] 16 4" xfId="14126" xr:uid="{00000000-0005-0000-0000-000027400000}"/>
    <cellStyle name="Input [yellow] 16 5" xfId="14127" xr:uid="{00000000-0005-0000-0000-000028400000}"/>
    <cellStyle name="Input [yellow] 16 6" xfId="14128" xr:uid="{00000000-0005-0000-0000-000029400000}"/>
    <cellStyle name="Input [yellow] 17" xfId="14129" xr:uid="{00000000-0005-0000-0000-00002A400000}"/>
    <cellStyle name="Input [yellow] 17 2" xfId="14130" xr:uid="{00000000-0005-0000-0000-00002B400000}"/>
    <cellStyle name="Input [yellow] 17 2 2" xfId="56962" xr:uid="{00000000-0005-0000-0000-00002C400000}"/>
    <cellStyle name="Input [yellow] 17 3" xfId="14131" xr:uid="{00000000-0005-0000-0000-00002D400000}"/>
    <cellStyle name="Input [yellow] 17 4" xfId="14132" xr:uid="{00000000-0005-0000-0000-00002E400000}"/>
    <cellStyle name="Input [yellow] 17 5" xfId="14133" xr:uid="{00000000-0005-0000-0000-00002F400000}"/>
    <cellStyle name="Input [yellow] 17 6" xfId="14134" xr:uid="{00000000-0005-0000-0000-000030400000}"/>
    <cellStyle name="Input [yellow] 18" xfId="14135" xr:uid="{00000000-0005-0000-0000-000031400000}"/>
    <cellStyle name="Input [yellow] 18 2" xfId="14136" xr:uid="{00000000-0005-0000-0000-000032400000}"/>
    <cellStyle name="Input [yellow] 18 2 2" xfId="56963" xr:uid="{00000000-0005-0000-0000-000033400000}"/>
    <cellStyle name="Input [yellow] 18 3" xfId="14137" xr:uid="{00000000-0005-0000-0000-000034400000}"/>
    <cellStyle name="Input [yellow] 18 4" xfId="14138" xr:uid="{00000000-0005-0000-0000-000035400000}"/>
    <cellStyle name="Input [yellow] 18 5" xfId="14139" xr:uid="{00000000-0005-0000-0000-000036400000}"/>
    <cellStyle name="Input [yellow] 18 6" xfId="14140" xr:uid="{00000000-0005-0000-0000-000037400000}"/>
    <cellStyle name="Input [yellow] 19" xfId="14141" xr:uid="{00000000-0005-0000-0000-000038400000}"/>
    <cellStyle name="Input [yellow] 19 2" xfId="14142" xr:uid="{00000000-0005-0000-0000-000039400000}"/>
    <cellStyle name="Input [yellow] 19 2 2" xfId="56964" xr:uid="{00000000-0005-0000-0000-00003A400000}"/>
    <cellStyle name="Input [yellow] 19 3" xfId="14143" xr:uid="{00000000-0005-0000-0000-00003B400000}"/>
    <cellStyle name="Input [yellow] 19 4" xfId="14144" xr:uid="{00000000-0005-0000-0000-00003C400000}"/>
    <cellStyle name="Input [yellow] 19 5" xfId="14145" xr:uid="{00000000-0005-0000-0000-00003D400000}"/>
    <cellStyle name="Input [yellow] 19 6" xfId="14146" xr:uid="{00000000-0005-0000-0000-00003E400000}"/>
    <cellStyle name="Input [yellow] 2" xfId="14147" xr:uid="{00000000-0005-0000-0000-00003F400000}"/>
    <cellStyle name="Input [yellow] 2 10" xfId="60268" xr:uid="{00000000-0005-0000-0000-000040400000}"/>
    <cellStyle name="Input [yellow] 2 11" xfId="60269" xr:uid="{00000000-0005-0000-0000-000041400000}"/>
    <cellStyle name="Input [yellow] 2 12" xfId="60270" xr:uid="{00000000-0005-0000-0000-000042400000}"/>
    <cellStyle name="Input [yellow] 2 13" xfId="60271" xr:uid="{00000000-0005-0000-0000-000043400000}"/>
    <cellStyle name="Input [yellow] 2 14" xfId="60272" xr:uid="{00000000-0005-0000-0000-000044400000}"/>
    <cellStyle name="Input [yellow] 2 15" xfId="60273" xr:uid="{00000000-0005-0000-0000-000045400000}"/>
    <cellStyle name="Input [yellow] 2 16" xfId="60274" xr:uid="{00000000-0005-0000-0000-000046400000}"/>
    <cellStyle name="Input [yellow] 2 17" xfId="60275" xr:uid="{00000000-0005-0000-0000-000047400000}"/>
    <cellStyle name="Input [yellow] 2 18" xfId="60276" xr:uid="{00000000-0005-0000-0000-000048400000}"/>
    <cellStyle name="Input [yellow] 2 19" xfId="60277" xr:uid="{00000000-0005-0000-0000-000049400000}"/>
    <cellStyle name="Input [yellow] 2 2" xfId="56965" xr:uid="{00000000-0005-0000-0000-00004A400000}"/>
    <cellStyle name="Input [yellow] 2 3" xfId="56966" xr:uid="{00000000-0005-0000-0000-00004B400000}"/>
    <cellStyle name="Input [yellow] 2 4" xfId="56967" xr:uid="{00000000-0005-0000-0000-00004C400000}"/>
    <cellStyle name="Input [yellow] 2 5" xfId="56968" xr:uid="{00000000-0005-0000-0000-00004D400000}"/>
    <cellStyle name="Input [yellow] 2 6" xfId="56969" xr:uid="{00000000-0005-0000-0000-00004E400000}"/>
    <cellStyle name="Input [yellow] 2 7" xfId="56970" xr:uid="{00000000-0005-0000-0000-00004F400000}"/>
    <cellStyle name="Input [yellow] 2 8" xfId="56971" xr:uid="{00000000-0005-0000-0000-000050400000}"/>
    <cellStyle name="Input [yellow] 2 9" xfId="56972" xr:uid="{00000000-0005-0000-0000-000051400000}"/>
    <cellStyle name="Input [yellow] 20" xfId="14148" xr:uid="{00000000-0005-0000-0000-000052400000}"/>
    <cellStyle name="Input [yellow] 20 2" xfId="14149" xr:uid="{00000000-0005-0000-0000-000053400000}"/>
    <cellStyle name="Input [yellow] 20 3" xfId="14150" xr:uid="{00000000-0005-0000-0000-000054400000}"/>
    <cellStyle name="Input [yellow] 20 4" xfId="14151" xr:uid="{00000000-0005-0000-0000-000055400000}"/>
    <cellStyle name="Input [yellow] 20 5" xfId="14152" xr:uid="{00000000-0005-0000-0000-000056400000}"/>
    <cellStyle name="Input [yellow] 20 6" xfId="14153" xr:uid="{00000000-0005-0000-0000-000057400000}"/>
    <cellStyle name="Input [yellow] 21" xfId="14154" xr:uid="{00000000-0005-0000-0000-000058400000}"/>
    <cellStyle name="Input [yellow] 21 2" xfId="14155" xr:uid="{00000000-0005-0000-0000-000059400000}"/>
    <cellStyle name="Input [yellow] 21 3" xfId="14156" xr:uid="{00000000-0005-0000-0000-00005A400000}"/>
    <cellStyle name="Input [yellow] 21 4" xfId="14157" xr:uid="{00000000-0005-0000-0000-00005B400000}"/>
    <cellStyle name="Input [yellow] 21 5" xfId="14158" xr:uid="{00000000-0005-0000-0000-00005C400000}"/>
    <cellStyle name="Input [yellow] 21 6" xfId="14159" xr:uid="{00000000-0005-0000-0000-00005D400000}"/>
    <cellStyle name="Input [yellow] 22" xfId="14160" xr:uid="{00000000-0005-0000-0000-00005E400000}"/>
    <cellStyle name="Input [yellow] 22 2" xfId="14161" xr:uid="{00000000-0005-0000-0000-00005F400000}"/>
    <cellStyle name="Input [yellow] 22 3" xfId="14162" xr:uid="{00000000-0005-0000-0000-000060400000}"/>
    <cellStyle name="Input [yellow] 22 4" xfId="14163" xr:uid="{00000000-0005-0000-0000-000061400000}"/>
    <cellStyle name="Input [yellow] 22 5" xfId="14164" xr:uid="{00000000-0005-0000-0000-000062400000}"/>
    <cellStyle name="Input [yellow] 22 6" xfId="14165" xr:uid="{00000000-0005-0000-0000-000063400000}"/>
    <cellStyle name="Input [yellow] 23" xfId="14166" xr:uid="{00000000-0005-0000-0000-000064400000}"/>
    <cellStyle name="Input [yellow] 23 2" xfId="14167" xr:uid="{00000000-0005-0000-0000-000065400000}"/>
    <cellStyle name="Input [yellow] 23 3" xfId="14168" xr:uid="{00000000-0005-0000-0000-000066400000}"/>
    <cellStyle name="Input [yellow] 23 4" xfId="14169" xr:uid="{00000000-0005-0000-0000-000067400000}"/>
    <cellStyle name="Input [yellow] 23 5" xfId="14170" xr:uid="{00000000-0005-0000-0000-000068400000}"/>
    <cellStyle name="Input [yellow] 23 6" xfId="14171" xr:uid="{00000000-0005-0000-0000-000069400000}"/>
    <cellStyle name="Input [yellow] 24" xfId="14172" xr:uid="{00000000-0005-0000-0000-00006A400000}"/>
    <cellStyle name="Input [yellow] 24 2" xfId="14173" xr:uid="{00000000-0005-0000-0000-00006B400000}"/>
    <cellStyle name="Input [yellow] 24 3" xfId="14174" xr:uid="{00000000-0005-0000-0000-00006C400000}"/>
    <cellStyle name="Input [yellow] 24 4" xfId="14175" xr:uid="{00000000-0005-0000-0000-00006D400000}"/>
    <cellStyle name="Input [yellow] 24 5" xfId="14176" xr:uid="{00000000-0005-0000-0000-00006E400000}"/>
    <cellStyle name="Input [yellow] 24 6" xfId="14177" xr:uid="{00000000-0005-0000-0000-00006F400000}"/>
    <cellStyle name="Input [yellow] 25" xfId="14178" xr:uid="{00000000-0005-0000-0000-000070400000}"/>
    <cellStyle name="Input [yellow] 25 2" xfId="14179" xr:uid="{00000000-0005-0000-0000-000071400000}"/>
    <cellStyle name="Input [yellow] 25 3" xfId="14180" xr:uid="{00000000-0005-0000-0000-000072400000}"/>
    <cellStyle name="Input [yellow] 25 4" xfId="14181" xr:uid="{00000000-0005-0000-0000-000073400000}"/>
    <cellStyle name="Input [yellow] 25 5" xfId="14182" xr:uid="{00000000-0005-0000-0000-000074400000}"/>
    <cellStyle name="Input [yellow] 25 6" xfId="14183" xr:uid="{00000000-0005-0000-0000-000075400000}"/>
    <cellStyle name="Input [yellow] 26" xfId="14184" xr:uid="{00000000-0005-0000-0000-000076400000}"/>
    <cellStyle name="Input [yellow] 26 2" xfId="14185" xr:uid="{00000000-0005-0000-0000-000077400000}"/>
    <cellStyle name="Input [yellow] 26 3" xfId="14186" xr:uid="{00000000-0005-0000-0000-000078400000}"/>
    <cellStyle name="Input [yellow] 26 4" xfId="14187" xr:uid="{00000000-0005-0000-0000-000079400000}"/>
    <cellStyle name="Input [yellow] 26 5" xfId="14188" xr:uid="{00000000-0005-0000-0000-00007A400000}"/>
    <cellStyle name="Input [yellow] 26 6" xfId="14189" xr:uid="{00000000-0005-0000-0000-00007B400000}"/>
    <cellStyle name="Input [yellow] 27" xfId="14190" xr:uid="{00000000-0005-0000-0000-00007C400000}"/>
    <cellStyle name="Input [yellow] 27 2" xfId="14191" xr:uid="{00000000-0005-0000-0000-00007D400000}"/>
    <cellStyle name="Input [yellow] 27 3" xfId="14192" xr:uid="{00000000-0005-0000-0000-00007E400000}"/>
    <cellStyle name="Input [yellow] 27 4" xfId="14193" xr:uid="{00000000-0005-0000-0000-00007F400000}"/>
    <cellStyle name="Input [yellow] 27 5" xfId="14194" xr:uid="{00000000-0005-0000-0000-000080400000}"/>
    <cellStyle name="Input [yellow] 27 6" xfId="14195" xr:uid="{00000000-0005-0000-0000-000081400000}"/>
    <cellStyle name="Input [yellow] 28" xfId="14196" xr:uid="{00000000-0005-0000-0000-000082400000}"/>
    <cellStyle name="Input [yellow] 28 2" xfId="14197" xr:uid="{00000000-0005-0000-0000-000083400000}"/>
    <cellStyle name="Input [yellow] 28 3" xfId="14198" xr:uid="{00000000-0005-0000-0000-000084400000}"/>
    <cellStyle name="Input [yellow] 28 4" xfId="14199" xr:uid="{00000000-0005-0000-0000-000085400000}"/>
    <cellStyle name="Input [yellow] 28 5" xfId="14200" xr:uid="{00000000-0005-0000-0000-000086400000}"/>
    <cellStyle name="Input [yellow] 28 6" xfId="14201" xr:uid="{00000000-0005-0000-0000-000087400000}"/>
    <cellStyle name="Input [yellow] 29" xfId="14202" xr:uid="{00000000-0005-0000-0000-000088400000}"/>
    <cellStyle name="Input [yellow] 29 2" xfId="14203" xr:uid="{00000000-0005-0000-0000-000089400000}"/>
    <cellStyle name="Input [yellow] 29 3" xfId="14204" xr:uid="{00000000-0005-0000-0000-00008A400000}"/>
    <cellStyle name="Input [yellow] 29 4" xfId="14205" xr:uid="{00000000-0005-0000-0000-00008B400000}"/>
    <cellStyle name="Input [yellow] 29 5" xfId="14206" xr:uid="{00000000-0005-0000-0000-00008C400000}"/>
    <cellStyle name="Input [yellow] 29 6" xfId="14207" xr:uid="{00000000-0005-0000-0000-00008D400000}"/>
    <cellStyle name="Input [yellow] 3" xfId="14208" xr:uid="{00000000-0005-0000-0000-00008E400000}"/>
    <cellStyle name="Input [yellow] 30" xfId="14209" xr:uid="{00000000-0005-0000-0000-00008F400000}"/>
    <cellStyle name="Input [yellow] 30 2" xfId="14210" xr:uid="{00000000-0005-0000-0000-000090400000}"/>
    <cellStyle name="Input [yellow] 30 3" xfId="14211" xr:uid="{00000000-0005-0000-0000-000091400000}"/>
    <cellStyle name="Input [yellow] 30 4" xfId="14212" xr:uid="{00000000-0005-0000-0000-000092400000}"/>
    <cellStyle name="Input [yellow] 30 5" xfId="14213" xr:uid="{00000000-0005-0000-0000-000093400000}"/>
    <cellStyle name="Input [yellow] 30 6" xfId="14214" xr:uid="{00000000-0005-0000-0000-000094400000}"/>
    <cellStyle name="Input [yellow] 31" xfId="14215" xr:uid="{00000000-0005-0000-0000-000095400000}"/>
    <cellStyle name="Input [yellow] 31 2" xfId="14216" xr:uid="{00000000-0005-0000-0000-000096400000}"/>
    <cellStyle name="Input [yellow] 31 3" xfId="14217" xr:uid="{00000000-0005-0000-0000-000097400000}"/>
    <cellStyle name="Input [yellow] 31 4" xfId="14218" xr:uid="{00000000-0005-0000-0000-000098400000}"/>
    <cellStyle name="Input [yellow] 31 5" xfId="14219" xr:uid="{00000000-0005-0000-0000-000099400000}"/>
    <cellStyle name="Input [yellow] 31 6" xfId="14220" xr:uid="{00000000-0005-0000-0000-00009A400000}"/>
    <cellStyle name="Input [yellow] 32" xfId="14221" xr:uid="{00000000-0005-0000-0000-00009B400000}"/>
    <cellStyle name="Input [yellow] 32 2" xfId="14222" xr:uid="{00000000-0005-0000-0000-00009C400000}"/>
    <cellStyle name="Input [yellow] 32 3" xfId="14223" xr:uid="{00000000-0005-0000-0000-00009D400000}"/>
    <cellStyle name="Input [yellow] 32 4" xfId="14224" xr:uid="{00000000-0005-0000-0000-00009E400000}"/>
    <cellStyle name="Input [yellow] 32 5" xfId="14225" xr:uid="{00000000-0005-0000-0000-00009F400000}"/>
    <cellStyle name="Input [yellow] 32 6" xfId="14226" xr:uid="{00000000-0005-0000-0000-0000A0400000}"/>
    <cellStyle name="Input [yellow] 33" xfId="14227" xr:uid="{00000000-0005-0000-0000-0000A1400000}"/>
    <cellStyle name="Input [yellow] 33 2" xfId="14228" xr:uid="{00000000-0005-0000-0000-0000A2400000}"/>
    <cellStyle name="Input [yellow] 33 3" xfId="14229" xr:uid="{00000000-0005-0000-0000-0000A3400000}"/>
    <cellStyle name="Input [yellow] 33 4" xfId="14230" xr:uid="{00000000-0005-0000-0000-0000A4400000}"/>
    <cellStyle name="Input [yellow] 33 5" xfId="14231" xr:uid="{00000000-0005-0000-0000-0000A5400000}"/>
    <cellStyle name="Input [yellow] 33 6" xfId="14232" xr:uid="{00000000-0005-0000-0000-0000A6400000}"/>
    <cellStyle name="Input [yellow] 34" xfId="14233" xr:uid="{00000000-0005-0000-0000-0000A7400000}"/>
    <cellStyle name="Input [yellow] 34 2" xfId="14234" xr:uid="{00000000-0005-0000-0000-0000A8400000}"/>
    <cellStyle name="Input [yellow] 34 3" xfId="14235" xr:uid="{00000000-0005-0000-0000-0000A9400000}"/>
    <cellStyle name="Input [yellow] 34 4" xfId="14236" xr:uid="{00000000-0005-0000-0000-0000AA400000}"/>
    <cellStyle name="Input [yellow] 34 5" xfId="14237" xr:uid="{00000000-0005-0000-0000-0000AB400000}"/>
    <cellStyle name="Input [yellow] 34 6" xfId="14238" xr:uid="{00000000-0005-0000-0000-0000AC400000}"/>
    <cellStyle name="Input [yellow] 35" xfId="14239" xr:uid="{00000000-0005-0000-0000-0000AD400000}"/>
    <cellStyle name="Input [yellow] 35 2" xfId="14240" xr:uid="{00000000-0005-0000-0000-0000AE400000}"/>
    <cellStyle name="Input [yellow] 35 3" xfId="14241" xr:uid="{00000000-0005-0000-0000-0000AF400000}"/>
    <cellStyle name="Input [yellow] 35 4" xfId="14242" xr:uid="{00000000-0005-0000-0000-0000B0400000}"/>
    <cellStyle name="Input [yellow] 35 5" xfId="14243" xr:uid="{00000000-0005-0000-0000-0000B1400000}"/>
    <cellStyle name="Input [yellow] 35 6" xfId="14244" xr:uid="{00000000-0005-0000-0000-0000B2400000}"/>
    <cellStyle name="Input [yellow] 36" xfId="14245" xr:uid="{00000000-0005-0000-0000-0000B3400000}"/>
    <cellStyle name="Input [yellow] 36 2" xfId="14246" xr:uid="{00000000-0005-0000-0000-0000B4400000}"/>
    <cellStyle name="Input [yellow] 36 3" xfId="14247" xr:uid="{00000000-0005-0000-0000-0000B5400000}"/>
    <cellStyle name="Input [yellow] 36 4" xfId="14248" xr:uid="{00000000-0005-0000-0000-0000B6400000}"/>
    <cellStyle name="Input [yellow] 36 5" xfId="14249" xr:uid="{00000000-0005-0000-0000-0000B7400000}"/>
    <cellStyle name="Input [yellow] 36 6" xfId="14250" xr:uid="{00000000-0005-0000-0000-0000B8400000}"/>
    <cellStyle name="Input [yellow] 37" xfId="14251" xr:uid="{00000000-0005-0000-0000-0000B9400000}"/>
    <cellStyle name="Input [yellow] 37 2" xfId="14252" xr:uid="{00000000-0005-0000-0000-0000BA400000}"/>
    <cellStyle name="Input [yellow] 37 3" xfId="14253" xr:uid="{00000000-0005-0000-0000-0000BB400000}"/>
    <cellStyle name="Input [yellow] 37 4" xfId="14254" xr:uid="{00000000-0005-0000-0000-0000BC400000}"/>
    <cellStyle name="Input [yellow] 37 5" xfId="14255" xr:uid="{00000000-0005-0000-0000-0000BD400000}"/>
    <cellStyle name="Input [yellow] 37 6" xfId="14256" xr:uid="{00000000-0005-0000-0000-0000BE400000}"/>
    <cellStyle name="Input [yellow] 38" xfId="14257" xr:uid="{00000000-0005-0000-0000-0000BF400000}"/>
    <cellStyle name="Input [yellow] 38 2" xfId="14258" xr:uid="{00000000-0005-0000-0000-0000C0400000}"/>
    <cellStyle name="Input [yellow] 38 3" xfId="14259" xr:uid="{00000000-0005-0000-0000-0000C1400000}"/>
    <cellStyle name="Input [yellow] 38 4" xfId="14260" xr:uid="{00000000-0005-0000-0000-0000C2400000}"/>
    <cellStyle name="Input [yellow] 38 5" xfId="14261" xr:uid="{00000000-0005-0000-0000-0000C3400000}"/>
    <cellStyle name="Input [yellow] 38 6" xfId="14262" xr:uid="{00000000-0005-0000-0000-0000C4400000}"/>
    <cellStyle name="Input [yellow] 39" xfId="14263" xr:uid="{00000000-0005-0000-0000-0000C5400000}"/>
    <cellStyle name="Input [yellow] 39 2" xfId="14264" xr:uid="{00000000-0005-0000-0000-0000C6400000}"/>
    <cellStyle name="Input [yellow] 39 3" xfId="14265" xr:uid="{00000000-0005-0000-0000-0000C7400000}"/>
    <cellStyle name="Input [yellow] 39 4" xfId="14266" xr:uid="{00000000-0005-0000-0000-0000C8400000}"/>
    <cellStyle name="Input [yellow] 39 5" xfId="14267" xr:uid="{00000000-0005-0000-0000-0000C9400000}"/>
    <cellStyle name="Input [yellow] 39 6" xfId="14268" xr:uid="{00000000-0005-0000-0000-0000CA400000}"/>
    <cellStyle name="Input [yellow] 4" xfId="14269" xr:uid="{00000000-0005-0000-0000-0000CB400000}"/>
    <cellStyle name="Input [yellow] 40" xfId="14270" xr:uid="{00000000-0005-0000-0000-0000CC400000}"/>
    <cellStyle name="Input [yellow] 40 2" xfId="14271" xr:uid="{00000000-0005-0000-0000-0000CD400000}"/>
    <cellStyle name="Input [yellow] 40 3" xfId="14272" xr:uid="{00000000-0005-0000-0000-0000CE400000}"/>
    <cellStyle name="Input [yellow] 40 4" xfId="14273" xr:uid="{00000000-0005-0000-0000-0000CF400000}"/>
    <cellStyle name="Input [yellow] 40 5" xfId="14274" xr:uid="{00000000-0005-0000-0000-0000D0400000}"/>
    <cellStyle name="Input [yellow] 40 6" xfId="14275" xr:uid="{00000000-0005-0000-0000-0000D1400000}"/>
    <cellStyle name="Input [yellow] 41" xfId="14276" xr:uid="{00000000-0005-0000-0000-0000D2400000}"/>
    <cellStyle name="Input [yellow] 42" xfId="14277" xr:uid="{00000000-0005-0000-0000-0000D3400000}"/>
    <cellStyle name="Input [yellow] 43" xfId="14278" xr:uid="{00000000-0005-0000-0000-0000D4400000}"/>
    <cellStyle name="Input [yellow] 44" xfId="14279" xr:uid="{00000000-0005-0000-0000-0000D5400000}"/>
    <cellStyle name="Input [yellow] 45" xfId="14280" xr:uid="{00000000-0005-0000-0000-0000D6400000}"/>
    <cellStyle name="Input [yellow] 46" xfId="58718" xr:uid="{00000000-0005-0000-0000-0000D7400000}"/>
    <cellStyle name="Input [yellow] 47" xfId="59116" xr:uid="{00000000-0005-0000-0000-0000D8400000}"/>
    <cellStyle name="Input [yellow] 48" xfId="59070" xr:uid="{00000000-0005-0000-0000-0000D9400000}"/>
    <cellStyle name="Input [yellow] 49" xfId="59108" xr:uid="{00000000-0005-0000-0000-0000DA400000}"/>
    <cellStyle name="Input [yellow] 5" xfId="14281" xr:uid="{00000000-0005-0000-0000-0000DB400000}"/>
    <cellStyle name="Input [yellow] 50" xfId="59071" xr:uid="{00000000-0005-0000-0000-0000DC400000}"/>
    <cellStyle name="Input [yellow] 6" xfId="14282" xr:uid="{00000000-0005-0000-0000-0000DD400000}"/>
    <cellStyle name="Input [yellow] 6 10" xfId="14283" xr:uid="{00000000-0005-0000-0000-0000DE400000}"/>
    <cellStyle name="Input [yellow] 6 10 2" xfId="14284" xr:uid="{00000000-0005-0000-0000-0000DF400000}"/>
    <cellStyle name="Input [yellow] 6 10 3" xfId="14285" xr:uid="{00000000-0005-0000-0000-0000E0400000}"/>
    <cellStyle name="Input [yellow] 6 10 4" xfId="14286" xr:uid="{00000000-0005-0000-0000-0000E1400000}"/>
    <cellStyle name="Input [yellow] 6 10 5" xfId="14287" xr:uid="{00000000-0005-0000-0000-0000E2400000}"/>
    <cellStyle name="Input [yellow] 6 10 6" xfId="14288" xr:uid="{00000000-0005-0000-0000-0000E3400000}"/>
    <cellStyle name="Input [yellow] 6 11" xfId="14289" xr:uid="{00000000-0005-0000-0000-0000E4400000}"/>
    <cellStyle name="Input [yellow] 6 11 2" xfId="14290" xr:uid="{00000000-0005-0000-0000-0000E5400000}"/>
    <cellStyle name="Input [yellow] 6 11 3" xfId="14291" xr:uid="{00000000-0005-0000-0000-0000E6400000}"/>
    <cellStyle name="Input [yellow] 6 11 4" xfId="14292" xr:uid="{00000000-0005-0000-0000-0000E7400000}"/>
    <cellStyle name="Input [yellow] 6 11 5" xfId="14293" xr:uid="{00000000-0005-0000-0000-0000E8400000}"/>
    <cellStyle name="Input [yellow] 6 11 6" xfId="14294" xr:uid="{00000000-0005-0000-0000-0000E9400000}"/>
    <cellStyle name="Input [yellow] 6 12" xfId="14295" xr:uid="{00000000-0005-0000-0000-0000EA400000}"/>
    <cellStyle name="Input [yellow] 6 12 2" xfId="14296" xr:uid="{00000000-0005-0000-0000-0000EB400000}"/>
    <cellStyle name="Input [yellow] 6 12 3" xfId="14297" xr:uid="{00000000-0005-0000-0000-0000EC400000}"/>
    <cellStyle name="Input [yellow] 6 12 4" xfId="14298" xr:uid="{00000000-0005-0000-0000-0000ED400000}"/>
    <cellStyle name="Input [yellow] 6 12 5" xfId="14299" xr:uid="{00000000-0005-0000-0000-0000EE400000}"/>
    <cellStyle name="Input [yellow] 6 12 6" xfId="14300" xr:uid="{00000000-0005-0000-0000-0000EF400000}"/>
    <cellStyle name="Input [yellow] 6 13" xfId="14301" xr:uid="{00000000-0005-0000-0000-0000F0400000}"/>
    <cellStyle name="Input [yellow] 6 13 2" xfId="14302" xr:uid="{00000000-0005-0000-0000-0000F1400000}"/>
    <cellStyle name="Input [yellow] 6 13 3" xfId="14303" xr:uid="{00000000-0005-0000-0000-0000F2400000}"/>
    <cellStyle name="Input [yellow] 6 13 4" xfId="14304" xr:uid="{00000000-0005-0000-0000-0000F3400000}"/>
    <cellStyle name="Input [yellow] 6 13 5" xfId="14305" xr:uid="{00000000-0005-0000-0000-0000F4400000}"/>
    <cellStyle name="Input [yellow] 6 13 6" xfId="14306" xr:uid="{00000000-0005-0000-0000-0000F5400000}"/>
    <cellStyle name="Input [yellow] 6 14" xfId="14307" xr:uid="{00000000-0005-0000-0000-0000F6400000}"/>
    <cellStyle name="Input [yellow] 6 14 2" xfId="14308" xr:uid="{00000000-0005-0000-0000-0000F7400000}"/>
    <cellStyle name="Input [yellow] 6 14 3" xfId="14309" xr:uid="{00000000-0005-0000-0000-0000F8400000}"/>
    <cellStyle name="Input [yellow] 6 14 4" xfId="14310" xr:uid="{00000000-0005-0000-0000-0000F9400000}"/>
    <cellStyle name="Input [yellow] 6 14 5" xfId="14311" xr:uid="{00000000-0005-0000-0000-0000FA400000}"/>
    <cellStyle name="Input [yellow] 6 14 6" xfId="14312" xr:uid="{00000000-0005-0000-0000-0000FB400000}"/>
    <cellStyle name="Input [yellow] 6 15" xfId="14313" xr:uid="{00000000-0005-0000-0000-0000FC400000}"/>
    <cellStyle name="Input [yellow] 6 15 2" xfId="14314" xr:uid="{00000000-0005-0000-0000-0000FD400000}"/>
    <cellStyle name="Input [yellow] 6 15 3" xfId="14315" xr:uid="{00000000-0005-0000-0000-0000FE400000}"/>
    <cellStyle name="Input [yellow] 6 15 4" xfId="14316" xr:uid="{00000000-0005-0000-0000-0000FF400000}"/>
    <cellStyle name="Input [yellow] 6 15 5" xfId="14317" xr:uid="{00000000-0005-0000-0000-000000410000}"/>
    <cellStyle name="Input [yellow] 6 15 6" xfId="14318" xr:uid="{00000000-0005-0000-0000-000001410000}"/>
    <cellStyle name="Input [yellow] 6 16" xfId="14319" xr:uid="{00000000-0005-0000-0000-000002410000}"/>
    <cellStyle name="Input [yellow] 6 16 2" xfId="14320" xr:uid="{00000000-0005-0000-0000-000003410000}"/>
    <cellStyle name="Input [yellow] 6 16 3" xfId="14321" xr:uid="{00000000-0005-0000-0000-000004410000}"/>
    <cellStyle name="Input [yellow] 6 16 4" xfId="14322" xr:uid="{00000000-0005-0000-0000-000005410000}"/>
    <cellStyle name="Input [yellow] 6 16 5" xfId="14323" xr:uid="{00000000-0005-0000-0000-000006410000}"/>
    <cellStyle name="Input [yellow] 6 16 6" xfId="14324" xr:uid="{00000000-0005-0000-0000-000007410000}"/>
    <cellStyle name="Input [yellow] 6 17" xfId="14325" xr:uid="{00000000-0005-0000-0000-000008410000}"/>
    <cellStyle name="Input [yellow] 6 17 2" xfId="14326" xr:uid="{00000000-0005-0000-0000-000009410000}"/>
    <cellStyle name="Input [yellow] 6 17 3" xfId="14327" xr:uid="{00000000-0005-0000-0000-00000A410000}"/>
    <cellStyle name="Input [yellow] 6 17 4" xfId="14328" xr:uid="{00000000-0005-0000-0000-00000B410000}"/>
    <cellStyle name="Input [yellow] 6 17 5" xfId="14329" xr:uid="{00000000-0005-0000-0000-00000C410000}"/>
    <cellStyle name="Input [yellow] 6 17 6" xfId="14330" xr:uid="{00000000-0005-0000-0000-00000D410000}"/>
    <cellStyle name="Input [yellow] 6 18" xfId="14331" xr:uid="{00000000-0005-0000-0000-00000E410000}"/>
    <cellStyle name="Input [yellow] 6 18 2" xfId="14332" xr:uid="{00000000-0005-0000-0000-00000F410000}"/>
    <cellStyle name="Input [yellow] 6 18 3" xfId="14333" xr:uid="{00000000-0005-0000-0000-000010410000}"/>
    <cellStyle name="Input [yellow] 6 18 4" xfId="14334" xr:uid="{00000000-0005-0000-0000-000011410000}"/>
    <cellStyle name="Input [yellow] 6 18 5" xfId="14335" xr:uid="{00000000-0005-0000-0000-000012410000}"/>
    <cellStyle name="Input [yellow] 6 18 6" xfId="14336" xr:uid="{00000000-0005-0000-0000-000013410000}"/>
    <cellStyle name="Input [yellow] 6 19" xfId="14337" xr:uid="{00000000-0005-0000-0000-000014410000}"/>
    <cellStyle name="Input [yellow] 6 19 2" xfId="14338" xr:uid="{00000000-0005-0000-0000-000015410000}"/>
    <cellStyle name="Input [yellow] 6 19 3" xfId="14339" xr:uid="{00000000-0005-0000-0000-000016410000}"/>
    <cellStyle name="Input [yellow] 6 19 4" xfId="14340" xr:uid="{00000000-0005-0000-0000-000017410000}"/>
    <cellStyle name="Input [yellow] 6 19 5" xfId="14341" xr:uid="{00000000-0005-0000-0000-000018410000}"/>
    <cellStyle name="Input [yellow] 6 19 6" xfId="14342" xr:uid="{00000000-0005-0000-0000-000019410000}"/>
    <cellStyle name="Input [yellow] 6 2" xfId="14343" xr:uid="{00000000-0005-0000-0000-00001A410000}"/>
    <cellStyle name="Input [yellow] 6 2 10" xfId="14344" xr:uid="{00000000-0005-0000-0000-00001B410000}"/>
    <cellStyle name="Input [yellow] 6 2 10 2" xfId="14345" xr:uid="{00000000-0005-0000-0000-00001C410000}"/>
    <cellStyle name="Input [yellow] 6 2 10 3" xfId="14346" xr:uid="{00000000-0005-0000-0000-00001D410000}"/>
    <cellStyle name="Input [yellow] 6 2 10 4" xfId="14347" xr:uid="{00000000-0005-0000-0000-00001E410000}"/>
    <cellStyle name="Input [yellow] 6 2 10 5" xfId="14348" xr:uid="{00000000-0005-0000-0000-00001F410000}"/>
    <cellStyle name="Input [yellow] 6 2 10 6" xfId="14349" xr:uid="{00000000-0005-0000-0000-000020410000}"/>
    <cellStyle name="Input [yellow] 6 2 11" xfId="14350" xr:uid="{00000000-0005-0000-0000-000021410000}"/>
    <cellStyle name="Input [yellow] 6 2 11 2" xfId="14351" xr:uid="{00000000-0005-0000-0000-000022410000}"/>
    <cellStyle name="Input [yellow] 6 2 11 3" xfId="14352" xr:uid="{00000000-0005-0000-0000-000023410000}"/>
    <cellStyle name="Input [yellow] 6 2 11 4" xfId="14353" xr:uid="{00000000-0005-0000-0000-000024410000}"/>
    <cellStyle name="Input [yellow] 6 2 11 5" xfId="14354" xr:uid="{00000000-0005-0000-0000-000025410000}"/>
    <cellStyle name="Input [yellow] 6 2 11 6" xfId="14355" xr:uid="{00000000-0005-0000-0000-000026410000}"/>
    <cellStyle name="Input [yellow] 6 2 12" xfId="14356" xr:uid="{00000000-0005-0000-0000-000027410000}"/>
    <cellStyle name="Input [yellow] 6 2 12 2" xfId="14357" xr:uid="{00000000-0005-0000-0000-000028410000}"/>
    <cellStyle name="Input [yellow] 6 2 12 3" xfId="14358" xr:uid="{00000000-0005-0000-0000-000029410000}"/>
    <cellStyle name="Input [yellow] 6 2 12 4" xfId="14359" xr:uid="{00000000-0005-0000-0000-00002A410000}"/>
    <cellStyle name="Input [yellow] 6 2 12 5" xfId="14360" xr:uid="{00000000-0005-0000-0000-00002B410000}"/>
    <cellStyle name="Input [yellow] 6 2 12 6" xfId="14361" xr:uid="{00000000-0005-0000-0000-00002C410000}"/>
    <cellStyle name="Input [yellow] 6 2 13" xfId="14362" xr:uid="{00000000-0005-0000-0000-00002D410000}"/>
    <cellStyle name="Input [yellow] 6 2 13 2" xfId="14363" xr:uid="{00000000-0005-0000-0000-00002E410000}"/>
    <cellStyle name="Input [yellow] 6 2 13 3" xfId="14364" xr:uid="{00000000-0005-0000-0000-00002F410000}"/>
    <cellStyle name="Input [yellow] 6 2 13 4" xfId="14365" xr:uid="{00000000-0005-0000-0000-000030410000}"/>
    <cellStyle name="Input [yellow] 6 2 13 5" xfId="14366" xr:uid="{00000000-0005-0000-0000-000031410000}"/>
    <cellStyle name="Input [yellow] 6 2 13 6" xfId="14367" xr:uid="{00000000-0005-0000-0000-000032410000}"/>
    <cellStyle name="Input [yellow] 6 2 14" xfId="14368" xr:uid="{00000000-0005-0000-0000-000033410000}"/>
    <cellStyle name="Input [yellow] 6 2 14 2" xfId="14369" xr:uid="{00000000-0005-0000-0000-000034410000}"/>
    <cellStyle name="Input [yellow] 6 2 14 3" xfId="14370" xr:uid="{00000000-0005-0000-0000-000035410000}"/>
    <cellStyle name="Input [yellow] 6 2 14 4" xfId="14371" xr:uid="{00000000-0005-0000-0000-000036410000}"/>
    <cellStyle name="Input [yellow] 6 2 14 5" xfId="14372" xr:uid="{00000000-0005-0000-0000-000037410000}"/>
    <cellStyle name="Input [yellow] 6 2 14 6" xfId="14373" xr:uid="{00000000-0005-0000-0000-000038410000}"/>
    <cellStyle name="Input [yellow] 6 2 15" xfId="14374" xr:uid="{00000000-0005-0000-0000-000039410000}"/>
    <cellStyle name="Input [yellow] 6 2 15 2" xfId="14375" xr:uid="{00000000-0005-0000-0000-00003A410000}"/>
    <cellStyle name="Input [yellow] 6 2 15 3" xfId="14376" xr:uid="{00000000-0005-0000-0000-00003B410000}"/>
    <cellStyle name="Input [yellow] 6 2 15 4" xfId="14377" xr:uid="{00000000-0005-0000-0000-00003C410000}"/>
    <cellStyle name="Input [yellow] 6 2 15 5" xfId="14378" xr:uid="{00000000-0005-0000-0000-00003D410000}"/>
    <cellStyle name="Input [yellow] 6 2 15 6" xfId="14379" xr:uid="{00000000-0005-0000-0000-00003E410000}"/>
    <cellStyle name="Input [yellow] 6 2 16" xfId="14380" xr:uid="{00000000-0005-0000-0000-00003F410000}"/>
    <cellStyle name="Input [yellow] 6 2 16 2" xfId="14381" xr:uid="{00000000-0005-0000-0000-000040410000}"/>
    <cellStyle name="Input [yellow] 6 2 16 3" xfId="14382" xr:uid="{00000000-0005-0000-0000-000041410000}"/>
    <cellStyle name="Input [yellow] 6 2 16 4" xfId="14383" xr:uid="{00000000-0005-0000-0000-000042410000}"/>
    <cellStyle name="Input [yellow] 6 2 16 5" xfId="14384" xr:uid="{00000000-0005-0000-0000-000043410000}"/>
    <cellStyle name="Input [yellow] 6 2 16 6" xfId="14385" xr:uid="{00000000-0005-0000-0000-000044410000}"/>
    <cellStyle name="Input [yellow] 6 2 17" xfId="14386" xr:uid="{00000000-0005-0000-0000-000045410000}"/>
    <cellStyle name="Input [yellow] 6 2 17 2" xfId="14387" xr:uid="{00000000-0005-0000-0000-000046410000}"/>
    <cellStyle name="Input [yellow] 6 2 17 3" xfId="14388" xr:uid="{00000000-0005-0000-0000-000047410000}"/>
    <cellStyle name="Input [yellow] 6 2 17 4" xfId="14389" xr:uid="{00000000-0005-0000-0000-000048410000}"/>
    <cellStyle name="Input [yellow] 6 2 17 5" xfId="14390" xr:uid="{00000000-0005-0000-0000-000049410000}"/>
    <cellStyle name="Input [yellow] 6 2 17 6" xfId="14391" xr:uid="{00000000-0005-0000-0000-00004A410000}"/>
    <cellStyle name="Input [yellow] 6 2 18" xfId="14392" xr:uid="{00000000-0005-0000-0000-00004B410000}"/>
    <cellStyle name="Input [yellow] 6 2 18 2" xfId="14393" xr:uid="{00000000-0005-0000-0000-00004C410000}"/>
    <cellStyle name="Input [yellow] 6 2 18 3" xfId="14394" xr:uid="{00000000-0005-0000-0000-00004D410000}"/>
    <cellStyle name="Input [yellow] 6 2 18 4" xfId="14395" xr:uid="{00000000-0005-0000-0000-00004E410000}"/>
    <cellStyle name="Input [yellow] 6 2 18 5" xfId="14396" xr:uid="{00000000-0005-0000-0000-00004F410000}"/>
    <cellStyle name="Input [yellow] 6 2 18 6" xfId="14397" xr:uid="{00000000-0005-0000-0000-000050410000}"/>
    <cellStyle name="Input [yellow] 6 2 19" xfId="14398" xr:uid="{00000000-0005-0000-0000-000051410000}"/>
    <cellStyle name="Input [yellow] 6 2 19 2" xfId="14399" xr:uid="{00000000-0005-0000-0000-000052410000}"/>
    <cellStyle name="Input [yellow] 6 2 19 3" xfId="14400" xr:uid="{00000000-0005-0000-0000-000053410000}"/>
    <cellStyle name="Input [yellow] 6 2 19 4" xfId="14401" xr:uid="{00000000-0005-0000-0000-000054410000}"/>
    <cellStyle name="Input [yellow] 6 2 19 5" xfId="14402" xr:uid="{00000000-0005-0000-0000-000055410000}"/>
    <cellStyle name="Input [yellow] 6 2 19 6" xfId="14403" xr:uid="{00000000-0005-0000-0000-000056410000}"/>
    <cellStyle name="Input [yellow] 6 2 2" xfId="14404" xr:uid="{00000000-0005-0000-0000-000057410000}"/>
    <cellStyle name="Input [yellow] 6 2 2 2" xfId="14405" xr:uid="{00000000-0005-0000-0000-000058410000}"/>
    <cellStyle name="Input [yellow] 6 2 2 3" xfId="14406" xr:uid="{00000000-0005-0000-0000-000059410000}"/>
    <cellStyle name="Input [yellow] 6 2 2 4" xfId="14407" xr:uid="{00000000-0005-0000-0000-00005A410000}"/>
    <cellStyle name="Input [yellow] 6 2 2 5" xfId="14408" xr:uid="{00000000-0005-0000-0000-00005B410000}"/>
    <cellStyle name="Input [yellow] 6 2 2 6" xfId="14409" xr:uid="{00000000-0005-0000-0000-00005C410000}"/>
    <cellStyle name="Input [yellow] 6 2 2 7" xfId="14410" xr:uid="{00000000-0005-0000-0000-00005D410000}"/>
    <cellStyle name="Input [yellow] 6 2 20" xfId="14411" xr:uid="{00000000-0005-0000-0000-00005E410000}"/>
    <cellStyle name="Input [yellow] 6 2 20 2" xfId="14412" xr:uid="{00000000-0005-0000-0000-00005F410000}"/>
    <cellStyle name="Input [yellow] 6 2 20 3" xfId="14413" xr:uid="{00000000-0005-0000-0000-000060410000}"/>
    <cellStyle name="Input [yellow] 6 2 20 4" xfId="14414" xr:uid="{00000000-0005-0000-0000-000061410000}"/>
    <cellStyle name="Input [yellow] 6 2 20 5" xfId="14415" xr:uid="{00000000-0005-0000-0000-000062410000}"/>
    <cellStyle name="Input [yellow] 6 2 20 6" xfId="14416" xr:uid="{00000000-0005-0000-0000-000063410000}"/>
    <cellStyle name="Input [yellow] 6 2 21" xfId="14417" xr:uid="{00000000-0005-0000-0000-000064410000}"/>
    <cellStyle name="Input [yellow] 6 2 21 2" xfId="14418" xr:uid="{00000000-0005-0000-0000-000065410000}"/>
    <cellStyle name="Input [yellow] 6 2 21 3" xfId="14419" xr:uid="{00000000-0005-0000-0000-000066410000}"/>
    <cellStyle name="Input [yellow] 6 2 21 4" xfId="14420" xr:uid="{00000000-0005-0000-0000-000067410000}"/>
    <cellStyle name="Input [yellow] 6 2 21 5" xfId="14421" xr:uid="{00000000-0005-0000-0000-000068410000}"/>
    <cellStyle name="Input [yellow] 6 2 21 6" xfId="14422" xr:uid="{00000000-0005-0000-0000-000069410000}"/>
    <cellStyle name="Input [yellow] 6 2 22" xfId="14423" xr:uid="{00000000-0005-0000-0000-00006A410000}"/>
    <cellStyle name="Input [yellow] 6 2 22 2" xfId="14424" xr:uid="{00000000-0005-0000-0000-00006B410000}"/>
    <cellStyle name="Input [yellow] 6 2 22 3" xfId="14425" xr:uid="{00000000-0005-0000-0000-00006C410000}"/>
    <cellStyle name="Input [yellow] 6 2 22 4" xfId="14426" xr:uid="{00000000-0005-0000-0000-00006D410000}"/>
    <cellStyle name="Input [yellow] 6 2 22 5" xfId="14427" xr:uid="{00000000-0005-0000-0000-00006E410000}"/>
    <cellStyle name="Input [yellow] 6 2 22 6" xfId="14428" xr:uid="{00000000-0005-0000-0000-00006F410000}"/>
    <cellStyle name="Input [yellow] 6 2 23" xfId="14429" xr:uid="{00000000-0005-0000-0000-000070410000}"/>
    <cellStyle name="Input [yellow] 6 2 23 2" xfId="14430" xr:uid="{00000000-0005-0000-0000-000071410000}"/>
    <cellStyle name="Input [yellow] 6 2 23 3" xfId="14431" xr:uid="{00000000-0005-0000-0000-000072410000}"/>
    <cellStyle name="Input [yellow] 6 2 23 4" xfId="14432" xr:uid="{00000000-0005-0000-0000-000073410000}"/>
    <cellStyle name="Input [yellow] 6 2 23 5" xfId="14433" xr:uid="{00000000-0005-0000-0000-000074410000}"/>
    <cellStyle name="Input [yellow] 6 2 23 6" xfId="14434" xr:uid="{00000000-0005-0000-0000-000075410000}"/>
    <cellStyle name="Input [yellow] 6 2 24" xfId="14435" xr:uid="{00000000-0005-0000-0000-000076410000}"/>
    <cellStyle name="Input [yellow] 6 2 24 2" xfId="14436" xr:uid="{00000000-0005-0000-0000-000077410000}"/>
    <cellStyle name="Input [yellow] 6 2 24 3" xfId="14437" xr:uid="{00000000-0005-0000-0000-000078410000}"/>
    <cellStyle name="Input [yellow] 6 2 24 4" xfId="14438" xr:uid="{00000000-0005-0000-0000-000079410000}"/>
    <cellStyle name="Input [yellow] 6 2 24 5" xfId="14439" xr:uid="{00000000-0005-0000-0000-00007A410000}"/>
    <cellStyle name="Input [yellow] 6 2 24 6" xfId="14440" xr:uid="{00000000-0005-0000-0000-00007B410000}"/>
    <cellStyle name="Input [yellow] 6 2 25" xfId="14441" xr:uid="{00000000-0005-0000-0000-00007C410000}"/>
    <cellStyle name="Input [yellow] 6 2 25 2" xfId="14442" xr:uid="{00000000-0005-0000-0000-00007D410000}"/>
    <cellStyle name="Input [yellow] 6 2 25 3" xfId="14443" xr:uid="{00000000-0005-0000-0000-00007E410000}"/>
    <cellStyle name="Input [yellow] 6 2 25 4" xfId="14444" xr:uid="{00000000-0005-0000-0000-00007F410000}"/>
    <cellStyle name="Input [yellow] 6 2 25 5" xfId="14445" xr:uid="{00000000-0005-0000-0000-000080410000}"/>
    <cellStyle name="Input [yellow] 6 2 25 6" xfId="14446" xr:uid="{00000000-0005-0000-0000-000081410000}"/>
    <cellStyle name="Input [yellow] 6 2 26" xfId="14447" xr:uid="{00000000-0005-0000-0000-000082410000}"/>
    <cellStyle name="Input [yellow] 6 2 26 2" xfId="14448" xr:uid="{00000000-0005-0000-0000-000083410000}"/>
    <cellStyle name="Input [yellow] 6 2 26 3" xfId="14449" xr:uid="{00000000-0005-0000-0000-000084410000}"/>
    <cellStyle name="Input [yellow] 6 2 26 4" xfId="14450" xr:uid="{00000000-0005-0000-0000-000085410000}"/>
    <cellStyle name="Input [yellow] 6 2 26 5" xfId="14451" xr:uid="{00000000-0005-0000-0000-000086410000}"/>
    <cellStyle name="Input [yellow] 6 2 26 6" xfId="14452" xr:uid="{00000000-0005-0000-0000-000087410000}"/>
    <cellStyle name="Input [yellow] 6 2 27" xfId="14453" xr:uid="{00000000-0005-0000-0000-000088410000}"/>
    <cellStyle name="Input [yellow] 6 2 27 2" xfId="14454" xr:uid="{00000000-0005-0000-0000-000089410000}"/>
    <cellStyle name="Input [yellow] 6 2 27 3" xfId="14455" xr:uid="{00000000-0005-0000-0000-00008A410000}"/>
    <cellStyle name="Input [yellow] 6 2 27 4" xfId="14456" xr:uid="{00000000-0005-0000-0000-00008B410000}"/>
    <cellStyle name="Input [yellow] 6 2 27 5" xfId="14457" xr:uid="{00000000-0005-0000-0000-00008C410000}"/>
    <cellStyle name="Input [yellow] 6 2 27 6" xfId="14458" xr:uid="{00000000-0005-0000-0000-00008D410000}"/>
    <cellStyle name="Input [yellow] 6 2 28" xfId="14459" xr:uid="{00000000-0005-0000-0000-00008E410000}"/>
    <cellStyle name="Input [yellow] 6 2 28 2" xfId="14460" xr:uid="{00000000-0005-0000-0000-00008F410000}"/>
    <cellStyle name="Input [yellow] 6 2 28 3" xfId="14461" xr:uid="{00000000-0005-0000-0000-000090410000}"/>
    <cellStyle name="Input [yellow] 6 2 28 4" xfId="14462" xr:uid="{00000000-0005-0000-0000-000091410000}"/>
    <cellStyle name="Input [yellow] 6 2 28 5" xfId="14463" xr:uid="{00000000-0005-0000-0000-000092410000}"/>
    <cellStyle name="Input [yellow] 6 2 28 6" xfId="14464" xr:uid="{00000000-0005-0000-0000-000093410000}"/>
    <cellStyle name="Input [yellow] 6 2 29" xfId="14465" xr:uid="{00000000-0005-0000-0000-000094410000}"/>
    <cellStyle name="Input [yellow] 6 2 29 2" xfId="14466" xr:uid="{00000000-0005-0000-0000-000095410000}"/>
    <cellStyle name="Input [yellow] 6 2 29 3" xfId="14467" xr:uid="{00000000-0005-0000-0000-000096410000}"/>
    <cellStyle name="Input [yellow] 6 2 29 4" xfId="14468" xr:uid="{00000000-0005-0000-0000-000097410000}"/>
    <cellStyle name="Input [yellow] 6 2 29 5" xfId="14469" xr:uid="{00000000-0005-0000-0000-000098410000}"/>
    <cellStyle name="Input [yellow] 6 2 29 6" xfId="14470" xr:uid="{00000000-0005-0000-0000-000099410000}"/>
    <cellStyle name="Input [yellow] 6 2 3" xfId="14471" xr:uid="{00000000-0005-0000-0000-00009A410000}"/>
    <cellStyle name="Input [yellow] 6 2 3 2" xfId="14472" xr:uid="{00000000-0005-0000-0000-00009B410000}"/>
    <cellStyle name="Input [yellow] 6 2 3 3" xfId="14473" xr:uid="{00000000-0005-0000-0000-00009C410000}"/>
    <cellStyle name="Input [yellow] 6 2 3 4" xfId="14474" xr:uid="{00000000-0005-0000-0000-00009D410000}"/>
    <cellStyle name="Input [yellow] 6 2 3 5" xfId="14475" xr:uid="{00000000-0005-0000-0000-00009E410000}"/>
    <cellStyle name="Input [yellow] 6 2 3 6" xfId="14476" xr:uid="{00000000-0005-0000-0000-00009F410000}"/>
    <cellStyle name="Input [yellow] 6 2 30" xfId="14477" xr:uid="{00000000-0005-0000-0000-0000A0410000}"/>
    <cellStyle name="Input [yellow] 6 2 31" xfId="14478" xr:uid="{00000000-0005-0000-0000-0000A1410000}"/>
    <cellStyle name="Input [yellow] 6 2 32" xfId="14479" xr:uid="{00000000-0005-0000-0000-0000A2410000}"/>
    <cellStyle name="Input [yellow] 6 2 33" xfId="14480" xr:uid="{00000000-0005-0000-0000-0000A3410000}"/>
    <cellStyle name="Input [yellow] 6 2 34" xfId="14481" xr:uid="{00000000-0005-0000-0000-0000A4410000}"/>
    <cellStyle name="Input [yellow] 6 2 4" xfId="14482" xr:uid="{00000000-0005-0000-0000-0000A5410000}"/>
    <cellStyle name="Input [yellow] 6 2 4 2" xfId="14483" xr:uid="{00000000-0005-0000-0000-0000A6410000}"/>
    <cellStyle name="Input [yellow] 6 2 4 3" xfId="14484" xr:uid="{00000000-0005-0000-0000-0000A7410000}"/>
    <cellStyle name="Input [yellow] 6 2 4 4" xfId="14485" xr:uid="{00000000-0005-0000-0000-0000A8410000}"/>
    <cellStyle name="Input [yellow] 6 2 4 5" xfId="14486" xr:uid="{00000000-0005-0000-0000-0000A9410000}"/>
    <cellStyle name="Input [yellow] 6 2 4 6" xfId="14487" xr:uid="{00000000-0005-0000-0000-0000AA410000}"/>
    <cellStyle name="Input [yellow] 6 2 5" xfId="14488" xr:uid="{00000000-0005-0000-0000-0000AB410000}"/>
    <cellStyle name="Input [yellow] 6 2 5 2" xfId="14489" xr:uid="{00000000-0005-0000-0000-0000AC410000}"/>
    <cellStyle name="Input [yellow] 6 2 5 3" xfId="14490" xr:uid="{00000000-0005-0000-0000-0000AD410000}"/>
    <cellStyle name="Input [yellow] 6 2 5 4" xfId="14491" xr:uid="{00000000-0005-0000-0000-0000AE410000}"/>
    <cellStyle name="Input [yellow] 6 2 5 5" xfId="14492" xr:uid="{00000000-0005-0000-0000-0000AF410000}"/>
    <cellStyle name="Input [yellow] 6 2 5 6" xfId="14493" xr:uid="{00000000-0005-0000-0000-0000B0410000}"/>
    <cellStyle name="Input [yellow] 6 2 6" xfId="14494" xr:uid="{00000000-0005-0000-0000-0000B1410000}"/>
    <cellStyle name="Input [yellow] 6 2 6 2" xfId="14495" xr:uid="{00000000-0005-0000-0000-0000B2410000}"/>
    <cellStyle name="Input [yellow] 6 2 6 3" xfId="14496" xr:uid="{00000000-0005-0000-0000-0000B3410000}"/>
    <cellStyle name="Input [yellow] 6 2 6 4" xfId="14497" xr:uid="{00000000-0005-0000-0000-0000B4410000}"/>
    <cellStyle name="Input [yellow] 6 2 6 5" xfId="14498" xr:uid="{00000000-0005-0000-0000-0000B5410000}"/>
    <cellStyle name="Input [yellow] 6 2 6 6" xfId="14499" xr:uid="{00000000-0005-0000-0000-0000B6410000}"/>
    <cellStyle name="Input [yellow] 6 2 7" xfId="14500" xr:uid="{00000000-0005-0000-0000-0000B7410000}"/>
    <cellStyle name="Input [yellow] 6 2 7 2" xfId="14501" xr:uid="{00000000-0005-0000-0000-0000B8410000}"/>
    <cellStyle name="Input [yellow] 6 2 7 3" xfId="14502" xr:uid="{00000000-0005-0000-0000-0000B9410000}"/>
    <cellStyle name="Input [yellow] 6 2 7 4" xfId="14503" xr:uid="{00000000-0005-0000-0000-0000BA410000}"/>
    <cellStyle name="Input [yellow] 6 2 7 5" xfId="14504" xr:uid="{00000000-0005-0000-0000-0000BB410000}"/>
    <cellStyle name="Input [yellow] 6 2 7 6" xfId="14505" xr:uid="{00000000-0005-0000-0000-0000BC410000}"/>
    <cellStyle name="Input [yellow] 6 2 8" xfId="14506" xr:uid="{00000000-0005-0000-0000-0000BD410000}"/>
    <cellStyle name="Input [yellow] 6 2 8 2" xfId="14507" xr:uid="{00000000-0005-0000-0000-0000BE410000}"/>
    <cellStyle name="Input [yellow] 6 2 8 3" xfId="14508" xr:uid="{00000000-0005-0000-0000-0000BF410000}"/>
    <cellStyle name="Input [yellow] 6 2 8 4" xfId="14509" xr:uid="{00000000-0005-0000-0000-0000C0410000}"/>
    <cellStyle name="Input [yellow] 6 2 8 5" xfId="14510" xr:uid="{00000000-0005-0000-0000-0000C1410000}"/>
    <cellStyle name="Input [yellow] 6 2 8 6" xfId="14511" xr:uid="{00000000-0005-0000-0000-0000C2410000}"/>
    <cellStyle name="Input [yellow] 6 2 9" xfId="14512" xr:uid="{00000000-0005-0000-0000-0000C3410000}"/>
    <cellStyle name="Input [yellow] 6 2 9 2" xfId="14513" xr:uid="{00000000-0005-0000-0000-0000C4410000}"/>
    <cellStyle name="Input [yellow] 6 2 9 3" xfId="14514" xr:uid="{00000000-0005-0000-0000-0000C5410000}"/>
    <cellStyle name="Input [yellow] 6 2 9 4" xfId="14515" xr:uid="{00000000-0005-0000-0000-0000C6410000}"/>
    <cellStyle name="Input [yellow] 6 2 9 5" xfId="14516" xr:uid="{00000000-0005-0000-0000-0000C7410000}"/>
    <cellStyle name="Input [yellow] 6 2 9 6" xfId="14517" xr:uid="{00000000-0005-0000-0000-0000C8410000}"/>
    <cellStyle name="Input [yellow] 6 20" xfId="14518" xr:uid="{00000000-0005-0000-0000-0000C9410000}"/>
    <cellStyle name="Input [yellow] 6 20 2" xfId="14519" xr:uid="{00000000-0005-0000-0000-0000CA410000}"/>
    <cellStyle name="Input [yellow] 6 20 3" xfId="14520" xr:uid="{00000000-0005-0000-0000-0000CB410000}"/>
    <cellStyle name="Input [yellow] 6 20 4" xfId="14521" xr:uid="{00000000-0005-0000-0000-0000CC410000}"/>
    <cellStyle name="Input [yellow] 6 20 5" xfId="14522" xr:uid="{00000000-0005-0000-0000-0000CD410000}"/>
    <cellStyle name="Input [yellow] 6 20 6" xfId="14523" xr:uid="{00000000-0005-0000-0000-0000CE410000}"/>
    <cellStyle name="Input [yellow] 6 21" xfId="14524" xr:uid="{00000000-0005-0000-0000-0000CF410000}"/>
    <cellStyle name="Input [yellow] 6 21 2" xfId="14525" xr:uid="{00000000-0005-0000-0000-0000D0410000}"/>
    <cellStyle name="Input [yellow] 6 21 3" xfId="14526" xr:uid="{00000000-0005-0000-0000-0000D1410000}"/>
    <cellStyle name="Input [yellow] 6 21 4" xfId="14527" xr:uid="{00000000-0005-0000-0000-0000D2410000}"/>
    <cellStyle name="Input [yellow] 6 21 5" xfId="14528" xr:uid="{00000000-0005-0000-0000-0000D3410000}"/>
    <cellStyle name="Input [yellow] 6 21 6" xfId="14529" xr:uid="{00000000-0005-0000-0000-0000D4410000}"/>
    <cellStyle name="Input [yellow] 6 22" xfId="14530" xr:uid="{00000000-0005-0000-0000-0000D5410000}"/>
    <cellStyle name="Input [yellow] 6 22 2" xfId="14531" xr:uid="{00000000-0005-0000-0000-0000D6410000}"/>
    <cellStyle name="Input [yellow] 6 22 3" xfId="14532" xr:uid="{00000000-0005-0000-0000-0000D7410000}"/>
    <cellStyle name="Input [yellow] 6 22 4" xfId="14533" xr:uid="{00000000-0005-0000-0000-0000D8410000}"/>
    <cellStyle name="Input [yellow] 6 22 5" xfId="14534" xr:uid="{00000000-0005-0000-0000-0000D9410000}"/>
    <cellStyle name="Input [yellow] 6 22 6" xfId="14535" xr:uid="{00000000-0005-0000-0000-0000DA410000}"/>
    <cellStyle name="Input [yellow] 6 23" xfId="14536" xr:uid="{00000000-0005-0000-0000-0000DB410000}"/>
    <cellStyle name="Input [yellow] 6 23 2" xfId="14537" xr:uid="{00000000-0005-0000-0000-0000DC410000}"/>
    <cellStyle name="Input [yellow] 6 23 3" xfId="14538" xr:uid="{00000000-0005-0000-0000-0000DD410000}"/>
    <cellStyle name="Input [yellow] 6 23 4" xfId="14539" xr:uid="{00000000-0005-0000-0000-0000DE410000}"/>
    <cellStyle name="Input [yellow] 6 23 5" xfId="14540" xr:uid="{00000000-0005-0000-0000-0000DF410000}"/>
    <cellStyle name="Input [yellow] 6 23 6" xfId="14541" xr:uid="{00000000-0005-0000-0000-0000E0410000}"/>
    <cellStyle name="Input [yellow] 6 24" xfId="14542" xr:uid="{00000000-0005-0000-0000-0000E1410000}"/>
    <cellStyle name="Input [yellow] 6 24 2" xfId="14543" xr:uid="{00000000-0005-0000-0000-0000E2410000}"/>
    <cellStyle name="Input [yellow] 6 24 3" xfId="14544" xr:uid="{00000000-0005-0000-0000-0000E3410000}"/>
    <cellStyle name="Input [yellow] 6 24 4" xfId="14545" xr:uid="{00000000-0005-0000-0000-0000E4410000}"/>
    <cellStyle name="Input [yellow] 6 24 5" xfId="14546" xr:uid="{00000000-0005-0000-0000-0000E5410000}"/>
    <cellStyle name="Input [yellow] 6 24 6" xfId="14547" xr:uid="{00000000-0005-0000-0000-0000E6410000}"/>
    <cellStyle name="Input [yellow] 6 25" xfId="14548" xr:uid="{00000000-0005-0000-0000-0000E7410000}"/>
    <cellStyle name="Input [yellow] 6 25 2" xfId="14549" xr:uid="{00000000-0005-0000-0000-0000E8410000}"/>
    <cellStyle name="Input [yellow] 6 25 3" xfId="14550" xr:uid="{00000000-0005-0000-0000-0000E9410000}"/>
    <cellStyle name="Input [yellow] 6 25 4" xfId="14551" xr:uid="{00000000-0005-0000-0000-0000EA410000}"/>
    <cellStyle name="Input [yellow] 6 25 5" xfId="14552" xr:uid="{00000000-0005-0000-0000-0000EB410000}"/>
    <cellStyle name="Input [yellow] 6 25 6" xfId="14553" xr:uid="{00000000-0005-0000-0000-0000EC410000}"/>
    <cellStyle name="Input [yellow] 6 26" xfId="14554" xr:uid="{00000000-0005-0000-0000-0000ED410000}"/>
    <cellStyle name="Input [yellow] 6 26 2" xfId="14555" xr:uid="{00000000-0005-0000-0000-0000EE410000}"/>
    <cellStyle name="Input [yellow] 6 26 3" xfId="14556" xr:uid="{00000000-0005-0000-0000-0000EF410000}"/>
    <cellStyle name="Input [yellow] 6 26 4" xfId="14557" xr:uid="{00000000-0005-0000-0000-0000F0410000}"/>
    <cellStyle name="Input [yellow] 6 26 5" xfId="14558" xr:uid="{00000000-0005-0000-0000-0000F1410000}"/>
    <cellStyle name="Input [yellow] 6 26 6" xfId="14559" xr:uid="{00000000-0005-0000-0000-0000F2410000}"/>
    <cellStyle name="Input [yellow] 6 27" xfId="14560" xr:uid="{00000000-0005-0000-0000-0000F3410000}"/>
    <cellStyle name="Input [yellow] 6 27 2" xfId="14561" xr:uid="{00000000-0005-0000-0000-0000F4410000}"/>
    <cellStyle name="Input [yellow] 6 27 3" xfId="14562" xr:uid="{00000000-0005-0000-0000-0000F5410000}"/>
    <cellStyle name="Input [yellow] 6 27 4" xfId="14563" xr:uid="{00000000-0005-0000-0000-0000F6410000}"/>
    <cellStyle name="Input [yellow] 6 27 5" xfId="14564" xr:uid="{00000000-0005-0000-0000-0000F7410000}"/>
    <cellStyle name="Input [yellow] 6 27 6" xfId="14565" xr:uid="{00000000-0005-0000-0000-0000F8410000}"/>
    <cellStyle name="Input [yellow] 6 28" xfId="14566" xr:uid="{00000000-0005-0000-0000-0000F9410000}"/>
    <cellStyle name="Input [yellow] 6 28 2" xfId="14567" xr:uid="{00000000-0005-0000-0000-0000FA410000}"/>
    <cellStyle name="Input [yellow] 6 28 3" xfId="14568" xr:uid="{00000000-0005-0000-0000-0000FB410000}"/>
    <cellStyle name="Input [yellow] 6 28 4" xfId="14569" xr:uid="{00000000-0005-0000-0000-0000FC410000}"/>
    <cellStyle name="Input [yellow] 6 28 5" xfId="14570" xr:uid="{00000000-0005-0000-0000-0000FD410000}"/>
    <cellStyle name="Input [yellow] 6 28 6" xfId="14571" xr:uid="{00000000-0005-0000-0000-0000FE410000}"/>
    <cellStyle name="Input [yellow] 6 29" xfId="14572" xr:uid="{00000000-0005-0000-0000-0000FF410000}"/>
    <cellStyle name="Input [yellow] 6 29 2" xfId="14573" xr:uid="{00000000-0005-0000-0000-000000420000}"/>
    <cellStyle name="Input [yellow] 6 29 3" xfId="14574" xr:uid="{00000000-0005-0000-0000-000001420000}"/>
    <cellStyle name="Input [yellow] 6 29 4" xfId="14575" xr:uid="{00000000-0005-0000-0000-000002420000}"/>
    <cellStyle name="Input [yellow] 6 29 5" xfId="14576" xr:uid="{00000000-0005-0000-0000-000003420000}"/>
    <cellStyle name="Input [yellow] 6 29 6" xfId="14577" xr:uid="{00000000-0005-0000-0000-000004420000}"/>
    <cellStyle name="Input [yellow] 6 3" xfId="14578" xr:uid="{00000000-0005-0000-0000-000005420000}"/>
    <cellStyle name="Input [yellow] 6 3 10" xfId="14579" xr:uid="{00000000-0005-0000-0000-000006420000}"/>
    <cellStyle name="Input [yellow] 6 3 10 2" xfId="14580" xr:uid="{00000000-0005-0000-0000-000007420000}"/>
    <cellStyle name="Input [yellow] 6 3 10 3" xfId="14581" xr:uid="{00000000-0005-0000-0000-000008420000}"/>
    <cellStyle name="Input [yellow] 6 3 10 4" xfId="14582" xr:uid="{00000000-0005-0000-0000-000009420000}"/>
    <cellStyle name="Input [yellow] 6 3 10 5" xfId="14583" xr:uid="{00000000-0005-0000-0000-00000A420000}"/>
    <cellStyle name="Input [yellow] 6 3 10 6" xfId="14584" xr:uid="{00000000-0005-0000-0000-00000B420000}"/>
    <cellStyle name="Input [yellow] 6 3 11" xfId="14585" xr:uid="{00000000-0005-0000-0000-00000C420000}"/>
    <cellStyle name="Input [yellow] 6 3 11 2" xfId="14586" xr:uid="{00000000-0005-0000-0000-00000D420000}"/>
    <cellStyle name="Input [yellow] 6 3 11 3" xfId="14587" xr:uid="{00000000-0005-0000-0000-00000E420000}"/>
    <cellStyle name="Input [yellow] 6 3 11 4" xfId="14588" xr:uid="{00000000-0005-0000-0000-00000F420000}"/>
    <cellStyle name="Input [yellow] 6 3 11 5" xfId="14589" xr:uid="{00000000-0005-0000-0000-000010420000}"/>
    <cellStyle name="Input [yellow] 6 3 11 6" xfId="14590" xr:uid="{00000000-0005-0000-0000-000011420000}"/>
    <cellStyle name="Input [yellow] 6 3 12" xfId="14591" xr:uid="{00000000-0005-0000-0000-000012420000}"/>
    <cellStyle name="Input [yellow] 6 3 12 2" xfId="14592" xr:uid="{00000000-0005-0000-0000-000013420000}"/>
    <cellStyle name="Input [yellow] 6 3 12 3" xfId="14593" xr:uid="{00000000-0005-0000-0000-000014420000}"/>
    <cellStyle name="Input [yellow] 6 3 12 4" xfId="14594" xr:uid="{00000000-0005-0000-0000-000015420000}"/>
    <cellStyle name="Input [yellow] 6 3 12 5" xfId="14595" xr:uid="{00000000-0005-0000-0000-000016420000}"/>
    <cellStyle name="Input [yellow] 6 3 12 6" xfId="14596" xr:uid="{00000000-0005-0000-0000-000017420000}"/>
    <cellStyle name="Input [yellow] 6 3 13" xfId="14597" xr:uid="{00000000-0005-0000-0000-000018420000}"/>
    <cellStyle name="Input [yellow] 6 3 13 2" xfId="14598" xr:uid="{00000000-0005-0000-0000-000019420000}"/>
    <cellStyle name="Input [yellow] 6 3 13 3" xfId="14599" xr:uid="{00000000-0005-0000-0000-00001A420000}"/>
    <cellStyle name="Input [yellow] 6 3 13 4" xfId="14600" xr:uid="{00000000-0005-0000-0000-00001B420000}"/>
    <cellStyle name="Input [yellow] 6 3 13 5" xfId="14601" xr:uid="{00000000-0005-0000-0000-00001C420000}"/>
    <cellStyle name="Input [yellow] 6 3 13 6" xfId="14602" xr:uid="{00000000-0005-0000-0000-00001D420000}"/>
    <cellStyle name="Input [yellow] 6 3 14" xfId="14603" xr:uid="{00000000-0005-0000-0000-00001E420000}"/>
    <cellStyle name="Input [yellow] 6 3 14 2" xfId="14604" xr:uid="{00000000-0005-0000-0000-00001F420000}"/>
    <cellStyle name="Input [yellow] 6 3 14 3" xfId="14605" xr:uid="{00000000-0005-0000-0000-000020420000}"/>
    <cellStyle name="Input [yellow] 6 3 14 4" xfId="14606" xr:uid="{00000000-0005-0000-0000-000021420000}"/>
    <cellStyle name="Input [yellow] 6 3 14 5" xfId="14607" xr:uid="{00000000-0005-0000-0000-000022420000}"/>
    <cellStyle name="Input [yellow] 6 3 14 6" xfId="14608" xr:uid="{00000000-0005-0000-0000-000023420000}"/>
    <cellStyle name="Input [yellow] 6 3 15" xfId="14609" xr:uid="{00000000-0005-0000-0000-000024420000}"/>
    <cellStyle name="Input [yellow] 6 3 15 2" xfId="14610" xr:uid="{00000000-0005-0000-0000-000025420000}"/>
    <cellStyle name="Input [yellow] 6 3 15 3" xfId="14611" xr:uid="{00000000-0005-0000-0000-000026420000}"/>
    <cellStyle name="Input [yellow] 6 3 15 4" xfId="14612" xr:uid="{00000000-0005-0000-0000-000027420000}"/>
    <cellStyle name="Input [yellow] 6 3 15 5" xfId="14613" xr:uid="{00000000-0005-0000-0000-000028420000}"/>
    <cellStyle name="Input [yellow] 6 3 15 6" xfId="14614" xr:uid="{00000000-0005-0000-0000-000029420000}"/>
    <cellStyle name="Input [yellow] 6 3 16" xfId="14615" xr:uid="{00000000-0005-0000-0000-00002A420000}"/>
    <cellStyle name="Input [yellow] 6 3 16 2" xfId="14616" xr:uid="{00000000-0005-0000-0000-00002B420000}"/>
    <cellStyle name="Input [yellow] 6 3 16 3" xfId="14617" xr:uid="{00000000-0005-0000-0000-00002C420000}"/>
    <cellStyle name="Input [yellow] 6 3 16 4" xfId="14618" xr:uid="{00000000-0005-0000-0000-00002D420000}"/>
    <cellStyle name="Input [yellow] 6 3 16 5" xfId="14619" xr:uid="{00000000-0005-0000-0000-00002E420000}"/>
    <cellStyle name="Input [yellow] 6 3 16 6" xfId="14620" xr:uid="{00000000-0005-0000-0000-00002F420000}"/>
    <cellStyle name="Input [yellow] 6 3 17" xfId="14621" xr:uid="{00000000-0005-0000-0000-000030420000}"/>
    <cellStyle name="Input [yellow] 6 3 17 2" xfId="14622" xr:uid="{00000000-0005-0000-0000-000031420000}"/>
    <cellStyle name="Input [yellow] 6 3 17 3" xfId="14623" xr:uid="{00000000-0005-0000-0000-000032420000}"/>
    <cellStyle name="Input [yellow] 6 3 17 4" xfId="14624" xr:uid="{00000000-0005-0000-0000-000033420000}"/>
    <cellStyle name="Input [yellow] 6 3 17 5" xfId="14625" xr:uid="{00000000-0005-0000-0000-000034420000}"/>
    <cellStyle name="Input [yellow] 6 3 17 6" xfId="14626" xr:uid="{00000000-0005-0000-0000-000035420000}"/>
    <cellStyle name="Input [yellow] 6 3 18" xfId="14627" xr:uid="{00000000-0005-0000-0000-000036420000}"/>
    <cellStyle name="Input [yellow] 6 3 18 2" xfId="14628" xr:uid="{00000000-0005-0000-0000-000037420000}"/>
    <cellStyle name="Input [yellow] 6 3 18 3" xfId="14629" xr:uid="{00000000-0005-0000-0000-000038420000}"/>
    <cellStyle name="Input [yellow] 6 3 18 4" xfId="14630" xr:uid="{00000000-0005-0000-0000-000039420000}"/>
    <cellStyle name="Input [yellow] 6 3 18 5" xfId="14631" xr:uid="{00000000-0005-0000-0000-00003A420000}"/>
    <cellStyle name="Input [yellow] 6 3 18 6" xfId="14632" xr:uid="{00000000-0005-0000-0000-00003B420000}"/>
    <cellStyle name="Input [yellow] 6 3 19" xfId="14633" xr:uid="{00000000-0005-0000-0000-00003C420000}"/>
    <cellStyle name="Input [yellow] 6 3 19 2" xfId="14634" xr:uid="{00000000-0005-0000-0000-00003D420000}"/>
    <cellStyle name="Input [yellow] 6 3 19 3" xfId="14635" xr:uid="{00000000-0005-0000-0000-00003E420000}"/>
    <cellStyle name="Input [yellow] 6 3 19 4" xfId="14636" xr:uid="{00000000-0005-0000-0000-00003F420000}"/>
    <cellStyle name="Input [yellow] 6 3 19 5" xfId="14637" xr:uid="{00000000-0005-0000-0000-000040420000}"/>
    <cellStyle name="Input [yellow] 6 3 19 6" xfId="14638" xr:uid="{00000000-0005-0000-0000-000041420000}"/>
    <cellStyle name="Input [yellow] 6 3 2" xfId="14639" xr:uid="{00000000-0005-0000-0000-000042420000}"/>
    <cellStyle name="Input [yellow] 6 3 2 2" xfId="14640" xr:uid="{00000000-0005-0000-0000-000043420000}"/>
    <cellStyle name="Input [yellow] 6 3 2 3" xfId="14641" xr:uid="{00000000-0005-0000-0000-000044420000}"/>
    <cellStyle name="Input [yellow] 6 3 2 4" xfId="14642" xr:uid="{00000000-0005-0000-0000-000045420000}"/>
    <cellStyle name="Input [yellow] 6 3 2 5" xfId="14643" xr:uid="{00000000-0005-0000-0000-000046420000}"/>
    <cellStyle name="Input [yellow] 6 3 2 6" xfId="14644" xr:uid="{00000000-0005-0000-0000-000047420000}"/>
    <cellStyle name="Input [yellow] 6 3 2 7" xfId="14645" xr:uid="{00000000-0005-0000-0000-000048420000}"/>
    <cellStyle name="Input [yellow] 6 3 20" xfId="14646" xr:uid="{00000000-0005-0000-0000-000049420000}"/>
    <cellStyle name="Input [yellow] 6 3 20 2" xfId="14647" xr:uid="{00000000-0005-0000-0000-00004A420000}"/>
    <cellStyle name="Input [yellow] 6 3 20 3" xfId="14648" xr:uid="{00000000-0005-0000-0000-00004B420000}"/>
    <cellStyle name="Input [yellow] 6 3 20 4" xfId="14649" xr:uid="{00000000-0005-0000-0000-00004C420000}"/>
    <cellStyle name="Input [yellow] 6 3 20 5" xfId="14650" xr:uid="{00000000-0005-0000-0000-00004D420000}"/>
    <cellStyle name="Input [yellow] 6 3 20 6" xfId="14651" xr:uid="{00000000-0005-0000-0000-00004E420000}"/>
    <cellStyle name="Input [yellow] 6 3 21" xfId="14652" xr:uid="{00000000-0005-0000-0000-00004F420000}"/>
    <cellStyle name="Input [yellow] 6 3 21 2" xfId="14653" xr:uid="{00000000-0005-0000-0000-000050420000}"/>
    <cellStyle name="Input [yellow] 6 3 21 3" xfId="14654" xr:uid="{00000000-0005-0000-0000-000051420000}"/>
    <cellStyle name="Input [yellow] 6 3 21 4" xfId="14655" xr:uid="{00000000-0005-0000-0000-000052420000}"/>
    <cellStyle name="Input [yellow] 6 3 21 5" xfId="14656" xr:uid="{00000000-0005-0000-0000-000053420000}"/>
    <cellStyle name="Input [yellow] 6 3 21 6" xfId="14657" xr:uid="{00000000-0005-0000-0000-000054420000}"/>
    <cellStyle name="Input [yellow] 6 3 22" xfId="14658" xr:uid="{00000000-0005-0000-0000-000055420000}"/>
    <cellStyle name="Input [yellow] 6 3 22 2" xfId="14659" xr:uid="{00000000-0005-0000-0000-000056420000}"/>
    <cellStyle name="Input [yellow] 6 3 22 3" xfId="14660" xr:uid="{00000000-0005-0000-0000-000057420000}"/>
    <cellStyle name="Input [yellow] 6 3 22 4" xfId="14661" xr:uid="{00000000-0005-0000-0000-000058420000}"/>
    <cellStyle name="Input [yellow] 6 3 22 5" xfId="14662" xr:uid="{00000000-0005-0000-0000-000059420000}"/>
    <cellStyle name="Input [yellow] 6 3 22 6" xfId="14663" xr:uid="{00000000-0005-0000-0000-00005A420000}"/>
    <cellStyle name="Input [yellow] 6 3 23" xfId="14664" xr:uid="{00000000-0005-0000-0000-00005B420000}"/>
    <cellStyle name="Input [yellow] 6 3 23 2" xfId="14665" xr:uid="{00000000-0005-0000-0000-00005C420000}"/>
    <cellStyle name="Input [yellow] 6 3 23 3" xfId="14666" xr:uid="{00000000-0005-0000-0000-00005D420000}"/>
    <cellStyle name="Input [yellow] 6 3 23 4" xfId="14667" xr:uid="{00000000-0005-0000-0000-00005E420000}"/>
    <cellStyle name="Input [yellow] 6 3 23 5" xfId="14668" xr:uid="{00000000-0005-0000-0000-00005F420000}"/>
    <cellStyle name="Input [yellow] 6 3 23 6" xfId="14669" xr:uid="{00000000-0005-0000-0000-000060420000}"/>
    <cellStyle name="Input [yellow] 6 3 24" xfId="14670" xr:uid="{00000000-0005-0000-0000-000061420000}"/>
    <cellStyle name="Input [yellow] 6 3 24 2" xfId="14671" xr:uid="{00000000-0005-0000-0000-000062420000}"/>
    <cellStyle name="Input [yellow] 6 3 24 3" xfId="14672" xr:uid="{00000000-0005-0000-0000-000063420000}"/>
    <cellStyle name="Input [yellow] 6 3 24 4" xfId="14673" xr:uid="{00000000-0005-0000-0000-000064420000}"/>
    <cellStyle name="Input [yellow] 6 3 24 5" xfId="14674" xr:uid="{00000000-0005-0000-0000-000065420000}"/>
    <cellStyle name="Input [yellow] 6 3 24 6" xfId="14675" xr:uid="{00000000-0005-0000-0000-000066420000}"/>
    <cellStyle name="Input [yellow] 6 3 25" xfId="14676" xr:uid="{00000000-0005-0000-0000-000067420000}"/>
    <cellStyle name="Input [yellow] 6 3 25 2" xfId="14677" xr:uid="{00000000-0005-0000-0000-000068420000}"/>
    <cellStyle name="Input [yellow] 6 3 25 3" xfId="14678" xr:uid="{00000000-0005-0000-0000-000069420000}"/>
    <cellStyle name="Input [yellow] 6 3 25 4" xfId="14679" xr:uid="{00000000-0005-0000-0000-00006A420000}"/>
    <cellStyle name="Input [yellow] 6 3 25 5" xfId="14680" xr:uid="{00000000-0005-0000-0000-00006B420000}"/>
    <cellStyle name="Input [yellow] 6 3 25 6" xfId="14681" xr:uid="{00000000-0005-0000-0000-00006C420000}"/>
    <cellStyle name="Input [yellow] 6 3 26" xfId="14682" xr:uid="{00000000-0005-0000-0000-00006D420000}"/>
    <cellStyle name="Input [yellow] 6 3 26 2" xfId="14683" xr:uid="{00000000-0005-0000-0000-00006E420000}"/>
    <cellStyle name="Input [yellow] 6 3 26 3" xfId="14684" xr:uid="{00000000-0005-0000-0000-00006F420000}"/>
    <cellStyle name="Input [yellow] 6 3 26 4" xfId="14685" xr:uid="{00000000-0005-0000-0000-000070420000}"/>
    <cellStyle name="Input [yellow] 6 3 26 5" xfId="14686" xr:uid="{00000000-0005-0000-0000-000071420000}"/>
    <cellStyle name="Input [yellow] 6 3 26 6" xfId="14687" xr:uid="{00000000-0005-0000-0000-000072420000}"/>
    <cellStyle name="Input [yellow] 6 3 27" xfId="14688" xr:uid="{00000000-0005-0000-0000-000073420000}"/>
    <cellStyle name="Input [yellow] 6 3 27 2" xfId="14689" xr:uid="{00000000-0005-0000-0000-000074420000}"/>
    <cellStyle name="Input [yellow] 6 3 27 3" xfId="14690" xr:uid="{00000000-0005-0000-0000-000075420000}"/>
    <cellStyle name="Input [yellow] 6 3 27 4" xfId="14691" xr:uid="{00000000-0005-0000-0000-000076420000}"/>
    <cellStyle name="Input [yellow] 6 3 27 5" xfId="14692" xr:uid="{00000000-0005-0000-0000-000077420000}"/>
    <cellStyle name="Input [yellow] 6 3 27 6" xfId="14693" xr:uid="{00000000-0005-0000-0000-000078420000}"/>
    <cellStyle name="Input [yellow] 6 3 28" xfId="14694" xr:uid="{00000000-0005-0000-0000-000079420000}"/>
    <cellStyle name="Input [yellow] 6 3 28 2" xfId="14695" xr:uid="{00000000-0005-0000-0000-00007A420000}"/>
    <cellStyle name="Input [yellow] 6 3 28 3" xfId="14696" xr:uid="{00000000-0005-0000-0000-00007B420000}"/>
    <cellStyle name="Input [yellow] 6 3 28 4" xfId="14697" xr:uid="{00000000-0005-0000-0000-00007C420000}"/>
    <cellStyle name="Input [yellow] 6 3 28 5" xfId="14698" xr:uid="{00000000-0005-0000-0000-00007D420000}"/>
    <cellStyle name="Input [yellow] 6 3 28 6" xfId="14699" xr:uid="{00000000-0005-0000-0000-00007E420000}"/>
    <cellStyle name="Input [yellow] 6 3 29" xfId="14700" xr:uid="{00000000-0005-0000-0000-00007F420000}"/>
    <cellStyle name="Input [yellow] 6 3 29 2" xfId="14701" xr:uid="{00000000-0005-0000-0000-000080420000}"/>
    <cellStyle name="Input [yellow] 6 3 29 3" xfId="14702" xr:uid="{00000000-0005-0000-0000-000081420000}"/>
    <cellStyle name="Input [yellow] 6 3 29 4" xfId="14703" xr:uid="{00000000-0005-0000-0000-000082420000}"/>
    <cellStyle name="Input [yellow] 6 3 29 5" xfId="14704" xr:uid="{00000000-0005-0000-0000-000083420000}"/>
    <cellStyle name="Input [yellow] 6 3 29 6" xfId="14705" xr:uid="{00000000-0005-0000-0000-000084420000}"/>
    <cellStyle name="Input [yellow] 6 3 3" xfId="14706" xr:uid="{00000000-0005-0000-0000-000085420000}"/>
    <cellStyle name="Input [yellow] 6 3 3 2" xfId="14707" xr:uid="{00000000-0005-0000-0000-000086420000}"/>
    <cellStyle name="Input [yellow] 6 3 3 3" xfId="14708" xr:uid="{00000000-0005-0000-0000-000087420000}"/>
    <cellStyle name="Input [yellow] 6 3 3 4" xfId="14709" xr:uid="{00000000-0005-0000-0000-000088420000}"/>
    <cellStyle name="Input [yellow] 6 3 3 5" xfId="14710" xr:uid="{00000000-0005-0000-0000-000089420000}"/>
    <cellStyle name="Input [yellow] 6 3 3 6" xfId="14711" xr:uid="{00000000-0005-0000-0000-00008A420000}"/>
    <cellStyle name="Input [yellow] 6 3 30" xfId="14712" xr:uid="{00000000-0005-0000-0000-00008B420000}"/>
    <cellStyle name="Input [yellow] 6 3 31" xfId="14713" xr:uid="{00000000-0005-0000-0000-00008C420000}"/>
    <cellStyle name="Input [yellow] 6 3 32" xfId="14714" xr:uid="{00000000-0005-0000-0000-00008D420000}"/>
    <cellStyle name="Input [yellow] 6 3 33" xfId="14715" xr:uid="{00000000-0005-0000-0000-00008E420000}"/>
    <cellStyle name="Input [yellow] 6 3 34" xfId="14716" xr:uid="{00000000-0005-0000-0000-00008F420000}"/>
    <cellStyle name="Input [yellow] 6 3 4" xfId="14717" xr:uid="{00000000-0005-0000-0000-000090420000}"/>
    <cellStyle name="Input [yellow] 6 3 4 2" xfId="14718" xr:uid="{00000000-0005-0000-0000-000091420000}"/>
    <cellStyle name="Input [yellow] 6 3 4 3" xfId="14719" xr:uid="{00000000-0005-0000-0000-000092420000}"/>
    <cellStyle name="Input [yellow] 6 3 4 4" xfId="14720" xr:uid="{00000000-0005-0000-0000-000093420000}"/>
    <cellStyle name="Input [yellow] 6 3 4 5" xfId="14721" xr:uid="{00000000-0005-0000-0000-000094420000}"/>
    <cellStyle name="Input [yellow] 6 3 4 6" xfId="14722" xr:uid="{00000000-0005-0000-0000-000095420000}"/>
    <cellStyle name="Input [yellow] 6 3 5" xfId="14723" xr:uid="{00000000-0005-0000-0000-000096420000}"/>
    <cellStyle name="Input [yellow] 6 3 5 2" xfId="14724" xr:uid="{00000000-0005-0000-0000-000097420000}"/>
    <cellStyle name="Input [yellow] 6 3 5 3" xfId="14725" xr:uid="{00000000-0005-0000-0000-000098420000}"/>
    <cellStyle name="Input [yellow] 6 3 5 4" xfId="14726" xr:uid="{00000000-0005-0000-0000-000099420000}"/>
    <cellStyle name="Input [yellow] 6 3 5 5" xfId="14727" xr:uid="{00000000-0005-0000-0000-00009A420000}"/>
    <cellStyle name="Input [yellow] 6 3 5 6" xfId="14728" xr:uid="{00000000-0005-0000-0000-00009B420000}"/>
    <cellStyle name="Input [yellow] 6 3 6" xfId="14729" xr:uid="{00000000-0005-0000-0000-00009C420000}"/>
    <cellStyle name="Input [yellow] 6 3 6 2" xfId="14730" xr:uid="{00000000-0005-0000-0000-00009D420000}"/>
    <cellStyle name="Input [yellow] 6 3 6 3" xfId="14731" xr:uid="{00000000-0005-0000-0000-00009E420000}"/>
    <cellStyle name="Input [yellow] 6 3 6 4" xfId="14732" xr:uid="{00000000-0005-0000-0000-00009F420000}"/>
    <cellStyle name="Input [yellow] 6 3 6 5" xfId="14733" xr:uid="{00000000-0005-0000-0000-0000A0420000}"/>
    <cellStyle name="Input [yellow] 6 3 6 6" xfId="14734" xr:uid="{00000000-0005-0000-0000-0000A1420000}"/>
    <cellStyle name="Input [yellow] 6 3 7" xfId="14735" xr:uid="{00000000-0005-0000-0000-0000A2420000}"/>
    <cellStyle name="Input [yellow] 6 3 7 2" xfId="14736" xr:uid="{00000000-0005-0000-0000-0000A3420000}"/>
    <cellStyle name="Input [yellow] 6 3 7 3" xfId="14737" xr:uid="{00000000-0005-0000-0000-0000A4420000}"/>
    <cellStyle name="Input [yellow] 6 3 7 4" xfId="14738" xr:uid="{00000000-0005-0000-0000-0000A5420000}"/>
    <cellStyle name="Input [yellow] 6 3 7 5" xfId="14739" xr:uid="{00000000-0005-0000-0000-0000A6420000}"/>
    <cellStyle name="Input [yellow] 6 3 7 6" xfId="14740" xr:uid="{00000000-0005-0000-0000-0000A7420000}"/>
    <cellStyle name="Input [yellow] 6 3 8" xfId="14741" xr:uid="{00000000-0005-0000-0000-0000A8420000}"/>
    <cellStyle name="Input [yellow] 6 3 8 2" xfId="14742" xr:uid="{00000000-0005-0000-0000-0000A9420000}"/>
    <cellStyle name="Input [yellow] 6 3 8 3" xfId="14743" xr:uid="{00000000-0005-0000-0000-0000AA420000}"/>
    <cellStyle name="Input [yellow] 6 3 8 4" xfId="14744" xr:uid="{00000000-0005-0000-0000-0000AB420000}"/>
    <cellStyle name="Input [yellow] 6 3 8 5" xfId="14745" xr:uid="{00000000-0005-0000-0000-0000AC420000}"/>
    <cellStyle name="Input [yellow] 6 3 8 6" xfId="14746" xr:uid="{00000000-0005-0000-0000-0000AD420000}"/>
    <cellStyle name="Input [yellow] 6 3 9" xfId="14747" xr:uid="{00000000-0005-0000-0000-0000AE420000}"/>
    <cellStyle name="Input [yellow] 6 3 9 2" xfId="14748" xr:uid="{00000000-0005-0000-0000-0000AF420000}"/>
    <cellStyle name="Input [yellow] 6 3 9 3" xfId="14749" xr:uid="{00000000-0005-0000-0000-0000B0420000}"/>
    <cellStyle name="Input [yellow] 6 3 9 4" xfId="14750" xr:uid="{00000000-0005-0000-0000-0000B1420000}"/>
    <cellStyle name="Input [yellow] 6 3 9 5" xfId="14751" xr:uid="{00000000-0005-0000-0000-0000B2420000}"/>
    <cellStyle name="Input [yellow] 6 3 9 6" xfId="14752" xr:uid="{00000000-0005-0000-0000-0000B3420000}"/>
    <cellStyle name="Input [yellow] 6 30" xfId="14753" xr:uid="{00000000-0005-0000-0000-0000B4420000}"/>
    <cellStyle name="Input [yellow] 6 30 2" xfId="14754" xr:uid="{00000000-0005-0000-0000-0000B5420000}"/>
    <cellStyle name="Input [yellow] 6 30 3" xfId="14755" xr:uid="{00000000-0005-0000-0000-0000B6420000}"/>
    <cellStyle name="Input [yellow] 6 30 4" xfId="14756" xr:uid="{00000000-0005-0000-0000-0000B7420000}"/>
    <cellStyle name="Input [yellow] 6 30 5" xfId="14757" xr:uid="{00000000-0005-0000-0000-0000B8420000}"/>
    <cellStyle name="Input [yellow] 6 30 6" xfId="14758" xr:uid="{00000000-0005-0000-0000-0000B9420000}"/>
    <cellStyle name="Input [yellow] 6 31" xfId="14759" xr:uid="{00000000-0005-0000-0000-0000BA420000}"/>
    <cellStyle name="Input [yellow] 6 31 2" xfId="14760" xr:uid="{00000000-0005-0000-0000-0000BB420000}"/>
    <cellStyle name="Input [yellow] 6 31 3" xfId="14761" xr:uid="{00000000-0005-0000-0000-0000BC420000}"/>
    <cellStyle name="Input [yellow] 6 31 4" xfId="14762" xr:uid="{00000000-0005-0000-0000-0000BD420000}"/>
    <cellStyle name="Input [yellow] 6 31 5" xfId="14763" xr:uid="{00000000-0005-0000-0000-0000BE420000}"/>
    <cellStyle name="Input [yellow] 6 31 6" xfId="14764" xr:uid="{00000000-0005-0000-0000-0000BF420000}"/>
    <cellStyle name="Input [yellow] 6 32" xfId="14765" xr:uid="{00000000-0005-0000-0000-0000C0420000}"/>
    <cellStyle name="Input [yellow] 6 33" xfId="14766" xr:uid="{00000000-0005-0000-0000-0000C1420000}"/>
    <cellStyle name="Input [yellow] 6 34" xfId="14767" xr:uid="{00000000-0005-0000-0000-0000C2420000}"/>
    <cellStyle name="Input [yellow] 6 35" xfId="14768" xr:uid="{00000000-0005-0000-0000-0000C3420000}"/>
    <cellStyle name="Input [yellow] 6 36" xfId="14769" xr:uid="{00000000-0005-0000-0000-0000C4420000}"/>
    <cellStyle name="Input [yellow] 6 4" xfId="14770" xr:uid="{00000000-0005-0000-0000-0000C5420000}"/>
    <cellStyle name="Input [yellow] 6 4 2" xfId="14771" xr:uid="{00000000-0005-0000-0000-0000C6420000}"/>
    <cellStyle name="Input [yellow] 6 4 3" xfId="14772" xr:uid="{00000000-0005-0000-0000-0000C7420000}"/>
    <cellStyle name="Input [yellow] 6 4 4" xfId="14773" xr:uid="{00000000-0005-0000-0000-0000C8420000}"/>
    <cellStyle name="Input [yellow] 6 4 5" xfId="14774" xr:uid="{00000000-0005-0000-0000-0000C9420000}"/>
    <cellStyle name="Input [yellow] 6 4 6" xfId="14775" xr:uid="{00000000-0005-0000-0000-0000CA420000}"/>
    <cellStyle name="Input [yellow] 6 4 7" xfId="14776" xr:uid="{00000000-0005-0000-0000-0000CB420000}"/>
    <cellStyle name="Input [yellow] 6 5" xfId="14777" xr:uid="{00000000-0005-0000-0000-0000CC420000}"/>
    <cellStyle name="Input [yellow] 6 5 2" xfId="14778" xr:uid="{00000000-0005-0000-0000-0000CD420000}"/>
    <cellStyle name="Input [yellow] 6 5 3" xfId="14779" xr:uid="{00000000-0005-0000-0000-0000CE420000}"/>
    <cellStyle name="Input [yellow] 6 5 4" xfId="14780" xr:uid="{00000000-0005-0000-0000-0000CF420000}"/>
    <cellStyle name="Input [yellow] 6 5 5" xfId="14781" xr:uid="{00000000-0005-0000-0000-0000D0420000}"/>
    <cellStyle name="Input [yellow] 6 5 6" xfId="14782" xr:uid="{00000000-0005-0000-0000-0000D1420000}"/>
    <cellStyle name="Input [yellow] 6 6" xfId="14783" xr:uid="{00000000-0005-0000-0000-0000D2420000}"/>
    <cellStyle name="Input [yellow] 6 6 2" xfId="14784" xr:uid="{00000000-0005-0000-0000-0000D3420000}"/>
    <cellStyle name="Input [yellow] 6 6 3" xfId="14785" xr:uid="{00000000-0005-0000-0000-0000D4420000}"/>
    <cellStyle name="Input [yellow] 6 6 4" xfId="14786" xr:uid="{00000000-0005-0000-0000-0000D5420000}"/>
    <cellStyle name="Input [yellow] 6 6 5" xfId="14787" xr:uid="{00000000-0005-0000-0000-0000D6420000}"/>
    <cellStyle name="Input [yellow] 6 6 6" xfId="14788" xr:uid="{00000000-0005-0000-0000-0000D7420000}"/>
    <cellStyle name="Input [yellow] 6 7" xfId="14789" xr:uid="{00000000-0005-0000-0000-0000D8420000}"/>
    <cellStyle name="Input [yellow] 6 7 2" xfId="14790" xr:uid="{00000000-0005-0000-0000-0000D9420000}"/>
    <cellStyle name="Input [yellow] 6 7 3" xfId="14791" xr:uid="{00000000-0005-0000-0000-0000DA420000}"/>
    <cellStyle name="Input [yellow] 6 7 4" xfId="14792" xr:uid="{00000000-0005-0000-0000-0000DB420000}"/>
    <cellStyle name="Input [yellow] 6 7 5" xfId="14793" xr:uid="{00000000-0005-0000-0000-0000DC420000}"/>
    <cellStyle name="Input [yellow] 6 7 6" xfId="14794" xr:uid="{00000000-0005-0000-0000-0000DD420000}"/>
    <cellStyle name="Input [yellow] 6 8" xfId="14795" xr:uid="{00000000-0005-0000-0000-0000DE420000}"/>
    <cellStyle name="Input [yellow] 6 8 2" xfId="14796" xr:uid="{00000000-0005-0000-0000-0000DF420000}"/>
    <cellStyle name="Input [yellow] 6 8 3" xfId="14797" xr:uid="{00000000-0005-0000-0000-0000E0420000}"/>
    <cellStyle name="Input [yellow] 6 8 4" xfId="14798" xr:uid="{00000000-0005-0000-0000-0000E1420000}"/>
    <cellStyle name="Input [yellow] 6 8 5" xfId="14799" xr:uid="{00000000-0005-0000-0000-0000E2420000}"/>
    <cellStyle name="Input [yellow] 6 8 6" xfId="14800" xr:uid="{00000000-0005-0000-0000-0000E3420000}"/>
    <cellStyle name="Input [yellow] 6 9" xfId="14801" xr:uid="{00000000-0005-0000-0000-0000E4420000}"/>
    <cellStyle name="Input [yellow] 6 9 2" xfId="14802" xr:uid="{00000000-0005-0000-0000-0000E5420000}"/>
    <cellStyle name="Input [yellow] 6 9 3" xfId="14803" xr:uid="{00000000-0005-0000-0000-0000E6420000}"/>
    <cellStyle name="Input [yellow] 6 9 4" xfId="14804" xr:uid="{00000000-0005-0000-0000-0000E7420000}"/>
    <cellStyle name="Input [yellow] 6 9 5" xfId="14805" xr:uid="{00000000-0005-0000-0000-0000E8420000}"/>
    <cellStyle name="Input [yellow] 6 9 6" xfId="14806" xr:uid="{00000000-0005-0000-0000-0000E9420000}"/>
    <cellStyle name="Input [yellow] 7" xfId="14807" xr:uid="{00000000-0005-0000-0000-0000EA420000}"/>
    <cellStyle name="Input [yellow] 7 10" xfId="14808" xr:uid="{00000000-0005-0000-0000-0000EB420000}"/>
    <cellStyle name="Input [yellow] 7 10 2" xfId="14809" xr:uid="{00000000-0005-0000-0000-0000EC420000}"/>
    <cellStyle name="Input [yellow] 7 10 3" xfId="14810" xr:uid="{00000000-0005-0000-0000-0000ED420000}"/>
    <cellStyle name="Input [yellow] 7 10 4" xfId="14811" xr:uid="{00000000-0005-0000-0000-0000EE420000}"/>
    <cellStyle name="Input [yellow] 7 10 5" xfId="14812" xr:uid="{00000000-0005-0000-0000-0000EF420000}"/>
    <cellStyle name="Input [yellow] 7 10 6" xfId="14813" xr:uid="{00000000-0005-0000-0000-0000F0420000}"/>
    <cellStyle name="Input [yellow] 7 11" xfId="14814" xr:uid="{00000000-0005-0000-0000-0000F1420000}"/>
    <cellStyle name="Input [yellow] 7 11 2" xfId="14815" xr:uid="{00000000-0005-0000-0000-0000F2420000}"/>
    <cellStyle name="Input [yellow] 7 11 3" xfId="14816" xr:uid="{00000000-0005-0000-0000-0000F3420000}"/>
    <cellStyle name="Input [yellow] 7 11 4" xfId="14817" xr:uid="{00000000-0005-0000-0000-0000F4420000}"/>
    <cellStyle name="Input [yellow] 7 11 5" xfId="14818" xr:uid="{00000000-0005-0000-0000-0000F5420000}"/>
    <cellStyle name="Input [yellow] 7 11 6" xfId="14819" xr:uid="{00000000-0005-0000-0000-0000F6420000}"/>
    <cellStyle name="Input [yellow] 7 12" xfId="14820" xr:uid="{00000000-0005-0000-0000-0000F7420000}"/>
    <cellStyle name="Input [yellow] 7 12 2" xfId="14821" xr:uid="{00000000-0005-0000-0000-0000F8420000}"/>
    <cellStyle name="Input [yellow] 7 12 3" xfId="14822" xr:uid="{00000000-0005-0000-0000-0000F9420000}"/>
    <cellStyle name="Input [yellow] 7 12 4" xfId="14823" xr:uid="{00000000-0005-0000-0000-0000FA420000}"/>
    <cellStyle name="Input [yellow] 7 12 5" xfId="14824" xr:uid="{00000000-0005-0000-0000-0000FB420000}"/>
    <cellStyle name="Input [yellow] 7 12 6" xfId="14825" xr:uid="{00000000-0005-0000-0000-0000FC420000}"/>
    <cellStyle name="Input [yellow] 7 13" xfId="14826" xr:uid="{00000000-0005-0000-0000-0000FD420000}"/>
    <cellStyle name="Input [yellow] 7 13 2" xfId="14827" xr:uid="{00000000-0005-0000-0000-0000FE420000}"/>
    <cellStyle name="Input [yellow] 7 13 3" xfId="14828" xr:uid="{00000000-0005-0000-0000-0000FF420000}"/>
    <cellStyle name="Input [yellow] 7 13 4" xfId="14829" xr:uid="{00000000-0005-0000-0000-000000430000}"/>
    <cellStyle name="Input [yellow] 7 13 5" xfId="14830" xr:uid="{00000000-0005-0000-0000-000001430000}"/>
    <cellStyle name="Input [yellow] 7 13 6" xfId="14831" xr:uid="{00000000-0005-0000-0000-000002430000}"/>
    <cellStyle name="Input [yellow] 7 14" xfId="14832" xr:uid="{00000000-0005-0000-0000-000003430000}"/>
    <cellStyle name="Input [yellow] 7 14 2" xfId="14833" xr:uid="{00000000-0005-0000-0000-000004430000}"/>
    <cellStyle name="Input [yellow] 7 14 3" xfId="14834" xr:uid="{00000000-0005-0000-0000-000005430000}"/>
    <cellStyle name="Input [yellow] 7 14 4" xfId="14835" xr:uid="{00000000-0005-0000-0000-000006430000}"/>
    <cellStyle name="Input [yellow] 7 14 5" xfId="14836" xr:uid="{00000000-0005-0000-0000-000007430000}"/>
    <cellStyle name="Input [yellow] 7 14 6" xfId="14837" xr:uid="{00000000-0005-0000-0000-000008430000}"/>
    <cellStyle name="Input [yellow] 7 15" xfId="14838" xr:uid="{00000000-0005-0000-0000-000009430000}"/>
    <cellStyle name="Input [yellow] 7 15 2" xfId="14839" xr:uid="{00000000-0005-0000-0000-00000A430000}"/>
    <cellStyle name="Input [yellow] 7 15 3" xfId="14840" xr:uid="{00000000-0005-0000-0000-00000B430000}"/>
    <cellStyle name="Input [yellow] 7 15 4" xfId="14841" xr:uid="{00000000-0005-0000-0000-00000C430000}"/>
    <cellStyle name="Input [yellow] 7 15 5" xfId="14842" xr:uid="{00000000-0005-0000-0000-00000D430000}"/>
    <cellStyle name="Input [yellow] 7 15 6" xfId="14843" xr:uid="{00000000-0005-0000-0000-00000E430000}"/>
    <cellStyle name="Input [yellow] 7 16" xfId="14844" xr:uid="{00000000-0005-0000-0000-00000F430000}"/>
    <cellStyle name="Input [yellow] 7 16 2" xfId="14845" xr:uid="{00000000-0005-0000-0000-000010430000}"/>
    <cellStyle name="Input [yellow] 7 16 3" xfId="14846" xr:uid="{00000000-0005-0000-0000-000011430000}"/>
    <cellStyle name="Input [yellow] 7 16 4" xfId="14847" xr:uid="{00000000-0005-0000-0000-000012430000}"/>
    <cellStyle name="Input [yellow] 7 16 5" xfId="14848" xr:uid="{00000000-0005-0000-0000-000013430000}"/>
    <cellStyle name="Input [yellow] 7 16 6" xfId="14849" xr:uid="{00000000-0005-0000-0000-000014430000}"/>
    <cellStyle name="Input [yellow] 7 17" xfId="14850" xr:uid="{00000000-0005-0000-0000-000015430000}"/>
    <cellStyle name="Input [yellow] 7 17 2" xfId="14851" xr:uid="{00000000-0005-0000-0000-000016430000}"/>
    <cellStyle name="Input [yellow] 7 17 3" xfId="14852" xr:uid="{00000000-0005-0000-0000-000017430000}"/>
    <cellStyle name="Input [yellow] 7 17 4" xfId="14853" xr:uid="{00000000-0005-0000-0000-000018430000}"/>
    <cellStyle name="Input [yellow] 7 17 5" xfId="14854" xr:uid="{00000000-0005-0000-0000-000019430000}"/>
    <cellStyle name="Input [yellow] 7 17 6" xfId="14855" xr:uid="{00000000-0005-0000-0000-00001A430000}"/>
    <cellStyle name="Input [yellow] 7 18" xfId="14856" xr:uid="{00000000-0005-0000-0000-00001B430000}"/>
    <cellStyle name="Input [yellow] 7 18 2" xfId="14857" xr:uid="{00000000-0005-0000-0000-00001C430000}"/>
    <cellStyle name="Input [yellow] 7 18 3" xfId="14858" xr:uid="{00000000-0005-0000-0000-00001D430000}"/>
    <cellStyle name="Input [yellow] 7 18 4" xfId="14859" xr:uid="{00000000-0005-0000-0000-00001E430000}"/>
    <cellStyle name="Input [yellow] 7 18 5" xfId="14860" xr:uid="{00000000-0005-0000-0000-00001F430000}"/>
    <cellStyle name="Input [yellow] 7 18 6" xfId="14861" xr:uid="{00000000-0005-0000-0000-000020430000}"/>
    <cellStyle name="Input [yellow] 7 19" xfId="14862" xr:uid="{00000000-0005-0000-0000-000021430000}"/>
    <cellStyle name="Input [yellow] 7 19 2" xfId="14863" xr:uid="{00000000-0005-0000-0000-000022430000}"/>
    <cellStyle name="Input [yellow] 7 19 3" xfId="14864" xr:uid="{00000000-0005-0000-0000-000023430000}"/>
    <cellStyle name="Input [yellow] 7 19 4" xfId="14865" xr:uid="{00000000-0005-0000-0000-000024430000}"/>
    <cellStyle name="Input [yellow] 7 19 5" xfId="14866" xr:uid="{00000000-0005-0000-0000-000025430000}"/>
    <cellStyle name="Input [yellow] 7 19 6" xfId="14867" xr:uid="{00000000-0005-0000-0000-000026430000}"/>
    <cellStyle name="Input [yellow] 7 2" xfId="14868" xr:uid="{00000000-0005-0000-0000-000027430000}"/>
    <cellStyle name="Input [yellow] 7 2 2" xfId="14869" xr:uid="{00000000-0005-0000-0000-000028430000}"/>
    <cellStyle name="Input [yellow] 7 2 3" xfId="14870" xr:uid="{00000000-0005-0000-0000-000029430000}"/>
    <cellStyle name="Input [yellow] 7 2 4" xfId="14871" xr:uid="{00000000-0005-0000-0000-00002A430000}"/>
    <cellStyle name="Input [yellow] 7 2 5" xfId="14872" xr:uid="{00000000-0005-0000-0000-00002B430000}"/>
    <cellStyle name="Input [yellow] 7 2 6" xfId="14873" xr:uid="{00000000-0005-0000-0000-00002C430000}"/>
    <cellStyle name="Input [yellow] 7 2 7" xfId="14874" xr:uid="{00000000-0005-0000-0000-00002D430000}"/>
    <cellStyle name="Input [yellow] 7 20" xfId="14875" xr:uid="{00000000-0005-0000-0000-00002E430000}"/>
    <cellStyle name="Input [yellow] 7 20 2" xfId="14876" xr:uid="{00000000-0005-0000-0000-00002F430000}"/>
    <cellStyle name="Input [yellow] 7 20 3" xfId="14877" xr:uid="{00000000-0005-0000-0000-000030430000}"/>
    <cellStyle name="Input [yellow] 7 20 4" xfId="14878" xr:uid="{00000000-0005-0000-0000-000031430000}"/>
    <cellStyle name="Input [yellow] 7 20 5" xfId="14879" xr:uid="{00000000-0005-0000-0000-000032430000}"/>
    <cellStyle name="Input [yellow] 7 20 6" xfId="14880" xr:uid="{00000000-0005-0000-0000-000033430000}"/>
    <cellStyle name="Input [yellow] 7 21" xfId="14881" xr:uid="{00000000-0005-0000-0000-000034430000}"/>
    <cellStyle name="Input [yellow] 7 21 2" xfId="14882" xr:uid="{00000000-0005-0000-0000-000035430000}"/>
    <cellStyle name="Input [yellow] 7 21 3" xfId="14883" xr:uid="{00000000-0005-0000-0000-000036430000}"/>
    <cellStyle name="Input [yellow] 7 21 4" xfId="14884" xr:uid="{00000000-0005-0000-0000-000037430000}"/>
    <cellStyle name="Input [yellow] 7 21 5" xfId="14885" xr:uid="{00000000-0005-0000-0000-000038430000}"/>
    <cellStyle name="Input [yellow] 7 21 6" xfId="14886" xr:uid="{00000000-0005-0000-0000-000039430000}"/>
    <cellStyle name="Input [yellow] 7 22" xfId="14887" xr:uid="{00000000-0005-0000-0000-00003A430000}"/>
    <cellStyle name="Input [yellow] 7 22 2" xfId="14888" xr:uid="{00000000-0005-0000-0000-00003B430000}"/>
    <cellStyle name="Input [yellow] 7 22 3" xfId="14889" xr:uid="{00000000-0005-0000-0000-00003C430000}"/>
    <cellStyle name="Input [yellow] 7 22 4" xfId="14890" xr:uid="{00000000-0005-0000-0000-00003D430000}"/>
    <cellStyle name="Input [yellow] 7 22 5" xfId="14891" xr:uid="{00000000-0005-0000-0000-00003E430000}"/>
    <cellStyle name="Input [yellow] 7 22 6" xfId="14892" xr:uid="{00000000-0005-0000-0000-00003F430000}"/>
    <cellStyle name="Input [yellow] 7 23" xfId="14893" xr:uid="{00000000-0005-0000-0000-000040430000}"/>
    <cellStyle name="Input [yellow] 7 23 2" xfId="14894" xr:uid="{00000000-0005-0000-0000-000041430000}"/>
    <cellStyle name="Input [yellow] 7 23 3" xfId="14895" xr:uid="{00000000-0005-0000-0000-000042430000}"/>
    <cellStyle name="Input [yellow] 7 23 4" xfId="14896" xr:uid="{00000000-0005-0000-0000-000043430000}"/>
    <cellStyle name="Input [yellow] 7 23 5" xfId="14897" xr:uid="{00000000-0005-0000-0000-000044430000}"/>
    <cellStyle name="Input [yellow] 7 23 6" xfId="14898" xr:uid="{00000000-0005-0000-0000-000045430000}"/>
    <cellStyle name="Input [yellow] 7 24" xfId="14899" xr:uid="{00000000-0005-0000-0000-000046430000}"/>
    <cellStyle name="Input [yellow] 7 24 2" xfId="14900" xr:uid="{00000000-0005-0000-0000-000047430000}"/>
    <cellStyle name="Input [yellow] 7 24 3" xfId="14901" xr:uid="{00000000-0005-0000-0000-000048430000}"/>
    <cellStyle name="Input [yellow] 7 24 4" xfId="14902" xr:uid="{00000000-0005-0000-0000-000049430000}"/>
    <cellStyle name="Input [yellow] 7 24 5" xfId="14903" xr:uid="{00000000-0005-0000-0000-00004A430000}"/>
    <cellStyle name="Input [yellow] 7 24 6" xfId="14904" xr:uid="{00000000-0005-0000-0000-00004B430000}"/>
    <cellStyle name="Input [yellow] 7 25" xfId="14905" xr:uid="{00000000-0005-0000-0000-00004C430000}"/>
    <cellStyle name="Input [yellow] 7 25 2" xfId="14906" xr:uid="{00000000-0005-0000-0000-00004D430000}"/>
    <cellStyle name="Input [yellow] 7 25 3" xfId="14907" xr:uid="{00000000-0005-0000-0000-00004E430000}"/>
    <cellStyle name="Input [yellow] 7 25 4" xfId="14908" xr:uid="{00000000-0005-0000-0000-00004F430000}"/>
    <cellStyle name="Input [yellow] 7 25 5" xfId="14909" xr:uid="{00000000-0005-0000-0000-000050430000}"/>
    <cellStyle name="Input [yellow] 7 25 6" xfId="14910" xr:uid="{00000000-0005-0000-0000-000051430000}"/>
    <cellStyle name="Input [yellow] 7 26" xfId="14911" xr:uid="{00000000-0005-0000-0000-000052430000}"/>
    <cellStyle name="Input [yellow] 7 26 2" xfId="14912" xr:uid="{00000000-0005-0000-0000-000053430000}"/>
    <cellStyle name="Input [yellow] 7 26 3" xfId="14913" xr:uid="{00000000-0005-0000-0000-000054430000}"/>
    <cellStyle name="Input [yellow] 7 26 4" xfId="14914" xr:uid="{00000000-0005-0000-0000-000055430000}"/>
    <cellStyle name="Input [yellow] 7 26 5" xfId="14915" xr:uid="{00000000-0005-0000-0000-000056430000}"/>
    <cellStyle name="Input [yellow] 7 26 6" xfId="14916" xr:uid="{00000000-0005-0000-0000-000057430000}"/>
    <cellStyle name="Input [yellow] 7 27" xfId="14917" xr:uid="{00000000-0005-0000-0000-000058430000}"/>
    <cellStyle name="Input [yellow] 7 27 2" xfId="14918" xr:uid="{00000000-0005-0000-0000-000059430000}"/>
    <cellStyle name="Input [yellow] 7 27 3" xfId="14919" xr:uid="{00000000-0005-0000-0000-00005A430000}"/>
    <cellStyle name="Input [yellow] 7 27 4" xfId="14920" xr:uid="{00000000-0005-0000-0000-00005B430000}"/>
    <cellStyle name="Input [yellow] 7 27 5" xfId="14921" xr:uid="{00000000-0005-0000-0000-00005C430000}"/>
    <cellStyle name="Input [yellow] 7 27 6" xfId="14922" xr:uid="{00000000-0005-0000-0000-00005D430000}"/>
    <cellStyle name="Input [yellow] 7 28" xfId="14923" xr:uid="{00000000-0005-0000-0000-00005E430000}"/>
    <cellStyle name="Input [yellow] 7 28 2" xfId="14924" xr:uid="{00000000-0005-0000-0000-00005F430000}"/>
    <cellStyle name="Input [yellow] 7 28 3" xfId="14925" xr:uid="{00000000-0005-0000-0000-000060430000}"/>
    <cellStyle name="Input [yellow] 7 28 4" xfId="14926" xr:uid="{00000000-0005-0000-0000-000061430000}"/>
    <cellStyle name="Input [yellow] 7 28 5" xfId="14927" xr:uid="{00000000-0005-0000-0000-000062430000}"/>
    <cellStyle name="Input [yellow] 7 28 6" xfId="14928" xr:uid="{00000000-0005-0000-0000-000063430000}"/>
    <cellStyle name="Input [yellow] 7 29" xfId="14929" xr:uid="{00000000-0005-0000-0000-000064430000}"/>
    <cellStyle name="Input [yellow] 7 29 2" xfId="14930" xr:uid="{00000000-0005-0000-0000-000065430000}"/>
    <cellStyle name="Input [yellow] 7 29 3" xfId="14931" xr:uid="{00000000-0005-0000-0000-000066430000}"/>
    <cellStyle name="Input [yellow] 7 29 4" xfId="14932" xr:uid="{00000000-0005-0000-0000-000067430000}"/>
    <cellStyle name="Input [yellow] 7 29 5" xfId="14933" xr:uid="{00000000-0005-0000-0000-000068430000}"/>
    <cellStyle name="Input [yellow] 7 29 6" xfId="14934" xr:uid="{00000000-0005-0000-0000-000069430000}"/>
    <cellStyle name="Input [yellow] 7 3" xfId="14935" xr:uid="{00000000-0005-0000-0000-00006A430000}"/>
    <cellStyle name="Input [yellow] 7 3 2" xfId="14936" xr:uid="{00000000-0005-0000-0000-00006B430000}"/>
    <cellStyle name="Input [yellow] 7 3 3" xfId="14937" xr:uid="{00000000-0005-0000-0000-00006C430000}"/>
    <cellStyle name="Input [yellow] 7 3 4" xfId="14938" xr:uid="{00000000-0005-0000-0000-00006D430000}"/>
    <cellStyle name="Input [yellow] 7 3 5" xfId="14939" xr:uid="{00000000-0005-0000-0000-00006E430000}"/>
    <cellStyle name="Input [yellow] 7 3 6" xfId="14940" xr:uid="{00000000-0005-0000-0000-00006F430000}"/>
    <cellStyle name="Input [yellow] 7 30" xfId="14941" xr:uid="{00000000-0005-0000-0000-000070430000}"/>
    <cellStyle name="Input [yellow] 7 31" xfId="14942" xr:uid="{00000000-0005-0000-0000-000071430000}"/>
    <cellStyle name="Input [yellow] 7 32" xfId="14943" xr:uid="{00000000-0005-0000-0000-000072430000}"/>
    <cellStyle name="Input [yellow] 7 33" xfId="14944" xr:uid="{00000000-0005-0000-0000-000073430000}"/>
    <cellStyle name="Input [yellow] 7 34" xfId="14945" xr:uid="{00000000-0005-0000-0000-000074430000}"/>
    <cellStyle name="Input [yellow] 7 4" xfId="14946" xr:uid="{00000000-0005-0000-0000-000075430000}"/>
    <cellStyle name="Input [yellow] 7 4 2" xfId="14947" xr:uid="{00000000-0005-0000-0000-000076430000}"/>
    <cellStyle name="Input [yellow] 7 4 3" xfId="14948" xr:uid="{00000000-0005-0000-0000-000077430000}"/>
    <cellStyle name="Input [yellow] 7 4 4" xfId="14949" xr:uid="{00000000-0005-0000-0000-000078430000}"/>
    <cellStyle name="Input [yellow] 7 4 5" xfId="14950" xr:uid="{00000000-0005-0000-0000-000079430000}"/>
    <cellStyle name="Input [yellow] 7 4 6" xfId="14951" xr:uid="{00000000-0005-0000-0000-00007A430000}"/>
    <cellStyle name="Input [yellow] 7 5" xfId="14952" xr:uid="{00000000-0005-0000-0000-00007B430000}"/>
    <cellStyle name="Input [yellow] 7 5 2" xfId="14953" xr:uid="{00000000-0005-0000-0000-00007C430000}"/>
    <cellStyle name="Input [yellow] 7 5 3" xfId="14954" xr:uid="{00000000-0005-0000-0000-00007D430000}"/>
    <cellStyle name="Input [yellow] 7 5 4" xfId="14955" xr:uid="{00000000-0005-0000-0000-00007E430000}"/>
    <cellStyle name="Input [yellow] 7 5 5" xfId="14956" xr:uid="{00000000-0005-0000-0000-00007F430000}"/>
    <cellStyle name="Input [yellow] 7 5 6" xfId="14957" xr:uid="{00000000-0005-0000-0000-000080430000}"/>
    <cellStyle name="Input [yellow] 7 6" xfId="14958" xr:uid="{00000000-0005-0000-0000-000081430000}"/>
    <cellStyle name="Input [yellow] 7 6 2" xfId="14959" xr:uid="{00000000-0005-0000-0000-000082430000}"/>
    <cellStyle name="Input [yellow] 7 6 3" xfId="14960" xr:uid="{00000000-0005-0000-0000-000083430000}"/>
    <cellStyle name="Input [yellow] 7 6 4" xfId="14961" xr:uid="{00000000-0005-0000-0000-000084430000}"/>
    <cellStyle name="Input [yellow] 7 6 5" xfId="14962" xr:uid="{00000000-0005-0000-0000-000085430000}"/>
    <cellStyle name="Input [yellow] 7 6 6" xfId="14963" xr:uid="{00000000-0005-0000-0000-000086430000}"/>
    <cellStyle name="Input [yellow] 7 7" xfId="14964" xr:uid="{00000000-0005-0000-0000-000087430000}"/>
    <cellStyle name="Input [yellow] 7 7 2" xfId="14965" xr:uid="{00000000-0005-0000-0000-000088430000}"/>
    <cellStyle name="Input [yellow] 7 7 3" xfId="14966" xr:uid="{00000000-0005-0000-0000-000089430000}"/>
    <cellStyle name="Input [yellow] 7 7 4" xfId="14967" xr:uid="{00000000-0005-0000-0000-00008A430000}"/>
    <cellStyle name="Input [yellow] 7 7 5" xfId="14968" xr:uid="{00000000-0005-0000-0000-00008B430000}"/>
    <cellStyle name="Input [yellow] 7 7 6" xfId="14969" xr:uid="{00000000-0005-0000-0000-00008C430000}"/>
    <cellStyle name="Input [yellow] 7 8" xfId="14970" xr:uid="{00000000-0005-0000-0000-00008D430000}"/>
    <cellStyle name="Input [yellow] 7 8 2" xfId="14971" xr:uid="{00000000-0005-0000-0000-00008E430000}"/>
    <cellStyle name="Input [yellow] 7 8 3" xfId="14972" xr:uid="{00000000-0005-0000-0000-00008F430000}"/>
    <cellStyle name="Input [yellow] 7 8 4" xfId="14973" xr:uid="{00000000-0005-0000-0000-000090430000}"/>
    <cellStyle name="Input [yellow] 7 8 5" xfId="14974" xr:uid="{00000000-0005-0000-0000-000091430000}"/>
    <cellStyle name="Input [yellow] 7 8 6" xfId="14975" xr:uid="{00000000-0005-0000-0000-000092430000}"/>
    <cellStyle name="Input [yellow] 7 9" xfId="14976" xr:uid="{00000000-0005-0000-0000-000093430000}"/>
    <cellStyle name="Input [yellow] 7 9 2" xfId="14977" xr:uid="{00000000-0005-0000-0000-000094430000}"/>
    <cellStyle name="Input [yellow] 7 9 3" xfId="14978" xr:uid="{00000000-0005-0000-0000-000095430000}"/>
    <cellStyle name="Input [yellow] 7 9 4" xfId="14979" xr:uid="{00000000-0005-0000-0000-000096430000}"/>
    <cellStyle name="Input [yellow] 7 9 5" xfId="14980" xr:uid="{00000000-0005-0000-0000-000097430000}"/>
    <cellStyle name="Input [yellow] 7 9 6" xfId="14981" xr:uid="{00000000-0005-0000-0000-000098430000}"/>
    <cellStyle name="Input [yellow] 8" xfId="14982" xr:uid="{00000000-0005-0000-0000-000099430000}"/>
    <cellStyle name="Input [yellow] 8 10" xfId="14983" xr:uid="{00000000-0005-0000-0000-00009A430000}"/>
    <cellStyle name="Input [yellow] 8 10 2" xfId="14984" xr:uid="{00000000-0005-0000-0000-00009B430000}"/>
    <cellStyle name="Input [yellow] 8 10 3" xfId="14985" xr:uid="{00000000-0005-0000-0000-00009C430000}"/>
    <cellStyle name="Input [yellow] 8 10 4" xfId="14986" xr:uid="{00000000-0005-0000-0000-00009D430000}"/>
    <cellStyle name="Input [yellow] 8 10 5" xfId="14987" xr:uid="{00000000-0005-0000-0000-00009E430000}"/>
    <cellStyle name="Input [yellow] 8 10 6" xfId="14988" xr:uid="{00000000-0005-0000-0000-00009F430000}"/>
    <cellStyle name="Input [yellow] 8 11" xfId="14989" xr:uid="{00000000-0005-0000-0000-0000A0430000}"/>
    <cellStyle name="Input [yellow] 8 11 2" xfId="14990" xr:uid="{00000000-0005-0000-0000-0000A1430000}"/>
    <cellStyle name="Input [yellow] 8 11 3" xfId="14991" xr:uid="{00000000-0005-0000-0000-0000A2430000}"/>
    <cellStyle name="Input [yellow] 8 11 4" xfId="14992" xr:uid="{00000000-0005-0000-0000-0000A3430000}"/>
    <cellStyle name="Input [yellow] 8 11 5" xfId="14993" xr:uid="{00000000-0005-0000-0000-0000A4430000}"/>
    <cellStyle name="Input [yellow] 8 11 6" xfId="14994" xr:uid="{00000000-0005-0000-0000-0000A5430000}"/>
    <cellStyle name="Input [yellow] 8 12" xfId="14995" xr:uid="{00000000-0005-0000-0000-0000A6430000}"/>
    <cellStyle name="Input [yellow] 8 12 2" xfId="14996" xr:uid="{00000000-0005-0000-0000-0000A7430000}"/>
    <cellStyle name="Input [yellow] 8 12 3" xfId="14997" xr:uid="{00000000-0005-0000-0000-0000A8430000}"/>
    <cellStyle name="Input [yellow] 8 12 4" xfId="14998" xr:uid="{00000000-0005-0000-0000-0000A9430000}"/>
    <cellStyle name="Input [yellow] 8 12 5" xfId="14999" xr:uid="{00000000-0005-0000-0000-0000AA430000}"/>
    <cellStyle name="Input [yellow] 8 12 6" xfId="15000" xr:uid="{00000000-0005-0000-0000-0000AB430000}"/>
    <cellStyle name="Input [yellow] 8 13" xfId="15001" xr:uid="{00000000-0005-0000-0000-0000AC430000}"/>
    <cellStyle name="Input [yellow] 8 13 2" xfId="15002" xr:uid="{00000000-0005-0000-0000-0000AD430000}"/>
    <cellStyle name="Input [yellow] 8 13 3" xfId="15003" xr:uid="{00000000-0005-0000-0000-0000AE430000}"/>
    <cellStyle name="Input [yellow] 8 13 4" xfId="15004" xr:uid="{00000000-0005-0000-0000-0000AF430000}"/>
    <cellStyle name="Input [yellow] 8 13 5" xfId="15005" xr:uid="{00000000-0005-0000-0000-0000B0430000}"/>
    <cellStyle name="Input [yellow] 8 13 6" xfId="15006" xr:uid="{00000000-0005-0000-0000-0000B1430000}"/>
    <cellStyle name="Input [yellow] 8 14" xfId="15007" xr:uid="{00000000-0005-0000-0000-0000B2430000}"/>
    <cellStyle name="Input [yellow] 8 14 2" xfId="15008" xr:uid="{00000000-0005-0000-0000-0000B3430000}"/>
    <cellStyle name="Input [yellow] 8 14 3" xfId="15009" xr:uid="{00000000-0005-0000-0000-0000B4430000}"/>
    <cellStyle name="Input [yellow] 8 14 4" xfId="15010" xr:uid="{00000000-0005-0000-0000-0000B5430000}"/>
    <cellStyle name="Input [yellow] 8 14 5" xfId="15011" xr:uid="{00000000-0005-0000-0000-0000B6430000}"/>
    <cellStyle name="Input [yellow] 8 14 6" xfId="15012" xr:uid="{00000000-0005-0000-0000-0000B7430000}"/>
    <cellStyle name="Input [yellow] 8 15" xfId="15013" xr:uid="{00000000-0005-0000-0000-0000B8430000}"/>
    <cellStyle name="Input [yellow] 8 15 2" xfId="15014" xr:uid="{00000000-0005-0000-0000-0000B9430000}"/>
    <cellStyle name="Input [yellow] 8 15 3" xfId="15015" xr:uid="{00000000-0005-0000-0000-0000BA430000}"/>
    <cellStyle name="Input [yellow] 8 15 4" xfId="15016" xr:uid="{00000000-0005-0000-0000-0000BB430000}"/>
    <cellStyle name="Input [yellow] 8 15 5" xfId="15017" xr:uid="{00000000-0005-0000-0000-0000BC430000}"/>
    <cellStyle name="Input [yellow] 8 15 6" xfId="15018" xr:uid="{00000000-0005-0000-0000-0000BD430000}"/>
    <cellStyle name="Input [yellow] 8 16" xfId="15019" xr:uid="{00000000-0005-0000-0000-0000BE430000}"/>
    <cellStyle name="Input [yellow] 8 16 2" xfId="15020" xr:uid="{00000000-0005-0000-0000-0000BF430000}"/>
    <cellStyle name="Input [yellow] 8 16 3" xfId="15021" xr:uid="{00000000-0005-0000-0000-0000C0430000}"/>
    <cellStyle name="Input [yellow] 8 16 4" xfId="15022" xr:uid="{00000000-0005-0000-0000-0000C1430000}"/>
    <cellStyle name="Input [yellow] 8 16 5" xfId="15023" xr:uid="{00000000-0005-0000-0000-0000C2430000}"/>
    <cellStyle name="Input [yellow] 8 16 6" xfId="15024" xr:uid="{00000000-0005-0000-0000-0000C3430000}"/>
    <cellStyle name="Input [yellow] 8 17" xfId="15025" xr:uid="{00000000-0005-0000-0000-0000C4430000}"/>
    <cellStyle name="Input [yellow] 8 17 2" xfId="15026" xr:uid="{00000000-0005-0000-0000-0000C5430000}"/>
    <cellStyle name="Input [yellow] 8 17 3" xfId="15027" xr:uid="{00000000-0005-0000-0000-0000C6430000}"/>
    <cellStyle name="Input [yellow] 8 17 4" xfId="15028" xr:uid="{00000000-0005-0000-0000-0000C7430000}"/>
    <cellStyle name="Input [yellow] 8 17 5" xfId="15029" xr:uid="{00000000-0005-0000-0000-0000C8430000}"/>
    <cellStyle name="Input [yellow] 8 17 6" xfId="15030" xr:uid="{00000000-0005-0000-0000-0000C9430000}"/>
    <cellStyle name="Input [yellow] 8 18" xfId="15031" xr:uid="{00000000-0005-0000-0000-0000CA430000}"/>
    <cellStyle name="Input [yellow] 8 18 2" xfId="15032" xr:uid="{00000000-0005-0000-0000-0000CB430000}"/>
    <cellStyle name="Input [yellow] 8 18 3" xfId="15033" xr:uid="{00000000-0005-0000-0000-0000CC430000}"/>
    <cellStyle name="Input [yellow] 8 18 4" xfId="15034" xr:uid="{00000000-0005-0000-0000-0000CD430000}"/>
    <cellStyle name="Input [yellow] 8 18 5" xfId="15035" xr:uid="{00000000-0005-0000-0000-0000CE430000}"/>
    <cellStyle name="Input [yellow] 8 18 6" xfId="15036" xr:uid="{00000000-0005-0000-0000-0000CF430000}"/>
    <cellStyle name="Input [yellow] 8 19" xfId="15037" xr:uid="{00000000-0005-0000-0000-0000D0430000}"/>
    <cellStyle name="Input [yellow] 8 19 2" xfId="15038" xr:uid="{00000000-0005-0000-0000-0000D1430000}"/>
    <cellStyle name="Input [yellow] 8 19 3" xfId="15039" xr:uid="{00000000-0005-0000-0000-0000D2430000}"/>
    <cellStyle name="Input [yellow] 8 19 4" xfId="15040" xr:uid="{00000000-0005-0000-0000-0000D3430000}"/>
    <cellStyle name="Input [yellow] 8 19 5" xfId="15041" xr:uid="{00000000-0005-0000-0000-0000D4430000}"/>
    <cellStyle name="Input [yellow] 8 19 6" xfId="15042" xr:uid="{00000000-0005-0000-0000-0000D5430000}"/>
    <cellStyle name="Input [yellow] 8 2" xfId="15043" xr:uid="{00000000-0005-0000-0000-0000D6430000}"/>
    <cellStyle name="Input [yellow] 8 2 2" xfId="15044" xr:uid="{00000000-0005-0000-0000-0000D7430000}"/>
    <cellStyle name="Input [yellow] 8 2 3" xfId="15045" xr:uid="{00000000-0005-0000-0000-0000D8430000}"/>
    <cellStyle name="Input [yellow] 8 2 4" xfId="15046" xr:uid="{00000000-0005-0000-0000-0000D9430000}"/>
    <cellStyle name="Input [yellow] 8 2 5" xfId="15047" xr:uid="{00000000-0005-0000-0000-0000DA430000}"/>
    <cellStyle name="Input [yellow] 8 2 6" xfId="15048" xr:uid="{00000000-0005-0000-0000-0000DB430000}"/>
    <cellStyle name="Input [yellow] 8 2 7" xfId="15049" xr:uid="{00000000-0005-0000-0000-0000DC430000}"/>
    <cellStyle name="Input [yellow] 8 20" xfId="15050" xr:uid="{00000000-0005-0000-0000-0000DD430000}"/>
    <cellStyle name="Input [yellow] 8 20 2" xfId="15051" xr:uid="{00000000-0005-0000-0000-0000DE430000}"/>
    <cellStyle name="Input [yellow] 8 20 3" xfId="15052" xr:uid="{00000000-0005-0000-0000-0000DF430000}"/>
    <cellStyle name="Input [yellow] 8 20 4" xfId="15053" xr:uid="{00000000-0005-0000-0000-0000E0430000}"/>
    <cellStyle name="Input [yellow] 8 20 5" xfId="15054" xr:uid="{00000000-0005-0000-0000-0000E1430000}"/>
    <cellStyle name="Input [yellow] 8 20 6" xfId="15055" xr:uid="{00000000-0005-0000-0000-0000E2430000}"/>
    <cellStyle name="Input [yellow] 8 21" xfId="15056" xr:uid="{00000000-0005-0000-0000-0000E3430000}"/>
    <cellStyle name="Input [yellow] 8 21 2" xfId="15057" xr:uid="{00000000-0005-0000-0000-0000E4430000}"/>
    <cellStyle name="Input [yellow] 8 21 3" xfId="15058" xr:uid="{00000000-0005-0000-0000-0000E5430000}"/>
    <cellStyle name="Input [yellow] 8 21 4" xfId="15059" xr:uid="{00000000-0005-0000-0000-0000E6430000}"/>
    <cellStyle name="Input [yellow] 8 21 5" xfId="15060" xr:uid="{00000000-0005-0000-0000-0000E7430000}"/>
    <cellStyle name="Input [yellow] 8 21 6" xfId="15061" xr:uid="{00000000-0005-0000-0000-0000E8430000}"/>
    <cellStyle name="Input [yellow] 8 22" xfId="15062" xr:uid="{00000000-0005-0000-0000-0000E9430000}"/>
    <cellStyle name="Input [yellow] 8 22 2" xfId="15063" xr:uid="{00000000-0005-0000-0000-0000EA430000}"/>
    <cellStyle name="Input [yellow] 8 22 3" xfId="15064" xr:uid="{00000000-0005-0000-0000-0000EB430000}"/>
    <cellStyle name="Input [yellow] 8 22 4" xfId="15065" xr:uid="{00000000-0005-0000-0000-0000EC430000}"/>
    <cellStyle name="Input [yellow] 8 22 5" xfId="15066" xr:uid="{00000000-0005-0000-0000-0000ED430000}"/>
    <cellStyle name="Input [yellow] 8 22 6" xfId="15067" xr:uid="{00000000-0005-0000-0000-0000EE430000}"/>
    <cellStyle name="Input [yellow] 8 23" xfId="15068" xr:uid="{00000000-0005-0000-0000-0000EF430000}"/>
    <cellStyle name="Input [yellow] 8 23 2" xfId="15069" xr:uid="{00000000-0005-0000-0000-0000F0430000}"/>
    <cellStyle name="Input [yellow] 8 23 3" xfId="15070" xr:uid="{00000000-0005-0000-0000-0000F1430000}"/>
    <cellStyle name="Input [yellow] 8 23 4" xfId="15071" xr:uid="{00000000-0005-0000-0000-0000F2430000}"/>
    <cellStyle name="Input [yellow] 8 23 5" xfId="15072" xr:uid="{00000000-0005-0000-0000-0000F3430000}"/>
    <cellStyle name="Input [yellow] 8 23 6" xfId="15073" xr:uid="{00000000-0005-0000-0000-0000F4430000}"/>
    <cellStyle name="Input [yellow] 8 24" xfId="15074" xr:uid="{00000000-0005-0000-0000-0000F5430000}"/>
    <cellStyle name="Input [yellow] 8 24 2" xfId="15075" xr:uid="{00000000-0005-0000-0000-0000F6430000}"/>
    <cellStyle name="Input [yellow] 8 24 3" xfId="15076" xr:uid="{00000000-0005-0000-0000-0000F7430000}"/>
    <cellStyle name="Input [yellow] 8 24 4" xfId="15077" xr:uid="{00000000-0005-0000-0000-0000F8430000}"/>
    <cellStyle name="Input [yellow] 8 24 5" xfId="15078" xr:uid="{00000000-0005-0000-0000-0000F9430000}"/>
    <cellStyle name="Input [yellow] 8 24 6" xfId="15079" xr:uid="{00000000-0005-0000-0000-0000FA430000}"/>
    <cellStyle name="Input [yellow] 8 25" xfId="15080" xr:uid="{00000000-0005-0000-0000-0000FB430000}"/>
    <cellStyle name="Input [yellow] 8 25 2" xfId="15081" xr:uid="{00000000-0005-0000-0000-0000FC430000}"/>
    <cellStyle name="Input [yellow] 8 25 3" xfId="15082" xr:uid="{00000000-0005-0000-0000-0000FD430000}"/>
    <cellStyle name="Input [yellow] 8 25 4" xfId="15083" xr:uid="{00000000-0005-0000-0000-0000FE430000}"/>
    <cellStyle name="Input [yellow] 8 25 5" xfId="15084" xr:uid="{00000000-0005-0000-0000-0000FF430000}"/>
    <cellStyle name="Input [yellow] 8 25 6" xfId="15085" xr:uid="{00000000-0005-0000-0000-000000440000}"/>
    <cellStyle name="Input [yellow] 8 26" xfId="15086" xr:uid="{00000000-0005-0000-0000-000001440000}"/>
    <cellStyle name="Input [yellow] 8 26 2" xfId="15087" xr:uid="{00000000-0005-0000-0000-000002440000}"/>
    <cellStyle name="Input [yellow] 8 26 3" xfId="15088" xr:uid="{00000000-0005-0000-0000-000003440000}"/>
    <cellStyle name="Input [yellow] 8 26 4" xfId="15089" xr:uid="{00000000-0005-0000-0000-000004440000}"/>
    <cellStyle name="Input [yellow] 8 26 5" xfId="15090" xr:uid="{00000000-0005-0000-0000-000005440000}"/>
    <cellStyle name="Input [yellow] 8 26 6" xfId="15091" xr:uid="{00000000-0005-0000-0000-000006440000}"/>
    <cellStyle name="Input [yellow] 8 27" xfId="15092" xr:uid="{00000000-0005-0000-0000-000007440000}"/>
    <cellStyle name="Input [yellow] 8 27 2" xfId="15093" xr:uid="{00000000-0005-0000-0000-000008440000}"/>
    <cellStyle name="Input [yellow] 8 27 3" xfId="15094" xr:uid="{00000000-0005-0000-0000-000009440000}"/>
    <cellStyle name="Input [yellow] 8 27 4" xfId="15095" xr:uid="{00000000-0005-0000-0000-00000A440000}"/>
    <cellStyle name="Input [yellow] 8 27 5" xfId="15096" xr:uid="{00000000-0005-0000-0000-00000B440000}"/>
    <cellStyle name="Input [yellow] 8 27 6" xfId="15097" xr:uid="{00000000-0005-0000-0000-00000C440000}"/>
    <cellStyle name="Input [yellow] 8 28" xfId="15098" xr:uid="{00000000-0005-0000-0000-00000D440000}"/>
    <cellStyle name="Input [yellow] 8 28 2" xfId="15099" xr:uid="{00000000-0005-0000-0000-00000E440000}"/>
    <cellStyle name="Input [yellow] 8 28 3" xfId="15100" xr:uid="{00000000-0005-0000-0000-00000F440000}"/>
    <cellStyle name="Input [yellow] 8 28 4" xfId="15101" xr:uid="{00000000-0005-0000-0000-000010440000}"/>
    <cellStyle name="Input [yellow] 8 28 5" xfId="15102" xr:uid="{00000000-0005-0000-0000-000011440000}"/>
    <cellStyle name="Input [yellow] 8 28 6" xfId="15103" xr:uid="{00000000-0005-0000-0000-000012440000}"/>
    <cellStyle name="Input [yellow] 8 29" xfId="15104" xr:uid="{00000000-0005-0000-0000-000013440000}"/>
    <cellStyle name="Input [yellow] 8 29 2" xfId="15105" xr:uid="{00000000-0005-0000-0000-000014440000}"/>
    <cellStyle name="Input [yellow] 8 29 3" xfId="15106" xr:uid="{00000000-0005-0000-0000-000015440000}"/>
    <cellStyle name="Input [yellow] 8 29 4" xfId="15107" xr:uid="{00000000-0005-0000-0000-000016440000}"/>
    <cellStyle name="Input [yellow] 8 29 5" xfId="15108" xr:uid="{00000000-0005-0000-0000-000017440000}"/>
    <cellStyle name="Input [yellow] 8 29 6" xfId="15109" xr:uid="{00000000-0005-0000-0000-000018440000}"/>
    <cellStyle name="Input [yellow] 8 3" xfId="15110" xr:uid="{00000000-0005-0000-0000-000019440000}"/>
    <cellStyle name="Input [yellow] 8 3 2" xfId="15111" xr:uid="{00000000-0005-0000-0000-00001A440000}"/>
    <cellStyle name="Input [yellow] 8 3 3" xfId="15112" xr:uid="{00000000-0005-0000-0000-00001B440000}"/>
    <cellStyle name="Input [yellow] 8 3 4" xfId="15113" xr:uid="{00000000-0005-0000-0000-00001C440000}"/>
    <cellStyle name="Input [yellow] 8 3 5" xfId="15114" xr:uid="{00000000-0005-0000-0000-00001D440000}"/>
    <cellStyle name="Input [yellow] 8 3 6" xfId="15115" xr:uid="{00000000-0005-0000-0000-00001E440000}"/>
    <cellStyle name="Input [yellow] 8 30" xfId="15116" xr:uid="{00000000-0005-0000-0000-00001F440000}"/>
    <cellStyle name="Input [yellow] 8 31" xfId="15117" xr:uid="{00000000-0005-0000-0000-000020440000}"/>
    <cellStyle name="Input [yellow] 8 32" xfId="15118" xr:uid="{00000000-0005-0000-0000-000021440000}"/>
    <cellStyle name="Input [yellow] 8 33" xfId="15119" xr:uid="{00000000-0005-0000-0000-000022440000}"/>
    <cellStyle name="Input [yellow] 8 34" xfId="15120" xr:uid="{00000000-0005-0000-0000-000023440000}"/>
    <cellStyle name="Input [yellow] 8 4" xfId="15121" xr:uid="{00000000-0005-0000-0000-000024440000}"/>
    <cellStyle name="Input [yellow] 8 4 2" xfId="15122" xr:uid="{00000000-0005-0000-0000-000025440000}"/>
    <cellStyle name="Input [yellow] 8 4 3" xfId="15123" xr:uid="{00000000-0005-0000-0000-000026440000}"/>
    <cellStyle name="Input [yellow] 8 4 4" xfId="15124" xr:uid="{00000000-0005-0000-0000-000027440000}"/>
    <cellStyle name="Input [yellow] 8 4 5" xfId="15125" xr:uid="{00000000-0005-0000-0000-000028440000}"/>
    <cellStyle name="Input [yellow] 8 4 6" xfId="15126" xr:uid="{00000000-0005-0000-0000-000029440000}"/>
    <cellStyle name="Input [yellow] 8 5" xfId="15127" xr:uid="{00000000-0005-0000-0000-00002A440000}"/>
    <cellStyle name="Input [yellow] 8 5 2" xfId="15128" xr:uid="{00000000-0005-0000-0000-00002B440000}"/>
    <cellStyle name="Input [yellow] 8 5 3" xfId="15129" xr:uid="{00000000-0005-0000-0000-00002C440000}"/>
    <cellStyle name="Input [yellow] 8 5 4" xfId="15130" xr:uid="{00000000-0005-0000-0000-00002D440000}"/>
    <cellStyle name="Input [yellow] 8 5 5" xfId="15131" xr:uid="{00000000-0005-0000-0000-00002E440000}"/>
    <cellStyle name="Input [yellow] 8 5 6" xfId="15132" xr:uid="{00000000-0005-0000-0000-00002F440000}"/>
    <cellStyle name="Input [yellow] 8 6" xfId="15133" xr:uid="{00000000-0005-0000-0000-000030440000}"/>
    <cellStyle name="Input [yellow] 8 6 2" xfId="15134" xr:uid="{00000000-0005-0000-0000-000031440000}"/>
    <cellStyle name="Input [yellow] 8 6 3" xfId="15135" xr:uid="{00000000-0005-0000-0000-000032440000}"/>
    <cellStyle name="Input [yellow] 8 6 4" xfId="15136" xr:uid="{00000000-0005-0000-0000-000033440000}"/>
    <cellStyle name="Input [yellow] 8 6 5" xfId="15137" xr:uid="{00000000-0005-0000-0000-000034440000}"/>
    <cellStyle name="Input [yellow] 8 6 6" xfId="15138" xr:uid="{00000000-0005-0000-0000-000035440000}"/>
    <cellStyle name="Input [yellow] 8 7" xfId="15139" xr:uid="{00000000-0005-0000-0000-000036440000}"/>
    <cellStyle name="Input [yellow] 8 7 2" xfId="15140" xr:uid="{00000000-0005-0000-0000-000037440000}"/>
    <cellStyle name="Input [yellow] 8 7 3" xfId="15141" xr:uid="{00000000-0005-0000-0000-000038440000}"/>
    <cellStyle name="Input [yellow] 8 7 4" xfId="15142" xr:uid="{00000000-0005-0000-0000-000039440000}"/>
    <cellStyle name="Input [yellow] 8 7 5" xfId="15143" xr:uid="{00000000-0005-0000-0000-00003A440000}"/>
    <cellStyle name="Input [yellow] 8 7 6" xfId="15144" xr:uid="{00000000-0005-0000-0000-00003B440000}"/>
    <cellStyle name="Input [yellow] 8 8" xfId="15145" xr:uid="{00000000-0005-0000-0000-00003C440000}"/>
    <cellStyle name="Input [yellow] 8 8 2" xfId="15146" xr:uid="{00000000-0005-0000-0000-00003D440000}"/>
    <cellStyle name="Input [yellow] 8 8 3" xfId="15147" xr:uid="{00000000-0005-0000-0000-00003E440000}"/>
    <cellStyle name="Input [yellow] 8 8 4" xfId="15148" xr:uid="{00000000-0005-0000-0000-00003F440000}"/>
    <cellStyle name="Input [yellow] 8 8 5" xfId="15149" xr:uid="{00000000-0005-0000-0000-000040440000}"/>
    <cellStyle name="Input [yellow] 8 8 6" xfId="15150" xr:uid="{00000000-0005-0000-0000-000041440000}"/>
    <cellStyle name="Input [yellow] 8 9" xfId="15151" xr:uid="{00000000-0005-0000-0000-000042440000}"/>
    <cellStyle name="Input [yellow] 8 9 2" xfId="15152" xr:uid="{00000000-0005-0000-0000-000043440000}"/>
    <cellStyle name="Input [yellow] 8 9 3" xfId="15153" xr:uid="{00000000-0005-0000-0000-000044440000}"/>
    <cellStyle name="Input [yellow] 8 9 4" xfId="15154" xr:uid="{00000000-0005-0000-0000-000045440000}"/>
    <cellStyle name="Input [yellow] 8 9 5" xfId="15155" xr:uid="{00000000-0005-0000-0000-000046440000}"/>
    <cellStyle name="Input [yellow] 8 9 6" xfId="15156" xr:uid="{00000000-0005-0000-0000-000047440000}"/>
    <cellStyle name="Input [yellow] 9" xfId="15157" xr:uid="{00000000-0005-0000-0000-000048440000}"/>
    <cellStyle name="Input [yellow] 9 10" xfId="15158" xr:uid="{00000000-0005-0000-0000-000049440000}"/>
    <cellStyle name="Input [yellow] 9 10 2" xfId="15159" xr:uid="{00000000-0005-0000-0000-00004A440000}"/>
    <cellStyle name="Input [yellow] 9 10 3" xfId="15160" xr:uid="{00000000-0005-0000-0000-00004B440000}"/>
    <cellStyle name="Input [yellow] 9 10 4" xfId="15161" xr:uid="{00000000-0005-0000-0000-00004C440000}"/>
    <cellStyle name="Input [yellow] 9 10 5" xfId="15162" xr:uid="{00000000-0005-0000-0000-00004D440000}"/>
    <cellStyle name="Input [yellow] 9 10 6" xfId="15163" xr:uid="{00000000-0005-0000-0000-00004E440000}"/>
    <cellStyle name="Input [yellow] 9 11" xfId="15164" xr:uid="{00000000-0005-0000-0000-00004F440000}"/>
    <cellStyle name="Input [yellow] 9 11 2" xfId="15165" xr:uid="{00000000-0005-0000-0000-000050440000}"/>
    <cellStyle name="Input [yellow] 9 11 3" xfId="15166" xr:uid="{00000000-0005-0000-0000-000051440000}"/>
    <cellStyle name="Input [yellow] 9 11 4" xfId="15167" xr:uid="{00000000-0005-0000-0000-000052440000}"/>
    <cellStyle name="Input [yellow] 9 11 5" xfId="15168" xr:uid="{00000000-0005-0000-0000-000053440000}"/>
    <cellStyle name="Input [yellow] 9 11 6" xfId="15169" xr:uid="{00000000-0005-0000-0000-000054440000}"/>
    <cellStyle name="Input [yellow] 9 12" xfId="15170" xr:uid="{00000000-0005-0000-0000-000055440000}"/>
    <cellStyle name="Input [yellow] 9 12 2" xfId="15171" xr:uid="{00000000-0005-0000-0000-000056440000}"/>
    <cellStyle name="Input [yellow] 9 12 3" xfId="15172" xr:uid="{00000000-0005-0000-0000-000057440000}"/>
    <cellStyle name="Input [yellow] 9 12 4" xfId="15173" xr:uid="{00000000-0005-0000-0000-000058440000}"/>
    <cellStyle name="Input [yellow] 9 12 5" xfId="15174" xr:uid="{00000000-0005-0000-0000-000059440000}"/>
    <cellStyle name="Input [yellow] 9 12 6" xfId="15175" xr:uid="{00000000-0005-0000-0000-00005A440000}"/>
    <cellStyle name="Input [yellow] 9 13" xfId="15176" xr:uid="{00000000-0005-0000-0000-00005B440000}"/>
    <cellStyle name="Input [yellow] 9 13 2" xfId="15177" xr:uid="{00000000-0005-0000-0000-00005C440000}"/>
    <cellStyle name="Input [yellow] 9 13 3" xfId="15178" xr:uid="{00000000-0005-0000-0000-00005D440000}"/>
    <cellStyle name="Input [yellow] 9 13 4" xfId="15179" xr:uid="{00000000-0005-0000-0000-00005E440000}"/>
    <cellStyle name="Input [yellow] 9 13 5" xfId="15180" xr:uid="{00000000-0005-0000-0000-00005F440000}"/>
    <cellStyle name="Input [yellow] 9 13 6" xfId="15181" xr:uid="{00000000-0005-0000-0000-000060440000}"/>
    <cellStyle name="Input [yellow] 9 14" xfId="15182" xr:uid="{00000000-0005-0000-0000-000061440000}"/>
    <cellStyle name="Input [yellow] 9 14 2" xfId="15183" xr:uid="{00000000-0005-0000-0000-000062440000}"/>
    <cellStyle name="Input [yellow] 9 14 3" xfId="15184" xr:uid="{00000000-0005-0000-0000-000063440000}"/>
    <cellStyle name="Input [yellow] 9 14 4" xfId="15185" xr:uid="{00000000-0005-0000-0000-000064440000}"/>
    <cellStyle name="Input [yellow] 9 14 5" xfId="15186" xr:uid="{00000000-0005-0000-0000-000065440000}"/>
    <cellStyle name="Input [yellow] 9 14 6" xfId="15187" xr:uid="{00000000-0005-0000-0000-000066440000}"/>
    <cellStyle name="Input [yellow] 9 15" xfId="15188" xr:uid="{00000000-0005-0000-0000-000067440000}"/>
    <cellStyle name="Input [yellow] 9 15 2" xfId="15189" xr:uid="{00000000-0005-0000-0000-000068440000}"/>
    <cellStyle name="Input [yellow] 9 15 3" xfId="15190" xr:uid="{00000000-0005-0000-0000-000069440000}"/>
    <cellStyle name="Input [yellow] 9 15 4" xfId="15191" xr:uid="{00000000-0005-0000-0000-00006A440000}"/>
    <cellStyle name="Input [yellow] 9 15 5" xfId="15192" xr:uid="{00000000-0005-0000-0000-00006B440000}"/>
    <cellStyle name="Input [yellow] 9 15 6" xfId="15193" xr:uid="{00000000-0005-0000-0000-00006C440000}"/>
    <cellStyle name="Input [yellow] 9 16" xfId="15194" xr:uid="{00000000-0005-0000-0000-00006D440000}"/>
    <cellStyle name="Input [yellow] 9 16 2" xfId="15195" xr:uid="{00000000-0005-0000-0000-00006E440000}"/>
    <cellStyle name="Input [yellow] 9 16 3" xfId="15196" xr:uid="{00000000-0005-0000-0000-00006F440000}"/>
    <cellStyle name="Input [yellow] 9 16 4" xfId="15197" xr:uid="{00000000-0005-0000-0000-000070440000}"/>
    <cellStyle name="Input [yellow] 9 16 5" xfId="15198" xr:uid="{00000000-0005-0000-0000-000071440000}"/>
    <cellStyle name="Input [yellow] 9 16 6" xfId="15199" xr:uid="{00000000-0005-0000-0000-000072440000}"/>
    <cellStyle name="Input [yellow] 9 17" xfId="15200" xr:uid="{00000000-0005-0000-0000-000073440000}"/>
    <cellStyle name="Input [yellow] 9 17 2" xfId="15201" xr:uid="{00000000-0005-0000-0000-000074440000}"/>
    <cellStyle name="Input [yellow] 9 17 3" xfId="15202" xr:uid="{00000000-0005-0000-0000-000075440000}"/>
    <cellStyle name="Input [yellow] 9 17 4" xfId="15203" xr:uid="{00000000-0005-0000-0000-000076440000}"/>
    <cellStyle name="Input [yellow] 9 17 5" xfId="15204" xr:uid="{00000000-0005-0000-0000-000077440000}"/>
    <cellStyle name="Input [yellow] 9 17 6" xfId="15205" xr:uid="{00000000-0005-0000-0000-000078440000}"/>
    <cellStyle name="Input [yellow] 9 18" xfId="15206" xr:uid="{00000000-0005-0000-0000-000079440000}"/>
    <cellStyle name="Input [yellow] 9 18 2" xfId="15207" xr:uid="{00000000-0005-0000-0000-00007A440000}"/>
    <cellStyle name="Input [yellow] 9 18 3" xfId="15208" xr:uid="{00000000-0005-0000-0000-00007B440000}"/>
    <cellStyle name="Input [yellow] 9 18 4" xfId="15209" xr:uid="{00000000-0005-0000-0000-00007C440000}"/>
    <cellStyle name="Input [yellow] 9 18 5" xfId="15210" xr:uid="{00000000-0005-0000-0000-00007D440000}"/>
    <cellStyle name="Input [yellow] 9 18 6" xfId="15211" xr:uid="{00000000-0005-0000-0000-00007E440000}"/>
    <cellStyle name="Input [yellow] 9 19" xfId="15212" xr:uid="{00000000-0005-0000-0000-00007F440000}"/>
    <cellStyle name="Input [yellow] 9 19 2" xfId="15213" xr:uid="{00000000-0005-0000-0000-000080440000}"/>
    <cellStyle name="Input [yellow] 9 19 3" xfId="15214" xr:uid="{00000000-0005-0000-0000-000081440000}"/>
    <cellStyle name="Input [yellow] 9 19 4" xfId="15215" xr:uid="{00000000-0005-0000-0000-000082440000}"/>
    <cellStyle name="Input [yellow] 9 19 5" xfId="15216" xr:uid="{00000000-0005-0000-0000-000083440000}"/>
    <cellStyle name="Input [yellow] 9 19 6" xfId="15217" xr:uid="{00000000-0005-0000-0000-000084440000}"/>
    <cellStyle name="Input [yellow] 9 2" xfId="15218" xr:uid="{00000000-0005-0000-0000-000085440000}"/>
    <cellStyle name="Input [yellow] 9 2 2" xfId="15219" xr:uid="{00000000-0005-0000-0000-000086440000}"/>
    <cellStyle name="Input [yellow] 9 2 3" xfId="15220" xr:uid="{00000000-0005-0000-0000-000087440000}"/>
    <cellStyle name="Input [yellow] 9 2 4" xfId="15221" xr:uid="{00000000-0005-0000-0000-000088440000}"/>
    <cellStyle name="Input [yellow] 9 2 5" xfId="15222" xr:uid="{00000000-0005-0000-0000-000089440000}"/>
    <cellStyle name="Input [yellow] 9 2 6" xfId="15223" xr:uid="{00000000-0005-0000-0000-00008A440000}"/>
    <cellStyle name="Input [yellow] 9 2 7" xfId="15224" xr:uid="{00000000-0005-0000-0000-00008B440000}"/>
    <cellStyle name="Input [yellow] 9 20" xfId="15225" xr:uid="{00000000-0005-0000-0000-00008C440000}"/>
    <cellStyle name="Input [yellow] 9 20 2" xfId="15226" xr:uid="{00000000-0005-0000-0000-00008D440000}"/>
    <cellStyle name="Input [yellow] 9 20 3" xfId="15227" xr:uid="{00000000-0005-0000-0000-00008E440000}"/>
    <cellStyle name="Input [yellow] 9 20 4" xfId="15228" xr:uid="{00000000-0005-0000-0000-00008F440000}"/>
    <cellStyle name="Input [yellow] 9 20 5" xfId="15229" xr:uid="{00000000-0005-0000-0000-000090440000}"/>
    <cellStyle name="Input [yellow] 9 20 6" xfId="15230" xr:uid="{00000000-0005-0000-0000-000091440000}"/>
    <cellStyle name="Input [yellow] 9 21" xfId="15231" xr:uid="{00000000-0005-0000-0000-000092440000}"/>
    <cellStyle name="Input [yellow] 9 21 2" xfId="15232" xr:uid="{00000000-0005-0000-0000-000093440000}"/>
    <cellStyle name="Input [yellow] 9 21 3" xfId="15233" xr:uid="{00000000-0005-0000-0000-000094440000}"/>
    <cellStyle name="Input [yellow] 9 21 4" xfId="15234" xr:uid="{00000000-0005-0000-0000-000095440000}"/>
    <cellStyle name="Input [yellow] 9 21 5" xfId="15235" xr:uid="{00000000-0005-0000-0000-000096440000}"/>
    <cellStyle name="Input [yellow] 9 21 6" xfId="15236" xr:uid="{00000000-0005-0000-0000-000097440000}"/>
    <cellStyle name="Input [yellow] 9 22" xfId="15237" xr:uid="{00000000-0005-0000-0000-000098440000}"/>
    <cellStyle name="Input [yellow] 9 22 2" xfId="15238" xr:uid="{00000000-0005-0000-0000-000099440000}"/>
    <cellStyle name="Input [yellow] 9 22 3" xfId="15239" xr:uid="{00000000-0005-0000-0000-00009A440000}"/>
    <cellStyle name="Input [yellow] 9 22 4" xfId="15240" xr:uid="{00000000-0005-0000-0000-00009B440000}"/>
    <cellStyle name="Input [yellow] 9 22 5" xfId="15241" xr:uid="{00000000-0005-0000-0000-00009C440000}"/>
    <cellStyle name="Input [yellow] 9 22 6" xfId="15242" xr:uid="{00000000-0005-0000-0000-00009D440000}"/>
    <cellStyle name="Input [yellow] 9 23" xfId="15243" xr:uid="{00000000-0005-0000-0000-00009E440000}"/>
    <cellStyle name="Input [yellow] 9 23 2" xfId="15244" xr:uid="{00000000-0005-0000-0000-00009F440000}"/>
    <cellStyle name="Input [yellow] 9 23 3" xfId="15245" xr:uid="{00000000-0005-0000-0000-0000A0440000}"/>
    <cellStyle name="Input [yellow] 9 23 4" xfId="15246" xr:uid="{00000000-0005-0000-0000-0000A1440000}"/>
    <cellStyle name="Input [yellow] 9 23 5" xfId="15247" xr:uid="{00000000-0005-0000-0000-0000A2440000}"/>
    <cellStyle name="Input [yellow] 9 23 6" xfId="15248" xr:uid="{00000000-0005-0000-0000-0000A3440000}"/>
    <cellStyle name="Input [yellow] 9 24" xfId="15249" xr:uid="{00000000-0005-0000-0000-0000A4440000}"/>
    <cellStyle name="Input [yellow] 9 24 2" xfId="15250" xr:uid="{00000000-0005-0000-0000-0000A5440000}"/>
    <cellStyle name="Input [yellow] 9 24 3" xfId="15251" xr:uid="{00000000-0005-0000-0000-0000A6440000}"/>
    <cellStyle name="Input [yellow] 9 24 4" xfId="15252" xr:uid="{00000000-0005-0000-0000-0000A7440000}"/>
    <cellStyle name="Input [yellow] 9 24 5" xfId="15253" xr:uid="{00000000-0005-0000-0000-0000A8440000}"/>
    <cellStyle name="Input [yellow] 9 24 6" xfId="15254" xr:uid="{00000000-0005-0000-0000-0000A9440000}"/>
    <cellStyle name="Input [yellow] 9 25" xfId="15255" xr:uid="{00000000-0005-0000-0000-0000AA440000}"/>
    <cellStyle name="Input [yellow] 9 25 2" xfId="15256" xr:uid="{00000000-0005-0000-0000-0000AB440000}"/>
    <cellStyle name="Input [yellow] 9 25 3" xfId="15257" xr:uid="{00000000-0005-0000-0000-0000AC440000}"/>
    <cellStyle name="Input [yellow] 9 25 4" xfId="15258" xr:uid="{00000000-0005-0000-0000-0000AD440000}"/>
    <cellStyle name="Input [yellow] 9 25 5" xfId="15259" xr:uid="{00000000-0005-0000-0000-0000AE440000}"/>
    <cellStyle name="Input [yellow] 9 25 6" xfId="15260" xr:uid="{00000000-0005-0000-0000-0000AF440000}"/>
    <cellStyle name="Input [yellow] 9 26" xfId="15261" xr:uid="{00000000-0005-0000-0000-0000B0440000}"/>
    <cellStyle name="Input [yellow] 9 26 2" xfId="15262" xr:uid="{00000000-0005-0000-0000-0000B1440000}"/>
    <cellStyle name="Input [yellow] 9 26 3" xfId="15263" xr:uid="{00000000-0005-0000-0000-0000B2440000}"/>
    <cellStyle name="Input [yellow] 9 26 4" xfId="15264" xr:uid="{00000000-0005-0000-0000-0000B3440000}"/>
    <cellStyle name="Input [yellow] 9 26 5" xfId="15265" xr:uid="{00000000-0005-0000-0000-0000B4440000}"/>
    <cellStyle name="Input [yellow] 9 26 6" xfId="15266" xr:uid="{00000000-0005-0000-0000-0000B5440000}"/>
    <cellStyle name="Input [yellow] 9 27" xfId="15267" xr:uid="{00000000-0005-0000-0000-0000B6440000}"/>
    <cellStyle name="Input [yellow] 9 27 2" xfId="15268" xr:uid="{00000000-0005-0000-0000-0000B7440000}"/>
    <cellStyle name="Input [yellow] 9 27 3" xfId="15269" xr:uid="{00000000-0005-0000-0000-0000B8440000}"/>
    <cellStyle name="Input [yellow] 9 27 4" xfId="15270" xr:uid="{00000000-0005-0000-0000-0000B9440000}"/>
    <cellStyle name="Input [yellow] 9 27 5" xfId="15271" xr:uid="{00000000-0005-0000-0000-0000BA440000}"/>
    <cellStyle name="Input [yellow] 9 27 6" xfId="15272" xr:uid="{00000000-0005-0000-0000-0000BB440000}"/>
    <cellStyle name="Input [yellow] 9 28" xfId="15273" xr:uid="{00000000-0005-0000-0000-0000BC440000}"/>
    <cellStyle name="Input [yellow] 9 28 2" xfId="15274" xr:uid="{00000000-0005-0000-0000-0000BD440000}"/>
    <cellStyle name="Input [yellow] 9 28 3" xfId="15275" xr:uid="{00000000-0005-0000-0000-0000BE440000}"/>
    <cellStyle name="Input [yellow] 9 28 4" xfId="15276" xr:uid="{00000000-0005-0000-0000-0000BF440000}"/>
    <cellStyle name="Input [yellow] 9 28 5" xfId="15277" xr:uid="{00000000-0005-0000-0000-0000C0440000}"/>
    <cellStyle name="Input [yellow] 9 28 6" xfId="15278" xr:uid="{00000000-0005-0000-0000-0000C1440000}"/>
    <cellStyle name="Input [yellow] 9 29" xfId="15279" xr:uid="{00000000-0005-0000-0000-0000C2440000}"/>
    <cellStyle name="Input [yellow] 9 29 2" xfId="15280" xr:uid="{00000000-0005-0000-0000-0000C3440000}"/>
    <cellStyle name="Input [yellow] 9 29 3" xfId="15281" xr:uid="{00000000-0005-0000-0000-0000C4440000}"/>
    <cellStyle name="Input [yellow] 9 29 4" xfId="15282" xr:uid="{00000000-0005-0000-0000-0000C5440000}"/>
    <cellStyle name="Input [yellow] 9 29 5" xfId="15283" xr:uid="{00000000-0005-0000-0000-0000C6440000}"/>
    <cellStyle name="Input [yellow] 9 29 6" xfId="15284" xr:uid="{00000000-0005-0000-0000-0000C7440000}"/>
    <cellStyle name="Input [yellow] 9 3" xfId="15285" xr:uid="{00000000-0005-0000-0000-0000C8440000}"/>
    <cellStyle name="Input [yellow] 9 3 2" xfId="15286" xr:uid="{00000000-0005-0000-0000-0000C9440000}"/>
    <cellStyle name="Input [yellow] 9 3 3" xfId="15287" xr:uid="{00000000-0005-0000-0000-0000CA440000}"/>
    <cellStyle name="Input [yellow] 9 3 4" xfId="15288" xr:uid="{00000000-0005-0000-0000-0000CB440000}"/>
    <cellStyle name="Input [yellow] 9 3 5" xfId="15289" xr:uid="{00000000-0005-0000-0000-0000CC440000}"/>
    <cellStyle name="Input [yellow] 9 3 6" xfId="15290" xr:uid="{00000000-0005-0000-0000-0000CD440000}"/>
    <cellStyle name="Input [yellow] 9 30" xfId="15291" xr:uid="{00000000-0005-0000-0000-0000CE440000}"/>
    <cellStyle name="Input [yellow] 9 31" xfId="15292" xr:uid="{00000000-0005-0000-0000-0000CF440000}"/>
    <cellStyle name="Input [yellow] 9 32" xfId="15293" xr:uid="{00000000-0005-0000-0000-0000D0440000}"/>
    <cellStyle name="Input [yellow] 9 33" xfId="15294" xr:uid="{00000000-0005-0000-0000-0000D1440000}"/>
    <cellStyle name="Input [yellow] 9 34" xfId="15295" xr:uid="{00000000-0005-0000-0000-0000D2440000}"/>
    <cellStyle name="Input [yellow] 9 4" xfId="15296" xr:uid="{00000000-0005-0000-0000-0000D3440000}"/>
    <cellStyle name="Input [yellow] 9 4 2" xfId="15297" xr:uid="{00000000-0005-0000-0000-0000D4440000}"/>
    <cellStyle name="Input [yellow] 9 4 3" xfId="15298" xr:uid="{00000000-0005-0000-0000-0000D5440000}"/>
    <cellStyle name="Input [yellow] 9 4 4" xfId="15299" xr:uid="{00000000-0005-0000-0000-0000D6440000}"/>
    <cellStyle name="Input [yellow] 9 4 5" xfId="15300" xr:uid="{00000000-0005-0000-0000-0000D7440000}"/>
    <cellStyle name="Input [yellow] 9 4 6" xfId="15301" xr:uid="{00000000-0005-0000-0000-0000D8440000}"/>
    <cellStyle name="Input [yellow] 9 5" xfId="15302" xr:uid="{00000000-0005-0000-0000-0000D9440000}"/>
    <cellStyle name="Input [yellow] 9 5 2" xfId="15303" xr:uid="{00000000-0005-0000-0000-0000DA440000}"/>
    <cellStyle name="Input [yellow] 9 5 3" xfId="15304" xr:uid="{00000000-0005-0000-0000-0000DB440000}"/>
    <cellStyle name="Input [yellow] 9 5 4" xfId="15305" xr:uid="{00000000-0005-0000-0000-0000DC440000}"/>
    <cellStyle name="Input [yellow] 9 5 5" xfId="15306" xr:uid="{00000000-0005-0000-0000-0000DD440000}"/>
    <cellStyle name="Input [yellow] 9 5 6" xfId="15307" xr:uid="{00000000-0005-0000-0000-0000DE440000}"/>
    <cellStyle name="Input [yellow] 9 6" xfId="15308" xr:uid="{00000000-0005-0000-0000-0000DF440000}"/>
    <cellStyle name="Input [yellow] 9 6 2" xfId="15309" xr:uid="{00000000-0005-0000-0000-0000E0440000}"/>
    <cellStyle name="Input [yellow] 9 6 3" xfId="15310" xr:uid="{00000000-0005-0000-0000-0000E1440000}"/>
    <cellStyle name="Input [yellow] 9 6 4" xfId="15311" xr:uid="{00000000-0005-0000-0000-0000E2440000}"/>
    <cellStyle name="Input [yellow] 9 6 5" xfId="15312" xr:uid="{00000000-0005-0000-0000-0000E3440000}"/>
    <cellStyle name="Input [yellow] 9 6 6" xfId="15313" xr:uid="{00000000-0005-0000-0000-0000E4440000}"/>
    <cellStyle name="Input [yellow] 9 7" xfId="15314" xr:uid="{00000000-0005-0000-0000-0000E5440000}"/>
    <cellStyle name="Input [yellow] 9 7 2" xfId="15315" xr:uid="{00000000-0005-0000-0000-0000E6440000}"/>
    <cellStyle name="Input [yellow] 9 7 3" xfId="15316" xr:uid="{00000000-0005-0000-0000-0000E7440000}"/>
    <cellStyle name="Input [yellow] 9 7 4" xfId="15317" xr:uid="{00000000-0005-0000-0000-0000E8440000}"/>
    <cellStyle name="Input [yellow] 9 7 5" xfId="15318" xr:uid="{00000000-0005-0000-0000-0000E9440000}"/>
    <cellStyle name="Input [yellow] 9 7 6" xfId="15319" xr:uid="{00000000-0005-0000-0000-0000EA440000}"/>
    <cellStyle name="Input [yellow] 9 8" xfId="15320" xr:uid="{00000000-0005-0000-0000-0000EB440000}"/>
    <cellStyle name="Input [yellow] 9 8 2" xfId="15321" xr:uid="{00000000-0005-0000-0000-0000EC440000}"/>
    <cellStyle name="Input [yellow] 9 8 3" xfId="15322" xr:uid="{00000000-0005-0000-0000-0000ED440000}"/>
    <cellStyle name="Input [yellow] 9 8 4" xfId="15323" xr:uid="{00000000-0005-0000-0000-0000EE440000}"/>
    <cellStyle name="Input [yellow] 9 8 5" xfId="15324" xr:uid="{00000000-0005-0000-0000-0000EF440000}"/>
    <cellStyle name="Input [yellow] 9 8 6" xfId="15325" xr:uid="{00000000-0005-0000-0000-0000F0440000}"/>
    <cellStyle name="Input [yellow] 9 9" xfId="15326" xr:uid="{00000000-0005-0000-0000-0000F1440000}"/>
    <cellStyle name="Input [yellow] 9 9 2" xfId="15327" xr:uid="{00000000-0005-0000-0000-0000F2440000}"/>
    <cellStyle name="Input [yellow] 9 9 3" xfId="15328" xr:uid="{00000000-0005-0000-0000-0000F3440000}"/>
    <cellStyle name="Input [yellow] 9 9 4" xfId="15329" xr:uid="{00000000-0005-0000-0000-0000F4440000}"/>
    <cellStyle name="Input [yellow] 9 9 5" xfId="15330" xr:uid="{00000000-0005-0000-0000-0000F5440000}"/>
    <cellStyle name="Input [yellow] 9 9 6" xfId="15331" xr:uid="{00000000-0005-0000-0000-0000F6440000}"/>
    <cellStyle name="Input 10" xfId="57786" xr:uid="{00000000-0005-0000-0000-0000F7440000}"/>
    <cellStyle name="Input 11" xfId="57787" xr:uid="{00000000-0005-0000-0000-0000F8440000}"/>
    <cellStyle name="Input 12" xfId="57788" xr:uid="{00000000-0005-0000-0000-0000F9440000}"/>
    <cellStyle name="Input 13" xfId="57789" xr:uid="{00000000-0005-0000-0000-0000FA440000}"/>
    <cellStyle name="Input 14" xfId="57790" xr:uid="{00000000-0005-0000-0000-0000FB440000}"/>
    <cellStyle name="Input 2" xfId="15332" xr:uid="{00000000-0005-0000-0000-0000FC440000}"/>
    <cellStyle name="Input 2 10" xfId="15333" xr:uid="{00000000-0005-0000-0000-0000FD440000}"/>
    <cellStyle name="Input 2 10 2" xfId="15334" xr:uid="{00000000-0005-0000-0000-0000FE440000}"/>
    <cellStyle name="Input 2 10 3" xfId="15335" xr:uid="{00000000-0005-0000-0000-0000FF440000}"/>
    <cellStyle name="Input 2 10 4" xfId="15336" xr:uid="{00000000-0005-0000-0000-000000450000}"/>
    <cellStyle name="Input 2 10 5" xfId="15337" xr:uid="{00000000-0005-0000-0000-000001450000}"/>
    <cellStyle name="Input 2 10 6" xfId="15338" xr:uid="{00000000-0005-0000-0000-000002450000}"/>
    <cellStyle name="Input 2 11" xfId="15339" xr:uid="{00000000-0005-0000-0000-000003450000}"/>
    <cellStyle name="Input 2 11 2" xfId="15340" xr:uid="{00000000-0005-0000-0000-000004450000}"/>
    <cellStyle name="Input 2 11 3" xfId="15341" xr:uid="{00000000-0005-0000-0000-000005450000}"/>
    <cellStyle name="Input 2 11 4" xfId="15342" xr:uid="{00000000-0005-0000-0000-000006450000}"/>
    <cellStyle name="Input 2 11 5" xfId="15343" xr:uid="{00000000-0005-0000-0000-000007450000}"/>
    <cellStyle name="Input 2 11 6" xfId="15344" xr:uid="{00000000-0005-0000-0000-000008450000}"/>
    <cellStyle name="Input 2 12" xfId="15345" xr:uid="{00000000-0005-0000-0000-000009450000}"/>
    <cellStyle name="Input 2 12 2" xfId="15346" xr:uid="{00000000-0005-0000-0000-00000A450000}"/>
    <cellStyle name="Input 2 12 3" xfId="15347" xr:uid="{00000000-0005-0000-0000-00000B450000}"/>
    <cellStyle name="Input 2 12 4" xfId="15348" xr:uid="{00000000-0005-0000-0000-00000C450000}"/>
    <cellStyle name="Input 2 12 5" xfId="15349" xr:uid="{00000000-0005-0000-0000-00000D450000}"/>
    <cellStyle name="Input 2 12 6" xfId="15350" xr:uid="{00000000-0005-0000-0000-00000E450000}"/>
    <cellStyle name="Input 2 13" xfId="15351" xr:uid="{00000000-0005-0000-0000-00000F450000}"/>
    <cellStyle name="Input 2 13 2" xfId="15352" xr:uid="{00000000-0005-0000-0000-000010450000}"/>
    <cellStyle name="Input 2 13 3" xfId="15353" xr:uid="{00000000-0005-0000-0000-000011450000}"/>
    <cellStyle name="Input 2 13 4" xfId="15354" xr:uid="{00000000-0005-0000-0000-000012450000}"/>
    <cellStyle name="Input 2 13 5" xfId="15355" xr:uid="{00000000-0005-0000-0000-000013450000}"/>
    <cellStyle name="Input 2 13 6" xfId="15356" xr:uid="{00000000-0005-0000-0000-000014450000}"/>
    <cellStyle name="Input 2 14" xfId="15357" xr:uid="{00000000-0005-0000-0000-000015450000}"/>
    <cellStyle name="Input 2 14 2" xfId="15358" xr:uid="{00000000-0005-0000-0000-000016450000}"/>
    <cellStyle name="Input 2 14 3" xfId="15359" xr:uid="{00000000-0005-0000-0000-000017450000}"/>
    <cellStyle name="Input 2 14 4" xfId="15360" xr:uid="{00000000-0005-0000-0000-000018450000}"/>
    <cellStyle name="Input 2 14 5" xfId="15361" xr:uid="{00000000-0005-0000-0000-000019450000}"/>
    <cellStyle name="Input 2 14 6" xfId="15362" xr:uid="{00000000-0005-0000-0000-00001A450000}"/>
    <cellStyle name="Input 2 15" xfId="15363" xr:uid="{00000000-0005-0000-0000-00001B450000}"/>
    <cellStyle name="Input 2 15 2" xfId="15364" xr:uid="{00000000-0005-0000-0000-00001C450000}"/>
    <cellStyle name="Input 2 15 3" xfId="15365" xr:uid="{00000000-0005-0000-0000-00001D450000}"/>
    <cellStyle name="Input 2 15 4" xfId="15366" xr:uid="{00000000-0005-0000-0000-00001E450000}"/>
    <cellStyle name="Input 2 15 5" xfId="15367" xr:uid="{00000000-0005-0000-0000-00001F450000}"/>
    <cellStyle name="Input 2 15 6" xfId="15368" xr:uid="{00000000-0005-0000-0000-000020450000}"/>
    <cellStyle name="Input 2 16" xfId="15369" xr:uid="{00000000-0005-0000-0000-000021450000}"/>
    <cellStyle name="Input 2 16 2" xfId="15370" xr:uid="{00000000-0005-0000-0000-000022450000}"/>
    <cellStyle name="Input 2 16 3" xfId="15371" xr:uid="{00000000-0005-0000-0000-000023450000}"/>
    <cellStyle name="Input 2 16 4" xfId="15372" xr:uid="{00000000-0005-0000-0000-000024450000}"/>
    <cellStyle name="Input 2 16 5" xfId="15373" xr:uid="{00000000-0005-0000-0000-000025450000}"/>
    <cellStyle name="Input 2 16 6" xfId="15374" xr:uid="{00000000-0005-0000-0000-000026450000}"/>
    <cellStyle name="Input 2 17" xfId="15375" xr:uid="{00000000-0005-0000-0000-000027450000}"/>
    <cellStyle name="Input 2 17 2" xfId="15376" xr:uid="{00000000-0005-0000-0000-000028450000}"/>
    <cellStyle name="Input 2 17 3" xfId="15377" xr:uid="{00000000-0005-0000-0000-000029450000}"/>
    <cellStyle name="Input 2 17 4" xfId="15378" xr:uid="{00000000-0005-0000-0000-00002A450000}"/>
    <cellStyle name="Input 2 17 5" xfId="15379" xr:uid="{00000000-0005-0000-0000-00002B450000}"/>
    <cellStyle name="Input 2 17 6" xfId="15380" xr:uid="{00000000-0005-0000-0000-00002C450000}"/>
    <cellStyle name="Input 2 18" xfId="15381" xr:uid="{00000000-0005-0000-0000-00002D450000}"/>
    <cellStyle name="Input 2 18 2" xfId="15382" xr:uid="{00000000-0005-0000-0000-00002E450000}"/>
    <cellStyle name="Input 2 18 3" xfId="15383" xr:uid="{00000000-0005-0000-0000-00002F450000}"/>
    <cellStyle name="Input 2 18 4" xfId="15384" xr:uid="{00000000-0005-0000-0000-000030450000}"/>
    <cellStyle name="Input 2 18 5" xfId="15385" xr:uid="{00000000-0005-0000-0000-000031450000}"/>
    <cellStyle name="Input 2 18 6" xfId="15386" xr:uid="{00000000-0005-0000-0000-000032450000}"/>
    <cellStyle name="Input 2 19" xfId="15387" xr:uid="{00000000-0005-0000-0000-000033450000}"/>
    <cellStyle name="Input 2 19 2" xfId="15388" xr:uid="{00000000-0005-0000-0000-000034450000}"/>
    <cellStyle name="Input 2 19 3" xfId="15389" xr:uid="{00000000-0005-0000-0000-000035450000}"/>
    <cellStyle name="Input 2 19 4" xfId="15390" xr:uid="{00000000-0005-0000-0000-000036450000}"/>
    <cellStyle name="Input 2 19 5" xfId="15391" xr:uid="{00000000-0005-0000-0000-000037450000}"/>
    <cellStyle name="Input 2 19 6" xfId="15392" xr:uid="{00000000-0005-0000-0000-000038450000}"/>
    <cellStyle name="Input 2 2" xfId="15393" xr:uid="{00000000-0005-0000-0000-000039450000}"/>
    <cellStyle name="Input 2 2 2" xfId="15394" xr:uid="{00000000-0005-0000-0000-00003A450000}"/>
    <cellStyle name="Input 2 2 3" xfId="15395" xr:uid="{00000000-0005-0000-0000-00003B450000}"/>
    <cellStyle name="Input 2 2 4" xfId="15396" xr:uid="{00000000-0005-0000-0000-00003C450000}"/>
    <cellStyle name="Input 2 2 5" xfId="15397" xr:uid="{00000000-0005-0000-0000-00003D450000}"/>
    <cellStyle name="Input 2 2 6" xfId="15398" xr:uid="{00000000-0005-0000-0000-00003E450000}"/>
    <cellStyle name="Input 2 2 7" xfId="15399" xr:uid="{00000000-0005-0000-0000-00003F450000}"/>
    <cellStyle name="Input 2 20" xfId="15400" xr:uid="{00000000-0005-0000-0000-000040450000}"/>
    <cellStyle name="Input 2 20 2" xfId="15401" xr:uid="{00000000-0005-0000-0000-000041450000}"/>
    <cellStyle name="Input 2 20 3" xfId="15402" xr:uid="{00000000-0005-0000-0000-000042450000}"/>
    <cellStyle name="Input 2 20 4" xfId="15403" xr:uid="{00000000-0005-0000-0000-000043450000}"/>
    <cellStyle name="Input 2 20 5" xfId="15404" xr:uid="{00000000-0005-0000-0000-000044450000}"/>
    <cellStyle name="Input 2 20 6" xfId="15405" xr:uid="{00000000-0005-0000-0000-000045450000}"/>
    <cellStyle name="Input 2 21" xfId="15406" xr:uid="{00000000-0005-0000-0000-000046450000}"/>
    <cellStyle name="Input 2 21 2" xfId="15407" xr:uid="{00000000-0005-0000-0000-000047450000}"/>
    <cellStyle name="Input 2 21 3" xfId="15408" xr:uid="{00000000-0005-0000-0000-000048450000}"/>
    <cellStyle name="Input 2 21 4" xfId="15409" xr:uid="{00000000-0005-0000-0000-000049450000}"/>
    <cellStyle name="Input 2 21 5" xfId="15410" xr:uid="{00000000-0005-0000-0000-00004A450000}"/>
    <cellStyle name="Input 2 21 6" xfId="15411" xr:uid="{00000000-0005-0000-0000-00004B450000}"/>
    <cellStyle name="Input 2 22" xfId="15412" xr:uid="{00000000-0005-0000-0000-00004C450000}"/>
    <cellStyle name="Input 2 22 2" xfId="15413" xr:uid="{00000000-0005-0000-0000-00004D450000}"/>
    <cellStyle name="Input 2 22 3" xfId="15414" xr:uid="{00000000-0005-0000-0000-00004E450000}"/>
    <cellStyle name="Input 2 22 4" xfId="15415" xr:uid="{00000000-0005-0000-0000-00004F450000}"/>
    <cellStyle name="Input 2 22 5" xfId="15416" xr:uid="{00000000-0005-0000-0000-000050450000}"/>
    <cellStyle name="Input 2 22 6" xfId="15417" xr:uid="{00000000-0005-0000-0000-000051450000}"/>
    <cellStyle name="Input 2 23" xfId="15418" xr:uid="{00000000-0005-0000-0000-000052450000}"/>
    <cellStyle name="Input 2 23 2" xfId="15419" xr:uid="{00000000-0005-0000-0000-000053450000}"/>
    <cellStyle name="Input 2 23 3" xfId="15420" xr:uid="{00000000-0005-0000-0000-000054450000}"/>
    <cellStyle name="Input 2 23 4" xfId="15421" xr:uid="{00000000-0005-0000-0000-000055450000}"/>
    <cellStyle name="Input 2 23 5" xfId="15422" xr:uid="{00000000-0005-0000-0000-000056450000}"/>
    <cellStyle name="Input 2 23 6" xfId="15423" xr:uid="{00000000-0005-0000-0000-000057450000}"/>
    <cellStyle name="Input 2 24" xfId="15424" xr:uid="{00000000-0005-0000-0000-000058450000}"/>
    <cellStyle name="Input 2 24 2" xfId="15425" xr:uid="{00000000-0005-0000-0000-000059450000}"/>
    <cellStyle name="Input 2 24 3" xfId="15426" xr:uid="{00000000-0005-0000-0000-00005A450000}"/>
    <cellStyle name="Input 2 24 4" xfId="15427" xr:uid="{00000000-0005-0000-0000-00005B450000}"/>
    <cellStyle name="Input 2 24 5" xfId="15428" xr:uid="{00000000-0005-0000-0000-00005C450000}"/>
    <cellStyle name="Input 2 24 6" xfId="15429" xr:uid="{00000000-0005-0000-0000-00005D450000}"/>
    <cellStyle name="Input 2 25" xfId="15430" xr:uid="{00000000-0005-0000-0000-00005E450000}"/>
    <cellStyle name="Input 2 25 2" xfId="15431" xr:uid="{00000000-0005-0000-0000-00005F450000}"/>
    <cellStyle name="Input 2 25 3" xfId="15432" xr:uid="{00000000-0005-0000-0000-000060450000}"/>
    <cellStyle name="Input 2 25 4" xfId="15433" xr:uid="{00000000-0005-0000-0000-000061450000}"/>
    <cellStyle name="Input 2 25 5" xfId="15434" xr:uid="{00000000-0005-0000-0000-000062450000}"/>
    <cellStyle name="Input 2 25 6" xfId="15435" xr:uid="{00000000-0005-0000-0000-000063450000}"/>
    <cellStyle name="Input 2 26" xfId="15436" xr:uid="{00000000-0005-0000-0000-000064450000}"/>
    <cellStyle name="Input 2 26 2" xfId="15437" xr:uid="{00000000-0005-0000-0000-000065450000}"/>
    <cellStyle name="Input 2 26 3" xfId="15438" xr:uid="{00000000-0005-0000-0000-000066450000}"/>
    <cellStyle name="Input 2 26 4" xfId="15439" xr:uid="{00000000-0005-0000-0000-000067450000}"/>
    <cellStyle name="Input 2 26 5" xfId="15440" xr:uid="{00000000-0005-0000-0000-000068450000}"/>
    <cellStyle name="Input 2 26 6" xfId="15441" xr:uid="{00000000-0005-0000-0000-000069450000}"/>
    <cellStyle name="Input 2 27" xfId="15442" xr:uid="{00000000-0005-0000-0000-00006A450000}"/>
    <cellStyle name="Input 2 27 2" xfId="15443" xr:uid="{00000000-0005-0000-0000-00006B450000}"/>
    <cellStyle name="Input 2 27 3" xfId="15444" xr:uid="{00000000-0005-0000-0000-00006C450000}"/>
    <cellStyle name="Input 2 27 4" xfId="15445" xr:uid="{00000000-0005-0000-0000-00006D450000}"/>
    <cellStyle name="Input 2 27 5" xfId="15446" xr:uid="{00000000-0005-0000-0000-00006E450000}"/>
    <cellStyle name="Input 2 27 6" xfId="15447" xr:uid="{00000000-0005-0000-0000-00006F450000}"/>
    <cellStyle name="Input 2 28" xfId="15448" xr:uid="{00000000-0005-0000-0000-000070450000}"/>
    <cellStyle name="Input 2 28 2" xfId="15449" xr:uid="{00000000-0005-0000-0000-000071450000}"/>
    <cellStyle name="Input 2 28 3" xfId="15450" xr:uid="{00000000-0005-0000-0000-000072450000}"/>
    <cellStyle name="Input 2 28 4" xfId="15451" xr:uid="{00000000-0005-0000-0000-000073450000}"/>
    <cellStyle name="Input 2 28 5" xfId="15452" xr:uid="{00000000-0005-0000-0000-000074450000}"/>
    <cellStyle name="Input 2 28 6" xfId="15453" xr:uid="{00000000-0005-0000-0000-000075450000}"/>
    <cellStyle name="Input 2 29" xfId="15454" xr:uid="{00000000-0005-0000-0000-000076450000}"/>
    <cellStyle name="Input 2 29 2" xfId="15455" xr:uid="{00000000-0005-0000-0000-000077450000}"/>
    <cellStyle name="Input 2 29 3" xfId="15456" xr:uid="{00000000-0005-0000-0000-000078450000}"/>
    <cellStyle name="Input 2 29 4" xfId="15457" xr:uid="{00000000-0005-0000-0000-000079450000}"/>
    <cellStyle name="Input 2 29 5" xfId="15458" xr:uid="{00000000-0005-0000-0000-00007A450000}"/>
    <cellStyle name="Input 2 29 6" xfId="15459" xr:uid="{00000000-0005-0000-0000-00007B450000}"/>
    <cellStyle name="Input 2 3" xfId="15460" xr:uid="{00000000-0005-0000-0000-00007C450000}"/>
    <cellStyle name="Input 2 3 2" xfId="15461" xr:uid="{00000000-0005-0000-0000-00007D450000}"/>
    <cellStyle name="Input 2 3 3" xfId="15462" xr:uid="{00000000-0005-0000-0000-00007E450000}"/>
    <cellStyle name="Input 2 3 4" xfId="15463" xr:uid="{00000000-0005-0000-0000-00007F450000}"/>
    <cellStyle name="Input 2 3 5" xfId="15464" xr:uid="{00000000-0005-0000-0000-000080450000}"/>
    <cellStyle name="Input 2 3 6" xfId="15465" xr:uid="{00000000-0005-0000-0000-000081450000}"/>
    <cellStyle name="Input 2 30" xfId="15466" xr:uid="{00000000-0005-0000-0000-000082450000}"/>
    <cellStyle name="Input 2 31" xfId="15467" xr:uid="{00000000-0005-0000-0000-000083450000}"/>
    <cellStyle name="Input 2 32" xfId="15468" xr:uid="{00000000-0005-0000-0000-000084450000}"/>
    <cellStyle name="Input 2 33" xfId="15469" xr:uid="{00000000-0005-0000-0000-000085450000}"/>
    <cellStyle name="Input 2 34" xfId="15470" xr:uid="{00000000-0005-0000-0000-000086450000}"/>
    <cellStyle name="Input 2 35" xfId="58719" xr:uid="{00000000-0005-0000-0000-000087450000}"/>
    <cellStyle name="Input 2 4" xfId="15471" xr:uid="{00000000-0005-0000-0000-000088450000}"/>
    <cellStyle name="Input 2 4 2" xfId="15472" xr:uid="{00000000-0005-0000-0000-000089450000}"/>
    <cellStyle name="Input 2 4 3" xfId="15473" xr:uid="{00000000-0005-0000-0000-00008A450000}"/>
    <cellStyle name="Input 2 4 4" xfId="15474" xr:uid="{00000000-0005-0000-0000-00008B450000}"/>
    <cellStyle name="Input 2 4 5" xfId="15475" xr:uid="{00000000-0005-0000-0000-00008C450000}"/>
    <cellStyle name="Input 2 4 6" xfId="15476" xr:uid="{00000000-0005-0000-0000-00008D450000}"/>
    <cellStyle name="Input 2 5" xfId="15477" xr:uid="{00000000-0005-0000-0000-00008E450000}"/>
    <cellStyle name="Input 2 5 2" xfId="15478" xr:uid="{00000000-0005-0000-0000-00008F450000}"/>
    <cellStyle name="Input 2 5 3" xfId="15479" xr:uid="{00000000-0005-0000-0000-000090450000}"/>
    <cellStyle name="Input 2 5 4" xfId="15480" xr:uid="{00000000-0005-0000-0000-000091450000}"/>
    <cellStyle name="Input 2 5 5" xfId="15481" xr:uid="{00000000-0005-0000-0000-000092450000}"/>
    <cellStyle name="Input 2 5 6" xfId="15482" xr:uid="{00000000-0005-0000-0000-000093450000}"/>
    <cellStyle name="Input 2 6" xfId="15483" xr:uid="{00000000-0005-0000-0000-000094450000}"/>
    <cellStyle name="Input 2 6 2" xfId="15484" xr:uid="{00000000-0005-0000-0000-000095450000}"/>
    <cellStyle name="Input 2 6 3" xfId="15485" xr:uid="{00000000-0005-0000-0000-000096450000}"/>
    <cellStyle name="Input 2 6 4" xfId="15486" xr:uid="{00000000-0005-0000-0000-000097450000}"/>
    <cellStyle name="Input 2 6 5" xfId="15487" xr:uid="{00000000-0005-0000-0000-000098450000}"/>
    <cellStyle name="Input 2 6 6" xfId="15488" xr:uid="{00000000-0005-0000-0000-000099450000}"/>
    <cellStyle name="Input 2 7" xfId="15489" xr:uid="{00000000-0005-0000-0000-00009A450000}"/>
    <cellStyle name="Input 2 7 2" xfId="15490" xr:uid="{00000000-0005-0000-0000-00009B450000}"/>
    <cellStyle name="Input 2 7 3" xfId="15491" xr:uid="{00000000-0005-0000-0000-00009C450000}"/>
    <cellStyle name="Input 2 7 4" xfId="15492" xr:uid="{00000000-0005-0000-0000-00009D450000}"/>
    <cellStyle name="Input 2 7 5" xfId="15493" xr:uid="{00000000-0005-0000-0000-00009E450000}"/>
    <cellStyle name="Input 2 7 6" xfId="15494" xr:uid="{00000000-0005-0000-0000-00009F450000}"/>
    <cellStyle name="Input 2 8" xfId="15495" xr:uid="{00000000-0005-0000-0000-0000A0450000}"/>
    <cellStyle name="Input 2 8 2" xfId="15496" xr:uid="{00000000-0005-0000-0000-0000A1450000}"/>
    <cellStyle name="Input 2 8 3" xfId="15497" xr:uid="{00000000-0005-0000-0000-0000A2450000}"/>
    <cellStyle name="Input 2 8 4" xfId="15498" xr:uid="{00000000-0005-0000-0000-0000A3450000}"/>
    <cellStyle name="Input 2 8 5" xfId="15499" xr:uid="{00000000-0005-0000-0000-0000A4450000}"/>
    <cellStyle name="Input 2 8 6" xfId="15500" xr:uid="{00000000-0005-0000-0000-0000A5450000}"/>
    <cellStyle name="Input 2 9" xfId="15501" xr:uid="{00000000-0005-0000-0000-0000A6450000}"/>
    <cellStyle name="Input 2 9 2" xfId="15502" xr:uid="{00000000-0005-0000-0000-0000A7450000}"/>
    <cellStyle name="Input 2 9 3" xfId="15503" xr:uid="{00000000-0005-0000-0000-0000A8450000}"/>
    <cellStyle name="Input 2 9 4" xfId="15504" xr:uid="{00000000-0005-0000-0000-0000A9450000}"/>
    <cellStyle name="Input 2 9 5" xfId="15505" xr:uid="{00000000-0005-0000-0000-0000AA450000}"/>
    <cellStyle name="Input 2 9 6" xfId="15506" xr:uid="{00000000-0005-0000-0000-0000AB450000}"/>
    <cellStyle name="Input 3" xfId="57791" xr:uid="{00000000-0005-0000-0000-0000AC450000}"/>
    <cellStyle name="Input 4" xfId="57792" xr:uid="{00000000-0005-0000-0000-0000AD450000}"/>
    <cellStyle name="Input 5" xfId="57793" xr:uid="{00000000-0005-0000-0000-0000AE450000}"/>
    <cellStyle name="Input 6" xfId="57794" xr:uid="{00000000-0005-0000-0000-0000AF450000}"/>
    <cellStyle name="Input 7" xfId="57795" xr:uid="{00000000-0005-0000-0000-0000B0450000}"/>
    <cellStyle name="Input 8" xfId="57796" xr:uid="{00000000-0005-0000-0000-0000B1450000}"/>
    <cellStyle name="Input 9" xfId="57797" xr:uid="{00000000-0005-0000-0000-0000B2450000}"/>
    <cellStyle name="Input Cells" xfId="15507" xr:uid="{00000000-0005-0000-0000-0000B3450000}"/>
    <cellStyle name="k" xfId="15508" xr:uid="{00000000-0005-0000-0000-0000B4450000}"/>
    <cellStyle name="k_TONG HOP KINH PHI" xfId="789" xr:uid="{00000000-0005-0000-0000-0000B5450000}"/>
    <cellStyle name="k_TONG HOP KINH PHI 2" xfId="61952" xr:uid="{00000000-0005-0000-0000-0000B6450000}"/>
    <cellStyle name="k_TONG HOP KINH PHI?_x000f_Hyperlink_ÿÿÿÿÿ?b_x0011_Hyperlink_ÿÿÿÿÿ_1?b_x0011_Hyperlink_ÿÿÿÿÿ_2?b_x000c_Normal_®.d©y?_x000c_Normal_®Ò_x000d_Normal" xfId="15509" xr:uid="{00000000-0005-0000-0000-0000B7450000}"/>
    <cellStyle name="k_ÿÿÿÿÿ" xfId="790" xr:uid="{00000000-0005-0000-0000-0000B8450000}"/>
    <cellStyle name="k_ÿÿÿÿÿ 2" xfId="61953" xr:uid="{00000000-0005-0000-0000-0000B9450000}"/>
    <cellStyle name="k_ÿÿÿÿÿ?b_x0011_Hyperlink_ÿÿÿÿÿ_1?b_x0011_Hyperlink_ÿÿÿÿÿ_2?b_x000c_Normal_®.d©y?_x000c_Normal_®Ò_x000d_Normal_123569?b_x000f_Normal_5HUYIC~1?_x0011_No" xfId="15510" xr:uid="{00000000-0005-0000-0000-0000BA450000}"/>
    <cellStyle name="k_ÿÿÿÿÿ_1" xfId="791" xr:uid="{00000000-0005-0000-0000-0000BB450000}"/>
    <cellStyle name="k_ÿÿÿÿÿ_1 2" xfId="61954" xr:uid="{00000000-0005-0000-0000-0000BC450000}"/>
    <cellStyle name="k_ÿÿÿÿÿ_1?b_x0011_Hyperlink_ÿÿÿÿÿ_2?b_x000c_Normal_®.d©y?_x000c_Normal_®Ò_x000d_Normal_123569?b_x000f_Normal_5HUYIC~1?_x0011_Normal_903DK-2001?_x000c_" xfId="15511" xr:uid="{00000000-0005-0000-0000-0000BD450000}"/>
    <cellStyle name="k_ÿÿÿÿÿ_2" xfId="792" xr:uid="{00000000-0005-0000-0000-0000BE450000}"/>
    <cellStyle name="k_ÿÿÿÿÿ_2 2" xfId="61955" xr:uid="{00000000-0005-0000-0000-0000BF450000}"/>
    <cellStyle name="k_ÿÿÿÿÿ_2?b_x000c_Normal_®.d©y?_x000c_Normal_®Ò_x000d_Normal_123569?b_x000f_Normal_5HUYIC~1?_x0011_Normal_903DK-2001?_x000c_Normal_AD_x000b_Normal_Ado" xfId="15512" xr:uid="{00000000-0005-0000-0000-0000C0450000}"/>
    <cellStyle name="kh¸c_Bang Chi tieu" xfId="793" xr:uid="{00000000-0005-0000-0000-0000C4450000}"/>
    <cellStyle name="khanh" xfId="794" xr:uid="{00000000-0005-0000-0000-0000C5450000}"/>
    <cellStyle name="khanh 2" xfId="15513" xr:uid="{00000000-0005-0000-0000-0000C6450000}"/>
    <cellStyle name="khanh 2 2" xfId="15514" xr:uid="{00000000-0005-0000-0000-0000C7450000}"/>
    <cellStyle name="khanh 2 3" xfId="15515" xr:uid="{00000000-0005-0000-0000-0000C8450000}"/>
    <cellStyle name="khanh 3" xfId="15516" xr:uid="{00000000-0005-0000-0000-0000C9450000}"/>
    <cellStyle name="khanh 4" xfId="15517" xr:uid="{00000000-0005-0000-0000-0000CA450000}"/>
    <cellStyle name="khanh 5" xfId="15518" xr:uid="{00000000-0005-0000-0000-0000CB450000}"/>
    <cellStyle name="khanh 6" xfId="15519" xr:uid="{00000000-0005-0000-0000-0000CC450000}"/>
    <cellStyle name="khanh 7" xfId="15520" xr:uid="{00000000-0005-0000-0000-0000CD450000}"/>
    <cellStyle name="khanh 8" xfId="15521" xr:uid="{00000000-0005-0000-0000-0000CE450000}"/>
    <cellStyle name="khung" xfId="795" xr:uid="{00000000-0005-0000-0000-0000CF450000}"/>
    <cellStyle name="khung 2" xfId="796" xr:uid="{00000000-0005-0000-0000-0000D0450000}"/>
    <cellStyle name="kien1" xfId="57798" xr:uid="{00000000-0005-0000-0000-0000C1450000}"/>
    <cellStyle name="Kiểu 1" xfId="15522" xr:uid="{00000000-0005-0000-0000-0000C2450000}"/>
    <cellStyle name="KLBXUNG" xfId="57799" xr:uid="{00000000-0005-0000-0000-0000C3450000}"/>
    <cellStyle name="Ledger 17 x 11 in" xfId="797" xr:uid="{00000000-0005-0000-0000-0000D1450000}"/>
    <cellStyle name="Ledger 17 x 11 in 10" xfId="15523" xr:uid="{00000000-0005-0000-0000-0000D2450000}"/>
    <cellStyle name="Ledger 17 x 11 in 10 2" xfId="15524" xr:uid="{00000000-0005-0000-0000-0000D3450000}"/>
    <cellStyle name="Ledger 17 x 11 in 10 3" xfId="15525" xr:uid="{00000000-0005-0000-0000-0000D4450000}"/>
    <cellStyle name="Ledger 17 x 11 in 11" xfId="15526" xr:uid="{00000000-0005-0000-0000-0000D5450000}"/>
    <cellStyle name="Ledger 17 x 11 in 12" xfId="15527" xr:uid="{00000000-0005-0000-0000-0000D6450000}"/>
    <cellStyle name="Ledger 17 x 11 in 13" xfId="15528" xr:uid="{00000000-0005-0000-0000-0000D7450000}"/>
    <cellStyle name="Ledger 17 x 11 in 14" xfId="15529" xr:uid="{00000000-0005-0000-0000-0000D8450000}"/>
    <cellStyle name="Ledger 17 x 11 in 15" xfId="15530" xr:uid="{00000000-0005-0000-0000-0000D9450000}"/>
    <cellStyle name="Ledger 17 x 11 in 16" xfId="56973" xr:uid="{00000000-0005-0000-0000-0000DA450000}"/>
    <cellStyle name="Ledger 17 x 11 in 17" xfId="56974" xr:uid="{00000000-0005-0000-0000-0000DB450000}"/>
    <cellStyle name="Ledger 17 x 11 in 18" xfId="56975" xr:uid="{00000000-0005-0000-0000-0000DC450000}"/>
    <cellStyle name="Ledger 17 x 11 in 19" xfId="56976" xr:uid="{00000000-0005-0000-0000-0000DD450000}"/>
    <cellStyle name="Ledger 17 x 11 in 2" xfId="798" xr:uid="{00000000-0005-0000-0000-0000DE450000}"/>
    <cellStyle name="Ledger 17 x 11 in 2 2" xfId="799" xr:uid="{00000000-0005-0000-0000-0000DF450000}"/>
    <cellStyle name="Ledger 17 x 11 in 2 2 2" xfId="60278" xr:uid="{00000000-0005-0000-0000-0000E0450000}"/>
    <cellStyle name="Ledger 17 x 11 in 2 3" xfId="800" xr:uid="{00000000-0005-0000-0000-0000E1450000}"/>
    <cellStyle name="Ledger 17 x 11 in 2 4" xfId="58721" xr:uid="{00000000-0005-0000-0000-0000E2450000}"/>
    <cellStyle name="Ledger 17 x 11 in 2_2.Phan bo von 2015. (18.01.16)" xfId="801" xr:uid="{00000000-0005-0000-0000-0000E3450000}"/>
    <cellStyle name="Ledger 17 x 11 in 20" xfId="56977" xr:uid="{00000000-0005-0000-0000-0000E4450000}"/>
    <cellStyle name="Ledger 17 x 11 in 21" xfId="56978" xr:uid="{00000000-0005-0000-0000-0000E5450000}"/>
    <cellStyle name="Ledger 17 x 11 in 22" xfId="56979" xr:uid="{00000000-0005-0000-0000-0000E6450000}"/>
    <cellStyle name="Ledger 17 x 11 in 23" xfId="58720" xr:uid="{00000000-0005-0000-0000-0000E7450000}"/>
    <cellStyle name="Ledger 17 x 11 in 24" xfId="60279" xr:uid="{00000000-0005-0000-0000-0000E8450000}"/>
    <cellStyle name="Ledger 17 x 11 in 25" xfId="60280" xr:uid="{00000000-0005-0000-0000-0000E9450000}"/>
    <cellStyle name="Ledger 17 x 11 in 26" xfId="60281" xr:uid="{00000000-0005-0000-0000-0000EA450000}"/>
    <cellStyle name="Ledger 17 x 11 in 27" xfId="60282" xr:uid="{00000000-0005-0000-0000-0000EB450000}"/>
    <cellStyle name="Ledger 17 x 11 in 28" xfId="61956" xr:uid="{00000000-0005-0000-0000-0000EC450000}"/>
    <cellStyle name="Ledger 17 x 11 in 3" xfId="802" xr:uid="{00000000-0005-0000-0000-0000ED450000}"/>
    <cellStyle name="Ledger 17 x 11 in 3 2" xfId="60283" xr:uid="{00000000-0005-0000-0000-0000EE450000}"/>
    <cellStyle name="Ledger 17 x 11 in 4" xfId="803" xr:uid="{00000000-0005-0000-0000-0000EF450000}"/>
    <cellStyle name="Ledger 17 x 11 in 4 2" xfId="56980" xr:uid="{00000000-0005-0000-0000-0000F0450000}"/>
    <cellStyle name="Ledger 17 x 11 in 4 3" xfId="804" xr:uid="{00000000-0005-0000-0000-0000F1450000}"/>
    <cellStyle name="Ledger 17 x 11 in 4 3 2" xfId="805" xr:uid="{00000000-0005-0000-0000-0000F2450000}"/>
    <cellStyle name="Ledger 17 x 11 in 4 3 3" xfId="58309" xr:uid="{00000000-0005-0000-0000-0000F3450000}"/>
    <cellStyle name="Ledger 17 x 11 in 4 3 4" xfId="58310" xr:uid="{00000000-0005-0000-0000-0000F4450000}"/>
    <cellStyle name="Ledger 17 x 11 in 4 3 5" xfId="58311" xr:uid="{00000000-0005-0000-0000-0000F5450000}"/>
    <cellStyle name="Ledger 17 x 11 in 4 3 6" xfId="58312" xr:uid="{00000000-0005-0000-0000-0000F6450000}"/>
    <cellStyle name="Ledger 17 x 11 in 4 3 7" xfId="58313" xr:uid="{00000000-0005-0000-0000-0000F7450000}"/>
    <cellStyle name="Ledger 17 x 11 in 4 3 8" xfId="58314" xr:uid="{00000000-0005-0000-0000-0000F8450000}"/>
    <cellStyle name="Ledger 17 x 11 in 4 3 9" xfId="58315" xr:uid="{00000000-0005-0000-0000-0000F9450000}"/>
    <cellStyle name="Ledger 17 x 11 in 4 4" xfId="56981" xr:uid="{00000000-0005-0000-0000-0000FA450000}"/>
    <cellStyle name="Ledger 17 x 11 in 4 5" xfId="56982" xr:uid="{00000000-0005-0000-0000-0000FB450000}"/>
    <cellStyle name="Ledger 17 x 11 in 4 6" xfId="56983" xr:uid="{00000000-0005-0000-0000-0000FC450000}"/>
    <cellStyle name="Ledger 17 x 11 in 4 7" xfId="56984" xr:uid="{00000000-0005-0000-0000-0000FD450000}"/>
    <cellStyle name="Ledger 17 x 11 in 4 8" xfId="56985" xr:uid="{00000000-0005-0000-0000-0000FE450000}"/>
    <cellStyle name="Ledger 17 x 11 in 4 9" xfId="56986" xr:uid="{00000000-0005-0000-0000-0000FF450000}"/>
    <cellStyle name="Ledger 17 x 11 in 5" xfId="806" xr:uid="{00000000-0005-0000-0000-000000460000}"/>
    <cellStyle name="Ledger 17 x 11 in 5 2" xfId="58722" xr:uid="{00000000-0005-0000-0000-000001460000}"/>
    <cellStyle name="Ledger 17 x 11 in 6" xfId="807" xr:uid="{00000000-0005-0000-0000-000002460000}"/>
    <cellStyle name="Ledger 17 x 11 in 7" xfId="15531" xr:uid="{00000000-0005-0000-0000-000003460000}"/>
    <cellStyle name="Ledger 17 x 11 in 8" xfId="15532" xr:uid="{00000000-0005-0000-0000-000004460000}"/>
    <cellStyle name="Ledger 17 x 11 in 9" xfId="15533" xr:uid="{00000000-0005-0000-0000-000005460000}"/>
    <cellStyle name="Ledger 17 x 11 in 9 2" xfId="15534" xr:uid="{00000000-0005-0000-0000-000006460000}"/>
    <cellStyle name="Ledger 17 x 11 in 9 2 2" xfId="15535" xr:uid="{00000000-0005-0000-0000-000007460000}"/>
    <cellStyle name="Ledger 17 x 11 in 9 2 3" xfId="15536" xr:uid="{00000000-0005-0000-0000-000008460000}"/>
    <cellStyle name="Ledger 17 x 11 in 9 3" xfId="15537" xr:uid="{00000000-0005-0000-0000-000009460000}"/>
    <cellStyle name="Ledger 17 x 11 in 9 4" xfId="15538" xr:uid="{00000000-0005-0000-0000-00000A460000}"/>
    <cellStyle name="Ledger 17 x 11 in 9 5" xfId="15539" xr:uid="{00000000-0005-0000-0000-00000B460000}"/>
    <cellStyle name="Ledger 17 x 11 in 9 6" xfId="15540" xr:uid="{00000000-0005-0000-0000-00000C460000}"/>
    <cellStyle name="Ledger 17 x 11 in 9 7" xfId="15541" xr:uid="{00000000-0005-0000-0000-00000D460000}"/>
    <cellStyle name="Ledger 17 x 11 in 9 8" xfId="15542" xr:uid="{00000000-0005-0000-0000-00000E460000}"/>
    <cellStyle name="Ledger 17 x 11 in_1.Du toan 2018 (Bieu 9,10)" xfId="808" xr:uid="{00000000-0005-0000-0000-00000F460000}"/>
    <cellStyle name="left" xfId="809" xr:uid="{00000000-0005-0000-0000-000010460000}"/>
    <cellStyle name="Line" xfId="810" xr:uid="{00000000-0005-0000-0000-000011460000}"/>
    <cellStyle name="Link Currency (0)" xfId="811" xr:uid="{00000000-0005-0000-0000-000012460000}"/>
    <cellStyle name="Link Currency (0) 2" xfId="58723" xr:uid="{00000000-0005-0000-0000-000013460000}"/>
    <cellStyle name="Link Currency (2)" xfId="812" xr:uid="{00000000-0005-0000-0000-000014460000}"/>
    <cellStyle name="Link Currency (2) 2" xfId="58724" xr:uid="{00000000-0005-0000-0000-000015460000}"/>
    <cellStyle name="Link Units (0)" xfId="813" xr:uid="{00000000-0005-0000-0000-000016460000}"/>
    <cellStyle name="Link Units (0) 2" xfId="58725" xr:uid="{00000000-0005-0000-0000-000017460000}"/>
    <cellStyle name="Link Units (1)" xfId="814" xr:uid="{00000000-0005-0000-0000-000018460000}"/>
    <cellStyle name="Link Units (1) 2" xfId="58726" xr:uid="{00000000-0005-0000-0000-000019460000}"/>
    <cellStyle name="Link Units (2)" xfId="815" xr:uid="{00000000-0005-0000-0000-00001A460000}"/>
    <cellStyle name="Link Units (2) 2" xfId="58727" xr:uid="{00000000-0005-0000-0000-00001B460000}"/>
    <cellStyle name="Linked Cell 10" xfId="57800" xr:uid="{00000000-0005-0000-0000-00001C460000}"/>
    <cellStyle name="Linked Cell 11" xfId="57801" xr:uid="{00000000-0005-0000-0000-00001D460000}"/>
    <cellStyle name="Linked Cell 12" xfId="57802" xr:uid="{00000000-0005-0000-0000-00001E460000}"/>
    <cellStyle name="Linked Cell 13" xfId="57803" xr:uid="{00000000-0005-0000-0000-00001F460000}"/>
    <cellStyle name="Linked Cell 14" xfId="57804" xr:uid="{00000000-0005-0000-0000-000020460000}"/>
    <cellStyle name="Linked Cell 2" xfId="15543" xr:uid="{00000000-0005-0000-0000-000021460000}"/>
    <cellStyle name="Linked Cell 3" xfId="57805" xr:uid="{00000000-0005-0000-0000-000022460000}"/>
    <cellStyle name="Linked Cell 4" xfId="57806" xr:uid="{00000000-0005-0000-0000-000023460000}"/>
    <cellStyle name="Linked Cell 5" xfId="57807" xr:uid="{00000000-0005-0000-0000-000024460000}"/>
    <cellStyle name="Linked Cell 6" xfId="57808" xr:uid="{00000000-0005-0000-0000-000025460000}"/>
    <cellStyle name="Linked Cell 7" xfId="57809" xr:uid="{00000000-0005-0000-0000-000026460000}"/>
    <cellStyle name="Linked Cell 8" xfId="57810" xr:uid="{00000000-0005-0000-0000-000027460000}"/>
    <cellStyle name="Linked Cell 9" xfId="57811" xr:uid="{00000000-0005-0000-0000-000028460000}"/>
    <cellStyle name="Linked Cells" xfId="15544" xr:uid="{00000000-0005-0000-0000-000029460000}"/>
    <cellStyle name="Loai CBDT" xfId="60284" xr:uid="{00000000-0005-0000-0000-00002A460000}"/>
    <cellStyle name="Loai CBDT 2" xfId="60285" xr:uid="{00000000-0005-0000-0000-00002B460000}"/>
    <cellStyle name="Loai CT" xfId="60286" xr:uid="{00000000-0005-0000-0000-00002C460000}"/>
    <cellStyle name="Loai CT 2" xfId="60287" xr:uid="{00000000-0005-0000-0000-00002D460000}"/>
    <cellStyle name="Loai GD" xfId="60288" xr:uid="{00000000-0005-0000-0000-00002E460000}"/>
    <cellStyle name="Loai GD 2" xfId="60289" xr:uid="{00000000-0005-0000-0000-00002F460000}"/>
    <cellStyle name="MAU" xfId="816" xr:uid="{00000000-0005-0000-0000-000030460000}"/>
    <cellStyle name="MAU 2" xfId="61957" xr:uid="{00000000-0005-0000-0000-000031460000}"/>
    <cellStyle name="Migliaia (0)_CALPREZZ" xfId="15545" xr:uid="{00000000-0005-0000-0000-000032460000}"/>
    <cellStyle name="Migliaia_ PESO ELETTR." xfId="15546" xr:uid="{00000000-0005-0000-0000-000033460000}"/>
    <cellStyle name="Millares [0]_2AV_M_M " xfId="15547" xr:uid="{00000000-0005-0000-0000-000034460000}"/>
    <cellStyle name="Millares_2AV_M_M " xfId="15548" xr:uid="{00000000-0005-0000-0000-000035460000}"/>
    <cellStyle name="Milliers [0]_      " xfId="817" xr:uid="{00000000-0005-0000-0000-000036460000}"/>
    <cellStyle name="Milliers_      " xfId="818" xr:uid="{00000000-0005-0000-0000-000037460000}"/>
    <cellStyle name="Môc" xfId="15549" xr:uid="{00000000-0005-0000-0000-000036490000}"/>
    <cellStyle name="Model" xfId="819" xr:uid="{00000000-0005-0000-0000-000038460000}"/>
    <cellStyle name="Model 10" xfId="15550" xr:uid="{00000000-0005-0000-0000-000039460000}"/>
    <cellStyle name="Model 11" xfId="15551" xr:uid="{00000000-0005-0000-0000-00003A460000}"/>
    <cellStyle name="Model 12" xfId="15552" xr:uid="{00000000-0005-0000-0000-00003B460000}"/>
    <cellStyle name="Model 13" xfId="56987" xr:uid="{00000000-0005-0000-0000-00003C460000}"/>
    <cellStyle name="Model 14" xfId="56988" xr:uid="{00000000-0005-0000-0000-00003D460000}"/>
    <cellStyle name="Model 15" xfId="56989" xr:uid="{00000000-0005-0000-0000-00003E460000}"/>
    <cellStyle name="Model 16" xfId="56990" xr:uid="{00000000-0005-0000-0000-00003F460000}"/>
    <cellStyle name="Model 17" xfId="56991" xr:uid="{00000000-0005-0000-0000-000040460000}"/>
    <cellStyle name="Model 18" xfId="56992" xr:uid="{00000000-0005-0000-0000-000041460000}"/>
    <cellStyle name="Model 19" xfId="56993" xr:uid="{00000000-0005-0000-0000-000042460000}"/>
    <cellStyle name="Model 2" xfId="15553" xr:uid="{00000000-0005-0000-0000-000043460000}"/>
    <cellStyle name="Model 20" xfId="60290" xr:uid="{00000000-0005-0000-0000-000044460000}"/>
    <cellStyle name="Model 21" xfId="60291" xr:uid="{00000000-0005-0000-0000-000045460000}"/>
    <cellStyle name="Model 22" xfId="60292" xr:uid="{00000000-0005-0000-0000-000046460000}"/>
    <cellStyle name="Model 23" xfId="60293" xr:uid="{00000000-0005-0000-0000-000047460000}"/>
    <cellStyle name="Model 24" xfId="60294" xr:uid="{00000000-0005-0000-0000-000048460000}"/>
    <cellStyle name="Model 25" xfId="60295" xr:uid="{00000000-0005-0000-0000-000049460000}"/>
    <cellStyle name="Model 26" xfId="61958" xr:uid="{00000000-0005-0000-0000-00004A460000}"/>
    <cellStyle name="Model 3" xfId="15554" xr:uid="{00000000-0005-0000-0000-00004B460000}"/>
    <cellStyle name="Model 4" xfId="15555" xr:uid="{00000000-0005-0000-0000-00004C460000}"/>
    <cellStyle name="Model 5" xfId="15556" xr:uid="{00000000-0005-0000-0000-00004D460000}"/>
    <cellStyle name="Model 6" xfId="15557" xr:uid="{00000000-0005-0000-0000-00004E460000}"/>
    <cellStyle name="Model 6 2" xfId="15558" xr:uid="{00000000-0005-0000-0000-00004F460000}"/>
    <cellStyle name="Model 6 3" xfId="15559" xr:uid="{00000000-0005-0000-0000-000050460000}"/>
    <cellStyle name="Model 7" xfId="15560" xr:uid="{00000000-0005-0000-0000-000051460000}"/>
    <cellStyle name="Model 8" xfId="15561" xr:uid="{00000000-0005-0000-0000-000052460000}"/>
    <cellStyle name="Model 9" xfId="15562" xr:uid="{00000000-0005-0000-0000-000053460000}"/>
    <cellStyle name="moi" xfId="820" xr:uid="{00000000-0005-0000-0000-000054460000}"/>
    <cellStyle name="moi 10" xfId="15563" xr:uid="{00000000-0005-0000-0000-000055460000}"/>
    <cellStyle name="moi 11" xfId="15564" xr:uid="{00000000-0005-0000-0000-000056460000}"/>
    <cellStyle name="moi 12" xfId="15565" xr:uid="{00000000-0005-0000-0000-000057460000}"/>
    <cellStyle name="moi 13" xfId="56994" xr:uid="{00000000-0005-0000-0000-000058460000}"/>
    <cellStyle name="moi 14" xfId="56995" xr:uid="{00000000-0005-0000-0000-000059460000}"/>
    <cellStyle name="moi 15" xfId="56996" xr:uid="{00000000-0005-0000-0000-00005A460000}"/>
    <cellStyle name="moi 16" xfId="56997" xr:uid="{00000000-0005-0000-0000-00005B460000}"/>
    <cellStyle name="moi 17" xfId="56998" xr:uid="{00000000-0005-0000-0000-00005C460000}"/>
    <cellStyle name="moi 18" xfId="56999" xr:uid="{00000000-0005-0000-0000-00005D460000}"/>
    <cellStyle name="moi 19" xfId="57000" xr:uid="{00000000-0005-0000-0000-00005E460000}"/>
    <cellStyle name="moi 2" xfId="15566" xr:uid="{00000000-0005-0000-0000-00005F460000}"/>
    <cellStyle name="moi 2 10" xfId="15567" xr:uid="{00000000-0005-0000-0000-000060460000}"/>
    <cellStyle name="moi 2 10 2" xfId="15568" xr:uid="{00000000-0005-0000-0000-000061460000}"/>
    <cellStyle name="moi 2 10 3" xfId="15569" xr:uid="{00000000-0005-0000-0000-000062460000}"/>
    <cellStyle name="moi 2 10 4" xfId="15570" xr:uid="{00000000-0005-0000-0000-000063460000}"/>
    <cellStyle name="moi 2 10 5" xfId="15571" xr:uid="{00000000-0005-0000-0000-000064460000}"/>
    <cellStyle name="moi 2 10 6" xfId="15572" xr:uid="{00000000-0005-0000-0000-000065460000}"/>
    <cellStyle name="moi 2 11" xfId="15573" xr:uid="{00000000-0005-0000-0000-000066460000}"/>
    <cellStyle name="moi 2 11 2" xfId="15574" xr:uid="{00000000-0005-0000-0000-000067460000}"/>
    <cellStyle name="moi 2 11 3" xfId="15575" xr:uid="{00000000-0005-0000-0000-000068460000}"/>
    <cellStyle name="moi 2 11 4" xfId="15576" xr:uid="{00000000-0005-0000-0000-000069460000}"/>
    <cellStyle name="moi 2 11 5" xfId="15577" xr:uid="{00000000-0005-0000-0000-00006A460000}"/>
    <cellStyle name="moi 2 11 6" xfId="15578" xr:uid="{00000000-0005-0000-0000-00006B460000}"/>
    <cellStyle name="moi 2 12" xfId="15579" xr:uid="{00000000-0005-0000-0000-00006C460000}"/>
    <cellStyle name="moi 2 12 2" xfId="15580" xr:uid="{00000000-0005-0000-0000-00006D460000}"/>
    <cellStyle name="moi 2 12 3" xfId="15581" xr:uid="{00000000-0005-0000-0000-00006E460000}"/>
    <cellStyle name="moi 2 12 4" xfId="15582" xr:uid="{00000000-0005-0000-0000-00006F460000}"/>
    <cellStyle name="moi 2 12 5" xfId="15583" xr:uid="{00000000-0005-0000-0000-000070460000}"/>
    <cellStyle name="moi 2 12 6" xfId="15584" xr:uid="{00000000-0005-0000-0000-000071460000}"/>
    <cellStyle name="moi 2 13" xfId="15585" xr:uid="{00000000-0005-0000-0000-000072460000}"/>
    <cellStyle name="moi 2 13 2" xfId="15586" xr:uid="{00000000-0005-0000-0000-000073460000}"/>
    <cellStyle name="moi 2 13 3" xfId="15587" xr:uid="{00000000-0005-0000-0000-000074460000}"/>
    <cellStyle name="moi 2 13 4" xfId="15588" xr:uid="{00000000-0005-0000-0000-000075460000}"/>
    <cellStyle name="moi 2 13 5" xfId="15589" xr:uid="{00000000-0005-0000-0000-000076460000}"/>
    <cellStyle name="moi 2 13 6" xfId="15590" xr:uid="{00000000-0005-0000-0000-000077460000}"/>
    <cellStyle name="moi 2 14" xfId="15591" xr:uid="{00000000-0005-0000-0000-000078460000}"/>
    <cellStyle name="moi 2 14 2" xfId="15592" xr:uid="{00000000-0005-0000-0000-000079460000}"/>
    <cellStyle name="moi 2 14 3" xfId="15593" xr:uid="{00000000-0005-0000-0000-00007A460000}"/>
    <cellStyle name="moi 2 14 4" xfId="15594" xr:uid="{00000000-0005-0000-0000-00007B460000}"/>
    <cellStyle name="moi 2 14 5" xfId="15595" xr:uid="{00000000-0005-0000-0000-00007C460000}"/>
    <cellStyle name="moi 2 14 6" xfId="15596" xr:uid="{00000000-0005-0000-0000-00007D460000}"/>
    <cellStyle name="moi 2 15" xfId="15597" xr:uid="{00000000-0005-0000-0000-00007E460000}"/>
    <cellStyle name="moi 2 15 2" xfId="15598" xr:uid="{00000000-0005-0000-0000-00007F460000}"/>
    <cellStyle name="moi 2 15 3" xfId="15599" xr:uid="{00000000-0005-0000-0000-000080460000}"/>
    <cellStyle name="moi 2 15 4" xfId="15600" xr:uid="{00000000-0005-0000-0000-000081460000}"/>
    <cellStyle name="moi 2 15 5" xfId="15601" xr:uid="{00000000-0005-0000-0000-000082460000}"/>
    <cellStyle name="moi 2 15 6" xfId="15602" xr:uid="{00000000-0005-0000-0000-000083460000}"/>
    <cellStyle name="moi 2 16" xfId="15603" xr:uid="{00000000-0005-0000-0000-000084460000}"/>
    <cellStyle name="moi 2 16 2" xfId="15604" xr:uid="{00000000-0005-0000-0000-000085460000}"/>
    <cellStyle name="moi 2 16 3" xfId="15605" xr:uid="{00000000-0005-0000-0000-000086460000}"/>
    <cellStyle name="moi 2 16 4" xfId="15606" xr:uid="{00000000-0005-0000-0000-000087460000}"/>
    <cellStyle name="moi 2 16 5" xfId="15607" xr:uid="{00000000-0005-0000-0000-000088460000}"/>
    <cellStyle name="moi 2 16 6" xfId="15608" xr:uid="{00000000-0005-0000-0000-000089460000}"/>
    <cellStyle name="moi 2 17" xfId="15609" xr:uid="{00000000-0005-0000-0000-00008A460000}"/>
    <cellStyle name="moi 2 17 2" xfId="15610" xr:uid="{00000000-0005-0000-0000-00008B460000}"/>
    <cellStyle name="moi 2 17 3" xfId="15611" xr:uid="{00000000-0005-0000-0000-00008C460000}"/>
    <cellStyle name="moi 2 17 4" xfId="15612" xr:uid="{00000000-0005-0000-0000-00008D460000}"/>
    <cellStyle name="moi 2 17 5" xfId="15613" xr:uid="{00000000-0005-0000-0000-00008E460000}"/>
    <cellStyle name="moi 2 17 6" xfId="15614" xr:uid="{00000000-0005-0000-0000-00008F460000}"/>
    <cellStyle name="moi 2 18" xfId="15615" xr:uid="{00000000-0005-0000-0000-000090460000}"/>
    <cellStyle name="moi 2 18 2" xfId="15616" xr:uid="{00000000-0005-0000-0000-000091460000}"/>
    <cellStyle name="moi 2 18 3" xfId="15617" xr:uid="{00000000-0005-0000-0000-000092460000}"/>
    <cellStyle name="moi 2 18 4" xfId="15618" xr:uid="{00000000-0005-0000-0000-000093460000}"/>
    <cellStyle name="moi 2 18 5" xfId="15619" xr:uid="{00000000-0005-0000-0000-000094460000}"/>
    <cellStyle name="moi 2 18 6" xfId="15620" xr:uid="{00000000-0005-0000-0000-000095460000}"/>
    <cellStyle name="moi 2 19" xfId="15621" xr:uid="{00000000-0005-0000-0000-000096460000}"/>
    <cellStyle name="moi 2 19 2" xfId="15622" xr:uid="{00000000-0005-0000-0000-000097460000}"/>
    <cellStyle name="moi 2 19 3" xfId="15623" xr:uid="{00000000-0005-0000-0000-000098460000}"/>
    <cellStyle name="moi 2 19 4" xfId="15624" xr:uid="{00000000-0005-0000-0000-000099460000}"/>
    <cellStyle name="moi 2 19 5" xfId="15625" xr:uid="{00000000-0005-0000-0000-00009A460000}"/>
    <cellStyle name="moi 2 19 6" xfId="15626" xr:uid="{00000000-0005-0000-0000-00009B460000}"/>
    <cellStyle name="moi 2 2" xfId="15627" xr:uid="{00000000-0005-0000-0000-00009C460000}"/>
    <cellStyle name="moi 2 2 2" xfId="15628" xr:uid="{00000000-0005-0000-0000-00009D460000}"/>
    <cellStyle name="moi 2 2 2 2" xfId="57001" xr:uid="{00000000-0005-0000-0000-00009E460000}"/>
    <cellStyle name="moi 2 2 3" xfId="15629" xr:uid="{00000000-0005-0000-0000-00009F460000}"/>
    <cellStyle name="moi 2 2 4" xfId="15630" xr:uid="{00000000-0005-0000-0000-0000A0460000}"/>
    <cellStyle name="moi 2 2 5" xfId="15631" xr:uid="{00000000-0005-0000-0000-0000A1460000}"/>
    <cellStyle name="moi 2 2 6" xfId="15632" xr:uid="{00000000-0005-0000-0000-0000A2460000}"/>
    <cellStyle name="moi 2 2 7" xfId="15633" xr:uid="{00000000-0005-0000-0000-0000A3460000}"/>
    <cellStyle name="moi 2 20" xfId="15634" xr:uid="{00000000-0005-0000-0000-0000A4460000}"/>
    <cellStyle name="moi 2 20 2" xfId="15635" xr:uid="{00000000-0005-0000-0000-0000A5460000}"/>
    <cellStyle name="moi 2 20 3" xfId="15636" xr:uid="{00000000-0005-0000-0000-0000A6460000}"/>
    <cellStyle name="moi 2 20 4" xfId="15637" xr:uid="{00000000-0005-0000-0000-0000A7460000}"/>
    <cellStyle name="moi 2 20 5" xfId="15638" xr:uid="{00000000-0005-0000-0000-0000A8460000}"/>
    <cellStyle name="moi 2 20 6" xfId="15639" xr:uid="{00000000-0005-0000-0000-0000A9460000}"/>
    <cellStyle name="moi 2 21" xfId="15640" xr:uid="{00000000-0005-0000-0000-0000AA460000}"/>
    <cellStyle name="moi 2 21 2" xfId="15641" xr:uid="{00000000-0005-0000-0000-0000AB460000}"/>
    <cellStyle name="moi 2 21 3" xfId="15642" xr:uid="{00000000-0005-0000-0000-0000AC460000}"/>
    <cellStyle name="moi 2 21 4" xfId="15643" xr:uid="{00000000-0005-0000-0000-0000AD460000}"/>
    <cellStyle name="moi 2 21 5" xfId="15644" xr:uid="{00000000-0005-0000-0000-0000AE460000}"/>
    <cellStyle name="moi 2 21 6" xfId="15645" xr:uid="{00000000-0005-0000-0000-0000AF460000}"/>
    <cellStyle name="moi 2 22" xfId="15646" xr:uid="{00000000-0005-0000-0000-0000B0460000}"/>
    <cellStyle name="moi 2 22 2" xfId="15647" xr:uid="{00000000-0005-0000-0000-0000B1460000}"/>
    <cellStyle name="moi 2 22 3" xfId="15648" xr:uid="{00000000-0005-0000-0000-0000B2460000}"/>
    <cellStyle name="moi 2 22 4" xfId="15649" xr:uid="{00000000-0005-0000-0000-0000B3460000}"/>
    <cellStyle name="moi 2 22 5" xfId="15650" xr:uid="{00000000-0005-0000-0000-0000B4460000}"/>
    <cellStyle name="moi 2 22 6" xfId="15651" xr:uid="{00000000-0005-0000-0000-0000B5460000}"/>
    <cellStyle name="moi 2 23" xfId="15652" xr:uid="{00000000-0005-0000-0000-0000B6460000}"/>
    <cellStyle name="moi 2 23 2" xfId="15653" xr:uid="{00000000-0005-0000-0000-0000B7460000}"/>
    <cellStyle name="moi 2 23 3" xfId="15654" xr:uid="{00000000-0005-0000-0000-0000B8460000}"/>
    <cellStyle name="moi 2 23 4" xfId="15655" xr:uid="{00000000-0005-0000-0000-0000B9460000}"/>
    <cellStyle name="moi 2 23 5" xfId="15656" xr:uid="{00000000-0005-0000-0000-0000BA460000}"/>
    <cellStyle name="moi 2 23 6" xfId="15657" xr:uid="{00000000-0005-0000-0000-0000BB460000}"/>
    <cellStyle name="moi 2 24" xfId="15658" xr:uid="{00000000-0005-0000-0000-0000BC460000}"/>
    <cellStyle name="moi 2 24 2" xfId="15659" xr:uid="{00000000-0005-0000-0000-0000BD460000}"/>
    <cellStyle name="moi 2 24 3" xfId="15660" xr:uid="{00000000-0005-0000-0000-0000BE460000}"/>
    <cellStyle name="moi 2 24 4" xfId="15661" xr:uid="{00000000-0005-0000-0000-0000BF460000}"/>
    <cellStyle name="moi 2 24 5" xfId="15662" xr:uid="{00000000-0005-0000-0000-0000C0460000}"/>
    <cellStyle name="moi 2 24 6" xfId="15663" xr:uid="{00000000-0005-0000-0000-0000C1460000}"/>
    <cellStyle name="moi 2 25" xfId="15664" xr:uid="{00000000-0005-0000-0000-0000C2460000}"/>
    <cellStyle name="moi 2 25 2" xfId="15665" xr:uid="{00000000-0005-0000-0000-0000C3460000}"/>
    <cellStyle name="moi 2 25 3" xfId="15666" xr:uid="{00000000-0005-0000-0000-0000C4460000}"/>
    <cellStyle name="moi 2 25 4" xfId="15667" xr:uid="{00000000-0005-0000-0000-0000C5460000}"/>
    <cellStyle name="moi 2 25 5" xfId="15668" xr:uid="{00000000-0005-0000-0000-0000C6460000}"/>
    <cellStyle name="moi 2 25 6" xfId="15669" xr:uid="{00000000-0005-0000-0000-0000C7460000}"/>
    <cellStyle name="moi 2 26" xfId="15670" xr:uid="{00000000-0005-0000-0000-0000C8460000}"/>
    <cellStyle name="moi 2 26 2" xfId="15671" xr:uid="{00000000-0005-0000-0000-0000C9460000}"/>
    <cellStyle name="moi 2 26 3" xfId="15672" xr:uid="{00000000-0005-0000-0000-0000CA460000}"/>
    <cellStyle name="moi 2 26 4" xfId="15673" xr:uid="{00000000-0005-0000-0000-0000CB460000}"/>
    <cellStyle name="moi 2 26 5" xfId="15674" xr:uid="{00000000-0005-0000-0000-0000CC460000}"/>
    <cellStyle name="moi 2 26 6" xfId="15675" xr:uid="{00000000-0005-0000-0000-0000CD460000}"/>
    <cellStyle name="moi 2 27" xfId="15676" xr:uid="{00000000-0005-0000-0000-0000CE460000}"/>
    <cellStyle name="moi 2 27 2" xfId="15677" xr:uid="{00000000-0005-0000-0000-0000CF460000}"/>
    <cellStyle name="moi 2 27 3" xfId="15678" xr:uid="{00000000-0005-0000-0000-0000D0460000}"/>
    <cellStyle name="moi 2 27 4" xfId="15679" xr:uid="{00000000-0005-0000-0000-0000D1460000}"/>
    <cellStyle name="moi 2 27 5" xfId="15680" xr:uid="{00000000-0005-0000-0000-0000D2460000}"/>
    <cellStyle name="moi 2 27 6" xfId="15681" xr:uid="{00000000-0005-0000-0000-0000D3460000}"/>
    <cellStyle name="moi 2 28" xfId="15682" xr:uid="{00000000-0005-0000-0000-0000D4460000}"/>
    <cellStyle name="moi 2 28 2" xfId="15683" xr:uid="{00000000-0005-0000-0000-0000D5460000}"/>
    <cellStyle name="moi 2 28 3" xfId="15684" xr:uid="{00000000-0005-0000-0000-0000D6460000}"/>
    <cellStyle name="moi 2 28 4" xfId="15685" xr:uid="{00000000-0005-0000-0000-0000D7460000}"/>
    <cellStyle name="moi 2 28 5" xfId="15686" xr:uid="{00000000-0005-0000-0000-0000D8460000}"/>
    <cellStyle name="moi 2 28 6" xfId="15687" xr:uid="{00000000-0005-0000-0000-0000D9460000}"/>
    <cellStyle name="moi 2 29" xfId="15688" xr:uid="{00000000-0005-0000-0000-0000DA460000}"/>
    <cellStyle name="moi 2 29 2" xfId="15689" xr:uid="{00000000-0005-0000-0000-0000DB460000}"/>
    <cellStyle name="moi 2 29 3" xfId="15690" xr:uid="{00000000-0005-0000-0000-0000DC460000}"/>
    <cellStyle name="moi 2 29 4" xfId="15691" xr:uid="{00000000-0005-0000-0000-0000DD460000}"/>
    <cellStyle name="moi 2 29 5" xfId="15692" xr:uid="{00000000-0005-0000-0000-0000DE460000}"/>
    <cellStyle name="moi 2 29 6" xfId="15693" xr:uid="{00000000-0005-0000-0000-0000DF460000}"/>
    <cellStyle name="moi 2 3" xfId="15694" xr:uid="{00000000-0005-0000-0000-0000E0460000}"/>
    <cellStyle name="moi 2 3 2" xfId="15695" xr:uid="{00000000-0005-0000-0000-0000E1460000}"/>
    <cellStyle name="moi 2 3 2 2" xfId="57002" xr:uid="{00000000-0005-0000-0000-0000E2460000}"/>
    <cellStyle name="moi 2 3 3" xfId="15696" xr:uid="{00000000-0005-0000-0000-0000E3460000}"/>
    <cellStyle name="moi 2 3 4" xfId="15697" xr:uid="{00000000-0005-0000-0000-0000E4460000}"/>
    <cellStyle name="moi 2 3 5" xfId="15698" xr:uid="{00000000-0005-0000-0000-0000E5460000}"/>
    <cellStyle name="moi 2 3 6" xfId="15699" xr:uid="{00000000-0005-0000-0000-0000E6460000}"/>
    <cellStyle name="moi 2 30" xfId="15700" xr:uid="{00000000-0005-0000-0000-0000E7460000}"/>
    <cellStyle name="moi 2 31" xfId="15701" xr:uid="{00000000-0005-0000-0000-0000E8460000}"/>
    <cellStyle name="moi 2 32" xfId="15702" xr:uid="{00000000-0005-0000-0000-0000E9460000}"/>
    <cellStyle name="moi 2 33" xfId="15703" xr:uid="{00000000-0005-0000-0000-0000EA460000}"/>
    <cellStyle name="moi 2 34" xfId="15704" xr:uid="{00000000-0005-0000-0000-0000EB460000}"/>
    <cellStyle name="moi 2 4" xfId="15705" xr:uid="{00000000-0005-0000-0000-0000EC460000}"/>
    <cellStyle name="moi 2 4 2" xfId="15706" xr:uid="{00000000-0005-0000-0000-0000ED460000}"/>
    <cellStyle name="moi 2 4 2 2" xfId="57003" xr:uid="{00000000-0005-0000-0000-0000EE460000}"/>
    <cellStyle name="moi 2 4 3" xfId="15707" xr:uid="{00000000-0005-0000-0000-0000EF460000}"/>
    <cellStyle name="moi 2 4 4" xfId="15708" xr:uid="{00000000-0005-0000-0000-0000F0460000}"/>
    <cellStyle name="moi 2 4 5" xfId="15709" xr:uid="{00000000-0005-0000-0000-0000F1460000}"/>
    <cellStyle name="moi 2 4 6" xfId="15710" xr:uid="{00000000-0005-0000-0000-0000F2460000}"/>
    <cellStyle name="moi 2 5" xfId="15711" xr:uid="{00000000-0005-0000-0000-0000F3460000}"/>
    <cellStyle name="moi 2 5 2" xfId="15712" xr:uid="{00000000-0005-0000-0000-0000F4460000}"/>
    <cellStyle name="moi 2 5 2 2" xfId="57004" xr:uid="{00000000-0005-0000-0000-0000F5460000}"/>
    <cellStyle name="moi 2 5 3" xfId="15713" xr:uid="{00000000-0005-0000-0000-0000F6460000}"/>
    <cellStyle name="moi 2 5 4" xfId="15714" xr:uid="{00000000-0005-0000-0000-0000F7460000}"/>
    <cellStyle name="moi 2 5 5" xfId="15715" xr:uid="{00000000-0005-0000-0000-0000F8460000}"/>
    <cellStyle name="moi 2 5 6" xfId="15716" xr:uid="{00000000-0005-0000-0000-0000F9460000}"/>
    <cellStyle name="moi 2 6" xfId="15717" xr:uid="{00000000-0005-0000-0000-0000FA460000}"/>
    <cellStyle name="moi 2 6 2" xfId="15718" xr:uid="{00000000-0005-0000-0000-0000FB460000}"/>
    <cellStyle name="moi 2 6 2 2" xfId="57005" xr:uid="{00000000-0005-0000-0000-0000FC460000}"/>
    <cellStyle name="moi 2 6 3" xfId="15719" xr:uid="{00000000-0005-0000-0000-0000FD460000}"/>
    <cellStyle name="moi 2 6 4" xfId="15720" xr:uid="{00000000-0005-0000-0000-0000FE460000}"/>
    <cellStyle name="moi 2 6 5" xfId="15721" xr:uid="{00000000-0005-0000-0000-0000FF460000}"/>
    <cellStyle name="moi 2 6 6" xfId="15722" xr:uid="{00000000-0005-0000-0000-000000470000}"/>
    <cellStyle name="moi 2 7" xfId="15723" xr:uid="{00000000-0005-0000-0000-000001470000}"/>
    <cellStyle name="moi 2 7 2" xfId="15724" xr:uid="{00000000-0005-0000-0000-000002470000}"/>
    <cellStyle name="moi 2 7 2 2" xfId="57006" xr:uid="{00000000-0005-0000-0000-000003470000}"/>
    <cellStyle name="moi 2 7 3" xfId="15725" xr:uid="{00000000-0005-0000-0000-000004470000}"/>
    <cellStyle name="moi 2 7 4" xfId="15726" xr:uid="{00000000-0005-0000-0000-000005470000}"/>
    <cellStyle name="moi 2 7 5" xfId="15727" xr:uid="{00000000-0005-0000-0000-000006470000}"/>
    <cellStyle name="moi 2 7 6" xfId="15728" xr:uid="{00000000-0005-0000-0000-000007470000}"/>
    <cellStyle name="moi 2 8" xfId="15729" xr:uid="{00000000-0005-0000-0000-000008470000}"/>
    <cellStyle name="moi 2 8 2" xfId="15730" xr:uid="{00000000-0005-0000-0000-000009470000}"/>
    <cellStyle name="moi 2 8 2 2" xfId="57007" xr:uid="{00000000-0005-0000-0000-00000A470000}"/>
    <cellStyle name="moi 2 8 3" xfId="15731" xr:uid="{00000000-0005-0000-0000-00000B470000}"/>
    <cellStyle name="moi 2 8 4" xfId="15732" xr:uid="{00000000-0005-0000-0000-00000C470000}"/>
    <cellStyle name="moi 2 8 5" xfId="15733" xr:uid="{00000000-0005-0000-0000-00000D470000}"/>
    <cellStyle name="moi 2 8 6" xfId="15734" xr:uid="{00000000-0005-0000-0000-00000E470000}"/>
    <cellStyle name="moi 2 9" xfId="15735" xr:uid="{00000000-0005-0000-0000-00000F470000}"/>
    <cellStyle name="moi 2 9 2" xfId="15736" xr:uid="{00000000-0005-0000-0000-000010470000}"/>
    <cellStyle name="moi 2 9 2 2" xfId="57008" xr:uid="{00000000-0005-0000-0000-000011470000}"/>
    <cellStyle name="moi 2 9 3" xfId="15737" xr:uid="{00000000-0005-0000-0000-000012470000}"/>
    <cellStyle name="moi 2 9 4" xfId="15738" xr:uid="{00000000-0005-0000-0000-000013470000}"/>
    <cellStyle name="moi 2 9 5" xfId="15739" xr:uid="{00000000-0005-0000-0000-000014470000}"/>
    <cellStyle name="moi 2 9 6" xfId="15740" xr:uid="{00000000-0005-0000-0000-000015470000}"/>
    <cellStyle name="moi 20" xfId="60296" xr:uid="{00000000-0005-0000-0000-000016470000}"/>
    <cellStyle name="moi 21" xfId="60297" xr:uid="{00000000-0005-0000-0000-000017470000}"/>
    <cellStyle name="moi 22" xfId="60298" xr:uid="{00000000-0005-0000-0000-000018470000}"/>
    <cellStyle name="moi 23" xfId="60299" xr:uid="{00000000-0005-0000-0000-000019470000}"/>
    <cellStyle name="moi 24" xfId="60300" xr:uid="{00000000-0005-0000-0000-00001A470000}"/>
    <cellStyle name="moi 25" xfId="60301" xr:uid="{00000000-0005-0000-0000-00001B470000}"/>
    <cellStyle name="moi 26" xfId="61959" xr:uid="{00000000-0005-0000-0000-00001C470000}"/>
    <cellStyle name="moi 3" xfId="15741" xr:uid="{00000000-0005-0000-0000-00001D470000}"/>
    <cellStyle name="moi 3 10" xfId="15742" xr:uid="{00000000-0005-0000-0000-00001E470000}"/>
    <cellStyle name="moi 3 10 2" xfId="15743" xr:uid="{00000000-0005-0000-0000-00001F470000}"/>
    <cellStyle name="moi 3 10 3" xfId="15744" xr:uid="{00000000-0005-0000-0000-000020470000}"/>
    <cellStyle name="moi 3 10 4" xfId="15745" xr:uid="{00000000-0005-0000-0000-000021470000}"/>
    <cellStyle name="moi 3 10 5" xfId="15746" xr:uid="{00000000-0005-0000-0000-000022470000}"/>
    <cellStyle name="moi 3 10 6" xfId="15747" xr:uid="{00000000-0005-0000-0000-000023470000}"/>
    <cellStyle name="moi 3 11" xfId="15748" xr:uid="{00000000-0005-0000-0000-000024470000}"/>
    <cellStyle name="moi 3 11 2" xfId="15749" xr:uid="{00000000-0005-0000-0000-000025470000}"/>
    <cellStyle name="moi 3 11 3" xfId="15750" xr:uid="{00000000-0005-0000-0000-000026470000}"/>
    <cellStyle name="moi 3 11 4" xfId="15751" xr:uid="{00000000-0005-0000-0000-000027470000}"/>
    <cellStyle name="moi 3 11 5" xfId="15752" xr:uid="{00000000-0005-0000-0000-000028470000}"/>
    <cellStyle name="moi 3 11 6" xfId="15753" xr:uid="{00000000-0005-0000-0000-000029470000}"/>
    <cellStyle name="moi 3 12" xfId="15754" xr:uid="{00000000-0005-0000-0000-00002A470000}"/>
    <cellStyle name="moi 3 12 2" xfId="15755" xr:uid="{00000000-0005-0000-0000-00002B470000}"/>
    <cellStyle name="moi 3 12 3" xfId="15756" xr:uid="{00000000-0005-0000-0000-00002C470000}"/>
    <cellStyle name="moi 3 12 4" xfId="15757" xr:uid="{00000000-0005-0000-0000-00002D470000}"/>
    <cellStyle name="moi 3 12 5" xfId="15758" xr:uid="{00000000-0005-0000-0000-00002E470000}"/>
    <cellStyle name="moi 3 12 6" xfId="15759" xr:uid="{00000000-0005-0000-0000-00002F470000}"/>
    <cellStyle name="moi 3 13" xfId="15760" xr:uid="{00000000-0005-0000-0000-000030470000}"/>
    <cellStyle name="moi 3 13 2" xfId="15761" xr:uid="{00000000-0005-0000-0000-000031470000}"/>
    <cellStyle name="moi 3 13 3" xfId="15762" xr:uid="{00000000-0005-0000-0000-000032470000}"/>
    <cellStyle name="moi 3 13 4" xfId="15763" xr:uid="{00000000-0005-0000-0000-000033470000}"/>
    <cellStyle name="moi 3 13 5" xfId="15764" xr:uid="{00000000-0005-0000-0000-000034470000}"/>
    <cellStyle name="moi 3 13 6" xfId="15765" xr:uid="{00000000-0005-0000-0000-000035470000}"/>
    <cellStyle name="moi 3 14" xfId="15766" xr:uid="{00000000-0005-0000-0000-000036470000}"/>
    <cellStyle name="moi 3 14 2" xfId="15767" xr:uid="{00000000-0005-0000-0000-000037470000}"/>
    <cellStyle name="moi 3 14 3" xfId="15768" xr:uid="{00000000-0005-0000-0000-000038470000}"/>
    <cellStyle name="moi 3 14 4" xfId="15769" xr:uid="{00000000-0005-0000-0000-000039470000}"/>
    <cellStyle name="moi 3 14 5" xfId="15770" xr:uid="{00000000-0005-0000-0000-00003A470000}"/>
    <cellStyle name="moi 3 14 6" xfId="15771" xr:uid="{00000000-0005-0000-0000-00003B470000}"/>
    <cellStyle name="moi 3 15" xfId="15772" xr:uid="{00000000-0005-0000-0000-00003C470000}"/>
    <cellStyle name="moi 3 15 2" xfId="15773" xr:uid="{00000000-0005-0000-0000-00003D470000}"/>
    <cellStyle name="moi 3 15 3" xfId="15774" xr:uid="{00000000-0005-0000-0000-00003E470000}"/>
    <cellStyle name="moi 3 15 4" xfId="15775" xr:uid="{00000000-0005-0000-0000-00003F470000}"/>
    <cellStyle name="moi 3 15 5" xfId="15776" xr:uid="{00000000-0005-0000-0000-000040470000}"/>
    <cellStyle name="moi 3 15 6" xfId="15777" xr:uid="{00000000-0005-0000-0000-000041470000}"/>
    <cellStyle name="moi 3 16" xfId="15778" xr:uid="{00000000-0005-0000-0000-000042470000}"/>
    <cellStyle name="moi 3 16 2" xfId="15779" xr:uid="{00000000-0005-0000-0000-000043470000}"/>
    <cellStyle name="moi 3 16 3" xfId="15780" xr:uid="{00000000-0005-0000-0000-000044470000}"/>
    <cellStyle name="moi 3 16 4" xfId="15781" xr:uid="{00000000-0005-0000-0000-000045470000}"/>
    <cellStyle name="moi 3 16 5" xfId="15782" xr:uid="{00000000-0005-0000-0000-000046470000}"/>
    <cellStyle name="moi 3 16 6" xfId="15783" xr:uid="{00000000-0005-0000-0000-000047470000}"/>
    <cellStyle name="moi 3 17" xfId="15784" xr:uid="{00000000-0005-0000-0000-000048470000}"/>
    <cellStyle name="moi 3 17 2" xfId="15785" xr:uid="{00000000-0005-0000-0000-000049470000}"/>
    <cellStyle name="moi 3 17 3" xfId="15786" xr:uid="{00000000-0005-0000-0000-00004A470000}"/>
    <cellStyle name="moi 3 17 4" xfId="15787" xr:uid="{00000000-0005-0000-0000-00004B470000}"/>
    <cellStyle name="moi 3 17 5" xfId="15788" xr:uid="{00000000-0005-0000-0000-00004C470000}"/>
    <cellStyle name="moi 3 17 6" xfId="15789" xr:uid="{00000000-0005-0000-0000-00004D470000}"/>
    <cellStyle name="moi 3 18" xfId="15790" xr:uid="{00000000-0005-0000-0000-00004E470000}"/>
    <cellStyle name="moi 3 18 2" xfId="15791" xr:uid="{00000000-0005-0000-0000-00004F470000}"/>
    <cellStyle name="moi 3 18 3" xfId="15792" xr:uid="{00000000-0005-0000-0000-000050470000}"/>
    <cellStyle name="moi 3 18 4" xfId="15793" xr:uid="{00000000-0005-0000-0000-000051470000}"/>
    <cellStyle name="moi 3 18 5" xfId="15794" xr:uid="{00000000-0005-0000-0000-000052470000}"/>
    <cellStyle name="moi 3 18 6" xfId="15795" xr:uid="{00000000-0005-0000-0000-000053470000}"/>
    <cellStyle name="moi 3 19" xfId="15796" xr:uid="{00000000-0005-0000-0000-000054470000}"/>
    <cellStyle name="moi 3 19 2" xfId="15797" xr:uid="{00000000-0005-0000-0000-000055470000}"/>
    <cellStyle name="moi 3 19 3" xfId="15798" xr:uid="{00000000-0005-0000-0000-000056470000}"/>
    <cellStyle name="moi 3 19 4" xfId="15799" xr:uid="{00000000-0005-0000-0000-000057470000}"/>
    <cellStyle name="moi 3 19 5" xfId="15800" xr:uid="{00000000-0005-0000-0000-000058470000}"/>
    <cellStyle name="moi 3 19 6" xfId="15801" xr:uid="{00000000-0005-0000-0000-000059470000}"/>
    <cellStyle name="moi 3 2" xfId="15802" xr:uid="{00000000-0005-0000-0000-00005A470000}"/>
    <cellStyle name="moi 3 2 2" xfId="15803" xr:uid="{00000000-0005-0000-0000-00005B470000}"/>
    <cellStyle name="moi 3 2 3" xfId="15804" xr:uid="{00000000-0005-0000-0000-00005C470000}"/>
    <cellStyle name="moi 3 2 4" xfId="15805" xr:uid="{00000000-0005-0000-0000-00005D470000}"/>
    <cellStyle name="moi 3 2 5" xfId="15806" xr:uid="{00000000-0005-0000-0000-00005E470000}"/>
    <cellStyle name="moi 3 2 6" xfId="15807" xr:uid="{00000000-0005-0000-0000-00005F470000}"/>
    <cellStyle name="moi 3 2 7" xfId="15808" xr:uid="{00000000-0005-0000-0000-000060470000}"/>
    <cellStyle name="moi 3 20" xfId="15809" xr:uid="{00000000-0005-0000-0000-000061470000}"/>
    <cellStyle name="moi 3 20 2" xfId="15810" xr:uid="{00000000-0005-0000-0000-000062470000}"/>
    <cellStyle name="moi 3 20 3" xfId="15811" xr:uid="{00000000-0005-0000-0000-000063470000}"/>
    <cellStyle name="moi 3 20 4" xfId="15812" xr:uid="{00000000-0005-0000-0000-000064470000}"/>
    <cellStyle name="moi 3 20 5" xfId="15813" xr:uid="{00000000-0005-0000-0000-000065470000}"/>
    <cellStyle name="moi 3 20 6" xfId="15814" xr:uid="{00000000-0005-0000-0000-000066470000}"/>
    <cellStyle name="moi 3 21" xfId="15815" xr:uid="{00000000-0005-0000-0000-000067470000}"/>
    <cellStyle name="moi 3 21 2" xfId="15816" xr:uid="{00000000-0005-0000-0000-000068470000}"/>
    <cellStyle name="moi 3 21 3" xfId="15817" xr:uid="{00000000-0005-0000-0000-000069470000}"/>
    <cellStyle name="moi 3 21 4" xfId="15818" xr:uid="{00000000-0005-0000-0000-00006A470000}"/>
    <cellStyle name="moi 3 21 5" xfId="15819" xr:uid="{00000000-0005-0000-0000-00006B470000}"/>
    <cellStyle name="moi 3 21 6" xfId="15820" xr:uid="{00000000-0005-0000-0000-00006C470000}"/>
    <cellStyle name="moi 3 22" xfId="15821" xr:uid="{00000000-0005-0000-0000-00006D470000}"/>
    <cellStyle name="moi 3 22 2" xfId="15822" xr:uid="{00000000-0005-0000-0000-00006E470000}"/>
    <cellStyle name="moi 3 22 3" xfId="15823" xr:uid="{00000000-0005-0000-0000-00006F470000}"/>
    <cellStyle name="moi 3 22 4" xfId="15824" xr:uid="{00000000-0005-0000-0000-000070470000}"/>
    <cellStyle name="moi 3 22 5" xfId="15825" xr:uid="{00000000-0005-0000-0000-000071470000}"/>
    <cellStyle name="moi 3 22 6" xfId="15826" xr:uid="{00000000-0005-0000-0000-000072470000}"/>
    <cellStyle name="moi 3 23" xfId="15827" xr:uid="{00000000-0005-0000-0000-000073470000}"/>
    <cellStyle name="moi 3 23 2" xfId="15828" xr:uid="{00000000-0005-0000-0000-000074470000}"/>
    <cellStyle name="moi 3 23 3" xfId="15829" xr:uid="{00000000-0005-0000-0000-000075470000}"/>
    <cellStyle name="moi 3 23 4" xfId="15830" xr:uid="{00000000-0005-0000-0000-000076470000}"/>
    <cellStyle name="moi 3 23 5" xfId="15831" xr:uid="{00000000-0005-0000-0000-000077470000}"/>
    <cellStyle name="moi 3 23 6" xfId="15832" xr:uid="{00000000-0005-0000-0000-000078470000}"/>
    <cellStyle name="moi 3 24" xfId="15833" xr:uid="{00000000-0005-0000-0000-000079470000}"/>
    <cellStyle name="moi 3 24 2" xfId="15834" xr:uid="{00000000-0005-0000-0000-00007A470000}"/>
    <cellStyle name="moi 3 24 3" xfId="15835" xr:uid="{00000000-0005-0000-0000-00007B470000}"/>
    <cellStyle name="moi 3 24 4" xfId="15836" xr:uid="{00000000-0005-0000-0000-00007C470000}"/>
    <cellStyle name="moi 3 24 5" xfId="15837" xr:uid="{00000000-0005-0000-0000-00007D470000}"/>
    <cellStyle name="moi 3 24 6" xfId="15838" xr:uid="{00000000-0005-0000-0000-00007E470000}"/>
    <cellStyle name="moi 3 25" xfId="15839" xr:uid="{00000000-0005-0000-0000-00007F470000}"/>
    <cellStyle name="moi 3 25 2" xfId="15840" xr:uid="{00000000-0005-0000-0000-000080470000}"/>
    <cellStyle name="moi 3 25 3" xfId="15841" xr:uid="{00000000-0005-0000-0000-000081470000}"/>
    <cellStyle name="moi 3 25 4" xfId="15842" xr:uid="{00000000-0005-0000-0000-000082470000}"/>
    <cellStyle name="moi 3 25 5" xfId="15843" xr:uid="{00000000-0005-0000-0000-000083470000}"/>
    <cellStyle name="moi 3 25 6" xfId="15844" xr:uid="{00000000-0005-0000-0000-000084470000}"/>
    <cellStyle name="moi 3 26" xfId="15845" xr:uid="{00000000-0005-0000-0000-000085470000}"/>
    <cellStyle name="moi 3 26 2" xfId="15846" xr:uid="{00000000-0005-0000-0000-000086470000}"/>
    <cellStyle name="moi 3 26 3" xfId="15847" xr:uid="{00000000-0005-0000-0000-000087470000}"/>
    <cellStyle name="moi 3 26 4" xfId="15848" xr:uid="{00000000-0005-0000-0000-000088470000}"/>
    <cellStyle name="moi 3 26 5" xfId="15849" xr:uid="{00000000-0005-0000-0000-000089470000}"/>
    <cellStyle name="moi 3 26 6" xfId="15850" xr:uid="{00000000-0005-0000-0000-00008A470000}"/>
    <cellStyle name="moi 3 27" xfId="15851" xr:uid="{00000000-0005-0000-0000-00008B470000}"/>
    <cellStyle name="moi 3 27 2" xfId="15852" xr:uid="{00000000-0005-0000-0000-00008C470000}"/>
    <cellStyle name="moi 3 27 3" xfId="15853" xr:uid="{00000000-0005-0000-0000-00008D470000}"/>
    <cellStyle name="moi 3 27 4" xfId="15854" xr:uid="{00000000-0005-0000-0000-00008E470000}"/>
    <cellStyle name="moi 3 27 5" xfId="15855" xr:uid="{00000000-0005-0000-0000-00008F470000}"/>
    <cellStyle name="moi 3 27 6" xfId="15856" xr:uid="{00000000-0005-0000-0000-000090470000}"/>
    <cellStyle name="moi 3 28" xfId="15857" xr:uid="{00000000-0005-0000-0000-000091470000}"/>
    <cellStyle name="moi 3 28 2" xfId="15858" xr:uid="{00000000-0005-0000-0000-000092470000}"/>
    <cellStyle name="moi 3 28 3" xfId="15859" xr:uid="{00000000-0005-0000-0000-000093470000}"/>
    <cellStyle name="moi 3 28 4" xfId="15860" xr:uid="{00000000-0005-0000-0000-000094470000}"/>
    <cellStyle name="moi 3 28 5" xfId="15861" xr:uid="{00000000-0005-0000-0000-000095470000}"/>
    <cellStyle name="moi 3 28 6" xfId="15862" xr:uid="{00000000-0005-0000-0000-000096470000}"/>
    <cellStyle name="moi 3 29" xfId="15863" xr:uid="{00000000-0005-0000-0000-000097470000}"/>
    <cellStyle name="moi 3 29 2" xfId="15864" xr:uid="{00000000-0005-0000-0000-000098470000}"/>
    <cellStyle name="moi 3 29 3" xfId="15865" xr:uid="{00000000-0005-0000-0000-000099470000}"/>
    <cellStyle name="moi 3 29 4" xfId="15866" xr:uid="{00000000-0005-0000-0000-00009A470000}"/>
    <cellStyle name="moi 3 29 5" xfId="15867" xr:uid="{00000000-0005-0000-0000-00009B470000}"/>
    <cellStyle name="moi 3 29 6" xfId="15868" xr:uid="{00000000-0005-0000-0000-00009C470000}"/>
    <cellStyle name="moi 3 3" xfId="15869" xr:uid="{00000000-0005-0000-0000-00009D470000}"/>
    <cellStyle name="moi 3 3 2" xfId="15870" xr:uid="{00000000-0005-0000-0000-00009E470000}"/>
    <cellStyle name="moi 3 3 3" xfId="15871" xr:uid="{00000000-0005-0000-0000-00009F470000}"/>
    <cellStyle name="moi 3 3 4" xfId="15872" xr:uid="{00000000-0005-0000-0000-0000A0470000}"/>
    <cellStyle name="moi 3 3 5" xfId="15873" xr:uid="{00000000-0005-0000-0000-0000A1470000}"/>
    <cellStyle name="moi 3 3 6" xfId="15874" xr:uid="{00000000-0005-0000-0000-0000A2470000}"/>
    <cellStyle name="moi 3 30" xfId="15875" xr:uid="{00000000-0005-0000-0000-0000A3470000}"/>
    <cellStyle name="moi 3 31" xfId="15876" xr:uid="{00000000-0005-0000-0000-0000A4470000}"/>
    <cellStyle name="moi 3 32" xfId="15877" xr:uid="{00000000-0005-0000-0000-0000A5470000}"/>
    <cellStyle name="moi 3 33" xfId="15878" xr:uid="{00000000-0005-0000-0000-0000A6470000}"/>
    <cellStyle name="moi 3 34" xfId="15879" xr:uid="{00000000-0005-0000-0000-0000A7470000}"/>
    <cellStyle name="moi 3 4" xfId="15880" xr:uid="{00000000-0005-0000-0000-0000A8470000}"/>
    <cellStyle name="moi 3 4 2" xfId="15881" xr:uid="{00000000-0005-0000-0000-0000A9470000}"/>
    <cellStyle name="moi 3 4 3" xfId="15882" xr:uid="{00000000-0005-0000-0000-0000AA470000}"/>
    <cellStyle name="moi 3 4 4" xfId="15883" xr:uid="{00000000-0005-0000-0000-0000AB470000}"/>
    <cellStyle name="moi 3 4 5" xfId="15884" xr:uid="{00000000-0005-0000-0000-0000AC470000}"/>
    <cellStyle name="moi 3 4 6" xfId="15885" xr:uid="{00000000-0005-0000-0000-0000AD470000}"/>
    <cellStyle name="moi 3 5" xfId="15886" xr:uid="{00000000-0005-0000-0000-0000AE470000}"/>
    <cellStyle name="moi 3 5 2" xfId="15887" xr:uid="{00000000-0005-0000-0000-0000AF470000}"/>
    <cellStyle name="moi 3 5 3" xfId="15888" xr:uid="{00000000-0005-0000-0000-0000B0470000}"/>
    <cellStyle name="moi 3 5 4" xfId="15889" xr:uid="{00000000-0005-0000-0000-0000B1470000}"/>
    <cellStyle name="moi 3 5 5" xfId="15890" xr:uid="{00000000-0005-0000-0000-0000B2470000}"/>
    <cellStyle name="moi 3 5 6" xfId="15891" xr:uid="{00000000-0005-0000-0000-0000B3470000}"/>
    <cellStyle name="moi 3 6" xfId="15892" xr:uid="{00000000-0005-0000-0000-0000B4470000}"/>
    <cellStyle name="moi 3 6 2" xfId="15893" xr:uid="{00000000-0005-0000-0000-0000B5470000}"/>
    <cellStyle name="moi 3 6 3" xfId="15894" xr:uid="{00000000-0005-0000-0000-0000B6470000}"/>
    <cellStyle name="moi 3 6 4" xfId="15895" xr:uid="{00000000-0005-0000-0000-0000B7470000}"/>
    <cellStyle name="moi 3 6 5" xfId="15896" xr:uid="{00000000-0005-0000-0000-0000B8470000}"/>
    <cellStyle name="moi 3 6 6" xfId="15897" xr:uid="{00000000-0005-0000-0000-0000B9470000}"/>
    <cellStyle name="moi 3 7" xfId="15898" xr:uid="{00000000-0005-0000-0000-0000BA470000}"/>
    <cellStyle name="moi 3 7 2" xfId="15899" xr:uid="{00000000-0005-0000-0000-0000BB470000}"/>
    <cellStyle name="moi 3 7 3" xfId="15900" xr:uid="{00000000-0005-0000-0000-0000BC470000}"/>
    <cellStyle name="moi 3 7 4" xfId="15901" xr:uid="{00000000-0005-0000-0000-0000BD470000}"/>
    <cellStyle name="moi 3 7 5" xfId="15902" xr:uid="{00000000-0005-0000-0000-0000BE470000}"/>
    <cellStyle name="moi 3 7 6" xfId="15903" xr:uid="{00000000-0005-0000-0000-0000BF470000}"/>
    <cellStyle name="moi 3 8" xfId="15904" xr:uid="{00000000-0005-0000-0000-0000C0470000}"/>
    <cellStyle name="moi 3 8 2" xfId="15905" xr:uid="{00000000-0005-0000-0000-0000C1470000}"/>
    <cellStyle name="moi 3 8 3" xfId="15906" xr:uid="{00000000-0005-0000-0000-0000C2470000}"/>
    <cellStyle name="moi 3 8 4" xfId="15907" xr:uid="{00000000-0005-0000-0000-0000C3470000}"/>
    <cellStyle name="moi 3 8 5" xfId="15908" xr:uid="{00000000-0005-0000-0000-0000C4470000}"/>
    <cellStyle name="moi 3 8 6" xfId="15909" xr:uid="{00000000-0005-0000-0000-0000C5470000}"/>
    <cellStyle name="moi 3 9" xfId="15910" xr:uid="{00000000-0005-0000-0000-0000C6470000}"/>
    <cellStyle name="moi 3 9 2" xfId="15911" xr:uid="{00000000-0005-0000-0000-0000C7470000}"/>
    <cellStyle name="moi 3 9 3" xfId="15912" xr:uid="{00000000-0005-0000-0000-0000C8470000}"/>
    <cellStyle name="moi 3 9 4" xfId="15913" xr:uid="{00000000-0005-0000-0000-0000C9470000}"/>
    <cellStyle name="moi 3 9 5" xfId="15914" xr:uid="{00000000-0005-0000-0000-0000CA470000}"/>
    <cellStyle name="moi 3 9 6" xfId="15915" xr:uid="{00000000-0005-0000-0000-0000CB470000}"/>
    <cellStyle name="moi 4" xfId="15916" xr:uid="{00000000-0005-0000-0000-0000CC470000}"/>
    <cellStyle name="moi 4 10" xfId="15917" xr:uid="{00000000-0005-0000-0000-0000CD470000}"/>
    <cellStyle name="moi 4 10 2" xfId="15918" xr:uid="{00000000-0005-0000-0000-0000CE470000}"/>
    <cellStyle name="moi 4 10 3" xfId="15919" xr:uid="{00000000-0005-0000-0000-0000CF470000}"/>
    <cellStyle name="moi 4 10 4" xfId="15920" xr:uid="{00000000-0005-0000-0000-0000D0470000}"/>
    <cellStyle name="moi 4 10 5" xfId="15921" xr:uid="{00000000-0005-0000-0000-0000D1470000}"/>
    <cellStyle name="moi 4 10 6" xfId="15922" xr:uid="{00000000-0005-0000-0000-0000D2470000}"/>
    <cellStyle name="moi 4 11" xfId="15923" xr:uid="{00000000-0005-0000-0000-0000D3470000}"/>
    <cellStyle name="moi 4 11 2" xfId="15924" xr:uid="{00000000-0005-0000-0000-0000D4470000}"/>
    <cellStyle name="moi 4 11 3" xfId="15925" xr:uid="{00000000-0005-0000-0000-0000D5470000}"/>
    <cellStyle name="moi 4 11 4" xfId="15926" xr:uid="{00000000-0005-0000-0000-0000D6470000}"/>
    <cellStyle name="moi 4 11 5" xfId="15927" xr:uid="{00000000-0005-0000-0000-0000D7470000}"/>
    <cellStyle name="moi 4 11 6" xfId="15928" xr:uid="{00000000-0005-0000-0000-0000D8470000}"/>
    <cellStyle name="moi 4 12" xfId="15929" xr:uid="{00000000-0005-0000-0000-0000D9470000}"/>
    <cellStyle name="moi 4 12 2" xfId="15930" xr:uid="{00000000-0005-0000-0000-0000DA470000}"/>
    <cellStyle name="moi 4 12 3" xfId="15931" xr:uid="{00000000-0005-0000-0000-0000DB470000}"/>
    <cellStyle name="moi 4 12 4" xfId="15932" xr:uid="{00000000-0005-0000-0000-0000DC470000}"/>
    <cellStyle name="moi 4 12 5" xfId="15933" xr:uid="{00000000-0005-0000-0000-0000DD470000}"/>
    <cellStyle name="moi 4 12 6" xfId="15934" xr:uid="{00000000-0005-0000-0000-0000DE470000}"/>
    <cellStyle name="moi 4 13" xfId="15935" xr:uid="{00000000-0005-0000-0000-0000DF470000}"/>
    <cellStyle name="moi 4 13 2" xfId="15936" xr:uid="{00000000-0005-0000-0000-0000E0470000}"/>
    <cellStyle name="moi 4 13 3" xfId="15937" xr:uid="{00000000-0005-0000-0000-0000E1470000}"/>
    <cellStyle name="moi 4 13 4" xfId="15938" xr:uid="{00000000-0005-0000-0000-0000E2470000}"/>
    <cellStyle name="moi 4 13 5" xfId="15939" xr:uid="{00000000-0005-0000-0000-0000E3470000}"/>
    <cellStyle name="moi 4 13 6" xfId="15940" xr:uid="{00000000-0005-0000-0000-0000E4470000}"/>
    <cellStyle name="moi 4 14" xfId="15941" xr:uid="{00000000-0005-0000-0000-0000E5470000}"/>
    <cellStyle name="moi 4 14 2" xfId="15942" xr:uid="{00000000-0005-0000-0000-0000E6470000}"/>
    <cellStyle name="moi 4 14 3" xfId="15943" xr:uid="{00000000-0005-0000-0000-0000E7470000}"/>
    <cellStyle name="moi 4 14 4" xfId="15944" xr:uid="{00000000-0005-0000-0000-0000E8470000}"/>
    <cellStyle name="moi 4 14 5" xfId="15945" xr:uid="{00000000-0005-0000-0000-0000E9470000}"/>
    <cellStyle name="moi 4 14 6" xfId="15946" xr:uid="{00000000-0005-0000-0000-0000EA470000}"/>
    <cellStyle name="moi 4 15" xfId="15947" xr:uid="{00000000-0005-0000-0000-0000EB470000}"/>
    <cellStyle name="moi 4 15 2" xfId="15948" xr:uid="{00000000-0005-0000-0000-0000EC470000}"/>
    <cellStyle name="moi 4 15 3" xfId="15949" xr:uid="{00000000-0005-0000-0000-0000ED470000}"/>
    <cellStyle name="moi 4 15 4" xfId="15950" xr:uid="{00000000-0005-0000-0000-0000EE470000}"/>
    <cellStyle name="moi 4 15 5" xfId="15951" xr:uid="{00000000-0005-0000-0000-0000EF470000}"/>
    <cellStyle name="moi 4 15 6" xfId="15952" xr:uid="{00000000-0005-0000-0000-0000F0470000}"/>
    <cellStyle name="moi 4 16" xfId="15953" xr:uid="{00000000-0005-0000-0000-0000F1470000}"/>
    <cellStyle name="moi 4 16 2" xfId="15954" xr:uid="{00000000-0005-0000-0000-0000F2470000}"/>
    <cellStyle name="moi 4 16 3" xfId="15955" xr:uid="{00000000-0005-0000-0000-0000F3470000}"/>
    <cellStyle name="moi 4 16 4" xfId="15956" xr:uid="{00000000-0005-0000-0000-0000F4470000}"/>
    <cellStyle name="moi 4 16 5" xfId="15957" xr:uid="{00000000-0005-0000-0000-0000F5470000}"/>
    <cellStyle name="moi 4 16 6" xfId="15958" xr:uid="{00000000-0005-0000-0000-0000F6470000}"/>
    <cellStyle name="moi 4 17" xfId="15959" xr:uid="{00000000-0005-0000-0000-0000F7470000}"/>
    <cellStyle name="moi 4 17 2" xfId="15960" xr:uid="{00000000-0005-0000-0000-0000F8470000}"/>
    <cellStyle name="moi 4 17 3" xfId="15961" xr:uid="{00000000-0005-0000-0000-0000F9470000}"/>
    <cellStyle name="moi 4 17 4" xfId="15962" xr:uid="{00000000-0005-0000-0000-0000FA470000}"/>
    <cellStyle name="moi 4 17 5" xfId="15963" xr:uid="{00000000-0005-0000-0000-0000FB470000}"/>
    <cellStyle name="moi 4 17 6" xfId="15964" xr:uid="{00000000-0005-0000-0000-0000FC470000}"/>
    <cellStyle name="moi 4 18" xfId="15965" xr:uid="{00000000-0005-0000-0000-0000FD470000}"/>
    <cellStyle name="moi 4 18 2" xfId="15966" xr:uid="{00000000-0005-0000-0000-0000FE470000}"/>
    <cellStyle name="moi 4 18 3" xfId="15967" xr:uid="{00000000-0005-0000-0000-0000FF470000}"/>
    <cellStyle name="moi 4 18 4" xfId="15968" xr:uid="{00000000-0005-0000-0000-000000480000}"/>
    <cellStyle name="moi 4 18 5" xfId="15969" xr:uid="{00000000-0005-0000-0000-000001480000}"/>
    <cellStyle name="moi 4 18 6" xfId="15970" xr:uid="{00000000-0005-0000-0000-000002480000}"/>
    <cellStyle name="moi 4 19" xfId="15971" xr:uid="{00000000-0005-0000-0000-000003480000}"/>
    <cellStyle name="moi 4 19 2" xfId="15972" xr:uid="{00000000-0005-0000-0000-000004480000}"/>
    <cellStyle name="moi 4 19 3" xfId="15973" xr:uid="{00000000-0005-0000-0000-000005480000}"/>
    <cellStyle name="moi 4 19 4" xfId="15974" xr:uid="{00000000-0005-0000-0000-000006480000}"/>
    <cellStyle name="moi 4 19 5" xfId="15975" xr:uid="{00000000-0005-0000-0000-000007480000}"/>
    <cellStyle name="moi 4 19 6" xfId="15976" xr:uid="{00000000-0005-0000-0000-000008480000}"/>
    <cellStyle name="moi 4 2" xfId="15977" xr:uid="{00000000-0005-0000-0000-000009480000}"/>
    <cellStyle name="moi 4 2 2" xfId="15978" xr:uid="{00000000-0005-0000-0000-00000A480000}"/>
    <cellStyle name="moi 4 2 3" xfId="15979" xr:uid="{00000000-0005-0000-0000-00000B480000}"/>
    <cellStyle name="moi 4 2 4" xfId="15980" xr:uid="{00000000-0005-0000-0000-00000C480000}"/>
    <cellStyle name="moi 4 2 5" xfId="15981" xr:uid="{00000000-0005-0000-0000-00000D480000}"/>
    <cellStyle name="moi 4 2 6" xfId="15982" xr:uid="{00000000-0005-0000-0000-00000E480000}"/>
    <cellStyle name="moi 4 2 7" xfId="15983" xr:uid="{00000000-0005-0000-0000-00000F480000}"/>
    <cellStyle name="moi 4 20" xfId="15984" xr:uid="{00000000-0005-0000-0000-000010480000}"/>
    <cellStyle name="moi 4 20 2" xfId="15985" xr:uid="{00000000-0005-0000-0000-000011480000}"/>
    <cellStyle name="moi 4 20 3" xfId="15986" xr:uid="{00000000-0005-0000-0000-000012480000}"/>
    <cellStyle name="moi 4 20 4" xfId="15987" xr:uid="{00000000-0005-0000-0000-000013480000}"/>
    <cellStyle name="moi 4 20 5" xfId="15988" xr:uid="{00000000-0005-0000-0000-000014480000}"/>
    <cellStyle name="moi 4 20 6" xfId="15989" xr:uid="{00000000-0005-0000-0000-000015480000}"/>
    <cellStyle name="moi 4 21" xfId="15990" xr:uid="{00000000-0005-0000-0000-000016480000}"/>
    <cellStyle name="moi 4 21 2" xfId="15991" xr:uid="{00000000-0005-0000-0000-000017480000}"/>
    <cellStyle name="moi 4 21 3" xfId="15992" xr:uid="{00000000-0005-0000-0000-000018480000}"/>
    <cellStyle name="moi 4 21 4" xfId="15993" xr:uid="{00000000-0005-0000-0000-000019480000}"/>
    <cellStyle name="moi 4 21 5" xfId="15994" xr:uid="{00000000-0005-0000-0000-00001A480000}"/>
    <cellStyle name="moi 4 21 6" xfId="15995" xr:uid="{00000000-0005-0000-0000-00001B480000}"/>
    <cellStyle name="moi 4 22" xfId="15996" xr:uid="{00000000-0005-0000-0000-00001C480000}"/>
    <cellStyle name="moi 4 22 2" xfId="15997" xr:uid="{00000000-0005-0000-0000-00001D480000}"/>
    <cellStyle name="moi 4 22 3" xfId="15998" xr:uid="{00000000-0005-0000-0000-00001E480000}"/>
    <cellStyle name="moi 4 22 4" xfId="15999" xr:uid="{00000000-0005-0000-0000-00001F480000}"/>
    <cellStyle name="moi 4 22 5" xfId="16000" xr:uid="{00000000-0005-0000-0000-000020480000}"/>
    <cellStyle name="moi 4 22 6" xfId="16001" xr:uid="{00000000-0005-0000-0000-000021480000}"/>
    <cellStyle name="moi 4 23" xfId="16002" xr:uid="{00000000-0005-0000-0000-000022480000}"/>
    <cellStyle name="moi 4 23 2" xfId="16003" xr:uid="{00000000-0005-0000-0000-000023480000}"/>
    <cellStyle name="moi 4 23 3" xfId="16004" xr:uid="{00000000-0005-0000-0000-000024480000}"/>
    <cellStyle name="moi 4 23 4" xfId="16005" xr:uid="{00000000-0005-0000-0000-000025480000}"/>
    <cellStyle name="moi 4 23 5" xfId="16006" xr:uid="{00000000-0005-0000-0000-000026480000}"/>
    <cellStyle name="moi 4 23 6" xfId="16007" xr:uid="{00000000-0005-0000-0000-000027480000}"/>
    <cellStyle name="moi 4 24" xfId="16008" xr:uid="{00000000-0005-0000-0000-000028480000}"/>
    <cellStyle name="moi 4 24 2" xfId="16009" xr:uid="{00000000-0005-0000-0000-000029480000}"/>
    <cellStyle name="moi 4 24 3" xfId="16010" xr:uid="{00000000-0005-0000-0000-00002A480000}"/>
    <cellStyle name="moi 4 24 4" xfId="16011" xr:uid="{00000000-0005-0000-0000-00002B480000}"/>
    <cellStyle name="moi 4 24 5" xfId="16012" xr:uid="{00000000-0005-0000-0000-00002C480000}"/>
    <cellStyle name="moi 4 24 6" xfId="16013" xr:uid="{00000000-0005-0000-0000-00002D480000}"/>
    <cellStyle name="moi 4 25" xfId="16014" xr:uid="{00000000-0005-0000-0000-00002E480000}"/>
    <cellStyle name="moi 4 25 2" xfId="16015" xr:uid="{00000000-0005-0000-0000-00002F480000}"/>
    <cellStyle name="moi 4 25 3" xfId="16016" xr:uid="{00000000-0005-0000-0000-000030480000}"/>
    <cellStyle name="moi 4 25 4" xfId="16017" xr:uid="{00000000-0005-0000-0000-000031480000}"/>
    <cellStyle name="moi 4 25 5" xfId="16018" xr:uid="{00000000-0005-0000-0000-000032480000}"/>
    <cellStyle name="moi 4 25 6" xfId="16019" xr:uid="{00000000-0005-0000-0000-000033480000}"/>
    <cellStyle name="moi 4 26" xfId="16020" xr:uid="{00000000-0005-0000-0000-000034480000}"/>
    <cellStyle name="moi 4 26 2" xfId="16021" xr:uid="{00000000-0005-0000-0000-000035480000}"/>
    <cellStyle name="moi 4 26 3" xfId="16022" xr:uid="{00000000-0005-0000-0000-000036480000}"/>
    <cellStyle name="moi 4 26 4" xfId="16023" xr:uid="{00000000-0005-0000-0000-000037480000}"/>
    <cellStyle name="moi 4 26 5" xfId="16024" xr:uid="{00000000-0005-0000-0000-000038480000}"/>
    <cellStyle name="moi 4 26 6" xfId="16025" xr:uid="{00000000-0005-0000-0000-000039480000}"/>
    <cellStyle name="moi 4 27" xfId="16026" xr:uid="{00000000-0005-0000-0000-00003A480000}"/>
    <cellStyle name="moi 4 27 2" xfId="16027" xr:uid="{00000000-0005-0000-0000-00003B480000}"/>
    <cellStyle name="moi 4 27 3" xfId="16028" xr:uid="{00000000-0005-0000-0000-00003C480000}"/>
    <cellStyle name="moi 4 27 4" xfId="16029" xr:uid="{00000000-0005-0000-0000-00003D480000}"/>
    <cellStyle name="moi 4 27 5" xfId="16030" xr:uid="{00000000-0005-0000-0000-00003E480000}"/>
    <cellStyle name="moi 4 27 6" xfId="16031" xr:uid="{00000000-0005-0000-0000-00003F480000}"/>
    <cellStyle name="moi 4 28" xfId="16032" xr:uid="{00000000-0005-0000-0000-000040480000}"/>
    <cellStyle name="moi 4 28 2" xfId="16033" xr:uid="{00000000-0005-0000-0000-000041480000}"/>
    <cellStyle name="moi 4 28 3" xfId="16034" xr:uid="{00000000-0005-0000-0000-000042480000}"/>
    <cellStyle name="moi 4 28 4" xfId="16035" xr:uid="{00000000-0005-0000-0000-000043480000}"/>
    <cellStyle name="moi 4 28 5" xfId="16036" xr:uid="{00000000-0005-0000-0000-000044480000}"/>
    <cellStyle name="moi 4 28 6" xfId="16037" xr:uid="{00000000-0005-0000-0000-000045480000}"/>
    <cellStyle name="moi 4 29" xfId="16038" xr:uid="{00000000-0005-0000-0000-000046480000}"/>
    <cellStyle name="moi 4 29 2" xfId="16039" xr:uid="{00000000-0005-0000-0000-000047480000}"/>
    <cellStyle name="moi 4 29 3" xfId="16040" xr:uid="{00000000-0005-0000-0000-000048480000}"/>
    <cellStyle name="moi 4 29 4" xfId="16041" xr:uid="{00000000-0005-0000-0000-000049480000}"/>
    <cellStyle name="moi 4 29 5" xfId="16042" xr:uid="{00000000-0005-0000-0000-00004A480000}"/>
    <cellStyle name="moi 4 29 6" xfId="16043" xr:uid="{00000000-0005-0000-0000-00004B480000}"/>
    <cellStyle name="moi 4 3" xfId="16044" xr:uid="{00000000-0005-0000-0000-00004C480000}"/>
    <cellStyle name="moi 4 3 2" xfId="16045" xr:uid="{00000000-0005-0000-0000-00004D480000}"/>
    <cellStyle name="moi 4 3 3" xfId="16046" xr:uid="{00000000-0005-0000-0000-00004E480000}"/>
    <cellStyle name="moi 4 3 4" xfId="16047" xr:uid="{00000000-0005-0000-0000-00004F480000}"/>
    <cellStyle name="moi 4 3 5" xfId="16048" xr:uid="{00000000-0005-0000-0000-000050480000}"/>
    <cellStyle name="moi 4 3 6" xfId="16049" xr:uid="{00000000-0005-0000-0000-000051480000}"/>
    <cellStyle name="moi 4 30" xfId="16050" xr:uid="{00000000-0005-0000-0000-000052480000}"/>
    <cellStyle name="moi 4 31" xfId="16051" xr:uid="{00000000-0005-0000-0000-000053480000}"/>
    <cellStyle name="moi 4 32" xfId="16052" xr:uid="{00000000-0005-0000-0000-000054480000}"/>
    <cellStyle name="moi 4 33" xfId="16053" xr:uid="{00000000-0005-0000-0000-000055480000}"/>
    <cellStyle name="moi 4 34" xfId="16054" xr:uid="{00000000-0005-0000-0000-000056480000}"/>
    <cellStyle name="moi 4 4" xfId="16055" xr:uid="{00000000-0005-0000-0000-000057480000}"/>
    <cellStyle name="moi 4 4 2" xfId="16056" xr:uid="{00000000-0005-0000-0000-000058480000}"/>
    <cellStyle name="moi 4 4 3" xfId="16057" xr:uid="{00000000-0005-0000-0000-000059480000}"/>
    <cellStyle name="moi 4 4 4" xfId="16058" xr:uid="{00000000-0005-0000-0000-00005A480000}"/>
    <cellStyle name="moi 4 4 5" xfId="16059" xr:uid="{00000000-0005-0000-0000-00005B480000}"/>
    <cellStyle name="moi 4 4 6" xfId="16060" xr:uid="{00000000-0005-0000-0000-00005C480000}"/>
    <cellStyle name="moi 4 5" xfId="16061" xr:uid="{00000000-0005-0000-0000-00005D480000}"/>
    <cellStyle name="moi 4 5 2" xfId="16062" xr:uid="{00000000-0005-0000-0000-00005E480000}"/>
    <cellStyle name="moi 4 5 3" xfId="16063" xr:uid="{00000000-0005-0000-0000-00005F480000}"/>
    <cellStyle name="moi 4 5 4" xfId="16064" xr:uid="{00000000-0005-0000-0000-000060480000}"/>
    <cellStyle name="moi 4 5 5" xfId="16065" xr:uid="{00000000-0005-0000-0000-000061480000}"/>
    <cellStyle name="moi 4 5 6" xfId="16066" xr:uid="{00000000-0005-0000-0000-000062480000}"/>
    <cellStyle name="moi 4 6" xfId="16067" xr:uid="{00000000-0005-0000-0000-000063480000}"/>
    <cellStyle name="moi 4 6 2" xfId="16068" xr:uid="{00000000-0005-0000-0000-000064480000}"/>
    <cellStyle name="moi 4 6 3" xfId="16069" xr:uid="{00000000-0005-0000-0000-000065480000}"/>
    <cellStyle name="moi 4 6 4" xfId="16070" xr:uid="{00000000-0005-0000-0000-000066480000}"/>
    <cellStyle name="moi 4 6 5" xfId="16071" xr:uid="{00000000-0005-0000-0000-000067480000}"/>
    <cellStyle name="moi 4 6 6" xfId="16072" xr:uid="{00000000-0005-0000-0000-000068480000}"/>
    <cellStyle name="moi 4 7" xfId="16073" xr:uid="{00000000-0005-0000-0000-000069480000}"/>
    <cellStyle name="moi 4 7 2" xfId="16074" xr:uid="{00000000-0005-0000-0000-00006A480000}"/>
    <cellStyle name="moi 4 7 3" xfId="16075" xr:uid="{00000000-0005-0000-0000-00006B480000}"/>
    <cellStyle name="moi 4 7 4" xfId="16076" xr:uid="{00000000-0005-0000-0000-00006C480000}"/>
    <cellStyle name="moi 4 7 5" xfId="16077" xr:uid="{00000000-0005-0000-0000-00006D480000}"/>
    <cellStyle name="moi 4 7 6" xfId="16078" xr:uid="{00000000-0005-0000-0000-00006E480000}"/>
    <cellStyle name="moi 4 8" xfId="16079" xr:uid="{00000000-0005-0000-0000-00006F480000}"/>
    <cellStyle name="moi 4 8 2" xfId="16080" xr:uid="{00000000-0005-0000-0000-000070480000}"/>
    <cellStyle name="moi 4 8 3" xfId="16081" xr:uid="{00000000-0005-0000-0000-000071480000}"/>
    <cellStyle name="moi 4 8 4" xfId="16082" xr:uid="{00000000-0005-0000-0000-000072480000}"/>
    <cellStyle name="moi 4 8 5" xfId="16083" xr:uid="{00000000-0005-0000-0000-000073480000}"/>
    <cellStyle name="moi 4 8 6" xfId="16084" xr:uid="{00000000-0005-0000-0000-000074480000}"/>
    <cellStyle name="moi 4 9" xfId="16085" xr:uid="{00000000-0005-0000-0000-000075480000}"/>
    <cellStyle name="moi 4 9 2" xfId="16086" xr:uid="{00000000-0005-0000-0000-000076480000}"/>
    <cellStyle name="moi 4 9 3" xfId="16087" xr:uid="{00000000-0005-0000-0000-000077480000}"/>
    <cellStyle name="moi 4 9 4" xfId="16088" xr:uid="{00000000-0005-0000-0000-000078480000}"/>
    <cellStyle name="moi 4 9 5" xfId="16089" xr:uid="{00000000-0005-0000-0000-000079480000}"/>
    <cellStyle name="moi 4 9 6" xfId="16090" xr:uid="{00000000-0005-0000-0000-00007A480000}"/>
    <cellStyle name="moi 5" xfId="16091" xr:uid="{00000000-0005-0000-0000-00007B480000}"/>
    <cellStyle name="moi 5 10" xfId="16092" xr:uid="{00000000-0005-0000-0000-00007C480000}"/>
    <cellStyle name="moi 5 10 2" xfId="16093" xr:uid="{00000000-0005-0000-0000-00007D480000}"/>
    <cellStyle name="moi 5 10 3" xfId="16094" xr:uid="{00000000-0005-0000-0000-00007E480000}"/>
    <cellStyle name="moi 5 10 4" xfId="16095" xr:uid="{00000000-0005-0000-0000-00007F480000}"/>
    <cellStyle name="moi 5 10 5" xfId="16096" xr:uid="{00000000-0005-0000-0000-000080480000}"/>
    <cellStyle name="moi 5 10 6" xfId="16097" xr:uid="{00000000-0005-0000-0000-000081480000}"/>
    <cellStyle name="moi 5 11" xfId="16098" xr:uid="{00000000-0005-0000-0000-000082480000}"/>
    <cellStyle name="moi 5 11 2" xfId="16099" xr:uid="{00000000-0005-0000-0000-000083480000}"/>
    <cellStyle name="moi 5 11 3" xfId="16100" xr:uid="{00000000-0005-0000-0000-000084480000}"/>
    <cellStyle name="moi 5 11 4" xfId="16101" xr:uid="{00000000-0005-0000-0000-000085480000}"/>
    <cellStyle name="moi 5 11 5" xfId="16102" xr:uid="{00000000-0005-0000-0000-000086480000}"/>
    <cellStyle name="moi 5 11 6" xfId="16103" xr:uid="{00000000-0005-0000-0000-000087480000}"/>
    <cellStyle name="moi 5 12" xfId="16104" xr:uid="{00000000-0005-0000-0000-000088480000}"/>
    <cellStyle name="moi 5 12 2" xfId="16105" xr:uid="{00000000-0005-0000-0000-000089480000}"/>
    <cellStyle name="moi 5 12 3" xfId="16106" xr:uid="{00000000-0005-0000-0000-00008A480000}"/>
    <cellStyle name="moi 5 12 4" xfId="16107" xr:uid="{00000000-0005-0000-0000-00008B480000}"/>
    <cellStyle name="moi 5 12 5" xfId="16108" xr:uid="{00000000-0005-0000-0000-00008C480000}"/>
    <cellStyle name="moi 5 12 6" xfId="16109" xr:uid="{00000000-0005-0000-0000-00008D480000}"/>
    <cellStyle name="moi 5 13" xfId="16110" xr:uid="{00000000-0005-0000-0000-00008E480000}"/>
    <cellStyle name="moi 5 13 2" xfId="16111" xr:uid="{00000000-0005-0000-0000-00008F480000}"/>
    <cellStyle name="moi 5 13 3" xfId="16112" xr:uid="{00000000-0005-0000-0000-000090480000}"/>
    <cellStyle name="moi 5 13 4" xfId="16113" xr:uid="{00000000-0005-0000-0000-000091480000}"/>
    <cellStyle name="moi 5 13 5" xfId="16114" xr:uid="{00000000-0005-0000-0000-000092480000}"/>
    <cellStyle name="moi 5 13 6" xfId="16115" xr:uid="{00000000-0005-0000-0000-000093480000}"/>
    <cellStyle name="moi 5 14" xfId="16116" xr:uid="{00000000-0005-0000-0000-000094480000}"/>
    <cellStyle name="moi 5 14 2" xfId="16117" xr:uid="{00000000-0005-0000-0000-000095480000}"/>
    <cellStyle name="moi 5 14 3" xfId="16118" xr:uid="{00000000-0005-0000-0000-000096480000}"/>
    <cellStyle name="moi 5 14 4" xfId="16119" xr:uid="{00000000-0005-0000-0000-000097480000}"/>
    <cellStyle name="moi 5 14 5" xfId="16120" xr:uid="{00000000-0005-0000-0000-000098480000}"/>
    <cellStyle name="moi 5 14 6" xfId="16121" xr:uid="{00000000-0005-0000-0000-000099480000}"/>
    <cellStyle name="moi 5 15" xfId="16122" xr:uid="{00000000-0005-0000-0000-00009A480000}"/>
    <cellStyle name="moi 5 15 2" xfId="16123" xr:uid="{00000000-0005-0000-0000-00009B480000}"/>
    <cellStyle name="moi 5 15 3" xfId="16124" xr:uid="{00000000-0005-0000-0000-00009C480000}"/>
    <cellStyle name="moi 5 15 4" xfId="16125" xr:uid="{00000000-0005-0000-0000-00009D480000}"/>
    <cellStyle name="moi 5 15 5" xfId="16126" xr:uid="{00000000-0005-0000-0000-00009E480000}"/>
    <cellStyle name="moi 5 15 6" xfId="16127" xr:uid="{00000000-0005-0000-0000-00009F480000}"/>
    <cellStyle name="moi 5 16" xfId="16128" xr:uid="{00000000-0005-0000-0000-0000A0480000}"/>
    <cellStyle name="moi 5 16 2" xfId="16129" xr:uid="{00000000-0005-0000-0000-0000A1480000}"/>
    <cellStyle name="moi 5 16 3" xfId="16130" xr:uid="{00000000-0005-0000-0000-0000A2480000}"/>
    <cellStyle name="moi 5 16 4" xfId="16131" xr:uid="{00000000-0005-0000-0000-0000A3480000}"/>
    <cellStyle name="moi 5 16 5" xfId="16132" xr:uid="{00000000-0005-0000-0000-0000A4480000}"/>
    <cellStyle name="moi 5 16 6" xfId="16133" xr:uid="{00000000-0005-0000-0000-0000A5480000}"/>
    <cellStyle name="moi 5 17" xfId="16134" xr:uid="{00000000-0005-0000-0000-0000A6480000}"/>
    <cellStyle name="moi 5 17 2" xfId="16135" xr:uid="{00000000-0005-0000-0000-0000A7480000}"/>
    <cellStyle name="moi 5 17 3" xfId="16136" xr:uid="{00000000-0005-0000-0000-0000A8480000}"/>
    <cellStyle name="moi 5 17 4" xfId="16137" xr:uid="{00000000-0005-0000-0000-0000A9480000}"/>
    <cellStyle name="moi 5 17 5" xfId="16138" xr:uid="{00000000-0005-0000-0000-0000AA480000}"/>
    <cellStyle name="moi 5 17 6" xfId="16139" xr:uid="{00000000-0005-0000-0000-0000AB480000}"/>
    <cellStyle name="moi 5 18" xfId="16140" xr:uid="{00000000-0005-0000-0000-0000AC480000}"/>
    <cellStyle name="moi 5 18 2" xfId="16141" xr:uid="{00000000-0005-0000-0000-0000AD480000}"/>
    <cellStyle name="moi 5 18 3" xfId="16142" xr:uid="{00000000-0005-0000-0000-0000AE480000}"/>
    <cellStyle name="moi 5 18 4" xfId="16143" xr:uid="{00000000-0005-0000-0000-0000AF480000}"/>
    <cellStyle name="moi 5 18 5" xfId="16144" xr:uid="{00000000-0005-0000-0000-0000B0480000}"/>
    <cellStyle name="moi 5 18 6" xfId="16145" xr:uid="{00000000-0005-0000-0000-0000B1480000}"/>
    <cellStyle name="moi 5 19" xfId="16146" xr:uid="{00000000-0005-0000-0000-0000B2480000}"/>
    <cellStyle name="moi 5 19 2" xfId="16147" xr:uid="{00000000-0005-0000-0000-0000B3480000}"/>
    <cellStyle name="moi 5 19 3" xfId="16148" xr:uid="{00000000-0005-0000-0000-0000B4480000}"/>
    <cellStyle name="moi 5 19 4" xfId="16149" xr:uid="{00000000-0005-0000-0000-0000B5480000}"/>
    <cellStyle name="moi 5 19 5" xfId="16150" xr:uid="{00000000-0005-0000-0000-0000B6480000}"/>
    <cellStyle name="moi 5 19 6" xfId="16151" xr:uid="{00000000-0005-0000-0000-0000B7480000}"/>
    <cellStyle name="moi 5 2" xfId="16152" xr:uid="{00000000-0005-0000-0000-0000B8480000}"/>
    <cellStyle name="moi 5 2 2" xfId="16153" xr:uid="{00000000-0005-0000-0000-0000B9480000}"/>
    <cellStyle name="moi 5 2 3" xfId="16154" xr:uid="{00000000-0005-0000-0000-0000BA480000}"/>
    <cellStyle name="moi 5 2 4" xfId="16155" xr:uid="{00000000-0005-0000-0000-0000BB480000}"/>
    <cellStyle name="moi 5 2 5" xfId="16156" xr:uid="{00000000-0005-0000-0000-0000BC480000}"/>
    <cellStyle name="moi 5 2 6" xfId="16157" xr:uid="{00000000-0005-0000-0000-0000BD480000}"/>
    <cellStyle name="moi 5 2 7" xfId="16158" xr:uid="{00000000-0005-0000-0000-0000BE480000}"/>
    <cellStyle name="moi 5 20" xfId="16159" xr:uid="{00000000-0005-0000-0000-0000BF480000}"/>
    <cellStyle name="moi 5 20 2" xfId="16160" xr:uid="{00000000-0005-0000-0000-0000C0480000}"/>
    <cellStyle name="moi 5 20 3" xfId="16161" xr:uid="{00000000-0005-0000-0000-0000C1480000}"/>
    <cellStyle name="moi 5 20 4" xfId="16162" xr:uid="{00000000-0005-0000-0000-0000C2480000}"/>
    <cellStyle name="moi 5 20 5" xfId="16163" xr:uid="{00000000-0005-0000-0000-0000C3480000}"/>
    <cellStyle name="moi 5 20 6" xfId="16164" xr:uid="{00000000-0005-0000-0000-0000C4480000}"/>
    <cellStyle name="moi 5 21" xfId="16165" xr:uid="{00000000-0005-0000-0000-0000C5480000}"/>
    <cellStyle name="moi 5 21 2" xfId="16166" xr:uid="{00000000-0005-0000-0000-0000C6480000}"/>
    <cellStyle name="moi 5 21 3" xfId="16167" xr:uid="{00000000-0005-0000-0000-0000C7480000}"/>
    <cellStyle name="moi 5 21 4" xfId="16168" xr:uid="{00000000-0005-0000-0000-0000C8480000}"/>
    <cellStyle name="moi 5 21 5" xfId="16169" xr:uid="{00000000-0005-0000-0000-0000C9480000}"/>
    <cellStyle name="moi 5 21 6" xfId="16170" xr:uid="{00000000-0005-0000-0000-0000CA480000}"/>
    <cellStyle name="moi 5 22" xfId="16171" xr:uid="{00000000-0005-0000-0000-0000CB480000}"/>
    <cellStyle name="moi 5 22 2" xfId="16172" xr:uid="{00000000-0005-0000-0000-0000CC480000}"/>
    <cellStyle name="moi 5 22 3" xfId="16173" xr:uid="{00000000-0005-0000-0000-0000CD480000}"/>
    <cellStyle name="moi 5 22 4" xfId="16174" xr:uid="{00000000-0005-0000-0000-0000CE480000}"/>
    <cellStyle name="moi 5 22 5" xfId="16175" xr:uid="{00000000-0005-0000-0000-0000CF480000}"/>
    <cellStyle name="moi 5 22 6" xfId="16176" xr:uid="{00000000-0005-0000-0000-0000D0480000}"/>
    <cellStyle name="moi 5 23" xfId="16177" xr:uid="{00000000-0005-0000-0000-0000D1480000}"/>
    <cellStyle name="moi 5 23 2" xfId="16178" xr:uid="{00000000-0005-0000-0000-0000D2480000}"/>
    <cellStyle name="moi 5 23 3" xfId="16179" xr:uid="{00000000-0005-0000-0000-0000D3480000}"/>
    <cellStyle name="moi 5 23 4" xfId="16180" xr:uid="{00000000-0005-0000-0000-0000D4480000}"/>
    <cellStyle name="moi 5 23 5" xfId="16181" xr:uid="{00000000-0005-0000-0000-0000D5480000}"/>
    <cellStyle name="moi 5 23 6" xfId="16182" xr:uid="{00000000-0005-0000-0000-0000D6480000}"/>
    <cellStyle name="moi 5 24" xfId="16183" xr:uid="{00000000-0005-0000-0000-0000D7480000}"/>
    <cellStyle name="moi 5 24 2" xfId="16184" xr:uid="{00000000-0005-0000-0000-0000D8480000}"/>
    <cellStyle name="moi 5 24 3" xfId="16185" xr:uid="{00000000-0005-0000-0000-0000D9480000}"/>
    <cellStyle name="moi 5 24 4" xfId="16186" xr:uid="{00000000-0005-0000-0000-0000DA480000}"/>
    <cellStyle name="moi 5 24 5" xfId="16187" xr:uid="{00000000-0005-0000-0000-0000DB480000}"/>
    <cellStyle name="moi 5 24 6" xfId="16188" xr:uid="{00000000-0005-0000-0000-0000DC480000}"/>
    <cellStyle name="moi 5 25" xfId="16189" xr:uid="{00000000-0005-0000-0000-0000DD480000}"/>
    <cellStyle name="moi 5 25 2" xfId="16190" xr:uid="{00000000-0005-0000-0000-0000DE480000}"/>
    <cellStyle name="moi 5 25 3" xfId="16191" xr:uid="{00000000-0005-0000-0000-0000DF480000}"/>
    <cellStyle name="moi 5 25 4" xfId="16192" xr:uid="{00000000-0005-0000-0000-0000E0480000}"/>
    <cellStyle name="moi 5 25 5" xfId="16193" xr:uid="{00000000-0005-0000-0000-0000E1480000}"/>
    <cellStyle name="moi 5 25 6" xfId="16194" xr:uid="{00000000-0005-0000-0000-0000E2480000}"/>
    <cellStyle name="moi 5 26" xfId="16195" xr:uid="{00000000-0005-0000-0000-0000E3480000}"/>
    <cellStyle name="moi 5 26 2" xfId="16196" xr:uid="{00000000-0005-0000-0000-0000E4480000}"/>
    <cellStyle name="moi 5 26 3" xfId="16197" xr:uid="{00000000-0005-0000-0000-0000E5480000}"/>
    <cellStyle name="moi 5 26 4" xfId="16198" xr:uid="{00000000-0005-0000-0000-0000E6480000}"/>
    <cellStyle name="moi 5 26 5" xfId="16199" xr:uid="{00000000-0005-0000-0000-0000E7480000}"/>
    <cellStyle name="moi 5 26 6" xfId="16200" xr:uid="{00000000-0005-0000-0000-0000E8480000}"/>
    <cellStyle name="moi 5 27" xfId="16201" xr:uid="{00000000-0005-0000-0000-0000E9480000}"/>
    <cellStyle name="moi 5 27 2" xfId="16202" xr:uid="{00000000-0005-0000-0000-0000EA480000}"/>
    <cellStyle name="moi 5 27 3" xfId="16203" xr:uid="{00000000-0005-0000-0000-0000EB480000}"/>
    <cellStyle name="moi 5 27 4" xfId="16204" xr:uid="{00000000-0005-0000-0000-0000EC480000}"/>
    <cellStyle name="moi 5 27 5" xfId="16205" xr:uid="{00000000-0005-0000-0000-0000ED480000}"/>
    <cellStyle name="moi 5 27 6" xfId="16206" xr:uid="{00000000-0005-0000-0000-0000EE480000}"/>
    <cellStyle name="moi 5 28" xfId="16207" xr:uid="{00000000-0005-0000-0000-0000EF480000}"/>
    <cellStyle name="moi 5 28 2" xfId="16208" xr:uid="{00000000-0005-0000-0000-0000F0480000}"/>
    <cellStyle name="moi 5 28 3" xfId="16209" xr:uid="{00000000-0005-0000-0000-0000F1480000}"/>
    <cellStyle name="moi 5 28 4" xfId="16210" xr:uid="{00000000-0005-0000-0000-0000F2480000}"/>
    <cellStyle name="moi 5 28 5" xfId="16211" xr:uid="{00000000-0005-0000-0000-0000F3480000}"/>
    <cellStyle name="moi 5 28 6" xfId="16212" xr:uid="{00000000-0005-0000-0000-0000F4480000}"/>
    <cellStyle name="moi 5 29" xfId="16213" xr:uid="{00000000-0005-0000-0000-0000F5480000}"/>
    <cellStyle name="moi 5 29 2" xfId="16214" xr:uid="{00000000-0005-0000-0000-0000F6480000}"/>
    <cellStyle name="moi 5 29 3" xfId="16215" xr:uid="{00000000-0005-0000-0000-0000F7480000}"/>
    <cellStyle name="moi 5 29 4" xfId="16216" xr:uid="{00000000-0005-0000-0000-0000F8480000}"/>
    <cellStyle name="moi 5 29 5" xfId="16217" xr:uid="{00000000-0005-0000-0000-0000F9480000}"/>
    <cellStyle name="moi 5 29 6" xfId="16218" xr:uid="{00000000-0005-0000-0000-0000FA480000}"/>
    <cellStyle name="moi 5 3" xfId="16219" xr:uid="{00000000-0005-0000-0000-0000FB480000}"/>
    <cellStyle name="moi 5 3 2" xfId="16220" xr:uid="{00000000-0005-0000-0000-0000FC480000}"/>
    <cellStyle name="moi 5 3 3" xfId="16221" xr:uid="{00000000-0005-0000-0000-0000FD480000}"/>
    <cellStyle name="moi 5 3 4" xfId="16222" xr:uid="{00000000-0005-0000-0000-0000FE480000}"/>
    <cellStyle name="moi 5 3 5" xfId="16223" xr:uid="{00000000-0005-0000-0000-0000FF480000}"/>
    <cellStyle name="moi 5 3 6" xfId="16224" xr:uid="{00000000-0005-0000-0000-000000490000}"/>
    <cellStyle name="moi 5 30" xfId="16225" xr:uid="{00000000-0005-0000-0000-000001490000}"/>
    <cellStyle name="moi 5 31" xfId="16226" xr:uid="{00000000-0005-0000-0000-000002490000}"/>
    <cellStyle name="moi 5 32" xfId="16227" xr:uid="{00000000-0005-0000-0000-000003490000}"/>
    <cellStyle name="moi 5 33" xfId="16228" xr:uid="{00000000-0005-0000-0000-000004490000}"/>
    <cellStyle name="moi 5 34" xfId="16229" xr:uid="{00000000-0005-0000-0000-000005490000}"/>
    <cellStyle name="moi 5 4" xfId="16230" xr:uid="{00000000-0005-0000-0000-000006490000}"/>
    <cellStyle name="moi 5 4 2" xfId="16231" xr:uid="{00000000-0005-0000-0000-000007490000}"/>
    <cellStyle name="moi 5 4 3" xfId="16232" xr:uid="{00000000-0005-0000-0000-000008490000}"/>
    <cellStyle name="moi 5 4 4" xfId="16233" xr:uid="{00000000-0005-0000-0000-000009490000}"/>
    <cellStyle name="moi 5 4 5" xfId="16234" xr:uid="{00000000-0005-0000-0000-00000A490000}"/>
    <cellStyle name="moi 5 4 6" xfId="16235" xr:uid="{00000000-0005-0000-0000-00000B490000}"/>
    <cellStyle name="moi 5 5" xfId="16236" xr:uid="{00000000-0005-0000-0000-00000C490000}"/>
    <cellStyle name="moi 5 5 2" xfId="16237" xr:uid="{00000000-0005-0000-0000-00000D490000}"/>
    <cellStyle name="moi 5 5 3" xfId="16238" xr:uid="{00000000-0005-0000-0000-00000E490000}"/>
    <cellStyle name="moi 5 5 4" xfId="16239" xr:uid="{00000000-0005-0000-0000-00000F490000}"/>
    <cellStyle name="moi 5 5 5" xfId="16240" xr:uid="{00000000-0005-0000-0000-000010490000}"/>
    <cellStyle name="moi 5 5 6" xfId="16241" xr:uid="{00000000-0005-0000-0000-000011490000}"/>
    <cellStyle name="moi 5 6" xfId="16242" xr:uid="{00000000-0005-0000-0000-000012490000}"/>
    <cellStyle name="moi 5 6 2" xfId="16243" xr:uid="{00000000-0005-0000-0000-000013490000}"/>
    <cellStyle name="moi 5 6 3" xfId="16244" xr:uid="{00000000-0005-0000-0000-000014490000}"/>
    <cellStyle name="moi 5 6 4" xfId="16245" xr:uid="{00000000-0005-0000-0000-000015490000}"/>
    <cellStyle name="moi 5 6 5" xfId="16246" xr:uid="{00000000-0005-0000-0000-000016490000}"/>
    <cellStyle name="moi 5 6 6" xfId="16247" xr:uid="{00000000-0005-0000-0000-000017490000}"/>
    <cellStyle name="moi 5 7" xfId="16248" xr:uid="{00000000-0005-0000-0000-000018490000}"/>
    <cellStyle name="moi 5 7 2" xfId="16249" xr:uid="{00000000-0005-0000-0000-000019490000}"/>
    <cellStyle name="moi 5 7 3" xfId="16250" xr:uid="{00000000-0005-0000-0000-00001A490000}"/>
    <cellStyle name="moi 5 7 4" xfId="16251" xr:uid="{00000000-0005-0000-0000-00001B490000}"/>
    <cellStyle name="moi 5 7 5" xfId="16252" xr:uid="{00000000-0005-0000-0000-00001C490000}"/>
    <cellStyle name="moi 5 7 6" xfId="16253" xr:uid="{00000000-0005-0000-0000-00001D490000}"/>
    <cellStyle name="moi 5 8" xfId="16254" xr:uid="{00000000-0005-0000-0000-00001E490000}"/>
    <cellStyle name="moi 5 8 2" xfId="16255" xr:uid="{00000000-0005-0000-0000-00001F490000}"/>
    <cellStyle name="moi 5 8 3" xfId="16256" xr:uid="{00000000-0005-0000-0000-000020490000}"/>
    <cellStyle name="moi 5 8 4" xfId="16257" xr:uid="{00000000-0005-0000-0000-000021490000}"/>
    <cellStyle name="moi 5 8 5" xfId="16258" xr:uid="{00000000-0005-0000-0000-000022490000}"/>
    <cellStyle name="moi 5 8 6" xfId="16259" xr:uid="{00000000-0005-0000-0000-000023490000}"/>
    <cellStyle name="moi 5 9" xfId="16260" xr:uid="{00000000-0005-0000-0000-000024490000}"/>
    <cellStyle name="moi 5 9 2" xfId="16261" xr:uid="{00000000-0005-0000-0000-000025490000}"/>
    <cellStyle name="moi 5 9 3" xfId="16262" xr:uid="{00000000-0005-0000-0000-000026490000}"/>
    <cellStyle name="moi 5 9 4" xfId="16263" xr:uid="{00000000-0005-0000-0000-000027490000}"/>
    <cellStyle name="moi 5 9 5" xfId="16264" xr:uid="{00000000-0005-0000-0000-000028490000}"/>
    <cellStyle name="moi 5 9 6" xfId="16265" xr:uid="{00000000-0005-0000-0000-000029490000}"/>
    <cellStyle name="moi 6" xfId="16266" xr:uid="{00000000-0005-0000-0000-00002A490000}"/>
    <cellStyle name="moi 6 2" xfId="16267" xr:uid="{00000000-0005-0000-0000-00002B490000}"/>
    <cellStyle name="moi 6 3" xfId="16268" xr:uid="{00000000-0005-0000-0000-00002C490000}"/>
    <cellStyle name="moi 7" xfId="16269" xr:uid="{00000000-0005-0000-0000-00002D490000}"/>
    <cellStyle name="moi 8" xfId="16270" xr:uid="{00000000-0005-0000-0000-00002E490000}"/>
    <cellStyle name="moi 9" xfId="16271" xr:uid="{00000000-0005-0000-0000-00002F490000}"/>
    <cellStyle name="Mon?aire [0]_      " xfId="16272" xr:uid="{00000000-0005-0000-0000-000030490000}"/>
    <cellStyle name="Mon?aire_      " xfId="16273" xr:uid="{00000000-0005-0000-0000-000031490000}"/>
    <cellStyle name="Moneda [0]_2AV_M_M " xfId="16274" xr:uid="{00000000-0005-0000-0000-000032490000}"/>
    <cellStyle name="Moneda_2AV_M_M " xfId="16275" xr:uid="{00000000-0005-0000-0000-000033490000}"/>
    <cellStyle name="Monétaire [0]_      " xfId="821" xr:uid="{00000000-0005-0000-0000-000034490000}"/>
    <cellStyle name="Monétaire_      " xfId="822" xr:uid="{00000000-0005-0000-0000-000035490000}"/>
    <cellStyle name="n" xfId="823" xr:uid="{00000000-0005-0000-0000-000037490000}"/>
    <cellStyle name="n 10" xfId="60302" xr:uid="{00000000-0005-0000-0000-000038490000}"/>
    <cellStyle name="n 11" xfId="60303" xr:uid="{00000000-0005-0000-0000-000039490000}"/>
    <cellStyle name="n 12" xfId="60304" xr:uid="{00000000-0005-0000-0000-00003A490000}"/>
    <cellStyle name="n 13" xfId="60305" xr:uid="{00000000-0005-0000-0000-00003B490000}"/>
    <cellStyle name="n 14" xfId="60306" xr:uid="{00000000-0005-0000-0000-00003C490000}"/>
    <cellStyle name="n 15" xfId="60307" xr:uid="{00000000-0005-0000-0000-00003D490000}"/>
    <cellStyle name="n 16" xfId="60308" xr:uid="{00000000-0005-0000-0000-00003E490000}"/>
    <cellStyle name="n 17" xfId="60309" xr:uid="{00000000-0005-0000-0000-00003F490000}"/>
    <cellStyle name="n 18" xfId="60310" xr:uid="{00000000-0005-0000-0000-000040490000}"/>
    <cellStyle name="n 19" xfId="60311" xr:uid="{00000000-0005-0000-0000-000041490000}"/>
    <cellStyle name="n 2" xfId="16276" xr:uid="{00000000-0005-0000-0000-000042490000}"/>
    <cellStyle name="n 20" xfId="60312" xr:uid="{00000000-0005-0000-0000-000043490000}"/>
    <cellStyle name="n 21" xfId="60313" xr:uid="{00000000-0005-0000-0000-000044490000}"/>
    <cellStyle name="n 22" xfId="60314" xr:uid="{00000000-0005-0000-0000-000045490000}"/>
    <cellStyle name="n 23" xfId="60315" xr:uid="{00000000-0005-0000-0000-000046490000}"/>
    <cellStyle name="n 24" xfId="60316" xr:uid="{00000000-0005-0000-0000-000047490000}"/>
    <cellStyle name="n 25" xfId="60317" xr:uid="{00000000-0005-0000-0000-000048490000}"/>
    <cellStyle name="n 3" xfId="16277" xr:uid="{00000000-0005-0000-0000-000049490000}"/>
    <cellStyle name="n 4" xfId="16278" xr:uid="{00000000-0005-0000-0000-00004A490000}"/>
    <cellStyle name="n 5" xfId="16279" xr:uid="{00000000-0005-0000-0000-00004B490000}"/>
    <cellStyle name="n 6" xfId="60318" xr:uid="{00000000-0005-0000-0000-00004C490000}"/>
    <cellStyle name="n 7" xfId="60319" xr:uid="{00000000-0005-0000-0000-00004D490000}"/>
    <cellStyle name="n 8" xfId="60320" xr:uid="{00000000-0005-0000-0000-00004E490000}"/>
    <cellStyle name="n 9" xfId="60321" xr:uid="{00000000-0005-0000-0000-00004F490000}"/>
    <cellStyle name="n_Bieu_KH_2010_Giao" xfId="16280" xr:uid="{00000000-0005-0000-0000-000050490000}"/>
    <cellStyle name="n_BieuKH.TM(T12.Gui TH)_2" xfId="16281" xr:uid="{00000000-0005-0000-0000-000051490000}"/>
    <cellStyle name="n_Book1" xfId="16282" xr:uid="{00000000-0005-0000-0000-000052490000}"/>
    <cellStyle name="n_Chi tieu su nghiep VHXH 2009 chi tiet_01_12qh3t12" xfId="16283" xr:uid="{00000000-0005-0000-0000-000053490000}"/>
    <cellStyle name="n_Chinhthuc_Dongquyen_NLN" xfId="16284" xr:uid="{00000000-0005-0000-0000-000054490000}"/>
    <cellStyle name="n_ChiTieu_KeHoach_2009" xfId="16285" xr:uid="{00000000-0005-0000-0000-000055490000}"/>
    <cellStyle name="n_Danhmuc_Quyhoach2009" xfId="16286" xr:uid="{00000000-0005-0000-0000-000056490000}"/>
    <cellStyle name="n_KH Von Dieu tra CBMT 2009ngay3t12qh4t12" xfId="16287" xr:uid="{00000000-0005-0000-0000-00005B490000}"/>
    <cellStyle name="n_KH_2009_CongThuong" xfId="16288" xr:uid="{00000000-0005-0000-0000-00005C490000}"/>
    <cellStyle name="n_KH_SXNL_2009" xfId="16289" xr:uid="{00000000-0005-0000-0000-00005D490000}"/>
    <cellStyle name="n_KHXDCB_2009_ HDND" xfId="16290" xr:uid="{00000000-0005-0000-0000-00005E490000}"/>
    <cellStyle name="n_Kiennghi_TTCP" xfId="16291" xr:uid="{00000000-0005-0000-0000-000057490000}"/>
    <cellStyle name="n_Kiennghi_TTCP_Bosung" xfId="16292" xr:uid="{00000000-0005-0000-0000-000058490000}"/>
    <cellStyle name="n_Kiennghi_TTCP_Bosung_lan2" xfId="16293" xr:uid="{00000000-0005-0000-0000-000059490000}"/>
    <cellStyle name="n_Kiennghibosungvon_TTCP_2" xfId="16294" xr:uid="{00000000-0005-0000-0000-00005A490000}"/>
    <cellStyle name="n_Nhucauvon_2010" xfId="16295" xr:uid="{00000000-0005-0000-0000-00005F490000}"/>
    <cellStyle name="n_Phanbotindung_2009_KH" xfId="16296" xr:uid="{00000000-0005-0000-0000-000060490000}"/>
    <cellStyle name="Neutral 10" xfId="57812" xr:uid="{00000000-0005-0000-0000-000061490000}"/>
    <cellStyle name="Neutral 11" xfId="57813" xr:uid="{00000000-0005-0000-0000-000062490000}"/>
    <cellStyle name="Neutral 12" xfId="57814" xr:uid="{00000000-0005-0000-0000-000063490000}"/>
    <cellStyle name="Neutral 13" xfId="57815" xr:uid="{00000000-0005-0000-0000-000064490000}"/>
    <cellStyle name="Neutral 14" xfId="57816" xr:uid="{00000000-0005-0000-0000-000065490000}"/>
    <cellStyle name="Neutral 2" xfId="16297" xr:uid="{00000000-0005-0000-0000-000066490000}"/>
    <cellStyle name="Neutral 3" xfId="57817" xr:uid="{00000000-0005-0000-0000-000067490000}"/>
    <cellStyle name="Neutral 4" xfId="57818" xr:uid="{00000000-0005-0000-0000-000068490000}"/>
    <cellStyle name="Neutral 5" xfId="57819" xr:uid="{00000000-0005-0000-0000-000069490000}"/>
    <cellStyle name="Neutral 6" xfId="57820" xr:uid="{00000000-0005-0000-0000-00006A490000}"/>
    <cellStyle name="Neutral 7" xfId="57821" xr:uid="{00000000-0005-0000-0000-00006B490000}"/>
    <cellStyle name="Neutral 8" xfId="57822" xr:uid="{00000000-0005-0000-0000-00006C490000}"/>
    <cellStyle name="Neutral 9" xfId="57823" xr:uid="{00000000-0005-0000-0000-00006D490000}"/>
    <cellStyle name="New" xfId="16298" xr:uid="{00000000-0005-0000-0000-00006E490000}"/>
    <cellStyle name="New 10" xfId="16299" xr:uid="{00000000-0005-0000-0000-00006F490000}"/>
    <cellStyle name="New 10 2" xfId="16300" xr:uid="{00000000-0005-0000-0000-000070490000}"/>
    <cellStyle name="New 10 3" xfId="16301" xr:uid="{00000000-0005-0000-0000-000071490000}"/>
    <cellStyle name="New 10 4" xfId="16302" xr:uid="{00000000-0005-0000-0000-000072490000}"/>
    <cellStyle name="New 10 5" xfId="16303" xr:uid="{00000000-0005-0000-0000-000073490000}"/>
    <cellStyle name="New 10 6" xfId="16304" xr:uid="{00000000-0005-0000-0000-000074490000}"/>
    <cellStyle name="New 11" xfId="16305" xr:uid="{00000000-0005-0000-0000-000075490000}"/>
    <cellStyle name="New 11 2" xfId="16306" xr:uid="{00000000-0005-0000-0000-000076490000}"/>
    <cellStyle name="New 11 3" xfId="16307" xr:uid="{00000000-0005-0000-0000-000077490000}"/>
    <cellStyle name="New 11 4" xfId="16308" xr:uid="{00000000-0005-0000-0000-000078490000}"/>
    <cellStyle name="New 11 5" xfId="16309" xr:uid="{00000000-0005-0000-0000-000079490000}"/>
    <cellStyle name="New 11 6" xfId="16310" xr:uid="{00000000-0005-0000-0000-00007A490000}"/>
    <cellStyle name="New 12" xfId="16311" xr:uid="{00000000-0005-0000-0000-00007B490000}"/>
    <cellStyle name="New 12 2" xfId="16312" xr:uid="{00000000-0005-0000-0000-00007C490000}"/>
    <cellStyle name="New 12 3" xfId="16313" xr:uid="{00000000-0005-0000-0000-00007D490000}"/>
    <cellStyle name="New 12 4" xfId="16314" xr:uid="{00000000-0005-0000-0000-00007E490000}"/>
    <cellStyle name="New 12 5" xfId="16315" xr:uid="{00000000-0005-0000-0000-00007F490000}"/>
    <cellStyle name="New 12 6" xfId="16316" xr:uid="{00000000-0005-0000-0000-000080490000}"/>
    <cellStyle name="New 13" xfId="16317" xr:uid="{00000000-0005-0000-0000-000081490000}"/>
    <cellStyle name="New 13 2" xfId="16318" xr:uid="{00000000-0005-0000-0000-000082490000}"/>
    <cellStyle name="New 13 3" xfId="16319" xr:uid="{00000000-0005-0000-0000-000083490000}"/>
    <cellStyle name="New 13 4" xfId="16320" xr:uid="{00000000-0005-0000-0000-000084490000}"/>
    <cellStyle name="New 13 5" xfId="16321" xr:uid="{00000000-0005-0000-0000-000085490000}"/>
    <cellStyle name="New 13 6" xfId="16322" xr:uid="{00000000-0005-0000-0000-000086490000}"/>
    <cellStyle name="New 14" xfId="16323" xr:uid="{00000000-0005-0000-0000-000087490000}"/>
    <cellStyle name="New 14 2" xfId="16324" xr:uid="{00000000-0005-0000-0000-000088490000}"/>
    <cellStyle name="New 14 3" xfId="16325" xr:uid="{00000000-0005-0000-0000-000089490000}"/>
    <cellStyle name="New 14 4" xfId="16326" xr:uid="{00000000-0005-0000-0000-00008A490000}"/>
    <cellStyle name="New 14 5" xfId="16327" xr:uid="{00000000-0005-0000-0000-00008B490000}"/>
    <cellStyle name="New 14 6" xfId="16328" xr:uid="{00000000-0005-0000-0000-00008C490000}"/>
    <cellStyle name="New 15" xfId="16329" xr:uid="{00000000-0005-0000-0000-00008D490000}"/>
    <cellStyle name="New 15 2" xfId="16330" xr:uid="{00000000-0005-0000-0000-00008E490000}"/>
    <cellStyle name="New 15 3" xfId="16331" xr:uid="{00000000-0005-0000-0000-00008F490000}"/>
    <cellStyle name="New 15 4" xfId="16332" xr:uid="{00000000-0005-0000-0000-000090490000}"/>
    <cellStyle name="New 15 5" xfId="16333" xr:uid="{00000000-0005-0000-0000-000091490000}"/>
    <cellStyle name="New 15 6" xfId="16334" xr:uid="{00000000-0005-0000-0000-000092490000}"/>
    <cellStyle name="New 16" xfId="16335" xr:uid="{00000000-0005-0000-0000-000093490000}"/>
    <cellStyle name="New 16 2" xfId="16336" xr:uid="{00000000-0005-0000-0000-000094490000}"/>
    <cellStyle name="New 16 3" xfId="16337" xr:uid="{00000000-0005-0000-0000-000095490000}"/>
    <cellStyle name="New 16 4" xfId="16338" xr:uid="{00000000-0005-0000-0000-000096490000}"/>
    <cellStyle name="New 16 5" xfId="16339" xr:uid="{00000000-0005-0000-0000-000097490000}"/>
    <cellStyle name="New 16 6" xfId="16340" xr:uid="{00000000-0005-0000-0000-000098490000}"/>
    <cellStyle name="New 17" xfId="16341" xr:uid="{00000000-0005-0000-0000-000099490000}"/>
    <cellStyle name="New 17 2" xfId="16342" xr:uid="{00000000-0005-0000-0000-00009A490000}"/>
    <cellStyle name="New 17 3" xfId="16343" xr:uid="{00000000-0005-0000-0000-00009B490000}"/>
    <cellStyle name="New 17 4" xfId="16344" xr:uid="{00000000-0005-0000-0000-00009C490000}"/>
    <cellStyle name="New 17 5" xfId="16345" xr:uid="{00000000-0005-0000-0000-00009D490000}"/>
    <cellStyle name="New 17 6" xfId="16346" xr:uid="{00000000-0005-0000-0000-00009E490000}"/>
    <cellStyle name="New 18" xfId="16347" xr:uid="{00000000-0005-0000-0000-00009F490000}"/>
    <cellStyle name="New 18 2" xfId="16348" xr:uid="{00000000-0005-0000-0000-0000A0490000}"/>
    <cellStyle name="New 18 3" xfId="16349" xr:uid="{00000000-0005-0000-0000-0000A1490000}"/>
    <cellStyle name="New 18 4" xfId="16350" xr:uid="{00000000-0005-0000-0000-0000A2490000}"/>
    <cellStyle name="New 18 5" xfId="16351" xr:uid="{00000000-0005-0000-0000-0000A3490000}"/>
    <cellStyle name="New 18 6" xfId="16352" xr:uid="{00000000-0005-0000-0000-0000A4490000}"/>
    <cellStyle name="New 19" xfId="16353" xr:uid="{00000000-0005-0000-0000-0000A5490000}"/>
    <cellStyle name="New 19 2" xfId="16354" xr:uid="{00000000-0005-0000-0000-0000A6490000}"/>
    <cellStyle name="New 19 3" xfId="16355" xr:uid="{00000000-0005-0000-0000-0000A7490000}"/>
    <cellStyle name="New 19 4" xfId="16356" xr:uid="{00000000-0005-0000-0000-0000A8490000}"/>
    <cellStyle name="New 19 5" xfId="16357" xr:uid="{00000000-0005-0000-0000-0000A9490000}"/>
    <cellStyle name="New 19 6" xfId="16358" xr:uid="{00000000-0005-0000-0000-0000AA490000}"/>
    <cellStyle name="New 2" xfId="16359" xr:uid="{00000000-0005-0000-0000-0000AB490000}"/>
    <cellStyle name="New 2 2" xfId="16360" xr:uid="{00000000-0005-0000-0000-0000AC490000}"/>
    <cellStyle name="New 2 2 10" xfId="16361" xr:uid="{00000000-0005-0000-0000-0000AD490000}"/>
    <cellStyle name="New 2 2 10 2" xfId="16362" xr:uid="{00000000-0005-0000-0000-0000AE490000}"/>
    <cellStyle name="New 2 2 10 3" xfId="16363" xr:uid="{00000000-0005-0000-0000-0000AF490000}"/>
    <cellStyle name="New 2 2 10 4" xfId="16364" xr:uid="{00000000-0005-0000-0000-0000B0490000}"/>
    <cellStyle name="New 2 2 10 5" xfId="16365" xr:uid="{00000000-0005-0000-0000-0000B1490000}"/>
    <cellStyle name="New 2 2 10 6" xfId="16366" xr:uid="{00000000-0005-0000-0000-0000B2490000}"/>
    <cellStyle name="New 2 2 11" xfId="16367" xr:uid="{00000000-0005-0000-0000-0000B3490000}"/>
    <cellStyle name="New 2 2 11 2" xfId="16368" xr:uid="{00000000-0005-0000-0000-0000B4490000}"/>
    <cellStyle name="New 2 2 11 3" xfId="16369" xr:uid="{00000000-0005-0000-0000-0000B5490000}"/>
    <cellStyle name="New 2 2 11 4" xfId="16370" xr:uid="{00000000-0005-0000-0000-0000B6490000}"/>
    <cellStyle name="New 2 2 11 5" xfId="16371" xr:uid="{00000000-0005-0000-0000-0000B7490000}"/>
    <cellStyle name="New 2 2 11 6" xfId="16372" xr:uid="{00000000-0005-0000-0000-0000B8490000}"/>
    <cellStyle name="New 2 2 12" xfId="16373" xr:uid="{00000000-0005-0000-0000-0000B9490000}"/>
    <cellStyle name="New 2 2 12 2" xfId="16374" xr:uid="{00000000-0005-0000-0000-0000BA490000}"/>
    <cellStyle name="New 2 2 12 3" xfId="16375" xr:uid="{00000000-0005-0000-0000-0000BB490000}"/>
    <cellStyle name="New 2 2 12 4" xfId="16376" xr:uid="{00000000-0005-0000-0000-0000BC490000}"/>
    <cellStyle name="New 2 2 12 5" xfId="16377" xr:uid="{00000000-0005-0000-0000-0000BD490000}"/>
    <cellStyle name="New 2 2 12 6" xfId="16378" xr:uid="{00000000-0005-0000-0000-0000BE490000}"/>
    <cellStyle name="New 2 2 13" xfId="16379" xr:uid="{00000000-0005-0000-0000-0000BF490000}"/>
    <cellStyle name="New 2 2 13 2" xfId="16380" xr:uid="{00000000-0005-0000-0000-0000C0490000}"/>
    <cellStyle name="New 2 2 13 3" xfId="16381" xr:uid="{00000000-0005-0000-0000-0000C1490000}"/>
    <cellStyle name="New 2 2 13 4" xfId="16382" xr:uid="{00000000-0005-0000-0000-0000C2490000}"/>
    <cellStyle name="New 2 2 13 5" xfId="16383" xr:uid="{00000000-0005-0000-0000-0000C3490000}"/>
    <cellStyle name="New 2 2 13 6" xfId="16384" xr:uid="{00000000-0005-0000-0000-0000C4490000}"/>
    <cellStyle name="New 2 2 14" xfId="16385" xr:uid="{00000000-0005-0000-0000-0000C5490000}"/>
    <cellStyle name="New 2 2 14 2" xfId="16386" xr:uid="{00000000-0005-0000-0000-0000C6490000}"/>
    <cellStyle name="New 2 2 14 3" xfId="16387" xr:uid="{00000000-0005-0000-0000-0000C7490000}"/>
    <cellStyle name="New 2 2 14 4" xfId="16388" xr:uid="{00000000-0005-0000-0000-0000C8490000}"/>
    <cellStyle name="New 2 2 14 5" xfId="16389" xr:uid="{00000000-0005-0000-0000-0000C9490000}"/>
    <cellStyle name="New 2 2 14 6" xfId="16390" xr:uid="{00000000-0005-0000-0000-0000CA490000}"/>
    <cellStyle name="New 2 2 15" xfId="16391" xr:uid="{00000000-0005-0000-0000-0000CB490000}"/>
    <cellStyle name="New 2 2 15 2" xfId="16392" xr:uid="{00000000-0005-0000-0000-0000CC490000}"/>
    <cellStyle name="New 2 2 15 3" xfId="16393" xr:uid="{00000000-0005-0000-0000-0000CD490000}"/>
    <cellStyle name="New 2 2 15 4" xfId="16394" xr:uid="{00000000-0005-0000-0000-0000CE490000}"/>
    <cellStyle name="New 2 2 15 5" xfId="16395" xr:uid="{00000000-0005-0000-0000-0000CF490000}"/>
    <cellStyle name="New 2 2 15 6" xfId="16396" xr:uid="{00000000-0005-0000-0000-0000D0490000}"/>
    <cellStyle name="New 2 2 16" xfId="16397" xr:uid="{00000000-0005-0000-0000-0000D1490000}"/>
    <cellStyle name="New 2 2 16 2" xfId="16398" xr:uid="{00000000-0005-0000-0000-0000D2490000}"/>
    <cellStyle name="New 2 2 16 3" xfId="16399" xr:uid="{00000000-0005-0000-0000-0000D3490000}"/>
    <cellStyle name="New 2 2 16 4" xfId="16400" xr:uid="{00000000-0005-0000-0000-0000D4490000}"/>
    <cellStyle name="New 2 2 16 5" xfId="16401" xr:uid="{00000000-0005-0000-0000-0000D5490000}"/>
    <cellStyle name="New 2 2 16 6" xfId="16402" xr:uid="{00000000-0005-0000-0000-0000D6490000}"/>
    <cellStyle name="New 2 2 17" xfId="16403" xr:uid="{00000000-0005-0000-0000-0000D7490000}"/>
    <cellStyle name="New 2 2 17 2" xfId="16404" xr:uid="{00000000-0005-0000-0000-0000D8490000}"/>
    <cellStyle name="New 2 2 17 3" xfId="16405" xr:uid="{00000000-0005-0000-0000-0000D9490000}"/>
    <cellStyle name="New 2 2 17 4" xfId="16406" xr:uid="{00000000-0005-0000-0000-0000DA490000}"/>
    <cellStyle name="New 2 2 17 5" xfId="16407" xr:uid="{00000000-0005-0000-0000-0000DB490000}"/>
    <cellStyle name="New 2 2 17 6" xfId="16408" xr:uid="{00000000-0005-0000-0000-0000DC490000}"/>
    <cellStyle name="New 2 2 18" xfId="16409" xr:uid="{00000000-0005-0000-0000-0000DD490000}"/>
    <cellStyle name="New 2 2 18 2" xfId="16410" xr:uid="{00000000-0005-0000-0000-0000DE490000}"/>
    <cellStyle name="New 2 2 18 3" xfId="16411" xr:uid="{00000000-0005-0000-0000-0000DF490000}"/>
    <cellStyle name="New 2 2 18 4" xfId="16412" xr:uid="{00000000-0005-0000-0000-0000E0490000}"/>
    <cellStyle name="New 2 2 18 5" xfId="16413" xr:uid="{00000000-0005-0000-0000-0000E1490000}"/>
    <cellStyle name="New 2 2 18 6" xfId="16414" xr:uid="{00000000-0005-0000-0000-0000E2490000}"/>
    <cellStyle name="New 2 2 19" xfId="16415" xr:uid="{00000000-0005-0000-0000-0000E3490000}"/>
    <cellStyle name="New 2 2 19 2" xfId="16416" xr:uid="{00000000-0005-0000-0000-0000E4490000}"/>
    <cellStyle name="New 2 2 19 3" xfId="16417" xr:uid="{00000000-0005-0000-0000-0000E5490000}"/>
    <cellStyle name="New 2 2 19 4" xfId="16418" xr:uid="{00000000-0005-0000-0000-0000E6490000}"/>
    <cellStyle name="New 2 2 19 5" xfId="16419" xr:uid="{00000000-0005-0000-0000-0000E7490000}"/>
    <cellStyle name="New 2 2 19 6" xfId="16420" xr:uid="{00000000-0005-0000-0000-0000E8490000}"/>
    <cellStyle name="New 2 2 2" xfId="16421" xr:uid="{00000000-0005-0000-0000-0000E9490000}"/>
    <cellStyle name="New 2 2 2 2" xfId="16422" xr:uid="{00000000-0005-0000-0000-0000EA490000}"/>
    <cellStyle name="New 2 2 2 3" xfId="16423" xr:uid="{00000000-0005-0000-0000-0000EB490000}"/>
    <cellStyle name="New 2 2 2 4" xfId="16424" xr:uid="{00000000-0005-0000-0000-0000EC490000}"/>
    <cellStyle name="New 2 2 2 5" xfId="16425" xr:uid="{00000000-0005-0000-0000-0000ED490000}"/>
    <cellStyle name="New 2 2 2 6" xfId="16426" xr:uid="{00000000-0005-0000-0000-0000EE490000}"/>
    <cellStyle name="New 2 2 2 7" xfId="16427" xr:uid="{00000000-0005-0000-0000-0000EF490000}"/>
    <cellStyle name="New 2 2 20" xfId="16428" xr:uid="{00000000-0005-0000-0000-0000F0490000}"/>
    <cellStyle name="New 2 2 20 2" xfId="16429" xr:uid="{00000000-0005-0000-0000-0000F1490000}"/>
    <cellStyle name="New 2 2 20 3" xfId="16430" xr:uid="{00000000-0005-0000-0000-0000F2490000}"/>
    <cellStyle name="New 2 2 20 4" xfId="16431" xr:uid="{00000000-0005-0000-0000-0000F3490000}"/>
    <cellStyle name="New 2 2 20 5" xfId="16432" xr:uid="{00000000-0005-0000-0000-0000F4490000}"/>
    <cellStyle name="New 2 2 20 6" xfId="16433" xr:uid="{00000000-0005-0000-0000-0000F5490000}"/>
    <cellStyle name="New 2 2 21" xfId="16434" xr:uid="{00000000-0005-0000-0000-0000F6490000}"/>
    <cellStyle name="New 2 2 21 2" xfId="16435" xr:uid="{00000000-0005-0000-0000-0000F7490000}"/>
    <cellStyle name="New 2 2 21 3" xfId="16436" xr:uid="{00000000-0005-0000-0000-0000F8490000}"/>
    <cellStyle name="New 2 2 21 4" xfId="16437" xr:uid="{00000000-0005-0000-0000-0000F9490000}"/>
    <cellStyle name="New 2 2 21 5" xfId="16438" xr:uid="{00000000-0005-0000-0000-0000FA490000}"/>
    <cellStyle name="New 2 2 21 6" xfId="16439" xr:uid="{00000000-0005-0000-0000-0000FB490000}"/>
    <cellStyle name="New 2 2 22" xfId="16440" xr:uid="{00000000-0005-0000-0000-0000FC490000}"/>
    <cellStyle name="New 2 2 22 2" xfId="16441" xr:uid="{00000000-0005-0000-0000-0000FD490000}"/>
    <cellStyle name="New 2 2 22 3" xfId="16442" xr:uid="{00000000-0005-0000-0000-0000FE490000}"/>
    <cellStyle name="New 2 2 22 4" xfId="16443" xr:uid="{00000000-0005-0000-0000-0000FF490000}"/>
    <cellStyle name="New 2 2 22 5" xfId="16444" xr:uid="{00000000-0005-0000-0000-0000004A0000}"/>
    <cellStyle name="New 2 2 22 6" xfId="16445" xr:uid="{00000000-0005-0000-0000-0000014A0000}"/>
    <cellStyle name="New 2 2 23" xfId="16446" xr:uid="{00000000-0005-0000-0000-0000024A0000}"/>
    <cellStyle name="New 2 2 23 2" xfId="16447" xr:uid="{00000000-0005-0000-0000-0000034A0000}"/>
    <cellStyle name="New 2 2 23 3" xfId="16448" xr:uid="{00000000-0005-0000-0000-0000044A0000}"/>
    <cellStyle name="New 2 2 23 4" xfId="16449" xr:uid="{00000000-0005-0000-0000-0000054A0000}"/>
    <cellStyle name="New 2 2 23 5" xfId="16450" xr:uid="{00000000-0005-0000-0000-0000064A0000}"/>
    <cellStyle name="New 2 2 23 6" xfId="16451" xr:uid="{00000000-0005-0000-0000-0000074A0000}"/>
    <cellStyle name="New 2 2 24" xfId="16452" xr:uid="{00000000-0005-0000-0000-0000084A0000}"/>
    <cellStyle name="New 2 2 24 2" xfId="16453" xr:uid="{00000000-0005-0000-0000-0000094A0000}"/>
    <cellStyle name="New 2 2 24 3" xfId="16454" xr:uid="{00000000-0005-0000-0000-00000A4A0000}"/>
    <cellStyle name="New 2 2 24 4" xfId="16455" xr:uid="{00000000-0005-0000-0000-00000B4A0000}"/>
    <cellStyle name="New 2 2 24 5" xfId="16456" xr:uid="{00000000-0005-0000-0000-00000C4A0000}"/>
    <cellStyle name="New 2 2 24 6" xfId="16457" xr:uid="{00000000-0005-0000-0000-00000D4A0000}"/>
    <cellStyle name="New 2 2 25" xfId="16458" xr:uid="{00000000-0005-0000-0000-00000E4A0000}"/>
    <cellStyle name="New 2 2 25 2" xfId="16459" xr:uid="{00000000-0005-0000-0000-00000F4A0000}"/>
    <cellStyle name="New 2 2 25 3" xfId="16460" xr:uid="{00000000-0005-0000-0000-0000104A0000}"/>
    <cellStyle name="New 2 2 25 4" xfId="16461" xr:uid="{00000000-0005-0000-0000-0000114A0000}"/>
    <cellStyle name="New 2 2 25 5" xfId="16462" xr:uid="{00000000-0005-0000-0000-0000124A0000}"/>
    <cellStyle name="New 2 2 25 6" xfId="16463" xr:uid="{00000000-0005-0000-0000-0000134A0000}"/>
    <cellStyle name="New 2 2 26" xfId="16464" xr:uid="{00000000-0005-0000-0000-0000144A0000}"/>
    <cellStyle name="New 2 2 26 2" xfId="16465" xr:uid="{00000000-0005-0000-0000-0000154A0000}"/>
    <cellStyle name="New 2 2 26 3" xfId="16466" xr:uid="{00000000-0005-0000-0000-0000164A0000}"/>
    <cellStyle name="New 2 2 26 4" xfId="16467" xr:uid="{00000000-0005-0000-0000-0000174A0000}"/>
    <cellStyle name="New 2 2 26 5" xfId="16468" xr:uid="{00000000-0005-0000-0000-0000184A0000}"/>
    <cellStyle name="New 2 2 26 6" xfId="16469" xr:uid="{00000000-0005-0000-0000-0000194A0000}"/>
    <cellStyle name="New 2 2 27" xfId="16470" xr:uid="{00000000-0005-0000-0000-00001A4A0000}"/>
    <cellStyle name="New 2 2 27 2" xfId="16471" xr:uid="{00000000-0005-0000-0000-00001B4A0000}"/>
    <cellStyle name="New 2 2 27 3" xfId="16472" xr:uid="{00000000-0005-0000-0000-00001C4A0000}"/>
    <cellStyle name="New 2 2 27 4" xfId="16473" xr:uid="{00000000-0005-0000-0000-00001D4A0000}"/>
    <cellStyle name="New 2 2 27 5" xfId="16474" xr:uid="{00000000-0005-0000-0000-00001E4A0000}"/>
    <cellStyle name="New 2 2 27 6" xfId="16475" xr:uid="{00000000-0005-0000-0000-00001F4A0000}"/>
    <cellStyle name="New 2 2 28" xfId="16476" xr:uid="{00000000-0005-0000-0000-0000204A0000}"/>
    <cellStyle name="New 2 2 28 2" xfId="16477" xr:uid="{00000000-0005-0000-0000-0000214A0000}"/>
    <cellStyle name="New 2 2 28 3" xfId="16478" xr:uid="{00000000-0005-0000-0000-0000224A0000}"/>
    <cellStyle name="New 2 2 28 4" xfId="16479" xr:uid="{00000000-0005-0000-0000-0000234A0000}"/>
    <cellStyle name="New 2 2 28 5" xfId="16480" xr:uid="{00000000-0005-0000-0000-0000244A0000}"/>
    <cellStyle name="New 2 2 28 6" xfId="16481" xr:uid="{00000000-0005-0000-0000-0000254A0000}"/>
    <cellStyle name="New 2 2 29" xfId="16482" xr:uid="{00000000-0005-0000-0000-0000264A0000}"/>
    <cellStyle name="New 2 2 29 2" xfId="16483" xr:uid="{00000000-0005-0000-0000-0000274A0000}"/>
    <cellStyle name="New 2 2 29 3" xfId="16484" xr:uid="{00000000-0005-0000-0000-0000284A0000}"/>
    <cellStyle name="New 2 2 29 4" xfId="16485" xr:uid="{00000000-0005-0000-0000-0000294A0000}"/>
    <cellStyle name="New 2 2 29 5" xfId="16486" xr:uid="{00000000-0005-0000-0000-00002A4A0000}"/>
    <cellStyle name="New 2 2 29 6" xfId="16487" xr:uid="{00000000-0005-0000-0000-00002B4A0000}"/>
    <cellStyle name="New 2 2 3" xfId="16488" xr:uid="{00000000-0005-0000-0000-00002C4A0000}"/>
    <cellStyle name="New 2 2 3 2" xfId="16489" xr:uid="{00000000-0005-0000-0000-00002D4A0000}"/>
    <cellStyle name="New 2 2 3 3" xfId="16490" xr:uid="{00000000-0005-0000-0000-00002E4A0000}"/>
    <cellStyle name="New 2 2 3 4" xfId="16491" xr:uid="{00000000-0005-0000-0000-00002F4A0000}"/>
    <cellStyle name="New 2 2 3 5" xfId="16492" xr:uid="{00000000-0005-0000-0000-0000304A0000}"/>
    <cellStyle name="New 2 2 3 6" xfId="16493" xr:uid="{00000000-0005-0000-0000-0000314A0000}"/>
    <cellStyle name="New 2 2 30" xfId="16494" xr:uid="{00000000-0005-0000-0000-0000324A0000}"/>
    <cellStyle name="New 2 2 31" xfId="16495" xr:uid="{00000000-0005-0000-0000-0000334A0000}"/>
    <cellStyle name="New 2 2 32" xfId="16496" xr:uid="{00000000-0005-0000-0000-0000344A0000}"/>
    <cellStyle name="New 2 2 33" xfId="16497" xr:uid="{00000000-0005-0000-0000-0000354A0000}"/>
    <cellStyle name="New 2 2 34" xfId="16498" xr:uid="{00000000-0005-0000-0000-0000364A0000}"/>
    <cellStyle name="New 2 2 4" xfId="16499" xr:uid="{00000000-0005-0000-0000-0000374A0000}"/>
    <cellStyle name="New 2 2 4 2" xfId="16500" xr:uid="{00000000-0005-0000-0000-0000384A0000}"/>
    <cellStyle name="New 2 2 4 3" xfId="16501" xr:uid="{00000000-0005-0000-0000-0000394A0000}"/>
    <cellStyle name="New 2 2 4 4" xfId="16502" xr:uid="{00000000-0005-0000-0000-00003A4A0000}"/>
    <cellStyle name="New 2 2 4 5" xfId="16503" xr:uid="{00000000-0005-0000-0000-00003B4A0000}"/>
    <cellStyle name="New 2 2 4 6" xfId="16504" xr:uid="{00000000-0005-0000-0000-00003C4A0000}"/>
    <cellStyle name="New 2 2 5" xfId="16505" xr:uid="{00000000-0005-0000-0000-00003D4A0000}"/>
    <cellStyle name="New 2 2 5 2" xfId="16506" xr:uid="{00000000-0005-0000-0000-00003E4A0000}"/>
    <cellStyle name="New 2 2 5 3" xfId="16507" xr:uid="{00000000-0005-0000-0000-00003F4A0000}"/>
    <cellStyle name="New 2 2 5 4" xfId="16508" xr:uid="{00000000-0005-0000-0000-0000404A0000}"/>
    <cellStyle name="New 2 2 5 5" xfId="16509" xr:uid="{00000000-0005-0000-0000-0000414A0000}"/>
    <cellStyle name="New 2 2 5 6" xfId="16510" xr:uid="{00000000-0005-0000-0000-0000424A0000}"/>
    <cellStyle name="New 2 2 6" xfId="16511" xr:uid="{00000000-0005-0000-0000-0000434A0000}"/>
    <cellStyle name="New 2 2 6 2" xfId="16512" xr:uid="{00000000-0005-0000-0000-0000444A0000}"/>
    <cellStyle name="New 2 2 6 3" xfId="16513" xr:uid="{00000000-0005-0000-0000-0000454A0000}"/>
    <cellStyle name="New 2 2 6 4" xfId="16514" xr:uid="{00000000-0005-0000-0000-0000464A0000}"/>
    <cellStyle name="New 2 2 6 5" xfId="16515" xr:uid="{00000000-0005-0000-0000-0000474A0000}"/>
    <cellStyle name="New 2 2 6 6" xfId="16516" xr:uid="{00000000-0005-0000-0000-0000484A0000}"/>
    <cellStyle name="New 2 2 7" xfId="16517" xr:uid="{00000000-0005-0000-0000-0000494A0000}"/>
    <cellStyle name="New 2 2 7 2" xfId="16518" xr:uid="{00000000-0005-0000-0000-00004A4A0000}"/>
    <cellStyle name="New 2 2 7 3" xfId="16519" xr:uid="{00000000-0005-0000-0000-00004B4A0000}"/>
    <cellStyle name="New 2 2 7 4" xfId="16520" xr:uid="{00000000-0005-0000-0000-00004C4A0000}"/>
    <cellStyle name="New 2 2 7 5" xfId="16521" xr:uid="{00000000-0005-0000-0000-00004D4A0000}"/>
    <cellStyle name="New 2 2 7 6" xfId="16522" xr:uid="{00000000-0005-0000-0000-00004E4A0000}"/>
    <cellStyle name="New 2 2 8" xfId="16523" xr:uid="{00000000-0005-0000-0000-00004F4A0000}"/>
    <cellStyle name="New 2 2 8 2" xfId="16524" xr:uid="{00000000-0005-0000-0000-0000504A0000}"/>
    <cellStyle name="New 2 2 8 3" xfId="16525" xr:uid="{00000000-0005-0000-0000-0000514A0000}"/>
    <cellStyle name="New 2 2 8 4" xfId="16526" xr:uid="{00000000-0005-0000-0000-0000524A0000}"/>
    <cellStyle name="New 2 2 8 5" xfId="16527" xr:uid="{00000000-0005-0000-0000-0000534A0000}"/>
    <cellStyle name="New 2 2 8 6" xfId="16528" xr:uid="{00000000-0005-0000-0000-0000544A0000}"/>
    <cellStyle name="New 2 2 9" xfId="16529" xr:uid="{00000000-0005-0000-0000-0000554A0000}"/>
    <cellStyle name="New 2 2 9 2" xfId="16530" xr:uid="{00000000-0005-0000-0000-0000564A0000}"/>
    <cellStyle name="New 2 2 9 3" xfId="16531" xr:uid="{00000000-0005-0000-0000-0000574A0000}"/>
    <cellStyle name="New 2 2 9 4" xfId="16532" xr:uid="{00000000-0005-0000-0000-0000584A0000}"/>
    <cellStyle name="New 2 2 9 5" xfId="16533" xr:uid="{00000000-0005-0000-0000-0000594A0000}"/>
    <cellStyle name="New 2 2 9 6" xfId="16534" xr:uid="{00000000-0005-0000-0000-00005A4A0000}"/>
    <cellStyle name="New 2 3" xfId="16535" xr:uid="{00000000-0005-0000-0000-00005B4A0000}"/>
    <cellStyle name="New 2 3 10" xfId="16536" xr:uid="{00000000-0005-0000-0000-00005C4A0000}"/>
    <cellStyle name="New 2 3 10 2" xfId="16537" xr:uid="{00000000-0005-0000-0000-00005D4A0000}"/>
    <cellStyle name="New 2 3 10 3" xfId="16538" xr:uid="{00000000-0005-0000-0000-00005E4A0000}"/>
    <cellStyle name="New 2 3 10 4" xfId="16539" xr:uid="{00000000-0005-0000-0000-00005F4A0000}"/>
    <cellStyle name="New 2 3 10 5" xfId="16540" xr:uid="{00000000-0005-0000-0000-0000604A0000}"/>
    <cellStyle name="New 2 3 10 6" xfId="16541" xr:uid="{00000000-0005-0000-0000-0000614A0000}"/>
    <cellStyle name="New 2 3 11" xfId="16542" xr:uid="{00000000-0005-0000-0000-0000624A0000}"/>
    <cellStyle name="New 2 3 11 2" xfId="16543" xr:uid="{00000000-0005-0000-0000-0000634A0000}"/>
    <cellStyle name="New 2 3 11 3" xfId="16544" xr:uid="{00000000-0005-0000-0000-0000644A0000}"/>
    <cellStyle name="New 2 3 11 4" xfId="16545" xr:uid="{00000000-0005-0000-0000-0000654A0000}"/>
    <cellStyle name="New 2 3 11 5" xfId="16546" xr:uid="{00000000-0005-0000-0000-0000664A0000}"/>
    <cellStyle name="New 2 3 11 6" xfId="16547" xr:uid="{00000000-0005-0000-0000-0000674A0000}"/>
    <cellStyle name="New 2 3 12" xfId="16548" xr:uid="{00000000-0005-0000-0000-0000684A0000}"/>
    <cellStyle name="New 2 3 12 2" xfId="16549" xr:uid="{00000000-0005-0000-0000-0000694A0000}"/>
    <cellStyle name="New 2 3 12 3" xfId="16550" xr:uid="{00000000-0005-0000-0000-00006A4A0000}"/>
    <cellStyle name="New 2 3 12 4" xfId="16551" xr:uid="{00000000-0005-0000-0000-00006B4A0000}"/>
    <cellStyle name="New 2 3 12 5" xfId="16552" xr:uid="{00000000-0005-0000-0000-00006C4A0000}"/>
    <cellStyle name="New 2 3 12 6" xfId="16553" xr:uid="{00000000-0005-0000-0000-00006D4A0000}"/>
    <cellStyle name="New 2 3 13" xfId="16554" xr:uid="{00000000-0005-0000-0000-00006E4A0000}"/>
    <cellStyle name="New 2 3 13 2" xfId="16555" xr:uid="{00000000-0005-0000-0000-00006F4A0000}"/>
    <cellStyle name="New 2 3 13 3" xfId="16556" xr:uid="{00000000-0005-0000-0000-0000704A0000}"/>
    <cellStyle name="New 2 3 13 4" xfId="16557" xr:uid="{00000000-0005-0000-0000-0000714A0000}"/>
    <cellStyle name="New 2 3 13 5" xfId="16558" xr:uid="{00000000-0005-0000-0000-0000724A0000}"/>
    <cellStyle name="New 2 3 13 6" xfId="16559" xr:uid="{00000000-0005-0000-0000-0000734A0000}"/>
    <cellStyle name="New 2 3 14" xfId="16560" xr:uid="{00000000-0005-0000-0000-0000744A0000}"/>
    <cellStyle name="New 2 3 14 2" xfId="16561" xr:uid="{00000000-0005-0000-0000-0000754A0000}"/>
    <cellStyle name="New 2 3 14 3" xfId="16562" xr:uid="{00000000-0005-0000-0000-0000764A0000}"/>
    <cellStyle name="New 2 3 14 4" xfId="16563" xr:uid="{00000000-0005-0000-0000-0000774A0000}"/>
    <cellStyle name="New 2 3 14 5" xfId="16564" xr:uid="{00000000-0005-0000-0000-0000784A0000}"/>
    <cellStyle name="New 2 3 14 6" xfId="16565" xr:uid="{00000000-0005-0000-0000-0000794A0000}"/>
    <cellStyle name="New 2 3 15" xfId="16566" xr:uid="{00000000-0005-0000-0000-00007A4A0000}"/>
    <cellStyle name="New 2 3 15 2" xfId="16567" xr:uid="{00000000-0005-0000-0000-00007B4A0000}"/>
    <cellStyle name="New 2 3 15 3" xfId="16568" xr:uid="{00000000-0005-0000-0000-00007C4A0000}"/>
    <cellStyle name="New 2 3 15 4" xfId="16569" xr:uid="{00000000-0005-0000-0000-00007D4A0000}"/>
    <cellStyle name="New 2 3 15 5" xfId="16570" xr:uid="{00000000-0005-0000-0000-00007E4A0000}"/>
    <cellStyle name="New 2 3 15 6" xfId="16571" xr:uid="{00000000-0005-0000-0000-00007F4A0000}"/>
    <cellStyle name="New 2 3 16" xfId="16572" xr:uid="{00000000-0005-0000-0000-0000804A0000}"/>
    <cellStyle name="New 2 3 16 2" xfId="16573" xr:uid="{00000000-0005-0000-0000-0000814A0000}"/>
    <cellStyle name="New 2 3 16 3" xfId="16574" xr:uid="{00000000-0005-0000-0000-0000824A0000}"/>
    <cellStyle name="New 2 3 16 4" xfId="16575" xr:uid="{00000000-0005-0000-0000-0000834A0000}"/>
    <cellStyle name="New 2 3 16 5" xfId="16576" xr:uid="{00000000-0005-0000-0000-0000844A0000}"/>
    <cellStyle name="New 2 3 16 6" xfId="16577" xr:uid="{00000000-0005-0000-0000-0000854A0000}"/>
    <cellStyle name="New 2 3 17" xfId="16578" xr:uid="{00000000-0005-0000-0000-0000864A0000}"/>
    <cellStyle name="New 2 3 17 2" xfId="16579" xr:uid="{00000000-0005-0000-0000-0000874A0000}"/>
    <cellStyle name="New 2 3 17 3" xfId="16580" xr:uid="{00000000-0005-0000-0000-0000884A0000}"/>
    <cellStyle name="New 2 3 17 4" xfId="16581" xr:uid="{00000000-0005-0000-0000-0000894A0000}"/>
    <cellStyle name="New 2 3 17 5" xfId="16582" xr:uid="{00000000-0005-0000-0000-00008A4A0000}"/>
    <cellStyle name="New 2 3 17 6" xfId="16583" xr:uid="{00000000-0005-0000-0000-00008B4A0000}"/>
    <cellStyle name="New 2 3 18" xfId="16584" xr:uid="{00000000-0005-0000-0000-00008C4A0000}"/>
    <cellStyle name="New 2 3 18 2" xfId="16585" xr:uid="{00000000-0005-0000-0000-00008D4A0000}"/>
    <cellStyle name="New 2 3 18 3" xfId="16586" xr:uid="{00000000-0005-0000-0000-00008E4A0000}"/>
    <cellStyle name="New 2 3 18 4" xfId="16587" xr:uid="{00000000-0005-0000-0000-00008F4A0000}"/>
    <cellStyle name="New 2 3 18 5" xfId="16588" xr:uid="{00000000-0005-0000-0000-0000904A0000}"/>
    <cellStyle name="New 2 3 18 6" xfId="16589" xr:uid="{00000000-0005-0000-0000-0000914A0000}"/>
    <cellStyle name="New 2 3 19" xfId="16590" xr:uid="{00000000-0005-0000-0000-0000924A0000}"/>
    <cellStyle name="New 2 3 19 2" xfId="16591" xr:uid="{00000000-0005-0000-0000-0000934A0000}"/>
    <cellStyle name="New 2 3 19 3" xfId="16592" xr:uid="{00000000-0005-0000-0000-0000944A0000}"/>
    <cellStyle name="New 2 3 19 4" xfId="16593" xr:uid="{00000000-0005-0000-0000-0000954A0000}"/>
    <cellStyle name="New 2 3 19 5" xfId="16594" xr:uid="{00000000-0005-0000-0000-0000964A0000}"/>
    <cellStyle name="New 2 3 19 6" xfId="16595" xr:uid="{00000000-0005-0000-0000-0000974A0000}"/>
    <cellStyle name="New 2 3 2" xfId="16596" xr:uid="{00000000-0005-0000-0000-0000984A0000}"/>
    <cellStyle name="New 2 3 2 2" xfId="16597" xr:uid="{00000000-0005-0000-0000-0000994A0000}"/>
    <cellStyle name="New 2 3 2 3" xfId="16598" xr:uid="{00000000-0005-0000-0000-00009A4A0000}"/>
    <cellStyle name="New 2 3 2 4" xfId="16599" xr:uid="{00000000-0005-0000-0000-00009B4A0000}"/>
    <cellStyle name="New 2 3 2 5" xfId="16600" xr:uid="{00000000-0005-0000-0000-00009C4A0000}"/>
    <cellStyle name="New 2 3 2 6" xfId="16601" xr:uid="{00000000-0005-0000-0000-00009D4A0000}"/>
    <cellStyle name="New 2 3 2 7" xfId="16602" xr:uid="{00000000-0005-0000-0000-00009E4A0000}"/>
    <cellStyle name="New 2 3 20" xfId="16603" xr:uid="{00000000-0005-0000-0000-00009F4A0000}"/>
    <cellStyle name="New 2 3 20 2" xfId="16604" xr:uid="{00000000-0005-0000-0000-0000A04A0000}"/>
    <cellStyle name="New 2 3 20 3" xfId="16605" xr:uid="{00000000-0005-0000-0000-0000A14A0000}"/>
    <cellStyle name="New 2 3 20 4" xfId="16606" xr:uid="{00000000-0005-0000-0000-0000A24A0000}"/>
    <cellStyle name="New 2 3 20 5" xfId="16607" xr:uid="{00000000-0005-0000-0000-0000A34A0000}"/>
    <cellStyle name="New 2 3 20 6" xfId="16608" xr:uid="{00000000-0005-0000-0000-0000A44A0000}"/>
    <cellStyle name="New 2 3 21" xfId="16609" xr:uid="{00000000-0005-0000-0000-0000A54A0000}"/>
    <cellStyle name="New 2 3 21 2" xfId="16610" xr:uid="{00000000-0005-0000-0000-0000A64A0000}"/>
    <cellStyle name="New 2 3 21 3" xfId="16611" xr:uid="{00000000-0005-0000-0000-0000A74A0000}"/>
    <cellStyle name="New 2 3 21 4" xfId="16612" xr:uid="{00000000-0005-0000-0000-0000A84A0000}"/>
    <cellStyle name="New 2 3 21 5" xfId="16613" xr:uid="{00000000-0005-0000-0000-0000A94A0000}"/>
    <cellStyle name="New 2 3 21 6" xfId="16614" xr:uid="{00000000-0005-0000-0000-0000AA4A0000}"/>
    <cellStyle name="New 2 3 22" xfId="16615" xr:uid="{00000000-0005-0000-0000-0000AB4A0000}"/>
    <cellStyle name="New 2 3 22 2" xfId="16616" xr:uid="{00000000-0005-0000-0000-0000AC4A0000}"/>
    <cellStyle name="New 2 3 22 3" xfId="16617" xr:uid="{00000000-0005-0000-0000-0000AD4A0000}"/>
    <cellStyle name="New 2 3 22 4" xfId="16618" xr:uid="{00000000-0005-0000-0000-0000AE4A0000}"/>
    <cellStyle name="New 2 3 22 5" xfId="16619" xr:uid="{00000000-0005-0000-0000-0000AF4A0000}"/>
    <cellStyle name="New 2 3 22 6" xfId="16620" xr:uid="{00000000-0005-0000-0000-0000B04A0000}"/>
    <cellStyle name="New 2 3 23" xfId="16621" xr:uid="{00000000-0005-0000-0000-0000B14A0000}"/>
    <cellStyle name="New 2 3 23 2" xfId="16622" xr:uid="{00000000-0005-0000-0000-0000B24A0000}"/>
    <cellStyle name="New 2 3 23 3" xfId="16623" xr:uid="{00000000-0005-0000-0000-0000B34A0000}"/>
    <cellStyle name="New 2 3 23 4" xfId="16624" xr:uid="{00000000-0005-0000-0000-0000B44A0000}"/>
    <cellStyle name="New 2 3 23 5" xfId="16625" xr:uid="{00000000-0005-0000-0000-0000B54A0000}"/>
    <cellStyle name="New 2 3 23 6" xfId="16626" xr:uid="{00000000-0005-0000-0000-0000B64A0000}"/>
    <cellStyle name="New 2 3 24" xfId="16627" xr:uid="{00000000-0005-0000-0000-0000B74A0000}"/>
    <cellStyle name="New 2 3 24 2" xfId="16628" xr:uid="{00000000-0005-0000-0000-0000B84A0000}"/>
    <cellStyle name="New 2 3 24 3" xfId="16629" xr:uid="{00000000-0005-0000-0000-0000B94A0000}"/>
    <cellStyle name="New 2 3 24 4" xfId="16630" xr:uid="{00000000-0005-0000-0000-0000BA4A0000}"/>
    <cellStyle name="New 2 3 24 5" xfId="16631" xr:uid="{00000000-0005-0000-0000-0000BB4A0000}"/>
    <cellStyle name="New 2 3 24 6" xfId="16632" xr:uid="{00000000-0005-0000-0000-0000BC4A0000}"/>
    <cellStyle name="New 2 3 25" xfId="16633" xr:uid="{00000000-0005-0000-0000-0000BD4A0000}"/>
    <cellStyle name="New 2 3 25 2" xfId="16634" xr:uid="{00000000-0005-0000-0000-0000BE4A0000}"/>
    <cellStyle name="New 2 3 25 3" xfId="16635" xr:uid="{00000000-0005-0000-0000-0000BF4A0000}"/>
    <cellStyle name="New 2 3 25 4" xfId="16636" xr:uid="{00000000-0005-0000-0000-0000C04A0000}"/>
    <cellStyle name="New 2 3 25 5" xfId="16637" xr:uid="{00000000-0005-0000-0000-0000C14A0000}"/>
    <cellStyle name="New 2 3 25 6" xfId="16638" xr:uid="{00000000-0005-0000-0000-0000C24A0000}"/>
    <cellStyle name="New 2 3 26" xfId="16639" xr:uid="{00000000-0005-0000-0000-0000C34A0000}"/>
    <cellStyle name="New 2 3 26 2" xfId="16640" xr:uid="{00000000-0005-0000-0000-0000C44A0000}"/>
    <cellStyle name="New 2 3 26 3" xfId="16641" xr:uid="{00000000-0005-0000-0000-0000C54A0000}"/>
    <cellStyle name="New 2 3 26 4" xfId="16642" xr:uid="{00000000-0005-0000-0000-0000C64A0000}"/>
    <cellStyle name="New 2 3 26 5" xfId="16643" xr:uid="{00000000-0005-0000-0000-0000C74A0000}"/>
    <cellStyle name="New 2 3 26 6" xfId="16644" xr:uid="{00000000-0005-0000-0000-0000C84A0000}"/>
    <cellStyle name="New 2 3 27" xfId="16645" xr:uid="{00000000-0005-0000-0000-0000C94A0000}"/>
    <cellStyle name="New 2 3 27 2" xfId="16646" xr:uid="{00000000-0005-0000-0000-0000CA4A0000}"/>
    <cellStyle name="New 2 3 27 3" xfId="16647" xr:uid="{00000000-0005-0000-0000-0000CB4A0000}"/>
    <cellStyle name="New 2 3 27 4" xfId="16648" xr:uid="{00000000-0005-0000-0000-0000CC4A0000}"/>
    <cellStyle name="New 2 3 27 5" xfId="16649" xr:uid="{00000000-0005-0000-0000-0000CD4A0000}"/>
    <cellStyle name="New 2 3 27 6" xfId="16650" xr:uid="{00000000-0005-0000-0000-0000CE4A0000}"/>
    <cellStyle name="New 2 3 28" xfId="16651" xr:uid="{00000000-0005-0000-0000-0000CF4A0000}"/>
    <cellStyle name="New 2 3 28 2" xfId="16652" xr:uid="{00000000-0005-0000-0000-0000D04A0000}"/>
    <cellStyle name="New 2 3 28 3" xfId="16653" xr:uid="{00000000-0005-0000-0000-0000D14A0000}"/>
    <cellStyle name="New 2 3 28 4" xfId="16654" xr:uid="{00000000-0005-0000-0000-0000D24A0000}"/>
    <cellStyle name="New 2 3 28 5" xfId="16655" xr:uid="{00000000-0005-0000-0000-0000D34A0000}"/>
    <cellStyle name="New 2 3 28 6" xfId="16656" xr:uid="{00000000-0005-0000-0000-0000D44A0000}"/>
    <cellStyle name="New 2 3 29" xfId="16657" xr:uid="{00000000-0005-0000-0000-0000D54A0000}"/>
    <cellStyle name="New 2 3 29 2" xfId="16658" xr:uid="{00000000-0005-0000-0000-0000D64A0000}"/>
    <cellStyle name="New 2 3 29 3" xfId="16659" xr:uid="{00000000-0005-0000-0000-0000D74A0000}"/>
    <cellStyle name="New 2 3 29 4" xfId="16660" xr:uid="{00000000-0005-0000-0000-0000D84A0000}"/>
    <cellStyle name="New 2 3 29 5" xfId="16661" xr:uid="{00000000-0005-0000-0000-0000D94A0000}"/>
    <cellStyle name="New 2 3 29 6" xfId="16662" xr:uid="{00000000-0005-0000-0000-0000DA4A0000}"/>
    <cellStyle name="New 2 3 3" xfId="16663" xr:uid="{00000000-0005-0000-0000-0000DB4A0000}"/>
    <cellStyle name="New 2 3 3 2" xfId="16664" xr:uid="{00000000-0005-0000-0000-0000DC4A0000}"/>
    <cellStyle name="New 2 3 3 3" xfId="16665" xr:uid="{00000000-0005-0000-0000-0000DD4A0000}"/>
    <cellStyle name="New 2 3 3 4" xfId="16666" xr:uid="{00000000-0005-0000-0000-0000DE4A0000}"/>
    <cellStyle name="New 2 3 3 5" xfId="16667" xr:uid="{00000000-0005-0000-0000-0000DF4A0000}"/>
    <cellStyle name="New 2 3 3 6" xfId="16668" xr:uid="{00000000-0005-0000-0000-0000E04A0000}"/>
    <cellStyle name="New 2 3 30" xfId="16669" xr:uid="{00000000-0005-0000-0000-0000E14A0000}"/>
    <cellStyle name="New 2 3 31" xfId="16670" xr:uid="{00000000-0005-0000-0000-0000E24A0000}"/>
    <cellStyle name="New 2 3 32" xfId="16671" xr:uid="{00000000-0005-0000-0000-0000E34A0000}"/>
    <cellStyle name="New 2 3 33" xfId="16672" xr:uid="{00000000-0005-0000-0000-0000E44A0000}"/>
    <cellStyle name="New 2 3 34" xfId="16673" xr:uid="{00000000-0005-0000-0000-0000E54A0000}"/>
    <cellStyle name="New 2 3 4" xfId="16674" xr:uid="{00000000-0005-0000-0000-0000E64A0000}"/>
    <cellStyle name="New 2 3 4 2" xfId="16675" xr:uid="{00000000-0005-0000-0000-0000E74A0000}"/>
    <cellStyle name="New 2 3 4 3" xfId="16676" xr:uid="{00000000-0005-0000-0000-0000E84A0000}"/>
    <cellStyle name="New 2 3 4 4" xfId="16677" xr:uid="{00000000-0005-0000-0000-0000E94A0000}"/>
    <cellStyle name="New 2 3 4 5" xfId="16678" xr:uid="{00000000-0005-0000-0000-0000EA4A0000}"/>
    <cellStyle name="New 2 3 4 6" xfId="16679" xr:uid="{00000000-0005-0000-0000-0000EB4A0000}"/>
    <cellStyle name="New 2 3 5" xfId="16680" xr:uid="{00000000-0005-0000-0000-0000EC4A0000}"/>
    <cellStyle name="New 2 3 5 2" xfId="16681" xr:uid="{00000000-0005-0000-0000-0000ED4A0000}"/>
    <cellStyle name="New 2 3 5 3" xfId="16682" xr:uid="{00000000-0005-0000-0000-0000EE4A0000}"/>
    <cellStyle name="New 2 3 5 4" xfId="16683" xr:uid="{00000000-0005-0000-0000-0000EF4A0000}"/>
    <cellStyle name="New 2 3 5 5" xfId="16684" xr:uid="{00000000-0005-0000-0000-0000F04A0000}"/>
    <cellStyle name="New 2 3 5 6" xfId="16685" xr:uid="{00000000-0005-0000-0000-0000F14A0000}"/>
    <cellStyle name="New 2 3 6" xfId="16686" xr:uid="{00000000-0005-0000-0000-0000F24A0000}"/>
    <cellStyle name="New 2 3 6 2" xfId="16687" xr:uid="{00000000-0005-0000-0000-0000F34A0000}"/>
    <cellStyle name="New 2 3 6 3" xfId="16688" xr:uid="{00000000-0005-0000-0000-0000F44A0000}"/>
    <cellStyle name="New 2 3 6 4" xfId="16689" xr:uid="{00000000-0005-0000-0000-0000F54A0000}"/>
    <cellStyle name="New 2 3 6 5" xfId="16690" xr:uid="{00000000-0005-0000-0000-0000F64A0000}"/>
    <cellStyle name="New 2 3 6 6" xfId="16691" xr:uid="{00000000-0005-0000-0000-0000F74A0000}"/>
    <cellStyle name="New 2 3 7" xfId="16692" xr:uid="{00000000-0005-0000-0000-0000F84A0000}"/>
    <cellStyle name="New 2 3 7 2" xfId="16693" xr:uid="{00000000-0005-0000-0000-0000F94A0000}"/>
    <cellStyle name="New 2 3 7 3" xfId="16694" xr:uid="{00000000-0005-0000-0000-0000FA4A0000}"/>
    <cellStyle name="New 2 3 7 4" xfId="16695" xr:uid="{00000000-0005-0000-0000-0000FB4A0000}"/>
    <cellStyle name="New 2 3 7 5" xfId="16696" xr:uid="{00000000-0005-0000-0000-0000FC4A0000}"/>
    <cellStyle name="New 2 3 7 6" xfId="16697" xr:uid="{00000000-0005-0000-0000-0000FD4A0000}"/>
    <cellStyle name="New 2 3 8" xfId="16698" xr:uid="{00000000-0005-0000-0000-0000FE4A0000}"/>
    <cellStyle name="New 2 3 8 2" xfId="16699" xr:uid="{00000000-0005-0000-0000-0000FF4A0000}"/>
    <cellStyle name="New 2 3 8 3" xfId="16700" xr:uid="{00000000-0005-0000-0000-0000004B0000}"/>
    <cellStyle name="New 2 3 8 4" xfId="16701" xr:uid="{00000000-0005-0000-0000-0000014B0000}"/>
    <cellStyle name="New 2 3 8 5" xfId="16702" xr:uid="{00000000-0005-0000-0000-0000024B0000}"/>
    <cellStyle name="New 2 3 8 6" xfId="16703" xr:uid="{00000000-0005-0000-0000-0000034B0000}"/>
    <cellStyle name="New 2 3 9" xfId="16704" xr:uid="{00000000-0005-0000-0000-0000044B0000}"/>
    <cellStyle name="New 2 3 9 2" xfId="16705" xr:uid="{00000000-0005-0000-0000-0000054B0000}"/>
    <cellStyle name="New 2 3 9 3" xfId="16706" xr:uid="{00000000-0005-0000-0000-0000064B0000}"/>
    <cellStyle name="New 2 3 9 4" xfId="16707" xr:uid="{00000000-0005-0000-0000-0000074B0000}"/>
    <cellStyle name="New 2 3 9 5" xfId="16708" xr:uid="{00000000-0005-0000-0000-0000084B0000}"/>
    <cellStyle name="New 2 3 9 6" xfId="16709" xr:uid="{00000000-0005-0000-0000-0000094B0000}"/>
    <cellStyle name="New 20" xfId="16710" xr:uid="{00000000-0005-0000-0000-00000A4B0000}"/>
    <cellStyle name="New 20 2" xfId="16711" xr:uid="{00000000-0005-0000-0000-00000B4B0000}"/>
    <cellStyle name="New 20 3" xfId="16712" xr:uid="{00000000-0005-0000-0000-00000C4B0000}"/>
    <cellStyle name="New 20 4" xfId="16713" xr:uid="{00000000-0005-0000-0000-00000D4B0000}"/>
    <cellStyle name="New 20 5" xfId="16714" xr:uid="{00000000-0005-0000-0000-00000E4B0000}"/>
    <cellStyle name="New 20 6" xfId="16715" xr:uid="{00000000-0005-0000-0000-00000F4B0000}"/>
    <cellStyle name="New 21" xfId="16716" xr:uid="{00000000-0005-0000-0000-0000104B0000}"/>
    <cellStyle name="New 21 2" xfId="16717" xr:uid="{00000000-0005-0000-0000-0000114B0000}"/>
    <cellStyle name="New 21 3" xfId="16718" xr:uid="{00000000-0005-0000-0000-0000124B0000}"/>
    <cellStyle name="New 21 4" xfId="16719" xr:uid="{00000000-0005-0000-0000-0000134B0000}"/>
    <cellStyle name="New 21 5" xfId="16720" xr:uid="{00000000-0005-0000-0000-0000144B0000}"/>
    <cellStyle name="New 21 6" xfId="16721" xr:uid="{00000000-0005-0000-0000-0000154B0000}"/>
    <cellStyle name="New 22" xfId="16722" xr:uid="{00000000-0005-0000-0000-0000164B0000}"/>
    <cellStyle name="New 22 2" xfId="16723" xr:uid="{00000000-0005-0000-0000-0000174B0000}"/>
    <cellStyle name="New 22 3" xfId="16724" xr:uid="{00000000-0005-0000-0000-0000184B0000}"/>
    <cellStyle name="New 22 4" xfId="16725" xr:uid="{00000000-0005-0000-0000-0000194B0000}"/>
    <cellStyle name="New 22 5" xfId="16726" xr:uid="{00000000-0005-0000-0000-00001A4B0000}"/>
    <cellStyle name="New 22 6" xfId="16727" xr:uid="{00000000-0005-0000-0000-00001B4B0000}"/>
    <cellStyle name="New 23" xfId="16728" xr:uid="{00000000-0005-0000-0000-00001C4B0000}"/>
    <cellStyle name="New 23 2" xfId="16729" xr:uid="{00000000-0005-0000-0000-00001D4B0000}"/>
    <cellStyle name="New 23 3" xfId="16730" xr:uid="{00000000-0005-0000-0000-00001E4B0000}"/>
    <cellStyle name="New 23 4" xfId="16731" xr:uid="{00000000-0005-0000-0000-00001F4B0000}"/>
    <cellStyle name="New 23 5" xfId="16732" xr:uid="{00000000-0005-0000-0000-0000204B0000}"/>
    <cellStyle name="New 23 6" xfId="16733" xr:uid="{00000000-0005-0000-0000-0000214B0000}"/>
    <cellStyle name="New 24" xfId="16734" xr:uid="{00000000-0005-0000-0000-0000224B0000}"/>
    <cellStyle name="New 24 2" xfId="16735" xr:uid="{00000000-0005-0000-0000-0000234B0000}"/>
    <cellStyle name="New 24 3" xfId="16736" xr:uid="{00000000-0005-0000-0000-0000244B0000}"/>
    <cellStyle name="New 24 4" xfId="16737" xr:uid="{00000000-0005-0000-0000-0000254B0000}"/>
    <cellStyle name="New 24 5" xfId="16738" xr:uid="{00000000-0005-0000-0000-0000264B0000}"/>
    <cellStyle name="New 24 6" xfId="16739" xr:uid="{00000000-0005-0000-0000-0000274B0000}"/>
    <cellStyle name="New 25" xfId="16740" xr:uid="{00000000-0005-0000-0000-0000284B0000}"/>
    <cellStyle name="New 25 2" xfId="16741" xr:uid="{00000000-0005-0000-0000-0000294B0000}"/>
    <cellStyle name="New 25 3" xfId="16742" xr:uid="{00000000-0005-0000-0000-00002A4B0000}"/>
    <cellStyle name="New 25 4" xfId="16743" xr:uid="{00000000-0005-0000-0000-00002B4B0000}"/>
    <cellStyle name="New 25 5" xfId="16744" xr:uid="{00000000-0005-0000-0000-00002C4B0000}"/>
    <cellStyle name="New 25 6" xfId="16745" xr:uid="{00000000-0005-0000-0000-00002D4B0000}"/>
    <cellStyle name="New 26" xfId="16746" xr:uid="{00000000-0005-0000-0000-00002E4B0000}"/>
    <cellStyle name="New 26 2" xfId="16747" xr:uid="{00000000-0005-0000-0000-00002F4B0000}"/>
    <cellStyle name="New 26 3" xfId="16748" xr:uid="{00000000-0005-0000-0000-0000304B0000}"/>
    <cellStyle name="New 26 4" xfId="16749" xr:uid="{00000000-0005-0000-0000-0000314B0000}"/>
    <cellStyle name="New 26 5" xfId="16750" xr:uid="{00000000-0005-0000-0000-0000324B0000}"/>
    <cellStyle name="New 26 6" xfId="16751" xr:uid="{00000000-0005-0000-0000-0000334B0000}"/>
    <cellStyle name="New 27" xfId="16752" xr:uid="{00000000-0005-0000-0000-0000344B0000}"/>
    <cellStyle name="New 27 2" xfId="16753" xr:uid="{00000000-0005-0000-0000-0000354B0000}"/>
    <cellStyle name="New 27 3" xfId="16754" xr:uid="{00000000-0005-0000-0000-0000364B0000}"/>
    <cellStyle name="New 27 4" xfId="16755" xr:uid="{00000000-0005-0000-0000-0000374B0000}"/>
    <cellStyle name="New 27 5" xfId="16756" xr:uid="{00000000-0005-0000-0000-0000384B0000}"/>
    <cellStyle name="New 27 6" xfId="16757" xr:uid="{00000000-0005-0000-0000-0000394B0000}"/>
    <cellStyle name="New 28" xfId="16758" xr:uid="{00000000-0005-0000-0000-00003A4B0000}"/>
    <cellStyle name="New 28 2" xfId="16759" xr:uid="{00000000-0005-0000-0000-00003B4B0000}"/>
    <cellStyle name="New 28 3" xfId="16760" xr:uid="{00000000-0005-0000-0000-00003C4B0000}"/>
    <cellStyle name="New 28 4" xfId="16761" xr:uid="{00000000-0005-0000-0000-00003D4B0000}"/>
    <cellStyle name="New 28 5" xfId="16762" xr:uid="{00000000-0005-0000-0000-00003E4B0000}"/>
    <cellStyle name="New 28 6" xfId="16763" xr:uid="{00000000-0005-0000-0000-00003F4B0000}"/>
    <cellStyle name="New 29" xfId="16764" xr:uid="{00000000-0005-0000-0000-0000404B0000}"/>
    <cellStyle name="New 29 2" xfId="16765" xr:uid="{00000000-0005-0000-0000-0000414B0000}"/>
    <cellStyle name="New 29 3" xfId="16766" xr:uid="{00000000-0005-0000-0000-0000424B0000}"/>
    <cellStyle name="New 29 4" xfId="16767" xr:uid="{00000000-0005-0000-0000-0000434B0000}"/>
    <cellStyle name="New 29 5" xfId="16768" xr:uid="{00000000-0005-0000-0000-0000444B0000}"/>
    <cellStyle name="New 29 6" xfId="16769" xr:uid="{00000000-0005-0000-0000-0000454B0000}"/>
    <cellStyle name="New 3" xfId="16770" xr:uid="{00000000-0005-0000-0000-0000464B0000}"/>
    <cellStyle name="New 3 10" xfId="16771" xr:uid="{00000000-0005-0000-0000-0000474B0000}"/>
    <cellStyle name="New 3 10 2" xfId="16772" xr:uid="{00000000-0005-0000-0000-0000484B0000}"/>
    <cellStyle name="New 3 10 3" xfId="16773" xr:uid="{00000000-0005-0000-0000-0000494B0000}"/>
    <cellStyle name="New 3 10 4" xfId="16774" xr:uid="{00000000-0005-0000-0000-00004A4B0000}"/>
    <cellStyle name="New 3 10 5" xfId="16775" xr:uid="{00000000-0005-0000-0000-00004B4B0000}"/>
    <cellStyle name="New 3 10 6" xfId="16776" xr:uid="{00000000-0005-0000-0000-00004C4B0000}"/>
    <cellStyle name="New 3 11" xfId="16777" xr:uid="{00000000-0005-0000-0000-00004D4B0000}"/>
    <cellStyle name="New 3 11 2" xfId="16778" xr:uid="{00000000-0005-0000-0000-00004E4B0000}"/>
    <cellStyle name="New 3 11 3" xfId="16779" xr:uid="{00000000-0005-0000-0000-00004F4B0000}"/>
    <cellStyle name="New 3 11 4" xfId="16780" xr:uid="{00000000-0005-0000-0000-0000504B0000}"/>
    <cellStyle name="New 3 11 5" xfId="16781" xr:uid="{00000000-0005-0000-0000-0000514B0000}"/>
    <cellStyle name="New 3 11 6" xfId="16782" xr:uid="{00000000-0005-0000-0000-0000524B0000}"/>
    <cellStyle name="New 3 12" xfId="16783" xr:uid="{00000000-0005-0000-0000-0000534B0000}"/>
    <cellStyle name="New 3 12 2" xfId="16784" xr:uid="{00000000-0005-0000-0000-0000544B0000}"/>
    <cellStyle name="New 3 12 3" xfId="16785" xr:uid="{00000000-0005-0000-0000-0000554B0000}"/>
    <cellStyle name="New 3 12 4" xfId="16786" xr:uid="{00000000-0005-0000-0000-0000564B0000}"/>
    <cellStyle name="New 3 12 5" xfId="16787" xr:uid="{00000000-0005-0000-0000-0000574B0000}"/>
    <cellStyle name="New 3 12 6" xfId="16788" xr:uid="{00000000-0005-0000-0000-0000584B0000}"/>
    <cellStyle name="New 3 13" xfId="16789" xr:uid="{00000000-0005-0000-0000-0000594B0000}"/>
    <cellStyle name="New 3 13 2" xfId="16790" xr:uid="{00000000-0005-0000-0000-00005A4B0000}"/>
    <cellStyle name="New 3 13 3" xfId="16791" xr:uid="{00000000-0005-0000-0000-00005B4B0000}"/>
    <cellStyle name="New 3 13 4" xfId="16792" xr:uid="{00000000-0005-0000-0000-00005C4B0000}"/>
    <cellStyle name="New 3 13 5" xfId="16793" xr:uid="{00000000-0005-0000-0000-00005D4B0000}"/>
    <cellStyle name="New 3 13 6" xfId="16794" xr:uid="{00000000-0005-0000-0000-00005E4B0000}"/>
    <cellStyle name="New 3 14" xfId="16795" xr:uid="{00000000-0005-0000-0000-00005F4B0000}"/>
    <cellStyle name="New 3 14 2" xfId="16796" xr:uid="{00000000-0005-0000-0000-0000604B0000}"/>
    <cellStyle name="New 3 14 3" xfId="16797" xr:uid="{00000000-0005-0000-0000-0000614B0000}"/>
    <cellStyle name="New 3 14 4" xfId="16798" xr:uid="{00000000-0005-0000-0000-0000624B0000}"/>
    <cellStyle name="New 3 14 5" xfId="16799" xr:uid="{00000000-0005-0000-0000-0000634B0000}"/>
    <cellStyle name="New 3 14 6" xfId="16800" xr:uid="{00000000-0005-0000-0000-0000644B0000}"/>
    <cellStyle name="New 3 15" xfId="16801" xr:uid="{00000000-0005-0000-0000-0000654B0000}"/>
    <cellStyle name="New 3 15 2" xfId="16802" xr:uid="{00000000-0005-0000-0000-0000664B0000}"/>
    <cellStyle name="New 3 15 3" xfId="16803" xr:uid="{00000000-0005-0000-0000-0000674B0000}"/>
    <cellStyle name="New 3 15 4" xfId="16804" xr:uid="{00000000-0005-0000-0000-0000684B0000}"/>
    <cellStyle name="New 3 15 5" xfId="16805" xr:uid="{00000000-0005-0000-0000-0000694B0000}"/>
    <cellStyle name="New 3 15 6" xfId="16806" xr:uid="{00000000-0005-0000-0000-00006A4B0000}"/>
    <cellStyle name="New 3 16" xfId="16807" xr:uid="{00000000-0005-0000-0000-00006B4B0000}"/>
    <cellStyle name="New 3 16 2" xfId="16808" xr:uid="{00000000-0005-0000-0000-00006C4B0000}"/>
    <cellStyle name="New 3 16 3" xfId="16809" xr:uid="{00000000-0005-0000-0000-00006D4B0000}"/>
    <cellStyle name="New 3 16 4" xfId="16810" xr:uid="{00000000-0005-0000-0000-00006E4B0000}"/>
    <cellStyle name="New 3 16 5" xfId="16811" xr:uid="{00000000-0005-0000-0000-00006F4B0000}"/>
    <cellStyle name="New 3 16 6" xfId="16812" xr:uid="{00000000-0005-0000-0000-0000704B0000}"/>
    <cellStyle name="New 3 17" xfId="16813" xr:uid="{00000000-0005-0000-0000-0000714B0000}"/>
    <cellStyle name="New 3 17 2" xfId="16814" xr:uid="{00000000-0005-0000-0000-0000724B0000}"/>
    <cellStyle name="New 3 17 3" xfId="16815" xr:uid="{00000000-0005-0000-0000-0000734B0000}"/>
    <cellStyle name="New 3 17 4" xfId="16816" xr:uid="{00000000-0005-0000-0000-0000744B0000}"/>
    <cellStyle name="New 3 17 5" xfId="16817" xr:uid="{00000000-0005-0000-0000-0000754B0000}"/>
    <cellStyle name="New 3 17 6" xfId="16818" xr:uid="{00000000-0005-0000-0000-0000764B0000}"/>
    <cellStyle name="New 3 18" xfId="16819" xr:uid="{00000000-0005-0000-0000-0000774B0000}"/>
    <cellStyle name="New 3 18 2" xfId="16820" xr:uid="{00000000-0005-0000-0000-0000784B0000}"/>
    <cellStyle name="New 3 18 3" xfId="16821" xr:uid="{00000000-0005-0000-0000-0000794B0000}"/>
    <cellStyle name="New 3 18 4" xfId="16822" xr:uid="{00000000-0005-0000-0000-00007A4B0000}"/>
    <cellStyle name="New 3 18 5" xfId="16823" xr:uid="{00000000-0005-0000-0000-00007B4B0000}"/>
    <cellStyle name="New 3 18 6" xfId="16824" xr:uid="{00000000-0005-0000-0000-00007C4B0000}"/>
    <cellStyle name="New 3 19" xfId="16825" xr:uid="{00000000-0005-0000-0000-00007D4B0000}"/>
    <cellStyle name="New 3 19 2" xfId="16826" xr:uid="{00000000-0005-0000-0000-00007E4B0000}"/>
    <cellStyle name="New 3 19 3" xfId="16827" xr:uid="{00000000-0005-0000-0000-00007F4B0000}"/>
    <cellStyle name="New 3 19 4" xfId="16828" xr:uid="{00000000-0005-0000-0000-0000804B0000}"/>
    <cellStyle name="New 3 19 5" xfId="16829" xr:uid="{00000000-0005-0000-0000-0000814B0000}"/>
    <cellStyle name="New 3 19 6" xfId="16830" xr:uid="{00000000-0005-0000-0000-0000824B0000}"/>
    <cellStyle name="New 3 2" xfId="16831" xr:uid="{00000000-0005-0000-0000-0000834B0000}"/>
    <cellStyle name="New 3 2 2" xfId="16832" xr:uid="{00000000-0005-0000-0000-0000844B0000}"/>
    <cellStyle name="New 3 2 3" xfId="16833" xr:uid="{00000000-0005-0000-0000-0000854B0000}"/>
    <cellStyle name="New 3 2 4" xfId="16834" xr:uid="{00000000-0005-0000-0000-0000864B0000}"/>
    <cellStyle name="New 3 2 5" xfId="16835" xr:uid="{00000000-0005-0000-0000-0000874B0000}"/>
    <cellStyle name="New 3 2 6" xfId="16836" xr:uid="{00000000-0005-0000-0000-0000884B0000}"/>
    <cellStyle name="New 3 2 7" xfId="16837" xr:uid="{00000000-0005-0000-0000-0000894B0000}"/>
    <cellStyle name="New 3 20" xfId="16838" xr:uid="{00000000-0005-0000-0000-00008A4B0000}"/>
    <cellStyle name="New 3 20 2" xfId="16839" xr:uid="{00000000-0005-0000-0000-00008B4B0000}"/>
    <cellStyle name="New 3 20 3" xfId="16840" xr:uid="{00000000-0005-0000-0000-00008C4B0000}"/>
    <cellStyle name="New 3 20 4" xfId="16841" xr:uid="{00000000-0005-0000-0000-00008D4B0000}"/>
    <cellStyle name="New 3 20 5" xfId="16842" xr:uid="{00000000-0005-0000-0000-00008E4B0000}"/>
    <cellStyle name="New 3 20 6" xfId="16843" xr:uid="{00000000-0005-0000-0000-00008F4B0000}"/>
    <cellStyle name="New 3 21" xfId="16844" xr:uid="{00000000-0005-0000-0000-0000904B0000}"/>
    <cellStyle name="New 3 21 2" xfId="16845" xr:uid="{00000000-0005-0000-0000-0000914B0000}"/>
    <cellStyle name="New 3 21 3" xfId="16846" xr:uid="{00000000-0005-0000-0000-0000924B0000}"/>
    <cellStyle name="New 3 21 4" xfId="16847" xr:uid="{00000000-0005-0000-0000-0000934B0000}"/>
    <cellStyle name="New 3 21 5" xfId="16848" xr:uid="{00000000-0005-0000-0000-0000944B0000}"/>
    <cellStyle name="New 3 21 6" xfId="16849" xr:uid="{00000000-0005-0000-0000-0000954B0000}"/>
    <cellStyle name="New 3 22" xfId="16850" xr:uid="{00000000-0005-0000-0000-0000964B0000}"/>
    <cellStyle name="New 3 22 2" xfId="16851" xr:uid="{00000000-0005-0000-0000-0000974B0000}"/>
    <cellStyle name="New 3 22 3" xfId="16852" xr:uid="{00000000-0005-0000-0000-0000984B0000}"/>
    <cellStyle name="New 3 22 4" xfId="16853" xr:uid="{00000000-0005-0000-0000-0000994B0000}"/>
    <cellStyle name="New 3 22 5" xfId="16854" xr:uid="{00000000-0005-0000-0000-00009A4B0000}"/>
    <cellStyle name="New 3 22 6" xfId="16855" xr:uid="{00000000-0005-0000-0000-00009B4B0000}"/>
    <cellStyle name="New 3 23" xfId="16856" xr:uid="{00000000-0005-0000-0000-00009C4B0000}"/>
    <cellStyle name="New 3 23 2" xfId="16857" xr:uid="{00000000-0005-0000-0000-00009D4B0000}"/>
    <cellStyle name="New 3 23 3" xfId="16858" xr:uid="{00000000-0005-0000-0000-00009E4B0000}"/>
    <cellStyle name="New 3 23 4" xfId="16859" xr:uid="{00000000-0005-0000-0000-00009F4B0000}"/>
    <cellStyle name="New 3 23 5" xfId="16860" xr:uid="{00000000-0005-0000-0000-0000A04B0000}"/>
    <cellStyle name="New 3 23 6" xfId="16861" xr:uid="{00000000-0005-0000-0000-0000A14B0000}"/>
    <cellStyle name="New 3 24" xfId="16862" xr:uid="{00000000-0005-0000-0000-0000A24B0000}"/>
    <cellStyle name="New 3 24 2" xfId="16863" xr:uid="{00000000-0005-0000-0000-0000A34B0000}"/>
    <cellStyle name="New 3 24 3" xfId="16864" xr:uid="{00000000-0005-0000-0000-0000A44B0000}"/>
    <cellStyle name="New 3 24 4" xfId="16865" xr:uid="{00000000-0005-0000-0000-0000A54B0000}"/>
    <cellStyle name="New 3 24 5" xfId="16866" xr:uid="{00000000-0005-0000-0000-0000A64B0000}"/>
    <cellStyle name="New 3 24 6" xfId="16867" xr:uid="{00000000-0005-0000-0000-0000A74B0000}"/>
    <cellStyle name="New 3 25" xfId="16868" xr:uid="{00000000-0005-0000-0000-0000A84B0000}"/>
    <cellStyle name="New 3 25 2" xfId="16869" xr:uid="{00000000-0005-0000-0000-0000A94B0000}"/>
    <cellStyle name="New 3 25 3" xfId="16870" xr:uid="{00000000-0005-0000-0000-0000AA4B0000}"/>
    <cellStyle name="New 3 25 4" xfId="16871" xr:uid="{00000000-0005-0000-0000-0000AB4B0000}"/>
    <cellStyle name="New 3 25 5" xfId="16872" xr:uid="{00000000-0005-0000-0000-0000AC4B0000}"/>
    <cellStyle name="New 3 25 6" xfId="16873" xr:uid="{00000000-0005-0000-0000-0000AD4B0000}"/>
    <cellStyle name="New 3 26" xfId="16874" xr:uid="{00000000-0005-0000-0000-0000AE4B0000}"/>
    <cellStyle name="New 3 26 2" xfId="16875" xr:uid="{00000000-0005-0000-0000-0000AF4B0000}"/>
    <cellStyle name="New 3 26 3" xfId="16876" xr:uid="{00000000-0005-0000-0000-0000B04B0000}"/>
    <cellStyle name="New 3 26 4" xfId="16877" xr:uid="{00000000-0005-0000-0000-0000B14B0000}"/>
    <cellStyle name="New 3 26 5" xfId="16878" xr:uid="{00000000-0005-0000-0000-0000B24B0000}"/>
    <cellStyle name="New 3 26 6" xfId="16879" xr:uid="{00000000-0005-0000-0000-0000B34B0000}"/>
    <cellStyle name="New 3 27" xfId="16880" xr:uid="{00000000-0005-0000-0000-0000B44B0000}"/>
    <cellStyle name="New 3 27 2" xfId="16881" xr:uid="{00000000-0005-0000-0000-0000B54B0000}"/>
    <cellStyle name="New 3 27 3" xfId="16882" xr:uid="{00000000-0005-0000-0000-0000B64B0000}"/>
    <cellStyle name="New 3 27 4" xfId="16883" xr:uid="{00000000-0005-0000-0000-0000B74B0000}"/>
    <cellStyle name="New 3 27 5" xfId="16884" xr:uid="{00000000-0005-0000-0000-0000B84B0000}"/>
    <cellStyle name="New 3 27 6" xfId="16885" xr:uid="{00000000-0005-0000-0000-0000B94B0000}"/>
    <cellStyle name="New 3 28" xfId="16886" xr:uid="{00000000-0005-0000-0000-0000BA4B0000}"/>
    <cellStyle name="New 3 28 2" xfId="16887" xr:uid="{00000000-0005-0000-0000-0000BB4B0000}"/>
    <cellStyle name="New 3 28 3" xfId="16888" xr:uid="{00000000-0005-0000-0000-0000BC4B0000}"/>
    <cellStyle name="New 3 28 4" xfId="16889" xr:uid="{00000000-0005-0000-0000-0000BD4B0000}"/>
    <cellStyle name="New 3 28 5" xfId="16890" xr:uid="{00000000-0005-0000-0000-0000BE4B0000}"/>
    <cellStyle name="New 3 28 6" xfId="16891" xr:uid="{00000000-0005-0000-0000-0000BF4B0000}"/>
    <cellStyle name="New 3 29" xfId="16892" xr:uid="{00000000-0005-0000-0000-0000C04B0000}"/>
    <cellStyle name="New 3 29 2" xfId="16893" xr:uid="{00000000-0005-0000-0000-0000C14B0000}"/>
    <cellStyle name="New 3 29 3" xfId="16894" xr:uid="{00000000-0005-0000-0000-0000C24B0000}"/>
    <cellStyle name="New 3 29 4" xfId="16895" xr:uid="{00000000-0005-0000-0000-0000C34B0000}"/>
    <cellStyle name="New 3 29 5" xfId="16896" xr:uid="{00000000-0005-0000-0000-0000C44B0000}"/>
    <cellStyle name="New 3 29 6" xfId="16897" xr:uid="{00000000-0005-0000-0000-0000C54B0000}"/>
    <cellStyle name="New 3 3" xfId="16898" xr:uid="{00000000-0005-0000-0000-0000C64B0000}"/>
    <cellStyle name="New 3 3 2" xfId="16899" xr:uid="{00000000-0005-0000-0000-0000C74B0000}"/>
    <cellStyle name="New 3 3 3" xfId="16900" xr:uid="{00000000-0005-0000-0000-0000C84B0000}"/>
    <cellStyle name="New 3 3 4" xfId="16901" xr:uid="{00000000-0005-0000-0000-0000C94B0000}"/>
    <cellStyle name="New 3 3 5" xfId="16902" xr:uid="{00000000-0005-0000-0000-0000CA4B0000}"/>
    <cellStyle name="New 3 3 6" xfId="16903" xr:uid="{00000000-0005-0000-0000-0000CB4B0000}"/>
    <cellStyle name="New 3 30" xfId="16904" xr:uid="{00000000-0005-0000-0000-0000CC4B0000}"/>
    <cellStyle name="New 3 31" xfId="16905" xr:uid="{00000000-0005-0000-0000-0000CD4B0000}"/>
    <cellStyle name="New 3 32" xfId="16906" xr:uid="{00000000-0005-0000-0000-0000CE4B0000}"/>
    <cellStyle name="New 3 33" xfId="16907" xr:uid="{00000000-0005-0000-0000-0000CF4B0000}"/>
    <cellStyle name="New 3 34" xfId="16908" xr:uid="{00000000-0005-0000-0000-0000D04B0000}"/>
    <cellStyle name="New 3 4" xfId="16909" xr:uid="{00000000-0005-0000-0000-0000D14B0000}"/>
    <cellStyle name="New 3 4 2" xfId="16910" xr:uid="{00000000-0005-0000-0000-0000D24B0000}"/>
    <cellStyle name="New 3 4 3" xfId="16911" xr:uid="{00000000-0005-0000-0000-0000D34B0000}"/>
    <cellStyle name="New 3 4 4" xfId="16912" xr:uid="{00000000-0005-0000-0000-0000D44B0000}"/>
    <cellStyle name="New 3 4 5" xfId="16913" xr:uid="{00000000-0005-0000-0000-0000D54B0000}"/>
    <cellStyle name="New 3 4 6" xfId="16914" xr:uid="{00000000-0005-0000-0000-0000D64B0000}"/>
    <cellStyle name="New 3 5" xfId="16915" xr:uid="{00000000-0005-0000-0000-0000D74B0000}"/>
    <cellStyle name="New 3 5 2" xfId="16916" xr:uid="{00000000-0005-0000-0000-0000D84B0000}"/>
    <cellStyle name="New 3 5 3" xfId="16917" xr:uid="{00000000-0005-0000-0000-0000D94B0000}"/>
    <cellStyle name="New 3 5 4" xfId="16918" xr:uid="{00000000-0005-0000-0000-0000DA4B0000}"/>
    <cellStyle name="New 3 5 5" xfId="16919" xr:uid="{00000000-0005-0000-0000-0000DB4B0000}"/>
    <cellStyle name="New 3 5 6" xfId="16920" xr:uid="{00000000-0005-0000-0000-0000DC4B0000}"/>
    <cellStyle name="New 3 6" xfId="16921" xr:uid="{00000000-0005-0000-0000-0000DD4B0000}"/>
    <cellStyle name="New 3 6 2" xfId="16922" xr:uid="{00000000-0005-0000-0000-0000DE4B0000}"/>
    <cellStyle name="New 3 6 3" xfId="16923" xr:uid="{00000000-0005-0000-0000-0000DF4B0000}"/>
    <cellStyle name="New 3 6 4" xfId="16924" xr:uid="{00000000-0005-0000-0000-0000E04B0000}"/>
    <cellStyle name="New 3 6 5" xfId="16925" xr:uid="{00000000-0005-0000-0000-0000E14B0000}"/>
    <cellStyle name="New 3 6 6" xfId="16926" xr:uid="{00000000-0005-0000-0000-0000E24B0000}"/>
    <cellStyle name="New 3 7" xfId="16927" xr:uid="{00000000-0005-0000-0000-0000E34B0000}"/>
    <cellStyle name="New 3 7 2" xfId="16928" xr:uid="{00000000-0005-0000-0000-0000E44B0000}"/>
    <cellStyle name="New 3 7 3" xfId="16929" xr:uid="{00000000-0005-0000-0000-0000E54B0000}"/>
    <cellStyle name="New 3 7 4" xfId="16930" xr:uid="{00000000-0005-0000-0000-0000E64B0000}"/>
    <cellStyle name="New 3 7 5" xfId="16931" xr:uid="{00000000-0005-0000-0000-0000E74B0000}"/>
    <cellStyle name="New 3 7 6" xfId="16932" xr:uid="{00000000-0005-0000-0000-0000E84B0000}"/>
    <cellStyle name="New 3 8" xfId="16933" xr:uid="{00000000-0005-0000-0000-0000E94B0000}"/>
    <cellStyle name="New 3 8 2" xfId="16934" xr:uid="{00000000-0005-0000-0000-0000EA4B0000}"/>
    <cellStyle name="New 3 8 3" xfId="16935" xr:uid="{00000000-0005-0000-0000-0000EB4B0000}"/>
    <cellStyle name="New 3 8 4" xfId="16936" xr:uid="{00000000-0005-0000-0000-0000EC4B0000}"/>
    <cellStyle name="New 3 8 5" xfId="16937" xr:uid="{00000000-0005-0000-0000-0000ED4B0000}"/>
    <cellStyle name="New 3 8 6" xfId="16938" xr:uid="{00000000-0005-0000-0000-0000EE4B0000}"/>
    <cellStyle name="New 3 9" xfId="16939" xr:uid="{00000000-0005-0000-0000-0000EF4B0000}"/>
    <cellStyle name="New 3 9 2" xfId="16940" xr:uid="{00000000-0005-0000-0000-0000F04B0000}"/>
    <cellStyle name="New 3 9 3" xfId="16941" xr:uid="{00000000-0005-0000-0000-0000F14B0000}"/>
    <cellStyle name="New 3 9 4" xfId="16942" xr:uid="{00000000-0005-0000-0000-0000F24B0000}"/>
    <cellStyle name="New 3 9 5" xfId="16943" xr:uid="{00000000-0005-0000-0000-0000F34B0000}"/>
    <cellStyle name="New 3 9 6" xfId="16944" xr:uid="{00000000-0005-0000-0000-0000F44B0000}"/>
    <cellStyle name="New 30" xfId="16945" xr:uid="{00000000-0005-0000-0000-0000F54B0000}"/>
    <cellStyle name="New 30 2" xfId="16946" xr:uid="{00000000-0005-0000-0000-0000F64B0000}"/>
    <cellStyle name="New 30 3" xfId="16947" xr:uid="{00000000-0005-0000-0000-0000F74B0000}"/>
    <cellStyle name="New 30 4" xfId="16948" xr:uid="{00000000-0005-0000-0000-0000F84B0000}"/>
    <cellStyle name="New 30 5" xfId="16949" xr:uid="{00000000-0005-0000-0000-0000F94B0000}"/>
    <cellStyle name="New 30 6" xfId="16950" xr:uid="{00000000-0005-0000-0000-0000FA4B0000}"/>
    <cellStyle name="New 31" xfId="16951" xr:uid="{00000000-0005-0000-0000-0000FB4B0000}"/>
    <cellStyle name="New 31 2" xfId="16952" xr:uid="{00000000-0005-0000-0000-0000FC4B0000}"/>
    <cellStyle name="New 31 3" xfId="16953" xr:uid="{00000000-0005-0000-0000-0000FD4B0000}"/>
    <cellStyle name="New 31 4" xfId="16954" xr:uid="{00000000-0005-0000-0000-0000FE4B0000}"/>
    <cellStyle name="New 31 5" xfId="16955" xr:uid="{00000000-0005-0000-0000-0000FF4B0000}"/>
    <cellStyle name="New 31 6" xfId="16956" xr:uid="{00000000-0005-0000-0000-0000004C0000}"/>
    <cellStyle name="New 32" xfId="16957" xr:uid="{00000000-0005-0000-0000-0000014C0000}"/>
    <cellStyle name="New 32 2" xfId="16958" xr:uid="{00000000-0005-0000-0000-0000024C0000}"/>
    <cellStyle name="New 32 3" xfId="16959" xr:uid="{00000000-0005-0000-0000-0000034C0000}"/>
    <cellStyle name="New 32 4" xfId="16960" xr:uid="{00000000-0005-0000-0000-0000044C0000}"/>
    <cellStyle name="New 32 5" xfId="16961" xr:uid="{00000000-0005-0000-0000-0000054C0000}"/>
    <cellStyle name="New 32 6" xfId="16962" xr:uid="{00000000-0005-0000-0000-0000064C0000}"/>
    <cellStyle name="New 33" xfId="16963" xr:uid="{00000000-0005-0000-0000-0000074C0000}"/>
    <cellStyle name="New 33 2" xfId="16964" xr:uid="{00000000-0005-0000-0000-0000084C0000}"/>
    <cellStyle name="New 33 3" xfId="16965" xr:uid="{00000000-0005-0000-0000-0000094C0000}"/>
    <cellStyle name="New 33 4" xfId="16966" xr:uid="{00000000-0005-0000-0000-00000A4C0000}"/>
    <cellStyle name="New 33 5" xfId="16967" xr:uid="{00000000-0005-0000-0000-00000B4C0000}"/>
    <cellStyle name="New 33 6" xfId="16968" xr:uid="{00000000-0005-0000-0000-00000C4C0000}"/>
    <cellStyle name="New 34" xfId="16969" xr:uid="{00000000-0005-0000-0000-00000D4C0000}"/>
    <cellStyle name="New 34 2" xfId="16970" xr:uid="{00000000-0005-0000-0000-00000E4C0000}"/>
    <cellStyle name="New 34 3" xfId="16971" xr:uid="{00000000-0005-0000-0000-00000F4C0000}"/>
    <cellStyle name="New 34 4" xfId="16972" xr:uid="{00000000-0005-0000-0000-0000104C0000}"/>
    <cellStyle name="New 34 5" xfId="16973" xr:uid="{00000000-0005-0000-0000-0000114C0000}"/>
    <cellStyle name="New 34 6" xfId="16974" xr:uid="{00000000-0005-0000-0000-0000124C0000}"/>
    <cellStyle name="New 35" xfId="16975" xr:uid="{00000000-0005-0000-0000-0000134C0000}"/>
    <cellStyle name="New 35 2" xfId="16976" xr:uid="{00000000-0005-0000-0000-0000144C0000}"/>
    <cellStyle name="New 35 3" xfId="16977" xr:uid="{00000000-0005-0000-0000-0000154C0000}"/>
    <cellStyle name="New 35 4" xfId="16978" xr:uid="{00000000-0005-0000-0000-0000164C0000}"/>
    <cellStyle name="New 35 5" xfId="16979" xr:uid="{00000000-0005-0000-0000-0000174C0000}"/>
    <cellStyle name="New 35 6" xfId="16980" xr:uid="{00000000-0005-0000-0000-0000184C0000}"/>
    <cellStyle name="New 36" xfId="16981" xr:uid="{00000000-0005-0000-0000-0000194C0000}"/>
    <cellStyle name="New 36 2" xfId="16982" xr:uid="{00000000-0005-0000-0000-00001A4C0000}"/>
    <cellStyle name="New 36 3" xfId="16983" xr:uid="{00000000-0005-0000-0000-00001B4C0000}"/>
    <cellStyle name="New 36 4" xfId="16984" xr:uid="{00000000-0005-0000-0000-00001C4C0000}"/>
    <cellStyle name="New 36 5" xfId="16985" xr:uid="{00000000-0005-0000-0000-00001D4C0000}"/>
    <cellStyle name="New 36 6" xfId="16986" xr:uid="{00000000-0005-0000-0000-00001E4C0000}"/>
    <cellStyle name="New 37" xfId="16987" xr:uid="{00000000-0005-0000-0000-00001F4C0000}"/>
    <cellStyle name="New 38" xfId="16988" xr:uid="{00000000-0005-0000-0000-0000204C0000}"/>
    <cellStyle name="New 39" xfId="16989" xr:uid="{00000000-0005-0000-0000-0000214C0000}"/>
    <cellStyle name="New 4" xfId="16990" xr:uid="{00000000-0005-0000-0000-0000224C0000}"/>
    <cellStyle name="New 4 10" xfId="16991" xr:uid="{00000000-0005-0000-0000-0000234C0000}"/>
    <cellStyle name="New 4 10 2" xfId="16992" xr:uid="{00000000-0005-0000-0000-0000244C0000}"/>
    <cellStyle name="New 4 10 3" xfId="16993" xr:uid="{00000000-0005-0000-0000-0000254C0000}"/>
    <cellStyle name="New 4 10 4" xfId="16994" xr:uid="{00000000-0005-0000-0000-0000264C0000}"/>
    <cellStyle name="New 4 10 5" xfId="16995" xr:uid="{00000000-0005-0000-0000-0000274C0000}"/>
    <cellStyle name="New 4 10 6" xfId="16996" xr:uid="{00000000-0005-0000-0000-0000284C0000}"/>
    <cellStyle name="New 4 11" xfId="16997" xr:uid="{00000000-0005-0000-0000-0000294C0000}"/>
    <cellStyle name="New 4 11 2" xfId="16998" xr:uid="{00000000-0005-0000-0000-00002A4C0000}"/>
    <cellStyle name="New 4 11 3" xfId="16999" xr:uid="{00000000-0005-0000-0000-00002B4C0000}"/>
    <cellStyle name="New 4 11 4" xfId="17000" xr:uid="{00000000-0005-0000-0000-00002C4C0000}"/>
    <cellStyle name="New 4 11 5" xfId="17001" xr:uid="{00000000-0005-0000-0000-00002D4C0000}"/>
    <cellStyle name="New 4 11 6" xfId="17002" xr:uid="{00000000-0005-0000-0000-00002E4C0000}"/>
    <cellStyle name="New 4 12" xfId="17003" xr:uid="{00000000-0005-0000-0000-00002F4C0000}"/>
    <cellStyle name="New 4 12 2" xfId="17004" xr:uid="{00000000-0005-0000-0000-0000304C0000}"/>
    <cellStyle name="New 4 12 3" xfId="17005" xr:uid="{00000000-0005-0000-0000-0000314C0000}"/>
    <cellStyle name="New 4 12 4" xfId="17006" xr:uid="{00000000-0005-0000-0000-0000324C0000}"/>
    <cellStyle name="New 4 12 5" xfId="17007" xr:uid="{00000000-0005-0000-0000-0000334C0000}"/>
    <cellStyle name="New 4 12 6" xfId="17008" xr:uid="{00000000-0005-0000-0000-0000344C0000}"/>
    <cellStyle name="New 4 13" xfId="17009" xr:uid="{00000000-0005-0000-0000-0000354C0000}"/>
    <cellStyle name="New 4 13 2" xfId="17010" xr:uid="{00000000-0005-0000-0000-0000364C0000}"/>
    <cellStyle name="New 4 13 3" xfId="17011" xr:uid="{00000000-0005-0000-0000-0000374C0000}"/>
    <cellStyle name="New 4 13 4" xfId="17012" xr:uid="{00000000-0005-0000-0000-0000384C0000}"/>
    <cellStyle name="New 4 13 5" xfId="17013" xr:uid="{00000000-0005-0000-0000-0000394C0000}"/>
    <cellStyle name="New 4 13 6" xfId="17014" xr:uid="{00000000-0005-0000-0000-00003A4C0000}"/>
    <cellStyle name="New 4 14" xfId="17015" xr:uid="{00000000-0005-0000-0000-00003B4C0000}"/>
    <cellStyle name="New 4 14 2" xfId="17016" xr:uid="{00000000-0005-0000-0000-00003C4C0000}"/>
    <cellStyle name="New 4 14 3" xfId="17017" xr:uid="{00000000-0005-0000-0000-00003D4C0000}"/>
    <cellStyle name="New 4 14 4" xfId="17018" xr:uid="{00000000-0005-0000-0000-00003E4C0000}"/>
    <cellStyle name="New 4 14 5" xfId="17019" xr:uid="{00000000-0005-0000-0000-00003F4C0000}"/>
    <cellStyle name="New 4 14 6" xfId="17020" xr:uid="{00000000-0005-0000-0000-0000404C0000}"/>
    <cellStyle name="New 4 15" xfId="17021" xr:uid="{00000000-0005-0000-0000-0000414C0000}"/>
    <cellStyle name="New 4 15 2" xfId="17022" xr:uid="{00000000-0005-0000-0000-0000424C0000}"/>
    <cellStyle name="New 4 15 3" xfId="17023" xr:uid="{00000000-0005-0000-0000-0000434C0000}"/>
    <cellStyle name="New 4 15 4" xfId="17024" xr:uid="{00000000-0005-0000-0000-0000444C0000}"/>
    <cellStyle name="New 4 15 5" xfId="17025" xr:uid="{00000000-0005-0000-0000-0000454C0000}"/>
    <cellStyle name="New 4 15 6" xfId="17026" xr:uid="{00000000-0005-0000-0000-0000464C0000}"/>
    <cellStyle name="New 4 16" xfId="17027" xr:uid="{00000000-0005-0000-0000-0000474C0000}"/>
    <cellStyle name="New 4 16 2" xfId="17028" xr:uid="{00000000-0005-0000-0000-0000484C0000}"/>
    <cellStyle name="New 4 16 3" xfId="17029" xr:uid="{00000000-0005-0000-0000-0000494C0000}"/>
    <cellStyle name="New 4 16 4" xfId="17030" xr:uid="{00000000-0005-0000-0000-00004A4C0000}"/>
    <cellStyle name="New 4 16 5" xfId="17031" xr:uid="{00000000-0005-0000-0000-00004B4C0000}"/>
    <cellStyle name="New 4 16 6" xfId="17032" xr:uid="{00000000-0005-0000-0000-00004C4C0000}"/>
    <cellStyle name="New 4 17" xfId="17033" xr:uid="{00000000-0005-0000-0000-00004D4C0000}"/>
    <cellStyle name="New 4 17 2" xfId="17034" xr:uid="{00000000-0005-0000-0000-00004E4C0000}"/>
    <cellStyle name="New 4 17 3" xfId="17035" xr:uid="{00000000-0005-0000-0000-00004F4C0000}"/>
    <cellStyle name="New 4 17 4" xfId="17036" xr:uid="{00000000-0005-0000-0000-0000504C0000}"/>
    <cellStyle name="New 4 17 5" xfId="17037" xr:uid="{00000000-0005-0000-0000-0000514C0000}"/>
    <cellStyle name="New 4 17 6" xfId="17038" xr:uid="{00000000-0005-0000-0000-0000524C0000}"/>
    <cellStyle name="New 4 18" xfId="17039" xr:uid="{00000000-0005-0000-0000-0000534C0000}"/>
    <cellStyle name="New 4 18 2" xfId="17040" xr:uid="{00000000-0005-0000-0000-0000544C0000}"/>
    <cellStyle name="New 4 18 3" xfId="17041" xr:uid="{00000000-0005-0000-0000-0000554C0000}"/>
    <cellStyle name="New 4 18 4" xfId="17042" xr:uid="{00000000-0005-0000-0000-0000564C0000}"/>
    <cellStyle name="New 4 18 5" xfId="17043" xr:uid="{00000000-0005-0000-0000-0000574C0000}"/>
    <cellStyle name="New 4 18 6" xfId="17044" xr:uid="{00000000-0005-0000-0000-0000584C0000}"/>
    <cellStyle name="New 4 19" xfId="17045" xr:uid="{00000000-0005-0000-0000-0000594C0000}"/>
    <cellStyle name="New 4 19 2" xfId="17046" xr:uid="{00000000-0005-0000-0000-00005A4C0000}"/>
    <cellStyle name="New 4 19 3" xfId="17047" xr:uid="{00000000-0005-0000-0000-00005B4C0000}"/>
    <cellStyle name="New 4 19 4" xfId="17048" xr:uid="{00000000-0005-0000-0000-00005C4C0000}"/>
    <cellStyle name="New 4 19 5" xfId="17049" xr:uid="{00000000-0005-0000-0000-00005D4C0000}"/>
    <cellStyle name="New 4 19 6" xfId="17050" xr:uid="{00000000-0005-0000-0000-00005E4C0000}"/>
    <cellStyle name="New 4 2" xfId="17051" xr:uid="{00000000-0005-0000-0000-00005F4C0000}"/>
    <cellStyle name="New 4 2 2" xfId="17052" xr:uid="{00000000-0005-0000-0000-0000604C0000}"/>
    <cellStyle name="New 4 2 3" xfId="17053" xr:uid="{00000000-0005-0000-0000-0000614C0000}"/>
    <cellStyle name="New 4 2 4" xfId="17054" xr:uid="{00000000-0005-0000-0000-0000624C0000}"/>
    <cellStyle name="New 4 2 5" xfId="17055" xr:uid="{00000000-0005-0000-0000-0000634C0000}"/>
    <cellStyle name="New 4 2 6" xfId="17056" xr:uid="{00000000-0005-0000-0000-0000644C0000}"/>
    <cellStyle name="New 4 2 7" xfId="17057" xr:uid="{00000000-0005-0000-0000-0000654C0000}"/>
    <cellStyle name="New 4 20" xfId="17058" xr:uid="{00000000-0005-0000-0000-0000664C0000}"/>
    <cellStyle name="New 4 20 2" xfId="17059" xr:uid="{00000000-0005-0000-0000-0000674C0000}"/>
    <cellStyle name="New 4 20 3" xfId="17060" xr:uid="{00000000-0005-0000-0000-0000684C0000}"/>
    <cellStyle name="New 4 20 4" xfId="17061" xr:uid="{00000000-0005-0000-0000-0000694C0000}"/>
    <cellStyle name="New 4 20 5" xfId="17062" xr:uid="{00000000-0005-0000-0000-00006A4C0000}"/>
    <cellStyle name="New 4 20 6" xfId="17063" xr:uid="{00000000-0005-0000-0000-00006B4C0000}"/>
    <cellStyle name="New 4 21" xfId="17064" xr:uid="{00000000-0005-0000-0000-00006C4C0000}"/>
    <cellStyle name="New 4 21 2" xfId="17065" xr:uid="{00000000-0005-0000-0000-00006D4C0000}"/>
    <cellStyle name="New 4 21 3" xfId="17066" xr:uid="{00000000-0005-0000-0000-00006E4C0000}"/>
    <cellStyle name="New 4 21 4" xfId="17067" xr:uid="{00000000-0005-0000-0000-00006F4C0000}"/>
    <cellStyle name="New 4 21 5" xfId="17068" xr:uid="{00000000-0005-0000-0000-0000704C0000}"/>
    <cellStyle name="New 4 21 6" xfId="17069" xr:uid="{00000000-0005-0000-0000-0000714C0000}"/>
    <cellStyle name="New 4 22" xfId="17070" xr:uid="{00000000-0005-0000-0000-0000724C0000}"/>
    <cellStyle name="New 4 22 2" xfId="17071" xr:uid="{00000000-0005-0000-0000-0000734C0000}"/>
    <cellStyle name="New 4 22 3" xfId="17072" xr:uid="{00000000-0005-0000-0000-0000744C0000}"/>
    <cellStyle name="New 4 22 4" xfId="17073" xr:uid="{00000000-0005-0000-0000-0000754C0000}"/>
    <cellStyle name="New 4 22 5" xfId="17074" xr:uid="{00000000-0005-0000-0000-0000764C0000}"/>
    <cellStyle name="New 4 22 6" xfId="17075" xr:uid="{00000000-0005-0000-0000-0000774C0000}"/>
    <cellStyle name="New 4 23" xfId="17076" xr:uid="{00000000-0005-0000-0000-0000784C0000}"/>
    <cellStyle name="New 4 23 2" xfId="17077" xr:uid="{00000000-0005-0000-0000-0000794C0000}"/>
    <cellStyle name="New 4 23 3" xfId="17078" xr:uid="{00000000-0005-0000-0000-00007A4C0000}"/>
    <cellStyle name="New 4 23 4" xfId="17079" xr:uid="{00000000-0005-0000-0000-00007B4C0000}"/>
    <cellStyle name="New 4 23 5" xfId="17080" xr:uid="{00000000-0005-0000-0000-00007C4C0000}"/>
    <cellStyle name="New 4 23 6" xfId="17081" xr:uid="{00000000-0005-0000-0000-00007D4C0000}"/>
    <cellStyle name="New 4 24" xfId="17082" xr:uid="{00000000-0005-0000-0000-00007E4C0000}"/>
    <cellStyle name="New 4 24 2" xfId="17083" xr:uid="{00000000-0005-0000-0000-00007F4C0000}"/>
    <cellStyle name="New 4 24 3" xfId="17084" xr:uid="{00000000-0005-0000-0000-0000804C0000}"/>
    <cellStyle name="New 4 24 4" xfId="17085" xr:uid="{00000000-0005-0000-0000-0000814C0000}"/>
    <cellStyle name="New 4 24 5" xfId="17086" xr:uid="{00000000-0005-0000-0000-0000824C0000}"/>
    <cellStyle name="New 4 24 6" xfId="17087" xr:uid="{00000000-0005-0000-0000-0000834C0000}"/>
    <cellStyle name="New 4 25" xfId="17088" xr:uid="{00000000-0005-0000-0000-0000844C0000}"/>
    <cellStyle name="New 4 25 2" xfId="17089" xr:uid="{00000000-0005-0000-0000-0000854C0000}"/>
    <cellStyle name="New 4 25 3" xfId="17090" xr:uid="{00000000-0005-0000-0000-0000864C0000}"/>
    <cellStyle name="New 4 25 4" xfId="17091" xr:uid="{00000000-0005-0000-0000-0000874C0000}"/>
    <cellStyle name="New 4 25 5" xfId="17092" xr:uid="{00000000-0005-0000-0000-0000884C0000}"/>
    <cellStyle name="New 4 25 6" xfId="17093" xr:uid="{00000000-0005-0000-0000-0000894C0000}"/>
    <cellStyle name="New 4 26" xfId="17094" xr:uid="{00000000-0005-0000-0000-00008A4C0000}"/>
    <cellStyle name="New 4 26 2" xfId="17095" xr:uid="{00000000-0005-0000-0000-00008B4C0000}"/>
    <cellStyle name="New 4 26 3" xfId="17096" xr:uid="{00000000-0005-0000-0000-00008C4C0000}"/>
    <cellStyle name="New 4 26 4" xfId="17097" xr:uid="{00000000-0005-0000-0000-00008D4C0000}"/>
    <cellStyle name="New 4 26 5" xfId="17098" xr:uid="{00000000-0005-0000-0000-00008E4C0000}"/>
    <cellStyle name="New 4 26 6" xfId="17099" xr:uid="{00000000-0005-0000-0000-00008F4C0000}"/>
    <cellStyle name="New 4 27" xfId="17100" xr:uid="{00000000-0005-0000-0000-0000904C0000}"/>
    <cellStyle name="New 4 27 2" xfId="17101" xr:uid="{00000000-0005-0000-0000-0000914C0000}"/>
    <cellStyle name="New 4 27 3" xfId="17102" xr:uid="{00000000-0005-0000-0000-0000924C0000}"/>
    <cellStyle name="New 4 27 4" xfId="17103" xr:uid="{00000000-0005-0000-0000-0000934C0000}"/>
    <cellStyle name="New 4 27 5" xfId="17104" xr:uid="{00000000-0005-0000-0000-0000944C0000}"/>
    <cellStyle name="New 4 27 6" xfId="17105" xr:uid="{00000000-0005-0000-0000-0000954C0000}"/>
    <cellStyle name="New 4 28" xfId="17106" xr:uid="{00000000-0005-0000-0000-0000964C0000}"/>
    <cellStyle name="New 4 28 2" xfId="17107" xr:uid="{00000000-0005-0000-0000-0000974C0000}"/>
    <cellStyle name="New 4 28 3" xfId="17108" xr:uid="{00000000-0005-0000-0000-0000984C0000}"/>
    <cellStyle name="New 4 28 4" xfId="17109" xr:uid="{00000000-0005-0000-0000-0000994C0000}"/>
    <cellStyle name="New 4 28 5" xfId="17110" xr:uid="{00000000-0005-0000-0000-00009A4C0000}"/>
    <cellStyle name="New 4 28 6" xfId="17111" xr:uid="{00000000-0005-0000-0000-00009B4C0000}"/>
    <cellStyle name="New 4 29" xfId="17112" xr:uid="{00000000-0005-0000-0000-00009C4C0000}"/>
    <cellStyle name="New 4 29 2" xfId="17113" xr:uid="{00000000-0005-0000-0000-00009D4C0000}"/>
    <cellStyle name="New 4 29 3" xfId="17114" xr:uid="{00000000-0005-0000-0000-00009E4C0000}"/>
    <cellStyle name="New 4 29 4" xfId="17115" xr:uid="{00000000-0005-0000-0000-00009F4C0000}"/>
    <cellStyle name="New 4 29 5" xfId="17116" xr:uid="{00000000-0005-0000-0000-0000A04C0000}"/>
    <cellStyle name="New 4 29 6" xfId="17117" xr:uid="{00000000-0005-0000-0000-0000A14C0000}"/>
    <cellStyle name="New 4 3" xfId="17118" xr:uid="{00000000-0005-0000-0000-0000A24C0000}"/>
    <cellStyle name="New 4 3 2" xfId="17119" xr:uid="{00000000-0005-0000-0000-0000A34C0000}"/>
    <cellStyle name="New 4 3 3" xfId="17120" xr:uid="{00000000-0005-0000-0000-0000A44C0000}"/>
    <cellStyle name="New 4 3 4" xfId="17121" xr:uid="{00000000-0005-0000-0000-0000A54C0000}"/>
    <cellStyle name="New 4 3 5" xfId="17122" xr:uid="{00000000-0005-0000-0000-0000A64C0000}"/>
    <cellStyle name="New 4 3 6" xfId="17123" xr:uid="{00000000-0005-0000-0000-0000A74C0000}"/>
    <cellStyle name="New 4 30" xfId="17124" xr:uid="{00000000-0005-0000-0000-0000A84C0000}"/>
    <cellStyle name="New 4 31" xfId="17125" xr:uid="{00000000-0005-0000-0000-0000A94C0000}"/>
    <cellStyle name="New 4 32" xfId="17126" xr:uid="{00000000-0005-0000-0000-0000AA4C0000}"/>
    <cellStyle name="New 4 33" xfId="17127" xr:uid="{00000000-0005-0000-0000-0000AB4C0000}"/>
    <cellStyle name="New 4 34" xfId="17128" xr:uid="{00000000-0005-0000-0000-0000AC4C0000}"/>
    <cellStyle name="New 4 4" xfId="17129" xr:uid="{00000000-0005-0000-0000-0000AD4C0000}"/>
    <cellStyle name="New 4 4 2" xfId="17130" xr:uid="{00000000-0005-0000-0000-0000AE4C0000}"/>
    <cellStyle name="New 4 4 3" xfId="17131" xr:uid="{00000000-0005-0000-0000-0000AF4C0000}"/>
    <cellStyle name="New 4 4 4" xfId="17132" xr:uid="{00000000-0005-0000-0000-0000B04C0000}"/>
    <cellStyle name="New 4 4 5" xfId="17133" xr:uid="{00000000-0005-0000-0000-0000B14C0000}"/>
    <cellStyle name="New 4 4 6" xfId="17134" xr:uid="{00000000-0005-0000-0000-0000B24C0000}"/>
    <cellStyle name="New 4 5" xfId="17135" xr:uid="{00000000-0005-0000-0000-0000B34C0000}"/>
    <cellStyle name="New 4 5 2" xfId="17136" xr:uid="{00000000-0005-0000-0000-0000B44C0000}"/>
    <cellStyle name="New 4 5 3" xfId="17137" xr:uid="{00000000-0005-0000-0000-0000B54C0000}"/>
    <cellStyle name="New 4 5 4" xfId="17138" xr:uid="{00000000-0005-0000-0000-0000B64C0000}"/>
    <cellStyle name="New 4 5 5" xfId="17139" xr:uid="{00000000-0005-0000-0000-0000B74C0000}"/>
    <cellStyle name="New 4 5 6" xfId="17140" xr:uid="{00000000-0005-0000-0000-0000B84C0000}"/>
    <cellStyle name="New 4 6" xfId="17141" xr:uid="{00000000-0005-0000-0000-0000B94C0000}"/>
    <cellStyle name="New 4 6 2" xfId="17142" xr:uid="{00000000-0005-0000-0000-0000BA4C0000}"/>
    <cellStyle name="New 4 6 3" xfId="17143" xr:uid="{00000000-0005-0000-0000-0000BB4C0000}"/>
    <cellStyle name="New 4 6 4" xfId="17144" xr:uid="{00000000-0005-0000-0000-0000BC4C0000}"/>
    <cellStyle name="New 4 6 5" xfId="17145" xr:uid="{00000000-0005-0000-0000-0000BD4C0000}"/>
    <cellStyle name="New 4 6 6" xfId="17146" xr:uid="{00000000-0005-0000-0000-0000BE4C0000}"/>
    <cellStyle name="New 4 7" xfId="17147" xr:uid="{00000000-0005-0000-0000-0000BF4C0000}"/>
    <cellStyle name="New 4 7 2" xfId="17148" xr:uid="{00000000-0005-0000-0000-0000C04C0000}"/>
    <cellStyle name="New 4 7 3" xfId="17149" xr:uid="{00000000-0005-0000-0000-0000C14C0000}"/>
    <cellStyle name="New 4 7 4" xfId="17150" xr:uid="{00000000-0005-0000-0000-0000C24C0000}"/>
    <cellStyle name="New 4 7 5" xfId="17151" xr:uid="{00000000-0005-0000-0000-0000C34C0000}"/>
    <cellStyle name="New 4 7 6" xfId="17152" xr:uid="{00000000-0005-0000-0000-0000C44C0000}"/>
    <cellStyle name="New 4 8" xfId="17153" xr:uid="{00000000-0005-0000-0000-0000C54C0000}"/>
    <cellStyle name="New 4 8 2" xfId="17154" xr:uid="{00000000-0005-0000-0000-0000C64C0000}"/>
    <cellStyle name="New 4 8 3" xfId="17155" xr:uid="{00000000-0005-0000-0000-0000C74C0000}"/>
    <cellStyle name="New 4 8 4" xfId="17156" xr:uid="{00000000-0005-0000-0000-0000C84C0000}"/>
    <cellStyle name="New 4 8 5" xfId="17157" xr:uid="{00000000-0005-0000-0000-0000C94C0000}"/>
    <cellStyle name="New 4 8 6" xfId="17158" xr:uid="{00000000-0005-0000-0000-0000CA4C0000}"/>
    <cellStyle name="New 4 9" xfId="17159" xr:uid="{00000000-0005-0000-0000-0000CB4C0000}"/>
    <cellStyle name="New 4 9 2" xfId="17160" xr:uid="{00000000-0005-0000-0000-0000CC4C0000}"/>
    <cellStyle name="New 4 9 3" xfId="17161" xr:uid="{00000000-0005-0000-0000-0000CD4C0000}"/>
    <cellStyle name="New 4 9 4" xfId="17162" xr:uid="{00000000-0005-0000-0000-0000CE4C0000}"/>
    <cellStyle name="New 4 9 5" xfId="17163" xr:uid="{00000000-0005-0000-0000-0000CF4C0000}"/>
    <cellStyle name="New 4 9 6" xfId="17164" xr:uid="{00000000-0005-0000-0000-0000D04C0000}"/>
    <cellStyle name="New 40" xfId="17165" xr:uid="{00000000-0005-0000-0000-0000D14C0000}"/>
    <cellStyle name="New 41" xfId="17166" xr:uid="{00000000-0005-0000-0000-0000D24C0000}"/>
    <cellStyle name="New 5" xfId="17167" xr:uid="{00000000-0005-0000-0000-0000D34C0000}"/>
    <cellStyle name="New 5 10" xfId="17168" xr:uid="{00000000-0005-0000-0000-0000D44C0000}"/>
    <cellStyle name="New 5 10 2" xfId="17169" xr:uid="{00000000-0005-0000-0000-0000D54C0000}"/>
    <cellStyle name="New 5 10 3" xfId="17170" xr:uid="{00000000-0005-0000-0000-0000D64C0000}"/>
    <cellStyle name="New 5 10 4" xfId="17171" xr:uid="{00000000-0005-0000-0000-0000D74C0000}"/>
    <cellStyle name="New 5 10 5" xfId="17172" xr:uid="{00000000-0005-0000-0000-0000D84C0000}"/>
    <cellStyle name="New 5 10 6" xfId="17173" xr:uid="{00000000-0005-0000-0000-0000D94C0000}"/>
    <cellStyle name="New 5 11" xfId="17174" xr:uid="{00000000-0005-0000-0000-0000DA4C0000}"/>
    <cellStyle name="New 5 11 2" xfId="17175" xr:uid="{00000000-0005-0000-0000-0000DB4C0000}"/>
    <cellStyle name="New 5 11 3" xfId="17176" xr:uid="{00000000-0005-0000-0000-0000DC4C0000}"/>
    <cellStyle name="New 5 11 4" xfId="17177" xr:uid="{00000000-0005-0000-0000-0000DD4C0000}"/>
    <cellStyle name="New 5 11 5" xfId="17178" xr:uid="{00000000-0005-0000-0000-0000DE4C0000}"/>
    <cellStyle name="New 5 11 6" xfId="17179" xr:uid="{00000000-0005-0000-0000-0000DF4C0000}"/>
    <cellStyle name="New 5 12" xfId="17180" xr:uid="{00000000-0005-0000-0000-0000E04C0000}"/>
    <cellStyle name="New 5 12 2" xfId="17181" xr:uid="{00000000-0005-0000-0000-0000E14C0000}"/>
    <cellStyle name="New 5 12 3" xfId="17182" xr:uid="{00000000-0005-0000-0000-0000E24C0000}"/>
    <cellStyle name="New 5 12 4" xfId="17183" xr:uid="{00000000-0005-0000-0000-0000E34C0000}"/>
    <cellStyle name="New 5 12 5" xfId="17184" xr:uid="{00000000-0005-0000-0000-0000E44C0000}"/>
    <cellStyle name="New 5 12 6" xfId="17185" xr:uid="{00000000-0005-0000-0000-0000E54C0000}"/>
    <cellStyle name="New 5 13" xfId="17186" xr:uid="{00000000-0005-0000-0000-0000E64C0000}"/>
    <cellStyle name="New 5 13 2" xfId="17187" xr:uid="{00000000-0005-0000-0000-0000E74C0000}"/>
    <cellStyle name="New 5 13 3" xfId="17188" xr:uid="{00000000-0005-0000-0000-0000E84C0000}"/>
    <cellStyle name="New 5 13 4" xfId="17189" xr:uid="{00000000-0005-0000-0000-0000E94C0000}"/>
    <cellStyle name="New 5 13 5" xfId="17190" xr:uid="{00000000-0005-0000-0000-0000EA4C0000}"/>
    <cellStyle name="New 5 13 6" xfId="17191" xr:uid="{00000000-0005-0000-0000-0000EB4C0000}"/>
    <cellStyle name="New 5 14" xfId="17192" xr:uid="{00000000-0005-0000-0000-0000EC4C0000}"/>
    <cellStyle name="New 5 14 2" xfId="17193" xr:uid="{00000000-0005-0000-0000-0000ED4C0000}"/>
    <cellStyle name="New 5 14 3" xfId="17194" xr:uid="{00000000-0005-0000-0000-0000EE4C0000}"/>
    <cellStyle name="New 5 14 4" xfId="17195" xr:uid="{00000000-0005-0000-0000-0000EF4C0000}"/>
    <cellStyle name="New 5 14 5" xfId="17196" xr:uid="{00000000-0005-0000-0000-0000F04C0000}"/>
    <cellStyle name="New 5 14 6" xfId="17197" xr:uid="{00000000-0005-0000-0000-0000F14C0000}"/>
    <cellStyle name="New 5 15" xfId="17198" xr:uid="{00000000-0005-0000-0000-0000F24C0000}"/>
    <cellStyle name="New 5 15 2" xfId="17199" xr:uid="{00000000-0005-0000-0000-0000F34C0000}"/>
    <cellStyle name="New 5 15 3" xfId="17200" xr:uid="{00000000-0005-0000-0000-0000F44C0000}"/>
    <cellStyle name="New 5 15 4" xfId="17201" xr:uid="{00000000-0005-0000-0000-0000F54C0000}"/>
    <cellStyle name="New 5 15 5" xfId="17202" xr:uid="{00000000-0005-0000-0000-0000F64C0000}"/>
    <cellStyle name="New 5 15 6" xfId="17203" xr:uid="{00000000-0005-0000-0000-0000F74C0000}"/>
    <cellStyle name="New 5 16" xfId="17204" xr:uid="{00000000-0005-0000-0000-0000F84C0000}"/>
    <cellStyle name="New 5 16 2" xfId="17205" xr:uid="{00000000-0005-0000-0000-0000F94C0000}"/>
    <cellStyle name="New 5 16 3" xfId="17206" xr:uid="{00000000-0005-0000-0000-0000FA4C0000}"/>
    <cellStyle name="New 5 16 4" xfId="17207" xr:uid="{00000000-0005-0000-0000-0000FB4C0000}"/>
    <cellStyle name="New 5 16 5" xfId="17208" xr:uid="{00000000-0005-0000-0000-0000FC4C0000}"/>
    <cellStyle name="New 5 16 6" xfId="17209" xr:uid="{00000000-0005-0000-0000-0000FD4C0000}"/>
    <cellStyle name="New 5 17" xfId="17210" xr:uid="{00000000-0005-0000-0000-0000FE4C0000}"/>
    <cellStyle name="New 5 17 2" xfId="17211" xr:uid="{00000000-0005-0000-0000-0000FF4C0000}"/>
    <cellStyle name="New 5 17 3" xfId="17212" xr:uid="{00000000-0005-0000-0000-0000004D0000}"/>
    <cellStyle name="New 5 17 4" xfId="17213" xr:uid="{00000000-0005-0000-0000-0000014D0000}"/>
    <cellStyle name="New 5 17 5" xfId="17214" xr:uid="{00000000-0005-0000-0000-0000024D0000}"/>
    <cellStyle name="New 5 17 6" xfId="17215" xr:uid="{00000000-0005-0000-0000-0000034D0000}"/>
    <cellStyle name="New 5 18" xfId="17216" xr:uid="{00000000-0005-0000-0000-0000044D0000}"/>
    <cellStyle name="New 5 18 2" xfId="17217" xr:uid="{00000000-0005-0000-0000-0000054D0000}"/>
    <cellStyle name="New 5 18 3" xfId="17218" xr:uid="{00000000-0005-0000-0000-0000064D0000}"/>
    <cellStyle name="New 5 18 4" xfId="17219" xr:uid="{00000000-0005-0000-0000-0000074D0000}"/>
    <cellStyle name="New 5 18 5" xfId="17220" xr:uid="{00000000-0005-0000-0000-0000084D0000}"/>
    <cellStyle name="New 5 18 6" xfId="17221" xr:uid="{00000000-0005-0000-0000-0000094D0000}"/>
    <cellStyle name="New 5 19" xfId="17222" xr:uid="{00000000-0005-0000-0000-00000A4D0000}"/>
    <cellStyle name="New 5 19 2" xfId="17223" xr:uid="{00000000-0005-0000-0000-00000B4D0000}"/>
    <cellStyle name="New 5 19 3" xfId="17224" xr:uid="{00000000-0005-0000-0000-00000C4D0000}"/>
    <cellStyle name="New 5 19 4" xfId="17225" xr:uid="{00000000-0005-0000-0000-00000D4D0000}"/>
    <cellStyle name="New 5 19 5" xfId="17226" xr:uid="{00000000-0005-0000-0000-00000E4D0000}"/>
    <cellStyle name="New 5 19 6" xfId="17227" xr:uid="{00000000-0005-0000-0000-00000F4D0000}"/>
    <cellStyle name="New 5 2" xfId="17228" xr:uid="{00000000-0005-0000-0000-0000104D0000}"/>
    <cellStyle name="New 5 2 2" xfId="17229" xr:uid="{00000000-0005-0000-0000-0000114D0000}"/>
    <cellStyle name="New 5 2 3" xfId="17230" xr:uid="{00000000-0005-0000-0000-0000124D0000}"/>
    <cellStyle name="New 5 2 4" xfId="17231" xr:uid="{00000000-0005-0000-0000-0000134D0000}"/>
    <cellStyle name="New 5 2 5" xfId="17232" xr:uid="{00000000-0005-0000-0000-0000144D0000}"/>
    <cellStyle name="New 5 2 6" xfId="17233" xr:uid="{00000000-0005-0000-0000-0000154D0000}"/>
    <cellStyle name="New 5 2 7" xfId="17234" xr:uid="{00000000-0005-0000-0000-0000164D0000}"/>
    <cellStyle name="New 5 20" xfId="17235" xr:uid="{00000000-0005-0000-0000-0000174D0000}"/>
    <cellStyle name="New 5 20 2" xfId="17236" xr:uid="{00000000-0005-0000-0000-0000184D0000}"/>
    <cellStyle name="New 5 20 3" xfId="17237" xr:uid="{00000000-0005-0000-0000-0000194D0000}"/>
    <cellStyle name="New 5 20 4" xfId="17238" xr:uid="{00000000-0005-0000-0000-00001A4D0000}"/>
    <cellStyle name="New 5 20 5" xfId="17239" xr:uid="{00000000-0005-0000-0000-00001B4D0000}"/>
    <cellStyle name="New 5 20 6" xfId="17240" xr:uid="{00000000-0005-0000-0000-00001C4D0000}"/>
    <cellStyle name="New 5 21" xfId="17241" xr:uid="{00000000-0005-0000-0000-00001D4D0000}"/>
    <cellStyle name="New 5 21 2" xfId="17242" xr:uid="{00000000-0005-0000-0000-00001E4D0000}"/>
    <cellStyle name="New 5 21 3" xfId="17243" xr:uid="{00000000-0005-0000-0000-00001F4D0000}"/>
    <cellStyle name="New 5 21 4" xfId="17244" xr:uid="{00000000-0005-0000-0000-0000204D0000}"/>
    <cellStyle name="New 5 21 5" xfId="17245" xr:uid="{00000000-0005-0000-0000-0000214D0000}"/>
    <cellStyle name="New 5 21 6" xfId="17246" xr:uid="{00000000-0005-0000-0000-0000224D0000}"/>
    <cellStyle name="New 5 22" xfId="17247" xr:uid="{00000000-0005-0000-0000-0000234D0000}"/>
    <cellStyle name="New 5 22 2" xfId="17248" xr:uid="{00000000-0005-0000-0000-0000244D0000}"/>
    <cellStyle name="New 5 22 3" xfId="17249" xr:uid="{00000000-0005-0000-0000-0000254D0000}"/>
    <cellStyle name="New 5 22 4" xfId="17250" xr:uid="{00000000-0005-0000-0000-0000264D0000}"/>
    <cellStyle name="New 5 22 5" xfId="17251" xr:uid="{00000000-0005-0000-0000-0000274D0000}"/>
    <cellStyle name="New 5 22 6" xfId="17252" xr:uid="{00000000-0005-0000-0000-0000284D0000}"/>
    <cellStyle name="New 5 23" xfId="17253" xr:uid="{00000000-0005-0000-0000-0000294D0000}"/>
    <cellStyle name="New 5 23 2" xfId="17254" xr:uid="{00000000-0005-0000-0000-00002A4D0000}"/>
    <cellStyle name="New 5 23 3" xfId="17255" xr:uid="{00000000-0005-0000-0000-00002B4D0000}"/>
    <cellStyle name="New 5 23 4" xfId="17256" xr:uid="{00000000-0005-0000-0000-00002C4D0000}"/>
    <cellStyle name="New 5 23 5" xfId="17257" xr:uid="{00000000-0005-0000-0000-00002D4D0000}"/>
    <cellStyle name="New 5 23 6" xfId="17258" xr:uid="{00000000-0005-0000-0000-00002E4D0000}"/>
    <cellStyle name="New 5 24" xfId="17259" xr:uid="{00000000-0005-0000-0000-00002F4D0000}"/>
    <cellStyle name="New 5 24 2" xfId="17260" xr:uid="{00000000-0005-0000-0000-0000304D0000}"/>
    <cellStyle name="New 5 24 3" xfId="17261" xr:uid="{00000000-0005-0000-0000-0000314D0000}"/>
    <cellStyle name="New 5 24 4" xfId="17262" xr:uid="{00000000-0005-0000-0000-0000324D0000}"/>
    <cellStyle name="New 5 24 5" xfId="17263" xr:uid="{00000000-0005-0000-0000-0000334D0000}"/>
    <cellStyle name="New 5 24 6" xfId="17264" xr:uid="{00000000-0005-0000-0000-0000344D0000}"/>
    <cellStyle name="New 5 25" xfId="17265" xr:uid="{00000000-0005-0000-0000-0000354D0000}"/>
    <cellStyle name="New 5 25 2" xfId="17266" xr:uid="{00000000-0005-0000-0000-0000364D0000}"/>
    <cellStyle name="New 5 25 3" xfId="17267" xr:uid="{00000000-0005-0000-0000-0000374D0000}"/>
    <cellStyle name="New 5 25 4" xfId="17268" xr:uid="{00000000-0005-0000-0000-0000384D0000}"/>
    <cellStyle name="New 5 25 5" xfId="17269" xr:uid="{00000000-0005-0000-0000-0000394D0000}"/>
    <cellStyle name="New 5 25 6" xfId="17270" xr:uid="{00000000-0005-0000-0000-00003A4D0000}"/>
    <cellStyle name="New 5 26" xfId="17271" xr:uid="{00000000-0005-0000-0000-00003B4D0000}"/>
    <cellStyle name="New 5 26 2" xfId="17272" xr:uid="{00000000-0005-0000-0000-00003C4D0000}"/>
    <cellStyle name="New 5 26 3" xfId="17273" xr:uid="{00000000-0005-0000-0000-00003D4D0000}"/>
    <cellStyle name="New 5 26 4" xfId="17274" xr:uid="{00000000-0005-0000-0000-00003E4D0000}"/>
    <cellStyle name="New 5 26 5" xfId="17275" xr:uid="{00000000-0005-0000-0000-00003F4D0000}"/>
    <cellStyle name="New 5 26 6" xfId="17276" xr:uid="{00000000-0005-0000-0000-0000404D0000}"/>
    <cellStyle name="New 5 27" xfId="17277" xr:uid="{00000000-0005-0000-0000-0000414D0000}"/>
    <cellStyle name="New 5 27 2" xfId="17278" xr:uid="{00000000-0005-0000-0000-0000424D0000}"/>
    <cellStyle name="New 5 27 3" xfId="17279" xr:uid="{00000000-0005-0000-0000-0000434D0000}"/>
    <cellStyle name="New 5 27 4" xfId="17280" xr:uid="{00000000-0005-0000-0000-0000444D0000}"/>
    <cellStyle name="New 5 27 5" xfId="17281" xr:uid="{00000000-0005-0000-0000-0000454D0000}"/>
    <cellStyle name="New 5 27 6" xfId="17282" xr:uid="{00000000-0005-0000-0000-0000464D0000}"/>
    <cellStyle name="New 5 28" xfId="17283" xr:uid="{00000000-0005-0000-0000-0000474D0000}"/>
    <cellStyle name="New 5 28 2" xfId="17284" xr:uid="{00000000-0005-0000-0000-0000484D0000}"/>
    <cellStyle name="New 5 28 3" xfId="17285" xr:uid="{00000000-0005-0000-0000-0000494D0000}"/>
    <cellStyle name="New 5 28 4" xfId="17286" xr:uid="{00000000-0005-0000-0000-00004A4D0000}"/>
    <cellStyle name="New 5 28 5" xfId="17287" xr:uid="{00000000-0005-0000-0000-00004B4D0000}"/>
    <cellStyle name="New 5 28 6" xfId="17288" xr:uid="{00000000-0005-0000-0000-00004C4D0000}"/>
    <cellStyle name="New 5 29" xfId="17289" xr:uid="{00000000-0005-0000-0000-00004D4D0000}"/>
    <cellStyle name="New 5 29 2" xfId="17290" xr:uid="{00000000-0005-0000-0000-00004E4D0000}"/>
    <cellStyle name="New 5 29 3" xfId="17291" xr:uid="{00000000-0005-0000-0000-00004F4D0000}"/>
    <cellStyle name="New 5 29 4" xfId="17292" xr:uid="{00000000-0005-0000-0000-0000504D0000}"/>
    <cellStyle name="New 5 29 5" xfId="17293" xr:uid="{00000000-0005-0000-0000-0000514D0000}"/>
    <cellStyle name="New 5 29 6" xfId="17294" xr:uid="{00000000-0005-0000-0000-0000524D0000}"/>
    <cellStyle name="New 5 3" xfId="17295" xr:uid="{00000000-0005-0000-0000-0000534D0000}"/>
    <cellStyle name="New 5 3 2" xfId="17296" xr:uid="{00000000-0005-0000-0000-0000544D0000}"/>
    <cellStyle name="New 5 3 3" xfId="17297" xr:uid="{00000000-0005-0000-0000-0000554D0000}"/>
    <cellStyle name="New 5 3 4" xfId="17298" xr:uid="{00000000-0005-0000-0000-0000564D0000}"/>
    <cellStyle name="New 5 3 5" xfId="17299" xr:uid="{00000000-0005-0000-0000-0000574D0000}"/>
    <cellStyle name="New 5 3 6" xfId="17300" xr:uid="{00000000-0005-0000-0000-0000584D0000}"/>
    <cellStyle name="New 5 30" xfId="17301" xr:uid="{00000000-0005-0000-0000-0000594D0000}"/>
    <cellStyle name="New 5 31" xfId="17302" xr:uid="{00000000-0005-0000-0000-00005A4D0000}"/>
    <cellStyle name="New 5 32" xfId="17303" xr:uid="{00000000-0005-0000-0000-00005B4D0000}"/>
    <cellStyle name="New 5 33" xfId="17304" xr:uid="{00000000-0005-0000-0000-00005C4D0000}"/>
    <cellStyle name="New 5 34" xfId="17305" xr:uid="{00000000-0005-0000-0000-00005D4D0000}"/>
    <cellStyle name="New 5 4" xfId="17306" xr:uid="{00000000-0005-0000-0000-00005E4D0000}"/>
    <cellStyle name="New 5 4 2" xfId="17307" xr:uid="{00000000-0005-0000-0000-00005F4D0000}"/>
    <cellStyle name="New 5 4 3" xfId="17308" xr:uid="{00000000-0005-0000-0000-0000604D0000}"/>
    <cellStyle name="New 5 4 4" xfId="17309" xr:uid="{00000000-0005-0000-0000-0000614D0000}"/>
    <cellStyle name="New 5 4 5" xfId="17310" xr:uid="{00000000-0005-0000-0000-0000624D0000}"/>
    <cellStyle name="New 5 4 6" xfId="17311" xr:uid="{00000000-0005-0000-0000-0000634D0000}"/>
    <cellStyle name="New 5 5" xfId="17312" xr:uid="{00000000-0005-0000-0000-0000644D0000}"/>
    <cellStyle name="New 5 5 2" xfId="17313" xr:uid="{00000000-0005-0000-0000-0000654D0000}"/>
    <cellStyle name="New 5 5 3" xfId="17314" xr:uid="{00000000-0005-0000-0000-0000664D0000}"/>
    <cellStyle name="New 5 5 4" xfId="17315" xr:uid="{00000000-0005-0000-0000-0000674D0000}"/>
    <cellStyle name="New 5 5 5" xfId="17316" xr:uid="{00000000-0005-0000-0000-0000684D0000}"/>
    <cellStyle name="New 5 5 6" xfId="17317" xr:uid="{00000000-0005-0000-0000-0000694D0000}"/>
    <cellStyle name="New 5 6" xfId="17318" xr:uid="{00000000-0005-0000-0000-00006A4D0000}"/>
    <cellStyle name="New 5 6 2" xfId="17319" xr:uid="{00000000-0005-0000-0000-00006B4D0000}"/>
    <cellStyle name="New 5 6 3" xfId="17320" xr:uid="{00000000-0005-0000-0000-00006C4D0000}"/>
    <cellStyle name="New 5 6 4" xfId="17321" xr:uid="{00000000-0005-0000-0000-00006D4D0000}"/>
    <cellStyle name="New 5 6 5" xfId="17322" xr:uid="{00000000-0005-0000-0000-00006E4D0000}"/>
    <cellStyle name="New 5 6 6" xfId="17323" xr:uid="{00000000-0005-0000-0000-00006F4D0000}"/>
    <cellStyle name="New 5 7" xfId="17324" xr:uid="{00000000-0005-0000-0000-0000704D0000}"/>
    <cellStyle name="New 5 7 2" xfId="17325" xr:uid="{00000000-0005-0000-0000-0000714D0000}"/>
    <cellStyle name="New 5 7 3" xfId="17326" xr:uid="{00000000-0005-0000-0000-0000724D0000}"/>
    <cellStyle name="New 5 7 4" xfId="17327" xr:uid="{00000000-0005-0000-0000-0000734D0000}"/>
    <cellStyle name="New 5 7 5" xfId="17328" xr:uid="{00000000-0005-0000-0000-0000744D0000}"/>
    <cellStyle name="New 5 7 6" xfId="17329" xr:uid="{00000000-0005-0000-0000-0000754D0000}"/>
    <cellStyle name="New 5 8" xfId="17330" xr:uid="{00000000-0005-0000-0000-0000764D0000}"/>
    <cellStyle name="New 5 8 2" xfId="17331" xr:uid="{00000000-0005-0000-0000-0000774D0000}"/>
    <cellStyle name="New 5 8 3" xfId="17332" xr:uid="{00000000-0005-0000-0000-0000784D0000}"/>
    <cellStyle name="New 5 8 4" xfId="17333" xr:uid="{00000000-0005-0000-0000-0000794D0000}"/>
    <cellStyle name="New 5 8 5" xfId="17334" xr:uid="{00000000-0005-0000-0000-00007A4D0000}"/>
    <cellStyle name="New 5 8 6" xfId="17335" xr:uid="{00000000-0005-0000-0000-00007B4D0000}"/>
    <cellStyle name="New 5 9" xfId="17336" xr:uid="{00000000-0005-0000-0000-00007C4D0000}"/>
    <cellStyle name="New 5 9 2" xfId="17337" xr:uid="{00000000-0005-0000-0000-00007D4D0000}"/>
    <cellStyle name="New 5 9 3" xfId="17338" xr:uid="{00000000-0005-0000-0000-00007E4D0000}"/>
    <cellStyle name="New 5 9 4" xfId="17339" xr:uid="{00000000-0005-0000-0000-00007F4D0000}"/>
    <cellStyle name="New 5 9 5" xfId="17340" xr:uid="{00000000-0005-0000-0000-0000804D0000}"/>
    <cellStyle name="New 5 9 6" xfId="17341" xr:uid="{00000000-0005-0000-0000-0000814D0000}"/>
    <cellStyle name="New 6" xfId="17342" xr:uid="{00000000-0005-0000-0000-0000824D0000}"/>
    <cellStyle name="New 6 10" xfId="17343" xr:uid="{00000000-0005-0000-0000-0000834D0000}"/>
    <cellStyle name="New 6 10 2" xfId="17344" xr:uid="{00000000-0005-0000-0000-0000844D0000}"/>
    <cellStyle name="New 6 10 3" xfId="17345" xr:uid="{00000000-0005-0000-0000-0000854D0000}"/>
    <cellStyle name="New 6 10 4" xfId="17346" xr:uid="{00000000-0005-0000-0000-0000864D0000}"/>
    <cellStyle name="New 6 10 5" xfId="17347" xr:uid="{00000000-0005-0000-0000-0000874D0000}"/>
    <cellStyle name="New 6 10 6" xfId="17348" xr:uid="{00000000-0005-0000-0000-0000884D0000}"/>
    <cellStyle name="New 6 11" xfId="17349" xr:uid="{00000000-0005-0000-0000-0000894D0000}"/>
    <cellStyle name="New 6 11 2" xfId="17350" xr:uid="{00000000-0005-0000-0000-00008A4D0000}"/>
    <cellStyle name="New 6 11 3" xfId="17351" xr:uid="{00000000-0005-0000-0000-00008B4D0000}"/>
    <cellStyle name="New 6 11 4" xfId="17352" xr:uid="{00000000-0005-0000-0000-00008C4D0000}"/>
    <cellStyle name="New 6 11 5" xfId="17353" xr:uid="{00000000-0005-0000-0000-00008D4D0000}"/>
    <cellStyle name="New 6 11 6" xfId="17354" xr:uid="{00000000-0005-0000-0000-00008E4D0000}"/>
    <cellStyle name="New 6 12" xfId="17355" xr:uid="{00000000-0005-0000-0000-00008F4D0000}"/>
    <cellStyle name="New 6 12 2" xfId="17356" xr:uid="{00000000-0005-0000-0000-0000904D0000}"/>
    <cellStyle name="New 6 12 3" xfId="17357" xr:uid="{00000000-0005-0000-0000-0000914D0000}"/>
    <cellStyle name="New 6 12 4" xfId="17358" xr:uid="{00000000-0005-0000-0000-0000924D0000}"/>
    <cellStyle name="New 6 12 5" xfId="17359" xr:uid="{00000000-0005-0000-0000-0000934D0000}"/>
    <cellStyle name="New 6 12 6" xfId="17360" xr:uid="{00000000-0005-0000-0000-0000944D0000}"/>
    <cellStyle name="New 6 13" xfId="17361" xr:uid="{00000000-0005-0000-0000-0000954D0000}"/>
    <cellStyle name="New 6 13 2" xfId="17362" xr:uid="{00000000-0005-0000-0000-0000964D0000}"/>
    <cellStyle name="New 6 13 3" xfId="17363" xr:uid="{00000000-0005-0000-0000-0000974D0000}"/>
    <cellStyle name="New 6 13 4" xfId="17364" xr:uid="{00000000-0005-0000-0000-0000984D0000}"/>
    <cellStyle name="New 6 13 5" xfId="17365" xr:uid="{00000000-0005-0000-0000-0000994D0000}"/>
    <cellStyle name="New 6 13 6" xfId="17366" xr:uid="{00000000-0005-0000-0000-00009A4D0000}"/>
    <cellStyle name="New 6 14" xfId="17367" xr:uid="{00000000-0005-0000-0000-00009B4D0000}"/>
    <cellStyle name="New 6 14 2" xfId="17368" xr:uid="{00000000-0005-0000-0000-00009C4D0000}"/>
    <cellStyle name="New 6 14 3" xfId="17369" xr:uid="{00000000-0005-0000-0000-00009D4D0000}"/>
    <cellStyle name="New 6 14 4" xfId="17370" xr:uid="{00000000-0005-0000-0000-00009E4D0000}"/>
    <cellStyle name="New 6 14 5" xfId="17371" xr:uid="{00000000-0005-0000-0000-00009F4D0000}"/>
    <cellStyle name="New 6 14 6" xfId="17372" xr:uid="{00000000-0005-0000-0000-0000A04D0000}"/>
    <cellStyle name="New 6 15" xfId="17373" xr:uid="{00000000-0005-0000-0000-0000A14D0000}"/>
    <cellStyle name="New 6 15 2" xfId="17374" xr:uid="{00000000-0005-0000-0000-0000A24D0000}"/>
    <cellStyle name="New 6 15 3" xfId="17375" xr:uid="{00000000-0005-0000-0000-0000A34D0000}"/>
    <cellStyle name="New 6 15 4" xfId="17376" xr:uid="{00000000-0005-0000-0000-0000A44D0000}"/>
    <cellStyle name="New 6 15 5" xfId="17377" xr:uid="{00000000-0005-0000-0000-0000A54D0000}"/>
    <cellStyle name="New 6 15 6" xfId="17378" xr:uid="{00000000-0005-0000-0000-0000A64D0000}"/>
    <cellStyle name="New 6 16" xfId="17379" xr:uid="{00000000-0005-0000-0000-0000A74D0000}"/>
    <cellStyle name="New 6 16 2" xfId="17380" xr:uid="{00000000-0005-0000-0000-0000A84D0000}"/>
    <cellStyle name="New 6 16 3" xfId="17381" xr:uid="{00000000-0005-0000-0000-0000A94D0000}"/>
    <cellStyle name="New 6 16 4" xfId="17382" xr:uid="{00000000-0005-0000-0000-0000AA4D0000}"/>
    <cellStyle name="New 6 16 5" xfId="17383" xr:uid="{00000000-0005-0000-0000-0000AB4D0000}"/>
    <cellStyle name="New 6 16 6" xfId="17384" xr:uid="{00000000-0005-0000-0000-0000AC4D0000}"/>
    <cellStyle name="New 6 17" xfId="17385" xr:uid="{00000000-0005-0000-0000-0000AD4D0000}"/>
    <cellStyle name="New 6 17 2" xfId="17386" xr:uid="{00000000-0005-0000-0000-0000AE4D0000}"/>
    <cellStyle name="New 6 17 3" xfId="17387" xr:uid="{00000000-0005-0000-0000-0000AF4D0000}"/>
    <cellStyle name="New 6 17 4" xfId="17388" xr:uid="{00000000-0005-0000-0000-0000B04D0000}"/>
    <cellStyle name="New 6 17 5" xfId="17389" xr:uid="{00000000-0005-0000-0000-0000B14D0000}"/>
    <cellStyle name="New 6 17 6" xfId="17390" xr:uid="{00000000-0005-0000-0000-0000B24D0000}"/>
    <cellStyle name="New 6 18" xfId="17391" xr:uid="{00000000-0005-0000-0000-0000B34D0000}"/>
    <cellStyle name="New 6 18 2" xfId="17392" xr:uid="{00000000-0005-0000-0000-0000B44D0000}"/>
    <cellStyle name="New 6 18 3" xfId="17393" xr:uid="{00000000-0005-0000-0000-0000B54D0000}"/>
    <cellStyle name="New 6 18 4" xfId="17394" xr:uid="{00000000-0005-0000-0000-0000B64D0000}"/>
    <cellStyle name="New 6 18 5" xfId="17395" xr:uid="{00000000-0005-0000-0000-0000B74D0000}"/>
    <cellStyle name="New 6 18 6" xfId="17396" xr:uid="{00000000-0005-0000-0000-0000B84D0000}"/>
    <cellStyle name="New 6 19" xfId="17397" xr:uid="{00000000-0005-0000-0000-0000B94D0000}"/>
    <cellStyle name="New 6 19 2" xfId="17398" xr:uid="{00000000-0005-0000-0000-0000BA4D0000}"/>
    <cellStyle name="New 6 19 3" xfId="17399" xr:uid="{00000000-0005-0000-0000-0000BB4D0000}"/>
    <cellStyle name="New 6 19 4" xfId="17400" xr:uid="{00000000-0005-0000-0000-0000BC4D0000}"/>
    <cellStyle name="New 6 19 5" xfId="17401" xr:uid="{00000000-0005-0000-0000-0000BD4D0000}"/>
    <cellStyle name="New 6 19 6" xfId="17402" xr:uid="{00000000-0005-0000-0000-0000BE4D0000}"/>
    <cellStyle name="New 6 2" xfId="17403" xr:uid="{00000000-0005-0000-0000-0000BF4D0000}"/>
    <cellStyle name="New 6 2 2" xfId="17404" xr:uid="{00000000-0005-0000-0000-0000C04D0000}"/>
    <cellStyle name="New 6 2 3" xfId="17405" xr:uid="{00000000-0005-0000-0000-0000C14D0000}"/>
    <cellStyle name="New 6 2 4" xfId="17406" xr:uid="{00000000-0005-0000-0000-0000C24D0000}"/>
    <cellStyle name="New 6 2 5" xfId="17407" xr:uid="{00000000-0005-0000-0000-0000C34D0000}"/>
    <cellStyle name="New 6 2 6" xfId="17408" xr:uid="{00000000-0005-0000-0000-0000C44D0000}"/>
    <cellStyle name="New 6 2 7" xfId="17409" xr:uid="{00000000-0005-0000-0000-0000C54D0000}"/>
    <cellStyle name="New 6 20" xfId="17410" xr:uid="{00000000-0005-0000-0000-0000C64D0000}"/>
    <cellStyle name="New 6 20 2" xfId="17411" xr:uid="{00000000-0005-0000-0000-0000C74D0000}"/>
    <cellStyle name="New 6 20 3" xfId="17412" xr:uid="{00000000-0005-0000-0000-0000C84D0000}"/>
    <cellStyle name="New 6 20 4" xfId="17413" xr:uid="{00000000-0005-0000-0000-0000C94D0000}"/>
    <cellStyle name="New 6 20 5" xfId="17414" xr:uid="{00000000-0005-0000-0000-0000CA4D0000}"/>
    <cellStyle name="New 6 20 6" xfId="17415" xr:uid="{00000000-0005-0000-0000-0000CB4D0000}"/>
    <cellStyle name="New 6 21" xfId="17416" xr:uid="{00000000-0005-0000-0000-0000CC4D0000}"/>
    <cellStyle name="New 6 21 2" xfId="17417" xr:uid="{00000000-0005-0000-0000-0000CD4D0000}"/>
    <cellStyle name="New 6 21 3" xfId="17418" xr:uid="{00000000-0005-0000-0000-0000CE4D0000}"/>
    <cellStyle name="New 6 21 4" xfId="17419" xr:uid="{00000000-0005-0000-0000-0000CF4D0000}"/>
    <cellStyle name="New 6 21 5" xfId="17420" xr:uid="{00000000-0005-0000-0000-0000D04D0000}"/>
    <cellStyle name="New 6 21 6" xfId="17421" xr:uid="{00000000-0005-0000-0000-0000D14D0000}"/>
    <cellStyle name="New 6 22" xfId="17422" xr:uid="{00000000-0005-0000-0000-0000D24D0000}"/>
    <cellStyle name="New 6 22 2" xfId="17423" xr:uid="{00000000-0005-0000-0000-0000D34D0000}"/>
    <cellStyle name="New 6 22 3" xfId="17424" xr:uid="{00000000-0005-0000-0000-0000D44D0000}"/>
    <cellStyle name="New 6 22 4" xfId="17425" xr:uid="{00000000-0005-0000-0000-0000D54D0000}"/>
    <cellStyle name="New 6 22 5" xfId="17426" xr:uid="{00000000-0005-0000-0000-0000D64D0000}"/>
    <cellStyle name="New 6 22 6" xfId="17427" xr:uid="{00000000-0005-0000-0000-0000D74D0000}"/>
    <cellStyle name="New 6 23" xfId="17428" xr:uid="{00000000-0005-0000-0000-0000D84D0000}"/>
    <cellStyle name="New 6 23 2" xfId="17429" xr:uid="{00000000-0005-0000-0000-0000D94D0000}"/>
    <cellStyle name="New 6 23 3" xfId="17430" xr:uid="{00000000-0005-0000-0000-0000DA4D0000}"/>
    <cellStyle name="New 6 23 4" xfId="17431" xr:uid="{00000000-0005-0000-0000-0000DB4D0000}"/>
    <cellStyle name="New 6 23 5" xfId="17432" xr:uid="{00000000-0005-0000-0000-0000DC4D0000}"/>
    <cellStyle name="New 6 23 6" xfId="17433" xr:uid="{00000000-0005-0000-0000-0000DD4D0000}"/>
    <cellStyle name="New 6 24" xfId="17434" xr:uid="{00000000-0005-0000-0000-0000DE4D0000}"/>
    <cellStyle name="New 6 24 2" xfId="17435" xr:uid="{00000000-0005-0000-0000-0000DF4D0000}"/>
    <cellStyle name="New 6 24 3" xfId="17436" xr:uid="{00000000-0005-0000-0000-0000E04D0000}"/>
    <cellStyle name="New 6 24 4" xfId="17437" xr:uid="{00000000-0005-0000-0000-0000E14D0000}"/>
    <cellStyle name="New 6 24 5" xfId="17438" xr:uid="{00000000-0005-0000-0000-0000E24D0000}"/>
    <cellStyle name="New 6 24 6" xfId="17439" xr:uid="{00000000-0005-0000-0000-0000E34D0000}"/>
    <cellStyle name="New 6 25" xfId="17440" xr:uid="{00000000-0005-0000-0000-0000E44D0000}"/>
    <cellStyle name="New 6 25 2" xfId="17441" xr:uid="{00000000-0005-0000-0000-0000E54D0000}"/>
    <cellStyle name="New 6 25 3" xfId="17442" xr:uid="{00000000-0005-0000-0000-0000E64D0000}"/>
    <cellStyle name="New 6 25 4" xfId="17443" xr:uid="{00000000-0005-0000-0000-0000E74D0000}"/>
    <cellStyle name="New 6 25 5" xfId="17444" xr:uid="{00000000-0005-0000-0000-0000E84D0000}"/>
    <cellStyle name="New 6 25 6" xfId="17445" xr:uid="{00000000-0005-0000-0000-0000E94D0000}"/>
    <cellStyle name="New 6 26" xfId="17446" xr:uid="{00000000-0005-0000-0000-0000EA4D0000}"/>
    <cellStyle name="New 6 26 2" xfId="17447" xr:uid="{00000000-0005-0000-0000-0000EB4D0000}"/>
    <cellStyle name="New 6 26 3" xfId="17448" xr:uid="{00000000-0005-0000-0000-0000EC4D0000}"/>
    <cellStyle name="New 6 26 4" xfId="17449" xr:uid="{00000000-0005-0000-0000-0000ED4D0000}"/>
    <cellStyle name="New 6 26 5" xfId="17450" xr:uid="{00000000-0005-0000-0000-0000EE4D0000}"/>
    <cellStyle name="New 6 26 6" xfId="17451" xr:uid="{00000000-0005-0000-0000-0000EF4D0000}"/>
    <cellStyle name="New 6 27" xfId="17452" xr:uid="{00000000-0005-0000-0000-0000F04D0000}"/>
    <cellStyle name="New 6 27 2" xfId="17453" xr:uid="{00000000-0005-0000-0000-0000F14D0000}"/>
    <cellStyle name="New 6 27 3" xfId="17454" xr:uid="{00000000-0005-0000-0000-0000F24D0000}"/>
    <cellStyle name="New 6 27 4" xfId="17455" xr:uid="{00000000-0005-0000-0000-0000F34D0000}"/>
    <cellStyle name="New 6 27 5" xfId="17456" xr:uid="{00000000-0005-0000-0000-0000F44D0000}"/>
    <cellStyle name="New 6 27 6" xfId="17457" xr:uid="{00000000-0005-0000-0000-0000F54D0000}"/>
    <cellStyle name="New 6 28" xfId="17458" xr:uid="{00000000-0005-0000-0000-0000F64D0000}"/>
    <cellStyle name="New 6 28 2" xfId="17459" xr:uid="{00000000-0005-0000-0000-0000F74D0000}"/>
    <cellStyle name="New 6 28 3" xfId="17460" xr:uid="{00000000-0005-0000-0000-0000F84D0000}"/>
    <cellStyle name="New 6 28 4" xfId="17461" xr:uid="{00000000-0005-0000-0000-0000F94D0000}"/>
    <cellStyle name="New 6 28 5" xfId="17462" xr:uid="{00000000-0005-0000-0000-0000FA4D0000}"/>
    <cellStyle name="New 6 28 6" xfId="17463" xr:uid="{00000000-0005-0000-0000-0000FB4D0000}"/>
    <cellStyle name="New 6 29" xfId="17464" xr:uid="{00000000-0005-0000-0000-0000FC4D0000}"/>
    <cellStyle name="New 6 29 2" xfId="17465" xr:uid="{00000000-0005-0000-0000-0000FD4D0000}"/>
    <cellStyle name="New 6 29 3" xfId="17466" xr:uid="{00000000-0005-0000-0000-0000FE4D0000}"/>
    <cellStyle name="New 6 29 4" xfId="17467" xr:uid="{00000000-0005-0000-0000-0000FF4D0000}"/>
    <cellStyle name="New 6 29 5" xfId="17468" xr:uid="{00000000-0005-0000-0000-0000004E0000}"/>
    <cellStyle name="New 6 29 6" xfId="17469" xr:uid="{00000000-0005-0000-0000-0000014E0000}"/>
    <cellStyle name="New 6 3" xfId="17470" xr:uid="{00000000-0005-0000-0000-0000024E0000}"/>
    <cellStyle name="New 6 3 2" xfId="17471" xr:uid="{00000000-0005-0000-0000-0000034E0000}"/>
    <cellStyle name="New 6 3 3" xfId="17472" xr:uid="{00000000-0005-0000-0000-0000044E0000}"/>
    <cellStyle name="New 6 3 4" xfId="17473" xr:uid="{00000000-0005-0000-0000-0000054E0000}"/>
    <cellStyle name="New 6 3 5" xfId="17474" xr:uid="{00000000-0005-0000-0000-0000064E0000}"/>
    <cellStyle name="New 6 3 6" xfId="17475" xr:uid="{00000000-0005-0000-0000-0000074E0000}"/>
    <cellStyle name="New 6 30" xfId="17476" xr:uid="{00000000-0005-0000-0000-0000084E0000}"/>
    <cellStyle name="New 6 31" xfId="17477" xr:uid="{00000000-0005-0000-0000-0000094E0000}"/>
    <cellStyle name="New 6 32" xfId="17478" xr:uid="{00000000-0005-0000-0000-00000A4E0000}"/>
    <cellStyle name="New 6 33" xfId="17479" xr:uid="{00000000-0005-0000-0000-00000B4E0000}"/>
    <cellStyle name="New 6 34" xfId="17480" xr:uid="{00000000-0005-0000-0000-00000C4E0000}"/>
    <cellStyle name="New 6 4" xfId="17481" xr:uid="{00000000-0005-0000-0000-00000D4E0000}"/>
    <cellStyle name="New 6 4 2" xfId="17482" xr:uid="{00000000-0005-0000-0000-00000E4E0000}"/>
    <cellStyle name="New 6 4 3" xfId="17483" xr:uid="{00000000-0005-0000-0000-00000F4E0000}"/>
    <cellStyle name="New 6 4 4" xfId="17484" xr:uid="{00000000-0005-0000-0000-0000104E0000}"/>
    <cellStyle name="New 6 4 5" xfId="17485" xr:uid="{00000000-0005-0000-0000-0000114E0000}"/>
    <cellStyle name="New 6 4 6" xfId="17486" xr:uid="{00000000-0005-0000-0000-0000124E0000}"/>
    <cellStyle name="New 6 5" xfId="17487" xr:uid="{00000000-0005-0000-0000-0000134E0000}"/>
    <cellStyle name="New 6 5 2" xfId="17488" xr:uid="{00000000-0005-0000-0000-0000144E0000}"/>
    <cellStyle name="New 6 5 3" xfId="17489" xr:uid="{00000000-0005-0000-0000-0000154E0000}"/>
    <cellStyle name="New 6 5 4" xfId="17490" xr:uid="{00000000-0005-0000-0000-0000164E0000}"/>
    <cellStyle name="New 6 5 5" xfId="17491" xr:uid="{00000000-0005-0000-0000-0000174E0000}"/>
    <cellStyle name="New 6 5 6" xfId="17492" xr:uid="{00000000-0005-0000-0000-0000184E0000}"/>
    <cellStyle name="New 6 6" xfId="17493" xr:uid="{00000000-0005-0000-0000-0000194E0000}"/>
    <cellStyle name="New 6 6 2" xfId="17494" xr:uid="{00000000-0005-0000-0000-00001A4E0000}"/>
    <cellStyle name="New 6 6 3" xfId="17495" xr:uid="{00000000-0005-0000-0000-00001B4E0000}"/>
    <cellStyle name="New 6 6 4" xfId="17496" xr:uid="{00000000-0005-0000-0000-00001C4E0000}"/>
    <cellStyle name="New 6 6 5" xfId="17497" xr:uid="{00000000-0005-0000-0000-00001D4E0000}"/>
    <cellStyle name="New 6 6 6" xfId="17498" xr:uid="{00000000-0005-0000-0000-00001E4E0000}"/>
    <cellStyle name="New 6 7" xfId="17499" xr:uid="{00000000-0005-0000-0000-00001F4E0000}"/>
    <cellStyle name="New 6 7 2" xfId="17500" xr:uid="{00000000-0005-0000-0000-0000204E0000}"/>
    <cellStyle name="New 6 7 3" xfId="17501" xr:uid="{00000000-0005-0000-0000-0000214E0000}"/>
    <cellStyle name="New 6 7 4" xfId="17502" xr:uid="{00000000-0005-0000-0000-0000224E0000}"/>
    <cellStyle name="New 6 7 5" xfId="17503" xr:uid="{00000000-0005-0000-0000-0000234E0000}"/>
    <cellStyle name="New 6 7 6" xfId="17504" xr:uid="{00000000-0005-0000-0000-0000244E0000}"/>
    <cellStyle name="New 6 8" xfId="17505" xr:uid="{00000000-0005-0000-0000-0000254E0000}"/>
    <cellStyle name="New 6 8 2" xfId="17506" xr:uid="{00000000-0005-0000-0000-0000264E0000}"/>
    <cellStyle name="New 6 8 3" xfId="17507" xr:uid="{00000000-0005-0000-0000-0000274E0000}"/>
    <cellStyle name="New 6 8 4" xfId="17508" xr:uid="{00000000-0005-0000-0000-0000284E0000}"/>
    <cellStyle name="New 6 8 5" xfId="17509" xr:uid="{00000000-0005-0000-0000-0000294E0000}"/>
    <cellStyle name="New 6 8 6" xfId="17510" xr:uid="{00000000-0005-0000-0000-00002A4E0000}"/>
    <cellStyle name="New 6 9" xfId="17511" xr:uid="{00000000-0005-0000-0000-00002B4E0000}"/>
    <cellStyle name="New 6 9 2" xfId="17512" xr:uid="{00000000-0005-0000-0000-00002C4E0000}"/>
    <cellStyle name="New 6 9 3" xfId="17513" xr:uid="{00000000-0005-0000-0000-00002D4E0000}"/>
    <cellStyle name="New 6 9 4" xfId="17514" xr:uid="{00000000-0005-0000-0000-00002E4E0000}"/>
    <cellStyle name="New 6 9 5" xfId="17515" xr:uid="{00000000-0005-0000-0000-00002F4E0000}"/>
    <cellStyle name="New 6 9 6" xfId="17516" xr:uid="{00000000-0005-0000-0000-0000304E0000}"/>
    <cellStyle name="New 7" xfId="17517" xr:uid="{00000000-0005-0000-0000-0000314E0000}"/>
    <cellStyle name="New 7 10" xfId="17518" xr:uid="{00000000-0005-0000-0000-0000324E0000}"/>
    <cellStyle name="New 7 10 2" xfId="17519" xr:uid="{00000000-0005-0000-0000-0000334E0000}"/>
    <cellStyle name="New 7 10 3" xfId="17520" xr:uid="{00000000-0005-0000-0000-0000344E0000}"/>
    <cellStyle name="New 7 10 4" xfId="17521" xr:uid="{00000000-0005-0000-0000-0000354E0000}"/>
    <cellStyle name="New 7 10 5" xfId="17522" xr:uid="{00000000-0005-0000-0000-0000364E0000}"/>
    <cellStyle name="New 7 10 6" xfId="17523" xr:uid="{00000000-0005-0000-0000-0000374E0000}"/>
    <cellStyle name="New 7 11" xfId="17524" xr:uid="{00000000-0005-0000-0000-0000384E0000}"/>
    <cellStyle name="New 7 11 2" xfId="17525" xr:uid="{00000000-0005-0000-0000-0000394E0000}"/>
    <cellStyle name="New 7 11 3" xfId="17526" xr:uid="{00000000-0005-0000-0000-00003A4E0000}"/>
    <cellStyle name="New 7 11 4" xfId="17527" xr:uid="{00000000-0005-0000-0000-00003B4E0000}"/>
    <cellStyle name="New 7 11 5" xfId="17528" xr:uid="{00000000-0005-0000-0000-00003C4E0000}"/>
    <cellStyle name="New 7 11 6" xfId="17529" xr:uid="{00000000-0005-0000-0000-00003D4E0000}"/>
    <cellStyle name="New 7 12" xfId="17530" xr:uid="{00000000-0005-0000-0000-00003E4E0000}"/>
    <cellStyle name="New 7 12 2" xfId="17531" xr:uid="{00000000-0005-0000-0000-00003F4E0000}"/>
    <cellStyle name="New 7 12 3" xfId="17532" xr:uid="{00000000-0005-0000-0000-0000404E0000}"/>
    <cellStyle name="New 7 12 4" xfId="17533" xr:uid="{00000000-0005-0000-0000-0000414E0000}"/>
    <cellStyle name="New 7 12 5" xfId="17534" xr:uid="{00000000-0005-0000-0000-0000424E0000}"/>
    <cellStyle name="New 7 12 6" xfId="17535" xr:uid="{00000000-0005-0000-0000-0000434E0000}"/>
    <cellStyle name="New 7 13" xfId="17536" xr:uid="{00000000-0005-0000-0000-0000444E0000}"/>
    <cellStyle name="New 7 13 2" xfId="17537" xr:uid="{00000000-0005-0000-0000-0000454E0000}"/>
    <cellStyle name="New 7 13 3" xfId="17538" xr:uid="{00000000-0005-0000-0000-0000464E0000}"/>
    <cellStyle name="New 7 13 4" xfId="17539" xr:uid="{00000000-0005-0000-0000-0000474E0000}"/>
    <cellStyle name="New 7 13 5" xfId="17540" xr:uid="{00000000-0005-0000-0000-0000484E0000}"/>
    <cellStyle name="New 7 13 6" xfId="17541" xr:uid="{00000000-0005-0000-0000-0000494E0000}"/>
    <cellStyle name="New 7 14" xfId="17542" xr:uid="{00000000-0005-0000-0000-00004A4E0000}"/>
    <cellStyle name="New 7 14 2" xfId="17543" xr:uid="{00000000-0005-0000-0000-00004B4E0000}"/>
    <cellStyle name="New 7 14 3" xfId="17544" xr:uid="{00000000-0005-0000-0000-00004C4E0000}"/>
    <cellStyle name="New 7 14 4" xfId="17545" xr:uid="{00000000-0005-0000-0000-00004D4E0000}"/>
    <cellStyle name="New 7 14 5" xfId="17546" xr:uid="{00000000-0005-0000-0000-00004E4E0000}"/>
    <cellStyle name="New 7 14 6" xfId="17547" xr:uid="{00000000-0005-0000-0000-00004F4E0000}"/>
    <cellStyle name="New 7 15" xfId="17548" xr:uid="{00000000-0005-0000-0000-0000504E0000}"/>
    <cellStyle name="New 7 15 2" xfId="17549" xr:uid="{00000000-0005-0000-0000-0000514E0000}"/>
    <cellStyle name="New 7 15 3" xfId="17550" xr:uid="{00000000-0005-0000-0000-0000524E0000}"/>
    <cellStyle name="New 7 15 4" xfId="17551" xr:uid="{00000000-0005-0000-0000-0000534E0000}"/>
    <cellStyle name="New 7 15 5" xfId="17552" xr:uid="{00000000-0005-0000-0000-0000544E0000}"/>
    <cellStyle name="New 7 15 6" xfId="17553" xr:uid="{00000000-0005-0000-0000-0000554E0000}"/>
    <cellStyle name="New 7 16" xfId="17554" xr:uid="{00000000-0005-0000-0000-0000564E0000}"/>
    <cellStyle name="New 7 16 2" xfId="17555" xr:uid="{00000000-0005-0000-0000-0000574E0000}"/>
    <cellStyle name="New 7 16 3" xfId="17556" xr:uid="{00000000-0005-0000-0000-0000584E0000}"/>
    <cellStyle name="New 7 16 4" xfId="17557" xr:uid="{00000000-0005-0000-0000-0000594E0000}"/>
    <cellStyle name="New 7 16 5" xfId="17558" xr:uid="{00000000-0005-0000-0000-00005A4E0000}"/>
    <cellStyle name="New 7 16 6" xfId="17559" xr:uid="{00000000-0005-0000-0000-00005B4E0000}"/>
    <cellStyle name="New 7 17" xfId="17560" xr:uid="{00000000-0005-0000-0000-00005C4E0000}"/>
    <cellStyle name="New 7 17 2" xfId="17561" xr:uid="{00000000-0005-0000-0000-00005D4E0000}"/>
    <cellStyle name="New 7 17 3" xfId="17562" xr:uid="{00000000-0005-0000-0000-00005E4E0000}"/>
    <cellStyle name="New 7 17 4" xfId="17563" xr:uid="{00000000-0005-0000-0000-00005F4E0000}"/>
    <cellStyle name="New 7 17 5" xfId="17564" xr:uid="{00000000-0005-0000-0000-0000604E0000}"/>
    <cellStyle name="New 7 17 6" xfId="17565" xr:uid="{00000000-0005-0000-0000-0000614E0000}"/>
    <cellStyle name="New 7 18" xfId="17566" xr:uid="{00000000-0005-0000-0000-0000624E0000}"/>
    <cellStyle name="New 7 18 2" xfId="17567" xr:uid="{00000000-0005-0000-0000-0000634E0000}"/>
    <cellStyle name="New 7 18 3" xfId="17568" xr:uid="{00000000-0005-0000-0000-0000644E0000}"/>
    <cellStyle name="New 7 18 4" xfId="17569" xr:uid="{00000000-0005-0000-0000-0000654E0000}"/>
    <cellStyle name="New 7 18 5" xfId="17570" xr:uid="{00000000-0005-0000-0000-0000664E0000}"/>
    <cellStyle name="New 7 18 6" xfId="17571" xr:uid="{00000000-0005-0000-0000-0000674E0000}"/>
    <cellStyle name="New 7 19" xfId="17572" xr:uid="{00000000-0005-0000-0000-0000684E0000}"/>
    <cellStyle name="New 7 19 2" xfId="17573" xr:uid="{00000000-0005-0000-0000-0000694E0000}"/>
    <cellStyle name="New 7 19 3" xfId="17574" xr:uid="{00000000-0005-0000-0000-00006A4E0000}"/>
    <cellStyle name="New 7 19 4" xfId="17575" xr:uid="{00000000-0005-0000-0000-00006B4E0000}"/>
    <cellStyle name="New 7 19 5" xfId="17576" xr:uid="{00000000-0005-0000-0000-00006C4E0000}"/>
    <cellStyle name="New 7 19 6" xfId="17577" xr:uid="{00000000-0005-0000-0000-00006D4E0000}"/>
    <cellStyle name="New 7 2" xfId="17578" xr:uid="{00000000-0005-0000-0000-00006E4E0000}"/>
    <cellStyle name="New 7 2 2" xfId="17579" xr:uid="{00000000-0005-0000-0000-00006F4E0000}"/>
    <cellStyle name="New 7 2 3" xfId="17580" xr:uid="{00000000-0005-0000-0000-0000704E0000}"/>
    <cellStyle name="New 7 2 4" xfId="17581" xr:uid="{00000000-0005-0000-0000-0000714E0000}"/>
    <cellStyle name="New 7 2 5" xfId="17582" xr:uid="{00000000-0005-0000-0000-0000724E0000}"/>
    <cellStyle name="New 7 2 6" xfId="17583" xr:uid="{00000000-0005-0000-0000-0000734E0000}"/>
    <cellStyle name="New 7 2 7" xfId="17584" xr:uid="{00000000-0005-0000-0000-0000744E0000}"/>
    <cellStyle name="New 7 20" xfId="17585" xr:uid="{00000000-0005-0000-0000-0000754E0000}"/>
    <cellStyle name="New 7 20 2" xfId="17586" xr:uid="{00000000-0005-0000-0000-0000764E0000}"/>
    <cellStyle name="New 7 20 3" xfId="17587" xr:uid="{00000000-0005-0000-0000-0000774E0000}"/>
    <cellStyle name="New 7 20 4" xfId="17588" xr:uid="{00000000-0005-0000-0000-0000784E0000}"/>
    <cellStyle name="New 7 20 5" xfId="17589" xr:uid="{00000000-0005-0000-0000-0000794E0000}"/>
    <cellStyle name="New 7 20 6" xfId="17590" xr:uid="{00000000-0005-0000-0000-00007A4E0000}"/>
    <cellStyle name="New 7 21" xfId="17591" xr:uid="{00000000-0005-0000-0000-00007B4E0000}"/>
    <cellStyle name="New 7 21 2" xfId="17592" xr:uid="{00000000-0005-0000-0000-00007C4E0000}"/>
    <cellStyle name="New 7 21 3" xfId="17593" xr:uid="{00000000-0005-0000-0000-00007D4E0000}"/>
    <cellStyle name="New 7 21 4" xfId="17594" xr:uid="{00000000-0005-0000-0000-00007E4E0000}"/>
    <cellStyle name="New 7 21 5" xfId="17595" xr:uid="{00000000-0005-0000-0000-00007F4E0000}"/>
    <cellStyle name="New 7 21 6" xfId="17596" xr:uid="{00000000-0005-0000-0000-0000804E0000}"/>
    <cellStyle name="New 7 22" xfId="17597" xr:uid="{00000000-0005-0000-0000-0000814E0000}"/>
    <cellStyle name="New 7 22 2" xfId="17598" xr:uid="{00000000-0005-0000-0000-0000824E0000}"/>
    <cellStyle name="New 7 22 3" xfId="17599" xr:uid="{00000000-0005-0000-0000-0000834E0000}"/>
    <cellStyle name="New 7 22 4" xfId="17600" xr:uid="{00000000-0005-0000-0000-0000844E0000}"/>
    <cellStyle name="New 7 22 5" xfId="17601" xr:uid="{00000000-0005-0000-0000-0000854E0000}"/>
    <cellStyle name="New 7 22 6" xfId="17602" xr:uid="{00000000-0005-0000-0000-0000864E0000}"/>
    <cellStyle name="New 7 23" xfId="17603" xr:uid="{00000000-0005-0000-0000-0000874E0000}"/>
    <cellStyle name="New 7 23 2" xfId="17604" xr:uid="{00000000-0005-0000-0000-0000884E0000}"/>
    <cellStyle name="New 7 23 3" xfId="17605" xr:uid="{00000000-0005-0000-0000-0000894E0000}"/>
    <cellStyle name="New 7 23 4" xfId="17606" xr:uid="{00000000-0005-0000-0000-00008A4E0000}"/>
    <cellStyle name="New 7 23 5" xfId="17607" xr:uid="{00000000-0005-0000-0000-00008B4E0000}"/>
    <cellStyle name="New 7 23 6" xfId="17608" xr:uid="{00000000-0005-0000-0000-00008C4E0000}"/>
    <cellStyle name="New 7 24" xfId="17609" xr:uid="{00000000-0005-0000-0000-00008D4E0000}"/>
    <cellStyle name="New 7 24 2" xfId="17610" xr:uid="{00000000-0005-0000-0000-00008E4E0000}"/>
    <cellStyle name="New 7 24 3" xfId="17611" xr:uid="{00000000-0005-0000-0000-00008F4E0000}"/>
    <cellStyle name="New 7 24 4" xfId="17612" xr:uid="{00000000-0005-0000-0000-0000904E0000}"/>
    <cellStyle name="New 7 24 5" xfId="17613" xr:uid="{00000000-0005-0000-0000-0000914E0000}"/>
    <cellStyle name="New 7 24 6" xfId="17614" xr:uid="{00000000-0005-0000-0000-0000924E0000}"/>
    <cellStyle name="New 7 25" xfId="17615" xr:uid="{00000000-0005-0000-0000-0000934E0000}"/>
    <cellStyle name="New 7 25 2" xfId="17616" xr:uid="{00000000-0005-0000-0000-0000944E0000}"/>
    <cellStyle name="New 7 25 3" xfId="17617" xr:uid="{00000000-0005-0000-0000-0000954E0000}"/>
    <cellStyle name="New 7 25 4" xfId="17618" xr:uid="{00000000-0005-0000-0000-0000964E0000}"/>
    <cellStyle name="New 7 25 5" xfId="17619" xr:uid="{00000000-0005-0000-0000-0000974E0000}"/>
    <cellStyle name="New 7 25 6" xfId="17620" xr:uid="{00000000-0005-0000-0000-0000984E0000}"/>
    <cellStyle name="New 7 26" xfId="17621" xr:uid="{00000000-0005-0000-0000-0000994E0000}"/>
    <cellStyle name="New 7 26 2" xfId="17622" xr:uid="{00000000-0005-0000-0000-00009A4E0000}"/>
    <cellStyle name="New 7 26 3" xfId="17623" xr:uid="{00000000-0005-0000-0000-00009B4E0000}"/>
    <cellStyle name="New 7 26 4" xfId="17624" xr:uid="{00000000-0005-0000-0000-00009C4E0000}"/>
    <cellStyle name="New 7 26 5" xfId="17625" xr:uid="{00000000-0005-0000-0000-00009D4E0000}"/>
    <cellStyle name="New 7 26 6" xfId="17626" xr:uid="{00000000-0005-0000-0000-00009E4E0000}"/>
    <cellStyle name="New 7 27" xfId="17627" xr:uid="{00000000-0005-0000-0000-00009F4E0000}"/>
    <cellStyle name="New 7 27 2" xfId="17628" xr:uid="{00000000-0005-0000-0000-0000A04E0000}"/>
    <cellStyle name="New 7 27 3" xfId="17629" xr:uid="{00000000-0005-0000-0000-0000A14E0000}"/>
    <cellStyle name="New 7 27 4" xfId="17630" xr:uid="{00000000-0005-0000-0000-0000A24E0000}"/>
    <cellStyle name="New 7 27 5" xfId="17631" xr:uid="{00000000-0005-0000-0000-0000A34E0000}"/>
    <cellStyle name="New 7 27 6" xfId="17632" xr:uid="{00000000-0005-0000-0000-0000A44E0000}"/>
    <cellStyle name="New 7 28" xfId="17633" xr:uid="{00000000-0005-0000-0000-0000A54E0000}"/>
    <cellStyle name="New 7 28 2" xfId="17634" xr:uid="{00000000-0005-0000-0000-0000A64E0000}"/>
    <cellStyle name="New 7 28 3" xfId="17635" xr:uid="{00000000-0005-0000-0000-0000A74E0000}"/>
    <cellStyle name="New 7 28 4" xfId="17636" xr:uid="{00000000-0005-0000-0000-0000A84E0000}"/>
    <cellStyle name="New 7 28 5" xfId="17637" xr:uid="{00000000-0005-0000-0000-0000A94E0000}"/>
    <cellStyle name="New 7 28 6" xfId="17638" xr:uid="{00000000-0005-0000-0000-0000AA4E0000}"/>
    <cellStyle name="New 7 29" xfId="17639" xr:uid="{00000000-0005-0000-0000-0000AB4E0000}"/>
    <cellStyle name="New 7 29 2" xfId="17640" xr:uid="{00000000-0005-0000-0000-0000AC4E0000}"/>
    <cellStyle name="New 7 29 3" xfId="17641" xr:uid="{00000000-0005-0000-0000-0000AD4E0000}"/>
    <cellStyle name="New 7 29 4" xfId="17642" xr:uid="{00000000-0005-0000-0000-0000AE4E0000}"/>
    <cellStyle name="New 7 29 5" xfId="17643" xr:uid="{00000000-0005-0000-0000-0000AF4E0000}"/>
    <cellStyle name="New 7 29 6" xfId="17644" xr:uid="{00000000-0005-0000-0000-0000B04E0000}"/>
    <cellStyle name="New 7 3" xfId="17645" xr:uid="{00000000-0005-0000-0000-0000B14E0000}"/>
    <cellStyle name="New 7 3 2" xfId="17646" xr:uid="{00000000-0005-0000-0000-0000B24E0000}"/>
    <cellStyle name="New 7 3 3" xfId="17647" xr:uid="{00000000-0005-0000-0000-0000B34E0000}"/>
    <cellStyle name="New 7 3 4" xfId="17648" xr:uid="{00000000-0005-0000-0000-0000B44E0000}"/>
    <cellStyle name="New 7 3 5" xfId="17649" xr:uid="{00000000-0005-0000-0000-0000B54E0000}"/>
    <cellStyle name="New 7 3 6" xfId="17650" xr:uid="{00000000-0005-0000-0000-0000B64E0000}"/>
    <cellStyle name="New 7 30" xfId="17651" xr:uid="{00000000-0005-0000-0000-0000B74E0000}"/>
    <cellStyle name="New 7 31" xfId="17652" xr:uid="{00000000-0005-0000-0000-0000B84E0000}"/>
    <cellStyle name="New 7 32" xfId="17653" xr:uid="{00000000-0005-0000-0000-0000B94E0000}"/>
    <cellStyle name="New 7 33" xfId="17654" xr:uid="{00000000-0005-0000-0000-0000BA4E0000}"/>
    <cellStyle name="New 7 34" xfId="17655" xr:uid="{00000000-0005-0000-0000-0000BB4E0000}"/>
    <cellStyle name="New 7 4" xfId="17656" xr:uid="{00000000-0005-0000-0000-0000BC4E0000}"/>
    <cellStyle name="New 7 4 2" xfId="17657" xr:uid="{00000000-0005-0000-0000-0000BD4E0000}"/>
    <cellStyle name="New 7 4 3" xfId="17658" xr:uid="{00000000-0005-0000-0000-0000BE4E0000}"/>
    <cellStyle name="New 7 4 4" xfId="17659" xr:uid="{00000000-0005-0000-0000-0000BF4E0000}"/>
    <cellStyle name="New 7 4 5" xfId="17660" xr:uid="{00000000-0005-0000-0000-0000C04E0000}"/>
    <cellStyle name="New 7 4 6" xfId="17661" xr:uid="{00000000-0005-0000-0000-0000C14E0000}"/>
    <cellStyle name="New 7 5" xfId="17662" xr:uid="{00000000-0005-0000-0000-0000C24E0000}"/>
    <cellStyle name="New 7 5 2" xfId="17663" xr:uid="{00000000-0005-0000-0000-0000C34E0000}"/>
    <cellStyle name="New 7 5 3" xfId="17664" xr:uid="{00000000-0005-0000-0000-0000C44E0000}"/>
    <cellStyle name="New 7 5 4" xfId="17665" xr:uid="{00000000-0005-0000-0000-0000C54E0000}"/>
    <cellStyle name="New 7 5 5" xfId="17666" xr:uid="{00000000-0005-0000-0000-0000C64E0000}"/>
    <cellStyle name="New 7 5 6" xfId="17667" xr:uid="{00000000-0005-0000-0000-0000C74E0000}"/>
    <cellStyle name="New 7 6" xfId="17668" xr:uid="{00000000-0005-0000-0000-0000C84E0000}"/>
    <cellStyle name="New 7 6 2" xfId="17669" xr:uid="{00000000-0005-0000-0000-0000C94E0000}"/>
    <cellStyle name="New 7 6 3" xfId="17670" xr:uid="{00000000-0005-0000-0000-0000CA4E0000}"/>
    <cellStyle name="New 7 6 4" xfId="17671" xr:uid="{00000000-0005-0000-0000-0000CB4E0000}"/>
    <cellStyle name="New 7 6 5" xfId="17672" xr:uid="{00000000-0005-0000-0000-0000CC4E0000}"/>
    <cellStyle name="New 7 6 6" xfId="17673" xr:uid="{00000000-0005-0000-0000-0000CD4E0000}"/>
    <cellStyle name="New 7 7" xfId="17674" xr:uid="{00000000-0005-0000-0000-0000CE4E0000}"/>
    <cellStyle name="New 7 7 2" xfId="17675" xr:uid="{00000000-0005-0000-0000-0000CF4E0000}"/>
    <cellStyle name="New 7 7 3" xfId="17676" xr:uid="{00000000-0005-0000-0000-0000D04E0000}"/>
    <cellStyle name="New 7 7 4" xfId="17677" xr:uid="{00000000-0005-0000-0000-0000D14E0000}"/>
    <cellStyle name="New 7 7 5" xfId="17678" xr:uid="{00000000-0005-0000-0000-0000D24E0000}"/>
    <cellStyle name="New 7 7 6" xfId="17679" xr:uid="{00000000-0005-0000-0000-0000D34E0000}"/>
    <cellStyle name="New 7 8" xfId="17680" xr:uid="{00000000-0005-0000-0000-0000D44E0000}"/>
    <cellStyle name="New 7 8 2" xfId="17681" xr:uid="{00000000-0005-0000-0000-0000D54E0000}"/>
    <cellStyle name="New 7 8 3" xfId="17682" xr:uid="{00000000-0005-0000-0000-0000D64E0000}"/>
    <cellStyle name="New 7 8 4" xfId="17683" xr:uid="{00000000-0005-0000-0000-0000D74E0000}"/>
    <cellStyle name="New 7 8 5" xfId="17684" xr:uid="{00000000-0005-0000-0000-0000D84E0000}"/>
    <cellStyle name="New 7 8 6" xfId="17685" xr:uid="{00000000-0005-0000-0000-0000D94E0000}"/>
    <cellStyle name="New 7 9" xfId="17686" xr:uid="{00000000-0005-0000-0000-0000DA4E0000}"/>
    <cellStyle name="New 7 9 2" xfId="17687" xr:uid="{00000000-0005-0000-0000-0000DB4E0000}"/>
    <cellStyle name="New 7 9 3" xfId="17688" xr:uid="{00000000-0005-0000-0000-0000DC4E0000}"/>
    <cellStyle name="New 7 9 4" xfId="17689" xr:uid="{00000000-0005-0000-0000-0000DD4E0000}"/>
    <cellStyle name="New 7 9 5" xfId="17690" xr:uid="{00000000-0005-0000-0000-0000DE4E0000}"/>
    <cellStyle name="New 7 9 6" xfId="17691" xr:uid="{00000000-0005-0000-0000-0000DF4E0000}"/>
    <cellStyle name="New 8" xfId="17692" xr:uid="{00000000-0005-0000-0000-0000E04E0000}"/>
    <cellStyle name="New 9" xfId="17693" xr:uid="{00000000-0005-0000-0000-0000E14E0000}"/>
    <cellStyle name="New 9 2" xfId="17694" xr:uid="{00000000-0005-0000-0000-0000E24E0000}"/>
    <cellStyle name="New 9 3" xfId="17695" xr:uid="{00000000-0005-0000-0000-0000E34E0000}"/>
    <cellStyle name="New 9 4" xfId="17696" xr:uid="{00000000-0005-0000-0000-0000E44E0000}"/>
    <cellStyle name="New 9 5" xfId="17697" xr:uid="{00000000-0005-0000-0000-0000E54E0000}"/>
    <cellStyle name="New 9 6" xfId="17698" xr:uid="{00000000-0005-0000-0000-0000E64E0000}"/>
    <cellStyle name="New 9 7" xfId="17699" xr:uid="{00000000-0005-0000-0000-0000E74E0000}"/>
    <cellStyle name="New Times Roman" xfId="824" xr:uid="{00000000-0005-0000-0000-0000E84E0000}"/>
    <cellStyle name="New Times Roman 2" xfId="17700" xr:uid="{00000000-0005-0000-0000-0000E94E0000}"/>
    <cellStyle name="nga" xfId="825" xr:uid="{00000000-0005-0000-0000-0000D1990000}"/>
    <cellStyle name="nga 2" xfId="826" xr:uid="{00000000-0005-0000-0000-0000D2990000}"/>
    <cellStyle name="no dec" xfId="827" xr:uid="{00000000-0005-0000-0000-0000EA4E0000}"/>
    <cellStyle name="no dec 2" xfId="17701" xr:uid="{00000000-0005-0000-0000-0000EB4E0000}"/>
    <cellStyle name="ÑONVÒ" xfId="828" xr:uid="{00000000-0005-0000-0000-0000EC4E0000}"/>
    <cellStyle name="ÑONVÒ 2" xfId="61960" xr:uid="{00000000-0005-0000-0000-0000ED4E0000}"/>
    <cellStyle name="ÑONVÒ 3" xfId="61961" xr:uid="{00000000-0005-0000-0000-0000EE4E0000}"/>
    <cellStyle name="Normal" xfId="0" builtinId="0"/>
    <cellStyle name="Normal - Style1" xfId="829" xr:uid="{00000000-0005-0000-0000-0000F04E0000}"/>
    <cellStyle name="Normal - Style1 10" xfId="17702" xr:uid="{00000000-0005-0000-0000-0000F14E0000}"/>
    <cellStyle name="Normal - Style1 11" xfId="17703" xr:uid="{00000000-0005-0000-0000-0000F24E0000}"/>
    <cellStyle name="Normal - Style1 12" xfId="17704" xr:uid="{00000000-0005-0000-0000-0000F34E0000}"/>
    <cellStyle name="Normal - Style1 13" xfId="57009" xr:uid="{00000000-0005-0000-0000-0000F44E0000}"/>
    <cellStyle name="Normal - Style1 14" xfId="57010" xr:uid="{00000000-0005-0000-0000-0000F54E0000}"/>
    <cellStyle name="Normal - Style1 15" xfId="57011" xr:uid="{00000000-0005-0000-0000-0000F64E0000}"/>
    <cellStyle name="Normal - Style1 16" xfId="57012" xr:uid="{00000000-0005-0000-0000-0000F74E0000}"/>
    <cellStyle name="Normal - Style1 17" xfId="57013" xr:uid="{00000000-0005-0000-0000-0000F84E0000}"/>
    <cellStyle name="Normal - Style1 18" xfId="57014" xr:uid="{00000000-0005-0000-0000-0000F94E0000}"/>
    <cellStyle name="Normal - Style1 19" xfId="57015" xr:uid="{00000000-0005-0000-0000-0000FA4E0000}"/>
    <cellStyle name="Normal - Style1 2" xfId="17705" xr:uid="{00000000-0005-0000-0000-0000FB4E0000}"/>
    <cellStyle name="Normal - Style1 2 10" xfId="17706" xr:uid="{00000000-0005-0000-0000-0000FC4E0000}"/>
    <cellStyle name="Normal - Style1 2 11" xfId="17707" xr:uid="{00000000-0005-0000-0000-0000FD4E0000}"/>
    <cellStyle name="Normal - Style1 2 12" xfId="17708" xr:uid="{00000000-0005-0000-0000-0000FE4E0000}"/>
    <cellStyle name="Normal - Style1 2 13" xfId="57016" xr:uid="{00000000-0005-0000-0000-0000FF4E0000}"/>
    <cellStyle name="Normal - Style1 2 14" xfId="57017" xr:uid="{00000000-0005-0000-0000-0000004F0000}"/>
    <cellStyle name="Normal - Style1 2 15" xfId="57018" xr:uid="{00000000-0005-0000-0000-0000014F0000}"/>
    <cellStyle name="Normal - Style1 2 16" xfId="57019" xr:uid="{00000000-0005-0000-0000-0000024F0000}"/>
    <cellStyle name="Normal - Style1 2 17" xfId="57020" xr:uid="{00000000-0005-0000-0000-0000034F0000}"/>
    <cellStyle name="Normal - Style1 2 18" xfId="57021" xr:uid="{00000000-0005-0000-0000-0000044F0000}"/>
    <cellStyle name="Normal - Style1 2 19" xfId="57022" xr:uid="{00000000-0005-0000-0000-0000054F0000}"/>
    <cellStyle name="Normal - Style1 2 2" xfId="17709" xr:uid="{00000000-0005-0000-0000-0000064F0000}"/>
    <cellStyle name="Normal - Style1 2 2 2" xfId="60322" xr:uid="{00000000-0005-0000-0000-0000074F0000}"/>
    <cellStyle name="Normal - Style1 2 2 3" xfId="60323" xr:uid="{00000000-0005-0000-0000-0000084F0000}"/>
    <cellStyle name="Normal - Style1 2 2 4" xfId="60324" xr:uid="{00000000-0005-0000-0000-0000094F0000}"/>
    <cellStyle name="Normal - Style1 2 2 5" xfId="60325" xr:uid="{00000000-0005-0000-0000-00000A4F0000}"/>
    <cellStyle name="Normal - Style1 2 2 6" xfId="60326" xr:uid="{00000000-0005-0000-0000-00000B4F0000}"/>
    <cellStyle name="Normal - Style1 2 2 7" xfId="60327" xr:uid="{00000000-0005-0000-0000-00000C4F0000}"/>
    <cellStyle name="Normal - Style1 2 20" xfId="60328" xr:uid="{00000000-0005-0000-0000-00000D4F0000}"/>
    <cellStyle name="Normal - Style1 2 21" xfId="60329" xr:uid="{00000000-0005-0000-0000-00000E4F0000}"/>
    <cellStyle name="Normal - Style1 2 22" xfId="60330" xr:uid="{00000000-0005-0000-0000-00000F4F0000}"/>
    <cellStyle name="Normal - Style1 2 23" xfId="60331" xr:uid="{00000000-0005-0000-0000-0000104F0000}"/>
    <cellStyle name="Normal - Style1 2 24" xfId="60332" xr:uid="{00000000-0005-0000-0000-0000114F0000}"/>
    <cellStyle name="Normal - Style1 2 25" xfId="60333" xr:uid="{00000000-0005-0000-0000-0000124F0000}"/>
    <cellStyle name="Normal - Style1 2 26" xfId="60334" xr:uid="{00000000-0005-0000-0000-0000134F0000}"/>
    <cellStyle name="Normal - Style1 2 27" xfId="60335" xr:uid="{00000000-0005-0000-0000-0000144F0000}"/>
    <cellStyle name="Normal - Style1 2 28" xfId="60336" xr:uid="{00000000-0005-0000-0000-0000154F0000}"/>
    <cellStyle name="Normal - Style1 2 29" xfId="60337" xr:uid="{00000000-0005-0000-0000-0000164F0000}"/>
    <cellStyle name="Normal - Style1 2 3" xfId="17710" xr:uid="{00000000-0005-0000-0000-0000174F0000}"/>
    <cellStyle name="Normal - Style1 2 30" xfId="60338" xr:uid="{00000000-0005-0000-0000-0000184F0000}"/>
    <cellStyle name="Normal - Style1 2 31" xfId="60339" xr:uid="{00000000-0005-0000-0000-0000194F0000}"/>
    <cellStyle name="Normal - Style1 2 32" xfId="60340" xr:uid="{00000000-0005-0000-0000-00001A4F0000}"/>
    <cellStyle name="Normal - Style1 2 33" xfId="60341" xr:uid="{00000000-0005-0000-0000-00001B4F0000}"/>
    <cellStyle name="Normal - Style1 2 34" xfId="60342" xr:uid="{00000000-0005-0000-0000-00001C4F0000}"/>
    <cellStyle name="Normal - Style1 2 35" xfId="60343" xr:uid="{00000000-0005-0000-0000-00001D4F0000}"/>
    <cellStyle name="Normal - Style1 2 36" xfId="60344" xr:uid="{00000000-0005-0000-0000-00001E4F0000}"/>
    <cellStyle name="Normal - Style1 2 37" xfId="60345" xr:uid="{00000000-0005-0000-0000-00001F4F0000}"/>
    <cellStyle name="Normal - Style1 2 4" xfId="17711" xr:uid="{00000000-0005-0000-0000-0000204F0000}"/>
    <cellStyle name="Normal - Style1 2 5" xfId="17712" xr:uid="{00000000-0005-0000-0000-0000214F0000}"/>
    <cellStyle name="Normal - Style1 2 6" xfId="17713" xr:uid="{00000000-0005-0000-0000-0000224F0000}"/>
    <cellStyle name="Normal - Style1 2 6 2" xfId="17714" xr:uid="{00000000-0005-0000-0000-0000234F0000}"/>
    <cellStyle name="Normal - Style1 2 6 3" xfId="17715" xr:uid="{00000000-0005-0000-0000-0000244F0000}"/>
    <cellStyle name="Normal - Style1 2 7" xfId="17716" xr:uid="{00000000-0005-0000-0000-0000254F0000}"/>
    <cellStyle name="Normal - Style1 2 8" xfId="17717" xr:uid="{00000000-0005-0000-0000-0000264F0000}"/>
    <cellStyle name="Normal - Style1 2 9" xfId="17718" xr:uid="{00000000-0005-0000-0000-0000274F0000}"/>
    <cellStyle name="Normal - Style1 20" xfId="58728" xr:uid="{00000000-0005-0000-0000-0000284F0000}"/>
    <cellStyle name="Normal - Style1 21" xfId="60346" xr:uid="{00000000-0005-0000-0000-0000294F0000}"/>
    <cellStyle name="Normal - Style1 22" xfId="60347" xr:uid="{00000000-0005-0000-0000-00002A4F0000}"/>
    <cellStyle name="Normal - Style1 23" xfId="60348" xr:uid="{00000000-0005-0000-0000-00002B4F0000}"/>
    <cellStyle name="Normal - Style1 24" xfId="60349" xr:uid="{00000000-0005-0000-0000-00002C4F0000}"/>
    <cellStyle name="Normal - Style1 25" xfId="60350" xr:uid="{00000000-0005-0000-0000-00002D4F0000}"/>
    <cellStyle name="Normal - Style1 26" xfId="60351" xr:uid="{00000000-0005-0000-0000-00002E4F0000}"/>
    <cellStyle name="Normal - Style1 27" xfId="61962" xr:uid="{00000000-0005-0000-0000-00002F4F0000}"/>
    <cellStyle name="Normal - Style1 3" xfId="17719" xr:uid="{00000000-0005-0000-0000-0000304F0000}"/>
    <cellStyle name="Normal - Style1 4" xfId="17720" xr:uid="{00000000-0005-0000-0000-0000314F0000}"/>
    <cellStyle name="Normal - Style1 5" xfId="17721" xr:uid="{00000000-0005-0000-0000-0000324F0000}"/>
    <cellStyle name="Normal - Style1 5 2 2" xfId="60352" xr:uid="{00000000-0005-0000-0000-0000334F0000}"/>
    <cellStyle name="Normal - Style1 6" xfId="17722" xr:uid="{00000000-0005-0000-0000-0000344F0000}"/>
    <cellStyle name="Normal - Style1 6 2" xfId="17723" xr:uid="{00000000-0005-0000-0000-0000354F0000}"/>
    <cellStyle name="Normal - Style1 6 3" xfId="17724" xr:uid="{00000000-0005-0000-0000-0000364F0000}"/>
    <cellStyle name="Normal - Style1 7" xfId="17725" xr:uid="{00000000-0005-0000-0000-0000374F0000}"/>
    <cellStyle name="Normal - Style1 8" xfId="17726" xr:uid="{00000000-0005-0000-0000-0000384F0000}"/>
    <cellStyle name="Normal - Style1 9" xfId="17727" xr:uid="{00000000-0005-0000-0000-0000394F0000}"/>
    <cellStyle name="Normal - 유형1" xfId="830" xr:uid="{00000000-0005-0000-0000-00003A4F0000}"/>
    <cellStyle name="Normal - 유형1 2" xfId="61963" xr:uid="{00000000-0005-0000-0000-00003B4F0000}"/>
    <cellStyle name="Normal 10" xfId="26" xr:uid="{00000000-0005-0000-0000-00003C4F0000}"/>
    <cellStyle name="Normal 10 10" xfId="17728" xr:uid="{00000000-0005-0000-0000-00003D4F0000}"/>
    <cellStyle name="Normal 10 10 2" xfId="60353" xr:uid="{00000000-0005-0000-0000-00003E4F0000}"/>
    <cellStyle name="Normal 10 11" xfId="17729" xr:uid="{00000000-0005-0000-0000-00003F4F0000}"/>
    <cellStyle name="Normal 10 12" xfId="17730" xr:uid="{00000000-0005-0000-0000-0000404F0000}"/>
    <cellStyle name="Normal 10 13" xfId="17731" xr:uid="{00000000-0005-0000-0000-0000414F0000}"/>
    <cellStyle name="Normal 10 14" xfId="17732" xr:uid="{00000000-0005-0000-0000-0000424F0000}"/>
    <cellStyle name="Normal 10 15" xfId="57023" xr:uid="{00000000-0005-0000-0000-0000434F0000}"/>
    <cellStyle name="Normal 10 16" xfId="57024" xr:uid="{00000000-0005-0000-0000-0000444F0000}"/>
    <cellStyle name="Normal 10 17" xfId="57025" xr:uid="{00000000-0005-0000-0000-0000454F0000}"/>
    <cellStyle name="Normal 10 18" xfId="57026" xr:uid="{00000000-0005-0000-0000-0000464F0000}"/>
    <cellStyle name="Normal 10 19" xfId="57027" xr:uid="{00000000-0005-0000-0000-0000474F0000}"/>
    <cellStyle name="Normal 10 2" xfId="28" xr:uid="{00000000-0005-0000-0000-0000484F0000}"/>
    <cellStyle name="Normal 10 2 10" xfId="59356" xr:uid="{00000000-0005-0000-0000-0000494F0000}"/>
    <cellStyle name="Normal 10 2 10 2" xfId="60354" xr:uid="{00000000-0005-0000-0000-00004A4F0000}"/>
    <cellStyle name="Normal 10 2 11" xfId="59377" xr:uid="{00000000-0005-0000-0000-00004B4F0000}"/>
    <cellStyle name="Normal 10 2 11 2" xfId="60355" xr:uid="{00000000-0005-0000-0000-00004C4F0000}"/>
    <cellStyle name="Normal 10 2 12" xfId="59383" xr:uid="{00000000-0005-0000-0000-00004D4F0000}"/>
    <cellStyle name="Normal 10 2 12 2" xfId="60356" xr:uid="{00000000-0005-0000-0000-00004E4F0000}"/>
    <cellStyle name="Normal 10 2 13" xfId="60357" xr:uid="{00000000-0005-0000-0000-00004F4F0000}"/>
    <cellStyle name="Normal 10 2 13 2" xfId="60358" xr:uid="{00000000-0005-0000-0000-0000504F0000}"/>
    <cellStyle name="Normal 10 2 14" xfId="60359" xr:uid="{00000000-0005-0000-0000-0000514F0000}"/>
    <cellStyle name="Normal 10 2 14 2" xfId="60360" xr:uid="{00000000-0005-0000-0000-0000524F0000}"/>
    <cellStyle name="Normal 10 2 15" xfId="60361" xr:uid="{00000000-0005-0000-0000-0000534F0000}"/>
    <cellStyle name="Normal 10 2 15 2" xfId="60362" xr:uid="{00000000-0005-0000-0000-0000544F0000}"/>
    <cellStyle name="Normal 10 2 16" xfId="60363" xr:uid="{00000000-0005-0000-0000-0000554F0000}"/>
    <cellStyle name="Normal 10 2 16 2" xfId="60364" xr:uid="{00000000-0005-0000-0000-0000564F0000}"/>
    <cellStyle name="Normal 10 2 17" xfId="60365" xr:uid="{00000000-0005-0000-0000-0000574F0000}"/>
    <cellStyle name="Normal 10 2 17 2" xfId="60366" xr:uid="{00000000-0005-0000-0000-0000584F0000}"/>
    <cellStyle name="Normal 10 2 18" xfId="60367" xr:uid="{00000000-0005-0000-0000-0000594F0000}"/>
    <cellStyle name="Normal 10 2 18 2" xfId="60368" xr:uid="{00000000-0005-0000-0000-00005A4F0000}"/>
    <cellStyle name="Normal 10 2 19" xfId="60369" xr:uid="{00000000-0005-0000-0000-00005B4F0000}"/>
    <cellStyle name="Normal 10 2 19 2" xfId="60370" xr:uid="{00000000-0005-0000-0000-00005C4F0000}"/>
    <cellStyle name="Normal 10 2 2" xfId="17733" xr:uid="{00000000-0005-0000-0000-00005D4F0000}"/>
    <cellStyle name="Normal 10 2 2 10" xfId="60371" xr:uid="{00000000-0005-0000-0000-00005E4F0000}"/>
    <cellStyle name="Normal 10 2 2 11" xfId="60372" xr:uid="{00000000-0005-0000-0000-00005F4F0000}"/>
    <cellStyle name="Normal 10 2 2 12" xfId="60373" xr:uid="{00000000-0005-0000-0000-0000604F0000}"/>
    <cellStyle name="Normal 10 2 2 13" xfId="60374" xr:uid="{00000000-0005-0000-0000-0000614F0000}"/>
    <cellStyle name="Normal 10 2 2 14" xfId="60375" xr:uid="{00000000-0005-0000-0000-0000624F0000}"/>
    <cellStyle name="Normal 10 2 2 15" xfId="60376" xr:uid="{00000000-0005-0000-0000-0000634F0000}"/>
    <cellStyle name="Normal 10 2 2 16" xfId="60377" xr:uid="{00000000-0005-0000-0000-0000644F0000}"/>
    <cellStyle name="Normal 10 2 2 17" xfId="60378" xr:uid="{00000000-0005-0000-0000-0000654F0000}"/>
    <cellStyle name="Normal 10 2 2 18" xfId="60379" xr:uid="{00000000-0005-0000-0000-0000664F0000}"/>
    <cellStyle name="Normal 10 2 2 19" xfId="60380" xr:uid="{00000000-0005-0000-0000-0000674F0000}"/>
    <cellStyle name="Normal 10 2 2 2" xfId="17734" xr:uid="{00000000-0005-0000-0000-0000684F0000}"/>
    <cellStyle name="Normal 10 2 2 20" xfId="60381" xr:uid="{00000000-0005-0000-0000-0000694F0000}"/>
    <cellStyle name="Normal 10 2 2 21" xfId="60382" xr:uid="{00000000-0005-0000-0000-00006A4F0000}"/>
    <cellStyle name="Normal 10 2 2 22" xfId="60383" xr:uid="{00000000-0005-0000-0000-00006B4F0000}"/>
    <cellStyle name="Normal 10 2 2 23" xfId="60384" xr:uid="{00000000-0005-0000-0000-00006C4F0000}"/>
    <cellStyle name="Normal 10 2 2 24" xfId="60385" xr:uid="{00000000-0005-0000-0000-00006D4F0000}"/>
    <cellStyle name="Normal 10 2 2 25" xfId="60386" xr:uid="{00000000-0005-0000-0000-00006E4F0000}"/>
    <cellStyle name="Normal 10 2 2 26" xfId="60387" xr:uid="{00000000-0005-0000-0000-00006F4F0000}"/>
    <cellStyle name="Normal 10 2 2 3" xfId="17735" xr:uid="{00000000-0005-0000-0000-0000704F0000}"/>
    <cellStyle name="Normal 10 2 2 4" xfId="60388" xr:uid="{00000000-0005-0000-0000-0000714F0000}"/>
    <cellStyle name="Normal 10 2 2 5" xfId="60389" xr:uid="{00000000-0005-0000-0000-0000724F0000}"/>
    <cellStyle name="Normal 10 2 2 6" xfId="60390" xr:uid="{00000000-0005-0000-0000-0000734F0000}"/>
    <cellStyle name="Normal 10 2 2 7" xfId="60391" xr:uid="{00000000-0005-0000-0000-0000744F0000}"/>
    <cellStyle name="Normal 10 2 2 8" xfId="60392" xr:uid="{00000000-0005-0000-0000-0000754F0000}"/>
    <cellStyle name="Normal 10 2 2 9" xfId="60393" xr:uid="{00000000-0005-0000-0000-0000764F0000}"/>
    <cellStyle name="Normal 10 2 20" xfId="60394" xr:uid="{00000000-0005-0000-0000-0000774F0000}"/>
    <cellStyle name="Normal 10 2 20 2" xfId="60395" xr:uid="{00000000-0005-0000-0000-0000784F0000}"/>
    <cellStyle name="Normal 10 2 21" xfId="60396" xr:uid="{00000000-0005-0000-0000-0000794F0000}"/>
    <cellStyle name="Normal 10 2 21 2" xfId="60397" xr:uid="{00000000-0005-0000-0000-00007A4F0000}"/>
    <cellStyle name="Normal 10 2 22" xfId="60398" xr:uid="{00000000-0005-0000-0000-00007B4F0000}"/>
    <cellStyle name="Normal 10 2 22 2" xfId="60399" xr:uid="{00000000-0005-0000-0000-00007C4F0000}"/>
    <cellStyle name="Normal 10 2 23" xfId="60400" xr:uid="{00000000-0005-0000-0000-00007D4F0000}"/>
    <cellStyle name="Normal 10 2 23 2" xfId="60401" xr:uid="{00000000-0005-0000-0000-00007E4F0000}"/>
    <cellStyle name="Normal 10 2 24" xfId="60402" xr:uid="{00000000-0005-0000-0000-00007F4F0000}"/>
    <cellStyle name="Normal 10 2 24 2" xfId="60403" xr:uid="{00000000-0005-0000-0000-0000804F0000}"/>
    <cellStyle name="Normal 10 2 25" xfId="60404" xr:uid="{00000000-0005-0000-0000-0000814F0000}"/>
    <cellStyle name="Normal 10 2 26" xfId="60405" xr:uid="{00000000-0005-0000-0000-0000824F0000}"/>
    <cellStyle name="Normal 10 2 3" xfId="17736" xr:uid="{00000000-0005-0000-0000-0000834F0000}"/>
    <cellStyle name="Normal 10 2 3 2" xfId="60406" xr:uid="{00000000-0005-0000-0000-0000844F0000}"/>
    <cellStyle name="Normal 10 2 4" xfId="17737" xr:uid="{00000000-0005-0000-0000-0000854F0000}"/>
    <cellStyle name="Normal 10 2 4 2" xfId="60407" xr:uid="{00000000-0005-0000-0000-0000864F0000}"/>
    <cellStyle name="Normal 10 2 5" xfId="17738" xr:uid="{00000000-0005-0000-0000-0000874F0000}"/>
    <cellStyle name="Normal 10 2 5 2" xfId="60408" xr:uid="{00000000-0005-0000-0000-0000884F0000}"/>
    <cellStyle name="Normal 10 2 6" xfId="17739" xr:uid="{00000000-0005-0000-0000-0000894F0000}"/>
    <cellStyle name="Normal 10 2 6 2" xfId="60409" xr:uid="{00000000-0005-0000-0000-00008A4F0000}"/>
    <cellStyle name="Normal 10 2 7" xfId="17740" xr:uid="{00000000-0005-0000-0000-00008B4F0000}"/>
    <cellStyle name="Normal 10 2 7 2" xfId="60410" xr:uid="{00000000-0005-0000-0000-00008C4F0000}"/>
    <cellStyle name="Normal 10 2 8" xfId="17741" xr:uid="{00000000-0005-0000-0000-00008D4F0000}"/>
    <cellStyle name="Normal 10 2 8 2" xfId="60411" xr:uid="{00000000-0005-0000-0000-00008E4F0000}"/>
    <cellStyle name="Normal 10 2 9" xfId="59282" xr:uid="{00000000-0005-0000-0000-00008F4F0000}"/>
    <cellStyle name="Normal 10 2 9 2" xfId="60412" xr:uid="{00000000-0005-0000-0000-0000904F0000}"/>
    <cellStyle name="Normal 10 20" xfId="57028" xr:uid="{00000000-0005-0000-0000-0000914F0000}"/>
    <cellStyle name="Normal 10 21" xfId="57029" xr:uid="{00000000-0005-0000-0000-0000924F0000}"/>
    <cellStyle name="Normal 10 22" xfId="58729" xr:uid="{00000000-0005-0000-0000-0000934F0000}"/>
    <cellStyle name="Normal 10 23" xfId="58961" xr:uid="{00000000-0005-0000-0000-0000944F0000}"/>
    <cellStyle name="Normal 10 24" xfId="59279" xr:uid="{00000000-0005-0000-0000-0000954F0000}"/>
    <cellStyle name="Normal 10 25" xfId="59352" xr:uid="{00000000-0005-0000-0000-0000964F0000}"/>
    <cellStyle name="Normal 10 26" xfId="59374" xr:uid="{00000000-0005-0000-0000-0000974F0000}"/>
    <cellStyle name="Normal 10 27" xfId="60413" xr:uid="{00000000-0005-0000-0000-0000984F0000}"/>
    <cellStyle name="Normal 10 28" xfId="60414" xr:uid="{00000000-0005-0000-0000-0000994F0000}"/>
    <cellStyle name="Normal 10 29" xfId="60415" xr:uid="{00000000-0005-0000-0000-00009A4F0000}"/>
    <cellStyle name="Normal 10 3" xfId="831" xr:uid="{00000000-0005-0000-0000-00009B4F0000}"/>
    <cellStyle name="Normal 10 3 2" xfId="60416" xr:uid="{00000000-0005-0000-0000-00009C4F0000}"/>
    <cellStyle name="Normal 10 3 3" xfId="60417" xr:uid="{00000000-0005-0000-0000-00009D4F0000}"/>
    <cellStyle name="Normal 10 4" xfId="17742" xr:uid="{00000000-0005-0000-0000-00009E4F0000}"/>
    <cellStyle name="Normal 10 4 2" xfId="57030" xr:uid="{00000000-0005-0000-0000-00009F4F0000}"/>
    <cellStyle name="Normal 10 4 3" xfId="57031" xr:uid="{00000000-0005-0000-0000-0000A04F0000}"/>
    <cellStyle name="Normal 10 4 4" xfId="57032" xr:uid="{00000000-0005-0000-0000-0000A14F0000}"/>
    <cellStyle name="Normal 10 4 5" xfId="57033" xr:uid="{00000000-0005-0000-0000-0000A24F0000}"/>
    <cellStyle name="Normal 10 4 6" xfId="57034" xr:uid="{00000000-0005-0000-0000-0000A34F0000}"/>
    <cellStyle name="Normal 10 4 7" xfId="57035" xr:uid="{00000000-0005-0000-0000-0000A44F0000}"/>
    <cellStyle name="Normal 10 4 8" xfId="57036" xr:uid="{00000000-0005-0000-0000-0000A54F0000}"/>
    <cellStyle name="Normal 10 4 9" xfId="57037" xr:uid="{00000000-0005-0000-0000-0000A64F0000}"/>
    <cellStyle name="Normal 10 5" xfId="17743" xr:uid="{00000000-0005-0000-0000-0000A74F0000}"/>
    <cellStyle name="Normal 10 5 2" xfId="57038" xr:uid="{00000000-0005-0000-0000-0000A84F0000}"/>
    <cellStyle name="Normal 10 5 3" xfId="57039" xr:uid="{00000000-0005-0000-0000-0000A94F0000}"/>
    <cellStyle name="Normal 10 5 4" xfId="57040" xr:uid="{00000000-0005-0000-0000-0000AA4F0000}"/>
    <cellStyle name="Normal 10 5 5" xfId="57041" xr:uid="{00000000-0005-0000-0000-0000AB4F0000}"/>
    <cellStyle name="Normal 10 5 6" xfId="57042" xr:uid="{00000000-0005-0000-0000-0000AC4F0000}"/>
    <cellStyle name="Normal 10 5 7" xfId="57043" xr:uid="{00000000-0005-0000-0000-0000AD4F0000}"/>
    <cellStyle name="Normal 10 5 8" xfId="57044" xr:uid="{00000000-0005-0000-0000-0000AE4F0000}"/>
    <cellStyle name="Normal 10 5 9" xfId="57045" xr:uid="{00000000-0005-0000-0000-0000AF4F0000}"/>
    <cellStyle name="Normal 10 6" xfId="17744" xr:uid="{00000000-0005-0000-0000-0000B04F0000}"/>
    <cellStyle name="Normal 10 7" xfId="17745" xr:uid="{00000000-0005-0000-0000-0000B14F0000}"/>
    <cellStyle name="Normal 10 8" xfId="17746" xr:uid="{00000000-0005-0000-0000-0000B24F0000}"/>
    <cellStyle name="Normal 10 8 2" xfId="17747" xr:uid="{00000000-0005-0000-0000-0000B34F0000}"/>
    <cellStyle name="Normal 10 8 3" xfId="17748" xr:uid="{00000000-0005-0000-0000-0000B44F0000}"/>
    <cellStyle name="Normal 10 9" xfId="17749" xr:uid="{00000000-0005-0000-0000-0000B54F0000}"/>
    <cellStyle name="Normal 108" xfId="17750" xr:uid="{00000000-0005-0000-0000-0000B64F0000}"/>
    <cellStyle name="Normal 109" xfId="17751" xr:uid="{00000000-0005-0000-0000-0000B74F0000}"/>
    <cellStyle name="Normal 11" xfId="1" xr:uid="{00000000-0005-0000-0000-0000B84F0000}"/>
    <cellStyle name="Normal 11 10" xfId="17752" xr:uid="{00000000-0005-0000-0000-0000B94F0000}"/>
    <cellStyle name="Normal 11 10 2" xfId="60418" xr:uid="{00000000-0005-0000-0000-0000BA4F0000}"/>
    <cellStyle name="Normal 11 11" xfId="17753" xr:uid="{00000000-0005-0000-0000-0000BB4F0000}"/>
    <cellStyle name="Normal 11 11 2" xfId="57046" xr:uid="{00000000-0005-0000-0000-0000BC4F0000}"/>
    <cellStyle name="Normal 11 12" xfId="57047" xr:uid="{00000000-0005-0000-0000-0000BD4F0000}"/>
    <cellStyle name="Normal 11 12 2" xfId="57048" xr:uid="{00000000-0005-0000-0000-0000BE4F0000}"/>
    <cellStyle name="Normal 11 13" xfId="57049" xr:uid="{00000000-0005-0000-0000-0000BF4F0000}"/>
    <cellStyle name="Normal 11 13 2" xfId="60419" xr:uid="{00000000-0005-0000-0000-0000C04F0000}"/>
    <cellStyle name="Normal 11 14" xfId="57050" xr:uid="{00000000-0005-0000-0000-0000C14F0000}"/>
    <cellStyle name="Normal 11 14 2" xfId="60420" xr:uid="{00000000-0005-0000-0000-0000C24F0000}"/>
    <cellStyle name="Normal 11 15" xfId="57051" xr:uid="{00000000-0005-0000-0000-0000C34F0000}"/>
    <cellStyle name="Normal 11 15 2" xfId="60421" xr:uid="{00000000-0005-0000-0000-0000C44F0000}"/>
    <cellStyle name="Normal 11 16" xfId="57052" xr:uid="{00000000-0005-0000-0000-0000C54F0000}"/>
    <cellStyle name="Normal 11 16 2" xfId="60422" xr:uid="{00000000-0005-0000-0000-0000C64F0000}"/>
    <cellStyle name="Normal 11 17" xfId="57053" xr:uid="{00000000-0005-0000-0000-0000C74F0000}"/>
    <cellStyle name="Normal 11 17 2" xfId="60423" xr:uid="{00000000-0005-0000-0000-0000C84F0000}"/>
    <cellStyle name="Normal 11 18" xfId="58730" xr:uid="{00000000-0005-0000-0000-0000C94F0000}"/>
    <cellStyle name="Normal 11 18 2" xfId="60424" xr:uid="{00000000-0005-0000-0000-0000CA4F0000}"/>
    <cellStyle name="Normal 11 19" xfId="59118" xr:uid="{00000000-0005-0000-0000-0000CB4F0000}"/>
    <cellStyle name="Normal 11 19 2" xfId="60425" xr:uid="{00000000-0005-0000-0000-0000CC4F0000}"/>
    <cellStyle name="Normal 11 19 3" xfId="60426" xr:uid="{00000000-0005-0000-0000-0000CD4F0000}"/>
    <cellStyle name="Normal 11 19 4" xfId="60427" xr:uid="{00000000-0005-0000-0000-0000CE4F0000}"/>
    <cellStyle name="Normal 11 19 5" xfId="60428" xr:uid="{00000000-0005-0000-0000-0000CF4F0000}"/>
    <cellStyle name="Normal 11 2" xfId="17754" xr:uid="{00000000-0005-0000-0000-0000D04F0000}"/>
    <cellStyle name="Normal 11 2 10" xfId="58731" xr:uid="{00000000-0005-0000-0000-0000D14F0000}"/>
    <cellStyle name="Normal 11 2 10 2" xfId="60429" xr:uid="{00000000-0005-0000-0000-0000D24F0000}"/>
    <cellStyle name="Normal 11 2 11" xfId="60430" xr:uid="{00000000-0005-0000-0000-0000D34F0000}"/>
    <cellStyle name="Normal 11 2 11 2" xfId="60431" xr:uid="{00000000-0005-0000-0000-0000D44F0000}"/>
    <cellStyle name="Normal 11 2 12" xfId="60432" xr:uid="{00000000-0005-0000-0000-0000D54F0000}"/>
    <cellStyle name="Normal 11 2 12 2" xfId="60433" xr:uid="{00000000-0005-0000-0000-0000D64F0000}"/>
    <cellStyle name="Normal 11 2 13" xfId="60434" xr:uid="{00000000-0005-0000-0000-0000D74F0000}"/>
    <cellStyle name="Normal 11 2 13 2" xfId="60435" xr:uid="{00000000-0005-0000-0000-0000D84F0000}"/>
    <cellStyle name="Normal 11 2 14" xfId="61964" xr:uid="{00000000-0005-0000-0000-0000D94F0000}"/>
    <cellStyle name="Normal 11 2 2" xfId="57054" xr:uid="{00000000-0005-0000-0000-0000DA4F0000}"/>
    <cellStyle name="Normal 11 2 2 2" xfId="60436" xr:uid="{00000000-0005-0000-0000-0000DB4F0000}"/>
    <cellStyle name="Normal 11 2 2 2 2" xfId="60437" xr:uid="{00000000-0005-0000-0000-0000DC4F0000}"/>
    <cellStyle name="Normal 11 2 2 3" xfId="60438" xr:uid="{00000000-0005-0000-0000-0000DD4F0000}"/>
    <cellStyle name="Normal 11 2 3" xfId="57055" xr:uid="{00000000-0005-0000-0000-0000DE4F0000}"/>
    <cellStyle name="Normal 11 2 3 2" xfId="60439" xr:uid="{00000000-0005-0000-0000-0000DF4F0000}"/>
    <cellStyle name="Normal 11 2 3 2 2" xfId="60440" xr:uid="{00000000-0005-0000-0000-0000E04F0000}"/>
    <cellStyle name="Normal 11 2 3 3" xfId="60441" xr:uid="{00000000-0005-0000-0000-0000E14F0000}"/>
    <cellStyle name="Normal 11 2 4" xfId="57056" xr:uid="{00000000-0005-0000-0000-0000E24F0000}"/>
    <cellStyle name="Normal 11 2 4 2" xfId="60442" xr:uid="{00000000-0005-0000-0000-0000E34F0000}"/>
    <cellStyle name="Normal 11 2 5" xfId="57057" xr:uid="{00000000-0005-0000-0000-0000E44F0000}"/>
    <cellStyle name="Normal 11 2 5 2" xfId="60443" xr:uid="{00000000-0005-0000-0000-0000E54F0000}"/>
    <cellStyle name="Normal 11 2 6" xfId="57058" xr:uid="{00000000-0005-0000-0000-0000E64F0000}"/>
    <cellStyle name="Normal 11 2 6 2" xfId="60444" xr:uid="{00000000-0005-0000-0000-0000E74F0000}"/>
    <cellStyle name="Normal 11 2 7" xfId="57059" xr:uid="{00000000-0005-0000-0000-0000E84F0000}"/>
    <cellStyle name="Normal 11 2 7 2" xfId="60445" xr:uid="{00000000-0005-0000-0000-0000E94F0000}"/>
    <cellStyle name="Normal 11 2 8" xfId="57060" xr:uid="{00000000-0005-0000-0000-0000EA4F0000}"/>
    <cellStyle name="Normal 11 2 8 2" xfId="60446" xr:uid="{00000000-0005-0000-0000-0000EB4F0000}"/>
    <cellStyle name="Normal 11 2 9" xfId="57061" xr:uid="{00000000-0005-0000-0000-0000EC4F0000}"/>
    <cellStyle name="Normal 11 2 9 2" xfId="60447" xr:uid="{00000000-0005-0000-0000-0000ED4F0000}"/>
    <cellStyle name="Normal 11 20" xfId="59066" xr:uid="{00000000-0005-0000-0000-0000EE4F0000}"/>
    <cellStyle name="Normal 11 20 2" xfId="60448" xr:uid="{00000000-0005-0000-0000-0000EF4F0000}"/>
    <cellStyle name="Normal 11 21" xfId="59117" xr:uid="{00000000-0005-0000-0000-0000F04F0000}"/>
    <cellStyle name="Normal 11 21 2" xfId="60449" xr:uid="{00000000-0005-0000-0000-0000F14F0000}"/>
    <cellStyle name="Normal 11 21 3" xfId="60450" xr:uid="{00000000-0005-0000-0000-0000F24F0000}"/>
    <cellStyle name="Normal 11 21 4" xfId="60451" xr:uid="{00000000-0005-0000-0000-0000F34F0000}"/>
    <cellStyle name="Normal 11 21 5" xfId="60452" xr:uid="{00000000-0005-0000-0000-0000F44F0000}"/>
    <cellStyle name="Normal 11 22" xfId="59065" xr:uid="{00000000-0005-0000-0000-0000F54F0000}"/>
    <cellStyle name="Normal 11 22 2" xfId="60453" xr:uid="{00000000-0005-0000-0000-0000F64F0000}"/>
    <cellStyle name="Normal 11 23" xfId="60454" xr:uid="{00000000-0005-0000-0000-0000F74F0000}"/>
    <cellStyle name="Normal 11 23 2" xfId="60455" xr:uid="{00000000-0005-0000-0000-0000F84F0000}"/>
    <cellStyle name="Normal 11 23 3" xfId="60456" xr:uid="{00000000-0005-0000-0000-0000F94F0000}"/>
    <cellStyle name="Normal 11 23 4" xfId="60457" xr:uid="{00000000-0005-0000-0000-0000FA4F0000}"/>
    <cellStyle name="Normal 11 23 5" xfId="60458" xr:uid="{00000000-0005-0000-0000-0000FB4F0000}"/>
    <cellStyle name="Normal 11 24" xfId="60459" xr:uid="{00000000-0005-0000-0000-0000FC4F0000}"/>
    <cellStyle name="Normal 11 24 2" xfId="60460" xr:uid="{00000000-0005-0000-0000-0000FD4F0000}"/>
    <cellStyle name="Normal 11 25" xfId="60461" xr:uid="{00000000-0005-0000-0000-0000FE4F0000}"/>
    <cellStyle name="Normal 11 25 2" xfId="60462" xr:uid="{00000000-0005-0000-0000-0000FF4F0000}"/>
    <cellStyle name="Normal 11 25 3" xfId="60463" xr:uid="{00000000-0005-0000-0000-000000500000}"/>
    <cellStyle name="Normal 11 25 4" xfId="60464" xr:uid="{00000000-0005-0000-0000-000001500000}"/>
    <cellStyle name="Normal 11 25 5" xfId="60465" xr:uid="{00000000-0005-0000-0000-000002500000}"/>
    <cellStyle name="Normal 11 26" xfId="60466" xr:uid="{00000000-0005-0000-0000-000003500000}"/>
    <cellStyle name="Normal 11 26 2" xfId="60467" xr:uid="{00000000-0005-0000-0000-000004500000}"/>
    <cellStyle name="Normal 11 27" xfId="60468" xr:uid="{00000000-0005-0000-0000-000005500000}"/>
    <cellStyle name="Normal 11 27 2" xfId="60469" xr:uid="{00000000-0005-0000-0000-000006500000}"/>
    <cellStyle name="Normal 11 27 3" xfId="60470" xr:uid="{00000000-0005-0000-0000-000007500000}"/>
    <cellStyle name="Normal 11 27 4" xfId="60471" xr:uid="{00000000-0005-0000-0000-000008500000}"/>
    <cellStyle name="Normal 11 27 5" xfId="60472" xr:uid="{00000000-0005-0000-0000-000009500000}"/>
    <cellStyle name="Normal 11 28" xfId="60473" xr:uid="{00000000-0005-0000-0000-00000A500000}"/>
    <cellStyle name="Normal 11 28 2" xfId="60474" xr:uid="{00000000-0005-0000-0000-00000B500000}"/>
    <cellStyle name="Normal 11 28 3" xfId="60475" xr:uid="{00000000-0005-0000-0000-00000C500000}"/>
    <cellStyle name="Normal 11 28 4" xfId="60476" xr:uid="{00000000-0005-0000-0000-00000D500000}"/>
    <cellStyle name="Normal 11 28 5" xfId="60477" xr:uid="{00000000-0005-0000-0000-00000E500000}"/>
    <cellStyle name="Normal 11 29" xfId="60478" xr:uid="{00000000-0005-0000-0000-00000F500000}"/>
    <cellStyle name="Normal 11 29 2" xfId="60479" xr:uid="{00000000-0005-0000-0000-000010500000}"/>
    <cellStyle name="Normal 11 3" xfId="17755" xr:uid="{00000000-0005-0000-0000-000011500000}"/>
    <cellStyle name="Normal 11 3 10" xfId="17756" xr:uid="{00000000-0005-0000-0000-000012500000}"/>
    <cellStyle name="Normal 11 3 11" xfId="17757" xr:uid="{00000000-0005-0000-0000-000013500000}"/>
    <cellStyle name="Normal 11 3 12" xfId="17758" xr:uid="{00000000-0005-0000-0000-000014500000}"/>
    <cellStyle name="Normal 11 3 13" xfId="17759" xr:uid="{00000000-0005-0000-0000-000015500000}"/>
    <cellStyle name="Normal 11 3 14" xfId="17760" xr:uid="{00000000-0005-0000-0000-000016500000}"/>
    <cellStyle name="Normal 11 3 15" xfId="17761" xr:uid="{00000000-0005-0000-0000-000017500000}"/>
    <cellStyle name="Normal 11 3 16" xfId="17762" xr:uid="{00000000-0005-0000-0000-000018500000}"/>
    <cellStyle name="Normal 11 3 17" xfId="17763" xr:uid="{00000000-0005-0000-0000-000019500000}"/>
    <cellStyle name="Normal 11 3 18" xfId="17764" xr:uid="{00000000-0005-0000-0000-00001A500000}"/>
    <cellStyle name="Normal 11 3 19" xfId="17765" xr:uid="{00000000-0005-0000-0000-00001B500000}"/>
    <cellStyle name="Normal 11 3 2" xfId="1239" xr:uid="{00000000-0005-0000-0000-00001C500000}"/>
    <cellStyle name="Normal 11 3 2 10" xfId="17766" xr:uid="{00000000-0005-0000-0000-00001D500000}"/>
    <cellStyle name="Normal 11 3 2 11" xfId="17767" xr:uid="{00000000-0005-0000-0000-00001E500000}"/>
    <cellStyle name="Normal 11 3 2 12" xfId="17768" xr:uid="{00000000-0005-0000-0000-00001F500000}"/>
    <cellStyle name="Normal 11 3 2 13" xfId="17769" xr:uid="{00000000-0005-0000-0000-000020500000}"/>
    <cellStyle name="Normal 11 3 2 14" xfId="17770" xr:uid="{00000000-0005-0000-0000-000021500000}"/>
    <cellStyle name="Normal 11 3 2 15" xfId="17771" xr:uid="{00000000-0005-0000-0000-000022500000}"/>
    <cellStyle name="Normal 11 3 2 16" xfId="57062" xr:uid="{00000000-0005-0000-0000-000023500000}"/>
    <cellStyle name="Normal 11 3 2 2" xfId="17772" xr:uid="{00000000-0005-0000-0000-000024500000}"/>
    <cellStyle name="Normal 11 3 2 2 2" xfId="60480" xr:uid="{00000000-0005-0000-0000-000025500000}"/>
    <cellStyle name="Normal 11 3 2 3" xfId="17773" xr:uid="{00000000-0005-0000-0000-000026500000}"/>
    <cellStyle name="Normal 11 3 2 4" xfId="17774" xr:uid="{00000000-0005-0000-0000-000027500000}"/>
    <cellStyle name="Normal 11 3 2 5" xfId="17775" xr:uid="{00000000-0005-0000-0000-000028500000}"/>
    <cellStyle name="Normal 11 3 2 6" xfId="17776" xr:uid="{00000000-0005-0000-0000-000029500000}"/>
    <cellStyle name="Normal 11 3 2 7" xfId="17777" xr:uid="{00000000-0005-0000-0000-00002A500000}"/>
    <cellStyle name="Normal 11 3 2 8" xfId="17778" xr:uid="{00000000-0005-0000-0000-00002B500000}"/>
    <cellStyle name="Normal 11 3 2 9" xfId="17779" xr:uid="{00000000-0005-0000-0000-00002C500000}"/>
    <cellStyle name="Normal 11 3 3" xfId="17780" xr:uid="{00000000-0005-0000-0000-00002D500000}"/>
    <cellStyle name="Normal 11 3 3 10" xfId="17781" xr:uid="{00000000-0005-0000-0000-00002E500000}"/>
    <cellStyle name="Normal 11 3 3 11" xfId="17782" xr:uid="{00000000-0005-0000-0000-00002F500000}"/>
    <cellStyle name="Normal 11 3 3 12" xfId="17783" xr:uid="{00000000-0005-0000-0000-000030500000}"/>
    <cellStyle name="Normal 11 3 3 13" xfId="17784" xr:uid="{00000000-0005-0000-0000-000031500000}"/>
    <cellStyle name="Normal 11 3 3 14" xfId="17785" xr:uid="{00000000-0005-0000-0000-000032500000}"/>
    <cellStyle name="Normal 11 3 3 15" xfId="17786" xr:uid="{00000000-0005-0000-0000-000033500000}"/>
    <cellStyle name="Normal 11 3 3 2" xfId="17787" xr:uid="{00000000-0005-0000-0000-000034500000}"/>
    <cellStyle name="Normal 11 3 3 2 2" xfId="60481" xr:uid="{00000000-0005-0000-0000-000035500000}"/>
    <cellStyle name="Normal 11 3 3 3" xfId="17788" xr:uid="{00000000-0005-0000-0000-000036500000}"/>
    <cellStyle name="Normal 11 3 3 4" xfId="17789" xr:uid="{00000000-0005-0000-0000-000037500000}"/>
    <cellStyle name="Normal 11 3 3 5" xfId="17790" xr:uid="{00000000-0005-0000-0000-000038500000}"/>
    <cellStyle name="Normal 11 3 3 6" xfId="17791" xr:uid="{00000000-0005-0000-0000-000039500000}"/>
    <cellStyle name="Normal 11 3 3 7" xfId="17792" xr:uid="{00000000-0005-0000-0000-00003A500000}"/>
    <cellStyle name="Normal 11 3 3 8" xfId="17793" xr:uid="{00000000-0005-0000-0000-00003B500000}"/>
    <cellStyle name="Normal 11 3 3 9" xfId="17794" xr:uid="{00000000-0005-0000-0000-00003C500000}"/>
    <cellStyle name="Normal 11 3 4" xfId="17795" xr:uid="{00000000-0005-0000-0000-00003D500000}"/>
    <cellStyle name="Normal 11 3 4 2" xfId="60482" xr:uid="{00000000-0005-0000-0000-00003E500000}"/>
    <cellStyle name="Normal 11 3 5" xfId="17796" xr:uid="{00000000-0005-0000-0000-00003F500000}"/>
    <cellStyle name="Normal 11 3 5 2" xfId="60483" xr:uid="{00000000-0005-0000-0000-000040500000}"/>
    <cellStyle name="Normal 11 3 6" xfId="17797" xr:uid="{00000000-0005-0000-0000-000041500000}"/>
    <cellStyle name="Normal 11 3 6 2" xfId="60484" xr:uid="{00000000-0005-0000-0000-000042500000}"/>
    <cellStyle name="Normal 11 3 7" xfId="17798" xr:uid="{00000000-0005-0000-0000-000043500000}"/>
    <cellStyle name="Normal 11 3 8" xfId="17799" xr:uid="{00000000-0005-0000-0000-000044500000}"/>
    <cellStyle name="Normal 11 3 9" xfId="17800" xr:uid="{00000000-0005-0000-0000-000045500000}"/>
    <cellStyle name="Normal 11 30" xfId="60485" xr:uid="{00000000-0005-0000-0000-000046500000}"/>
    <cellStyle name="Normal 11 30 2" xfId="60486" xr:uid="{00000000-0005-0000-0000-000047500000}"/>
    <cellStyle name="Normal 11 30 3" xfId="60487" xr:uid="{00000000-0005-0000-0000-000048500000}"/>
    <cellStyle name="Normal 11 30 4" xfId="60488" xr:uid="{00000000-0005-0000-0000-000049500000}"/>
    <cellStyle name="Normal 11 30 5" xfId="60489" xr:uid="{00000000-0005-0000-0000-00004A500000}"/>
    <cellStyle name="Normal 11 31" xfId="60490" xr:uid="{00000000-0005-0000-0000-00004B500000}"/>
    <cellStyle name="Normal 11 31 2" xfId="60491" xr:uid="{00000000-0005-0000-0000-00004C500000}"/>
    <cellStyle name="Normal 11 32" xfId="60492" xr:uid="{00000000-0005-0000-0000-00004D500000}"/>
    <cellStyle name="Normal 11 32 2" xfId="60493" xr:uid="{00000000-0005-0000-0000-00004E500000}"/>
    <cellStyle name="Normal 11 33" xfId="60494" xr:uid="{00000000-0005-0000-0000-00004F500000}"/>
    <cellStyle name="Normal 11 33 2" xfId="60495" xr:uid="{00000000-0005-0000-0000-000050500000}"/>
    <cellStyle name="Normal 11 33 3" xfId="60496" xr:uid="{00000000-0005-0000-0000-000051500000}"/>
    <cellStyle name="Normal 11 33 4" xfId="60497" xr:uid="{00000000-0005-0000-0000-000052500000}"/>
    <cellStyle name="Normal 11 33 5" xfId="60498" xr:uid="{00000000-0005-0000-0000-000053500000}"/>
    <cellStyle name="Normal 11 34" xfId="60499" xr:uid="{00000000-0005-0000-0000-000054500000}"/>
    <cellStyle name="Normal 11 34 2" xfId="60500" xr:uid="{00000000-0005-0000-0000-000055500000}"/>
    <cellStyle name="Normal 11 35" xfId="60501" xr:uid="{00000000-0005-0000-0000-000056500000}"/>
    <cellStyle name="Normal 11 35 2" xfId="60502" xr:uid="{00000000-0005-0000-0000-000057500000}"/>
    <cellStyle name="Normal 11 35 3" xfId="60503" xr:uid="{00000000-0005-0000-0000-000058500000}"/>
    <cellStyle name="Normal 11 35 4" xfId="60504" xr:uid="{00000000-0005-0000-0000-000059500000}"/>
    <cellStyle name="Normal 11 35 5" xfId="60505" xr:uid="{00000000-0005-0000-0000-00005A500000}"/>
    <cellStyle name="Normal 11 36" xfId="60506" xr:uid="{00000000-0005-0000-0000-00005B500000}"/>
    <cellStyle name="Normal 11 36 2" xfId="60507" xr:uid="{00000000-0005-0000-0000-00005C500000}"/>
    <cellStyle name="Normal 11 37" xfId="60508" xr:uid="{00000000-0005-0000-0000-00005D500000}"/>
    <cellStyle name="Normal 11 37 2" xfId="60509" xr:uid="{00000000-0005-0000-0000-00005E500000}"/>
    <cellStyle name="Normal 11 37 3" xfId="60510" xr:uid="{00000000-0005-0000-0000-00005F500000}"/>
    <cellStyle name="Normal 11 37 4" xfId="60511" xr:uid="{00000000-0005-0000-0000-000060500000}"/>
    <cellStyle name="Normal 11 37 5" xfId="60512" xr:uid="{00000000-0005-0000-0000-000061500000}"/>
    <cellStyle name="Normal 11 38" xfId="60513" xr:uid="{00000000-0005-0000-0000-000062500000}"/>
    <cellStyle name="Normal 11 38 2" xfId="60514" xr:uid="{00000000-0005-0000-0000-000063500000}"/>
    <cellStyle name="Normal 11 39" xfId="60515" xr:uid="{00000000-0005-0000-0000-000064500000}"/>
    <cellStyle name="Normal 11 39 2" xfId="60516" xr:uid="{00000000-0005-0000-0000-000065500000}"/>
    <cellStyle name="Normal 11 4" xfId="17801" xr:uid="{00000000-0005-0000-0000-000066500000}"/>
    <cellStyle name="Normal 11 4 2" xfId="17802" xr:uid="{00000000-0005-0000-0000-000067500000}"/>
    <cellStyle name="Normal 11 4 2 2" xfId="60517" xr:uid="{00000000-0005-0000-0000-000068500000}"/>
    <cellStyle name="Normal 11 4 3" xfId="17803" xr:uid="{00000000-0005-0000-0000-000069500000}"/>
    <cellStyle name="Normal 11 4 3 2" xfId="60518" xr:uid="{00000000-0005-0000-0000-00006A500000}"/>
    <cellStyle name="Normal 11 4 4" xfId="60519" xr:uid="{00000000-0005-0000-0000-00006B500000}"/>
    <cellStyle name="Normal 11 4 4 2" xfId="60520" xr:uid="{00000000-0005-0000-0000-00006C500000}"/>
    <cellStyle name="Normal 11 4 5" xfId="60521" xr:uid="{00000000-0005-0000-0000-00006D500000}"/>
    <cellStyle name="Normal 11 40" xfId="60522" xr:uid="{00000000-0005-0000-0000-00006E500000}"/>
    <cellStyle name="Normal 11 40 2" xfId="60523" xr:uid="{00000000-0005-0000-0000-00006F500000}"/>
    <cellStyle name="Normal 11 41" xfId="60524" xr:uid="{00000000-0005-0000-0000-000070500000}"/>
    <cellStyle name="Normal 11 41 2" xfId="60525" xr:uid="{00000000-0005-0000-0000-000071500000}"/>
    <cellStyle name="Normal 11 42" xfId="60526" xr:uid="{00000000-0005-0000-0000-000072500000}"/>
    <cellStyle name="Normal 11 42 2" xfId="60527" xr:uid="{00000000-0005-0000-0000-000073500000}"/>
    <cellStyle name="Normal 11 43" xfId="60528" xr:uid="{00000000-0005-0000-0000-000074500000}"/>
    <cellStyle name="Normal 11 43 2" xfId="60529" xr:uid="{00000000-0005-0000-0000-000075500000}"/>
    <cellStyle name="Normal 11 44" xfId="60530" xr:uid="{00000000-0005-0000-0000-000076500000}"/>
    <cellStyle name="Normal 11 44 2" xfId="60531" xr:uid="{00000000-0005-0000-0000-000077500000}"/>
    <cellStyle name="Normal 11 45" xfId="60532" xr:uid="{00000000-0005-0000-0000-000078500000}"/>
    <cellStyle name="Normal 11 45 2" xfId="60533" xr:uid="{00000000-0005-0000-0000-000079500000}"/>
    <cellStyle name="Normal 11 46" xfId="60534" xr:uid="{00000000-0005-0000-0000-00007A500000}"/>
    <cellStyle name="Normal 11 46 2" xfId="60535" xr:uid="{00000000-0005-0000-0000-00007B500000}"/>
    <cellStyle name="Normal 11 47" xfId="60536" xr:uid="{00000000-0005-0000-0000-00007C500000}"/>
    <cellStyle name="Normal 11 48" xfId="60537" xr:uid="{00000000-0005-0000-0000-00007D500000}"/>
    <cellStyle name="Normal 11 49" xfId="60538" xr:uid="{00000000-0005-0000-0000-00007E500000}"/>
    <cellStyle name="Normal 11 5" xfId="17804" xr:uid="{00000000-0005-0000-0000-00007F500000}"/>
    <cellStyle name="Normal 11 5 2" xfId="60539" xr:uid="{00000000-0005-0000-0000-000080500000}"/>
    <cellStyle name="Normal 11 5 2 2" xfId="60540" xr:uid="{00000000-0005-0000-0000-000081500000}"/>
    <cellStyle name="Normal 11 5 3" xfId="60541" xr:uid="{00000000-0005-0000-0000-000082500000}"/>
    <cellStyle name="Normal 11 5 3 2" xfId="60542" xr:uid="{00000000-0005-0000-0000-000083500000}"/>
    <cellStyle name="Normal 11 5 4" xfId="60543" xr:uid="{00000000-0005-0000-0000-000084500000}"/>
    <cellStyle name="Normal 11 5 4 2" xfId="60544" xr:uid="{00000000-0005-0000-0000-000085500000}"/>
    <cellStyle name="Normal 11 5 5" xfId="60545" xr:uid="{00000000-0005-0000-0000-000086500000}"/>
    <cellStyle name="Normal 11 50" xfId="60546" xr:uid="{00000000-0005-0000-0000-000087500000}"/>
    <cellStyle name="Normal 11 51" xfId="61965" xr:uid="{00000000-0005-0000-0000-000088500000}"/>
    <cellStyle name="Normal 11 6" xfId="17805" xr:uid="{00000000-0005-0000-0000-000089500000}"/>
    <cellStyle name="Normal 11 6 2" xfId="60547" xr:uid="{00000000-0005-0000-0000-00008A500000}"/>
    <cellStyle name="Normal 11 6 2 2" xfId="60548" xr:uid="{00000000-0005-0000-0000-00008B500000}"/>
    <cellStyle name="Normal 11 6 3" xfId="60549" xr:uid="{00000000-0005-0000-0000-00008C500000}"/>
    <cellStyle name="Normal 11 6 3 2" xfId="60550" xr:uid="{00000000-0005-0000-0000-00008D500000}"/>
    <cellStyle name="Normal 11 6 4" xfId="60551" xr:uid="{00000000-0005-0000-0000-00008E500000}"/>
    <cellStyle name="Normal 11 6 4 2" xfId="60552" xr:uid="{00000000-0005-0000-0000-00008F500000}"/>
    <cellStyle name="Normal 11 6 5" xfId="60553" xr:uid="{00000000-0005-0000-0000-000090500000}"/>
    <cellStyle name="Normal 11 7" xfId="17806" xr:uid="{00000000-0005-0000-0000-000091500000}"/>
    <cellStyle name="Normal 11 7 2" xfId="60554" xr:uid="{00000000-0005-0000-0000-000092500000}"/>
    <cellStyle name="Normal 11 7 2 2" xfId="60555" xr:uid="{00000000-0005-0000-0000-000093500000}"/>
    <cellStyle name="Normal 11 7 3" xfId="60556" xr:uid="{00000000-0005-0000-0000-000094500000}"/>
    <cellStyle name="Normal 11 7 3 2" xfId="60557" xr:uid="{00000000-0005-0000-0000-000095500000}"/>
    <cellStyle name="Normal 11 7 4" xfId="60558" xr:uid="{00000000-0005-0000-0000-000096500000}"/>
    <cellStyle name="Normal 11 7 4 2" xfId="60559" xr:uid="{00000000-0005-0000-0000-000097500000}"/>
    <cellStyle name="Normal 11 7 5" xfId="60560" xr:uid="{00000000-0005-0000-0000-000098500000}"/>
    <cellStyle name="Normal 11 8" xfId="17807" xr:uid="{00000000-0005-0000-0000-000099500000}"/>
    <cellStyle name="Normal 11 8 2" xfId="60561" xr:uid="{00000000-0005-0000-0000-00009A500000}"/>
    <cellStyle name="Normal 11 9" xfId="17808" xr:uid="{00000000-0005-0000-0000-00009B500000}"/>
    <cellStyle name="Normal 11 9 2" xfId="60562" xr:uid="{00000000-0005-0000-0000-00009C500000}"/>
    <cellStyle name="Normal 11_BIEU CHI TIEU, NGUYEN TAC PHAN BO" xfId="57824" xr:uid="{00000000-0005-0000-0000-00009D500000}"/>
    <cellStyle name="Normal 110" xfId="17809" xr:uid="{00000000-0005-0000-0000-00009E500000}"/>
    <cellStyle name="Normal 111" xfId="17810" xr:uid="{00000000-0005-0000-0000-00009F500000}"/>
    <cellStyle name="Normal 112" xfId="17811" xr:uid="{00000000-0005-0000-0000-0000A0500000}"/>
    <cellStyle name="Normal 113" xfId="17812" xr:uid="{00000000-0005-0000-0000-0000A1500000}"/>
    <cellStyle name="Normal 114" xfId="17813" xr:uid="{00000000-0005-0000-0000-0000A2500000}"/>
    <cellStyle name="Normal 115" xfId="17814" xr:uid="{00000000-0005-0000-0000-0000A3500000}"/>
    <cellStyle name="Normal 117" xfId="17815" xr:uid="{00000000-0005-0000-0000-0000A4500000}"/>
    <cellStyle name="Normal 118" xfId="17816" xr:uid="{00000000-0005-0000-0000-0000A5500000}"/>
    <cellStyle name="Normal 12" xfId="832" xr:uid="{00000000-0005-0000-0000-0000A6500000}"/>
    <cellStyle name="Normal 12 10" xfId="17817" xr:uid="{00000000-0005-0000-0000-0000A7500000}"/>
    <cellStyle name="Normal 12 11" xfId="17818" xr:uid="{00000000-0005-0000-0000-0000A8500000}"/>
    <cellStyle name="Normal 12 12" xfId="17819" xr:uid="{00000000-0005-0000-0000-0000A9500000}"/>
    <cellStyle name="Normal 12 12 10" xfId="17820" xr:uid="{00000000-0005-0000-0000-0000AA500000}"/>
    <cellStyle name="Normal 12 12 11" xfId="17821" xr:uid="{00000000-0005-0000-0000-0000AB500000}"/>
    <cellStyle name="Normal 12 12 12" xfId="17822" xr:uid="{00000000-0005-0000-0000-0000AC500000}"/>
    <cellStyle name="Normal 12 12 13" xfId="17823" xr:uid="{00000000-0005-0000-0000-0000AD500000}"/>
    <cellStyle name="Normal 12 12 14" xfId="17824" xr:uid="{00000000-0005-0000-0000-0000AE500000}"/>
    <cellStyle name="Normal 12 12 15" xfId="17825" xr:uid="{00000000-0005-0000-0000-0000AF500000}"/>
    <cellStyle name="Normal 12 12 2" xfId="17826" xr:uid="{00000000-0005-0000-0000-0000B0500000}"/>
    <cellStyle name="Normal 12 12 3" xfId="17827" xr:uid="{00000000-0005-0000-0000-0000B1500000}"/>
    <cellStyle name="Normal 12 12 4" xfId="17828" xr:uid="{00000000-0005-0000-0000-0000B2500000}"/>
    <cellStyle name="Normal 12 12 5" xfId="17829" xr:uid="{00000000-0005-0000-0000-0000B3500000}"/>
    <cellStyle name="Normal 12 12 6" xfId="17830" xr:uid="{00000000-0005-0000-0000-0000B4500000}"/>
    <cellStyle name="Normal 12 12 7" xfId="17831" xr:uid="{00000000-0005-0000-0000-0000B5500000}"/>
    <cellStyle name="Normal 12 12 8" xfId="17832" xr:uid="{00000000-0005-0000-0000-0000B6500000}"/>
    <cellStyle name="Normal 12 12 9" xfId="17833" xr:uid="{00000000-0005-0000-0000-0000B7500000}"/>
    <cellStyle name="Normal 12 13" xfId="57063" xr:uid="{00000000-0005-0000-0000-0000B8500000}"/>
    <cellStyle name="Normal 12 14" xfId="57064" xr:uid="{00000000-0005-0000-0000-0000B9500000}"/>
    <cellStyle name="Normal 12 15" xfId="57065" xr:uid="{00000000-0005-0000-0000-0000BA500000}"/>
    <cellStyle name="Normal 12 16" xfId="57066" xr:uid="{00000000-0005-0000-0000-0000BB500000}"/>
    <cellStyle name="Normal 12 17" xfId="57067" xr:uid="{00000000-0005-0000-0000-0000BC500000}"/>
    <cellStyle name="Normal 12 18" xfId="57068" xr:uid="{00000000-0005-0000-0000-0000BD500000}"/>
    <cellStyle name="Normal 12 19" xfId="57069" xr:uid="{00000000-0005-0000-0000-0000BE500000}"/>
    <cellStyle name="Normal 12 2" xfId="17834" xr:uid="{00000000-0005-0000-0000-0000BF500000}"/>
    <cellStyle name="Normal 12 20" xfId="58732" xr:uid="{00000000-0005-0000-0000-0000C0500000}"/>
    <cellStyle name="Normal 12 3" xfId="17835" xr:uid="{00000000-0005-0000-0000-0000C1500000}"/>
    <cellStyle name="Normal 12 4" xfId="17836" xr:uid="{00000000-0005-0000-0000-0000C2500000}"/>
    <cellStyle name="Normal 12 5" xfId="17837" xr:uid="{00000000-0005-0000-0000-0000C3500000}"/>
    <cellStyle name="Normal 12 6" xfId="17838" xr:uid="{00000000-0005-0000-0000-0000C4500000}"/>
    <cellStyle name="Normal 12 6 10" xfId="17839" xr:uid="{00000000-0005-0000-0000-0000C5500000}"/>
    <cellStyle name="Normal 12 6 11" xfId="17840" xr:uid="{00000000-0005-0000-0000-0000C6500000}"/>
    <cellStyle name="Normal 12 6 12" xfId="17841" xr:uid="{00000000-0005-0000-0000-0000C7500000}"/>
    <cellStyle name="Normal 12 6 13" xfId="17842" xr:uid="{00000000-0005-0000-0000-0000C8500000}"/>
    <cellStyle name="Normal 12 6 14" xfId="17843" xr:uid="{00000000-0005-0000-0000-0000C9500000}"/>
    <cellStyle name="Normal 12 6 15" xfId="17844" xr:uid="{00000000-0005-0000-0000-0000CA500000}"/>
    <cellStyle name="Normal 12 6 16" xfId="17845" xr:uid="{00000000-0005-0000-0000-0000CB500000}"/>
    <cellStyle name="Normal 12 6 17" xfId="17846" xr:uid="{00000000-0005-0000-0000-0000CC500000}"/>
    <cellStyle name="Normal 12 6 2" xfId="17847" xr:uid="{00000000-0005-0000-0000-0000CD500000}"/>
    <cellStyle name="Normal 12 6 3" xfId="17848" xr:uid="{00000000-0005-0000-0000-0000CE500000}"/>
    <cellStyle name="Normal 12 6 4" xfId="17849" xr:uid="{00000000-0005-0000-0000-0000CF500000}"/>
    <cellStyle name="Normal 12 6 5" xfId="17850" xr:uid="{00000000-0005-0000-0000-0000D0500000}"/>
    <cellStyle name="Normal 12 6 6" xfId="17851" xr:uid="{00000000-0005-0000-0000-0000D1500000}"/>
    <cellStyle name="Normal 12 6 7" xfId="17852" xr:uid="{00000000-0005-0000-0000-0000D2500000}"/>
    <cellStyle name="Normal 12 6 8" xfId="17853" xr:uid="{00000000-0005-0000-0000-0000D3500000}"/>
    <cellStyle name="Normal 12 6 9" xfId="17854" xr:uid="{00000000-0005-0000-0000-0000D4500000}"/>
    <cellStyle name="Normal 12 7" xfId="17855" xr:uid="{00000000-0005-0000-0000-0000D5500000}"/>
    <cellStyle name="Normal 12 8" xfId="17856" xr:uid="{00000000-0005-0000-0000-0000D6500000}"/>
    <cellStyle name="Normal 12 9" xfId="17857" xr:uid="{00000000-0005-0000-0000-0000D7500000}"/>
    <cellStyle name="Normal 120" xfId="17858" xr:uid="{00000000-0005-0000-0000-0000D8500000}"/>
    <cellStyle name="Normal 122" xfId="17859" xr:uid="{00000000-0005-0000-0000-0000D9500000}"/>
    <cellStyle name="Normal 124" xfId="17860" xr:uid="{00000000-0005-0000-0000-0000DA500000}"/>
    <cellStyle name="Normal 126" xfId="17861" xr:uid="{00000000-0005-0000-0000-0000DB500000}"/>
    <cellStyle name="Normal 128" xfId="17862" xr:uid="{00000000-0005-0000-0000-0000DC500000}"/>
    <cellStyle name="Normal 13" xfId="833" xr:uid="{00000000-0005-0000-0000-0000DD500000}"/>
    <cellStyle name="Normal 13 10" xfId="17863" xr:uid="{00000000-0005-0000-0000-0000DE500000}"/>
    <cellStyle name="Normal 13 11" xfId="17864" xr:uid="{00000000-0005-0000-0000-0000DF500000}"/>
    <cellStyle name="Normal 13 12" xfId="17865" xr:uid="{00000000-0005-0000-0000-0000E0500000}"/>
    <cellStyle name="Normal 13 12 10" xfId="17866" xr:uid="{00000000-0005-0000-0000-0000E1500000}"/>
    <cellStyle name="Normal 13 12 11" xfId="17867" xr:uid="{00000000-0005-0000-0000-0000E2500000}"/>
    <cellStyle name="Normal 13 12 12" xfId="17868" xr:uid="{00000000-0005-0000-0000-0000E3500000}"/>
    <cellStyle name="Normal 13 12 13" xfId="17869" xr:uid="{00000000-0005-0000-0000-0000E4500000}"/>
    <cellStyle name="Normal 13 12 14" xfId="17870" xr:uid="{00000000-0005-0000-0000-0000E5500000}"/>
    <cellStyle name="Normal 13 12 15" xfId="17871" xr:uid="{00000000-0005-0000-0000-0000E6500000}"/>
    <cellStyle name="Normal 13 12 2" xfId="17872" xr:uid="{00000000-0005-0000-0000-0000E7500000}"/>
    <cellStyle name="Normal 13 12 3" xfId="17873" xr:uid="{00000000-0005-0000-0000-0000E8500000}"/>
    <cellStyle name="Normal 13 12 4" xfId="17874" xr:uid="{00000000-0005-0000-0000-0000E9500000}"/>
    <cellStyle name="Normal 13 12 5" xfId="17875" xr:uid="{00000000-0005-0000-0000-0000EA500000}"/>
    <cellStyle name="Normal 13 12 6" xfId="17876" xr:uid="{00000000-0005-0000-0000-0000EB500000}"/>
    <cellStyle name="Normal 13 12 7" xfId="17877" xr:uid="{00000000-0005-0000-0000-0000EC500000}"/>
    <cellStyle name="Normal 13 12 8" xfId="17878" xr:uid="{00000000-0005-0000-0000-0000ED500000}"/>
    <cellStyle name="Normal 13 12 9" xfId="17879" xr:uid="{00000000-0005-0000-0000-0000EE500000}"/>
    <cellStyle name="Normal 13 13" xfId="17880" xr:uid="{00000000-0005-0000-0000-0000EF500000}"/>
    <cellStyle name="Normal 13 14" xfId="17881" xr:uid="{00000000-0005-0000-0000-0000F0500000}"/>
    <cellStyle name="Normal 13 15" xfId="17882" xr:uid="{00000000-0005-0000-0000-0000F1500000}"/>
    <cellStyle name="Normal 13 16" xfId="17883" xr:uid="{00000000-0005-0000-0000-0000F2500000}"/>
    <cellStyle name="Normal 13 17" xfId="17884" xr:uid="{00000000-0005-0000-0000-0000F3500000}"/>
    <cellStyle name="Normal 13 18" xfId="17885" xr:uid="{00000000-0005-0000-0000-0000F4500000}"/>
    <cellStyle name="Normal 13 19" xfId="17886" xr:uid="{00000000-0005-0000-0000-0000F5500000}"/>
    <cellStyle name="Normal 13 2" xfId="17887" xr:uid="{00000000-0005-0000-0000-0000F6500000}"/>
    <cellStyle name="Normal 13 2 10" xfId="17888" xr:uid="{00000000-0005-0000-0000-0000F7500000}"/>
    <cellStyle name="Normal 13 2 11" xfId="17889" xr:uid="{00000000-0005-0000-0000-0000F8500000}"/>
    <cellStyle name="Normal 13 2 12" xfId="17890" xr:uid="{00000000-0005-0000-0000-0000F9500000}"/>
    <cellStyle name="Normal 13 2 13" xfId="17891" xr:uid="{00000000-0005-0000-0000-0000FA500000}"/>
    <cellStyle name="Normal 13 2 14" xfId="17892" xr:uid="{00000000-0005-0000-0000-0000FB500000}"/>
    <cellStyle name="Normal 13 2 15" xfId="17893" xr:uid="{00000000-0005-0000-0000-0000FC500000}"/>
    <cellStyle name="Normal 13 2 16" xfId="17894" xr:uid="{00000000-0005-0000-0000-0000FD500000}"/>
    <cellStyle name="Normal 13 2 17" xfId="17895" xr:uid="{00000000-0005-0000-0000-0000FE500000}"/>
    <cellStyle name="Normal 13 2 18" xfId="17896" xr:uid="{00000000-0005-0000-0000-0000FF500000}"/>
    <cellStyle name="Normal 13 2 19" xfId="17897" xr:uid="{00000000-0005-0000-0000-000000510000}"/>
    <cellStyle name="Normal 13 2 2" xfId="17898" xr:uid="{00000000-0005-0000-0000-000001510000}"/>
    <cellStyle name="Normal 13 2 20" xfId="17899" xr:uid="{00000000-0005-0000-0000-000002510000}"/>
    <cellStyle name="Normal 13 2 21" xfId="17900" xr:uid="{00000000-0005-0000-0000-000003510000}"/>
    <cellStyle name="Normal 13 2 3" xfId="17901" xr:uid="{00000000-0005-0000-0000-000004510000}"/>
    <cellStyle name="Normal 13 2 4" xfId="17902" xr:uid="{00000000-0005-0000-0000-000005510000}"/>
    <cellStyle name="Normal 13 2 5" xfId="17903" xr:uid="{00000000-0005-0000-0000-000006510000}"/>
    <cellStyle name="Normal 13 2 6" xfId="17904" xr:uid="{00000000-0005-0000-0000-000007510000}"/>
    <cellStyle name="Normal 13 2 7" xfId="17905" xr:uid="{00000000-0005-0000-0000-000008510000}"/>
    <cellStyle name="Normal 13 2 8" xfId="17906" xr:uid="{00000000-0005-0000-0000-000009510000}"/>
    <cellStyle name="Normal 13 2 9" xfId="17907" xr:uid="{00000000-0005-0000-0000-00000A510000}"/>
    <cellStyle name="Normal 13 20" xfId="17908" xr:uid="{00000000-0005-0000-0000-00000B510000}"/>
    <cellStyle name="Normal 13 21" xfId="17909" xr:uid="{00000000-0005-0000-0000-00000C510000}"/>
    <cellStyle name="Normal 13 22" xfId="17910" xr:uid="{00000000-0005-0000-0000-00000D510000}"/>
    <cellStyle name="Normal 13 23" xfId="17911" xr:uid="{00000000-0005-0000-0000-00000E510000}"/>
    <cellStyle name="Normal 13 24" xfId="17912" xr:uid="{00000000-0005-0000-0000-00000F510000}"/>
    <cellStyle name="Normal 13 25" xfId="17913" xr:uid="{00000000-0005-0000-0000-000010510000}"/>
    <cellStyle name="Normal 13 26" xfId="17914" xr:uid="{00000000-0005-0000-0000-000011510000}"/>
    <cellStyle name="Normal 13 27" xfId="17915" xr:uid="{00000000-0005-0000-0000-000012510000}"/>
    <cellStyle name="Normal 13 28" xfId="17916" xr:uid="{00000000-0005-0000-0000-000013510000}"/>
    <cellStyle name="Normal 13 29" xfId="58733" xr:uid="{00000000-0005-0000-0000-000014510000}"/>
    <cellStyle name="Normal 13 3" xfId="17917" xr:uid="{00000000-0005-0000-0000-000015510000}"/>
    <cellStyle name="Normal 13 3 10" xfId="17918" xr:uid="{00000000-0005-0000-0000-000016510000}"/>
    <cellStyle name="Normal 13 3 11" xfId="17919" xr:uid="{00000000-0005-0000-0000-000017510000}"/>
    <cellStyle name="Normal 13 3 12" xfId="17920" xr:uid="{00000000-0005-0000-0000-000018510000}"/>
    <cellStyle name="Normal 13 3 13" xfId="17921" xr:uid="{00000000-0005-0000-0000-000019510000}"/>
    <cellStyle name="Normal 13 3 14" xfId="17922" xr:uid="{00000000-0005-0000-0000-00001A510000}"/>
    <cellStyle name="Normal 13 3 15" xfId="17923" xr:uid="{00000000-0005-0000-0000-00001B510000}"/>
    <cellStyle name="Normal 13 3 16" xfId="17924" xr:uid="{00000000-0005-0000-0000-00001C510000}"/>
    <cellStyle name="Normal 13 3 17" xfId="17925" xr:uid="{00000000-0005-0000-0000-00001D510000}"/>
    <cellStyle name="Normal 13 3 18" xfId="17926" xr:uid="{00000000-0005-0000-0000-00001E510000}"/>
    <cellStyle name="Normal 13 3 19" xfId="17927" xr:uid="{00000000-0005-0000-0000-00001F510000}"/>
    <cellStyle name="Normal 13 3 2" xfId="17928" xr:uid="{00000000-0005-0000-0000-000020510000}"/>
    <cellStyle name="Normal 13 3 20" xfId="17929" xr:uid="{00000000-0005-0000-0000-000021510000}"/>
    <cellStyle name="Normal 13 3 3" xfId="17930" xr:uid="{00000000-0005-0000-0000-000022510000}"/>
    <cellStyle name="Normal 13 3 4" xfId="17931" xr:uid="{00000000-0005-0000-0000-000023510000}"/>
    <cellStyle name="Normal 13 3 5" xfId="17932" xr:uid="{00000000-0005-0000-0000-000024510000}"/>
    <cellStyle name="Normal 13 3 6" xfId="17933" xr:uid="{00000000-0005-0000-0000-000025510000}"/>
    <cellStyle name="Normal 13 3 7" xfId="17934" xr:uid="{00000000-0005-0000-0000-000026510000}"/>
    <cellStyle name="Normal 13 3 8" xfId="17935" xr:uid="{00000000-0005-0000-0000-000027510000}"/>
    <cellStyle name="Normal 13 3 9" xfId="17936" xr:uid="{00000000-0005-0000-0000-000028510000}"/>
    <cellStyle name="Normal 13 4" xfId="17937" xr:uid="{00000000-0005-0000-0000-000029510000}"/>
    <cellStyle name="Normal 13 4 10" xfId="17938" xr:uid="{00000000-0005-0000-0000-00002A510000}"/>
    <cellStyle name="Normal 13 4 11" xfId="17939" xr:uid="{00000000-0005-0000-0000-00002B510000}"/>
    <cellStyle name="Normal 13 4 12" xfId="17940" xr:uid="{00000000-0005-0000-0000-00002C510000}"/>
    <cellStyle name="Normal 13 4 13" xfId="17941" xr:uid="{00000000-0005-0000-0000-00002D510000}"/>
    <cellStyle name="Normal 13 4 14" xfId="17942" xr:uid="{00000000-0005-0000-0000-00002E510000}"/>
    <cellStyle name="Normal 13 4 15" xfId="17943" xr:uid="{00000000-0005-0000-0000-00002F510000}"/>
    <cellStyle name="Normal 13 4 16" xfId="17944" xr:uid="{00000000-0005-0000-0000-000030510000}"/>
    <cellStyle name="Normal 13 4 17" xfId="17945" xr:uid="{00000000-0005-0000-0000-000031510000}"/>
    <cellStyle name="Normal 13 4 18" xfId="17946" xr:uid="{00000000-0005-0000-0000-000032510000}"/>
    <cellStyle name="Normal 13 4 19" xfId="17947" xr:uid="{00000000-0005-0000-0000-000033510000}"/>
    <cellStyle name="Normal 13 4 2" xfId="17948" xr:uid="{00000000-0005-0000-0000-000034510000}"/>
    <cellStyle name="Normal 13 4 20" xfId="17949" xr:uid="{00000000-0005-0000-0000-000035510000}"/>
    <cellStyle name="Normal 13 4 3" xfId="17950" xr:uid="{00000000-0005-0000-0000-000036510000}"/>
    <cellStyle name="Normal 13 4 4" xfId="17951" xr:uid="{00000000-0005-0000-0000-000037510000}"/>
    <cellStyle name="Normal 13 4 5" xfId="17952" xr:uid="{00000000-0005-0000-0000-000038510000}"/>
    <cellStyle name="Normal 13 4 6" xfId="17953" xr:uid="{00000000-0005-0000-0000-000039510000}"/>
    <cellStyle name="Normal 13 4 7" xfId="17954" xr:uid="{00000000-0005-0000-0000-00003A510000}"/>
    <cellStyle name="Normal 13 4 8" xfId="17955" xr:uid="{00000000-0005-0000-0000-00003B510000}"/>
    <cellStyle name="Normal 13 4 9" xfId="17956" xr:uid="{00000000-0005-0000-0000-00003C510000}"/>
    <cellStyle name="Normal 13 5" xfId="17957" xr:uid="{00000000-0005-0000-0000-00003D510000}"/>
    <cellStyle name="Normal 13 5 10" xfId="17958" xr:uid="{00000000-0005-0000-0000-00003E510000}"/>
    <cellStyle name="Normal 13 5 11" xfId="17959" xr:uid="{00000000-0005-0000-0000-00003F510000}"/>
    <cellStyle name="Normal 13 5 12" xfId="17960" xr:uid="{00000000-0005-0000-0000-000040510000}"/>
    <cellStyle name="Normal 13 5 13" xfId="17961" xr:uid="{00000000-0005-0000-0000-000041510000}"/>
    <cellStyle name="Normal 13 5 14" xfId="17962" xr:uid="{00000000-0005-0000-0000-000042510000}"/>
    <cellStyle name="Normal 13 5 15" xfId="17963" xr:uid="{00000000-0005-0000-0000-000043510000}"/>
    <cellStyle name="Normal 13 5 16" xfId="17964" xr:uid="{00000000-0005-0000-0000-000044510000}"/>
    <cellStyle name="Normal 13 5 17" xfId="17965" xr:uid="{00000000-0005-0000-0000-000045510000}"/>
    <cellStyle name="Normal 13 5 18" xfId="17966" xr:uid="{00000000-0005-0000-0000-000046510000}"/>
    <cellStyle name="Normal 13 5 19" xfId="17967" xr:uid="{00000000-0005-0000-0000-000047510000}"/>
    <cellStyle name="Normal 13 5 2" xfId="17968" xr:uid="{00000000-0005-0000-0000-000048510000}"/>
    <cellStyle name="Normal 13 5 20" xfId="17969" xr:uid="{00000000-0005-0000-0000-000049510000}"/>
    <cellStyle name="Normal 13 5 3" xfId="17970" xr:uid="{00000000-0005-0000-0000-00004A510000}"/>
    <cellStyle name="Normal 13 5 4" xfId="17971" xr:uid="{00000000-0005-0000-0000-00004B510000}"/>
    <cellStyle name="Normal 13 5 5" xfId="17972" xr:uid="{00000000-0005-0000-0000-00004C510000}"/>
    <cellStyle name="Normal 13 5 6" xfId="17973" xr:uid="{00000000-0005-0000-0000-00004D510000}"/>
    <cellStyle name="Normal 13 5 7" xfId="17974" xr:uid="{00000000-0005-0000-0000-00004E510000}"/>
    <cellStyle name="Normal 13 5 8" xfId="17975" xr:uid="{00000000-0005-0000-0000-00004F510000}"/>
    <cellStyle name="Normal 13 5 9" xfId="17976" xr:uid="{00000000-0005-0000-0000-000050510000}"/>
    <cellStyle name="Normal 13 6" xfId="17977" xr:uid="{00000000-0005-0000-0000-000051510000}"/>
    <cellStyle name="Normal 13 7" xfId="17978" xr:uid="{00000000-0005-0000-0000-000052510000}"/>
    <cellStyle name="Normal 13 7 10" xfId="17979" xr:uid="{00000000-0005-0000-0000-000053510000}"/>
    <cellStyle name="Normal 13 7 11" xfId="17980" xr:uid="{00000000-0005-0000-0000-000054510000}"/>
    <cellStyle name="Normal 13 7 12" xfId="17981" xr:uid="{00000000-0005-0000-0000-000055510000}"/>
    <cellStyle name="Normal 13 7 13" xfId="17982" xr:uid="{00000000-0005-0000-0000-000056510000}"/>
    <cellStyle name="Normal 13 7 14" xfId="17983" xr:uid="{00000000-0005-0000-0000-000057510000}"/>
    <cellStyle name="Normal 13 7 15" xfId="17984" xr:uid="{00000000-0005-0000-0000-000058510000}"/>
    <cellStyle name="Normal 13 7 16" xfId="17985" xr:uid="{00000000-0005-0000-0000-000059510000}"/>
    <cellStyle name="Normal 13 7 17" xfId="17986" xr:uid="{00000000-0005-0000-0000-00005A510000}"/>
    <cellStyle name="Normal 13 7 2" xfId="17987" xr:uid="{00000000-0005-0000-0000-00005B510000}"/>
    <cellStyle name="Normal 13 7 3" xfId="17988" xr:uid="{00000000-0005-0000-0000-00005C510000}"/>
    <cellStyle name="Normal 13 7 4" xfId="17989" xr:uid="{00000000-0005-0000-0000-00005D510000}"/>
    <cellStyle name="Normal 13 7 5" xfId="17990" xr:uid="{00000000-0005-0000-0000-00005E510000}"/>
    <cellStyle name="Normal 13 7 6" xfId="17991" xr:uid="{00000000-0005-0000-0000-00005F510000}"/>
    <cellStyle name="Normal 13 7 7" xfId="17992" xr:uid="{00000000-0005-0000-0000-000060510000}"/>
    <cellStyle name="Normal 13 7 8" xfId="17993" xr:uid="{00000000-0005-0000-0000-000061510000}"/>
    <cellStyle name="Normal 13 7 9" xfId="17994" xr:uid="{00000000-0005-0000-0000-000062510000}"/>
    <cellStyle name="Normal 13 8" xfId="17995" xr:uid="{00000000-0005-0000-0000-000063510000}"/>
    <cellStyle name="Normal 13 9" xfId="17996" xr:uid="{00000000-0005-0000-0000-000064510000}"/>
    <cellStyle name="Normal 130" xfId="17997" xr:uid="{00000000-0005-0000-0000-000065510000}"/>
    <cellStyle name="Normal 132" xfId="17998" xr:uid="{00000000-0005-0000-0000-000066510000}"/>
    <cellStyle name="Normal 134" xfId="17999" xr:uid="{00000000-0005-0000-0000-000067510000}"/>
    <cellStyle name="Normal 136" xfId="18000" xr:uid="{00000000-0005-0000-0000-000068510000}"/>
    <cellStyle name="Normal 138" xfId="18001" xr:uid="{00000000-0005-0000-0000-000069510000}"/>
    <cellStyle name="Normal 14" xfId="834" xr:uid="{00000000-0005-0000-0000-00006A510000}"/>
    <cellStyle name="Normal 14 10" xfId="18002" xr:uid="{00000000-0005-0000-0000-00006B510000}"/>
    <cellStyle name="Normal 14 11" xfId="18003" xr:uid="{00000000-0005-0000-0000-00006C510000}"/>
    <cellStyle name="Normal 14 12" xfId="18004" xr:uid="{00000000-0005-0000-0000-00006D510000}"/>
    <cellStyle name="Normal 14 12 10" xfId="18005" xr:uid="{00000000-0005-0000-0000-00006E510000}"/>
    <cellStyle name="Normal 14 12 11" xfId="18006" xr:uid="{00000000-0005-0000-0000-00006F510000}"/>
    <cellStyle name="Normal 14 12 12" xfId="18007" xr:uid="{00000000-0005-0000-0000-000070510000}"/>
    <cellStyle name="Normal 14 12 13" xfId="18008" xr:uid="{00000000-0005-0000-0000-000071510000}"/>
    <cellStyle name="Normal 14 12 14" xfId="18009" xr:uid="{00000000-0005-0000-0000-000072510000}"/>
    <cellStyle name="Normal 14 12 15" xfId="18010" xr:uid="{00000000-0005-0000-0000-000073510000}"/>
    <cellStyle name="Normal 14 12 2" xfId="18011" xr:uid="{00000000-0005-0000-0000-000074510000}"/>
    <cellStyle name="Normal 14 12 3" xfId="18012" xr:uid="{00000000-0005-0000-0000-000075510000}"/>
    <cellStyle name="Normal 14 12 4" xfId="18013" xr:uid="{00000000-0005-0000-0000-000076510000}"/>
    <cellStyle name="Normal 14 12 5" xfId="18014" xr:uid="{00000000-0005-0000-0000-000077510000}"/>
    <cellStyle name="Normal 14 12 6" xfId="18015" xr:uid="{00000000-0005-0000-0000-000078510000}"/>
    <cellStyle name="Normal 14 12 7" xfId="18016" xr:uid="{00000000-0005-0000-0000-000079510000}"/>
    <cellStyle name="Normal 14 12 8" xfId="18017" xr:uid="{00000000-0005-0000-0000-00007A510000}"/>
    <cellStyle name="Normal 14 12 9" xfId="18018" xr:uid="{00000000-0005-0000-0000-00007B510000}"/>
    <cellStyle name="Normal 14 13" xfId="58734" xr:uid="{00000000-0005-0000-0000-00007C510000}"/>
    <cellStyle name="Normal 14 2" xfId="18019" xr:uid="{00000000-0005-0000-0000-00007D510000}"/>
    <cellStyle name="Normal 14 2 2" xfId="60563" xr:uid="{00000000-0005-0000-0000-00007E510000}"/>
    <cellStyle name="Normal 14 2 3" xfId="60564" xr:uid="{00000000-0005-0000-0000-00007F510000}"/>
    <cellStyle name="Normal 14 3" xfId="18020" xr:uid="{00000000-0005-0000-0000-000080510000}"/>
    <cellStyle name="Normal 14 4" xfId="18021" xr:uid="{00000000-0005-0000-0000-000081510000}"/>
    <cellStyle name="Normal 14 5" xfId="18022" xr:uid="{00000000-0005-0000-0000-000082510000}"/>
    <cellStyle name="Normal 14 6" xfId="18023" xr:uid="{00000000-0005-0000-0000-000083510000}"/>
    <cellStyle name="Normal 14 6 2" xfId="18024" xr:uid="{00000000-0005-0000-0000-000084510000}"/>
    <cellStyle name="Normal 14 6 2 2" xfId="18025" xr:uid="{00000000-0005-0000-0000-000085510000}"/>
    <cellStyle name="Normal 14 6 2 3" xfId="18026" xr:uid="{00000000-0005-0000-0000-000086510000}"/>
    <cellStyle name="Normal 14 6 3" xfId="18027" xr:uid="{00000000-0005-0000-0000-000087510000}"/>
    <cellStyle name="Normal 14 6 4" xfId="18028" xr:uid="{00000000-0005-0000-0000-000088510000}"/>
    <cellStyle name="Normal 14 6 5" xfId="18029" xr:uid="{00000000-0005-0000-0000-000089510000}"/>
    <cellStyle name="Normal 14 6 6" xfId="18030" xr:uid="{00000000-0005-0000-0000-00008A510000}"/>
    <cellStyle name="Normal 14 6 7" xfId="18031" xr:uid="{00000000-0005-0000-0000-00008B510000}"/>
    <cellStyle name="Normal 14 6 8" xfId="18032" xr:uid="{00000000-0005-0000-0000-00008C510000}"/>
    <cellStyle name="Normal 14 7" xfId="18033" xr:uid="{00000000-0005-0000-0000-00008D510000}"/>
    <cellStyle name="Normal 14 7 10" xfId="18034" xr:uid="{00000000-0005-0000-0000-00008E510000}"/>
    <cellStyle name="Normal 14 7 11" xfId="18035" xr:uid="{00000000-0005-0000-0000-00008F510000}"/>
    <cellStyle name="Normal 14 7 12" xfId="18036" xr:uid="{00000000-0005-0000-0000-000090510000}"/>
    <cellStyle name="Normal 14 7 13" xfId="18037" xr:uid="{00000000-0005-0000-0000-000091510000}"/>
    <cellStyle name="Normal 14 7 14" xfId="18038" xr:uid="{00000000-0005-0000-0000-000092510000}"/>
    <cellStyle name="Normal 14 7 15" xfId="18039" xr:uid="{00000000-0005-0000-0000-000093510000}"/>
    <cellStyle name="Normal 14 7 16" xfId="18040" xr:uid="{00000000-0005-0000-0000-000094510000}"/>
    <cellStyle name="Normal 14 7 17" xfId="18041" xr:uid="{00000000-0005-0000-0000-000095510000}"/>
    <cellStyle name="Normal 14 7 2" xfId="18042" xr:uid="{00000000-0005-0000-0000-000096510000}"/>
    <cellStyle name="Normal 14 7 3" xfId="18043" xr:uid="{00000000-0005-0000-0000-000097510000}"/>
    <cellStyle name="Normal 14 7 4" xfId="18044" xr:uid="{00000000-0005-0000-0000-000098510000}"/>
    <cellStyle name="Normal 14 7 5" xfId="18045" xr:uid="{00000000-0005-0000-0000-000099510000}"/>
    <cellStyle name="Normal 14 7 6" xfId="18046" xr:uid="{00000000-0005-0000-0000-00009A510000}"/>
    <cellStyle name="Normal 14 7 7" xfId="18047" xr:uid="{00000000-0005-0000-0000-00009B510000}"/>
    <cellStyle name="Normal 14 7 8" xfId="18048" xr:uid="{00000000-0005-0000-0000-00009C510000}"/>
    <cellStyle name="Normal 14 7 9" xfId="18049" xr:uid="{00000000-0005-0000-0000-00009D510000}"/>
    <cellStyle name="Normal 14 8" xfId="18050" xr:uid="{00000000-0005-0000-0000-00009E510000}"/>
    <cellStyle name="Normal 14 9" xfId="18051" xr:uid="{00000000-0005-0000-0000-00009F510000}"/>
    <cellStyle name="Normal 140" xfId="18052" xr:uid="{00000000-0005-0000-0000-0000A0510000}"/>
    <cellStyle name="Normal 142" xfId="18053" xr:uid="{00000000-0005-0000-0000-0000A1510000}"/>
    <cellStyle name="Normal 144" xfId="18054" xr:uid="{00000000-0005-0000-0000-0000A2510000}"/>
    <cellStyle name="Normal 146" xfId="18055" xr:uid="{00000000-0005-0000-0000-0000A3510000}"/>
    <cellStyle name="Normal 148" xfId="18056" xr:uid="{00000000-0005-0000-0000-0000A4510000}"/>
    <cellStyle name="Normal 15" xfId="12" xr:uid="{00000000-0005-0000-0000-0000A5510000}"/>
    <cellStyle name="Normal 15 2" xfId="18057" xr:uid="{00000000-0005-0000-0000-0000A6510000}"/>
    <cellStyle name="Normal 15 2 2" xfId="60565" xr:uid="{00000000-0005-0000-0000-0000A7510000}"/>
    <cellStyle name="Normal 15 2 3" xfId="60566" xr:uid="{00000000-0005-0000-0000-0000A8510000}"/>
    <cellStyle name="Normal 15 3" xfId="58735" xr:uid="{00000000-0005-0000-0000-0000A9510000}"/>
    <cellStyle name="Normal 15 4" xfId="60567" xr:uid="{00000000-0005-0000-0000-0000AA510000}"/>
    <cellStyle name="Normal 15 5" xfId="60568" xr:uid="{00000000-0005-0000-0000-0000AB510000}"/>
    <cellStyle name="Normal 15 6" xfId="60569" xr:uid="{00000000-0005-0000-0000-0000AC510000}"/>
    <cellStyle name="Normal 15 7" xfId="60570" xr:uid="{00000000-0005-0000-0000-0000AD510000}"/>
    <cellStyle name="Normal 15 8" xfId="60571" xr:uid="{00000000-0005-0000-0000-0000AE510000}"/>
    <cellStyle name="Normal 15 9" xfId="61966" xr:uid="{00000000-0005-0000-0000-0000AF510000}"/>
    <cellStyle name="Normal 150" xfId="18058" xr:uid="{00000000-0005-0000-0000-0000B0510000}"/>
    <cellStyle name="Normal 152" xfId="18059" xr:uid="{00000000-0005-0000-0000-0000B1510000}"/>
    <cellStyle name="Normal 153" xfId="18060" xr:uid="{00000000-0005-0000-0000-0000B2510000}"/>
    <cellStyle name="Normal 155" xfId="18061" xr:uid="{00000000-0005-0000-0000-0000B3510000}"/>
    <cellStyle name="Normal 157" xfId="18062" xr:uid="{00000000-0005-0000-0000-0000B4510000}"/>
    <cellStyle name="Normal 159" xfId="18063" xr:uid="{00000000-0005-0000-0000-0000B5510000}"/>
    <cellStyle name="Normal 16" xfId="835" xr:uid="{00000000-0005-0000-0000-0000B6510000}"/>
    <cellStyle name="Normal 16 10" xfId="18064" xr:uid="{00000000-0005-0000-0000-0000B7510000}"/>
    <cellStyle name="Normal 16 11" xfId="18065" xr:uid="{00000000-0005-0000-0000-0000B8510000}"/>
    <cellStyle name="Normal 16 12" xfId="18066" xr:uid="{00000000-0005-0000-0000-0000B9510000}"/>
    <cellStyle name="Normal 16 12 10" xfId="18067" xr:uid="{00000000-0005-0000-0000-0000BA510000}"/>
    <cellStyle name="Normal 16 12 11" xfId="18068" xr:uid="{00000000-0005-0000-0000-0000BB510000}"/>
    <cellStyle name="Normal 16 12 12" xfId="18069" xr:uid="{00000000-0005-0000-0000-0000BC510000}"/>
    <cellStyle name="Normal 16 12 13" xfId="18070" xr:uid="{00000000-0005-0000-0000-0000BD510000}"/>
    <cellStyle name="Normal 16 12 14" xfId="18071" xr:uid="{00000000-0005-0000-0000-0000BE510000}"/>
    <cellStyle name="Normal 16 12 15" xfId="18072" xr:uid="{00000000-0005-0000-0000-0000BF510000}"/>
    <cellStyle name="Normal 16 12 2" xfId="18073" xr:uid="{00000000-0005-0000-0000-0000C0510000}"/>
    <cellStyle name="Normal 16 12 3" xfId="18074" xr:uid="{00000000-0005-0000-0000-0000C1510000}"/>
    <cellStyle name="Normal 16 12 4" xfId="18075" xr:uid="{00000000-0005-0000-0000-0000C2510000}"/>
    <cellStyle name="Normal 16 12 5" xfId="18076" xr:uid="{00000000-0005-0000-0000-0000C3510000}"/>
    <cellStyle name="Normal 16 12 6" xfId="18077" xr:uid="{00000000-0005-0000-0000-0000C4510000}"/>
    <cellStyle name="Normal 16 12 7" xfId="18078" xr:uid="{00000000-0005-0000-0000-0000C5510000}"/>
    <cellStyle name="Normal 16 12 8" xfId="18079" xr:uid="{00000000-0005-0000-0000-0000C6510000}"/>
    <cellStyle name="Normal 16 12 9" xfId="18080" xr:uid="{00000000-0005-0000-0000-0000C7510000}"/>
    <cellStyle name="Normal 16 13" xfId="18081" xr:uid="{00000000-0005-0000-0000-0000C8510000}"/>
    <cellStyle name="Normal 16 14" xfId="58736" xr:uid="{00000000-0005-0000-0000-0000C9510000}"/>
    <cellStyle name="Normal 16 2" xfId="18082" xr:uid="{00000000-0005-0000-0000-0000CA510000}"/>
    <cellStyle name="Normal 16 2 2" xfId="60572" xr:uid="{00000000-0005-0000-0000-0000CB510000}"/>
    <cellStyle name="Normal 16 2 3" xfId="60573" xr:uid="{00000000-0005-0000-0000-0000CC510000}"/>
    <cellStyle name="Normal 16 3" xfId="18083" xr:uid="{00000000-0005-0000-0000-0000CD510000}"/>
    <cellStyle name="Normal 16 3 2" xfId="60574" xr:uid="{00000000-0005-0000-0000-0000CE510000}"/>
    <cellStyle name="Normal 16 4" xfId="18084" xr:uid="{00000000-0005-0000-0000-0000CF510000}"/>
    <cellStyle name="Normal 16 5" xfId="18085" xr:uid="{00000000-0005-0000-0000-0000D0510000}"/>
    <cellStyle name="Normal 16 6" xfId="18086" xr:uid="{00000000-0005-0000-0000-0000D1510000}"/>
    <cellStyle name="Normal 16 6 10" xfId="18087" xr:uid="{00000000-0005-0000-0000-0000D2510000}"/>
    <cellStyle name="Normal 16 6 11" xfId="18088" xr:uid="{00000000-0005-0000-0000-0000D3510000}"/>
    <cellStyle name="Normal 16 6 12" xfId="18089" xr:uid="{00000000-0005-0000-0000-0000D4510000}"/>
    <cellStyle name="Normal 16 6 13" xfId="18090" xr:uid="{00000000-0005-0000-0000-0000D5510000}"/>
    <cellStyle name="Normal 16 6 14" xfId="18091" xr:uid="{00000000-0005-0000-0000-0000D6510000}"/>
    <cellStyle name="Normal 16 6 15" xfId="18092" xr:uid="{00000000-0005-0000-0000-0000D7510000}"/>
    <cellStyle name="Normal 16 6 16" xfId="18093" xr:uid="{00000000-0005-0000-0000-0000D8510000}"/>
    <cellStyle name="Normal 16 6 17" xfId="18094" xr:uid="{00000000-0005-0000-0000-0000D9510000}"/>
    <cellStyle name="Normal 16 6 2" xfId="18095" xr:uid="{00000000-0005-0000-0000-0000DA510000}"/>
    <cellStyle name="Normal 16 6 3" xfId="18096" xr:uid="{00000000-0005-0000-0000-0000DB510000}"/>
    <cellStyle name="Normal 16 6 4" xfId="18097" xr:uid="{00000000-0005-0000-0000-0000DC510000}"/>
    <cellStyle name="Normal 16 6 5" xfId="18098" xr:uid="{00000000-0005-0000-0000-0000DD510000}"/>
    <cellStyle name="Normal 16 6 6" xfId="18099" xr:uid="{00000000-0005-0000-0000-0000DE510000}"/>
    <cellStyle name="Normal 16 6 7" xfId="18100" xr:uid="{00000000-0005-0000-0000-0000DF510000}"/>
    <cellStyle name="Normal 16 6 8" xfId="18101" xr:uid="{00000000-0005-0000-0000-0000E0510000}"/>
    <cellStyle name="Normal 16 6 9" xfId="18102" xr:uid="{00000000-0005-0000-0000-0000E1510000}"/>
    <cellStyle name="Normal 16 7" xfId="18103" xr:uid="{00000000-0005-0000-0000-0000E2510000}"/>
    <cellStyle name="Normal 16 8" xfId="18104" xr:uid="{00000000-0005-0000-0000-0000E3510000}"/>
    <cellStyle name="Normal 16 9" xfId="18105" xr:uid="{00000000-0005-0000-0000-0000E4510000}"/>
    <cellStyle name="Normal 161" xfId="18106" xr:uid="{00000000-0005-0000-0000-0000E5510000}"/>
    <cellStyle name="Normal 163" xfId="18107" xr:uid="{00000000-0005-0000-0000-0000E6510000}"/>
    <cellStyle name="Normal 165" xfId="18108" xr:uid="{00000000-0005-0000-0000-0000E7510000}"/>
    <cellStyle name="Normal 166" xfId="18109" xr:uid="{00000000-0005-0000-0000-0000E8510000}"/>
    <cellStyle name="Normal 168" xfId="18110" xr:uid="{00000000-0005-0000-0000-0000E9510000}"/>
    <cellStyle name="Normal 17" xfId="836" xr:uid="{00000000-0005-0000-0000-0000EA510000}"/>
    <cellStyle name="Normal 17 10" xfId="18111" xr:uid="{00000000-0005-0000-0000-0000EB510000}"/>
    <cellStyle name="Normal 17 11" xfId="18112" xr:uid="{00000000-0005-0000-0000-0000EC510000}"/>
    <cellStyle name="Normal 17 12" xfId="18113" xr:uid="{00000000-0005-0000-0000-0000ED510000}"/>
    <cellStyle name="Normal 17 12 10" xfId="18114" xr:uid="{00000000-0005-0000-0000-0000EE510000}"/>
    <cellStyle name="Normal 17 12 11" xfId="18115" xr:uid="{00000000-0005-0000-0000-0000EF510000}"/>
    <cellStyle name="Normal 17 12 12" xfId="18116" xr:uid="{00000000-0005-0000-0000-0000F0510000}"/>
    <cellStyle name="Normal 17 12 13" xfId="18117" xr:uid="{00000000-0005-0000-0000-0000F1510000}"/>
    <cellStyle name="Normal 17 12 14" xfId="18118" xr:uid="{00000000-0005-0000-0000-0000F2510000}"/>
    <cellStyle name="Normal 17 12 15" xfId="18119" xr:uid="{00000000-0005-0000-0000-0000F3510000}"/>
    <cellStyle name="Normal 17 12 2" xfId="18120" xr:uid="{00000000-0005-0000-0000-0000F4510000}"/>
    <cellStyle name="Normal 17 12 3" xfId="18121" xr:uid="{00000000-0005-0000-0000-0000F5510000}"/>
    <cellStyle name="Normal 17 12 4" xfId="18122" xr:uid="{00000000-0005-0000-0000-0000F6510000}"/>
    <cellStyle name="Normal 17 12 5" xfId="18123" xr:uid="{00000000-0005-0000-0000-0000F7510000}"/>
    <cellStyle name="Normal 17 12 6" xfId="18124" xr:uid="{00000000-0005-0000-0000-0000F8510000}"/>
    <cellStyle name="Normal 17 12 7" xfId="18125" xr:uid="{00000000-0005-0000-0000-0000F9510000}"/>
    <cellStyle name="Normal 17 12 8" xfId="18126" xr:uid="{00000000-0005-0000-0000-0000FA510000}"/>
    <cellStyle name="Normal 17 12 9" xfId="18127" xr:uid="{00000000-0005-0000-0000-0000FB510000}"/>
    <cellStyle name="Normal 17 13" xfId="58737" xr:uid="{00000000-0005-0000-0000-0000FC510000}"/>
    <cellStyle name="Normal 17 2" xfId="18128" xr:uid="{00000000-0005-0000-0000-0000FD510000}"/>
    <cellStyle name="Normal 17 2 2" xfId="60575" xr:uid="{00000000-0005-0000-0000-0000FE510000}"/>
    <cellStyle name="Normal 17 2 3" xfId="60576" xr:uid="{00000000-0005-0000-0000-0000FF510000}"/>
    <cellStyle name="Normal 17 3" xfId="18129" xr:uid="{00000000-0005-0000-0000-000000520000}"/>
    <cellStyle name="Normal 17 4" xfId="18130" xr:uid="{00000000-0005-0000-0000-000001520000}"/>
    <cellStyle name="Normal 17 5" xfId="18131" xr:uid="{00000000-0005-0000-0000-000002520000}"/>
    <cellStyle name="Normal 17 6" xfId="18132" xr:uid="{00000000-0005-0000-0000-000003520000}"/>
    <cellStyle name="Normal 17 6 10" xfId="18133" xr:uid="{00000000-0005-0000-0000-000004520000}"/>
    <cellStyle name="Normal 17 6 11" xfId="18134" xr:uid="{00000000-0005-0000-0000-000005520000}"/>
    <cellStyle name="Normal 17 6 12" xfId="18135" xr:uid="{00000000-0005-0000-0000-000006520000}"/>
    <cellStyle name="Normal 17 6 13" xfId="18136" xr:uid="{00000000-0005-0000-0000-000007520000}"/>
    <cellStyle name="Normal 17 6 14" xfId="18137" xr:uid="{00000000-0005-0000-0000-000008520000}"/>
    <cellStyle name="Normal 17 6 15" xfId="18138" xr:uid="{00000000-0005-0000-0000-000009520000}"/>
    <cellStyle name="Normal 17 6 16" xfId="18139" xr:uid="{00000000-0005-0000-0000-00000A520000}"/>
    <cellStyle name="Normal 17 6 17" xfId="18140" xr:uid="{00000000-0005-0000-0000-00000B520000}"/>
    <cellStyle name="Normal 17 6 2" xfId="18141" xr:uid="{00000000-0005-0000-0000-00000C520000}"/>
    <cellStyle name="Normal 17 6 3" xfId="18142" xr:uid="{00000000-0005-0000-0000-00000D520000}"/>
    <cellStyle name="Normal 17 6 4" xfId="18143" xr:uid="{00000000-0005-0000-0000-00000E520000}"/>
    <cellStyle name="Normal 17 6 5" xfId="18144" xr:uid="{00000000-0005-0000-0000-00000F520000}"/>
    <cellStyle name="Normal 17 6 6" xfId="18145" xr:uid="{00000000-0005-0000-0000-000010520000}"/>
    <cellStyle name="Normal 17 6 7" xfId="18146" xr:uid="{00000000-0005-0000-0000-000011520000}"/>
    <cellStyle name="Normal 17 6 8" xfId="18147" xr:uid="{00000000-0005-0000-0000-000012520000}"/>
    <cellStyle name="Normal 17 6 9" xfId="18148" xr:uid="{00000000-0005-0000-0000-000013520000}"/>
    <cellStyle name="Normal 17 7" xfId="18149" xr:uid="{00000000-0005-0000-0000-000014520000}"/>
    <cellStyle name="Normal 17 8" xfId="18150" xr:uid="{00000000-0005-0000-0000-000015520000}"/>
    <cellStyle name="Normal 17 9" xfId="18151" xr:uid="{00000000-0005-0000-0000-000016520000}"/>
    <cellStyle name="Normal 170" xfId="18152" xr:uid="{00000000-0005-0000-0000-000017520000}"/>
    <cellStyle name="Normal 172" xfId="18153" xr:uid="{00000000-0005-0000-0000-000018520000}"/>
    <cellStyle name="Normal 174" xfId="18154" xr:uid="{00000000-0005-0000-0000-000019520000}"/>
    <cellStyle name="Normal 176" xfId="18155" xr:uid="{00000000-0005-0000-0000-00001A520000}"/>
    <cellStyle name="Normal 178" xfId="18156" xr:uid="{00000000-0005-0000-0000-00001B520000}"/>
    <cellStyle name="Normal 18" xfId="837" xr:uid="{00000000-0005-0000-0000-00001C520000}"/>
    <cellStyle name="Normal 18 10" xfId="18157" xr:uid="{00000000-0005-0000-0000-00001D520000}"/>
    <cellStyle name="Normal 18 11" xfId="18158" xr:uid="{00000000-0005-0000-0000-00001E520000}"/>
    <cellStyle name="Normal 18 12" xfId="18159" xr:uid="{00000000-0005-0000-0000-00001F520000}"/>
    <cellStyle name="Normal 18 13" xfId="18160" xr:uid="{00000000-0005-0000-0000-000020520000}"/>
    <cellStyle name="Normal 18 14" xfId="18161" xr:uid="{00000000-0005-0000-0000-000021520000}"/>
    <cellStyle name="Normal 18 15" xfId="18162" xr:uid="{00000000-0005-0000-0000-000022520000}"/>
    <cellStyle name="Normal 18 16" xfId="18163" xr:uid="{00000000-0005-0000-0000-000023520000}"/>
    <cellStyle name="Normal 18 17" xfId="18164" xr:uid="{00000000-0005-0000-0000-000024520000}"/>
    <cellStyle name="Normal 18 18" xfId="18165" xr:uid="{00000000-0005-0000-0000-000025520000}"/>
    <cellStyle name="Normal 18 19" xfId="18166" xr:uid="{00000000-0005-0000-0000-000026520000}"/>
    <cellStyle name="Normal 18 2" xfId="838" xr:uid="{00000000-0005-0000-0000-000027520000}"/>
    <cellStyle name="Normal 18 2 2" xfId="58316" xr:uid="{00000000-0005-0000-0000-000028520000}"/>
    <cellStyle name="Normal 18 2 3" xfId="58317" xr:uid="{00000000-0005-0000-0000-000029520000}"/>
    <cellStyle name="Normal 18 2 4" xfId="58318" xr:uid="{00000000-0005-0000-0000-00002A520000}"/>
    <cellStyle name="Normal 18 2 5" xfId="58319" xr:uid="{00000000-0005-0000-0000-00002B520000}"/>
    <cellStyle name="Normal 18 2 6" xfId="58320" xr:uid="{00000000-0005-0000-0000-00002C520000}"/>
    <cellStyle name="Normal 18 2 7" xfId="58321" xr:uid="{00000000-0005-0000-0000-00002D520000}"/>
    <cellStyle name="Normal 18 2 8" xfId="58322" xr:uid="{00000000-0005-0000-0000-00002E520000}"/>
    <cellStyle name="Normal 18 20" xfId="18167" xr:uid="{00000000-0005-0000-0000-00002F520000}"/>
    <cellStyle name="Normal 18 21" xfId="57160" xr:uid="{00000000-0005-0000-0000-000030520000}"/>
    <cellStyle name="Normal 18 22" xfId="57163" xr:uid="{00000000-0005-0000-0000-000031520000}"/>
    <cellStyle name="Normal 18 23" xfId="58738" xr:uid="{00000000-0005-0000-0000-000032520000}"/>
    <cellStyle name="Normal 18 24" xfId="58962" xr:uid="{00000000-0005-0000-0000-000033520000}"/>
    <cellStyle name="Normal 18 25" xfId="59278" xr:uid="{00000000-0005-0000-0000-000034520000}"/>
    <cellStyle name="Normal 18 26" xfId="59351" xr:uid="{00000000-0005-0000-0000-000035520000}"/>
    <cellStyle name="Normal 18 27" xfId="59373" xr:uid="{00000000-0005-0000-0000-000036520000}"/>
    <cellStyle name="Normal 18 3" xfId="839" xr:uid="{00000000-0005-0000-0000-000037520000}"/>
    <cellStyle name="Normal 18 3 10" xfId="18168" xr:uid="{00000000-0005-0000-0000-000038520000}"/>
    <cellStyle name="Normal 18 3 11" xfId="18169" xr:uid="{00000000-0005-0000-0000-000039520000}"/>
    <cellStyle name="Normal 18 3 12" xfId="18170" xr:uid="{00000000-0005-0000-0000-00003A520000}"/>
    <cellStyle name="Normal 18 3 13" xfId="18171" xr:uid="{00000000-0005-0000-0000-00003B520000}"/>
    <cellStyle name="Normal 18 3 14" xfId="18172" xr:uid="{00000000-0005-0000-0000-00003C520000}"/>
    <cellStyle name="Normal 18 3 15" xfId="18173" xr:uid="{00000000-0005-0000-0000-00003D520000}"/>
    <cellStyle name="Normal 18 3 2" xfId="18174" xr:uid="{00000000-0005-0000-0000-00003E520000}"/>
    <cellStyle name="Normal 18 3 3" xfId="18175" xr:uid="{00000000-0005-0000-0000-00003F520000}"/>
    <cellStyle name="Normal 18 3 4" xfId="18176" xr:uid="{00000000-0005-0000-0000-000040520000}"/>
    <cellStyle name="Normal 18 3 5" xfId="18177" xr:uid="{00000000-0005-0000-0000-000041520000}"/>
    <cellStyle name="Normal 18 3 6" xfId="18178" xr:uid="{00000000-0005-0000-0000-000042520000}"/>
    <cellStyle name="Normal 18 3 7" xfId="18179" xr:uid="{00000000-0005-0000-0000-000043520000}"/>
    <cellStyle name="Normal 18 3 8" xfId="18180" xr:uid="{00000000-0005-0000-0000-000044520000}"/>
    <cellStyle name="Normal 18 3 9" xfId="18181" xr:uid="{00000000-0005-0000-0000-000045520000}"/>
    <cellStyle name="Normal 18 4" xfId="18182" xr:uid="{00000000-0005-0000-0000-000046520000}"/>
    <cellStyle name="Normal 18 4 10" xfId="18183" xr:uid="{00000000-0005-0000-0000-000047520000}"/>
    <cellStyle name="Normal 18 4 11" xfId="18184" xr:uid="{00000000-0005-0000-0000-000048520000}"/>
    <cellStyle name="Normal 18 4 12" xfId="18185" xr:uid="{00000000-0005-0000-0000-000049520000}"/>
    <cellStyle name="Normal 18 4 13" xfId="18186" xr:uid="{00000000-0005-0000-0000-00004A520000}"/>
    <cellStyle name="Normal 18 4 14" xfId="18187" xr:uid="{00000000-0005-0000-0000-00004B520000}"/>
    <cellStyle name="Normal 18 4 15" xfId="18188" xr:uid="{00000000-0005-0000-0000-00004C520000}"/>
    <cellStyle name="Normal 18 4 2" xfId="18189" xr:uid="{00000000-0005-0000-0000-00004D520000}"/>
    <cellStyle name="Normal 18 4 3" xfId="18190" xr:uid="{00000000-0005-0000-0000-00004E520000}"/>
    <cellStyle name="Normal 18 4 4" xfId="18191" xr:uid="{00000000-0005-0000-0000-00004F520000}"/>
    <cellStyle name="Normal 18 4 5" xfId="18192" xr:uid="{00000000-0005-0000-0000-000050520000}"/>
    <cellStyle name="Normal 18 4 6" xfId="18193" xr:uid="{00000000-0005-0000-0000-000051520000}"/>
    <cellStyle name="Normal 18 4 7" xfId="18194" xr:uid="{00000000-0005-0000-0000-000052520000}"/>
    <cellStyle name="Normal 18 4 8" xfId="18195" xr:uid="{00000000-0005-0000-0000-000053520000}"/>
    <cellStyle name="Normal 18 4 9" xfId="18196" xr:uid="{00000000-0005-0000-0000-000054520000}"/>
    <cellStyle name="Normal 18 5" xfId="18197" xr:uid="{00000000-0005-0000-0000-000055520000}"/>
    <cellStyle name="Normal 18 6" xfId="18198" xr:uid="{00000000-0005-0000-0000-000056520000}"/>
    <cellStyle name="Normal 18 7" xfId="18199" xr:uid="{00000000-0005-0000-0000-000057520000}"/>
    <cellStyle name="Normal 18 8" xfId="18200" xr:uid="{00000000-0005-0000-0000-000058520000}"/>
    <cellStyle name="Normal 18 9" xfId="18201" xr:uid="{00000000-0005-0000-0000-000059520000}"/>
    <cellStyle name="Normal 180" xfId="18202" xr:uid="{00000000-0005-0000-0000-00005A520000}"/>
    <cellStyle name="Normal 182" xfId="18203" xr:uid="{00000000-0005-0000-0000-00005B520000}"/>
    <cellStyle name="Normal 184" xfId="18204" xr:uid="{00000000-0005-0000-0000-00005C520000}"/>
    <cellStyle name="Normal 186" xfId="18205" xr:uid="{00000000-0005-0000-0000-00005D520000}"/>
    <cellStyle name="Normal 188" xfId="18206" xr:uid="{00000000-0005-0000-0000-00005E520000}"/>
    <cellStyle name="Normal 19" xfId="840" xr:uid="{00000000-0005-0000-0000-00005F520000}"/>
    <cellStyle name="Normal 19 10" xfId="18207" xr:uid="{00000000-0005-0000-0000-000060520000}"/>
    <cellStyle name="Normal 19 11" xfId="18208" xr:uid="{00000000-0005-0000-0000-000061520000}"/>
    <cellStyle name="Normal 19 12" xfId="18209" xr:uid="{00000000-0005-0000-0000-000062520000}"/>
    <cellStyle name="Normal 19 13" xfId="18210" xr:uid="{00000000-0005-0000-0000-000063520000}"/>
    <cellStyle name="Normal 19 14" xfId="18211" xr:uid="{00000000-0005-0000-0000-000064520000}"/>
    <cellStyle name="Normal 19 15" xfId="18212" xr:uid="{00000000-0005-0000-0000-000065520000}"/>
    <cellStyle name="Normal 19 16" xfId="18213" xr:uid="{00000000-0005-0000-0000-000066520000}"/>
    <cellStyle name="Normal 19 17" xfId="18214" xr:uid="{00000000-0005-0000-0000-000067520000}"/>
    <cellStyle name="Normal 19 18" xfId="18215" xr:uid="{00000000-0005-0000-0000-000068520000}"/>
    <cellStyle name="Normal 19 19" xfId="18216" xr:uid="{00000000-0005-0000-0000-000069520000}"/>
    <cellStyle name="Normal 19 2" xfId="18217" xr:uid="{00000000-0005-0000-0000-00006A520000}"/>
    <cellStyle name="Normal 19 20" xfId="18218" xr:uid="{00000000-0005-0000-0000-00006B520000}"/>
    <cellStyle name="Normal 19 3" xfId="18219" xr:uid="{00000000-0005-0000-0000-00006C520000}"/>
    <cellStyle name="Normal 19 4" xfId="18220" xr:uid="{00000000-0005-0000-0000-00006D520000}"/>
    <cellStyle name="Normal 19 5" xfId="18221" xr:uid="{00000000-0005-0000-0000-00006E520000}"/>
    <cellStyle name="Normal 19 6" xfId="18222" xr:uid="{00000000-0005-0000-0000-00006F520000}"/>
    <cellStyle name="Normal 19 7" xfId="18223" xr:uid="{00000000-0005-0000-0000-000070520000}"/>
    <cellStyle name="Normal 19 8" xfId="18224" xr:uid="{00000000-0005-0000-0000-000071520000}"/>
    <cellStyle name="Normal 19 9" xfId="18225" xr:uid="{00000000-0005-0000-0000-000072520000}"/>
    <cellStyle name="Normal 190" xfId="18226" xr:uid="{00000000-0005-0000-0000-000073520000}"/>
    <cellStyle name="Normal 192" xfId="18227" xr:uid="{00000000-0005-0000-0000-000074520000}"/>
    <cellStyle name="Normal 194" xfId="18228" xr:uid="{00000000-0005-0000-0000-000075520000}"/>
    <cellStyle name="Normal 195" xfId="18229" xr:uid="{00000000-0005-0000-0000-000076520000}"/>
    <cellStyle name="Normal 196" xfId="18230" xr:uid="{00000000-0005-0000-0000-000077520000}"/>
    <cellStyle name="Normal 198" xfId="18231" xr:uid="{00000000-0005-0000-0000-000078520000}"/>
    <cellStyle name="Normal 2" xfId="29" xr:uid="{00000000-0005-0000-0000-000079520000}"/>
    <cellStyle name="Normal 2 10" xfId="841" xr:uid="{00000000-0005-0000-0000-00007A520000}"/>
    <cellStyle name="Normal 2 10 10" xfId="18232" xr:uid="{00000000-0005-0000-0000-00007B520000}"/>
    <cellStyle name="Normal 2 10 10 2" xfId="60577" xr:uid="{00000000-0005-0000-0000-00007C520000}"/>
    <cellStyle name="Normal 2 10 10 3" xfId="60578" xr:uid="{00000000-0005-0000-0000-00007D520000}"/>
    <cellStyle name="Normal 2 10 10 4" xfId="60579" xr:uid="{00000000-0005-0000-0000-00007E520000}"/>
    <cellStyle name="Normal 2 10 11" xfId="18233" xr:uid="{00000000-0005-0000-0000-00007F520000}"/>
    <cellStyle name="Normal 2 10 12" xfId="18234" xr:uid="{00000000-0005-0000-0000-000080520000}"/>
    <cellStyle name="Normal 2 10 13" xfId="18235" xr:uid="{00000000-0005-0000-0000-000081520000}"/>
    <cellStyle name="Normal 2 10 14" xfId="18236" xr:uid="{00000000-0005-0000-0000-000082520000}"/>
    <cellStyle name="Normal 2 10 15" xfId="18237" xr:uid="{00000000-0005-0000-0000-000083520000}"/>
    <cellStyle name="Normal 2 10 16" xfId="18238" xr:uid="{00000000-0005-0000-0000-000084520000}"/>
    <cellStyle name="Normal 2 10 17" xfId="18239" xr:uid="{00000000-0005-0000-0000-000085520000}"/>
    <cellStyle name="Normal 2 10 18" xfId="18240" xr:uid="{00000000-0005-0000-0000-000086520000}"/>
    <cellStyle name="Normal 2 10 19" xfId="18241" xr:uid="{00000000-0005-0000-0000-000087520000}"/>
    <cellStyle name="Normal 2 10 2" xfId="30" xr:uid="{00000000-0005-0000-0000-000088520000}"/>
    <cellStyle name="Normal 2 10 2 10" xfId="18242" xr:uid="{00000000-0005-0000-0000-000089520000}"/>
    <cellStyle name="Normal 2 10 2 11" xfId="18243" xr:uid="{00000000-0005-0000-0000-00008A520000}"/>
    <cellStyle name="Normal 2 10 2 12" xfId="18244" xr:uid="{00000000-0005-0000-0000-00008B520000}"/>
    <cellStyle name="Normal 2 10 2 13" xfId="18245" xr:uid="{00000000-0005-0000-0000-00008C520000}"/>
    <cellStyle name="Normal 2 10 2 14" xfId="18246" xr:uid="{00000000-0005-0000-0000-00008D520000}"/>
    <cellStyle name="Normal 2 10 2 15" xfId="18247" xr:uid="{00000000-0005-0000-0000-00008E520000}"/>
    <cellStyle name="Normal 2 10 2 16" xfId="57070" xr:uid="{00000000-0005-0000-0000-00008F520000}"/>
    <cellStyle name="Normal 2 10 2 2" xfId="18248" xr:uid="{00000000-0005-0000-0000-000090520000}"/>
    <cellStyle name="Normal 2 10 2 3" xfId="18249" xr:uid="{00000000-0005-0000-0000-000091520000}"/>
    <cellStyle name="Normal 2 10 2 4" xfId="18250" xr:uid="{00000000-0005-0000-0000-000092520000}"/>
    <cellStyle name="Normal 2 10 2 5" xfId="18251" xr:uid="{00000000-0005-0000-0000-000093520000}"/>
    <cellStyle name="Normal 2 10 2 6" xfId="18252" xr:uid="{00000000-0005-0000-0000-000094520000}"/>
    <cellStyle name="Normal 2 10 2 7" xfId="18253" xr:uid="{00000000-0005-0000-0000-000095520000}"/>
    <cellStyle name="Normal 2 10 2 8" xfId="18254" xr:uid="{00000000-0005-0000-0000-000096520000}"/>
    <cellStyle name="Normal 2 10 2 9" xfId="18255" xr:uid="{00000000-0005-0000-0000-000097520000}"/>
    <cellStyle name="Normal 2 10 20" xfId="58740" xr:uid="{00000000-0005-0000-0000-000098520000}"/>
    <cellStyle name="Normal 2 10 3" xfId="18256" xr:uid="{00000000-0005-0000-0000-000099520000}"/>
    <cellStyle name="Normal 2 10 3 10" xfId="18257" xr:uid="{00000000-0005-0000-0000-00009A520000}"/>
    <cellStyle name="Normal 2 10 3 11" xfId="18258" xr:uid="{00000000-0005-0000-0000-00009B520000}"/>
    <cellStyle name="Normal 2 10 3 12" xfId="18259" xr:uid="{00000000-0005-0000-0000-00009C520000}"/>
    <cellStyle name="Normal 2 10 3 13" xfId="18260" xr:uid="{00000000-0005-0000-0000-00009D520000}"/>
    <cellStyle name="Normal 2 10 3 14" xfId="18261" xr:uid="{00000000-0005-0000-0000-00009E520000}"/>
    <cellStyle name="Normal 2 10 3 15" xfId="18262" xr:uid="{00000000-0005-0000-0000-00009F520000}"/>
    <cellStyle name="Normal 2 10 3 2" xfId="18263" xr:uid="{00000000-0005-0000-0000-0000A0520000}"/>
    <cellStyle name="Normal 2 10 3 3" xfId="18264" xr:uid="{00000000-0005-0000-0000-0000A1520000}"/>
    <cellStyle name="Normal 2 10 3 4" xfId="18265" xr:uid="{00000000-0005-0000-0000-0000A2520000}"/>
    <cellStyle name="Normal 2 10 3 5" xfId="18266" xr:uid="{00000000-0005-0000-0000-0000A3520000}"/>
    <cellStyle name="Normal 2 10 3 6" xfId="18267" xr:uid="{00000000-0005-0000-0000-0000A4520000}"/>
    <cellStyle name="Normal 2 10 3 7" xfId="18268" xr:uid="{00000000-0005-0000-0000-0000A5520000}"/>
    <cellStyle name="Normal 2 10 3 8" xfId="18269" xr:uid="{00000000-0005-0000-0000-0000A6520000}"/>
    <cellStyle name="Normal 2 10 3 9" xfId="18270" xr:uid="{00000000-0005-0000-0000-0000A7520000}"/>
    <cellStyle name="Normal 2 10 4" xfId="18271" xr:uid="{00000000-0005-0000-0000-0000A8520000}"/>
    <cellStyle name="Normal 2 10 4 2" xfId="60580" xr:uid="{00000000-0005-0000-0000-0000A9520000}"/>
    <cellStyle name="Normal 2 10 5" xfId="18272" xr:uid="{00000000-0005-0000-0000-0000AA520000}"/>
    <cellStyle name="Normal 2 10 5 2" xfId="60581" xr:uid="{00000000-0005-0000-0000-0000AB520000}"/>
    <cellStyle name="Normal 2 10 6" xfId="18273" xr:uid="{00000000-0005-0000-0000-0000AC520000}"/>
    <cellStyle name="Normal 2 10 6 2" xfId="60582" xr:uid="{00000000-0005-0000-0000-0000AD520000}"/>
    <cellStyle name="Normal 2 10 7" xfId="18274" xr:uid="{00000000-0005-0000-0000-0000AE520000}"/>
    <cellStyle name="Normal 2 10 8" xfId="18275" xr:uid="{00000000-0005-0000-0000-0000AF520000}"/>
    <cellStyle name="Normal 2 10 9" xfId="18276" xr:uid="{00000000-0005-0000-0000-0000B0520000}"/>
    <cellStyle name="Normal 2 11" xfId="18277" xr:uid="{00000000-0005-0000-0000-0000B1520000}"/>
    <cellStyle name="Normal 2 11 10" xfId="18278" xr:uid="{00000000-0005-0000-0000-0000B2520000}"/>
    <cellStyle name="Normal 2 11 11" xfId="18279" xr:uid="{00000000-0005-0000-0000-0000B3520000}"/>
    <cellStyle name="Normal 2 11 12" xfId="18280" xr:uid="{00000000-0005-0000-0000-0000B4520000}"/>
    <cellStyle name="Normal 2 11 13" xfId="18281" xr:uid="{00000000-0005-0000-0000-0000B5520000}"/>
    <cellStyle name="Normal 2 11 14" xfId="18282" xr:uid="{00000000-0005-0000-0000-0000B6520000}"/>
    <cellStyle name="Normal 2 11 15" xfId="18283" xr:uid="{00000000-0005-0000-0000-0000B7520000}"/>
    <cellStyle name="Normal 2 11 16" xfId="18284" xr:uid="{00000000-0005-0000-0000-0000B8520000}"/>
    <cellStyle name="Normal 2 11 17" xfId="18285" xr:uid="{00000000-0005-0000-0000-0000B9520000}"/>
    <cellStyle name="Normal 2 11 18" xfId="18286" xr:uid="{00000000-0005-0000-0000-0000BA520000}"/>
    <cellStyle name="Normal 2 11 19" xfId="18287" xr:uid="{00000000-0005-0000-0000-0000BB520000}"/>
    <cellStyle name="Normal 2 11 2" xfId="18288" xr:uid="{00000000-0005-0000-0000-0000BC520000}"/>
    <cellStyle name="Normal 2 11 2 10" xfId="18289" xr:uid="{00000000-0005-0000-0000-0000BD520000}"/>
    <cellStyle name="Normal 2 11 2 11" xfId="18290" xr:uid="{00000000-0005-0000-0000-0000BE520000}"/>
    <cellStyle name="Normal 2 11 2 12" xfId="18291" xr:uid="{00000000-0005-0000-0000-0000BF520000}"/>
    <cellStyle name="Normal 2 11 2 13" xfId="18292" xr:uid="{00000000-0005-0000-0000-0000C0520000}"/>
    <cellStyle name="Normal 2 11 2 14" xfId="18293" xr:uid="{00000000-0005-0000-0000-0000C1520000}"/>
    <cellStyle name="Normal 2 11 2 15" xfId="18294" xr:uid="{00000000-0005-0000-0000-0000C2520000}"/>
    <cellStyle name="Normal 2 11 2 2" xfId="18295" xr:uid="{00000000-0005-0000-0000-0000C3520000}"/>
    <cellStyle name="Normal 2 11 2 3" xfId="18296" xr:uid="{00000000-0005-0000-0000-0000C4520000}"/>
    <cellStyle name="Normal 2 11 2 4" xfId="18297" xr:uid="{00000000-0005-0000-0000-0000C5520000}"/>
    <cellStyle name="Normal 2 11 2 5" xfId="18298" xr:uid="{00000000-0005-0000-0000-0000C6520000}"/>
    <cellStyle name="Normal 2 11 2 6" xfId="18299" xr:uid="{00000000-0005-0000-0000-0000C7520000}"/>
    <cellStyle name="Normal 2 11 2 7" xfId="18300" xr:uid="{00000000-0005-0000-0000-0000C8520000}"/>
    <cellStyle name="Normal 2 11 2 8" xfId="18301" xr:uid="{00000000-0005-0000-0000-0000C9520000}"/>
    <cellStyle name="Normal 2 11 2 9" xfId="18302" xr:uid="{00000000-0005-0000-0000-0000CA520000}"/>
    <cellStyle name="Normal 2 11 20" xfId="58741" xr:uid="{00000000-0005-0000-0000-0000CB520000}"/>
    <cellStyle name="Normal 2 11 3" xfId="18303" xr:uid="{00000000-0005-0000-0000-0000CC520000}"/>
    <cellStyle name="Normal 2 11 3 10" xfId="18304" xr:uid="{00000000-0005-0000-0000-0000CD520000}"/>
    <cellStyle name="Normal 2 11 3 11" xfId="18305" xr:uid="{00000000-0005-0000-0000-0000CE520000}"/>
    <cellStyle name="Normal 2 11 3 12" xfId="18306" xr:uid="{00000000-0005-0000-0000-0000CF520000}"/>
    <cellStyle name="Normal 2 11 3 13" xfId="18307" xr:uid="{00000000-0005-0000-0000-0000D0520000}"/>
    <cellStyle name="Normal 2 11 3 14" xfId="18308" xr:uid="{00000000-0005-0000-0000-0000D1520000}"/>
    <cellStyle name="Normal 2 11 3 15" xfId="18309" xr:uid="{00000000-0005-0000-0000-0000D2520000}"/>
    <cellStyle name="Normal 2 11 3 2" xfId="18310" xr:uid="{00000000-0005-0000-0000-0000D3520000}"/>
    <cellStyle name="Normal 2 11 3 3" xfId="18311" xr:uid="{00000000-0005-0000-0000-0000D4520000}"/>
    <cellStyle name="Normal 2 11 3 4" xfId="18312" xr:uid="{00000000-0005-0000-0000-0000D5520000}"/>
    <cellStyle name="Normal 2 11 3 5" xfId="18313" xr:uid="{00000000-0005-0000-0000-0000D6520000}"/>
    <cellStyle name="Normal 2 11 3 6" xfId="18314" xr:uid="{00000000-0005-0000-0000-0000D7520000}"/>
    <cellStyle name="Normal 2 11 3 7" xfId="18315" xr:uid="{00000000-0005-0000-0000-0000D8520000}"/>
    <cellStyle name="Normal 2 11 3 8" xfId="18316" xr:uid="{00000000-0005-0000-0000-0000D9520000}"/>
    <cellStyle name="Normal 2 11 3 9" xfId="18317" xr:uid="{00000000-0005-0000-0000-0000DA520000}"/>
    <cellStyle name="Normal 2 11 4" xfId="18318" xr:uid="{00000000-0005-0000-0000-0000DB520000}"/>
    <cellStyle name="Normal 2 11 4 2" xfId="60583" xr:uid="{00000000-0005-0000-0000-0000DC520000}"/>
    <cellStyle name="Normal 2 11 5" xfId="18319" xr:uid="{00000000-0005-0000-0000-0000DD520000}"/>
    <cellStyle name="Normal 2 11 5 2" xfId="60584" xr:uid="{00000000-0005-0000-0000-0000DE520000}"/>
    <cellStyle name="Normal 2 11 6" xfId="18320" xr:uid="{00000000-0005-0000-0000-0000DF520000}"/>
    <cellStyle name="Normal 2 11 6 2" xfId="60585" xr:uid="{00000000-0005-0000-0000-0000E0520000}"/>
    <cellStyle name="Normal 2 11 7" xfId="18321" xr:uid="{00000000-0005-0000-0000-0000E1520000}"/>
    <cellStyle name="Normal 2 11 8" xfId="18322" xr:uid="{00000000-0005-0000-0000-0000E2520000}"/>
    <cellStyle name="Normal 2 11 9" xfId="18323" xr:uid="{00000000-0005-0000-0000-0000E3520000}"/>
    <cellStyle name="Normal 2 12" xfId="18324" xr:uid="{00000000-0005-0000-0000-0000E4520000}"/>
    <cellStyle name="Normal 2 12 10" xfId="18325" xr:uid="{00000000-0005-0000-0000-0000E5520000}"/>
    <cellStyle name="Normal 2 12 11" xfId="18326" xr:uid="{00000000-0005-0000-0000-0000E6520000}"/>
    <cellStyle name="Normal 2 12 12" xfId="18327" xr:uid="{00000000-0005-0000-0000-0000E7520000}"/>
    <cellStyle name="Normal 2 12 13" xfId="18328" xr:uid="{00000000-0005-0000-0000-0000E8520000}"/>
    <cellStyle name="Normal 2 12 14" xfId="18329" xr:uid="{00000000-0005-0000-0000-0000E9520000}"/>
    <cellStyle name="Normal 2 12 15" xfId="18330" xr:uid="{00000000-0005-0000-0000-0000EA520000}"/>
    <cellStyle name="Normal 2 12 16" xfId="18331" xr:uid="{00000000-0005-0000-0000-0000EB520000}"/>
    <cellStyle name="Normal 2 12 17" xfId="18332" xr:uid="{00000000-0005-0000-0000-0000EC520000}"/>
    <cellStyle name="Normal 2 12 18" xfId="18333" xr:uid="{00000000-0005-0000-0000-0000ED520000}"/>
    <cellStyle name="Normal 2 12 19" xfId="18334" xr:uid="{00000000-0005-0000-0000-0000EE520000}"/>
    <cellStyle name="Normal 2 12 2" xfId="18335" xr:uid="{00000000-0005-0000-0000-0000EF520000}"/>
    <cellStyle name="Normal 2 12 2 10" xfId="18336" xr:uid="{00000000-0005-0000-0000-0000F0520000}"/>
    <cellStyle name="Normal 2 12 2 11" xfId="18337" xr:uid="{00000000-0005-0000-0000-0000F1520000}"/>
    <cellStyle name="Normal 2 12 2 12" xfId="18338" xr:uid="{00000000-0005-0000-0000-0000F2520000}"/>
    <cellStyle name="Normal 2 12 2 13" xfId="18339" xr:uid="{00000000-0005-0000-0000-0000F3520000}"/>
    <cellStyle name="Normal 2 12 2 14" xfId="18340" xr:uid="{00000000-0005-0000-0000-0000F4520000}"/>
    <cellStyle name="Normal 2 12 2 15" xfId="18341" xr:uid="{00000000-0005-0000-0000-0000F5520000}"/>
    <cellStyle name="Normal 2 12 2 2" xfId="18342" xr:uid="{00000000-0005-0000-0000-0000F6520000}"/>
    <cellStyle name="Normal 2 12 2 3" xfId="18343" xr:uid="{00000000-0005-0000-0000-0000F7520000}"/>
    <cellStyle name="Normal 2 12 2 4" xfId="18344" xr:uid="{00000000-0005-0000-0000-0000F8520000}"/>
    <cellStyle name="Normal 2 12 2 5" xfId="18345" xr:uid="{00000000-0005-0000-0000-0000F9520000}"/>
    <cellStyle name="Normal 2 12 2 6" xfId="18346" xr:uid="{00000000-0005-0000-0000-0000FA520000}"/>
    <cellStyle name="Normal 2 12 2 7" xfId="18347" xr:uid="{00000000-0005-0000-0000-0000FB520000}"/>
    <cellStyle name="Normal 2 12 2 8" xfId="18348" xr:uid="{00000000-0005-0000-0000-0000FC520000}"/>
    <cellStyle name="Normal 2 12 2 9" xfId="18349" xr:uid="{00000000-0005-0000-0000-0000FD520000}"/>
    <cellStyle name="Normal 2 12 20" xfId="58742" xr:uid="{00000000-0005-0000-0000-0000FE520000}"/>
    <cellStyle name="Normal 2 12 3" xfId="18350" xr:uid="{00000000-0005-0000-0000-0000FF520000}"/>
    <cellStyle name="Normal 2 12 3 10" xfId="18351" xr:uid="{00000000-0005-0000-0000-000000530000}"/>
    <cellStyle name="Normal 2 12 3 11" xfId="18352" xr:uid="{00000000-0005-0000-0000-000001530000}"/>
    <cellStyle name="Normal 2 12 3 12" xfId="18353" xr:uid="{00000000-0005-0000-0000-000002530000}"/>
    <cellStyle name="Normal 2 12 3 13" xfId="18354" xr:uid="{00000000-0005-0000-0000-000003530000}"/>
    <cellStyle name="Normal 2 12 3 14" xfId="18355" xr:uid="{00000000-0005-0000-0000-000004530000}"/>
    <cellStyle name="Normal 2 12 3 15" xfId="18356" xr:uid="{00000000-0005-0000-0000-000005530000}"/>
    <cellStyle name="Normal 2 12 3 2" xfId="18357" xr:uid="{00000000-0005-0000-0000-000006530000}"/>
    <cellStyle name="Normal 2 12 3 3" xfId="18358" xr:uid="{00000000-0005-0000-0000-000007530000}"/>
    <cellStyle name="Normal 2 12 3 4" xfId="18359" xr:uid="{00000000-0005-0000-0000-000008530000}"/>
    <cellStyle name="Normal 2 12 3 5" xfId="18360" xr:uid="{00000000-0005-0000-0000-000009530000}"/>
    <cellStyle name="Normal 2 12 3 6" xfId="18361" xr:uid="{00000000-0005-0000-0000-00000A530000}"/>
    <cellStyle name="Normal 2 12 3 7" xfId="18362" xr:uid="{00000000-0005-0000-0000-00000B530000}"/>
    <cellStyle name="Normal 2 12 3 8" xfId="18363" xr:uid="{00000000-0005-0000-0000-00000C530000}"/>
    <cellStyle name="Normal 2 12 3 9" xfId="18364" xr:uid="{00000000-0005-0000-0000-00000D530000}"/>
    <cellStyle name="Normal 2 12 4" xfId="18365" xr:uid="{00000000-0005-0000-0000-00000E530000}"/>
    <cellStyle name="Normal 2 12 5" xfId="18366" xr:uid="{00000000-0005-0000-0000-00000F530000}"/>
    <cellStyle name="Normal 2 12 6" xfId="18367" xr:uid="{00000000-0005-0000-0000-000010530000}"/>
    <cellStyle name="Normal 2 12 7" xfId="18368" xr:uid="{00000000-0005-0000-0000-000011530000}"/>
    <cellStyle name="Normal 2 12 8" xfId="18369" xr:uid="{00000000-0005-0000-0000-000012530000}"/>
    <cellStyle name="Normal 2 12 9" xfId="18370" xr:uid="{00000000-0005-0000-0000-000013530000}"/>
    <cellStyle name="Normal 2 13" xfId="18371" xr:uid="{00000000-0005-0000-0000-000014530000}"/>
    <cellStyle name="Normal 2 13 10" xfId="18372" xr:uid="{00000000-0005-0000-0000-000015530000}"/>
    <cellStyle name="Normal 2 13 11" xfId="18373" xr:uid="{00000000-0005-0000-0000-000016530000}"/>
    <cellStyle name="Normal 2 13 12" xfId="18374" xr:uid="{00000000-0005-0000-0000-000017530000}"/>
    <cellStyle name="Normal 2 13 13" xfId="18375" xr:uid="{00000000-0005-0000-0000-000018530000}"/>
    <cellStyle name="Normal 2 13 14" xfId="18376" xr:uid="{00000000-0005-0000-0000-000019530000}"/>
    <cellStyle name="Normal 2 13 15" xfId="18377" xr:uid="{00000000-0005-0000-0000-00001A530000}"/>
    <cellStyle name="Normal 2 13 16" xfId="18378" xr:uid="{00000000-0005-0000-0000-00001B530000}"/>
    <cellStyle name="Normal 2 13 17" xfId="18379" xr:uid="{00000000-0005-0000-0000-00001C530000}"/>
    <cellStyle name="Normal 2 13 18" xfId="18380" xr:uid="{00000000-0005-0000-0000-00001D530000}"/>
    <cellStyle name="Normal 2 13 19" xfId="18381" xr:uid="{00000000-0005-0000-0000-00001E530000}"/>
    <cellStyle name="Normal 2 13 2" xfId="18382" xr:uid="{00000000-0005-0000-0000-00001F530000}"/>
    <cellStyle name="Normal 2 13 2 10" xfId="18383" xr:uid="{00000000-0005-0000-0000-000020530000}"/>
    <cellStyle name="Normal 2 13 2 11" xfId="18384" xr:uid="{00000000-0005-0000-0000-000021530000}"/>
    <cellStyle name="Normal 2 13 2 12" xfId="18385" xr:uid="{00000000-0005-0000-0000-000022530000}"/>
    <cellStyle name="Normal 2 13 2 13" xfId="18386" xr:uid="{00000000-0005-0000-0000-000023530000}"/>
    <cellStyle name="Normal 2 13 2 14" xfId="18387" xr:uid="{00000000-0005-0000-0000-000024530000}"/>
    <cellStyle name="Normal 2 13 2 15" xfId="18388" xr:uid="{00000000-0005-0000-0000-000025530000}"/>
    <cellStyle name="Normal 2 13 2 2" xfId="18389" xr:uid="{00000000-0005-0000-0000-000026530000}"/>
    <cellStyle name="Normal 2 13 2 3" xfId="18390" xr:uid="{00000000-0005-0000-0000-000027530000}"/>
    <cellStyle name="Normal 2 13 2 4" xfId="18391" xr:uid="{00000000-0005-0000-0000-000028530000}"/>
    <cellStyle name="Normal 2 13 2 5" xfId="18392" xr:uid="{00000000-0005-0000-0000-000029530000}"/>
    <cellStyle name="Normal 2 13 2 6" xfId="18393" xr:uid="{00000000-0005-0000-0000-00002A530000}"/>
    <cellStyle name="Normal 2 13 2 7" xfId="18394" xr:uid="{00000000-0005-0000-0000-00002B530000}"/>
    <cellStyle name="Normal 2 13 2 8" xfId="18395" xr:uid="{00000000-0005-0000-0000-00002C530000}"/>
    <cellStyle name="Normal 2 13 2 9" xfId="18396" xr:uid="{00000000-0005-0000-0000-00002D530000}"/>
    <cellStyle name="Normal 2 13 20" xfId="58743" xr:uid="{00000000-0005-0000-0000-00002E530000}"/>
    <cellStyle name="Normal 2 13 3" xfId="18397" xr:uid="{00000000-0005-0000-0000-00002F530000}"/>
    <cellStyle name="Normal 2 13 3 10" xfId="18398" xr:uid="{00000000-0005-0000-0000-000030530000}"/>
    <cellStyle name="Normal 2 13 3 11" xfId="18399" xr:uid="{00000000-0005-0000-0000-000031530000}"/>
    <cellStyle name="Normal 2 13 3 12" xfId="18400" xr:uid="{00000000-0005-0000-0000-000032530000}"/>
    <cellStyle name="Normal 2 13 3 13" xfId="18401" xr:uid="{00000000-0005-0000-0000-000033530000}"/>
    <cellStyle name="Normal 2 13 3 14" xfId="18402" xr:uid="{00000000-0005-0000-0000-000034530000}"/>
    <cellStyle name="Normal 2 13 3 15" xfId="18403" xr:uid="{00000000-0005-0000-0000-000035530000}"/>
    <cellStyle name="Normal 2 13 3 2" xfId="18404" xr:uid="{00000000-0005-0000-0000-000036530000}"/>
    <cellStyle name="Normal 2 13 3 3" xfId="18405" xr:uid="{00000000-0005-0000-0000-000037530000}"/>
    <cellStyle name="Normal 2 13 3 4" xfId="18406" xr:uid="{00000000-0005-0000-0000-000038530000}"/>
    <cellStyle name="Normal 2 13 3 5" xfId="18407" xr:uid="{00000000-0005-0000-0000-000039530000}"/>
    <cellStyle name="Normal 2 13 3 6" xfId="18408" xr:uid="{00000000-0005-0000-0000-00003A530000}"/>
    <cellStyle name="Normal 2 13 3 7" xfId="18409" xr:uid="{00000000-0005-0000-0000-00003B530000}"/>
    <cellStyle name="Normal 2 13 3 8" xfId="18410" xr:uid="{00000000-0005-0000-0000-00003C530000}"/>
    <cellStyle name="Normal 2 13 3 9" xfId="18411" xr:uid="{00000000-0005-0000-0000-00003D530000}"/>
    <cellStyle name="Normal 2 13 4" xfId="18412" xr:uid="{00000000-0005-0000-0000-00003E530000}"/>
    <cellStyle name="Normal 2 13 5" xfId="18413" xr:uid="{00000000-0005-0000-0000-00003F530000}"/>
    <cellStyle name="Normal 2 13 6" xfId="18414" xr:uid="{00000000-0005-0000-0000-000040530000}"/>
    <cellStyle name="Normal 2 13 7" xfId="18415" xr:uid="{00000000-0005-0000-0000-000041530000}"/>
    <cellStyle name="Normal 2 13 8" xfId="18416" xr:uid="{00000000-0005-0000-0000-000042530000}"/>
    <cellStyle name="Normal 2 13 9" xfId="18417" xr:uid="{00000000-0005-0000-0000-000043530000}"/>
    <cellStyle name="Normal 2 14" xfId="18418" xr:uid="{00000000-0005-0000-0000-000044530000}"/>
    <cellStyle name="Normal 2 14 10" xfId="18419" xr:uid="{00000000-0005-0000-0000-000045530000}"/>
    <cellStyle name="Normal 2 14 11" xfId="18420" xr:uid="{00000000-0005-0000-0000-000046530000}"/>
    <cellStyle name="Normal 2 14 12" xfId="18421" xr:uid="{00000000-0005-0000-0000-000047530000}"/>
    <cellStyle name="Normal 2 14 13" xfId="18422" xr:uid="{00000000-0005-0000-0000-000048530000}"/>
    <cellStyle name="Normal 2 14 14" xfId="18423" xr:uid="{00000000-0005-0000-0000-000049530000}"/>
    <cellStyle name="Normal 2 14 15" xfId="18424" xr:uid="{00000000-0005-0000-0000-00004A530000}"/>
    <cellStyle name="Normal 2 14 16" xfId="18425" xr:uid="{00000000-0005-0000-0000-00004B530000}"/>
    <cellStyle name="Normal 2 14 17" xfId="18426" xr:uid="{00000000-0005-0000-0000-00004C530000}"/>
    <cellStyle name="Normal 2 14 18" xfId="18427" xr:uid="{00000000-0005-0000-0000-00004D530000}"/>
    <cellStyle name="Normal 2 14 19" xfId="18428" xr:uid="{00000000-0005-0000-0000-00004E530000}"/>
    <cellStyle name="Normal 2 14 2" xfId="18429" xr:uid="{00000000-0005-0000-0000-00004F530000}"/>
    <cellStyle name="Normal 2 14 2 10" xfId="18430" xr:uid="{00000000-0005-0000-0000-000050530000}"/>
    <cellStyle name="Normal 2 14 2 11" xfId="18431" xr:uid="{00000000-0005-0000-0000-000051530000}"/>
    <cellStyle name="Normal 2 14 2 12" xfId="18432" xr:uid="{00000000-0005-0000-0000-000052530000}"/>
    <cellStyle name="Normal 2 14 2 13" xfId="18433" xr:uid="{00000000-0005-0000-0000-000053530000}"/>
    <cellStyle name="Normal 2 14 2 14" xfId="18434" xr:uid="{00000000-0005-0000-0000-000054530000}"/>
    <cellStyle name="Normal 2 14 2 15" xfId="18435" xr:uid="{00000000-0005-0000-0000-000055530000}"/>
    <cellStyle name="Normal 2 14 2 2" xfId="18436" xr:uid="{00000000-0005-0000-0000-000056530000}"/>
    <cellStyle name="Normal 2 14 2 3" xfId="18437" xr:uid="{00000000-0005-0000-0000-000057530000}"/>
    <cellStyle name="Normal 2 14 2 4" xfId="18438" xr:uid="{00000000-0005-0000-0000-000058530000}"/>
    <cellStyle name="Normal 2 14 2 5" xfId="18439" xr:uid="{00000000-0005-0000-0000-000059530000}"/>
    <cellStyle name="Normal 2 14 2 6" xfId="18440" xr:uid="{00000000-0005-0000-0000-00005A530000}"/>
    <cellStyle name="Normal 2 14 2 7" xfId="18441" xr:uid="{00000000-0005-0000-0000-00005B530000}"/>
    <cellStyle name="Normal 2 14 2 8" xfId="18442" xr:uid="{00000000-0005-0000-0000-00005C530000}"/>
    <cellStyle name="Normal 2 14 2 9" xfId="18443" xr:uid="{00000000-0005-0000-0000-00005D530000}"/>
    <cellStyle name="Normal 2 14 20" xfId="58744" xr:uid="{00000000-0005-0000-0000-00005E530000}"/>
    <cellStyle name="Normal 2 14 3" xfId="18444" xr:uid="{00000000-0005-0000-0000-00005F530000}"/>
    <cellStyle name="Normal 2 14 3 10" xfId="18445" xr:uid="{00000000-0005-0000-0000-000060530000}"/>
    <cellStyle name="Normal 2 14 3 11" xfId="18446" xr:uid="{00000000-0005-0000-0000-000061530000}"/>
    <cellStyle name="Normal 2 14 3 12" xfId="18447" xr:uid="{00000000-0005-0000-0000-000062530000}"/>
    <cellStyle name="Normal 2 14 3 13" xfId="18448" xr:uid="{00000000-0005-0000-0000-000063530000}"/>
    <cellStyle name="Normal 2 14 3 14" xfId="18449" xr:uid="{00000000-0005-0000-0000-000064530000}"/>
    <cellStyle name="Normal 2 14 3 15" xfId="18450" xr:uid="{00000000-0005-0000-0000-000065530000}"/>
    <cellStyle name="Normal 2 14 3 2" xfId="18451" xr:uid="{00000000-0005-0000-0000-000066530000}"/>
    <cellStyle name="Normal 2 14 3 3" xfId="18452" xr:uid="{00000000-0005-0000-0000-000067530000}"/>
    <cellStyle name="Normal 2 14 3 4" xfId="18453" xr:uid="{00000000-0005-0000-0000-000068530000}"/>
    <cellStyle name="Normal 2 14 3 5" xfId="18454" xr:uid="{00000000-0005-0000-0000-000069530000}"/>
    <cellStyle name="Normal 2 14 3 6" xfId="18455" xr:uid="{00000000-0005-0000-0000-00006A530000}"/>
    <cellStyle name="Normal 2 14 3 7" xfId="18456" xr:uid="{00000000-0005-0000-0000-00006B530000}"/>
    <cellStyle name="Normal 2 14 3 8" xfId="18457" xr:uid="{00000000-0005-0000-0000-00006C530000}"/>
    <cellStyle name="Normal 2 14 3 9" xfId="18458" xr:uid="{00000000-0005-0000-0000-00006D530000}"/>
    <cellStyle name="Normal 2 14 4" xfId="18459" xr:uid="{00000000-0005-0000-0000-00006E530000}"/>
    <cellStyle name="Normal 2 14 5" xfId="18460" xr:uid="{00000000-0005-0000-0000-00006F530000}"/>
    <cellStyle name="Normal 2 14 6" xfId="18461" xr:uid="{00000000-0005-0000-0000-000070530000}"/>
    <cellStyle name="Normal 2 14 7" xfId="18462" xr:uid="{00000000-0005-0000-0000-000071530000}"/>
    <cellStyle name="Normal 2 14 8" xfId="18463" xr:uid="{00000000-0005-0000-0000-000072530000}"/>
    <cellStyle name="Normal 2 14 9" xfId="18464" xr:uid="{00000000-0005-0000-0000-000073530000}"/>
    <cellStyle name="Normal 2 15" xfId="18465" xr:uid="{00000000-0005-0000-0000-000074530000}"/>
    <cellStyle name="Normal 2 15 10" xfId="18466" xr:uid="{00000000-0005-0000-0000-000075530000}"/>
    <cellStyle name="Normal 2 15 11" xfId="18467" xr:uid="{00000000-0005-0000-0000-000076530000}"/>
    <cellStyle name="Normal 2 15 12" xfId="18468" xr:uid="{00000000-0005-0000-0000-000077530000}"/>
    <cellStyle name="Normal 2 15 13" xfId="18469" xr:uid="{00000000-0005-0000-0000-000078530000}"/>
    <cellStyle name="Normal 2 15 14" xfId="18470" xr:uid="{00000000-0005-0000-0000-000079530000}"/>
    <cellStyle name="Normal 2 15 15" xfId="18471" xr:uid="{00000000-0005-0000-0000-00007A530000}"/>
    <cellStyle name="Normal 2 15 16" xfId="18472" xr:uid="{00000000-0005-0000-0000-00007B530000}"/>
    <cellStyle name="Normal 2 15 17" xfId="18473" xr:uid="{00000000-0005-0000-0000-00007C530000}"/>
    <cellStyle name="Normal 2 15 18" xfId="58745" xr:uid="{00000000-0005-0000-0000-00007D530000}"/>
    <cellStyle name="Normal 2 15 2" xfId="18474" xr:uid="{00000000-0005-0000-0000-00007E530000}"/>
    <cellStyle name="Normal 2 15 3" xfId="18475" xr:uid="{00000000-0005-0000-0000-00007F530000}"/>
    <cellStyle name="Normal 2 15 4" xfId="18476" xr:uid="{00000000-0005-0000-0000-000080530000}"/>
    <cellStyle name="Normal 2 15 5" xfId="18477" xr:uid="{00000000-0005-0000-0000-000081530000}"/>
    <cellStyle name="Normal 2 15 6" xfId="18478" xr:uid="{00000000-0005-0000-0000-000082530000}"/>
    <cellStyle name="Normal 2 15 7" xfId="18479" xr:uid="{00000000-0005-0000-0000-000083530000}"/>
    <cellStyle name="Normal 2 15 8" xfId="18480" xr:uid="{00000000-0005-0000-0000-000084530000}"/>
    <cellStyle name="Normal 2 15 9" xfId="18481" xr:uid="{00000000-0005-0000-0000-000085530000}"/>
    <cellStyle name="Normal 2 16" xfId="18482" xr:uid="{00000000-0005-0000-0000-000086530000}"/>
    <cellStyle name="Normal 2 16 2" xfId="57165" xr:uid="{00000000-0005-0000-0000-000087530000}"/>
    <cellStyle name="Normal 2 16 3" xfId="58746" xr:uid="{00000000-0005-0000-0000-000088530000}"/>
    <cellStyle name="Normal 2 16 4" xfId="60586" xr:uid="{00000000-0005-0000-0000-000089530000}"/>
    <cellStyle name="Normal 2 16 5" xfId="60587" xr:uid="{00000000-0005-0000-0000-00008A530000}"/>
    <cellStyle name="Normal 2 16 6" xfId="60588" xr:uid="{00000000-0005-0000-0000-00008B530000}"/>
    <cellStyle name="Normal 2 16 7" xfId="61967" xr:uid="{00000000-0005-0000-0000-00008C530000}"/>
    <cellStyle name="Normal 2 17" xfId="18483" xr:uid="{00000000-0005-0000-0000-00008D530000}"/>
    <cellStyle name="Normal 2 17 2" xfId="60589" xr:uid="{00000000-0005-0000-0000-00008E530000}"/>
    <cellStyle name="Normal 2 17 3" xfId="60590" xr:uid="{00000000-0005-0000-0000-00008F530000}"/>
    <cellStyle name="Normal 2 17 4" xfId="60591" xr:uid="{00000000-0005-0000-0000-000090530000}"/>
    <cellStyle name="Normal 2 17 5" xfId="60592" xr:uid="{00000000-0005-0000-0000-000091530000}"/>
    <cellStyle name="Normal 2 17 6" xfId="60593" xr:uid="{00000000-0005-0000-0000-000092530000}"/>
    <cellStyle name="Normal 2 17 7" xfId="61968" xr:uid="{00000000-0005-0000-0000-000093530000}"/>
    <cellStyle name="Normal 2 18" xfId="18484" xr:uid="{00000000-0005-0000-0000-000094530000}"/>
    <cellStyle name="Normal 2 18 2" xfId="60594" xr:uid="{00000000-0005-0000-0000-000095530000}"/>
    <cellStyle name="Normal 2 18 3" xfId="60595" xr:uid="{00000000-0005-0000-0000-000096530000}"/>
    <cellStyle name="Normal 2 18 4" xfId="60596" xr:uid="{00000000-0005-0000-0000-000097530000}"/>
    <cellStyle name="Normal 2 18 5" xfId="60597" xr:uid="{00000000-0005-0000-0000-000098530000}"/>
    <cellStyle name="Normal 2 18 6" xfId="60598" xr:uid="{00000000-0005-0000-0000-000099530000}"/>
    <cellStyle name="Normal 2 19" xfId="18485" xr:uid="{00000000-0005-0000-0000-00009A530000}"/>
    <cellStyle name="Normal 2 19 2" xfId="60599" xr:uid="{00000000-0005-0000-0000-00009B530000}"/>
    <cellStyle name="Normal 2 19 3" xfId="60600" xr:uid="{00000000-0005-0000-0000-00009C530000}"/>
    <cellStyle name="Normal 2 19 4" xfId="60601" xr:uid="{00000000-0005-0000-0000-00009D530000}"/>
    <cellStyle name="Normal 2 19 5" xfId="60602" xr:uid="{00000000-0005-0000-0000-00009E530000}"/>
    <cellStyle name="Normal 2 19 6" xfId="60603" xr:uid="{00000000-0005-0000-0000-00009F530000}"/>
    <cellStyle name="Normal 2 2" xfId="35" xr:uid="{00000000-0005-0000-0000-0000A0530000}"/>
    <cellStyle name="Normal 2 2 10" xfId="18486" xr:uid="{00000000-0005-0000-0000-0000A1530000}"/>
    <cellStyle name="Normal 2 2 10 10" xfId="18487" xr:uid="{00000000-0005-0000-0000-0000A2530000}"/>
    <cellStyle name="Normal 2 2 10 11" xfId="18488" xr:uid="{00000000-0005-0000-0000-0000A3530000}"/>
    <cellStyle name="Normal 2 2 10 12" xfId="18489" xr:uid="{00000000-0005-0000-0000-0000A4530000}"/>
    <cellStyle name="Normal 2 2 10 2" xfId="18490" xr:uid="{00000000-0005-0000-0000-0000A5530000}"/>
    <cellStyle name="Normal 2 2 10 3" xfId="18491" xr:uid="{00000000-0005-0000-0000-0000A6530000}"/>
    <cellStyle name="Normal 2 2 10 4" xfId="18492" xr:uid="{00000000-0005-0000-0000-0000A7530000}"/>
    <cellStyle name="Normal 2 2 10 5" xfId="18493" xr:uid="{00000000-0005-0000-0000-0000A8530000}"/>
    <cellStyle name="Normal 2 2 10 6" xfId="18494" xr:uid="{00000000-0005-0000-0000-0000A9530000}"/>
    <cellStyle name="Normal 2 2 10 6 2" xfId="18495" xr:uid="{00000000-0005-0000-0000-0000AA530000}"/>
    <cellStyle name="Normal 2 2 10 6 3" xfId="18496" xr:uid="{00000000-0005-0000-0000-0000AB530000}"/>
    <cellStyle name="Normal 2 2 10 7" xfId="18497" xr:uid="{00000000-0005-0000-0000-0000AC530000}"/>
    <cellStyle name="Normal 2 2 10 8" xfId="18498" xr:uid="{00000000-0005-0000-0000-0000AD530000}"/>
    <cellStyle name="Normal 2 2 10 9" xfId="18499" xr:uid="{00000000-0005-0000-0000-0000AE530000}"/>
    <cellStyle name="Normal 2 2 11" xfId="18500" xr:uid="{00000000-0005-0000-0000-0000AF530000}"/>
    <cellStyle name="Normal 2 2 12" xfId="18501" xr:uid="{00000000-0005-0000-0000-0000B0530000}"/>
    <cellStyle name="Normal 2 2 13" xfId="18502" xr:uid="{00000000-0005-0000-0000-0000B1530000}"/>
    <cellStyle name="Normal 2 2 13 10" xfId="18503" xr:uid="{00000000-0005-0000-0000-0000B2530000}"/>
    <cellStyle name="Normal 2 2 13 11" xfId="18504" xr:uid="{00000000-0005-0000-0000-0000B3530000}"/>
    <cellStyle name="Normal 2 2 13 12" xfId="18505" xr:uid="{00000000-0005-0000-0000-0000B4530000}"/>
    <cellStyle name="Normal 2 2 13 13" xfId="18506" xr:uid="{00000000-0005-0000-0000-0000B5530000}"/>
    <cellStyle name="Normal 2 2 13 14" xfId="18507" xr:uid="{00000000-0005-0000-0000-0000B6530000}"/>
    <cellStyle name="Normal 2 2 13 15" xfId="18508" xr:uid="{00000000-0005-0000-0000-0000B7530000}"/>
    <cellStyle name="Normal 2 2 13 16" xfId="18509" xr:uid="{00000000-0005-0000-0000-0000B8530000}"/>
    <cellStyle name="Normal 2 2 13 17" xfId="18510" xr:uid="{00000000-0005-0000-0000-0000B9530000}"/>
    <cellStyle name="Normal 2 2 13 18" xfId="18511" xr:uid="{00000000-0005-0000-0000-0000BA530000}"/>
    <cellStyle name="Normal 2 2 13 19" xfId="18512" xr:uid="{00000000-0005-0000-0000-0000BB530000}"/>
    <cellStyle name="Normal 2 2 13 2" xfId="18513" xr:uid="{00000000-0005-0000-0000-0000BC530000}"/>
    <cellStyle name="Normal 2 2 13 2 10" xfId="18514" xr:uid="{00000000-0005-0000-0000-0000BD530000}"/>
    <cellStyle name="Normal 2 2 13 2 11" xfId="18515" xr:uid="{00000000-0005-0000-0000-0000BE530000}"/>
    <cellStyle name="Normal 2 2 13 2 12" xfId="18516" xr:uid="{00000000-0005-0000-0000-0000BF530000}"/>
    <cellStyle name="Normal 2 2 13 2 13" xfId="18517" xr:uid="{00000000-0005-0000-0000-0000C0530000}"/>
    <cellStyle name="Normal 2 2 13 2 14" xfId="18518" xr:uid="{00000000-0005-0000-0000-0000C1530000}"/>
    <cellStyle name="Normal 2 2 13 2 15" xfId="18519" xr:uid="{00000000-0005-0000-0000-0000C2530000}"/>
    <cellStyle name="Normal 2 2 13 2 2" xfId="18520" xr:uid="{00000000-0005-0000-0000-0000C3530000}"/>
    <cellStyle name="Normal 2 2 13 2 3" xfId="18521" xr:uid="{00000000-0005-0000-0000-0000C4530000}"/>
    <cellStyle name="Normal 2 2 13 2 4" xfId="18522" xr:uid="{00000000-0005-0000-0000-0000C5530000}"/>
    <cellStyle name="Normal 2 2 13 2 5" xfId="18523" xr:uid="{00000000-0005-0000-0000-0000C6530000}"/>
    <cellStyle name="Normal 2 2 13 2 6" xfId="18524" xr:uid="{00000000-0005-0000-0000-0000C7530000}"/>
    <cellStyle name="Normal 2 2 13 2 7" xfId="18525" xr:uid="{00000000-0005-0000-0000-0000C8530000}"/>
    <cellStyle name="Normal 2 2 13 2 8" xfId="18526" xr:uid="{00000000-0005-0000-0000-0000C9530000}"/>
    <cellStyle name="Normal 2 2 13 2 9" xfId="18527" xr:uid="{00000000-0005-0000-0000-0000CA530000}"/>
    <cellStyle name="Normal 2 2 13 3" xfId="18528" xr:uid="{00000000-0005-0000-0000-0000CB530000}"/>
    <cellStyle name="Normal 2 2 13 3 10" xfId="18529" xr:uid="{00000000-0005-0000-0000-0000CC530000}"/>
    <cellStyle name="Normal 2 2 13 3 11" xfId="18530" xr:uid="{00000000-0005-0000-0000-0000CD530000}"/>
    <cellStyle name="Normal 2 2 13 3 12" xfId="18531" xr:uid="{00000000-0005-0000-0000-0000CE530000}"/>
    <cellStyle name="Normal 2 2 13 3 13" xfId="18532" xr:uid="{00000000-0005-0000-0000-0000CF530000}"/>
    <cellStyle name="Normal 2 2 13 3 14" xfId="18533" xr:uid="{00000000-0005-0000-0000-0000D0530000}"/>
    <cellStyle name="Normal 2 2 13 3 15" xfId="18534" xr:uid="{00000000-0005-0000-0000-0000D1530000}"/>
    <cellStyle name="Normal 2 2 13 3 2" xfId="18535" xr:uid="{00000000-0005-0000-0000-0000D2530000}"/>
    <cellStyle name="Normal 2 2 13 3 3" xfId="18536" xr:uid="{00000000-0005-0000-0000-0000D3530000}"/>
    <cellStyle name="Normal 2 2 13 3 4" xfId="18537" xr:uid="{00000000-0005-0000-0000-0000D4530000}"/>
    <cellStyle name="Normal 2 2 13 3 5" xfId="18538" xr:uid="{00000000-0005-0000-0000-0000D5530000}"/>
    <cellStyle name="Normal 2 2 13 3 6" xfId="18539" xr:uid="{00000000-0005-0000-0000-0000D6530000}"/>
    <cellStyle name="Normal 2 2 13 3 7" xfId="18540" xr:uid="{00000000-0005-0000-0000-0000D7530000}"/>
    <cellStyle name="Normal 2 2 13 3 8" xfId="18541" xr:uid="{00000000-0005-0000-0000-0000D8530000}"/>
    <cellStyle name="Normal 2 2 13 3 9" xfId="18542" xr:uid="{00000000-0005-0000-0000-0000D9530000}"/>
    <cellStyle name="Normal 2 2 13 4" xfId="18543" xr:uid="{00000000-0005-0000-0000-0000DA530000}"/>
    <cellStyle name="Normal 2 2 13 5" xfId="18544" xr:uid="{00000000-0005-0000-0000-0000DB530000}"/>
    <cellStyle name="Normal 2 2 13 6" xfId="18545" xr:uid="{00000000-0005-0000-0000-0000DC530000}"/>
    <cellStyle name="Normal 2 2 13 7" xfId="18546" xr:uid="{00000000-0005-0000-0000-0000DD530000}"/>
    <cellStyle name="Normal 2 2 13 8" xfId="18547" xr:uid="{00000000-0005-0000-0000-0000DE530000}"/>
    <cellStyle name="Normal 2 2 13 9" xfId="18548" xr:uid="{00000000-0005-0000-0000-0000DF530000}"/>
    <cellStyle name="Normal 2 2 14" xfId="57967" xr:uid="{00000000-0005-0000-0000-0000E0530000}"/>
    <cellStyle name="Normal 2 2 14 2" xfId="59384" xr:uid="{00000000-0005-0000-0000-0000E1530000}"/>
    <cellStyle name="Normal 2 2 14 2 2" xfId="61784" xr:uid="{00000000-0005-0000-0000-0000E2530000}"/>
    <cellStyle name="Normal 2 2 15" xfId="58747" xr:uid="{00000000-0005-0000-0000-0000E3530000}"/>
    <cellStyle name="Normal 2 2 16" xfId="58966" xr:uid="{00000000-0005-0000-0000-0000E4530000}"/>
    <cellStyle name="Normal 2 2 17" xfId="59274" xr:uid="{00000000-0005-0000-0000-0000E5530000}"/>
    <cellStyle name="Normal 2 2 18" xfId="59347" xr:uid="{00000000-0005-0000-0000-0000E6530000}"/>
    <cellStyle name="Normal 2 2 19" xfId="59369" xr:uid="{00000000-0005-0000-0000-0000E7530000}"/>
    <cellStyle name="Normal 2 2 2" xfId="842" xr:uid="{00000000-0005-0000-0000-0000E8530000}"/>
    <cellStyle name="Normal 2 2 2 10" xfId="18549" xr:uid="{00000000-0005-0000-0000-0000E9530000}"/>
    <cellStyle name="Normal 2 2 2 11" xfId="18550" xr:uid="{00000000-0005-0000-0000-0000EA530000}"/>
    <cellStyle name="Normal 2 2 2 12" xfId="18551" xr:uid="{00000000-0005-0000-0000-0000EB530000}"/>
    <cellStyle name="Normal 2 2 2 13" xfId="18552" xr:uid="{00000000-0005-0000-0000-0000EC530000}"/>
    <cellStyle name="Normal 2 2 2 14" xfId="58748" xr:uid="{00000000-0005-0000-0000-0000ED530000}"/>
    <cellStyle name="Normal 2 2 2 15" xfId="60604" xr:uid="{00000000-0005-0000-0000-0000EE530000}"/>
    <cellStyle name="Normal 2 2 2 16" xfId="60605" xr:uid="{00000000-0005-0000-0000-0000EF530000}"/>
    <cellStyle name="Normal 2 2 2 17" xfId="60606" xr:uid="{00000000-0005-0000-0000-0000F0530000}"/>
    <cellStyle name="Normal 2 2 2 18" xfId="60607" xr:uid="{00000000-0005-0000-0000-0000F1530000}"/>
    <cellStyle name="Normal 2 2 2 19" xfId="60608" xr:uid="{00000000-0005-0000-0000-0000F2530000}"/>
    <cellStyle name="Normal 2 2 2 2" xfId="1242" xr:uid="{00000000-0005-0000-0000-0000F3530000}"/>
    <cellStyle name="Normal 2 2 2 2 10" xfId="60609" xr:uid="{00000000-0005-0000-0000-0000F4530000}"/>
    <cellStyle name="Normal 2 2 2 2 11" xfId="60610" xr:uid="{00000000-0005-0000-0000-0000F5530000}"/>
    <cellStyle name="Normal 2 2 2 2 12" xfId="60611" xr:uid="{00000000-0005-0000-0000-0000F6530000}"/>
    <cellStyle name="Normal 2 2 2 2 13" xfId="60612" xr:uid="{00000000-0005-0000-0000-0000F7530000}"/>
    <cellStyle name="Normal 2 2 2 2 14" xfId="60613" xr:uid="{00000000-0005-0000-0000-0000F8530000}"/>
    <cellStyle name="Normal 2 2 2 2 15" xfId="60614" xr:uid="{00000000-0005-0000-0000-0000F9530000}"/>
    <cellStyle name="Normal 2 2 2 2 16" xfId="60615" xr:uid="{00000000-0005-0000-0000-0000FA530000}"/>
    <cellStyle name="Normal 2 2 2 2 17" xfId="60616" xr:uid="{00000000-0005-0000-0000-0000FB530000}"/>
    <cellStyle name="Normal 2 2 2 2 18" xfId="60617" xr:uid="{00000000-0005-0000-0000-0000FC530000}"/>
    <cellStyle name="Normal 2 2 2 2 19" xfId="60618" xr:uid="{00000000-0005-0000-0000-0000FD530000}"/>
    <cellStyle name="Normal 2 2 2 2 2" xfId="18553" xr:uid="{00000000-0005-0000-0000-0000FE530000}"/>
    <cellStyle name="Normal 2 2 2 2 2 2" xfId="18554" xr:uid="{00000000-0005-0000-0000-0000FF530000}"/>
    <cellStyle name="Normal 2 2 2 2 2 2 2" xfId="18555" xr:uid="{00000000-0005-0000-0000-000000540000}"/>
    <cellStyle name="Normal 2 2 2 2 2 2 3" xfId="18556" xr:uid="{00000000-0005-0000-0000-000001540000}"/>
    <cellStyle name="Normal 2 2 2 2 2 3" xfId="18557" xr:uid="{00000000-0005-0000-0000-000002540000}"/>
    <cellStyle name="Normal 2 2 2 2 2 4" xfId="18558" xr:uid="{00000000-0005-0000-0000-000003540000}"/>
    <cellStyle name="Normal 2 2 2 2 2 5" xfId="18559" xr:uid="{00000000-0005-0000-0000-000004540000}"/>
    <cellStyle name="Normal 2 2 2 2 2 6" xfId="18560" xr:uid="{00000000-0005-0000-0000-000005540000}"/>
    <cellStyle name="Normal 2 2 2 2 2 7" xfId="18561" xr:uid="{00000000-0005-0000-0000-000006540000}"/>
    <cellStyle name="Normal 2 2 2 2 2 8" xfId="18562" xr:uid="{00000000-0005-0000-0000-000007540000}"/>
    <cellStyle name="Normal 2 2 2 2 20" xfId="60619" xr:uid="{00000000-0005-0000-0000-000008540000}"/>
    <cellStyle name="Normal 2 2 2 2 21" xfId="60620" xr:uid="{00000000-0005-0000-0000-000009540000}"/>
    <cellStyle name="Normal 2 2 2 2 22" xfId="60621" xr:uid="{00000000-0005-0000-0000-00000A540000}"/>
    <cellStyle name="Normal 2 2 2 2 23" xfId="60622" xr:uid="{00000000-0005-0000-0000-00000B540000}"/>
    <cellStyle name="Normal 2 2 2 2 24" xfId="60623" xr:uid="{00000000-0005-0000-0000-00000C540000}"/>
    <cellStyle name="Normal 2 2 2 2 25" xfId="60624" xr:uid="{00000000-0005-0000-0000-00000D540000}"/>
    <cellStyle name="Normal 2 2 2 2 26" xfId="60625" xr:uid="{00000000-0005-0000-0000-00000E540000}"/>
    <cellStyle name="Normal 2 2 2 2 3" xfId="18563" xr:uid="{00000000-0005-0000-0000-00000F540000}"/>
    <cellStyle name="Normal 2 2 2 2 4" xfId="18564" xr:uid="{00000000-0005-0000-0000-000010540000}"/>
    <cellStyle name="Normal 2 2 2 2 5" xfId="18565" xr:uid="{00000000-0005-0000-0000-000011540000}"/>
    <cellStyle name="Normal 2 2 2 2 6" xfId="18566" xr:uid="{00000000-0005-0000-0000-000012540000}"/>
    <cellStyle name="Normal 2 2 2 2 7" xfId="60626" xr:uid="{00000000-0005-0000-0000-000013540000}"/>
    <cellStyle name="Normal 2 2 2 2 8" xfId="60627" xr:uid="{00000000-0005-0000-0000-000014540000}"/>
    <cellStyle name="Normal 2 2 2 2 9" xfId="60628" xr:uid="{00000000-0005-0000-0000-000015540000}"/>
    <cellStyle name="Normal 2 2 2 20" xfId="60629" xr:uid="{00000000-0005-0000-0000-000016540000}"/>
    <cellStyle name="Normal 2 2 2 21" xfId="60630" xr:uid="{00000000-0005-0000-0000-000017540000}"/>
    <cellStyle name="Normal 2 2 2 22" xfId="60631" xr:uid="{00000000-0005-0000-0000-000018540000}"/>
    <cellStyle name="Normal 2 2 2 23" xfId="60632" xr:uid="{00000000-0005-0000-0000-000019540000}"/>
    <cellStyle name="Normal 2 2 2 24" xfId="60633" xr:uid="{00000000-0005-0000-0000-00001A540000}"/>
    <cellStyle name="Normal 2 2 2 25" xfId="60634" xr:uid="{00000000-0005-0000-0000-00001B540000}"/>
    <cellStyle name="Normal 2 2 2 26" xfId="60635" xr:uid="{00000000-0005-0000-0000-00001C540000}"/>
    <cellStyle name="Normal 2 2 2 3" xfId="18567" xr:uid="{00000000-0005-0000-0000-00001D540000}"/>
    <cellStyle name="Normal 2 2 2 3 2" xfId="18568" xr:uid="{00000000-0005-0000-0000-00001E540000}"/>
    <cellStyle name="Normal 2 2 2 3 2 2" xfId="60636" xr:uid="{00000000-0005-0000-0000-00001F540000}"/>
    <cellStyle name="Normal 2 2 2 3 3" xfId="18569" xr:uid="{00000000-0005-0000-0000-000020540000}"/>
    <cellStyle name="Normal 2 2 2 3 4" xfId="18570" xr:uid="{00000000-0005-0000-0000-000021540000}"/>
    <cellStyle name="Normal 2 2 2 3 5" xfId="18571" xr:uid="{00000000-0005-0000-0000-000022540000}"/>
    <cellStyle name="Normal 2 2 2 4" xfId="18572" xr:uid="{00000000-0005-0000-0000-000023540000}"/>
    <cellStyle name="Normal 2 2 2 5" xfId="18573" xr:uid="{00000000-0005-0000-0000-000024540000}"/>
    <cellStyle name="Normal 2 2 2 6" xfId="18574" xr:uid="{00000000-0005-0000-0000-000025540000}"/>
    <cellStyle name="Normal 2 2 2 7" xfId="18575" xr:uid="{00000000-0005-0000-0000-000026540000}"/>
    <cellStyle name="Normal 2 2 2 8" xfId="18576" xr:uid="{00000000-0005-0000-0000-000027540000}"/>
    <cellStyle name="Normal 2 2 2 9" xfId="18577" xr:uid="{00000000-0005-0000-0000-000028540000}"/>
    <cellStyle name="Normal 2 2 20" xfId="60637" xr:uid="{00000000-0005-0000-0000-000029540000}"/>
    <cellStyle name="Normal 2 2 21" xfId="60638" xr:uid="{00000000-0005-0000-0000-00002A540000}"/>
    <cellStyle name="Normal 2 2 22" xfId="60639" xr:uid="{00000000-0005-0000-0000-00002B540000}"/>
    <cellStyle name="Normal 2 2 23" xfId="60640" xr:uid="{00000000-0005-0000-0000-00002C540000}"/>
    <cellStyle name="Normal 2 2 24" xfId="60641" xr:uid="{00000000-0005-0000-0000-00002D540000}"/>
    <cellStyle name="Normal 2 2 25" xfId="60642" xr:uid="{00000000-0005-0000-0000-00002E540000}"/>
    <cellStyle name="Normal 2 2 26" xfId="60643" xr:uid="{00000000-0005-0000-0000-00002F540000}"/>
    <cellStyle name="Normal 2 2 27" xfId="60644" xr:uid="{00000000-0005-0000-0000-000030540000}"/>
    <cellStyle name="Normal 2 2 3" xfId="843" xr:uid="{00000000-0005-0000-0000-000031540000}"/>
    <cellStyle name="Normal 2 2 3 2" xfId="58323" xr:uid="{00000000-0005-0000-0000-000032540000}"/>
    <cellStyle name="Normal 2 2 3 2 2" xfId="60645" xr:uid="{00000000-0005-0000-0000-000033540000}"/>
    <cellStyle name="Normal 2 2 3 2 3" xfId="60646" xr:uid="{00000000-0005-0000-0000-000034540000}"/>
    <cellStyle name="Normal 2 2 3 3" xfId="58324" xr:uid="{00000000-0005-0000-0000-000035540000}"/>
    <cellStyle name="Normal 2 2 3 4" xfId="58325" xr:uid="{00000000-0005-0000-0000-000036540000}"/>
    <cellStyle name="Normal 2 2 3 5" xfId="58326" xr:uid="{00000000-0005-0000-0000-000037540000}"/>
    <cellStyle name="Normal 2 2 3 6" xfId="58327" xr:uid="{00000000-0005-0000-0000-000038540000}"/>
    <cellStyle name="Normal 2 2 3 7" xfId="58328" xr:uid="{00000000-0005-0000-0000-000039540000}"/>
    <cellStyle name="Normal 2 2 3 8" xfId="58329" xr:uid="{00000000-0005-0000-0000-00003A540000}"/>
    <cellStyle name="Normal 2 2 3 9" xfId="58749" xr:uid="{00000000-0005-0000-0000-00003B540000}"/>
    <cellStyle name="Normal 2 2 4" xfId="844" xr:uid="{00000000-0005-0000-0000-00003C540000}"/>
    <cellStyle name="Normal 2 2 4 2" xfId="57972" xr:uid="{00000000-0005-0000-0000-00003D540000}"/>
    <cellStyle name="Normal 2 2 4 2 2" xfId="60647" xr:uid="{00000000-0005-0000-0000-00003E540000}"/>
    <cellStyle name="Normal 2 2 4 2 3" xfId="60648" xr:uid="{00000000-0005-0000-0000-00003F540000}"/>
    <cellStyle name="Normal 2 2 4 3" xfId="58330" xr:uid="{00000000-0005-0000-0000-000040540000}"/>
    <cellStyle name="Normal 2 2 4 4" xfId="58331" xr:uid="{00000000-0005-0000-0000-000041540000}"/>
    <cellStyle name="Normal 2 2 4 5" xfId="58332" xr:uid="{00000000-0005-0000-0000-000042540000}"/>
    <cellStyle name="Normal 2 2 4 6" xfId="58333" xr:uid="{00000000-0005-0000-0000-000043540000}"/>
    <cellStyle name="Normal 2 2 4 7" xfId="58334" xr:uid="{00000000-0005-0000-0000-000044540000}"/>
    <cellStyle name="Normal 2 2 4 8" xfId="58335" xr:uid="{00000000-0005-0000-0000-000045540000}"/>
    <cellStyle name="Normal 2 2 5" xfId="845" xr:uid="{00000000-0005-0000-0000-000046540000}"/>
    <cellStyle name="Normal 2 2 5 2" xfId="60649" xr:uid="{00000000-0005-0000-0000-000047540000}"/>
    <cellStyle name="Normal 2 2 5 2 2" xfId="60650" xr:uid="{00000000-0005-0000-0000-000048540000}"/>
    <cellStyle name="Normal 2 2 5 2 3" xfId="60651" xr:uid="{00000000-0005-0000-0000-000049540000}"/>
    <cellStyle name="Normal 2 2 5 3" xfId="60652" xr:uid="{00000000-0005-0000-0000-00004A540000}"/>
    <cellStyle name="Normal 2 2 5 4" xfId="60653" xr:uid="{00000000-0005-0000-0000-00004B540000}"/>
    <cellStyle name="Normal 2 2 6" xfId="846" xr:uid="{00000000-0005-0000-0000-00004C540000}"/>
    <cellStyle name="Normal 2 2 6 2" xfId="60654" xr:uid="{00000000-0005-0000-0000-00004D540000}"/>
    <cellStyle name="Normal 2 2 6 3" xfId="60655" xr:uid="{00000000-0005-0000-0000-00004E540000}"/>
    <cellStyle name="Normal 2 2 7" xfId="18578" xr:uid="{00000000-0005-0000-0000-00004F540000}"/>
    <cellStyle name="Normal 2 2 8" xfId="18579" xr:uid="{00000000-0005-0000-0000-000050540000}"/>
    <cellStyle name="Normal 2 2 9" xfId="18580" xr:uid="{00000000-0005-0000-0000-000051540000}"/>
    <cellStyle name="Normal 2 2_1.Du toan 2018 (Bieu 9,10)" xfId="847" xr:uid="{00000000-0005-0000-0000-000052540000}"/>
    <cellStyle name="Normal 2 20" xfId="18581" xr:uid="{00000000-0005-0000-0000-000053540000}"/>
    <cellStyle name="Normal 2 21" xfId="18582" xr:uid="{00000000-0005-0000-0000-000054540000}"/>
    <cellStyle name="Normal 2 21 10" xfId="18583" xr:uid="{00000000-0005-0000-0000-000055540000}"/>
    <cellStyle name="Normal 2 21 11" xfId="18584" xr:uid="{00000000-0005-0000-0000-000056540000}"/>
    <cellStyle name="Normal 2 21 12" xfId="18585" xr:uid="{00000000-0005-0000-0000-000057540000}"/>
    <cellStyle name="Normal 2 21 13" xfId="18586" xr:uid="{00000000-0005-0000-0000-000058540000}"/>
    <cellStyle name="Normal 2 21 14" xfId="18587" xr:uid="{00000000-0005-0000-0000-000059540000}"/>
    <cellStyle name="Normal 2 21 15" xfId="18588" xr:uid="{00000000-0005-0000-0000-00005A540000}"/>
    <cellStyle name="Normal 2 21 2" xfId="18589" xr:uid="{00000000-0005-0000-0000-00005B540000}"/>
    <cellStyle name="Normal 2 21 3" xfId="18590" xr:uid="{00000000-0005-0000-0000-00005C540000}"/>
    <cellStyle name="Normal 2 21 4" xfId="18591" xr:uid="{00000000-0005-0000-0000-00005D540000}"/>
    <cellStyle name="Normal 2 21 5" xfId="18592" xr:uid="{00000000-0005-0000-0000-00005E540000}"/>
    <cellStyle name="Normal 2 21 6" xfId="18593" xr:uid="{00000000-0005-0000-0000-00005F540000}"/>
    <cellStyle name="Normal 2 21 7" xfId="18594" xr:uid="{00000000-0005-0000-0000-000060540000}"/>
    <cellStyle name="Normal 2 21 8" xfId="18595" xr:uid="{00000000-0005-0000-0000-000061540000}"/>
    <cellStyle name="Normal 2 21 9" xfId="18596" xr:uid="{00000000-0005-0000-0000-000062540000}"/>
    <cellStyle name="Normal 2 22" xfId="57071" xr:uid="{00000000-0005-0000-0000-000063540000}"/>
    <cellStyle name="Normal 2 23" xfId="57072" xr:uid="{00000000-0005-0000-0000-000064540000}"/>
    <cellStyle name="Normal 2 24" xfId="57073" xr:uid="{00000000-0005-0000-0000-000065540000}"/>
    <cellStyle name="Normal 2 25" xfId="57074" xr:uid="{00000000-0005-0000-0000-000066540000}"/>
    <cellStyle name="Normal 2 26" xfId="57075" xr:uid="{00000000-0005-0000-0000-000067540000}"/>
    <cellStyle name="Normal 2 27" xfId="57076" xr:uid="{00000000-0005-0000-0000-000068540000}"/>
    <cellStyle name="Normal 2 28" xfId="57077" xr:uid="{00000000-0005-0000-0000-000069540000}"/>
    <cellStyle name="Normal 2 29" xfId="58739" xr:uid="{00000000-0005-0000-0000-00006A540000}"/>
    <cellStyle name="Normal 2 3" xfId="848" xr:uid="{00000000-0005-0000-0000-00006B540000}"/>
    <cellStyle name="Normal 2 3 10" xfId="58336" xr:uid="{00000000-0005-0000-0000-00006C540000}"/>
    <cellStyle name="Normal 2 3 11" xfId="58337" xr:uid="{00000000-0005-0000-0000-00006D540000}"/>
    <cellStyle name="Normal 2 3 12" xfId="58750" xr:uid="{00000000-0005-0000-0000-00006E540000}"/>
    <cellStyle name="Normal 2 3 13" xfId="58974" xr:uid="{00000000-0005-0000-0000-00006F540000}"/>
    <cellStyle name="Normal 2 3 14" xfId="59265" xr:uid="{00000000-0005-0000-0000-000070540000}"/>
    <cellStyle name="Normal 2 3 15" xfId="59339" xr:uid="{00000000-0005-0000-0000-000071540000}"/>
    <cellStyle name="Normal 2 3 16" xfId="59361" xr:uid="{00000000-0005-0000-0000-000072540000}"/>
    <cellStyle name="Normal 2 3 17" xfId="60656" xr:uid="{00000000-0005-0000-0000-000073540000}"/>
    <cellStyle name="Normal 2 3 18" xfId="60657" xr:uid="{00000000-0005-0000-0000-000074540000}"/>
    <cellStyle name="Normal 2 3 19" xfId="60658" xr:uid="{00000000-0005-0000-0000-000075540000}"/>
    <cellStyle name="Normal 2 3 2" xfId="849" xr:uid="{00000000-0005-0000-0000-000076540000}"/>
    <cellStyle name="Normal 2 3 2 2" xfId="18597" xr:uid="{00000000-0005-0000-0000-000077540000}"/>
    <cellStyle name="Normal 2 3 2 2 2" xfId="60659" xr:uid="{00000000-0005-0000-0000-000078540000}"/>
    <cellStyle name="Normal 2 3 2 3" xfId="60660" xr:uid="{00000000-0005-0000-0000-000079540000}"/>
    <cellStyle name="Normal 2 3 2 4" xfId="61969" xr:uid="{00000000-0005-0000-0000-00007A540000}"/>
    <cellStyle name="Normal 2 3 20" xfId="60661" xr:uid="{00000000-0005-0000-0000-00007B540000}"/>
    <cellStyle name="Normal 2 3 21" xfId="60662" xr:uid="{00000000-0005-0000-0000-00007C540000}"/>
    <cellStyle name="Normal 2 3 22" xfId="60663" xr:uid="{00000000-0005-0000-0000-00007D540000}"/>
    <cellStyle name="Normal 2 3 23" xfId="60664" xr:uid="{00000000-0005-0000-0000-00007E540000}"/>
    <cellStyle name="Normal 2 3 24" xfId="60665" xr:uid="{00000000-0005-0000-0000-00007F540000}"/>
    <cellStyle name="Normal 2 3 25" xfId="60666" xr:uid="{00000000-0005-0000-0000-000080540000}"/>
    <cellStyle name="Normal 2 3 26" xfId="60667" xr:uid="{00000000-0005-0000-0000-000081540000}"/>
    <cellStyle name="Normal 2 3 27" xfId="18598" xr:uid="{00000000-0005-0000-0000-000082540000}"/>
    <cellStyle name="Normal 2 3 28" xfId="61970" xr:uid="{00000000-0005-0000-0000-000083540000}"/>
    <cellStyle name="Normal 2 3 3" xfId="850" xr:uid="{00000000-0005-0000-0000-000084540000}"/>
    <cellStyle name="Normal 2 3 3 2" xfId="18599" xr:uid="{00000000-0005-0000-0000-000085540000}"/>
    <cellStyle name="Normal 2 3 3 2 2" xfId="60668" xr:uid="{00000000-0005-0000-0000-000086540000}"/>
    <cellStyle name="Normal 2 3 3 3" xfId="60669" xr:uid="{00000000-0005-0000-0000-000087540000}"/>
    <cellStyle name="Normal 2 3 4" xfId="851" xr:uid="{00000000-0005-0000-0000-000088540000}"/>
    <cellStyle name="Normal 2 3 4 2" xfId="58338" xr:uid="{00000000-0005-0000-0000-000089540000}"/>
    <cellStyle name="Normal 2 3 4 3" xfId="58339" xr:uid="{00000000-0005-0000-0000-00008A540000}"/>
    <cellStyle name="Normal 2 3 4 4" xfId="58340" xr:uid="{00000000-0005-0000-0000-00008B540000}"/>
    <cellStyle name="Normal 2 3 4 5" xfId="58341" xr:uid="{00000000-0005-0000-0000-00008C540000}"/>
    <cellStyle name="Normal 2 3 4 6" xfId="58342" xr:uid="{00000000-0005-0000-0000-00008D540000}"/>
    <cellStyle name="Normal 2 3 4 7" xfId="58343" xr:uid="{00000000-0005-0000-0000-00008E540000}"/>
    <cellStyle name="Normal 2 3 4 8" xfId="58344" xr:uid="{00000000-0005-0000-0000-00008F540000}"/>
    <cellStyle name="Normal 2 3 5" xfId="852" xr:uid="{00000000-0005-0000-0000-000090540000}"/>
    <cellStyle name="Normal 2 3 5 2" xfId="58345" xr:uid="{00000000-0005-0000-0000-000091540000}"/>
    <cellStyle name="Normal 2 3 5 3" xfId="58346" xr:uid="{00000000-0005-0000-0000-000092540000}"/>
    <cellStyle name="Normal 2 3 5 4" xfId="58347" xr:uid="{00000000-0005-0000-0000-000093540000}"/>
    <cellStyle name="Normal 2 3 5 5" xfId="58348" xr:uid="{00000000-0005-0000-0000-000094540000}"/>
    <cellStyle name="Normal 2 3 5 6" xfId="58349" xr:uid="{00000000-0005-0000-0000-000095540000}"/>
    <cellStyle name="Normal 2 3 5 7" xfId="58350" xr:uid="{00000000-0005-0000-0000-000096540000}"/>
    <cellStyle name="Normal 2 3 5 8" xfId="58351" xr:uid="{00000000-0005-0000-0000-000097540000}"/>
    <cellStyle name="Normal 2 3 6" xfId="18600" xr:uid="{00000000-0005-0000-0000-000098540000}"/>
    <cellStyle name="Normal 2 3 7" xfId="18601" xr:uid="{00000000-0005-0000-0000-000099540000}"/>
    <cellStyle name="Normal 2 3 8" xfId="58352" xr:uid="{00000000-0005-0000-0000-00009A540000}"/>
    <cellStyle name="Normal 2 3 9" xfId="58353" xr:uid="{00000000-0005-0000-0000-00009B540000}"/>
    <cellStyle name="Normal 2 3_1.Du toan 2018 (Bieu 9,10)" xfId="853" xr:uid="{00000000-0005-0000-0000-00009C540000}"/>
    <cellStyle name="Normal 2 30" xfId="58964" xr:uid="{00000000-0005-0000-0000-00009D540000}"/>
    <cellStyle name="Normal 2 30 2" xfId="61971" xr:uid="{00000000-0005-0000-0000-00009E540000}"/>
    <cellStyle name="Normal 2 31" xfId="59276" xr:uid="{00000000-0005-0000-0000-00009F540000}"/>
    <cellStyle name="Normal 2 32" xfId="59349" xr:uid="{00000000-0005-0000-0000-0000A0540000}"/>
    <cellStyle name="Normal 2 33" xfId="59371" xr:uid="{00000000-0005-0000-0000-0000A1540000}"/>
    <cellStyle name="Normal 2 34" xfId="60670" xr:uid="{00000000-0005-0000-0000-0000A2540000}"/>
    <cellStyle name="Normal 2 35" xfId="60671" xr:uid="{00000000-0005-0000-0000-0000A3540000}"/>
    <cellStyle name="Normal 2 36" xfId="60672" xr:uid="{00000000-0005-0000-0000-0000A4540000}"/>
    <cellStyle name="Normal 2 37" xfId="60673" xr:uid="{00000000-0005-0000-0000-0000A5540000}"/>
    <cellStyle name="Normal 2 38" xfId="60674" xr:uid="{00000000-0005-0000-0000-0000A6540000}"/>
    <cellStyle name="Normal 2 39" xfId="60675" xr:uid="{00000000-0005-0000-0000-0000A7540000}"/>
    <cellStyle name="Normal 2 4" xfId="854" xr:uid="{00000000-0005-0000-0000-0000A8540000}"/>
    <cellStyle name="Normal 2 4 10" xfId="58751" xr:uid="{00000000-0005-0000-0000-0000A9540000}"/>
    <cellStyle name="Normal 2 4 2" xfId="855" xr:uid="{00000000-0005-0000-0000-0000AA540000}"/>
    <cellStyle name="Normal 2 4 2 2" xfId="58752" xr:uid="{00000000-0005-0000-0000-0000AB540000}"/>
    <cellStyle name="Normal 2 4 2 3" xfId="60676" xr:uid="{00000000-0005-0000-0000-0000AC540000}"/>
    <cellStyle name="Normal 2 4 2 4" xfId="61972" xr:uid="{00000000-0005-0000-0000-0000AD540000}"/>
    <cellStyle name="Normal 2 4 3" xfId="58354" xr:uid="{00000000-0005-0000-0000-0000AE540000}"/>
    <cellStyle name="Normal 2 4 4" xfId="58355" xr:uid="{00000000-0005-0000-0000-0000AF540000}"/>
    <cellStyle name="Normal 2 4 5" xfId="58356" xr:uid="{00000000-0005-0000-0000-0000B0540000}"/>
    <cellStyle name="Normal 2 4 6" xfId="58357" xr:uid="{00000000-0005-0000-0000-0000B1540000}"/>
    <cellStyle name="Normal 2 4 7" xfId="58358" xr:uid="{00000000-0005-0000-0000-0000B2540000}"/>
    <cellStyle name="Normal 2 4 8" xfId="58359" xr:uid="{00000000-0005-0000-0000-0000B3540000}"/>
    <cellStyle name="Normal 2 4 9" xfId="58360" xr:uid="{00000000-0005-0000-0000-0000B4540000}"/>
    <cellStyle name="Normal 2 4_BIEU CHI TIEU, NGUYEN TAC PHAN BO" xfId="57825" xr:uid="{00000000-0005-0000-0000-0000B5540000}"/>
    <cellStyle name="Normal 2 40" xfId="60677" xr:uid="{00000000-0005-0000-0000-0000B6540000}"/>
    <cellStyle name="Normal 2 41" xfId="60678" xr:uid="{00000000-0005-0000-0000-0000B7540000}"/>
    <cellStyle name="Normal 2 42" xfId="60679" xr:uid="{00000000-0005-0000-0000-0000B8540000}"/>
    <cellStyle name="Normal 2 43" xfId="60680" xr:uid="{00000000-0005-0000-0000-0000B9540000}"/>
    <cellStyle name="Normal 2 44" xfId="60681" xr:uid="{00000000-0005-0000-0000-0000BA540000}"/>
    <cellStyle name="Normal 2 45" xfId="60682" xr:uid="{00000000-0005-0000-0000-0000BB540000}"/>
    <cellStyle name="Normal 2 46" xfId="60683" xr:uid="{00000000-0005-0000-0000-0000BC540000}"/>
    <cellStyle name="Normal 2 47" xfId="60684" xr:uid="{00000000-0005-0000-0000-0000BD540000}"/>
    <cellStyle name="Normal 2 48" xfId="60685" xr:uid="{00000000-0005-0000-0000-0000BE540000}"/>
    <cellStyle name="Normal 2 49" xfId="60686" xr:uid="{00000000-0005-0000-0000-0000BF540000}"/>
    <cellStyle name="Normal 2 5" xfId="856" xr:uid="{00000000-0005-0000-0000-0000C0540000}"/>
    <cellStyle name="Normal 2 5 10" xfId="18602" xr:uid="{00000000-0005-0000-0000-0000C1540000}"/>
    <cellStyle name="Normal 2 5 11" xfId="18603" xr:uid="{00000000-0005-0000-0000-0000C2540000}"/>
    <cellStyle name="Normal 2 5 12" xfId="18604" xr:uid="{00000000-0005-0000-0000-0000C3540000}"/>
    <cellStyle name="Normal 2 5 13" xfId="18605" xr:uid="{00000000-0005-0000-0000-0000C4540000}"/>
    <cellStyle name="Normal 2 5 14" xfId="18606" xr:uid="{00000000-0005-0000-0000-0000C5540000}"/>
    <cellStyle name="Normal 2 5 15" xfId="18607" xr:uid="{00000000-0005-0000-0000-0000C6540000}"/>
    <cellStyle name="Normal 2 5 16" xfId="18608" xr:uid="{00000000-0005-0000-0000-0000C7540000}"/>
    <cellStyle name="Normal 2 5 17" xfId="18609" xr:uid="{00000000-0005-0000-0000-0000C8540000}"/>
    <cellStyle name="Normal 2 5 18" xfId="18610" xr:uid="{00000000-0005-0000-0000-0000C9540000}"/>
    <cellStyle name="Normal 2 5 19" xfId="18611" xr:uid="{00000000-0005-0000-0000-0000CA540000}"/>
    <cellStyle name="Normal 2 5 2" xfId="18612" xr:uid="{00000000-0005-0000-0000-0000CB540000}"/>
    <cellStyle name="Normal 2 5 2 10" xfId="18613" xr:uid="{00000000-0005-0000-0000-0000CC540000}"/>
    <cellStyle name="Normal 2 5 2 11" xfId="18614" xr:uid="{00000000-0005-0000-0000-0000CD540000}"/>
    <cellStyle name="Normal 2 5 2 12" xfId="18615" xr:uid="{00000000-0005-0000-0000-0000CE540000}"/>
    <cellStyle name="Normal 2 5 2 13" xfId="18616" xr:uid="{00000000-0005-0000-0000-0000CF540000}"/>
    <cellStyle name="Normal 2 5 2 14" xfId="18617" xr:uid="{00000000-0005-0000-0000-0000D0540000}"/>
    <cellStyle name="Normal 2 5 2 15" xfId="18618" xr:uid="{00000000-0005-0000-0000-0000D1540000}"/>
    <cellStyle name="Normal 2 5 2 16" xfId="57078" xr:uid="{00000000-0005-0000-0000-0000D2540000}"/>
    <cellStyle name="Normal 2 5 2 17" xfId="57079" xr:uid="{00000000-0005-0000-0000-0000D3540000}"/>
    <cellStyle name="Normal 2 5 2 18" xfId="57080" xr:uid="{00000000-0005-0000-0000-0000D4540000}"/>
    <cellStyle name="Normal 2 5 2 19" xfId="57081" xr:uid="{00000000-0005-0000-0000-0000D5540000}"/>
    <cellStyle name="Normal 2 5 2 2" xfId="18619" xr:uid="{00000000-0005-0000-0000-0000D6540000}"/>
    <cellStyle name="Normal 2 5 2 20" xfId="57082" xr:uid="{00000000-0005-0000-0000-0000D7540000}"/>
    <cellStyle name="Normal 2 5 2 21" xfId="57083" xr:uid="{00000000-0005-0000-0000-0000D8540000}"/>
    <cellStyle name="Normal 2 5 2 22" xfId="57084" xr:uid="{00000000-0005-0000-0000-0000D9540000}"/>
    <cellStyle name="Normal 2 5 2 3" xfId="18620" xr:uid="{00000000-0005-0000-0000-0000DA540000}"/>
    <cellStyle name="Normal 2 5 2 4" xfId="18621" xr:uid="{00000000-0005-0000-0000-0000DB540000}"/>
    <cellStyle name="Normal 2 5 2 5" xfId="18622" xr:uid="{00000000-0005-0000-0000-0000DC540000}"/>
    <cellStyle name="Normal 2 5 2 6" xfId="18623" xr:uid="{00000000-0005-0000-0000-0000DD540000}"/>
    <cellStyle name="Normal 2 5 2 7" xfId="18624" xr:uid="{00000000-0005-0000-0000-0000DE540000}"/>
    <cellStyle name="Normal 2 5 2 8" xfId="18625" xr:uid="{00000000-0005-0000-0000-0000DF540000}"/>
    <cellStyle name="Normal 2 5 2 9" xfId="18626" xr:uid="{00000000-0005-0000-0000-0000E0540000}"/>
    <cellStyle name="Normal 2 5 20" xfId="57085" xr:uid="{00000000-0005-0000-0000-0000E1540000}"/>
    <cellStyle name="Normal 2 5 21" xfId="57086" xr:uid="{00000000-0005-0000-0000-0000E2540000}"/>
    <cellStyle name="Normal 2 5 22" xfId="57087" xr:uid="{00000000-0005-0000-0000-0000E3540000}"/>
    <cellStyle name="Normal 2 5 23" xfId="57088" xr:uid="{00000000-0005-0000-0000-0000E4540000}"/>
    <cellStyle name="Normal 2 5 24" xfId="57089" xr:uid="{00000000-0005-0000-0000-0000E5540000}"/>
    <cellStyle name="Normal 2 5 25" xfId="58753" xr:uid="{00000000-0005-0000-0000-0000E6540000}"/>
    <cellStyle name="Normal 2 5 3" xfId="18627" xr:uid="{00000000-0005-0000-0000-0000E7540000}"/>
    <cellStyle name="Normal 2 5 3 10" xfId="18628" xr:uid="{00000000-0005-0000-0000-0000E8540000}"/>
    <cellStyle name="Normal 2 5 3 11" xfId="18629" xr:uid="{00000000-0005-0000-0000-0000E9540000}"/>
    <cellStyle name="Normal 2 5 3 12" xfId="18630" xr:uid="{00000000-0005-0000-0000-0000EA540000}"/>
    <cellStyle name="Normal 2 5 3 13" xfId="18631" xr:uid="{00000000-0005-0000-0000-0000EB540000}"/>
    <cellStyle name="Normal 2 5 3 14" xfId="18632" xr:uid="{00000000-0005-0000-0000-0000EC540000}"/>
    <cellStyle name="Normal 2 5 3 15" xfId="18633" xr:uid="{00000000-0005-0000-0000-0000ED540000}"/>
    <cellStyle name="Normal 2 5 3 2" xfId="18634" xr:uid="{00000000-0005-0000-0000-0000EE540000}"/>
    <cellStyle name="Normal 2 5 3 3" xfId="18635" xr:uid="{00000000-0005-0000-0000-0000EF540000}"/>
    <cellStyle name="Normal 2 5 3 4" xfId="18636" xr:uid="{00000000-0005-0000-0000-0000F0540000}"/>
    <cellStyle name="Normal 2 5 3 5" xfId="18637" xr:uid="{00000000-0005-0000-0000-0000F1540000}"/>
    <cellStyle name="Normal 2 5 3 6" xfId="18638" xr:uid="{00000000-0005-0000-0000-0000F2540000}"/>
    <cellStyle name="Normal 2 5 3 7" xfId="18639" xr:uid="{00000000-0005-0000-0000-0000F3540000}"/>
    <cellStyle name="Normal 2 5 3 8" xfId="18640" xr:uid="{00000000-0005-0000-0000-0000F4540000}"/>
    <cellStyle name="Normal 2 5 3 9" xfId="18641" xr:uid="{00000000-0005-0000-0000-0000F5540000}"/>
    <cellStyle name="Normal 2 5 4" xfId="18642" xr:uid="{00000000-0005-0000-0000-0000F6540000}"/>
    <cellStyle name="Normal 2 5 5" xfId="18643" xr:uid="{00000000-0005-0000-0000-0000F7540000}"/>
    <cellStyle name="Normal 2 5 6" xfId="18644" xr:uid="{00000000-0005-0000-0000-0000F8540000}"/>
    <cellStyle name="Normal 2 5 7" xfId="18645" xr:uid="{00000000-0005-0000-0000-0000F9540000}"/>
    <cellStyle name="Normal 2 5 8" xfId="18646" xr:uid="{00000000-0005-0000-0000-0000FA540000}"/>
    <cellStyle name="Normal 2 5 9" xfId="18647" xr:uid="{00000000-0005-0000-0000-0000FB540000}"/>
    <cellStyle name="Normal 2 50" xfId="60687" xr:uid="{00000000-0005-0000-0000-0000FC540000}"/>
    <cellStyle name="Normal 2 51" xfId="60688" xr:uid="{00000000-0005-0000-0000-0000FD540000}"/>
    <cellStyle name="Normal 2 52" xfId="60689" xr:uid="{00000000-0005-0000-0000-0000FE540000}"/>
    <cellStyle name="Normal 2 6" xfId="857" xr:uid="{00000000-0005-0000-0000-0000FF540000}"/>
    <cellStyle name="Normal 2 6 10" xfId="57090" xr:uid="{00000000-0005-0000-0000-000000550000}"/>
    <cellStyle name="Normal 2 6 11" xfId="57091" xr:uid="{00000000-0005-0000-0000-000001550000}"/>
    <cellStyle name="Normal 2 6 12" xfId="57092" xr:uid="{00000000-0005-0000-0000-000002550000}"/>
    <cellStyle name="Normal 2 6 13" xfId="57093" xr:uid="{00000000-0005-0000-0000-000003550000}"/>
    <cellStyle name="Normal 2 6 14" xfId="57094" xr:uid="{00000000-0005-0000-0000-000004550000}"/>
    <cellStyle name="Normal 2 6 15" xfId="57095" xr:uid="{00000000-0005-0000-0000-000005550000}"/>
    <cellStyle name="Normal 2 6 16" xfId="58754" xr:uid="{00000000-0005-0000-0000-000006550000}"/>
    <cellStyle name="Normal 2 6 2" xfId="18648" xr:uid="{00000000-0005-0000-0000-000007550000}"/>
    <cellStyle name="Normal 2 6 2 10" xfId="18649" xr:uid="{00000000-0005-0000-0000-000008550000}"/>
    <cellStyle name="Normal 2 6 2 11" xfId="18650" xr:uid="{00000000-0005-0000-0000-000009550000}"/>
    <cellStyle name="Normal 2 6 2 12" xfId="18651" xr:uid="{00000000-0005-0000-0000-00000A550000}"/>
    <cellStyle name="Normal 2 6 2 13" xfId="18652" xr:uid="{00000000-0005-0000-0000-00000B550000}"/>
    <cellStyle name="Normal 2 6 2 14" xfId="18653" xr:uid="{00000000-0005-0000-0000-00000C550000}"/>
    <cellStyle name="Normal 2 6 2 15" xfId="18654" xr:uid="{00000000-0005-0000-0000-00000D550000}"/>
    <cellStyle name="Normal 2 6 2 16" xfId="18655" xr:uid="{00000000-0005-0000-0000-00000E550000}"/>
    <cellStyle name="Normal 2 6 2 17" xfId="18656" xr:uid="{00000000-0005-0000-0000-00000F550000}"/>
    <cellStyle name="Normal 2 6 2 18" xfId="57096" xr:uid="{00000000-0005-0000-0000-000010550000}"/>
    <cellStyle name="Normal 2 6 2 19" xfId="57097" xr:uid="{00000000-0005-0000-0000-000011550000}"/>
    <cellStyle name="Normal 2 6 2 2" xfId="18657" xr:uid="{00000000-0005-0000-0000-000012550000}"/>
    <cellStyle name="Normal 2 6 2 2 2" xfId="57098" xr:uid="{00000000-0005-0000-0000-000013550000}"/>
    <cellStyle name="Normal 2 6 2 2 3" xfId="57099" xr:uid="{00000000-0005-0000-0000-000014550000}"/>
    <cellStyle name="Normal 2 6 2 2 4" xfId="57100" xr:uid="{00000000-0005-0000-0000-000015550000}"/>
    <cellStyle name="Normal 2 6 2 2 5" xfId="57101" xr:uid="{00000000-0005-0000-0000-000016550000}"/>
    <cellStyle name="Normal 2 6 2 2 6" xfId="57102" xr:uid="{00000000-0005-0000-0000-000017550000}"/>
    <cellStyle name="Normal 2 6 2 2 7" xfId="57103" xr:uid="{00000000-0005-0000-0000-000018550000}"/>
    <cellStyle name="Normal 2 6 2 2 8" xfId="57104" xr:uid="{00000000-0005-0000-0000-000019550000}"/>
    <cellStyle name="Normal 2 6 2 2 9" xfId="57105" xr:uid="{00000000-0005-0000-0000-00001A550000}"/>
    <cellStyle name="Normal 2 6 2 20" xfId="57106" xr:uid="{00000000-0005-0000-0000-00001B550000}"/>
    <cellStyle name="Normal 2 6 2 21" xfId="57107" xr:uid="{00000000-0005-0000-0000-00001C550000}"/>
    <cellStyle name="Normal 2 6 2 22" xfId="57108" xr:uid="{00000000-0005-0000-0000-00001D550000}"/>
    <cellStyle name="Normal 2 6 2 23" xfId="57109" xr:uid="{00000000-0005-0000-0000-00001E550000}"/>
    <cellStyle name="Normal 2 6 2 24" xfId="57110" xr:uid="{00000000-0005-0000-0000-00001F550000}"/>
    <cellStyle name="Normal 2 6 2 3" xfId="18658" xr:uid="{00000000-0005-0000-0000-000020550000}"/>
    <cellStyle name="Normal 2 6 2 4" xfId="18659" xr:uid="{00000000-0005-0000-0000-000021550000}"/>
    <cellStyle name="Normal 2 6 2 5" xfId="18660" xr:uid="{00000000-0005-0000-0000-000022550000}"/>
    <cellStyle name="Normal 2 6 2 6" xfId="18661" xr:uid="{00000000-0005-0000-0000-000023550000}"/>
    <cellStyle name="Normal 2 6 2 7" xfId="18662" xr:uid="{00000000-0005-0000-0000-000024550000}"/>
    <cellStyle name="Normal 2 6 2 8" xfId="18663" xr:uid="{00000000-0005-0000-0000-000025550000}"/>
    <cellStyle name="Normal 2 6 2 9" xfId="18664" xr:uid="{00000000-0005-0000-0000-000026550000}"/>
    <cellStyle name="Normal 2 6 3" xfId="18665" xr:uid="{00000000-0005-0000-0000-000027550000}"/>
    <cellStyle name="Normal 2 6 3 2" xfId="60690" xr:uid="{00000000-0005-0000-0000-000028550000}"/>
    <cellStyle name="Normal 2 6 4" xfId="18666" xr:uid="{00000000-0005-0000-0000-000029550000}"/>
    <cellStyle name="Normal 2 6 4 2" xfId="60691" xr:uid="{00000000-0005-0000-0000-00002A550000}"/>
    <cellStyle name="Normal 2 6 5" xfId="18667" xr:uid="{00000000-0005-0000-0000-00002B550000}"/>
    <cellStyle name="Normal 2 6 5 2" xfId="60692" xr:uid="{00000000-0005-0000-0000-00002C550000}"/>
    <cellStyle name="Normal 2 6 6" xfId="18668" xr:uid="{00000000-0005-0000-0000-00002D550000}"/>
    <cellStyle name="Normal 2 6 6 2" xfId="60693" xr:uid="{00000000-0005-0000-0000-00002E550000}"/>
    <cellStyle name="Normal 2 6 7" xfId="18669" xr:uid="{00000000-0005-0000-0000-00002F550000}"/>
    <cellStyle name="Normal 2 6 8" xfId="18670" xr:uid="{00000000-0005-0000-0000-000030550000}"/>
    <cellStyle name="Normal 2 6 8 10" xfId="18671" xr:uid="{00000000-0005-0000-0000-000031550000}"/>
    <cellStyle name="Normal 2 6 8 11" xfId="18672" xr:uid="{00000000-0005-0000-0000-000032550000}"/>
    <cellStyle name="Normal 2 6 8 12" xfId="18673" xr:uid="{00000000-0005-0000-0000-000033550000}"/>
    <cellStyle name="Normal 2 6 8 13" xfId="18674" xr:uid="{00000000-0005-0000-0000-000034550000}"/>
    <cellStyle name="Normal 2 6 8 14" xfId="18675" xr:uid="{00000000-0005-0000-0000-000035550000}"/>
    <cellStyle name="Normal 2 6 8 15" xfId="18676" xr:uid="{00000000-0005-0000-0000-000036550000}"/>
    <cellStyle name="Normal 2 6 8 2" xfId="18677" xr:uid="{00000000-0005-0000-0000-000037550000}"/>
    <cellStyle name="Normal 2 6 8 3" xfId="18678" xr:uid="{00000000-0005-0000-0000-000038550000}"/>
    <cellStyle name="Normal 2 6 8 4" xfId="18679" xr:uid="{00000000-0005-0000-0000-000039550000}"/>
    <cellStyle name="Normal 2 6 8 5" xfId="18680" xr:uid="{00000000-0005-0000-0000-00003A550000}"/>
    <cellStyle name="Normal 2 6 8 6" xfId="18681" xr:uid="{00000000-0005-0000-0000-00003B550000}"/>
    <cellStyle name="Normal 2 6 8 7" xfId="18682" xr:uid="{00000000-0005-0000-0000-00003C550000}"/>
    <cellStyle name="Normal 2 6 8 8" xfId="18683" xr:uid="{00000000-0005-0000-0000-00003D550000}"/>
    <cellStyle name="Normal 2 6 8 9" xfId="18684" xr:uid="{00000000-0005-0000-0000-00003E550000}"/>
    <cellStyle name="Normal 2 6 9" xfId="57111" xr:uid="{00000000-0005-0000-0000-00003F550000}"/>
    <cellStyle name="Normal 2 7" xfId="858" xr:uid="{00000000-0005-0000-0000-000040550000}"/>
    <cellStyle name="Normal 2 7 10" xfId="18685" xr:uid="{00000000-0005-0000-0000-000041550000}"/>
    <cellStyle name="Normal 2 7 11" xfId="18686" xr:uid="{00000000-0005-0000-0000-000042550000}"/>
    <cellStyle name="Normal 2 7 12" xfId="18687" xr:uid="{00000000-0005-0000-0000-000043550000}"/>
    <cellStyle name="Normal 2 7 13" xfId="18688" xr:uid="{00000000-0005-0000-0000-000044550000}"/>
    <cellStyle name="Normal 2 7 14" xfId="18689" xr:uid="{00000000-0005-0000-0000-000045550000}"/>
    <cellStyle name="Normal 2 7 15" xfId="18690" xr:uid="{00000000-0005-0000-0000-000046550000}"/>
    <cellStyle name="Normal 2 7 16" xfId="18691" xr:uid="{00000000-0005-0000-0000-000047550000}"/>
    <cellStyle name="Normal 2 7 17" xfId="18692" xr:uid="{00000000-0005-0000-0000-000048550000}"/>
    <cellStyle name="Normal 2 7 18" xfId="18693" xr:uid="{00000000-0005-0000-0000-000049550000}"/>
    <cellStyle name="Normal 2 7 19" xfId="18694" xr:uid="{00000000-0005-0000-0000-00004A550000}"/>
    <cellStyle name="Normal 2 7 2" xfId="18695" xr:uid="{00000000-0005-0000-0000-00004B550000}"/>
    <cellStyle name="Normal 2 7 2 10" xfId="18696" xr:uid="{00000000-0005-0000-0000-00004C550000}"/>
    <cellStyle name="Normal 2 7 2 11" xfId="18697" xr:uid="{00000000-0005-0000-0000-00004D550000}"/>
    <cellStyle name="Normal 2 7 2 12" xfId="18698" xr:uid="{00000000-0005-0000-0000-00004E550000}"/>
    <cellStyle name="Normal 2 7 2 13" xfId="18699" xr:uid="{00000000-0005-0000-0000-00004F550000}"/>
    <cellStyle name="Normal 2 7 2 14" xfId="18700" xr:uid="{00000000-0005-0000-0000-000050550000}"/>
    <cellStyle name="Normal 2 7 2 15" xfId="18701" xr:uid="{00000000-0005-0000-0000-000051550000}"/>
    <cellStyle name="Normal 2 7 2 2" xfId="18702" xr:uid="{00000000-0005-0000-0000-000052550000}"/>
    <cellStyle name="Normal 2 7 2 3" xfId="18703" xr:uid="{00000000-0005-0000-0000-000053550000}"/>
    <cellStyle name="Normal 2 7 2 4" xfId="18704" xr:uid="{00000000-0005-0000-0000-000054550000}"/>
    <cellStyle name="Normal 2 7 2 5" xfId="18705" xr:uid="{00000000-0005-0000-0000-000055550000}"/>
    <cellStyle name="Normal 2 7 2 6" xfId="18706" xr:uid="{00000000-0005-0000-0000-000056550000}"/>
    <cellStyle name="Normal 2 7 2 7" xfId="18707" xr:uid="{00000000-0005-0000-0000-000057550000}"/>
    <cellStyle name="Normal 2 7 2 8" xfId="18708" xr:uid="{00000000-0005-0000-0000-000058550000}"/>
    <cellStyle name="Normal 2 7 2 9" xfId="18709" xr:uid="{00000000-0005-0000-0000-000059550000}"/>
    <cellStyle name="Normal 2 7 20" xfId="58755" xr:uid="{00000000-0005-0000-0000-00005A550000}"/>
    <cellStyle name="Normal 2 7 21" xfId="59281" xr:uid="{00000000-0005-0000-0000-00005B550000}"/>
    <cellStyle name="Normal 2 7 22" xfId="59354" xr:uid="{00000000-0005-0000-0000-00005C550000}"/>
    <cellStyle name="Normal 2 7 23" xfId="59376" xr:uid="{00000000-0005-0000-0000-00005D550000}"/>
    <cellStyle name="Normal 2 7 24" xfId="59382" xr:uid="{00000000-0005-0000-0000-00005E550000}"/>
    <cellStyle name="Normal 2 7 3" xfId="18710" xr:uid="{00000000-0005-0000-0000-00005F550000}"/>
    <cellStyle name="Normal 2 7 3 10" xfId="18711" xr:uid="{00000000-0005-0000-0000-000060550000}"/>
    <cellStyle name="Normal 2 7 3 11" xfId="18712" xr:uid="{00000000-0005-0000-0000-000061550000}"/>
    <cellStyle name="Normal 2 7 3 12" xfId="18713" xr:uid="{00000000-0005-0000-0000-000062550000}"/>
    <cellStyle name="Normal 2 7 3 13" xfId="18714" xr:uid="{00000000-0005-0000-0000-000063550000}"/>
    <cellStyle name="Normal 2 7 3 14" xfId="18715" xr:uid="{00000000-0005-0000-0000-000064550000}"/>
    <cellStyle name="Normal 2 7 3 15" xfId="18716" xr:uid="{00000000-0005-0000-0000-000065550000}"/>
    <cellStyle name="Normal 2 7 3 2" xfId="18717" xr:uid="{00000000-0005-0000-0000-000066550000}"/>
    <cellStyle name="Normal 2 7 3 3" xfId="18718" xr:uid="{00000000-0005-0000-0000-000067550000}"/>
    <cellStyle name="Normal 2 7 3 4" xfId="18719" xr:uid="{00000000-0005-0000-0000-000068550000}"/>
    <cellStyle name="Normal 2 7 3 5" xfId="18720" xr:uid="{00000000-0005-0000-0000-000069550000}"/>
    <cellStyle name="Normal 2 7 3 6" xfId="18721" xr:uid="{00000000-0005-0000-0000-00006A550000}"/>
    <cellStyle name="Normal 2 7 3 7" xfId="18722" xr:uid="{00000000-0005-0000-0000-00006B550000}"/>
    <cellStyle name="Normal 2 7 3 8" xfId="18723" xr:uid="{00000000-0005-0000-0000-00006C550000}"/>
    <cellStyle name="Normal 2 7 3 9" xfId="18724" xr:uid="{00000000-0005-0000-0000-00006D550000}"/>
    <cellStyle name="Normal 2 7 4" xfId="18725" xr:uid="{00000000-0005-0000-0000-00006E550000}"/>
    <cellStyle name="Normal 2 7 4 2" xfId="60694" xr:uid="{00000000-0005-0000-0000-00006F550000}"/>
    <cellStyle name="Normal 2 7 5" xfId="18726" xr:uid="{00000000-0005-0000-0000-000070550000}"/>
    <cellStyle name="Normal 2 7 5 2" xfId="60695" xr:uid="{00000000-0005-0000-0000-000071550000}"/>
    <cellStyle name="Normal 2 7 6" xfId="18727" xr:uid="{00000000-0005-0000-0000-000072550000}"/>
    <cellStyle name="Normal 2 7 6 2" xfId="60696" xr:uid="{00000000-0005-0000-0000-000073550000}"/>
    <cellStyle name="Normal 2 7 7" xfId="18728" xr:uid="{00000000-0005-0000-0000-000074550000}"/>
    <cellStyle name="Normal 2 7 8" xfId="18729" xr:uid="{00000000-0005-0000-0000-000075550000}"/>
    <cellStyle name="Normal 2 7 9" xfId="18730" xr:uid="{00000000-0005-0000-0000-000076550000}"/>
    <cellStyle name="Normal 2 8" xfId="859" xr:uid="{00000000-0005-0000-0000-000077550000}"/>
    <cellStyle name="Normal 2 8 10" xfId="18731" xr:uid="{00000000-0005-0000-0000-000078550000}"/>
    <cellStyle name="Normal 2 8 11" xfId="18732" xr:uid="{00000000-0005-0000-0000-000079550000}"/>
    <cellStyle name="Normal 2 8 12" xfId="18733" xr:uid="{00000000-0005-0000-0000-00007A550000}"/>
    <cellStyle name="Normal 2 8 13" xfId="18734" xr:uid="{00000000-0005-0000-0000-00007B550000}"/>
    <cellStyle name="Normal 2 8 14" xfId="18735" xr:uid="{00000000-0005-0000-0000-00007C550000}"/>
    <cellStyle name="Normal 2 8 15" xfId="18736" xr:uid="{00000000-0005-0000-0000-00007D550000}"/>
    <cellStyle name="Normal 2 8 16" xfId="18737" xr:uid="{00000000-0005-0000-0000-00007E550000}"/>
    <cellStyle name="Normal 2 8 17" xfId="18738" xr:uid="{00000000-0005-0000-0000-00007F550000}"/>
    <cellStyle name="Normal 2 8 18" xfId="18739" xr:uid="{00000000-0005-0000-0000-000080550000}"/>
    <cellStyle name="Normal 2 8 19" xfId="18740" xr:uid="{00000000-0005-0000-0000-000081550000}"/>
    <cellStyle name="Normal 2 8 2" xfId="18741" xr:uid="{00000000-0005-0000-0000-000082550000}"/>
    <cellStyle name="Normal 2 8 2 10" xfId="18742" xr:uid="{00000000-0005-0000-0000-000083550000}"/>
    <cellStyle name="Normal 2 8 2 11" xfId="18743" xr:uid="{00000000-0005-0000-0000-000084550000}"/>
    <cellStyle name="Normal 2 8 2 12" xfId="18744" xr:uid="{00000000-0005-0000-0000-000085550000}"/>
    <cellStyle name="Normal 2 8 2 13" xfId="18745" xr:uid="{00000000-0005-0000-0000-000086550000}"/>
    <cellStyle name="Normal 2 8 2 14" xfId="18746" xr:uid="{00000000-0005-0000-0000-000087550000}"/>
    <cellStyle name="Normal 2 8 2 15" xfId="18747" xr:uid="{00000000-0005-0000-0000-000088550000}"/>
    <cellStyle name="Normal 2 8 2 2" xfId="18748" xr:uid="{00000000-0005-0000-0000-000089550000}"/>
    <cellStyle name="Normal 2 8 2 3" xfId="18749" xr:uid="{00000000-0005-0000-0000-00008A550000}"/>
    <cellStyle name="Normal 2 8 2 4" xfId="18750" xr:uid="{00000000-0005-0000-0000-00008B550000}"/>
    <cellStyle name="Normal 2 8 2 5" xfId="18751" xr:uid="{00000000-0005-0000-0000-00008C550000}"/>
    <cellStyle name="Normal 2 8 2 6" xfId="18752" xr:uid="{00000000-0005-0000-0000-00008D550000}"/>
    <cellStyle name="Normal 2 8 2 7" xfId="18753" xr:uid="{00000000-0005-0000-0000-00008E550000}"/>
    <cellStyle name="Normal 2 8 2 8" xfId="18754" xr:uid="{00000000-0005-0000-0000-00008F550000}"/>
    <cellStyle name="Normal 2 8 2 9" xfId="18755" xr:uid="{00000000-0005-0000-0000-000090550000}"/>
    <cellStyle name="Normal 2 8 20" xfId="58756" xr:uid="{00000000-0005-0000-0000-000091550000}"/>
    <cellStyle name="Normal 2 8 3" xfId="18756" xr:uid="{00000000-0005-0000-0000-000092550000}"/>
    <cellStyle name="Normal 2 8 3 10" xfId="18757" xr:uid="{00000000-0005-0000-0000-000093550000}"/>
    <cellStyle name="Normal 2 8 3 11" xfId="18758" xr:uid="{00000000-0005-0000-0000-000094550000}"/>
    <cellStyle name="Normal 2 8 3 12" xfId="18759" xr:uid="{00000000-0005-0000-0000-000095550000}"/>
    <cellStyle name="Normal 2 8 3 13" xfId="18760" xr:uid="{00000000-0005-0000-0000-000096550000}"/>
    <cellStyle name="Normal 2 8 3 14" xfId="18761" xr:uid="{00000000-0005-0000-0000-000097550000}"/>
    <cellStyle name="Normal 2 8 3 15" xfId="18762" xr:uid="{00000000-0005-0000-0000-000098550000}"/>
    <cellStyle name="Normal 2 8 3 2" xfId="18763" xr:uid="{00000000-0005-0000-0000-000099550000}"/>
    <cellStyle name="Normal 2 8 3 3" xfId="18764" xr:uid="{00000000-0005-0000-0000-00009A550000}"/>
    <cellStyle name="Normal 2 8 3 4" xfId="18765" xr:uid="{00000000-0005-0000-0000-00009B550000}"/>
    <cellStyle name="Normal 2 8 3 5" xfId="18766" xr:uid="{00000000-0005-0000-0000-00009C550000}"/>
    <cellStyle name="Normal 2 8 3 6" xfId="18767" xr:uid="{00000000-0005-0000-0000-00009D550000}"/>
    <cellStyle name="Normal 2 8 3 7" xfId="18768" xr:uid="{00000000-0005-0000-0000-00009E550000}"/>
    <cellStyle name="Normal 2 8 3 8" xfId="18769" xr:uid="{00000000-0005-0000-0000-00009F550000}"/>
    <cellStyle name="Normal 2 8 3 9" xfId="18770" xr:uid="{00000000-0005-0000-0000-0000A0550000}"/>
    <cellStyle name="Normal 2 8 4" xfId="18771" xr:uid="{00000000-0005-0000-0000-0000A1550000}"/>
    <cellStyle name="Normal 2 8 4 2" xfId="60697" xr:uid="{00000000-0005-0000-0000-0000A2550000}"/>
    <cellStyle name="Normal 2 8 5" xfId="18772" xr:uid="{00000000-0005-0000-0000-0000A3550000}"/>
    <cellStyle name="Normal 2 8 5 2" xfId="60698" xr:uid="{00000000-0005-0000-0000-0000A4550000}"/>
    <cellStyle name="Normal 2 8 6" xfId="18773" xr:uid="{00000000-0005-0000-0000-0000A5550000}"/>
    <cellStyle name="Normal 2 8 6 2" xfId="60699" xr:uid="{00000000-0005-0000-0000-0000A6550000}"/>
    <cellStyle name="Normal 2 8 7" xfId="18774" xr:uid="{00000000-0005-0000-0000-0000A7550000}"/>
    <cellStyle name="Normal 2 8 8" xfId="18775" xr:uid="{00000000-0005-0000-0000-0000A8550000}"/>
    <cellStyle name="Normal 2 8 9" xfId="18776" xr:uid="{00000000-0005-0000-0000-0000A9550000}"/>
    <cellStyle name="Normal 2 9" xfId="860" xr:uid="{00000000-0005-0000-0000-0000AA550000}"/>
    <cellStyle name="Normal 2 9 10" xfId="18777" xr:uid="{00000000-0005-0000-0000-0000AB550000}"/>
    <cellStyle name="Normal 2 9 11" xfId="18778" xr:uid="{00000000-0005-0000-0000-0000AC550000}"/>
    <cellStyle name="Normal 2 9 12" xfId="18779" xr:uid="{00000000-0005-0000-0000-0000AD550000}"/>
    <cellStyle name="Normal 2 9 13" xfId="18780" xr:uid="{00000000-0005-0000-0000-0000AE550000}"/>
    <cellStyle name="Normal 2 9 14" xfId="18781" xr:uid="{00000000-0005-0000-0000-0000AF550000}"/>
    <cellStyle name="Normal 2 9 15" xfId="18782" xr:uid="{00000000-0005-0000-0000-0000B0550000}"/>
    <cellStyle name="Normal 2 9 16" xfId="18783" xr:uid="{00000000-0005-0000-0000-0000B1550000}"/>
    <cellStyle name="Normal 2 9 17" xfId="18784" xr:uid="{00000000-0005-0000-0000-0000B2550000}"/>
    <cellStyle name="Normal 2 9 18" xfId="18785" xr:uid="{00000000-0005-0000-0000-0000B3550000}"/>
    <cellStyle name="Normal 2 9 19" xfId="18786" xr:uid="{00000000-0005-0000-0000-0000B4550000}"/>
    <cellStyle name="Normal 2 9 2" xfId="18787" xr:uid="{00000000-0005-0000-0000-0000B5550000}"/>
    <cellStyle name="Normal 2 9 2 10" xfId="18788" xr:uid="{00000000-0005-0000-0000-0000B6550000}"/>
    <cellStyle name="Normal 2 9 2 11" xfId="18789" xr:uid="{00000000-0005-0000-0000-0000B7550000}"/>
    <cellStyle name="Normal 2 9 2 12" xfId="18790" xr:uid="{00000000-0005-0000-0000-0000B8550000}"/>
    <cellStyle name="Normal 2 9 2 13" xfId="18791" xr:uid="{00000000-0005-0000-0000-0000B9550000}"/>
    <cellStyle name="Normal 2 9 2 14" xfId="18792" xr:uid="{00000000-0005-0000-0000-0000BA550000}"/>
    <cellStyle name="Normal 2 9 2 15" xfId="18793" xr:uid="{00000000-0005-0000-0000-0000BB550000}"/>
    <cellStyle name="Normal 2 9 2 2" xfId="18794" xr:uid="{00000000-0005-0000-0000-0000BC550000}"/>
    <cellStyle name="Normal 2 9 2 3" xfId="18795" xr:uid="{00000000-0005-0000-0000-0000BD550000}"/>
    <cellStyle name="Normal 2 9 2 4" xfId="18796" xr:uid="{00000000-0005-0000-0000-0000BE550000}"/>
    <cellStyle name="Normal 2 9 2 5" xfId="18797" xr:uid="{00000000-0005-0000-0000-0000BF550000}"/>
    <cellStyle name="Normal 2 9 2 6" xfId="18798" xr:uid="{00000000-0005-0000-0000-0000C0550000}"/>
    <cellStyle name="Normal 2 9 2 7" xfId="18799" xr:uid="{00000000-0005-0000-0000-0000C1550000}"/>
    <cellStyle name="Normal 2 9 2 8" xfId="18800" xr:uid="{00000000-0005-0000-0000-0000C2550000}"/>
    <cellStyle name="Normal 2 9 2 9" xfId="18801" xr:uid="{00000000-0005-0000-0000-0000C3550000}"/>
    <cellStyle name="Normal 2 9 20" xfId="58757" xr:uid="{00000000-0005-0000-0000-0000C4550000}"/>
    <cellStyle name="Normal 2 9 3" xfId="18802" xr:uid="{00000000-0005-0000-0000-0000C5550000}"/>
    <cellStyle name="Normal 2 9 3 10" xfId="18803" xr:uid="{00000000-0005-0000-0000-0000C6550000}"/>
    <cellStyle name="Normal 2 9 3 11" xfId="18804" xr:uid="{00000000-0005-0000-0000-0000C7550000}"/>
    <cellStyle name="Normal 2 9 3 12" xfId="18805" xr:uid="{00000000-0005-0000-0000-0000C8550000}"/>
    <cellStyle name="Normal 2 9 3 13" xfId="18806" xr:uid="{00000000-0005-0000-0000-0000C9550000}"/>
    <cellStyle name="Normal 2 9 3 14" xfId="18807" xr:uid="{00000000-0005-0000-0000-0000CA550000}"/>
    <cellStyle name="Normal 2 9 3 15" xfId="18808" xr:uid="{00000000-0005-0000-0000-0000CB550000}"/>
    <cellStyle name="Normal 2 9 3 2" xfId="18809" xr:uid="{00000000-0005-0000-0000-0000CC550000}"/>
    <cellStyle name="Normal 2 9 3 3" xfId="18810" xr:uid="{00000000-0005-0000-0000-0000CD550000}"/>
    <cellStyle name="Normal 2 9 3 4" xfId="18811" xr:uid="{00000000-0005-0000-0000-0000CE550000}"/>
    <cellStyle name="Normal 2 9 3 5" xfId="18812" xr:uid="{00000000-0005-0000-0000-0000CF550000}"/>
    <cellStyle name="Normal 2 9 3 6" xfId="18813" xr:uid="{00000000-0005-0000-0000-0000D0550000}"/>
    <cellStyle name="Normal 2 9 3 7" xfId="18814" xr:uid="{00000000-0005-0000-0000-0000D1550000}"/>
    <cellStyle name="Normal 2 9 3 8" xfId="18815" xr:uid="{00000000-0005-0000-0000-0000D2550000}"/>
    <cellStyle name="Normal 2 9 3 9" xfId="18816" xr:uid="{00000000-0005-0000-0000-0000D3550000}"/>
    <cellStyle name="Normal 2 9 4" xfId="18817" xr:uid="{00000000-0005-0000-0000-0000D4550000}"/>
    <cellStyle name="Normal 2 9 4 2" xfId="60700" xr:uid="{00000000-0005-0000-0000-0000D5550000}"/>
    <cellStyle name="Normal 2 9 5" xfId="18818" xr:uid="{00000000-0005-0000-0000-0000D6550000}"/>
    <cellStyle name="Normal 2 9 5 2" xfId="60701" xr:uid="{00000000-0005-0000-0000-0000D7550000}"/>
    <cellStyle name="Normal 2 9 6" xfId="18819" xr:uid="{00000000-0005-0000-0000-0000D8550000}"/>
    <cellStyle name="Normal 2 9 6 2" xfId="60702" xr:uid="{00000000-0005-0000-0000-0000D9550000}"/>
    <cellStyle name="Normal 2 9 7" xfId="18820" xr:uid="{00000000-0005-0000-0000-0000DA550000}"/>
    <cellStyle name="Normal 2 9 8" xfId="18821" xr:uid="{00000000-0005-0000-0000-0000DB550000}"/>
    <cellStyle name="Normal 2 9 9" xfId="18822" xr:uid="{00000000-0005-0000-0000-0000DC550000}"/>
    <cellStyle name="Normal 2_1- DT8a+DT8b-lam DT2014" xfId="861" xr:uid="{00000000-0005-0000-0000-0000DD550000}"/>
    <cellStyle name="Normal 20" xfId="862" xr:uid="{00000000-0005-0000-0000-0000DE550000}"/>
    <cellStyle name="Normal 20 10" xfId="18823" xr:uid="{00000000-0005-0000-0000-0000DF550000}"/>
    <cellStyle name="Normal 20 11" xfId="18824" xr:uid="{00000000-0005-0000-0000-0000E0550000}"/>
    <cellStyle name="Normal 20 12" xfId="18825" xr:uid="{00000000-0005-0000-0000-0000E1550000}"/>
    <cellStyle name="Normal 20 13" xfId="18826" xr:uid="{00000000-0005-0000-0000-0000E2550000}"/>
    <cellStyle name="Normal 20 14" xfId="18827" xr:uid="{00000000-0005-0000-0000-0000E3550000}"/>
    <cellStyle name="Normal 20 15" xfId="18828" xr:uid="{00000000-0005-0000-0000-0000E4550000}"/>
    <cellStyle name="Normal 20 16" xfId="18829" xr:uid="{00000000-0005-0000-0000-0000E5550000}"/>
    <cellStyle name="Normal 20 17" xfId="18830" xr:uid="{00000000-0005-0000-0000-0000E6550000}"/>
    <cellStyle name="Normal 20 18" xfId="18831" xr:uid="{00000000-0005-0000-0000-0000E7550000}"/>
    <cellStyle name="Normal 20 19" xfId="18832" xr:uid="{00000000-0005-0000-0000-0000E8550000}"/>
    <cellStyle name="Normal 20 2" xfId="863" xr:uid="{00000000-0005-0000-0000-0000E9550000}"/>
    <cellStyle name="Normal 20 2 2" xfId="58361" xr:uid="{00000000-0005-0000-0000-0000EA550000}"/>
    <cellStyle name="Normal 20 2 3" xfId="58362" xr:uid="{00000000-0005-0000-0000-0000EB550000}"/>
    <cellStyle name="Normal 20 2 4" xfId="58363" xr:uid="{00000000-0005-0000-0000-0000EC550000}"/>
    <cellStyle name="Normal 20 2 5" xfId="58364" xr:uid="{00000000-0005-0000-0000-0000ED550000}"/>
    <cellStyle name="Normal 20 2 6" xfId="58365" xr:uid="{00000000-0005-0000-0000-0000EE550000}"/>
    <cellStyle name="Normal 20 2 7" xfId="58366" xr:uid="{00000000-0005-0000-0000-0000EF550000}"/>
    <cellStyle name="Normal 20 2 8" xfId="58367" xr:uid="{00000000-0005-0000-0000-0000F0550000}"/>
    <cellStyle name="Normal 20 20" xfId="18833" xr:uid="{00000000-0005-0000-0000-0000F1550000}"/>
    <cellStyle name="Normal 20 21" xfId="18834" xr:uid="{00000000-0005-0000-0000-0000F2550000}"/>
    <cellStyle name="Normal 20 22" xfId="58758" xr:uid="{00000000-0005-0000-0000-0000F3550000}"/>
    <cellStyle name="Normal 20 23" xfId="58967" xr:uid="{00000000-0005-0000-0000-0000F4550000}"/>
    <cellStyle name="Normal 20 24" xfId="59273" xr:uid="{00000000-0005-0000-0000-0000F5550000}"/>
    <cellStyle name="Normal 20 25" xfId="59346" xr:uid="{00000000-0005-0000-0000-0000F6550000}"/>
    <cellStyle name="Normal 20 26" xfId="59368" xr:uid="{00000000-0005-0000-0000-0000F7550000}"/>
    <cellStyle name="Normal 20 3" xfId="864" xr:uid="{00000000-0005-0000-0000-0000F8550000}"/>
    <cellStyle name="Normal 20 4" xfId="18835" xr:uid="{00000000-0005-0000-0000-0000F9550000}"/>
    <cellStyle name="Normal 20 5" xfId="18836" xr:uid="{00000000-0005-0000-0000-0000FA550000}"/>
    <cellStyle name="Normal 20 6" xfId="18837" xr:uid="{00000000-0005-0000-0000-0000FB550000}"/>
    <cellStyle name="Normal 20 7" xfId="18838" xr:uid="{00000000-0005-0000-0000-0000FC550000}"/>
    <cellStyle name="Normal 20 8" xfId="18839" xr:uid="{00000000-0005-0000-0000-0000FD550000}"/>
    <cellStyle name="Normal 20 9" xfId="18840" xr:uid="{00000000-0005-0000-0000-0000FE550000}"/>
    <cellStyle name="Normal 200" xfId="18841" xr:uid="{00000000-0005-0000-0000-0000FF550000}"/>
    <cellStyle name="Normal 202" xfId="18842" xr:uid="{00000000-0005-0000-0000-000000560000}"/>
    <cellStyle name="Normal 203" xfId="18843" xr:uid="{00000000-0005-0000-0000-000001560000}"/>
    <cellStyle name="Normal 205" xfId="18844" xr:uid="{00000000-0005-0000-0000-000002560000}"/>
    <cellStyle name="Normal 206" xfId="18845" xr:uid="{00000000-0005-0000-0000-000003560000}"/>
    <cellStyle name="Normal 208" xfId="18846" xr:uid="{00000000-0005-0000-0000-000004560000}"/>
    <cellStyle name="Normal 21" xfId="865" xr:uid="{00000000-0005-0000-0000-000005560000}"/>
    <cellStyle name="Normal 21 10" xfId="18847" xr:uid="{00000000-0005-0000-0000-000006560000}"/>
    <cellStyle name="Normal 21 11" xfId="18848" xr:uid="{00000000-0005-0000-0000-000007560000}"/>
    <cellStyle name="Normal 21 12" xfId="18849" xr:uid="{00000000-0005-0000-0000-000008560000}"/>
    <cellStyle name="Normal 21 13" xfId="18850" xr:uid="{00000000-0005-0000-0000-000009560000}"/>
    <cellStyle name="Normal 21 14" xfId="18851" xr:uid="{00000000-0005-0000-0000-00000A560000}"/>
    <cellStyle name="Normal 21 15" xfId="18852" xr:uid="{00000000-0005-0000-0000-00000B560000}"/>
    <cellStyle name="Normal 21 16" xfId="18853" xr:uid="{00000000-0005-0000-0000-00000C560000}"/>
    <cellStyle name="Normal 21 17" xfId="18854" xr:uid="{00000000-0005-0000-0000-00000D560000}"/>
    <cellStyle name="Normal 21 18" xfId="18855" xr:uid="{00000000-0005-0000-0000-00000E560000}"/>
    <cellStyle name="Normal 21 19" xfId="18856" xr:uid="{00000000-0005-0000-0000-00000F560000}"/>
    <cellStyle name="Normal 21 2" xfId="18857" xr:uid="{00000000-0005-0000-0000-000010560000}"/>
    <cellStyle name="Normal 21 2 10" xfId="18858" xr:uid="{00000000-0005-0000-0000-000011560000}"/>
    <cellStyle name="Normal 21 2 11" xfId="18859" xr:uid="{00000000-0005-0000-0000-000012560000}"/>
    <cellStyle name="Normal 21 2 12" xfId="18860" xr:uid="{00000000-0005-0000-0000-000013560000}"/>
    <cellStyle name="Normal 21 2 13" xfId="18861" xr:uid="{00000000-0005-0000-0000-000014560000}"/>
    <cellStyle name="Normal 21 2 14" xfId="18862" xr:uid="{00000000-0005-0000-0000-000015560000}"/>
    <cellStyle name="Normal 21 2 15" xfId="18863" xr:uid="{00000000-0005-0000-0000-000016560000}"/>
    <cellStyle name="Normal 21 2 2" xfId="18864" xr:uid="{00000000-0005-0000-0000-000017560000}"/>
    <cellStyle name="Normal 21 2 3" xfId="18865" xr:uid="{00000000-0005-0000-0000-000018560000}"/>
    <cellStyle name="Normal 21 2 4" xfId="18866" xr:uid="{00000000-0005-0000-0000-000019560000}"/>
    <cellStyle name="Normal 21 2 5" xfId="18867" xr:uid="{00000000-0005-0000-0000-00001A560000}"/>
    <cellStyle name="Normal 21 2 6" xfId="18868" xr:uid="{00000000-0005-0000-0000-00001B560000}"/>
    <cellStyle name="Normal 21 2 7" xfId="18869" xr:uid="{00000000-0005-0000-0000-00001C560000}"/>
    <cellStyle name="Normal 21 2 8" xfId="18870" xr:uid="{00000000-0005-0000-0000-00001D560000}"/>
    <cellStyle name="Normal 21 2 9" xfId="18871" xr:uid="{00000000-0005-0000-0000-00001E560000}"/>
    <cellStyle name="Normal 21 20" xfId="60703" xr:uid="{00000000-0005-0000-0000-00001F560000}"/>
    <cellStyle name="Normal 21 21" xfId="60704" xr:uid="{00000000-0005-0000-0000-000020560000}"/>
    <cellStyle name="Normal 21 22" xfId="60705" xr:uid="{00000000-0005-0000-0000-000021560000}"/>
    <cellStyle name="Normal 21 23" xfId="60706" xr:uid="{00000000-0005-0000-0000-000022560000}"/>
    <cellStyle name="Normal 21 24" xfId="60707" xr:uid="{00000000-0005-0000-0000-000023560000}"/>
    <cellStyle name="Normal 21 25" xfId="60708" xr:uid="{00000000-0005-0000-0000-000024560000}"/>
    <cellStyle name="Normal 21 26" xfId="60709" xr:uid="{00000000-0005-0000-0000-000025560000}"/>
    <cellStyle name="Normal 21 27" xfId="60710" xr:uid="{00000000-0005-0000-0000-000026560000}"/>
    <cellStyle name="Normal 21 28" xfId="60711" xr:uid="{00000000-0005-0000-0000-000027560000}"/>
    <cellStyle name="Normal 21 29" xfId="60712" xr:uid="{00000000-0005-0000-0000-000028560000}"/>
    <cellStyle name="Normal 21 3" xfId="18872" xr:uid="{00000000-0005-0000-0000-000029560000}"/>
    <cellStyle name="Normal 21 3 10" xfId="18873" xr:uid="{00000000-0005-0000-0000-00002A560000}"/>
    <cellStyle name="Normal 21 3 11" xfId="18874" xr:uid="{00000000-0005-0000-0000-00002B560000}"/>
    <cellStyle name="Normal 21 3 12" xfId="18875" xr:uid="{00000000-0005-0000-0000-00002C560000}"/>
    <cellStyle name="Normal 21 3 13" xfId="18876" xr:uid="{00000000-0005-0000-0000-00002D560000}"/>
    <cellStyle name="Normal 21 3 14" xfId="18877" xr:uid="{00000000-0005-0000-0000-00002E560000}"/>
    <cellStyle name="Normal 21 3 15" xfId="18878" xr:uid="{00000000-0005-0000-0000-00002F560000}"/>
    <cellStyle name="Normal 21 3 2" xfId="18879" xr:uid="{00000000-0005-0000-0000-000030560000}"/>
    <cellStyle name="Normal 21 3 3" xfId="18880" xr:uid="{00000000-0005-0000-0000-000031560000}"/>
    <cellStyle name="Normal 21 3 4" xfId="18881" xr:uid="{00000000-0005-0000-0000-000032560000}"/>
    <cellStyle name="Normal 21 3 5" xfId="18882" xr:uid="{00000000-0005-0000-0000-000033560000}"/>
    <cellStyle name="Normal 21 3 6" xfId="18883" xr:uid="{00000000-0005-0000-0000-000034560000}"/>
    <cellStyle name="Normal 21 3 7" xfId="18884" xr:uid="{00000000-0005-0000-0000-000035560000}"/>
    <cellStyle name="Normal 21 3 8" xfId="18885" xr:uid="{00000000-0005-0000-0000-000036560000}"/>
    <cellStyle name="Normal 21 3 9" xfId="18886" xr:uid="{00000000-0005-0000-0000-000037560000}"/>
    <cellStyle name="Normal 21 30" xfId="60713" xr:uid="{00000000-0005-0000-0000-000038560000}"/>
    <cellStyle name="Normal 21 31" xfId="60714" xr:uid="{00000000-0005-0000-0000-000039560000}"/>
    <cellStyle name="Normal 21 4" xfId="18887" xr:uid="{00000000-0005-0000-0000-00003A560000}"/>
    <cellStyle name="Normal 21 5" xfId="18888" xr:uid="{00000000-0005-0000-0000-00003B560000}"/>
    <cellStyle name="Normal 21 6" xfId="18889" xr:uid="{00000000-0005-0000-0000-00003C560000}"/>
    <cellStyle name="Normal 21 7" xfId="18890" xr:uid="{00000000-0005-0000-0000-00003D560000}"/>
    <cellStyle name="Normal 21 8" xfId="18891" xr:uid="{00000000-0005-0000-0000-00003E560000}"/>
    <cellStyle name="Normal 21 9" xfId="18892" xr:uid="{00000000-0005-0000-0000-00003F560000}"/>
    <cellStyle name="Normal 210" xfId="18893" xr:uid="{00000000-0005-0000-0000-000040560000}"/>
    <cellStyle name="Normal 212" xfId="18894" xr:uid="{00000000-0005-0000-0000-000041560000}"/>
    <cellStyle name="Normal 214" xfId="18895" xr:uid="{00000000-0005-0000-0000-000042560000}"/>
    <cellStyle name="Normal 216" xfId="18896" xr:uid="{00000000-0005-0000-0000-000043560000}"/>
    <cellStyle name="Normal 22" xfId="866" xr:uid="{00000000-0005-0000-0000-000044560000}"/>
    <cellStyle name="Normal 22 10" xfId="18897" xr:uid="{00000000-0005-0000-0000-000045560000}"/>
    <cellStyle name="Normal 22 11" xfId="18898" xr:uid="{00000000-0005-0000-0000-000046560000}"/>
    <cellStyle name="Normal 22 12" xfId="18899" xr:uid="{00000000-0005-0000-0000-000047560000}"/>
    <cellStyle name="Normal 22 13" xfId="18900" xr:uid="{00000000-0005-0000-0000-000048560000}"/>
    <cellStyle name="Normal 22 14" xfId="18901" xr:uid="{00000000-0005-0000-0000-000049560000}"/>
    <cellStyle name="Normal 22 15" xfId="18902" xr:uid="{00000000-0005-0000-0000-00004A560000}"/>
    <cellStyle name="Normal 22 16" xfId="18903" xr:uid="{00000000-0005-0000-0000-00004B560000}"/>
    <cellStyle name="Normal 22 17" xfId="18904" xr:uid="{00000000-0005-0000-0000-00004C560000}"/>
    <cellStyle name="Normal 22 18" xfId="18905" xr:uid="{00000000-0005-0000-0000-00004D560000}"/>
    <cellStyle name="Normal 22 19" xfId="18906" xr:uid="{00000000-0005-0000-0000-00004E560000}"/>
    <cellStyle name="Normal 22 2" xfId="18907" xr:uid="{00000000-0005-0000-0000-00004F560000}"/>
    <cellStyle name="Normal 22 20" xfId="18908" xr:uid="{00000000-0005-0000-0000-000050560000}"/>
    <cellStyle name="Normal 22 3" xfId="18909" xr:uid="{00000000-0005-0000-0000-000051560000}"/>
    <cellStyle name="Normal 22 4" xfId="18910" xr:uid="{00000000-0005-0000-0000-000052560000}"/>
    <cellStyle name="Normal 22 5" xfId="18911" xr:uid="{00000000-0005-0000-0000-000053560000}"/>
    <cellStyle name="Normal 22 6" xfId="18912" xr:uid="{00000000-0005-0000-0000-000054560000}"/>
    <cellStyle name="Normal 22 7" xfId="18913" xr:uid="{00000000-0005-0000-0000-000055560000}"/>
    <cellStyle name="Normal 22 8" xfId="18914" xr:uid="{00000000-0005-0000-0000-000056560000}"/>
    <cellStyle name="Normal 22 9" xfId="18915" xr:uid="{00000000-0005-0000-0000-000057560000}"/>
    <cellStyle name="Normal 23" xfId="867" xr:uid="{00000000-0005-0000-0000-000058560000}"/>
    <cellStyle name="Normal 23 2" xfId="60715" xr:uid="{00000000-0005-0000-0000-000059560000}"/>
    <cellStyle name="Normal 23 3" xfId="60716" xr:uid="{00000000-0005-0000-0000-00005A560000}"/>
    <cellStyle name="Normal 23 4" xfId="60717" xr:uid="{00000000-0005-0000-0000-00005B560000}"/>
    <cellStyle name="Normal 23 5" xfId="60718" xr:uid="{00000000-0005-0000-0000-00005C560000}"/>
    <cellStyle name="Normal 24" xfId="868" xr:uid="{00000000-0005-0000-0000-00005D560000}"/>
    <cellStyle name="Normal 24 2" xfId="60719" xr:uid="{00000000-0005-0000-0000-00005E560000}"/>
    <cellStyle name="Normal 24 3" xfId="60720" xr:uid="{00000000-0005-0000-0000-00005F560000}"/>
    <cellStyle name="Normal 24 4" xfId="60721" xr:uid="{00000000-0005-0000-0000-000060560000}"/>
    <cellStyle name="Normal 24 5" xfId="60722" xr:uid="{00000000-0005-0000-0000-000061560000}"/>
    <cellStyle name="Normal 25" xfId="869" xr:uid="{00000000-0005-0000-0000-000062560000}"/>
    <cellStyle name="Normal 25 2" xfId="60723" xr:uid="{00000000-0005-0000-0000-000063560000}"/>
    <cellStyle name="Normal 25 3" xfId="60724" xr:uid="{00000000-0005-0000-0000-000064560000}"/>
    <cellStyle name="Normal 25 4" xfId="60725" xr:uid="{00000000-0005-0000-0000-000065560000}"/>
    <cellStyle name="Normal 25 5" xfId="60726" xr:uid="{00000000-0005-0000-0000-000066560000}"/>
    <cellStyle name="Normal 26" xfId="870" xr:uid="{00000000-0005-0000-0000-000067560000}"/>
    <cellStyle name="Normal 26 2" xfId="58368" xr:uid="{00000000-0005-0000-0000-000068560000}"/>
    <cellStyle name="Normal 26 3" xfId="60727" xr:uid="{00000000-0005-0000-0000-000069560000}"/>
    <cellStyle name="Normal 26 4" xfId="60728" xr:uid="{00000000-0005-0000-0000-00006A560000}"/>
    <cellStyle name="Normal 26 5" xfId="60729" xr:uid="{00000000-0005-0000-0000-00006B560000}"/>
    <cellStyle name="Normal 26 6" xfId="61973" xr:uid="{00000000-0005-0000-0000-00006C560000}"/>
    <cellStyle name="Normal 27" xfId="871" xr:uid="{00000000-0005-0000-0000-00006D560000}"/>
    <cellStyle name="Normal 27 2" xfId="60730" xr:uid="{00000000-0005-0000-0000-00006E560000}"/>
    <cellStyle name="Normal 27 2 2" xfId="60731" xr:uid="{00000000-0005-0000-0000-00006F560000}"/>
    <cellStyle name="Normal 27 3" xfId="60732" xr:uid="{00000000-0005-0000-0000-000070560000}"/>
    <cellStyle name="Normal 27 4" xfId="60733" xr:uid="{00000000-0005-0000-0000-000071560000}"/>
    <cellStyle name="Normal 27 5" xfId="60734" xr:uid="{00000000-0005-0000-0000-000072560000}"/>
    <cellStyle name="Normal 28" xfId="872" xr:uid="{00000000-0005-0000-0000-000073560000}"/>
    <cellStyle name="Normal 28 2" xfId="60735" xr:uid="{00000000-0005-0000-0000-000074560000}"/>
    <cellStyle name="Normal 28 2 2" xfId="60736" xr:uid="{00000000-0005-0000-0000-000075560000}"/>
    <cellStyle name="Normal 28 3" xfId="60737" xr:uid="{00000000-0005-0000-0000-000076560000}"/>
    <cellStyle name="Normal 28 4" xfId="60738" xr:uid="{00000000-0005-0000-0000-000077560000}"/>
    <cellStyle name="Normal 28 5" xfId="60739" xr:uid="{00000000-0005-0000-0000-000078560000}"/>
    <cellStyle name="Normal 29" xfId="873" xr:uid="{00000000-0005-0000-0000-000079560000}"/>
    <cellStyle name="Normal 29 2" xfId="60740" xr:uid="{00000000-0005-0000-0000-00007A560000}"/>
    <cellStyle name="Normal 29 3" xfId="60741" xr:uid="{00000000-0005-0000-0000-00007B560000}"/>
    <cellStyle name="Normal 29 4" xfId="60742" xr:uid="{00000000-0005-0000-0000-00007C560000}"/>
    <cellStyle name="Normal 29 5" xfId="60743" xr:uid="{00000000-0005-0000-0000-00007D560000}"/>
    <cellStyle name="Normal 3" xfId="32" xr:uid="{00000000-0005-0000-0000-00007E560000}"/>
    <cellStyle name="Normal 3 10" xfId="58369" xr:uid="{00000000-0005-0000-0000-00007F560000}"/>
    <cellStyle name="Normal 3 11" xfId="58370" xr:uid="{00000000-0005-0000-0000-000080560000}"/>
    <cellStyle name="Normal 3 12" xfId="58371" xr:uid="{00000000-0005-0000-0000-000081560000}"/>
    <cellStyle name="Normal 3 13" xfId="58372" xr:uid="{00000000-0005-0000-0000-000082560000}"/>
    <cellStyle name="Normal 3 14" xfId="58373" xr:uid="{00000000-0005-0000-0000-000083560000}"/>
    <cellStyle name="Normal 3 15" xfId="58759" xr:uid="{00000000-0005-0000-0000-000084560000}"/>
    <cellStyle name="Normal 3 16" xfId="58963" xr:uid="{00000000-0005-0000-0000-000085560000}"/>
    <cellStyle name="Normal 3 17" xfId="59277" xr:uid="{00000000-0005-0000-0000-000086560000}"/>
    <cellStyle name="Normal 3 18" xfId="59350" xr:uid="{00000000-0005-0000-0000-000087560000}"/>
    <cellStyle name="Normal 3 19" xfId="59372" xr:uid="{00000000-0005-0000-0000-000088560000}"/>
    <cellStyle name="Normal 3 2" xfId="874" xr:uid="{00000000-0005-0000-0000-000089560000}"/>
    <cellStyle name="Normal 3 2 10" xfId="58760" xr:uid="{00000000-0005-0000-0000-00008A560000}"/>
    <cellStyle name="Normal 3 2 11" xfId="58958" xr:uid="{00000000-0005-0000-0000-00008B560000}"/>
    <cellStyle name="Normal 3 2 12" xfId="58970" xr:uid="{00000000-0005-0000-0000-00008C560000}"/>
    <cellStyle name="Normal 3 2 13" xfId="59270" xr:uid="{00000000-0005-0000-0000-00008D560000}"/>
    <cellStyle name="Normal 3 2 14" xfId="59343" xr:uid="{00000000-0005-0000-0000-00008E560000}"/>
    <cellStyle name="Normal 3 2 15" xfId="59365" xr:uid="{00000000-0005-0000-0000-00008F560000}"/>
    <cellStyle name="Normal 3 2 16" xfId="60744" xr:uid="{00000000-0005-0000-0000-000090560000}"/>
    <cellStyle name="Normal 3 2 17" xfId="60745" xr:uid="{00000000-0005-0000-0000-000091560000}"/>
    <cellStyle name="Normal 3 2 18" xfId="60746" xr:uid="{00000000-0005-0000-0000-000092560000}"/>
    <cellStyle name="Normal 3 2 19" xfId="60747" xr:uid="{00000000-0005-0000-0000-000093560000}"/>
    <cellStyle name="Normal 3 2 2" xfId="875" xr:uid="{00000000-0005-0000-0000-000094560000}"/>
    <cellStyle name="Normal 3 2 2 2" xfId="58374" xr:uid="{00000000-0005-0000-0000-000095560000}"/>
    <cellStyle name="Normal 3 2 2 3" xfId="58375" xr:uid="{00000000-0005-0000-0000-000096560000}"/>
    <cellStyle name="Normal 3 2 2 4" xfId="58376" xr:uid="{00000000-0005-0000-0000-000097560000}"/>
    <cellStyle name="Normal 3 2 2 5" xfId="58377" xr:uid="{00000000-0005-0000-0000-000098560000}"/>
    <cellStyle name="Normal 3 2 2 6" xfId="58378" xr:uid="{00000000-0005-0000-0000-000099560000}"/>
    <cellStyle name="Normal 3 2 2 7" xfId="58379" xr:uid="{00000000-0005-0000-0000-00009A560000}"/>
    <cellStyle name="Normal 3 2 2 8" xfId="58380" xr:uid="{00000000-0005-0000-0000-00009B560000}"/>
    <cellStyle name="Normal 3 2 20" xfId="60748" xr:uid="{00000000-0005-0000-0000-00009C560000}"/>
    <cellStyle name="Normal 3 2 21" xfId="60749" xr:uid="{00000000-0005-0000-0000-00009D560000}"/>
    <cellStyle name="Normal 3 2 22" xfId="60750" xr:uid="{00000000-0005-0000-0000-00009E560000}"/>
    <cellStyle name="Normal 3 2 3" xfId="876" xr:uid="{00000000-0005-0000-0000-00009F560000}"/>
    <cellStyle name="Normal 3 2 3 2" xfId="58381" xr:uid="{00000000-0005-0000-0000-0000A0560000}"/>
    <cellStyle name="Normal 3 2 3 3" xfId="58382" xr:uid="{00000000-0005-0000-0000-0000A1560000}"/>
    <cellStyle name="Normal 3 2 3 4" xfId="58383" xr:uid="{00000000-0005-0000-0000-0000A2560000}"/>
    <cellStyle name="Normal 3 2 3 5" xfId="58384" xr:uid="{00000000-0005-0000-0000-0000A3560000}"/>
    <cellStyle name="Normal 3 2 3 6" xfId="58385" xr:uid="{00000000-0005-0000-0000-0000A4560000}"/>
    <cellStyle name="Normal 3 2 3 7" xfId="58386" xr:uid="{00000000-0005-0000-0000-0000A5560000}"/>
    <cellStyle name="Normal 3 2 3 8" xfId="58387" xr:uid="{00000000-0005-0000-0000-0000A6560000}"/>
    <cellStyle name="Normal 3 2 4" xfId="58388" xr:uid="{00000000-0005-0000-0000-0000A7560000}"/>
    <cellStyle name="Normal 3 2 5" xfId="58389" xr:uid="{00000000-0005-0000-0000-0000A8560000}"/>
    <cellStyle name="Normal 3 2 6" xfId="58390" xr:uid="{00000000-0005-0000-0000-0000A9560000}"/>
    <cellStyle name="Normal 3 2 7" xfId="58391" xr:uid="{00000000-0005-0000-0000-0000AA560000}"/>
    <cellStyle name="Normal 3 2 8" xfId="58392" xr:uid="{00000000-0005-0000-0000-0000AB560000}"/>
    <cellStyle name="Normal 3 2 9" xfId="58393" xr:uid="{00000000-0005-0000-0000-0000AC560000}"/>
    <cellStyle name="Normal 3 20" xfId="60751" xr:uid="{00000000-0005-0000-0000-0000AD560000}"/>
    <cellStyle name="Normal 3 21" xfId="60752" xr:uid="{00000000-0005-0000-0000-0000AE560000}"/>
    <cellStyle name="Normal 3 22" xfId="60753" xr:uid="{00000000-0005-0000-0000-0000AF560000}"/>
    <cellStyle name="Normal 3 23" xfId="60754" xr:uid="{00000000-0005-0000-0000-0000B0560000}"/>
    <cellStyle name="Normal 3 24" xfId="60755" xr:uid="{00000000-0005-0000-0000-0000B1560000}"/>
    <cellStyle name="Normal 3 25" xfId="60756" xr:uid="{00000000-0005-0000-0000-0000B2560000}"/>
    <cellStyle name="Normal 3 26" xfId="60757" xr:uid="{00000000-0005-0000-0000-0000B3560000}"/>
    <cellStyle name="Normal 3 27" xfId="60758" xr:uid="{00000000-0005-0000-0000-0000B4560000}"/>
    <cellStyle name="Normal 3 28" xfId="60759" xr:uid="{00000000-0005-0000-0000-0000B5560000}"/>
    <cellStyle name="Normal 3 29" xfId="60760" xr:uid="{00000000-0005-0000-0000-0000B6560000}"/>
    <cellStyle name="Normal 3 3" xfId="877" xr:uid="{00000000-0005-0000-0000-0000B7560000}"/>
    <cellStyle name="Normal 3 3 10" xfId="60761" xr:uid="{00000000-0005-0000-0000-0000B8560000}"/>
    <cellStyle name="Normal 3 3 11" xfId="60762" xr:uid="{00000000-0005-0000-0000-0000B9560000}"/>
    <cellStyle name="Normal 3 3 12" xfId="60763" xr:uid="{00000000-0005-0000-0000-0000BA560000}"/>
    <cellStyle name="Normal 3 3 13" xfId="60764" xr:uid="{00000000-0005-0000-0000-0000BB560000}"/>
    <cellStyle name="Normal 3 3 14" xfId="60765" xr:uid="{00000000-0005-0000-0000-0000BC560000}"/>
    <cellStyle name="Normal 3 3 15" xfId="60766" xr:uid="{00000000-0005-0000-0000-0000BD560000}"/>
    <cellStyle name="Normal 3 3 16" xfId="60767" xr:uid="{00000000-0005-0000-0000-0000BE560000}"/>
    <cellStyle name="Normal 3 3 17" xfId="60768" xr:uid="{00000000-0005-0000-0000-0000BF560000}"/>
    <cellStyle name="Normal 3 3 18" xfId="60769" xr:uid="{00000000-0005-0000-0000-0000C0560000}"/>
    <cellStyle name="Normal 3 3 19" xfId="60770" xr:uid="{00000000-0005-0000-0000-0000C1560000}"/>
    <cellStyle name="Normal 3 3 2" xfId="18916" xr:uid="{00000000-0005-0000-0000-0000C2560000}"/>
    <cellStyle name="Normal 3 3 20" xfId="60771" xr:uid="{00000000-0005-0000-0000-0000C3560000}"/>
    <cellStyle name="Normal 3 3 21" xfId="60772" xr:uid="{00000000-0005-0000-0000-0000C4560000}"/>
    <cellStyle name="Normal 3 3 22" xfId="60773" xr:uid="{00000000-0005-0000-0000-0000C5560000}"/>
    <cellStyle name="Normal 3 3 23" xfId="60774" xr:uid="{00000000-0005-0000-0000-0000C6560000}"/>
    <cellStyle name="Normal 3 3 24" xfId="60775" xr:uid="{00000000-0005-0000-0000-0000C7560000}"/>
    <cellStyle name="Normal 3 3 25" xfId="60776" xr:uid="{00000000-0005-0000-0000-0000C8560000}"/>
    <cellStyle name="Normal 3 3 26" xfId="61974" xr:uid="{00000000-0005-0000-0000-0000C9560000}"/>
    <cellStyle name="Normal 3 3 3" xfId="60777" xr:uid="{00000000-0005-0000-0000-0000CA560000}"/>
    <cellStyle name="Normal 3 3 4" xfId="60778" xr:uid="{00000000-0005-0000-0000-0000CB560000}"/>
    <cellStyle name="Normal 3 3 5" xfId="60779" xr:uid="{00000000-0005-0000-0000-0000CC560000}"/>
    <cellStyle name="Normal 3 3 6" xfId="60780" xr:uid="{00000000-0005-0000-0000-0000CD560000}"/>
    <cellStyle name="Normal 3 3 7" xfId="60781" xr:uid="{00000000-0005-0000-0000-0000CE560000}"/>
    <cellStyle name="Normal 3 3 8" xfId="60782" xr:uid="{00000000-0005-0000-0000-0000CF560000}"/>
    <cellStyle name="Normal 3 3 9" xfId="60783" xr:uid="{00000000-0005-0000-0000-0000D0560000}"/>
    <cellStyle name="Normal 3 30" xfId="60784" xr:uid="{00000000-0005-0000-0000-0000D1560000}"/>
    <cellStyle name="Normal 3 31" xfId="60785" xr:uid="{00000000-0005-0000-0000-0000D2560000}"/>
    <cellStyle name="Normal 3 32" xfId="60786" xr:uid="{00000000-0005-0000-0000-0000D3560000}"/>
    <cellStyle name="Normal 3 33" xfId="60787" xr:uid="{00000000-0005-0000-0000-0000D4560000}"/>
    <cellStyle name="Normal 3 34" xfId="60788" xr:uid="{00000000-0005-0000-0000-0000D5560000}"/>
    <cellStyle name="Normal 3 35" xfId="60789" xr:uid="{00000000-0005-0000-0000-0000D6560000}"/>
    <cellStyle name="Normal 3 36" xfId="60790" xr:uid="{00000000-0005-0000-0000-0000D7560000}"/>
    <cellStyle name="Normal 3 37" xfId="60791" xr:uid="{00000000-0005-0000-0000-0000D8560000}"/>
    <cellStyle name="Normal 3 38" xfId="60792" xr:uid="{00000000-0005-0000-0000-0000D9560000}"/>
    <cellStyle name="Normal 3 39" xfId="61975" xr:uid="{00000000-0005-0000-0000-0000DA560000}"/>
    <cellStyle name="Normal 3 4" xfId="878" xr:uid="{00000000-0005-0000-0000-0000DB560000}"/>
    <cellStyle name="Normal 3 4 10" xfId="58761" xr:uid="{00000000-0005-0000-0000-0000DC560000}"/>
    <cellStyle name="Normal 3 4 2" xfId="879" xr:uid="{00000000-0005-0000-0000-0000DD560000}"/>
    <cellStyle name="Normal 3 4 3" xfId="18917" xr:uid="{00000000-0005-0000-0000-0000DE560000}"/>
    <cellStyle name="Normal 3 4 4" xfId="18918" xr:uid="{00000000-0005-0000-0000-0000DF560000}"/>
    <cellStyle name="Normal 3 4 5" xfId="18919" xr:uid="{00000000-0005-0000-0000-0000E0560000}"/>
    <cellStyle name="Normal 3 4 6" xfId="58394" xr:uid="{00000000-0005-0000-0000-0000E1560000}"/>
    <cellStyle name="Normal 3 4 7" xfId="58395" xr:uid="{00000000-0005-0000-0000-0000E2560000}"/>
    <cellStyle name="Normal 3 4 8" xfId="58396" xr:uid="{00000000-0005-0000-0000-0000E3560000}"/>
    <cellStyle name="Normal 3 4 9" xfId="58397" xr:uid="{00000000-0005-0000-0000-0000E4560000}"/>
    <cellStyle name="Normal 3 5" xfId="880" xr:uid="{00000000-0005-0000-0000-0000E5560000}"/>
    <cellStyle name="Normal 3 5 2" xfId="58398" xr:uid="{00000000-0005-0000-0000-0000E6560000}"/>
    <cellStyle name="Normal 3 5 3" xfId="58399" xr:uid="{00000000-0005-0000-0000-0000E7560000}"/>
    <cellStyle name="Normal 3 5 4" xfId="58400" xr:uid="{00000000-0005-0000-0000-0000E8560000}"/>
    <cellStyle name="Normal 3 5 5" xfId="58401" xr:uid="{00000000-0005-0000-0000-0000E9560000}"/>
    <cellStyle name="Normal 3 5 6" xfId="58402" xr:uid="{00000000-0005-0000-0000-0000EA560000}"/>
    <cellStyle name="Normal 3 5 7" xfId="58403" xr:uid="{00000000-0005-0000-0000-0000EB560000}"/>
    <cellStyle name="Normal 3 5 8" xfId="58404" xr:uid="{00000000-0005-0000-0000-0000EC560000}"/>
    <cellStyle name="Normal 3 6" xfId="881" xr:uid="{00000000-0005-0000-0000-0000ED560000}"/>
    <cellStyle name="Normal 3 7" xfId="882" xr:uid="{00000000-0005-0000-0000-0000EE560000}"/>
    <cellStyle name="Normal 3 8" xfId="883" xr:uid="{00000000-0005-0000-0000-0000EF560000}"/>
    <cellStyle name="Normal 3 9" xfId="57162" xr:uid="{00000000-0005-0000-0000-0000F0560000}"/>
    <cellStyle name="Normal 3_1. 135 SMC(Sua l-i 23.4.2014)" xfId="57826" xr:uid="{00000000-0005-0000-0000-0000F1560000}"/>
    <cellStyle name="Normal 30" xfId="884" xr:uid="{00000000-0005-0000-0000-0000F2560000}"/>
    <cellStyle name="Normal 30 10" xfId="18920" xr:uid="{00000000-0005-0000-0000-0000F3560000}"/>
    <cellStyle name="Normal 30 11" xfId="18921" xr:uid="{00000000-0005-0000-0000-0000F4560000}"/>
    <cellStyle name="Normal 30 12" xfId="18922" xr:uid="{00000000-0005-0000-0000-0000F5560000}"/>
    <cellStyle name="Normal 30 13" xfId="18923" xr:uid="{00000000-0005-0000-0000-0000F6560000}"/>
    <cellStyle name="Normal 30 14" xfId="18924" xr:uid="{00000000-0005-0000-0000-0000F7560000}"/>
    <cellStyle name="Normal 30 15" xfId="18925" xr:uid="{00000000-0005-0000-0000-0000F8560000}"/>
    <cellStyle name="Normal 30 16" xfId="18926" xr:uid="{00000000-0005-0000-0000-0000F9560000}"/>
    <cellStyle name="Normal 30 17" xfId="18927" xr:uid="{00000000-0005-0000-0000-0000FA560000}"/>
    <cellStyle name="Normal 30 18" xfId="18928" xr:uid="{00000000-0005-0000-0000-0000FB560000}"/>
    <cellStyle name="Normal 30 19" xfId="18929" xr:uid="{00000000-0005-0000-0000-0000FC560000}"/>
    <cellStyle name="Normal 30 2" xfId="18930" xr:uid="{00000000-0005-0000-0000-0000FD560000}"/>
    <cellStyle name="Normal 30 2 10" xfId="18931" xr:uid="{00000000-0005-0000-0000-0000FE560000}"/>
    <cellStyle name="Normal 30 2 11" xfId="18932" xr:uid="{00000000-0005-0000-0000-0000FF560000}"/>
    <cellStyle name="Normal 30 2 12" xfId="18933" xr:uid="{00000000-0005-0000-0000-000000570000}"/>
    <cellStyle name="Normal 30 2 13" xfId="18934" xr:uid="{00000000-0005-0000-0000-000001570000}"/>
    <cellStyle name="Normal 30 2 14" xfId="18935" xr:uid="{00000000-0005-0000-0000-000002570000}"/>
    <cellStyle name="Normal 30 2 15" xfId="18936" xr:uid="{00000000-0005-0000-0000-000003570000}"/>
    <cellStyle name="Normal 30 2 16" xfId="57112" xr:uid="{00000000-0005-0000-0000-000004570000}"/>
    <cellStyle name="Normal 30 2 17" xfId="57113" xr:uid="{00000000-0005-0000-0000-000005570000}"/>
    <cellStyle name="Normal 30 2 18" xfId="57114" xr:uid="{00000000-0005-0000-0000-000006570000}"/>
    <cellStyle name="Normal 30 2 19" xfId="57115" xr:uid="{00000000-0005-0000-0000-000007570000}"/>
    <cellStyle name="Normal 30 2 2" xfId="18937" xr:uid="{00000000-0005-0000-0000-000008570000}"/>
    <cellStyle name="Normal 30 2 20" xfId="57116" xr:uid="{00000000-0005-0000-0000-000009570000}"/>
    <cellStyle name="Normal 30 2 21" xfId="57117" xr:uid="{00000000-0005-0000-0000-00000A570000}"/>
    <cellStyle name="Normal 30 2 22" xfId="57118" xr:uid="{00000000-0005-0000-0000-00000B570000}"/>
    <cellStyle name="Normal 30 2 3" xfId="18938" xr:uid="{00000000-0005-0000-0000-00000C570000}"/>
    <cellStyle name="Normal 30 2 4" xfId="18939" xr:uid="{00000000-0005-0000-0000-00000D570000}"/>
    <cellStyle name="Normal 30 2 5" xfId="18940" xr:uid="{00000000-0005-0000-0000-00000E570000}"/>
    <cellStyle name="Normal 30 2 6" xfId="18941" xr:uid="{00000000-0005-0000-0000-00000F570000}"/>
    <cellStyle name="Normal 30 2 7" xfId="18942" xr:uid="{00000000-0005-0000-0000-000010570000}"/>
    <cellStyle name="Normal 30 2 8" xfId="18943" xr:uid="{00000000-0005-0000-0000-000011570000}"/>
    <cellStyle name="Normal 30 2 9" xfId="18944" xr:uid="{00000000-0005-0000-0000-000012570000}"/>
    <cellStyle name="Normal 30 3" xfId="18945" xr:uid="{00000000-0005-0000-0000-000013570000}"/>
    <cellStyle name="Normal 30 3 10" xfId="18946" xr:uid="{00000000-0005-0000-0000-000014570000}"/>
    <cellStyle name="Normal 30 3 11" xfId="18947" xr:uid="{00000000-0005-0000-0000-000015570000}"/>
    <cellStyle name="Normal 30 3 12" xfId="18948" xr:uid="{00000000-0005-0000-0000-000016570000}"/>
    <cellStyle name="Normal 30 3 13" xfId="18949" xr:uid="{00000000-0005-0000-0000-000017570000}"/>
    <cellStyle name="Normal 30 3 14" xfId="18950" xr:uid="{00000000-0005-0000-0000-000018570000}"/>
    <cellStyle name="Normal 30 3 15" xfId="18951" xr:uid="{00000000-0005-0000-0000-000019570000}"/>
    <cellStyle name="Normal 30 3 2" xfId="18952" xr:uid="{00000000-0005-0000-0000-00001A570000}"/>
    <cellStyle name="Normal 30 3 3" xfId="18953" xr:uid="{00000000-0005-0000-0000-00001B570000}"/>
    <cellStyle name="Normal 30 3 4" xfId="18954" xr:uid="{00000000-0005-0000-0000-00001C570000}"/>
    <cellStyle name="Normal 30 3 5" xfId="18955" xr:uid="{00000000-0005-0000-0000-00001D570000}"/>
    <cellStyle name="Normal 30 3 6" xfId="18956" xr:uid="{00000000-0005-0000-0000-00001E570000}"/>
    <cellStyle name="Normal 30 3 7" xfId="18957" xr:uid="{00000000-0005-0000-0000-00001F570000}"/>
    <cellStyle name="Normal 30 3 8" xfId="18958" xr:uid="{00000000-0005-0000-0000-000020570000}"/>
    <cellStyle name="Normal 30 3 9" xfId="18959" xr:uid="{00000000-0005-0000-0000-000021570000}"/>
    <cellStyle name="Normal 30 4" xfId="18960" xr:uid="{00000000-0005-0000-0000-000022570000}"/>
    <cellStyle name="Normal 30 5" xfId="18961" xr:uid="{00000000-0005-0000-0000-000023570000}"/>
    <cellStyle name="Normal 30 6" xfId="18962" xr:uid="{00000000-0005-0000-0000-000024570000}"/>
    <cellStyle name="Normal 30 7" xfId="18963" xr:uid="{00000000-0005-0000-0000-000025570000}"/>
    <cellStyle name="Normal 30 8" xfId="18964" xr:uid="{00000000-0005-0000-0000-000026570000}"/>
    <cellStyle name="Normal 30 9" xfId="18965" xr:uid="{00000000-0005-0000-0000-000027570000}"/>
    <cellStyle name="Normal 31" xfId="885" xr:uid="{00000000-0005-0000-0000-000028570000}"/>
    <cellStyle name="Normal 31 10" xfId="18966" xr:uid="{00000000-0005-0000-0000-000029570000}"/>
    <cellStyle name="Normal 31 11" xfId="18967" xr:uid="{00000000-0005-0000-0000-00002A570000}"/>
    <cellStyle name="Normal 31 12" xfId="18968" xr:uid="{00000000-0005-0000-0000-00002B570000}"/>
    <cellStyle name="Normal 31 13" xfId="18969" xr:uid="{00000000-0005-0000-0000-00002C570000}"/>
    <cellStyle name="Normal 31 14" xfId="18970" xr:uid="{00000000-0005-0000-0000-00002D570000}"/>
    <cellStyle name="Normal 31 15" xfId="18971" xr:uid="{00000000-0005-0000-0000-00002E570000}"/>
    <cellStyle name="Normal 31 16" xfId="18972" xr:uid="{00000000-0005-0000-0000-00002F570000}"/>
    <cellStyle name="Normal 31 17" xfId="18973" xr:uid="{00000000-0005-0000-0000-000030570000}"/>
    <cellStyle name="Normal 31 18" xfId="18974" xr:uid="{00000000-0005-0000-0000-000031570000}"/>
    <cellStyle name="Normal 31 19" xfId="18975" xr:uid="{00000000-0005-0000-0000-000032570000}"/>
    <cellStyle name="Normal 31 2" xfId="18976" xr:uid="{00000000-0005-0000-0000-000033570000}"/>
    <cellStyle name="Normal 31 2 10" xfId="18977" xr:uid="{00000000-0005-0000-0000-000034570000}"/>
    <cellStyle name="Normal 31 2 11" xfId="18978" xr:uid="{00000000-0005-0000-0000-000035570000}"/>
    <cellStyle name="Normal 31 2 12" xfId="18979" xr:uid="{00000000-0005-0000-0000-000036570000}"/>
    <cellStyle name="Normal 31 2 13" xfId="18980" xr:uid="{00000000-0005-0000-0000-000037570000}"/>
    <cellStyle name="Normal 31 2 14" xfId="18981" xr:uid="{00000000-0005-0000-0000-000038570000}"/>
    <cellStyle name="Normal 31 2 15" xfId="18982" xr:uid="{00000000-0005-0000-0000-000039570000}"/>
    <cellStyle name="Normal 31 2 16" xfId="57119" xr:uid="{00000000-0005-0000-0000-00003A570000}"/>
    <cellStyle name="Normal 31 2 17" xfId="57120" xr:uid="{00000000-0005-0000-0000-00003B570000}"/>
    <cellStyle name="Normal 31 2 18" xfId="57121" xr:uid="{00000000-0005-0000-0000-00003C570000}"/>
    <cellStyle name="Normal 31 2 19" xfId="57122" xr:uid="{00000000-0005-0000-0000-00003D570000}"/>
    <cellStyle name="Normal 31 2 2" xfId="18983" xr:uid="{00000000-0005-0000-0000-00003E570000}"/>
    <cellStyle name="Normal 31 2 20" xfId="57123" xr:uid="{00000000-0005-0000-0000-00003F570000}"/>
    <cellStyle name="Normal 31 2 21" xfId="57124" xr:uid="{00000000-0005-0000-0000-000040570000}"/>
    <cellStyle name="Normal 31 2 22" xfId="57125" xr:uid="{00000000-0005-0000-0000-000041570000}"/>
    <cellStyle name="Normal 31 2 3" xfId="18984" xr:uid="{00000000-0005-0000-0000-000042570000}"/>
    <cellStyle name="Normal 31 2 4" xfId="18985" xr:uid="{00000000-0005-0000-0000-000043570000}"/>
    <cellStyle name="Normal 31 2 5" xfId="18986" xr:uid="{00000000-0005-0000-0000-000044570000}"/>
    <cellStyle name="Normal 31 2 6" xfId="18987" xr:uid="{00000000-0005-0000-0000-000045570000}"/>
    <cellStyle name="Normal 31 2 7" xfId="18988" xr:uid="{00000000-0005-0000-0000-000046570000}"/>
    <cellStyle name="Normal 31 2 8" xfId="18989" xr:uid="{00000000-0005-0000-0000-000047570000}"/>
    <cellStyle name="Normal 31 2 9" xfId="18990" xr:uid="{00000000-0005-0000-0000-000048570000}"/>
    <cellStyle name="Normal 31 3" xfId="18991" xr:uid="{00000000-0005-0000-0000-000049570000}"/>
    <cellStyle name="Normal 31 3 10" xfId="18992" xr:uid="{00000000-0005-0000-0000-00004A570000}"/>
    <cellStyle name="Normal 31 3 11" xfId="18993" xr:uid="{00000000-0005-0000-0000-00004B570000}"/>
    <cellStyle name="Normal 31 3 12" xfId="18994" xr:uid="{00000000-0005-0000-0000-00004C570000}"/>
    <cellStyle name="Normal 31 3 13" xfId="18995" xr:uid="{00000000-0005-0000-0000-00004D570000}"/>
    <cellStyle name="Normal 31 3 14" xfId="18996" xr:uid="{00000000-0005-0000-0000-00004E570000}"/>
    <cellStyle name="Normal 31 3 15" xfId="18997" xr:uid="{00000000-0005-0000-0000-00004F570000}"/>
    <cellStyle name="Normal 31 3 2" xfId="18998" xr:uid="{00000000-0005-0000-0000-000050570000}"/>
    <cellStyle name="Normal 31 3 3" xfId="18999" xr:uid="{00000000-0005-0000-0000-000051570000}"/>
    <cellStyle name="Normal 31 3 4" xfId="19000" xr:uid="{00000000-0005-0000-0000-000052570000}"/>
    <cellStyle name="Normal 31 3 5" xfId="19001" xr:uid="{00000000-0005-0000-0000-000053570000}"/>
    <cellStyle name="Normal 31 3 6" xfId="19002" xr:uid="{00000000-0005-0000-0000-000054570000}"/>
    <cellStyle name="Normal 31 3 7" xfId="19003" xr:uid="{00000000-0005-0000-0000-000055570000}"/>
    <cellStyle name="Normal 31 3 8" xfId="19004" xr:uid="{00000000-0005-0000-0000-000056570000}"/>
    <cellStyle name="Normal 31 3 9" xfId="19005" xr:uid="{00000000-0005-0000-0000-000057570000}"/>
    <cellStyle name="Normal 31 4" xfId="19006" xr:uid="{00000000-0005-0000-0000-000058570000}"/>
    <cellStyle name="Normal 31 5" xfId="19007" xr:uid="{00000000-0005-0000-0000-000059570000}"/>
    <cellStyle name="Normal 31 6" xfId="19008" xr:uid="{00000000-0005-0000-0000-00005A570000}"/>
    <cellStyle name="Normal 31 7" xfId="19009" xr:uid="{00000000-0005-0000-0000-00005B570000}"/>
    <cellStyle name="Normal 31 8" xfId="19010" xr:uid="{00000000-0005-0000-0000-00005C570000}"/>
    <cellStyle name="Normal 31 9" xfId="19011" xr:uid="{00000000-0005-0000-0000-00005D570000}"/>
    <cellStyle name="Normal 32" xfId="886" xr:uid="{00000000-0005-0000-0000-00005E570000}"/>
    <cellStyle name="Normal 32 2" xfId="60793" xr:uid="{00000000-0005-0000-0000-00005F570000}"/>
    <cellStyle name="Normal 32 3" xfId="60794" xr:uid="{00000000-0005-0000-0000-000060570000}"/>
    <cellStyle name="Normal 32 4" xfId="60795" xr:uid="{00000000-0005-0000-0000-000061570000}"/>
    <cellStyle name="Normal 32 5" xfId="60796" xr:uid="{00000000-0005-0000-0000-000062570000}"/>
    <cellStyle name="Normal 33" xfId="887" xr:uid="{00000000-0005-0000-0000-000063570000}"/>
    <cellStyle name="Normal 33 10" xfId="19012" xr:uid="{00000000-0005-0000-0000-000064570000}"/>
    <cellStyle name="Normal 33 11" xfId="19013" xr:uid="{00000000-0005-0000-0000-000065570000}"/>
    <cellStyle name="Normal 33 12" xfId="19014" xr:uid="{00000000-0005-0000-0000-000066570000}"/>
    <cellStyle name="Normal 33 13" xfId="19015" xr:uid="{00000000-0005-0000-0000-000067570000}"/>
    <cellStyle name="Normal 33 14" xfId="19016" xr:uid="{00000000-0005-0000-0000-000068570000}"/>
    <cellStyle name="Normal 33 15" xfId="19017" xr:uid="{00000000-0005-0000-0000-000069570000}"/>
    <cellStyle name="Normal 33 16" xfId="19018" xr:uid="{00000000-0005-0000-0000-00006A570000}"/>
    <cellStyle name="Normal 33 17" xfId="19019" xr:uid="{00000000-0005-0000-0000-00006B570000}"/>
    <cellStyle name="Normal 33 18" xfId="19020" xr:uid="{00000000-0005-0000-0000-00006C570000}"/>
    <cellStyle name="Normal 33 19" xfId="19021" xr:uid="{00000000-0005-0000-0000-00006D570000}"/>
    <cellStyle name="Normal 33 2" xfId="19022" xr:uid="{00000000-0005-0000-0000-00006E570000}"/>
    <cellStyle name="Normal 33 20" xfId="19023" xr:uid="{00000000-0005-0000-0000-00006F570000}"/>
    <cellStyle name="Normal 33 3" xfId="19024" xr:uid="{00000000-0005-0000-0000-000070570000}"/>
    <cellStyle name="Normal 33 4" xfId="19025" xr:uid="{00000000-0005-0000-0000-000071570000}"/>
    <cellStyle name="Normal 33 5" xfId="19026" xr:uid="{00000000-0005-0000-0000-000072570000}"/>
    <cellStyle name="Normal 33 6" xfId="19027" xr:uid="{00000000-0005-0000-0000-000073570000}"/>
    <cellStyle name="Normal 33 7" xfId="19028" xr:uid="{00000000-0005-0000-0000-000074570000}"/>
    <cellStyle name="Normal 33 8" xfId="19029" xr:uid="{00000000-0005-0000-0000-000075570000}"/>
    <cellStyle name="Normal 33 9" xfId="19030" xr:uid="{00000000-0005-0000-0000-000076570000}"/>
    <cellStyle name="Normal 34" xfId="888" xr:uid="{00000000-0005-0000-0000-000077570000}"/>
    <cellStyle name="Normal 34 10" xfId="19031" xr:uid="{00000000-0005-0000-0000-000078570000}"/>
    <cellStyle name="Normal 34 11" xfId="19032" xr:uid="{00000000-0005-0000-0000-000079570000}"/>
    <cellStyle name="Normal 34 12" xfId="19033" xr:uid="{00000000-0005-0000-0000-00007A570000}"/>
    <cellStyle name="Normal 34 13" xfId="19034" xr:uid="{00000000-0005-0000-0000-00007B570000}"/>
    <cellStyle name="Normal 34 14" xfId="19035" xr:uid="{00000000-0005-0000-0000-00007C570000}"/>
    <cellStyle name="Normal 34 15" xfId="19036" xr:uid="{00000000-0005-0000-0000-00007D570000}"/>
    <cellStyle name="Normal 34 16" xfId="19037" xr:uid="{00000000-0005-0000-0000-00007E570000}"/>
    <cellStyle name="Normal 34 17" xfId="19038" xr:uid="{00000000-0005-0000-0000-00007F570000}"/>
    <cellStyle name="Normal 34 18" xfId="19039" xr:uid="{00000000-0005-0000-0000-000080570000}"/>
    <cellStyle name="Normal 34 19" xfId="19040" xr:uid="{00000000-0005-0000-0000-000081570000}"/>
    <cellStyle name="Normal 34 2" xfId="19041" xr:uid="{00000000-0005-0000-0000-000082570000}"/>
    <cellStyle name="Normal 34 20" xfId="19042" xr:uid="{00000000-0005-0000-0000-000083570000}"/>
    <cellStyle name="Normal 34 21" xfId="57126" xr:uid="{00000000-0005-0000-0000-000084570000}"/>
    <cellStyle name="Normal 34 22" xfId="57127" xr:uid="{00000000-0005-0000-0000-000085570000}"/>
    <cellStyle name="Normal 34 23" xfId="57128" xr:uid="{00000000-0005-0000-0000-000086570000}"/>
    <cellStyle name="Normal 34 24" xfId="57129" xr:uid="{00000000-0005-0000-0000-000087570000}"/>
    <cellStyle name="Normal 34 25" xfId="57130" xr:uid="{00000000-0005-0000-0000-000088570000}"/>
    <cellStyle name="Normal 34 3" xfId="19043" xr:uid="{00000000-0005-0000-0000-000089570000}"/>
    <cellStyle name="Normal 34 4" xfId="19044" xr:uid="{00000000-0005-0000-0000-00008A570000}"/>
    <cellStyle name="Normal 34 5" xfId="19045" xr:uid="{00000000-0005-0000-0000-00008B570000}"/>
    <cellStyle name="Normal 34 6" xfId="19046" xr:uid="{00000000-0005-0000-0000-00008C570000}"/>
    <cellStyle name="Normal 34 7" xfId="19047" xr:uid="{00000000-0005-0000-0000-00008D570000}"/>
    <cellStyle name="Normal 34 8" xfId="19048" xr:uid="{00000000-0005-0000-0000-00008E570000}"/>
    <cellStyle name="Normal 34 9" xfId="19049" xr:uid="{00000000-0005-0000-0000-00008F570000}"/>
    <cellStyle name="Normal 35" xfId="889" xr:uid="{00000000-0005-0000-0000-000090570000}"/>
    <cellStyle name="Normal 35 10" xfId="19050" xr:uid="{00000000-0005-0000-0000-000091570000}"/>
    <cellStyle name="Normal 35 11" xfId="19051" xr:uid="{00000000-0005-0000-0000-000092570000}"/>
    <cellStyle name="Normal 35 12" xfId="19052" xr:uid="{00000000-0005-0000-0000-000093570000}"/>
    <cellStyle name="Normal 35 13" xfId="19053" xr:uid="{00000000-0005-0000-0000-000094570000}"/>
    <cellStyle name="Normal 35 14" xfId="19054" xr:uid="{00000000-0005-0000-0000-000095570000}"/>
    <cellStyle name="Normal 35 15" xfId="19055" xr:uid="{00000000-0005-0000-0000-000096570000}"/>
    <cellStyle name="Normal 35 16" xfId="19056" xr:uid="{00000000-0005-0000-0000-000097570000}"/>
    <cellStyle name="Normal 35 17" xfId="19057" xr:uid="{00000000-0005-0000-0000-000098570000}"/>
    <cellStyle name="Normal 35 18" xfId="19058" xr:uid="{00000000-0005-0000-0000-000099570000}"/>
    <cellStyle name="Normal 35 19" xfId="19059" xr:uid="{00000000-0005-0000-0000-00009A570000}"/>
    <cellStyle name="Normal 35 2" xfId="19060" xr:uid="{00000000-0005-0000-0000-00009B570000}"/>
    <cellStyle name="Normal 35 20" xfId="19061" xr:uid="{00000000-0005-0000-0000-00009C570000}"/>
    <cellStyle name="Normal 35 3" xfId="19062" xr:uid="{00000000-0005-0000-0000-00009D570000}"/>
    <cellStyle name="Normal 35 4" xfId="19063" xr:uid="{00000000-0005-0000-0000-00009E570000}"/>
    <cellStyle name="Normal 35 5" xfId="19064" xr:uid="{00000000-0005-0000-0000-00009F570000}"/>
    <cellStyle name="Normal 35 6" xfId="19065" xr:uid="{00000000-0005-0000-0000-0000A0570000}"/>
    <cellStyle name="Normal 35 7" xfId="19066" xr:uid="{00000000-0005-0000-0000-0000A1570000}"/>
    <cellStyle name="Normal 35 8" xfId="19067" xr:uid="{00000000-0005-0000-0000-0000A2570000}"/>
    <cellStyle name="Normal 35 9" xfId="19068" xr:uid="{00000000-0005-0000-0000-0000A3570000}"/>
    <cellStyle name="Normal 36" xfId="890" xr:uid="{00000000-0005-0000-0000-0000A4570000}"/>
    <cellStyle name="Normal 36 10" xfId="19069" xr:uid="{00000000-0005-0000-0000-0000A5570000}"/>
    <cellStyle name="Normal 36 11" xfId="19070" xr:uid="{00000000-0005-0000-0000-0000A6570000}"/>
    <cellStyle name="Normal 36 12" xfId="19071" xr:uid="{00000000-0005-0000-0000-0000A7570000}"/>
    <cellStyle name="Normal 36 13" xfId="19072" xr:uid="{00000000-0005-0000-0000-0000A8570000}"/>
    <cellStyle name="Normal 36 14" xfId="19073" xr:uid="{00000000-0005-0000-0000-0000A9570000}"/>
    <cellStyle name="Normal 36 15" xfId="19074" xr:uid="{00000000-0005-0000-0000-0000AA570000}"/>
    <cellStyle name="Normal 36 16" xfId="19075" xr:uid="{00000000-0005-0000-0000-0000AB570000}"/>
    <cellStyle name="Normal 36 17" xfId="19076" xr:uid="{00000000-0005-0000-0000-0000AC570000}"/>
    <cellStyle name="Normal 36 18" xfId="19077" xr:uid="{00000000-0005-0000-0000-0000AD570000}"/>
    <cellStyle name="Normal 36 19" xfId="19078" xr:uid="{00000000-0005-0000-0000-0000AE570000}"/>
    <cellStyle name="Normal 36 2" xfId="19079" xr:uid="{00000000-0005-0000-0000-0000AF570000}"/>
    <cellStyle name="Normal 36 20" xfId="19080" xr:uid="{00000000-0005-0000-0000-0000B0570000}"/>
    <cellStyle name="Normal 36 3" xfId="19081" xr:uid="{00000000-0005-0000-0000-0000B1570000}"/>
    <cellStyle name="Normal 36 4" xfId="19082" xr:uid="{00000000-0005-0000-0000-0000B2570000}"/>
    <cellStyle name="Normal 36 5" xfId="19083" xr:uid="{00000000-0005-0000-0000-0000B3570000}"/>
    <cellStyle name="Normal 36 6" xfId="19084" xr:uid="{00000000-0005-0000-0000-0000B4570000}"/>
    <cellStyle name="Normal 36 7" xfId="19085" xr:uid="{00000000-0005-0000-0000-0000B5570000}"/>
    <cellStyle name="Normal 36 8" xfId="19086" xr:uid="{00000000-0005-0000-0000-0000B6570000}"/>
    <cellStyle name="Normal 36 9" xfId="19087" xr:uid="{00000000-0005-0000-0000-0000B7570000}"/>
    <cellStyle name="Normal 37" xfId="891" xr:uid="{00000000-0005-0000-0000-0000B8570000}"/>
    <cellStyle name="Normal 37 2" xfId="60797" xr:uid="{00000000-0005-0000-0000-0000B9570000}"/>
    <cellStyle name="Normal 38" xfId="892" xr:uid="{00000000-0005-0000-0000-0000BA570000}"/>
    <cellStyle name="Normal 38 10" xfId="19088" xr:uid="{00000000-0005-0000-0000-0000BB570000}"/>
    <cellStyle name="Normal 38 11" xfId="19089" xr:uid="{00000000-0005-0000-0000-0000BC570000}"/>
    <cellStyle name="Normal 38 12" xfId="19090" xr:uid="{00000000-0005-0000-0000-0000BD570000}"/>
    <cellStyle name="Normal 38 13" xfId="19091" xr:uid="{00000000-0005-0000-0000-0000BE570000}"/>
    <cellStyle name="Normal 38 14" xfId="19092" xr:uid="{00000000-0005-0000-0000-0000BF570000}"/>
    <cellStyle name="Normal 38 15" xfId="19093" xr:uid="{00000000-0005-0000-0000-0000C0570000}"/>
    <cellStyle name="Normal 38 16" xfId="19094" xr:uid="{00000000-0005-0000-0000-0000C1570000}"/>
    <cellStyle name="Normal 38 17" xfId="19095" xr:uid="{00000000-0005-0000-0000-0000C2570000}"/>
    <cellStyle name="Normal 38 18" xfId="19096" xr:uid="{00000000-0005-0000-0000-0000C3570000}"/>
    <cellStyle name="Normal 38 19" xfId="19097" xr:uid="{00000000-0005-0000-0000-0000C4570000}"/>
    <cellStyle name="Normal 38 2" xfId="19098" xr:uid="{00000000-0005-0000-0000-0000C5570000}"/>
    <cellStyle name="Normal 38 20" xfId="19099" xr:uid="{00000000-0005-0000-0000-0000C6570000}"/>
    <cellStyle name="Normal 38 21" xfId="19100" xr:uid="{00000000-0005-0000-0000-0000C7570000}"/>
    <cellStyle name="Normal 38 22" xfId="19101" xr:uid="{00000000-0005-0000-0000-0000C8570000}"/>
    <cellStyle name="Normal 38 23" xfId="19102" xr:uid="{00000000-0005-0000-0000-0000C9570000}"/>
    <cellStyle name="Normal 38 24" xfId="19103" xr:uid="{00000000-0005-0000-0000-0000CA570000}"/>
    <cellStyle name="Normal 38 3" xfId="19104" xr:uid="{00000000-0005-0000-0000-0000CB570000}"/>
    <cellStyle name="Normal 38 4" xfId="19105" xr:uid="{00000000-0005-0000-0000-0000CC570000}"/>
    <cellStyle name="Normal 38 5" xfId="19106" xr:uid="{00000000-0005-0000-0000-0000CD570000}"/>
    <cellStyle name="Normal 38 6" xfId="19107" xr:uid="{00000000-0005-0000-0000-0000CE570000}"/>
    <cellStyle name="Normal 38 7" xfId="19108" xr:uid="{00000000-0005-0000-0000-0000CF570000}"/>
    <cellStyle name="Normal 38 8" xfId="19109" xr:uid="{00000000-0005-0000-0000-0000D0570000}"/>
    <cellStyle name="Normal 38 9" xfId="19110" xr:uid="{00000000-0005-0000-0000-0000D1570000}"/>
    <cellStyle name="Normal 39" xfId="893" xr:uid="{00000000-0005-0000-0000-0000D2570000}"/>
    <cellStyle name="Normal 39 10" xfId="19111" xr:uid="{00000000-0005-0000-0000-0000D3570000}"/>
    <cellStyle name="Normal 39 11" xfId="9" xr:uid="{00000000-0005-0000-0000-0000D4570000}"/>
    <cellStyle name="Normal 39 11 2" xfId="60798" xr:uid="{00000000-0005-0000-0000-0000D5570000}"/>
    <cellStyle name="Normal 39 11 3" xfId="60799" xr:uid="{00000000-0005-0000-0000-0000D6570000}"/>
    <cellStyle name="Normal 39 12" xfId="19112" xr:uid="{00000000-0005-0000-0000-0000D7570000}"/>
    <cellStyle name="Normal 39 13" xfId="19113" xr:uid="{00000000-0005-0000-0000-0000D8570000}"/>
    <cellStyle name="Normal 39 14" xfId="19114" xr:uid="{00000000-0005-0000-0000-0000D9570000}"/>
    <cellStyle name="Normal 39 15" xfId="19115" xr:uid="{00000000-0005-0000-0000-0000DA570000}"/>
    <cellStyle name="Normal 39 16" xfId="19116" xr:uid="{00000000-0005-0000-0000-0000DB570000}"/>
    <cellStyle name="Normal 39 2" xfId="19117" xr:uid="{00000000-0005-0000-0000-0000DC570000}"/>
    <cellStyle name="Normal 39 2 2" xfId="19118" xr:uid="{00000000-0005-0000-0000-0000DD570000}"/>
    <cellStyle name="Normal 39 2 3" xfId="19119" xr:uid="{00000000-0005-0000-0000-0000DE570000}"/>
    <cellStyle name="Normal 39 2 4" xfId="19120" xr:uid="{00000000-0005-0000-0000-0000DF570000}"/>
    <cellStyle name="Normal 39 3" xfId="19121" xr:uid="{00000000-0005-0000-0000-0000E0570000}"/>
    <cellStyle name="Normal 39 4" xfId="19122" xr:uid="{00000000-0005-0000-0000-0000E1570000}"/>
    <cellStyle name="Normal 39 5" xfId="19123" xr:uid="{00000000-0005-0000-0000-0000E2570000}"/>
    <cellStyle name="Normal 39 6" xfId="19124" xr:uid="{00000000-0005-0000-0000-0000E3570000}"/>
    <cellStyle name="Normal 39 7" xfId="19125" xr:uid="{00000000-0005-0000-0000-0000E4570000}"/>
    <cellStyle name="Normal 39 8" xfId="19126" xr:uid="{00000000-0005-0000-0000-0000E5570000}"/>
    <cellStyle name="Normal 39 9" xfId="19127" xr:uid="{00000000-0005-0000-0000-0000E6570000}"/>
    <cellStyle name="Normal 4" xfId="894" xr:uid="{00000000-0005-0000-0000-0000E7570000}"/>
    <cellStyle name="Normal 4 10" xfId="19128" xr:uid="{00000000-0005-0000-0000-0000E8570000}"/>
    <cellStyle name="Normal 4 11" xfId="19129" xr:uid="{00000000-0005-0000-0000-0000E9570000}"/>
    <cellStyle name="Normal 4 12" xfId="19130" xr:uid="{00000000-0005-0000-0000-0000EA570000}"/>
    <cellStyle name="Normal 4 13" xfId="19131" xr:uid="{00000000-0005-0000-0000-0000EB570000}"/>
    <cellStyle name="Normal 4 14" xfId="19132" xr:uid="{00000000-0005-0000-0000-0000EC570000}"/>
    <cellStyle name="Normal 4 15" xfId="58971" xr:uid="{00000000-0005-0000-0000-0000ED570000}"/>
    <cellStyle name="Normal 4 16" xfId="59269" xr:uid="{00000000-0005-0000-0000-0000EE570000}"/>
    <cellStyle name="Normal 4 17" xfId="59342" xr:uid="{00000000-0005-0000-0000-0000EF570000}"/>
    <cellStyle name="Normal 4 18" xfId="59364" xr:uid="{00000000-0005-0000-0000-0000F0570000}"/>
    <cellStyle name="Normal 4 19" xfId="60800" xr:uid="{00000000-0005-0000-0000-0000F1570000}"/>
    <cellStyle name="Normal 4 2" xfId="895" xr:uid="{00000000-0005-0000-0000-0000F2570000}"/>
    <cellStyle name="Normal 4 2 10" xfId="60801" xr:uid="{00000000-0005-0000-0000-0000F3570000}"/>
    <cellStyle name="Normal 4 2 11" xfId="60802" xr:uid="{00000000-0005-0000-0000-0000F4570000}"/>
    <cellStyle name="Normal 4 2 12" xfId="60803" xr:uid="{00000000-0005-0000-0000-0000F5570000}"/>
    <cellStyle name="Normal 4 2 13" xfId="60804" xr:uid="{00000000-0005-0000-0000-0000F6570000}"/>
    <cellStyle name="Normal 4 2 14" xfId="60805" xr:uid="{00000000-0005-0000-0000-0000F7570000}"/>
    <cellStyle name="Normal 4 2 15" xfId="60806" xr:uid="{00000000-0005-0000-0000-0000F8570000}"/>
    <cellStyle name="Normal 4 2 16" xfId="60807" xr:uid="{00000000-0005-0000-0000-0000F9570000}"/>
    <cellStyle name="Normal 4 2 17" xfId="60808" xr:uid="{00000000-0005-0000-0000-0000FA570000}"/>
    <cellStyle name="Normal 4 2 18" xfId="60809" xr:uid="{00000000-0005-0000-0000-0000FB570000}"/>
    <cellStyle name="Normal 4 2 19" xfId="60810" xr:uid="{00000000-0005-0000-0000-0000FC570000}"/>
    <cellStyle name="Normal 4 2 2" xfId="19133" xr:uid="{00000000-0005-0000-0000-0000FD570000}"/>
    <cellStyle name="Normal 4 2 2 10" xfId="19134" xr:uid="{00000000-0005-0000-0000-0000FE570000}"/>
    <cellStyle name="Normal 4 2 2 11" xfId="19135" xr:uid="{00000000-0005-0000-0000-0000FF570000}"/>
    <cellStyle name="Normal 4 2 2 12" xfId="19136" xr:uid="{00000000-0005-0000-0000-000000580000}"/>
    <cellStyle name="Normal 4 2 2 12 10" xfId="19137" xr:uid="{00000000-0005-0000-0000-000001580000}"/>
    <cellStyle name="Normal 4 2 2 12 10 10" xfId="19138" xr:uid="{00000000-0005-0000-0000-000002580000}"/>
    <cellStyle name="Normal 4 2 2 12 10 10 2" xfId="19139" xr:uid="{00000000-0005-0000-0000-000003580000}"/>
    <cellStyle name="Normal 4 2 2 12 10 10 3" xfId="19140" xr:uid="{00000000-0005-0000-0000-000004580000}"/>
    <cellStyle name="Normal 4 2 2 12 10 10 4" xfId="19141" xr:uid="{00000000-0005-0000-0000-000005580000}"/>
    <cellStyle name="Normal 4 2 2 12 10 10 5" xfId="19142" xr:uid="{00000000-0005-0000-0000-000006580000}"/>
    <cellStyle name="Normal 4 2 2 12 10 10 6" xfId="19143" xr:uid="{00000000-0005-0000-0000-000007580000}"/>
    <cellStyle name="Normal 4 2 2 12 10 11" xfId="19144" xr:uid="{00000000-0005-0000-0000-000008580000}"/>
    <cellStyle name="Normal 4 2 2 12 10 11 2" xfId="19145" xr:uid="{00000000-0005-0000-0000-000009580000}"/>
    <cellStyle name="Normal 4 2 2 12 10 11 3" xfId="19146" xr:uid="{00000000-0005-0000-0000-00000A580000}"/>
    <cellStyle name="Normal 4 2 2 12 10 11 4" xfId="19147" xr:uid="{00000000-0005-0000-0000-00000B580000}"/>
    <cellStyle name="Normal 4 2 2 12 10 11 5" xfId="19148" xr:uid="{00000000-0005-0000-0000-00000C580000}"/>
    <cellStyle name="Normal 4 2 2 12 10 11 6" xfId="19149" xr:uid="{00000000-0005-0000-0000-00000D580000}"/>
    <cellStyle name="Normal 4 2 2 12 10 12" xfId="19150" xr:uid="{00000000-0005-0000-0000-00000E580000}"/>
    <cellStyle name="Normal 4 2 2 12 10 12 2" xfId="19151" xr:uid="{00000000-0005-0000-0000-00000F580000}"/>
    <cellStyle name="Normal 4 2 2 12 10 12 3" xfId="19152" xr:uid="{00000000-0005-0000-0000-000010580000}"/>
    <cellStyle name="Normal 4 2 2 12 10 12 4" xfId="19153" xr:uid="{00000000-0005-0000-0000-000011580000}"/>
    <cellStyle name="Normal 4 2 2 12 10 12 5" xfId="19154" xr:uid="{00000000-0005-0000-0000-000012580000}"/>
    <cellStyle name="Normal 4 2 2 12 10 12 6" xfId="19155" xr:uid="{00000000-0005-0000-0000-000013580000}"/>
    <cellStyle name="Normal 4 2 2 12 10 13" xfId="19156" xr:uid="{00000000-0005-0000-0000-000014580000}"/>
    <cellStyle name="Normal 4 2 2 12 10 13 2" xfId="19157" xr:uid="{00000000-0005-0000-0000-000015580000}"/>
    <cellStyle name="Normal 4 2 2 12 10 13 3" xfId="19158" xr:uid="{00000000-0005-0000-0000-000016580000}"/>
    <cellStyle name="Normal 4 2 2 12 10 13 4" xfId="19159" xr:uid="{00000000-0005-0000-0000-000017580000}"/>
    <cellStyle name="Normal 4 2 2 12 10 13 5" xfId="19160" xr:uid="{00000000-0005-0000-0000-000018580000}"/>
    <cellStyle name="Normal 4 2 2 12 10 13 6" xfId="19161" xr:uid="{00000000-0005-0000-0000-000019580000}"/>
    <cellStyle name="Normal 4 2 2 12 10 14" xfId="19162" xr:uid="{00000000-0005-0000-0000-00001A580000}"/>
    <cellStyle name="Normal 4 2 2 12 10 14 2" xfId="19163" xr:uid="{00000000-0005-0000-0000-00001B580000}"/>
    <cellStyle name="Normal 4 2 2 12 10 14 3" xfId="19164" xr:uid="{00000000-0005-0000-0000-00001C580000}"/>
    <cellStyle name="Normal 4 2 2 12 10 14 4" xfId="19165" xr:uid="{00000000-0005-0000-0000-00001D580000}"/>
    <cellStyle name="Normal 4 2 2 12 10 14 5" xfId="19166" xr:uid="{00000000-0005-0000-0000-00001E580000}"/>
    <cellStyle name="Normal 4 2 2 12 10 14 6" xfId="19167" xr:uid="{00000000-0005-0000-0000-00001F580000}"/>
    <cellStyle name="Normal 4 2 2 12 10 15" xfId="19168" xr:uid="{00000000-0005-0000-0000-000020580000}"/>
    <cellStyle name="Normal 4 2 2 12 10 15 2" xfId="19169" xr:uid="{00000000-0005-0000-0000-000021580000}"/>
    <cellStyle name="Normal 4 2 2 12 10 15 3" xfId="19170" xr:uid="{00000000-0005-0000-0000-000022580000}"/>
    <cellStyle name="Normal 4 2 2 12 10 15 4" xfId="19171" xr:uid="{00000000-0005-0000-0000-000023580000}"/>
    <cellStyle name="Normal 4 2 2 12 10 15 5" xfId="19172" xr:uid="{00000000-0005-0000-0000-000024580000}"/>
    <cellStyle name="Normal 4 2 2 12 10 15 6" xfId="19173" xr:uid="{00000000-0005-0000-0000-000025580000}"/>
    <cellStyle name="Normal 4 2 2 12 10 16" xfId="19174" xr:uid="{00000000-0005-0000-0000-000026580000}"/>
    <cellStyle name="Normal 4 2 2 12 10 16 2" xfId="19175" xr:uid="{00000000-0005-0000-0000-000027580000}"/>
    <cellStyle name="Normal 4 2 2 12 10 16 3" xfId="19176" xr:uid="{00000000-0005-0000-0000-000028580000}"/>
    <cellStyle name="Normal 4 2 2 12 10 16 4" xfId="19177" xr:uid="{00000000-0005-0000-0000-000029580000}"/>
    <cellStyle name="Normal 4 2 2 12 10 16 5" xfId="19178" xr:uid="{00000000-0005-0000-0000-00002A580000}"/>
    <cellStyle name="Normal 4 2 2 12 10 16 6" xfId="19179" xr:uid="{00000000-0005-0000-0000-00002B580000}"/>
    <cellStyle name="Normal 4 2 2 12 10 17" xfId="19180" xr:uid="{00000000-0005-0000-0000-00002C580000}"/>
    <cellStyle name="Normal 4 2 2 12 10 17 2" xfId="19181" xr:uid="{00000000-0005-0000-0000-00002D580000}"/>
    <cellStyle name="Normal 4 2 2 12 10 17 3" xfId="19182" xr:uid="{00000000-0005-0000-0000-00002E580000}"/>
    <cellStyle name="Normal 4 2 2 12 10 17 4" xfId="19183" xr:uid="{00000000-0005-0000-0000-00002F580000}"/>
    <cellStyle name="Normal 4 2 2 12 10 17 5" xfId="19184" xr:uid="{00000000-0005-0000-0000-000030580000}"/>
    <cellStyle name="Normal 4 2 2 12 10 17 6" xfId="19185" xr:uid="{00000000-0005-0000-0000-000031580000}"/>
    <cellStyle name="Normal 4 2 2 12 10 18" xfId="19186" xr:uid="{00000000-0005-0000-0000-000032580000}"/>
    <cellStyle name="Normal 4 2 2 12 10 18 2" xfId="19187" xr:uid="{00000000-0005-0000-0000-000033580000}"/>
    <cellStyle name="Normal 4 2 2 12 10 18 3" xfId="19188" xr:uid="{00000000-0005-0000-0000-000034580000}"/>
    <cellStyle name="Normal 4 2 2 12 10 18 4" xfId="19189" xr:uid="{00000000-0005-0000-0000-000035580000}"/>
    <cellStyle name="Normal 4 2 2 12 10 18 5" xfId="19190" xr:uid="{00000000-0005-0000-0000-000036580000}"/>
    <cellStyle name="Normal 4 2 2 12 10 18 6" xfId="19191" xr:uid="{00000000-0005-0000-0000-000037580000}"/>
    <cellStyle name="Normal 4 2 2 12 10 19" xfId="19192" xr:uid="{00000000-0005-0000-0000-000038580000}"/>
    <cellStyle name="Normal 4 2 2 12 10 19 2" xfId="19193" xr:uid="{00000000-0005-0000-0000-000039580000}"/>
    <cellStyle name="Normal 4 2 2 12 10 19 3" xfId="19194" xr:uid="{00000000-0005-0000-0000-00003A580000}"/>
    <cellStyle name="Normal 4 2 2 12 10 19 4" xfId="19195" xr:uid="{00000000-0005-0000-0000-00003B580000}"/>
    <cellStyle name="Normal 4 2 2 12 10 19 5" xfId="19196" xr:uid="{00000000-0005-0000-0000-00003C580000}"/>
    <cellStyle name="Normal 4 2 2 12 10 19 6" xfId="19197" xr:uid="{00000000-0005-0000-0000-00003D580000}"/>
    <cellStyle name="Normal 4 2 2 12 10 2" xfId="19198" xr:uid="{00000000-0005-0000-0000-00003E580000}"/>
    <cellStyle name="Normal 4 2 2 12 10 2 2" xfId="19199" xr:uid="{00000000-0005-0000-0000-00003F580000}"/>
    <cellStyle name="Normal 4 2 2 12 10 2 3" xfId="19200" xr:uid="{00000000-0005-0000-0000-000040580000}"/>
    <cellStyle name="Normal 4 2 2 12 10 2 4" xfId="19201" xr:uid="{00000000-0005-0000-0000-000041580000}"/>
    <cellStyle name="Normal 4 2 2 12 10 2 5" xfId="19202" xr:uid="{00000000-0005-0000-0000-000042580000}"/>
    <cellStyle name="Normal 4 2 2 12 10 2 6" xfId="19203" xr:uid="{00000000-0005-0000-0000-000043580000}"/>
    <cellStyle name="Normal 4 2 2 12 10 20" xfId="19204" xr:uid="{00000000-0005-0000-0000-000044580000}"/>
    <cellStyle name="Normal 4 2 2 12 10 20 2" xfId="19205" xr:uid="{00000000-0005-0000-0000-000045580000}"/>
    <cellStyle name="Normal 4 2 2 12 10 20 3" xfId="19206" xr:uid="{00000000-0005-0000-0000-000046580000}"/>
    <cellStyle name="Normal 4 2 2 12 10 20 4" xfId="19207" xr:uid="{00000000-0005-0000-0000-000047580000}"/>
    <cellStyle name="Normal 4 2 2 12 10 20 5" xfId="19208" xr:uid="{00000000-0005-0000-0000-000048580000}"/>
    <cellStyle name="Normal 4 2 2 12 10 20 6" xfId="19209" xr:uid="{00000000-0005-0000-0000-000049580000}"/>
    <cellStyle name="Normal 4 2 2 12 10 21" xfId="19210" xr:uid="{00000000-0005-0000-0000-00004A580000}"/>
    <cellStyle name="Normal 4 2 2 12 10 21 2" xfId="19211" xr:uid="{00000000-0005-0000-0000-00004B580000}"/>
    <cellStyle name="Normal 4 2 2 12 10 21 3" xfId="19212" xr:uid="{00000000-0005-0000-0000-00004C580000}"/>
    <cellStyle name="Normal 4 2 2 12 10 21 4" xfId="19213" xr:uid="{00000000-0005-0000-0000-00004D580000}"/>
    <cellStyle name="Normal 4 2 2 12 10 21 5" xfId="19214" xr:uid="{00000000-0005-0000-0000-00004E580000}"/>
    <cellStyle name="Normal 4 2 2 12 10 21 6" xfId="19215" xr:uid="{00000000-0005-0000-0000-00004F580000}"/>
    <cellStyle name="Normal 4 2 2 12 10 22" xfId="19216" xr:uid="{00000000-0005-0000-0000-000050580000}"/>
    <cellStyle name="Normal 4 2 2 12 10 22 2" xfId="19217" xr:uid="{00000000-0005-0000-0000-000051580000}"/>
    <cellStyle name="Normal 4 2 2 12 10 22 3" xfId="19218" xr:uid="{00000000-0005-0000-0000-000052580000}"/>
    <cellStyle name="Normal 4 2 2 12 10 22 4" xfId="19219" xr:uid="{00000000-0005-0000-0000-000053580000}"/>
    <cellStyle name="Normal 4 2 2 12 10 22 5" xfId="19220" xr:uid="{00000000-0005-0000-0000-000054580000}"/>
    <cellStyle name="Normal 4 2 2 12 10 22 6" xfId="19221" xr:uid="{00000000-0005-0000-0000-000055580000}"/>
    <cellStyle name="Normal 4 2 2 12 10 23" xfId="19222" xr:uid="{00000000-0005-0000-0000-000056580000}"/>
    <cellStyle name="Normal 4 2 2 12 10 23 2" xfId="19223" xr:uid="{00000000-0005-0000-0000-000057580000}"/>
    <cellStyle name="Normal 4 2 2 12 10 23 3" xfId="19224" xr:uid="{00000000-0005-0000-0000-000058580000}"/>
    <cellStyle name="Normal 4 2 2 12 10 23 4" xfId="19225" xr:uid="{00000000-0005-0000-0000-000059580000}"/>
    <cellStyle name="Normal 4 2 2 12 10 23 5" xfId="19226" xr:uid="{00000000-0005-0000-0000-00005A580000}"/>
    <cellStyle name="Normal 4 2 2 12 10 23 6" xfId="19227" xr:uid="{00000000-0005-0000-0000-00005B580000}"/>
    <cellStyle name="Normal 4 2 2 12 10 24" xfId="19228" xr:uid="{00000000-0005-0000-0000-00005C580000}"/>
    <cellStyle name="Normal 4 2 2 12 10 24 2" xfId="19229" xr:uid="{00000000-0005-0000-0000-00005D580000}"/>
    <cellStyle name="Normal 4 2 2 12 10 24 3" xfId="19230" xr:uid="{00000000-0005-0000-0000-00005E580000}"/>
    <cellStyle name="Normal 4 2 2 12 10 24 4" xfId="19231" xr:uid="{00000000-0005-0000-0000-00005F580000}"/>
    <cellStyle name="Normal 4 2 2 12 10 24 5" xfId="19232" xr:uid="{00000000-0005-0000-0000-000060580000}"/>
    <cellStyle name="Normal 4 2 2 12 10 24 6" xfId="19233" xr:uid="{00000000-0005-0000-0000-000061580000}"/>
    <cellStyle name="Normal 4 2 2 12 10 25" xfId="19234" xr:uid="{00000000-0005-0000-0000-000062580000}"/>
    <cellStyle name="Normal 4 2 2 12 10 25 2" xfId="19235" xr:uid="{00000000-0005-0000-0000-000063580000}"/>
    <cellStyle name="Normal 4 2 2 12 10 25 3" xfId="19236" xr:uid="{00000000-0005-0000-0000-000064580000}"/>
    <cellStyle name="Normal 4 2 2 12 10 25 4" xfId="19237" xr:uid="{00000000-0005-0000-0000-000065580000}"/>
    <cellStyle name="Normal 4 2 2 12 10 25 5" xfId="19238" xr:uid="{00000000-0005-0000-0000-000066580000}"/>
    <cellStyle name="Normal 4 2 2 12 10 25 6" xfId="19239" xr:uid="{00000000-0005-0000-0000-000067580000}"/>
    <cellStyle name="Normal 4 2 2 12 10 26" xfId="19240" xr:uid="{00000000-0005-0000-0000-000068580000}"/>
    <cellStyle name="Normal 4 2 2 12 10 26 2" xfId="19241" xr:uid="{00000000-0005-0000-0000-000069580000}"/>
    <cellStyle name="Normal 4 2 2 12 10 26 3" xfId="19242" xr:uid="{00000000-0005-0000-0000-00006A580000}"/>
    <cellStyle name="Normal 4 2 2 12 10 26 4" xfId="19243" xr:uid="{00000000-0005-0000-0000-00006B580000}"/>
    <cellStyle name="Normal 4 2 2 12 10 26 5" xfId="19244" xr:uid="{00000000-0005-0000-0000-00006C580000}"/>
    <cellStyle name="Normal 4 2 2 12 10 26 6" xfId="19245" xr:uid="{00000000-0005-0000-0000-00006D580000}"/>
    <cellStyle name="Normal 4 2 2 12 10 27" xfId="19246" xr:uid="{00000000-0005-0000-0000-00006E580000}"/>
    <cellStyle name="Normal 4 2 2 12 10 27 2" xfId="19247" xr:uid="{00000000-0005-0000-0000-00006F580000}"/>
    <cellStyle name="Normal 4 2 2 12 10 27 3" xfId="19248" xr:uid="{00000000-0005-0000-0000-000070580000}"/>
    <cellStyle name="Normal 4 2 2 12 10 27 4" xfId="19249" xr:uid="{00000000-0005-0000-0000-000071580000}"/>
    <cellStyle name="Normal 4 2 2 12 10 27 5" xfId="19250" xr:uid="{00000000-0005-0000-0000-000072580000}"/>
    <cellStyle name="Normal 4 2 2 12 10 27 6" xfId="19251" xr:uid="{00000000-0005-0000-0000-000073580000}"/>
    <cellStyle name="Normal 4 2 2 12 10 28" xfId="19252" xr:uid="{00000000-0005-0000-0000-000074580000}"/>
    <cellStyle name="Normal 4 2 2 12 10 28 2" xfId="19253" xr:uid="{00000000-0005-0000-0000-000075580000}"/>
    <cellStyle name="Normal 4 2 2 12 10 28 3" xfId="19254" xr:uid="{00000000-0005-0000-0000-000076580000}"/>
    <cellStyle name="Normal 4 2 2 12 10 28 4" xfId="19255" xr:uid="{00000000-0005-0000-0000-000077580000}"/>
    <cellStyle name="Normal 4 2 2 12 10 28 5" xfId="19256" xr:uid="{00000000-0005-0000-0000-000078580000}"/>
    <cellStyle name="Normal 4 2 2 12 10 28 6" xfId="19257" xr:uid="{00000000-0005-0000-0000-000079580000}"/>
    <cellStyle name="Normal 4 2 2 12 10 29" xfId="19258" xr:uid="{00000000-0005-0000-0000-00007A580000}"/>
    <cellStyle name="Normal 4 2 2 12 10 29 2" xfId="19259" xr:uid="{00000000-0005-0000-0000-00007B580000}"/>
    <cellStyle name="Normal 4 2 2 12 10 29 3" xfId="19260" xr:uid="{00000000-0005-0000-0000-00007C580000}"/>
    <cellStyle name="Normal 4 2 2 12 10 29 4" xfId="19261" xr:uid="{00000000-0005-0000-0000-00007D580000}"/>
    <cellStyle name="Normal 4 2 2 12 10 29 5" xfId="19262" xr:uid="{00000000-0005-0000-0000-00007E580000}"/>
    <cellStyle name="Normal 4 2 2 12 10 29 6" xfId="19263" xr:uid="{00000000-0005-0000-0000-00007F580000}"/>
    <cellStyle name="Normal 4 2 2 12 10 3" xfId="19264" xr:uid="{00000000-0005-0000-0000-000080580000}"/>
    <cellStyle name="Normal 4 2 2 12 10 3 2" xfId="19265" xr:uid="{00000000-0005-0000-0000-000081580000}"/>
    <cellStyle name="Normal 4 2 2 12 10 3 3" xfId="19266" xr:uid="{00000000-0005-0000-0000-000082580000}"/>
    <cellStyle name="Normal 4 2 2 12 10 3 4" xfId="19267" xr:uid="{00000000-0005-0000-0000-000083580000}"/>
    <cellStyle name="Normal 4 2 2 12 10 3 5" xfId="19268" xr:uid="{00000000-0005-0000-0000-000084580000}"/>
    <cellStyle name="Normal 4 2 2 12 10 3 6" xfId="19269" xr:uid="{00000000-0005-0000-0000-000085580000}"/>
    <cellStyle name="Normal 4 2 2 12 10 30" xfId="19270" xr:uid="{00000000-0005-0000-0000-000086580000}"/>
    <cellStyle name="Normal 4 2 2 12 10 31" xfId="19271" xr:uid="{00000000-0005-0000-0000-000087580000}"/>
    <cellStyle name="Normal 4 2 2 12 10 32" xfId="19272" xr:uid="{00000000-0005-0000-0000-000088580000}"/>
    <cellStyle name="Normal 4 2 2 12 10 33" xfId="19273" xr:uid="{00000000-0005-0000-0000-000089580000}"/>
    <cellStyle name="Normal 4 2 2 12 10 34" xfId="19274" xr:uid="{00000000-0005-0000-0000-00008A580000}"/>
    <cellStyle name="Normal 4 2 2 12 10 4" xfId="19275" xr:uid="{00000000-0005-0000-0000-00008B580000}"/>
    <cellStyle name="Normal 4 2 2 12 10 4 2" xfId="19276" xr:uid="{00000000-0005-0000-0000-00008C580000}"/>
    <cellStyle name="Normal 4 2 2 12 10 4 3" xfId="19277" xr:uid="{00000000-0005-0000-0000-00008D580000}"/>
    <cellStyle name="Normal 4 2 2 12 10 4 4" xfId="19278" xr:uid="{00000000-0005-0000-0000-00008E580000}"/>
    <cellStyle name="Normal 4 2 2 12 10 4 5" xfId="19279" xr:uid="{00000000-0005-0000-0000-00008F580000}"/>
    <cellStyle name="Normal 4 2 2 12 10 4 6" xfId="19280" xr:uid="{00000000-0005-0000-0000-000090580000}"/>
    <cellStyle name="Normal 4 2 2 12 10 5" xfId="19281" xr:uid="{00000000-0005-0000-0000-000091580000}"/>
    <cellStyle name="Normal 4 2 2 12 10 5 2" xfId="19282" xr:uid="{00000000-0005-0000-0000-000092580000}"/>
    <cellStyle name="Normal 4 2 2 12 10 5 3" xfId="19283" xr:uid="{00000000-0005-0000-0000-000093580000}"/>
    <cellStyle name="Normal 4 2 2 12 10 5 4" xfId="19284" xr:uid="{00000000-0005-0000-0000-000094580000}"/>
    <cellStyle name="Normal 4 2 2 12 10 5 5" xfId="19285" xr:uid="{00000000-0005-0000-0000-000095580000}"/>
    <cellStyle name="Normal 4 2 2 12 10 5 6" xfId="19286" xr:uid="{00000000-0005-0000-0000-000096580000}"/>
    <cellStyle name="Normal 4 2 2 12 10 6" xfId="19287" xr:uid="{00000000-0005-0000-0000-000097580000}"/>
    <cellStyle name="Normal 4 2 2 12 10 6 2" xfId="19288" xr:uid="{00000000-0005-0000-0000-000098580000}"/>
    <cellStyle name="Normal 4 2 2 12 10 6 3" xfId="19289" xr:uid="{00000000-0005-0000-0000-000099580000}"/>
    <cellStyle name="Normal 4 2 2 12 10 6 4" xfId="19290" xr:uid="{00000000-0005-0000-0000-00009A580000}"/>
    <cellStyle name="Normal 4 2 2 12 10 6 5" xfId="19291" xr:uid="{00000000-0005-0000-0000-00009B580000}"/>
    <cellStyle name="Normal 4 2 2 12 10 6 6" xfId="19292" xr:uid="{00000000-0005-0000-0000-00009C580000}"/>
    <cellStyle name="Normal 4 2 2 12 10 7" xfId="19293" xr:uid="{00000000-0005-0000-0000-00009D580000}"/>
    <cellStyle name="Normal 4 2 2 12 10 7 2" xfId="19294" xr:uid="{00000000-0005-0000-0000-00009E580000}"/>
    <cellStyle name="Normal 4 2 2 12 10 7 3" xfId="19295" xr:uid="{00000000-0005-0000-0000-00009F580000}"/>
    <cellStyle name="Normal 4 2 2 12 10 7 4" xfId="19296" xr:uid="{00000000-0005-0000-0000-0000A0580000}"/>
    <cellStyle name="Normal 4 2 2 12 10 7 5" xfId="19297" xr:uid="{00000000-0005-0000-0000-0000A1580000}"/>
    <cellStyle name="Normal 4 2 2 12 10 7 6" xfId="19298" xr:uid="{00000000-0005-0000-0000-0000A2580000}"/>
    <cellStyle name="Normal 4 2 2 12 10 8" xfId="19299" xr:uid="{00000000-0005-0000-0000-0000A3580000}"/>
    <cellStyle name="Normal 4 2 2 12 10 8 2" xfId="19300" xr:uid="{00000000-0005-0000-0000-0000A4580000}"/>
    <cellStyle name="Normal 4 2 2 12 10 8 3" xfId="19301" xr:uid="{00000000-0005-0000-0000-0000A5580000}"/>
    <cellStyle name="Normal 4 2 2 12 10 8 4" xfId="19302" xr:uid="{00000000-0005-0000-0000-0000A6580000}"/>
    <cellStyle name="Normal 4 2 2 12 10 8 5" xfId="19303" xr:uid="{00000000-0005-0000-0000-0000A7580000}"/>
    <cellStyle name="Normal 4 2 2 12 10 8 6" xfId="19304" xr:uid="{00000000-0005-0000-0000-0000A8580000}"/>
    <cellStyle name="Normal 4 2 2 12 10 9" xfId="19305" xr:uid="{00000000-0005-0000-0000-0000A9580000}"/>
    <cellStyle name="Normal 4 2 2 12 10 9 2" xfId="19306" xr:uid="{00000000-0005-0000-0000-0000AA580000}"/>
    <cellStyle name="Normal 4 2 2 12 10 9 3" xfId="19307" xr:uid="{00000000-0005-0000-0000-0000AB580000}"/>
    <cellStyle name="Normal 4 2 2 12 10 9 4" xfId="19308" xr:uid="{00000000-0005-0000-0000-0000AC580000}"/>
    <cellStyle name="Normal 4 2 2 12 10 9 5" xfId="19309" xr:uid="{00000000-0005-0000-0000-0000AD580000}"/>
    <cellStyle name="Normal 4 2 2 12 10 9 6" xfId="19310" xr:uid="{00000000-0005-0000-0000-0000AE580000}"/>
    <cellStyle name="Normal 4 2 2 12 11" xfId="19311" xr:uid="{00000000-0005-0000-0000-0000AF580000}"/>
    <cellStyle name="Normal 4 2 2 12 11 10" xfId="19312" xr:uid="{00000000-0005-0000-0000-0000B0580000}"/>
    <cellStyle name="Normal 4 2 2 12 11 10 2" xfId="19313" xr:uid="{00000000-0005-0000-0000-0000B1580000}"/>
    <cellStyle name="Normal 4 2 2 12 11 10 3" xfId="19314" xr:uid="{00000000-0005-0000-0000-0000B2580000}"/>
    <cellStyle name="Normal 4 2 2 12 11 10 4" xfId="19315" xr:uid="{00000000-0005-0000-0000-0000B3580000}"/>
    <cellStyle name="Normal 4 2 2 12 11 10 5" xfId="19316" xr:uid="{00000000-0005-0000-0000-0000B4580000}"/>
    <cellStyle name="Normal 4 2 2 12 11 10 6" xfId="19317" xr:uid="{00000000-0005-0000-0000-0000B5580000}"/>
    <cellStyle name="Normal 4 2 2 12 11 11" xfId="19318" xr:uid="{00000000-0005-0000-0000-0000B6580000}"/>
    <cellStyle name="Normal 4 2 2 12 11 11 2" xfId="19319" xr:uid="{00000000-0005-0000-0000-0000B7580000}"/>
    <cellStyle name="Normal 4 2 2 12 11 11 3" xfId="19320" xr:uid="{00000000-0005-0000-0000-0000B8580000}"/>
    <cellStyle name="Normal 4 2 2 12 11 11 4" xfId="19321" xr:uid="{00000000-0005-0000-0000-0000B9580000}"/>
    <cellStyle name="Normal 4 2 2 12 11 11 5" xfId="19322" xr:uid="{00000000-0005-0000-0000-0000BA580000}"/>
    <cellStyle name="Normal 4 2 2 12 11 11 6" xfId="19323" xr:uid="{00000000-0005-0000-0000-0000BB580000}"/>
    <cellStyle name="Normal 4 2 2 12 11 12" xfId="19324" xr:uid="{00000000-0005-0000-0000-0000BC580000}"/>
    <cellStyle name="Normal 4 2 2 12 11 12 2" xfId="19325" xr:uid="{00000000-0005-0000-0000-0000BD580000}"/>
    <cellStyle name="Normal 4 2 2 12 11 12 3" xfId="19326" xr:uid="{00000000-0005-0000-0000-0000BE580000}"/>
    <cellStyle name="Normal 4 2 2 12 11 12 4" xfId="19327" xr:uid="{00000000-0005-0000-0000-0000BF580000}"/>
    <cellStyle name="Normal 4 2 2 12 11 12 5" xfId="19328" xr:uid="{00000000-0005-0000-0000-0000C0580000}"/>
    <cellStyle name="Normal 4 2 2 12 11 12 6" xfId="19329" xr:uid="{00000000-0005-0000-0000-0000C1580000}"/>
    <cellStyle name="Normal 4 2 2 12 11 13" xfId="19330" xr:uid="{00000000-0005-0000-0000-0000C2580000}"/>
    <cellStyle name="Normal 4 2 2 12 11 13 2" xfId="19331" xr:uid="{00000000-0005-0000-0000-0000C3580000}"/>
    <cellStyle name="Normal 4 2 2 12 11 13 3" xfId="19332" xr:uid="{00000000-0005-0000-0000-0000C4580000}"/>
    <cellStyle name="Normal 4 2 2 12 11 13 4" xfId="19333" xr:uid="{00000000-0005-0000-0000-0000C5580000}"/>
    <cellStyle name="Normal 4 2 2 12 11 13 5" xfId="19334" xr:uid="{00000000-0005-0000-0000-0000C6580000}"/>
    <cellStyle name="Normal 4 2 2 12 11 13 6" xfId="19335" xr:uid="{00000000-0005-0000-0000-0000C7580000}"/>
    <cellStyle name="Normal 4 2 2 12 11 14" xfId="19336" xr:uid="{00000000-0005-0000-0000-0000C8580000}"/>
    <cellStyle name="Normal 4 2 2 12 11 14 2" xfId="19337" xr:uid="{00000000-0005-0000-0000-0000C9580000}"/>
    <cellStyle name="Normal 4 2 2 12 11 14 3" xfId="19338" xr:uid="{00000000-0005-0000-0000-0000CA580000}"/>
    <cellStyle name="Normal 4 2 2 12 11 14 4" xfId="19339" xr:uid="{00000000-0005-0000-0000-0000CB580000}"/>
    <cellStyle name="Normal 4 2 2 12 11 14 5" xfId="19340" xr:uid="{00000000-0005-0000-0000-0000CC580000}"/>
    <cellStyle name="Normal 4 2 2 12 11 14 6" xfId="19341" xr:uid="{00000000-0005-0000-0000-0000CD580000}"/>
    <cellStyle name="Normal 4 2 2 12 11 15" xfId="19342" xr:uid="{00000000-0005-0000-0000-0000CE580000}"/>
    <cellStyle name="Normal 4 2 2 12 11 15 2" xfId="19343" xr:uid="{00000000-0005-0000-0000-0000CF580000}"/>
    <cellStyle name="Normal 4 2 2 12 11 15 3" xfId="19344" xr:uid="{00000000-0005-0000-0000-0000D0580000}"/>
    <cellStyle name="Normal 4 2 2 12 11 15 4" xfId="19345" xr:uid="{00000000-0005-0000-0000-0000D1580000}"/>
    <cellStyle name="Normal 4 2 2 12 11 15 5" xfId="19346" xr:uid="{00000000-0005-0000-0000-0000D2580000}"/>
    <cellStyle name="Normal 4 2 2 12 11 15 6" xfId="19347" xr:uid="{00000000-0005-0000-0000-0000D3580000}"/>
    <cellStyle name="Normal 4 2 2 12 11 16" xfId="19348" xr:uid="{00000000-0005-0000-0000-0000D4580000}"/>
    <cellStyle name="Normal 4 2 2 12 11 16 2" xfId="19349" xr:uid="{00000000-0005-0000-0000-0000D5580000}"/>
    <cellStyle name="Normal 4 2 2 12 11 16 3" xfId="19350" xr:uid="{00000000-0005-0000-0000-0000D6580000}"/>
    <cellStyle name="Normal 4 2 2 12 11 16 4" xfId="19351" xr:uid="{00000000-0005-0000-0000-0000D7580000}"/>
    <cellStyle name="Normal 4 2 2 12 11 16 5" xfId="19352" xr:uid="{00000000-0005-0000-0000-0000D8580000}"/>
    <cellStyle name="Normal 4 2 2 12 11 16 6" xfId="19353" xr:uid="{00000000-0005-0000-0000-0000D9580000}"/>
    <cellStyle name="Normal 4 2 2 12 11 17" xfId="19354" xr:uid="{00000000-0005-0000-0000-0000DA580000}"/>
    <cellStyle name="Normal 4 2 2 12 11 17 2" xfId="19355" xr:uid="{00000000-0005-0000-0000-0000DB580000}"/>
    <cellStyle name="Normal 4 2 2 12 11 17 3" xfId="19356" xr:uid="{00000000-0005-0000-0000-0000DC580000}"/>
    <cellStyle name="Normal 4 2 2 12 11 17 4" xfId="19357" xr:uid="{00000000-0005-0000-0000-0000DD580000}"/>
    <cellStyle name="Normal 4 2 2 12 11 17 5" xfId="19358" xr:uid="{00000000-0005-0000-0000-0000DE580000}"/>
    <cellStyle name="Normal 4 2 2 12 11 17 6" xfId="19359" xr:uid="{00000000-0005-0000-0000-0000DF580000}"/>
    <cellStyle name="Normal 4 2 2 12 11 18" xfId="19360" xr:uid="{00000000-0005-0000-0000-0000E0580000}"/>
    <cellStyle name="Normal 4 2 2 12 11 18 2" xfId="19361" xr:uid="{00000000-0005-0000-0000-0000E1580000}"/>
    <cellStyle name="Normal 4 2 2 12 11 18 3" xfId="19362" xr:uid="{00000000-0005-0000-0000-0000E2580000}"/>
    <cellStyle name="Normal 4 2 2 12 11 18 4" xfId="19363" xr:uid="{00000000-0005-0000-0000-0000E3580000}"/>
    <cellStyle name="Normal 4 2 2 12 11 18 5" xfId="19364" xr:uid="{00000000-0005-0000-0000-0000E4580000}"/>
    <cellStyle name="Normal 4 2 2 12 11 18 6" xfId="19365" xr:uid="{00000000-0005-0000-0000-0000E5580000}"/>
    <cellStyle name="Normal 4 2 2 12 11 19" xfId="19366" xr:uid="{00000000-0005-0000-0000-0000E6580000}"/>
    <cellStyle name="Normal 4 2 2 12 11 19 2" xfId="19367" xr:uid="{00000000-0005-0000-0000-0000E7580000}"/>
    <cellStyle name="Normal 4 2 2 12 11 19 3" xfId="19368" xr:uid="{00000000-0005-0000-0000-0000E8580000}"/>
    <cellStyle name="Normal 4 2 2 12 11 19 4" xfId="19369" xr:uid="{00000000-0005-0000-0000-0000E9580000}"/>
    <cellStyle name="Normal 4 2 2 12 11 19 5" xfId="19370" xr:uid="{00000000-0005-0000-0000-0000EA580000}"/>
    <cellStyle name="Normal 4 2 2 12 11 19 6" xfId="19371" xr:uid="{00000000-0005-0000-0000-0000EB580000}"/>
    <cellStyle name="Normal 4 2 2 12 11 2" xfId="19372" xr:uid="{00000000-0005-0000-0000-0000EC580000}"/>
    <cellStyle name="Normal 4 2 2 12 11 2 2" xfId="19373" xr:uid="{00000000-0005-0000-0000-0000ED580000}"/>
    <cellStyle name="Normal 4 2 2 12 11 2 3" xfId="19374" xr:uid="{00000000-0005-0000-0000-0000EE580000}"/>
    <cellStyle name="Normal 4 2 2 12 11 2 4" xfId="19375" xr:uid="{00000000-0005-0000-0000-0000EF580000}"/>
    <cellStyle name="Normal 4 2 2 12 11 2 5" xfId="19376" xr:uid="{00000000-0005-0000-0000-0000F0580000}"/>
    <cellStyle name="Normal 4 2 2 12 11 2 6" xfId="19377" xr:uid="{00000000-0005-0000-0000-0000F1580000}"/>
    <cellStyle name="Normal 4 2 2 12 11 20" xfId="19378" xr:uid="{00000000-0005-0000-0000-0000F2580000}"/>
    <cellStyle name="Normal 4 2 2 12 11 20 2" xfId="19379" xr:uid="{00000000-0005-0000-0000-0000F3580000}"/>
    <cellStyle name="Normal 4 2 2 12 11 20 3" xfId="19380" xr:uid="{00000000-0005-0000-0000-0000F4580000}"/>
    <cellStyle name="Normal 4 2 2 12 11 20 4" xfId="19381" xr:uid="{00000000-0005-0000-0000-0000F5580000}"/>
    <cellStyle name="Normal 4 2 2 12 11 20 5" xfId="19382" xr:uid="{00000000-0005-0000-0000-0000F6580000}"/>
    <cellStyle name="Normal 4 2 2 12 11 20 6" xfId="19383" xr:uid="{00000000-0005-0000-0000-0000F7580000}"/>
    <cellStyle name="Normal 4 2 2 12 11 21" xfId="19384" xr:uid="{00000000-0005-0000-0000-0000F8580000}"/>
    <cellStyle name="Normal 4 2 2 12 11 21 2" xfId="19385" xr:uid="{00000000-0005-0000-0000-0000F9580000}"/>
    <cellStyle name="Normal 4 2 2 12 11 21 3" xfId="19386" xr:uid="{00000000-0005-0000-0000-0000FA580000}"/>
    <cellStyle name="Normal 4 2 2 12 11 21 4" xfId="19387" xr:uid="{00000000-0005-0000-0000-0000FB580000}"/>
    <cellStyle name="Normal 4 2 2 12 11 21 5" xfId="19388" xr:uid="{00000000-0005-0000-0000-0000FC580000}"/>
    <cellStyle name="Normal 4 2 2 12 11 21 6" xfId="19389" xr:uid="{00000000-0005-0000-0000-0000FD580000}"/>
    <cellStyle name="Normal 4 2 2 12 11 22" xfId="19390" xr:uid="{00000000-0005-0000-0000-0000FE580000}"/>
    <cellStyle name="Normal 4 2 2 12 11 22 2" xfId="19391" xr:uid="{00000000-0005-0000-0000-0000FF580000}"/>
    <cellStyle name="Normal 4 2 2 12 11 22 3" xfId="19392" xr:uid="{00000000-0005-0000-0000-000000590000}"/>
    <cellStyle name="Normal 4 2 2 12 11 22 4" xfId="19393" xr:uid="{00000000-0005-0000-0000-000001590000}"/>
    <cellStyle name="Normal 4 2 2 12 11 22 5" xfId="19394" xr:uid="{00000000-0005-0000-0000-000002590000}"/>
    <cellStyle name="Normal 4 2 2 12 11 22 6" xfId="19395" xr:uid="{00000000-0005-0000-0000-000003590000}"/>
    <cellStyle name="Normal 4 2 2 12 11 23" xfId="19396" xr:uid="{00000000-0005-0000-0000-000004590000}"/>
    <cellStyle name="Normal 4 2 2 12 11 23 2" xfId="19397" xr:uid="{00000000-0005-0000-0000-000005590000}"/>
    <cellStyle name="Normal 4 2 2 12 11 23 3" xfId="19398" xr:uid="{00000000-0005-0000-0000-000006590000}"/>
    <cellStyle name="Normal 4 2 2 12 11 23 4" xfId="19399" xr:uid="{00000000-0005-0000-0000-000007590000}"/>
    <cellStyle name="Normal 4 2 2 12 11 23 5" xfId="19400" xr:uid="{00000000-0005-0000-0000-000008590000}"/>
    <cellStyle name="Normal 4 2 2 12 11 23 6" xfId="19401" xr:uid="{00000000-0005-0000-0000-000009590000}"/>
    <cellStyle name="Normal 4 2 2 12 11 24" xfId="19402" xr:uid="{00000000-0005-0000-0000-00000A590000}"/>
    <cellStyle name="Normal 4 2 2 12 11 24 2" xfId="19403" xr:uid="{00000000-0005-0000-0000-00000B590000}"/>
    <cellStyle name="Normal 4 2 2 12 11 24 3" xfId="19404" xr:uid="{00000000-0005-0000-0000-00000C590000}"/>
    <cellStyle name="Normal 4 2 2 12 11 24 4" xfId="19405" xr:uid="{00000000-0005-0000-0000-00000D590000}"/>
    <cellStyle name="Normal 4 2 2 12 11 24 5" xfId="19406" xr:uid="{00000000-0005-0000-0000-00000E590000}"/>
    <cellStyle name="Normal 4 2 2 12 11 24 6" xfId="19407" xr:uid="{00000000-0005-0000-0000-00000F590000}"/>
    <cellStyle name="Normal 4 2 2 12 11 25" xfId="19408" xr:uid="{00000000-0005-0000-0000-000010590000}"/>
    <cellStyle name="Normal 4 2 2 12 11 25 2" xfId="19409" xr:uid="{00000000-0005-0000-0000-000011590000}"/>
    <cellStyle name="Normal 4 2 2 12 11 25 3" xfId="19410" xr:uid="{00000000-0005-0000-0000-000012590000}"/>
    <cellStyle name="Normal 4 2 2 12 11 25 4" xfId="19411" xr:uid="{00000000-0005-0000-0000-000013590000}"/>
    <cellStyle name="Normal 4 2 2 12 11 25 5" xfId="19412" xr:uid="{00000000-0005-0000-0000-000014590000}"/>
    <cellStyle name="Normal 4 2 2 12 11 25 6" xfId="19413" xr:uid="{00000000-0005-0000-0000-000015590000}"/>
    <cellStyle name="Normal 4 2 2 12 11 26" xfId="19414" xr:uid="{00000000-0005-0000-0000-000016590000}"/>
    <cellStyle name="Normal 4 2 2 12 11 26 2" xfId="19415" xr:uid="{00000000-0005-0000-0000-000017590000}"/>
    <cellStyle name="Normal 4 2 2 12 11 26 3" xfId="19416" xr:uid="{00000000-0005-0000-0000-000018590000}"/>
    <cellStyle name="Normal 4 2 2 12 11 26 4" xfId="19417" xr:uid="{00000000-0005-0000-0000-000019590000}"/>
    <cellStyle name="Normal 4 2 2 12 11 26 5" xfId="19418" xr:uid="{00000000-0005-0000-0000-00001A590000}"/>
    <cellStyle name="Normal 4 2 2 12 11 26 6" xfId="19419" xr:uid="{00000000-0005-0000-0000-00001B590000}"/>
    <cellStyle name="Normal 4 2 2 12 11 27" xfId="19420" xr:uid="{00000000-0005-0000-0000-00001C590000}"/>
    <cellStyle name="Normal 4 2 2 12 11 27 2" xfId="19421" xr:uid="{00000000-0005-0000-0000-00001D590000}"/>
    <cellStyle name="Normal 4 2 2 12 11 27 3" xfId="19422" xr:uid="{00000000-0005-0000-0000-00001E590000}"/>
    <cellStyle name="Normal 4 2 2 12 11 27 4" xfId="19423" xr:uid="{00000000-0005-0000-0000-00001F590000}"/>
    <cellStyle name="Normal 4 2 2 12 11 27 5" xfId="19424" xr:uid="{00000000-0005-0000-0000-000020590000}"/>
    <cellStyle name="Normal 4 2 2 12 11 27 6" xfId="19425" xr:uid="{00000000-0005-0000-0000-000021590000}"/>
    <cellStyle name="Normal 4 2 2 12 11 28" xfId="19426" xr:uid="{00000000-0005-0000-0000-000022590000}"/>
    <cellStyle name="Normal 4 2 2 12 11 28 2" xfId="19427" xr:uid="{00000000-0005-0000-0000-000023590000}"/>
    <cellStyle name="Normal 4 2 2 12 11 28 3" xfId="19428" xr:uid="{00000000-0005-0000-0000-000024590000}"/>
    <cellStyle name="Normal 4 2 2 12 11 28 4" xfId="19429" xr:uid="{00000000-0005-0000-0000-000025590000}"/>
    <cellStyle name="Normal 4 2 2 12 11 28 5" xfId="19430" xr:uid="{00000000-0005-0000-0000-000026590000}"/>
    <cellStyle name="Normal 4 2 2 12 11 28 6" xfId="19431" xr:uid="{00000000-0005-0000-0000-000027590000}"/>
    <cellStyle name="Normal 4 2 2 12 11 29" xfId="19432" xr:uid="{00000000-0005-0000-0000-000028590000}"/>
    <cellStyle name="Normal 4 2 2 12 11 29 2" xfId="19433" xr:uid="{00000000-0005-0000-0000-000029590000}"/>
    <cellStyle name="Normal 4 2 2 12 11 29 3" xfId="19434" xr:uid="{00000000-0005-0000-0000-00002A590000}"/>
    <cellStyle name="Normal 4 2 2 12 11 29 4" xfId="19435" xr:uid="{00000000-0005-0000-0000-00002B590000}"/>
    <cellStyle name="Normal 4 2 2 12 11 29 5" xfId="19436" xr:uid="{00000000-0005-0000-0000-00002C590000}"/>
    <cellStyle name="Normal 4 2 2 12 11 29 6" xfId="19437" xr:uid="{00000000-0005-0000-0000-00002D590000}"/>
    <cellStyle name="Normal 4 2 2 12 11 3" xfId="19438" xr:uid="{00000000-0005-0000-0000-00002E590000}"/>
    <cellStyle name="Normal 4 2 2 12 11 3 2" xfId="19439" xr:uid="{00000000-0005-0000-0000-00002F590000}"/>
    <cellStyle name="Normal 4 2 2 12 11 3 3" xfId="19440" xr:uid="{00000000-0005-0000-0000-000030590000}"/>
    <cellStyle name="Normal 4 2 2 12 11 3 4" xfId="19441" xr:uid="{00000000-0005-0000-0000-000031590000}"/>
    <cellStyle name="Normal 4 2 2 12 11 3 5" xfId="19442" xr:uid="{00000000-0005-0000-0000-000032590000}"/>
    <cellStyle name="Normal 4 2 2 12 11 3 6" xfId="19443" xr:uid="{00000000-0005-0000-0000-000033590000}"/>
    <cellStyle name="Normal 4 2 2 12 11 30" xfId="19444" xr:uid="{00000000-0005-0000-0000-000034590000}"/>
    <cellStyle name="Normal 4 2 2 12 11 31" xfId="19445" xr:uid="{00000000-0005-0000-0000-000035590000}"/>
    <cellStyle name="Normal 4 2 2 12 11 32" xfId="19446" xr:uid="{00000000-0005-0000-0000-000036590000}"/>
    <cellStyle name="Normal 4 2 2 12 11 33" xfId="19447" xr:uid="{00000000-0005-0000-0000-000037590000}"/>
    <cellStyle name="Normal 4 2 2 12 11 34" xfId="19448" xr:uid="{00000000-0005-0000-0000-000038590000}"/>
    <cellStyle name="Normal 4 2 2 12 11 4" xfId="19449" xr:uid="{00000000-0005-0000-0000-000039590000}"/>
    <cellStyle name="Normal 4 2 2 12 11 4 2" xfId="19450" xr:uid="{00000000-0005-0000-0000-00003A590000}"/>
    <cellStyle name="Normal 4 2 2 12 11 4 3" xfId="19451" xr:uid="{00000000-0005-0000-0000-00003B590000}"/>
    <cellStyle name="Normal 4 2 2 12 11 4 4" xfId="19452" xr:uid="{00000000-0005-0000-0000-00003C590000}"/>
    <cellStyle name="Normal 4 2 2 12 11 4 5" xfId="19453" xr:uid="{00000000-0005-0000-0000-00003D590000}"/>
    <cellStyle name="Normal 4 2 2 12 11 4 6" xfId="19454" xr:uid="{00000000-0005-0000-0000-00003E590000}"/>
    <cellStyle name="Normal 4 2 2 12 11 5" xfId="19455" xr:uid="{00000000-0005-0000-0000-00003F590000}"/>
    <cellStyle name="Normal 4 2 2 12 11 5 2" xfId="19456" xr:uid="{00000000-0005-0000-0000-000040590000}"/>
    <cellStyle name="Normal 4 2 2 12 11 5 3" xfId="19457" xr:uid="{00000000-0005-0000-0000-000041590000}"/>
    <cellStyle name="Normal 4 2 2 12 11 5 4" xfId="19458" xr:uid="{00000000-0005-0000-0000-000042590000}"/>
    <cellStyle name="Normal 4 2 2 12 11 5 5" xfId="19459" xr:uid="{00000000-0005-0000-0000-000043590000}"/>
    <cellStyle name="Normal 4 2 2 12 11 5 6" xfId="19460" xr:uid="{00000000-0005-0000-0000-000044590000}"/>
    <cellStyle name="Normal 4 2 2 12 11 6" xfId="19461" xr:uid="{00000000-0005-0000-0000-000045590000}"/>
    <cellStyle name="Normal 4 2 2 12 11 6 2" xfId="19462" xr:uid="{00000000-0005-0000-0000-000046590000}"/>
    <cellStyle name="Normal 4 2 2 12 11 6 3" xfId="19463" xr:uid="{00000000-0005-0000-0000-000047590000}"/>
    <cellStyle name="Normal 4 2 2 12 11 6 4" xfId="19464" xr:uid="{00000000-0005-0000-0000-000048590000}"/>
    <cellStyle name="Normal 4 2 2 12 11 6 5" xfId="19465" xr:uid="{00000000-0005-0000-0000-000049590000}"/>
    <cellStyle name="Normal 4 2 2 12 11 6 6" xfId="19466" xr:uid="{00000000-0005-0000-0000-00004A590000}"/>
    <cellStyle name="Normal 4 2 2 12 11 7" xfId="19467" xr:uid="{00000000-0005-0000-0000-00004B590000}"/>
    <cellStyle name="Normal 4 2 2 12 11 7 2" xfId="19468" xr:uid="{00000000-0005-0000-0000-00004C590000}"/>
    <cellStyle name="Normal 4 2 2 12 11 7 3" xfId="19469" xr:uid="{00000000-0005-0000-0000-00004D590000}"/>
    <cellStyle name="Normal 4 2 2 12 11 7 4" xfId="19470" xr:uid="{00000000-0005-0000-0000-00004E590000}"/>
    <cellStyle name="Normal 4 2 2 12 11 7 5" xfId="19471" xr:uid="{00000000-0005-0000-0000-00004F590000}"/>
    <cellStyle name="Normal 4 2 2 12 11 7 6" xfId="19472" xr:uid="{00000000-0005-0000-0000-000050590000}"/>
    <cellStyle name="Normal 4 2 2 12 11 8" xfId="19473" xr:uid="{00000000-0005-0000-0000-000051590000}"/>
    <cellStyle name="Normal 4 2 2 12 11 8 2" xfId="19474" xr:uid="{00000000-0005-0000-0000-000052590000}"/>
    <cellStyle name="Normal 4 2 2 12 11 8 3" xfId="19475" xr:uid="{00000000-0005-0000-0000-000053590000}"/>
    <cellStyle name="Normal 4 2 2 12 11 8 4" xfId="19476" xr:uid="{00000000-0005-0000-0000-000054590000}"/>
    <cellStyle name="Normal 4 2 2 12 11 8 5" xfId="19477" xr:uid="{00000000-0005-0000-0000-000055590000}"/>
    <cellStyle name="Normal 4 2 2 12 11 8 6" xfId="19478" xr:uid="{00000000-0005-0000-0000-000056590000}"/>
    <cellStyle name="Normal 4 2 2 12 11 9" xfId="19479" xr:uid="{00000000-0005-0000-0000-000057590000}"/>
    <cellStyle name="Normal 4 2 2 12 11 9 2" xfId="19480" xr:uid="{00000000-0005-0000-0000-000058590000}"/>
    <cellStyle name="Normal 4 2 2 12 11 9 3" xfId="19481" xr:uid="{00000000-0005-0000-0000-000059590000}"/>
    <cellStyle name="Normal 4 2 2 12 11 9 4" xfId="19482" xr:uid="{00000000-0005-0000-0000-00005A590000}"/>
    <cellStyle name="Normal 4 2 2 12 11 9 5" xfId="19483" xr:uid="{00000000-0005-0000-0000-00005B590000}"/>
    <cellStyle name="Normal 4 2 2 12 11 9 6" xfId="19484" xr:uid="{00000000-0005-0000-0000-00005C590000}"/>
    <cellStyle name="Normal 4 2 2 12 12" xfId="19485" xr:uid="{00000000-0005-0000-0000-00005D590000}"/>
    <cellStyle name="Normal 4 2 2 12 12 10" xfId="19486" xr:uid="{00000000-0005-0000-0000-00005E590000}"/>
    <cellStyle name="Normal 4 2 2 12 12 10 2" xfId="19487" xr:uid="{00000000-0005-0000-0000-00005F590000}"/>
    <cellStyle name="Normal 4 2 2 12 12 10 3" xfId="19488" xr:uid="{00000000-0005-0000-0000-000060590000}"/>
    <cellStyle name="Normal 4 2 2 12 12 10 4" xfId="19489" xr:uid="{00000000-0005-0000-0000-000061590000}"/>
    <cellStyle name="Normal 4 2 2 12 12 10 5" xfId="19490" xr:uid="{00000000-0005-0000-0000-000062590000}"/>
    <cellStyle name="Normal 4 2 2 12 12 10 6" xfId="19491" xr:uid="{00000000-0005-0000-0000-000063590000}"/>
    <cellStyle name="Normal 4 2 2 12 12 11" xfId="19492" xr:uid="{00000000-0005-0000-0000-000064590000}"/>
    <cellStyle name="Normal 4 2 2 12 12 11 2" xfId="19493" xr:uid="{00000000-0005-0000-0000-000065590000}"/>
    <cellStyle name="Normal 4 2 2 12 12 11 3" xfId="19494" xr:uid="{00000000-0005-0000-0000-000066590000}"/>
    <cellStyle name="Normal 4 2 2 12 12 11 4" xfId="19495" xr:uid="{00000000-0005-0000-0000-000067590000}"/>
    <cellStyle name="Normal 4 2 2 12 12 11 5" xfId="19496" xr:uid="{00000000-0005-0000-0000-000068590000}"/>
    <cellStyle name="Normal 4 2 2 12 12 11 6" xfId="19497" xr:uid="{00000000-0005-0000-0000-000069590000}"/>
    <cellStyle name="Normal 4 2 2 12 12 12" xfId="19498" xr:uid="{00000000-0005-0000-0000-00006A590000}"/>
    <cellStyle name="Normal 4 2 2 12 12 12 2" xfId="19499" xr:uid="{00000000-0005-0000-0000-00006B590000}"/>
    <cellStyle name="Normal 4 2 2 12 12 12 3" xfId="19500" xr:uid="{00000000-0005-0000-0000-00006C590000}"/>
    <cellStyle name="Normal 4 2 2 12 12 12 4" xfId="19501" xr:uid="{00000000-0005-0000-0000-00006D590000}"/>
    <cellStyle name="Normal 4 2 2 12 12 12 5" xfId="19502" xr:uid="{00000000-0005-0000-0000-00006E590000}"/>
    <cellStyle name="Normal 4 2 2 12 12 12 6" xfId="19503" xr:uid="{00000000-0005-0000-0000-00006F590000}"/>
    <cellStyle name="Normal 4 2 2 12 12 13" xfId="19504" xr:uid="{00000000-0005-0000-0000-000070590000}"/>
    <cellStyle name="Normal 4 2 2 12 12 13 2" xfId="19505" xr:uid="{00000000-0005-0000-0000-000071590000}"/>
    <cellStyle name="Normal 4 2 2 12 12 13 3" xfId="19506" xr:uid="{00000000-0005-0000-0000-000072590000}"/>
    <cellStyle name="Normal 4 2 2 12 12 13 4" xfId="19507" xr:uid="{00000000-0005-0000-0000-000073590000}"/>
    <cellStyle name="Normal 4 2 2 12 12 13 5" xfId="19508" xr:uid="{00000000-0005-0000-0000-000074590000}"/>
    <cellStyle name="Normal 4 2 2 12 12 13 6" xfId="19509" xr:uid="{00000000-0005-0000-0000-000075590000}"/>
    <cellStyle name="Normal 4 2 2 12 12 14" xfId="19510" xr:uid="{00000000-0005-0000-0000-000076590000}"/>
    <cellStyle name="Normal 4 2 2 12 12 14 2" xfId="19511" xr:uid="{00000000-0005-0000-0000-000077590000}"/>
    <cellStyle name="Normal 4 2 2 12 12 14 3" xfId="19512" xr:uid="{00000000-0005-0000-0000-000078590000}"/>
    <cellStyle name="Normal 4 2 2 12 12 14 4" xfId="19513" xr:uid="{00000000-0005-0000-0000-000079590000}"/>
    <cellStyle name="Normal 4 2 2 12 12 14 5" xfId="19514" xr:uid="{00000000-0005-0000-0000-00007A590000}"/>
    <cellStyle name="Normal 4 2 2 12 12 14 6" xfId="19515" xr:uid="{00000000-0005-0000-0000-00007B590000}"/>
    <cellStyle name="Normal 4 2 2 12 12 15" xfId="19516" xr:uid="{00000000-0005-0000-0000-00007C590000}"/>
    <cellStyle name="Normal 4 2 2 12 12 15 2" xfId="19517" xr:uid="{00000000-0005-0000-0000-00007D590000}"/>
    <cellStyle name="Normal 4 2 2 12 12 15 3" xfId="19518" xr:uid="{00000000-0005-0000-0000-00007E590000}"/>
    <cellStyle name="Normal 4 2 2 12 12 15 4" xfId="19519" xr:uid="{00000000-0005-0000-0000-00007F590000}"/>
    <cellStyle name="Normal 4 2 2 12 12 15 5" xfId="19520" xr:uid="{00000000-0005-0000-0000-000080590000}"/>
    <cellStyle name="Normal 4 2 2 12 12 15 6" xfId="19521" xr:uid="{00000000-0005-0000-0000-000081590000}"/>
    <cellStyle name="Normal 4 2 2 12 12 16" xfId="19522" xr:uid="{00000000-0005-0000-0000-000082590000}"/>
    <cellStyle name="Normal 4 2 2 12 12 16 2" xfId="19523" xr:uid="{00000000-0005-0000-0000-000083590000}"/>
    <cellStyle name="Normal 4 2 2 12 12 16 3" xfId="19524" xr:uid="{00000000-0005-0000-0000-000084590000}"/>
    <cellStyle name="Normal 4 2 2 12 12 16 4" xfId="19525" xr:uid="{00000000-0005-0000-0000-000085590000}"/>
    <cellStyle name="Normal 4 2 2 12 12 16 5" xfId="19526" xr:uid="{00000000-0005-0000-0000-000086590000}"/>
    <cellStyle name="Normal 4 2 2 12 12 16 6" xfId="19527" xr:uid="{00000000-0005-0000-0000-000087590000}"/>
    <cellStyle name="Normal 4 2 2 12 12 17" xfId="19528" xr:uid="{00000000-0005-0000-0000-000088590000}"/>
    <cellStyle name="Normal 4 2 2 12 12 17 2" xfId="19529" xr:uid="{00000000-0005-0000-0000-000089590000}"/>
    <cellStyle name="Normal 4 2 2 12 12 17 3" xfId="19530" xr:uid="{00000000-0005-0000-0000-00008A590000}"/>
    <cellStyle name="Normal 4 2 2 12 12 17 4" xfId="19531" xr:uid="{00000000-0005-0000-0000-00008B590000}"/>
    <cellStyle name="Normal 4 2 2 12 12 17 5" xfId="19532" xr:uid="{00000000-0005-0000-0000-00008C590000}"/>
    <cellStyle name="Normal 4 2 2 12 12 17 6" xfId="19533" xr:uid="{00000000-0005-0000-0000-00008D590000}"/>
    <cellStyle name="Normal 4 2 2 12 12 18" xfId="19534" xr:uid="{00000000-0005-0000-0000-00008E590000}"/>
    <cellStyle name="Normal 4 2 2 12 12 18 2" xfId="19535" xr:uid="{00000000-0005-0000-0000-00008F590000}"/>
    <cellStyle name="Normal 4 2 2 12 12 18 3" xfId="19536" xr:uid="{00000000-0005-0000-0000-000090590000}"/>
    <cellStyle name="Normal 4 2 2 12 12 18 4" xfId="19537" xr:uid="{00000000-0005-0000-0000-000091590000}"/>
    <cellStyle name="Normal 4 2 2 12 12 18 5" xfId="19538" xr:uid="{00000000-0005-0000-0000-000092590000}"/>
    <cellStyle name="Normal 4 2 2 12 12 18 6" xfId="19539" xr:uid="{00000000-0005-0000-0000-000093590000}"/>
    <cellStyle name="Normal 4 2 2 12 12 19" xfId="19540" xr:uid="{00000000-0005-0000-0000-000094590000}"/>
    <cellStyle name="Normal 4 2 2 12 12 19 2" xfId="19541" xr:uid="{00000000-0005-0000-0000-000095590000}"/>
    <cellStyle name="Normal 4 2 2 12 12 19 3" xfId="19542" xr:uid="{00000000-0005-0000-0000-000096590000}"/>
    <cellStyle name="Normal 4 2 2 12 12 19 4" xfId="19543" xr:uid="{00000000-0005-0000-0000-000097590000}"/>
    <cellStyle name="Normal 4 2 2 12 12 19 5" xfId="19544" xr:uid="{00000000-0005-0000-0000-000098590000}"/>
    <cellStyle name="Normal 4 2 2 12 12 19 6" xfId="19545" xr:uid="{00000000-0005-0000-0000-000099590000}"/>
    <cellStyle name="Normal 4 2 2 12 12 2" xfId="19546" xr:uid="{00000000-0005-0000-0000-00009A590000}"/>
    <cellStyle name="Normal 4 2 2 12 12 2 2" xfId="19547" xr:uid="{00000000-0005-0000-0000-00009B590000}"/>
    <cellStyle name="Normal 4 2 2 12 12 2 3" xfId="19548" xr:uid="{00000000-0005-0000-0000-00009C590000}"/>
    <cellStyle name="Normal 4 2 2 12 12 2 4" xfId="19549" xr:uid="{00000000-0005-0000-0000-00009D590000}"/>
    <cellStyle name="Normal 4 2 2 12 12 2 5" xfId="19550" xr:uid="{00000000-0005-0000-0000-00009E590000}"/>
    <cellStyle name="Normal 4 2 2 12 12 2 6" xfId="19551" xr:uid="{00000000-0005-0000-0000-00009F590000}"/>
    <cellStyle name="Normal 4 2 2 12 12 20" xfId="19552" xr:uid="{00000000-0005-0000-0000-0000A0590000}"/>
    <cellStyle name="Normal 4 2 2 12 12 20 2" xfId="19553" xr:uid="{00000000-0005-0000-0000-0000A1590000}"/>
    <cellStyle name="Normal 4 2 2 12 12 20 3" xfId="19554" xr:uid="{00000000-0005-0000-0000-0000A2590000}"/>
    <cellStyle name="Normal 4 2 2 12 12 20 4" xfId="19555" xr:uid="{00000000-0005-0000-0000-0000A3590000}"/>
    <cellStyle name="Normal 4 2 2 12 12 20 5" xfId="19556" xr:uid="{00000000-0005-0000-0000-0000A4590000}"/>
    <cellStyle name="Normal 4 2 2 12 12 20 6" xfId="19557" xr:uid="{00000000-0005-0000-0000-0000A5590000}"/>
    <cellStyle name="Normal 4 2 2 12 12 21" xfId="19558" xr:uid="{00000000-0005-0000-0000-0000A6590000}"/>
    <cellStyle name="Normal 4 2 2 12 12 21 2" xfId="19559" xr:uid="{00000000-0005-0000-0000-0000A7590000}"/>
    <cellStyle name="Normal 4 2 2 12 12 21 3" xfId="19560" xr:uid="{00000000-0005-0000-0000-0000A8590000}"/>
    <cellStyle name="Normal 4 2 2 12 12 21 4" xfId="19561" xr:uid="{00000000-0005-0000-0000-0000A9590000}"/>
    <cellStyle name="Normal 4 2 2 12 12 21 5" xfId="19562" xr:uid="{00000000-0005-0000-0000-0000AA590000}"/>
    <cellStyle name="Normal 4 2 2 12 12 21 6" xfId="19563" xr:uid="{00000000-0005-0000-0000-0000AB590000}"/>
    <cellStyle name="Normal 4 2 2 12 12 22" xfId="19564" xr:uid="{00000000-0005-0000-0000-0000AC590000}"/>
    <cellStyle name="Normal 4 2 2 12 12 22 2" xfId="19565" xr:uid="{00000000-0005-0000-0000-0000AD590000}"/>
    <cellStyle name="Normal 4 2 2 12 12 22 3" xfId="19566" xr:uid="{00000000-0005-0000-0000-0000AE590000}"/>
    <cellStyle name="Normal 4 2 2 12 12 22 4" xfId="19567" xr:uid="{00000000-0005-0000-0000-0000AF590000}"/>
    <cellStyle name="Normal 4 2 2 12 12 22 5" xfId="19568" xr:uid="{00000000-0005-0000-0000-0000B0590000}"/>
    <cellStyle name="Normal 4 2 2 12 12 22 6" xfId="19569" xr:uid="{00000000-0005-0000-0000-0000B1590000}"/>
    <cellStyle name="Normal 4 2 2 12 12 23" xfId="19570" xr:uid="{00000000-0005-0000-0000-0000B2590000}"/>
    <cellStyle name="Normal 4 2 2 12 12 23 2" xfId="19571" xr:uid="{00000000-0005-0000-0000-0000B3590000}"/>
    <cellStyle name="Normal 4 2 2 12 12 23 3" xfId="19572" xr:uid="{00000000-0005-0000-0000-0000B4590000}"/>
    <cellStyle name="Normal 4 2 2 12 12 23 4" xfId="19573" xr:uid="{00000000-0005-0000-0000-0000B5590000}"/>
    <cellStyle name="Normal 4 2 2 12 12 23 5" xfId="19574" xr:uid="{00000000-0005-0000-0000-0000B6590000}"/>
    <cellStyle name="Normal 4 2 2 12 12 23 6" xfId="19575" xr:uid="{00000000-0005-0000-0000-0000B7590000}"/>
    <cellStyle name="Normal 4 2 2 12 12 24" xfId="19576" xr:uid="{00000000-0005-0000-0000-0000B8590000}"/>
    <cellStyle name="Normal 4 2 2 12 12 24 2" xfId="19577" xr:uid="{00000000-0005-0000-0000-0000B9590000}"/>
    <cellStyle name="Normal 4 2 2 12 12 24 3" xfId="19578" xr:uid="{00000000-0005-0000-0000-0000BA590000}"/>
    <cellStyle name="Normal 4 2 2 12 12 24 4" xfId="19579" xr:uid="{00000000-0005-0000-0000-0000BB590000}"/>
    <cellStyle name="Normal 4 2 2 12 12 24 5" xfId="19580" xr:uid="{00000000-0005-0000-0000-0000BC590000}"/>
    <cellStyle name="Normal 4 2 2 12 12 24 6" xfId="19581" xr:uid="{00000000-0005-0000-0000-0000BD590000}"/>
    <cellStyle name="Normal 4 2 2 12 12 25" xfId="19582" xr:uid="{00000000-0005-0000-0000-0000BE590000}"/>
    <cellStyle name="Normal 4 2 2 12 12 25 2" xfId="19583" xr:uid="{00000000-0005-0000-0000-0000BF590000}"/>
    <cellStyle name="Normal 4 2 2 12 12 25 3" xfId="19584" xr:uid="{00000000-0005-0000-0000-0000C0590000}"/>
    <cellStyle name="Normal 4 2 2 12 12 25 4" xfId="19585" xr:uid="{00000000-0005-0000-0000-0000C1590000}"/>
    <cellStyle name="Normal 4 2 2 12 12 25 5" xfId="19586" xr:uid="{00000000-0005-0000-0000-0000C2590000}"/>
    <cellStyle name="Normal 4 2 2 12 12 25 6" xfId="19587" xr:uid="{00000000-0005-0000-0000-0000C3590000}"/>
    <cellStyle name="Normal 4 2 2 12 12 26" xfId="19588" xr:uid="{00000000-0005-0000-0000-0000C4590000}"/>
    <cellStyle name="Normal 4 2 2 12 12 26 2" xfId="19589" xr:uid="{00000000-0005-0000-0000-0000C5590000}"/>
    <cellStyle name="Normal 4 2 2 12 12 26 3" xfId="19590" xr:uid="{00000000-0005-0000-0000-0000C6590000}"/>
    <cellStyle name="Normal 4 2 2 12 12 26 4" xfId="19591" xr:uid="{00000000-0005-0000-0000-0000C7590000}"/>
    <cellStyle name="Normal 4 2 2 12 12 26 5" xfId="19592" xr:uid="{00000000-0005-0000-0000-0000C8590000}"/>
    <cellStyle name="Normal 4 2 2 12 12 26 6" xfId="19593" xr:uid="{00000000-0005-0000-0000-0000C9590000}"/>
    <cellStyle name="Normal 4 2 2 12 12 27" xfId="19594" xr:uid="{00000000-0005-0000-0000-0000CA590000}"/>
    <cellStyle name="Normal 4 2 2 12 12 27 2" xfId="19595" xr:uid="{00000000-0005-0000-0000-0000CB590000}"/>
    <cellStyle name="Normal 4 2 2 12 12 27 3" xfId="19596" xr:uid="{00000000-0005-0000-0000-0000CC590000}"/>
    <cellStyle name="Normal 4 2 2 12 12 27 4" xfId="19597" xr:uid="{00000000-0005-0000-0000-0000CD590000}"/>
    <cellStyle name="Normal 4 2 2 12 12 27 5" xfId="19598" xr:uid="{00000000-0005-0000-0000-0000CE590000}"/>
    <cellStyle name="Normal 4 2 2 12 12 27 6" xfId="19599" xr:uid="{00000000-0005-0000-0000-0000CF590000}"/>
    <cellStyle name="Normal 4 2 2 12 12 28" xfId="19600" xr:uid="{00000000-0005-0000-0000-0000D0590000}"/>
    <cellStyle name="Normal 4 2 2 12 12 28 2" xfId="19601" xr:uid="{00000000-0005-0000-0000-0000D1590000}"/>
    <cellStyle name="Normal 4 2 2 12 12 28 3" xfId="19602" xr:uid="{00000000-0005-0000-0000-0000D2590000}"/>
    <cellStyle name="Normal 4 2 2 12 12 28 4" xfId="19603" xr:uid="{00000000-0005-0000-0000-0000D3590000}"/>
    <cellStyle name="Normal 4 2 2 12 12 28 5" xfId="19604" xr:uid="{00000000-0005-0000-0000-0000D4590000}"/>
    <cellStyle name="Normal 4 2 2 12 12 28 6" xfId="19605" xr:uid="{00000000-0005-0000-0000-0000D5590000}"/>
    <cellStyle name="Normal 4 2 2 12 12 29" xfId="19606" xr:uid="{00000000-0005-0000-0000-0000D6590000}"/>
    <cellStyle name="Normal 4 2 2 12 12 29 2" xfId="19607" xr:uid="{00000000-0005-0000-0000-0000D7590000}"/>
    <cellStyle name="Normal 4 2 2 12 12 29 3" xfId="19608" xr:uid="{00000000-0005-0000-0000-0000D8590000}"/>
    <cellStyle name="Normal 4 2 2 12 12 29 4" xfId="19609" xr:uid="{00000000-0005-0000-0000-0000D9590000}"/>
    <cellStyle name="Normal 4 2 2 12 12 29 5" xfId="19610" xr:uid="{00000000-0005-0000-0000-0000DA590000}"/>
    <cellStyle name="Normal 4 2 2 12 12 29 6" xfId="19611" xr:uid="{00000000-0005-0000-0000-0000DB590000}"/>
    <cellStyle name="Normal 4 2 2 12 12 3" xfId="19612" xr:uid="{00000000-0005-0000-0000-0000DC590000}"/>
    <cellStyle name="Normal 4 2 2 12 12 3 2" xfId="19613" xr:uid="{00000000-0005-0000-0000-0000DD590000}"/>
    <cellStyle name="Normal 4 2 2 12 12 3 3" xfId="19614" xr:uid="{00000000-0005-0000-0000-0000DE590000}"/>
    <cellStyle name="Normal 4 2 2 12 12 3 4" xfId="19615" xr:uid="{00000000-0005-0000-0000-0000DF590000}"/>
    <cellStyle name="Normal 4 2 2 12 12 3 5" xfId="19616" xr:uid="{00000000-0005-0000-0000-0000E0590000}"/>
    <cellStyle name="Normal 4 2 2 12 12 3 6" xfId="19617" xr:uid="{00000000-0005-0000-0000-0000E1590000}"/>
    <cellStyle name="Normal 4 2 2 12 12 30" xfId="19618" xr:uid="{00000000-0005-0000-0000-0000E2590000}"/>
    <cellStyle name="Normal 4 2 2 12 12 31" xfId="19619" xr:uid="{00000000-0005-0000-0000-0000E3590000}"/>
    <cellStyle name="Normal 4 2 2 12 12 32" xfId="19620" xr:uid="{00000000-0005-0000-0000-0000E4590000}"/>
    <cellStyle name="Normal 4 2 2 12 12 33" xfId="19621" xr:uid="{00000000-0005-0000-0000-0000E5590000}"/>
    <cellStyle name="Normal 4 2 2 12 12 34" xfId="19622" xr:uid="{00000000-0005-0000-0000-0000E6590000}"/>
    <cellStyle name="Normal 4 2 2 12 12 4" xfId="19623" xr:uid="{00000000-0005-0000-0000-0000E7590000}"/>
    <cellStyle name="Normal 4 2 2 12 12 4 2" xfId="19624" xr:uid="{00000000-0005-0000-0000-0000E8590000}"/>
    <cellStyle name="Normal 4 2 2 12 12 4 3" xfId="19625" xr:uid="{00000000-0005-0000-0000-0000E9590000}"/>
    <cellStyle name="Normal 4 2 2 12 12 4 4" xfId="19626" xr:uid="{00000000-0005-0000-0000-0000EA590000}"/>
    <cellStyle name="Normal 4 2 2 12 12 4 5" xfId="19627" xr:uid="{00000000-0005-0000-0000-0000EB590000}"/>
    <cellStyle name="Normal 4 2 2 12 12 4 6" xfId="19628" xr:uid="{00000000-0005-0000-0000-0000EC590000}"/>
    <cellStyle name="Normal 4 2 2 12 12 5" xfId="19629" xr:uid="{00000000-0005-0000-0000-0000ED590000}"/>
    <cellStyle name="Normal 4 2 2 12 12 5 2" xfId="19630" xr:uid="{00000000-0005-0000-0000-0000EE590000}"/>
    <cellStyle name="Normal 4 2 2 12 12 5 3" xfId="19631" xr:uid="{00000000-0005-0000-0000-0000EF590000}"/>
    <cellStyle name="Normal 4 2 2 12 12 5 4" xfId="19632" xr:uid="{00000000-0005-0000-0000-0000F0590000}"/>
    <cellStyle name="Normal 4 2 2 12 12 5 5" xfId="19633" xr:uid="{00000000-0005-0000-0000-0000F1590000}"/>
    <cellStyle name="Normal 4 2 2 12 12 5 6" xfId="19634" xr:uid="{00000000-0005-0000-0000-0000F2590000}"/>
    <cellStyle name="Normal 4 2 2 12 12 6" xfId="19635" xr:uid="{00000000-0005-0000-0000-0000F3590000}"/>
    <cellStyle name="Normal 4 2 2 12 12 6 2" xfId="19636" xr:uid="{00000000-0005-0000-0000-0000F4590000}"/>
    <cellStyle name="Normal 4 2 2 12 12 6 3" xfId="19637" xr:uid="{00000000-0005-0000-0000-0000F5590000}"/>
    <cellStyle name="Normal 4 2 2 12 12 6 4" xfId="19638" xr:uid="{00000000-0005-0000-0000-0000F6590000}"/>
    <cellStyle name="Normal 4 2 2 12 12 6 5" xfId="19639" xr:uid="{00000000-0005-0000-0000-0000F7590000}"/>
    <cellStyle name="Normal 4 2 2 12 12 6 6" xfId="19640" xr:uid="{00000000-0005-0000-0000-0000F8590000}"/>
    <cellStyle name="Normal 4 2 2 12 12 7" xfId="19641" xr:uid="{00000000-0005-0000-0000-0000F9590000}"/>
    <cellStyle name="Normal 4 2 2 12 12 7 2" xfId="19642" xr:uid="{00000000-0005-0000-0000-0000FA590000}"/>
    <cellStyle name="Normal 4 2 2 12 12 7 3" xfId="19643" xr:uid="{00000000-0005-0000-0000-0000FB590000}"/>
    <cellStyle name="Normal 4 2 2 12 12 7 4" xfId="19644" xr:uid="{00000000-0005-0000-0000-0000FC590000}"/>
    <cellStyle name="Normal 4 2 2 12 12 7 5" xfId="19645" xr:uid="{00000000-0005-0000-0000-0000FD590000}"/>
    <cellStyle name="Normal 4 2 2 12 12 7 6" xfId="19646" xr:uid="{00000000-0005-0000-0000-0000FE590000}"/>
    <cellStyle name="Normal 4 2 2 12 12 8" xfId="19647" xr:uid="{00000000-0005-0000-0000-0000FF590000}"/>
    <cellStyle name="Normal 4 2 2 12 12 8 2" xfId="19648" xr:uid="{00000000-0005-0000-0000-0000005A0000}"/>
    <cellStyle name="Normal 4 2 2 12 12 8 3" xfId="19649" xr:uid="{00000000-0005-0000-0000-0000015A0000}"/>
    <cellStyle name="Normal 4 2 2 12 12 8 4" xfId="19650" xr:uid="{00000000-0005-0000-0000-0000025A0000}"/>
    <cellStyle name="Normal 4 2 2 12 12 8 5" xfId="19651" xr:uid="{00000000-0005-0000-0000-0000035A0000}"/>
    <cellStyle name="Normal 4 2 2 12 12 8 6" xfId="19652" xr:uid="{00000000-0005-0000-0000-0000045A0000}"/>
    <cellStyle name="Normal 4 2 2 12 12 9" xfId="19653" xr:uid="{00000000-0005-0000-0000-0000055A0000}"/>
    <cellStyle name="Normal 4 2 2 12 12 9 2" xfId="19654" xr:uid="{00000000-0005-0000-0000-0000065A0000}"/>
    <cellStyle name="Normal 4 2 2 12 12 9 3" xfId="19655" xr:uid="{00000000-0005-0000-0000-0000075A0000}"/>
    <cellStyle name="Normal 4 2 2 12 12 9 4" xfId="19656" xr:uid="{00000000-0005-0000-0000-0000085A0000}"/>
    <cellStyle name="Normal 4 2 2 12 12 9 5" xfId="19657" xr:uid="{00000000-0005-0000-0000-0000095A0000}"/>
    <cellStyle name="Normal 4 2 2 12 12 9 6" xfId="19658" xr:uid="{00000000-0005-0000-0000-00000A5A0000}"/>
    <cellStyle name="Normal 4 2 2 12 13" xfId="19659" xr:uid="{00000000-0005-0000-0000-00000B5A0000}"/>
    <cellStyle name="Normal 4 2 2 12 13 10" xfId="19660" xr:uid="{00000000-0005-0000-0000-00000C5A0000}"/>
    <cellStyle name="Normal 4 2 2 12 13 10 2" xfId="19661" xr:uid="{00000000-0005-0000-0000-00000D5A0000}"/>
    <cellStyle name="Normal 4 2 2 12 13 10 3" xfId="19662" xr:uid="{00000000-0005-0000-0000-00000E5A0000}"/>
    <cellStyle name="Normal 4 2 2 12 13 10 4" xfId="19663" xr:uid="{00000000-0005-0000-0000-00000F5A0000}"/>
    <cellStyle name="Normal 4 2 2 12 13 10 5" xfId="19664" xr:uid="{00000000-0005-0000-0000-0000105A0000}"/>
    <cellStyle name="Normal 4 2 2 12 13 10 6" xfId="19665" xr:uid="{00000000-0005-0000-0000-0000115A0000}"/>
    <cellStyle name="Normal 4 2 2 12 13 11" xfId="19666" xr:uid="{00000000-0005-0000-0000-0000125A0000}"/>
    <cellStyle name="Normal 4 2 2 12 13 11 2" xfId="19667" xr:uid="{00000000-0005-0000-0000-0000135A0000}"/>
    <cellStyle name="Normal 4 2 2 12 13 11 3" xfId="19668" xr:uid="{00000000-0005-0000-0000-0000145A0000}"/>
    <cellStyle name="Normal 4 2 2 12 13 11 4" xfId="19669" xr:uid="{00000000-0005-0000-0000-0000155A0000}"/>
    <cellStyle name="Normal 4 2 2 12 13 11 5" xfId="19670" xr:uid="{00000000-0005-0000-0000-0000165A0000}"/>
    <cellStyle name="Normal 4 2 2 12 13 11 6" xfId="19671" xr:uid="{00000000-0005-0000-0000-0000175A0000}"/>
    <cellStyle name="Normal 4 2 2 12 13 12" xfId="19672" xr:uid="{00000000-0005-0000-0000-0000185A0000}"/>
    <cellStyle name="Normal 4 2 2 12 13 12 2" xfId="19673" xr:uid="{00000000-0005-0000-0000-0000195A0000}"/>
    <cellStyle name="Normal 4 2 2 12 13 12 3" xfId="19674" xr:uid="{00000000-0005-0000-0000-00001A5A0000}"/>
    <cellStyle name="Normal 4 2 2 12 13 12 4" xfId="19675" xr:uid="{00000000-0005-0000-0000-00001B5A0000}"/>
    <cellStyle name="Normal 4 2 2 12 13 12 5" xfId="19676" xr:uid="{00000000-0005-0000-0000-00001C5A0000}"/>
    <cellStyle name="Normal 4 2 2 12 13 12 6" xfId="19677" xr:uid="{00000000-0005-0000-0000-00001D5A0000}"/>
    <cellStyle name="Normal 4 2 2 12 13 13" xfId="19678" xr:uid="{00000000-0005-0000-0000-00001E5A0000}"/>
    <cellStyle name="Normal 4 2 2 12 13 13 2" xfId="19679" xr:uid="{00000000-0005-0000-0000-00001F5A0000}"/>
    <cellStyle name="Normal 4 2 2 12 13 13 3" xfId="19680" xr:uid="{00000000-0005-0000-0000-0000205A0000}"/>
    <cellStyle name="Normal 4 2 2 12 13 13 4" xfId="19681" xr:uid="{00000000-0005-0000-0000-0000215A0000}"/>
    <cellStyle name="Normal 4 2 2 12 13 13 5" xfId="19682" xr:uid="{00000000-0005-0000-0000-0000225A0000}"/>
    <cellStyle name="Normal 4 2 2 12 13 13 6" xfId="19683" xr:uid="{00000000-0005-0000-0000-0000235A0000}"/>
    <cellStyle name="Normal 4 2 2 12 13 14" xfId="19684" xr:uid="{00000000-0005-0000-0000-0000245A0000}"/>
    <cellStyle name="Normal 4 2 2 12 13 14 2" xfId="19685" xr:uid="{00000000-0005-0000-0000-0000255A0000}"/>
    <cellStyle name="Normal 4 2 2 12 13 14 3" xfId="19686" xr:uid="{00000000-0005-0000-0000-0000265A0000}"/>
    <cellStyle name="Normal 4 2 2 12 13 14 4" xfId="19687" xr:uid="{00000000-0005-0000-0000-0000275A0000}"/>
    <cellStyle name="Normal 4 2 2 12 13 14 5" xfId="19688" xr:uid="{00000000-0005-0000-0000-0000285A0000}"/>
    <cellStyle name="Normal 4 2 2 12 13 14 6" xfId="19689" xr:uid="{00000000-0005-0000-0000-0000295A0000}"/>
    <cellStyle name="Normal 4 2 2 12 13 15" xfId="19690" xr:uid="{00000000-0005-0000-0000-00002A5A0000}"/>
    <cellStyle name="Normal 4 2 2 12 13 15 2" xfId="19691" xr:uid="{00000000-0005-0000-0000-00002B5A0000}"/>
    <cellStyle name="Normal 4 2 2 12 13 15 3" xfId="19692" xr:uid="{00000000-0005-0000-0000-00002C5A0000}"/>
    <cellStyle name="Normal 4 2 2 12 13 15 4" xfId="19693" xr:uid="{00000000-0005-0000-0000-00002D5A0000}"/>
    <cellStyle name="Normal 4 2 2 12 13 15 5" xfId="19694" xr:uid="{00000000-0005-0000-0000-00002E5A0000}"/>
    <cellStyle name="Normal 4 2 2 12 13 15 6" xfId="19695" xr:uid="{00000000-0005-0000-0000-00002F5A0000}"/>
    <cellStyle name="Normal 4 2 2 12 13 16" xfId="19696" xr:uid="{00000000-0005-0000-0000-0000305A0000}"/>
    <cellStyle name="Normal 4 2 2 12 13 16 2" xfId="19697" xr:uid="{00000000-0005-0000-0000-0000315A0000}"/>
    <cellStyle name="Normal 4 2 2 12 13 16 3" xfId="19698" xr:uid="{00000000-0005-0000-0000-0000325A0000}"/>
    <cellStyle name="Normal 4 2 2 12 13 16 4" xfId="19699" xr:uid="{00000000-0005-0000-0000-0000335A0000}"/>
    <cellStyle name="Normal 4 2 2 12 13 16 5" xfId="19700" xr:uid="{00000000-0005-0000-0000-0000345A0000}"/>
    <cellStyle name="Normal 4 2 2 12 13 16 6" xfId="19701" xr:uid="{00000000-0005-0000-0000-0000355A0000}"/>
    <cellStyle name="Normal 4 2 2 12 13 17" xfId="19702" xr:uid="{00000000-0005-0000-0000-0000365A0000}"/>
    <cellStyle name="Normal 4 2 2 12 13 17 2" xfId="19703" xr:uid="{00000000-0005-0000-0000-0000375A0000}"/>
    <cellStyle name="Normal 4 2 2 12 13 17 3" xfId="19704" xr:uid="{00000000-0005-0000-0000-0000385A0000}"/>
    <cellStyle name="Normal 4 2 2 12 13 17 4" xfId="19705" xr:uid="{00000000-0005-0000-0000-0000395A0000}"/>
    <cellStyle name="Normal 4 2 2 12 13 17 5" xfId="19706" xr:uid="{00000000-0005-0000-0000-00003A5A0000}"/>
    <cellStyle name="Normal 4 2 2 12 13 17 6" xfId="19707" xr:uid="{00000000-0005-0000-0000-00003B5A0000}"/>
    <cellStyle name="Normal 4 2 2 12 13 18" xfId="19708" xr:uid="{00000000-0005-0000-0000-00003C5A0000}"/>
    <cellStyle name="Normal 4 2 2 12 13 18 2" xfId="19709" xr:uid="{00000000-0005-0000-0000-00003D5A0000}"/>
    <cellStyle name="Normal 4 2 2 12 13 18 3" xfId="19710" xr:uid="{00000000-0005-0000-0000-00003E5A0000}"/>
    <cellStyle name="Normal 4 2 2 12 13 18 4" xfId="19711" xr:uid="{00000000-0005-0000-0000-00003F5A0000}"/>
    <cellStyle name="Normal 4 2 2 12 13 18 5" xfId="19712" xr:uid="{00000000-0005-0000-0000-0000405A0000}"/>
    <cellStyle name="Normal 4 2 2 12 13 18 6" xfId="19713" xr:uid="{00000000-0005-0000-0000-0000415A0000}"/>
    <cellStyle name="Normal 4 2 2 12 13 19" xfId="19714" xr:uid="{00000000-0005-0000-0000-0000425A0000}"/>
    <cellStyle name="Normal 4 2 2 12 13 19 2" xfId="19715" xr:uid="{00000000-0005-0000-0000-0000435A0000}"/>
    <cellStyle name="Normal 4 2 2 12 13 19 3" xfId="19716" xr:uid="{00000000-0005-0000-0000-0000445A0000}"/>
    <cellStyle name="Normal 4 2 2 12 13 19 4" xfId="19717" xr:uid="{00000000-0005-0000-0000-0000455A0000}"/>
    <cellStyle name="Normal 4 2 2 12 13 19 5" xfId="19718" xr:uid="{00000000-0005-0000-0000-0000465A0000}"/>
    <cellStyle name="Normal 4 2 2 12 13 19 6" xfId="19719" xr:uid="{00000000-0005-0000-0000-0000475A0000}"/>
    <cellStyle name="Normal 4 2 2 12 13 2" xfId="19720" xr:uid="{00000000-0005-0000-0000-0000485A0000}"/>
    <cellStyle name="Normal 4 2 2 12 13 2 2" xfId="19721" xr:uid="{00000000-0005-0000-0000-0000495A0000}"/>
    <cellStyle name="Normal 4 2 2 12 13 2 3" xfId="19722" xr:uid="{00000000-0005-0000-0000-00004A5A0000}"/>
    <cellStyle name="Normal 4 2 2 12 13 2 4" xfId="19723" xr:uid="{00000000-0005-0000-0000-00004B5A0000}"/>
    <cellStyle name="Normal 4 2 2 12 13 2 5" xfId="19724" xr:uid="{00000000-0005-0000-0000-00004C5A0000}"/>
    <cellStyle name="Normal 4 2 2 12 13 2 6" xfId="19725" xr:uid="{00000000-0005-0000-0000-00004D5A0000}"/>
    <cellStyle name="Normal 4 2 2 12 13 20" xfId="19726" xr:uid="{00000000-0005-0000-0000-00004E5A0000}"/>
    <cellStyle name="Normal 4 2 2 12 13 20 2" xfId="19727" xr:uid="{00000000-0005-0000-0000-00004F5A0000}"/>
    <cellStyle name="Normal 4 2 2 12 13 20 3" xfId="19728" xr:uid="{00000000-0005-0000-0000-0000505A0000}"/>
    <cellStyle name="Normal 4 2 2 12 13 20 4" xfId="19729" xr:uid="{00000000-0005-0000-0000-0000515A0000}"/>
    <cellStyle name="Normal 4 2 2 12 13 20 5" xfId="19730" xr:uid="{00000000-0005-0000-0000-0000525A0000}"/>
    <cellStyle name="Normal 4 2 2 12 13 20 6" xfId="19731" xr:uid="{00000000-0005-0000-0000-0000535A0000}"/>
    <cellStyle name="Normal 4 2 2 12 13 21" xfId="19732" xr:uid="{00000000-0005-0000-0000-0000545A0000}"/>
    <cellStyle name="Normal 4 2 2 12 13 21 2" xfId="19733" xr:uid="{00000000-0005-0000-0000-0000555A0000}"/>
    <cellStyle name="Normal 4 2 2 12 13 21 3" xfId="19734" xr:uid="{00000000-0005-0000-0000-0000565A0000}"/>
    <cellStyle name="Normal 4 2 2 12 13 21 4" xfId="19735" xr:uid="{00000000-0005-0000-0000-0000575A0000}"/>
    <cellStyle name="Normal 4 2 2 12 13 21 5" xfId="19736" xr:uid="{00000000-0005-0000-0000-0000585A0000}"/>
    <cellStyle name="Normal 4 2 2 12 13 21 6" xfId="19737" xr:uid="{00000000-0005-0000-0000-0000595A0000}"/>
    <cellStyle name="Normal 4 2 2 12 13 22" xfId="19738" xr:uid="{00000000-0005-0000-0000-00005A5A0000}"/>
    <cellStyle name="Normal 4 2 2 12 13 22 2" xfId="19739" xr:uid="{00000000-0005-0000-0000-00005B5A0000}"/>
    <cellStyle name="Normal 4 2 2 12 13 22 3" xfId="19740" xr:uid="{00000000-0005-0000-0000-00005C5A0000}"/>
    <cellStyle name="Normal 4 2 2 12 13 22 4" xfId="19741" xr:uid="{00000000-0005-0000-0000-00005D5A0000}"/>
    <cellStyle name="Normal 4 2 2 12 13 22 5" xfId="19742" xr:uid="{00000000-0005-0000-0000-00005E5A0000}"/>
    <cellStyle name="Normal 4 2 2 12 13 22 6" xfId="19743" xr:uid="{00000000-0005-0000-0000-00005F5A0000}"/>
    <cellStyle name="Normal 4 2 2 12 13 23" xfId="19744" xr:uid="{00000000-0005-0000-0000-0000605A0000}"/>
    <cellStyle name="Normal 4 2 2 12 13 23 2" xfId="19745" xr:uid="{00000000-0005-0000-0000-0000615A0000}"/>
    <cellStyle name="Normal 4 2 2 12 13 23 3" xfId="19746" xr:uid="{00000000-0005-0000-0000-0000625A0000}"/>
    <cellStyle name="Normal 4 2 2 12 13 23 4" xfId="19747" xr:uid="{00000000-0005-0000-0000-0000635A0000}"/>
    <cellStyle name="Normal 4 2 2 12 13 23 5" xfId="19748" xr:uid="{00000000-0005-0000-0000-0000645A0000}"/>
    <cellStyle name="Normal 4 2 2 12 13 23 6" xfId="19749" xr:uid="{00000000-0005-0000-0000-0000655A0000}"/>
    <cellStyle name="Normal 4 2 2 12 13 24" xfId="19750" xr:uid="{00000000-0005-0000-0000-0000665A0000}"/>
    <cellStyle name="Normal 4 2 2 12 13 24 2" xfId="19751" xr:uid="{00000000-0005-0000-0000-0000675A0000}"/>
    <cellStyle name="Normal 4 2 2 12 13 24 3" xfId="19752" xr:uid="{00000000-0005-0000-0000-0000685A0000}"/>
    <cellStyle name="Normal 4 2 2 12 13 24 4" xfId="19753" xr:uid="{00000000-0005-0000-0000-0000695A0000}"/>
    <cellStyle name="Normal 4 2 2 12 13 24 5" xfId="19754" xr:uid="{00000000-0005-0000-0000-00006A5A0000}"/>
    <cellStyle name="Normal 4 2 2 12 13 24 6" xfId="19755" xr:uid="{00000000-0005-0000-0000-00006B5A0000}"/>
    <cellStyle name="Normal 4 2 2 12 13 25" xfId="19756" xr:uid="{00000000-0005-0000-0000-00006C5A0000}"/>
    <cellStyle name="Normal 4 2 2 12 13 25 2" xfId="19757" xr:uid="{00000000-0005-0000-0000-00006D5A0000}"/>
    <cellStyle name="Normal 4 2 2 12 13 25 3" xfId="19758" xr:uid="{00000000-0005-0000-0000-00006E5A0000}"/>
    <cellStyle name="Normal 4 2 2 12 13 25 4" xfId="19759" xr:uid="{00000000-0005-0000-0000-00006F5A0000}"/>
    <cellStyle name="Normal 4 2 2 12 13 25 5" xfId="19760" xr:uid="{00000000-0005-0000-0000-0000705A0000}"/>
    <cellStyle name="Normal 4 2 2 12 13 25 6" xfId="19761" xr:uid="{00000000-0005-0000-0000-0000715A0000}"/>
    <cellStyle name="Normal 4 2 2 12 13 26" xfId="19762" xr:uid="{00000000-0005-0000-0000-0000725A0000}"/>
    <cellStyle name="Normal 4 2 2 12 13 26 2" xfId="19763" xr:uid="{00000000-0005-0000-0000-0000735A0000}"/>
    <cellStyle name="Normal 4 2 2 12 13 26 3" xfId="19764" xr:uid="{00000000-0005-0000-0000-0000745A0000}"/>
    <cellStyle name="Normal 4 2 2 12 13 26 4" xfId="19765" xr:uid="{00000000-0005-0000-0000-0000755A0000}"/>
    <cellStyle name="Normal 4 2 2 12 13 26 5" xfId="19766" xr:uid="{00000000-0005-0000-0000-0000765A0000}"/>
    <cellStyle name="Normal 4 2 2 12 13 26 6" xfId="19767" xr:uid="{00000000-0005-0000-0000-0000775A0000}"/>
    <cellStyle name="Normal 4 2 2 12 13 27" xfId="19768" xr:uid="{00000000-0005-0000-0000-0000785A0000}"/>
    <cellStyle name="Normal 4 2 2 12 13 27 2" xfId="19769" xr:uid="{00000000-0005-0000-0000-0000795A0000}"/>
    <cellStyle name="Normal 4 2 2 12 13 27 3" xfId="19770" xr:uid="{00000000-0005-0000-0000-00007A5A0000}"/>
    <cellStyle name="Normal 4 2 2 12 13 27 4" xfId="19771" xr:uid="{00000000-0005-0000-0000-00007B5A0000}"/>
    <cellStyle name="Normal 4 2 2 12 13 27 5" xfId="19772" xr:uid="{00000000-0005-0000-0000-00007C5A0000}"/>
    <cellStyle name="Normal 4 2 2 12 13 27 6" xfId="19773" xr:uid="{00000000-0005-0000-0000-00007D5A0000}"/>
    <cellStyle name="Normal 4 2 2 12 13 28" xfId="19774" xr:uid="{00000000-0005-0000-0000-00007E5A0000}"/>
    <cellStyle name="Normal 4 2 2 12 13 28 2" xfId="19775" xr:uid="{00000000-0005-0000-0000-00007F5A0000}"/>
    <cellStyle name="Normal 4 2 2 12 13 28 3" xfId="19776" xr:uid="{00000000-0005-0000-0000-0000805A0000}"/>
    <cellStyle name="Normal 4 2 2 12 13 28 4" xfId="19777" xr:uid="{00000000-0005-0000-0000-0000815A0000}"/>
    <cellStyle name="Normal 4 2 2 12 13 28 5" xfId="19778" xr:uid="{00000000-0005-0000-0000-0000825A0000}"/>
    <cellStyle name="Normal 4 2 2 12 13 28 6" xfId="19779" xr:uid="{00000000-0005-0000-0000-0000835A0000}"/>
    <cellStyle name="Normal 4 2 2 12 13 29" xfId="19780" xr:uid="{00000000-0005-0000-0000-0000845A0000}"/>
    <cellStyle name="Normal 4 2 2 12 13 29 2" xfId="19781" xr:uid="{00000000-0005-0000-0000-0000855A0000}"/>
    <cellStyle name="Normal 4 2 2 12 13 29 3" xfId="19782" xr:uid="{00000000-0005-0000-0000-0000865A0000}"/>
    <cellStyle name="Normal 4 2 2 12 13 29 4" xfId="19783" xr:uid="{00000000-0005-0000-0000-0000875A0000}"/>
    <cellStyle name="Normal 4 2 2 12 13 29 5" xfId="19784" xr:uid="{00000000-0005-0000-0000-0000885A0000}"/>
    <cellStyle name="Normal 4 2 2 12 13 29 6" xfId="19785" xr:uid="{00000000-0005-0000-0000-0000895A0000}"/>
    <cellStyle name="Normal 4 2 2 12 13 3" xfId="19786" xr:uid="{00000000-0005-0000-0000-00008A5A0000}"/>
    <cellStyle name="Normal 4 2 2 12 13 3 2" xfId="19787" xr:uid="{00000000-0005-0000-0000-00008B5A0000}"/>
    <cellStyle name="Normal 4 2 2 12 13 3 3" xfId="19788" xr:uid="{00000000-0005-0000-0000-00008C5A0000}"/>
    <cellStyle name="Normal 4 2 2 12 13 3 4" xfId="19789" xr:uid="{00000000-0005-0000-0000-00008D5A0000}"/>
    <cellStyle name="Normal 4 2 2 12 13 3 5" xfId="19790" xr:uid="{00000000-0005-0000-0000-00008E5A0000}"/>
    <cellStyle name="Normal 4 2 2 12 13 3 6" xfId="19791" xr:uid="{00000000-0005-0000-0000-00008F5A0000}"/>
    <cellStyle name="Normal 4 2 2 12 13 30" xfId="19792" xr:uid="{00000000-0005-0000-0000-0000905A0000}"/>
    <cellStyle name="Normal 4 2 2 12 13 31" xfId="19793" xr:uid="{00000000-0005-0000-0000-0000915A0000}"/>
    <cellStyle name="Normal 4 2 2 12 13 32" xfId="19794" xr:uid="{00000000-0005-0000-0000-0000925A0000}"/>
    <cellStyle name="Normal 4 2 2 12 13 33" xfId="19795" xr:uid="{00000000-0005-0000-0000-0000935A0000}"/>
    <cellStyle name="Normal 4 2 2 12 13 34" xfId="19796" xr:uid="{00000000-0005-0000-0000-0000945A0000}"/>
    <cellStyle name="Normal 4 2 2 12 13 4" xfId="19797" xr:uid="{00000000-0005-0000-0000-0000955A0000}"/>
    <cellStyle name="Normal 4 2 2 12 13 4 2" xfId="19798" xr:uid="{00000000-0005-0000-0000-0000965A0000}"/>
    <cellStyle name="Normal 4 2 2 12 13 4 3" xfId="19799" xr:uid="{00000000-0005-0000-0000-0000975A0000}"/>
    <cellStyle name="Normal 4 2 2 12 13 4 4" xfId="19800" xr:uid="{00000000-0005-0000-0000-0000985A0000}"/>
    <cellStyle name="Normal 4 2 2 12 13 4 5" xfId="19801" xr:uid="{00000000-0005-0000-0000-0000995A0000}"/>
    <cellStyle name="Normal 4 2 2 12 13 4 6" xfId="19802" xr:uid="{00000000-0005-0000-0000-00009A5A0000}"/>
    <cellStyle name="Normal 4 2 2 12 13 5" xfId="19803" xr:uid="{00000000-0005-0000-0000-00009B5A0000}"/>
    <cellStyle name="Normal 4 2 2 12 13 5 2" xfId="19804" xr:uid="{00000000-0005-0000-0000-00009C5A0000}"/>
    <cellStyle name="Normal 4 2 2 12 13 5 3" xfId="19805" xr:uid="{00000000-0005-0000-0000-00009D5A0000}"/>
    <cellStyle name="Normal 4 2 2 12 13 5 4" xfId="19806" xr:uid="{00000000-0005-0000-0000-00009E5A0000}"/>
    <cellStyle name="Normal 4 2 2 12 13 5 5" xfId="19807" xr:uid="{00000000-0005-0000-0000-00009F5A0000}"/>
    <cellStyle name="Normal 4 2 2 12 13 5 6" xfId="19808" xr:uid="{00000000-0005-0000-0000-0000A05A0000}"/>
    <cellStyle name="Normal 4 2 2 12 13 6" xfId="19809" xr:uid="{00000000-0005-0000-0000-0000A15A0000}"/>
    <cellStyle name="Normal 4 2 2 12 13 6 2" xfId="19810" xr:uid="{00000000-0005-0000-0000-0000A25A0000}"/>
    <cellStyle name="Normal 4 2 2 12 13 6 3" xfId="19811" xr:uid="{00000000-0005-0000-0000-0000A35A0000}"/>
    <cellStyle name="Normal 4 2 2 12 13 6 4" xfId="19812" xr:uid="{00000000-0005-0000-0000-0000A45A0000}"/>
    <cellStyle name="Normal 4 2 2 12 13 6 5" xfId="19813" xr:uid="{00000000-0005-0000-0000-0000A55A0000}"/>
    <cellStyle name="Normal 4 2 2 12 13 6 6" xfId="19814" xr:uid="{00000000-0005-0000-0000-0000A65A0000}"/>
    <cellStyle name="Normal 4 2 2 12 13 7" xfId="19815" xr:uid="{00000000-0005-0000-0000-0000A75A0000}"/>
    <cellStyle name="Normal 4 2 2 12 13 7 2" xfId="19816" xr:uid="{00000000-0005-0000-0000-0000A85A0000}"/>
    <cellStyle name="Normal 4 2 2 12 13 7 3" xfId="19817" xr:uid="{00000000-0005-0000-0000-0000A95A0000}"/>
    <cellStyle name="Normal 4 2 2 12 13 7 4" xfId="19818" xr:uid="{00000000-0005-0000-0000-0000AA5A0000}"/>
    <cellStyle name="Normal 4 2 2 12 13 7 5" xfId="19819" xr:uid="{00000000-0005-0000-0000-0000AB5A0000}"/>
    <cellStyle name="Normal 4 2 2 12 13 7 6" xfId="19820" xr:uid="{00000000-0005-0000-0000-0000AC5A0000}"/>
    <cellStyle name="Normal 4 2 2 12 13 8" xfId="19821" xr:uid="{00000000-0005-0000-0000-0000AD5A0000}"/>
    <cellStyle name="Normal 4 2 2 12 13 8 2" xfId="19822" xr:uid="{00000000-0005-0000-0000-0000AE5A0000}"/>
    <cellStyle name="Normal 4 2 2 12 13 8 3" xfId="19823" xr:uid="{00000000-0005-0000-0000-0000AF5A0000}"/>
    <cellStyle name="Normal 4 2 2 12 13 8 4" xfId="19824" xr:uid="{00000000-0005-0000-0000-0000B05A0000}"/>
    <cellStyle name="Normal 4 2 2 12 13 8 5" xfId="19825" xr:uid="{00000000-0005-0000-0000-0000B15A0000}"/>
    <cellStyle name="Normal 4 2 2 12 13 8 6" xfId="19826" xr:uid="{00000000-0005-0000-0000-0000B25A0000}"/>
    <cellStyle name="Normal 4 2 2 12 13 9" xfId="19827" xr:uid="{00000000-0005-0000-0000-0000B35A0000}"/>
    <cellStyle name="Normal 4 2 2 12 13 9 2" xfId="19828" xr:uid="{00000000-0005-0000-0000-0000B45A0000}"/>
    <cellStyle name="Normal 4 2 2 12 13 9 3" xfId="19829" xr:uid="{00000000-0005-0000-0000-0000B55A0000}"/>
    <cellStyle name="Normal 4 2 2 12 13 9 4" xfId="19830" xr:uid="{00000000-0005-0000-0000-0000B65A0000}"/>
    <cellStyle name="Normal 4 2 2 12 13 9 5" xfId="19831" xr:uid="{00000000-0005-0000-0000-0000B75A0000}"/>
    <cellStyle name="Normal 4 2 2 12 13 9 6" xfId="19832" xr:uid="{00000000-0005-0000-0000-0000B85A0000}"/>
    <cellStyle name="Normal 4 2 2 12 14" xfId="19833" xr:uid="{00000000-0005-0000-0000-0000B95A0000}"/>
    <cellStyle name="Normal 4 2 2 12 14 10" xfId="19834" xr:uid="{00000000-0005-0000-0000-0000BA5A0000}"/>
    <cellStyle name="Normal 4 2 2 12 14 10 2" xfId="19835" xr:uid="{00000000-0005-0000-0000-0000BB5A0000}"/>
    <cellStyle name="Normal 4 2 2 12 14 10 3" xfId="19836" xr:uid="{00000000-0005-0000-0000-0000BC5A0000}"/>
    <cellStyle name="Normal 4 2 2 12 14 10 4" xfId="19837" xr:uid="{00000000-0005-0000-0000-0000BD5A0000}"/>
    <cellStyle name="Normal 4 2 2 12 14 10 5" xfId="19838" xr:uid="{00000000-0005-0000-0000-0000BE5A0000}"/>
    <cellStyle name="Normal 4 2 2 12 14 10 6" xfId="19839" xr:uid="{00000000-0005-0000-0000-0000BF5A0000}"/>
    <cellStyle name="Normal 4 2 2 12 14 11" xfId="19840" xr:uid="{00000000-0005-0000-0000-0000C05A0000}"/>
    <cellStyle name="Normal 4 2 2 12 14 11 2" xfId="19841" xr:uid="{00000000-0005-0000-0000-0000C15A0000}"/>
    <cellStyle name="Normal 4 2 2 12 14 11 3" xfId="19842" xr:uid="{00000000-0005-0000-0000-0000C25A0000}"/>
    <cellStyle name="Normal 4 2 2 12 14 11 4" xfId="19843" xr:uid="{00000000-0005-0000-0000-0000C35A0000}"/>
    <cellStyle name="Normal 4 2 2 12 14 11 5" xfId="19844" xr:uid="{00000000-0005-0000-0000-0000C45A0000}"/>
    <cellStyle name="Normal 4 2 2 12 14 11 6" xfId="19845" xr:uid="{00000000-0005-0000-0000-0000C55A0000}"/>
    <cellStyle name="Normal 4 2 2 12 14 12" xfId="19846" xr:uid="{00000000-0005-0000-0000-0000C65A0000}"/>
    <cellStyle name="Normal 4 2 2 12 14 12 2" xfId="19847" xr:uid="{00000000-0005-0000-0000-0000C75A0000}"/>
    <cellStyle name="Normal 4 2 2 12 14 12 3" xfId="19848" xr:uid="{00000000-0005-0000-0000-0000C85A0000}"/>
    <cellStyle name="Normal 4 2 2 12 14 12 4" xfId="19849" xr:uid="{00000000-0005-0000-0000-0000C95A0000}"/>
    <cellStyle name="Normal 4 2 2 12 14 12 5" xfId="19850" xr:uid="{00000000-0005-0000-0000-0000CA5A0000}"/>
    <cellStyle name="Normal 4 2 2 12 14 12 6" xfId="19851" xr:uid="{00000000-0005-0000-0000-0000CB5A0000}"/>
    <cellStyle name="Normal 4 2 2 12 14 13" xfId="19852" xr:uid="{00000000-0005-0000-0000-0000CC5A0000}"/>
    <cellStyle name="Normal 4 2 2 12 14 13 2" xfId="19853" xr:uid="{00000000-0005-0000-0000-0000CD5A0000}"/>
    <cellStyle name="Normal 4 2 2 12 14 13 3" xfId="19854" xr:uid="{00000000-0005-0000-0000-0000CE5A0000}"/>
    <cellStyle name="Normal 4 2 2 12 14 13 4" xfId="19855" xr:uid="{00000000-0005-0000-0000-0000CF5A0000}"/>
    <cellStyle name="Normal 4 2 2 12 14 13 5" xfId="19856" xr:uid="{00000000-0005-0000-0000-0000D05A0000}"/>
    <cellStyle name="Normal 4 2 2 12 14 13 6" xfId="19857" xr:uid="{00000000-0005-0000-0000-0000D15A0000}"/>
    <cellStyle name="Normal 4 2 2 12 14 14" xfId="19858" xr:uid="{00000000-0005-0000-0000-0000D25A0000}"/>
    <cellStyle name="Normal 4 2 2 12 14 14 2" xfId="19859" xr:uid="{00000000-0005-0000-0000-0000D35A0000}"/>
    <cellStyle name="Normal 4 2 2 12 14 14 3" xfId="19860" xr:uid="{00000000-0005-0000-0000-0000D45A0000}"/>
    <cellStyle name="Normal 4 2 2 12 14 14 4" xfId="19861" xr:uid="{00000000-0005-0000-0000-0000D55A0000}"/>
    <cellStyle name="Normal 4 2 2 12 14 14 5" xfId="19862" xr:uid="{00000000-0005-0000-0000-0000D65A0000}"/>
    <cellStyle name="Normal 4 2 2 12 14 14 6" xfId="19863" xr:uid="{00000000-0005-0000-0000-0000D75A0000}"/>
    <cellStyle name="Normal 4 2 2 12 14 15" xfId="19864" xr:uid="{00000000-0005-0000-0000-0000D85A0000}"/>
    <cellStyle name="Normal 4 2 2 12 14 15 2" xfId="19865" xr:uid="{00000000-0005-0000-0000-0000D95A0000}"/>
    <cellStyle name="Normal 4 2 2 12 14 15 3" xfId="19866" xr:uid="{00000000-0005-0000-0000-0000DA5A0000}"/>
    <cellStyle name="Normal 4 2 2 12 14 15 4" xfId="19867" xr:uid="{00000000-0005-0000-0000-0000DB5A0000}"/>
    <cellStyle name="Normal 4 2 2 12 14 15 5" xfId="19868" xr:uid="{00000000-0005-0000-0000-0000DC5A0000}"/>
    <cellStyle name="Normal 4 2 2 12 14 15 6" xfId="19869" xr:uid="{00000000-0005-0000-0000-0000DD5A0000}"/>
    <cellStyle name="Normal 4 2 2 12 14 16" xfId="19870" xr:uid="{00000000-0005-0000-0000-0000DE5A0000}"/>
    <cellStyle name="Normal 4 2 2 12 14 16 2" xfId="19871" xr:uid="{00000000-0005-0000-0000-0000DF5A0000}"/>
    <cellStyle name="Normal 4 2 2 12 14 16 3" xfId="19872" xr:uid="{00000000-0005-0000-0000-0000E05A0000}"/>
    <cellStyle name="Normal 4 2 2 12 14 16 4" xfId="19873" xr:uid="{00000000-0005-0000-0000-0000E15A0000}"/>
    <cellStyle name="Normal 4 2 2 12 14 16 5" xfId="19874" xr:uid="{00000000-0005-0000-0000-0000E25A0000}"/>
    <cellStyle name="Normal 4 2 2 12 14 16 6" xfId="19875" xr:uid="{00000000-0005-0000-0000-0000E35A0000}"/>
    <cellStyle name="Normal 4 2 2 12 14 17" xfId="19876" xr:uid="{00000000-0005-0000-0000-0000E45A0000}"/>
    <cellStyle name="Normal 4 2 2 12 14 17 2" xfId="19877" xr:uid="{00000000-0005-0000-0000-0000E55A0000}"/>
    <cellStyle name="Normal 4 2 2 12 14 17 3" xfId="19878" xr:uid="{00000000-0005-0000-0000-0000E65A0000}"/>
    <cellStyle name="Normal 4 2 2 12 14 17 4" xfId="19879" xr:uid="{00000000-0005-0000-0000-0000E75A0000}"/>
    <cellStyle name="Normal 4 2 2 12 14 17 5" xfId="19880" xr:uid="{00000000-0005-0000-0000-0000E85A0000}"/>
    <cellStyle name="Normal 4 2 2 12 14 17 6" xfId="19881" xr:uid="{00000000-0005-0000-0000-0000E95A0000}"/>
    <cellStyle name="Normal 4 2 2 12 14 18" xfId="19882" xr:uid="{00000000-0005-0000-0000-0000EA5A0000}"/>
    <cellStyle name="Normal 4 2 2 12 14 18 2" xfId="19883" xr:uid="{00000000-0005-0000-0000-0000EB5A0000}"/>
    <cellStyle name="Normal 4 2 2 12 14 18 3" xfId="19884" xr:uid="{00000000-0005-0000-0000-0000EC5A0000}"/>
    <cellStyle name="Normal 4 2 2 12 14 18 4" xfId="19885" xr:uid="{00000000-0005-0000-0000-0000ED5A0000}"/>
    <cellStyle name="Normal 4 2 2 12 14 18 5" xfId="19886" xr:uid="{00000000-0005-0000-0000-0000EE5A0000}"/>
    <cellStyle name="Normal 4 2 2 12 14 18 6" xfId="19887" xr:uid="{00000000-0005-0000-0000-0000EF5A0000}"/>
    <cellStyle name="Normal 4 2 2 12 14 19" xfId="19888" xr:uid="{00000000-0005-0000-0000-0000F05A0000}"/>
    <cellStyle name="Normal 4 2 2 12 14 19 2" xfId="19889" xr:uid="{00000000-0005-0000-0000-0000F15A0000}"/>
    <cellStyle name="Normal 4 2 2 12 14 19 3" xfId="19890" xr:uid="{00000000-0005-0000-0000-0000F25A0000}"/>
    <cellStyle name="Normal 4 2 2 12 14 19 4" xfId="19891" xr:uid="{00000000-0005-0000-0000-0000F35A0000}"/>
    <cellStyle name="Normal 4 2 2 12 14 19 5" xfId="19892" xr:uid="{00000000-0005-0000-0000-0000F45A0000}"/>
    <cellStyle name="Normal 4 2 2 12 14 19 6" xfId="19893" xr:uid="{00000000-0005-0000-0000-0000F55A0000}"/>
    <cellStyle name="Normal 4 2 2 12 14 2" xfId="19894" xr:uid="{00000000-0005-0000-0000-0000F65A0000}"/>
    <cellStyle name="Normal 4 2 2 12 14 2 2" xfId="19895" xr:uid="{00000000-0005-0000-0000-0000F75A0000}"/>
    <cellStyle name="Normal 4 2 2 12 14 2 3" xfId="19896" xr:uid="{00000000-0005-0000-0000-0000F85A0000}"/>
    <cellStyle name="Normal 4 2 2 12 14 2 4" xfId="19897" xr:uid="{00000000-0005-0000-0000-0000F95A0000}"/>
    <cellStyle name="Normal 4 2 2 12 14 2 5" xfId="19898" xr:uid="{00000000-0005-0000-0000-0000FA5A0000}"/>
    <cellStyle name="Normal 4 2 2 12 14 2 6" xfId="19899" xr:uid="{00000000-0005-0000-0000-0000FB5A0000}"/>
    <cellStyle name="Normal 4 2 2 12 14 20" xfId="19900" xr:uid="{00000000-0005-0000-0000-0000FC5A0000}"/>
    <cellStyle name="Normal 4 2 2 12 14 20 2" xfId="19901" xr:uid="{00000000-0005-0000-0000-0000FD5A0000}"/>
    <cellStyle name="Normal 4 2 2 12 14 20 3" xfId="19902" xr:uid="{00000000-0005-0000-0000-0000FE5A0000}"/>
    <cellStyle name="Normal 4 2 2 12 14 20 4" xfId="19903" xr:uid="{00000000-0005-0000-0000-0000FF5A0000}"/>
    <cellStyle name="Normal 4 2 2 12 14 20 5" xfId="19904" xr:uid="{00000000-0005-0000-0000-0000005B0000}"/>
    <cellStyle name="Normal 4 2 2 12 14 20 6" xfId="19905" xr:uid="{00000000-0005-0000-0000-0000015B0000}"/>
    <cellStyle name="Normal 4 2 2 12 14 21" xfId="19906" xr:uid="{00000000-0005-0000-0000-0000025B0000}"/>
    <cellStyle name="Normal 4 2 2 12 14 21 2" xfId="19907" xr:uid="{00000000-0005-0000-0000-0000035B0000}"/>
    <cellStyle name="Normal 4 2 2 12 14 21 3" xfId="19908" xr:uid="{00000000-0005-0000-0000-0000045B0000}"/>
    <cellStyle name="Normal 4 2 2 12 14 21 4" xfId="19909" xr:uid="{00000000-0005-0000-0000-0000055B0000}"/>
    <cellStyle name="Normal 4 2 2 12 14 21 5" xfId="19910" xr:uid="{00000000-0005-0000-0000-0000065B0000}"/>
    <cellStyle name="Normal 4 2 2 12 14 21 6" xfId="19911" xr:uid="{00000000-0005-0000-0000-0000075B0000}"/>
    <cellStyle name="Normal 4 2 2 12 14 22" xfId="19912" xr:uid="{00000000-0005-0000-0000-0000085B0000}"/>
    <cellStyle name="Normal 4 2 2 12 14 22 2" xfId="19913" xr:uid="{00000000-0005-0000-0000-0000095B0000}"/>
    <cellStyle name="Normal 4 2 2 12 14 22 3" xfId="19914" xr:uid="{00000000-0005-0000-0000-00000A5B0000}"/>
    <cellStyle name="Normal 4 2 2 12 14 22 4" xfId="19915" xr:uid="{00000000-0005-0000-0000-00000B5B0000}"/>
    <cellStyle name="Normal 4 2 2 12 14 22 5" xfId="19916" xr:uid="{00000000-0005-0000-0000-00000C5B0000}"/>
    <cellStyle name="Normal 4 2 2 12 14 22 6" xfId="19917" xr:uid="{00000000-0005-0000-0000-00000D5B0000}"/>
    <cellStyle name="Normal 4 2 2 12 14 23" xfId="19918" xr:uid="{00000000-0005-0000-0000-00000E5B0000}"/>
    <cellStyle name="Normal 4 2 2 12 14 23 2" xfId="19919" xr:uid="{00000000-0005-0000-0000-00000F5B0000}"/>
    <cellStyle name="Normal 4 2 2 12 14 23 3" xfId="19920" xr:uid="{00000000-0005-0000-0000-0000105B0000}"/>
    <cellStyle name="Normal 4 2 2 12 14 23 4" xfId="19921" xr:uid="{00000000-0005-0000-0000-0000115B0000}"/>
    <cellStyle name="Normal 4 2 2 12 14 23 5" xfId="19922" xr:uid="{00000000-0005-0000-0000-0000125B0000}"/>
    <cellStyle name="Normal 4 2 2 12 14 23 6" xfId="19923" xr:uid="{00000000-0005-0000-0000-0000135B0000}"/>
    <cellStyle name="Normal 4 2 2 12 14 24" xfId="19924" xr:uid="{00000000-0005-0000-0000-0000145B0000}"/>
    <cellStyle name="Normal 4 2 2 12 14 24 2" xfId="19925" xr:uid="{00000000-0005-0000-0000-0000155B0000}"/>
    <cellStyle name="Normal 4 2 2 12 14 24 3" xfId="19926" xr:uid="{00000000-0005-0000-0000-0000165B0000}"/>
    <cellStyle name="Normal 4 2 2 12 14 24 4" xfId="19927" xr:uid="{00000000-0005-0000-0000-0000175B0000}"/>
    <cellStyle name="Normal 4 2 2 12 14 24 5" xfId="19928" xr:uid="{00000000-0005-0000-0000-0000185B0000}"/>
    <cellStyle name="Normal 4 2 2 12 14 24 6" xfId="19929" xr:uid="{00000000-0005-0000-0000-0000195B0000}"/>
    <cellStyle name="Normal 4 2 2 12 14 25" xfId="19930" xr:uid="{00000000-0005-0000-0000-00001A5B0000}"/>
    <cellStyle name="Normal 4 2 2 12 14 25 2" xfId="19931" xr:uid="{00000000-0005-0000-0000-00001B5B0000}"/>
    <cellStyle name="Normal 4 2 2 12 14 25 3" xfId="19932" xr:uid="{00000000-0005-0000-0000-00001C5B0000}"/>
    <cellStyle name="Normal 4 2 2 12 14 25 4" xfId="19933" xr:uid="{00000000-0005-0000-0000-00001D5B0000}"/>
    <cellStyle name="Normal 4 2 2 12 14 25 5" xfId="19934" xr:uid="{00000000-0005-0000-0000-00001E5B0000}"/>
    <cellStyle name="Normal 4 2 2 12 14 25 6" xfId="19935" xr:uid="{00000000-0005-0000-0000-00001F5B0000}"/>
    <cellStyle name="Normal 4 2 2 12 14 26" xfId="19936" xr:uid="{00000000-0005-0000-0000-0000205B0000}"/>
    <cellStyle name="Normal 4 2 2 12 14 26 2" xfId="19937" xr:uid="{00000000-0005-0000-0000-0000215B0000}"/>
    <cellStyle name="Normal 4 2 2 12 14 26 3" xfId="19938" xr:uid="{00000000-0005-0000-0000-0000225B0000}"/>
    <cellStyle name="Normal 4 2 2 12 14 26 4" xfId="19939" xr:uid="{00000000-0005-0000-0000-0000235B0000}"/>
    <cellStyle name="Normal 4 2 2 12 14 26 5" xfId="19940" xr:uid="{00000000-0005-0000-0000-0000245B0000}"/>
    <cellStyle name="Normal 4 2 2 12 14 26 6" xfId="19941" xr:uid="{00000000-0005-0000-0000-0000255B0000}"/>
    <cellStyle name="Normal 4 2 2 12 14 27" xfId="19942" xr:uid="{00000000-0005-0000-0000-0000265B0000}"/>
    <cellStyle name="Normal 4 2 2 12 14 27 2" xfId="19943" xr:uid="{00000000-0005-0000-0000-0000275B0000}"/>
    <cellStyle name="Normal 4 2 2 12 14 27 3" xfId="19944" xr:uid="{00000000-0005-0000-0000-0000285B0000}"/>
    <cellStyle name="Normal 4 2 2 12 14 27 4" xfId="19945" xr:uid="{00000000-0005-0000-0000-0000295B0000}"/>
    <cellStyle name="Normal 4 2 2 12 14 27 5" xfId="19946" xr:uid="{00000000-0005-0000-0000-00002A5B0000}"/>
    <cellStyle name="Normal 4 2 2 12 14 27 6" xfId="19947" xr:uid="{00000000-0005-0000-0000-00002B5B0000}"/>
    <cellStyle name="Normal 4 2 2 12 14 28" xfId="19948" xr:uid="{00000000-0005-0000-0000-00002C5B0000}"/>
    <cellStyle name="Normal 4 2 2 12 14 28 2" xfId="19949" xr:uid="{00000000-0005-0000-0000-00002D5B0000}"/>
    <cellStyle name="Normal 4 2 2 12 14 28 3" xfId="19950" xr:uid="{00000000-0005-0000-0000-00002E5B0000}"/>
    <cellStyle name="Normal 4 2 2 12 14 28 4" xfId="19951" xr:uid="{00000000-0005-0000-0000-00002F5B0000}"/>
    <cellStyle name="Normal 4 2 2 12 14 28 5" xfId="19952" xr:uid="{00000000-0005-0000-0000-0000305B0000}"/>
    <cellStyle name="Normal 4 2 2 12 14 28 6" xfId="19953" xr:uid="{00000000-0005-0000-0000-0000315B0000}"/>
    <cellStyle name="Normal 4 2 2 12 14 29" xfId="19954" xr:uid="{00000000-0005-0000-0000-0000325B0000}"/>
    <cellStyle name="Normal 4 2 2 12 14 29 2" xfId="19955" xr:uid="{00000000-0005-0000-0000-0000335B0000}"/>
    <cellStyle name="Normal 4 2 2 12 14 29 3" xfId="19956" xr:uid="{00000000-0005-0000-0000-0000345B0000}"/>
    <cellStyle name="Normal 4 2 2 12 14 29 4" xfId="19957" xr:uid="{00000000-0005-0000-0000-0000355B0000}"/>
    <cellStyle name="Normal 4 2 2 12 14 29 5" xfId="19958" xr:uid="{00000000-0005-0000-0000-0000365B0000}"/>
    <cellStyle name="Normal 4 2 2 12 14 29 6" xfId="19959" xr:uid="{00000000-0005-0000-0000-0000375B0000}"/>
    <cellStyle name="Normal 4 2 2 12 14 3" xfId="19960" xr:uid="{00000000-0005-0000-0000-0000385B0000}"/>
    <cellStyle name="Normal 4 2 2 12 14 3 2" xfId="19961" xr:uid="{00000000-0005-0000-0000-0000395B0000}"/>
    <cellStyle name="Normal 4 2 2 12 14 3 3" xfId="19962" xr:uid="{00000000-0005-0000-0000-00003A5B0000}"/>
    <cellStyle name="Normal 4 2 2 12 14 3 4" xfId="19963" xr:uid="{00000000-0005-0000-0000-00003B5B0000}"/>
    <cellStyle name="Normal 4 2 2 12 14 3 5" xfId="19964" xr:uid="{00000000-0005-0000-0000-00003C5B0000}"/>
    <cellStyle name="Normal 4 2 2 12 14 3 6" xfId="19965" xr:uid="{00000000-0005-0000-0000-00003D5B0000}"/>
    <cellStyle name="Normal 4 2 2 12 14 30" xfId="19966" xr:uid="{00000000-0005-0000-0000-00003E5B0000}"/>
    <cellStyle name="Normal 4 2 2 12 14 31" xfId="19967" xr:uid="{00000000-0005-0000-0000-00003F5B0000}"/>
    <cellStyle name="Normal 4 2 2 12 14 32" xfId="19968" xr:uid="{00000000-0005-0000-0000-0000405B0000}"/>
    <cellStyle name="Normal 4 2 2 12 14 33" xfId="19969" xr:uid="{00000000-0005-0000-0000-0000415B0000}"/>
    <cellStyle name="Normal 4 2 2 12 14 34" xfId="19970" xr:uid="{00000000-0005-0000-0000-0000425B0000}"/>
    <cellStyle name="Normal 4 2 2 12 14 4" xfId="19971" xr:uid="{00000000-0005-0000-0000-0000435B0000}"/>
    <cellStyle name="Normal 4 2 2 12 14 4 2" xfId="19972" xr:uid="{00000000-0005-0000-0000-0000445B0000}"/>
    <cellStyle name="Normal 4 2 2 12 14 4 3" xfId="19973" xr:uid="{00000000-0005-0000-0000-0000455B0000}"/>
    <cellStyle name="Normal 4 2 2 12 14 4 4" xfId="19974" xr:uid="{00000000-0005-0000-0000-0000465B0000}"/>
    <cellStyle name="Normal 4 2 2 12 14 4 5" xfId="19975" xr:uid="{00000000-0005-0000-0000-0000475B0000}"/>
    <cellStyle name="Normal 4 2 2 12 14 4 6" xfId="19976" xr:uid="{00000000-0005-0000-0000-0000485B0000}"/>
    <cellStyle name="Normal 4 2 2 12 14 5" xfId="19977" xr:uid="{00000000-0005-0000-0000-0000495B0000}"/>
    <cellStyle name="Normal 4 2 2 12 14 5 2" xfId="19978" xr:uid="{00000000-0005-0000-0000-00004A5B0000}"/>
    <cellStyle name="Normal 4 2 2 12 14 5 3" xfId="19979" xr:uid="{00000000-0005-0000-0000-00004B5B0000}"/>
    <cellStyle name="Normal 4 2 2 12 14 5 4" xfId="19980" xr:uid="{00000000-0005-0000-0000-00004C5B0000}"/>
    <cellStyle name="Normal 4 2 2 12 14 5 5" xfId="19981" xr:uid="{00000000-0005-0000-0000-00004D5B0000}"/>
    <cellStyle name="Normal 4 2 2 12 14 5 6" xfId="19982" xr:uid="{00000000-0005-0000-0000-00004E5B0000}"/>
    <cellStyle name="Normal 4 2 2 12 14 6" xfId="19983" xr:uid="{00000000-0005-0000-0000-00004F5B0000}"/>
    <cellStyle name="Normal 4 2 2 12 14 6 2" xfId="19984" xr:uid="{00000000-0005-0000-0000-0000505B0000}"/>
    <cellStyle name="Normal 4 2 2 12 14 6 3" xfId="19985" xr:uid="{00000000-0005-0000-0000-0000515B0000}"/>
    <cellStyle name="Normal 4 2 2 12 14 6 4" xfId="19986" xr:uid="{00000000-0005-0000-0000-0000525B0000}"/>
    <cellStyle name="Normal 4 2 2 12 14 6 5" xfId="19987" xr:uid="{00000000-0005-0000-0000-0000535B0000}"/>
    <cellStyle name="Normal 4 2 2 12 14 6 6" xfId="19988" xr:uid="{00000000-0005-0000-0000-0000545B0000}"/>
    <cellStyle name="Normal 4 2 2 12 14 7" xfId="19989" xr:uid="{00000000-0005-0000-0000-0000555B0000}"/>
    <cellStyle name="Normal 4 2 2 12 14 7 2" xfId="19990" xr:uid="{00000000-0005-0000-0000-0000565B0000}"/>
    <cellStyle name="Normal 4 2 2 12 14 7 3" xfId="19991" xr:uid="{00000000-0005-0000-0000-0000575B0000}"/>
    <cellStyle name="Normal 4 2 2 12 14 7 4" xfId="19992" xr:uid="{00000000-0005-0000-0000-0000585B0000}"/>
    <cellStyle name="Normal 4 2 2 12 14 7 5" xfId="19993" xr:uid="{00000000-0005-0000-0000-0000595B0000}"/>
    <cellStyle name="Normal 4 2 2 12 14 7 6" xfId="19994" xr:uid="{00000000-0005-0000-0000-00005A5B0000}"/>
    <cellStyle name="Normal 4 2 2 12 14 8" xfId="19995" xr:uid="{00000000-0005-0000-0000-00005B5B0000}"/>
    <cellStyle name="Normal 4 2 2 12 14 8 2" xfId="19996" xr:uid="{00000000-0005-0000-0000-00005C5B0000}"/>
    <cellStyle name="Normal 4 2 2 12 14 8 3" xfId="19997" xr:uid="{00000000-0005-0000-0000-00005D5B0000}"/>
    <cellStyle name="Normal 4 2 2 12 14 8 4" xfId="19998" xr:uid="{00000000-0005-0000-0000-00005E5B0000}"/>
    <cellStyle name="Normal 4 2 2 12 14 8 5" xfId="19999" xr:uid="{00000000-0005-0000-0000-00005F5B0000}"/>
    <cellStyle name="Normal 4 2 2 12 14 8 6" xfId="20000" xr:uid="{00000000-0005-0000-0000-0000605B0000}"/>
    <cellStyle name="Normal 4 2 2 12 14 9" xfId="20001" xr:uid="{00000000-0005-0000-0000-0000615B0000}"/>
    <cellStyle name="Normal 4 2 2 12 14 9 2" xfId="20002" xr:uid="{00000000-0005-0000-0000-0000625B0000}"/>
    <cellStyle name="Normal 4 2 2 12 14 9 3" xfId="20003" xr:uid="{00000000-0005-0000-0000-0000635B0000}"/>
    <cellStyle name="Normal 4 2 2 12 14 9 4" xfId="20004" xr:uid="{00000000-0005-0000-0000-0000645B0000}"/>
    <cellStyle name="Normal 4 2 2 12 14 9 5" xfId="20005" xr:uid="{00000000-0005-0000-0000-0000655B0000}"/>
    <cellStyle name="Normal 4 2 2 12 14 9 6" xfId="20006" xr:uid="{00000000-0005-0000-0000-0000665B0000}"/>
    <cellStyle name="Normal 4 2 2 12 15" xfId="20007" xr:uid="{00000000-0005-0000-0000-0000675B0000}"/>
    <cellStyle name="Normal 4 2 2 12 15 10" xfId="20008" xr:uid="{00000000-0005-0000-0000-0000685B0000}"/>
    <cellStyle name="Normal 4 2 2 12 15 10 2" xfId="20009" xr:uid="{00000000-0005-0000-0000-0000695B0000}"/>
    <cellStyle name="Normal 4 2 2 12 15 10 3" xfId="20010" xr:uid="{00000000-0005-0000-0000-00006A5B0000}"/>
    <cellStyle name="Normal 4 2 2 12 15 10 4" xfId="20011" xr:uid="{00000000-0005-0000-0000-00006B5B0000}"/>
    <cellStyle name="Normal 4 2 2 12 15 10 5" xfId="20012" xr:uid="{00000000-0005-0000-0000-00006C5B0000}"/>
    <cellStyle name="Normal 4 2 2 12 15 10 6" xfId="20013" xr:uid="{00000000-0005-0000-0000-00006D5B0000}"/>
    <cellStyle name="Normal 4 2 2 12 15 11" xfId="20014" xr:uid="{00000000-0005-0000-0000-00006E5B0000}"/>
    <cellStyle name="Normal 4 2 2 12 15 11 2" xfId="20015" xr:uid="{00000000-0005-0000-0000-00006F5B0000}"/>
    <cellStyle name="Normal 4 2 2 12 15 11 3" xfId="20016" xr:uid="{00000000-0005-0000-0000-0000705B0000}"/>
    <cellStyle name="Normal 4 2 2 12 15 11 4" xfId="20017" xr:uid="{00000000-0005-0000-0000-0000715B0000}"/>
    <cellStyle name="Normal 4 2 2 12 15 11 5" xfId="20018" xr:uid="{00000000-0005-0000-0000-0000725B0000}"/>
    <cellStyle name="Normal 4 2 2 12 15 11 6" xfId="20019" xr:uid="{00000000-0005-0000-0000-0000735B0000}"/>
    <cellStyle name="Normal 4 2 2 12 15 12" xfId="20020" xr:uid="{00000000-0005-0000-0000-0000745B0000}"/>
    <cellStyle name="Normal 4 2 2 12 15 12 2" xfId="20021" xr:uid="{00000000-0005-0000-0000-0000755B0000}"/>
    <cellStyle name="Normal 4 2 2 12 15 12 3" xfId="20022" xr:uid="{00000000-0005-0000-0000-0000765B0000}"/>
    <cellStyle name="Normal 4 2 2 12 15 12 4" xfId="20023" xr:uid="{00000000-0005-0000-0000-0000775B0000}"/>
    <cellStyle name="Normal 4 2 2 12 15 12 5" xfId="20024" xr:uid="{00000000-0005-0000-0000-0000785B0000}"/>
    <cellStyle name="Normal 4 2 2 12 15 12 6" xfId="20025" xr:uid="{00000000-0005-0000-0000-0000795B0000}"/>
    <cellStyle name="Normal 4 2 2 12 15 13" xfId="20026" xr:uid="{00000000-0005-0000-0000-00007A5B0000}"/>
    <cellStyle name="Normal 4 2 2 12 15 13 2" xfId="20027" xr:uid="{00000000-0005-0000-0000-00007B5B0000}"/>
    <cellStyle name="Normal 4 2 2 12 15 13 3" xfId="20028" xr:uid="{00000000-0005-0000-0000-00007C5B0000}"/>
    <cellStyle name="Normal 4 2 2 12 15 13 4" xfId="20029" xr:uid="{00000000-0005-0000-0000-00007D5B0000}"/>
    <cellStyle name="Normal 4 2 2 12 15 13 5" xfId="20030" xr:uid="{00000000-0005-0000-0000-00007E5B0000}"/>
    <cellStyle name="Normal 4 2 2 12 15 13 6" xfId="20031" xr:uid="{00000000-0005-0000-0000-00007F5B0000}"/>
    <cellStyle name="Normal 4 2 2 12 15 14" xfId="20032" xr:uid="{00000000-0005-0000-0000-0000805B0000}"/>
    <cellStyle name="Normal 4 2 2 12 15 14 2" xfId="20033" xr:uid="{00000000-0005-0000-0000-0000815B0000}"/>
    <cellStyle name="Normal 4 2 2 12 15 14 3" xfId="20034" xr:uid="{00000000-0005-0000-0000-0000825B0000}"/>
    <cellStyle name="Normal 4 2 2 12 15 14 4" xfId="20035" xr:uid="{00000000-0005-0000-0000-0000835B0000}"/>
    <cellStyle name="Normal 4 2 2 12 15 14 5" xfId="20036" xr:uid="{00000000-0005-0000-0000-0000845B0000}"/>
    <cellStyle name="Normal 4 2 2 12 15 14 6" xfId="20037" xr:uid="{00000000-0005-0000-0000-0000855B0000}"/>
    <cellStyle name="Normal 4 2 2 12 15 15" xfId="20038" xr:uid="{00000000-0005-0000-0000-0000865B0000}"/>
    <cellStyle name="Normal 4 2 2 12 15 15 2" xfId="20039" xr:uid="{00000000-0005-0000-0000-0000875B0000}"/>
    <cellStyle name="Normal 4 2 2 12 15 15 3" xfId="20040" xr:uid="{00000000-0005-0000-0000-0000885B0000}"/>
    <cellStyle name="Normal 4 2 2 12 15 15 4" xfId="20041" xr:uid="{00000000-0005-0000-0000-0000895B0000}"/>
    <cellStyle name="Normal 4 2 2 12 15 15 5" xfId="20042" xr:uid="{00000000-0005-0000-0000-00008A5B0000}"/>
    <cellStyle name="Normal 4 2 2 12 15 15 6" xfId="20043" xr:uid="{00000000-0005-0000-0000-00008B5B0000}"/>
    <cellStyle name="Normal 4 2 2 12 15 16" xfId="20044" xr:uid="{00000000-0005-0000-0000-00008C5B0000}"/>
    <cellStyle name="Normal 4 2 2 12 15 16 2" xfId="20045" xr:uid="{00000000-0005-0000-0000-00008D5B0000}"/>
    <cellStyle name="Normal 4 2 2 12 15 16 3" xfId="20046" xr:uid="{00000000-0005-0000-0000-00008E5B0000}"/>
    <cellStyle name="Normal 4 2 2 12 15 16 4" xfId="20047" xr:uid="{00000000-0005-0000-0000-00008F5B0000}"/>
    <cellStyle name="Normal 4 2 2 12 15 16 5" xfId="20048" xr:uid="{00000000-0005-0000-0000-0000905B0000}"/>
    <cellStyle name="Normal 4 2 2 12 15 16 6" xfId="20049" xr:uid="{00000000-0005-0000-0000-0000915B0000}"/>
    <cellStyle name="Normal 4 2 2 12 15 17" xfId="20050" xr:uid="{00000000-0005-0000-0000-0000925B0000}"/>
    <cellStyle name="Normal 4 2 2 12 15 17 2" xfId="20051" xr:uid="{00000000-0005-0000-0000-0000935B0000}"/>
    <cellStyle name="Normal 4 2 2 12 15 17 3" xfId="20052" xr:uid="{00000000-0005-0000-0000-0000945B0000}"/>
    <cellStyle name="Normal 4 2 2 12 15 17 4" xfId="20053" xr:uid="{00000000-0005-0000-0000-0000955B0000}"/>
    <cellStyle name="Normal 4 2 2 12 15 17 5" xfId="20054" xr:uid="{00000000-0005-0000-0000-0000965B0000}"/>
    <cellStyle name="Normal 4 2 2 12 15 17 6" xfId="20055" xr:uid="{00000000-0005-0000-0000-0000975B0000}"/>
    <cellStyle name="Normal 4 2 2 12 15 18" xfId="20056" xr:uid="{00000000-0005-0000-0000-0000985B0000}"/>
    <cellStyle name="Normal 4 2 2 12 15 18 2" xfId="20057" xr:uid="{00000000-0005-0000-0000-0000995B0000}"/>
    <cellStyle name="Normal 4 2 2 12 15 18 3" xfId="20058" xr:uid="{00000000-0005-0000-0000-00009A5B0000}"/>
    <cellStyle name="Normal 4 2 2 12 15 18 4" xfId="20059" xr:uid="{00000000-0005-0000-0000-00009B5B0000}"/>
    <cellStyle name="Normal 4 2 2 12 15 18 5" xfId="20060" xr:uid="{00000000-0005-0000-0000-00009C5B0000}"/>
    <cellStyle name="Normal 4 2 2 12 15 18 6" xfId="20061" xr:uid="{00000000-0005-0000-0000-00009D5B0000}"/>
    <cellStyle name="Normal 4 2 2 12 15 19" xfId="20062" xr:uid="{00000000-0005-0000-0000-00009E5B0000}"/>
    <cellStyle name="Normal 4 2 2 12 15 19 2" xfId="20063" xr:uid="{00000000-0005-0000-0000-00009F5B0000}"/>
    <cellStyle name="Normal 4 2 2 12 15 19 3" xfId="20064" xr:uid="{00000000-0005-0000-0000-0000A05B0000}"/>
    <cellStyle name="Normal 4 2 2 12 15 19 4" xfId="20065" xr:uid="{00000000-0005-0000-0000-0000A15B0000}"/>
    <cellStyle name="Normal 4 2 2 12 15 19 5" xfId="20066" xr:uid="{00000000-0005-0000-0000-0000A25B0000}"/>
    <cellStyle name="Normal 4 2 2 12 15 19 6" xfId="20067" xr:uid="{00000000-0005-0000-0000-0000A35B0000}"/>
    <cellStyle name="Normal 4 2 2 12 15 2" xfId="20068" xr:uid="{00000000-0005-0000-0000-0000A45B0000}"/>
    <cellStyle name="Normal 4 2 2 12 15 2 2" xfId="20069" xr:uid="{00000000-0005-0000-0000-0000A55B0000}"/>
    <cellStyle name="Normal 4 2 2 12 15 2 3" xfId="20070" xr:uid="{00000000-0005-0000-0000-0000A65B0000}"/>
    <cellStyle name="Normal 4 2 2 12 15 2 4" xfId="20071" xr:uid="{00000000-0005-0000-0000-0000A75B0000}"/>
    <cellStyle name="Normal 4 2 2 12 15 2 5" xfId="20072" xr:uid="{00000000-0005-0000-0000-0000A85B0000}"/>
    <cellStyle name="Normal 4 2 2 12 15 2 6" xfId="20073" xr:uid="{00000000-0005-0000-0000-0000A95B0000}"/>
    <cellStyle name="Normal 4 2 2 12 15 20" xfId="20074" xr:uid="{00000000-0005-0000-0000-0000AA5B0000}"/>
    <cellStyle name="Normal 4 2 2 12 15 20 2" xfId="20075" xr:uid="{00000000-0005-0000-0000-0000AB5B0000}"/>
    <cellStyle name="Normal 4 2 2 12 15 20 3" xfId="20076" xr:uid="{00000000-0005-0000-0000-0000AC5B0000}"/>
    <cellStyle name="Normal 4 2 2 12 15 20 4" xfId="20077" xr:uid="{00000000-0005-0000-0000-0000AD5B0000}"/>
    <cellStyle name="Normal 4 2 2 12 15 20 5" xfId="20078" xr:uid="{00000000-0005-0000-0000-0000AE5B0000}"/>
    <cellStyle name="Normal 4 2 2 12 15 20 6" xfId="20079" xr:uid="{00000000-0005-0000-0000-0000AF5B0000}"/>
    <cellStyle name="Normal 4 2 2 12 15 21" xfId="20080" xr:uid="{00000000-0005-0000-0000-0000B05B0000}"/>
    <cellStyle name="Normal 4 2 2 12 15 21 2" xfId="20081" xr:uid="{00000000-0005-0000-0000-0000B15B0000}"/>
    <cellStyle name="Normal 4 2 2 12 15 21 3" xfId="20082" xr:uid="{00000000-0005-0000-0000-0000B25B0000}"/>
    <cellStyle name="Normal 4 2 2 12 15 21 4" xfId="20083" xr:uid="{00000000-0005-0000-0000-0000B35B0000}"/>
    <cellStyle name="Normal 4 2 2 12 15 21 5" xfId="20084" xr:uid="{00000000-0005-0000-0000-0000B45B0000}"/>
    <cellStyle name="Normal 4 2 2 12 15 21 6" xfId="20085" xr:uid="{00000000-0005-0000-0000-0000B55B0000}"/>
    <cellStyle name="Normal 4 2 2 12 15 22" xfId="20086" xr:uid="{00000000-0005-0000-0000-0000B65B0000}"/>
    <cellStyle name="Normal 4 2 2 12 15 22 2" xfId="20087" xr:uid="{00000000-0005-0000-0000-0000B75B0000}"/>
    <cellStyle name="Normal 4 2 2 12 15 22 3" xfId="20088" xr:uid="{00000000-0005-0000-0000-0000B85B0000}"/>
    <cellStyle name="Normal 4 2 2 12 15 22 4" xfId="20089" xr:uid="{00000000-0005-0000-0000-0000B95B0000}"/>
    <cellStyle name="Normal 4 2 2 12 15 22 5" xfId="20090" xr:uid="{00000000-0005-0000-0000-0000BA5B0000}"/>
    <cellStyle name="Normal 4 2 2 12 15 22 6" xfId="20091" xr:uid="{00000000-0005-0000-0000-0000BB5B0000}"/>
    <cellStyle name="Normal 4 2 2 12 15 23" xfId="20092" xr:uid="{00000000-0005-0000-0000-0000BC5B0000}"/>
    <cellStyle name="Normal 4 2 2 12 15 23 2" xfId="20093" xr:uid="{00000000-0005-0000-0000-0000BD5B0000}"/>
    <cellStyle name="Normal 4 2 2 12 15 23 3" xfId="20094" xr:uid="{00000000-0005-0000-0000-0000BE5B0000}"/>
    <cellStyle name="Normal 4 2 2 12 15 23 4" xfId="20095" xr:uid="{00000000-0005-0000-0000-0000BF5B0000}"/>
    <cellStyle name="Normal 4 2 2 12 15 23 5" xfId="20096" xr:uid="{00000000-0005-0000-0000-0000C05B0000}"/>
    <cellStyle name="Normal 4 2 2 12 15 23 6" xfId="20097" xr:uid="{00000000-0005-0000-0000-0000C15B0000}"/>
    <cellStyle name="Normal 4 2 2 12 15 24" xfId="20098" xr:uid="{00000000-0005-0000-0000-0000C25B0000}"/>
    <cellStyle name="Normal 4 2 2 12 15 24 2" xfId="20099" xr:uid="{00000000-0005-0000-0000-0000C35B0000}"/>
    <cellStyle name="Normal 4 2 2 12 15 24 3" xfId="20100" xr:uid="{00000000-0005-0000-0000-0000C45B0000}"/>
    <cellStyle name="Normal 4 2 2 12 15 24 4" xfId="20101" xr:uid="{00000000-0005-0000-0000-0000C55B0000}"/>
    <cellStyle name="Normal 4 2 2 12 15 24 5" xfId="20102" xr:uid="{00000000-0005-0000-0000-0000C65B0000}"/>
    <cellStyle name="Normal 4 2 2 12 15 24 6" xfId="20103" xr:uid="{00000000-0005-0000-0000-0000C75B0000}"/>
    <cellStyle name="Normal 4 2 2 12 15 25" xfId="20104" xr:uid="{00000000-0005-0000-0000-0000C85B0000}"/>
    <cellStyle name="Normal 4 2 2 12 15 25 2" xfId="20105" xr:uid="{00000000-0005-0000-0000-0000C95B0000}"/>
    <cellStyle name="Normal 4 2 2 12 15 25 3" xfId="20106" xr:uid="{00000000-0005-0000-0000-0000CA5B0000}"/>
    <cellStyle name="Normal 4 2 2 12 15 25 4" xfId="20107" xr:uid="{00000000-0005-0000-0000-0000CB5B0000}"/>
    <cellStyle name="Normal 4 2 2 12 15 25 5" xfId="20108" xr:uid="{00000000-0005-0000-0000-0000CC5B0000}"/>
    <cellStyle name="Normal 4 2 2 12 15 25 6" xfId="20109" xr:uid="{00000000-0005-0000-0000-0000CD5B0000}"/>
    <cellStyle name="Normal 4 2 2 12 15 26" xfId="20110" xr:uid="{00000000-0005-0000-0000-0000CE5B0000}"/>
    <cellStyle name="Normal 4 2 2 12 15 26 2" xfId="20111" xr:uid="{00000000-0005-0000-0000-0000CF5B0000}"/>
    <cellStyle name="Normal 4 2 2 12 15 26 3" xfId="20112" xr:uid="{00000000-0005-0000-0000-0000D05B0000}"/>
    <cellStyle name="Normal 4 2 2 12 15 26 4" xfId="20113" xr:uid="{00000000-0005-0000-0000-0000D15B0000}"/>
    <cellStyle name="Normal 4 2 2 12 15 26 5" xfId="20114" xr:uid="{00000000-0005-0000-0000-0000D25B0000}"/>
    <cellStyle name="Normal 4 2 2 12 15 26 6" xfId="20115" xr:uid="{00000000-0005-0000-0000-0000D35B0000}"/>
    <cellStyle name="Normal 4 2 2 12 15 27" xfId="20116" xr:uid="{00000000-0005-0000-0000-0000D45B0000}"/>
    <cellStyle name="Normal 4 2 2 12 15 27 2" xfId="20117" xr:uid="{00000000-0005-0000-0000-0000D55B0000}"/>
    <cellStyle name="Normal 4 2 2 12 15 27 3" xfId="20118" xr:uid="{00000000-0005-0000-0000-0000D65B0000}"/>
    <cellStyle name="Normal 4 2 2 12 15 27 4" xfId="20119" xr:uid="{00000000-0005-0000-0000-0000D75B0000}"/>
    <cellStyle name="Normal 4 2 2 12 15 27 5" xfId="20120" xr:uid="{00000000-0005-0000-0000-0000D85B0000}"/>
    <cellStyle name="Normal 4 2 2 12 15 27 6" xfId="20121" xr:uid="{00000000-0005-0000-0000-0000D95B0000}"/>
    <cellStyle name="Normal 4 2 2 12 15 28" xfId="20122" xr:uid="{00000000-0005-0000-0000-0000DA5B0000}"/>
    <cellStyle name="Normal 4 2 2 12 15 28 2" xfId="20123" xr:uid="{00000000-0005-0000-0000-0000DB5B0000}"/>
    <cellStyle name="Normal 4 2 2 12 15 28 3" xfId="20124" xr:uid="{00000000-0005-0000-0000-0000DC5B0000}"/>
    <cellStyle name="Normal 4 2 2 12 15 28 4" xfId="20125" xr:uid="{00000000-0005-0000-0000-0000DD5B0000}"/>
    <cellStyle name="Normal 4 2 2 12 15 28 5" xfId="20126" xr:uid="{00000000-0005-0000-0000-0000DE5B0000}"/>
    <cellStyle name="Normal 4 2 2 12 15 28 6" xfId="20127" xr:uid="{00000000-0005-0000-0000-0000DF5B0000}"/>
    <cellStyle name="Normal 4 2 2 12 15 29" xfId="20128" xr:uid="{00000000-0005-0000-0000-0000E05B0000}"/>
    <cellStyle name="Normal 4 2 2 12 15 29 2" xfId="20129" xr:uid="{00000000-0005-0000-0000-0000E15B0000}"/>
    <cellStyle name="Normal 4 2 2 12 15 29 3" xfId="20130" xr:uid="{00000000-0005-0000-0000-0000E25B0000}"/>
    <cellStyle name="Normal 4 2 2 12 15 29 4" xfId="20131" xr:uid="{00000000-0005-0000-0000-0000E35B0000}"/>
    <cellStyle name="Normal 4 2 2 12 15 29 5" xfId="20132" xr:uid="{00000000-0005-0000-0000-0000E45B0000}"/>
    <cellStyle name="Normal 4 2 2 12 15 29 6" xfId="20133" xr:uid="{00000000-0005-0000-0000-0000E55B0000}"/>
    <cellStyle name="Normal 4 2 2 12 15 3" xfId="20134" xr:uid="{00000000-0005-0000-0000-0000E65B0000}"/>
    <cellStyle name="Normal 4 2 2 12 15 3 2" xfId="20135" xr:uid="{00000000-0005-0000-0000-0000E75B0000}"/>
    <cellStyle name="Normal 4 2 2 12 15 3 3" xfId="20136" xr:uid="{00000000-0005-0000-0000-0000E85B0000}"/>
    <cellStyle name="Normal 4 2 2 12 15 3 4" xfId="20137" xr:uid="{00000000-0005-0000-0000-0000E95B0000}"/>
    <cellStyle name="Normal 4 2 2 12 15 3 5" xfId="20138" xr:uid="{00000000-0005-0000-0000-0000EA5B0000}"/>
    <cellStyle name="Normal 4 2 2 12 15 3 6" xfId="20139" xr:uid="{00000000-0005-0000-0000-0000EB5B0000}"/>
    <cellStyle name="Normal 4 2 2 12 15 30" xfId="20140" xr:uid="{00000000-0005-0000-0000-0000EC5B0000}"/>
    <cellStyle name="Normal 4 2 2 12 15 31" xfId="20141" xr:uid="{00000000-0005-0000-0000-0000ED5B0000}"/>
    <cellStyle name="Normal 4 2 2 12 15 32" xfId="20142" xr:uid="{00000000-0005-0000-0000-0000EE5B0000}"/>
    <cellStyle name="Normal 4 2 2 12 15 33" xfId="20143" xr:uid="{00000000-0005-0000-0000-0000EF5B0000}"/>
    <cellStyle name="Normal 4 2 2 12 15 34" xfId="20144" xr:uid="{00000000-0005-0000-0000-0000F05B0000}"/>
    <cellStyle name="Normal 4 2 2 12 15 4" xfId="20145" xr:uid="{00000000-0005-0000-0000-0000F15B0000}"/>
    <cellStyle name="Normal 4 2 2 12 15 4 2" xfId="20146" xr:uid="{00000000-0005-0000-0000-0000F25B0000}"/>
    <cellStyle name="Normal 4 2 2 12 15 4 3" xfId="20147" xr:uid="{00000000-0005-0000-0000-0000F35B0000}"/>
    <cellStyle name="Normal 4 2 2 12 15 4 4" xfId="20148" xr:uid="{00000000-0005-0000-0000-0000F45B0000}"/>
    <cellStyle name="Normal 4 2 2 12 15 4 5" xfId="20149" xr:uid="{00000000-0005-0000-0000-0000F55B0000}"/>
    <cellStyle name="Normal 4 2 2 12 15 4 6" xfId="20150" xr:uid="{00000000-0005-0000-0000-0000F65B0000}"/>
    <cellStyle name="Normal 4 2 2 12 15 5" xfId="20151" xr:uid="{00000000-0005-0000-0000-0000F75B0000}"/>
    <cellStyle name="Normal 4 2 2 12 15 5 2" xfId="20152" xr:uid="{00000000-0005-0000-0000-0000F85B0000}"/>
    <cellStyle name="Normal 4 2 2 12 15 5 3" xfId="20153" xr:uid="{00000000-0005-0000-0000-0000F95B0000}"/>
    <cellStyle name="Normal 4 2 2 12 15 5 4" xfId="20154" xr:uid="{00000000-0005-0000-0000-0000FA5B0000}"/>
    <cellStyle name="Normal 4 2 2 12 15 5 5" xfId="20155" xr:uid="{00000000-0005-0000-0000-0000FB5B0000}"/>
    <cellStyle name="Normal 4 2 2 12 15 5 6" xfId="20156" xr:uid="{00000000-0005-0000-0000-0000FC5B0000}"/>
    <cellStyle name="Normal 4 2 2 12 15 6" xfId="20157" xr:uid="{00000000-0005-0000-0000-0000FD5B0000}"/>
    <cellStyle name="Normal 4 2 2 12 15 6 2" xfId="20158" xr:uid="{00000000-0005-0000-0000-0000FE5B0000}"/>
    <cellStyle name="Normal 4 2 2 12 15 6 3" xfId="20159" xr:uid="{00000000-0005-0000-0000-0000FF5B0000}"/>
    <cellStyle name="Normal 4 2 2 12 15 6 4" xfId="20160" xr:uid="{00000000-0005-0000-0000-0000005C0000}"/>
    <cellStyle name="Normal 4 2 2 12 15 6 5" xfId="20161" xr:uid="{00000000-0005-0000-0000-0000015C0000}"/>
    <cellStyle name="Normal 4 2 2 12 15 6 6" xfId="20162" xr:uid="{00000000-0005-0000-0000-0000025C0000}"/>
    <cellStyle name="Normal 4 2 2 12 15 7" xfId="20163" xr:uid="{00000000-0005-0000-0000-0000035C0000}"/>
    <cellStyle name="Normal 4 2 2 12 15 7 2" xfId="20164" xr:uid="{00000000-0005-0000-0000-0000045C0000}"/>
    <cellStyle name="Normal 4 2 2 12 15 7 3" xfId="20165" xr:uid="{00000000-0005-0000-0000-0000055C0000}"/>
    <cellStyle name="Normal 4 2 2 12 15 7 4" xfId="20166" xr:uid="{00000000-0005-0000-0000-0000065C0000}"/>
    <cellStyle name="Normal 4 2 2 12 15 7 5" xfId="20167" xr:uid="{00000000-0005-0000-0000-0000075C0000}"/>
    <cellStyle name="Normal 4 2 2 12 15 7 6" xfId="20168" xr:uid="{00000000-0005-0000-0000-0000085C0000}"/>
    <cellStyle name="Normal 4 2 2 12 15 8" xfId="20169" xr:uid="{00000000-0005-0000-0000-0000095C0000}"/>
    <cellStyle name="Normal 4 2 2 12 15 8 2" xfId="20170" xr:uid="{00000000-0005-0000-0000-00000A5C0000}"/>
    <cellStyle name="Normal 4 2 2 12 15 8 3" xfId="20171" xr:uid="{00000000-0005-0000-0000-00000B5C0000}"/>
    <cellStyle name="Normal 4 2 2 12 15 8 4" xfId="20172" xr:uid="{00000000-0005-0000-0000-00000C5C0000}"/>
    <cellStyle name="Normal 4 2 2 12 15 8 5" xfId="20173" xr:uid="{00000000-0005-0000-0000-00000D5C0000}"/>
    <cellStyle name="Normal 4 2 2 12 15 8 6" xfId="20174" xr:uid="{00000000-0005-0000-0000-00000E5C0000}"/>
    <cellStyle name="Normal 4 2 2 12 15 9" xfId="20175" xr:uid="{00000000-0005-0000-0000-00000F5C0000}"/>
    <cellStyle name="Normal 4 2 2 12 15 9 2" xfId="20176" xr:uid="{00000000-0005-0000-0000-0000105C0000}"/>
    <cellStyle name="Normal 4 2 2 12 15 9 3" xfId="20177" xr:uid="{00000000-0005-0000-0000-0000115C0000}"/>
    <cellStyle name="Normal 4 2 2 12 15 9 4" xfId="20178" xr:uid="{00000000-0005-0000-0000-0000125C0000}"/>
    <cellStyle name="Normal 4 2 2 12 15 9 5" xfId="20179" xr:uid="{00000000-0005-0000-0000-0000135C0000}"/>
    <cellStyle name="Normal 4 2 2 12 15 9 6" xfId="20180" xr:uid="{00000000-0005-0000-0000-0000145C0000}"/>
    <cellStyle name="Normal 4 2 2 12 16" xfId="20181" xr:uid="{00000000-0005-0000-0000-0000155C0000}"/>
    <cellStyle name="Normal 4 2 2 12 16 10" xfId="20182" xr:uid="{00000000-0005-0000-0000-0000165C0000}"/>
    <cellStyle name="Normal 4 2 2 12 16 10 2" xfId="20183" xr:uid="{00000000-0005-0000-0000-0000175C0000}"/>
    <cellStyle name="Normal 4 2 2 12 16 10 3" xfId="20184" xr:uid="{00000000-0005-0000-0000-0000185C0000}"/>
    <cellStyle name="Normal 4 2 2 12 16 10 4" xfId="20185" xr:uid="{00000000-0005-0000-0000-0000195C0000}"/>
    <cellStyle name="Normal 4 2 2 12 16 10 5" xfId="20186" xr:uid="{00000000-0005-0000-0000-00001A5C0000}"/>
    <cellStyle name="Normal 4 2 2 12 16 10 6" xfId="20187" xr:uid="{00000000-0005-0000-0000-00001B5C0000}"/>
    <cellStyle name="Normal 4 2 2 12 16 11" xfId="20188" xr:uid="{00000000-0005-0000-0000-00001C5C0000}"/>
    <cellStyle name="Normal 4 2 2 12 16 11 2" xfId="20189" xr:uid="{00000000-0005-0000-0000-00001D5C0000}"/>
    <cellStyle name="Normal 4 2 2 12 16 11 3" xfId="20190" xr:uid="{00000000-0005-0000-0000-00001E5C0000}"/>
    <cellStyle name="Normal 4 2 2 12 16 11 4" xfId="20191" xr:uid="{00000000-0005-0000-0000-00001F5C0000}"/>
    <cellStyle name="Normal 4 2 2 12 16 11 5" xfId="20192" xr:uid="{00000000-0005-0000-0000-0000205C0000}"/>
    <cellStyle name="Normal 4 2 2 12 16 11 6" xfId="20193" xr:uid="{00000000-0005-0000-0000-0000215C0000}"/>
    <cellStyle name="Normal 4 2 2 12 16 12" xfId="20194" xr:uid="{00000000-0005-0000-0000-0000225C0000}"/>
    <cellStyle name="Normal 4 2 2 12 16 12 2" xfId="20195" xr:uid="{00000000-0005-0000-0000-0000235C0000}"/>
    <cellStyle name="Normal 4 2 2 12 16 12 3" xfId="20196" xr:uid="{00000000-0005-0000-0000-0000245C0000}"/>
    <cellStyle name="Normal 4 2 2 12 16 12 4" xfId="20197" xr:uid="{00000000-0005-0000-0000-0000255C0000}"/>
    <cellStyle name="Normal 4 2 2 12 16 12 5" xfId="20198" xr:uid="{00000000-0005-0000-0000-0000265C0000}"/>
    <cellStyle name="Normal 4 2 2 12 16 12 6" xfId="20199" xr:uid="{00000000-0005-0000-0000-0000275C0000}"/>
    <cellStyle name="Normal 4 2 2 12 16 13" xfId="20200" xr:uid="{00000000-0005-0000-0000-0000285C0000}"/>
    <cellStyle name="Normal 4 2 2 12 16 13 2" xfId="20201" xr:uid="{00000000-0005-0000-0000-0000295C0000}"/>
    <cellStyle name="Normal 4 2 2 12 16 13 3" xfId="20202" xr:uid="{00000000-0005-0000-0000-00002A5C0000}"/>
    <cellStyle name="Normal 4 2 2 12 16 13 4" xfId="20203" xr:uid="{00000000-0005-0000-0000-00002B5C0000}"/>
    <cellStyle name="Normal 4 2 2 12 16 13 5" xfId="20204" xr:uid="{00000000-0005-0000-0000-00002C5C0000}"/>
    <cellStyle name="Normal 4 2 2 12 16 13 6" xfId="20205" xr:uid="{00000000-0005-0000-0000-00002D5C0000}"/>
    <cellStyle name="Normal 4 2 2 12 16 14" xfId="20206" xr:uid="{00000000-0005-0000-0000-00002E5C0000}"/>
    <cellStyle name="Normal 4 2 2 12 16 14 2" xfId="20207" xr:uid="{00000000-0005-0000-0000-00002F5C0000}"/>
    <cellStyle name="Normal 4 2 2 12 16 14 3" xfId="20208" xr:uid="{00000000-0005-0000-0000-0000305C0000}"/>
    <cellStyle name="Normal 4 2 2 12 16 14 4" xfId="20209" xr:uid="{00000000-0005-0000-0000-0000315C0000}"/>
    <cellStyle name="Normal 4 2 2 12 16 14 5" xfId="20210" xr:uid="{00000000-0005-0000-0000-0000325C0000}"/>
    <cellStyle name="Normal 4 2 2 12 16 14 6" xfId="20211" xr:uid="{00000000-0005-0000-0000-0000335C0000}"/>
    <cellStyle name="Normal 4 2 2 12 16 15" xfId="20212" xr:uid="{00000000-0005-0000-0000-0000345C0000}"/>
    <cellStyle name="Normal 4 2 2 12 16 15 2" xfId="20213" xr:uid="{00000000-0005-0000-0000-0000355C0000}"/>
    <cellStyle name="Normal 4 2 2 12 16 15 3" xfId="20214" xr:uid="{00000000-0005-0000-0000-0000365C0000}"/>
    <cellStyle name="Normal 4 2 2 12 16 15 4" xfId="20215" xr:uid="{00000000-0005-0000-0000-0000375C0000}"/>
    <cellStyle name="Normal 4 2 2 12 16 15 5" xfId="20216" xr:uid="{00000000-0005-0000-0000-0000385C0000}"/>
    <cellStyle name="Normal 4 2 2 12 16 15 6" xfId="20217" xr:uid="{00000000-0005-0000-0000-0000395C0000}"/>
    <cellStyle name="Normal 4 2 2 12 16 16" xfId="20218" xr:uid="{00000000-0005-0000-0000-00003A5C0000}"/>
    <cellStyle name="Normal 4 2 2 12 16 16 2" xfId="20219" xr:uid="{00000000-0005-0000-0000-00003B5C0000}"/>
    <cellStyle name="Normal 4 2 2 12 16 16 3" xfId="20220" xr:uid="{00000000-0005-0000-0000-00003C5C0000}"/>
    <cellStyle name="Normal 4 2 2 12 16 16 4" xfId="20221" xr:uid="{00000000-0005-0000-0000-00003D5C0000}"/>
    <cellStyle name="Normal 4 2 2 12 16 16 5" xfId="20222" xr:uid="{00000000-0005-0000-0000-00003E5C0000}"/>
    <cellStyle name="Normal 4 2 2 12 16 16 6" xfId="20223" xr:uid="{00000000-0005-0000-0000-00003F5C0000}"/>
    <cellStyle name="Normal 4 2 2 12 16 17" xfId="20224" xr:uid="{00000000-0005-0000-0000-0000405C0000}"/>
    <cellStyle name="Normal 4 2 2 12 16 17 2" xfId="20225" xr:uid="{00000000-0005-0000-0000-0000415C0000}"/>
    <cellStyle name="Normal 4 2 2 12 16 17 3" xfId="20226" xr:uid="{00000000-0005-0000-0000-0000425C0000}"/>
    <cellStyle name="Normal 4 2 2 12 16 17 4" xfId="20227" xr:uid="{00000000-0005-0000-0000-0000435C0000}"/>
    <cellStyle name="Normal 4 2 2 12 16 17 5" xfId="20228" xr:uid="{00000000-0005-0000-0000-0000445C0000}"/>
    <cellStyle name="Normal 4 2 2 12 16 17 6" xfId="20229" xr:uid="{00000000-0005-0000-0000-0000455C0000}"/>
    <cellStyle name="Normal 4 2 2 12 16 18" xfId="20230" xr:uid="{00000000-0005-0000-0000-0000465C0000}"/>
    <cellStyle name="Normal 4 2 2 12 16 18 2" xfId="20231" xr:uid="{00000000-0005-0000-0000-0000475C0000}"/>
    <cellStyle name="Normal 4 2 2 12 16 18 3" xfId="20232" xr:uid="{00000000-0005-0000-0000-0000485C0000}"/>
    <cellStyle name="Normal 4 2 2 12 16 18 4" xfId="20233" xr:uid="{00000000-0005-0000-0000-0000495C0000}"/>
    <cellStyle name="Normal 4 2 2 12 16 18 5" xfId="20234" xr:uid="{00000000-0005-0000-0000-00004A5C0000}"/>
    <cellStyle name="Normal 4 2 2 12 16 18 6" xfId="20235" xr:uid="{00000000-0005-0000-0000-00004B5C0000}"/>
    <cellStyle name="Normal 4 2 2 12 16 19" xfId="20236" xr:uid="{00000000-0005-0000-0000-00004C5C0000}"/>
    <cellStyle name="Normal 4 2 2 12 16 19 2" xfId="20237" xr:uid="{00000000-0005-0000-0000-00004D5C0000}"/>
    <cellStyle name="Normal 4 2 2 12 16 19 3" xfId="20238" xr:uid="{00000000-0005-0000-0000-00004E5C0000}"/>
    <cellStyle name="Normal 4 2 2 12 16 19 4" xfId="20239" xr:uid="{00000000-0005-0000-0000-00004F5C0000}"/>
    <cellStyle name="Normal 4 2 2 12 16 19 5" xfId="20240" xr:uid="{00000000-0005-0000-0000-0000505C0000}"/>
    <cellStyle name="Normal 4 2 2 12 16 19 6" xfId="20241" xr:uid="{00000000-0005-0000-0000-0000515C0000}"/>
    <cellStyle name="Normal 4 2 2 12 16 2" xfId="20242" xr:uid="{00000000-0005-0000-0000-0000525C0000}"/>
    <cellStyle name="Normal 4 2 2 12 16 2 2" xfId="20243" xr:uid="{00000000-0005-0000-0000-0000535C0000}"/>
    <cellStyle name="Normal 4 2 2 12 16 2 3" xfId="20244" xr:uid="{00000000-0005-0000-0000-0000545C0000}"/>
    <cellStyle name="Normal 4 2 2 12 16 2 4" xfId="20245" xr:uid="{00000000-0005-0000-0000-0000555C0000}"/>
    <cellStyle name="Normal 4 2 2 12 16 2 5" xfId="20246" xr:uid="{00000000-0005-0000-0000-0000565C0000}"/>
    <cellStyle name="Normal 4 2 2 12 16 2 6" xfId="20247" xr:uid="{00000000-0005-0000-0000-0000575C0000}"/>
    <cellStyle name="Normal 4 2 2 12 16 20" xfId="20248" xr:uid="{00000000-0005-0000-0000-0000585C0000}"/>
    <cellStyle name="Normal 4 2 2 12 16 20 2" xfId="20249" xr:uid="{00000000-0005-0000-0000-0000595C0000}"/>
    <cellStyle name="Normal 4 2 2 12 16 20 3" xfId="20250" xr:uid="{00000000-0005-0000-0000-00005A5C0000}"/>
    <cellStyle name="Normal 4 2 2 12 16 20 4" xfId="20251" xr:uid="{00000000-0005-0000-0000-00005B5C0000}"/>
    <cellStyle name="Normal 4 2 2 12 16 20 5" xfId="20252" xr:uid="{00000000-0005-0000-0000-00005C5C0000}"/>
    <cellStyle name="Normal 4 2 2 12 16 20 6" xfId="20253" xr:uid="{00000000-0005-0000-0000-00005D5C0000}"/>
    <cellStyle name="Normal 4 2 2 12 16 21" xfId="20254" xr:uid="{00000000-0005-0000-0000-00005E5C0000}"/>
    <cellStyle name="Normal 4 2 2 12 16 21 2" xfId="20255" xr:uid="{00000000-0005-0000-0000-00005F5C0000}"/>
    <cellStyle name="Normal 4 2 2 12 16 21 3" xfId="20256" xr:uid="{00000000-0005-0000-0000-0000605C0000}"/>
    <cellStyle name="Normal 4 2 2 12 16 21 4" xfId="20257" xr:uid="{00000000-0005-0000-0000-0000615C0000}"/>
    <cellStyle name="Normal 4 2 2 12 16 21 5" xfId="20258" xr:uid="{00000000-0005-0000-0000-0000625C0000}"/>
    <cellStyle name="Normal 4 2 2 12 16 21 6" xfId="20259" xr:uid="{00000000-0005-0000-0000-0000635C0000}"/>
    <cellStyle name="Normal 4 2 2 12 16 22" xfId="20260" xr:uid="{00000000-0005-0000-0000-0000645C0000}"/>
    <cellStyle name="Normal 4 2 2 12 16 22 2" xfId="20261" xr:uid="{00000000-0005-0000-0000-0000655C0000}"/>
    <cellStyle name="Normal 4 2 2 12 16 22 3" xfId="20262" xr:uid="{00000000-0005-0000-0000-0000665C0000}"/>
    <cellStyle name="Normal 4 2 2 12 16 22 4" xfId="20263" xr:uid="{00000000-0005-0000-0000-0000675C0000}"/>
    <cellStyle name="Normal 4 2 2 12 16 22 5" xfId="20264" xr:uid="{00000000-0005-0000-0000-0000685C0000}"/>
    <cellStyle name="Normal 4 2 2 12 16 22 6" xfId="20265" xr:uid="{00000000-0005-0000-0000-0000695C0000}"/>
    <cellStyle name="Normal 4 2 2 12 16 23" xfId="20266" xr:uid="{00000000-0005-0000-0000-00006A5C0000}"/>
    <cellStyle name="Normal 4 2 2 12 16 23 2" xfId="20267" xr:uid="{00000000-0005-0000-0000-00006B5C0000}"/>
    <cellStyle name="Normal 4 2 2 12 16 23 3" xfId="20268" xr:uid="{00000000-0005-0000-0000-00006C5C0000}"/>
    <cellStyle name="Normal 4 2 2 12 16 23 4" xfId="20269" xr:uid="{00000000-0005-0000-0000-00006D5C0000}"/>
    <cellStyle name="Normal 4 2 2 12 16 23 5" xfId="20270" xr:uid="{00000000-0005-0000-0000-00006E5C0000}"/>
    <cellStyle name="Normal 4 2 2 12 16 23 6" xfId="20271" xr:uid="{00000000-0005-0000-0000-00006F5C0000}"/>
    <cellStyle name="Normal 4 2 2 12 16 24" xfId="20272" xr:uid="{00000000-0005-0000-0000-0000705C0000}"/>
    <cellStyle name="Normal 4 2 2 12 16 24 2" xfId="20273" xr:uid="{00000000-0005-0000-0000-0000715C0000}"/>
    <cellStyle name="Normal 4 2 2 12 16 24 3" xfId="20274" xr:uid="{00000000-0005-0000-0000-0000725C0000}"/>
    <cellStyle name="Normal 4 2 2 12 16 24 4" xfId="20275" xr:uid="{00000000-0005-0000-0000-0000735C0000}"/>
    <cellStyle name="Normal 4 2 2 12 16 24 5" xfId="20276" xr:uid="{00000000-0005-0000-0000-0000745C0000}"/>
    <cellStyle name="Normal 4 2 2 12 16 24 6" xfId="20277" xr:uid="{00000000-0005-0000-0000-0000755C0000}"/>
    <cellStyle name="Normal 4 2 2 12 16 25" xfId="20278" xr:uid="{00000000-0005-0000-0000-0000765C0000}"/>
    <cellStyle name="Normal 4 2 2 12 16 25 2" xfId="20279" xr:uid="{00000000-0005-0000-0000-0000775C0000}"/>
    <cellStyle name="Normal 4 2 2 12 16 25 3" xfId="20280" xr:uid="{00000000-0005-0000-0000-0000785C0000}"/>
    <cellStyle name="Normal 4 2 2 12 16 25 4" xfId="20281" xr:uid="{00000000-0005-0000-0000-0000795C0000}"/>
    <cellStyle name="Normal 4 2 2 12 16 25 5" xfId="20282" xr:uid="{00000000-0005-0000-0000-00007A5C0000}"/>
    <cellStyle name="Normal 4 2 2 12 16 25 6" xfId="20283" xr:uid="{00000000-0005-0000-0000-00007B5C0000}"/>
    <cellStyle name="Normal 4 2 2 12 16 26" xfId="20284" xr:uid="{00000000-0005-0000-0000-00007C5C0000}"/>
    <cellStyle name="Normal 4 2 2 12 16 26 2" xfId="20285" xr:uid="{00000000-0005-0000-0000-00007D5C0000}"/>
    <cellStyle name="Normal 4 2 2 12 16 26 3" xfId="20286" xr:uid="{00000000-0005-0000-0000-00007E5C0000}"/>
    <cellStyle name="Normal 4 2 2 12 16 26 4" xfId="20287" xr:uid="{00000000-0005-0000-0000-00007F5C0000}"/>
    <cellStyle name="Normal 4 2 2 12 16 26 5" xfId="20288" xr:uid="{00000000-0005-0000-0000-0000805C0000}"/>
    <cellStyle name="Normal 4 2 2 12 16 26 6" xfId="20289" xr:uid="{00000000-0005-0000-0000-0000815C0000}"/>
    <cellStyle name="Normal 4 2 2 12 16 27" xfId="20290" xr:uid="{00000000-0005-0000-0000-0000825C0000}"/>
    <cellStyle name="Normal 4 2 2 12 16 27 2" xfId="20291" xr:uid="{00000000-0005-0000-0000-0000835C0000}"/>
    <cellStyle name="Normal 4 2 2 12 16 27 3" xfId="20292" xr:uid="{00000000-0005-0000-0000-0000845C0000}"/>
    <cellStyle name="Normal 4 2 2 12 16 27 4" xfId="20293" xr:uid="{00000000-0005-0000-0000-0000855C0000}"/>
    <cellStyle name="Normal 4 2 2 12 16 27 5" xfId="20294" xr:uid="{00000000-0005-0000-0000-0000865C0000}"/>
    <cellStyle name="Normal 4 2 2 12 16 27 6" xfId="20295" xr:uid="{00000000-0005-0000-0000-0000875C0000}"/>
    <cellStyle name="Normal 4 2 2 12 16 28" xfId="20296" xr:uid="{00000000-0005-0000-0000-0000885C0000}"/>
    <cellStyle name="Normal 4 2 2 12 16 28 2" xfId="20297" xr:uid="{00000000-0005-0000-0000-0000895C0000}"/>
    <cellStyle name="Normal 4 2 2 12 16 28 3" xfId="20298" xr:uid="{00000000-0005-0000-0000-00008A5C0000}"/>
    <cellStyle name="Normal 4 2 2 12 16 28 4" xfId="20299" xr:uid="{00000000-0005-0000-0000-00008B5C0000}"/>
    <cellStyle name="Normal 4 2 2 12 16 28 5" xfId="20300" xr:uid="{00000000-0005-0000-0000-00008C5C0000}"/>
    <cellStyle name="Normal 4 2 2 12 16 28 6" xfId="20301" xr:uid="{00000000-0005-0000-0000-00008D5C0000}"/>
    <cellStyle name="Normal 4 2 2 12 16 29" xfId="20302" xr:uid="{00000000-0005-0000-0000-00008E5C0000}"/>
    <cellStyle name="Normal 4 2 2 12 16 29 2" xfId="20303" xr:uid="{00000000-0005-0000-0000-00008F5C0000}"/>
    <cellStyle name="Normal 4 2 2 12 16 29 3" xfId="20304" xr:uid="{00000000-0005-0000-0000-0000905C0000}"/>
    <cellStyle name="Normal 4 2 2 12 16 29 4" xfId="20305" xr:uid="{00000000-0005-0000-0000-0000915C0000}"/>
    <cellStyle name="Normal 4 2 2 12 16 29 5" xfId="20306" xr:uid="{00000000-0005-0000-0000-0000925C0000}"/>
    <cellStyle name="Normal 4 2 2 12 16 29 6" xfId="20307" xr:uid="{00000000-0005-0000-0000-0000935C0000}"/>
    <cellStyle name="Normal 4 2 2 12 16 3" xfId="20308" xr:uid="{00000000-0005-0000-0000-0000945C0000}"/>
    <cellStyle name="Normal 4 2 2 12 16 3 2" xfId="20309" xr:uid="{00000000-0005-0000-0000-0000955C0000}"/>
    <cellStyle name="Normal 4 2 2 12 16 3 3" xfId="20310" xr:uid="{00000000-0005-0000-0000-0000965C0000}"/>
    <cellStyle name="Normal 4 2 2 12 16 3 4" xfId="20311" xr:uid="{00000000-0005-0000-0000-0000975C0000}"/>
    <cellStyle name="Normal 4 2 2 12 16 3 5" xfId="20312" xr:uid="{00000000-0005-0000-0000-0000985C0000}"/>
    <cellStyle name="Normal 4 2 2 12 16 3 6" xfId="20313" xr:uid="{00000000-0005-0000-0000-0000995C0000}"/>
    <cellStyle name="Normal 4 2 2 12 16 30" xfId="20314" xr:uid="{00000000-0005-0000-0000-00009A5C0000}"/>
    <cellStyle name="Normal 4 2 2 12 16 31" xfId="20315" xr:uid="{00000000-0005-0000-0000-00009B5C0000}"/>
    <cellStyle name="Normal 4 2 2 12 16 32" xfId="20316" xr:uid="{00000000-0005-0000-0000-00009C5C0000}"/>
    <cellStyle name="Normal 4 2 2 12 16 33" xfId="20317" xr:uid="{00000000-0005-0000-0000-00009D5C0000}"/>
    <cellStyle name="Normal 4 2 2 12 16 34" xfId="20318" xr:uid="{00000000-0005-0000-0000-00009E5C0000}"/>
    <cellStyle name="Normal 4 2 2 12 16 4" xfId="20319" xr:uid="{00000000-0005-0000-0000-00009F5C0000}"/>
    <cellStyle name="Normal 4 2 2 12 16 4 2" xfId="20320" xr:uid="{00000000-0005-0000-0000-0000A05C0000}"/>
    <cellStyle name="Normal 4 2 2 12 16 4 3" xfId="20321" xr:uid="{00000000-0005-0000-0000-0000A15C0000}"/>
    <cellStyle name="Normal 4 2 2 12 16 4 4" xfId="20322" xr:uid="{00000000-0005-0000-0000-0000A25C0000}"/>
    <cellStyle name="Normal 4 2 2 12 16 4 5" xfId="20323" xr:uid="{00000000-0005-0000-0000-0000A35C0000}"/>
    <cellStyle name="Normal 4 2 2 12 16 4 6" xfId="20324" xr:uid="{00000000-0005-0000-0000-0000A45C0000}"/>
    <cellStyle name="Normal 4 2 2 12 16 5" xfId="20325" xr:uid="{00000000-0005-0000-0000-0000A55C0000}"/>
    <cellStyle name="Normal 4 2 2 12 16 5 2" xfId="20326" xr:uid="{00000000-0005-0000-0000-0000A65C0000}"/>
    <cellStyle name="Normal 4 2 2 12 16 5 3" xfId="20327" xr:uid="{00000000-0005-0000-0000-0000A75C0000}"/>
    <cellStyle name="Normal 4 2 2 12 16 5 4" xfId="20328" xr:uid="{00000000-0005-0000-0000-0000A85C0000}"/>
    <cellStyle name="Normal 4 2 2 12 16 5 5" xfId="20329" xr:uid="{00000000-0005-0000-0000-0000A95C0000}"/>
    <cellStyle name="Normal 4 2 2 12 16 5 6" xfId="20330" xr:uid="{00000000-0005-0000-0000-0000AA5C0000}"/>
    <cellStyle name="Normal 4 2 2 12 16 6" xfId="20331" xr:uid="{00000000-0005-0000-0000-0000AB5C0000}"/>
    <cellStyle name="Normal 4 2 2 12 16 6 2" xfId="20332" xr:uid="{00000000-0005-0000-0000-0000AC5C0000}"/>
    <cellStyle name="Normal 4 2 2 12 16 6 3" xfId="20333" xr:uid="{00000000-0005-0000-0000-0000AD5C0000}"/>
    <cellStyle name="Normal 4 2 2 12 16 6 4" xfId="20334" xr:uid="{00000000-0005-0000-0000-0000AE5C0000}"/>
    <cellStyle name="Normal 4 2 2 12 16 6 5" xfId="20335" xr:uid="{00000000-0005-0000-0000-0000AF5C0000}"/>
    <cellStyle name="Normal 4 2 2 12 16 6 6" xfId="20336" xr:uid="{00000000-0005-0000-0000-0000B05C0000}"/>
    <cellStyle name="Normal 4 2 2 12 16 7" xfId="20337" xr:uid="{00000000-0005-0000-0000-0000B15C0000}"/>
    <cellStyle name="Normal 4 2 2 12 16 7 2" xfId="20338" xr:uid="{00000000-0005-0000-0000-0000B25C0000}"/>
    <cellStyle name="Normal 4 2 2 12 16 7 3" xfId="20339" xr:uid="{00000000-0005-0000-0000-0000B35C0000}"/>
    <cellStyle name="Normal 4 2 2 12 16 7 4" xfId="20340" xr:uid="{00000000-0005-0000-0000-0000B45C0000}"/>
    <cellStyle name="Normal 4 2 2 12 16 7 5" xfId="20341" xr:uid="{00000000-0005-0000-0000-0000B55C0000}"/>
    <cellStyle name="Normal 4 2 2 12 16 7 6" xfId="20342" xr:uid="{00000000-0005-0000-0000-0000B65C0000}"/>
    <cellStyle name="Normal 4 2 2 12 16 8" xfId="20343" xr:uid="{00000000-0005-0000-0000-0000B75C0000}"/>
    <cellStyle name="Normal 4 2 2 12 16 8 2" xfId="20344" xr:uid="{00000000-0005-0000-0000-0000B85C0000}"/>
    <cellStyle name="Normal 4 2 2 12 16 8 3" xfId="20345" xr:uid="{00000000-0005-0000-0000-0000B95C0000}"/>
    <cellStyle name="Normal 4 2 2 12 16 8 4" xfId="20346" xr:uid="{00000000-0005-0000-0000-0000BA5C0000}"/>
    <cellStyle name="Normal 4 2 2 12 16 8 5" xfId="20347" xr:uid="{00000000-0005-0000-0000-0000BB5C0000}"/>
    <cellStyle name="Normal 4 2 2 12 16 8 6" xfId="20348" xr:uid="{00000000-0005-0000-0000-0000BC5C0000}"/>
    <cellStyle name="Normal 4 2 2 12 16 9" xfId="20349" xr:uid="{00000000-0005-0000-0000-0000BD5C0000}"/>
    <cellStyle name="Normal 4 2 2 12 16 9 2" xfId="20350" xr:uid="{00000000-0005-0000-0000-0000BE5C0000}"/>
    <cellStyle name="Normal 4 2 2 12 16 9 3" xfId="20351" xr:uid="{00000000-0005-0000-0000-0000BF5C0000}"/>
    <cellStyle name="Normal 4 2 2 12 16 9 4" xfId="20352" xr:uid="{00000000-0005-0000-0000-0000C05C0000}"/>
    <cellStyle name="Normal 4 2 2 12 16 9 5" xfId="20353" xr:uid="{00000000-0005-0000-0000-0000C15C0000}"/>
    <cellStyle name="Normal 4 2 2 12 16 9 6" xfId="20354" xr:uid="{00000000-0005-0000-0000-0000C25C0000}"/>
    <cellStyle name="Normal 4 2 2 12 17" xfId="20355" xr:uid="{00000000-0005-0000-0000-0000C35C0000}"/>
    <cellStyle name="Normal 4 2 2 12 17 10" xfId="20356" xr:uid="{00000000-0005-0000-0000-0000C45C0000}"/>
    <cellStyle name="Normal 4 2 2 12 17 10 2" xfId="20357" xr:uid="{00000000-0005-0000-0000-0000C55C0000}"/>
    <cellStyle name="Normal 4 2 2 12 17 10 3" xfId="20358" xr:uid="{00000000-0005-0000-0000-0000C65C0000}"/>
    <cellStyle name="Normal 4 2 2 12 17 10 4" xfId="20359" xr:uid="{00000000-0005-0000-0000-0000C75C0000}"/>
    <cellStyle name="Normal 4 2 2 12 17 10 5" xfId="20360" xr:uid="{00000000-0005-0000-0000-0000C85C0000}"/>
    <cellStyle name="Normal 4 2 2 12 17 10 6" xfId="20361" xr:uid="{00000000-0005-0000-0000-0000C95C0000}"/>
    <cellStyle name="Normal 4 2 2 12 17 11" xfId="20362" xr:uid="{00000000-0005-0000-0000-0000CA5C0000}"/>
    <cellStyle name="Normal 4 2 2 12 17 11 2" xfId="20363" xr:uid="{00000000-0005-0000-0000-0000CB5C0000}"/>
    <cellStyle name="Normal 4 2 2 12 17 11 3" xfId="20364" xr:uid="{00000000-0005-0000-0000-0000CC5C0000}"/>
    <cellStyle name="Normal 4 2 2 12 17 11 4" xfId="20365" xr:uid="{00000000-0005-0000-0000-0000CD5C0000}"/>
    <cellStyle name="Normal 4 2 2 12 17 11 5" xfId="20366" xr:uid="{00000000-0005-0000-0000-0000CE5C0000}"/>
    <cellStyle name="Normal 4 2 2 12 17 11 6" xfId="20367" xr:uid="{00000000-0005-0000-0000-0000CF5C0000}"/>
    <cellStyle name="Normal 4 2 2 12 17 12" xfId="20368" xr:uid="{00000000-0005-0000-0000-0000D05C0000}"/>
    <cellStyle name="Normal 4 2 2 12 17 12 2" xfId="20369" xr:uid="{00000000-0005-0000-0000-0000D15C0000}"/>
    <cellStyle name="Normal 4 2 2 12 17 12 3" xfId="20370" xr:uid="{00000000-0005-0000-0000-0000D25C0000}"/>
    <cellStyle name="Normal 4 2 2 12 17 12 4" xfId="20371" xr:uid="{00000000-0005-0000-0000-0000D35C0000}"/>
    <cellStyle name="Normal 4 2 2 12 17 12 5" xfId="20372" xr:uid="{00000000-0005-0000-0000-0000D45C0000}"/>
    <cellStyle name="Normal 4 2 2 12 17 12 6" xfId="20373" xr:uid="{00000000-0005-0000-0000-0000D55C0000}"/>
    <cellStyle name="Normal 4 2 2 12 17 13" xfId="20374" xr:uid="{00000000-0005-0000-0000-0000D65C0000}"/>
    <cellStyle name="Normal 4 2 2 12 17 13 2" xfId="20375" xr:uid="{00000000-0005-0000-0000-0000D75C0000}"/>
    <cellStyle name="Normal 4 2 2 12 17 13 3" xfId="20376" xr:uid="{00000000-0005-0000-0000-0000D85C0000}"/>
    <cellStyle name="Normal 4 2 2 12 17 13 4" xfId="20377" xr:uid="{00000000-0005-0000-0000-0000D95C0000}"/>
    <cellStyle name="Normal 4 2 2 12 17 13 5" xfId="20378" xr:uid="{00000000-0005-0000-0000-0000DA5C0000}"/>
    <cellStyle name="Normal 4 2 2 12 17 13 6" xfId="20379" xr:uid="{00000000-0005-0000-0000-0000DB5C0000}"/>
    <cellStyle name="Normal 4 2 2 12 17 14" xfId="20380" xr:uid="{00000000-0005-0000-0000-0000DC5C0000}"/>
    <cellStyle name="Normal 4 2 2 12 17 14 2" xfId="20381" xr:uid="{00000000-0005-0000-0000-0000DD5C0000}"/>
    <cellStyle name="Normal 4 2 2 12 17 14 3" xfId="20382" xr:uid="{00000000-0005-0000-0000-0000DE5C0000}"/>
    <cellStyle name="Normal 4 2 2 12 17 14 4" xfId="20383" xr:uid="{00000000-0005-0000-0000-0000DF5C0000}"/>
    <cellStyle name="Normal 4 2 2 12 17 14 5" xfId="20384" xr:uid="{00000000-0005-0000-0000-0000E05C0000}"/>
    <cellStyle name="Normal 4 2 2 12 17 14 6" xfId="20385" xr:uid="{00000000-0005-0000-0000-0000E15C0000}"/>
    <cellStyle name="Normal 4 2 2 12 17 15" xfId="20386" xr:uid="{00000000-0005-0000-0000-0000E25C0000}"/>
    <cellStyle name="Normal 4 2 2 12 17 15 2" xfId="20387" xr:uid="{00000000-0005-0000-0000-0000E35C0000}"/>
    <cellStyle name="Normal 4 2 2 12 17 15 3" xfId="20388" xr:uid="{00000000-0005-0000-0000-0000E45C0000}"/>
    <cellStyle name="Normal 4 2 2 12 17 15 4" xfId="20389" xr:uid="{00000000-0005-0000-0000-0000E55C0000}"/>
    <cellStyle name="Normal 4 2 2 12 17 15 5" xfId="20390" xr:uid="{00000000-0005-0000-0000-0000E65C0000}"/>
    <cellStyle name="Normal 4 2 2 12 17 15 6" xfId="20391" xr:uid="{00000000-0005-0000-0000-0000E75C0000}"/>
    <cellStyle name="Normal 4 2 2 12 17 16" xfId="20392" xr:uid="{00000000-0005-0000-0000-0000E85C0000}"/>
    <cellStyle name="Normal 4 2 2 12 17 16 2" xfId="20393" xr:uid="{00000000-0005-0000-0000-0000E95C0000}"/>
    <cellStyle name="Normal 4 2 2 12 17 16 3" xfId="20394" xr:uid="{00000000-0005-0000-0000-0000EA5C0000}"/>
    <cellStyle name="Normal 4 2 2 12 17 16 4" xfId="20395" xr:uid="{00000000-0005-0000-0000-0000EB5C0000}"/>
    <cellStyle name="Normal 4 2 2 12 17 16 5" xfId="20396" xr:uid="{00000000-0005-0000-0000-0000EC5C0000}"/>
    <cellStyle name="Normal 4 2 2 12 17 16 6" xfId="20397" xr:uid="{00000000-0005-0000-0000-0000ED5C0000}"/>
    <cellStyle name="Normal 4 2 2 12 17 17" xfId="20398" xr:uid="{00000000-0005-0000-0000-0000EE5C0000}"/>
    <cellStyle name="Normal 4 2 2 12 17 17 2" xfId="20399" xr:uid="{00000000-0005-0000-0000-0000EF5C0000}"/>
    <cellStyle name="Normal 4 2 2 12 17 17 3" xfId="20400" xr:uid="{00000000-0005-0000-0000-0000F05C0000}"/>
    <cellStyle name="Normal 4 2 2 12 17 17 4" xfId="20401" xr:uid="{00000000-0005-0000-0000-0000F15C0000}"/>
    <cellStyle name="Normal 4 2 2 12 17 17 5" xfId="20402" xr:uid="{00000000-0005-0000-0000-0000F25C0000}"/>
    <cellStyle name="Normal 4 2 2 12 17 17 6" xfId="20403" xr:uid="{00000000-0005-0000-0000-0000F35C0000}"/>
    <cellStyle name="Normal 4 2 2 12 17 18" xfId="20404" xr:uid="{00000000-0005-0000-0000-0000F45C0000}"/>
    <cellStyle name="Normal 4 2 2 12 17 18 2" xfId="20405" xr:uid="{00000000-0005-0000-0000-0000F55C0000}"/>
    <cellStyle name="Normal 4 2 2 12 17 18 3" xfId="20406" xr:uid="{00000000-0005-0000-0000-0000F65C0000}"/>
    <cellStyle name="Normal 4 2 2 12 17 18 4" xfId="20407" xr:uid="{00000000-0005-0000-0000-0000F75C0000}"/>
    <cellStyle name="Normal 4 2 2 12 17 18 5" xfId="20408" xr:uid="{00000000-0005-0000-0000-0000F85C0000}"/>
    <cellStyle name="Normal 4 2 2 12 17 18 6" xfId="20409" xr:uid="{00000000-0005-0000-0000-0000F95C0000}"/>
    <cellStyle name="Normal 4 2 2 12 17 19" xfId="20410" xr:uid="{00000000-0005-0000-0000-0000FA5C0000}"/>
    <cellStyle name="Normal 4 2 2 12 17 19 2" xfId="20411" xr:uid="{00000000-0005-0000-0000-0000FB5C0000}"/>
    <cellStyle name="Normal 4 2 2 12 17 19 3" xfId="20412" xr:uid="{00000000-0005-0000-0000-0000FC5C0000}"/>
    <cellStyle name="Normal 4 2 2 12 17 19 4" xfId="20413" xr:uid="{00000000-0005-0000-0000-0000FD5C0000}"/>
    <cellStyle name="Normal 4 2 2 12 17 19 5" xfId="20414" xr:uid="{00000000-0005-0000-0000-0000FE5C0000}"/>
    <cellStyle name="Normal 4 2 2 12 17 19 6" xfId="20415" xr:uid="{00000000-0005-0000-0000-0000FF5C0000}"/>
    <cellStyle name="Normal 4 2 2 12 17 2" xfId="20416" xr:uid="{00000000-0005-0000-0000-0000005D0000}"/>
    <cellStyle name="Normal 4 2 2 12 17 2 2" xfId="20417" xr:uid="{00000000-0005-0000-0000-0000015D0000}"/>
    <cellStyle name="Normal 4 2 2 12 17 2 3" xfId="20418" xr:uid="{00000000-0005-0000-0000-0000025D0000}"/>
    <cellStyle name="Normal 4 2 2 12 17 2 4" xfId="20419" xr:uid="{00000000-0005-0000-0000-0000035D0000}"/>
    <cellStyle name="Normal 4 2 2 12 17 2 5" xfId="20420" xr:uid="{00000000-0005-0000-0000-0000045D0000}"/>
    <cellStyle name="Normal 4 2 2 12 17 2 6" xfId="20421" xr:uid="{00000000-0005-0000-0000-0000055D0000}"/>
    <cellStyle name="Normal 4 2 2 12 17 20" xfId="20422" xr:uid="{00000000-0005-0000-0000-0000065D0000}"/>
    <cellStyle name="Normal 4 2 2 12 17 20 2" xfId="20423" xr:uid="{00000000-0005-0000-0000-0000075D0000}"/>
    <cellStyle name="Normal 4 2 2 12 17 20 3" xfId="20424" xr:uid="{00000000-0005-0000-0000-0000085D0000}"/>
    <cellStyle name="Normal 4 2 2 12 17 20 4" xfId="20425" xr:uid="{00000000-0005-0000-0000-0000095D0000}"/>
    <cellStyle name="Normal 4 2 2 12 17 20 5" xfId="20426" xr:uid="{00000000-0005-0000-0000-00000A5D0000}"/>
    <cellStyle name="Normal 4 2 2 12 17 20 6" xfId="20427" xr:uid="{00000000-0005-0000-0000-00000B5D0000}"/>
    <cellStyle name="Normal 4 2 2 12 17 21" xfId="20428" xr:uid="{00000000-0005-0000-0000-00000C5D0000}"/>
    <cellStyle name="Normal 4 2 2 12 17 21 2" xfId="20429" xr:uid="{00000000-0005-0000-0000-00000D5D0000}"/>
    <cellStyle name="Normal 4 2 2 12 17 21 3" xfId="20430" xr:uid="{00000000-0005-0000-0000-00000E5D0000}"/>
    <cellStyle name="Normal 4 2 2 12 17 21 4" xfId="20431" xr:uid="{00000000-0005-0000-0000-00000F5D0000}"/>
    <cellStyle name="Normal 4 2 2 12 17 21 5" xfId="20432" xr:uid="{00000000-0005-0000-0000-0000105D0000}"/>
    <cellStyle name="Normal 4 2 2 12 17 21 6" xfId="20433" xr:uid="{00000000-0005-0000-0000-0000115D0000}"/>
    <cellStyle name="Normal 4 2 2 12 17 22" xfId="20434" xr:uid="{00000000-0005-0000-0000-0000125D0000}"/>
    <cellStyle name="Normal 4 2 2 12 17 22 2" xfId="20435" xr:uid="{00000000-0005-0000-0000-0000135D0000}"/>
    <cellStyle name="Normal 4 2 2 12 17 22 3" xfId="20436" xr:uid="{00000000-0005-0000-0000-0000145D0000}"/>
    <cellStyle name="Normal 4 2 2 12 17 22 4" xfId="20437" xr:uid="{00000000-0005-0000-0000-0000155D0000}"/>
    <cellStyle name="Normal 4 2 2 12 17 22 5" xfId="20438" xr:uid="{00000000-0005-0000-0000-0000165D0000}"/>
    <cellStyle name="Normal 4 2 2 12 17 22 6" xfId="20439" xr:uid="{00000000-0005-0000-0000-0000175D0000}"/>
    <cellStyle name="Normal 4 2 2 12 17 23" xfId="20440" xr:uid="{00000000-0005-0000-0000-0000185D0000}"/>
    <cellStyle name="Normal 4 2 2 12 17 23 2" xfId="20441" xr:uid="{00000000-0005-0000-0000-0000195D0000}"/>
    <cellStyle name="Normal 4 2 2 12 17 23 3" xfId="20442" xr:uid="{00000000-0005-0000-0000-00001A5D0000}"/>
    <cellStyle name="Normal 4 2 2 12 17 23 4" xfId="20443" xr:uid="{00000000-0005-0000-0000-00001B5D0000}"/>
    <cellStyle name="Normal 4 2 2 12 17 23 5" xfId="20444" xr:uid="{00000000-0005-0000-0000-00001C5D0000}"/>
    <cellStyle name="Normal 4 2 2 12 17 23 6" xfId="20445" xr:uid="{00000000-0005-0000-0000-00001D5D0000}"/>
    <cellStyle name="Normal 4 2 2 12 17 24" xfId="20446" xr:uid="{00000000-0005-0000-0000-00001E5D0000}"/>
    <cellStyle name="Normal 4 2 2 12 17 24 2" xfId="20447" xr:uid="{00000000-0005-0000-0000-00001F5D0000}"/>
    <cellStyle name="Normal 4 2 2 12 17 24 3" xfId="20448" xr:uid="{00000000-0005-0000-0000-0000205D0000}"/>
    <cellStyle name="Normal 4 2 2 12 17 24 4" xfId="20449" xr:uid="{00000000-0005-0000-0000-0000215D0000}"/>
    <cellStyle name="Normal 4 2 2 12 17 24 5" xfId="20450" xr:uid="{00000000-0005-0000-0000-0000225D0000}"/>
    <cellStyle name="Normal 4 2 2 12 17 24 6" xfId="20451" xr:uid="{00000000-0005-0000-0000-0000235D0000}"/>
    <cellStyle name="Normal 4 2 2 12 17 25" xfId="20452" xr:uid="{00000000-0005-0000-0000-0000245D0000}"/>
    <cellStyle name="Normal 4 2 2 12 17 25 2" xfId="20453" xr:uid="{00000000-0005-0000-0000-0000255D0000}"/>
    <cellStyle name="Normal 4 2 2 12 17 25 3" xfId="20454" xr:uid="{00000000-0005-0000-0000-0000265D0000}"/>
    <cellStyle name="Normal 4 2 2 12 17 25 4" xfId="20455" xr:uid="{00000000-0005-0000-0000-0000275D0000}"/>
    <cellStyle name="Normal 4 2 2 12 17 25 5" xfId="20456" xr:uid="{00000000-0005-0000-0000-0000285D0000}"/>
    <cellStyle name="Normal 4 2 2 12 17 25 6" xfId="20457" xr:uid="{00000000-0005-0000-0000-0000295D0000}"/>
    <cellStyle name="Normal 4 2 2 12 17 26" xfId="20458" xr:uid="{00000000-0005-0000-0000-00002A5D0000}"/>
    <cellStyle name="Normal 4 2 2 12 17 26 2" xfId="20459" xr:uid="{00000000-0005-0000-0000-00002B5D0000}"/>
    <cellStyle name="Normal 4 2 2 12 17 26 3" xfId="20460" xr:uid="{00000000-0005-0000-0000-00002C5D0000}"/>
    <cellStyle name="Normal 4 2 2 12 17 26 4" xfId="20461" xr:uid="{00000000-0005-0000-0000-00002D5D0000}"/>
    <cellStyle name="Normal 4 2 2 12 17 26 5" xfId="20462" xr:uid="{00000000-0005-0000-0000-00002E5D0000}"/>
    <cellStyle name="Normal 4 2 2 12 17 26 6" xfId="20463" xr:uid="{00000000-0005-0000-0000-00002F5D0000}"/>
    <cellStyle name="Normal 4 2 2 12 17 27" xfId="20464" xr:uid="{00000000-0005-0000-0000-0000305D0000}"/>
    <cellStyle name="Normal 4 2 2 12 17 27 2" xfId="20465" xr:uid="{00000000-0005-0000-0000-0000315D0000}"/>
    <cellStyle name="Normal 4 2 2 12 17 27 3" xfId="20466" xr:uid="{00000000-0005-0000-0000-0000325D0000}"/>
    <cellStyle name="Normal 4 2 2 12 17 27 4" xfId="20467" xr:uid="{00000000-0005-0000-0000-0000335D0000}"/>
    <cellStyle name="Normal 4 2 2 12 17 27 5" xfId="20468" xr:uid="{00000000-0005-0000-0000-0000345D0000}"/>
    <cellStyle name="Normal 4 2 2 12 17 27 6" xfId="20469" xr:uid="{00000000-0005-0000-0000-0000355D0000}"/>
    <cellStyle name="Normal 4 2 2 12 17 28" xfId="20470" xr:uid="{00000000-0005-0000-0000-0000365D0000}"/>
    <cellStyle name="Normal 4 2 2 12 17 28 2" xfId="20471" xr:uid="{00000000-0005-0000-0000-0000375D0000}"/>
    <cellStyle name="Normal 4 2 2 12 17 28 3" xfId="20472" xr:uid="{00000000-0005-0000-0000-0000385D0000}"/>
    <cellStyle name="Normal 4 2 2 12 17 28 4" xfId="20473" xr:uid="{00000000-0005-0000-0000-0000395D0000}"/>
    <cellStyle name="Normal 4 2 2 12 17 28 5" xfId="20474" xr:uid="{00000000-0005-0000-0000-00003A5D0000}"/>
    <cellStyle name="Normal 4 2 2 12 17 28 6" xfId="20475" xr:uid="{00000000-0005-0000-0000-00003B5D0000}"/>
    <cellStyle name="Normal 4 2 2 12 17 29" xfId="20476" xr:uid="{00000000-0005-0000-0000-00003C5D0000}"/>
    <cellStyle name="Normal 4 2 2 12 17 29 2" xfId="20477" xr:uid="{00000000-0005-0000-0000-00003D5D0000}"/>
    <cellStyle name="Normal 4 2 2 12 17 29 3" xfId="20478" xr:uid="{00000000-0005-0000-0000-00003E5D0000}"/>
    <cellStyle name="Normal 4 2 2 12 17 29 4" xfId="20479" xr:uid="{00000000-0005-0000-0000-00003F5D0000}"/>
    <cellStyle name="Normal 4 2 2 12 17 29 5" xfId="20480" xr:uid="{00000000-0005-0000-0000-0000405D0000}"/>
    <cellStyle name="Normal 4 2 2 12 17 29 6" xfId="20481" xr:uid="{00000000-0005-0000-0000-0000415D0000}"/>
    <cellStyle name="Normal 4 2 2 12 17 3" xfId="20482" xr:uid="{00000000-0005-0000-0000-0000425D0000}"/>
    <cellStyle name="Normal 4 2 2 12 17 3 2" xfId="20483" xr:uid="{00000000-0005-0000-0000-0000435D0000}"/>
    <cellStyle name="Normal 4 2 2 12 17 3 3" xfId="20484" xr:uid="{00000000-0005-0000-0000-0000445D0000}"/>
    <cellStyle name="Normal 4 2 2 12 17 3 4" xfId="20485" xr:uid="{00000000-0005-0000-0000-0000455D0000}"/>
    <cellStyle name="Normal 4 2 2 12 17 3 5" xfId="20486" xr:uid="{00000000-0005-0000-0000-0000465D0000}"/>
    <cellStyle name="Normal 4 2 2 12 17 3 6" xfId="20487" xr:uid="{00000000-0005-0000-0000-0000475D0000}"/>
    <cellStyle name="Normal 4 2 2 12 17 30" xfId="20488" xr:uid="{00000000-0005-0000-0000-0000485D0000}"/>
    <cellStyle name="Normal 4 2 2 12 17 31" xfId="20489" xr:uid="{00000000-0005-0000-0000-0000495D0000}"/>
    <cellStyle name="Normal 4 2 2 12 17 32" xfId="20490" xr:uid="{00000000-0005-0000-0000-00004A5D0000}"/>
    <cellStyle name="Normal 4 2 2 12 17 33" xfId="20491" xr:uid="{00000000-0005-0000-0000-00004B5D0000}"/>
    <cellStyle name="Normal 4 2 2 12 17 34" xfId="20492" xr:uid="{00000000-0005-0000-0000-00004C5D0000}"/>
    <cellStyle name="Normal 4 2 2 12 17 4" xfId="20493" xr:uid="{00000000-0005-0000-0000-00004D5D0000}"/>
    <cellStyle name="Normal 4 2 2 12 17 4 2" xfId="20494" xr:uid="{00000000-0005-0000-0000-00004E5D0000}"/>
    <cellStyle name="Normal 4 2 2 12 17 4 3" xfId="20495" xr:uid="{00000000-0005-0000-0000-00004F5D0000}"/>
    <cellStyle name="Normal 4 2 2 12 17 4 4" xfId="20496" xr:uid="{00000000-0005-0000-0000-0000505D0000}"/>
    <cellStyle name="Normal 4 2 2 12 17 4 5" xfId="20497" xr:uid="{00000000-0005-0000-0000-0000515D0000}"/>
    <cellStyle name="Normal 4 2 2 12 17 4 6" xfId="20498" xr:uid="{00000000-0005-0000-0000-0000525D0000}"/>
    <cellStyle name="Normal 4 2 2 12 17 5" xfId="20499" xr:uid="{00000000-0005-0000-0000-0000535D0000}"/>
    <cellStyle name="Normal 4 2 2 12 17 5 2" xfId="20500" xr:uid="{00000000-0005-0000-0000-0000545D0000}"/>
    <cellStyle name="Normal 4 2 2 12 17 5 3" xfId="20501" xr:uid="{00000000-0005-0000-0000-0000555D0000}"/>
    <cellStyle name="Normal 4 2 2 12 17 5 4" xfId="20502" xr:uid="{00000000-0005-0000-0000-0000565D0000}"/>
    <cellStyle name="Normal 4 2 2 12 17 5 5" xfId="20503" xr:uid="{00000000-0005-0000-0000-0000575D0000}"/>
    <cellStyle name="Normal 4 2 2 12 17 5 6" xfId="20504" xr:uid="{00000000-0005-0000-0000-0000585D0000}"/>
    <cellStyle name="Normal 4 2 2 12 17 6" xfId="20505" xr:uid="{00000000-0005-0000-0000-0000595D0000}"/>
    <cellStyle name="Normal 4 2 2 12 17 6 2" xfId="20506" xr:uid="{00000000-0005-0000-0000-00005A5D0000}"/>
    <cellStyle name="Normal 4 2 2 12 17 6 3" xfId="20507" xr:uid="{00000000-0005-0000-0000-00005B5D0000}"/>
    <cellStyle name="Normal 4 2 2 12 17 6 4" xfId="20508" xr:uid="{00000000-0005-0000-0000-00005C5D0000}"/>
    <cellStyle name="Normal 4 2 2 12 17 6 5" xfId="20509" xr:uid="{00000000-0005-0000-0000-00005D5D0000}"/>
    <cellStyle name="Normal 4 2 2 12 17 6 6" xfId="20510" xr:uid="{00000000-0005-0000-0000-00005E5D0000}"/>
    <cellStyle name="Normal 4 2 2 12 17 7" xfId="20511" xr:uid="{00000000-0005-0000-0000-00005F5D0000}"/>
    <cellStyle name="Normal 4 2 2 12 17 7 2" xfId="20512" xr:uid="{00000000-0005-0000-0000-0000605D0000}"/>
    <cellStyle name="Normal 4 2 2 12 17 7 3" xfId="20513" xr:uid="{00000000-0005-0000-0000-0000615D0000}"/>
    <cellStyle name="Normal 4 2 2 12 17 7 4" xfId="20514" xr:uid="{00000000-0005-0000-0000-0000625D0000}"/>
    <cellStyle name="Normal 4 2 2 12 17 7 5" xfId="20515" xr:uid="{00000000-0005-0000-0000-0000635D0000}"/>
    <cellStyle name="Normal 4 2 2 12 17 7 6" xfId="20516" xr:uid="{00000000-0005-0000-0000-0000645D0000}"/>
    <cellStyle name="Normal 4 2 2 12 17 8" xfId="20517" xr:uid="{00000000-0005-0000-0000-0000655D0000}"/>
    <cellStyle name="Normal 4 2 2 12 17 8 2" xfId="20518" xr:uid="{00000000-0005-0000-0000-0000665D0000}"/>
    <cellStyle name="Normal 4 2 2 12 17 8 3" xfId="20519" xr:uid="{00000000-0005-0000-0000-0000675D0000}"/>
    <cellStyle name="Normal 4 2 2 12 17 8 4" xfId="20520" xr:uid="{00000000-0005-0000-0000-0000685D0000}"/>
    <cellStyle name="Normal 4 2 2 12 17 8 5" xfId="20521" xr:uid="{00000000-0005-0000-0000-0000695D0000}"/>
    <cellStyle name="Normal 4 2 2 12 17 8 6" xfId="20522" xr:uid="{00000000-0005-0000-0000-00006A5D0000}"/>
    <cellStyle name="Normal 4 2 2 12 17 9" xfId="20523" xr:uid="{00000000-0005-0000-0000-00006B5D0000}"/>
    <cellStyle name="Normal 4 2 2 12 17 9 2" xfId="20524" xr:uid="{00000000-0005-0000-0000-00006C5D0000}"/>
    <cellStyle name="Normal 4 2 2 12 17 9 3" xfId="20525" xr:uid="{00000000-0005-0000-0000-00006D5D0000}"/>
    <cellStyle name="Normal 4 2 2 12 17 9 4" xfId="20526" xr:uid="{00000000-0005-0000-0000-00006E5D0000}"/>
    <cellStyle name="Normal 4 2 2 12 17 9 5" xfId="20527" xr:uid="{00000000-0005-0000-0000-00006F5D0000}"/>
    <cellStyle name="Normal 4 2 2 12 17 9 6" xfId="20528" xr:uid="{00000000-0005-0000-0000-0000705D0000}"/>
    <cellStyle name="Normal 4 2 2 12 18" xfId="20529" xr:uid="{00000000-0005-0000-0000-0000715D0000}"/>
    <cellStyle name="Normal 4 2 2 12 18 10" xfId="20530" xr:uid="{00000000-0005-0000-0000-0000725D0000}"/>
    <cellStyle name="Normal 4 2 2 12 18 10 2" xfId="20531" xr:uid="{00000000-0005-0000-0000-0000735D0000}"/>
    <cellStyle name="Normal 4 2 2 12 18 10 3" xfId="20532" xr:uid="{00000000-0005-0000-0000-0000745D0000}"/>
    <cellStyle name="Normal 4 2 2 12 18 10 4" xfId="20533" xr:uid="{00000000-0005-0000-0000-0000755D0000}"/>
    <cellStyle name="Normal 4 2 2 12 18 10 5" xfId="20534" xr:uid="{00000000-0005-0000-0000-0000765D0000}"/>
    <cellStyle name="Normal 4 2 2 12 18 10 6" xfId="20535" xr:uid="{00000000-0005-0000-0000-0000775D0000}"/>
    <cellStyle name="Normal 4 2 2 12 18 11" xfId="20536" xr:uid="{00000000-0005-0000-0000-0000785D0000}"/>
    <cellStyle name="Normal 4 2 2 12 18 11 2" xfId="20537" xr:uid="{00000000-0005-0000-0000-0000795D0000}"/>
    <cellStyle name="Normal 4 2 2 12 18 11 3" xfId="20538" xr:uid="{00000000-0005-0000-0000-00007A5D0000}"/>
    <cellStyle name="Normal 4 2 2 12 18 11 4" xfId="20539" xr:uid="{00000000-0005-0000-0000-00007B5D0000}"/>
    <cellStyle name="Normal 4 2 2 12 18 11 5" xfId="20540" xr:uid="{00000000-0005-0000-0000-00007C5D0000}"/>
    <cellStyle name="Normal 4 2 2 12 18 11 6" xfId="20541" xr:uid="{00000000-0005-0000-0000-00007D5D0000}"/>
    <cellStyle name="Normal 4 2 2 12 18 12" xfId="20542" xr:uid="{00000000-0005-0000-0000-00007E5D0000}"/>
    <cellStyle name="Normal 4 2 2 12 18 12 2" xfId="20543" xr:uid="{00000000-0005-0000-0000-00007F5D0000}"/>
    <cellStyle name="Normal 4 2 2 12 18 12 3" xfId="20544" xr:uid="{00000000-0005-0000-0000-0000805D0000}"/>
    <cellStyle name="Normal 4 2 2 12 18 12 4" xfId="20545" xr:uid="{00000000-0005-0000-0000-0000815D0000}"/>
    <cellStyle name="Normal 4 2 2 12 18 12 5" xfId="20546" xr:uid="{00000000-0005-0000-0000-0000825D0000}"/>
    <cellStyle name="Normal 4 2 2 12 18 12 6" xfId="20547" xr:uid="{00000000-0005-0000-0000-0000835D0000}"/>
    <cellStyle name="Normal 4 2 2 12 18 13" xfId="20548" xr:uid="{00000000-0005-0000-0000-0000845D0000}"/>
    <cellStyle name="Normal 4 2 2 12 18 13 2" xfId="20549" xr:uid="{00000000-0005-0000-0000-0000855D0000}"/>
    <cellStyle name="Normal 4 2 2 12 18 13 3" xfId="20550" xr:uid="{00000000-0005-0000-0000-0000865D0000}"/>
    <cellStyle name="Normal 4 2 2 12 18 13 4" xfId="20551" xr:uid="{00000000-0005-0000-0000-0000875D0000}"/>
    <cellStyle name="Normal 4 2 2 12 18 13 5" xfId="20552" xr:uid="{00000000-0005-0000-0000-0000885D0000}"/>
    <cellStyle name="Normal 4 2 2 12 18 13 6" xfId="20553" xr:uid="{00000000-0005-0000-0000-0000895D0000}"/>
    <cellStyle name="Normal 4 2 2 12 18 14" xfId="20554" xr:uid="{00000000-0005-0000-0000-00008A5D0000}"/>
    <cellStyle name="Normal 4 2 2 12 18 14 2" xfId="20555" xr:uid="{00000000-0005-0000-0000-00008B5D0000}"/>
    <cellStyle name="Normal 4 2 2 12 18 14 3" xfId="20556" xr:uid="{00000000-0005-0000-0000-00008C5D0000}"/>
    <cellStyle name="Normal 4 2 2 12 18 14 4" xfId="20557" xr:uid="{00000000-0005-0000-0000-00008D5D0000}"/>
    <cellStyle name="Normal 4 2 2 12 18 14 5" xfId="20558" xr:uid="{00000000-0005-0000-0000-00008E5D0000}"/>
    <cellStyle name="Normal 4 2 2 12 18 14 6" xfId="20559" xr:uid="{00000000-0005-0000-0000-00008F5D0000}"/>
    <cellStyle name="Normal 4 2 2 12 18 15" xfId="20560" xr:uid="{00000000-0005-0000-0000-0000905D0000}"/>
    <cellStyle name="Normal 4 2 2 12 18 15 2" xfId="20561" xr:uid="{00000000-0005-0000-0000-0000915D0000}"/>
    <cellStyle name="Normal 4 2 2 12 18 15 3" xfId="20562" xr:uid="{00000000-0005-0000-0000-0000925D0000}"/>
    <cellStyle name="Normal 4 2 2 12 18 15 4" xfId="20563" xr:uid="{00000000-0005-0000-0000-0000935D0000}"/>
    <cellStyle name="Normal 4 2 2 12 18 15 5" xfId="20564" xr:uid="{00000000-0005-0000-0000-0000945D0000}"/>
    <cellStyle name="Normal 4 2 2 12 18 15 6" xfId="20565" xr:uid="{00000000-0005-0000-0000-0000955D0000}"/>
    <cellStyle name="Normal 4 2 2 12 18 16" xfId="20566" xr:uid="{00000000-0005-0000-0000-0000965D0000}"/>
    <cellStyle name="Normal 4 2 2 12 18 16 2" xfId="20567" xr:uid="{00000000-0005-0000-0000-0000975D0000}"/>
    <cellStyle name="Normal 4 2 2 12 18 16 3" xfId="20568" xr:uid="{00000000-0005-0000-0000-0000985D0000}"/>
    <cellStyle name="Normal 4 2 2 12 18 16 4" xfId="20569" xr:uid="{00000000-0005-0000-0000-0000995D0000}"/>
    <cellStyle name="Normal 4 2 2 12 18 16 5" xfId="20570" xr:uid="{00000000-0005-0000-0000-00009A5D0000}"/>
    <cellStyle name="Normal 4 2 2 12 18 16 6" xfId="20571" xr:uid="{00000000-0005-0000-0000-00009B5D0000}"/>
    <cellStyle name="Normal 4 2 2 12 18 17" xfId="20572" xr:uid="{00000000-0005-0000-0000-00009C5D0000}"/>
    <cellStyle name="Normal 4 2 2 12 18 17 2" xfId="20573" xr:uid="{00000000-0005-0000-0000-00009D5D0000}"/>
    <cellStyle name="Normal 4 2 2 12 18 17 3" xfId="20574" xr:uid="{00000000-0005-0000-0000-00009E5D0000}"/>
    <cellStyle name="Normal 4 2 2 12 18 17 4" xfId="20575" xr:uid="{00000000-0005-0000-0000-00009F5D0000}"/>
    <cellStyle name="Normal 4 2 2 12 18 17 5" xfId="20576" xr:uid="{00000000-0005-0000-0000-0000A05D0000}"/>
    <cellStyle name="Normal 4 2 2 12 18 17 6" xfId="20577" xr:uid="{00000000-0005-0000-0000-0000A15D0000}"/>
    <cellStyle name="Normal 4 2 2 12 18 18" xfId="20578" xr:uid="{00000000-0005-0000-0000-0000A25D0000}"/>
    <cellStyle name="Normal 4 2 2 12 18 18 2" xfId="20579" xr:uid="{00000000-0005-0000-0000-0000A35D0000}"/>
    <cellStyle name="Normal 4 2 2 12 18 18 3" xfId="20580" xr:uid="{00000000-0005-0000-0000-0000A45D0000}"/>
    <cellStyle name="Normal 4 2 2 12 18 18 4" xfId="20581" xr:uid="{00000000-0005-0000-0000-0000A55D0000}"/>
    <cellStyle name="Normal 4 2 2 12 18 18 5" xfId="20582" xr:uid="{00000000-0005-0000-0000-0000A65D0000}"/>
    <cellStyle name="Normal 4 2 2 12 18 18 6" xfId="20583" xr:uid="{00000000-0005-0000-0000-0000A75D0000}"/>
    <cellStyle name="Normal 4 2 2 12 18 19" xfId="20584" xr:uid="{00000000-0005-0000-0000-0000A85D0000}"/>
    <cellStyle name="Normal 4 2 2 12 18 19 2" xfId="20585" xr:uid="{00000000-0005-0000-0000-0000A95D0000}"/>
    <cellStyle name="Normal 4 2 2 12 18 19 3" xfId="20586" xr:uid="{00000000-0005-0000-0000-0000AA5D0000}"/>
    <cellStyle name="Normal 4 2 2 12 18 19 4" xfId="20587" xr:uid="{00000000-0005-0000-0000-0000AB5D0000}"/>
    <cellStyle name="Normal 4 2 2 12 18 19 5" xfId="20588" xr:uid="{00000000-0005-0000-0000-0000AC5D0000}"/>
    <cellStyle name="Normal 4 2 2 12 18 19 6" xfId="20589" xr:uid="{00000000-0005-0000-0000-0000AD5D0000}"/>
    <cellStyle name="Normal 4 2 2 12 18 2" xfId="20590" xr:uid="{00000000-0005-0000-0000-0000AE5D0000}"/>
    <cellStyle name="Normal 4 2 2 12 18 2 2" xfId="20591" xr:uid="{00000000-0005-0000-0000-0000AF5D0000}"/>
    <cellStyle name="Normal 4 2 2 12 18 2 3" xfId="20592" xr:uid="{00000000-0005-0000-0000-0000B05D0000}"/>
    <cellStyle name="Normal 4 2 2 12 18 2 4" xfId="20593" xr:uid="{00000000-0005-0000-0000-0000B15D0000}"/>
    <cellStyle name="Normal 4 2 2 12 18 2 5" xfId="20594" xr:uid="{00000000-0005-0000-0000-0000B25D0000}"/>
    <cellStyle name="Normal 4 2 2 12 18 2 6" xfId="20595" xr:uid="{00000000-0005-0000-0000-0000B35D0000}"/>
    <cellStyle name="Normal 4 2 2 12 18 20" xfId="20596" xr:uid="{00000000-0005-0000-0000-0000B45D0000}"/>
    <cellStyle name="Normal 4 2 2 12 18 20 2" xfId="20597" xr:uid="{00000000-0005-0000-0000-0000B55D0000}"/>
    <cellStyle name="Normal 4 2 2 12 18 20 3" xfId="20598" xr:uid="{00000000-0005-0000-0000-0000B65D0000}"/>
    <cellStyle name="Normal 4 2 2 12 18 20 4" xfId="20599" xr:uid="{00000000-0005-0000-0000-0000B75D0000}"/>
    <cellStyle name="Normal 4 2 2 12 18 20 5" xfId="20600" xr:uid="{00000000-0005-0000-0000-0000B85D0000}"/>
    <cellStyle name="Normal 4 2 2 12 18 20 6" xfId="20601" xr:uid="{00000000-0005-0000-0000-0000B95D0000}"/>
    <cellStyle name="Normal 4 2 2 12 18 21" xfId="20602" xr:uid="{00000000-0005-0000-0000-0000BA5D0000}"/>
    <cellStyle name="Normal 4 2 2 12 18 21 2" xfId="20603" xr:uid="{00000000-0005-0000-0000-0000BB5D0000}"/>
    <cellStyle name="Normal 4 2 2 12 18 21 3" xfId="20604" xr:uid="{00000000-0005-0000-0000-0000BC5D0000}"/>
    <cellStyle name="Normal 4 2 2 12 18 21 4" xfId="20605" xr:uid="{00000000-0005-0000-0000-0000BD5D0000}"/>
    <cellStyle name="Normal 4 2 2 12 18 21 5" xfId="20606" xr:uid="{00000000-0005-0000-0000-0000BE5D0000}"/>
    <cellStyle name="Normal 4 2 2 12 18 21 6" xfId="20607" xr:uid="{00000000-0005-0000-0000-0000BF5D0000}"/>
    <cellStyle name="Normal 4 2 2 12 18 22" xfId="20608" xr:uid="{00000000-0005-0000-0000-0000C05D0000}"/>
    <cellStyle name="Normal 4 2 2 12 18 22 2" xfId="20609" xr:uid="{00000000-0005-0000-0000-0000C15D0000}"/>
    <cellStyle name="Normal 4 2 2 12 18 22 3" xfId="20610" xr:uid="{00000000-0005-0000-0000-0000C25D0000}"/>
    <cellStyle name="Normal 4 2 2 12 18 22 4" xfId="20611" xr:uid="{00000000-0005-0000-0000-0000C35D0000}"/>
    <cellStyle name="Normal 4 2 2 12 18 22 5" xfId="20612" xr:uid="{00000000-0005-0000-0000-0000C45D0000}"/>
    <cellStyle name="Normal 4 2 2 12 18 22 6" xfId="20613" xr:uid="{00000000-0005-0000-0000-0000C55D0000}"/>
    <cellStyle name="Normal 4 2 2 12 18 23" xfId="20614" xr:uid="{00000000-0005-0000-0000-0000C65D0000}"/>
    <cellStyle name="Normal 4 2 2 12 18 23 2" xfId="20615" xr:uid="{00000000-0005-0000-0000-0000C75D0000}"/>
    <cellStyle name="Normal 4 2 2 12 18 23 3" xfId="20616" xr:uid="{00000000-0005-0000-0000-0000C85D0000}"/>
    <cellStyle name="Normal 4 2 2 12 18 23 4" xfId="20617" xr:uid="{00000000-0005-0000-0000-0000C95D0000}"/>
    <cellStyle name="Normal 4 2 2 12 18 23 5" xfId="20618" xr:uid="{00000000-0005-0000-0000-0000CA5D0000}"/>
    <cellStyle name="Normal 4 2 2 12 18 23 6" xfId="20619" xr:uid="{00000000-0005-0000-0000-0000CB5D0000}"/>
    <cellStyle name="Normal 4 2 2 12 18 24" xfId="20620" xr:uid="{00000000-0005-0000-0000-0000CC5D0000}"/>
    <cellStyle name="Normal 4 2 2 12 18 24 2" xfId="20621" xr:uid="{00000000-0005-0000-0000-0000CD5D0000}"/>
    <cellStyle name="Normal 4 2 2 12 18 24 3" xfId="20622" xr:uid="{00000000-0005-0000-0000-0000CE5D0000}"/>
    <cellStyle name="Normal 4 2 2 12 18 24 4" xfId="20623" xr:uid="{00000000-0005-0000-0000-0000CF5D0000}"/>
    <cellStyle name="Normal 4 2 2 12 18 24 5" xfId="20624" xr:uid="{00000000-0005-0000-0000-0000D05D0000}"/>
    <cellStyle name="Normal 4 2 2 12 18 24 6" xfId="20625" xr:uid="{00000000-0005-0000-0000-0000D15D0000}"/>
    <cellStyle name="Normal 4 2 2 12 18 25" xfId="20626" xr:uid="{00000000-0005-0000-0000-0000D25D0000}"/>
    <cellStyle name="Normal 4 2 2 12 18 25 2" xfId="20627" xr:uid="{00000000-0005-0000-0000-0000D35D0000}"/>
    <cellStyle name="Normal 4 2 2 12 18 25 3" xfId="20628" xr:uid="{00000000-0005-0000-0000-0000D45D0000}"/>
    <cellStyle name="Normal 4 2 2 12 18 25 4" xfId="20629" xr:uid="{00000000-0005-0000-0000-0000D55D0000}"/>
    <cellStyle name="Normal 4 2 2 12 18 25 5" xfId="20630" xr:uid="{00000000-0005-0000-0000-0000D65D0000}"/>
    <cellStyle name="Normal 4 2 2 12 18 25 6" xfId="20631" xr:uid="{00000000-0005-0000-0000-0000D75D0000}"/>
    <cellStyle name="Normal 4 2 2 12 18 26" xfId="20632" xr:uid="{00000000-0005-0000-0000-0000D85D0000}"/>
    <cellStyle name="Normal 4 2 2 12 18 26 2" xfId="20633" xr:uid="{00000000-0005-0000-0000-0000D95D0000}"/>
    <cellStyle name="Normal 4 2 2 12 18 26 3" xfId="20634" xr:uid="{00000000-0005-0000-0000-0000DA5D0000}"/>
    <cellStyle name="Normal 4 2 2 12 18 26 4" xfId="20635" xr:uid="{00000000-0005-0000-0000-0000DB5D0000}"/>
    <cellStyle name="Normal 4 2 2 12 18 26 5" xfId="20636" xr:uid="{00000000-0005-0000-0000-0000DC5D0000}"/>
    <cellStyle name="Normal 4 2 2 12 18 26 6" xfId="20637" xr:uid="{00000000-0005-0000-0000-0000DD5D0000}"/>
    <cellStyle name="Normal 4 2 2 12 18 27" xfId="20638" xr:uid="{00000000-0005-0000-0000-0000DE5D0000}"/>
    <cellStyle name="Normal 4 2 2 12 18 27 2" xfId="20639" xr:uid="{00000000-0005-0000-0000-0000DF5D0000}"/>
    <cellStyle name="Normal 4 2 2 12 18 27 3" xfId="20640" xr:uid="{00000000-0005-0000-0000-0000E05D0000}"/>
    <cellStyle name="Normal 4 2 2 12 18 27 4" xfId="20641" xr:uid="{00000000-0005-0000-0000-0000E15D0000}"/>
    <cellStyle name="Normal 4 2 2 12 18 27 5" xfId="20642" xr:uid="{00000000-0005-0000-0000-0000E25D0000}"/>
    <cellStyle name="Normal 4 2 2 12 18 27 6" xfId="20643" xr:uid="{00000000-0005-0000-0000-0000E35D0000}"/>
    <cellStyle name="Normal 4 2 2 12 18 28" xfId="20644" xr:uid="{00000000-0005-0000-0000-0000E45D0000}"/>
    <cellStyle name="Normal 4 2 2 12 18 28 2" xfId="20645" xr:uid="{00000000-0005-0000-0000-0000E55D0000}"/>
    <cellStyle name="Normal 4 2 2 12 18 28 3" xfId="20646" xr:uid="{00000000-0005-0000-0000-0000E65D0000}"/>
    <cellStyle name="Normal 4 2 2 12 18 28 4" xfId="20647" xr:uid="{00000000-0005-0000-0000-0000E75D0000}"/>
    <cellStyle name="Normal 4 2 2 12 18 28 5" xfId="20648" xr:uid="{00000000-0005-0000-0000-0000E85D0000}"/>
    <cellStyle name="Normal 4 2 2 12 18 28 6" xfId="20649" xr:uid="{00000000-0005-0000-0000-0000E95D0000}"/>
    <cellStyle name="Normal 4 2 2 12 18 29" xfId="20650" xr:uid="{00000000-0005-0000-0000-0000EA5D0000}"/>
    <cellStyle name="Normal 4 2 2 12 18 29 2" xfId="20651" xr:uid="{00000000-0005-0000-0000-0000EB5D0000}"/>
    <cellStyle name="Normal 4 2 2 12 18 29 3" xfId="20652" xr:uid="{00000000-0005-0000-0000-0000EC5D0000}"/>
    <cellStyle name="Normal 4 2 2 12 18 29 4" xfId="20653" xr:uid="{00000000-0005-0000-0000-0000ED5D0000}"/>
    <cellStyle name="Normal 4 2 2 12 18 29 5" xfId="20654" xr:uid="{00000000-0005-0000-0000-0000EE5D0000}"/>
    <cellStyle name="Normal 4 2 2 12 18 29 6" xfId="20655" xr:uid="{00000000-0005-0000-0000-0000EF5D0000}"/>
    <cellStyle name="Normal 4 2 2 12 18 3" xfId="20656" xr:uid="{00000000-0005-0000-0000-0000F05D0000}"/>
    <cellStyle name="Normal 4 2 2 12 18 3 2" xfId="20657" xr:uid="{00000000-0005-0000-0000-0000F15D0000}"/>
    <cellStyle name="Normal 4 2 2 12 18 3 3" xfId="20658" xr:uid="{00000000-0005-0000-0000-0000F25D0000}"/>
    <cellStyle name="Normal 4 2 2 12 18 3 4" xfId="20659" xr:uid="{00000000-0005-0000-0000-0000F35D0000}"/>
    <cellStyle name="Normal 4 2 2 12 18 3 5" xfId="20660" xr:uid="{00000000-0005-0000-0000-0000F45D0000}"/>
    <cellStyle name="Normal 4 2 2 12 18 3 6" xfId="20661" xr:uid="{00000000-0005-0000-0000-0000F55D0000}"/>
    <cellStyle name="Normal 4 2 2 12 18 30" xfId="20662" xr:uid="{00000000-0005-0000-0000-0000F65D0000}"/>
    <cellStyle name="Normal 4 2 2 12 18 31" xfId="20663" xr:uid="{00000000-0005-0000-0000-0000F75D0000}"/>
    <cellStyle name="Normal 4 2 2 12 18 32" xfId="20664" xr:uid="{00000000-0005-0000-0000-0000F85D0000}"/>
    <cellStyle name="Normal 4 2 2 12 18 33" xfId="20665" xr:uid="{00000000-0005-0000-0000-0000F95D0000}"/>
    <cellStyle name="Normal 4 2 2 12 18 34" xfId="20666" xr:uid="{00000000-0005-0000-0000-0000FA5D0000}"/>
    <cellStyle name="Normal 4 2 2 12 18 4" xfId="20667" xr:uid="{00000000-0005-0000-0000-0000FB5D0000}"/>
    <cellStyle name="Normal 4 2 2 12 18 4 2" xfId="20668" xr:uid="{00000000-0005-0000-0000-0000FC5D0000}"/>
    <cellStyle name="Normal 4 2 2 12 18 4 3" xfId="20669" xr:uid="{00000000-0005-0000-0000-0000FD5D0000}"/>
    <cellStyle name="Normal 4 2 2 12 18 4 4" xfId="20670" xr:uid="{00000000-0005-0000-0000-0000FE5D0000}"/>
    <cellStyle name="Normal 4 2 2 12 18 4 5" xfId="20671" xr:uid="{00000000-0005-0000-0000-0000FF5D0000}"/>
    <cellStyle name="Normal 4 2 2 12 18 4 6" xfId="20672" xr:uid="{00000000-0005-0000-0000-0000005E0000}"/>
    <cellStyle name="Normal 4 2 2 12 18 5" xfId="20673" xr:uid="{00000000-0005-0000-0000-0000015E0000}"/>
    <cellStyle name="Normal 4 2 2 12 18 5 2" xfId="20674" xr:uid="{00000000-0005-0000-0000-0000025E0000}"/>
    <cellStyle name="Normal 4 2 2 12 18 5 3" xfId="20675" xr:uid="{00000000-0005-0000-0000-0000035E0000}"/>
    <cellStyle name="Normal 4 2 2 12 18 5 4" xfId="20676" xr:uid="{00000000-0005-0000-0000-0000045E0000}"/>
    <cellStyle name="Normal 4 2 2 12 18 5 5" xfId="20677" xr:uid="{00000000-0005-0000-0000-0000055E0000}"/>
    <cellStyle name="Normal 4 2 2 12 18 5 6" xfId="20678" xr:uid="{00000000-0005-0000-0000-0000065E0000}"/>
    <cellStyle name="Normal 4 2 2 12 18 6" xfId="20679" xr:uid="{00000000-0005-0000-0000-0000075E0000}"/>
    <cellStyle name="Normal 4 2 2 12 18 6 2" xfId="20680" xr:uid="{00000000-0005-0000-0000-0000085E0000}"/>
    <cellStyle name="Normal 4 2 2 12 18 6 3" xfId="20681" xr:uid="{00000000-0005-0000-0000-0000095E0000}"/>
    <cellStyle name="Normal 4 2 2 12 18 6 4" xfId="20682" xr:uid="{00000000-0005-0000-0000-00000A5E0000}"/>
    <cellStyle name="Normal 4 2 2 12 18 6 5" xfId="20683" xr:uid="{00000000-0005-0000-0000-00000B5E0000}"/>
    <cellStyle name="Normal 4 2 2 12 18 6 6" xfId="20684" xr:uid="{00000000-0005-0000-0000-00000C5E0000}"/>
    <cellStyle name="Normal 4 2 2 12 18 7" xfId="20685" xr:uid="{00000000-0005-0000-0000-00000D5E0000}"/>
    <cellStyle name="Normal 4 2 2 12 18 7 2" xfId="20686" xr:uid="{00000000-0005-0000-0000-00000E5E0000}"/>
    <cellStyle name="Normal 4 2 2 12 18 7 3" xfId="20687" xr:uid="{00000000-0005-0000-0000-00000F5E0000}"/>
    <cellStyle name="Normal 4 2 2 12 18 7 4" xfId="20688" xr:uid="{00000000-0005-0000-0000-0000105E0000}"/>
    <cellStyle name="Normal 4 2 2 12 18 7 5" xfId="20689" xr:uid="{00000000-0005-0000-0000-0000115E0000}"/>
    <cellStyle name="Normal 4 2 2 12 18 7 6" xfId="20690" xr:uid="{00000000-0005-0000-0000-0000125E0000}"/>
    <cellStyle name="Normal 4 2 2 12 18 8" xfId="20691" xr:uid="{00000000-0005-0000-0000-0000135E0000}"/>
    <cellStyle name="Normal 4 2 2 12 18 8 2" xfId="20692" xr:uid="{00000000-0005-0000-0000-0000145E0000}"/>
    <cellStyle name="Normal 4 2 2 12 18 8 3" xfId="20693" xr:uid="{00000000-0005-0000-0000-0000155E0000}"/>
    <cellStyle name="Normal 4 2 2 12 18 8 4" xfId="20694" xr:uid="{00000000-0005-0000-0000-0000165E0000}"/>
    <cellStyle name="Normal 4 2 2 12 18 8 5" xfId="20695" xr:uid="{00000000-0005-0000-0000-0000175E0000}"/>
    <cellStyle name="Normal 4 2 2 12 18 8 6" xfId="20696" xr:uid="{00000000-0005-0000-0000-0000185E0000}"/>
    <cellStyle name="Normal 4 2 2 12 18 9" xfId="20697" xr:uid="{00000000-0005-0000-0000-0000195E0000}"/>
    <cellStyle name="Normal 4 2 2 12 18 9 2" xfId="20698" xr:uid="{00000000-0005-0000-0000-00001A5E0000}"/>
    <cellStyle name="Normal 4 2 2 12 18 9 3" xfId="20699" xr:uid="{00000000-0005-0000-0000-00001B5E0000}"/>
    <cellStyle name="Normal 4 2 2 12 18 9 4" xfId="20700" xr:uid="{00000000-0005-0000-0000-00001C5E0000}"/>
    <cellStyle name="Normal 4 2 2 12 18 9 5" xfId="20701" xr:uid="{00000000-0005-0000-0000-00001D5E0000}"/>
    <cellStyle name="Normal 4 2 2 12 18 9 6" xfId="20702" xr:uid="{00000000-0005-0000-0000-00001E5E0000}"/>
    <cellStyle name="Normal 4 2 2 12 19" xfId="20703" xr:uid="{00000000-0005-0000-0000-00001F5E0000}"/>
    <cellStyle name="Normal 4 2 2 12 19 2" xfId="20704" xr:uid="{00000000-0005-0000-0000-0000205E0000}"/>
    <cellStyle name="Normal 4 2 2 12 19 3" xfId="20705" xr:uid="{00000000-0005-0000-0000-0000215E0000}"/>
    <cellStyle name="Normal 4 2 2 12 19 4" xfId="20706" xr:uid="{00000000-0005-0000-0000-0000225E0000}"/>
    <cellStyle name="Normal 4 2 2 12 19 5" xfId="20707" xr:uid="{00000000-0005-0000-0000-0000235E0000}"/>
    <cellStyle name="Normal 4 2 2 12 19 6" xfId="20708" xr:uid="{00000000-0005-0000-0000-0000245E0000}"/>
    <cellStyle name="Normal 4 2 2 12 2" xfId="20709" xr:uid="{00000000-0005-0000-0000-0000255E0000}"/>
    <cellStyle name="Normal 4 2 2 12 2 10" xfId="20710" xr:uid="{00000000-0005-0000-0000-0000265E0000}"/>
    <cellStyle name="Normal 4 2 2 12 2 10 2" xfId="20711" xr:uid="{00000000-0005-0000-0000-0000275E0000}"/>
    <cellStyle name="Normal 4 2 2 12 2 10 3" xfId="20712" xr:uid="{00000000-0005-0000-0000-0000285E0000}"/>
    <cellStyle name="Normal 4 2 2 12 2 10 4" xfId="20713" xr:uid="{00000000-0005-0000-0000-0000295E0000}"/>
    <cellStyle name="Normal 4 2 2 12 2 10 5" xfId="20714" xr:uid="{00000000-0005-0000-0000-00002A5E0000}"/>
    <cellStyle name="Normal 4 2 2 12 2 10 6" xfId="20715" xr:uid="{00000000-0005-0000-0000-00002B5E0000}"/>
    <cellStyle name="Normal 4 2 2 12 2 11" xfId="20716" xr:uid="{00000000-0005-0000-0000-00002C5E0000}"/>
    <cellStyle name="Normal 4 2 2 12 2 11 2" xfId="20717" xr:uid="{00000000-0005-0000-0000-00002D5E0000}"/>
    <cellStyle name="Normal 4 2 2 12 2 11 3" xfId="20718" xr:uid="{00000000-0005-0000-0000-00002E5E0000}"/>
    <cellStyle name="Normal 4 2 2 12 2 11 4" xfId="20719" xr:uid="{00000000-0005-0000-0000-00002F5E0000}"/>
    <cellStyle name="Normal 4 2 2 12 2 11 5" xfId="20720" xr:uid="{00000000-0005-0000-0000-0000305E0000}"/>
    <cellStyle name="Normal 4 2 2 12 2 11 6" xfId="20721" xr:uid="{00000000-0005-0000-0000-0000315E0000}"/>
    <cellStyle name="Normal 4 2 2 12 2 12" xfId="20722" xr:uid="{00000000-0005-0000-0000-0000325E0000}"/>
    <cellStyle name="Normal 4 2 2 12 2 12 2" xfId="20723" xr:uid="{00000000-0005-0000-0000-0000335E0000}"/>
    <cellStyle name="Normal 4 2 2 12 2 12 3" xfId="20724" xr:uid="{00000000-0005-0000-0000-0000345E0000}"/>
    <cellStyle name="Normal 4 2 2 12 2 12 4" xfId="20725" xr:uid="{00000000-0005-0000-0000-0000355E0000}"/>
    <cellStyle name="Normal 4 2 2 12 2 12 5" xfId="20726" xr:uid="{00000000-0005-0000-0000-0000365E0000}"/>
    <cellStyle name="Normal 4 2 2 12 2 12 6" xfId="20727" xr:uid="{00000000-0005-0000-0000-0000375E0000}"/>
    <cellStyle name="Normal 4 2 2 12 2 13" xfId="20728" xr:uid="{00000000-0005-0000-0000-0000385E0000}"/>
    <cellStyle name="Normal 4 2 2 12 2 13 2" xfId="20729" xr:uid="{00000000-0005-0000-0000-0000395E0000}"/>
    <cellStyle name="Normal 4 2 2 12 2 13 3" xfId="20730" xr:uid="{00000000-0005-0000-0000-00003A5E0000}"/>
    <cellStyle name="Normal 4 2 2 12 2 13 4" xfId="20731" xr:uid="{00000000-0005-0000-0000-00003B5E0000}"/>
    <cellStyle name="Normal 4 2 2 12 2 13 5" xfId="20732" xr:uid="{00000000-0005-0000-0000-00003C5E0000}"/>
    <cellStyle name="Normal 4 2 2 12 2 13 6" xfId="20733" xr:uid="{00000000-0005-0000-0000-00003D5E0000}"/>
    <cellStyle name="Normal 4 2 2 12 2 14" xfId="20734" xr:uid="{00000000-0005-0000-0000-00003E5E0000}"/>
    <cellStyle name="Normal 4 2 2 12 2 14 2" xfId="20735" xr:uid="{00000000-0005-0000-0000-00003F5E0000}"/>
    <cellStyle name="Normal 4 2 2 12 2 14 3" xfId="20736" xr:uid="{00000000-0005-0000-0000-0000405E0000}"/>
    <cellStyle name="Normal 4 2 2 12 2 14 4" xfId="20737" xr:uid="{00000000-0005-0000-0000-0000415E0000}"/>
    <cellStyle name="Normal 4 2 2 12 2 14 5" xfId="20738" xr:uid="{00000000-0005-0000-0000-0000425E0000}"/>
    <cellStyle name="Normal 4 2 2 12 2 14 6" xfId="20739" xr:uid="{00000000-0005-0000-0000-0000435E0000}"/>
    <cellStyle name="Normal 4 2 2 12 2 15" xfId="20740" xr:uid="{00000000-0005-0000-0000-0000445E0000}"/>
    <cellStyle name="Normal 4 2 2 12 2 15 2" xfId="20741" xr:uid="{00000000-0005-0000-0000-0000455E0000}"/>
    <cellStyle name="Normal 4 2 2 12 2 15 3" xfId="20742" xr:uid="{00000000-0005-0000-0000-0000465E0000}"/>
    <cellStyle name="Normal 4 2 2 12 2 15 4" xfId="20743" xr:uid="{00000000-0005-0000-0000-0000475E0000}"/>
    <cellStyle name="Normal 4 2 2 12 2 15 5" xfId="20744" xr:uid="{00000000-0005-0000-0000-0000485E0000}"/>
    <cellStyle name="Normal 4 2 2 12 2 15 6" xfId="20745" xr:uid="{00000000-0005-0000-0000-0000495E0000}"/>
    <cellStyle name="Normal 4 2 2 12 2 16" xfId="20746" xr:uid="{00000000-0005-0000-0000-00004A5E0000}"/>
    <cellStyle name="Normal 4 2 2 12 2 16 2" xfId="20747" xr:uid="{00000000-0005-0000-0000-00004B5E0000}"/>
    <cellStyle name="Normal 4 2 2 12 2 16 3" xfId="20748" xr:uid="{00000000-0005-0000-0000-00004C5E0000}"/>
    <cellStyle name="Normal 4 2 2 12 2 16 4" xfId="20749" xr:uid="{00000000-0005-0000-0000-00004D5E0000}"/>
    <cellStyle name="Normal 4 2 2 12 2 16 5" xfId="20750" xr:uid="{00000000-0005-0000-0000-00004E5E0000}"/>
    <cellStyle name="Normal 4 2 2 12 2 16 6" xfId="20751" xr:uid="{00000000-0005-0000-0000-00004F5E0000}"/>
    <cellStyle name="Normal 4 2 2 12 2 17" xfId="20752" xr:uid="{00000000-0005-0000-0000-0000505E0000}"/>
    <cellStyle name="Normal 4 2 2 12 2 17 2" xfId="20753" xr:uid="{00000000-0005-0000-0000-0000515E0000}"/>
    <cellStyle name="Normal 4 2 2 12 2 17 3" xfId="20754" xr:uid="{00000000-0005-0000-0000-0000525E0000}"/>
    <cellStyle name="Normal 4 2 2 12 2 17 4" xfId="20755" xr:uid="{00000000-0005-0000-0000-0000535E0000}"/>
    <cellStyle name="Normal 4 2 2 12 2 17 5" xfId="20756" xr:uid="{00000000-0005-0000-0000-0000545E0000}"/>
    <cellStyle name="Normal 4 2 2 12 2 17 6" xfId="20757" xr:uid="{00000000-0005-0000-0000-0000555E0000}"/>
    <cellStyle name="Normal 4 2 2 12 2 18" xfId="20758" xr:uid="{00000000-0005-0000-0000-0000565E0000}"/>
    <cellStyle name="Normal 4 2 2 12 2 18 2" xfId="20759" xr:uid="{00000000-0005-0000-0000-0000575E0000}"/>
    <cellStyle name="Normal 4 2 2 12 2 18 3" xfId="20760" xr:uid="{00000000-0005-0000-0000-0000585E0000}"/>
    <cellStyle name="Normal 4 2 2 12 2 18 4" xfId="20761" xr:uid="{00000000-0005-0000-0000-0000595E0000}"/>
    <cellStyle name="Normal 4 2 2 12 2 18 5" xfId="20762" xr:uid="{00000000-0005-0000-0000-00005A5E0000}"/>
    <cellStyle name="Normal 4 2 2 12 2 18 6" xfId="20763" xr:uid="{00000000-0005-0000-0000-00005B5E0000}"/>
    <cellStyle name="Normal 4 2 2 12 2 19" xfId="20764" xr:uid="{00000000-0005-0000-0000-00005C5E0000}"/>
    <cellStyle name="Normal 4 2 2 12 2 19 2" xfId="20765" xr:uid="{00000000-0005-0000-0000-00005D5E0000}"/>
    <cellStyle name="Normal 4 2 2 12 2 19 3" xfId="20766" xr:uid="{00000000-0005-0000-0000-00005E5E0000}"/>
    <cellStyle name="Normal 4 2 2 12 2 19 4" xfId="20767" xr:uid="{00000000-0005-0000-0000-00005F5E0000}"/>
    <cellStyle name="Normal 4 2 2 12 2 19 5" xfId="20768" xr:uid="{00000000-0005-0000-0000-0000605E0000}"/>
    <cellStyle name="Normal 4 2 2 12 2 19 6" xfId="20769" xr:uid="{00000000-0005-0000-0000-0000615E0000}"/>
    <cellStyle name="Normal 4 2 2 12 2 2" xfId="20770" xr:uid="{00000000-0005-0000-0000-0000625E0000}"/>
    <cellStyle name="Normal 4 2 2 12 2 2 2" xfId="20771" xr:uid="{00000000-0005-0000-0000-0000635E0000}"/>
    <cellStyle name="Normal 4 2 2 12 2 2 3" xfId="20772" xr:uid="{00000000-0005-0000-0000-0000645E0000}"/>
    <cellStyle name="Normal 4 2 2 12 2 2 4" xfId="20773" xr:uid="{00000000-0005-0000-0000-0000655E0000}"/>
    <cellStyle name="Normal 4 2 2 12 2 2 5" xfId="20774" xr:uid="{00000000-0005-0000-0000-0000665E0000}"/>
    <cellStyle name="Normal 4 2 2 12 2 2 6" xfId="20775" xr:uid="{00000000-0005-0000-0000-0000675E0000}"/>
    <cellStyle name="Normal 4 2 2 12 2 20" xfId="20776" xr:uid="{00000000-0005-0000-0000-0000685E0000}"/>
    <cellStyle name="Normal 4 2 2 12 2 20 2" xfId="20777" xr:uid="{00000000-0005-0000-0000-0000695E0000}"/>
    <cellStyle name="Normal 4 2 2 12 2 20 3" xfId="20778" xr:uid="{00000000-0005-0000-0000-00006A5E0000}"/>
    <cellStyle name="Normal 4 2 2 12 2 20 4" xfId="20779" xr:uid="{00000000-0005-0000-0000-00006B5E0000}"/>
    <cellStyle name="Normal 4 2 2 12 2 20 5" xfId="20780" xr:uid="{00000000-0005-0000-0000-00006C5E0000}"/>
    <cellStyle name="Normal 4 2 2 12 2 20 6" xfId="20781" xr:uid="{00000000-0005-0000-0000-00006D5E0000}"/>
    <cellStyle name="Normal 4 2 2 12 2 21" xfId="20782" xr:uid="{00000000-0005-0000-0000-00006E5E0000}"/>
    <cellStyle name="Normal 4 2 2 12 2 21 2" xfId="20783" xr:uid="{00000000-0005-0000-0000-00006F5E0000}"/>
    <cellStyle name="Normal 4 2 2 12 2 21 3" xfId="20784" xr:uid="{00000000-0005-0000-0000-0000705E0000}"/>
    <cellStyle name="Normal 4 2 2 12 2 21 4" xfId="20785" xr:uid="{00000000-0005-0000-0000-0000715E0000}"/>
    <cellStyle name="Normal 4 2 2 12 2 21 5" xfId="20786" xr:uid="{00000000-0005-0000-0000-0000725E0000}"/>
    <cellStyle name="Normal 4 2 2 12 2 21 6" xfId="20787" xr:uid="{00000000-0005-0000-0000-0000735E0000}"/>
    <cellStyle name="Normal 4 2 2 12 2 22" xfId="20788" xr:uid="{00000000-0005-0000-0000-0000745E0000}"/>
    <cellStyle name="Normal 4 2 2 12 2 22 2" xfId="20789" xr:uid="{00000000-0005-0000-0000-0000755E0000}"/>
    <cellStyle name="Normal 4 2 2 12 2 22 3" xfId="20790" xr:uid="{00000000-0005-0000-0000-0000765E0000}"/>
    <cellStyle name="Normal 4 2 2 12 2 22 4" xfId="20791" xr:uid="{00000000-0005-0000-0000-0000775E0000}"/>
    <cellStyle name="Normal 4 2 2 12 2 22 5" xfId="20792" xr:uid="{00000000-0005-0000-0000-0000785E0000}"/>
    <cellStyle name="Normal 4 2 2 12 2 22 6" xfId="20793" xr:uid="{00000000-0005-0000-0000-0000795E0000}"/>
    <cellStyle name="Normal 4 2 2 12 2 23" xfId="20794" xr:uid="{00000000-0005-0000-0000-00007A5E0000}"/>
    <cellStyle name="Normal 4 2 2 12 2 23 2" xfId="20795" xr:uid="{00000000-0005-0000-0000-00007B5E0000}"/>
    <cellStyle name="Normal 4 2 2 12 2 23 3" xfId="20796" xr:uid="{00000000-0005-0000-0000-00007C5E0000}"/>
    <cellStyle name="Normal 4 2 2 12 2 23 4" xfId="20797" xr:uid="{00000000-0005-0000-0000-00007D5E0000}"/>
    <cellStyle name="Normal 4 2 2 12 2 23 5" xfId="20798" xr:uid="{00000000-0005-0000-0000-00007E5E0000}"/>
    <cellStyle name="Normal 4 2 2 12 2 23 6" xfId="20799" xr:uid="{00000000-0005-0000-0000-00007F5E0000}"/>
    <cellStyle name="Normal 4 2 2 12 2 24" xfId="20800" xr:uid="{00000000-0005-0000-0000-0000805E0000}"/>
    <cellStyle name="Normal 4 2 2 12 2 24 2" xfId="20801" xr:uid="{00000000-0005-0000-0000-0000815E0000}"/>
    <cellStyle name="Normal 4 2 2 12 2 24 3" xfId="20802" xr:uid="{00000000-0005-0000-0000-0000825E0000}"/>
    <cellStyle name="Normal 4 2 2 12 2 24 4" xfId="20803" xr:uid="{00000000-0005-0000-0000-0000835E0000}"/>
    <cellStyle name="Normal 4 2 2 12 2 24 5" xfId="20804" xr:uid="{00000000-0005-0000-0000-0000845E0000}"/>
    <cellStyle name="Normal 4 2 2 12 2 24 6" xfId="20805" xr:uid="{00000000-0005-0000-0000-0000855E0000}"/>
    <cellStyle name="Normal 4 2 2 12 2 25" xfId="20806" xr:uid="{00000000-0005-0000-0000-0000865E0000}"/>
    <cellStyle name="Normal 4 2 2 12 2 25 2" xfId="20807" xr:uid="{00000000-0005-0000-0000-0000875E0000}"/>
    <cellStyle name="Normal 4 2 2 12 2 25 3" xfId="20808" xr:uid="{00000000-0005-0000-0000-0000885E0000}"/>
    <cellStyle name="Normal 4 2 2 12 2 25 4" xfId="20809" xr:uid="{00000000-0005-0000-0000-0000895E0000}"/>
    <cellStyle name="Normal 4 2 2 12 2 25 5" xfId="20810" xr:uid="{00000000-0005-0000-0000-00008A5E0000}"/>
    <cellStyle name="Normal 4 2 2 12 2 25 6" xfId="20811" xr:uid="{00000000-0005-0000-0000-00008B5E0000}"/>
    <cellStyle name="Normal 4 2 2 12 2 26" xfId="20812" xr:uid="{00000000-0005-0000-0000-00008C5E0000}"/>
    <cellStyle name="Normal 4 2 2 12 2 26 2" xfId="20813" xr:uid="{00000000-0005-0000-0000-00008D5E0000}"/>
    <cellStyle name="Normal 4 2 2 12 2 26 3" xfId="20814" xr:uid="{00000000-0005-0000-0000-00008E5E0000}"/>
    <cellStyle name="Normal 4 2 2 12 2 26 4" xfId="20815" xr:uid="{00000000-0005-0000-0000-00008F5E0000}"/>
    <cellStyle name="Normal 4 2 2 12 2 26 5" xfId="20816" xr:uid="{00000000-0005-0000-0000-0000905E0000}"/>
    <cellStyle name="Normal 4 2 2 12 2 26 6" xfId="20817" xr:uid="{00000000-0005-0000-0000-0000915E0000}"/>
    <cellStyle name="Normal 4 2 2 12 2 27" xfId="20818" xr:uid="{00000000-0005-0000-0000-0000925E0000}"/>
    <cellStyle name="Normal 4 2 2 12 2 27 2" xfId="20819" xr:uid="{00000000-0005-0000-0000-0000935E0000}"/>
    <cellStyle name="Normal 4 2 2 12 2 27 3" xfId="20820" xr:uid="{00000000-0005-0000-0000-0000945E0000}"/>
    <cellStyle name="Normal 4 2 2 12 2 27 4" xfId="20821" xr:uid="{00000000-0005-0000-0000-0000955E0000}"/>
    <cellStyle name="Normal 4 2 2 12 2 27 5" xfId="20822" xr:uid="{00000000-0005-0000-0000-0000965E0000}"/>
    <cellStyle name="Normal 4 2 2 12 2 27 6" xfId="20823" xr:uid="{00000000-0005-0000-0000-0000975E0000}"/>
    <cellStyle name="Normal 4 2 2 12 2 28" xfId="20824" xr:uid="{00000000-0005-0000-0000-0000985E0000}"/>
    <cellStyle name="Normal 4 2 2 12 2 28 2" xfId="20825" xr:uid="{00000000-0005-0000-0000-0000995E0000}"/>
    <cellStyle name="Normal 4 2 2 12 2 28 3" xfId="20826" xr:uid="{00000000-0005-0000-0000-00009A5E0000}"/>
    <cellStyle name="Normal 4 2 2 12 2 28 4" xfId="20827" xr:uid="{00000000-0005-0000-0000-00009B5E0000}"/>
    <cellStyle name="Normal 4 2 2 12 2 28 5" xfId="20828" xr:uid="{00000000-0005-0000-0000-00009C5E0000}"/>
    <cellStyle name="Normal 4 2 2 12 2 28 6" xfId="20829" xr:uid="{00000000-0005-0000-0000-00009D5E0000}"/>
    <cellStyle name="Normal 4 2 2 12 2 29" xfId="20830" xr:uid="{00000000-0005-0000-0000-00009E5E0000}"/>
    <cellStyle name="Normal 4 2 2 12 2 29 2" xfId="20831" xr:uid="{00000000-0005-0000-0000-00009F5E0000}"/>
    <cellStyle name="Normal 4 2 2 12 2 29 3" xfId="20832" xr:uid="{00000000-0005-0000-0000-0000A05E0000}"/>
    <cellStyle name="Normal 4 2 2 12 2 29 4" xfId="20833" xr:uid="{00000000-0005-0000-0000-0000A15E0000}"/>
    <cellStyle name="Normal 4 2 2 12 2 29 5" xfId="20834" xr:uid="{00000000-0005-0000-0000-0000A25E0000}"/>
    <cellStyle name="Normal 4 2 2 12 2 29 6" xfId="20835" xr:uid="{00000000-0005-0000-0000-0000A35E0000}"/>
    <cellStyle name="Normal 4 2 2 12 2 3" xfId="20836" xr:uid="{00000000-0005-0000-0000-0000A45E0000}"/>
    <cellStyle name="Normal 4 2 2 12 2 3 2" xfId="20837" xr:uid="{00000000-0005-0000-0000-0000A55E0000}"/>
    <cellStyle name="Normal 4 2 2 12 2 3 3" xfId="20838" xr:uid="{00000000-0005-0000-0000-0000A65E0000}"/>
    <cellStyle name="Normal 4 2 2 12 2 3 4" xfId="20839" xr:uid="{00000000-0005-0000-0000-0000A75E0000}"/>
    <cellStyle name="Normal 4 2 2 12 2 3 5" xfId="20840" xr:uid="{00000000-0005-0000-0000-0000A85E0000}"/>
    <cellStyle name="Normal 4 2 2 12 2 3 6" xfId="20841" xr:uid="{00000000-0005-0000-0000-0000A95E0000}"/>
    <cellStyle name="Normal 4 2 2 12 2 30" xfId="20842" xr:uid="{00000000-0005-0000-0000-0000AA5E0000}"/>
    <cellStyle name="Normal 4 2 2 12 2 31" xfId="20843" xr:uid="{00000000-0005-0000-0000-0000AB5E0000}"/>
    <cellStyle name="Normal 4 2 2 12 2 32" xfId="20844" xr:uid="{00000000-0005-0000-0000-0000AC5E0000}"/>
    <cellStyle name="Normal 4 2 2 12 2 33" xfId="20845" xr:uid="{00000000-0005-0000-0000-0000AD5E0000}"/>
    <cellStyle name="Normal 4 2 2 12 2 34" xfId="20846" xr:uid="{00000000-0005-0000-0000-0000AE5E0000}"/>
    <cellStyle name="Normal 4 2 2 12 2 4" xfId="20847" xr:uid="{00000000-0005-0000-0000-0000AF5E0000}"/>
    <cellStyle name="Normal 4 2 2 12 2 4 2" xfId="20848" xr:uid="{00000000-0005-0000-0000-0000B05E0000}"/>
    <cellStyle name="Normal 4 2 2 12 2 4 3" xfId="20849" xr:uid="{00000000-0005-0000-0000-0000B15E0000}"/>
    <cellStyle name="Normal 4 2 2 12 2 4 4" xfId="20850" xr:uid="{00000000-0005-0000-0000-0000B25E0000}"/>
    <cellStyle name="Normal 4 2 2 12 2 4 5" xfId="20851" xr:uid="{00000000-0005-0000-0000-0000B35E0000}"/>
    <cellStyle name="Normal 4 2 2 12 2 4 6" xfId="20852" xr:uid="{00000000-0005-0000-0000-0000B45E0000}"/>
    <cellStyle name="Normal 4 2 2 12 2 5" xfId="20853" xr:uid="{00000000-0005-0000-0000-0000B55E0000}"/>
    <cellStyle name="Normal 4 2 2 12 2 5 2" xfId="20854" xr:uid="{00000000-0005-0000-0000-0000B65E0000}"/>
    <cellStyle name="Normal 4 2 2 12 2 5 3" xfId="20855" xr:uid="{00000000-0005-0000-0000-0000B75E0000}"/>
    <cellStyle name="Normal 4 2 2 12 2 5 4" xfId="20856" xr:uid="{00000000-0005-0000-0000-0000B85E0000}"/>
    <cellStyle name="Normal 4 2 2 12 2 5 5" xfId="20857" xr:uid="{00000000-0005-0000-0000-0000B95E0000}"/>
    <cellStyle name="Normal 4 2 2 12 2 5 6" xfId="20858" xr:uid="{00000000-0005-0000-0000-0000BA5E0000}"/>
    <cellStyle name="Normal 4 2 2 12 2 6" xfId="20859" xr:uid="{00000000-0005-0000-0000-0000BB5E0000}"/>
    <cellStyle name="Normal 4 2 2 12 2 6 2" xfId="20860" xr:uid="{00000000-0005-0000-0000-0000BC5E0000}"/>
    <cellStyle name="Normal 4 2 2 12 2 6 3" xfId="20861" xr:uid="{00000000-0005-0000-0000-0000BD5E0000}"/>
    <cellStyle name="Normal 4 2 2 12 2 6 4" xfId="20862" xr:uid="{00000000-0005-0000-0000-0000BE5E0000}"/>
    <cellStyle name="Normal 4 2 2 12 2 6 5" xfId="20863" xr:uid="{00000000-0005-0000-0000-0000BF5E0000}"/>
    <cellStyle name="Normal 4 2 2 12 2 6 6" xfId="20864" xr:uid="{00000000-0005-0000-0000-0000C05E0000}"/>
    <cellStyle name="Normal 4 2 2 12 2 7" xfId="20865" xr:uid="{00000000-0005-0000-0000-0000C15E0000}"/>
    <cellStyle name="Normal 4 2 2 12 2 7 2" xfId="20866" xr:uid="{00000000-0005-0000-0000-0000C25E0000}"/>
    <cellStyle name="Normal 4 2 2 12 2 7 3" xfId="20867" xr:uid="{00000000-0005-0000-0000-0000C35E0000}"/>
    <cellStyle name="Normal 4 2 2 12 2 7 4" xfId="20868" xr:uid="{00000000-0005-0000-0000-0000C45E0000}"/>
    <cellStyle name="Normal 4 2 2 12 2 7 5" xfId="20869" xr:uid="{00000000-0005-0000-0000-0000C55E0000}"/>
    <cellStyle name="Normal 4 2 2 12 2 7 6" xfId="20870" xr:uid="{00000000-0005-0000-0000-0000C65E0000}"/>
    <cellStyle name="Normal 4 2 2 12 2 8" xfId="20871" xr:uid="{00000000-0005-0000-0000-0000C75E0000}"/>
    <cellStyle name="Normal 4 2 2 12 2 8 2" xfId="20872" xr:uid="{00000000-0005-0000-0000-0000C85E0000}"/>
    <cellStyle name="Normal 4 2 2 12 2 8 3" xfId="20873" xr:uid="{00000000-0005-0000-0000-0000C95E0000}"/>
    <cellStyle name="Normal 4 2 2 12 2 8 4" xfId="20874" xr:uid="{00000000-0005-0000-0000-0000CA5E0000}"/>
    <cellStyle name="Normal 4 2 2 12 2 8 5" xfId="20875" xr:uid="{00000000-0005-0000-0000-0000CB5E0000}"/>
    <cellStyle name="Normal 4 2 2 12 2 8 6" xfId="20876" xr:uid="{00000000-0005-0000-0000-0000CC5E0000}"/>
    <cellStyle name="Normal 4 2 2 12 2 9" xfId="20877" xr:uid="{00000000-0005-0000-0000-0000CD5E0000}"/>
    <cellStyle name="Normal 4 2 2 12 2 9 2" xfId="20878" xr:uid="{00000000-0005-0000-0000-0000CE5E0000}"/>
    <cellStyle name="Normal 4 2 2 12 2 9 3" xfId="20879" xr:uid="{00000000-0005-0000-0000-0000CF5E0000}"/>
    <cellStyle name="Normal 4 2 2 12 2 9 4" xfId="20880" xr:uid="{00000000-0005-0000-0000-0000D05E0000}"/>
    <cellStyle name="Normal 4 2 2 12 2 9 5" xfId="20881" xr:uid="{00000000-0005-0000-0000-0000D15E0000}"/>
    <cellStyle name="Normal 4 2 2 12 2 9 6" xfId="20882" xr:uid="{00000000-0005-0000-0000-0000D25E0000}"/>
    <cellStyle name="Normal 4 2 2 12 20" xfId="20883" xr:uid="{00000000-0005-0000-0000-0000D35E0000}"/>
    <cellStyle name="Normal 4 2 2 12 20 2" xfId="20884" xr:uid="{00000000-0005-0000-0000-0000D45E0000}"/>
    <cellStyle name="Normal 4 2 2 12 20 3" xfId="20885" xr:uid="{00000000-0005-0000-0000-0000D55E0000}"/>
    <cellStyle name="Normal 4 2 2 12 20 4" xfId="20886" xr:uid="{00000000-0005-0000-0000-0000D65E0000}"/>
    <cellStyle name="Normal 4 2 2 12 20 5" xfId="20887" xr:uid="{00000000-0005-0000-0000-0000D75E0000}"/>
    <cellStyle name="Normal 4 2 2 12 20 6" xfId="20888" xr:uid="{00000000-0005-0000-0000-0000D85E0000}"/>
    <cellStyle name="Normal 4 2 2 12 21" xfId="20889" xr:uid="{00000000-0005-0000-0000-0000D95E0000}"/>
    <cellStyle name="Normal 4 2 2 12 21 2" xfId="20890" xr:uid="{00000000-0005-0000-0000-0000DA5E0000}"/>
    <cellStyle name="Normal 4 2 2 12 21 3" xfId="20891" xr:uid="{00000000-0005-0000-0000-0000DB5E0000}"/>
    <cellStyle name="Normal 4 2 2 12 21 4" xfId="20892" xr:uid="{00000000-0005-0000-0000-0000DC5E0000}"/>
    <cellStyle name="Normal 4 2 2 12 21 5" xfId="20893" xr:uid="{00000000-0005-0000-0000-0000DD5E0000}"/>
    <cellStyle name="Normal 4 2 2 12 21 6" xfId="20894" xr:uid="{00000000-0005-0000-0000-0000DE5E0000}"/>
    <cellStyle name="Normal 4 2 2 12 22" xfId="20895" xr:uid="{00000000-0005-0000-0000-0000DF5E0000}"/>
    <cellStyle name="Normal 4 2 2 12 22 2" xfId="20896" xr:uid="{00000000-0005-0000-0000-0000E05E0000}"/>
    <cellStyle name="Normal 4 2 2 12 22 3" xfId="20897" xr:uid="{00000000-0005-0000-0000-0000E15E0000}"/>
    <cellStyle name="Normal 4 2 2 12 22 4" xfId="20898" xr:uid="{00000000-0005-0000-0000-0000E25E0000}"/>
    <cellStyle name="Normal 4 2 2 12 22 5" xfId="20899" xr:uid="{00000000-0005-0000-0000-0000E35E0000}"/>
    <cellStyle name="Normal 4 2 2 12 22 6" xfId="20900" xr:uid="{00000000-0005-0000-0000-0000E45E0000}"/>
    <cellStyle name="Normal 4 2 2 12 23" xfId="20901" xr:uid="{00000000-0005-0000-0000-0000E55E0000}"/>
    <cellStyle name="Normal 4 2 2 12 23 2" xfId="20902" xr:uid="{00000000-0005-0000-0000-0000E65E0000}"/>
    <cellStyle name="Normal 4 2 2 12 23 3" xfId="20903" xr:uid="{00000000-0005-0000-0000-0000E75E0000}"/>
    <cellStyle name="Normal 4 2 2 12 23 4" xfId="20904" xr:uid="{00000000-0005-0000-0000-0000E85E0000}"/>
    <cellStyle name="Normal 4 2 2 12 23 5" xfId="20905" xr:uid="{00000000-0005-0000-0000-0000E95E0000}"/>
    <cellStyle name="Normal 4 2 2 12 23 6" xfId="20906" xr:uid="{00000000-0005-0000-0000-0000EA5E0000}"/>
    <cellStyle name="Normal 4 2 2 12 24" xfId="20907" xr:uid="{00000000-0005-0000-0000-0000EB5E0000}"/>
    <cellStyle name="Normal 4 2 2 12 24 2" xfId="20908" xr:uid="{00000000-0005-0000-0000-0000EC5E0000}"/>
    <cellStyle name="Normal 4 2 2 12 24 3" xfId="20909" xr:uid="{00000000-0005-0000-0000-0000ED5E0000}"/>
    <cellStyle name="Normal 4 2 2 12 24 4" xfId="20910" xr:uid="{00000000-0005-0000-0000-0000EE5E0000}"/>
    <cellStyle name="Normal 4 2 2 12 24 5" xfId="20911" xr:uid="{00000000-0005-0000-0000-0000EF5E0000}"/>
    <cellStyle name="Normal 4 2 2 12 24 6" xfId="20912" xr:uid="{00000000-0005-0000-0000-0000F05E0000}"/>
    <cellStyle name="Normal 4 2 2 12 25" xfId="20913" xr:uid="{00000000-0005-0000-0000-0000F15E0000}"/>
    <cellStyle name="Normal 4 2 2 12 25 2" xfId="20914" xr:uid="{00000000-0005-0000-0000-0000F25E0000}"/>
    <cellStyle name="Normal 4 2 2 12 25 3" xfId="20915" xr:uid="{00000000-0005-0000-0000-0000F35E0000}"/>
    <cellStyle name="Normal 4 2 2 12 25 4" xfId="20916" xr:uid="{00000000-0005-0000-0000-0000F45E0000}"/>
    <cellStyle name="Normal 4 2 2 12 25 5" xfId="20917" xr:uid="{00000000-0005-0000-0000-0000F55E0000}"/>
    <cellStyle name="Normal 4 2 2 12 25 6" xfId="20918" xr:uid="{00000000-0005-0000-0000-0000F65E0000}"/>
    <cellStyle name="Normal 4 2 2 12 26" xfId="20919" xr:uid="{00000000-0005-0000-0000-0000F75E0000}"/>
    <cellStyle name="Normal 4 2 2 12 26 2" xfId="20920" xr:uid="{00000000-0005-0000-0000-0000F85E0000}"/>
    <cellStyle name="Normal 4 2 2 12 26 3" xfId="20921" xr:uid="{00000000-0005-0000-0000-0000F95E0000}"/>
    <cellStyle name="Normal 4 2 2 12 26 4" xfId="20922" xr:uid="{00000000-0005-0000-0000-0000FA5E0000}"/>
    <cellStyle name="Normal 4 2 2 12 26 5" xfId="20923" xr:uid="{00000000-0005-0000-0000-0000FB5E0000}"/>
    <cellStyle name="Normal 4 2 2 12 26 6" xfId="20924" xr:uid="{00000000-0005-0000-0000-0000FC5E0000}"/>
    <cellStyle name="Normal 4 2 2 12 27" xfId="20925" xr:uid="{00000000-0005-0000-0000-0000FD5E0000}"/>
    <cellStyle name="Normal 4 2 2 12 27 2" xfId="20926" xr:uid="{00000000-0005-0000-0000-0000FE5E0000}"/>
    <cellStyle name="Normal 4 2 2 12 27 3" xfId="20927" xr:uid="{00000000-0005-0000-0000-0000FF5E0000}"/>
    <cellStyle name="Normal 4 2 2 12 27 4" xfId="20928" xr:uid="{00000000-0005-0000-0000-0000005F0000}"/>
    <cellStyle name="Normal 4 2 2 12 27 5" xfId="20929" xr:uid="{00000000-0005-0000-0000-0000015F0000}"/>
    <cellStyle name="Normal 4 2 2 12 27 6" xfId="20930" xr:uid="{00000000-0005-0000-0000-0000025F0000}"/>
    <cellStyle name="Normal 4 2 2 12 28" xfId="20931" xr:uid="{00000000-0005-0000-0000-0000035F0000}"/>
    <cellStyle name="Normal 4 2 2 12 28 2" xfId="20932" xr:uid="{00000000-0005-0000-0000-0000045F0000}"/>
    <cellStyle name="Normal 4 2 2 12 28 3" xfId="20933" xr:uid="{00000000-0005-0000-0000-0000055F0000}"/>
    <cellStyle name="Normal 4 2 2 12 28 4" xfId="20934" xr:uid="{00000000-0005-0000-0000-0000065F0000}"/>
    <cellStyle name="Normal 4 2 2 12 28 5" xfId="20935" xr:uid="{00000000-0005-0000-0000-0000075F0000}"/>
    <cellStyle name="Normal 4 2 2 12 28 6" xfId="20936" xr:uid="{00000000-0005-0000-0000-0000085F0000}"/>
    <cellStyle name="Normal 4 2 2 12 29" xfId="20937" xr:uid="{00000000-0005-0000-0000-0000095F0000}"/>
    <cellStyle name="Normal 4 2 2 12 29 2" xfId="20938" xr:uid="{00000000-0005-0000-0000-00000A5F0000}"/>
    <cellStyle name="Normal 4 2 2 12 29 3" xfId="20939" xr:uid="{00000000-0005-0000-0000-00000B5F0000}"/>
    <cellStyle name="Normal 4 2 2 12 29 4" xfId="20940" xr:uid="{00000000-0005-0000-0000-00000C5F0000}"/>
    <cellStyle name="Normal 4 2 2 12 29 5" xfId="20941" xr:uid="{00000000-0005-0000-0000-00000D5F0000}"/>
    <cellStyle name="Normal 4 2 2 12 29 6" xfId="20942" xr:uid="{00000000-0005-0000-0000-00000E5F0000}"/>
    <cellStyle name="Normal 4 2 2 12 3" xfId="20943" xr:uid="{00000000-0005-0000-0000-00000F5F0000}"/>
    <cellStyle name="Normal 4 2 2 12 3 10" xfId="20944" xr:uid="{00000000-0005-0000-0000-0000105F0000}"/>
    <cellStyle name="Normal 4 2 2 12 3 10 2" xfId="20945" xr:uid="{00000000-0005-0000-0000-0000115F0000}"/>
    <cellStyle name="Normal 4 2 2 12 3 10 3" xfId="20946" xr:uid="{00000000-0005-0000-0000-0000125F0000}"/>
    <cellStyle name="Normal 4 2 2 12 3 10 4" xfId="20947" xr:uid="{00000000-0005-0000-0000-0000135F0000}"/>
    <cellStyle name="Normal 4 2 2 12 3 10 5" xfId="20948" xr:uid="{00000000-0005-0000-0000-0000145F0000}"/>
    <cellStyle name="Normal 4 2 2 12 3 10 6" xfId="20949" xr:uid="{00000000-0005-0000-0000-0000155F0000}"/>
    <cellStyle name="Normal 4 2 2 12 3 11" xfId="20950" xr:uid="{00000000-0005-0000-0000-0000165F0000}"/>
    <cellStyle name="Normal 4 2 2 12 3 11 2" xfId="20951" xr:uid="{00000000-0005-0000-0000-0000175F0000}"/>
    <cellStyle name="Normal 4 2 2 12 3 11 3" xfId="20952" xr:uid="{00000000-0005-0000-0000-0000185F0000}"/>
    <cellStyle name="Normal 4 2 2 12 3 11 4" xfId="20953" xr:uid="{00000000-0005-0000-0000-0000195F0000}"/>
    <cellStyle name="Normal 4 2 2 12 3 11 5" xfId="20954" xr:uid="{00000000-0005-0000-0000-00001A5F0000}"/>
    <cellStyle name="Normal 4 2 2 12 3 11 6" xfId="20955" xr:uid="{00000000-0005-0000-0000-00001B5F0000}"/>
    <cellStyle name="Normal 4 2 2 12 3 12" xfId="20956" xr:uid="{00000000-0005-0000-0000-00001C5F0000}"/>
    <cellStyle name="Normal 4 2 2 12 3 12 2" xfId="20957" xr:uid="{00000000-0005-0000-0000-00001D5F0000}"/>
    <cellStyle name="Normal 4 2 2 12 3 12 3" xfId="20958" xr:uid="{00000000-0005-0000-0000-00001E5F0000}"/>
    <cellStyle name="Normal 4 2 2 12 3 12 4" xfId="20959" xr:uid="{00000000-0005-0000-0000-00001F5F0000}"/>
    <cellStyle name="Normal 4 2 2 12 3 12 5" xfId="20960" xr:uid="{00000000-0005-0000-0000-0000205F0000}"/>
    <cellStyle name="Normal 4 2 2 12 3 12 6" xfId="20961" xr:uid="{00000000-0005-0000-0000-0000215F0000}"/>
    <cellStyle name="Normal 4 2 2 12 3 13" xfId="20962" xr:uid="{00000000-0005-0000-0000-0000225F0000}"/>
    <cellStyle name="Normal 4 2 2 12 3 13 2" xfId="20963" xr:uid="{00000000-0005-0000-0000-0000235F0000}"/>
    <cellStyle name="Normal 4 2 2 12 3 13 3" xfId="20964" xr:uid="{00000000-0005-0000-0000-0000245F0000}"/>
    <cellStyle name="Normal 4 2 2 12 3 13 4" xfId="20965" xr:uid="{00000000-0005-0000-0000-0000255F0000}"/>
    <cellStyle name="Normal 4 2 2 12 3 13 5" xfId="20966" xr:uid="{00000000-0005-0000-0000-0000265F0000}"/>
    <cellStyle name="Normal 4 2 2 12 3 13 6" xfId="20967" xr:uid="{00000000-0005-0000-0000-0000275F0000}"/>
    <cellStyle name="Normal 4 2 2 12 3 14" xfId="20968" xr:uid="{00000000-0005-0000-0000-0000285F0000}"/>
    <cellStyle name="Normal 4 2 2 12 3 14 2" xfId="20969" xr:uid="{00000000-0005-0000-0000-0000295F0000}"/>
    <cellStyle name="Normal 4 2 2 12 3 14 3" xfId="20970" xr:uid="{00000000-0005-0000-0000-00002A5F0000}"/>
    <cellStyle name="Normal 4 2 2 12 3 14 4" xfId="20971" xr:uid="{00000000-0005-0000-0000-00002B5F0000}"/>
    <cellStyle name="Normal 4 2 2 12 3 14 5" xfId="20972" xr:uid="{00000000-0005-0000-0000-00002C5F0000}"/>
    <cellStyle name="Normal 4 2 2 12 3 14 6" xfId="20973" xr:uid="{00000000-0005-0000-0000-00002D5F0000}"/>
    <cellStyle name="Normal 4 2 2 12 3 15" xfId="20974" xr:uid="{00000000-0005-0000-0000-00002E5F0000}"/>
    <cellStyle name="Normal 4 2 2 12 3 15 2" xfId="20975" xr:uid="{00000000-0005-0000-0000-00002F5F0000}"/>
    <cellStyle name="Normal 4 2 2 12 3 15 3" xfId="20976" xr:uid="{00000000-0005-0000-0000-0000305F0000}"/>
    <cellStyle name="Normal 4 2 2 12 3 15 4" xfId="20977" xr:uid="{00000000-0005-0000-0000-0000315F0000}"/>
    <cellStyle name="Normal 4 2 2 12 3 15 5" xfId="20978" xr:uid="{00000000-0005-0000-0000-0000325F0000}"/>
    <cellStyle name="Normal 4 2 2 12 3 15 6" xfId="20979" xr:uid="{00000000-0005-0000-0000-0000335F0000}"/>
    <cellStyle name="Normal 4 2 2 12 3 16" xfId="20980" xr:uid="{00000000-0005-0000-0000-0000345F0000}"/>
    <cellStyle name="Normal 4 2 2 12 3 16 2" xfId="20981" xr:uid="{00000000-0005-0000-0000-0000355F0000}"/>
    <cellStyle name="Normal 4 2 2 12 3 16 3" xfId="20982" xr:uid="{00000000-0005-0000-0000-0000365F0000}"/>
    <cellStyle name="Normal 4 2 2 12 3 16 4" xfId="20983" xr:uid="{00000000-0005-0000-0000-0000375F0000}"/>
    <cellStyle name="Normal 4 2 2 12 3 16 5" xfId="20984" xr:uid="{00000000-0005-0000-0000-0000385F0000}"/>
    <cellStyle name="Normal 4 2 2 12 3 16 6" xfId="20985" xr:uid="{00000000-0005-0000-0000-0000395F0000}"/>
    <cellStyle name="Normal 4 2 2 12 3 17" xfId="20986" xr:uid="{00000000-0005-0000-0000-00003A5F0000}"/>
    <cellStyle name="Normal 4 2 2 12 3 17 2" xfId="20987" xr:uid="{00000000-0005-0000-0000-00003B5F0000}"/>
    <cellStyle name="Normal 4 2 2 12 3 17 3" xfId="20988" xr:uid="{00000000-0005-0000-0000-00003C5F0000}"/>
    <cellStyle name="Normal 4 2 2 12 3 17 4" xfId="20989" xr:uid="{00000000-0005-0000-0000-00003D5F0000}"/>
    <cellStyle name="Normal 4 2 2 12 3 17 5" xfId="20990" xr:uid="{00000000-0005-0000-0000-00003E5F0000}"/>
    <cellStyle name="Normal 4 2 2 12 3 17 6" xfId="20991" xr:uid="{00000000-0005-0000-0000-00003F5F0000}"/>
    <cellStyle name="Normal 4 2 2 12 3 18" xfId="20992" xr:uid="{00000000-0005-0000-0000-0000405F0000}"/>
    <cellStyle name="Normal 4 2 2 12 3 18 2" xfId="20993" xr:uid="{00000000-0005-0000-0000-0000415F0000}"/>
    <cellStyle name="Normal 4 2 2 12 3 18 3" xfId="20994" xr:uid="{00000000-0005-0000-0000-0000425F0000}"/>
    <cellStyle name="Normal 4 2 2 12 3 18 4" xfId="20995" xr:uid="{00000000-0005-0000-0000-0000435F0000}"/>
    <cellStyle name="Normal 4 2 2 12 3 18 5" xfId="20996" xr:uid="{00000000-0005-0000-0000-0000445F0000}"/>
    <cellStyle name="Normal 4 2 2 12 3 18 6" xfId="20997" xr:uid="{00000000-0005-0000-0000-0000455F0000}"/>
    <cellStyle name="Normal 4 2 2 12 3 19" xfId="20998" xr:uid="{00000000-0005-0000-0000-0000465F0000}"/>
    <cellStyle name="Normal 4 2 2 12 3 19 2" xfId="20999" xr:uid="{00000000-0005-0000-0000-0000475F0000}"/>
    <cellStyle name="Normal 4 2 2 12 3 19 3" xfId="21000" xr:uid="{00000000-0005-0000-0000-0000485F0000}"/>
    <cellStyle name="Normal 4 2 2 12 3 19 4" xfId="21001" xr:uid="{00000000-0005-0000-0000-0000495F0000}"/>
    <cellStyle name="Normal 4 2 2 12 3 19 5" xfId="21002" xr:uid="{00000000-0005-0000-0000-00004A5F0000}"/>
    <cellStyle name="Normal 4 2 2 12 3 19 6" xfId="21003" xr:uid="{00000000-0005-0000-0000-00004B5F0000}"/>
    <cellStyle name="Normal 4 2 2 12 3 2" xfId="21004" xr:uid="{00000000-0005-0000-0000-00004C5F0000}"/>
    <cellStyle name="Normal 4 2 2 12 3 2 2" xfId="21005" xr:uid="{00000000-0005-0000-0000-00004D5F0000}"/>
    <cellStyle name="Normal 4 2 2 12 3 2 3" xfId="21006" xr:uid="{00000000-0005-0000-0000-00004E5F0000}"/>
    <cellStyle name="Normal 4 2 2 12 3 2 4" xfId="21007" xr:uid="{00000000-0005-0000-0000-00004F5F0000}"/>
    <cellStyle name="Normal 4 2 2 12 3 2 5" xfId="21008" xr:uid="{00000000-0005-0000-0000-0000505F0000}"/>
    <cellStyle name="Normal 4 2 2 12 3 2 6" xfId="21009" xr:uid="{00000000-0005-0000-0000-0000515F0000}"/>
    <cellStyle name="Normal 4 2 2 12 3 20" xfId="21010" xr:uid="{00000000-0005-0000-0000-0000525F0000}"/>
    <cellStyle name="Normal 4 2 2 12 3 20 2" xfId="21011" xr:uid="{00000000-0005-0000-0000-0000535F0000}"/>
    <cellStyle name="Normal 4 2 2 12 3 20 3" xfId="21012" xr:uid="{00000000-0005-0000-0000-0000545F0000}"/>
    <cellStyle name="Normal 4 2 2 12 3 20 4" xfId="21013" xr:uid="{00000000-0005-0000-0000-0000555F0000}"/>
    <cellStyle name="Normal 4 2 2 12 3 20 5" xfId="21014" xr:uid="{00000000-0005-0000-0000-0000565F0000}"/>
    <cellStyle name="Normal 4 2 2 12 3 20 6" xfId="21015" xr:uid="{00000000-0005-0000-0000-0000575F0000}"/>
    <cellStyle name="Normal 4 2 2 12 3 21" xfId="21016" xr:uid="{00000000-0005-0000-0000-0000585F0000}"/>
    <cellStyle name="Normal 4 2 2 12 3 21 2" xfId="21017" xr:uid="{00000000-0005-0000-0000-0000595F0000}"/>
    <cellStyle name="Normal 4 2 2 12 3 21 3" xfId="21018" xr:uid="{00000000-0005-0000-0000-00005A5F0000}"/>
    <cellStyle name="Normal 4 2 2 12 3 21 4" xfId="21019" xr:uid="{00000000-0005-0000-0000-00005B5F0000}"/>
    <cellStyle name="Normal 4 2 2 12 3 21 5" xfId="21020" xr:uid="{00000000-0005-0000-0000-00005C5F0000}"/>
    <cellStyle name="Normal 4 2 2 12 3 21 6" xfId="21021" xr:uid="{00000000-0005-0000-0000-00005D5F0000}"/>
    <cellStyle name="Normal 4 2 2 12 3 22" xfId="21022" xr:uid="{00000000-0005-0000-0000-00005E5F0000}"/>
    <cellStyle name="Normal 4 2 2 12 3 22 2" xfId="21023" xr:uid="{00000000-0005-0000-0000-00005F5F0000}"/>
    <cellStyle name="Normal 4 2 2 12 3 22 3" xfId="21024" xr:uid="{00000000-0005-0000-0000-0000605F0000}"/>
    <cellStyle name="Normal 4 2 2 12 3 22 4" xfId="21025" xr:uid="{00000000-0005-0000-0000-0000615F0000}"/>
    <cellStyle name="Normal 4 2 2 12 3 22 5" xfId="21026" xr:uid="{00000000-0005-0000-0000-0000625F0000}"/>
    <cellStyle name="Normal 4 2 2 12 3 22 6" xfId="21027" xr:uid="{00000000-0005-0000-0000-0000635F0000}"/>
    <cellStyle name="Normal 4 2 2 12 3 23" xfId="21028" xr:uid="{00000000-0005-0000-0000-0000645F0000}"/>
    <cellStyle name="Normal 4 2 2 12 3 23 2" xfId="21029" xr:uid="{00000000-0005-0000-0000-0000655F0000}"/>
    <cellStyle name="Normal 4 2 2 12 3 23 3" xfId="21030" xr:uid="{00000000-0005-0000-0000-0000665F0000}"/>
    <cellStyle name="Normal 4 2 2 12 3 23 4" xfId="21031" xr:uid="{00000000-0005-0000-0000-0000675F0000}"/>
    <cellStyle name="Normal 4 2 2 12 3 23 5" xfId="21032" xr:uid="{00000000-0005-0000-0000-0000685F0000}"/>
    <cellStyle name="Normal 4 2 2 12 3 23 6" xfId="21033" xr:uid="{00000000-0005-0000-0000-0000695F0000}"/>
    <cellStyle name="Normal 4 2 2 12 3 24" xfId="21034" xr:uid="{00000000-0005-0000-0000-00006A5F0000}"/>
    <cellStyle name="Normal 4 2 2 12 3 24 2" xfId="21035" xr:uid="{00000000-0005-0000-0000-00006B5F0000}"/>
    <cellStyle name="Normal 4 2 2 12 3 24 3" xfId="21036" xr:uid="{00000000-0005-0000-0000-00006C5F0000}"/>
    <cellStyle name="Normal 4 2 2 12 3 24 4" xfId="21037" xr:uid="{00000000-0005-0000-0000-00006D5F0000}"/>
    <cellStyle name="Normal 4 2 2 12 3 24 5" xfId="21038" xr:uid="{00000000-0005-0000-0000-00006E5F0000}"/>
    <cellStyle name="Normal 4 2 2 12 3 24 6" xfId="21039" xr:uid="{00000000-0005-0000-0000-00006F5F0000}"/>
    <cellStyle name="Normal 4 2 2 12 3 25" xfId="21040" xr:uid="{00000000-0005-0000-0000-0000705F0000}"/>
    <cellStyle name="Normal 4 2 2 12 3 25 2" xfId="21041" xr:uid="{00000000-0005-0000-0000-0000715F0000}"/>
    <cellStyle name="Normal 4 2 2 12 3 25 3" xfId="21042" xr:uid="{00000000-0005-0000-0000-0000725F0000}"/>
    <cellStyle name="Normal 4 2 2 12 3 25 4" xfId="21043" xr:uid="{00000000-0005-0000-0000-0000735F0000}"/>
    <cellStyle name="Normal 4 2 2 12 3 25 5" xfId="21044" xr:uid="{00000000-0005-0000-0000-0000745F0000}"/>
    <cellStyle name="Normal 4 2 2 12 3 25 6" xfId="21045" xr:uid="{00000000-0005-0000-0000-0000755F0000}"/>
    <cellStyle name="Normal 4 2 2 12 3 26" xfId="21046" xr:uid="{00000000-0005-0000-0000-0000765F0000}"/>
    <cellStyle name="Normal 4 2 2 12 3 26 2" xfId="21047" xr:uid="{00000000-0005-0000-0000-0000775F0000}"/>
    <cellStyle name="Normal 4 2 2 12 3 26 3" xfId="21048" xr:uid="{00000000-0005-0000-0000-0000785F0000}"/>
    <cellStyle name="Normal 4 2 2 12 3 26 4" xfId="21049" xr:uid="{00000000-0005-0000-0000-0000795F0000}"/>
    <cellStyle name="Normal 4 2 2 12 3 26 5" xfId="21050" xr:uid="{00000000-0005-0000-0000-00007A5F0000}"/>
    <cellStyle name="Normal 4 2 2 12 3 26 6" xfId="21051" xr:uid="{00000000-0005-0000-0000-00007B5F0000}"/>
    <cellStyle name="Normal 4 2 2 12 3 27" xfId="21052" xr:uid="{00000000-0005-0000-0000-00007C5F0000}"/>
    <cellStyle name="Normal 4 2 2 12 3 27 2" xfId="21053" xr:uid="{00000000-0005-0000-0000-00007D5F0000}"/>
    <cellStyle name="Normal 4 2 2 12 3 27 3" xfId="21054" xr:uid="{00000000-0005-0000-0000-00007E5F0000}"/>
    <cellStyle name="Normal 4 2 2 12 3 27 4" xfId="21055" xr:uid="{00000000-0005-0000-0000-00007F5F0000}"/>
    <cellStyle name="Normal 4 2 2 12 3 27 5" xfId="21056" xr:uid="{00000000-0005-0000-0000-0000805F0000}"/>
    <cellStyle name="Normal 4 2 2 12 3 27 6" xfId="21057" xr:uid="{00000000-0005-0000-0000-0000815F0000}"/>
    <cellStyle name="Normal 4 2 2 12 3 28" xfId="21058" xr:uid="{00000000-0005-0000-0000-0000825F0000}"/>
    <cellStyle name="Normal 4 2 2 12 3 28 2" xfId="21059" xr:uid="{00000000-0005-0000-0000-0000835F0000}"/>
    <cellStyle name="Normal 4 2 2 12 3 28 3" xfId="21060" xr:uid="{00000000-0005-0000-0000-0000845F0000}"/>
    <cellStyle name="Normal 4 2 2 12 3 28 4" xfId="21061" xr:uid="{00000000-0005-0000-0000-0000855F0000}"/>
    <cellStyle name="Normal 4 2 2 12 3 28 5" xfId="21062" xr:uid="{00000000-0005-0000-0000-0000865F0000}"/>
    <cellStyle name="Normal 4 2 2 12 3 28 6" xfId="21063" xr:uid="{00000000-0005-0000-0000-0000875F0000}"/>
    <cellStyle name="Normal 4 2 2 12 3 29" xfId="21064" xr:uid="{00000000-0005-0000-0000-0000885F0000}"/>
    <cellStyle name="Normal 4 2 2 12 3 29 2" xfId="21065" xr:uid="{00000000-0005-0000-0000-0000895F0000}"/>
    <cellStyle name="Normal 4 2 2 12 3 29 3" xfId="21066" xr:uid="{00000000-0005-0000-0000-00008A5F0000}"/>
    <cellStyle name="Normal 4 2 2 12 3 29 4" xfId="21067" xr:uid="{00000000-0005-0000-0000-00008B5F0000}"/>
    <cellStyle name="Normal 4 2 2 12 3 29 5" xfId="21068" xr:uid="{00000000-0005-0000-0000-00008C5F0000}"/>
    <cellStyle name="Normal 4 2 2 12 3 29 6" xfId="21069" xr:uid="{00000000-0005-0000-0000-00008D5F0000}"/>
    <cellStyle name="Normal 4 2 2 12 3 3" xfId="21070" xr:uid="{00000000-0005-0000-0000-00008E5F0000}"/>
    <cellStyle name="Normal 4 2 2 12 3 3 2" xfId="21071" xr:uid="{00000000-0005-0000-0000-00008F5F0000}"/>
    <cellStyle name="Normal 4 2 2 12 3 3 3" xfId="21072" xr:uid="{00000000-0005-0000-0000-0000905F0000}"/>
    <cellStyle name="Normal 4 2 2 12 3 3 4" xfId="21073" xr:uid="{00000000-0005-0000-0000-0000915F0000}"/>
    <cellStyle name="Normal 4 2 2 12 3 3 5" xfId="21074" xr:uid="{00000000-0005-0000-0000-0000925F0000}"/>
    <cellStyle name="Normal 4 2 2 12 3 3 6" xfId="21075" xr:uid="{00000000-0005-0000-0000-0000935F0000}"/>
    <cellStyle name="Normal 4 2 2 12 3 30" xfId="21076" xr:uid="{00000000-0005-0000-0000-0000945F0000}"/>
    <cellStyle name="Normal 4 2 2 12 3 31" xfId="21077" xr:uid="{00000000-0005-0000-0000-0000955F0000}"/>
    <cellStyle name="Normal 4 2 2 12 3 32" xfId="21078" xr:uid="{00000000-0005-0000-0000-0000965F0000}"/>
    <cellStyle name="Normal 4 2 2 12 3 33" xfId="21079" xr:uid="{00000000-0005-0000-0000-0000975F0000}"/>
    <cellStyle name="Normal 4 2 2 12 3 34" xfId="21080" xr:uid="{00000000-0005-0000-0000-0000985F0000}"/>
    <cellStyle name="Normal 4 2 2 12 3 4" xfId="21081" xr:uid="{00000000-0005-0000-0000-0000995F0000}"/>
    <cellStyle name="Normal 4 2 2 12 3 4 2" xfId="21082" xr:uid="{00000000-0005-0000-0000-00009A5F0000}"/>
    <cellStyle name="Normal 4 2 2 12 3 4 3" xfId="21083" xr:uid="{00000000-0005-0000-0000-00009B5F0000}"/>
    <cellStyle name="Normal 4 2 2 12 3 4 4" xfId="21084" xr:uid="{00000000-0005-0000-0000-00009C5F0000}"/>
    <cellStyle name="Normal 4 2 2 12 3 4 5" xfId="21085" xr:uid="{00000000-0005-0000-0000-00009D5F0000}"/>
    <cellStyle name="Normal 4 2 2 12 3 4 6" xfId="21086" xr:uid="{00000000-0005-0000-0000-00009E5F0000}"/>
    <cellStyle name="Normal 4 2 2 12 3 5" xfId="21087" xr:uid="{00000000-0005-0000-0000-00009F5F0000}"/>
    <cellStyle name="Normal 4 2 2 12 3 5 2" xfId="21088" xr:uid="{00000000-0005-0000-0000-0000A05F0000}"/>
    <cellStyle name="Normal 4 2 2 12 3 5 3" xfId="21089" xr:uid="{00000000-0005-0000-0000-0000A15F0000}"/>
    <cellStyle name="Normal 4 2 2 12 3 5 4" xfId="21090" xr:uid="{00000000-0005-0000-0000-0000A25F0000}"/>
    <cellStyle name="Normal 4 2 2 12 3 5 5" xfId="21091" xr:uid="{00000000-0005-0000-0000-0000A35F0000}"/>
    <cellStyle name="Normal 4 2 2 12 3 5 6" xfId="21092" xr:uid="{00000000-0005-0000-0000-0000A45F0000}"/>
    <cellStyle name="Normal 4 2 2 12 3 6" xfId="21093" xr:uid="{00000000-0005-0000-0000-0000A55F0000}"/>
    <cellStyle name="Normal 4 2 2 12 3 6 2" xfId="21094" xr:uid="{00000000-0005-0000-0000-0000A65F0000}"/>
    <cellStyle name="Normal 4 2 2 12 3 6 3" xfId="21095" xr:uid="{00000000-0005-0000-0000-0000A75F0000}"/>
    <cellStyle name="Normal 4 2 2 12 3 6 4" xfId="21096" xr:uid="{00000000-0005-0000-0000-0000A85F0000}"/>
    <cellStyle name="Normal 4 2 2 12 3 6 5" xfId="21097" xr:uid="{00000000-0005-0000-0000-0000A95F0000}"/>
    <cellStyle name="Normal 4 2 2 12 3 6 6" xfId="21098" xr:uid="{00000000-0005-0000-0000-0000AA5F0000}"/>
    <cellStyle name="Normal 4 2 2 12 3 7" xfId="21099" xr:uid="{00000000-0005-0000-0000-0000AB5F0000}"/>
    <cellStyle name="Normal 4 2 2 12 3 7 2" xfId="21100" xr:uid="{00000000-0005-0000-0000-0000AC5F0000}"/>
    <cellStyle name="Normal 4 2 2 12 3 7 3" xfId="21101" xr:uid="{00000000-0005-0000-0000-0000AD5F0000}"/>
    <cellStyle name="Normal 4 2 2 12 3 7 4" xfId="21102" xr:uid="{00000000-0005-0000-0000-0000AE5F0000}"/>
    <cellStyle name="Normal 4 2 2 12 3 7 5" xfId="21103" xr:uid="{00000000-0005-0000-0000-0000AF5F0000}"/>
    <cellStyle name="Normal 4 2 2 12 3 7 6" xfId="21104" xr:uid="{00000000-0005-0000-0000-0000B05F0000}"/>
    <cellStyle name="Normal 4 2 2 12 3 8" xfId="21105" xr:uid="{00000000-0005-0000-0000-0000B15F0000}"/>
    <cellStyle name="Normal 4 2 2 12 3 8 2" xfId="21106" xr:uid="{00000000-0005-0000-0000-0000B25F0000}"/>
    <cellStyle name="Normal 4 2 2 12 3 8 3" xfId="21107" xr:uid="{00000000-0005-0000-0000-0000B35F0000}"/>
    <cellStyle name="Normal 4 2 2 12 3 8 4" xfId="21108" xr:uid="{00000000-0005-0000-0000-0000B45F0000}"/>
    <cellStyle name="Normal 4 2 2 12 3 8 5" xfId="21109" xr:uid="{00000000-0005-0000-0000-0000B55F0000}"/>
    <cellStyle name="Normal 4 2 2 12 3 8 6" xfId="21110" xr:uid="{00000000-0005-0000-0000-0000B65F0000}"/>
    <cellStyle name="Normal 4 2 2 12 3 9" xfId="21111" xr:uid="{00000000-0005-0000-0000-0000B75F0000}"/>
    <cellStyle name="Normal 4 2 2 12 3 9 2" xfId="21112" xr:uid="{00000000-0005-0000-0000-0000B85F0000}"/>
    <cellStyle name="Normal 4 2 2 12 3 9 3" xfId="21113" xr:uid="{00000000-0005-0000-0000-0000B95F0000}"/>
    <cellStyle name="Normal 4 2 2 12 3 9 4" xfId="21114" xr:uid="{00000000-0005-0000-0000-0000BA5F0000}"/>
    <cellStyle name="Normal 4 2 2 12 3 9 5" xfId="21115" xr:uid="{00000000-0005-0000-0000-0000BB5F0000}"/>
    <cellStyle name="Normal 4 2 2 12 3 9 6" xfId="21116" xr:uid="{00000000-0005-0000-0000-0000BC5F0000}"/>
    <cellStyle name="Normal 4 2 2 12 30" xfId="21117" xr:uid="{00000000-0005-0000-0000-0000BD5F0000}"/>
    <cellStyle name="Normal 4 2 2 12 30 2" xfId="21118" xr:uid="{00000000-0005-0000-0000-0000BE5F0000}"/>
    <cellStyle name="Normal 4 2 2 12 30 3" xfId="21119" xr:uid="{00000000-0005-0000-0000-0000BF5F0000}"/>
    <cellStyle name="Normal 4 2 2 12 30 4" xfId="21120" xr:uid="{00000000-0005-0000-0000-0000C05F0000}"/>
    <cellStyle name="Normal 4 2 2 12 30 5" xfId="21121" xr:uid="{00000000-0005-0000-0000-0000C15F0000}"/>
    <cellStyle name="Normal 4 2 2 12 30 6" xfId="21122" xr:uid="{00000000-0005-0000-0000-0000C25F0000}"/>
    <cellStyle name="Normal 4 2 2 12 31" xfId="21123" xr:uid="{00000000-0005-0000-0000-0000C35F0000}"/>
    <cellStyle name="Normal 4 2 2 12 31 2" xfId="21124" xr:uid="{00000000-0005-0000-0000-0000C45F0000}"/>
    <cellStyle name="Normal 4 2 2 12 31 3" xfId="21125" xr:uid="{00000000-0005-0000-0000-0000C55F0000}"/>
    <cellStyle name="Normal 4 2 2 12 31 4" xfId="21126" xr:uid="{00000000-0005-0000-0000-0000C65F0000}"/>
    <cellStyle name="Normal 4 2 2 12 31 5" xfId="21127" xr:uid="{00000000-0005-0000-0000-0000C75F0000}"/>
    <cellStyle name="Normal 4 2 2 12 31 6" xfId="21128" xr:uid="{00000000-0005-0000-0000-0000C85F0000}"/>
    <cellStyle name="Normal 4 2 2 12 32" xfId="21129" xr:uid="{00000000-0005-0000-0000-0000C95F0000}"/>
    <cellStyle name="Normal 4 2 2 12 32 2" xfId="21130" xr:uid="{00000000-0005-0000-0000-0000CA5F0000}"/>
    <cellStyle name="Normal 4 2 2 12 32 3" xfId="21131" xr:uid="{00000000-0005-0000-0000-0000CB5F0000}"/>
    <cellStyle name="Normal 4 2 2 12 32 4" xfId="21132" xr:uid="{00000000-0005-0000-0000-0000CC5F0000}"/>
    <cellStyle name="Normal 4 2 2 12 32 5" xfId="21133" xr:uid="{00000000-0005-0000-0000-0000CD5F0000}"/>
    <cellStyle name="Normal 4 2 2 12 32 6" xfId="21134" xr:uid="{00000000-0005-0000-0000-0000CE5F0000}"/>
    <cellStyle name="Normal 4 2 2 12 33" xfId="21135" xr:uid="{00000000-0005-0000-0000-0000CF5F0000}"/>
    <cellStyle name="Normal 4 2 2 12 33 2" xfId="21136" xr:uid="{00000000-0005-0000-0000-0000D05F0000}"/>
    <cellStyle name="Normal 4 2 2 12 33 3" xfId="21137" xr:uid="{00000000-0005-0000-0000-0000D15F0000}"/>
    <cellStyle name="Normal 4 2 2 12 33 4" xfId="21138" xr:uid="{00000000-0005-0000-0000-0000D25F0000}"/>
    <cellStyle name="Normal 4 2 2 12 33 5" xfId="21139" xr:uid="{00000000-0005-0000-0000-0000D35F0000}"/>
    <cellStyle name="Normal 4 2 2 12 33 6" xfId="21140" xr:uid="{00000000-0005-0000-0000-0000D45F0000}"/>
    <cellStyle name="Normal 4 2 2 12 34" xfId="21141" xr:uid="{00000000-0005-0000-0000-0000D55F0000}"/>
    <cellStyle name="Normal 4 2 2 12 34 2" xfId="21142" xr:uid="{00000000-0005-0000-0000-0000D65F0000}"/>
    <cellStyle name="Normal 4 2 2 12 34 3" xfId="21143" xr:uid="{00000000-0005-0000-0000-0000D75F0000}"/>
    <cellStyle name="Normal 4 2 2 12 34 4" xfId="21144" xr:uid="{00000000-0005-0000-0000-0000D85F0000}"/>
    <cellStyle name="Normal 4 2 2 12 34 5" xfId="21145" xr:uid="{00000000-0005-0000-0000-0000D95F0000}"/>
    <cellStyle name="Normal 4 2 2 12 34 6" xfId="21146" xr:uid="{00000000-0005-0000-0000-0000DA5F0000}"/>
    <cellStyle name="Normal 4 2 2 12 35" xfId="21147" xr:uid="{00000000-0005-0000-0000-0000DB5F0000}"/>
    <cellStyle name="Normal 4 2 2 12 35 2" xfId="21148" xr:uid="{00000000-0005-0000-0000-0000DC5F0000}"/>
    <cellStyle name="Normal 4 2 2 12 35 3" xfId="21149" xr:uid="{00000000-0005-0000-0000-0000DD5F0000}"/>
    <cellStyle name="Normal 4 2 2 12 35 4" xfId="21150" xr:uid="{00000000-0005-0000-0000-0000DE5F0000}"/>
    <cellStyle name="Normal 4 2 2 12 35 5" xfId="21151" xr:uid="{00000000-0005-0000-0000-0000DF5F0000}"/>
    <cellStyle name="Normal 4 2 2 12 35 6" xfId="21152" xr:uid="{00000000-0005-0000-0000-0000E05F0000}"/>
    <cellStyle name="Normal 4 2 2 12 36" xfId="21153" xr:uid="{00000000-0005-0000-0000-0000E15F0000}"/>
    <cellStyle name="Normal 4 2 2 12 36 2" xfId="21154" xr:uid="{00000000-0005-0000-0000-0000E25F0000}"/>
    <cellStyle name="Normal 4 2 2 12 36 3" xfId="21155" xr:uid="{00000000-0005-0000-0000-0000E35F0000}"/>
    <cellStyle name="Normal 4 2 2 12 36 4" xfId="21156" xr:uid="{00000000-0005-0000-0000-0000E45F0000}"/>
    <cellStyle name="Normal 4 2 2 12 36 5" xfId="21157" xr:uid="{00000000-0005-0000-0000-0000E55F0000}"/>
    <cellStyle name="Normal 4 2 2 12 36 6" xfId="21158" xr:uid="{00000000-0005-0000-0000-0000E65F0000}"/>
    <cellStyle name="Normal 4 2 2 12 37" xfId="21159" xr:uid="{00000000-0005-0000-0000-0000E75F0000}"/>
    <cellStyle name="Normal 4 2 2 12 37 2" xfId="21160" xr:uid="{00000000-0005-0000-0000-0000E85F0000}"/>
    <cellStyle name="Normal 4 2 2 12 37 3" xfId="21161" xr:uid="{00000000-0005-0000-0000-0000E95F0000}"/>
    <cellStyle name="Normal 4 2 2 12 37 4" xfId="21162" xr:uid="{00000000-0005-0000-0000-0000EA5F0000}"/>
    <cellStyle name="Normal 4 2 2 12 37 5" xfId="21163" xr:uid="{00000000-0005-0000-0000-0000EB5F0000}"/>
    <cellStyle name="Normal 4 2 2 12 37 6" xfId="21164" xr:uid="{00000000-0005-0000-0000-0000EC5F0000}"/>
    <cellStyle name="Normal 4 2 2 12 38" xfId="21165" xr:uid="{00000000-0005-0000-0000-0000ED5F0000}"/>
    <cellStyle name="Normal 4 2 2 12 38 2" xfId="21166" xr:uid="{00000000-0005-0000-0000-0000EE5F0000}"/>
    <cellStyle name="Normal 4 2 2 12 38 3" xfId="21167" xr:uid="{00000000-0005-0000-0000-0000EF5F0000}"/>
    <cellStyle name="Normal 4 2 2 12 38 4" xfId="21168" xr:uid="{00000000-0005-0000-0000-0000F05F0000}"/>
    <cellStyle name="Normal 4 2 2 12 38 5" xfId="21169" xr:uid="{00000000-0005-0000-0000-0000F15F0000}"/>
    <cellStyle name="Normal 4 2 2 12 38 6" xfId="21170" xr:uid="{00000000-0005-0000-0000-0000F25F0000}"/>
    <cellStyle name="Normal 4 2 2 12 39" xfId="21171" xr:uid="{00000000-0005-0000-0000-0000F35F0000}"/>
    <cellStyle name="Normal 4 2 2 12 39 2" xfId="21172" xr:uid="{00000000-0005-0000-0000-0000F45F0000}"/>
    <cellStyle name="Normal 4 2 2 12 39 3" xfId="21173" xr:uid="{00000000-0005-0000-0000-0000F55F0000}"/>
    <cellStyle name="Normal 4 2 2 12 39 4" xfId="21174" xr:uid="{00000000-0005-0000-0000-0000F65F0000}"/>
    <cellStyle name="Normal 4 2 2 12 39 5" xfId="21175" xr:uid="{00000000-0005-0000-0000-0000F75F0000}"/>
    <cellStyle name="Normal 4 2 2 12 39 6" xfId="21176" xr:uid="{00000000-0005-0000-0000-0000F85F0000}"/>
    <cellStyle name="Normal 4 2 2 12 4" xfId="21177" xr:uid="{00000000-0005-0000-0000-0000F95F0000}"/>
    <cellStyle name="Normal 4 2 2 12 4 10" xfId="21178" xr:uid="{00000000-0005-0000-0000-0000FA5F0000}"/>
    <cellStyle name="Normal 4 2 2 12 4 10 2" xfId="21179" xr:uid="{00000000-0005-0000-0000-0000FB5F0000}"/>
    <cellStyle name="Normal 4 2 2 12 4 10 3" xfId="21180" xr:uid="{00000000-0005-0000-0000-0000FC5F0000}"/>
    <cellStyle name="Normal 4 2 2 12 4 10 4" xfId="21181" xr:uid="{00000000-0005-0000-0000-0000FD5F0000}"/>
    <cellStyle name="Normal 4 2 2 12 4 10 5" xfId="21182" xr:uid="{00000000-0005-0000-0000-0000FE5F0000}"/>
    <cellStyle name="Normal 4 2 2 12 4 10 6" xfId="21183" xr:uid="{00000000-0005-0000-0000-0000FF5F0000}"/>
    <cellStyle name="Normal 4 2 2 12 4 11" xfId="21184" xr:uid="{00000000-0005-0000-0000-000000600000}"/>
    <cellStyle name="Normal 4 2 2 12 4 11 2" xfId="21185" xr:uid="{00000000-0005-0000-0000-000001600000}"/>
    <cellStyle name="Normal 4 2 2 12 4 11 3" xfId="21186" xr:uid="{00000000-0005-0000-0000-000002600000}"/>
    <cellStyle name="Normal 4 2 2 12 4 11 4" xfId="21187" xr:uid="{00000000-0005-0000-0000-000003600000}"/>
    <cellStyle name="Normal 4 2 2 12 4 11 5" xfId="21188" xr:uid="{00000000-0005-0000-0000-000004600000}"/>
    <cellStyle name="Normal 4 2 2 12 4 11 6" xfId="21189" xr:uid="{00000000-0005-0000-0000-000005600000}"/>
    <cellStyle name="Normal 4 2 2 12 4 12" xfId="21190" xr:uid="{00000000-0005-0000-0000-000006600000}"/>
    <cellStyle name="Normal 4 2 2 12 4 12 2" xfId="21191" xr:uid="{00000000-0005-0000-0000-000007600000}"/>
    <cellStyle name="Normal 4 2 2 12 4 12 3" xfId="21192" xr:uid="{00000000-0005-0000-0000-000008600000}"/>
    <cellStyle name="Normal 4 2 2 12 4 12 4" xfId="21193" xr:uid="{00000000-0005-0000-0000-000009600000}"/>
    <cellStyle name="Normal 4 2 2 12 4 12 5" xfId="21194" xr:uid="{00000000-0005-0000-0000-00000A600000}"/>
    <cellStyle name="Normal 4 2 2 12 4 12 6" xfId="21195" xr:uid="{00000000-0005-0000-0000-00000B600000}"/>
    <cellStyle name="Normal 4 2 2 12 4 13" xfId="21196" xr:uid="{00000000-0005-0000-0000-00000C600000}"/>
    <cellStyle name="Normal 4 2 2 12 4 13 2" xfId="21197" xr:uid="{00000000-0005-0000-0000-00000D600000}"/>
    <cellStyle name="Normal 4 2 2 12 4 13 3" xfId="21198" xr:uid="{00000000-0005-0000-0000-00000E600000}"/>
    <cellStyle name="Normal 4 2 2 12 4 13 4" xfId="21199" xr:uid="{00000000-0005-0000-0000-00000F600000}"/>
    <cellStyle name="Normal 4 2 2 12 4 13 5" xfId="21200" xr:uid="{00000000-0005-0000-0000-000010600000}"/>
    <cellStyle name="Normal 4 2 2 12 4 13 6" xfId="21201" xr:uid="{00000000-0005-0000-0000-000011600000}"/>
    <cellStyle name="Normal 4 2 2 12 4 14" xfId="21202" xr:uid="{00000000-0005-0000-0000-000012600000}"/>
    <cellStyle name="Normal 4 2 2 12 4 14 2" xfId="21203" xr:uid="{00000000-0005-0000-0000-000013600000}"/>
    <cellStyle name="Normal 4 2 2 12 4 14 3" xfId="21204" xr:uid="{00000000-0005-0000-0000-000014600000}"/>
    <cellStyle name="Normal 4 2 2 12 4 14 4" xfId="21205" xr:uid="{00000000-0005-0000-0000-000015600000}"/>
    <cellStyle name="Normal 4 2 2 12 4 14 5" xfId="21206" xr:uid="{00000000-0005-0000-0000-000016600000}"/>
    <cellStyle name="Normal 4 2 2 12 4 14 6" xfId="21207" xr:uid="{00000000-0005-0000-0000-000017600000}"/>
    <cellStyle name="Normal 4 2 2 12 4 15" xfId="21208" xr:uid="{00000000-0005-0000-0000-000018600000}"/>
    <cellStyle name="Normal 4 2 2 12 4 15 2" xfId="21209" xr:uid="{00000000-0005-0000-0000-000019600000}"/>
    <cellStyle name="Normal 4 2 2 12 4 15 3" xfId="21210" xr:uid="{00000000-0005-0000-0000-00001A600000}"/>
    <cellStyle name="Normal 4 2 2 12 4 15 4" xfId="21211" xr:uid="{00000000-0005-0000-0000-00001B600000}"/>
    <cellStyle name="Normal 4 2 2 12 4 15 5" xfId="21212" xr:uid="{00000000-0005-0000-0000-00001C600000}"/>
    <cellStyle name="Normal 4 2 2 12 4 15 6" xfId="21213" xr:uid="{00000000-0005-0000-0000-00001D600000}"/>
    <cellStyle name="Normal 4 2 2 12 4 16" xfId="21214" xr:uid="{00000000-0005-0000-0000-00001E600000}"/>
    <cellStyle name="Normal 4 2 2 12 4 16 2" xfId="21215" xr:uid="{00000000-0005-0000-0000-00001F600000}"/>
    <cellStyle name="Normal 4 2 2 12 4 16 3" xfId="21216" xr:uid="{00000000-0005-0000-0000-000020600000}"/>
    <cellStyle name="Normal 4 2 2 12 4 16 4" xfId="21217" xr:uid="{00000000-0005-0000-0000-000021600000}"/>
    <cellStyle name="Normal 4 2 2 12 4 16 5" xfId="21218" xr:uid="{00000000-0005-0000-0000-000022600000}"/>
    <cellStyle name="Normal 4 2 2 12 4 16 6" xfId="21219" xr:uid="{00000000-0005-0000-0000-000023600000}"/>
    <cellStyle name="Normal 4 2 2 12 4 17" xfId="21220" xr:uid="{00000000-0005-0000-0000-000024600000}"/>
    <cellStyle name="Normal 4 2 2 12 4 17 2" xfId="21221" xr:uid="{00000000-0005-0000-0000-000025600000}"/>
    <cellStyle name="Normal 4 2 2 12 4 17 3" xfId="21222" xr:uid="{00000000-0005-0000-0000-000026600000}"/>
    <cellStyle name="Normal 4 2 2 12 4 17 4" xfId="21223" xr:uid="{00000000-0005-0000-0000-000027600000}"/>
    <cellStyle name="Normal 4 2 2 12 4 17 5" xfId="21224" xr:uid="{00000000-0005-0000-0000-000028600000}"/>
    <cellStyle name="Normal 4 2 2 12 4 17 6" xfId="21225" xr:uid="{00000000-0005-0000-0000-000029600000}"/>
    <cellStyle name="Normal 4 2 2 12 4 18" xfId="21226" xr:uid="{00000000-0005-0000-0000-00002A600000}"/>
    <cellStyle name="Normal 4 2 2 12 4 18 2" xfId="21227" xr:uid="{00000000-0005-0000-0000-00002B600000}"/>
    <cellStyle name="Normal 4 2 2 12 4 18 3" xfId="21228" xr:uid="{00000000-0005-0000-0000-00002C600000}"/>
    <cellStyle name="Normal 4 2 2 12 4 18 4" xfId="21229" xr:uid="{00000000-0005-0000-0000-00002D600000}"/>
    <cellStyle name="Normal 4 2 2 12 4 18 5" xfId="21230" xr:uid="{00000000-0005-0000-0000-00002E600000}"/>
    <cellStyle name="Normal 4 2 2 12 4 18 6" xfId="21231" xr:uid="{00000000-0005-0000-0000-00002F600000}"/>
    <cellStyle name="Normal 4 2 2 12 4 19" xfId="21232" xr:uid="{00000000-0005-0000-0000-000030600000}"/>
    <cellStyle name="Normal 4 2 2 12 4 19 2" xfId="21233" xr:uid="{00000000-0005-0000-0000-000031600000}"/>
    <cellStyle name="Normal 4 2 2 12 4 19 3" xfId="21234" xr:uid="{00000000-0005-0000-0000-000032600000}"/>
    <cellStyle name="Normal 4 2 2 12 4 19 4" xfId="21235" xr:uid="{00000000-0005-0000-0000-000033600000}"/>
    <cellStyle name="Normal 4 2 2 12 4 19 5" xfId="21236" xr:uid="{00000000-0005-0000-0000-000034600000}"/>
    <cellStyle name="Normal 4 2 2 12 4 19 6" xfId="21237" xr:uid="{00000000-0005-0000-0000-000035600000}"/>
    <cellStyle name="Normal 4 2 2 12 4 2" xfId="21238" xr:uid="{00000000-0005-0000-0000-000036600000}"/>
    <cellStyle name="Normal 4 2 2 12 4 2 2" xfId="21239" xr:uid="{00000000-0005-0000-0000-000037600000}"/>
    <cellStyle name="Normal 4 2 2 12 4 2 3" xfId="21240" xr:uid="{00000000-0005-0000-0000-000038600000}"/>
    <cellStyle name="Normal 4 2 2 12 4 2 4" xfId="21241" xr:uid="{00000000-0005-0000-0000-000039600000}"/>
    <cellStyle name="Normal 4 2 2 12 4 2 5" xfId="21242" xr:uid="{00000000-0005-0000-0000-00003A600000}"/>
    <cellStyle name="Normal 4 2 2 12 4 2 6" xfId="21243" xr:uid="{00000000-0005-0000-0000-00003B600000}"/>
    <cellStyle name="Normal 4 2 2 12 4 20" xfId="21244" xr:uid="{00000000-0005-0000-0000-00003C600000}"/>
    <cellStyle name="Normal 4 2 2 12 4 20 2" xfId="21245" xr:uid="{00000000-0005-0000-0000-00003D600000}"/>
    <cellStyle name="Normal 4 2 2 12 4 20 3" xfId="21246" xr:uid="{00000000-0005-0000-0000-00003E600000}"/>
    <cellStyle name="Normal 4 2 2 12 4 20 4" xfId="21247" xr:uid="{00000000-0005-0000-0000-00003F600000}"/>
    <cellStyle name="Normal 4 2 2 12 4 20 5" xfId="21248" xr:uid="{00000000-0005-0000-0000-000040600000}"/>
    <cellStyle name="Normal 4 2 2 12 4 20 6" xfId="21249" xr:uid="{00000000-0005-0000-0000-000041600000}"/>
    <cellStyle name="Normal 4 2 2 12 4 21" xfId="21250" xr:uid="{00000000-0005-0000-0000-000042600000}"/>
    <cellStyle name="Normal 4 2 2 12 4 21 2" xfId="21251" xr:uid="{00000000-0005-0000-0000-000043600000}"/>
    <cellStyle name="Normal 4 2 2 12 4 21 3" xfId="21252" xr:uid="{00000000-0005-0000-0000-000044600000}"/>
    <cellStyle name="Normal 4 2 2 12 4 21 4" xfId="21253" xr:uid="{00000000-0005-0000-0000-000045600000}"/>
    <cellStyle name="Normal 4 2 2 12 4 21 5" xfId="21254" xr:uid="{00000000-0005-0000-0000-000046600000}"/>
    <cellStyle name="Normal 4 2 2 12 4 21 6" xfId="21255" xr:uid="{00000000-0005-0000-0000-000047600000}"/>
    <cellStyle name="Normal 4 2 2 12 4 22" xfId="21256" xr:uid="{00000000-0005-0000-0000-000048600000}"/>
    <cellStyle name="Normal 4 2 2 12 4 22 2" xfId="21257" xr:uid="{00000000-0005-0000-0000-000049600000}"/>
    <cellStyle name="Normal 4 2 2 12 4 22 3" xfId="21258" xr:uid="{00000000-0005-0000-0000-00004A600000}"/>
    <cellStyle name="Normal 4 2 2 12 4 22 4" xfId="21259" xr:uid="{00000000-0005-0000-0000-00004B600000}"/>
    <cellStyle name="Normal 4 2 2 12 4 22 5" xfId="21260" xr:uid="{00000000-0005-0000-0000-00004C600000}"/>
    <cellStyle name="Normal 4 2 2 12 4 22 6" xfId="21261" xr:uid="{00000000-0005-0000-0000-00004D600000}"/>
    <cellStyle name="Normal 4 2 2 12 4 23" xfId="21262" xr:uid="{00000000-0005-0000-0000-00004E600000}"/>
    <cellStyle name="Normal 4 2 2 12 4 23 2" xfId="21263" xr:uid="{00000000-0005-0000-0000-00004F600000}"/>
    <cellStyle name="Normal 4 2 2 12 4 23 3" xfId="21264" xr:uid="{00000000-0005-0000-0000-000050600000}"/>
    <cellStyle name="Normal 4 2 2 12 4 23 4" xfId="21265" xr:uid="{00000000-0005-0000-0000-000051600000}"/>
    <cellStyle name="Normal 4 2 2 12 4 23 5" xfId="21266" xr:uid="{00000000-0005-0000-0000-000052600000}"/>
    <cellStyle name="Normal 4 2 2 12 4 23 6" xfId="21267" xr:uid="{00000000-0005-0000-0000-000053600000}"/>
    <cellStyle name="Normal 4 2 2 12 4 24" xfId="21268" xr:uid="{00000000-0005-0000-0000-000054600000}"/>
    <cellStyle name="Normal 4 2 2 12 4 24 2" xfId="21269" xr:uid="{00000000-0005-0000-0000-000055600000}"/>
    <cellStyle name="Normal 4 2 2 12 4 24 3" xfId="21270" xr:uid="{00000000-0005-0000-0000-000056600000}"/>
    <cellStyle name="Normal 4 2 2 12 4 24 4" xfId="21271" xr:uid="{00000000-0005-0000-0000-000057600000}"/>
    <cellStyle name="Normal 4 2 2 12 4 24 5" xfId="21272" xr:uid="{00000000-0005-0000-0000-000058600000}"/>
    <cellStyle name="Normal 4 2 2 12 4 24 6" xfId="21273" xr:uid="{00000000-0005-0000-0000-000059600000}"/>
    <cellStyle name="Normal 4 2 2 12 4 25" xfId="21274" xr:uid="{00000000-0005-0000-0000-00005A600000}"/>
    <cellStyle name="Normal 4 2 2 12 4 25 2" xfId="21275" xr:uid="{00000000-0005-0000-0000-00005B600000}"/>
    <cellStyle name="Normal 4 2 2 12 4 25 3" xfId="21276" xr:uid="{00000000-0005-0000-0000-00005C600000}"/>
    <cellStyle name="Normal 4 2 2 12 4 25 4" xfId="21277" xr:uid="{00000000-0005-0000-0000-00005D600000}"/>
    <cellStyle name="Normal 4 2 2 12 4 25 5" xfId="21278" xr:uid="{00000000-0005-0000-0000-00005E600000}"/>
    <cellStyle name="Normal 4 2 2 12 4 25 6" xfId="21279" xr:uid="{00000000-0005-0000-0000-00005F600000}"/>
    <cellStyle name="Normal 4 2 2 12 4 26" xfId="21280" xr:uid="{00000000-0005-0000-0000-000060600000}"/>
    <cellStyle name="Normal 4 2 2 12 4 26 2" xfId="21281" xr:uid="{00000000-0005-0000-0000-000061600000}"/>
    <cellStyle name="Normal 4 2 2 12 4 26 3" xfId="21282" xr:uid="{00000000-0005-0000-0000-000062600000}"/>
    <cellStyle name="Normal 4 2 2 12 4 26 4" xfId="21283" xr:uid="{00000000-0005-0000-0000-000063600000}"/>
    <cellStyle name="Normal 4 2 2 12 4 26 5" xfId="21284" xr:uid="{00000000-0005-0000-0000-000064600000}"/>
    <cellStyle name="Normal 4 2 2 12 4 26 6" xfId="21285" xr:uid="{00000000-0005-0000-0000-000065600000}"/>
    <cellStyle name="Normal 4 2 2 12 4 27" xfId="21286" xr:uid="{00000000-0005-0000-0000-000066600000}"/>
    <cellStyle name="Normal 4 2 2 12 4 27 2" xfId="21287" xr:uid="{00000000-0005-0000-0000-000067600000}"/>
    <cellStyle name="Normal 4 2 2 12 4 27 3" xfId="21288" xr:uid="{00000000-0005-0000-0000-000068600000}"/>
    <cellStyle name="Normal 4 2 2 12 4 27 4" xfId="21289" xr:uid="{00000000-0005-0000-0000-000069600000}"/>
    <cellStyle name="Normal 4 2 2 12 4 27 5" xfId="21290" xr:uid="{00000000-0005-0000-0000-00006A600000}"/>
    <cellStyle name="Normal 4 2 2 12 4 27 6" xfId="21291" xr:uid="{00000000-0005-0000-0000-00006B600000}"/>
    <cellStyle name="Normal 4 2 2 12 4 28" xfId="21292" xr:uid="{00000000-0005-0000-0000-00006C600000}"/>
    <cellStyle name="Normal 4 2 2 12 4 28 2" xfId="21293" xr:uid="{00000000-0005-0000-0000-00006D600000}"/>
    <cellStyle name="Normal 4 2 2 12 4 28 3" xfId="21294" xr:uid="{00000000-0005-0000-0000-00006E600000}"/>
    <cellStyle name="Normal 4 2 2 12 4 28 4" xfId="21295" xr:uid="{00000000-0005-0000-0000-00006F600000}"/>
    <cellStyle name="Normal 4 2 2 12 4 28 5" xfId="21296" xr:uid="{00000000-0005-0000-0000-000070600000}"/>
    <cellStyle name="Normal 4 2 2 12 4 28 6" xfId="21297" xr:uid="{00000000-0005-0000-0000-000071600000}"/>
    <cellStyle name="Normal 4 2 2 12 4 29" xfId="21298" xr:uid="{00000000-0005-0000-0000-000072600000}"/>
    <cellStyle name="Normal 4 2 2 12 4 29 2" xfId="21299" xr:uid="{00000000-0005-0000-0000-000073600000}"/>
    <cellStyle name="Normal 4 2 2 12 4 29 3" xfId="21300" xr:uid="{00000000-0005-0000-0000-000074600000}"/>
    <cellStyle name="Normal 4 2 2 12 4 29 4" xfId="21301" xr:uid="{00000000-0005-0000-0000-000075600000}"/>
    <cellStyle name="Normal 4 2 2 12 4 29 5" xfId="21302" xr:uid="{00000000-0005-0000-0000-000076600000}"/>
    <cellStyle name="Normal 4 2 2 12 4 29 6" xfId="21303" xr:uid="{00000000-0005-0000-0000-000077600000}"/>
    <cellStyle name="Normal 4 2 2 12 4 3" xfId="21304" xr:uid="{00000000-0005-0000-0000-000078600000}"/>
    <cellStyle name="Normal 4 2 2 12 4 3 2" xfId="21305" xr:uid="{00000000-0005-0000-0000-000079600000}"/>
    <cellStyle name="Normal 4 2 2 12 4 3 3" xfId="21306" xr:uid="{00000000-0005-0000-0000-00007A600000}"/>
    <cellStyle name="Normal 4 2 2 12 4 3 4" xfId="21307" xr:uid="{00000000-0005-0000-0000-00007B600000}"/>
    <cellStyle name="Normal 4 2 2 12 4 3 5" xfId="21308" xr:uid="{00000000-0005-0000-0000-00007C600000}"/>
    <cellStyle name="Normal 4 2 2 12 4 3 6" xfId="21309" xr:uid="{00000000-0005-0000-0000-00007D600000}"/>
    <cellStyle name="Normal 4 2 2 12 4 30" xfId="21310" xr:uid="{00000000-0005-0000-0000-00007E600000}"/>
    <cellStyle name="Normal 4 2 2 12 4 31" xfId="21311" xr:uid="{00000000-0005-0000-0000-00007F600000}"/>
    <cellStyle name="Normal 4 2 2 12 4 32" xfId="21312" xr:uid="{00000000-0005-0000-0000-000080600000}"/>
    <cellStyle name="Normal 4 2 2 12 4 33" xfId="21313" xr:uid="{00000000-0005-0000-0000-000081600000}"/>
    <cellStyle name="Normal 4 2 2 12 4 34" xfId="21314" xr:uid="{00000000-0005-0000-0000-000082600000}"/>
    <cellStyle name="Normal 4 2 2 12 4 4" xfId="21315" xr:uid="{00000000-0005-0000-0000-000083600000}"/>
    <cellStyle name="Normal 4 2 2 12 4 4 2" xfId="21316" xr:uid="{00000000-0005-0000-0000-000084600000}"/>
    <cellStyle name="Normal 4 2 2 12 4 4 3" xfId="21317" xr:uid="{00000000-0005-0000-0000-000085600000}"/>
    <cellStyle name="Normal 4 2 2 12 4 4 4" xfId="21318" xr:uid="{00000000-0005-0000-0000-000086600000}"/>
    <cellStyle name="Normal 4 2 2 12 4 4 5" xfId="21319" xr:uid="{00000000-0005-0000-0000-000087600000}"/>
    <cellStyle name="Normal 4 2 2 12 4 4 6" xfId="21320" xr:uid="{00000000-0005-0000-0000-000088600000}"/>
    <cellStyle name="Normal 4 2 2 12 4 5" xfId="21321" xr:uid="{00000000-0005-0000-0000-000089600000}"/>
    <cellStyle name="Normal 4 2 2 12 4 5 2" xfId="21322" xr:uid="{00000000-0005-0000-0000-00008A600000}"/>
    <cellStyle name="Normal 4 2 2 12 4 5 3" xfId="21323" xr:uid="{00000000-0005-0000-0000-00008B600000}"/>
    <cellStyle name="Normal 4 2 2 12 4 5 4" xfId="21324" xr:uid="{00000000-0005-0000-0000-00008C600000}"/>
    <cellStyle name="Normal 4 2 2 12 4 5 5" xfId="21325" xr:uid="{00000000-0005-0000-0000-00008D600000}"/>
    <cellStyle name="Normal 4 2 2 12 4 5 6" xfId="21326" xr:uid="{00000000-0005-0000-0000-00008E600000}"/>
    <cellStyle name="Normal 4 2 2 12 4 6" xfId="21327" xr:uid="{00000000-0005-0000-0000-00008F600000}"/>
    <cellStyle name="Normal 4 2 2 12 4 6 2" xfId="21328" xr:uid="{00000000-0005-0000-0000-000090600000}"/>
    <cellStyle name="Normal 4 2 2 12 4 6 3" xfId="21329" xr:uid="{00000000-0005-0000-0000-000091600000}"/>
    <cellStyle name="Normal 4 2 2 12 4 6 4" xfId="21330" xr:uid="{00000000-0005-0000-0000-000092600000}"/>
    <cellStyle name="Normal 4 2 2 12 4 6 5" xfId="21331" xr:uid="{00000000-0005-0000-0000-000093600000}"/>
    <cellStyle name="Normal 4 2 2 12 4 6 6" xfId="21332" xr:uid="{00000000-0005-0000-0000-000094600000}"/>
    <cellStyle name="Normal 4 2 2 12 4 7" xfId="21333" xr:uid="{00000000-0005-0000-0000-000095600000}"/>
    <cellStyle name="Normal 4 2 2 12 4 7 2" xfId="21334" xr:uid="{00000000-0005-0000-0000-000096600000}"/>
    <cellStyle name="Normal 4 2 2 12 4 7 3" xfId="21335" xr:uid="{00000000-0005-0000-0000-000097600000}"/>
    <cellStyle name="Normal 4 2 2 12 4 7 4" xfId="21336" xr:uid="{00000000-0005-0000-0000-000098600000}"/>
    <cellStyle name="Normal 4 2 2 12 4 7 5" xfId="21337" xr:uid="{00000000-0005-0000-0000-000099600000}"/>
    <cellStyle name="Normal 4 2 2 12 4 7 6" xfId="21338" xr:uid="{00000000-0005-0000-0000-00009A600000}"/>
    <cellStyle name="Normal 4 2 2 12 4 8" xfId="21339" xr:uid="{00000000-0005-0000-0000-00009B600000}"/>
    <cellStyle name="Normal 4 2 2 12 4 8 2" xfId="21340" xr:uid="{00000000-0005-0000-0000-00009C600000}"/>
    <cellStyle name="Normal 4 2 2 12 4 8 3" xfId="21341" xr:uid="{00000000-0005-0000-0000-00009D600000}"/>
    <cellStyle name="Normal 4 2 2 12 4 8 4" xfId="21342" xr:uid="{00000000-0005-0000-0000-00009E600000}"/>
    <cellStyle name="Normal 4 2 2 12 4 8 5" xfId="21343" xr:uid="{00000000-0005-0000-0000-00009F600000}"/>
    <cellStyle name="Normal 4 2 2 12 4 8 6" xfId="21344" xr:uid="{00000000-0005-0000-0000-0000A0600000}"/>
    <cellStyle name="Normal 4 2 2 12 4 9" xfId="21345" xr:uid="{00000000-0005-0000-0000-0000A1600000}"/>
    <cellStyle name="Normal 4 2 2 12 4 9 2" xfId="21346" xr:uid="{00000000-0005-0000-0000-0000A2600000}"/>
    <cellStyle name="Normal 4 2 2 12 4 9 3" xfId="21347" xr:uid="{00000000-0005-0000-0000-0000A3600000}"/>
    <cellStyle name="Normal 4 2 2 12 4 9 4" xfId="21348" xr:uid="{00000000-0005-0000-0000-0000A4600000}"/>
    <cellStyle name="Normal 4 2 2 12 4 9 5" xfId="21349" xr:uid="{00000000-0005-0000-0000-0000A5600000}"/>
    <cellStyle name="Normal 4 2 2 12 4 9 6" xfId="21350" xr:uid="{00000000-0005-0000-0000-0000A6600000}"/>
    <cellStyle name="Normal 4 2 2 12 40" xfId="21351" xr:uid="{00000000-0005-0000-0000-0000A7600000}"/>
    <cellStyle name="Normal 4 2 2 12 40 2" xfId="21352" xr:uid="{00000000-0005-0000-0000-0000A8600000}"/>
    <cellStyle name="Normal 4 2 2 12 40 3" xfId="21353" xr:uid="{00000000-0005-0000-0000-0000A9600000}"/>
    <cellStyle name="Normal 4 2 2 12 40 4" xfId="21354" xr:uid="{00000000-0005-0000-0000-0000AA600000}"/>
    <cellStyle name="Normal 4 2 2 12 40 5" xfId="21355" xr:uid="{00000000-0005-0000-0000-0000AB600000}"/>
    <cellStyle name="Normal 4 2 2 12 40 6" xfId="21356" xr:uid="{00000000-0005-0000-0000-0000AC600000}"/>
    <cellStyle name="Normal 4 2 2 12 41" xfId="21357" xr:uid="{00000000-0005-0000-0000-0000AD600000}"/>
    <cellStyle name="Normal 4 2 2 12 41 2" xfId="21358" xr:uid="{00000000-0005-0000-0000-0000AE600000}"/>
    <cellStyle name="Normal 4 2 2 12 41 3" xfId="21359" xr:uid="{00000000-0005-0000-0000-0000AF600000}"/>
    <cellStyle name="Normal 4 2 2 12 41 4" xfId="21360" xr:uid="{00000000-0005-0000-0000-0000B0600000}"/>
    <cellStyle name="Normal 4 2 2 12 41 5" xfId="21361" xr:uid="{00000000-0005-0000-0000-0000B1600000}"/>
    <cellStyle name="Normal 4 2 2 12 41 6" xfId="21362" xr:uid="{00000000-0005-0000-0000-0000B2600000}"/>
    <cellStyle name="Normal 4 2 2 12 42" xfId="21363" xr:uid="{00000000-0005-0000-0000-0000B3600000}"/>
    <cellStyle name="Normal 4 2 2 12 42 2" xfId="21364" xr:uid="{00000000-0005-0000-0000-0000B4600000}"/>
    <cellStyle name="Normal 4 2 2 12 42 3" xfId="21365" xr:uid="{00000000-0005-0000-0000-0000B5600000}"/>
    <cellStyle name="Normal 4 2 2 12 42 4" xfId="21366" xr:uid="{00000000-0005-0000-0000-0000B6600000}"/>
    <cellStyle name="Normal 4 2 2 12 42 5" xfId="21367" xr:uid="{00000000-0005-0000-0000-0000B7600000}"/>
    <cellStyle name="Normal 4 2 2 12 42 6" xfId="21368" xr:uid="{00000000-0005-0000-0000-0000B8600000}"/>
    <cellStyle name="Normal 4 2 2 12 43" xfId="21369" xr:uid="{00000000-0005-0000-0000-0000B9600000}"/>
    <cellStyle name="Normal 4 2 2 12 43 2" xfId="21370" xr:uid="{00000000-0005-0000-0000-0000BA600000}"/>
    <cellStyle name="Normal 4 2 2 12 43 3" xfId="21371" xr:uid="{00000000-0005-0000-0000-0000BB600000}"/>
    <cellStyle name="Normal 4 2 2 12 43 4" xfId="21372" xr:uid="{00000000-0005-0000-0000-0000BC600000}"/>
    <cellStyle name="Normal 4 2 2 12 43 5" xfId="21373" xr:uid="{00000000-0005-0000-0000-0000BD600000}"/>
    <cellStyle name="Normal 4 2 2 12 43 6" xfId="21374" xr:uid="{00000000-0005-0000-0000-0000BE600000}"/>
    <cellStyle name="Normal 4 2 2 12 44" xfId="21375" xr:uid="{00000000-0005-0000-0000-0000BF600000}"/>
    <cellStyle name="Normal 4 2 2 12 44 2" xfId="21376" xr:uid="{00000000-0005-0000-0000-0000C0600000}"/>
    <cellStyle name="Normal 4 2 2 12 44 3" xfId="21377" xr:uid="{00000000-0005-0000-0000-0000C1600000}"/>
    <cellStyle name="Normal 4 2 2 12 44 4" xfId="21378" xr:uid="{00000000-0005-0000-0000-0000C2600000}"/>
    <cellStyle name="Normal 4 2 2 12 44 5" xfId="21379" xr:uid="{00000000-0005-0000-0000-0000C3600000}"/>
    <cellStyle name="Normal 4 2 2 12 44 6" xfId="21380" xr:uid="{00000000-0005-0000-0000-0000C4600000}"/>
    <cellStyle name="Normal 4 2 2 12 45" xfId="21381" xr:uid="{00000000-0005-0000-0000-0000C5600000}"/>
    <cellStyle name="Normal 4 2 2 12 45 2" xfId="21382" xr:uid="{00000000-0005-0000-0000-0000C6600000}"/>
    <cellStyle name="Normal 4 2 2 12 45 3" xfId="21383" xr:uid="{00000000-0005-0000-0000-0000C7600000}"/>
    <cellStyle name="Normal 4 2 2 12 45 4" xfId="21384" xr:uid="{00000000-0005-0000-0000-0000C8600000}"/>
    <cellStyle name="Normal 4 2 2 12 45 5" xfId="21385" xr:uid="{00000000-0005-0000-0000-0000C9600000}"/>
    <cellStyle name="Normal 4 2 2 12 45 6" xfId="21386" xr:uid="{00000000-0005-0000-0000-0000CA600000}"/>
    <cellStyle name="Normal 4 2 2 12 46" xfId="21387" xr:uid="{00000000-0005-0000-0000-0000CB600000}"/>
    <cellStyle name="Normal 4 2 2 12 46 2" xfId="21388" xr:uid="{00000000-0005-0000-0000-0000CC600000}"/>
    <cellStyle name="Normal 4 2 2 12 46 3" xfId="21389" xr:uid="{00000000-0005-0000-0000-0000CD600000}"/>
    <cellStyle name="Normal 4 2 2 12 46 4" xfId="21390" xr:uid="{00000000-0005-0000-0000-0000CE600000}"/>
    <cellStyle name="Normal 4 2 2 12 46 5" xfId="21391" xr:uid="{00000000-0005-0000-0000-0000CF600000}"/>
    <cellStyle name="Normal 4 2 2 12 46 6" xfId="21392" xr:uid="{00000000-0005-0000-0000-0000D0600000}"/>
    <cellStyle name="Normal 4 2 2 12 47" xfId="21393" xr:uid="{00000000-0005-0000-0000-0000D1600000}"/>
    <cellStyle name="Normal 4 2 2 12 48" xfId="21394" xr:uid="{00000000-0005-0000-0000-0000D2600000}"/>
    <cellStyle name="Normal 4 2 2 12 49" xfId="21395" xr:uid="{00000000-0005-0000-0000-0000D3600000}"/>
    <cellStyle name="Normal 4 2 2 12 5" xfId="21396" xr:uid="{00000000-0005-0000-0000-0000D4600000}"/>
    <cellStyle name="Normal 4 2 2 12 5 10" xfId="21397" xr:uid="{00000000-0005-0000-0000-0000D5600000}"/>
    <cellStyle name="Normal 4 2 2 12 5 10 2" xfId="21398" xr:uid="{00000000-0005-0000-0000-0000D6600000}"/>
    <cellStyle name="Normal 4 2 2 12 5 10 3" xfId="21399" xr:uid="{00000000-0005-0000-0000-0000D7600000}"/>
    <cellStyle name="Normal 4 2 2 12 5 10 4" xfId="21400" xr:uid="{00000000-0005-0000-0000-0000D8600000}"/>
    <cellStyle name="Normal 4 2 2 12 5 10 5" xfId="21401" xr:uid="{00000000-0005-0000-0000-0000D9600000}"/>
    <cellStyle name="Normal 4 2 2 12 5 10 6" xfId="21402" xr:uid="{00000000-0005-0000-0000-0000DA600000}"/>
    <cellStyle name="Normal 4 2 2 12 5 11" xfId="21403" xr:uid="{00000000-0005-0000-0000-0000DB600000}"/>
    <cellStyle name="Normal 4 2 2 12 5 11 2" xfId="21404" xr:uid="{00000000-0005-0000-0000-0000DC600000}"/>
    <cellStyle name="Normal 4 2 2 12 5 11 3" xfId="21405" xr:uid="{00000000-0005-0000-0000-0000DD600000}"/>
    <cellStyle name="Normal 4 2 2 12 5 11 4" xfId="21406" xr:uid="{00000000-0005-0000-0000-0000DE600000}"/>
    <cellStyle name="Normal 4 2 2 12 5 11 5" xfId="21407" xr:uid="{00000000-0005-0000-0000-0000DF600000}"/>
    <cellStyle name="Normal 4 2 2 12 5 11 6" xfId="21408" xr:uid="{00000000-0005-0000-0000-0000E0600000}"/>
    <cellStyle name="Normal 4 2 2 12 5 12" xfId="21409" xr:uid="{00000000-0005-0000-0000-0000E1600000}"/>
    <cellStyle name="Normal 4 2 2 12 5 12 2" xfId="21410" xr:uid="{00000000-0005-0000-0000-0000E2600000}"/>
    <cellStyle name="Normal 4 2 2 12 5 12 3" xfId="21411" xr:uid="{00000000-0005-0000-0000-0000E3600000}"/>
    <cellStyle name="Normal 4 2 2 12 5 12 4" xfId="21412" xr:uid="{00000000-0005-0000-0000-0000E4600000}"/>
    <cellStyle name="Normal 4 2 2 12 5 12 5" xfId="21413" xr:uid="{00000000-0005-0000-0000-0000E5600000}"/>
    <cellStyle name="Normal 4 2 2 12 5 12 6" xfId="21414" xr:uid="{00000000-0005-0000-0000-0000E6600000}"/>
    <cellStyle name="Normal 4 2 2 12 5 13" xfId="21415" xr:uid="{00000000-0005-0000-0000-0000E7600000}"/>
    <cellStyle name="Normal 4 2 2 12 5 13 2" xfId="21416" xr:uid="{00000000-0005-0000-0000-0000E8600000}"/>
    <cellStyle name="Normal 4 2 2 12 5 13 3" xfId="21417" xr:uid="{00000000-0005-0000-0000-0000E9600000}"/>
    <cellStyle name="Normal 4 2 2 12 5 13 4" xfId="21418" xr:uid="{00000000-0005-0000-0000-0000EA600000}"/>
    <cellStyle name="Normal 4 2 2 12 5 13 5" xfId="21419" xr:uid="{00000000-0005-0000-0000-0000EB600000}"/>
    <cellStyle name="Normal 4 2 2 12 5 13 6" xfId="21420" xr:uid="{00000000-0005-0000-0000-0000EC600000}"/>
    <cellStyle name="Normal 4 2 2 12 5 14" xfId="21421" xr:uid="{00000000-0005-0000-0000-0000ED600000}"/>
    <cellStyle name="Normal 4 2 2 12 5 14 2" xfId="21422" xr:uid="{00000000-0005-0000-0000-0000EE600000}"/>
    <cellStyle name="Normal 4 2 2 12 5 14 3" xfId="21423" xr:uid="{00000000-0005-0000-0000-0000EF600000}"/>
    <cellStyle name="Normal 4 2 2 12 5 14 4" xfId="21424" xr:uid="{00000000-0005-0000-0000-0000F0600000}"/>
    <cellStyle name="Normal 4 2 2 12 5 14 5" xfId="21425" xr:uid="{00000000-0005-0000-0000-0000F1600000}"/>
    <cellStyle name="Normal 4 2 2 12 5 14 6" xfId="21426" xr:uid="{00000000-0005-0000-0000-0000F2600000}"/>
    <cellStyle name="Normal 4 2 2 12 5 15" xfId="21427" xr:uid="{00000000-0005-0000-0000-0000F3600000}"/>
    <cellStyle name="Normal 4 2 2 12 5 15 2" xfId="21428" xr:uid="{00000000-0005-0000-0000-0000F4600000}"/>
    <cellStyle name="Normal 4 2 2 12 5 15 3" xfId="21429" xr:uid="{00000000-0005-0000-0000-0000F5600000}"/>
    <cellStyle name="Normal 4 2 2 12 5 15 4" xfId="21430" xr:uid="{00000000-0005-0000-0000-0000F6600000}"/>
    <cellStyle name="Normal 4 2 2 12 5 15 5" xfId="21431" xr:uid="{00000000-0005-0000-0000-0000F7600000}"/>
    <cellStyle name="Normal 4 2 2 12 5 15 6" xfId="21432" xr:uid="{00000000-0005-0000-0000-0000F8600000}"/>
    <cellStyle name="Normal 4 2 2 12 5 16" xfId="21433" xr:uid="{00000000-0005-0000-0000-0000F9600000}"/>
    <cellStyle name="Normal 4 2 2 12 5 16 2" xfId="21434" xr:uid="{00000000-0005-0000-0000-0000FA600000}"/>
    <cellStyle name="Normal 4 2 2 12 5 16 3" xfId="21435" xr:uid="{00000000-0005-0000-0000-0000FB600000}"/>
    <cellStyle name="Normal 4 2 2 12 5 16 4" xfId="21436" xr:uid="{00000000-0005-0000-0000-0000FC600000}"/>
    <cellStyle name="Normal 4 2 2 12 5 16 5" xfId="21437" xr:uid="{00000000-0005-0000-0000-0000FD600000}"/>
    <cellStyle name="Normal 4 2 2 12 5 16 6" xfId="21438" xr:uid="{00000000-0005-0000-0000-0000FE600000}"/>
    <cellStyle name="Normal 4 2 2 12 5 17" xfId="21439" xr:uid="{00000000-0005-0000-0000-0000FF600000}"/>
    <cellStyle name="Normal 4 2 2 12 5 17 2" xfId="21440" xr:uid="{00000000-0005-0000-0000-000000610000}"/>
    <cellStyle name="Normal 4 2 2 12 5 17 3" xfId="21441" xr:uid="{00000000-0005-0000-0000-000001610000}"/>
    <cellStyle name="Normal 4 2 2 12 5 17 4" xfId="21442" xr:uid="{00000000-0005-0000-0000-000002610000}"/>
    <cellStyle name="Normal 4 2 2 12 5 17 5" xfId="21443" xr:uid="{00000000-0005-0000-0000-000003610000}"/>
    <cellStyle name="Normal 4 2 2 12 5 17 6" xfId="21444" xr:uid="{00000000-0005-0000-0000-000004610000}"/>
    <cellStyle name="Normal 4 2 2 12 5 18" xfId="21445" xr:uid="{00000000-0005-0000-0000-000005610000}"/>
    <cellStyle name="Normal 4 2 2 12 5 18 2" xfId="21446" xr:uid="{00000000-0005-0000-0000-000006610000}"/>
    <cellStyle name="Normal 4 2 2 12 5 18 3" xfId="21447" xr:uid="{00000000-0005-0000-0000-000007610000}"/>
    <cellStyle name="Normal 4 2 2 12 5 18 4" xfId="21448" xr:uid="{00000000-0005-0000-0000-000008610000}"/>
    <cellStyle name="Normal 4 2 2 12 5 18 5" xfId="21449" xr:uid="{00000000-0005-0000-0000-000009610000}"/>
    <cellStyle name="Normal 4 2 2 12 5 18 6" xfId="21450" xr:uid="{00000000-0005-0000-0000-00000A610000}"/>
    <cellStyle name="Normal 4 2 2 12 5 19" xfId="21451" xr:uid="{00000000-0005-0000-0000-00000B610000}"/>
    <cellStyle name="Normal 4 2 2 12 5 19 2" xfId="21452" xr:uid="{00000000-0005-0000-0000-00000C610000}"/>
    <cellStyle name="Normal 4 2 2 12 5 19 3" xfId="21453" xr:uid="{00000000-0005-0000-0000-00000D610000}"/>
    <cellStyle name="Normal 4 2 2 12 5 19 4" xfId="21454" xr:uid="{00000000-0005-0000-0000-00000E610000}"/>
    <cellStyle name="Normal 4 2 2 12 5 19 5" xfId="21455" xr:uid="{00000000-0005-0000-0000-00000F610000}"/>
    <cellStyle name="Normal 4 2 2 12 5 19 6" xfId="21456" xr:uid="{00000000-0005-0000-0000-000010610000}"/>
    <cellStyle name="Normal 4 2 2 12 5 2" xfId="21457" xr:uid="{00000000-0005-0000-0000-000011610000}"/>
    <cellStyle name="Normal 4 2 2 12 5 2 2" xfId="21458" xr:uid="{00000000-0005-0000-0000-000012610000}"/>
    <cellStyle name="Normal 4 2 2 12 5 2 3" xfId="21459" xr:uid="{00000000-0005-0000-0000-000013610000}"/>
    <cellStyle name="Normal 4 2 2 12 5 2 4" xfId="21460" xr:uid="{00000000-0005-0000-0000-000014610000}"/>
    <cellStyle name="Normal 4 2 2 12 5 2 5" xfId="21461" xr:uid="{00000000-0005-0000-0000-000015610000}"/>
    <cellStyle name="Normal 4 2 2 12 5 2 6" xfId="21462" xr:uid="{00000000-0005-0000-0000-000016610000}"/>
    <cellStyle name="Normal 4 2 2 12 5 20" xfId="21463" xr:uid="{00000000-0005-0000-0000-000017610000}"/>
    <cellStyle name="Normal 4 2 2 12 5 20 2" xfId="21464" xr:uid="{00000000-0005-0000-0000-000018610000}"/>
    <cellStyle name="Normal 4 2 2 12 5 20 3" xfId="21465" xr:uid="{00000000-0005-0000-0000-000019610000}"/>
    <cellStyle name="Normal 4 2 2 12 5 20 4" xfId="21466" xr:uid="{00000000-0005-0000-0000-00001A610000}"/>
    <cellStyle name="Normal 4 2 2 12 5 20 5" xfId="21467" xr:uid="{00000000-0005-0000-0000-00001B610000}"/>
    <cellStyle name="Normal 4 2 2 12 5 20 6" xfId="21468" xr:uid="{00000000-0005-0000-0000-00001C610000}"/>
    <cellStyle name="Normal 4 2 2 12 5 21" xfId="21469" xr:uid="{00000000-0005-0000-0000-00001D610000}"/>
    <cellStyle name="Normal 4 2 2 12 5 21 2" xfId="21470" xr:uid="{00000000-0005-0000-0000-00001E610000}"/>
    <cellStyle name="Normal 4 2 2 12 5 21 3" xfId="21471" xr:uid="{00000000-0005-0000-0000-00001F610000}"/>
    <cellStyle name="Normal 4 2 2 12 5 21 4" xfId="21472" xr:uid="{00000000-0005-0000-0000-000020610000}"/>
    <cellStyle name="Normal 4 2 2 12 5 21 5" xfId="21473" xr:uid="{00000000-0005-0000-0000-000021610000}"/>
    <cellStyle name="Normal 4 2 2 12 5 21 6" xfId="21474" xr:uid="{00000000-0005-0000-0000-000022610000}"/>
    <cellStyle name="Normal 4 2 2 12 5 22" xfId="21475" xr:uid="{00000000-0005-0000-0000-000023610000}"/>
    <cellStyle name="Normal 4 2 2 12 5 22 2" xfId="21476" xr:uid="{00000000-0005-0000-0000-000024610000}"/>
    <cellStyle name="Normal 4 2 2 12 5 22 3" xfId="21477" xr:uid="{00000000-0005-0000-0000-000025610000}"/>
    <cellStyle name="Normal 4 2 2 12 5 22 4" xfId="21478" xr:uid="{00000000-0005-0000-0000-000026610000}"/>
    <cellStyle name="Normal 4 2 2 12 5 22 5" xfId="21479" xr:uid="{00000000-0005-0000-0000-000027610000}"/>
    <cellStyle name="Normal 4 2 2 12 5 22 6" xfId="21480" xr:uid="{00000000-0005-0000-0000-000028610000}"/>
    <cellStyle name="Normal 4 2 2 12 5 23" xfId="21481" xr:uid="{00000000-0005-0000-0000-000029610000}"/>
    <cellStyle name="Normal 4 2 2 12 5 23 2" xfId="21482" xr:uid="{00000000-0005-0000-0000-00002A610000}"/>
    <cellStyle name="Normal 4 2 2 12 5 23 3" xfId="21483" xr:uid="{00000000-0005-0000-0000-00002B610000}"/>
    <cellStyle name="Normal 4 2 2 12 5 23 4" xfId="21484" xr:uid="{00000000-0005-0000-0000-00002C610000}"/>
    <cellStyle name="Normal 4 2 2 12 5 23 5" xfId="21485" xr:uid="{00000000-0005-0000-0000-00002D610000}"/>
    <cellStyle name="Normal 4 2 2 12 5 23 6" xfId="21486" xr:uid="{00000000-0005-0000-0000-00002E610000}"/>
    <cellStyle name="Normal 4 2 2 12 5 24" xfId="21487" xr:uid="{00000000-0005-0000-0000-00002F610000}"/>
    <cellStyle name="Normal 4 2 2 12 5 24 2" xfId="21488" xr:uid="{00000000-0005-0000-0000-000030610000}"/>
    <cellStyle name="Normal 4 2 2 12 5 24 3" xfId="21489" xr:uid="{00000000-0005-0000-0000-000031610000}"/>
    <cellStyle name="Normal 4 2 2 12 5 24 4" xfId="21490" xr:uid="{00000000-0005-0000-0000-000032610000}"/>
    <cellStyle name="Normal 4 2 2 12 5 24 5" xfId="21491" xr:uid="{00000000-0005-0000-0000-000033610000}"/>
    <cellStyle name="Normal 4 2 2 12 5 24 6" xfId="21492" xr:uid="{00000000-0005-0000-0000-000034610000}"/>
    <cellStyle name="Normal 4 2 2 12 5 25" xfId="21493" xr:uid="{00000000-0005-0000-0000-000035610000}"/>
    <cellStyle name="Normal 4 2 2 12 5 25 2" xfId="21494" xr:uid="{00000000-0005-0000-0000-000036610000}"/>
    <cellStyle name="Normal 4 2 2 12 5 25 3" xfId="21495" xr:uid="{00000000-0005-0000-0000-000037610000}"/>
    <cellStyle name="Normal 4 2 2 12 5 25 4" xfId="21496" xr:uid="{00000000-0005-0000-0000-000038610000}"/>
    <cellStyle name="Normal 4 2 2 12 5 25 5" xfId="21497" xr:uid="{00000000-0005-0000-0000-000039610000}"/>
    <cellStyle name="Normal 4 2 2 12 5 25 6" xfId="21498" xr:uid="{00000000-0005-0000-0000-00003A610000}"/>
    <cellStyle name="Normal 4 2 2 12 5 26" xfId="21499" xr:uid="{00000000-0005-0000-0000-00003B610000}"/>
    <cellStyle name="Normal 4 2 2 12 5 26 2" xfId="21500" xr:uid="{00000000-0005-0000-0000-00003C610000}"/>
    <cellStyle name="Normal 4 2 2 12 5 26 3" xfId="21501" xr:uid="{00000000-0005-0000-0000-00003D610000}"/>
    <cellStyle name="Normal 4 2 2 12 5 26 4" xfId="21502" xr:uid="{00000000-0005-0000-0000-00003E610000}"/>
    <cellStyle name="Normal 4 2 2 12 5 26 5" xfId="21503" xr:uid="{00000000-0005-0000-0000-00003F610000}"/>
    <cellStyle name="Normal 4 2 2 12 5 26 6" xfId="21504" xr:uid="{00000000-0005-0000-0000-000040610000}"/>
    <cellStyle name="Normal 4 2 2 12 5 27" xfId="21505" xr:uid="{00000000-0005-0000-0000-000041610000}"/>
    <cellStyle name="Normal 4 2 2 12 5 27 2" xfId="21506" xr:uid="{00000000-0005-0000-0000-000042610000}"/>
    <cellStyle name="Normal 4 2 2 12 5 27 3" xfId="21507" xr:uid="{00000000-0005-0000-0000-000043610000}"/>
    <cellStyle name="Normal 4 2 2 12 5 27 4" xfId="21508" xr:uid="{00000000-0005-0000-0000-000044610000}"/>
    <cellStyle name="Normal 4 2 2 12 5 27 5" xfId="21509" xr:uid="{00000000-0005-0000-0000-000045610000}"/>
    <cellStyle name="Normal 4 2 2 12 5 27 6" xfId="21510" xr:uid="{00000000-0005-0000-0000-000046610000}"/>
    <cellStyle name="Normal 4 2 2 12 5 28" xfId="21511" xr:uid="{00000000-0005-0000-0000-000047610000}"/>
    <cellStyle name="Normal 4 2 2 12 5 28 2" xfId="21512" xr:uid="{00000000-0005-0000-0000-000048610000}"/>
    <cellStyle name="Normal 4 2 2 12 5 28 3" xfId="21513" xr:uid="{00000000-0005-0000-0000-000049610000}"/>
    <cellStyle name="Normal 4 2 2 12 5 28 4" xfId="21514" xr:uid="{00000000-0005-0000-0000-00004A610000}"/>
    <cellStyle name="Normal 4 2 2 12 5 28 5" xfId="21515" xr:uid="{00000000-0005-0000-0000-00004B610000}"/>
    <cellStyle name="Normal 4 2 2 12 5 28 6" xfId="21516" xr:uid="{00000000-0005-0000-0000-00004C610000}"/>
    <cellStyle name="Normal 4 2 2 12 5 29" xfId="21517" xr:uid="{00000000-0005-0000-0000-00004D610000}"/>
    <cellStyle name="Normal 4 2 2 12 5 29 2" xfId="21518" xr:uid="{00000000-0005-0000-0000-00004E610000}"/>
    <cellStyle name="Normal 4 2 2 12 5 29 3" xfId="21519" xr:uid="{00000000-0005-0000-0000-00004F610000}"/>
    <cellStyle name="Normal 4 2 2 12 5 29 4" xfId="21520" xr:uid="{00000000-0005-0000-0000-000050610000}"/>
    <cellStyle name="Normal 4 2 2 12 5 29 5" xfId="21521" xr:uid="{00000000-0005-0000-0000-000051610000}"/>
    <cellStyle name="Normal 4 2 2 12 5 29 6" xfId="21522" xr:uid="{00000000-0005-0000-0000-000052610000}"/>
    <cellStyle name="Normal 4 2 2 12 5 3" xfId="21523" xr:uid="{00000000-0005-0000-0000-000053610000}"/>
    <cellStyle name="Normal 4 2 2 12 5 3 2" xfId="21524" xr:uid="{00000000-0005-0000-0000-000054610000}"/>
    <cellStyle name="Normal 4 2 2 12 5 3 3" xfId="21525" xr:uid="{00000000-0005-0000-0000-000055610000}"/>
    <cellStyle name="Normal 4 2 2 12 5 3 4" xfId="21526" xr:uid="{00000000-0005-0000-0000-000056610000}"/>
    <cellStyle name="Normal 4 2 2 12 5 3 5" xfId="21527" xr:uid="{00000000-0005-0000-0000-000057610000}"/>
    <cellStyle name="Normal 4 2 2 12 5 3 6" xfId="21528" xr:uid="{00000000-0005-0000-0000-000058610000}"/>
    <cellStyle name="Normal 4 2 2 12 5 30" xfId="21529" xr:uid="{00000000-0005-0000-0000-000059610000}"/>
    <cellStyle name="Normal 4 2 2 12 5 31" xfId="21530" xr:uid="{00000000-0005-0000-0000-00005A610000}"/>
    <cellStyle name="Normal 4 2 2 12 5 32" xfId="21531" xr:uid="{00000000-0005-0000-0000-00005B610000}"/>
    <cellStyle name="Normal 4 2 2 12 5 33" xfId="21532" xr:uid="{00000000-0005-0000-0000-00005C610000}"/>
    <cellStyle name="Normal 4 2 2 12 5 34" xfId="21533" xr:uid="{00000000-0005-0000-0000-00005D610000}"/>
    <cellStyle name="Normal 4 2 2 12 5 4" xfId="21534" xr:uid="{00000000-0005-0000-0000-00005E610000}"/>
    <cellStyle name="Normal 4 2 2 12 5 4 2" xfId="21535" xr:uid="{00000000-0005-0000-0000-00005F610000}"/>
    <cellStyle name="Normal 4 2 2 12 5 4 3" xfId="21536" xr:uid="{00000000-0005-0000-0000-000060610000}"/>
    <cellStyle name="Normal 4 2 2 12 5 4 4" xfId="21537" xr:uid="{00000000-0005-0000-0000-000061610000}"/>
    <cellStyle name="Normal 4 2 2 12 5 4 5" xfId="21538" xr:uid="{00000000-0005-0000-0000-000062610000}"/>
    <cellStyle name="Normal 4 2 2 12 5 4 6" xfId="21539" xr:uid="{00000000-0005-0000-0000-000063610000}"/>
    <cellStyle name="Normal 4 2 2 12 5 5" xfId="21540" xr:uid="{00000000-0005-0000-0000-000064610000}"/>
    <cellStyle name="Normal 4 2 2 12 5 5 2" xfId="21541" xr:uid="{00000000-0005-0000-0000-000065610000}"/>
    <cellStyle name="Normal 4 2 2 12 5 5 3" xfId="21542" xr:uid="{00000000-0005-0000-0000-000066610000}"/>
    <cellStyle name="Normal 4 2 2 12 5 5 4" xfId="21543" xr:uid="{00000000-0005-0000-0000-000067610000}"/>
    <cellStyle name="Normal 4 2 2 12 5 5 5" xfId="21544" xr:uid="{00000000-0005-0000-0000-000068610000}"/>
    <cellStyle name="Normal 4 2 2 12 5 5 6" xfId="21545" xr:uid="{00000000-0005-0000-0000-000069610000}"/>
    <cellStyle name="Normal 4 2 2 12 5 6" xfId="21546" xr:uid="{00000000-0005-0000-0000-00006A610000}"/>
    <cellStyle name="Normal 4 2 2 12 5 6 2" xfId="21547" xr:uid="{00000000-0005-0000-0000-00006B610000}"/>
    <cellStyle name="Normal 4 2 2 12 5 6 3" xfId="21548" xr:uid="{00000000-0005-0000-0000-00006C610000}"/>
    <cellStyle name="Normal 4 2 2 12 5 6 4" xfId="21549" xr:uid="{00000000-0005-0000-0000-00006D610000}"/>
    <cellStyle name="Normal 4 2 2 12 5 6 5" xfId="21550" xr:uid="{00000000-0005-0000-0000-00006E610000}"/>
    <cellStyle name="Normal 4 2 2 12 5 6 6" xfId="21551" xr:uid="{00000000-0005-0000-0000-00006F610000}"/>
    <cellStyle name="Normal 4 2 2 12 5 7" xfId="21552" xr:uid="{00000000-0005-0000-0000-000070610000}"/>
    <cellStyle name="Normal 4 2 2 12 5 7 2" xfId="21553" xr:uid="{00000000-0005-0000-0000-000071610000}"/>
    <cellStyle name="Normal 4 2 2 12 5 7 3" xfId="21554" xr:uid="{00000000-0005-0000-0000-000072610000}"/>
    <cellStyle name="Normal 4 2 2 12 5 7 4" xfId="21555" xr:uid="{00000000-0005-0000-0000-000073610000}"/>
    <cellStyle name="Normal 4 2 2 12 5 7 5" xfId="21556" xr:uid="{00000000-0005-0000-0000-000074610000}"/>
    <cellStyle name="Normal 4 2 2 12 5 7 6" xfId="21557" xr:uid="{00000000-0005-0000-0000-000075610000}"/>
    <cellStyle name="Normal 4 2 2 12 5 8" xfId="21558" xr:uid="{00000000-0005-0000-0000-000076610000}"/>
    <cellStyle name="Normal 4 2 2 12 5 8 2" xfId="21559" xr:uid="{00000000-0005-0000-0000-000077610000}"/>
    <cellStyle name="Normal 4 2 2 12 5 8 3" xfId="21560" xr:uid="{00000000-0005-0000-0000-000078610000}"/>
    <cellStyle name="Normal 4 2 2 12 5 8 4" xfId="21561" xr:uid="{00000000-0005-0000-0000-000079610000}"/>
    <cellStyle name="Normal 4 2 2 12 5 8 5" xfId="21562" xr:uid="{00000000-0005-0000-0000-00007A610000}"/>
    <cellStyle name="Normal 4 2 2 12 5 8 6" xfId="21563" xr:uid="{00000000-0005-0000-0000-00007B610000}"/>
    <cellStyle name="Normal 4 2 2 12 5 9" xfId="21564" xr:uid="{00000000-0005-0000-0000-00007C610000}"/>
    <cellStyle name="Normal 4 2 2 12 5 9 2" xfId="21565" xr:uid="{00000000-0005-0000-0000-00007D610000}"/>
    <cellStyle name="Normal 4 2 2 12 5 9 3" xfId="21566" xr:uid="{00000000-0005-0000-0000-00007E610000}"/>
    <cellStyle name="Normal 4 2 2 12 5 9 4" xfId="21567" xr:uid="{00000000-0005-0000-0000-00007F610000}"/>
    <cellStyle name="Normal 4 2 2 12 5 9 5" xfId="21568" xr:uid="{00000000-0005-0000-0000-000080610000}"/>
    <cellStyle name="Normal 4 2 2 12 5 9 6" xfId="21569" xr:uid="{00000000-0005-0000-0000-000081610000}"/>
    <cellStyle name="Normal 4 2 2 12 50" xfId="21570" xr:uid="{00000000-0005-0000-0000-000082610000}"/>
    <cellStyle name="Normal 4 2 2 12 51" xfId="21571" xr:uid="{00000000-0005-0000-0000-000083610000}"/>
    <cellStyle name="Normal 4 2 2 12 6" xfId="21572" xr:uid="{00000000-0005-0000-0000-000084610000}"/>
    <cellStyle name="Normal 4 2 2 12 6 10" xfId="21573" xr:uid="{00000000-0005-0000-0000-000085610000}"/>
    <cellStyle name="Normal 4 2 2 12 6 10 2" xfId="21574" xr:uid="{00000000-0005-0000-0000-000086610000}"/>
    <cellStyle name="Normal 4 2 2 12 6 10 3" xfId="21575" xr:uid="{00000000-0005-0000-0000-000087610000}"/>
    <cellStyle name="Normal 4 2 2 12 6 10 4" xfId="21576" xr:uid="{00000000-0005-0000-0000-000088610000}"/>
    <cellStyle name="Normal 4 2 2 12 6 10 5" xfId="21577" xr:uid="{00000000-0005-0000-0000-000089610000}"/>
    <cellStyle name="Normal 4 2 2 12 6 10 6" xfId="21578" xr:uid="{00000000-0005-0000-0000-00008A610000}"/>
    <cellStyle name="Normal 4 2 2 12 6 11" xfId="21579" xr:uid="{00000000-0005-0000-0000-00008B610000}"/>
    <cellStyle name="Normal 4 2 2 12 6 11 2" xfId="21580" xr:uid="{00000000-0005-0000-0000-00008C610000}"/>
    <cellStyle name="Normal 4 2 2 12 6 11 3" xfId="21581" xr:uid="{00000000-0005-0000-0000-00008D610000}"/>
    <cellStyle name="Normal 4 2 2 12 6 11 4" xfId="21582" xr:uid="{00000000-0005-0000-0000-00008E610000}"/>
    <cellStyle name="Normal 4 2 2 12 6 11 5" xfId="21583" xr:uid="{00000000-0005-0000-0000-00008F610000}"/>
    <cellStyle name="Normal 4 2 2 12 6 11 6" xfId="21584" xr:uid="{00000000-0005-0000-0000-000090610000}"/>
    <cellStyle name="Normal 4 2 2 12 6 12" xfId="21585" xr:uid="{00000000-0005-0000-0000-000091610000}"/>
    <cellStyle name="Normal 4 2 2 12 6 12 2" xfId="21586" xr:uid="{00000000-0005-0000-0000-000092610000}"/>
    <cellStyle name="Normal 4 2 2 12 6 12 3" xfId="21587" xr:uid="{00000000-0005-0000-0000-000093610000}"/>
    <cellStyle name="Normal 4 2 2 12 6 12 4" xfId="21588" xr:uid="{00000000-0005-0000-0000-000094610000}"/>
    <cellStyle name="Normal 4 2 2 12 6 12 5" xfId="21589" xr:uid="{00000000-0005-0000-0000-000095610000}"/>
    <cellStyle name="Normal 4 2 2 12 6 12 6" xfId="21590" xr:uid="{00000000-0005-0000-0000-000096610000}"/>
    <cellStyle name="Normal 4 2 2 12 6 13" xfId="21591" xr:uid="{00000000-0005-0000-0000-000097610000}"/>
    <cellStyle name="Normal 4 2 2 12 6 13 2" xfId="21592" xr:uid="{00000000-0005-0000-0000-000098610000}"/>
    <cellStyle name="Normal 4 2 2 12 6 13 3" xfId="21593" xr:uid="{00000000-0005-0000-0000-000099610000}"/>
    <cellStyle name="Normal 4 2 2 12 6 13 4" xfId="21594" xr:uid="{00000000-0005-0000-0000-00009A610000}"/>
    <cellStyle name="Normal 4 2 2 12 6 13 5" xfId="21595" xr:uid="{00000000-0005-0000-0000-00009B610000}"/>
    <cellStyle name="Normal 4 2 2 12 6 13 6" xfId="21596" xr:uid="{00000000-0005-0000-0000-00009C610000}"/>
    <cellStyle name="Normal 4 2 2 12 6 14" xfId="21597" xr:uid="{00000000-0005-0000-0000-00009D610000}"/>
    <cellStyle name="Normal 4 2 2 12 6 14 2" xfId="21598" xr:uid="{00000000-0005-0000-0000-00009E610000}"/>
    <cellStyle name="Normal 4 2 2 12 6 14 3" xfId="21599" xr:uid="{00000000-0005-0000-0000-00009F610000}"/>
    <cellStyle name="Normal 4 2 2 12 6 14 4" xfId="21600" xr:uid="{00000000-0005-0000-0000-0000A0610000}"/>
    <cellStyle name="Normal 4 2 2 12 6 14 5" xfId="21601" xr:uid="{00000000-0005-0000-0000-0000A1610000}"/>
    <cellStyle name="Normal 4 2 2 12 6 14 6" xfId="21602" xr:uid="{00000000-0005-0000-0000-0000A2610000}"/>
    <cellStyle name="Normal 4 2 2 12 6 15" xfId="21603" xr:uid="{00000000-0005-0000-0000-0000A3610000}"/>
    <cellStyle name="Normal 4 2 2 12 6 15 2" xfId="21604" xr:uid="{00000000-0005-0000-0000-0000A4610000}"/>
    <cellStyle name="Normal 4 2 2 12 6 15 3" xfId="21605" xr:uid="{00000000-0005-0000-0000-0000A5610000}"/>
    <cellStyle name="Normal 4 2 2 12 6 15 4" xfId="21606" xr:uid="{00000000-0005-0000-0000-0000A6610000}"/>
    <cellStyle name="Normal 4 2 2 12 6 15 5" xfId="21607" xr:uid="{00000000-0005-0000-0000-0000A7610000}"/>
    <cellStyle name="Normal 4 2 2 12 6 15 6" xfId="21608" xr:uid="{00000000-0005-0000-0000-0000A8610000}"/>
    <cellStyle name="Normal 4 2 2 12 6 16" xfId="21609" xr:uid="{00000000-0005-0000-0000-0000A9610000}"/>
    <cellStyle name="Normal 4 2 2 12 6 16 2" xfId="21610" xr:uid="{00000000-0005-0000-0000-0000AA610000}"/>
    <cellStyle name="Normal 4 2 2 12 6 16 3" xfId="21611" xr:uid="{00000000-0005-0000-0000-0000AB610000}"/>
    <cellStyle name="Normal 4 2 2 12 6 16 4" xfId="21612" xr:uid="{00000000-0005-0000-0000-0000AC610000}"/>
    <cellStyle name="Normal 4 2 2 12 6 16 5" xfId="21613" xr:uid="{00000000-0005-0000-0000-0000AD610000}"/>
    <cellStyle name="Normal 4 2 2 12 6 16 6" xfId="21614" xr:uid="{00000000-0005-0000-0000-0000AE610000}"/>
    <cellStyle name="Normal 4 2 2 12 6 17" xfId="21615" xr:uid="{00000000-0005-0000-0000-0000AF610000}"/>
    <cellStyle name="Normal 4 2 2 12 6 17 2" xfId="21616" xr:uid="{00000000-0005-0000-0000-0000B0610000}"/>
    <cellStyle name="Normal 4 2 2 12 6 17 3" xfId="21617" xr:uid="{00000000-0005-0000-0000-0000B1610000}"/>
    <cellStyle name="Normal 4 2 2 12 6 17 4" xfId="21618" xr:uid="{00000000-0005-0000-0000-0000B2610000}"/>
    <cellStyle name="Normal 4 2 2 12 6 17 5" xfId="21619" xr:uid="{00000000-0005-0000-0000-0000B3610000}"/>
    <cellStyle name="Normal 4 2 2 12 6 17 6" xfId="21620" xr:uid="{00000000-0005-0000-0000-0000B4610000}"/>
    <cellStyle name="Normal 4 2 2 12 6 18" xfId="21621" xr:uid="{00000000-0005-0000-0000-0000B5610000}"/>
    <cellStyle name="Normal 4 2 2 12 6 18 2" xfId="21622" xr:uid="{00000000-0005-0000-0000-0000B6610000}"/>
    <cellStyle name="Normal 4 2 2 12 6 18 3" xfId="21623" xr:uid="{00000000-0005-0000-0000-0000B7610000}"/>
    <cellStyle name="Normal 4 2 2 12 6 18 4" xfId="21624" xr:uid="{00000000-0005-0000-0000-0000B8610000}"/>
    <cellStyle name="Normal 4 2 2 12 6 18 5" xfId="21625" xr:uid="{00000000-0005-0000-0000-0000B9610000}"/>
    <cellStyle name="Normal 4 2 2 12 6 18 6" xfId="21626" xr:uid="{00000000-0005-0000-0000-0000BA610000}"/>
    <cellStyle name="Normal 4 2 2 12 6 19" xfId="21627" xr:uid="{00000000-0005-0000-0000-0000BB610000}"/>
    <cellStyle name="Normal 4 2 2 12 6 19 2" xfId="21628" xr:uid="{00000000-0005-0000-0000-0000BC610000}"/>
    <cellStyle name="Normal 4 2 2 12 6 19 3" xfId="21629" xr:uid="{00000000-0005-0000-0000-0000BD610000}"/>
    <cellStyle name="Normal 4 2 2 12 6 19 4" xfId="21630" xr:uid="{00000000-0005-0000-0000-0000BE610000}"/>
    <cellStyle name="Normal 4 2 2 12 6 19 5" xfId="21631" xr:uid="{00000000-0005-0000-0000-0000BF610000}"/>
    <cellStyle name="Normal 4 2 2 12 6 19 6" xfId="21632" xr:uid="{00000000-0005-0000-0000-0000C0610000}"/>
    <cellStyle name="Normal 4 2 2 12 6 2" xfId="21633" xr:uid="{00000000-0005-0000-0000-0000C1610000}"/>
    <cellStyle name="Normal 4 2 2 12 6 2 2" xfId="21634" xr:uid="{00000000-0005-0000-0000-0000C2610000}"/>
    <cellStyle name="Normal 4 2 2 12 6 2 3" xfId="21635" xr:uid="{00000000-0005-0000-0000-0000C3610000}"/>
    <cellStyle name="Normal 4 2 2 12 6 2 4" xfId="21636" xr:uid="{00000000-0005-0000-0000-0000C4610000}"/>
    <cellStyle name="Normal 4 2 2 12 6 2 5" xfId="21637" xr:uid="{00000000-0005-0000-0000-0000C5610000}"/>
    <cellStyle name="Normal 4 2 2 12 6 2 6" xfId="21638" xr:uid="{00000000-0005-0000-0000-0000C6610000}"/>
    <cellStyle name="Normal 4 2 2 12 6 20" xfId="21639" xr:uid="{00000000-0005-0000-0000-0000C7610000}"/>
    <cellStyle name="Normal 4 2 2 12 6 20 2" xfId="21640" xr:uid="{00000000-0005-0000-0000-0000C8610000}"/>
    <cellStyle name="Normal 4 2 2 12 6 20 3" xfId="21641" xr:uid="{00000000-0005-0000-0000-0000C9610000}"/>
    <cellStyle name="Normal 4 2 2 12 6 20 4" xfId="21642" xr:uid="{00000000-0005-0000-0000-0000CA610000}"/>
    <cellStyle name="Normal 4 2 2 12 6 20 5" xfId="21643" xr:uid="{00000000-0005-0000-0000-0000CB610000}"/>
    <cellStyle name="Normal 4 2 2 12 6 20 6" xfId="21644" xr:uid="{00000000-0005-0000-0000-0000CC610000}"/>
    <cellStyle name="Normal 4 2 2 12 6 21" xfId="21645" xr:uid="{00000000-0005-0000-0000-0000CD610000}"/>
    <cellStyle name="Normal 4 2 2 12 6 21 2" xfId="21646" xr:uid="{00000000-0005-0000-0000-0000CE610000}"/>
    <cellStyle name="Normal 4 2 2 12 6 21 3" xfId="21647" xr:uid="{00000000-0005-0000-0000-0000CF610000}"/>
    <cellStyle name="Normal 4 2 2 12 6 21 4" xfId="21648" xr:uid="{00000000-0005-0000-0000-0000D0610000}"/>
    <cellStyle name="Normal 4 2 2 12 6 21 5" xfId="21649" xr:uid="{00000000-0005-0000-0000-0000D1610000}"/>
    <cellStyle name="Normal 4 2 2 12 6 21 6" xfId="21650" xr:uid="{00000000-0005-0000-0000-0000D2610000}"/>
    <cellStyle name="Normal 4 2 2 12 6 22" xfId="21651" xr:uid="{00000000-0005-0000-0000-0000D3610000}"/>
    <cellStyle name="Normal 4 2 2 12 6 22 2" xfId="21652" xr:uid="{00000000-0005-0000-0000-0000D4610000}"/>
    <cellStyle name="Normal 4 2 2 12 6 22 3" xfId="21653" xr:uid="{00000000-0005-0000-0000-0000D5610000}"/>
    <cellStyle name="Normal 4 2 2 12 6 22 4" xfId="21654" xr:uid="{00000000-0005-0000-0000-0000D6610000}"/>
    <cellStyle name="Normal 4 2 2 12 6 22 5" xfId="21655" xr:uid="{00000000-0005-0000-0000-0000D7610000}"/>
    <cellStyle name="Normal 4 2 2 12 6 22 6" xfId="21656" xr:uid="{00000000-0005-0000-0000-0000D8610000}"/>
    <cellStyle name="Normal 4 2 2 12 6 23" xfId="21657" xr:uid="{00000000-0005-0000-0000-0000D9610000}"/>
    <cellStyle name="Normal 4 2 2 12 6 23 2" xfId="21658" xr:uid="{00000000-0005-0000-0000-0000DA610000}"/>
    <cellStyle name="Normal 4 2 2 12 6 23 3" xfId="21659" xr:uid="{00000000-0005-0000-0000-0000DB610000}"/>
    <cellStyle name="Normal 4 2 2 12 6 23 4" xfId="21660" xr:uid="{00000000-0005-0000-0000-0000DC610000}"/>
    <cellStyle name="Normal 4 2 2 12 6 23 5" xfId="21661" xr:uid="{00000000-0005-0000-0000-0000DD610000}"/>
    <cellStyle name="Normal 4 2 2 12 6 23 6" xfId="21662" xr:uid="{00000000-0005-0000-0000-0000DE610000}"/>
    <cellStyle name="Normal 4 2 2 12 6 24" xfId="21663" xr:uid="{00000000-0005-0000-0000-0000DF610000}"/>
    <cellStyle name="Normal 4 2 2 12 6 24 2" xfId="21664" xr:uid="{00000000-0005-0000-0000-0000E0610000}"/>
    <cellStyle name="Normal 4 2 2 12 6 24 3" xfId="21665" xr:uid="{00000000-0005-0000-0000-0000E1610000}"/>
    <cellStyle name="Normal 4 2 2 12 6 24 4" xfId="21666" xr:uid="{00000000-0005-0000-0000-0000E2610000}"/>
    <cellStyle name="Normal 4 2 2 12 6 24 5" xfId="21667" xr:uid="{00000000-0005-0000-0000-0000E3610000}"/>
    <cellStyle name="Normal 4 2 2 12 6 24 6" xfId="21668" xr:uid="{00000000-0005-0000-0000-0000E4610000}"/>
    <cellStyle name="Normal 4 2 2 12 6 25" xfId="21669" xr:uid="{00000000-0005-0000-0000-0000E5610000}"/>
    <cellStyle name="Normal 4 2 2 12 6 25 2" xfId="21670" xr:uid="{00000000-0005-0000-0000-0000E6610000}"/>
    <cellStyle name="Normal 4 2 2 12 6 25 3" xfId="21671" xr:uid="{00000000-0005-0000-0000-0000E7610000}"/>
    <cellStyle name="Normal 4 2 2 12 6 25 4" xfId="21672" xr:uid="{00000000-0005-0000-0000-0000E8610000}"/>
    <cellStyle name="Normal 4 2 2 12 6 25 5" xfId="21673" xr:uid="{00000000-0005-0000-0000-0000E9610000}"/>
    <cellStyle name="Normal 4 2 2 12 6 25 6" xfId="21674" xr:uid="{00000000-0005-0000-0000-0000EA610000}"/>
    <cellStyle name="Normal 4 2 2 12 6 26" xfId="21675" xr:uid="{00000000-0005-0000-0000-0000EB610000}"/>
    <cellStyle name="Normal 4 2 2 12 6 26 2" xfId="21676" xr:uid="{00000000-0005-0000-0000-0000EC610000}"/>
    <cellStyle name="Normal 4 2 2 12 6 26 3" xfId="21677" xr:uid="{00000000-0005-0000-0000-0000ED610000}"/>
    <cellStyle name="Normal 4 2 2 12 6 26 4" xfId="21678" xr:uid="{00000000-0005-0000-0000-0000EE610000}"/>
    <cellStyle name="Normal 4 2 2 12 6 26 5" xfId="21679" xr:uid="{00000000-0005-0000-0000-0000EF610000}"/>
    <cellStyle name="Normal 4 2 2 12 6 26 6" xfId="21680" xr:uid="{00000000-0005-0000-0000-0000F0610000}"/>
    <cellStyle name="Normal 4 2 2 12 6 27" xfId="21681" xr:uid="{00000000-0005-0000-0000-0000F1610000}"/>
    <cellStyle name="Normal 4 2 2 12 6 27 2" xfId="21682" xr:uid="{00000000-0005-0000-0000-0000F2610000}"/>
    <cellStyle name="Normal 4 2 2 12 6 27 3" xfId="21683" xr:uid="{00000000-0005-0000-0000-0000F3610000}"/>
    <cellStyle name="Normal 4 2 2 12 6 27 4" xfId="21684" xr:uid="{00000000-0005-0000-0000-0000F4610000}"/>
    <cellStyle name="Normal 4 2 2 12 6 27 5" xfId="21685" xr:uid="{00000000-0005-0000-0000-0000F5610000}"/>
    <cellStyle name="Normal 4 2 2 12 6 27 6" xfId="21686" xr:uid="{00000000-0005-0000-0000-0000F6610000}"/>
    <cellStyle name="Normal 4 2 2 12 6 28" xfId="21687" xr:uid="{00000000-0005-0000-0000-0000F7610000}"/>
    <cellStyle name="Normal 4 2 2 12 6 28 2" xfId="21688" xr:uid="{00000000-0005-0000-0000-0000F8610000}"/>
    <cellStyle name="Normal 4 2 2 12 6 28 3" xfId="21689" xr:uid="{00000000-0005-0000-0000-0000F9610000}"/>
    <cellStyle name="Normal 4 2 2 12 6 28 4" xfId="21690" xr:uid="{00000000-0005-0000-0000-0000FA610000}"/>
    <cellStyle name="Normal 4 2 2 12 6 28 5" xfId="21691" xr:uid="{00000000-0005-0000-0000-0000FB610000}"/>
    <cellStyle name="Normal 4 2 2 12 6 28 6" xfId="21692" xr:uid="{00000000-0005-0000-0000-0000FC610000}"/>
    <cellStyle name="Normal 4 2 2 12 6 29" xfId="21693" xr:uid="{00000000-0005-0000-0000-0000FD610000}"/>
    <cellStyle name="Normal 4 2 2 12 6 29 2" xfId="21694" xr:uid="{00000000-0005-0000-0000-0000FE610000}"/>
    <cellStyle name="Normal 4 2 2 12 6 29 3" xfId="21695" xr:uid="{00000000-0005-0000-0000-0000FF610000}"/>
    <cellStyle name="Normal 4 2 2 12 6 29 4" xfId="21696" xr:uid="{00000000-0005-0000-0000-000000620000}"/>
    <cellStyle name="Normal 4 2 2 12 6 29 5" xfId="21697" xr:uid="{00000000-0005-0000-0000-000001620000}"/>
    <cellStyle name="Normal 4 2 2 12 6 29 6" xfId="21698" xr:uid="{00000000-0005-0000-0000-000002620000}"/>
    <cellStyle name="Normal 4 2 2 12 6 3" xfId="21699" xr:uid="{00000000-0005-0000-0000-000003620000}"/>
    <cellStyle name="Normal 4 2 2 12 6 3 2" xfId="21700" xr:uid="{00000000-0005-0000-0000-000004620000}"/>
    <cellStyle name="Normal 4 2 2 12 6 3 3" xfId="21701" xr:uid="{00000000-0005-0000-0000-000005620000}"/>
    <cellStyle name="Normal 4 2 2 12 6 3 4" xfId="21702" xr:uid="{00000000-0005-0000-0000-000006620000}"/>
    <cellStyle name="Normal 4 2 2 12 6 3 5" xfId="21703" xr:uid="{00000000-0005-0000-0000-000007620000}"/>
    <cellStyle name="Normal 4 2 2 12 6 3 6" xfId="21704" xr:uid="{00000000-0005-0000-0000-000008620000}"/>
    <cellStyle name="Normal 4 2 2 12 6 30" xfId="21705" xr:uid="{00000000-0005-0000-0000-000009620000}"/>
    <cellStyle name="Normal 4 2 2 12 6 31" xfId="21706" xr:uid="{00000000-0005-0000-0000-00000A620000}"/>
    <cellStyle name="Normal 4 2 2 12 6 32" xfId="21707" xr:uid="{00000000-0005-0000-0000-00000B620000}"/>
    <cellStyle name="Normal 4 2 2 12 6 33" xfId="21708" xr:uid="{00000000-0005-0000-0000-00000C620000}"/>
    <cellStyle name="Normal 4 2 2 12 6 34" xfId="21709" xr:uid="{00000000-0005-0000-0000-00000D620000}"/>
    <cellStyle name="Normal 4 2 2 12 6 4" xfId="21710" xr:uid="{00000000-0005-0000-0000-00000E620000}"/>
    <cellStyle name="Normal 4 2 2 12 6 4 2" xfId="21711" xr:uid="{00000000-0005-0000-0000-00000F620000}"/>
    <cellStyle name="Normal 4 2 2 12 6 4 3" xfId="21712" xr:uid="{00000000-0005-0000-0000-000010620000}"/>
    <cellStyle name="Normal 4 2 2 12 6 4 4" xfId="21713" xr:uid="{00000000-0005-0000-0000-000011620000}"/>
    <cellStyle name="Normal 4 2 2 12 6 4 5" xfId="21714" xr:uid="{00000000-0005-0000-0000-000012620000}"/>
    <cellStyle name="Normal 4 2 2 12 6 4 6" xfId="21715" xr:uid="{00000000-0005-0000-0000-000013620000}"/>
    <cellStyle name="Normal 4 2 2 12 6 5" xfId="21716" xr:uid="{00000000-0005-0000-0000-000014620000}"/>
    <cellStyle name="Normal 4 2 2 12 6 5 2" xfId="21717" xr:uid="{00000000-0005-0000-0000-000015620000}"/>
    <cellStyle name="Normal 4 2 2 12 6 5 3" xfId="21718" xr:uid="{00000000-0005-0000-0000-000016620000}"/>
    <cellStyle name="Normal 4 2 2 12 6 5 4" xfId="21719" xr:uid="{00000000-0005-0000-0000-000017620000}"/>
    <cellStyle name="Normal 4 2 2 12 6 5 5" xfId="21720" xr:uid="{00000000-0005-0000-0000-000018620000}"/>
    <cellStyle name="Normal 4 2 2 12 6 5 6" xfId="21721" xr:uid="{00000000-0005-0000-0000-000019620000}"/>
    <cellStyle name="Normal 4 2 2 12 6 6" xfId="21722" xr:uid="{00000000-0005-0000-0000-00001A620000}"/>
    <cellStyle name="Normal 4 2 2 12 6 6 2" xfId="21723" xr:uid="{00000000-0005-0000-0000-00001B620000}"/>
    <cellStyle name="Normal 4 2 2 12 6 6 3" xfId="21724" xr:uid="{00000000-0005-0000-0000-00001C620000}"/>
    <cellStyle name="Normal 4 2 2 12 6 6 4" xfId="21725" xr:uid="{00000000-0005-0000-0000-00001D620000}"/>
    <cellStyle name="Normal 4 2 2 12 6 6 5" xfId="21726" xr:uid="{00000000-0005-0000-0000-00001E620000}"/>
    <cellStyle name="Normal 4 2 2 12 6 6 6" xfId="21727" xr:uid="{00000000-0005-0000-0000-00001F620000}"/>
    <cellStyle name="Normal 4 2 2 12 6 7" xfId="21728" xr:uid="{00000000-0005-0000-0000-000020620000}"/>
    <cellStyle name="Normal 4 2 2 12 6 7 2" xfId="21729" xr:uid="{00000000-0005-0000-0000-000021620000}"/>
    <cellStyle name="Normal 4 2 2 12 6 7 3" xfId="21730" xr:uid="{00000000-0005-0000-0000-000022620000}"/>
    <cellStyle name="Normal 4 2 2 12 6 7 4" xfId="21731" xr:uid="{00000000-0005-0000-0000-000023620000}"/>
    <cellStyle name="Normal 4 2 2 12 6 7 5" xfId="21732" xr:uid="{00000000-0005-0000-0000-000024620000}"/>
    <cellStyle name="Normal 4 2 2 12 6 7 6" xfId="21733" xr:uid="{00000000-0005-0000-0000-000025620000}"/>
    <cellStyle name="Normal 4 2 2 12 6 8" xfId="21734" xr:uid="{00000000-0005-0000-0000-000026620000}"/>
    <cellStyle name="Normal 4 2 2 12 6 8 2" xfId="21735" xr:uid="{00000000-0005-0000-0000-000027620000}"/>
    <cellStyle name="Normal 4 2 2 12 6 8 3" xfId="21736" xr:uid="{00000000-0005-0000-0000-000028620000}"/>
    <cellStyle name="Normal 4 2 2 12 6 8 4" xfId="21737" xr:uid="{00000000-0005-0000-0000-000029620000}"/>
    <cellStyle name="Normal 4 2 2 12 6 8 5" xfId="21738" xr:uid="{00000000-0005-0000-0000-00002A620000}"/>
    <cellStyle name="Normal 4 2 2 12 6 8 6" xfId="21739" xr:uid="{00000000-0005-0000-0000-00002B620000}"/>
    <cellStyle name="Normal 4 2 2 12 6 9" xfId="21740" xr:uid="{00000000-0005-0000-0000-00002C620000}"/>
    <cellStyle name="Normal 4 2 2 12 6 9 2" xfId="21741" xr:uid="{00000000-0005-0000-0000-00002D620000}"/>
    <cellStyle name="Normal 4 2 2 12 6 9 3" xfId="21742" xr:uid="{00000000-0005-0000-0000-00002E620000}"/>
    <cellStyle name="Normal 4 2 2 12 6 9 4" xfId="21743" xr:uid="{00000000-0005-0000-0000-00002F620000}"/>
    <cellStyle name="Normal 4 2 2 12 6 9 5" xfId="21744" xr:uid="{00000000-0005-0000-0000-000030620000}"/>
    <cellStyle name="Normal 4 2 2 12 6 9 6" xfId="21745" xr:uid="{00000000-0005-0000-0000-000031620000}"/>
    <cellStyle name="Normal 4 2 2 12 7" xfId="21746" xr:uid="{00000000-0005-0000-0000-000032620000}"/>
    <cellStyle name="Normal 4 2 2 12 7 10" xfId="21747" xr:uid="{00000000-0005-0000-0000-000033620000}"/>
    <cellStyle name="Normal 4 2 2 12 7 10 2" xfId="21748" xr:uid="{00000000-0005-0000-0000-000034620000}"/>
    <cellStyle name="Normal 4 2 2 12 7 10 3" xfId="21749" xr:uid="{00000000-0005-0000-0000-000035620000}"/>
    <cellStyle name="Normal 4 2 2 12 7 10 4" xfId="21750" xr:uid="{00000000-0005-0000-0000-000036620000}"/>
    <cellStyle name="Normal 4 2 2 12 7 10 5" xfId="21751" xr:uid="{00000000-0005-0000-0000-000037620000}"/>
    <cellStyle name="Normal 4 2 2 12 7 10 6" xfId="21752" xr:uid="{00000000-0005-0000-0000-000038620000}"/>
    <cellStyle name="Normal 4 2 2 12 7 11" xfId="21753" xr:uid="{00000000-0005-0000-0000-000039620000}"/>
    <cellStyle name="Normal 4 2 2 12 7 11 2" xfId="21754" xr:uid="{00000000-0005-0000-0000-00003A620000}"/>
    <cellStyle name="Normal 4 2 2 12 7 11 3" xfId="21755" xr:uid="{00000000-0005-0000-0000-00003B620000}"/>
    <cellStyle name="Normal 4 2 2 12 7 11 4" xfId="21756" xr:uid="{00000000-0005-0000-0000-00003C620000}"/>
    <cellStyle name="Normal 4 2 2 12 7 11 5" xfId="21757" xr:uid="{00000000-0005-0000-0000-00003D620000}"/>
    <cellStyle name="Normal 4 2 2 12 7 11 6" xfId="21758" xr:uid="{00000000-0005-0000-0000-00003E620000}"/>
    <cellStyle name="Normal 4 2 2 12 7 12" xfId="21759" xr:uid="{00000000-0005-0000-0000-00003F620000}"/>
    <cellStyle name="Normal 4 2 2 12 7 12 2" xfId="21760" xr:uid="{00000000-0005-0000-0000-000040620000}"/>
    <cellStyle name="Normal 4 2 2 12 7 12 3" xfId="21761" xr:uid="{00000000-0005-0000-0000-000041620000}"/>
    <cellStyle name="Normal 4 2 2 12 7 12 4" xfId="21762" xr:uid="{00000000-0005-0000-0000-000042620000}"/>
    <cellStyle name="Normal 4 2 2 12 7 12 5" xfId="21763" xr:uid="{00000000-0005-0000-0000-000043620000}"/>
    <cellStyle name="Normal 4 2 2 12 7 12 6" xfId="21764" xr:uid="{00000000-0005-0000-0000-000044620000}"/>
    <cellStyle name="Normal 4 2 2 12 7 13" xfId="21765" xr:uid="{00000000-0005-0000-0000-000045620000}"/>
    <cellStyle name="Normal 4 2 2 12 7 13 2" xfId="21766" xr:uid="{00000000-0005-0000-0000-000046620000}"/>
    <cellStyle name="Normal 4 2 2 12 7 13 3" xfId="21767" xr:uid="{00000000-0005-0000-0000-000047620000}"/>
    <cellStyle name="Normal 4 2 2 12 7 13 4" xfId="21768" xr:uid="{00000000-0005-0000-0000-000048620000}"/>
    <cellStyle name="Normal 4 2 2 12 7 13 5" xfId="21769" xr:uid="{00000000-0005-0000-0000-000049620000}"/>
    <cellStyle name="Normal 4 2 2 12 7 13 6" xfId="21770" xr:uid="{00000000-0005-0000-0000-00004A620000}"/>
    <cellStyle name="Normal 4 2 2 12 7 14" xfId="21771" xr:uid="{00000000-0005-0000-0000-00004B620000}"/>
    <cellStyle name="Normal 4 2 2 12 7 14 2" xfId="21772" xr:uid="{00000000-0005-0000-0000-00004C620000}"/>
    <cellStyle name="Normal 4 2 2 12 7 14 3" xfId="21773" xr:uid="{00000000-0005-0000-0000-00004D620000}"/>
    <cellStyle name="Normal 4 2 2 12 7 14 4" xfId="21774" xr:uid="{00000000-0005-0000-0000-00004E620000}"/>
    <cellStyle name="Normal 4 2 2 12 7 14 5" xfId="21775" xr:uid="{00000000-0005-0000-0000-00004F620000}"/>
    <cellStyle name="Normal 4 2 2 12 7 14 6" xfId="21776" xr:uid="{00000000-0005-0000-0000-000050620000}"/>
    <cellStyle name="Normal 4 2 2 12 7 15" xfId="21777" xr:uid="{00000000-0005-0000-0000-000051620000}"/>
    <cellStyle name="Normal 4 2 2 12 7 15 2" xfId="21778" xr:uid="{00000000-0005-0000-0000-000052620000}"/>
    <cellStyle name="Normal 4 2 2 12 7 15 3" xfId="21779" xr:uid="{00000000-0005-0000-0000-000053620000}"/>
    <cellStyle name="Normal 4 2 2 12 7 15 4" xfId="21780" xr:uid="{00000000-0005-0000-0000-000054620000}"/>
    <cellStyle name="Normal 4 2 2 12 7 15 5" xfId="21781" xr:uid="{00000000-0005-0000-0000-000055620000}"/>
    <cellStyle name="Normal 4 2 2 12 7 15 6" xfId="21782" xr:uid="{00000000-0005-0000-0000-000056620000}"/>
    <cellStyle name="Normal 4 2 2 12 7 16" xfId="21783" xr:uid="{00000000-0005-0000-0000-000057620000}"/>
    <cellStyle name="Normal 4 2 2 12 7 16 2" xfId="21784" xr:uid="{00000000-0005-0000-0000-000058620000}"/>
    <cellStyle name="Normal 4 2 2 12 7 16 3" xfId="21785" xr:uid="{00000000-0005-0000-0000-000059620000}"/>
    <cellStyle name="Normal 4 2 2 12 7 16 4" xfId="21786" xr:uid="{00000000-0005-0000-0000-00005A620000}"/>
    <cellStyle name="Normal 4 2 2 12 7 16 5" xfId="21787" xr:uid="{00000000-0005-0000-0000-00005B620000}"/>
    <cellStyle name="Normal 4 2 2 12 7 16 6" xfId="21788" xr:uid="{00000000-0005-0000-0000-00005C620000}"/>
    <cellStyle name="Normal 4 2 2 12 7 17" xfId="21789" xr:uid="{00000000-0005-0000-0000-00005D620000}"/>
    <cellStyle name="Normal 4 2 2 12 7 17 2" xfId="21790" xr:uid="{00000000-0005-0000-0000-00005E620000}"/>
    <cellStyle name="Normal 4 2 2 12 7 17 3" xfId="21791" xr:uid="{00000000-0005-0000-0000-00005F620000}"/>
    <cellStyle name="Normal 4 2 2 12 7 17 4" xfId="21792" xr:uid="{00000000-0005-0000-0000-000060620000}"/>
    <cellStyle name="Normal 4 2 2 12 7 17 5" xfId="21793" xr:uid="{00000000-0005-0000-0000-000061620000}"/>
    <cellStyle name="Normal 4 2 2 12 7 17 6" xfId="21794" xr:uid="{00000000-0005-0000-0000-000062620000}"/>
    <cellStyle name="Normal 4 2 2 12 7 18" xfId="21795" xr:uid="{00000000-0005-0000-0000-000063620000}"/>
    <cellStyle name="Normal 4 2 2 12 7 18 2" xfId="21796" xr:uid="{00000000-0005-0000-0000-000064620000}"/>
    <cellStyle name="Normal 4 2 2 12 7 18 3" xfId="21797" xr:uid="{00000000-0005-0000-0000-000065620000}"/>
    <cellStyle name="Normal 4 2 2 12 7 18 4" xfId="21798" xr:uid="{00000000-0005-0000-0000-000066620000}"/>
    <cellStyle name="Normal 4 2 2 12 7 18 5" xfId="21799" xr:uid="{00000000-0005-0000-0000-000067620000}"/>
    <cellStyle name="Normal 4 2 2 12 7 18 6" xfId="21800" xr:uid="{00000000-0005-0000-0000-000068620000}"/>
    <cellStyle name="Normal 4 2 2 12 7 19" xfId="21801" xr:uid="{00000000-0005-0000-0000-000069620000}"/>
    <cellStyle name="Normal 4 2 2 12 7 19 2" xfId="21802" xr:uid="{00000000-0005-0000-0000-00006A620000}"/>
    <cellStyle name="Normal 4 2 2 12 7 19 3" xfId="21803" xr:uid="{00000000-0005-0000-0000-00006B620000}"/>
    <cellStyle name="Normal 4 2 2 12 7 19 4" xfId="21804" xr:uid="{00000000-0005-0000-0000-00006C620000}"/>
    <cellStyle name="Normal 4 2 2 12 7 19 5" xfId="21805" xr:uid="{00000000-0005-0000-0000-00006D620000}"/>
    <cellStyle name="Normal 4 2 2 12 7 19 6" xfId="21806" xr:uid="{00000000-0005-0000-0000-00006E620000}"/>
    <cellStyle name="Normal 4 2 2 12 7 2" xfId="21807" xr:uid="{00000000-0005-0000-0000-00006F620000}"/>
    <cellStyle name="Normal 4 2 2 12 7 2 2" xfId="21808" xr:uid="{00000000-0005-0000-0000-000070620000}"/>
    <cellStyle name="Normal 4 2 2 12 7 2 3" xfId="21809" xr:uid="{00000000-0005-0000-0000-000071620000}"/>
    <cellStyle name="Normal 4 2 2 12 7 2 4" xfId="21810" xr:uid="{00000000-0005-0000-0000-000072620000}"/>
    <cellStyle name="Normal 4 2 2 12 7 2 5" xfId="21811" xr:uid="{00000000-0005-0000-0000-000073620000}"/>
    <cellStyle name="Normal 4 2 2 12 7 2 6" xfId="21812" xr:uid="{00000000-0005-0000-0000-000074620000}"/>
    <cellStyle name="Normal 4 2 2 12 7 20" xfId="21813" xr:uid="{00000000-0005-0000-0000-000075620000}"/>
    <cellStyle name="Normal 4 2 2 12 7 20 2" xfId="21814" xr:uid="{00000000-0005-0000-0000-000076620000}"/>
    <cellStyle name="Normal 4 2 2 12 7 20 3" xfId="21815" xr:uid="{00000000-0005-0000-0000-000077620000}"/>
    <cellStyle name="Normal 4 2 2 12 7 20 4" xfId="21816" xr:uid="{00000000-0005-0000-0000-000078620000}"/>
    <cellStyle name="Normal 4 2 2 12 7 20 5" xfId="21817" xr:uid="{00000000-0005-0000-0000-000079620000}"/>
    <cellStyle name="Normal 4 2 2 12 7 20 6" xfId="21818" xr:uid="{00000000-0005-0000-0000-00007A620000}"/>
    <cellStyle name="Normal 4 2 2 12 7 21" xfId="21819" xr:uid="{00000000-0005-0000-0000-00007B620000}"/>
    <cellStyle name="Normal 4 2 2 12 7 21 2" xfId="21820" xr:uid="{00000000-0005-0000-0000-00007C620000}"/>
    <cellStyle name="Normal 4 2 2 12 7 21 3" xfId="21821" xr:uid="{00000000-0005-0000-0000-00007D620000}"/>
    <cellStyle name="Normal 4 2 2 12 7 21 4" xfId="21822" xr:uid="{00000000-0005-0000-0000-00007E620000}"/>
    <cellStyle name="Normal 4 2 2 12 7 21 5" xfId="21823" xr:uid="{00000000-0005-0000-0000-00007F620000}"/>
    <cellStyle name="Normal 4 2 2 12 7 21 6" xfId="21824" xr:uid="{00000000-0005-0000-0000-000080620000}"/>
    <cellStyle name="Normal 4 2 2 12 7 22" xfId="21825" xr:uid="{00000000-0005-0000-0000-000081620000}"/>
    <cellStyle name="Normal 4 2 2 12 7 22 2" xfId="21826" xr:uid="{00000000-0005-0000-0000-000082620000}"/>
    <cellStyle name="Normal 4 2 2 12 7 22 3" xfId="21827" xr:uid="{00000000-0005-0000-0000-000083620000}"/>
    <cellStyle name="Normal 4 2 2 12 7 22 4" xfId="21828" xr:uid="{00000000-0005-0000-0000-000084620000}"/>
    <cellStyle name="Normal 4 2 2 12 7 22 5" xfId="21829" xr:uid="{00000000-0005-0000-0000-000085620000}"/>
    <cellStyle name="Normal 4 2 2 12 7 22 6" xfId="21830" xr:uid="{00000000-0005-0000-0000-000086620000}"/>
    <cellStyle name="Normal 4 2 2 12 7 23" xfId="21831" xr:uid="{00000000-0005-0000-0000-000087620000}"/>
    <cellStyle name="Normal 4 2 2 12 7 23 2" xfId="21832" xr:uid="{00000000-0005-0000-0000-000088620000}"/>
    <cellStyle name="Normal 4 2 2 12 7 23 3" xfId="21833" xr:uid="{00000000-0005-0000-0000-000089620000}"/>
    <cellStyle name="Normal 4 2 2 12 7 23 4" xfId="21834" xr:uid="{00000000-0005-0000-0000-00008A620000}"/>
    <cellStyle name="Normal 4 2 2 12 7 23 5" xfId="21835" xr:uid="{00000000-0005-0000-0000-00008B620000}"/>
    <cellStyle name="Normal 4 2 2 12 7 23 6" xfId="21836" xr:uid="{00000000-0005-0000-0000-00008C620000}"/>
    <cellStyle name="Normal 4 2 2 12 7 24" xfId="21837" xr:uid="{00000000-0005-0000-0000-00008D620000}"/>
    <cellStyle name="Normal 4 2 2 12 7 24 2" xfId="21838" xr:uid="{00000000-0005-0000-0000-00008E620000}"/>
    <cellStyle name="Normal 4 2 2 12 7 24 3" xfId="21839" xr:uid="{00000000-0005-0000-0000-00008F620000}"/>
    <cellStyle name="Normal 4 2 2 12 7 24 4" xfId="21840" xr:uid="{00000000-0005-0000-0000-000090620000}"/>
    <cellStyle name="Normal 4 2 2 12 7 24 5" xfId="21841" xr:uid="{00000000-0005-0000-0000-000091620000}"/>
    <cellStyle name="Normal 4 2 2 12 7 24 6" xfId="21842" xr:uid="{00000000-0005-0000-0000-000092620000}"/>
    <cellStyle name="Normal 4 2 2 12 7 25" xfId="21843" xr:uid="{00000000-0005-0000-0000-000093620000}"/>
    <cellStyle name="Normal 4 2 2 12 7 25 2" xfId="21844" xr:uid="{00000000-0005-0000-0000-000094620000}"/>
    <cellStyle name="Normal 4 2 2 12 7 25 3" xfId="21845" xr:uid="{00000000-0005-0000-0000-000095620000}"/>
    <cellStyle name="Normal 4 2 2 12 7 25 4" xfId="21846" xr:uid="{00000000-0005-0000-0000-000096620000}"/>
    <cellStyle name="Normal 4 2 2 12 7 25 5" xfId="21847" xr:uid="{00000000-0005-0000-0000-000097620000}"/>
    <cellStyle name="Normal 4 2 2 12 7 25 6" xfId="21848" xr:uid="{00000000-0005-0000-0000-000098620000}"/>
    <cellStyle name="Normal 4 2 2 12 7 26" xfId="21849" xr:uid="{00000000-0005-0000-0000-000099620000}"/>
    <cellStyle name="Normal 4 2 2 12 7 26 2" xfId="21850" xr:uid="{00000000-0005-0000-0000-00009A620000}"/>
    <cellStyle name="Normal 4 2 2 12 7 26 3" xfId="21851" xr:uid="{00000000-0005-0000-0000-00009B620000}"/>
    <cellStyle name="Normal 4 2 2 12 7 26 4" xfId="21852" xr:uid="{00000000-0005-0000-0000-00009C620000}"/>
    <cellStyle name="Normal 4 2 2 12 7 26 5" xfId="21853" xr:uid="{00000000-0005-0000-0000-00009D620000}"/>
    <cellStyle name="Normal 4 2 2 12 7 26 6" xfId="21854" xr:uid="{00000000-0005-0000-0000-00009E620000}"/>
    <cellStyle name="Normal 4 2 2 12 7 27" xfId="21855" xr:uid="{00000000-0005-0000-0000-00009F620000}"/>
    <cellStyle name="Normal 4 2 2 12 7 27 2" xfId="21856" xr:uid="{00000000-0005-0000-0000-0000A0620000}"/>
    <cellStyle name="Normal 4 2 2 12 7 27 3" xfId="21857" xr:uid="{00000000-0005-0000-0000-0000A1620000}"/>
    <cellStyle name="Normal 4 2 2 12 7 27 4" xfId="21858" xr:uid="{00000000-0005-0000-0000-0000A2620000}"/>
    <cellStyle name="Normal 4 2 2 12 7 27 5" xfId="21859" xr:uid="{00000000-0005-0000-0000-0000A3620000}"/>
    <cellStyle name="Normal 4 2 2 12 7 27 6" xfId="21860" xr:uid="{00000000-0005-0000-0000-0000A4620000}"/>
    <cellStyle name="Normal 4 2 2 12 7 28" xfId="21861" xr:uid="{00000000-0005-0000-0000-0000A5620000}"/>
    <cellStyle name="Normal 4 2 2 12 7 28 2" xfId="21862" xr:uid="{00000000-0005-0000-0000-0000A6620000}"/>
    <cellStyle name="Normal 4 2 2 12 7 28 3" xfId="21863" xr:uid="{00000000-0005-0000-0000-0000A7620000}"/>
    <cellStyle name="Normal 4 2 2 12 7 28 4" xfId="21864" xr:uid="{00000000-0005-0000-0000-0000A8620000}"/>
    <cellStyle name="Normal 4 2 2 12 7 28 5" xfId="21865" xr:uid="{00000000-0005-0000-0000-0000A9620000}"/>
    <cellStyle name="Normal 4 2 2 12 7 28 6" xfId="21866" xr:uid="{00000000-0005-0000-0000-0000AA620000}"/>
    <cellStyle name="Normal 4 2 2 12 7 29" xfId="21867" xr:uid="{00000000-0005-0000-0000-0000AB620000}"/>
    <cellStyle name="Normal 4 2 2 12 7 29 2" xfId="21868" xr:uid="{00000000-0005-0000-0000-0000AC620000}"/>
    <cellStyle name="Normal 4 2 2 12 7 29 3" xfId="21869" xr:uid="{00000000-0005-0000-0000-0000AD620000}"/>
    <cellStyle name="Normal 4 2 2 12 7 29 4" xfId="21870" xr:uid="{00000000-0005-0000-0000-0000AE620000}"/>
    <cellStyle name="Normal 4 2 2 12 7 29 5" xfId="21871" xr:uid="{00000000-0005-0000-0000-0000AF620000}"/>
    <cellStyle name="Normal 4 2 2 12 7 29 6" xfId="21872" xr:uid="{00000000-0005-0000-0000-0000B0620000}"/>
    <cellStyle name="Normal 4 2 2 12 7 3" xfId="21873" xr:uid="{00000000-0005-0000-0000-0000B1620000}"/>
    <cellStyle name="Normal 4 2 2 12 7 3 2" xfId="21874" xr:uid="{00000000-0005-0000-0000-0000B2620000}"/>
    <cellStyle name="Normal 4 2 2 12 7 3 3" xfId="21875" xr:uid="{00000000-0005-0000-0000-0000B3620000}"/>
    <cellStyle name="Normal 4 2 2 12 7 3 4" xfId="21876" xr:uid="{00000000-0005-0000-0000-0000B4620000}"/>
    <cellStyle name="Normal 4 2 2 12 7 3 5" xfId="21877" xr:uid="{00000000-0005-0000-0000-0000B5620000}"/>
    <cellStyle name="Normal 4 2 2 12 7 3 6" xfId="21878" xr:uid="{00000000-0005-0000-0000-0000B6620000}"/>
    <cellStyle name="Normal 4 2 2 12 7 30" xfId="21879" xr:uid="{00000000-0005-0000-0000-0000B7620000}"/>
    <cellStyle name="Normal 4 2 2 12 7 31" xfId="21880" xr:uid="{00000000-0005-0000-0000-0000B8620000}"/>
    <cellStyle name="Normal 4 2 2 12 7 32" xfId="21881" xr:uid="{00000000-0005-0000-0000-0000B9620000}"/>
    <cellStyle name="Normal 4 2 2 12 7 33" xfId="21882" xr:uid="{00000000-0005-0000-0000-0000BA620000}"/>
    <cellStyle name="Normal 4 2 2 12 7 34" xfId="21883" xr:uid="{00000000-0005-0000-0000-0000BB620000}"/>
    <cellStyle name="Normal 4 2 2 12 7 4" xfId="21884" xr:uid="{00000000-0005-0000-0000-0000BC620000}"/>
    <cellStyle name="Normal 4 2 2 12 7 4 2" xfId="21885" xr:uid="{00000000-0005-0000-0000-0000BD620000}"/>
    <cellStyle name="Normal 4 2 2 12 7 4 3" xfId="21886" xr:uid="{00000000-0005-0000-0000-0000BE620000}"/>
    <cellStyle name="Normal 4 2 2 12 7 4 4" xfId="21887" xr:uid="{00000000-0005-0000-0000-0000BF620000}"/>
    <cellStyle name="Normal 4 2 2 12 7 4 5" xfId="21888" xr:uid="{00000000-0005-0000-0000-0000C0620000}"/>
    <cellStyle name="Normal 4 2 2 12 7 4 6" xfId="21889" xr:uid="{00000000-0005-0000-0000-0000C1620000}"/>
    <cellStyle name="Normal 4 2 2 12 7 5" xfId="21890" xr:uid="{00000000-0005-0000-0000-0000C2620000}"/>
    <cellStyle name="Normal 4 2 2 12 7 5 2" xfId="21891" xr:uid="{00000000-0005-0000-0000-0000C3620000}"/>
    <cellStyle name="Normal 4 2 2 12 7 5 3" xfId="21892" xr:uid="{00000000-0005-0000-0000-0000C4620000}"/>
    <cellStyle name="Normal 4 2 2 12 7 5 4" xfId="21893" xr:uid="{00000000-0005-0000-0000-0000C5620000}"/>
    <cellStyle name="Normal 4 2 2 12 7 5 5" xfId="21894" xr:uid="{00000000-0005-0000-0000-0000C6620000}"/>
    <cellStyle name="Normal 4 2 2 12 7 5 6" xfId="21895" xr:uid="{00000000-0005-0000-0000-0000C7620000}"/>
    <cellStyle name="Normal 4 2 2 12 7 6" xfId="21896" xr:uid="{00000000-0005-0000-0000-0000C8620000}"/>
    <cellStyle name="Normal 4 2 2 12 7 6 2" xfId="21897" xr:uid="{00000000-0005-0000-0000-0000C9620000}"/>
    <cellStyle name="Normal 4 2 2 12 7 6 3" xfId="21898" xr:uid="{00000000-0005-0000-0000-0000CA620000}"/>
    <cellStyle name="Normal 4 2 2 12 7 6 4" xfId="21899" xr:uid="{00000000-0005-0000-0000-0000CB620000}"/>
    <cellStyle name="Normal 4 2 2 12 7 6 5" xfId="21900" xr:uid="{00000000-0005-0000-0000-0000CC620000}"/>
    <cellStyle name="Normal 4 2 2 12 7 6 6" xfId="21901" xr:uid="{00000000-0005-0000-0000-0000CD620000}"/>
    <cellStyle name="Normal 4 2 2 12 7 7" xfId="21902" xr:uid="{00000000-0005-0000-0000-0000CE620000}"/>
    <cellStyle name="Normal 4 2 2 12 7 7 2" xfId="21903" xr:uid="{00000000-0005-0000-0000-0000CF620000}"/>
    <cellStyle name="Normal 4 2 2 12 7 7 3" xfId="21904" xr:uid="{00000000-0005-0000-0000-0000D0620000}"/>
    <cellStyle name="Normal 4 2 2 12 7 7 4" xfId="21905" xr:uid="{00000000-0005-0000-0000-0000D1620000}"/>
    <cellStyle name="Normal 4 2 2 12 7 7 5" xfId="21906" xr:uid="{00000000-0005-0000-0000-0000D2620000}"/>
    <cellStyle name="Normal 4 2 2 12 7 7 6" xfId="21907" xr:uid="{00000000-0005-0000-0000-0000D3620000}"/>
    <cellStyle name="Normal 4 2 2 12 7 8" xfId="21908" xr:uid="{00000000-0005-0000-0000-0000D4620000}"/>
    <cellStyle name="Normal 4 2 2 12 7 8 2" xfId="21909" xr:uid="{00000000-0005-0000-0000-0000D5620000}"/>
    <cellStyle name="Normal 4 2 2 12 7 8 3" xfId="21910" xr:uid="{00000000-0005-0000-0000-0000D6620000}"/>
    <cellStyle name="Normal 4 2 2 12 7 8 4" xfId="21911" xr:uid="{00000000-0005-0000-0000-0000D7620000}"/>
    <cellStyle name="Normal 4 2 2 12 7 8 5" xfId="21912" xr:uid="{00000000-0005-0000-0000-0000D8620000}"/>
    <cellStyle name="Normal 4 2 2 12 7 8 6" xfId="21913" xr:uid="{00000000-0005-0000-0000-0000D9620000}"/>
    <cellStyle name="Normal 4 2 2 12 7 9" xfId="21914" xr:uid="{00000000-0005-0000-0000-0000DA620000}"/>
    <cellStyle name="Normal 4 2 2 12 7 9 2" xfId="21915" xr:uid="{00000000-0005-0000-0000-0000DB620000}"/>
    <cellStyle name="Normal 4 2 2 12 7 9 3" xfId="21916" xr:uid="{00000000-0005-0000-0000-0000DC620000}"/>
    <cellStyle name="Normal 4 2 2 12 7 9 4" xfId="21917" xr:uid="{00000000-0005-0000-0000-0000DD620000}"/>
    <cellStyle name="Normal 4 2 2 12 7 9 5" xfId="21918" xr:uid="{00000000-0005-0000-0000-0000DE620000}"/>
    <cellStyle name="Normal 4 2 2 12 7 9 6" xfId="21919" xr:uid="{00000000-0005-0000-0000-0000DF620000}"/>
    <cellStyle name="Normal 4 2 2 12 8" xfId="21920" xr:uid="{00000000-0005-0000-0000-0000E0620000}"/>
    <cellStyle name="Normal 4 2 2 12 8 10" xfId="21921" xr:uid="{00000000-0005-0000-0000-0000E1620000}"/>
    <cellStyle name="Normal 4 2 2 12 8 10 2" xfId="21922" xr:uid="{00000000-0005-0000-0000-0000E2620000}"/>
    <cellStyle name="Normal 4 2 2 12 8 10 3" xfId="21923" xr:uid="{00000000-0005-0000-0000-0000E3620000}"/>
    <cellStyle name="Normal 4 2 2 12 8 10 4" xfId="21924" xr:uid="{00000000-0005-0000-0000-0000E4620000}"/>
    <cellStyle name="Normal 4 2 2 12 8 10 5" xfId="21925" xr:uid="{00000000-0005-0000-0000-0000E5620000}"/>
    <cellStyle name="Normal 4 2 2 12 8 10 6" xfId="21926" xr:uid="{00000000-0005-0000-0000-0000E6620000}"/>
    <cellStyle name="Normal 4 2 2 12 8 11" xfId="21927" xr:uid="{00000000-0005-0000-0000-0000E7620000}"/>
    <cellStyle name="Normal 4 2 2 12 8 11 2" xfId="21928" xr:uid="{00000000-0005-0000-0000-0000E8620000}"/>
    <cellStyle name="Normal 4 2 2 12 8 11 3" xfId="21929" xr:uid="{00000000-0005-0000-0000-0000E9620000}"/>
    <cellStyle name="Normal 4 2 2 12 8 11 4" xfId="21930" xr:uid="{00000000-0005-0000-0000-0000EA620000}"/>
    <cellStyle name="Normal 4 2 2 12 8 11 5" xfId="21931" xr:uid="{00000000-0005-0000-0000-0000EB620000}"/>
    <cellStyle name="Normal 4 2 2 12 8 11 6" xfId="21932" xr:uid="{00000000-0005-0000-0000-0000EC620000}"/>
    <cellStyle name="Normal 4 2 2 12 8 12" xfId="21933" xr:uid="{00000000-0005-0000-0000-0000ED620000}"/>
    <cellStyle name="Normal 4 2 2 12 8 12 2" xfId="21934" xr:uid="{00000000-0005-0000-0000-0000EE620000}"/>
    <cellStyle name="Normal 4 2 2 12 8 12 3" xfId="21935" xr:uid="{00000000-0005-0000-0000-0000EF620000}"/>
    <cellStyle name="Normal 4 2 2 12 8 12 4" xfId="21936" xr:uid="{00000000-0005-0000-0000-0000F0620000}"/>
    <cellStyle name="Normal 4 2 2 12 8 12 5" xfId="21937" xr:uid="{00000000-0005-0000-0000-0000F1620000}"/>
    <cellStyle name="Normal 4 2 2 12 8 12 6" xfId="21938" xr:uid="{00000000-0005-0000-0000-0000F2620000}"/>
    <cellStyle name="Normal 4 2 2 12 8 13" xfId="21939" xr:uid="{00000000-0005-0000-0000-0000F3620000}"/>
    <cellStyle name="Normal 4 2 2 12 8 13 2" xfId="21940" xr:uid="{00000000-0005-0000-0000-0000F4620000}"/>
    <cellStyle name="Normal 4 2 2 12 8 13 3" xfId="21941" xr:uid="{00000000-0005-0000-0000-0000F5620000}"/>
    <cellStyle name="Normal 4 2 2 12 8 13 4" xfId="21942" xr:uid="{00000000-0005-0000-0000-0000F6620000}"/>
    <cellStyle name="Normal 4 2 2 12 8 13 5" xfId="21943" xr:uid="{00000000-0005-0000-0000-0000F7620000}"/>
    <cellStyle name="Normal 4 2 2 12 8 13 6" xfId="21944" xr:uid="{00000000-0005-0000-0000-0000F8620000}"/>
    <cellStyle name="Normal 4 2 2 12 8 14" xfId="21945" xr:uid="{00000000-0005-0000-0000-0000F9620000}"/>
    <cellStyle name="Normal 4 2 2 12 8 14 2" xfId="21946" xr:uid="{00000000-0005-0000-0000-0000FA620000}"/>
    <cellStyle name="Normal 4 2 2 12 8 14 3" xfId="21947" xr:uid="{00000000-0005-0000-0000-0000FB620000}"/>
    <cellStyle name="Normal 4 2 2 12 8 14 4" xfId="21948" xr:uid="{00000000-0005-0000-0000-0000FC620000}"/>
    <cellStyle name="Normal 4 2 2 12 8 14 5" xfId="21949" xr:uid="{00000000-0005-0000-0000-0000FD620000}"/>
    <cellStyle name="Normal 4 2 2 12 8 14 6" xfId="21950" xr:uid="{00000000-0005-0000-0000-0000FE620000}"/>
    <cellStyle name="Normal 4 2 2 12 8 15" xfId="21951" xr:uid="{00000000-0005-0000-0000-0000FF620000}"/>
    <cellStyle name="Normal 4 2 2 12 8 15 2" xfId="21952" xr:uid="{00000000-0005-0000-0000-000000630000}"/>
    <cellStyle name="Normal 4 2 2 12 8 15 3" xfId="21953" xr:uid="{00000000-0005-0000-0000-000001630000}"/>
    <cellStyle name="Normal 4 2 2 12 8 15 4" xfId="21954" xr:uid="{00000000-0005-0000-0000-000002630000}"/>
    <cellStyle name="Normal 4 2 2 12 8 15 5" xfId="21955" xr:uid="{00000000-0005-0000-0000-000003630000}"/>
    <cellStyle name="Normal 4 2 2 12 8 15 6" xfId="21956" xr:uid="{00000000-0005-0000-0000-000004630000}"/>
    <cellStyle name="Normal 4 2 2 12 8 16" xfId="21957" xr:uid="{00000000-0005-0000-0000-000005630000}"/>
    <cellStyle name="Normal 4 2 2 12 8 16 2" xfId="21958" xr:uid="{00000000-0005-0000-0000-000006630000}"/>
    <cellStyle name="Normal 4 2 2 12 8 16 3" xfId="21959" xr:uid="{00000000-0005-0000-0000-000007630000}"/>
    <cellStyle name="Normal 4 2 2 12 8 16 4" xfId="21960" xr:uid="{00000000-0005-0000-0000-000008630000}"/>
    <cellStyle name="Normal 4 2 2 12 8 16 5" xfId="21961" xr:uid="{00000000-0005-0000-0000-000009630000}"/>
    <cellStyle name="Normal 4 2 2 12 8 16 6" xfId="21962" xr:uid="{00000000-0005-0000-0000-00000A630000}"/>
    <cellStyle name="Normal 4 2 2 12 8 17" xfId="21963" xr:uid="{00000000-0005-0000-0000-00000B630000}"/>
    <cellStyle name="Normal 4 2 2 12 8 17 2" xfId="21964" xr:uid="{00000000-0005-0000-0000-00000C630000}"/>
    <cellStyle name="Normal 4 2 2 12 8 17 3" xfId="21965" xr:uid="{00000000-0005-0000-0000-00000D630000}"/>
    <cellStyle name="Normal 4 2 2 12 8 17 4" xfId="21966" xr:uid="{00000000-0005-0000-0000-00000E630000}"/>
    <cellStyle name="Normal 4 2 2 12 8 17 5" xfId="21967" xr:uid="{00000000-0005-0000-0000-00000F630000}"/>
    <cellStyle name="Normal 4 2 2 12 8 17 6" xfId="21968" xr:uid="{00000000-0005-0000-0000-000010630000}"/>
    <cellStyle name="Normal 4 2 2 12 8 18" xfId="21969" xr:uid="{00000000-0005-0000-0000-000011630000}"/>
    <cellStyle name="Normal 4 2 2 12 8 18 2" xfId="21970" xr:uid="{00000000-0005-0000-0000-000012630000}"/>
    <cellStyle name="Normal 4 2 2 12 8 18 3" xfId="21971" xr:uid="{00000000-0005-0000-0000-000013630000}"/>
    <cellStyle name="Normal 4 2 2 12 8 18 4" xfId="21972" xr:uid="{00000000-0005-0000-0000-000014630000}"/>
    <cellStyle name="Normal 4 2 2 12 8 18 5" xfId="21973" xr:uid="{00000000-0005-0000-0000-000015630000}"/>
    <cellStyle name="Normal 4 2 2 12 8 18 6" xfId="21974" xr:uid="{00000000-0005-0000-0000-000016630000}"/>
    <cellStyle name="Normal 4 2 2 12 8 19" xfId="21975" xr:uid="{00000000-0005-0000-0000-000017630000}"/>
    <cellStyle name="Normal 4 2 2 12 8 19 2" xfId="21976" xr:uid="{00000000-0005-0000-0000-000018630000}"/>
    <cellStyle name="Normal 4 2 2 12 8 19 3" xfId="21977" xr:uid="{00000000-0005-0000-0000-000019630000}"/>
    <cellStyle name="Normal 4 2 2 12 8 19 4" xfId="21978" xr:uid="{00000000-0005-0000-0000-00001A630000}"/>
    <cellStyle name="Normal 4 2 2 12 8 19 5" xfId="21979" xr:uid="{00000000-0005-0000-0000-00001B630000}"/>
    <cellStyle name="Normal 4 2 2 12 8 19 6" xfId="21980" xr:uid="{00000000-0005-0000-0000-00001C630000}"/>
    <cellStyle name="Normal 4 2 2 12 8 2" xfId="21981" xr:uid="{00000000-0005-0000-0000-00001D630000}"/>
    <cellStyle name="Normal 4 2 2 12 8 2 2" xfId="21982" xr:uid="{00000000-0005-0000-0000-00001E630000}"/>
    <cellStyle name="Normal 4 2 2 12 8 2 3" xfId="21983" xr:uid="{00000000-0005-0000-0000-00001F630000}"/>
    <cellStyle name="Normal 4 2 2 12 8 2 4" xfId="21984" xr:uid="{00000000-0005-0000-0000-000020630000}"/>
    <cellStyle name="Normal 4 2 2 12 8 2 5" xfId="21985" xr:uid="{00000000-0005-0000-0000-000021630000}"/>
    <cellStyle name="Normal 4 2 2 12 8 2 6" xfId="21986" xr:uid="{00000000-0005-0000-0000-000022630000}"/>
    <cellStyle name="Normal 4 2 2 12 8 20" xfId="21987" xr:uid="{00000000-0005-0000-0000-000023630000}"/>
    <cellStyle name="Normal 4 2 2 12 8 20 2" xfId="21988" xr:uid="{00000000-0005-0000-0000-000024630000}"/>
    <cellStyle name="Normal 4 2 2 12 8 20 3" xfId="21989" xr:uid="{00000000-0005-0000-0000-000025630000}"/>
    <cellStyle name="Normal 4 2 2 12 8 20 4" xfId="21990" xr:uid="{00000000-0005-0000-0000-000026630000}"/>
    <cellStyle name="Normal 4 2 2 12 8 20 5" xfId="21991" xr:uid="{00000000-0005-0000-0000-000027630000}"/>
    <cellStyle name="Normal 4 2 2 12 8 20 6" xfId="21992" xr:uid="{00000000-0005-0000-0000-000028630000}"/>
    <cellStyle name="Normal 4 2 2 12 8 21" xfId="21993" xr:uid="{00000000-0005-0000-0000-000029630000}"/>
    <cellStyle name="Normal 4 2 2 12 8 21 2" xfId="21994" xr:uid="{00000000-0005-0000-0000-00002A630000}"/>
    <cellStyle name="Normal 4 2 2 12 8 21 3" xfId="21995" xr:uid="{00000000-0005-0000-0000-00002B630000}"/>
    <cellStyle name="Normal 4 2 2 12 8 21 4" xfId="21996" xr:uid="{00000000-0005-0000-0000-00002C630000}"/>
    <cellStyle name="Normal 4 2 2 12 8 21 5" xfId="21997" xr:uid="{00000000-0005-0000-0000-00002D630000}"/>
    <cellStyle name="Normal 4 2 2 12 8 21 6" xfId="21998" xr:uid="{00000000-0005-0000-0000-00002E630000}"/>
    <cellStyle name="Normal 4 2 2 12 8 22" xfId="21999" xr:uid="{00000000-0005-0000-0000-00002F630000}"/>
    <cellStyle name="Normal 4 2 2 12 8 22 2" xfId="22000" xr:uid="{00000000-0005-0000-0000-000030630000}"/>
    <cellStyle name="Normal 4 2 2 12 8 22 3" xfId="22001" xr:uid="{00000000-0005-0000-0000-000031630000}"/>
    <cellStyle name="Normal 4 2 2 12 8 22 4" xfId="22002" xr:uid="{00000000-0005-0000-0000-000032630000}"/>
    <cellStyle name="Normal 4 2 2 12 8 22 5" xfId="22003" xr:uid="{00000000-0005-0000-0000-000033630000}"/>
    <cellStyle name="Normal 4 2 2 12 8 22 6" xfId="22004" xr:uid="{00000000-0005-0000-0000-000034630000}"/>
    <cellStyle name="Normal 4 2 2 12 8 23" xfId="22005" xr:uid="{00000000-0005-0000-0000-000035630000}"/>
    <cellStyle name="Normal 4 2 2 12 8 23 2" xfId="22006" xr:uid="{00000000-0005-0000-0000-000036630000}"/>
    <cellStyle name="Normal 4 2 2 12 8 23 3" xfId="22007" xr:uid="{00000000-0005-0000-0000-000037630000}"/>
    <cellStyle name="Normal 4 2 2 12 8 23 4" xfId="22008" xr:uid="{00000000-0005-0000-0000-000038630000}"/>
    <cellStyle name="Normal 4 2 2 12 8 23 5" xfId="22009" xr:uid="{00000000-0005-0000-0000-000039630000}"/>
    <cellStyle name="Normal 4 2 2 12 8 23 6" xfId="22010" xr:uid="{00000000-0005-0000-0000-00003A630000}"/>
    <cellStyle name="Normal 4 2 2 12 8 24" xfId="22011" xr:uid="{00000000-0005-0000-0000-00003B630000}"/>
    <cellStyle name="Normal 4 2 2 12 8 24 2" xfId="22012" xr:uid="{00000000-0005-0000-0000-00003C630000}"/>
    <cellStyle name="Normal 4 2 2 12 8 24 3" xfId="22013" xr:uid="{00000000-0005-0000-0000-00003D630000}"/>
    <cellStyle name="Normal 4 2 2 12 8 24 4" xfId="22014" xr:uid="{00000000-0005-0000-0000-00003E630000}"/>
    <cellStyle name="Normal 4 2 2 12 8 24 5" xfId="22015" xr:uid="{00000000-0005-0000-0000-00003F630000}"/>
    <cellStyle name="Normal 4 2 2 12 8 24 6" xfId="22016" xr:uid="{00000000-0005-0000-0000-000040630000}"/>
    <cellStyle name="Normal 4 2 2 12 8 25" xfId="22017" xr:uid="{00000000-0005-0000-0000-000041630000}"/>
    <cellStyle name="Normal 4 2 2 12 8 25 2" xfId="22018" xr:uid="{00000000-0005-0000-0000-000042630000}"/>
    <cellStyle name="Normal 4 2 2 12 8 25 3" xfId="22019" xr:uid="{00000000-0005-0000-0000-000043630000}"/>
    <cellStyle name="Normal 4 2 2 12 8 25 4" xfId="22020" xr:uid="{00000000-0005-0000-0000-000044630000}"/>
    <cellStyle name="Normal 4 2 2 12 8 25 5" xfId="22021" xr:uid="{00000000-0005-0000-0000-000045630000}"/>
    <cellStyle name="Normal 4 2 2 12 8 25 6" xfId="22022" xr:uid="{00000000-0005-0000-0000-000046630000}"/>
    <cellStyle name="Normal 4 2 2 12 8 26" xfId="22023" xr:uid="{00000000-0005-0000-0000-000047630000}"/>
    <cellStyle name="Normal 4 2 2 12 8 26 2" xfId="22024" xr:uid="{00000000-0005-0000-0000-000048630000}"/>
    <cellStyle name="Normal 4 2 2 12 8 26 3" xfId="22025" xr:uid="{00000000-0005-0000-0000-000049630000}"/>
    <cellStyle name="Normal 4 2 2 12 8 26 4" xfId="22026" xr:uid="{00000000-0005-0000-0000-00004A630000}"/>
    <cellStyle name="Normal 4 2 2 12 8 26 5" xfId="22027" xr:uid="{00000000-0005-0000-0000-00004B630000}"/>
    <cellStyle name="Normal 4 2 2 12 8 26 6" xfId="22028" xr:uid="{00000000-0005-0000-0000-00004C630000}"/>
    <cellStyle name="Normal 4 2 2 12 8 27" xfId="22029" xr:uid="{00000000-0005-0000-0000-00004D630000}"/>
    <cellStyle name="Normal 4 2 2 12 8 27 2" xfId="22030" xr:uid="{00000000-0005-0000-0000-00004E630000}"/>
    <cellStyle name="Normal 4 2 2 12 8 27 3" xfId="22031" xr:uid="{00000000-0005-0000-0000-00004F630000}"/>
    <cellStyle name="Normal 4 2 2 12 8 27 4" xfId="22032" xr:uid="{00000000-0005-0000-0000-000050630000}"/>
    <cellStyle name="Normal 4 2 2 12 8 27 5" xfId="22033" xr:uid="{00000000-0005-0000-0000-000051630000}"/>
    <cellStyle name="Normal 4 2 2 12 8 27 6" xfId="22034" xr:uid="{00000000-0005-0000-0000-000052630000}"/>
    <cellStyle name="Normal 4 2 2 12 8 28" xfId="22035" xr:uid="{00000000-0005-0000-0000-000053630000}"/>
    <cellStyle name="Normal 4 2 2 12 8 28 2" xfId="22036" xr:uid="{00000000-0005-0000-0000-000054630000}"/>
    <cellStyle name="Normal 4 2 2 12 8 28 3" xfId="22037" xr:uid="{00000000-0005-0000-0000-000055630000}"/>
    <cellStyle name="Normal 4 2 2 12 8 28 4" xfId="22038" xr:uid="{00000000-0005-0000-0000-000056630000}"/>
    <cellStyle name="Normal 4 2 2 12 8 28 5" xfId="22039" xr:uid="{00000000-0005-0000-0000-000057630000}"/>
    <cellStyle name="Normal 4 2 2 12 8 28 6" xfId="22040" xr:uid="{00000000-0005-0000-0000-000058630000}"/>
    <cellStyle name="Normal 4 2 2 12 8 29" xfId="22041" xr:uid="{00000000-0005-0000-0000-000059630000}"/>
    <cellStyle name="Normal 4 2 2 12 8 29 2" xfId="22042" xr:uid="{00000000-0005-0000-0000-00005A630000}"/>
    <cellStyle name="Normal 4 2 2 12 8 29 3" xfId="22043" xr:uid="{00000000-0005-0000-0000-00005B630000}"/>
    <cellStyle name="Normal 4 2 2 12 8 29 4" xfId="22044" xr:uid="{00000000-0005-0000-0000-00005C630000}"/>
    <cellStyle name="Normal 4 2 2 12 8 29 5" xfId="22045" xr:uid="{00000000-0005-0000-0000-00005D630000}"/>
    <cellStyle name="Normal 4 2 2 12 8 29 6" xfId="22046" xr:uid="{00000000-0005-0000-0000-00005E630000}"/>
    <cellStyle name="Normal 4 2 2 12 8 3" xfId="22047" xr:uid="{00000000-0005-0000-0000-00005F630000}"/>
    <cellStyle name="Normal 4 2 2 12 8 3 2" xfId="22048" xr:uid="{00000000-0005-0000-0000-000060630000}"/>
    <cellStyle name="Normal 4 2 2 12 8 3 3" xfId="22049" xr:uid="{00000000-0005-0000-0000-000061630000}"/>
    <cellStyle name="Normal 4 2 2 12 8 3 4" xfId="22050" xr:uid="{00000000-0005-0000-0000-000062630000}"/>
    <cellStyle name="Normal 4 2 2 12 8 3 5" xfId="22051" xr:uid="{00000000-0005-0000-0000-000063630000}"/>
    <cellStyle name="Normal 4 2 2 12 8 3 6" xfId="22052" xr:uid="{00000000-0005-0000-0000-000064630000}"/>
    <cellStyle name="Normal 4 2 2 12 8 30" xfId="22053" xr:uid="{00000000-0005-0000-0000-000065630000}"/>
    <cellStyle name="Normal 4 2 2 12 8 31" xfId="22054" xr:uid="{00000000-0005-0000-0000-000066630000}"/>
    <cellStyle name="Normal 4 2 2 12 8 32" xfId="22055" xr:uid="{00000000-0005-0000-0000-000067630000}"/>
    <cellStyle name="Normal 4 2 2 12 8 33" xfId="22056" xr:uid="{00000000-0005-0000-0000-000068630000}"/>
    <cellStyle name="Normal 4 2 2 12 8 34" xfId="22057" xr:uid="{00000000-0005-0000-0000-000069630000}"/>
    <cellStyle name="Normal 4 2 2 12 8 4" xfId="22058" xr:uid="{00000000-0005-0000-0000-00006A630000}"/>
    <cellStyle name="Normal 4 2 2 12 8 4 2" xfId="22059" xr:uid="{00000000-0005-0000-0000-00006B630000}"/>
    <cellStyle name="Normal 4 2 2 12 8 4 3" xfId="22060" xr:uid="{00000000-0005-0000-0000-00006C630000}"/>
    <cellStyle name="Normal 4 2 2 12 8 4 4" xfId="22061" xr:uid="{00000000-0005-0000-0000-00006D630000}"/>
    <cellStyle name="Normal 4 2 2 12 8 4 5" xfId="22062" xr:uid="{00000000-0005-0000-0000-00006E630000}"/>
    <cellStyle name="Normal 4 2 2 12 8 4 6" xfId="22063" xr:uid="{00000000-0005-0000-0000-00006F630000}"/>
    <cellStyle name="Normal 4 2 2 12 8 5" xfId="22064" xr:uid="{00000000-0005-0000-0000-000070630000}"/>
    <cellStyle name="Normal 4 2 2 12 8 5 2" xfId="22065" xr:uid="{00000000-0005-0000-0000-000071630000}"/>
    <cellStyle name="Normal 4 2 2 12 8 5 3" xfId="22066" xr:uid="{00000000-0005-0000-0000-000072630000}"/>
    <cellStyle name="Normal 4 2 2 12 8 5 4" xfId="22067" xr:uid="{00000000-0005-0000-0000-000073630000}"/>
    <cellStyle name="Normal 4 2 2 12 8 5 5" xfId="22068" xr:uid="{00000000-0005-0000-0000-000074630000}"/>
    <cellStyle name="Normal 4 2 2 12 8 5 6" xfId="22069" xr:uid="{00000000-0005-0000-0000-000075630000}"/>
    <cellStyle name="Normal 4 2 2 12 8 6" xfId="22070" xr:uid="{00000000-0005-0000-0000-000076630000}"/>
    <cellStyle name="Normal 4 2 2 12 8 6 2" xfId="22071" xr:uid="{00000000-0005-0000-0000-000077630000}"/>
    <cellStyle name="Normal 4 2 2 12 8 6 3" xfId="22072" xr:uid="{00000000-0005-0000-0000-000078630000}"/>
    <cellStyle name="Normal 4 2 2 12 8 6 4" xfId="22073" xr:uid="{00000000-0005-0000-0000-000079630000}"/>
    <cellStyle name="Normal 4 2 2 12 8 6 5" xfId="22074" xr:uid="{00000000-0005-0000-0000-00007A630000}"/>
    <cellStyle name="Normal 4 2 2 12 8 6 6" xfId="22075" xr:uid="{00000000-0005-0000-0000-00007B630000}"/>
    <cellStyle name="Normal 4 2 2 12 8 7" xfId="22076" xr:uid="{00000000-0005-0000-0000-00007C630000}"/>
    <cellStyle name="Normal 4 2 2 12 8 7 2" xfId="22077" xr:uid="{00000000-0005-0000-0000-00007D630000}"/>
    <cellStyle name="Normal 4 2 2 12 8 7 3" xfId="22078" xr:uid="{00000000-0005-0000-0000-00007E630000}"/>
    <cellStyle name="Normal 4 2 2 12 8 7 4" xfId="22079" xr:uid="{00000000-0005-0000-0000-00007F630000}"/>
    <cellStyle name="Normal 4 2 2 12 8 7 5" xfId="22080" xr:uid="{00000000-0005-0000-0000-000080630000}"/>
    <cellStyle name="Normal 4 2 2 12 8 7 6" xfId="22081" xr:uid="{00000000-0005-0000-0000-000081630000}"/>
    <cellStyle name="Normal 4 2 2 12 8 8" xfId="22082" xr:uid="{00000000-0005-0000-0000-000082630000}"/>
    <cellStyle name="Normal 4 2 2 12 8 8 2" xfId="22083" xr:uid="{00000000-0005-0000-0000-000083630000}"/>
    <cellStyle name="Normal 4 2 2 12 8 8 3" xfId="22084" xr:uid="{00000000-0005-0000-0000-000084630000}"/>
    <cellStyle name="Normal 4 2 2 12 8 8 4" xfId="22085" xr:uid="{00000000-0005-0000-0000-000085630000}"/>
    <cellStyle name="Normal 4 2 2 12 8 8 5" xfId="22086" xr:uid="{00000000-0005-0000-0000-000086630000}"/>
    <cellStyle name="Normal 4 2 2 12 8 8 6" xfId="22087" xr:uid="{00000000-0005-0000-0000-000087630000}"/>
    <cellStyle name="Normal 4 2 2 12 8 9" xfId="22088" xr:uid="{00000000-0005-0000-0000-000088630000}"/>
    <cellStyle name="Normal 4 2 2 12 8 9 2" xfId="22089" xr:uid="{00000000-0005-0000-0000-000089630000}"/>
    <cellStyle name="Normal 4 2 2 12 8 9 3" xfId="22090" xr:uid="{00000000-0005-0000-0000-00008A630000}"/>
    <cellStyle name="Normal 4 2 2 12 8 9 4" xfId="22091" xr:uid="{00000000-0005-0000-0000-00008B630000}"/>
    <cellStyle name="Normal 4 2 2 12 8 9 5" xfId="22092" xr:uid="{00000000-0005-0000-0000-00008C630000}"/>
    <cellStyle name="Normal 4 2 2 12 8 9 6" xfId="22093" xr:uid="{00000000-0005-0000-0000-00008D630000}"/>
    <cellStyle name="Normal 4 2 2 12 9" xfId="22094" xr:uid="{00000000-0005-0000-0000-00008E630000}"/>
    <cellStyle name="Normal 4 2 2 12 9 10" xfId="22095" xr:uid="{00000000-0005-0000-0000-00008F630000}"/>
    <cellStyle name="Normal 4 2 2 12 9 10 2" xfId="22096" xr:uid="{00000000-0005-0000-0000-000090630000}"/>
    <cellStyle name="Normal 4 2 2 12 9 10 3" xfId="22097" xr:uid="{00000000-0005-0000-0000-000091630000}"/>
    <cellStyle name="Normal 4 2 2 12 9 10 4" xfId="22098" xr:uid="{00000000-0005-0000-0000-000092630000}"/>
    <cellStyle name="Normal 4 2 2 12 9 10 5" xfId="22099" xr:uid="{00000000-0005-0000-0000-000093630000}"/>
    <cellStyle name="Normal 4 2 2 12 9 10 6" xfId="22100" xr:uid="{00000000-0005-0000-0000-000094630000}"/>
    <cellStyle name="Normal 4 2 2 12 9 11" xfId="22101" xr:uid="{00000000-0005-0000-0000-000095630000}"/>
    <cellStyle name="Normal 4 2 2 12 9 11 2" xfId="22102" xr:uid="{00000000-0005-0000-0000-000096630000}"/>
    <cellStyle name="Normal 4 2 2 12 9 11 3" xfId="22103" xr:uid="{00000000-0005-0000-0000-000097630000}"/>
    <cellStyle name="Normal 4 2 2 12 9 11 4" xfId="22104" xr:uid="{00000000-0005-0000-0000-000098630000}"/>
    <cellStyle name="Normal 4 2 2 12 9 11 5" xfId="22105" xr:uid="{00000000-0005-0000-0000-000099630000}"/>
    <cellStyle name="Normal 4 2 2 12 9 11 6" xfId="22106" xr:uid="{00000000-0005-0000-0000-00009A630000}"/>
    <cellStyle name="Normal 4 2 2 12 9 12" xfId="22107" xr:uid="{00000000-0005-0000-0000-00009B630000}"/>
    <cellStyle name="Normal 4 2 2 12 9 12 2" xfId="22108" xr:uid="{00000000-0005-0000-0000-00009C630000}"/>
    <cellStyle name="Normal 4 2 2 12 9 12 3" xfId="22109" xr:uid="{00000000-0005-0000-0000-00009D630000}"/>
    <cellStyle name="Normal 4 2 2 12 9 12 4" xfId="22110" xr:uid="{00000000-0005-0000-0000-00009E630000}"/>
    <cellStyle name="Normal 4 2 2 12 9 12 5" xfId="22111" xr:uid="{00000000-0005-0000-0000-00009F630000}"/>
    <cellStyle name="Normal 4 2 2 12 9 12 6" xfId="22112" xr:uid="{00000000-0005-0000-0000-0000A0630000}"/>
    <cellStyle name="Normal 4 2 2 12 9 13" xfId="22113" xr:uid="{00000000-0005-0000-0000-0000A1630000}"/>
    <cellStyle name="Normal 4 2 2 12 9 13 2" xfId="22114" xr:uid="{00000000-0005-0000-0000-0000A2630000}"/>
    <cellStyle name="Normal 4 2 2 12 9 13 3" xfId="22115" xr:uid="{00000000-0005-0000-0000-0000A3630000}"/>
    <cellStyle name="Normal 4 2 2 12 9 13 4" xfId="22116" xr:uid="{00000000-0005-0000-0000-0000A4630000}"/>
    <cellStyle name="Normal 4 2 2 12 9 13 5" xfId="22117" xr:uid="{00000000-0005-0000-0000-0000A5630000}"/>
    <cellStyle name="Normal 4 2 2 12 9 13 6" xfId="22118" xr:uid="{00000000-0005-0000-0000-0000A6630000}"/>
    <cellStyle name="Normal 4 2 2 12 9 14" xfId="22119" xr:uid="{00000000-0005-0000-0000-0000A7630000}"/>
    <cellStyle name="Normal 4 2 2 12 9 14 2" xfId="22120" xr:uid="{00000000-0005-0000-0000-0000A8630000}"/>
    <cellStyle name="Normal 4 2 2 12 9 14 3" xfId="22121" xr:uid="{00000000-0005-0000-0000-0000A9630000}"/>
    <cellStyle name="Normal 4 2 2 12 9 14 4" xfId="22122" xr:uid="{00000000-0005-0000-0000-0000AA630000}"/>
    <cellStyle name="Normal 4 2 2 12 9 14 5" xfId="22123" xr:uid="{00000000-0005-0000-0000-0000AB630000}"/>
    <cellStyle name="Normal 4 2 2 12 9 14 6" xfId="22124" xr:uid="{00000000-0005-0000-0000-0000AC630000}"/>
    <cellStyle name="Normal 4 2 2 12 9 15" xfId="22125" xr:uid="{00000000-0005-0000-0000-0000AD630000}"/>
    <cellStyle name="Normal 4 2 2 12 9 15 2" xfId="22126" xr:uid="{00000000-0005-0000-0000-0000AE630000}"/>
    <cellStyle name="Normal 4 2 2 12 9 15 3" xfId="22127" xr:uid="{00000000-0005-0000-0000-0000AF630000}"/>
    <cellStyle name="Normal 4 2 2 12 9 15 4" xfId="22128" xr:uid="{00000000-0005-0000-0000-0000B0630000}"/>
    <cellStyle name="Normal 4 2 2 12 9 15 5" xfId="22129" xr:uid="{00000000-0005-0000-0000-0000B1630000}"/>
    <cellStyle name="Normal 4 2 2 12 9 15 6" xfId="22130" xr:uid="{00000000-0005-0000-0000-0000B2630000}"/>
    <cellStyle name="Normal 4 2 2 12 9 16" xfId="22131" xr:uid="{00000000-0005-0000-0000-0000B3630000}"/>
    <cellStyle name="Normal 4 2 2 12 9 16 2" xfId="22132" xr:uid="{00000000-0005-0000-0000-0000B4630000}"/>
    <cellStyle name="Normal 4 2 2 12 9 16 3" xfId="22133" xr:uid="{00000000-0005-0000-0000-0000B5630000}"/>
    <cellStyle name="Normal 4 2 2 12 9 16 4" xfId="22134" xr:uid="{00000000-0005-0000-0000-0000B6630000}"/>
    <cellStyle name="Normal 4 2 2 12 9 16 5" xfId="22135" xr:uid="{00000000-0005-0000-0000-0000B7630000}"/>
    <cellStyle name="Normal 4 2 2 12 9 16 6" xfId="22136" xr:uid="{00000000-0005-0000-0000-0000B8630000}"/>
    <cellStyle name="Normal 4 2 2 12 9 17" xfId="22137" xr:uid="{00000000-0005-0000-0000-0000B9630000}"/>
    <cellStyle name="Normal 4 2 2 12 9 17 2" xfId="22138" xr:uid="{00000000-0005-0000-0000-0000BA630000}"/>
    <cellStyle name="Normal 4 2 2 12 9 17 3" xfId="22139" xr:uid="{00000000-0005-0000-0000-0000BB630000}"/>
    <cellStyle name="Normal 4 2 2 12 9 17 4" xfId="22140" xr:uid="{00000000-0005-0000-0000-0000BC630000}"/>
    <cellStyle name="Normal 4 2 2 12 9 17 5" xfId="22141" xr:uid="{00000000-0005-0000-0000-0000BD630000}"/>
    <cellStyle name="Normal 4 2 2 12 9 17 6" xfId="22142" xr:uid="{00000000-0005-0000-0000-0000BE630000}"/>
    <cellStyle name="Normal 4 2 2 12 9 18" xfId="22143" xr:uid="{00000000-0005-0000-0000-0000BF630000}"/>
    <cellStyle name="Normal 4 2 2 12 9 18 2" xfId="22144" xr:uid="{00000000-0005-0000-0000-0000C0630000}"/>
    <cellStyle name="Normal 4 2 2 12 9 18 3" xfId="22145" xr:uid="{00000000-0005-0000-0000-0000C1630000}"/>
    <cellStyle name="Normal 4 2 2 12 9 18 4" xfId="22146" xr:uid="{00000000-0005-0000-0000-0000C2630000}"/>
    <cellStyle name="Normal 4 2 2 12 9 18 5" xfId="22147" xr:uid="{00000000-0005-0000-0000-0000C3630000}"/>
    <cellStyle name="Normal 4 2 2 12 9 18 6" xfId="22148" xr:uid="{00000000-0005-0000-0000-0000C4630000}"/>
    <cellStyle name="Normal 4 2 2 12 9 19" xfId="22149" xr:uid="{00000000-0005-0000-0000-0000C5630000}"/>
    <cellStyle name="Normal 4 2 2 12 9 19 2" xfId="22150" xr:uid="{00000000-0005-0000-0000-0000C6630000}"/>
    <cellStyle name="Normal 4 2 2 12 9 19 3" xfId="22151" xr:uid="{00000000-0005-0000-0000-0000C7630000}"/>
    <cellStyle name="Normal 4 2 2 12 9 19 4" xfId="22152" xr:uid="{00000000-0005-0000-0000-0000C8630000}"/>
    <cellStyle name="Normal 4 2 2 12 9 19 5" xfId="22153" xr:uid="{00000000-0005-0000-0000-0000C9630000}"/>
    <cellStyle name="Normal 4 2 2 12 9 19 6" xfId="22154" xr:uid="{00000000-0005-0000-0000-0000CA630000}"/>
    <cellStyle name="Normal 4 2 2 12 9 2" xfId="22155" xr:uid="{00000000-0005-0000-0000-0000CB630000}"/>
    <cellStyle name="Normal 4 2 2 12 9 2 2" xfId="22156" xr:uid="{00000000-0005-0000-0000-0000CC630000}"/>
    <cellStyle name="Normal 4 2 2 12 9 2 3" xfId="22157" xr:uid="{00000000-0005-0000-0000-0000CD630000}"/>
    <cellStyle name="Normal 4 2 2 12 9 2 4" xfId="22158" xr:uid="{00000000-0005-0000-0000-0000CE630000}"/>
    <cellStyle name="Normal 4 2 2 12 9 2 5" xfId="22159" xr:uid="{00000000-0005-0000-0000-0000CF630000}"/>
    <cellStyle name="Normal 4 2 2 12 9 2 6" xfId="22160" xr:uid="{00000000-0005-0000-0000-0000D0630000}"/>
    <cellStyle name="Normal 4 2 2 12 9 20" xfId="22161" xr:uid="{00000000-0005-0000-0000-0000D1630000}"/>
    <cellStyle name="Normal 4 2 2 12 9 20 2" xfId="22162" xr:uid="{00000000-0005-0000-0000-0000D2630000}"/>
    <cellStyle name="Normal 4 2 2 12 9 20 3" xfId="22163" xr:uid="{00000000-0005-0000-0000-0000D3630000}"/>
    <cellStyle name="Normal 4 2 2 12 9 20 4" xfId="22164" xr:uid="{00000000-0005-0000-0000-0000D4630000}"/>
    <cellStyle name="Normal 4 2 2 12 9 20 5" xfId="22165" xr:uid="{00000000-0005-0000-0000-0000D5630000}"/>
    <cellStyle name="Normal 4 2 2 12 9 20 6" xfId="22166" xr:uid="{00000000-0005-0000-0000-0000D6630000}"/>
    <cellStyle name="Normal 4 2 2 12 9 21" xfId="22167" xr:uid="{00000000-0005-0000-0000-0000D7630000}"/>
    <cellStyle name="Normal 4 2 2 12 9 21 2" xfId="22168" xr:uid="{00000000-0005-0000-0000-0000D8630000}"/>
    <cellStyle name="Normal 4 2 2 12 9 21 3" xfId="22169" xr:uid="{00000000-0005-0000-0000-0000D9630000}"/>
    <cellStyle name="Normal 4 2 2 12 9 21 4" xfId="22170" xr:uid="{00000000-0005-0000-0000-0000DA630000}"/>
    <cellStyle name="Normal 4 2 2 12 9 21 5" xfId="22171" xr:uid="{00000000-0005-0000-0000-0000DB630000}"/>
    <cellStyle name="Normal 4 2 2 12 9 21 6" xfId="22172" xr:uid="{00000000-0005-0000-0000-0000DC630000}"/>
    <cellStyle name="Normal 4 2 2 12 9 22" xfId="22173" xr:uid="{00000000-0005-0000-0000-0000DD630000}"/>
    <cellStyle name="Normal 4 2 2 12 9 22 2" xfId="22174" xr:uid="{00000000-0005-0000-0000-0000DE630000}"/>
    <cellStyle name="Normal 4 2 2 12 9 22 3" xfId="22175" xr:uid="{00000000-0005-0000-0000-0000DF630000}"/>
    <cellStyle name="Normal 4 2 2 12 9 22 4" xfId="22176" xr:uid="{00000000-0005-0000-0000-0000E0630000}"/>
    <cellStyle name="Normal 4 2 2 12 9 22 5" xfId="22177" xr:uid="{00000000-0005-0000-0000-0000E1630000}"/>
    <cellStyle name="Normal 4 2 2 12 9 22 6" xfId="22178" xr:uid="{00000000-0005-0000-0000-0000E2630000}"/>
    <cellStyle name="Normal 4 2 2 12 9 23" xfId="22179" xr:uid="{00000000-0005-0000-0000-0000E3630000}"/>
    <cellStyle name="Normal 4 2 2 12 9 23 2" xfId="22180" xr:uid="{00000000-0005-0000-0000-0000E4630000}"/>
    <cellStyle name="Normal 4 2 2 12 9 23 3" xfId="22181" xr:uid="{00000000-0005-0000-0000-0000E5630000}"/>
    <cellStyle name="Normal 4 2 2 12 9 23 4" xfId="22182" xr:uid="{00000000-0005-0000-0000-0000E6630000}"/>
    <cellStyle name="Normal 4 2 2 12 9 23 5" xfId="22183" xr:uid="{00000000-0005-0000-0000-0000E7630000}"/>
    <cellStyle name="Normal 4 2 2 12 9 23 6" xfId="22184" xr:uid="{00000000-0005-0000-0000-0000E8630000}"/>
    <cellStyle name="Normal 4 2 2 12 9 24" xfId="22185" xr:uid="{00000000-0005-0000-0000-0000E9630000}"/>
    <cellStyle name="Normal 4 2 2 12 9 24 2" xfId="22186" xr:uid="{00000000-0005-0000-0000-0000EA630000}"/>
    <cellStyle name="Normal 4 2 2 12 9 24 3" xfId="22187" xr:uid="{00000000-0005-0000-0000-0000EB630000}"/>
    <cellStyle name="Normal 4 2 2 12 9 24 4" xfId="22188" xr:uid="{00000000-0005-0000-0000-0000EC630000}"/>
    <cellStyle name="Normal 4 2 2 12 9 24 5" xfId="22189" xr:uid="{00000000-0005-0000-0000-0000ED630000}"/>
    <cellStyle name="Normal 4 2 2 12 9 24 6" xfId="22190" xr:uid="{00000000-0005-0000-0000-0000EE630000}"/>
    <cellStyle name="Normal 4 2 2 12 9 25" xfId="22191" xr:uid="{00000000-0005-0000-0000-0000EF630000}"/>
    <cellStyle name="Normal 4 2 2 12 9 25 2" xfId="22192" xr:uid="{00000000-0005-0000-0000-0000F0630000}"/>
    <cellStyle name="Normal 4 2 2 12 9 25 3" xfId="22193" xr:uid="{00000000-0005-0000-0000-0000F1630000}"/>
    <cellStyle name="Normal 4 2 2 12 9 25 4" xfId="22194" xr:uid="{00000000-0005-0000-0000-0000F2630000}"/>
    <cellStyle name="Normal 4 2 2 12 9 25 5" xfId="22195" xr:uid="{00000000-0005-0000-0000-0000F3630000}"/>
    <cellStyle name="Normal 4 2 2 12 9 25 6" xfId="22196" xr:uid="{00000000-0005-0000-0000-0000F4630000}"/>
    <cellStyle name="Normal 4 2 2 12 9 26" xfId="22197" xr:uid="{00000000-0005-0000-0000-0000F5630000}"/>
    <cellStyle name="Normal 4 2 2 12 9 26 2" xfId="22198" xr:uid="{00000000-0005-0000-0000-0000F6630000}"/>
    <cellStyle name="Normal 4 2 2 12 9 26 3" xfId="22199" xr:uid="{00000000-0005-0000-0000-0000F7630000}"/>
    <cellStyle name="Normal 4 2 2 12 9 26 4" xfId="22200" xr:uid="{00000000-0005-0000-0000-0000F8630000}"/>
    <cellStyle name="Normal 4 2 2 12 9 26 5" xfId="22201" xr:uid="{00000000-0005-0000-0000-0000F9630000}"/>
    <cellStyle name="Normal 4 2 2 12 9 26 6" xfId="22202" xr:uid="{00000000-0005-0000-0000-0000FA630000}"/>
    <cellStyle name="Normal 4 2 2 12 9 27" xfId="22203" xr:uid="{00000000-0005-0000-0000-0000FB630000}"/>
    <cellStyle name="Normal 4 2 2 12 9 27 2" xfId="22204" xr:uid="{00000000-0005-0000-0000-0000FC630000}"/>
    <cellStyle name="Normal 4 2 2 12 9 27 3" xfId="22205" xr:uid="{00000000-0005-0000-0000-0000FD630000}"/>
    <cellStyle name="Normal 4 2 2 12 9 27 4" xfId="22206" xr:uid="{00000000-0005-0000-0000-0000FE630000}"/>
    <cellStyle name="Normal 4 2 2 12 9 27 5" xfId="22207" xr:uid="{00000000-0005-0000-0000-0000FF630000}"/>
    <cellStyle name="Normal 4 2 2 12 9 27 6" xfId="22208" xr:uid="{00000000-0005-0000-0000-000000640000}"/>
    <cellStyle name="Normal 4 2 2 12 9 28" xfId="22209" xr:uid="{00000000-0005-0000-0000-000001640000}"/>
    <cellStyle name="Normal 4 2 2 12 9 28 2" xfId="22210" xr:uid="{00000000-0005-0000-0000-000002640000}"/>
    <cellStyle name="Normal 4 2 2 12 9 28 3" xfId="22211" xr:uid="{00000000-0005-0000-0000-000003640000}"/>
    <cellStyle name="Normal 4 2 2 12 9 28 4" xfId="22212" xr:uid="{00000000-0005-0000-0000-000004640000}"/>
    <cellStyle name="Normal 4 2 2 12 9 28 5" xfId="22213" xr:uid="{00000000-0005-0000-0000-000005640000}"/>
    <cellStyle name="Normal 4 2 2 12 9 28 6" xfId="22214" xr:uid="{00000000-0005-0000-0000-000006640000}"/>
    <cellStyle name="Normal 4 2 2 12 9 29" xfId="22215" xr:uid="{00000000-0005-0000-0000-000007640000}"/>
    <cellStyle name="Normal 4 2 2 12 9 29 2" xfId="22216" xr:uid="{00000000-0005-0000-0000-000008640000}"/>
    <cellStyle name="Normal 4 2 2 12 9 29 3" xfId="22217" xr:uid="{00000000-0005-0000-0000-000009640000}"/>
    <cellStyle name="Normal 4 2 2 12 9 29 4" xfId="22218" xr:uid="{00000000-0005-0000-0000-00000A640000}"/>
    <cellStyle name="Normal 4 2 2 12 9 29 5" xfId="22219" xr:uid="{00000000-0005-0000-0000-00000B640000}"/>
    <cellStyle name="Normal 4 2 2 12 9 29 6" xfId="22220" xr:uid="{00000000-0005-0000-0000-00000C640000}"/>
    <cellStyle name="Normal 4 2 2 12 9 3" xfId="22221" xr:uid="{00000000-0005-0000-0000-00000D640000}"/>
    <cellStyle name="Normal 4 2 2 12 9 3 2" xfId="22222" xr:uid="{00000000-0005-0000-0000-00000E640000}"/>
    <cellStyle name="Normal 4 2 2 12 9 3 3" xfId="22223" xr:uid="{00000000-0005-0000-0000-00000F640000}"/>
    <cellStyle name="Normal 4 2 2 12 9 3 4" xfId="22224" xr:uid="{00000000-0005-0000-0000-000010640000}"/>
    <cellStyle name="Normal 4 2 2 12 9 3 5" xfId="22225" xr:uid="{00000000-0005-0000-0000-000011640000}"/>
    <cellStyle name="Normal 4 2 2 12 9 3 6" xfId="22226" xr:uid="{00000000-0005-0000-0000-000012640000}"/>
    <cellStyle name="Normal 4 2 2 12 9 30" xfId="22227" xr:uid="{00000000-0005-0000-0000-000013640000}"/>
    <cellStyle name="Normal 4 2 2 12 9 31" xfId="22228" xr:uid="{00000000-0005-0000-0000-000014640000}"/>
    <cellStyle name="Normal 4 2 2 12 9 32" xfId="22229" xr:uid="{00000000-0005-0000-0000-000015640000}"/>
    <cellStyle name="Normal 4 2 2 12 9 33" xfId="22230" xr:uid="{00000000-0005-0000-0000-000016640000}"/>
    <cellStyle name="Normal 4 2 2 12 9 34" xfId="22231" xr:uid="{00000000-0005-0000-0000-000017640000}"/>
    <cellStyle name="Normal 4 2 2 12 9 4" xfId="22232" xr:uid="{00000000-0005-0000-0000-000018640000}"/>
    <cellStyle name="Normal 4 2 2 12 9 4 2" xfId="22233" xr:uid="{00000000-0005-0000-0000-000019640000}"/>
    <cellStyle name="Normal 4 2 2 12 9 4 3" xfId="22234" xr:uid="{00000000-0005-0000-0000-00001A640000}"/>
    <cellStyle name="Normal 4 2 2 12 9 4 4" xfId="22235" xr:uid="{00000000-0005-0000-0000-00001B640000}"/>
    <cellStyle name="Normal 4 2 2 12 9 4 5" xfId="22236" xr:uid="{00000000-0005-0000-0000-00001C640000}"/>
    <cellStyle name="Normal 4 2 2 12 9 4 6" xfId="22237" xr:uid="{00000000-0005-0000-0000-00001D640000}"/>
    <cellStyle name="Normal 4 2 2 12 9 5" xfId="22238" xr:uid="{00000000-0005-0000-0000-00001E640000}"/>
    <cellStyle name="Normal 4 2 2 12 9 5 2" xfId="22239" xr:uid="{00000000-0005-0000-0000-00001F640000}"/>
    <cellStyle name="Normal 4 2 2 12 9 5 3" xfId="22240" xr:uid="{00000000-0005-0000-0000-000020640000}"/>
    <cellStyle name="Normal 4 2 2 12 9 5 4" xfId="22241" xr:uid="{00000000-0005-0000-0000-000021640000}"/>
    <cellStyle name="Normal 4 2 2 12 9 5 5" xfId="22242" xr:uid="{00000000-0005-0000-0000-000022640000}"/>
    <cellStyle name="Normal 4 2 2 12 9 5 6" xfId="22243" xr:uid="{00000000-0005-0000-0000-000023640000}"/>
    <cellStyle name="Normal 4 2 2 12 9 6" xfId="22244" xr:uid="{00000000-0005-0000-0000-000024640000}"/>
    <cellStyle name="Normal 4 2 2 12 9 6 2" xfId="22245" xr:uid="{00000000-0005-0000-0000-000025640000}"/>
    <cellStyle name="Normal 4 2 2 12 9 6 3" xfId="22246" xr:uid="{00000000-0005-0000-0000-000026640000}"/>
    <cellStyle name="Normal 4 2 2 12 9 6 4" xfId="22247" xr:uid="{00000000-0005-0000-0000-000027640000}"/>
    <cellStyle name="Normal 4 2 2 12 9 6 5" xfId="22248" xr:uid="{00000000-0005-0000-0000-000028640000}"/>
    <cellStyle name="Normal 4 2 2 12 9 6 6" xfId="22249" xr:uid="{00000000-0005-0000-0000-000029640000}"/>
    <cellStyle name="Normal 4 2 2 12 9 7" xfId="22250" xr:uid="{00000000-0005-0000-0000-00002A640000}"/>
    <cellStyle name="Normal 4 2 2 12 9 7 2" xfId="22251" xr:uid="{00000000-0005-0000-0000-00002B640000}"/>
    <cellStyle name="Normal 4 2 2 12 9 7 3" xfId="22252" xr:uid="{00000000-0005-0000-0000-00002C640000}"/>
    <cellStyle name="Normal 4 2 2 12 9 7 4" xfId="22253" xr:uid="{00000000-0005-0000-0000-00002D640000}"/>
    <cellStyle name="Normal 4 2 2 12 9 7 5" xfId="22254" xr:uid="{00000000-0005-0000-0000-00002E640000}"/>
    <cellStyle name="Normal 4 2 2 12 9 7 6" xfId="22255" xr:uid="{00000000-0005-0000-0000-00002F640000}"/>
    <cellStyle name="Normal 4 2 2 12 9 8" xfId="22256" xr:uid="{00000000-0005-0000-0000-000030640000}"/>
    <cellStyle name="Normal 4 2 2 12 9 8 2" xfId="22257" xr:uid="{00000000-0005-0000-0000-000031640000}"/>
    <cellStyle name="Normal 4 2 2 12 9 8 3" xfId="22258" xr:uid="{00000000-0005-0000-0000-000032640000}"/>
    <cellStyle name="Normal 4 2 2 12 9 8 4" xfId="22259" xr:uid="{00000000-0005-0000-0000-000033640000}"/>
    <cellStyle name="Normal 4 2 2 12 9 8 5" xfId="22260" xr:uid="{00000000-0005-0000-0000-000034640000}"/>
    <cellStyle name="Normal 4 2 2 12 9 8 6" xfId="22261" xr:uid="{00000000-0005-0000-0000-000035640000}"/>
    <cellStyle name="Normal 4 2 2 12 9 9" xfId="22262" xr:uid="{00000000-0005-0000-0000-000036640000}"/>
    <cellStyle name="Normal 4 2 2 12 9 9 2" xfId="22263" xr:uid="{00000000-0005-0000-0000-000037640000}"/>
    <cellStyle name="Normal 4 2 2 12 9 9 3" xfId="22264" xr:uid="{00000000-0005-0000-0000-000038640000}"/>
    <cellStyle name="Normal 4 2 2 12 9 9 4" xfId="22265" xr:uid="{00000000-0005-0000-0000-000039640000}"/>
    <cellStyle name="Normal 4 2 2 12 9 9 5" xfId="22266" xr:uid="{00000000-0005-0000-0000-00003A640000}"/>
    <cellStyle name="Normal 4 2 2 12 9 9 6" xfId="22267" xr:uid="{00000000-0005-0000-0000-00003B640000}"/>
    <cellStyle name="Normal 4 2 2 2" xfId="22268" xr:uid="{00000000-0005-0000-0000-00003C640000}"/>
    <cellStyle name="Normal 4 2 2 3" xfId="22269" xr:uid="{00000000-0005-0000-0000-00003D640000}"/>
    <cellStyle name="Normal 4 2 2 4" xfId="22270" xr:uid="{00000000-0005-0000-0000-00003E640000}"/>
    <cellStyle name="Normal 4 2 2 5" xfId="22271" xr:uid="{00000000-0005-0000-0000-00003F640000}"/>
    <cellStyle name="Normal 4 2 2 6" xfId="22272" xr:uid="{00000000-0005-0000-0000-000040640000}"/>
    <cellStyle name="Normal 4 2 2 6 10" xfId="22273" xr:uid="{00000000-0005-0000-0000-000041640000}"/>
    <cellStyle name="Normal 4 2 2 6 10 10" xfId="22274" xr:uid="{00000000-0005-0000-0000-000042640000}"/>
    <cellStyle name="Normal 4 2 2 6 10 10 2" xfId="22275" xr:uid="{00000000-0005-0000-0000-000043640000}"/>
    <cellStyle name="Normal 4 2 2 6 10 10 3" xfId="22276" xr:uid="{00000000-0005-0000-0000-000044640000}"/>
    <cellStyle name="Normal 4 2 2 6 10 10 4" xfId="22277" xr:uid="{00000000-0005-0000-0000-000045640000}"/>
    <cellStyle name="Normal 4 2 2 6 10 10 5" xfId="22278" xr:uid="{00000000-0005-0000-0000-000046640000}"/>
    <cellStyle name="Normal 4 2 2 6 10 10 6" xfId="22279" xr:uid="{00000000-0005-0000-0000-000047640000}"/>
    <cellStyle name="Normal 4 2 2 6 10 11" xfId="22280" xr:uid="{00000000-0005-0000-0000-000048640000}"/>
    <cellStyle name="Normal 4 2 2 6 10 11 2" xfId="22281" xr:uid="{00000000-0005-0000-0000-000049640000}"/>
    <cellStyle name="Normal 4 2 2 6 10 11 3" xfId="22282" xr:uid="{00000000-0005-0000-0000-00004A640000}"/>
    <cellStyle name="Normal 4 2 2 6 10 11 4" xfId="22283" xr:uid="{00000000-0005-0000-0000-00004B640000}"/>
    <cellStyle name="Normal 4 2 2 6 10 11 5" xfId="22284" xr:uid="{00000000-0005-0000-0000-00004C640000}"/>
    <cellStyle name="Normal 4 2 2 6 10 11 6" xfId="22285" xr:uid="{00000000-0005-0000-0000-00004D640000}"/>
    <cellStyle name="Normal 4 2 2 6 10 12" xfId="22286" xr:uid="{00000000-0005-0000-0000-00004E640000}"/>
    <cellStyle name="Normal 4 2 2 6 10 12 2" xfId="22287" xr:uid="{00000000-0005-0000-0000-00004F640000}"/>
    <cellStyle name="Normal 4 2 2 6 10 12 3" xfId="22288" xr:uid="{00000000-0005-0000-0000-000050640000}"/>
    <cellStyle name="Normal 4 2 2 6 10 12 4" xfId="22289" xr:uid="{00000000-0005-0000-0000-000051640000}"/>
    <cellStyle name="Normal 4 2 2 6 10 12 5" xfId="22290" xr:uid="{00000000-0005-0000-0000-000052640000}"/>
    <cellStyle name="Normal 4 2 2 6 10 12 6" xfId="22291" xr:uid="{00000000-0005-0000-0000-000053640000}"/>
    <cellStyle name="Normal 4 2 2 6 10 13" xfId="22292" xr:uid="{00000000-0005-0000-0000-000054640000}"/>
    <cellStyle name="Normal 4 2 2 6 10 13 2" xfId="22293" xr:uid="{00000000-0005-0000-0000-000055640000}"/>
    <cellStyle name="Normal 4 2 2 6 10 13 3" xfId="22294" xr:uid="{00000000-0005-0000-0000-000056640000}"/>
    <cellStyle name="Normal 4 2 2 6 10 13 4" xfId="22295" xr:uid="{00000000-0005-0000-0000-000057640000}"/>
    <cellStyle name="Normal 4 2 2 6 10 13 5" xfId="22296" xr:uid="{00000000-0005-0000-0000-000058640000}"/>
    <cellStyle name="Normal 4 2 2 6 10 13 6" xfId="22297" xr:uid="{00000000-0005-0000-0000-000059640000}"/>
    <cellStyle name="Normal 4 2 2 6 10 14" xfId="22298" xr:uid="{00000000-0005-0000-0000-00005A640000}"/>
    <cellStyle name="Normal 4 2 2 6 10 14 2" xfId="22299" xr:uid="{00000000-0005-0000-0000-00005B640000}"/>
    <cellStyle name="Normal 4 2 2 6 10 14 3" xfId="22300" xr:uid="{00000000-0005-0000-0000-00005C640000}"/>
    <cellStyle name="Normal 4 2 2 6 10 14 4" xfId="22301" xr:uid="{00000000-0005-0000-0000-00005D640000}"/>
    <cellStyle name="Normal 4 2 2 6 10 14 5" xfId="22302" xr:uid="{00000000-0005-0000-0000-00005E640000}"/>
    <cellStyle name="Normal 4 2 2 6 10 14 6" xfId="22303" xr:uid="{00000000-0005-0000-0000-00005F640000}"/>
    <cellStyle name="Normal 4 2 2 6 10 15" xfId="22304" xr:uid="{00000000-0005-0000-0000-000060640000}"/>
    <cellStyle name="Normal 4 2 2 6 10 15 2" xfId="22305" xr:uid="{00000000-0005-0000-0000-000061640000}"/>
    <cellStyle name="Normal 4 2 2 6 10 15 3" xfId="22306" xr:uid="{00000000-0005-0000-0000-000062640000}"/>
    <cellStyle name="Normal 4 2 2 6 10 15 4" xfId="22307" xr:uid="{00000000-0005-0000-0000-000063640000}"/>
    <cellStyle name="Normal 4 2 2 6 10 15 5" xfId="22308" xr:uid="{00000000-0005-0000-0000-000064640000}"/>
    <cellStyle name="Normal 4 2 2 6 10 15 6" xfId="22309" xr:uid="{00000000-0005-0000-0000-000065640000}"/>
    <cellStyle name="Normal 4 2 2 6 10 16" xfId="22310" xr:uid="{00000000-0005-0000-0000-000066640000}"/>
    <cellStyle name="Normal 4 2 2 6 10 16 2" xfId="22311" xr:uid="{00000000-0005-0000-0000-000067640000}"/>
    <cellStyle name="Normal 4 2 2 6 10 16 3" xfId="22312" xr:uid="{00000000-0005-0000-0000-000068640000}"/>
    <cellStyle name="Normal 4 2 2 6 10 16 4" xfId="22313" xr:uid="{00000000-0005-0000-0000-000069640000}"/>
    <cellStyle name="Normal 4 2 2 6 10 16 5" xfId="22314" xr:uid="{00000000-0005-0000-0000-00006A640000}"/>
    <cellStyle name="Normal 4 2 2 6 10 16 6" xfId="22315" xr:uid="{00000000-0005-0000-0000-00006B640000}"/>
    <cellStyle name="Normal 4 2 2 6 10 17" xfId="22316" xr:uid="{00000000-0005-0000-0000-00006C640000}"/>
    <cellStyle name="Normal 4 2 2 6 10 17 2" xfId="22317" xr:uid="{00000000-0005-0000-0000-00006D640000}"/>
    <cellStyle name="Normal 4 2 2 6 10 17 3" xfId="22318" xr:uid="{00000000-0005-0000-0000-00006E640000}"/>
    <cellStyle name="Normal 4 2 2 6 10 17 4" xfId="22319" xr:uid="{00000000-0005-0000-0000-00006F640000}"/>
    <cellStyle name="Normal 4 2 2 6 10 17 5" xfId="22320" xr:uid="{00000000-0005-0000-0000-000070640000}"/>
    <cellStyle name="Normal 4 2 2 6 10 17 6" xfId="22321" xr:uid="{00000000-0005-0000-0000-000071640000}"/>
    <cellStyle name="Normal 4 2 2 6 10 18" xfId="22322" xr:uid="{00000000-0005-0000-0000-000072640000}"/>
    <cellStyle name="Normal 4 2 2 6 10 18 2" xfId="22323" xr:uid="{00000000-0005-0000-0000-000073640000}"/>
    <cellStyle name="Normal 4 2 2 6 10 18 3" xfId="22324" xr:uid="{00000000-0005-0000-0000-000074640000}"/>
    <cellStyle name="Normal 4 2 2 6 10 18 4" xfId="22325" xr:uid="{00000000-0005-0000-0000-000075640000}"/>
    <cellStyle name="Normal 4 2 2 6 10 18 5" xfId="22326" xr:uid="{00000000-0005-0000-0000-000076640000}"/>
    <cellStyle name="Normal 4 2 2 6 10 18 6" xfId="22327" xr:uid="{00000000-0005-0000-0000-000077640000}"/>
    <cellStyle name="Normal 4 2 2 6 10 19" xfId="22328" xr:uid="{00000000-0005-0000-0000-000078640000}"/>
    <cellStyle name="Normal 4 2 2 6 10 19 2" xfId="22329" xr:uid="{00000000-0005-0000-0000-000079640000}"/>
    <cellStyle name="Normal 4 2 2 6 10 19 3" xfId="22330" xr:uid="{00000000-0005-0000-0000-00007A640000}"/>
    <cellStyle name="Normal 4 2 2 6 10 19 4" xfId="22331" xr:uid="{00000000-0005-0000-0000-00007B640000}"/>
    <cellStyle name="Normal 4 2 2 6 10 19 5" xfId="22332" xr:uid="{00000000-0005-0000-0000-00007C640000}"/>
    <cellStyle name="Normal 4 2 2 6 10 19 6" xfId="22333" xr:uid="{00000000-0005-0000-0000-00007D640000}"/>
    <cellStyle name="Normal 4 2 2 6 10 2" xfId="22334" xr:uid="{00000000-0005-0000-0000-00007E640000}"/>
    <cellStyle name="Normal 4 2 2 6 10 2 2" xfId="22335" xr:uid="{00000000-0005-0000-0000-00007F640000}"/>
    <cellStyle name="Normal 4 2 2 6 10 2 3" xfId="22336" xr:uid="{00000000-0005-0000-0000-000080640000}"/>
    <cellStyle name="Normal 4 2 2 6 10 2 4" xfId="22337" xr:uid="{00000000-0005-0000-0000-000081640000}"/>
    <cellStyle name="Normal 4 2 2 6 10 2 5" xfId="22338" xr:uid="{00000000-0005-0000-0000-000082640000}"/>
    <cellStyle name="Normal 4 2 2 6 10 2 6" xfId="22339" xr:uid="{00000000-0005-0000-0000-000083640000}"/>
    <cellStyle name="Normal 4 2 2 6 10 20" xfId="22340" xr:uid="{00000000-0005-0000-0000-000084640000}"/>
    <cellStyle name="Normal 4 2 2 6 10 20 2" xfId="22341" xr:uid="{00000000-0005-0000-0000-000085640000}"/>
    <cellStyle name="Normal 4 2 2 6 10 20 3" xfId="22342" xr:uid="{00000000-0005-0000-0000-000086640000}"/>
    <cellStyle name="Normal 4 2 2 6 10 20 4" xfId="22343" xr:uid="{00000000-0005-0000-0000-000087640000}"/>
    <cellStyle name="Normal 4 2 2 6 10 20 5" xfId="22344" xr:uid="{00000000-0005-0000-0000-000088640000}"/>
    <cellStyle name="Normal 4 2 2 6 10 20 6" xfId="22345" xr:uid="{00000000-0005-0000-0000-000089640000}"/>
    <cellStyle name="Normal 4 2 2 6 10 21" xfId="22346" xr:uid="{00000000-0005-0000-0000-00008A640000}"/>
    <cellStyle name="Normal 4 2 2 6 10 21 2" xfId="22347" xr:uid="{00000000-0005-0000-0000-00008B640000}"/>
    <cellStyle name="Normal 4 2 2 6 10 21 3" xfId="22348" xr:uid="{00000000-0005-0000-0000-00008C640000}"/>
    <cellStyle name="Normal 4 2 2 6 10 21 4" xfId="22349" xr:uid="{00000000-0005-0000-0000-00008D640000}"/>
    <cellStyle name="Normal 4 2 2 6 10 21 5" xfId="22350" xr:uid="{00000000-0005-0000-0000-00008E640000}"/>
    <cellStyle name="Normal 4 2 2 6 10 21 6" xfId="22351" xr:uid="{00000000-0005-0000-0000-00008F640000}"/>
    <cellStyle name="Normal 4 2 2 6 10 22" xfId="22352" xr:uid="{00000000-0005-0000-0000-000090640000}"/>
    <cellStyle name="Normal 4 2 2 6 10 22 2" xfId="22353" xr:uid="{00000000-0005-0000-0000-000091640000}"/>
    <cellStyle name="Normal 4 2 2 6 10 22 3" xfId="22354" xr:uid="{00000000-0005-0000-0000-000092640000}"/>
    <cellStyle name="Normal 4 2 2 6 10 22 4" xfId="22355" xr:uid="{00000000-0005-0000-0000-000093640000}"/>
    <cellStyle name="Normal 4 2 2 6 10 22 5" xfId="22356" xr:uid="{00000000-0005-0000-0000-000094640000}"/>
    <cellStyle name="Normal 4 2 2 6 10 22 6" xfId="22357" xr:uid="{00000000-0005-0000-0000-000095640000}"/>
    <cellStyle name="Normal 4 2 2 6 10 23" xfId="22358" xr:uid="{00000000-0005-0000-0000-000096640000}"/>
    <cellStyle name="Normal 4 2 2 6 10 23 2" xfId="22359" xr:uid="{00000000-0005-0000-0000-000097640000}"/>
    <cellStyle name="Normal 4 2 2 6 10 23 3" xfId="22360" xr:uid="{00000000-0005-0000-0000-000098640000}"/>
    <cellStyle name="Normal 4 2 2 6 10 23 4" xfId="22361" xr:uid="{00000000-0005-0000-0000-000099640000}"/>
    <cellStyle name="Normal 4 2 2 6 10 23 5" xfId="22362" xr:uid="{00000000-0005-0000-0000-00009A640000}"/>
    <cellStyle name="Normal 4 2 2 6 10 23 6" xfId="22363" xr:uid="{00000000-0005-0000-0000-00009B640000}"/>
    <cellStyle name="Normal 4 2 2 6 10 24" xfId="22364" xr:uid="{00000000-0005-0000-0000-00009C640000}"/>
    <cellStyle name="Normal 4 2 2 6 10 24 2" xfId="22365" xr:uid="{00000000-0005-0000-0000-00009D640000}"/>
    <cellStyle name="Normal 4 2 2 6 10 24 3" xfId="22366" xr:uid="{00000000-0005-0000-0000-00009E640000}"/>
    <cellStyle name="Normal 4 2 2 6 10 24 4" xfId="22367" xr:uid="{00000000-0005-0000-0000-00009F640000}"/>
    <cellStyle name="Normal 4 2 2 6 10 24 5" xfId="22368" xr:uid="{00000000-0005-0000-0000-0000A0640000}"/>
    <cellStyle name="Normal 4 2 2 6 10 24 6" xfId="22369" xr:uid="{00000000-0005-0000-0000-0000A1640000}"/>
    <cellStyle name="Normal 4 2 2 6 10 25" xfId="22370" xr:uid="{00000000-0005-0000-0000-0000A2640000}"/>
    <cellStyle name="Normal 4 2 2 6 10 25 2" xfId="22371" xr:uid="{00000000-0005-0000-0000-0000A3640000}"/>
    <cellStyle name="Normal 4 2 2 6 10 25 3" xfId="22372" xr:uid="{00000000-0005-0000-0000-0000A4640000}"/>
    <cellStyle name="Normal 4 2 2 6 10 25 4" xfId="22373" xr:uid="{00000000-0005-0000-0000-0000A5640000}"/>
    <cellStyle name="Normal 4 2 2 6 10 25 5" xfId="22374" xr:uid="{00000000-0005-0000-0000-0000A6640000}"/>
    <cellStyle name="Normal 4 2 2 6 10 25 6" xfId="22375" xr:uid="{00000000-0005-0000-0000-0000A7640000}"/>
    <cellStyle name="Normal 4 2 2 6 10 26" xfId="22376" xr:uid="{00000000-0005-0000-0000-0000A8640000}"/>
    <cellStyle name="Normal 4 2 2 6 10 26 2" xfId="22377" xr:uid="{00000000-0005-0000-0000-0000A9640000}"/>
    <cellStyle name="Normal 4 2 2 6 10 26 3" xfId="22378" xr:uid="{00000000-0005-0000-0000-0000AA640000}"/>
    <cellStyle name="Normal 4 2 2 6 10 26 4" xfId="22379" xr:uid="{00000000-0005-0000-0000-0000AB640000}"/>
    <cellStyle name="Normal 4 2 2 6 10 26 5" xfId="22380" xr:uid="{00000000-0005-0000-0000-0000AC640000}"/>
    <cellStyle name="Normal 4 2 2 6 10 26 6" xfId="22381" xr:uid="{00000000-0005-0000-0000-0000AD640000}"/>
    <cellStyle name="Normal 4 2 2 6 10 27" xfId="22382" xr:uid="{00000000-0005-0000-0000-0000AE640000}"/>
    <cellStyle name="Normal 4 2 2 6 10 27 2" xfId="22383" xr:uid="{00000000-0005-0000-0000-0000AF640000}"/>
    <cellStyle name="Normal 4 2 2 6 10 27 3" xfId="22384" xr:uid="{00000000-0005-0000-0000-0000B0640000}"/>
    <cellStyle name="Normal 4 2 2 6 10 27 4" xfId="22385" xr:uid="{00000000-0005-0000-0000-0000B1640000}"/>
    <cellStyle name="Normal 4 2 2 6 10 27 5" xfId="22386" xr:uid="{00000000-0005-0000-0000-0000B2640000}"/>
    <cellStyle name="Normal 4 2 2 6 10 27 6" xfId="22387" xr:uid="{00000000-0005-0000-0000-0000B3640000}"/>
    <cellStyle name="Normal 4 2 2 6 10 28" xfId="22388" xr:uid="{00000000-0005-0000-0000-0000B4640000}"/>
    <cellStyle name="Normal 4 2 2 6 10 28 2" xfId="22389" xr:uid="{00000000-0005-0000-0000-0000B5640000}"/>
    <cellStyle name="Normal 4 2 2 6 10 28 3" xfId="22390" xr:uid="{00000000-0005-0000-0000-0000B6640000}"/>
    <cellStyle name="Normal 4 2 2 6 10 28 4" xfId="22391" xr:uid="{00000000-0005-0000-0000-0000B7640000}"/>
    <cellStyle name="Normal 4 2 2 6 10 28 5" xfId="22392" xr:uid="{00000000-0005-0000-0000-0000B8640000}"/>
    <cellStyle name="Normal 4 2 2 6 10 28 6" xfId="22393" xr:uid="{00000000-0005-0000-0000-0000B9640000}"/>
    <cellStyle name="Normal 4 2 2 6 10 29" xfId="22394" xr:uid="{00000000-0005-0000-0000-0000BA640000}"/>
    <cellStyle name="Normal 4 2 2 6 10 29 2" xfId="22395" xr:uid="{00000000-0005-0000-0000-0000BB640000}"/>
    <cellStyle name="Normal 4 2 2 6 10 29 3" xfId="22396" xr:uid="{00000000-0005-0000-0000-0000BC640000}"/>
    <cellStyle name="Normal 4 2 2 6 10 29 4" xfId="22397" xr:uid="{00000000-0005-0000-0000-0000BD640000}"/>
    <cellStyle name="Normal 4 2 2 6 10 29 5" xfId="22398" xr:uid="{00000000-0005-0000-0000-0000BE640000}"/>
    <cellStyle name="Normal 4 2 2 6 10 29 6" xfId="22399" xr:uid="{00000000-0005-0000-0000-0000BF640000}"/>
    <cellStyle name="Normal 4 2 2 6 10 3" xfId="22400" xr:uid="{00000000-0005-0000-0000-0000C0640000}"/>
    <cellStyle name="Normal 4 2 2 6 10 3 2" xfId="22401" xr:uid="{00000000-0005-0000-0000-0000C1640000}"/>
    <cellStyle name="Normal 4 2 2 6 10 3 3" xfId="22402" xr:uid="{00000000-0005-0000-0000-0000C2640000}"/>
    <cellStyle name="Normal 4 2 2 6 10 3 4" xfId="22403" xr:uid="{00000000-0005-0000-0000-0000C3640000}"/>
    <cellStyle name="Normal 4 2 2 6 10 3 5" xfId="22404" xr:uid="{00000000-0005-0000-0000-0000C4640000}"/>
    <cellStyle name="Normal 4 2 2 6 10 3 6" xfId="22405" xr:uid="{00000000-0005-0000-0000-0000C5640000}"/>
    <cellStyle name="Normal 4 2 2 6 10 30" xfId="22406" xr:uid="{00000000-0005-0000-0000-0000C6640000}"/>
    <cellStyle name="Normal 4 2 2 6 10 31" xfId="22407" xr:uid="{00000000-0005-0000-0000-0000C7640000}"/>
    <cellStyle name="Normal 4 2 2 6 10 32" xfId="22408" xr:uid="{00000000-0005-0000-0000-0000C8640000}"/>
    <cellStyle name="Normal 4 2 2 6 10 33" xfId="22409" xr:uid="{00000000-0005-0000-0000-0000C9640000}"/>
    <cellStyle name="Normal 4 2 2 6 10 34" xfId="22410" xr:uid="{00000000-0005-0000-0000-0000CA640000}"/>
    <cellStyle name="Normal 4 2 2 6 10 4" xfId="22411" xr:uid="{00000000-0005-0000-0000-0000CB640000}"/>
    <cellStyle name="Normal 4 2 2 6 10 4 2" xfId="22412" xr:uid="{00000000-0005-0000-0000-0000CC640000}"/>
    <cellStyle name="Normal 4 2 2 6 10 4 3" xfId="22413" xr:uid="{00000000-0005-0000-0000-0000CD640000}"/>
    <cellStyle name="Normal 4 2 2 6 10 4 4" xfId="22414" xr:uid="{00000000-0005-0000-0000-0000CE640000}"/>
    <cellStyle name="Normal 4 2 2 6 10 4 5" xfId="22415" xr:uid="{00000000-0005-0000-0000-0000CF640000}"/>
    <cellStyle name="Normal 4 2 2 6 10 4 6" xfId="22416" xr:uid="{00000000-0005-0000-0000-0000D0640000}"/>
    <cellStyle name="Normal 4 2 2 6 10 5" xfId="22417" xr:uid="{00000000-0005-0000-0000-0000D1640000}"/>
    <cellStyle name="Normal 4 2 2 6 10 5 2" xfId="22418" xr:uid="{00000000-0005-0000-0000-0000D2640000}"/>
    <cellStyle name="Normal 4 2 2 6 10 5 3" xfId="22419" xr:uid="{00000000-0005-0000-0000-0000D3640000}"/>
    <cellStyle name="Normal 4 2 2 6 10 5 4" xfId="22420" xr:uid="{00000000-0005-0000-0000-0000D4640000}"/>
    <cellStyle name="Normal 4 2 2 6 10 5 5" xfId="22421" xr:uid="{00000000-0005-0000-0000-0000D5640000}"/>
    <cellStyle name="Normal 4 2 2 6 10 5 6" xfId="22422" xr:uid="{00000000-0005-0000-0000-0000D6640000}"/>
    <cellStyle name="Normal 4 2 2 6 10 6" xfId="22423" xr:uid="{00000000-0005-0000-0000-0000D7640000}"/>
    <cellStyle name="Normal 4 2 2 6 10 6 2" xfId="22424" xr:uid="{00000000-0005-0000-0000-0000D8640000}"/>
    <cellStyle name="Normal 4 2 2 6 10 6 3" xfId="22425" xr:uid="{00000000-0005-0000-0000-0000D9640000}"/>
    <cellStyle name="Normal 4 2 2 6 10 6 4" xfId="22426" xr:uid="{00000000-0005-0000-0000-0000DA640000}"/>
    <cellStyle name="Normal 4 2 2 6 10 6 5" xfId="22427" xr:uid="{00000000-0005-0000-0000-0000DB640000}"/>
    <cellStyle name="Normal 4 2 2 6 10 6 6" xfId="22428" xr:uid="{00000000-0005-0000-0000-0000DC640000}"/>
    <cellStyle name="Normal 4 2 2 6 10 7" xfId="22429" xr:uid="{00000000-0005-0000-0000-0000DD640000}"/>
    <cellStyle name="Normal 4 2 2 6 10 7 2" xfId="22430" xr:uid="{00000000-0005-0000-0000-0000DE640000}"/>
    <cellStyle name="Normal 4 2 2 6 10 7 3" xfId="22431" xr:uid="{00000000-0005-0000-0000-0000DF640000}"/>
    <cellStyle name="Normal 4 2 2 6 10 7 4" xfId="22432" xr:uid="{00000000-0005-0000-0000-0000E0640000}"/>
    <cellStyle name="Normal 4 2 2 6 10 7 5" xfId="22433" xr:uid="{00000000-0005-0000-0000-0000E1640000}"/>
    <cellStyle name="Normal 4 2 2 6 10 7 6" xfId="22434" xr:uid="{00000000-0005-0000-0000-0000E2640000}"/>
    <cellStyle name="Normal 4 2 2 6 10 8" xfId="22435" xr:uid="{00000000-0005-0000-0000-0000E3640000}"/>
    <cellStyle name="Normal 4 2 2 6 10 8 2" xfId="22436" xr:uid="{00000000-0005-0000-0000-0000E4640000}"/>
    <cellStyle name="Normal 4 2 2 6 10 8 3" xfId="22437" xr:uid="{00000000-0005-0000-0000-0000E5640000}"/>
    <cellStyle name="Normal 4 2 2 6 10 8 4" xfId="22438" xr:uid="{00000000-0005-0000-0000-0000E6640000}"/>
    <cellStyle name="Normal 4 2 2 6 10 8 5" xfId="22439" xr:uid="{00000000-0005-0000-0000-0000E7640000}"/>
    <cellStyle name="Normal 4 2 2 6 10 8 6" xfId="22440" xr:uid="{00000000-0005-0000-0000-0000E8640000}"/>
    <cellStyle name="Normal 4 2 2 6 10 9" xfId="22441" xr:uid="{00000000-0005-0000-0000-0000E9640000}"/>
    <cellStyle name="Normal 4 2 2 6 10 9 2" xfId="22442" xr:uid="{00000000-0005-0000-0000-0000EA640000}"/>
    <cellStyle name="Normal 4 2 2 6 10 9 3" xfId="22443" xr:uid="{00000000-0005-0000-0000-0000EB640000}"/>
    <cellStyle name="Normal 4 2 2 6 10 9 4" xfId="22444" xr:uid="{00000000-0005-0000-0000-0000EC640000}"/>
    <cellStyle name="Normal 4 2 2 6 10 9 5" xfId="22445" xr:uid="{00000000-0005-0000-0000-0000ED640000}"/>
    <cellStyle name="Normal 4 2 2 6 10 9 6" xfId="22446" xr:uid="{00000000-0005-0000-0000-0000EE640000}"/>
    <cellStyle name="Normal 4 2 2 6 11" xfId="22447" xr:uid="{00000000-0005-0000-0000-0000EF640000}"/>
    <cellStyle name="Normal 4 2 2 6 11 10" xfId="22448" xr:uid="{00000000-0005-0000-0000-0000F0640000}"/>
    <cellStyle name="Normal 4 2 2 6 11 10 2" xfId="22449" xr:uid="{00000000-0005-0000-0000-0000F1640000}"/>
    <cellStyle name="Normal 4 2 2 6 11 10 3" xfId="22450" xr:uid="{00000000-0005-0000-0000-0000F2640000}"/>
    <cellStyle name="Normal 4 2 2 6 11 10 4" xfId="22451" xr:uid="{00000000-0005-0000-0000-0000F3640000}"/>
    <cellStyle name="Normal 4 2 2 6 11 10 5" xfId="22452" xr:uid="{00000000-0005-0000-0000-0000F4640000}"/>
    <cellStyle name="Normal 4 2 2 6 11 10 6" xfId="22453" xr:uid="{00000000-0005-0000-0000-0000F5640000}"/>
    <cellStyle name="Normal 4 2 2 6 11 11" xfId="22454" xr:uid="{00000000-0005-0000-0000-0000F6640000}"/>
    <cellStyle name="Normal 4 2 2 6 11 11 2" xfId="22455" xr:uid="{00000000-0005-0000-0000-0000F7640000}"/>
    <cellStyle name="Normal 4 2 2 6 11 11 3" xfId="22456" xr:uid="{00000000-0005-0000-0000-0000F8640000}"/>
    <cellStyle name="Normal 4 2 2 6 11 11 4" xfId="22457" xr:uid="{00000000-0005-0000-0000-0000F9640000}"/>
    <cellStyle name="Normal 4 2 2 6 11 11 5" xfId="22458" xr:uid="{00000000-0005-0000-0000-0000FA640000}"/>
    <cellStyle name="Normal 4 2 2 6 11 11 6" xfId="22459" xr:uid="{00000000-0005-0000-0000-0000FB640000}"/>
    <cellStyle name="Normal 4 2 2 6 11 12" xfId="22460" xr:uid="{00000000-0005-0000-0000-0000FC640000}"/>
    <cellStyle name="Normal 4 2 2 6 11 12 2" xfId="22461" xr:uid="{00000000-0005-0000-0000-0000FD640000}"/>
    <cellStyle name="Normal 4 2 2 6 11 12 3" xfId="22462" xr:uid="{00000000-0005-0000-0000-0000FE640000}"/>
    <cellStyle name="Normal 4 2 2 6 11 12 4" xfId="22463" xr:uid="{00000000-0005-0000-0000-0000FF640000}"/>
    <cellStyle name="Normal 4 2 2 6 11 12 5" xfId="22464" xr:uid="{00000000-0005-0000-0000-000000650000}"/>
    <cellStyle name="Normal 4 2 2 6 11 12 6" xfId="22465" xr:uid="{00000000-0005-0000-0000-000001650000}"/>
    <cellStyle name="Normal 4 2 2 6 11 13" xfId="22466" xr:uid="{00000000-0005-0000-0000-000002650000}"/>
    <cellStyle name="Normal 4 2 2 6 11 13 2" xfId="22467" xr:uid="{00000000-0005-0000-0000-000003650000}"/>
    <cellStyle name="Normal 4 2 2 6 11 13 3" xfId="22468" xr:uid="{00000000-0005-0000-0000-000004650000}"/>
    <cellStyle name="Normal 4 2 2 6 11 13 4" xfId="22469" xr:uid="{00000000-0005-0000-0000-000005650000}"/>
    <cellStyle name="Normal 4 2 2 6 11 13 5" xfId="22470" xr:uid="{00000000-0005-0000-0000-000006650000}"/>
    <cellStyle name="Normal 4 2 2 6 11 13 6" xfId="22471" xr:uid="{00000000-0005-0000-0000-000007650000}"/>
    <cellStyle name="Normal 4 2 2 6 11 14" xfId="22472" xr:uid="{00000000-0005-0000-0000-000008650000}"/>
    <cellStyle name="Normal 4 2 2 6 11 14 2" xfId="22473" xr:uid="{00000000-0005-0000-0000-000009650000}"/>
    <cellStyle name="Normal 4 2 2 6 11 14 3" xfId="22474" xr:uid="{00000000-0005-0000-0000-00000A650000}"/>
    <cellStyle name="Normal 4 2 2 6 11 14 4" xfId="22475" xr:uid="{00000000-0005-0000-0000-00000B650000}"/>
    <cellStyle name="Normal 4 2 2 6 11 14 5" xfId="22476" xr:uid="{00000000-0005-0000-0000-00000C650000}"/>
    <cellStyle name="Normal 4 2 2 6 11 14 6" xfId="22477" xr:uid="{00000000-0005-0000-0000-00000D650000}"/>
    <cellStyle name="Normal 4 2 2 6 11 15" xfId="22478" xr:uid="{00000000-0005-0000-0000-00000E650000}"/>
    <cellStyle name="Normal 4 2 2 6 11 15 2" xfId="22479" xr:uid="{00000000-0005-0000-0000-00000F650000}"/>
    <cellStyle name="Normal 4 2 2 6 11 15 3" xfId="22480" xr:uid="{00000000-0005-0000-0000-000010650000}"/>
    <cellStyle name="Normal 4 2 2 6 11 15 4" xfId="22481" xr:uid="{00000000-0005-0000-0000-000011650000}"/>
    <cellStyle name="Normal 4 2 2 6 11 15 5" xfId="22482" xr:uid="{00000000-0005-0000-0000-000012650000}"/>
    <cellStyle name="Normal 4 2 2 6 11 15 6" xfId="22483" xr:uid="{00000000-0005-0000-0000-000013650000}"/>
    <cellStyle name="Normal 4 2 2 6 11 16" xfId="22484" xr:uid="{00000000-0005-0000-0000-000014650000}"/>
    <cellStyle name="Normal 4 2 2 6 11 16 2" xfId="22485" xr:uid="{00000000-0005-0000-0000-000015650000}"/>
    <cellStyle name="Normal 4 2 2 6 11 16 3" xfId="22486" xr:uid="{00000000-0005-0000-0000-000016650000}"/>
    <cellStyle name="Normal 4 2 2 6 11 16 4" xfId="22487" xr:uid="{00000000-0005-0000-0000-000017650000}"/>
    <cellStyle name="Normal 4 2 2 6 11 16 5" xfId="22488" xr:uid="{00000000-0005-0000-0000-000018650000}"/>
    <cellStyle name="Normal 4 2 2 6 11 16 6" xfId="22489" xr:uid="{00000000-0005-0000-0000-000019650000}"/>
    <cellStyle name="Normal 4 2 2 6 11 17" xfId="22490" xr:uid="{00000000-0005-0000-0000-00001A650000}"/>
    <cellStyle name="Normal 4 2 2 6 11 17 2" xfId="22491" xr:uid="{00000000-0005-0000-0000-00001B650000}"/>
    <cellStyle name="Normal 4 2 2 6 11 17 3" xfId="22492" xr:uid="{00000000-0005-0000-0000-00001C650000}"/>
    <cellStyle name="Normal 4 2 2 6 11 17 4" xfId="22493" xr:uid="{00000000-0005-0000-0000-00001D650000}"/>
    <cellStyle name="Normal 4 2 2 6 11 17 5" xfId="22494" xr:uid="{00000000-0005-0000-0000-00001E650000}"/>
    <cellStyle name="Normal 4 2 2 6 11 17 6" xfId="22495" xr:uid="{00000000-0005-0000-0000-00001F650000}"/>
    <cellStyle name="Normal 4 2 2 6 11 18" xfId="22496" xr:uid="{00000000-0005-0000-0000-000020650000}"/>
    <cellStyle name="Normal 4 2 2 6 11 18 2" xfId="22497" xr:uid="{00000000-0005-0000-0000-000021650000}"/>
    <cellStyle name="Normal 4 2 2 6 11 18 3" xfId="22498" xr:uid="{00000000-0005-0000-0000-000022650000}"/>
    <cellStyle name="Normal 4 2 2 6 11 18 4" xfId="22499" xr:uid="{00000000-0005-0000-0000-000023650000}"/>
    <cellStyle name="Normal 4 2 2 6 11 18 5" xfId="22500" xr:uid="{00000000-0005-0000-0000-000024650000}"/>
    <cellStyle name="Normal 4 2 2 6 11 18 6" xfId="22501" xr:uid="{00000000-0005-0000-0000-000025650000}"/>
    <cellStyle name="Normal 4 2 2 6 11 19" xfId="22502" xr:uid="{00000000-0005-0000-0000-000026650000}"/>
    <cellStyle name="Normal 4 2 2 6 11 19 2" xfId="22503" xr:uid="{00000000-0005-0000-0000-000027650000}"/>
    <cellStyle name="Normal 4 2 2 6 11 19 3" xfId="22504" xr:uid="{00000000-0005-0000-0000-000028650000}"/>
    <cellStyle name="Normal 4 2 2 6 11 19 4" xfId="22505" xr:uid="{00000000-0005-0000-0000-000029650000}"/>
    <cellStyle name="Normal 4 2 2 6 11 19 5" xfId="22506" xr:uid="{00000000-0005-0000-0000-00002A650000}"/>
    <cellStyle name="Normal 4 2 2 6 11 19 6" xfId="22507" xr:uid="{00000000-0005-0000-0000-00002B650000}"/>
    <cellStyle name="Normal 4 2 2 6 11 2" xfId="22508" xr:uid="{00000000-0005-0000-0000-00002C650000}"/>
    <cellStyle name="Normal 4 2 2 6 11 2 2" xfId="22509" xr:uid="{00000000-0005-0000-0000-00002D650000}"/>
    <cellStyle name="Normal 4 2 2 6 11 2 3" xfId="22510" xr:uid="{00000000-0005-0000-0000-00002E650000}"/>
    <cellStyle name="Normal 4 2 2 6 11 2 4" xfId="22511" xr:uid="{00000000-0005-0000-0000-00002F650000}"/>
    <cellStyle name="Normal 4 2 2 6 11 2 5" xfId="22512" xr:uid="{00000000-0005-0000-0000-000030650000}"/>
    <cellStyle name="Normal 4 2 2 6 11 2 6" xfId="22513" xr:uid="{00000000-0005-0000-0000-000031650000}"/>
    <cellStyle name="Normal 4 2 2 6 11 20" xfId="22514" xr:uid="{00000000-0005-0000-0000-000032650000}"/>
    <cellStyle name="Normal 4 2 2 6 11 20 2" xfId="22515" xr:uid="{00000000-0005-0000-0000-000033650000}"/>
    <cellStyle name="Normal 4 2 2 6 11 20 3" xfId="22516" xr:uid="{00000000-0005-0000-0000-000034650000}"/>
    <cellStyle name="Normal 4 2 2 6 11 20 4" xfId="22517" xr:uid="{00000000-0005-0000-0000-000035650000}"/>
    <cellStyle name="Normal 4 2 2 6 11 20 5" xfId="22518" xr:uid="{00000000-0005-0000-0000-000036650000}"/>
    <cellStyle name="Normal 4 2 2 6 11 20 6" xfId="22519" xr:uid="{00000000-0005-0000-0000-000037650000}"/>
    <cellStyle name="Normal 4 2 2 6 11 21" xfId="22520" xr:uid="{00000000-0005-0000-0000-000038650000}"/>
    <cellStyle name="Normal 4 2 2 6 11 21 2" xfId="22521" xr:uid="{00000000-0005-0000-0000-000039650000}"/>
    <cellStyle name="Normal 4 2 2 6 11 21 3" xfId="22522" xr:uid="{00000000-0005-0000-0000-00003A650000}"/>
    <cellStyle name="Normal 4 2 2 6 11 21 4" xfId="22523" xr:uid="{00000000-0005-0000-0000-00003B650000}"/>
    <cellStyle name="Normal 4 2 2 6 11 21 5" xfId="22524" xr:uid="{00000000-0005-0000-0000-00003C650000}"/>
    <cellStyle name="Normal 4 2 2 6 11 21 6" xfId="22525" xr:uid="{00000000-0005-0000-0000-00003D650000}"/>
    <cellStyle name="Normal 4 2 2 6 11 22" xfId="22526" xr:uid="{00000000-0005-0000-0000-00003E650000}"/>
    <cellStyle name="Normal 4 2 2 6 11 22 2" xfId="22527" xr:uid="{00000000-0005-0000-0000-00003F650000}"/>
    <cellStyle name="Normal 4 2 2 6 11 22 3" xfId="22528" xr:uid="{00000000-0005-0000-0000-000040650000}"/>
    <cellStyle name="Normal 4 2 2 6 11 22 4" xfId="22529" xr:uid="{00000000-0005-0000-0000-000041650000}"/>
    <cellStyle name="Normal 4 2 2 6 11 22 5" xfId="22530" xr:uid="{00000000-0005-0000-0000-000042650000}"/>
    <cellStyle name="Normal 4 2 2 6 11 22 6" xfId="22531" xr:uid="{00000000-0005-0000-0000-000043650000}"/>
    <cellStyle name="Normal 4 2 2 6 11 23" xfId="22532" xr:uid="{00000000-0005-0000-0000-000044650000}"/>
    <cellStyle name="Normal 4 2 2 6 11 23 2" xfId="22533" xr:uid="{00000000-0005-0000-0000-000045650000}"/>
    <cellStyle name="Normal 4 2 2 6 11 23 3" xfId="22534" xr:uid="{00000000-0005-0000-0000-000046650000}"/>
    <cellStyle name="Normal 4 2 2 6 11 23 4" xfId="22535" xr:uid="{00000000-0005-0000-0000-000047650000}"/>
    <cellStyle name="Normal 4 2 2 6 11 23 5" xfId="22536" xr:uid="{00000000-0005-0000-0000-000048650000}"/>
    <cellStyle name="Normal 4 2 2 6 11 23 6" xfId="22537" xr:uid="{00000000-0005-0000-0000-000049650000}"/>
    <cellStyle name="Normal 4 2 2 6 11 24" xfId="22538" xr:uid="{00000000-0005-0000-0000-00004A650000}"/>
    <cellStyle name="Normal 4 2 2 6 11 24 2" xfId="22539" xr:uid="{00000000-0005-0000-0000-00004B650000}"/>
    <cellStyle name="Normal 4 2 2 6 11 24 3" xfId="22540" xr:uid="{00000000-0005-0000-0000-00004C650000}"/>
    <cellStyle name="Normal 4 2 2 6 11 24 4" xfId="22541" xr:uid="{00000000-0005-0000-0000-00004D650000}"/>
    <cellStyle name="Normal 4 2 2 6 11 24 5" xfId="22542" xr:uid="{00000000-0005-0000-0000-00004E650000}"/>
    <cellStyle name="Normal 4 2 2 6 11 24 6" xfId="22543" xr:uid="{00000000-0005-0000-0000-00004F650000}"/>
    <cellStyle name="Normal 4 2 2 6 11 25" xfId="22544" xr:uid="{00000000-0005-0000-0000-000050650000}"/>
    <cellStyle name="Normal 4 2 2 6 11 25 2" xfId="22545" xr:uid="{00000000-0005-0000-0000-000051650000}"/>
    <cellStyle name="Normal 4 2 2 6 11 25 3" xfId="22546" xr:uid="{00000000-0005-0000-0000-000052650000}"/>
    <cellStyle name="Normal 4 2 2 6 11 25 4" xfId="22547" xr:uid="{00000000-0005-0000-0000-000053650000}"/>
    <cellStyle name="Normal 4 2 2 6 11 25 5" xfId="22548" xr:uid="{00000000-0005-0000-0000-000054650000}"/>
    <cellStyle name="Normal 4 2 2 6 11 25 6" xfId="22549" xr:uid="{00000000-0005-0000-0000-000055650000}"/>
    <cellStyle name="Normal 4 2 2 6 11 26" xfId="22550" xr:uid="{00000000-0005-0000-0000-000056650000}"/>
    <cellStyle name="Normal 4 2 2 6 11 26 2" xfId="22551" xr:uid="{00000000-0005-0000-0000-000057650000}"/>
    <cellStyle name="Normal 4 2 2 6 11 26 3" xfId="22552" xr:uid="{00000000-0005-0000-0000-000058650000}"/>
    <cellStyle name="Normal 4 2 2 6 11 26 4" xfId="22553" xr:uid="{00000000-0005-0000-0000-000059650000}"/>
    <cellStyle name="Normal 4 2 2 6 11 26 5" xfId="22554" xr:uid="{00000000-0005-0000-0000-00005A650000}"/>
    <cellStyle name="Normal 4 2 2 6 11 26 6" xfId="22555" xr:uid="{00000000-0005-0000-0000-00005B650000}"/>
    <cellStyle name="Normal 4 2 2 6 11 27" xfId="22556" xr:uid="{00000000-0005-0000-0000-00005C650000}"/>
    <cellStyle name="Normal 4 2 2 6 11 27 2" xfId="22557" xr:uid="{00000000-0005-0000-0000-00005D650000}"/>
    <cellStyle name="Normal 4 2 2 6 11 27 3" xfId="22558" xr:uid="{00000000-0005-0000-0000-00005E650000}"/>
    <cellStyle name="Normal 4 2 2 6 11 27 4" xfId="22559" xr:uid="{00000000-0005-0000-0000-00005F650000}"/>
    <cellStyle name="Normal 4 2 2 6 11 27 5" xfId="22560" xr:uid="{00000000-0005-0000-0000-000060650000}"/>
    <cellStyle name="Normal 4 2 2 6 11 27 6" xfId="22561" xr:uid="{00000000-0005-0000-0000-000061650000}"/>
    <cellStyle name="Normal 4 2 2 6 11 28" xfId="22562" xr:uid="{00000000-0005-0000-0000-000062650000}"/>
    <cellStyle name="Normal 4 2 2 6 11 28 2" xfId="22563" xr:uid="{00000000-0005-0000-0000-000063650000}"/>
    <cellStyle name="Normal 4 2 2 6 11 28 3" xfId="22564" xr:uid="{00000000-0005-0000-0000-000064650000}"/>
    <cellStyle name="Normal 4 2 2 6 11 28 4" xfId="22565" xr:uid="{00000000-0005-0000-0000-000065650000}"/>
    <cellStyle name="Normal 4 2 2 6 11 28 5" xfId="22566" xr:uid="{00000000-0005-0000-0000-000066650000}"/>
    <cellStyle name="Normal 4 2 2 6 11 28 6" xfId="22567" xr:uid="{00000000-0005-0000-0000-000067650000}"/>
    <cellStyle name="Normal 4 2 2 6 11 29" xfId="22568" xr:uid="{00000000-0005-0000-0000-000068650000}"/>
    <cellStyle name="Normal 4 2 2 6 11 29 2" xfId="22569" xr:uid="{00000000-0005-0000-0000-000069650000}"/>
    <cellStyle name="Normal 4 2 2 6 11 29 3" xfId="22570" xr:uid="{00000000-0005-0000-0000-00006A650000}"/>
    <cellStyle name="Normal 4 2 2 6 11 29 4" xfId="22571" xr:uid="{00000000-0005-0000-0000-00006B650000}"/>
    <cellStyle name="Normal 4 2 2 6 11 29 5" xfId="22572" xr:uid="{00000000-0005-0000-0000-00006C650000}"/>
    <cellStyle name="Normal 4 2 2 6 11 29 6" xfId="22573" xr:uid="{00000000-0005-0000-0000-00006D650000}"/>
    <cellStyle name="Normal 4 2 2 6 11 3" xfId="22574" xr:uid="{00000000-0005-0000-0000-00006E650000}"/>
    <cellStyle name="Normal 4 2 2 6 11 3 2" xfId="22575" xr:uid="{00000000-0005-0000-0000-00006F650000}"/>
    <cellStyle name="Normal 4 2 2 6 11 3 3" xfId="22576" xr:uid="{00000000-0005-0000-0000-000070650000}"/>
    <cellStyle name="Normal 4 2 2 6 11 3 4" xfId="22577" xr:uid="{00000000-0005-0000-0000-000071650000}"/>
    <cellStyle name="Normal 4 2 2 6 11 3 5" xfId="22578" xr:uid="{00000000-0005-0000-0000-000072650000}"/>
    <cellStyle name="Normal 4 2 2 6 11 3 6" xfId="22579" xr:uid="{00000000-0005-0000-0000-000073650000}"/>
    <cellStyle name="Normal 4 2 2 6 11 30" xfId="22580" xr:uid="{00000000-0005-0000-0000-000074650000}"/>
    <cellStyle name="Normal 4 2 2 6 11 31" xfId="22581" xr:uid="{00000000-0005-0000-0000-000075650000}"/>
    <cellStyle name="Normal 4 2 2 6 11 32" xfId="22582" xr:uid="{00000000-0005-0000-0000-000076650000}"/>
    <cellStyle name="Normal 4 2 2 6 11 33" xfId="22583" xr:uid="{00000000-0005-0000-0000-000077650000}"/>
    <cellStyle name="Normal 4 2 2 6 11 34" xfId="22584" xr:uid="{00000000-0005-0000-0000-000078650000}"/>
    <cellStyle name="Normal 4 2 2 6 11 4" xfId="22585" xr:uid="{00000000-0005-0000-0000-000079650000}"/>
    <cellStyle name="Normal 4 2 2 6 11 4 2" xfId="22586" xr:uid="{00000000-0005-0000-0000-00007A650000}"/>
    <cellStyle name="Normal 4 2 2 6 11 4 3" xfId="22587" xr:uid="{00000000-0005-0000-0000-00007B650000}"/>
    <cellStyle name="Normal 4 2 2 6 11 4 4" xfId="22588" xr:uid="{00000000-0005-0000-0000-00007C650000}"/>
    <cellStyle name="Normal 4 2 2 6 11 4 5" xfId="22589" xr:uid="{00000000-0005-0000-0000-00007D650000}"/>
    <cellStyle name="Normal 4 2 2 6 11 4 6" xfId="22590" xr:uid="{00000000-0005-0000-0000-00007E650000}"/>
    <cellStyle name="Normal 4 2 2 6 11 5" xfId="22591" xr:uid="{00000000-0005-0000-0000-00007F650000}"/>
    <cellStyle name="Normal 4 2 2 6 11 5 2" xfId="22592" xr:uid="{00000000-0005-0000-0000-000080650000}"/>
    <cellStyle name="Normal 4 2 2 6 11 5 3" xfId="22593" xr:uid="{00000000-0005-0000-0000-000081650000}"/>
    <cellStyle name="Normal 4 2 2 6 11 5 4" xfId="22594" xr:uid="{00000000-0005-0000-0000-000082650000}"/>
    <cellStyle name="Normal 4 2 2 6 11 5 5" xfId="22595" xr:uid="{00000000-0005-0000-0000-000083650000}"/>
    <cellStyle name="Normal 4 2 2 6 11 5 6" xfId="22596" xr:uid="{00000000-0005-0000-0000-000084650000}"/>
    <cellStyle name="Normal 4 2 2 6 11 6" xfId="22597" xr:uid="{00000000-0005-0000-0000-000085650000}"/>
    <cellStyle name="Normal 4 2 2 6 11 6 2" xfId="22598" xr:uid="{00000000-0005-0000-0000-000086650000}"/>
    <cellStyle name="Normal 4 2 2 6 11 6 3" xfId="22599" xr:uid="{00000000-0005-0000-0000-000087650000}"/>
    <cellStyle name="Normal 4 2 2 6 11 6 4" xfId="22600" xr:uid="{00000000-0005-0000-0000-000088650000}"/>
    <cellStyle name="Normal 4 2 2 6 11 6 5" xfId="22601" xr:uid="{00000000-0005-0000-0000-000089650000}"/>
    <cellStyle name="Normal 4 2 2 6 11 6 6" xfId="22602" xr:uid="{00000000-0005-0000-0000-00008A650000}"/>
    <cellStyle name="Normal 4 2 2 6 11 7" xfId="22603" xr:uid="{00000000-0005-0000-0000-00008B650000}"/>
    <cellStyle name="Normal 4 2 2 6 11 7 2" xfId="22604" xr:uid="{00000000-0005-0000-0000-00008C650000}"/>
    <cellStyle name="Normal 4 2 2 6 11 7 3" xfId="22605" xr:uid="{00000000-0005-0000-0000-00008D650000}"/>
    <cellStyle name="Normal 4 2 2 6 11 7 4" xfId="22606" xr:uid="{00000000-0005-0000-0000-00008E650000}"/>
    <cellStyle name="Normal 4 2 2 6 11 7 5" xfId="22607" xr:uid="{00000000-0005-0000-0000-00008F650000}"/>
    <cellStyle name="Normal 4 2 2 6 11 7 6" xfId="22608" xr:uid="{00000000-0005-0000-0000-000090650000}"/>
    <cellStyle name="Normal 4 2 2 6 11 8" xfId="22609" xr:uid="{00000000-0005-0000-0000-000091650000}"/>
    <cellStyle name="Normal 4 2 2 6 11 8 2" xfId="22610" xr:uid="{00000000-0005-0000-0000-000092650000}"/>
    <cellStyle name="Normal 4 2 2 6 11 8 3" xfId="22611" xr:uid="{00000000-0005-0000-0000-000093650000}"/>
    <cellStyle name="Normal 4 2 2 6 11 8 4" xfId="22612" xr:uid="{00000000-0005-0000-0000-000094650000}"/>
    <cellStyle name="Normal 4 2 2 6 11 8 5" xfId="22613" xr:uid="{00000000-0005-0000-0000-000095650000}"/>
    <cellStyle name="Normal 4 2 2 6 11 8 6" xfId="22614" xr:uid="{00000000-0005-0000-0000-000096650000}"/>
    <cellStyle name="Normal 4 2 2 6 11 9" xfId="22615" xr:uid="{00000000-0005-0000-0000-000097650000}"/>
    <cellStyle name="Normal 4 2 2 6 11 9 2" xfId="22616" xr:uid="{00000000-0005-0000-0000-000098650000}"/>
    <cellStyle name="Normal 4 2 2 6 11 9 3" xfId="22617" xr:uid="{00000000-0005-0000-0000-000099650000}"/>
    <cellStyle name="Normal 4 2 2 6 11 9 4" xfId="22618" xr:uid="{00000000-0005-0000-0000-00009A650000}"/>
    <cellStyle name="Normal 4 2 2 6 11 9 5" xfId="22619" xr:uid="{00000000-0005-0000-0000-00009B650000}"/>
    <cellStyle name="Normal 4 2 2 6 11 9 6" xfId="22620" xr:uid="{00000000-0005-0000-0000-00009C650000}"/>
    <cellStyle name="Normal 4 2 2 6 12" xfId="22621" xr:uid="{00000000-0005-0000-0000-00009D650000}"/>
    <cellStyle name="Normal 4 2 2 6 12 10" xfId="22622" xr:uid="{00000000-0005-0000-0000-00009E650000}"/>
    <cellStyle name="Normal 4 2 2 6 12 10 2" xfId="22623" xr:uid="{00000000-0005-0000-0000-00009F650000}"/>
    <cellStyle name="Normal 4 2 2 6 12 10 3" xfId="22624" xr:uid="{00000000-0005-0000-0000-0000A0650000}"/>
    <cellStyle name="Normal 4 2 2 6 12 10 4" xfId="22625" xr:uid="{00000000-0005-0000-0000-0000A1650000}"/>
    <cellStyle name="Normal 4 2 2 6 12 10 5" xfId="22626" xr:uid="{00000000-0005-0000-0000-0000A2650000}"/>
    <cellStyle name="Normal 4 2 2 6 12 10 6" xfId="22627" xr:uid="{00000000-0005-0000-0000-0000A3650000}"/>
    <cellStyle name="Normal 4 2 2 6 12 11" xfId="22628" xr:uid="{00000000-0005-0000-0000-0000A4650000}"/>
    <cellStyle name="Normal 4 2 2 6 12 11 2" xfId="22629" xr:uid="{00000000-0005-0000-0000-0000A5650000}"/>
    <cellStyle name="Normal 4 2 2 6 12 11 3" xfId="22630" xr:uid="{00000000-0005-0000-0000-0000A6650000}"/>
    <cellStyle name="Normal 4 2 2 6 12 11 4" xfId="22631" xr:uid="{00000000-0005-0000-0000-0000A7650000}"/>
    <cellStyle name="Normal 4 2 2 6 12 11 5" xfId="22632" xr:uid="{00000000-0005-0000-0000-0000A8650000}"/>
    <cellStyle name="Normal 4 2 2 6 12 11 6" xfId="22633" xr:uid="{00000000-0005-0000-0000-0000A9650000}"/>
    <cellStyle name="Normal 4 2 2 6 12 12" xfId="22634" xr:uid="{00000000-0005-0000-0000-0000AA650000}"/>
    <cellStyle name="Normal 4 2 2 6 12 12 2" xfId="22635" xr:uid="{00000000-0005-0000-0000-0000AB650000}"/>
    <cellStyle name="Normal 4 2 2 6 12 12 3" xfId="22636" xr:uid="{00000000-0005-0000-0000-0000AC650000}"/>
    <cellStyle name="Normal 4 2 2 6 12 12 4" xfId="22637" xr:uid="{00000000-0005-0000-0000-0000AD650000}"/>
    <cellStyle name="Normal 4 2 2 6 12 12 5" xfId="22638" xr:uid="{00000000-0005-0000-0000-0000AE650000}"/>
    <cellStyle name="Normal 4 2 2 6 12 12 6" xfId="22639" xr:uid="{00000000-0005-0000-0000-0000AF650000}"/>
    <cellStyle name="Normal 4 2 2 6 12 13" xfId="22640" xr:uid="{00000000-0005-0000-0000-0000B0650000}"/>
    <cellStyle name="Normal 4 2 2 6 12 13 2" xfId="22641" xr:uid="{00000000-0005-0000-0000-0000B1650000}"/>
    <cellStyle name="Normal 4 2 2 6 12 13 3" xfId="22642" xr:uid="{00000000-0005-0000-0000-0000B2650000}"/>
    <cellStyle name="Normal 4 2 2 6 12 13 4" xfId="22643" xr:uid="{00000000-0005-0000-0000-0000B3650000}"/>
    <cellStyle name="Normal 4 2 2 6 12 13 5" xfId="22644" xr:uid="{00000000-0005-0000-0000-0000B4650000}"/>
    <cellStyle name="Normal 4 2 2 6 12 13 6" xfId="22645" xr:uid="{00000000-0005-0000-0000-0000B5650000}"/>
    <cellStyle name="Normal 4 2 2 6 12 14" xfId="22646" xr:uid="{00000000-0005-0000-0000-0000B6650000}"/>
    <cellStyle name="Normal 4 2 2 6 12 14 2" xfId="22647" xr:uid="{00000000-0005-0000-0000-0000B7650000}"/>
    <cellStyle name="Normal 4 2 2 6 12 14 3" xfId="22648" xr:uid="{00000000-0005-0000-0000-0000B8650000}"/>
    <cellStyle name="Normal 4 2 2 6 12 14 4" xfId="22649" xr:uid="{00000000-0005-0000-0000-0000B9650000}"/>
    <cellStyle name="Normal 4 2 2 6 12 14 5" xfId="22650" xr:uid="{00000000-0005-0000-0000-0000BA650000}"/>
    <cellStyle name="Normal 4 2 2 6 12 14 6" xfId="22651" xr:uid="{00000000-0005-0000-0000-0000BB650000}"/>
    <cellStyle name="Normal 4 2 2 6 12 15" xfId="22652" xr:uid="{00000000-0005-0000-0000-0000BC650000}"/>
    <cellStyle name="Normal 4 2 2 6 12 15 2" xfId="22653" xr:uid="{00000000-0005-0000-0000-0000BD650000}"/>
    <cellStyle name="Normal 4 2 2 6 12 15 3" xfId="22654" xr:uid="{00000000-0005-0000-0000-0000BE650000}"/>
    <cellStyle name="Normal 4 2 2 6 12 15 4" xfId="22655" xr:uid="{00000000-0005-0000-0000-0000BF650000}"/>
    <cellStyle name="Normal 4 2 2 6 12 15 5" xfId="22656" xr:uid="{00000000-0005-0000-0000-0000C0650000}"/>
    <cellStyle name="Normal 4 2 2 6 12 15 6" xfId="22657" xr:uid="{00000000-0005-0000-0000-0000C1650000}"/>
    <cellStyle name="Normal 4 2 2 6 12 16" xfId="22658" xr:uid="{00000000-0005-0000-0000-0000C2650000}"/>
    <cellStyle name="Normal 4 2 2 6 12 16 2" xfId="22659" xr:uid="{00000000-0005-0000-0000-0000C3650000}"/>
    <cellStyle name="Normal 4 2 2 6 12 16 3" xfId="22660" xr:uid="{00000000-0005-0000-0000-0000C4650000}"/>
    <cellStyle name="Normal 4 2 2 6 12 16 4" xfId="22661" xr:uid="{00000000-0005-0000-0000-0000C5650000}"/>
    <cellStyle name="Normal 4 2 2 6 12 16 5" xfId="22662" xr:uid="{00000000-0005-0000-0000-0000C6650000}"/>
    <cellStyle name="Normal 4 2 2 6 12 16 6" xfId="22663" xr:uid="{00000000-0005-0000-0000-0000C7650000}"/>
    <cellStyle name="Normal 4 2 2 6 12 17" xfId="22664" xr:uid="{00000000-0005-0000-0000-0000C8650000}"/>
    <cellStyle name="Normal 4 2 2 6 12 17 2" xfId="22665" xr:uid="{00000000-0005-0000-0000-0000C9650000}"/>
    <cellStyle name="Normal 4 2 2 6 12 17 3" xfId="22666" xr:uid="{00000000-0005-0000-0000-0000CA650000}"/>
    <cellStyle name="Normal 4 2 2 6 12 17 4" xfId="22667" xr:uid="{00000000-0005-0000-0000-0000CB650000}"/>
    <cellStyle name="Normal 4 2 2 6 12 17 5" xfId="22668" xr:uid="{00000000-0005-0000-0000-0000CC650000}"/>
    <cellStyle name="Normal 4 2 2 6 12 17 6" xfId="22669" xr:uid="{00000000-0005-0000-0000-0000CD650000}"/>
    <cellStyle name="Normal 4 2 2 6 12 18" xfId="22670" xr:uid="{00000000-0005-0000-0000-0000CE650000}"/>
    <cellStyle name="Normal 4 2 2 6 12 18 2" xfId="22671" xr:uid="{00000000-0005-0000-0000-0000CF650000}"/>
    <cellStyle name="Normal 4 2 2 6 12 18 3" xfId="22672" xr:uid="{00000000-0005-0000-0000-0000D0650000}"/>
    <cellStyle name="Normal 4 2 2 6 12 18 4" xfId="22673" xr:uid="{00000000-0005-0000-0000-0000D1650000}"/>
    <cellStyle name="Normal 4 2 2 6 12 18 5" xfId="22674" xr:uid="{00000000-0005-0000-0000-0000D2650000}"/>
    <cellStyle name="Normal 4 2 2 6 12 18 6" xfId="22675" xr:uid="{00000000-0005-0000-0000-0000D3650000}"/>
    <cellStyle name="Normal 4 2 2 6 12 19" xfId="22676" xr:uid="{00000000-0005-0000-0000-0000D4650000}"/>
    <cellStyle name="Normal 4 2 2 6 12 19 2" xfId="22677" xr:uid="{00000000-0005-0000-0000-0000D5650000}"/>
    <cellStyle name="Normal 4 2 2 6 12 19 3" xfId="22678" xr:uid="{00000000-0005-0000-0000-0000D6650000}"/>
    <cellStyle name="Normal 4 2 2 6 12 19 4" xfId="22679" xr:uid="{00000000-0005-0000-0000-0000D7650000}"/>
    <cellStyle name="Normal 4 2 2 6 12 19 5" xfId="22680" xr:uid="{00000000-0005-0000-0000-0000D8650000}"/>
    <cellStyle name="Normal 4 2 2 6 12 19 6" xfId="22681" xr:uid="{00000000-0005-0000-0000-0000D9650000}"/>
    <cellStyle name="Normal 4 2 2 6 12 2" xfId="22682" xr:uid="{00000000-0005-0000-0000-0000DA650000}"/>
    <cellStyle name="Normal 4 2 2 6 12 2 2" xfId="22683" xr:uid="{00000000-0005-0000-0000-0000DB650000}"/>
    <cellStyle name="Normal 4 2 2 6 12 2 3" xfId="22684" xr:uid="{00000000-0005-0000-0000-0000DC650000}"/>
    <cellStyle name="Normal 4 2 2 6 12 2 4" xfId="22685" xr:uid="{00000000-0005-0000-0000-0000DD650000}"/>
    <cellStyle name="Normal 4 2 2 6 12 2 5" xfId="22686" xr:uid="{00000000-0005-0000-0000-0000DE650000}"/>
    <cellStyle name="Normal 4 2 2 6 12 2 6" xfId="22687" xr:uid="{00000000-0005-0000-0000-0000DF650000}"/>
    <cellStyle name="Normal 4 2 2 6 12 20" xfId="22688" xr:uid="{00000000-0005-0000-0000-0000E0650000}"/>
    <cellStyle name="Normal 4 2 2 6 12 20 2" xfId="22689" xr:uid="{00000000-0005-0000-0000-0000E1650000}"/>
    <cellStyle name="Normal 4 2 2 6 12 20 3" xfId="22690" xr:uid="{00000000-0005-0000-0000-0000E2650000}"/>
    <cellStyle name="Normal 4 2 2 6 12 20 4" xfId="22691" xr:uid="{00000000-0005-0000-0000-0000E3650000}"/>
    <cellStyle name="Normal 4 2 2 6 12 20 5" xfId="22692" xr:uid="{00000000-0005-0000-0000-0000E4650000}"/>
    <cellStyle name="Normal 4 2 2 6 12 20 6" xfId="22693" xr:uid="{00000000-0005-0000-0000-0000E5650000}"/>
    <cellStyle name="Normal 4 2 2 6 12 21" xfId="22694" xr:uid="{00000000-0005-0000-0000-0000E6650000}"/>
    <cellStyle name="Normal 4 2 2 6 12 21 2" xfId="22695" xr:uid="{00000000-0005-0000-0000-0000E7650000}"/>
    <cellStyle name="Normal 4 2 2 6 12 21 3" xfId="22696" xr:uid="{00000000-0005-0000-0000-0000E8650000}"/>
    <cellStyle name="Normal 4 2 2 6 12 21 4" xfId="22697" xr:uid="{00000000-0005-0000-0000-0000E9650000}"/>
    <cellStyle name="Normal 4 2 2 6 12 21 5" xfId="22698" xr:uid="{00000000-0005-0000-0000-0000EA650000}"/>
    <cellStyle name="Normal 4 2 2 6 12 21 6" xfId="22699" xr:uid="{00000000-0005-0000-0000-0000EB650000}"/>
    <cellStyle name="Normal 4 2 2 6 12 22" xfId="22700" xr:uid="{00000000-0005-0000-0000-0000EC650000}"/>
    <cellStyle name="Normal 4 2 2 6 12 22 2" xfId="22701" xr:uid="{00000000-0005-0000-0000-0000ED650000}"/>
    <cellStyle name="Normal 4 2 2 6 12 22 3" xfId="22702" xr:uid="{00000000-0005-0000-0000-0000EE650000}"/>
    <cellStyle name="Normal 4 2 2 6 12 22 4" xfId="22703" xr:uid="{00000000-0005-0000-0000-0000EF650000}"/>
    <cellStyle name="Normal 4 2 2 6 12 22 5" xfId="22704" xr:uid="{00000000-0005-0000-0000-0000F0650000}"/>
    <cellStyle name="Normal 4 2 2 6 12 22 6" xfId="22705" xr:uid="{00000000-0005-0000-0000-0000F1650000}"/>
    <cellStyle name="Normal 4 2 2 6 12 23" xfId="22706" xr:uid="{00000000-0005-0000-0000-0000F2650000}"/>
    <cellStyle name="Normal 4 2 2 6 12 23 2" xfId="22707" xr:uid="{00000000-0005-0000-0000-0000F3650000}"/>
    <cellStyle name="Normal 4 2 2 6 12 23 3" xfId="22708" xr:uid="{00000000-0005-0000-0000-0000F4650000}"/>
    <cellStyle name="Normal 4 2 2 6 12 23 4" xfId="22709" xr:uid="{00000000-0005-0000-0000-0000F5650000}"/>
    <cellStyle name="Normal 4 2 2 6 12 23 5" xfId="22710" xr:uid="{00000000-0005-0000-0000-0000F6650000}"/>
    <cellStyle name="Normal 4 2 2 6 12 23 6" xfId="22711" xr:uid="{00000000-0005-0000-0000-0000F7650000}"/>
    <cellStyle name="Normal 4 2 2 6 12 24" xfId="22712" xr:uid="{00000000-0005-0000-0000-0000F8650000}"/>
    <cellStyle name="Normal 4 2 2 6 12 24 2" xfId="22713" xr:uid="{00000000-0005-0000-0000-0000F9650000}"/>
    <cellStyle name="Normal 4 2 2 6 12 24 3" xfId="22714" xr:uid="{00000000-0005-0000-0000-0000FA650000}"/>
    <cellStyle name="Normal 4 2 2 6 12 24 4" xfId="22715" xr:uid="{00000000-0005-0000-0000-0000FB650000}"/>
    <cellStyle name="Normal 4 2 2 6 12 24 5" xfId="22716" xr:uid="{00000000-0005-0000-0000-0000FC650000}"/>
    <cellStyle name="Normal 4 2 2 6 12 24 6" xfId="22717" xr:uid="{00000000-0005-0000-0000-0000FD650000}"/>
    <cellStyle name="Normal 4 2 2 6 12 25" xfId="22718" xr:uid="{00000000-0005-0000-0000-0000FE650000}"/>
    <cellStyle name="Normal 4 2 2 6 12 25 2" xfId="22719" xr:uid="{00000000-0005-0000-0000-0000FF650000}"/>
    <cellStyle name="Normal 4 2 2 6 12 25 3" xfId="22720" xr:uid="{00000000-0005-0000-0000-000000660000}"/>
    <cellStyle name="Normal 4 2 2 6 12 25 4" xfId="22721" xr:uid="{00000000-0005-0000-0000-000001660000}"/>
    <cellStyle name="Normal 4 2 2 6 12 25 5" xfId="22722" xr:uid="{00000000-0005-0000-0000-000002660000}"/>
    <cellStyle name="Normal 4 2 2 6 12 25 6" xfId="22723" xr:uid="{00000000-0005-0000-0000-000003660000}"/>
    <cellStyle name="Normal 4 2 2 6 12 26" xfId="22724" xr:uid="{00000000-0005-0000-0000-000004660000}"/>
    <cellStyle name="Normal 4 2 2 6 12 26 2" xfId="22725" xr:uid="{00000000-0005-0000-0000-000005660000}"/>
    <cellStyle name="Normal 4 2 2 6 12 26 3" xfId="22726" xr:uid="{00000000-0005-0000-0000-000006660000}"/>
    <cellStyle name="Normal 4 2 2 6 12 26 4" xfId="22727" xr:uid="{00000000-0005-0000-0000-000007660000}"/>
    <cellStyle name="Normal 4 2 2 6 12 26 5" xfId="22728" xr:uid="{00000000-0005-0000-0000-000008660000}"/>
    <cellStyle name="Normal 4 2 2 6 12 26 6" xfId="22729" xr:uid="{00000000-0005-0000-0000-000009660000}"/>
    <cellStyle name="Normal 4 2 2 6 12 27" xfId="22730" xr:uid="{00000000-0005-0000-0000-00000A660000}"/>
    <cellStyle name="Normal 4 2 2 6 12 27 2" xfId="22731" xr:uid="{00000000-0005-0000-0000-00000B660000}"/>
    <cellStyle name="Normal 4 2 2 6 12 27 3" xfId="22732" xr:uid="{00000000-0005-0000-0000-00000C660000}"/>
    <cellStyle name="Normal 4 2 2 6 12 27 4" xfId="22733" xr:uid="{00000000-0005-0000-0000-00000D660000}"/>
    <cellStyle name="Normal 4 2 2 6 12 27 5" xfId="22734" xr:uid="{00000000-0005-0000-0000-00000E660000}"/>
    <cellStyle name="Normal 4 2 2 6 12 27 6" xfId="22735" xr:uid="{00000000-0005-0000-0000-00000F660000}"/>
    <cellStyle name="Normal 4 2 2 6 12 28" xfId="22736" xr:uid="{00000000-0005-0000-0000-000010660000}"/>
    <cellStyle name="Normal 4 2 2 6 12 28 2" xfId="22737" xr:uid="{00000000-0005-0000-0000-000011660000}"/>
    <cellStyle name="Normal 4 2 2 6 12 28 3" xfId="22738" xr:uid="{00000000-0005-0000-0000-000012660000}"/>
    <cellStyle name="Normal 4 2 2 6 12 28 4" xfId="22739" xr:uid="{00000000-0005-0000-0000-000013660000}"/>
    <cellStyle name="Normal 4 2 2 6 12 28 5" xfId="22740" xr:uid="{00000000-0005-0000-0000-000014660000}"/>
    <cellStyle name="Normal 4 2 2 6 12 28 6" xfId="22741" xr:uid="{00000000-0005-0000-0000-000015660000}"/>
    <cellStyle name="Normal 4 2 2 6 12 29" xfId="22742" xr:uid="{00000000-0005-0000-0000-000016660000}"/>
    <cellStyle name="Normal 4 2 2 6 12 29 2" xfId="22743" xr:uid="{00000000-0005-0000-0000-000017660000}"/>
    <cellStyle name="Normal 4 2 2 6 12 29 3" xfId="22744" xr:uid="{00000000-0005-0000-0000-000018660000}"/>
    <cellStyle name="Normal 4 2 2 6 12 29 4" xfId="22745" xr:uid="{00000000-0005-0000-0000-000019660000}"/>
    <cellStyle name="Normal 4 2 2 6 12 29 5" xfId="22746" xr:uid="{00000000-0005-0000-0000-00001A660000}"/>
    <cellStyle name="Normal 4 2 2 6 12 29 6" xfId="22747" xr:uid="{00000000-0005-0000-0000-00001B660000}"/>
    <cellStyle name="Normal 4 2 2 6 12 3" xfId="22748" xr:uid="{00000000-0005-0000-0000-00001C660000}"/>
    <cellStyle name="Normal 4 2 2 6 12 3 2" xfId="22749" xr:uid="{00000000-0005-0000-0000-00001D660000}"/>
    <cellStyle name="Normal 4 2 2 6 12 3 3" xfId="22750" xr:uid="{00000000-0005-0000-0000-00001E660000}"/>
    <cellStyle name="Normal 4 2 2 6 12 3 4" xfId="22751" xr:uid="{00000000-0005-0000-0000-00001F660000}"/>
    <cellStyle name="Normal 4 2 2 6 12 3 5" xfId="22752" xr:uid="{00000000-0005-0000-0000-000020660000}"/>
    <cellStyle name="Normal 4 2 2 6 12 3 6" xfId="22753" xr:uid="{00000000-0005-0000-0000-000021660000}"/>
    <cellStyle name="Normal 4 2 2 6 12 30" xfId="22754" xr:uid="{00000000-0005-0000-0000-000022660000}"/>
    <cellStyle name="Normal 4 2 2 6 12 31" xfId="22755" xr:uid="{00000000-0005-0000-0000-000023660000}"/>
    <cellStyle name="Normal 4 2 2 6 12 32" xfId="22756" xr:uid="{00000000-0005-0000-0000-000024660000}"/>
    <cellStyle name="Normal 4 2 2 6 12 33" xfId="22757" xr:uid="{00000000-0005-0000-0000-000025660000}"/>
    <cellStyle name="Normal 4 2 2 6 12 34" xfId="22758" xr:uid="{00000000-0005-0000-0000-000026660000}"/>
    <cellStyle name="Normal 4 2 2 6 12 4" xfId="22759" xr:uid="{00000000-0005-0000-0000-000027660000}"/>
    <cellStyle name="Normal 4 2 2 6 12 4 2" xfId="22760" xr:uid="{00000000-0005-0000-0000-000028660000}"/>
    <cellStyle name="Normal 4 2 2 6 12 4 3" xfId="22761" xr:uid="{00000000-0005-0000-0000-000029660000}"/>
    <cellStyle name="Normal 4 2 2 6 12 4 4" xfId="22762" xr:uid="{00000000-0005-0000-0000-00002A660000}"/>
    <cellStyle name="Normal 4 2 2 6 12 4 5" xfId="22763" xr:uid="{00000000-0005-0000-0000-00002B660000}"/>
    <cellStyle name="Normal 4 2 2 6 12 4 6" xfId="22764" xr:uid="{00000000-0005-0000-0000-00002C660000}"/>
    <cellStyle name="Normal 4 2 2 6 12 5" xfId="22765" xr:uid="{00000000-0005-0000-0000-00002D660000}"/>
    <cellStyle name="Normal 4 2 2 6 12 5 2" xfId="22766" xr:uid="{00000000-0005-0000-0000-00002E660000}"/>
    <cellStyle name="Normal 4 2 2 6 12 5 3" xfId="22767" xr:uid="{00000000-0005-0000-0000-00002F660000}"/>
    <cellStyle name="Normal 4 2 2 6 12 5 4" xfId="22768" xr:uid="{00000000-0005-0000-0000-000030660000}"/>
    <cellStyle name="Normal 4 2 2 6 12 5 5" xfId="22769" xr:uid="{00000000-0005-0000-0000-000031660000}"/>
    <cellStyle name="Normal 4 2 2 6 12 5 6" xfId="22770" xr:uid="{00000000-0005-0000-0000-000032660000}"/>
    <cellStyle name="Normal 4 2 2 6 12 6" xfId="22771" xr:uid="{00000000-0005-0000-0000-000033660000}"/>
    <cellStyle name="Normal 4 2 2 6 12 6 2" xfId="22772" xr:uid="{00000000-0005-0000-0000-000034660000}"/>
    <cellStyle name="Normal 4 2 2 6 12 6 3" xfId="22773" xr:uid="{00000000-0005-0000-0000-000035660000}"/>
    <cellStyle name="Normal 4 2 2 6 12 6 4" xfId="22774" xr:uid="{00000000-0005-0000-0000-000036660000}"/>
    <cellStyle name="Normal 4 2 2 6 12 6 5" xfId="22775" xr:uid="{00000000-0005-0000-0000-000037660000}"/>
    <cellStyle name="Normal 4 2 2 6 12 6 6" xfId="22776" xr:uid="{00000000-0005-0000-0000-000038660000}"/>
    <cellStyle name="Normal 4 2 2 6 12 7" xfId="22777" xr:uid="{00000000-0005-0000-0000-000039660000}"/>
    <cellStyle name="Normal 4 2 2 6 12 7 2" xfId="22778" xr:uid="{00000000-0005-0000-0000-00003A660000}"/>
    <cellStyle name="Normal 4 2 2 6 12 7 3" xfId="22779" xr:uid="{00000000-0005-0000-0000-00003B660000}"/>
    <cellStyle name="Normal 4 2 2 6 12 7 4" xfId="22780" xr:uid="{00000000-0005-0000-0000-00003C660000}"/>
    <cellStyle name="Normal 4 2 2 6 12 7 5" xfId="22781" xr:uid="{00000000-0005-0000-0000-00003D660000}"/>
    <cellStyle name="Normal 4 2 2 6 12 7 6" xfId="22782" xr:uid="{00000000-0005-0000-0000-00003E660000}"/>
    <cellStyle name="Normal 4 2 2 6 12 8" xfId="22783" xr:uid="{00000000-0005-0000-0000-00003F660000}"/>
    <cellStyle name="Normal 4 2 2 6 12 8 2" xfId="22784" xr:uid="{00000000-0005-0000-0000-000040660000}"/>
    <cellStyle name="Normal 4 2 2 6 12 8 3" xfId="22785" xr:uid="{00000000-0005-0000-0000-000041660000}"/>
    <cellStyle name="Normal 4 2 2 6 12 8 4" xfId="22786" xr:uid="{00000000-0005-0000-0000-000042660000}"/>
    <cellStyle name="Normal 4 2 2 6 12 8 5" xfId="22787" xr:uid="{00000000-0005-0000-0000-000043660000}"/>
    <cellStyle name="Normal 4 2 2 6 12 8 6" xfId="22788" xr:uid="{00000000-0005-0000-0000-000044660000}"/>
    <cellStyle name="Normal 4 2 2 6 12 9" xfId="22789" xr:uid="{00000000-0005-0000-0000-000045660000}"/>
    <cellStyle name="Normal 4 2 2 6 12 9 2" xfId="22790" xr:uid="{00000000-0005-0000-0000-000046660000}"/>
    <cellStyle name="Normal 4 2 2 6 12 9 3" xfId="22791" xr:uid="{00000000-0005-0000-0000-000047660000}"/>
    <cellStyle name="Normal 4 2 2 6 12 9 4" xfId="22792" xr:uid="{00000000-0005-0000-0000-000048660000}"/>
    <cellStyle name="Normal 4 2 2 6 12 9 5" xfId="22793" xr:uid="{00000000-0005-0000-0000-000049660000}"/>
    <cellStyle name="Normal 4 2 2 6 12 9 6" xfId="22794" xr:uid="{00000000-0005-0000-0000-00004A660000}"/>
    <cellStyle name="Normal 4 2 2 6 13" xfId="22795" xr:uid="{00000000-0005-0000-0000-00004B660000}"/>
    <cellStyle name="Normal 4 2 2 6 13 10" xfId="22796" xr:uid="{00000000-0005-0000-0000-00004C660000}"/>
    <cellStyle name="Normal 4 2 2 6 13 10 2" xfId="22797" xr:uid="{00000000-0005-0000-0000-00004D660000}"/>
    <cellStyle name="Normal 4 2 2 6 13 10 3" xfId="22798" xr:uid="{00000000-0005-0000-0000-00004E660000}"/>
    <cellStyle name="Normal 4 2 2 6 13 10 4" xfId="22799" xr:uid="{00000000-0005-0000-0000-00004F660000}"/>
    <cellStyle name="Normal 4 2 2 6 13 10 5" xfId="22800" xr:uid="{00000000-0005-0000-0000-000050660000}"/>
    <cellStyle name="Normal 4 2 2 6 13 10 6" xfId="22801" xr:uid="{00000000-0005-0000-0000-000051660000}"/>
    <cellStyle name="Normal 4 2 2 6 13 11" xfId="22802" xr:uid="{00000000-0005-0000-0000-000052660000}"/>
    <cellStyle name="Normal 4 2 2 6 13 11 2" xfId="22803" xr:uid="{00000000-0005-0000-0000-000053660000}"/>
    <cellStyle name="Normal 4 2 2 6 13 11 3" xfId="22804" xr:uid="{00000000-0005-0000-0000-000054660000}"/>
    <cellStyle name="Normal 4 2 2 6 13 11 4" xfId="22805" xr:uid="{00000000-0005-0000-0000-000055660000}"/>
    <cellStyle name="Normal 4 2 2 6 13 11 5" xfId="22806" xr:uid="{00000000-0005-0000-0000-000056660000}"/>
    <cellStyle name="Normal 4 2 2 6 13 11 6" xfId="22807" xr:uid="{00000000-0005-0000-0000-000057660000}"/>
    <cellStyle name="Normal 4 2 2 6 13 12" xfId="22808" xr:uid="{00000000-0005-0000-0000-000058660000}"/>
    <cellStyle name="Normal 4 2 2 6 13 12 2" xfId="22809" xr:uid="{00000000-0005-0000-0000-000059660000}"/>
    <cellStyle name="Normal 4 2 2 6 13 12 3" xfId="22810" xr:uid="{00000000-0005-0000-0000-00005A660000}"/>
    <cellStyle name="Normal 4 2 2 6 13 12 4" xfId="22811" xr:uid="{00000000-0005-0000-0000-00005B660000}"/>
    <cellStyle name="Normal 4 2 2 6 13 12 5" xfId="22812" xr:uid="{00000000-0005-0000-0000-00005C660000}"/>
    <cellStyle name="Normal 4 2 2 6 13 12 6" xfId="22813" xr:uid="{00000000-0005-0000-0000-00005D660000}"/>
    <cellStyle name="Normal 4 2 2 6 13 13" xfId="22814" xr:uid="{00000000-0005-0000-0000-00005E660000}"/>
    <cellStyle name="Normal 4 2 2 6 13 13 2" xfId="22815" xr:uid="{00000000-0005-0000-0000-00005F660000}"/>
    <cellStyle name="Normal 4 2 2 6 13 13 3" xfId="22816" xr:uid="{00000000-0005-0000-0000-000060660000}"/>
    <cellStyle name="Normal 4 2 2 6 13 13 4" xfId="22817" xr:uid="{00000000-0005-0000-0000-000061660000}"/>
    <cellStyle name="Normal 4 2 2 6 13 13 5" xfId="22818" xr:uid="{00000000-0005-0000-0000-000062660000}"/>
    <cellStyle name="Normal 4 2 2 6 13 13 6" xfId="22819" xr:uid="{00000000-0005-0000-0000-000063660000}"/>
    <cellStyle name="Normal 4 2 2 6 13 14" xfId="22820" xr:uid="{00000000-0005-0000-0000-000064660000}"/>
    <cellStyle name="Normal 4 2 2 6 13 14 2" xfId="22821" xr:uid="{00000000-0005-0000-0000-000065660000}"/>
    <cellStyle name="Normal 4 2 2 6 13 14 3" xfId="22822" xr:uid="{00000000-0005-0000-0000-000066660000}"/>
    <cellStyle name="Normal 4 2 2 6 13 14 4" xfId="22823" xr:uid="{00000000-0005-0000-0000-000067660000}"/>
    <cellStyle name="Normal 4 2 2 6 13 14 5" xfId="22824" xr:uid="{00000000-0005-0000-0000-000068660000}"/>
    <cellStyle name="Normal 4 2 2 6 13 14 6" xfId="22825" xr:uid="{00000000-0005-0000-0000-000069660000}"/>
    <cellStyle name="Normal 4 2 2 6 13 15" xfId="22826" xr:uid="{00000000-0005-0000-0000-00006A660000}"/>
    <cellStyle name="Normal 4 2 2 6 13 15 2" xfId="22827" xr:uid="{00000000-0005-0000-0000-00006B660000}"/>
    <cellStyle name="Normal 4 2 2 6 13 15 3" xfId="22828" xr:uid="{00000000-0005-0000-0000-00006C660000}"/>
    <cellStyle name="Normal 4 2 2 6 13 15 4" xfId="22829" xr:uid="{00000000-0005-0000-0000-00006D660000}"/>
    <cellStyle name="Normal 4 2 2 6 13 15 5" xfId="22830" xr:uid="{00000000-0005-0000-0000-00006E660000}"/>
    <cellStyle name="Normal 4 2 2 6 13 15 6" xfId="22831" xr:uid="{00000000-0005-0000-0000-00006F660000}"/>
    <cellStyle name="Normal 4 2 2 6 13 16" xfId="22832" xr:uid="{00000000-0005-0000-0000-000070660000}"/>
    <cellStyle name="Normal 4 2 2 6 13 16 2" xfId="22833" xr:uid="{00000000-0005-0000-0000-000071660000}"/>
    <cellStyle name="Normal 4 2 2 6 13 16 3" xfId="22834" xr:uid="{00000000-0005-0000-0000-000072660000}"/>
    <cellStyle name="Normal 4 2 2 6 13 16 4" xfId="22835" xr:uid="{00000000-0005-0000-0000-000073660000}"/>
    <cellStyle name="Normal 4 2 2 6 13 16 5" xfId="22836" xr:uid="{00000000-0005-0000-0000-000074660000}"/>
    <cellStyle name="Normal 4 2 2 6 13 16 6" xfId="22837" xr:uid="{00000000-0005-0000-0000-000075660000}"/>
    <cellStyle name="Normal 4 2 2 6 13 17" xfId="22838" xr:uid="{00000000-0005-0000-0000-000076660000}"/>
    <cellStyle name="Normal 4 2 2 6 13 17 2" xfId="22839" xr:uid="{00000000-0005-0000-0000-000077660000}"/>
    <cellStyle name="Normal 4 2 2 6 13 17 3" xfId="22840" xr:uid="{00000000-0005-0000-0000-000078660000}"/>
    <cellStyle name="Normal 4 2 2 6 13 17 4" xfId="22841" xr:uid="{00000000-0005-0000-0000-000079660000}"/>
    <cellStyle name="Normal 4 2 2 6 13 17 5" xfId="22842" xr:uid="{00000000-0005-0000-0000-00007A660000}"/>
    <cellStyle name="Normal 4 2 2 6 13 17 6" xfId="22843" xr:uid="{00000000-0005-0000-0000-00007B660000}"/>
    <cellStyle name="Normal 4 2 2 6 13 18" xfId="22844" xr:uid="{00000000-0005-0000-0000-00007C660000}"/>
    <cellStyle name="Normal 4 2 2 6 13 18 2" xfId="22845" xr:uid="{00000000-0005-0000-0000-00007D660000}"/>
    <cellStyle name="Normal 4 2 2 6 13 18 3" xfId="22846" xr:uid="{00000000-0005-0000-0000-00007E660000}"/>
    <cellStyle name="Normal 4 2 2 6 13 18 4" xfId="22847" xr:uid="{00000000-0005-0000-0000-00007F660000}"/>
    <cellStyle name="Normal 4 2 2 6 13 18 5" xfId="22848" xr:uid="{00000000-0005-0000-0000-000080660000}"/>
    <cellStyle name="Normal 4 2 2 6 13 18 6" xfId="22849" xr:uid="{00000000-0005-0000-0000-000081660000}"/>
    <cellStyle name="Normal 4 2 2 6 13 19" xfId="22850" xr:uid="{00000000-0005-0000-0000-000082660000}"/>
    <cellStyle name="Normal 4 2 2 6 13 19 2" xfId="22851" xr:uid="{00000000-0005-0000-0000-000083660000}"/>
    <cellStyle name="Normal 4 2 2 6 13 19 3" xfId="22852" xr:uid="{00000000-0005-0000-0000-000084660000}"/>
    <cellStyle name="Normal 4 2 2 6 13 19 4" xfId="22853" xr:uid="{00000000-0005-0000-0000-000085660000}"/>
    <cellStyle name="Normal 4 2 2 6 13 19 5" xfId="22854" xr:uid="{00000000-0005-0000-0000-000086660000}"/>
    <cellStyle name="Normal 4 2 2 6 13 19 6" xfId="22855" xr:uid="{00000000-0005-0000-0000-000087660000}"/>
    <cellStyle name="Normal 4 2 2 6 13 2" xfId="22856" xr:uid="{00000000-0005-0000-0000-000088660000}"/>
    <cellStyle name="Normal 4 2 2 6 13 2 2" xfId="22857" xr:uid="{00000000-0005-0000-0000-000089660000}"/>
    <cellStyle name="Normal 4 2 2 6 13 2 3" xfId="22858" xr:uid="{00000000-0005-0000-0000-00008A660000}"/>
    <cellStyle name="Normal 4 2 2 6 13 2 4" xfId="22859" xr:uid="{00000000-0005-0000-0000-00008B660000}"/>
    <cellStyle name="Normal 4 2 2 6 13 2 5" xfId="22860" xr:uid="{00000000-0005-0000-0000-00008C660000}"/>
    <cellStyle name="Normal 4 2 2 6 13 2 6" xfId="22861" xr:uid="{00000000-0005-0000-0000-00008D660000}"/>
    <cellStyle name="Normal 4 2 2 6 13 20" xfId="22862" xr:uid="{00000000-0005-0000-0000-00008E660000}"/>
    <cellStyle name="Normal 4 2 2 6 13 20 2" xfId="22863" xr:uid="{00000000-0005-0000-0000-00008F660000}"/>
    <cellStyle name="Normal 4 2 2 6 13 20 3" xfId="22864" xr:uid="{00000000-0005-0000-0000-000090660000}"/>
    <cellStyle name="Normal 4 2 2 6 13 20 4" xfId="22865" xr:uid="{00000000-0005-0000-0000-000091660000}"/>
    <cellStyle name="Normal 4 2 2 6 13 20 5" xfId="22866" xr:uid="{00000000-0005-0000-0000-000092660000}"/>
    <cellStyle name="Normal 4 2 2 6 13 20 6" xfId="22867" xr:uid="{00000000-0005-0000-0000-000093660000}"/>
    <cellStyle name="Normal 4 2 2 6 13 21" xfId="22868" xr:uid="{00000000-0005-0000-0000-000094660000}"/>
    <cellStyle name="Normal 4 2 2 6 13 21 2" xfId="22869" xr:uid="{00000000-0005-0000-0000-000095660000}"/>
    <cellStyle name="Normal 4 2 2 6 13 21 3" xfId="22870" xr:uid="{00000000-0005-0000-0000-000096660000}"/>
    <cellStyle name="Normal 4 2 2 6 13 21 4" xfId="22871" xr:uid="{00000000-0005-0000-0000-000097660000}"/>
    <cellStyle name="Normal 4 2 2 6 13 21 5" xfId="22872" xr:uid="{00000000-0005-0000-0000-000098660000}"/>
    <cellStyle name="Normal 4 2 2 6 13 21 6" xfId="22873" xr:uid="{00000000-0005-0000-0000-000099660000}"/>
    <cellStyle name="Normal 4 2 2 6 13 22" xfId="22874" xr:uid="{00000000-0005-0000-0000-00009A660000}"/>
    <cellStyle name="Normal 4 2 2 6 13 22 2" xfId="22875" xr:uid="{00000000-0005-0000-0000-00009B660000}"/>
    <cellStyle name="Normal 4 2 2 6 13 22 3" xfId="22876" xr:uid="{00000000-0005-0000-0000-00009C660000}"/>
    <cellStyle name="Normal 4 2 2 6 13 22 4" xfId="22877" xr:uid="{00000000-0005-0000-0000-00009D660000}"/>
    <cellStyle name="Normal 4 2 2 6 13 22 5" xfId="22878" xr:uid="{00000000-0005-0000-0000-00009E660000}"/>
    <cellStyle name="Normal 4 2 2 6 13 22 6" xfId="22879" xr:uid="{00000000-0005-0000-0000-00009F660000}"/>
    <cellStyle name="Normal 4 2 2 6 13 23" xfId="22880" xr:uid="{00000000-0005-0000-0000-0000A0660000}"/>
    <cellStyle name="Normal 4 2 2 6 13 23 2" xfId="22881" xr:uid="{00000000-0005-0000-0000-0000A1660000}"/>
    <cellStyle name="Normal 4 2 2 6 13 23 3" xfId="22882" xr:uid="{00000000-0005-0000-0000-0000A2660000}"/>
    <cellStyle name="Normal 4 2 2 6 13 23 4" xfId="22883" xr:uid="{00000000-0005-0000-0000-0000A3660000}"/>
    <cellStyle name="Normal 4 2 2 6 13 23 5" xfId="22884" xr:uid="{00000000-0005-0000-0000-0000A4660000}"/>
    <cellStyle name="Normal 4 2 2 6 13 23 6" xfId="22885" xr:uid="{00000000-0005-0000-0000-0000A5660000}"/>
    <cellStyle name="Normal 4 2 2 6 13 24" xfId="22886" xr:uid="{00000000-0005-0000-0000-0000A6660000}"/>
    <cellStyle name="Normal 4 2 2 6 13 24 2" xfId="22887" xr:uid="{00000000-0005-0000-0000-0000A7660000}"/>
    <cellStyle name="Normal 4 2 2 6 13 24 3" xfId="22888" xr:uid="{00000000-0005-0000-0000-0000A8660000}"/>
    <cellStyle name="Normal 4 2 2 6 13 24 4" xfId="22889" xr:uid="{00000000-0005-0000-0000-0000A9660000}"/>
    <cellStyle name="Normal 4 2 2 6 13 24 5" xfId="22890" xr:uid="{00000000-0005-0000-0000-0000AA660000}"/>
    <cellStyle name="Normal 4 2 2 6 13 24 6" xfId="22891" xr:uid="{00000000-0005-0000-0000-0000AB660000}"/>
    <cellStyle name="Normal 4 2 2 6 13 25" xfId="22892" xr:uid="{00000000-0005-0000-0000-0000AC660000}"/>
    <cellStyle name="Normal 4 2 2 6 13 25 2" xfId="22893" xr:uid="{00000000-0005-0000-0000-0000AD660000}"/>
    <cellStyle name="Normal 4 2 2 6 13 25 3" xfId="22894" xr:uid="{00000000-0005-0000-0000-0000AE660000}"/>
    <cellStyle name="Normal 4 2 2 6 13 25 4" xfId="22895" xr:uid="{00000000-0005-0000-0000-0000AF660000}"/>
    <cellStyle name="Normal 4 2 2 6 13 25 5" xfId="22896" xr:uid="{00000000-0005-0000-0000-0000B0660000}"/>
    <cellStyle name="Normal 4 2 2 6 13 25 6" xfId="22897" xr:uid="{00000000-0005-0000-0000-0000B1660000}"/>
    <cellStyle name="Normal 4 2 2 6 13 26" xfId="22898" xr:uid="{00000000-0005-0000-0000-0000B2660000}"/>
    <cellStyle name="Normal 4 2 2 6 13 26 2" xfId="22899" xr:uid="{00000000-0005-0000-0000-0000B3660000}"/>
    <cellStyle name="Normal 4 2 2 6 13 26 3" xfId="22900" xr:uid="{00000000-0005-0000-0000-0000B4660000}"/>
    <cellStyle name="Normal 4 2 2 6 13 26 4" xfId="22901" xr:uid="{00000000-0005-0000-0000-0000B5660000}"/>
    <cellStyle name="Normal 4 2 2 6 13 26 5" xfId="22902" xr:uid="{00000000-0005-0000-0000-0000B6660000}"/>
    <cellStyle name="Normal 4 2 2 6 13 26 6" xfId="22903" xr:uid="{00000000-0005-0000-0000-0000B7660000}"/>
    <cellStyle name="Normal 4 2 2 6 13 27" xfId="22904" xr:uid="{00000000-0005-0000-0000-0000B8660000}"/>
    <cellStyle name="Normal 4 2 2 6 13 27 2" xfId="22905" xr:uid="{00000000-0005-0000-0000-0000B9660000}"/>
    <cellStyle name="Normal 4 2 2 6 13 27 3" xfId="22906" xr:uid="{00000000-0005-0000-0000-0000BA660000}"/>
    <cellStyle name="Normal 4 2 2 6 13 27 4" xfId="22907" xr:uid="{00000000-0005-0000-0000-0000BB660000}"/>
    <cellStyle name="Normal 4 2 2 6 13 27 5" xfId="22908" xr:uid="{00000000-0005-0000-0000-0000BC660000}"/>
    <cellStyle name="Normal 4 2 2 6 13 27 6" xfId="22909" xr:uid="{00000000-0005-0000-0000-0000BD660000}"/>
    <cellStyle name="Normal 4 2 2 6 13 28" xfId="22910" xr:uid="{00000000-0005-0000-0000-0000BE660000}"/>
    <cellStyle name="Normal 4 2 2 6 13 28 2" xfId="22911" xr:uid="{00000000-0005-0000-0000-0000BF660000}"/>
    <cellStyle name="Normal 4 2 2 6 13 28 3" xfId="22912" xr:uid="{00000000-0005-0000-0000-0000C0660000}"/>
    <cellStyle name="Normal 4 2 2 6 13 28 4" xfId="22913" xr:uid="{00000000-0005-0000-0000-0000C1660000}"/>
    <cellStyle name="Normal 4 2 2 6 13 28 5" xfId="22914" xr:uid="{00000000-0005-0000-0000-0000C2660000}"/>
    <cellStyle name="Normal 4 2 2 6 13 28 6" xfId="22915" xr:uid="{00000000-0005-0000-0000-0000C3660000}"/>
    <cellStyle name="Normal 4 2 2 6 13 29" xfId="22916" xr:uid="{00000000-0005-0000-0000-0000C4660000}"/>
    <cellStyle name="Normal 4 2 2 6 13 29 2" xfId="22917" xr:uid="{00000000-0005-0000-0000-0000C5660000}"/>
    <cellStyle name="Normal 4 2 2 6 13 29 3" xfId="22918" xr:uid="{00000000-0005-0000-0000-0000C6660000}"/>
    <cellStyle name="Normal 4 2 2 6 13 29 4" xfId="22919" xr:uid="{00000000-0005-0000-0000-0000C7660000}"/>
    <cellStyle name="Normal 4 2 2 6 13 29 5" xfId="22920" xr:uid="{00000000-0005-0000-0000-0000C8660000}"/>
    <cellStyle name="Normal 4 2 2 6 13 29 6" xfId="22921" xr:uid="{00000000-0005-0000-0000-0000C9660000}"/>
    <cellStyle name="Normal 4 2 2 6 13 3" xfId="22922" xr:uid="{00000000-0005-0000-0000-0000CA660000}"/>
    <cellStyle name="Normal 4 2 2 6 13 3 2" xfId="22923" xr:uid="{00000000-0005-0000-0000-0000CB660000}"/>
    <cellStyle name="Normal 4 2 2 6 13 3 3" xfId="22924" xr:uid="{00000000-0005-0000-0000-0000CC660000}"/>
    <cellStyle name="Normal 4 2 2 6 13 3 4" xfId="22925" xr:uid="{00000000-0005-0000-0000-0000CD660000}"/>
    <cellStyle name="Normal 4 2 2 6 13 3 5" xfId="22926" xr:uid="{00000000-0005-0000-0000-0000CE660000}"/>
    <cellStyle name="Normal 4 2 2 6 13 3 6" xfId="22927" xr:uid="{00000000-0005-0000-0000-0000CF660000}"/>
    <cellStyle name="Normal 4 2 2 6 13 30" xfId="22928" xr:uid="{00000000-0005-0000-0000-0000D0660000}"/>
    <cellStyle name="Normal 4 2 2 6 13 31" xfId="22929" xr:uid="{00000000-0005-0000-0000-0000D1660000}"/>
    <cellStyle name="Normal 4 2 2 6 13 32" xfId="22930" xr:uid="{00000000-0005-0000-0000-0000D2660000}"/>
    <cellStyle name="Normal 4 2 2 6 13 33" xfId="22931" xr:uid="{00000000-0005-0000-0000-0000D3660000}"/>
    <cellStyle name="Normal 4 2 2 6 13 34" xfId="22932" xr:uid="{00000000-0005-0000-0000-0000D4660000}"/>
    <cellStyle name="Normal 4 2 2 6 13 4" xfId="22933" xr:uid="{00000000-0005-0000-0000-0000D5660000}"/>
    <cellStyle name="Normal 4 2 2 6 13 4 2" xfId="22934" xr:uid="{00000000-0005-0000-0000-0000D6660000}"/>
    <cellStyle name="Normal 4 2 2 6 13 4 3" xfId="22935" xr:uid="{00000000-0005-0000-0000-0000D7660000}"/>
    <cellStyle name="Normal 4 2 2 6 13 4 4" xfId="22936" xr:uid="{00000000-0005-0000-0000-0000D8660000}"/>
    <cellStyle name="Normal 4 2 2 6 13 4 5" xfId="22937" xr:uid="{00000000-0005-0000-0000-0000D9660000}"/>
    <cellStyle name="Normal 4 2 2 6 13 4 6" xfId="22938" xr:uid="{00000000-0005-0000-0000-0000DA660000}"/>
    <cellStyle name="Normal 4 2 2 6 13 5" xfId="22939" xr:uid="{00000000-0005-0000-0000-0000DB660000}"/>
    <cellStyle name="Normal 4 2 2 6 13 5 2" xfId="22940" xr:uid="{00000000-0005-0000-0000-0000DC660000}"/>
    <cellStyle name="Normal 4 2 2 6 13 5 3" xfId="22941" xr:uid="{00000000-0005-0000-0000-0000DD660000}"/>
    <cellStyle name="Normal 4 2 2 6 13 5 4" xfId="22942" xr:uid="{00000000-0005-0000-0000-0000DE660000}"/>
    <cellStyle name="Normal 4 2 2 6 13 5 5" xfId="22943" xr:uid="{00000000-0005-0000-0000-0000DF660000}"/>
    <cellStyle name="Normal 4 2 2 6 13 5 6" xfId="22944" xr:uid="{00000000-0005-0000-0000-0000E0660000}"/>
    <cellStyle name="Normal 4 2 2 6 13 6" xfId="22945" xr:uid="{00000000-0005-0000-0000-0000E1660000}"/>
    <cellStyle name="Normal 4 2 2 6 13 6 2" xfId="22946" xr:uid="{00000000-0005-0000-0000-0000E2660000}"/>
    <cellStyle name="Normal 4 2 2 6 13 6 3" xfId="22947" xr:uid="{00000000-0005-0000-0000-0000E3660000}"/>
    <cellStyle name="Normal 4 2 2 6 13 6 4" xfId="22948" xr:uid="{00000000-0005-0000-0000-0000E4660000}"/>
    <cellStyle name="Normal 4 2 2 6 13 6 5" xfId="22949" xr:uid="{00000000-0005-0000-0000-0000E5660000}"/>
    <cellStyle name="Normal 4 2 2 6 13 6 6" xfId="22950" xr:uid="{00000000-0005-0000-0000-0000E6660000}"/>
    <cellStyle name="Normal 4 2 2 6 13 7" xfId="22951" xr:uid="{00000000-0005-0000-0000-0000E7660000}"/>
    <cellStyle name="Normal 4 2 2 6 13 7 2" xfId="22952" xr:uid="{00000000-0005-0000-0000-0000E8660000}"/>
    <cellStyle name="Normal 4 2 2 6 13 7 3" xfId="22953" xr:uid="{00000000-0005-0000-0000-0000E9660000}"/>
    <cellStyle name="Normal 4 2 2 6 13 7 4" xfId="22954" xr:uid="{00000000-0005-0000-0000-0000EA660000}"/>
    <cellStyle name="Normal 4 2 2 6 13 7 5" xfId="22955" xr:uid="{00000000-0005-0000-0000-0000EB660000}"/>
    <cellStyle name="Normal 4 2 2 6 13 7 6" xfId="22956" xr:uid="{00000000-0005-0000-0000-0000EC660000}"/>
    <cellStyle name="Normal 4 2 2 6 13 8" xfId="22957" xr:uid="{00000000-0005-0000-0000-0000ED660000}"/>
    <cellStyle name="Normal 4 2 2 6 13 8 2" xfId="22958" xr:uid="{00000000-0005-0000-0000-0000EE660000}"/>
    <cellStyle name="Normal 4 2 2 6 13 8 3" xfId="22959" xr:uid="{00000000-0005-0000-0000-0000EF660000}"/>
    <cellStyle name="Normal 4 2 2 6 13 8 4" xfId="22960" xr:uid="{00000000-0005-0000-0000-0000F0660000}"/>
    <cellStyle name="Normal 4 2 2 6 13 8 5" xfId="22961" xr:uid="{00000000-0005-0000-0000-0000F1660000}"/>
    <cellStyle name="Normal 4 2 2 6 13 8 6" xfId="22962" xr:uid="{00000000-0005-0000-0000-0000F2660000}"/>
    <cellStyle name="Normal 4 2 2 6 13 9" xfId="22963" xr:uid="{00000000-0005-0000-0000-0000F3660000}"/>
    <cellStyle name="Normal 4 2 2 6 13 9 2" xfId="22964" xr:uid="{00000000-0005-0000-0000-0000F4660000}"/>
    <cellStyle name="Normal 4 2 2 6 13 9 3" xfId="22965" xr:uid="{00000000-0005-0000-0000-0000F5660000}"/>
    <cellStyle name="Normal 4 2 2 6 13 9 4" xfId="22966" xr:uid="{00000000-0005-0000-0000-0000F6660000}"/>
    <cellStyle name="Normal 4 2 2 6 13 9 5" xfId="22967" xr:uid="{00000000-0005-0000-0000-0000F7660000}"/>
    <cellStyle name="Normal 4 2 2 6 13 9 6" xfId="22968" xr:uid="{00000000-0005-0000-0000-0000F8660000}"/>
    <cellStyle name="Normal 4 2 2 6 14" xfId="22969" xr:uid="{00000000-0005-0000-0000-0000F9660000}"/>
    <cellStyle name="Normal 4 2 2 6 14 10" xfId="22970" xr:uid="{00000000-0005-0000-0000-0000FA660000}"/>
    <cellStyle name="Normal 4 2 2 6 14 10 2" xfId="22971" xr:uid="{00000000-0005-0000-0000-0000FB660000}"/>
    <cellStyle name="Normal 4 2 2 6 14 10 3" xfId="22972" xr:uid="{00000000-0005-0000-0000-0000FC660000}"/>
    <cellStyle name="Normal 4 2 2 6 14 10 4" xfId="22973" xr:uid="{00000000-0005-0000-0000-0000FD660000}"/>
    <cellStyle name="Normal 4 2 2 6 14 10 5" xfId="22974" xr:uid="{00000000-0005-0000-0000-0000FE660000}"/>
    <cellStyle name="Normal 4 2 2 6 14 10 6" xfId="22975" xr:uid="{00000000-0005-0000-0000-0000FF660000}"/>
    <cellStyle name="Normal 4 2 2 6 14 11" xfId="22976" xr:uid="{00000000-0005-0000-0000-000000670000}"/>
    <cellStyle name="Normal 4 2 2 6 14 11 2" xfId="22977" xr:uid="{00000000-0005-0000-0000-000001670000}"/>
    <cellStyle name="Normal 4 2 2 6 14 11 3" xfId="22978" xr:uid="{00000000-0005-0000-0000-000002670000}"/>
    <cellStyle name="Normal 4 2 2 6 14 11 4" xfId="22979" xr:uid="{00000000-0005-0000-0000-000003670000}"/>
    <cellStyle name="Normal 4 2 2 6 14 11 5" xfId="22980" xr:uid="{00000000-0005-0000-0000-000004670000}"/>
    <cellStyle name="Normal 4 2 2 6 14 11 6" xfId="22981" xr:uid="{00000000-0005-0000-0000-000005670000}"/>
    <cellStyle name="Normal 4 2 2 6 14 12" xfId="22982" xr:uid="{00000000-0005-0000-0000-000006670000}"/>
    <cellStyle name="Normal 4 2 2 6 14 12 2" xfId="22983" xr:uid="{00000000-0005-0000-0000-000007670000}"/>
    <cellStyle name="Normal 4 2 2 6 14 12 3" xfId="22984" xr:uid="{00000000-0005-0000-0000-000008670000}"/>
    <cellStyle name="Normal 4 2 2 6 14 12 4" xfId="22985" xr:uid="{00000000-0005-0000-0000-000009670000}"/>
    <cellStyle name="Normal 4 2 2 6 14 12 5" xfId="22986" xr:uid="{00000000-0005-0000-0000-00000A670000}"/>
    <cellStyle name="Normal 4 2 2 6 14 12 6" xfId="22987" xr:uid="{00000000-0005-0000-0000-00000B670000}"/>
    <cellStyle name="Normal 4 2 2 6 14 13" xfId="22988" xr:uid="{00000000-0005-0000-0000-00000C670000}"/>
    <cellStyle name="Normal 4 2 2 6 14 13 2" xfId="22989" xr:uid="{00000000-0005-0000-0000-00000D670000}"/>
    <cellStyle name="Normal 4 2 2 6 14 13 3" xfId="22990" xr:uid="{00000000-0005-0000-0000-00000E670000}"/>
    <cellStyle name="Normal 4 2 2 6 14 13 4" xfId="22991" xr:uid="{00000000-0005-0000-0000-00000F670000}"/>
    <cellStyle name="Normal 4 2 2 6 14 13 5" xfId="22992" xr:uid="{00000000-0005-0000-0000-000010670000}"/>
    <cellStyle name="Normal 4 2 2 6 14 13 6" xfId="22993" xr:uid="{00000000-0005-0000-0000-000011670000}"/>
    <cellStyle name="Normal 4 2 2 6 14 14" xfId="22994" xr:uid="{00000000-0005-0000-0000-000012670000}"/>
    <cellStyle name="Normal 4 2 2 6 14 14 2" xfId="22995" xr:uid="{00000000-0005-0000-0000-000013670000}"/>
    <cellStyle name="Normal 4 2 2 6 14 14 3" xfId="22996" xr:uid="{00000000-0005-0000-0000-000014670000}"/>
    <cellStyle name="Normal 4 2 2 6 14 14 4" xfId="22997" xr:uid="{00000000-0005-0000-0000-000015670000}"/>
    <cellStyle name="Normal 4 2 2 6 14 14 5" xfId="22998" xr:uid="{00000000-0005-0000-0000-000016670000}"/>
    <cellStyle name="Normal 4 2 2 6 14 14 6" xfId="22999" xr:uid="{00000000-0005-0000-0000-000017670000}"/>
    <cellStyle name="Normal 4 2 2 6 14 15" xfId="23000" xr:uid="{00000000-0005-0000-0000-000018670000}"/>
    <cellStyle name="Normal 4 2 2 6 14 15 2" xfId="23001" xr:uid="{00000000-0005-0000-0000-000019670000}"/>
    <cellStyle name="Normal 4 2 2 6 14 15 3" xfId="23002" xr:uid="{00000000-0005-0000-0000-00001A670000}"/>
    <cellStyle name="Normal 4 2 2 6 14 15 4" xfId="23003" xr:uid="{00000000-0005-0000-0000-00001B670000}"/>
    <cellStyle name="Normal 4 2 2 6 14 15 5" xfId="23004" xr:uid="{00000000-0005-0000-0000-00001C670000}"/>
    <cellStyle name="Normal 4 2 2 6 14 15 6" xfId="23005" xr:uid="{00000000-0005-0000-0000-00001D670000}"/>
    <cellStyle name="Normal 4 2 2 6 14 16" xfId="23006" xr:uid="{00000000-0005-0000-0000-00001E670000}"/>
    <cellStyle name="Normal 4 2 2 6 14 16 2" xfId="23007" xr:uid="{00000000-0005-0000-0000-00001F670000}"/>
    <cellStyle name="Normal 4 2 2 6 14 16 3" xfId="23008" xr:uid="{00000000-0005-0000-0000-000020670000}"/>
    <cellStyle name="Normal 4 2 2 6 14 16 4" xfId="23009" xr:uid="{00000000-0005-0000-0000-000021670000}"/>
    <cellStyle name="Normal 4 2 2 6 14 16 5" xfId="23010" xr:uid="{00000000-0005-0000-0000-000022670000}"/>
    <cellStyle name="Normal 4 2 2 6 14 16 6" xfId="23011" xr:uid="{00000000-0005-0000-0000-000023670000}"/>
    <cellStyle name="Normal 4 2 2 6 14 17" xfId="23012" xr:uid="{00000000-0005-0000-0000-000024670000}"/>
    <cellStyle name="Normal 4 2 2 6 14 17 2" xfId="23013" xr:uid="{00000000-0005-0000-0000-000025670000}"/>
    <cellStyle name="Normal 4 2 2 6 14 17 3" xfId="23014" xr:uid="{00000000-0005-0000-0000-000026670000}"/>
    <cellStyle name="Normal 4 2 2 6 14 17 4" xfId="23015" xr:uid="{00000000-0005-0000-0000-000027670000}"/>
    <cellStyle name="Normal 4 2 2 6 14 17 5" xfId="23016" xr:uid="{00000000-0005-0000-0000-000028670000}"/>
    <cellStyle name="Normal 4 2 2 6 14 17 6" xfId="23017" xr:uid="{00000000-0005-0000-0000-000029670000}"/>
    <cellStyle name="Normal 4 2 2 6 14 18" xfId="23018" xr:uid="{00000000-0005-0000-0000-00002A670000}"/>
    <cellStyle name="Normal 4 2 2 6 14 18 2" xfId="23019" xr:uid="{00000000-0005-0000-0000-00002B670000}"/>
    <cellStyle name="Normal 4 2 2 6 14 18 3" xfId="23020" xr:uid="{00000000-0005-0000-0000-00002C670000}"/>
    <cellStyle name="Normal 4 2 2 6 14 18 4" xfId="23021" xr:uid="{00000000-0005-0000-0000-00002D670000}"/>
    <cellStyle name="Normal 4 2 2 6 14 18 5" xfId="23022" xr:uid="{00000000-0005-0000-0000-00002E670000}"/>
    <cellStyle name="Normal 4 2 2 6 14 18 6" xfId="23023" xr:uid="{00000000-0005-0000-0000-00002F670000}"/>
    <cellStyle name="Normal 4 2 2 6 14 19" xfId="23024" xr:uid="{00000000-0005-0000-0000-000030670000}"/>
    <cellStyle name="Normal 4 2 2 6 14 19 2" xfId="23025" xr:uid="{00000000-0005-0000-0000-000031670000}"/>
    <cellStyle name="Normal 4 2 2 6 14 19 3" xfId="23026" xr:uid="{00000000-0005-0000-0000-000032670000}"/>
    <cellStyle name="Normal 4 2 2 6 14 19 4" xfId="23027" xr:uid="{00000000-0005-0000-0000-000033670000}"/>
    <cellStyle name="Normal 4 2 2 6 14 19 5" xfId="23028" xr:uid="{00000000-0005-0000-0000-000034670000}"/>
    <cellStyle name="Normal 4 2 2 6 14 19 6" xfId="23029" xr:uid="{00000000-0005-0000-0000-000035670000}"/>
    <cellStyle name="Normal 4 2 2 6 14 2" xfId="23030" xr:uid="{00000000-0005-0000-0000-000036670000}"/>
    <cellStyle name="Normal 4 2 2 6 14 2 2" xfId="23031" xr:uid="{00000000-0005-0000-0000-000037670000}"/>
    <cellStyle name="Normal 4 2 2 6 14 2 3" xfId="23032" xr:uid="{00000000-0005-0000-0000-000038670000}"/>
    <cellStyle name="Normal 4 2 2 6 14 2 4" xfId="23033" xr:uid="{00000000-0005-0000-0000-000039670000}"/>
    <cellStyle name="Normal 4 2 2 6 14 2 5" xfId="23034" xr:uid="{00000000-0005-0000-0000-00003A670000}"/>
    <cellStyle name="Normal 4 2 2 6 14 2 6" xfId="23035" xr:uid="{00000000-0005-0000-0000-00003B670000}"/>
    <cellStyle name="Normal 4 2 2 6 14 20" xfId="23036" xr:uid="{00000000-0005-0000-0000-00003C670000}"/>
    <cellStyle name="Normal 4 2 2 6 14 20 2" xfId="23037" xr:uid="{00000000-0005-0000-0000-00003D670000}"/>
    <cellStyle name="Normal 4 2 2 6 14 20 3" xfId="23038" xr:uid="{00000000-0005-0000-0000-00003E670000}"/>
    <cellStyle name="Normal 4 2 2 6 14 20 4" xfId="23039" xr:uid="{00000000-0005-0000-0000-00003F670000}"/>
    <cellStyle name="Normal 4 2 2 6 14 20 5" xfId="23040" xr:uid="{00000000-0005-0000-0000-000040670000}"/>
    <cellStyle name="Normal 4 2 2 6 14 20 6" xfId="23041" xr:uid="{00000000-0005-0000-0000-000041670000}"/>
    <cellStyle name="Normal 4 2 2 6 14 21" xfId="23042" xr:uid="{00000000-0005-0000-0000-000042670000}"/>
    <cellStyle name="Normal 4 2 2 6 14 21 2" xfId="23043" xr:uid="{00000000-0005-0000-0000-000043670000}"/>
    <cellStyle name="Normal 4 2 2 6 14 21 3" xfId="23044" xr:uid="{00000000-0005-0000-0000-000044670000}"/>
    <cellStyle name="Normal 4 2 2 6 14 21 4" xfId="23045" xr:uid="{00000000-0005-0000-0000-000045670000}"/>
    <cellStyle name="Normal 4 2 2 6 14 21 5" xfId="23046" xr:uid="{00000000-0005-0000-0000-000046670000}"/>
    <cellStyle name="Normal 4 2 2 6 14 21 6" xfId="23047" xr:uid="{00000000-0005-0000-0000-000047670000}"/>
    <cellStyle name="Normal 4 2 2 6 14 22" xfId="23048" xr:uid="{00000000-0005-0000-0000-000048670000}"/>
    <cellStyle name="Normal 4 2 2 6 14 22 2" xfId="23049" xr:uid="{00000000-0005-0000-0000-000049670000}"/>
    <cellStyle name="Normal 4 2 2 6 14 22 3" xfId="23050" xr:uid="{00000000-0005-0000-0000-00004A670000}"/>
    <cellStyle name="Normal 4 2 2 6 14 22 4" xfId="23051" xr:uid="{00000000-0005-0000-0000-00004B670000}"/>
    <cellStyle name="Normal 4 2 2 6 14 22 5" xfId="23052" xr:uid="{00000000-0005-0000-0000-00004C670000}"/>
    <cellStyle name="Normal 4 2 2 6 14 22 6" xfId="23053" xr:uid="{00000000-0005-0000-0000-00004D670000}"/>
    <cellStyle name="Normal 4 2 2 6 14 23" xfId="23054" xr:uid="{00000000-0005-0000-0000-00004E670000}"/>
    <cellStyle name="Normal 4 2 2 6 14 23 2" xfId="23055" xr:uid="{00000000-0005-0000-0000-00004F670000}"/>
    <cellStyle name="Normal 4 2 2 6 14 23 3" xfId="23056" xr:uid="{00000000-0005-0000-0000-000050670000}"/>
    <cellStyle name="Normal 4 2 2 6 14 23 4" xfId="23057" xr:uid="{00000000-0005-0000-0000-000051670000}"/>
    <cellStyle name="Normal 4 2 2 6 14 23 5" xfId="23058" xr:uid="{00000000-0005-0000-0000-000052670000}"/>
    <cellStyle name="Normal 4 2 2 6 14 23 6" xfId="23059" xr:uid="{00000000-0005-0000-0000-000053670000}"/>
    <cellStyle name="Normal 4 2 2 6 14 24" xfId="23060" xr:uid="{00000000-0005-0000-0000-000054670000}"/>
    <cellStyle name="Normal 4 2 2 6 14 24 2" xfId="23061" xr:uid="{00000000-0005-0000-0000-000055670000}"/>
    <cellStyle name="Normal 4 2 2 6 14 24 3" xfId="23062" xr:uid="{00000000-0005-0000-0000-000056670000}"/>
    <cellStyle name="Normal 4 2 2 6 14 24 4" xfId="23063" xr:uid="{00000000-0005-0000-0000-000057670000}"/>
    <cellStyle name="Normal 4 2 2 6 14 24 5" xfId="23064" xr:uid="{00000000-0005-0000-0000-000058670000}"/>
    <cellStyle name="Normal 4 2 2 6 14 24 6" xfId="23065" xr:uid="{00000000-0005-0000-0000-000059670000}"/>
    <cellStyle name="Normal 4 2 2 6 14 25" xfId="23066" xr:uid="{00000000-0005-0000-0000-00005A670000}"/>
    <cellStyle name="Normal 4 2 2 6 14 25 2" xfId="23067" xr:uid="{00000000-0005-0000-0000-00005B670000}"/>
    <cellStyle name="Normal 4 2 2 6 14 25 3" xfId="23068" xr:uid="{00000000-0005-0000-0000-00005C670000}"/>
    <cellStyle name="Normal 4 2 2 6 14 25 4" xfId="23069" xr:uid="{00000000-0005-0000-0000-00005D670000}"/>
    <cellStyle name="Normal 4 2 2 6 14 25 5" xfId="23070" xr:uid="{00000000-0005-0000-0000-00005E670000}"/>
    <cellStyle name="Normal 4 2 2 6 14 25 6" xfId="23071" xr:uid="{00000000-0005-0000-0000-00005F670000}"/>
    <cellStyle name="Normal 4 2 2 6 14 26" xfId="23072" xr:uid="{00000000-0005-0000-0000-000060670000}"/>
    <cellStyle name="Normal 4 2 2 6 14 26 2" xfId="23073" xr:uid="{00000000-0005-0000-0000-000061670000}"/>
    <cellStyle name="Normal 4 2 2 6 14 26 3" xfId="23074" xr:uid="{00000000-0005-0000-0000-000062670000}"/>
    <cellStyle name="Normal 4 2 2 6 14 26 4" xfId="23075" xr:uid="{00000000-0005-0000-0000-000063670000}"/>
    <cellStyle name="Normal 4 2 2 6 14 26 5" xfId="23076" xr:uid="{00000000-0005-0000-0000-000064670000}"/>
    <cellStyle name="Normal 4 2 2 6 14 26 6" xfId="23077" xr:uid="{00000000-0005-0000-0000-000065670000}"/>
    <cellStyle name="Normal 4 2 2 6 14 27" xfId="23078" xr:uid="{00000000-0005-0000-0000-000066670000}"/>
    <cellStyle name="Normal 4 2 2 6 14 27 2" xfId="23079" xr:uid="{00000000-0005-0000-0000-000067670000}"/>
    <cellStyle name="Normal 4 2 2 6 14 27 3" xfId="23080" xr:uid="{00000000-0005-0000-0000-000068670000}"/>
    <cellStyle name="Normal 4 2 2 6 14 27 4" xfId="23081" xr:uid="{00000000-0005-0000-0000-000069670000}"/>
    <cellStyle name="Normal 4 2 2 6 14 27 5" xfId="23082" xr:uid="{00000000-0005-0000-0000-00006A670000}"/>
    <cellStyle name="Normal 4 2 2 6 14 27 6" xfId="23083" xr:uid="{00000000-0005-0000-0000-00006B670000}"/>
    <cellStyle name="Normal 4 2 2 6 14 28" xfId="23084" xr:uid="{00000000-0005-0000-0000-00006C670000}"/>
    <cellStyle name="Normal 4 2 2 6 14 28 2" xfId="23085" xr:uid="{00000000-0005-0000-0000-00006D670000}"/>
    <cellStyle name="Normal 4 2 2 6 14 28 3" xfId="23086" xr:uid="{00000000-0005-0000-0000-00006E670000}"/>
    <cellStyle name="Normal 4 2 2 6 14 28 4" xfId="23087" xr:uid="{00000000-0005-0000-0000-00006F670000}"/>
    <cellStyle name="Normal 4 2 2 6 14 28 5" xfId="23088" xr:uid="{00000000-0005-0000-0000-000070670000}"/>
    <cellStyle name="Normal 4 2 2 6 14 28 6" xfId="23089" xr:uid="{00000000-0005-0000-0000-000071670000}"/>
    <cellStyle name="Normal 4 2 2 6 14 29" xfId="23090" xr:uid="{00000000-0005-0000-0000-000072670000}"/>
    <cellStyle name="Normal 4 2 2 6 14 29 2" xfId="23091" xr:uid="{00000000-0005-0000-0000-000073670000}"/>
    <cellStyle name="Normal 4 2 2 6 14 29 3" xfId="23092" xr:uid="{00000000-0005-0000-0000-000074670000}"/>
    <cellStyle name="Normal 4 2 2 6 14 29 4" xfId="23093" xr:uid="{00000000-0005-0000-0000-000075670000}"/>
    <cellStyle name="Normal 4 2 2 6 14 29 5" xfId="23094" xr:uid="{00000000-0005-0000-0000-000076670000}"/>
    <cellStyle name="Normal 4 2 2 6 14 29 6" xfId="23095" xr:uid="{00000000-0005-0000-0000-000077670000}"/>
    <cellStyle name="Normal 4 2 2 6 14 3" xfId="23096" xr:uid="{00000000-0005-0000-0000-000078670000}"/>
    <cellStyle name="Normal 4 2 2 6 14 3 2" xfId="23097" xr:uid="{00000000-0005-0000-0000-000079670000}"/>
    <cellStyle name="Normal 4 2 2 6 14 3 3" xfId="23098" xr:uid="{00000000-0005-0000-0000-00007A670000}"/>
    <cellStyle name="Normal 4 2 2 6 14 3 4" xfId="23099" xr:uid="{00000000-0005-0000-0000-00007B670000}"/>
    <cellStyle name="Normal 4 2 2 6 14 3 5" xfId="23100" xr:uid="{00000000-0005-0000-0000-00007C670000}"/>
    <cellStyle name="Normal 4 2 2 6 14 3 6" xfId="23101" xr:uid="{00000000-0005-0000-0000-00007D670000}"/>
    <cellStyle name="Normal 4 2 2 6 14 30" xfId="23102" xr:uid="{00000000-0005-0000-0000-00007E670000}"/>
    <cellStyle name="Normal 4 2 2 6 14 31" xfId="23103" xr:uid="{00000000-0005-0000-0000-00007F670000}"/>
    <cellStyle name="Normal 4 2 2 6 14 32" xfId="23104" xr:uid="{00000000-0005-0000-0000-000080670000}"/>
    <cellStyle name="Normal 4 2 2 6 14 33" xfId="23105" xr:uid="{00000000-0005-0000-0000-000081670000}"/>
    <cellStyle name="Normal 4 2 2 6 14 34" xfId="23106" xr:uid="{00000000-0005-0000-0000-000082670000}"/>
    <cellStyle name="Normal 4 2 2 6 14 4" xfId="23107" xr:uid="{00000000-0005-0000-0000-000083670000}"/>
    <cellStyle name="Normal 4 2 2 6 14 4 2" xfId="23108" xr:uid="{00000000-0005-0000-0000-000084670000}"/>
    <cellStyle name="Normal 4 2 2 6 14 4 3" xfId="23109" xr:uid="{00000000-0005-0000-0000-000085670000}"/>
    <cellStyle name="Normal 4 2 2 6 14 4 4" xfId="23110" xr:uid="{00000000-0005-0000-0000-000086670000}"/>
    <cellStyle name="Normal 4 2 2 6 14 4 5" xfId="23111" xr:uid="{00000000-0005-0000-0000-000087670000}"/>
    <cellStyle name="Normal 4 2 2 6 14 4 6" xfId="23112" xr:uid="{00000000-0005-0000-0000-000088670000}"/>
    <cellStyle name="Normal 4 2 2 6 14 5" xfId="23113" xr:uid="{00000000-0005-0000-0000-000089670000}"/>
    <cellStyle name="Normal 4 2 2 6 14 5 2" xfId="23114" xr:uid="{00000000-0005-0000-0000-00008A670000}"/>
    <cellStyle name="Normal 4 2 2 6 14 5 3" xfId="23115" xr:uid="{00000000-0005-0000-0000-00008B670000}"/>
    <cellStyle name="Normal 4 2 2 6 14 5 4" xfId="23116" xr:uid="{00000000-0005-0000-0000-00008C670000}"/>
    <cellStyle name="Normal 4 2 2 6 14 5 5" xfId="23117" xr:uid="{00000000-0005-0000-0000-00008D670000}"/>
    <cellStyle name="Normal 4 2 2 6 14 5 6" xfId="23118" xr:uid="{00000000-0005-0000-0000-00008E670000}"/>
    <cellStyle name="Normal 4 2 2 6 14 6" xfId="23119" xr:uid="{00000000-0005-0000-0000-00008F670000}"/>
    <cellStyle name="Normal 4 2 2 6 14 6 2" xfId="23120" xr:uid="{00000000-0005-0000-0000-000090670000}"/>
    <cellStyle name="Normal 4 2 2 6 14 6 3" xfId="23121" xr:uid="{00000000-0005-0000-0000-000091670000}"/>
    <cellStyle name="Normal 4 2 2 6 14 6 4" xfId="23122" xr:uid="{00000000-0005-0000-0000-000092670000}"/>
    <cellStyle name="Normal 4 2 2 6 14 6 5" xfId="23123" xr:uid="{00000000-0005-0000-0000-000093670000}"/>
    <cellStyle name="Normal 4 2 2 6 14 6 6" xfId="23124" xr:uid="{00000000-0005-0000-0000-000094670000}"/>
    <cellStyle name="Normal 4 2 2 6 14 7" xfId="23125" xr:uid="{00000000-0005-0000-0000-000095670000}"/>
    <cellStyle name="Normal 4 2 2 6 14 7 2" xfId="23126" xr:uid="{00000000-0005-0000-0000-000096670000}"/>
    <cellStyle name="Normal 4 2 2 6 14 7 3" xfId="23127" xr:uid="{00000000-0005-0000-0000-000097670000}"/>
    <cellStyle name="Normal 4 2 2 6 14 7 4" xfId="23128" xr:uid="{00000000-0005-0000-0000-000098670000}"/>
    <cellStyle name="Normal 4 2 2 6 14 7 5" xfId="23129" xr:uid="{00000000-0005-0000-0000-000099670000}"/>
    <cellStyle name="Normal 4 2 2 6 14 7 6" xfId="23130" xr:uid="{00000000-0005-0000-0000-00009A670000}"/>
    <cellStyle name="Normal 4 2 2 6 14 8" xfId="23131" xr:uid="{00000000-0005-0000-0000-00009B670000}"/>
    <cellStyle name="Normal 4 2 2 6 14 8 2" xfId="23132" xr:uid="{00000000-0005-0000-0000-00009C670000}"/>
    <cellStyle name="Normal 4 2 2 6 14 8 3" xfId="23133" xr:uid="{00000000-0005-0000-0000-00009D670000}"/>
    <cellStyle name="Normal 4 2 2 6 14 8 4" xfId="23134" xr:uid="{00000000-0005-0000-0000-00009E670000}"/>
    <cellStyle name="Normal 4 2 2 6 14 8 5" xfId="23135" xr:uid="{00000000-0005-0000-0000-00009F670000}"/>
    <cellStyle name="Normal 4 2 2 6 14 8 6" xfId="23136" xr:uid="{00000000-0005-0000-0000-0000A0670000}"/>
    <cellStyle name="Normal 4 2 2 6 14 9" xfId="23137" xr:uid="{00000000-0005-0000-0000-0000A1670000}"/>
    <cellStyle name="Normal 4 2 2 6 14 9 2" xfId="23138" xr:uid="{00000000-0005-0000-0000-0000A2670000}"/>
    <cellStyle name="Normal 4 2 2 6 14 9 3" xfId="23139" xr:uid="{00000000-0005-0000-0000-0000A3670000}"/>
    <cellStyle name="Normal 4 2 2 6 14 9 4" xfId="23140" xr:uid="{00000000-0005-0000-0000-0000A4670000}"/>
    <cellStyle name="Normal 4 2 2 6 14 9 5" xfId="23141" xr:uid="{00000000-0005-0000-0000-0000A5670000}"/>
    <cellStyle name="Normal 4 2 2 6 14 9 6" xfId="23142" xr:uid="{00000000-0005-0000-0000-0000A6670000}"/>
    <cellStyle name="Normal 4 2 2 6 15" xfId="23143" xr:uid="{00000000-0005-0000-0000-0000A7670000}"/>
    <cellStyle name="Normal 4 2 2 6 15 10" xfId="23144" xr:uid="{00000000-0005-0000-0000-0000A8670000}"/>
    <cellStyle name="Normal 4 2 2 6 15 10 2" xfId="23145" xr:uid="{00000000-0005-0000-0000-0000A9670000}"/>
    <cellStyle name="Normal 4 2 2 6 15 10 3" xfId="23146" xr:uid="{00000000-0005-0000-0000-0000AA670000}"/>
    <cellStyle name="Normal 4 2 2 6 15 10 4" xfId="23147" xr:uid="{00000000-0005-0000-0000-0000AB670000}"/>
    <cellStyle name="Normal 4 2 2 6 15 10 5" xfId="23148" xr:uid="{00000000-0005-0000-0000-0000AC670000}"/>
    <cellStyle name="Normal 4 2 2 6 15 10 6" xfId="23149" xr:uid="{00000000-0005-0000-0000-0000AD670000}"/>
    <cellStyle name="Normal 4 2 2 6 15 11" xfId="23150" xr:uid="{00000000-0005-0000-0000-0000AE670000}"/>
    <cellStyle name="Normal 4 2 2 6 15 11 2" xfId="23151" xr:uid="{00000000-0005-0000-0000-0000AF670000}"/>
    <cellStyle name="Normal 4 2 2 6 15 11 3" xfId="23152" xr:uid="{00000000-0005-0000-0000-0000B0670000}"/>
    <cellStyle name="Normal 4 2 2 6 15 11 4" xfId="23153" xr:uid="{00000000-0005-0000-0000-0000B1670000}"/>
    <cellStyle name="Normal 4 2 2 6 15 11 5" xfId="23154" xr:uid="{00000000-0005-0000-0000-0000B2670000}"/>
    <cellStyle name="Normal 4 2 2 6 15 11 6" xfId="23155" xr:uid="{00000000-0005-0000-0000-0000B3670000}"/>
    <cellStyle name="Normal 4 2 2 6 15 12" xfId="23156" xr:uid="{00000000-0005-0000-0000-0000B4670000}"/>
    <cellStyle name="Normal 4 2 2 6 15 12 2" xfId="23157" xr:uid="{00000000-0005-0000-0000-0000B5670000}"/>
    <cellStyle name="Normal 4 2 2 6 15 12 3" xfId="23158" xr:uid="{00000000-0005-0000-0000-0000B6670000}"/>
    <cellStyle name="Normal 4 2 2 6 15 12 4" xfId="23159" xr:uid="{00000000-0005-0000-0000-0000B7670000}"/>
    <cellStyle name="Normal 4 2 2 6 15 12 5" xfId="23160" xr:uid="{00000000-0005-0000-0000-0000B8670000}"/>
    <cellStyle name="Normal 4 2 2 6 15 12 6" xfId="23161" xr:uid="{00000000-0005-0000-0000-0000B9670000}"/>
    <cellStyle name="Normal 4 2 2 6 15 13" xfId="23162" xr:uid="{00000000-0005-0000-0000-0000BA670000}"/>
    <cellStyle name="Normal 4 2 2 6 15 13 2" xfId="23163" xr:uid="{00000000-0005-0000-0000-0000BB670000}"/>
    <cellStyle name="Normal 4 2 2 6 15 13 3" xfId="23164" xr:uid="{00000000-0005-0000-0000-0000BC670000}"/>
    <cellStyle name="Normal 4 2 2 6 15 13 4" xfId="23165" xr:uid="{00000000-0005-0000-0000-0000BD670000}"/>
    <cellStyle name="Normal 4 2 2 6 15 13 5" xfId="23166" xr:uid="{00000000-0005-0000-0000-0000BE670000}"/>
    <cellStyle name="Normal 4 2 2 6 15 13 6" xfId="23167" xr:uid="{00000000-0005-0000-0000-0000BF670000}"/>
    <cellStyle name="Normal 4 2 2 6 15 14" xfId="23168" xr:uid="{00000000-0005-0000-0000-0000C0670000}"/>
    <cellStyle name="Normal 4 2 2 6 15 14 2" xfId="23169" xr:uid="{00000000-0005-0000-0000-0000C1670000}"/>
    <cellStyle name="Normal 4 2 2 6 15 14 3" xfId="23170" xr:uid="{00000000-0005-0000-0000-0000C2670000}"/>
    <cellStyle name="Normal 4 2 2 6 15 14 4" xfId="23171" xr:uid="{00000000-0005-0000-0000-0000C3670000}"/>
    <cellStyle name="Normal 4 2 2 6 15 14 5" xfId="23172" xr:uid="{00000000-0005-0000-0000-0000C4670000}"/>
    <cellStyle name="Normal 4 2 2 6 15 14 6" xfId="23173" xr:uid="{00000000-0005-0000-0000-0000C5670000}"/>
    <cellStyle name="Normal 4 2 2 6 15 15" xfId="23174" xr:uid="{00000000-0005-0000-0000-0000C6670000}"/>
    <cellStyle name="Normal 4 2 2 6 15 15 2" xfId="23175" xr:uid="{00000000-0005-0000-0000-0000C7670000}"/>
    <cellStyle name="Normal 4 2 2 6 15 15 3" xfId="23176" xr:uid="{00000000-0005-0000-0000-0000C8670000}"/>
    <cellStyle name="Normal 4 2 2 6 15 15 4" xfId="23177" xr:uid="{00000000-0005-0000-0000-0000C9670000}"/>
    <cellStyle name="Normal 4 2 2 6 15 15 5" xfId="23178" xr:uid="{00000000-0005-0000-0000-0000CA670000}"/>
    <cellStyle name="Normal 4 2 2 6 15 15 6" xfId="23179" xr:uid="{00000000-0005-0000-0000-0000CB670000}"/>
    <cellStyle name="Normal 4 2 2 6 15 16" xfId="23180" xr:uid="{00000000-0005-0000-0000-0000CC670000}"/>
    <cellStyle name="Normal 4 2 2 6 15 16 2" xfId="23181" xr:uid="{00000000-0005-0000-0000-0000CD670000}"/>
    <cellStyle name="Normal 4 2 2 6 15 16 3" xfId="23182" xr:uid="{00000000-0005-0000-0000-0000CE670000}"/>
    <cellStyle name="Normal 4 2 2 6 15 16 4" xfId="23183" xr:uid="{00000000-0005-0000-0000-0000CF670000}"/>
    <cellStyle name="Normal 4 2 2 6 15 16 5" xfId="23184" xr:uid="{00000000-0005-0000-0000-0000D0670000}"/>
    <cellStyle name="Normal 4 2 2 6 15 16 6" xfId="23185" xr:uid="{00000000-0005-0000-0000-0000D1670000}"/>
    <cellStyle name="Normal 4 2 2 6 15 17" xfId="23186" xr:uid="{00000000-0005-0000-0000-0000D2670000}"/>
    <cellStyle name="Normal 4 2 2 6 15 17 2" xfId="23187" xr:uid="{00000000-0005-0000-0000-0000D3670000}"/>
    <cellStyle name="Normal 4 2 2 6 15 17 3" xfId="23188" xr:uid="{00000000-0005-0000-0000-0000D4670000}"/>
    <cellStyle name="Normal 4 2 2 6 15 17 4" xfId="23189" xr:uid="{00000000-0005-0000-0000-0000D5670000}"/>
    <cellStyle name="Normal 4 2 2 6 15 17 5" xfId="23190" xr:uid="{00000000-0005-0000-0000-0000D6670000}"/>
    <cellStyle name="Normal 4 2 2 6 15 17 6" xfId="23191" xr:uid="{00000000-0005-0000-0000-0000D7670000}"/>
    <cellStyle name="Normal 4 2 2 6 15 18" xfId="23192" xr:uid="{00000000-0005-0000-0000-0000D8670000}"/>
    <cellStyle name="Normal 4 2 2 6 15 18 2" xfId="23193" xr:uid="{00000000-0005-0000-0000-0000D9670000}"/>
    <cellStyle name="Normal 4 2 2 6 15 18 3" xfId="23194" xr:uid="{00000000-0005-0000-0000-0000DA670000}"/>
    <cellStyle name="Normal 4 2 2 6 15 18 4" xfId="23195" xr:uid="{00000000-0005-0000-0000-0000DB670000}"/>
    <cellStyle name="Normal 4 2 2 6 15 18 5" xfId="23196" xr:uid="{00000000-0005-0000-0000-0000DC670000}"/>
    <cellStyle name="Normal 4 2 2 6 15 18 6" xfId="23197" xr:uid="{00000000-0005-0000-0000-0000DD670000}"/>
    <cellStyle name="Normal 4 2 2 6 15 19" xfId="23198" xr:uid="{00000000-0005-0000-0000-0000DE670000}"/>
    <cellStyle name="Normal 4 2 2 6 15 19 2" xfId="23199" xr:uid="{00000000-0005-0000-0000-0000DF670000}"/>
    <cellStyle name="Normal 4 2 2 6 15 19 3" xfId="23200" xr:uid="{00000000-0005-0000-0000-0000E0670000}"/>
    <cellStyle name="Normal 4 2 2 6 15 19 4" xfId="23201" xr:uid="{00000000-0005-0000-0000-0000E1670000}"/>
    <cellStyle name="Normal 4 2 2 6 15 19 5" xfId="23202" xr:uid="{00000000-0005-0000-0000-0000E2670000}"/>
    <cellStyle name="Normal 4 2 2 6 15 19 6" xfId="23203" xr:uid="{00000000-0005-0000-0000-0000E3670000}"/>
    <cellStyle name="Normal 4 2 2 6 15 2" xfId="23204" xr:uid="{00000000-0005-0000-0000-0000E4670000}"/>
    <cellStyle name="Normal 4 2 2 6 15 2 2" xfId="23205" xr:uid="{00000000-0005-0000-0000-0000E5670000}"/>
    <cellStyle name="Normal 4 2 2 6 15 2 3" xfId="23206" xr:uid="{00000000-0005-0000-0000-0000E6670000}"/>
    <cellStyle name="Normal 4 2 2 6 15 2 4" xfId="23207" xr:uid="{00000000-0005-0000-0000-0000E7670000}"/>
    <cellStyle name="Normal 4 2 2 6 15 2 5" xfId="23208" xr:uid="{00000000-0005-0000-0000-0000E8670000}"/>
    <cellStyle name="Normal 4 2 2 6 15 2 6" xfId="23209" xr:uid="{00000000-0005-0000-0000-0000E9670000}"/>
    <cellStyle name="Normal 4 2 2 6 15 20" xfId="23210" xr:uid="{00000000-0005-0000-0000-0000EA670000}"/>
    <cellStyle name="Normal 4 2 2 6 15 20 2" xfId="23211" xr:uid="{00000000-0005-0000-0000-0000EB670000}"/>
    <cellStyle name="Normal 4 2 2 6 15 20 3" xfId="23212" xr:uid="{00000000-0005-0000-0000-0000EC670000}"/>
    <cellStyle name="Normal 4 2 2 6 15 20 4" xfId="23213" xr:uid="{00000000-0005-0000-0000-0000ED670000}"/>
    <cellStyle name="Normal 4 2 2 6 15 20 5" xfId="23214" xr:uid="{00000000-0005-0000-0000-0000EE670000}"/>
    <cellStyle name="Normal 4 2 2 6 15 20 6" xfId="23215" xr:uid="{00000000-0005-0000-0000-0000EF670000}"/>
    <cellStyle name="Normal 4 2 2 6 15 21" xfId="23216" xr:uid="{00000000-0005-0000-0000-0000F0670000}"/>
    <cellStyle name="Normal 4 2 2 6 15 21 2" xfId="23217" xr:uid="{00000000-0005-0000-0000-0000F1670000}"/>
    <cellStyle name="Normal 4 2 2 6 15 21 3" xfId="23218" xr:uid="{00000000-0005-0000-0000-0000F2670000}"/>
    <cellStyle name="Normal 4 2 2 6 15 21 4" xfId="23219" xr:uid="{00000000-0005-0000-0000-0000F3670000}"/>
    <cellStyle name="Normal 4 2 2 6 15 21 5" xfId="23220" xr:uid="{00000000-0005-0000-0000-0000F4670000}"/>
    <cellStyle name="Normal 4 2 2 6 15 21 6" xfId="23221" xr:uid="{00000000-0005-0000-0000-0000F5670000}"/>
    <cellStyle name="Normal 4 2 2 6 15 22" xfId="23222" xr:uid="{00000000-0005-0000-0000-0000F6670000}"/>
    <cellStyle name="Normal 4 2 2 6 15 22 2" xfId="23223" xr:uid="{00000000-0005-0000-0000-0000F7670000}"/>
    <cellStyle name="Normal 4 2 2 6 15 22 3" xfId="23224" xr:uid="{00000000-0005-0000-0000-0000F8670000}"/>
    <cellStyle name="Normal 4 2 2 6 15 22 4" xfId="23225" xr:uid="{00000000-0005-0000-0000-0000F9670000}"/>
    <cellStyle name="Normal 4 2 2 6 15 22 5" xfId="23226" xr:uid="{00000000-0005-0000-0000-0000FA670000}"/>
    <cellStyle name="Normal 4 2 2 6 15 22 6" xfId="23227" xr:uid="{00000000-0005-0000-0000-0000FB670000}"/>
    <cellStyle name="Normal 4 2 2 6 15 23" xfId="23228" xr:uid="{00000000-0005-0000-0000-0000FC670000}"/>
    <cellStyle name="Normal 4 2 2 6 15 23 2" xfId="23229" xr:uid="{00000000-0005-0000-0000-0000FD670000}"/>
    <cellStyle name="Normal 4 2 2 6 15 23 3" xfId="23230" xr:uid="{00000000-0005-0000-0000-0000FE670000}"/>
    <cellStyle name="Normal 4 2 2 6 15 23 4" xfId="23231" xr:uid="{00000000-0005-0000-0000-0000FF670000}"/>
    <cellStyle name="Normal 4 2 2 6 15 23 5" xfId="23232" xr:uid="{00000000-0005-0000-0000-000000680000}"/>
    <cellStyle name="Normal 4 2 2 6 15 23 6" xfId="23233" xr:uid="{00000000-0005-0000-0000-000001680000}"/>
    <cellStyle name="Normal 4 2 2 6 15 24" xfId="23234" xr:uid="{00000000-0005-0000-0000-000002680000}"/>
    <cellStyle name="Normal 4 2 2 6 15 24 2" xfId="23235" xr:uid="{00000000-0005-0000-0000-000003680000}"/>
    <cellStyle name="Normal 4 2 2 6 15 24 3" xfId="23236" xr:uid="{00000000-0005-0000-0000-000004680000}"/>
    <cellStyle name="Normal 4 2 2 6 15 24 4" xfId="23237" xr:uid="{00000000-0005-0000-0000-000005680000}"/>
    <cellStyle name="Normal 4 2 2 6 15 24 5" xfId="23238" xr:uid="{00000000-0005-0000-0000-000006680000}"/>
    <cellStyle name="Normal 4 2 2 6 15 24 6" xfId="23239" xr:uid="{00000000-0005-0000-0000-000007680000}"/>
    <cellStyle name="Normal 4 2 2 6 15 25" xfId="23240" xr:uid="{00000000-0005-0000-0000-000008680000}"/>
    <cellStyle name="Normal 4 2 2 6 15 25 2" xfId="23241" xr:uid="{00000000-0005-0000-0000-000009680000}"/>
    <cellStyle name="Normal 4 2 2 6 15 25 3" xfId="23242" xr:uid="{00000000-0005-0000-0000-00000A680000}"/>
    <cellStyle name="Normal 4 2 2 6 15 25 4" xfId="23243" xr:uid="{00000000-0005-0000-0000-00000B680000}"/>
    <cellStyle name="Normal 4 2 2 6 15 25 5" xfId="23244" xr:uid="{00000000-0005-0000-0000-00000C680000}"/>
    <cellStyle name="Normal 4 2 2 6 15 25 6" xfId="23245" xr:uid="{00000000-0005-0000-0000-00000D680000}"/>
    <cellStyle name="Normal 4 2 2 6 15 26" xfId="23246" xr:uid="{00000000-0005-0000-0000-00000E680000}"/>
    <cellStyle name="Normal 4 2 2 6 15 26 2" xfId="23247" xr:uid="{00000000-0005-0000-0000-00000F680000}"/>
    <cellStyle name="Normal 4 2 2 6 15 26 3" xfId="23248" xr:uid="{00000000-0005-0000-0000-000010680000}"/>
    <cellStyle name="Normal 4 2 2 6 15 26 4" xfId="23249" xr:uid="{00000000-0005-0000-0000-000011680000}"/>
    <cellStyle name="Normal 4 2 2 6 15 26 5" xfId="23250" xr:uid="{00000000-0005-0000-0000-000012680000}"/>
    <cellStyle name="Normal 4 2 2 6 15 26 6" xfId="23251" xr:uid="{00000000-0005-0000-0000-000013680000}"/>
    <cellStyle name="Normal 4 2 2 6 15 27" xfId="23252" xr:uid="{00000000-0005-0000-0000-000014680000}"/>
    <cellStyle name="Normal 4 2 2 6 15 27 2" xfId="23253" xr:uid="{00000000-0005-0000-0000-000015680000}"/>
    <cellStyle name="Normal 4 2 2 6 15 27 3" xfId="23254" xr:uid="{00000000-0005-0000-0000-000016680000}"/>
    <cellStyle name="Normal 4 2 2 6 15 27 4" xfId="23255" xr:uid="{00000000-0005-0000-0000-000017680000}"/>
    <cellStyle name="Normal 4 2 2 6 15 27 5" xfId="23256" xr:uid="{00000000-0005-0000-0000-000018680000}"/>
    <cellStyle name="Normal 4 2 2 6 15 27 6" xfId="23257" xr:uid="{00000000-0005-0000-0000-000019680000}"/>
    <cellStyle name="Normal 4 2 2 6 15 28" xfId="23258" xr:uid="{00000000-0005-0000-0000-00001A680000}"/>
    <cellStyle name="Normal 4 2 2 6 15 28 2" xfId="23259" xr:uid="{00000000-0005-0000-0000-00001B680000}"/>
    <cellStyle name="Normal 4 2 2 6 15 28 3" xfId="23260" xr:uid="{00000000-0005-0000-0000-00001C680000}"/>
    <cellStyle name="Normal 4 2 2 6 15 28 4" xfId="23261" xr:uid="{00000000-0005-0000-0000-00001D680000}"/>
    <cellStyle name="Normal 4 2 2 6 15 28 5" xfId="23262" xr:uid="{00000000-0005-0000-0000-00001E680000}"/>
    <cellStyle name="Normal 4 2 2 6 15 28 6" xfId="23263" xr:uid="{00000000-0005-0000-0000-00001F680000}"/>
    <cellStyle name="Normal 4 2 2 6 15 29" xfId="23264" xr:uid="{00000000-0005-0000-0000-000020680000}"/>
    <cellStyle name="Normal 4 2 2 6 15 29 2" xfId="23265" xr:uid="{00000000-0005-0000-0000-000021680000}"/>
    <cellStyle name="Normal 4 2 2 6 15 29 3" xfId="23266" xr:uid="{00000000-0005-0000-0000-000022680000}"/>
    <cellStyle name="Normal 4 2 2 6 15 29 4" xfId="23267" xr:uid="{00000000-0005-0000-0000-000023680000}"/>
    <cellStyle name="Normal 4 2 2 6 15 29 5" xfId="23268" xr:uid="{00000000-0005-0000-0000-000024680000}"/>
    <cellStyle name="Normal 4 2 2 6 15 29 6" xfId="23269" xr:uid="{00000000-0005-0000-0000-000025680000}"/>
    <cellStyle name="Normal 4 2 2 6 15 3" xfId="23270" xr:uid="{00000000-0005-0000-0000-000026680000}"/>
    <cellStyle name="Normal 4 2 2 6 15 3 2" xfId="23271" xr:uid="{00000000-0005-0000-0000-000027680000}"/>
    <cellStyle name="Normal 4 2 2 6 15 3 3" xfId="23272" xr:uid="{00000000-0005-0000-0000-000028680000}"/>
    <cellStyle name="Normal 4 2 2 6 15 3 4" xfId="23273" xr:uid="{00000000-0005-0000-0000-000029680000}"/>
    <cellStyle name="Normal 4 2 2 6 15 3 5" xfId="23274" xr:uid="{00000000-0005-0000-0000-00002A680000}"/>
    <cellStyle name="Normal 4 2 2 6 15 3 6" xfId="23275" xr:uid="{00000000-0005-0000-0000-00002B680000}"/>
    <cellStyle name="Normal 4 2 2 6 15 30" xfId="23276" xr:uid="{00000000-0005-0000-0000-00002C680000}"/>
    <cellStyle name="Normal 4 2 2 6 15 31" xfId="23277" xr:uid="{00000000-0005-0000-0000-00002D680000}"/>
    <cellStyle name="Normal 4 2 2 6 15 32" xfId="23278" xr:uid="{00000000-0005-0000-0000-00002E680000}"/>
    <cellStyle name="Normal 4 2 2 6 15 33" xfId="23279" xr:uid="{00000000-0005-0000-0000-00002F680000}"/>
    <cellStyle name="Normal 4 2 2 6 15 34" xfId="23280" xr:uid="{00000000-0005-0000-0000-000030680000}"/>
    <cellStyle name="Normal 4 2 2 6 15 4" xfId="23281" xr:uid="{00000000-0005-0000-0000-000031680000}"/>
    <cellStyle name="Normal 4 2 2 6 15 4 2" xfId="23282" xr:uid="{00000000-0005-0000-0000-000032680000}"/>
    <cellStyle name="Normal 4 2 2 6 15 4 3" xfId="23283" xr:uid="{00000000-0005-0000-0000-000033680000}"/>
    <cellStyle name="Normal 4 2 2 6 15 4 4" xfId="23284" xr:uid="{00000000-0005-0000-0000-000034680000}"/>
    <cellStyle name="Normal 4 2 2 6 15 4 5" xfId="23285" xr:uid="{00000000-0005-0000-0000-000035680000}"/>
    <cellStyle name="Normal 4 2 2 6 15 4 6" xfId="23286" xr:uid="{00000000-0005-0000-0000-000036680000}"/>
    <cellStyle name="Normal 4 2 2 6 15 5" xfId="23287" xr:uid="{00000000-0005-0000-0000-000037680000}"/>
    <cellStyle name="Normal 4 2 2 6 15 5 2" xfId="23288" xr:uid="{00000000-0005-0000-0000-000038680000}"/>
    <cellStyle name="Normal 4 2 2 6 15 5 3" xfId="23289" xr:uid="{00000000-0005-0000-0000-000039680000}"/>
    <cellStyle name="Normal 4 2 2 6 15 5 4" xfId="23290" xr:uid="{00000000-0005-0000-0000-00003A680000}"/>
    <cellStyle name="Normal 4 2 2 6 15 5 5" xfId="23291" xr:uid="{00000000-0005-0000-0000-00003B680000}"/>
    <cellStyle name="Normal 4 2 2 6 15 5 6" xfId="23292" xr:uid="{00000000-0005-0000-0000-00003C680000}"/>
    <cellStyle name="Normal 4 2 2 6 15 6" xfId="23293" xr:uid="{00000000-0005-0000-0000-00003D680000}"/>
    <cellStyle name="Normal 4 2 2 6 15 6 2" xfId="23294" xr:uid="{00000000-0005-0000-0000-00003E680000}"/>
    <cellStyle name="Normal 4 2 2 6 15 6 3" xfId="23295" xr:uid="{00000000-0005-0000-0000-00003F680000}"/>
    <cellStyle name="Normal 4 2 2 6 15 6 4" xfId="23296" xr:uid="{00000000-0005-0000-0000-000040680000}"/>
    <cellStyle name="Normal 4 2 2 6 15 6 5" xfId="23297" xr:uid="{00000000-0005-0000-0000-000041680000}"/>
    <cellStyle name="Normal 4 2 2 6 15 6 6" xfId="23298" xr:uid="{00000000-0005-0000-0000-000042680000}"/>
    <cellStyle name="Normal 4 2 2 6 15 7" xfId="23299" xr:uid="{00000000-0005-0000-0000-000043680000}"/>
    <cellStyle name="Normal 4 2 2 6 15 7 2" xfId="23300" xr:uid="{00000000-0005-0000-0000-000044680000}"/>
    <cellStyle name="Normal 4 2 2 6 15 7 3" xfId="23301" xr:uid="{00000000-0005-0000-0000-000045680000}"/>
    <cellStyle name="Normal 4 2 2 6 15 7 4" xfId="23302" xr:uid="{00000000-0005-0000-0000-000046680000}"/>
    <cellStyle name="Normal 4 2 2 6 15 7 5" xfId="23303" xr:uid="{00000000-0005-0000-0000-000047680000}"/>
    <cellStyle name="Normal 4 2 2 6 15 7 6" xfId="23304" xr:uid="{00000000-0005-0000-0000-000048680000}"/>
    <cellStyle name="Normal 4 2 2 6 15 8" xfId="23305" xr:uid="{00000000-0005-0000-0000-000049680000}"/>
    <cellStyle name="Normal 4 2 2 6 15 8 2" xfId="23306" xr:uid="{00000000-0005-0000-0000-00004A680000}"/>
    <cellStyle name="Normal 4 2 2 6 15 8 3" xfId="23307" xr:uid="{00000000-0005-0000-0000-00004B680000}"/>
    <cellStyle name="Normal 4 2 2 6 15 8 4" xfId="23308" xr:uid="{00000000-0005-0000-0000-00004C680000}"/>
    <cellStyle name="Normal 4 2 2 6 15 8 5" xfId="23309" xr:uid="{00000000-0005-0000-0000-00004D680000}"/>
    <cellStyle name="Normal 4 2 2 6 15 8 6" xfId="23310" xr:uid="{00000000-0005-0000-0000-00004E680000}"/>
    <cellStyle name="Normal 4 2 2 6 15 9" xfId="23311" xr:uid="{00000000-0005-0000-0000-00004F680000}"/>
    <cellStyle name="Normal 4 2 2 6 15 9 2" xfId="23312" xr:uid="{00000000-0005-0000-0000-000050680000}"/>
    <cellStyle name="Normal 4 2 2 6 15 9 3" xfId="23313" xr:uid="{00000000-0005-0000-0000-000051680000}"/>
    <cellStyle name="Normal 4 2 2 6 15 9 4" xfId="23314" xr:uid="{00000000-0005-0000-0000-000052680000}"/>
    <cellStyle name="Normal 4 2 2 6 15 9 5" xfId="23315" xr:uid="{00000000-0005-0000-0000-000053680000}"/>
    <cellStyle name="Normal 4 2 2 6 15 9 6" xfId="23316" xr:uid="{00000000-0005-0000-0000-000054680000}"/>
    <cellStyle name="Normal 4 2 2 6 16" xfId="23317" xr:uid="{00000000-0005-0000-0000-000055680000}"/>
    <cellStyle name="Normal 4 2 2 6 16 10" xfId="23318" xr:uid="{00000000-0005-0000-0000-000056680000}"/>
    <cellStyle name="Normal 4 2 2 6 16 10 2" xfId="23319" xr:uid="{00000000-0005-0000-0000-000057680000}"/>
    <cellStyle name="Normal 4 2 2 6 16 10 3" xfId="23320" xr:uid="{00000000-0005-0000-0000-000058680000}"/>
    <cellStyle name="Normal 4 2 2 6 16 10 4" xfId="23321" xr:uid="{00000000-0005-0000-0000-000059680000}"/>
    <cellStyle name="Normal 4 2 2 6 16 10 5" xfId="23322" xr:uid="{00000000-0005-0000-0000-00005A680000}"/>
    <cellStyle name="Normal 4 2 2 6 16 10 6" xfId="23323" xr:uid="{00000000-0005-0000-0000-00005B680000}"/>
    <cellStyle name="Normal 4 2 2 6 16 11" xfId="23324" xr:uid="{00000000-0005-0000-0000-00005C680000}"/>
    <cellStyle name="Normal 4 2 2 6 16 11 2" xfId="23325" xr:uid="{00000000-0005-0000-0000-00005D680000}"/>
    <cellStyle name="Normal 4 2 2 6 16 11 3" xfId="23326" xr:uid="{00000000-0005-0000-0000-00005E680000}"/>
    <cellStyle name="Normal 4 2 2 6 16 11 4" xfId="23327" xr:uid="{00000000-0005-0000-0000-00005F680000}"/>
    <cellStyle name="Normal 4 2 2 6 16 11 5" xfId="23328" xr:uid="{00000000-0005-0000-0000-000060680000}"/>
    <cellStyle name="Normal 4 2 2 6 16 11 6" xfId="23329" xr:uid="{00000000-0005-0000-0000-000061680000}"/>
    <cellStyle name="Normal 4 2 2 6 16 12" xfId="23330" xr:uid="{00000000-0005-0000-0000-000062680000}"/>
    <cellStyle name="Normal 4 2 2 6 16 12 2" xfId="23331" xr:uid="{00000000-0005-0000-0000-000063680000}"/>
    <cellStyle name="Normal 4 2 2 6 16 12 3" xfId="23332" xr:uid="{00000000-0005-0000-0000-000064680000}"/>
    <cellStyle name="Normal 4 2 2 6 16 12 4" xfId="23333" xr:uid="{00000000-0005-0000-0000-000065680000}"/>
    <cellStyle name="Normal 4 2 2 6 16 12 5" xfId="23334" xr:uid="{00000000-0005-0000-0000-000066680000}"/>
    <cellStyle name="Normal 4 2 2 6 16 12 6" xfId="23335" xr:uid="{00000000-0005-0000-0000-000067680000}"/>
    <cellStyle name="Normal 4 2 2 6 16 13" xfId="23336" xr:uid="{00000000-0005-0000-0000-000068680000}"/>
    <cellStyle name="Normal 4 2 2 6 16 13 2" xfId="23337" xr:uid="{00000000-0005-0000-0000-000069680000}"/>
    <cellStyle name="Normal 4 2 2 6 16 13 3" xfId="23338" xr:uid="{00000000-0005-0000-0000-00006A680000}"/>
    <cellStyle name="Normal 4 2 2 6 16 13 4" xfId="23339" xr:uid="{00000000-0005-0000-0000-00006B680000}"/>
    <cellStyle name="Normal 4 2 2 6 16 13 5" xfId="23340" xr:uid="{00000000-0005-0000-0000-00006C680000}"/>
    <cellStyle name="Normal 4 2 2 6 16 13 6" xfId="23341" xr:uid="{00000000-0005-0000-0000-00006D680000}"/>
    <cellStyle name="Normal 4 2 2 6 16 14" xfId="23342" xr:uid="{00000000-0005-0000-0000-00006E680000}"/>
    <cellStyle name="Normal 4 2 2 6 16 14 2" xfId="23343" xr:uid="{00000000-0005-0000-0000-00006F680000}"/>
    <cellStyle name="Normal 4 2 2 6 16 14 3" xfId="23344" xr:uid="{00000000-0005-0000-0000-000070680000}"/>
    <cellStyle name="Normal 4 2 2 6 16 14 4" xfId="23345" xr:uid="{00000000-0005-0000-0000-000071680000}"/>
    <cellStyle name="Normal 4 2 2 6 16 14 5" xfId="23346" xr:uid="{00000000-0005-0000-0000-000072680000}"/>
    <cellStyle name="Normal 4 2 2 6 16 14 6" xfId="23347" xr:uid="{00000000-0005-0000-0000-000073680000}"/>
    <cellStyle name="Normal 4 2 2 6 16 15" xfId="23348" xr:uid="{00000000-0005-0000-0000-000074680000}"/>
    <cellStyle name="Normal 4 2 2 6 16 15 2" xfId="23349" xr:uid="{00000000-0005-0000-0000-000075680000}"/>
    <cellStyle name="Normal 4 2 2 6 16 15 3" xfId="23350" xr:uid="{00000000-0005-0000-0000-000076680000}"/>
    <cellStyle name="Normal 4 2 2 6 16 15 4" xfId="23351" xr:uid="{00000000-0005-0000-0000-000077680000}"/>
    <cellStyle name="Normal 4 2 2 6 16 15 5" xfId="23352" xr:uid="{00000000-0005-0000-0000-000078680000}"/>
    <cellStyle name="Normal 4 2 2 6 16 15 6" xfId="23353" xr:uid="{00000000-0005-0000-0000-000079680000}"/>
    <cellStyle name="Normal 4 2 2 6 16 16" xfId="23354" xr:uid="{00000000-0005-0000-0000-00007A680000}"/>
    <cellStyle name="Normal 4 2 2 6 16 16 2" xfId="23355" xr:uid="{00000000-0005-0000-0000-00007B680000}"/>
    <cellStyle name="Normal 4 2 2 6 16 16 3" xfId="23356" xr:uid="{00000000-0005-0000-0000-00007C680000}"/>
    <cellStyle name="Normal 4 2 2 6 16 16 4" xfId="23357" xr:uid="{00000000-0005-0000-0000-00007D680000}"/>
    <cellStyle name="Normal 4 2 2 6 16 16 5" xfId="23358" xr:uid="{00000000-0005-0000-0000-00007E680000}"/>
    <cellStyle name="Normal 4 2 2 6 16 16 6" xfId="23359" xr:uid="{00000000-0005-0000-0000-00007F680000}"/>
    <cellStyle name="Normal 4 2 2 6 16 17" xfId="23360" xr:uid="{00000000-0005-0000-0000-000080680000}"/>
    <cellStyle name="Normal 4 2 2 6 16 17 2" xfId="23361" xr:uid="{00000000-0005-0000-0000-000081680000}"/>
    <cellStyle name="Normal 4 2 2 6 16 17 3" xfId="23362" xr:uid="{00000000-0005-0000-0000-000082680000}"/>
    <cellStyle name="Normal 4 2 2 6 16 17 4" xfId="23363" xr:uid="{00000000-0005-0000-0000-000083680000}"/>
    <cellStyle name="Normal 4 2 2 6 16 17 5" xfId="23364" xr:uid="{00000000-0005-0000-0000-000084680000}"/>
    <cellStyle name="Normal 4 2 2 6 16 17 6" xfId="23365" xr:uid="{00000000-0005-0000-0000-000085680000}"/>
    <cellStyle name="Normal 4 2 2 6 16 18" xfId="23366" xr:uid="{00000000-0005-0000-0000-000086680000}"/>
    <cellStyle name="Normal 4 2 2 6 16 18 2" xfId="23367" xr:uid="{00000000-0005-0000-0000-000087680000}"/>
    <cellStyle name="Normal 4 2 2 6 16 18 3" xfId="23368" xr:uid="{00000000-0005-0000-0000-000088680000}"/>
    <cellStyle name="Normal 4 2 2 6 16 18 4" xfId="23369" xr:uid="{00000000-0005-0000-0000-000089680000}"/>
    <cellStyle name="Normal 4 2 2 6 16 18 5" xfId="23370" xr:uid="{00000000-0005-0000-0000-00008A680000}"/>
    <cellStyle name="Normal 4 2 2 6 16 18 6" xfId="23371" xr:uid="{00000000-0005-0000-0000-00008B680000}"/>
    <cellStyle name="Normal 4 2 2 6 16 19" xfId="23372" xr:uid="{00000000-0005-0000-0000-00008C680000}"/>
    <cellStyle name="Normal 4 2 2 6 16 19 2" xfId="23373" xr:uid="{00000000-0005-0000-0000-00008D680000}"/>
    <cellStyle name="Normal 4 2 2 6 16 19 3" xfId="23374" xr:uid="{00000000-0005-0000-0000-00008E680000}"/>
    <cellStyle name="Normal 4 2 2 6 16 19 4" xfId="23375" xr:uid="{00000000-0005-0000-0000-00008F680000}"/>
    <cellStyle name="Normal 4 2 2 6 16 19 5" xfId="23376" xr:uid="{00000000-0005-0000-0000-000090680000}"/>
    <cellStyle name="Normal 4 2 2 6 16 19 6" xfId="23377" xr:uid="{00000000-0005-0000-0000-000091680000}"/>
    <cellStyle name="Normal 4 2 2 6 16 2" xfId="23378" xr:uid="{00000000-0005-0000-0000-000092680000}"/>
    <cellStyle name="Normal 4 2 2 6 16 2 2" xfId="23379" xr:uid="{00000000-0005-0000-0000-000093680000}"/>
    <cellStyle name="Normal 4 2 2 6 16 2 3" xfId="23380" xr:uid="{00000000-0005-0000-0000-000094680000}"/>
    <cellStyle name="Normal 4 2 2 6 16 2 4" xfId="23381" xr:uid="{00000000-0005-0000-0000-000095680000}"/>
    <cellStyle name="Normal 4 2 2 6 16 2 5" xfId="23382" xr:uid="{00000000-0005-0000-0000-000096680000}"/>
    <cellStyle name="Normal 4 2 2 6 16 2 6" xfId="23383" xr:uid="{00000000-0005-0000-0000-000097680000}"/>
    <cellStyle name="Normal 4 2 2 6 16 20" xfId="23384" xr:uid="{00000000-0005-0000-0000-000098680000}"/>
    <cellStyle name="Normal 4 2 2 6 16 20 2" xfId="23385" xr:uid="{00000000-0005-0000-0000-000099680000}"/>
    <cellStyle name="Normal 4 2 2 6 16 20 3" xfId="23386" xr:uid="{00000000-0005-0000-0000-00009A680000}"/>
    <cellStyle name="Normal 4 2 2 6 16 20 4" xfId="23387" xr:uid="{00000000-0005-0000-0000-00009B680000}"/>
    <cellStyle name="Normal 4 2 2 6 16 20 5" xfId="23388" xr:uid="{00000000-0005-0000-0000-00009C680000}"/>
    <cellStyle name="Normal 4 2 2 6 16 20 6" xfId="23389" xr:uid="{00000000-0005-0000-0000-00009D680000}"/>
    <cellStyle name="Normal 4 2 2 6 16 21" xfId="23390" xr:uid="{00000000-0005-0000-0000-00009E680000}"/>
    <cellStyle name="Normal 4 2 2 6 16 21 2" xfId="23391" xr:uid="{00000000-0005-0000-0000-00009F680000}"/>
    <cellStyle name="Normal 4 2 2 6 16 21 3" xfId="23392" xr:uid="{00000000-0005-0000-0000-0000A0680000}"/>
    <cellStyle name="Normal 4 2 2 6 16 21 4" xfId="23393" xr:uid="{00000000-0005-0000-0000-0000A1680000}"/>
    <cellStyle name="Normal 4 2 2 6 16 21 5" xfId="23394" xr:uid="{00000000-0005-0000-0000-0000A2680000}"/>
    <cellStyle name="Normal 4 2 2 6 16 21 6" xfId="23395" xr:uid="{00000000-0005-0000-0000-0000A3680000}"/>
    <cellStyle name="Normal 4 2 2 6 16 22" xfId="23396" xr:uid="{00000000-0005-0000-0000-0000A4680000}"/>
    <cellStyle name="Normal 4 2 2 6 16 22 2" xfId="23397" xr:uid="{00000000-0005-0000-0000-0000A5680000}"/>
    <cellStyle name="Normal 4 2 2 6 16 22 3" xfId="23398" xr:uid="{00000000-0005-0000-0000-0000A6680000}"/>
    <cellStyle name="Normal 4 2 2 6 16 22 4" xfId="23399" xr:uid="{00000000-0005-0000-0000-0000A7680000}"/>
    <cellStyle name="Normal 4 2 2 6 16 22 5" xfId="23400" xr:uid="{00000000-0005-0000-0000-0000A8680000}"/>
    <cellStyle name="Normal 4 2 2 6 16 22 6" xfId="23401" xr:uid="{00000000-0005-0000-0000-0000A9680000}"/>
    <cellStyle name="Normal 4 2 2 6 16 23" xfId="23402" xr:uid="{00000000-0005-0000-0000-0000AA680000}"/>
    <cellStyle name="Normal 4 2 2 6 16 23 2" xfId="23403" xr:uid="{00000000-0005-0000-0000-0000AB680000}"/>
    <cellStyle name="Normal 4 2 2 6 16 23 3" xfId="23404" xr:uid="{00000000-0005-0000-0000-0000AC680000}"/>
    <cellStyle name="Normal 4 2 2 6 16 23 4" xfId="23405" xr:uid="{00000000-0005-0000-0000-0000AD680000}"/>
    <cellStyle name="Normal 4 2 2 6 16 23 5" xfId="23406" xr:uid="{00000000-0005-0000-0000-0000AE680000}"/>
    <cellStyle name="Normal 4 2 2 6 16 23 6" xfId="23407" xr:uid="{00000000-0005-0000-0000-0000AF680000}"/>
    <cellStyle name="Normal 4 2 2 6 16 24" xfId="23408" xr:uid="{00000000-0005-0000-0000-0000B0680000}"/>
    <cellStyle name="Normal 4 2 2 6 16 24 2" xfId="23409" xr:uid="{00000000-0005-0000-0000-0000B1680000}"/>
    <cellStyle name="Normal 4 2 2 6 16 24 3" xfId="23410" xr:uid="{00000000-0005-0000-0000-0000B2680000}"/>
    <cellStyle name="Normal 4 2 2 6 16 24 4" xfId="23411" xr:uid="{00000000-0005-0000-0000-0000B3680000}"/>
    <cellStyle name="Normal 4 2 2 6 16 24 5" xfId="23412" xr:uid="{00000000-0005-0000-0000-0000B4680000}"/>
    <cellStyle name="Normal 4 2 2 6 16 24 6" xfId="23413" xr:uid="{00000000-0005-0000-0000-0000B5680000}"/>
    <cellStyle name="Normal 4 2 2 6 16 25" xfId="23414" xr:uid="{00000000-0005-0000-0000-0000B6680000}"/>
    <cellStyle name="Normal 4 2 2 6 16 25 2" xfId="23415" xr:uid="{00000000-0005-0000-0000-0000B7680000}"/>
    <cellStyle name="Normal 4 2 2 6 16 25 3" xfId="23416" xr:uid="{00000000-0005-0000-0000-0000B8680000}"/>
    <cellStyle name="Normal 4 2 2 6 16 25 4" xfId="23417" xr:uid="{00000000-0005-0000-0000-0000B9680000}"/>
    <cellStyle name="Normal 4 2 2 6 16 25 5" xfId="23418" xr:uid="{00000000-0005-0000-0000-0000BA680000}"/>
    <cellStyle name="Normal 4 2 2 6 16 25 6" xfId="23419" xr:uid="{00000000-0005-0000-0000-0000BB680000}"/>
    <cellStyle name="Normal 4 2 2 6 16 26" xfId="23420" xr:uid="{00000000-0005-0000-0000-0000BC680000}"/>
    <cellStyle name="Normal 4 2 2 6 16 26 2" xfId="23421" xr:uid="{00000000-0005-0000-0000-0000BD680000}"/>
    <cellStyle name="Normal 4 2 2 6 16 26 3" xfId="23422" xr:uid="{00000000-0005-0000-0000-0000BE680000}"/>
    <cellStyle name="Normal 4 2 2 6 16 26 4" xfId="23423" xr:uid="{00000000-0005-0000-0000-0000BF680000}"/>
    <cellStyle name="Normal 4 2 2 6 16 26 5" xfId="23424" xr:uid="{00000000-0005-0000-0000-0000C0680000}"/>
    <cellStyle name="Normal 4 2 2 6 16 26 6" xfId="23425" xr:uid="{00000000-0005-0000-0000-0000C1680000}"/>
    <cellStyle name="Normal 4 2 2 6 16 27" xfId="23426" xr:uid="{00000000-0005-0000-0000-0000C2680000}"/>
    <cellStyle name="Normal 4 2 2 6 16 27 2" xfId="23427" xr:uid="{00000000-0005-0000-0000-0000C3680000}"/>
    <cellStyle name="Normal 4 2 2 6 16 27 3" xfId="23428" xr:uid="{00000000-0005-0000-0000-0000C4680000}"/>
    <cellStyle name="Normal 4 2 2 6 16 27 4" xfId="23429" xr:uid="{00000000-0005-0000-0000-0000C5680000}"/>
    <cellStyle name="Normal 4 2 2 6 16 27 5" xfId="23430" xr:uid="{00000000-0005-0000-0000-0000C6680000}"/>
    <cellStyle name="Normal 4 2 2 6 16 27 6" xfId="23431" xr:uid="{00000000-0005-0000-0000-0000C7680000}"/>
    <cellStyle name="Normal 4 2 2 6 16 28" xfId="23432" xr:uid="{00000000-0005-0000-0000-0000C8680000}"/>
    <cellStyle name="Normal 4 2 2 6 16 28 2" xfId="23433" xr:uid="{00000000-0005-0000-0000-0000C9680000}"/>
    <cellStyle name="Normal 4 2 2 6 16 28 3" xfId="23434" xr:uid="{00000000-0005-0000-0000-0000CA680000}"/>
    <cellStyle name="Normal 4 2 2 6 16 28 4" xfId="23435" xr:uid="{00000000-0005-0000-0000-0000CB680000}"/>
    <cellStyle name="Normal 4 2 2 6 16 28 5" xfId="23436" xr:uid="{00000000-0005-0000-0000-0000CC680000}"/>
    <cellStyle name="Normal 4 2 2 6 16 28 6" xfId="23437" xr:uid="{00000000-0005-0000-0000-0000CD680000}"/>
    <cellStyle name="Normal 4 2 2 6 16 29" xfId="23438" xr:uid="{00000000-0005-0000-0000-0000CE680000}"/>
    <cellStyle name="Normal 4 2 2 6 16 29 2" xfId="23439" xr:uid="{00000000-0005-0000-0000-0000CF680000}"/>
    <cellStyle name="Normal 4 2 2 6 16 29 3" xfId="23440" xr:uid="{00000000-0005-0000-0000-0000D0680000}"/>
    <cellStyle name="Normal 4 2 2 6 16 29 4" xfId="23441" xr:uid="{00000000-0005-0000-0000-0000D1680000}"/>
    <cellStyle name="Normal 4 2 2 6 16 29 5" xfId="23442" xr:uid="{00000000-0005-0000-0000-0000D2680000}"/>
    <cellStyle name="Normal 4 2 2 6 16 29 6" xfId="23443" xr:uid="{00000000-0005-0000-0000-0000D3680000}"/>
    <cellStyle name="Normal 4 2 2 6 16 3" xfId="23444" xr:uid="{00000000-0005-0000-0000-0000D4680000}"/>
    <cellStyle name="Normal 4 2 2 6 16 3 2" xfId="23445" xr:uid="{00000000-0005-0000-0000-0000D5680000}"/>
    <cellStyle name="Normal 4 2 2 6 16 3 3" xfId="23446" xr:uid="{00000000-0005-0000-0000-0000D6680000}"/>
    <cellStyle name="Normal 4 2 2 6 16 3 4" xfId="23447" xr:uid="{00000000-0005-0000-0000-0000D7680000}"/>
    <cellStyle name="Normal 4 2 2 6 16 3 5" xfId="23448" xr:uid="{00000000-0005-0000-0000-0000D8680000}"/>
    <cellStyle name="Normal 4 2 2 6 16 3 6" xfId="23449" xr:uid="{00000000-0005-0000-0000-0000D9680000}"/>
    <cellStyle name="Normal 4 2 2 6 16 30" xfId="23450" xr:uid="{00000000-0005-0000-0000-0000DA680000}"/>
    <cellStyle name="Normal 4 2 2 6 16 31" xfId="23451" xr:uid="{00000000-0005-0000-0000-0000DB680000}"/>
    <cellStyle name="Normal 4 2 2 6 16 32" xfId="23452" xr:uid="{00000000-0005-0000-0000-0000DC680000}"/>
    <cellStyle name="Normal 4 2 2 6 16 33" xfId="23453" xr:uid="{00000000-0005-0000-0000-0000DD680000}"/>
    <cellStyle name="Normal 4 2 2 6 16 34" xfId="23454" xr:uid="{00000000-0005-0000-0000-0000DE680000}"/>
    <cellStyle name="Normal 4 2 2 6 16 4" xfId="23455" xr:uid="{00000000-0005-0000-0000-0000DF680000}"/>
    <cellStyle name="Normal 4 2 2 6 16 4 2" xfId="23456" xr:uid="{00000000-0005-0000-0000-0000E0680000}"/>
    <cellStyle name="Normal 4 2 2 6 16 4 3" xfId="23457" xr:uid="{00000000-0005-0000-0000-0000E1680000}"/>
    <cellStyle name="Normal 4 2 2 6 16 4 4" xfId="23458" xr:uid="{00000000-0005-0000-0000-0000E2680000}"/>
    <cellStyle name="Normal 4 2 2 6 16 4 5" xfId="23459" xr:uid="{00000000-0005-0000-0000-0000E3680000}"/>
    <cellStyle name="Normal 4 2 2 6 16 4 6" xfId="23460" xr:uid="{00000000-0005-0000-0000-0000E4680000}"/>
    <cellStyle name="Normal 4 2 2 6 16 5" xfId="23461" xr:uid="{00000000-0005-0000-0000-0000E5680000}"/>
    <cellStyle name="Normal 4 2 2 6 16 5 2" xfId="23462" xr:uid="{00000000-0005-0000-0000-0000E6680000}"/>
    <cellStyle name="Normal 4 2 2 6 16 5 3" xfId="23463" xr:uid="{00000000-0005-0000-0000-0000E7680000}"/>
    <cellStyle name="Normal 4 2 2 6 16 5 4" xfId="23464" xr:uid="{00000000-0005-0000-0000-0000E8680000}"/>
    <cellStyle name="Normal 4 2 2 6 16 5 5" xfId="23465" xr:uid="{00000000-0005-0000-0000-0000E9680000}"/>
    <cellStyle name="Normal 4 2 2 6 16 5 6" xfId="23466" xr:uid="{00000000-0005-0000-0000-0000EA680000}"/>
    <cellStyle name="Normal 4 2 2 6 16 6" xfId="23467" xr:uid="{00000000-0005-0000-0000-0000EB680000}"/>
    <cellStyle name="Normal 4 2 2 6 16 6 2" xfId="23468" xr:uid="{00000000-0005-0000-0000-0000EC680000}"/>
    <cellStyle name="Normal 4 2 2 6 16 6 3" xfId="23469" xr:uid="{00000000-0005-0000-0000-0000ED680000}"/>
    <cellStyle name="Normal 4 2 2 6 16 6 4" xfId="23470" xr:uid="{00000000-0005-0000-0000-0000EE680000}"/>
    <cellStyle name="Normal 4 2 2 6 16 6 5" xfId="23471" xr:uid="{00000000-0005-0000-0000-0000EF680000}"/>
    <cellStyle name="Normal 4 2 2 6 16 6 6" xfId="23472" xr:uid="{00000000-0005-0000-0000-0000F0680000}"/>
    <cellStyle name="Normal 4 2 2 6 16 7" xfId="23473" xr:uid="{00000000-0005-0000-0000-0000F1680000}"/>
    <cellStyle name="Normal 4 2 2 6 16 7 2" xfId="23474" xr:uid="{00000000-0005-0000-0000-0000F2680000}"/>
    <cellStyle name="Normal 4 2 2 6 16 7 3" xfId="23475" xr:uid="{00000000-0005-0000-0000-0000F3680000}"/>
    <cellStyle name="Normal 4 2 2 6 16 7 4" xfId="23476" xr:uid="{00000000-0005-0000-0000-0000F4680000}"/>
    <cellStyle name="Normal 4 2 2 6 16 7 5" xfId="23477" xr:uid="{00000000-0005-0000-0000-0000F5680000}"/>
    <cellStyle name="Normal 4 2 2 6 16 7 6" xfId="23478" xr:uid="{00000000-0005-0000-0000-0000F6680000}"/>
    <cellStyle name="Normal 4 2 2 6 16 8" xfId="23479" xr:uid="{00000000-0005-0000-0000-0000F7680000}"/>
    <cellStyle name="Normal 4 2 2 6 16 8 2" xfId="23480" xr:uid="{00000000-0005-0000-0000-0000F8680000}"/>
    <cellStyle name="Normal 4 2 2 6 16 8 3" xfId="23481" xr:uid="{00000000-0005-0000-0000-0000F9680000}"/>
    <cellStyle name="Normal 4 2 2 6 16 8 4" xfId="23482" xr:uid="{00000000-0005-0000-0000-0000FA680000}"/>
    <cellStyle name="Normal 4 2 2 6 16 8 5" xfId="23483" xr:uid="{00000000-0005-0000-0000-0000FB680000}"/>
    <cellStyle name="Normal 4 2 2 6 16 8 6" xfId="23484" xr:uid="{00000000-0005-0000-0000-0000FC680000}"/>
    <cellStyle name="Normal 4 2 2 6 16 9" xfId="23485" xr:uid="{00000000-0005-0000-0000-0000FD680000}"/>
    <cellStyle name="Normal 4 2 2 6 16 9 2" xfId="23486" xr:uid="{00000000-0005-0000-0000-0000FE680000}"/>
    <cellStyle name="Normal 4 2 2 6 16 9 3" xfId="23487" xr:uid="{00000000-0005-0000-0000-0000FF680000}"/>
    <cellStyle name="Normal 4 2 2 6 16 9 4" xfId="23488" xr:uid="{00000000-0005-0000-0000-000000690000}"/>
    <cellStyle name="Normal 4 2 2 6 16 9 5" xfId="23489" xr:uid="{00000000-0005-0000-0000-000001690000}"/>
    <cellStyle name="Normal 4 2 2 6 16 9 6" xfId="23490" xr:uid="{00000000-0005-0000-0000-000002690000}"/>
    <cellStyle name="Normal 4 2 2 6 17" xfId="23491" xr:uid="{00000000-0005-0000-0000-000003690000}"/>
    <cellStyle name="Normal 4 2 2 6 17 10" xfId="23492" xr:uid="{00000000-0005-0000-0000-000004690000}"/>
    <cellStyle name="Normal 4 2 2 6 17 10 2" xfId="23493" xr:uid="{00000000-0005-0000-0000-000005690000}"/>
    <cellStyle name="Normal 4 2 2 6 17 10 3" xfId="23494" xr:uid="{00000000-0005-0000-0000-000006690000}"/>
    <cellStyle name="Normal 4 2 2 6 17 10 4" xfId="23495" xr:uid="{00000000-0005-0000-0000-000007690000}"/>
    <cellStyle name="Normal 4 2 2 6 17 10 5" xfId="23496" xr:uid="{00000000-0005-0000-0000-000008690000}"/>
    <cellStyle name="Normal 4 2 2 6 17 10 6" xfId="23497" xr:uid="{00000000-0005-0000-0000-000009690000}"/>
    <cellStyle name="Normal 4 2 2 6 17 11" xfId="23498" xr:uid="{00000000-0005-0000-0000-00000A690000}"/>
    <cellStyle name="Normal 4 2 2 6 17 11 2" xfId="23499" xr:uid="{00000000-0005-0000-0000-00000B690000}"/>
    <cellStyle name="Normal 4 2 2 6 17 11 3" xfId="23500" xr:uid="{00000000-0005-0000-0000-00000C690000}"/>
    <cellStyle name="Normal 4 2 2 6 17 11 4" xfId="23501" xr:uid="{00000000-0005-0000-0000-00000D690000}"/>
    <cellStyle name="Normal 4 2 2 6 17 11 5" xfId="23502" xr:uid="{00000000-0005-0000-0000-00000E690000}"/>
    <cellStyle name="Normal 4 2 2 6 17 11 6" xfId="23503" xr:uid="{00000000-0005-0000-0000-00000F690000}"/>
    <cellStyle name="Normal 4 2 2 6 17 12" xfId="23504" xr:uid="{00000000-0005-0000-0000-000010690000}"/>
    <cellStyle name="Normal 4 2 2 6 17 12 2" xfId="23505" xr:uid="{00000000-0005-0000-0000-000011690000}"/>
    <cellStyle name="Normal 4 2 2 6 17 12 3" xfId="23506" xr:uid="{00000000-0005-0000-0000-000012690000}"/>
    <cellStyle name="Normal 4 2 2 6 17 12 4" xfId="23507" xr:uid="{00000000-0005-0000-0000-000013690000}"/>
    <cellStyle name="Normal 4 2 2 6 17 12 5" xfId="23508" xr:uid="{00000000-0005-0000-0000-000014690000}"/>
    <cellStyle name="Normal 4 2 2 6 17 12 6" xfId="23509" xr:uid="{00000000-0005-0000-0000-000015690000}"/>
    <cellStyle name="Normal 4 2 2 6 17 13" xfId="23510" xr:uid="{00000000-0005-0000-0000-000016690000}"/>
    <cellStyle name="Normal 4 2 2 6 17 13 2" xfId="23511" xr:uid="{00000000-0005-0000-0000-000017690000}"/>
    <cellStyle name="Normal 4 2 2 6 17 13 3" xfId="23512" xr:uid="{00000000-0005-0000-0000-000018690000}"/>
    <cellStyle name="Normal 4 2 2 6 17 13 4" xfId="23513" xr:uid="{00000000-0005-0000-0000-000019690000}"/>
    <cellStyle name="Normal 4 2 2 6 17 13 5" xfId="23514" xr:uid="{00000000-0005-0000-0000-00001A690000}"/>
    <cellStyle name="Normal 4 2 2 6 17 13 6" xfId="23515" xr:uid="{00000000-0005-0000-0000-00001B690000}"/>
    <cellStyle name="Normal 4 2 2 6 17 14" xfId="23516" xr:uid="{00000000-0005-0000-0000-00001C690000}"/>
    <cellStyle name="Normal 4 2 2 6 17 14 2" xfId="23517" xr:uid="{00000000-0005-0000-0000-00001D690000}"/>
    <cellStyle name="Normal 4 2 2 6 17 14 3" xfId="23518" xr:uid="{00000000-0005-0000-0000-00001E690000}"/>
    <cellStyle name="Normal 4 2 2 6 17 14 4" xfId="23519" xr:uid="{00000000-0005-0000-0000-00001F690000}"/>
    <cellStyle name="Normal 4 2 2 6 17 14 5" xfId="23520" xr:uid="{00000000-0005-0000-0000-000020690000}"/>
    <cellStyle name="Normal 4 2 2 6 17 14 6" xfId="23521" xr:uid="{00000000-0005-0000-0000-000021690000}"/>
    <cellStyle name="Normal 4 2 2 6 17 15" xfId="23522" xr:uid="{00000000-0005-0000-0000-000022690000}"/>
    <cellStyle name="Normal 4 2 2 6 17 15 2" xfId="23523" xr:uid="{00000000-0005-0000-0000-000023690000}"/>
    <cellStyle name="Normal 4 2 2 6 17 15 3" xfId="23524" xr:uid="{00000000-0005-0000-0000-000024690000}"/>
    <cellStyle name="Normal 4 2 2 6 17 15 4" xfId="23525" xr:uid="{00000000-0005-0000-0000-000025690000}"/>
    <cellStyle name="Normal 4 2 2 6 17 15 5" xfId="23526" xr:uid="{00000000-0005-0000-0000-000026690000}"/>
    <cellStyle name="Normal 4 2 2 6 17 15 6" xfId="23527" xr:uid="{00000000-0005-0000-0000-000027690000}"/>
    <cellStyle name="Normal 4 2 2 6 17 16" xfId="23528" xr:uid="{00000000-0005-0000-0000-000028690000}"/>
    <cellStyle name="Normal 4 2 2 6 17 16 2" xfId="23529" xr:uid="{00000000-0005-0000-0000-000029690000}"/>
    <cellStyle name="Normal 4 2 2 6 17 16 3" xfId="23530" xr:uid="{00000000-0005-0000-0000-00002A690000}"/>
    <cellStyle name="Normal 4 2 2 6 17 16 4" xfId="23531" xr:uid="{00000000-0005-0000-0000-00002B690000}"/>
    <cellStyle name="Normal 4 2 2 6 17 16 5" xfId="23532" xr:uid="{00000000-0005-0000-0000-00002C690000}"/>
    <cellStyle name="Normal 4 2 2 6 17 16 6" xfId="23533" xr:uid="{00000000-0005-0000-0000-00002D690000}"/>
    <cellStyle name="Normal 4 2 2 6 17 17" xfId="23534" xr:uid="{00000000-0005-0000-0000-00002E690000}"/>
    <cellStyle name="Normal 4 2 2 6 17 17 2" xfId="23535" xr:uid="{00000000-0005-0000-0000-00002F690000}"/>
    <cellStyle name="Normal 4 2 2 6 17 17 3" xfId="23536" xr:uid="{00000000-0005-0000-0000-000030690000}"/>
    <cellStyle name="Normal 4 2 2 6 17 17 4" xfId="23537" xr:uid="{00000000-0005-0000-0000-000031690000}"/>
    <cellStyle name="Normal 4 2 2 6 17 17 5" xfId="23538" xr:uid="{00000000-0005-0000-0000-000032690000}"/>
    <cellStyle name="Normal 4 2 2 6 17 17 6" xfId="23539" xr:uid="{00000000-0005-0000-0000-000033690000}"/>
    <cellStyle name="Normal 4 2 2 6 17 18" xfId="23540" xr:uid="{00000000-0005-0000-0000-000034690000}"/>
    <cellStyle name="Normal 4 2 2 6 17 18 2" xfId="23541" xr:uid="{00000000-0005-0000-0000-000035690000}"/>
    <cellStyle name="Normal 4 2 2 6 17 18 3" xfId="23542" xr:uid="{00000000-0005-0000-0000-000036690000}"/>
    <cellStyle name="Normal 4 2 2 6 17 18 4" xfId="23543" xr:uid="{00000000-0005-0000-0000-000037690000}"/>
    <cellStyle name="Normal 4 2 2 6 17 18 5" xfId="23544" xr:uid="{00000000-0005-0000-0000-000038690000}"/>
    <cellStyle name="Normal 4 2 2 6 17 18 6" xfId="23545" xr:uid="{00000000-0005-0000-0000-000039690000}"/>
    <cellStyle name="Normal 4 2 2 6 17 19" xfId="23546" xr:uid="{00000000-0005-0000-0000-00003A690000}"/>
    <cellStyle name="Normal 4 2 2 6 17 19 2" xfId="23547" xr:uid="{00000000-0005-0000-0000-00003B690000}"/>
    <cellStyle name="Normal 4 2 2 6 17 19 3" xfId="23548" xr:uid="{00000000-0005-0000-0000-00003C690000}"/>
    <cellStyle name="Normal 4 2 2 6 17 19 4" xfId="23549" xr:uid="{00000000-0005-0000-0000-00003D690000}"/>
    <cellStyle name="Normal 4 2 2 6 17 19 5" xfId="23550" xr:uid="{00000000-0005-0000-0000-00003E690000}"/>
    <cellStyle name="Normal 4 2 2 6 17 19 6" xfId="23551" xr:uid="{00000000-0005-0000-0000-00003F690000}"/>
    <cellStyle name="Normal 4 2 2 6 17 2" xfId="23552" xr:uid="{00000000-0005-0000-0000-000040690000}"/>
    <cellStyle name="Normal 4 2 2 6 17 2 2" xfId="23553" xr:uid="{00000000-0005-0000-0000-000041690000}"/>
    <cellStyle name="Normal 4 2 2 6 17 2 3" xfId="23554" xr:uid="{00000000-0005-0000-0000-000042690000}"/>
    <cellStyle name="Normal 4 2 2 6 17 2 4" xfId="23555" xr:uid="{00000000-0005-0000-0000-000043690000}"/>
    <cellStyle name="Normal 4 2 2 6 17 2 5" xfId="23556" xr:uid="{00000000-0005-0000-0000-000044690000}"/>
    <cellStyle name="Normal 4 2 2 6 17 2 6" xfId="23557" xr:uid="{00000000-0005-0000-0000-000045690000}"/>
    <cellStyle name="Normal 4 2 2 6 17 20" xfId="23558" xr:uid="{00000000-0005-0000-0000-000046690000}"/>
    <cellStyle name="Normal 4 2 2 6 17 20 2" xfId="23559" xr:uid="{00000000-0005-0000-0000-000047690000}"/>
    <cellStyle name="Normal 4 2 2 6 17 20 3" xfId="23560" xr:uid="{00000000-0005-0000-0000-000048690000}"/>
    <cellStyle name="Normal 4 2 2 6 17 20 4" xfId="23561" xr:uid="{00000000-0005-0000-0000-000049690000}"/>
    <cellStyle name="Normal 4 2 2 6 17 20 5" xfId="23562" xr:uid="{00000000-0005-0000-0000-00004A690000}"/>
    <cellStyle name="Normal 4 2 2 6 17 20 6" xfId="23563" xr:uid="{00000000-0005-0000-0000-00004B690000}"/>
    <cellStyle name="Normal 4 2 2 6 17 21" xfId="23564" xr:uid="{00000000-0005-0000-0000-00004C690000}"/>
    <cellStyle name="Normal 4 2 2 6 17 21 2" xfId="23565" xr:uid="{00000000-0005-0000-0000-00004D690000}"/>
    <cellStyle name="Normal 4 2 2 6 17 21 3" xfId="23566" xr:uid="{00000000-0005-0000-0000-00004E690000}"/>
    <cellStyle name="Normal 4 2 2 6 17 21 4" xfId="23567" xr:uid="{00000000-0005-0000-0000-00004F690000}"/>
    <cellStyle name="Normal 4 2 2 6 17 21 5" xfId="23568" xr:uid="{00000000-0005-0000-0000-000050690000}"/>
    <cellStyle name="Normal 4 2 2 6 17 21 6" xfId="23569" xr:uid="{00000000-0005-0000-0000-000051690000}"/>
    <cellStyle name="Normal 4 2 2 6 17 22" xfId="23570" xr:uid="{00000000-0005-0000-0000-000052690000}"/>
    <cellStyle name="Normal 4 2 2 6 17 22 2" xfId="23571" xr:uid="{00000000-0005-0000-0000-000053690000}"/>
    <cellStyle name="Normal 4 2 2 6 17 22 3" xfId="23572" xr:uid="{00000000-0005-0000-0000-000054690000}"/>
    <cellStyle name="Normal 4 2 2 6 17 22 4" xfId="23573" xr:uid="{00000000-0005-0000-0000-000055690000}"/>
    <cellStyle name="Normal 4 2 2 6 17 22 5" xfId="23574" xr:uid="{00000000-0005-0000-0000-000056690000}"/>
    <cellStyle name="Normal 4 2 2 6 17 22 6" xfId="23575" xr:uid="{00000000-0005-0000-0000-000057690000}"/>
    <cellStyle name="Normal 4 2 2 6 17 23" xfId="23576" xr:uid="{00000000-0005-0000-0000-000058690000}"/>
    <cellStyle name="Normal 4 2 2 6 17 23 2" xfId="23577" xr:uid="{00000000-0005-0000-0000-000059690000}"/>
    <cellStyle name="Normal 4 2 2 6 17 23 3" xfId="23578" xr:uid="{00000000-0005-0000-0000-00005A690000}"/>
    <cellStyle name="Normal 4 2 2 6 17 23 4" xfId="23579" xr:uid="{00000000-0005-0000-0000-00005B690000}"/>
    <cellStyle name="Normal 4 2 2 6 17 23 5" xfId="23580" xr:uid="{00000000-0005-0000-0000-00005C690000}"/>
    <cellStyle name="Normal 4 2 2 6 17 23 6" xfId="23581" xr:uid="{00000000-0005-0000-0000-00005D690000}"/>
    <cellStyle name="Normal 4 2 2 6 17 24" xfId="23582" xr:uid="{00000000-0005-0000-0000-00005E690000}"/>
    <cellStyle name="Normal 4 2 2 6 17 24 2" xfId="23583" xr:uid="{00000000-0005-0000-0000-00005F690000}"/>
    <cellStyle name="Normal 4 2 2 6 17 24 3" xfId="23584" xr:uid="{00000000-0005-0000-0000-000060690000}"/>
    <cellStyle name="Normal 4 2 2 6 17 24 4" xfId="23585" xr:uid="{00000000-0005-0000-0000-000061690000}"/>
    <cellStyle name="Normal 4 2 2 6 17 24 5" xfId="23586" xr:uid="{00000000-0005-0000-0000-000062690000}"/>
    <cellStyle name="Normal 4 2 2 6 17 24 6" xfId="23587" xr:uid="{00000000-0005-0000-0000-000063690000}"/>
    <cellStyle name="Normal 4 2 2 6 17 25" xfId="23588" xr:uid="{00000000-0005-0000-0000-000064690000}"/>
    <cellStyle name="Normal 4 2 2 6 17 25 2" xfId="23589" xr:uid="{00000000-0005-0000-0000-000065690000}"/>
    <cellStyle name="Normal 4 2 2 6 17 25 3" xfId="23590" xr:uid="{00000000-0005-0000-0000-000066690000}"/>
    <cellStyle name="Normal 4 2 2 6 17 25 4" xfId="23591" xr:uid="{00000000-0005-0000-0000-000067690000}"/>
    <cellStyle name="Normal 4 2 2 6 17 25 5" xfId="23592" xr:uid="{00000000-0005-0000-0000-000068690000}"/>
    <cellStyle name="Normal 4 2 2 6 17 25 6" xfId="23593" xr:uid="{00000000-0005-0000-0000-000069690000}"/>
    <cellStyle name="Normal 4 2 2 6 17 26" xfId="23594" xr:uid="{00000000-0005-0000-0000-00006A690000}"/>
    <cellStyle name="Normal 4 2 2 6 17 26 2" xfId="23595" xr:uid="{00000000-0005-0000-0000-00006B690000}"/>
    <cellStyle name="Normal 4 2 2 6 17 26 3" xfId="23596" xr:uid="{00000000-0005-0000-0000-00006C690000}"/>
    <cellStyle name="Normal 4 2 2 6 17 26 4" xfId="23597" xr:uid="{00000000-0005-0000-0000-00006D690000}"/>
    <cellStyle name="Normal 4 2 2 6 17 26 5" xfId="23598" xr:uid="{00000000-0005-0000-0000-00006E690000}"/>
    <cellStyle name="Normal 4 2 2 6 17 26 6" xfId="23599" xr:uid="{00000000-0005-0000-0000-00006F690000}"/>
    <cellStyle name="Normal 4 2 2 6 17 27" xfId="23600" xr:uid="{00000000-0005-0000-0000-000070690000}"/>
    <cellStyle name="Normal 4 2 2 6 17 27 2" xfId="23601" xr:uid="{00000000-0005-0000-0000-000071690000}"/>
    <cellStyle name="Normal 4 2 2 6 17 27 3" xfId="23602" xr:uid="{00000000-0005-0000-0000-000072690000}"/>
    <cellStyle name="Normal 4 2 2 6 17 27 4" xfId="23603" xr:uid="{00000000-0005-0000-0000-000073690000}"/>
    <cellStyle name="Normal 4 2 2 6 17 27 5" xfId="23604" xr:uid="{00000000-0005-0000-0000-000074690000}"/>
    <cellStyle name="Normal 4 2 2 6 17 27 6" xfId="23605" xr:uid="{00000000-0005-0000-0000-000075690000}"/>
    <cellStyle name="Normal 4 2 2 6 17 28" xfId="23606" xr:uid="{00000000-0005-0000-0000-000076690000}"/>
    <cellStyle name="Normal 4 2 2 6 17 28 2" xfId="23607" xr:uid="{00000000-0005-0000-0000-000077690000}"/>
    <cellStyle name="Normal 4 2 2 6 17 28 3" xfId="23608" xr:uid="{00000000-0005-0000-0000-000078690000}"/>
    <cellStyle name="Normal 4 2 2 6 17 28 4" xfId="23609" xr:uid="{00000000-0005-0000-0000-000079690000}"/>
    <cellStyle name="Normal 4 2 2 6 17 28 5" xfId="23610" xr:uid="{00000000-0005-0000-0000-00007A690000}"/>
    <cellStyle name="Normal 4 2 2 6 17 28 6" xfId="23611" xr:uid="{00000000-0005-0000-0000-00007B690000}"/>
    <cellStyle name="Normal 4 2 2 6 17 29" xfId="23612" xr:uid="{00000000-0005-0000-0000-00007C690000}"/>
    <cellStyle name="Normal 4 2 2 6 17 29 2" xfId="23613" xr:uid="{00000000-0005-0000-0000-00007D690000}"/>
    <cellStyle name="Normal 4 2 2 6 17 29 3" xfId="23614" xr:uid="{00000000-0005-0000-0000-00007E690000}"/>
    <cellStyle name="Normal 4 2 2 6 17 29 4" xfId="23615" xr:uid="{00000000-0005-0000-0000-00007F690000}"/>
    <cellStyle name="Normal 4 2 2 6 17 29 5" xfId="23616" xr:uid="{00000000-0005-0000-0000-000080690000}"/>
    <cellStyle name="Normal 4 2 2 6 17 29 6" xfId="23617" xr:uid="{00000000-0005-0000-0000-000081690000}"/>
    <cellStyle name="Normal 4 2 2 6 17 3" xfId="23618" xr:uid="{00000000-0005-0000-0000-000082690000}"/>
    <cellStyle name="Normal 4 2 2 6 17 3 2" xfId="23619" xr:uid="{00000000-0005-0000-0000-000083690000}"/>
    <cellStyle name="Normal 4 2 2 6 17 3 3" xfId="23620" xr:uid="{00000000-0005-0000-0000-000084690000}"/>
    <cellStyle name="Normal 4 2 2 6 17 3 4" xfId="23621" xr:uid="{00000000-0005-0000-0000-000085690000}"/>
    <cellStyle name="Normal 4 2 2 6 17 3 5" xfId="23622" xr:uid="{00000000-0005-0000-0000-000086690000}"/>
    <cellStyle name="Normal 4 2 2 6 17 3 6" xfId="23623" xr:uid="{00000000-0005-0000-0000-000087690000}"/>
    <cellStyle name="Normal 4 2 2 6 17 30" xfId="23624" xr:uid="{00000000-0005-0000-0000-000088690000}"/>
    <cellStyle name="Normal 4 2 2 6 17 31" xfId="23625" xr:uid="{00000000-0005-0000-0000-000089690000}"/>
    <cellStyle name="Normal 4 2 2 6 17 32" xfId="23626" xr:uid="{00000000-0005-0000-0000-00008A690000}"/>
    <cellStyle name="Normal 4 2 2 6 17 33" xfId="23627" xr:uid="{00000000-0005-0000-0000-00008B690000}"/>
    <cellStyle name="Normal 4 2 2 6 17 34" xfId="23628" xr:uid="{00000000-0005-0000-0000-00008C690000}"/>
    <cellStyle name="Normal 4 2 2 6 17 4" xfId="23629" xr:uid="{00000000-0005-0000-0000-00008D690000}"/>
    <cellStyle name="Normal 4 2 2 6 17 4 2" xfId="23630" xr:uid="{00000000-0005-0000-0000-00008E690000}"/>
    <cellStyle name="Normal 4 2 2 6 17 4 3" xfId="23631" xr:uid="{00000000-0005-0000-0000-00008F690000}"/>
    <cellStyle name="Normal 4 2 2 6 17 4 4" xfId="23632" xr:uid="{00000000-0005-0000-0000-000090690000}"/>
    <cellStyle name="Normal 4 2 2 6 17 4 5" xfId="23633" xr:uid="{00000000-0005-0000-0000-000091690000}"/>
    <cellStyle name="Normal 4 2 2 6 17 4 6" xfId="23634" xr:uid="{00000000-0005-0000-0000-000092690000}"/>
    <cellStyle name="Normal 4 2 2 6 17 5" xfId="23635" xr:uid="{00000000-0005-0000-0000-000093690000}"/>
    <cellStyle name="Normal 4 2 2 6 17 5 2" xfId="23636" xr:uid="{00000000-0005-0000-0000-000094690000}"/>
    <cellStyle name="Normal 4 2 2 6 17 5 3" xfId="23637" xr:uid="{00000000-0005-0000-0000-000095690000}"/>
    <cellStyle name="Normal 4 2 2 6 17 5 4" xfId="23638" xr:uid="{00000000-0005-0000-0000-000096690000}"/>
    <cellStyle name="Normal 4 2 2 6 17 5 5" xfId="23639" xr:uid="{00000000-0005-0000-0000-000097690000}"/>
    <cellStyle name="Normal 4 2 2 6 17 5 6" xfId="23640" xr:uid="{00000000-0005-0000-0000-000098690000}"/>
    <cellStyle name="Normal 4 2 2 6 17 6" xfId="23641" xr:uid="{00000000-0005-0000-0000-000099690000}"/>
    <cellStyle name="Normal 4 2 2 6 17 6 2" xfId="23642" xr:uid="{00000000-0005-0000-0000-00009A690000}"/>
    <cellStyle name="Normal 4 2 2 6 17 6 3" xfId="23643" xr:uid="{00000000-0005-0000-0000-00009B690000}"/>
    <cellStyle name="Normal 4 2 2 6 17 6 4" xfId="23644" xr:uid="{00000000-0005-0000-0000-00009C690000}"/>
    <cellStyle name="Normal 4 2 2 6 17 6 5" xfId="23645" xr:uid="{00000000-0005-0000-0000-00009D690000}"/>
    <cellStyle name="Normal 4 2 2 6 17 6 6" xfId="23646" xr:uid="{00000000-0005-0000-0000-00009E690000}"/>
    <cellStyle name="Normal 4 2 2 6 17 7" xfId="23647" xr:uid="{00000000-0005-0000-0000-00009F690000}"/>
    <cellStyle name="Normal 4 2 2 6 17 7 2" xfId="23648" xr:uid="{00000000-0005-0000-0000-0000A0690000}"/>
    <cellStyle name="Normal 4 2 2 6 17 7 3" xfId="23649" xr:uid="{00000000-0005-0000-0000-0000A1690000}"/>
    <cellStyle name="Normal 4 2 2 6 17 7 4" xfId="23650" xr:uid="{00000000-0005-0000-0000-0000A2690000}"/>
    <cellStyle name="Normal 4 2 2 6 17 7 5" xfId="23651" xr:uid="{00000000-0005-0000-0000-0000A3690000}"/>
    <cellStyle name="Normal 4 2 2 6 17 7 6" xfId="23652" xr:uid="{00000000-0005-0000-0000-0000A4690000}"/>
    <cellStyle name="Normal 4 2 2 6 17 8" xfId="23653" xr:uid="{00000000-0005-0000-0000-0000A5690000}"/>
    <cellStyle name="Normal 4 2 2 6 17 8 2" xfId="23654" xr:uid="{00000000-0005-0000-0000-0000A6690000}"/>
    <cellStyle name="Normal 4 2 2 6 17 8 3" xfId="23655" xr:uid="{00000000-0005-0000-0000-0000A7690000}"/>
    <cellStyle name="Normal 4 2 2 6 17 8 4" xfId="23656" xr:uid="{00000000-0005-0000-0000-0000A8690000}"/>
    <cellStyle name="Normal 4 2 2 6 17 8 5" xfId="23657" xr:uid="{00000000-0005-0000-0000-0000A9690000}"/>
    <cellStyle name="Normal 4 2 2 6 17 8 6" xfId="23658" xr:uid="{00000000-0005-0000-0000-0000AA690000}"/>
    <cellStyle name="Normal 4 2 2 6 17 9" xfId="23659" xr:uid="{00000000-0005-0000-0000-0000AB690000}"/>
    <cellStyle name="Normal 4 2 2 6 17 9 2" xfId="23660" xr:uid="{00000000-0005-0000-0000-0000AC690000}"/>
    <cellStyle name="Normal 4 2 2 6 17 9 3" xfId="23661" xr:uid="{00000000-0005-0000-0000-0000AD690000}"/>
    <cellStyle name="Normal 4 2 2 6 17 9 4" xfId="23662" xr:uid="{00000000-0005-0000-0000-0000AE690000}"/>
    <cellStyle name="Normal 4 2 2 6 17 9 5" xfId="23663" xr:uid="{00000000-0005-0000-0000-0000AF690000}"/>
    <cellStyle name="Normal 4 2 2 6 17 9 6" xfId="23664" xr:uid="{00000000-0005-0000-0000-0000B0690000}"/>
    <cellStyle name="Normal 4 2 2 6 18" xfId="23665" xr:uid="{00000000-0005-0000-0000-0000B1690000}"/>
    <cellStyle name="Normal 4 2 2 6 18 10" xfId="23666" xr:uid="{00000000-0005-0000-0000-0000B2690000}"/>
    <cellStyle name="Normal 4 2 2 6 18 10 2" xfId="23667" xr:uid="{00000000-0005-0000-0000-0000B3690000}"/>
    <cellStyle name="Normal 4 2 2 6 18 10 3" xfId="23668" xr:uid="{00000000-0005-0000-0000-0000B4690000}"/>
    <cellStyle name="Normal 4 2 2 6 18 10 4" xfId="23669" xr:uid="{00000000-0005-0000-0000-0000B5690000}"/>
    <cellStyle name="Normal 4 2 2 6 18 10 5" xfId="23670" xr:uid="{00000000-0005-0000-0000-0000B6690000}"/>
    <cellStyle name="Normal 4 2 2 6 18 10 6" xfId="23671" xr:uid="{00000000-0005-0000-0000-0000B7690000}"/>
    <cellStyle name="Normal 4 2 2 6 18 11" xfId="23672" xr:uid="{00000000-0005-0000-0000-0000B8690000}"/>
    <cellStyle name="Normal 4 2 2 6 18 11 2" xfId="23673" xr:uid="{00000000-0005-0000-0000-0000B9690000}"/>
    <cellStyle name="Normal 4 2 2 6 18 11 3" xfId="23674" xr:uid="{00000000-0005-0000-0000-0000BA690000}"/>
    <cellStyle name="Normal 4 2 2 6 18 11 4" xfId="23675" xr:uid="{00000000-0005-0000-0000-0000BB690000}"/>
    <cellStyle name="Normal 4 2 2 6 18 11 5" xfId="23676" xr:uid="{00000000-0005-0000-0000-0000BC690000}"/>
    <cellStyle name="Normal 4 2 2 6 18 11 6" xfId="23677" xr:uid="{00000000-0005-0000-0000-0000BD690000}"/>
    <cellStyle name="Normal 4 2 2 6 18 12" xfId="23678" xr:uid="{00000000-0005-0000-0000-0000BE690000}"/>
    <cellStyle name="Normal 4 2 2 6 18 12 2" xfId="23679" xr:uid="{00000000-0005-0000-0000-0000BF690000}"/>
    <cellStyle name="Normal 4 2 2 6 18 12 3" xfId="23680" xr:uid="{00000000-0005-0000-0000-0000C0690000}"/>
    <cellStyle name="Normal 4 2 2 6 18 12 4" xfId="23681" xr:uid="{00000000-0005-0000-0000-0000C1690000}"/>
    <cellStyle name="Normal 4 2 2 6 18 12 5" xfId="23682" xr:uid="{00000000-0005-0000-0000-0000C2690000}"/>
    <cellStyle name="Normal 4 2 2 6 18 12 6" xfId="23683" xr:uid="{00000000-0005-0000-0000-0000C3690000}"/>
    <cellStyle name="Normal 4 2 2 6 18 13" xfId="23684" xr:uid="{00000000-0005-0000-0000-0000C4690000}"/>
    <cellStyle name="Normal 4 2 2 6 18 13 2" xfId="23685" xr:uid="{00000000-0005-0000-0000-0000C5690000}"/>
    <cellStyle name="Normal 4 2 2 6 18 13 3" xfId="23686" xr:uid="{00000000-0005-0000-0000-0000C6690000}"/>
    <cellStyle name="Normal 4 2 2 6 18 13 4" xfId="23687" xr:uid="{00000000-0005-0000-0000-0000C7690000}"/>
    <cellStyle name="Normal 4 2 2 6 18 13 5" xfId="23688" xr:uid="{00000000-0005-0000-0000-0000C8690000}"/>
    <cellStyle name="Normal 4 2 2 6 18 13 6" xfId="23689" xr:uid="{00000000-0005-0000-0000-0000C9690000}"/>
    <cellStyle name="Normal 4 2 2 6 18 14" xfId="23690" xr:uid="{00000000-0005-0000-0000-0000CA690000}"/>
    <cellStyle name="Normal 4 2 2 6 18 14 2" xfId="23691" xr:uid="{00000000-0005-0000-0000-0000CB690000}"/>
    <cellStyle name="Normal 4 2 2 6 18 14 3" xfId="23692" xr:uid="{00000000-0005-0000-0000-0000CC690000}"/>
    <cellStyle name="Normal 4 2 2 6 18 14 4" xfId="23693" xr:uid="{00000000-0005-0000-0000-0000CD690000}"/>
    <cellStyle name="Normal 4 2 2 6 18 14 5" xfId="23694" xr:uid="{00000000-0005-0000-0000-0000CE690000}"/>
    <cellStyle name="Normal 4 2 2 6 18 14 6" xfId="23695" xr:uid="{00000000-0005-0000-0000-0000CF690000}"/>
    <cellStyle name="Normal 4 2 2 6 18 15" xfId="23696" xr:uid="{00000000-0005-0000-0000-0000D0690000}"/>
    <cellStyle name="Normal 4 2 2 6 18 15 2" xfId="23697" xr:uid="{00000000-0005-0000-0000-0000D1690000}"/>
    <cellStyle name="Normal 4 2 2 6 18 15 3" xfId="23698" xr:uid="{00000000-0005-0000-0000-0000D2690000}"/>
    <cellStyle name="Normal 4 2 2 6 18 15 4" xfId="23699" xr:uid="{00000000-0005-0000-0000-0000D3690000}"/>
    <cellStyle name="Normal 4 2 2 6 18 15 5" xfId="23700" xr:uid="{00000000-0005-0000-0000-0000D4690000}"/>
    <cellStyle name="Normal 4 2 2 6 18 15 6" xfId="23701" xr:uid="{00000000-0005-0000-0000-0000D5690000}"/>
    <cellStyle name="Normal 4 2 2 6 18 16" xfId="23702" xr:uid="{00000000-0005-0000-0000-0000D6690000}"/>
    <cellStyle name="Normal 4 2 2 6 18 16 2" xfId="23703" xr:uid="{00000000-0005-0000-0000-0000D7690000}"/>
    <cellStyle name="Normal 4 2 2 6 18 16 3" xfId="23704" xr:uid="{00000000-0005-0000-0000-0000D8690000}"/>
    <cellStyle name="Normal 4 2 2 6 18 16 4" xfId="23705" xr:uid="{00000000-0005-0000-0000-0000D9690000}"/>
    <cellStyle name="Normal 4 2 2 6 18 16 5" xfId="23706" xr:uid="{00000000-0005-0000-0000-0000DA690000}"/>
    <cellStyle name="Normal 4 2 2 6 18 16 6" xfId="23707" xr:uid="{00000000-0005-0000-0000-0000DB690000}"/>
    <cellStyle name="Normal 4 2 2 6 18 17" xfId="23708" xr:uid="{00000000-0005-0000-0000-0000DC690000}"/>
    <cellStyle name="Normal 4 2 2 6 18 17 2" xfId="23709" xr:uid="{00000000-0005-0000-0000-0000DD690000}"/>
    <cellStyle name="Normal 4 2 2 6 18 17 3" xfId="23710" xr:uid="{00000000-0005-0000-0000-0000DE690000}"/>
    <cellStyle name="Normal 4 2 2 6 18 17 4" xfId="23711" xr:uid="{00000000-0005-0000-0000-0000DF690000}"/>
    <cellStyle name="Normal 4 2 2 6 18 17 5" xfId="23712" xr:uid="{00000000-0005-0000-0000-0000E0690000}"/>
    <cellStyle name="Normal 4 2 2 6 18 17 6" xfId="23713" xr:uid="{00000000-0005-0000-0000-0000E1690000}"/>
    <cellStyle name="Normal 4 2 2 6 18 18" xfId="23714" xr:uid="{00000000-0005-0000-0000-0000E2690000}"/>
    <cellStyle name="Normal 4 2 2 6 18 18 2" xfId="23715" xr:uid="{00000000-0005-0000-0000-0000E3690000}"/>
    <cellStyle name="Normal 4 2 2 6 18 18 3" xfId="23716" xr:uid="{00000000-0005-0000-0000-0000E4690000}"/>
    <cellStyle name="Normal 4 2 2 6 18 18 4" xfId="23717" xr:uid="{00000000-0005-0000-0000-0000E5690000}"/>
    <cellStyle name="Normal 4 2 2 6 18 18 5" xfId="23718" xr:uid="{00000000-0005-0000-0000-0000E6690000}"/>
    <cellStyle name="Normal 4 2 2 6 18 18 6" xfId="23719" xr:uid="{00000000-0005-0000-0000-0000E7690000}"/>
    <cellStyle name="Normal 4 2 2 6 18 19" xfId="23720" xr:uid="{00000000-0005-0000-0000-0000E8690000}"/>
    <cellStyle name="Normal 4 2 2 6 18 19 2" xfId="23721" xr:uid="{00000000-0005-0000-0000-0000E9690000}"/>
    <cellStyle name="Normal 4 2 2 6 18 19 3" xfId="23722" xr:uid="{00000000-0005-0000-0000-0000EA690000}"/>
    <cellStyle name="Normal 4 2 2 6 18 19 4" xfId="23723" xr:uid="{00000000-0005-0000-0000-0000EB690000}"/>
    <cellStyle name="Normal 4 2 2 6 18 19 5" xfId="23724" xr:uid="{00000000-0005-0000-0000-0000EC690000}"/>
    <cellStyle name="Normal 4 2 2 6 18 19 6" xfId="23725" xr:uid="{00000000-0005-0000-0000-0000ED690000}"/>
    <cellStyle name="Normal 4 2 2 6 18 2" xfId="23726" xr:uid="{00000000-0005-0000-0000-0000EE690000}"/>
    <cellStyle name="Normal 4 2 2 6 18 2 2" xfId="23727" xr:uid="{00000000-0005-0000-0000-0000EF690000}"/>
    <cellStyle name="Normal 4 2 2 6 18 2 3" xfId="23728" xr:uid="{00000000-0005-0000-0000-0000F0690000}"/>
    <cellStyle name="Normal 4 2 2 6 18 2 4" xfId="23729" xr:uid="{00000000-0005-0000-0000-0000F1690000}"/>
    <cellStyle name="Normal 4 2 2 6 18 2 5" xfId="23730" xr:uid="{00000000-0005-0000-0000-0000F2690000}"/>
    <cellStyle name="Normal 4 2 2 6 18 2 6" xfId="23731" xr:uid="{00000000-0005-0000-0000-0000F3690000}"/>
    <cellStyle name="Normal 4 2 2 6 18 20" xfId="23732" xr:uid="{00000000-0005-0000-0000-0000F4690000}"/>
    <cellStyle name="Normal 4 2 2 6 18 20 2" xfId="23733" xr:uid="{00000000-0005-0000-0000-0000F5690000}"/>
    <cellStyle name="Normal 4 2 2 6 18 20 3" xfId="23734" xr:uid="{00000000-0005-0000-0000-0000F6690000}"/>
    <cellStyle name="Normal 4 2 2 6 18 20 4" xfId="23735" xr:uid="{00000000-0005-0000-0000-0000F7690000}"/>
    <cellStyle name="Normal 4 2 2 6 18 20 5" xfId="23736" xr:uid="{00000000-0005-0000-0000-0000F8690000}"/>
    <cellStyle name="Normal 4 2 2 6 18 20 6" xfId="23737" xr:uid="{00000000-0005-0000-0000-0000F9690000}"/>
    <cellStyle name="Normal 4 2 2 6 18 21" xfId="23738" xr:uid="{00000000-0005-0000-0000-0000FA690000}"/>
    <cellStyle name="Normal 4 2 2 6 18 21 2" xfId="23739" xr:uid="{00000000-0005-0000-0000-0000FB690000}"/>
    <cellStyle name="Normal 4 2 2 6 18 21 3" xfId="23740" xr:uid="{00000000-0005-0000-0000-0000FC690000}"/>
    <cellStyle name="Normal 4 2 2 6 18 21 4" xfId="23741" xr:uid="{00000000-0005-0000-0000-0000FD690000}"/>
    <cellStyle name="Normal 4 2 2 6 18 21 5" xfId="23742" xr:uid="{00000000-0005-0000-0000-0000FE690000}"/>
    <cellStyle name="Normal 4 2 2 6 18 21 6" xfId="23743" xr:uid="{00000000-0005-0000-0000-0000FF690000}"/>
    <cellStyle name="Normal 4 2 2 6 18 22" xfId="23744" xr:uid="{00000000-0005-0000-0000-0000006A0000}"/>
    <cellStyle name="Normal 4 2 2 6 18 22 2" xfId="23745" xr:uid="{00000000-0005-0000-0000-0000016A0000}"/>
    <cellStyle name="Normal 4 2 2 6 18 22 3" xfId="23746" xr:uid="{00000000-0005-0000-0000-0000026A0000}"/>
    <cellStyle name="Normal 4 2 2 6 18 22 4" xfId="23747" xr:uid="{00000000-0005-0000-0000-0000036A0000}"/>
    <cellStyle name="Normal 4 2 2 6 18 22 5" xfId="23748" xr:uid="{00000000-0005-0000-0000-0000046A0000}"/>
    <cellStyle name="Normal 4 2 2 6 18 22 6" xfId="23749" xr:uid="{00000000-0005-0000-0000-0000056A0000}"/>
    <cellStyle name="Normal 4 2 2 6 18 23" xfId="23750" xr:uid="{00000000-0005-0000-0000-0000066A0000}"/>
    <cellStyle name="Normal 4 2 2 6 18 23 2" xfId="23751" xr:uid="{00000000-0005-0000-0000-0000076A0000}"/>
    <cellStyle name="Normal 4 2 2 6 18 23 3" xfId="23752" xr:uid="{00000000-0005-0000-0000-0000086A0000}"/>
    <cellStyle name="Normal 4 2 2 6 18 23 4" xfId="23753" xr:uid="{00000000-0005-0000-0000-0000096A0000}"/>
    <cellStyle name="Normal 4 2 2 6 18 23 5" xfId="23754" xr:uid="{00000000-0005-0000-0000-00000A6A0000}"/>
    <cellStyle name="Normal 4 2 2 6 18 23 6" xfId="23755" xr:uid="{00000000-0005-0000-0000-00000B6A0000}"/>
    <cellStyle name="Normal 4 2 2 6 18 24" xfId="23756" xr:uid="{00000000-0005-0000-0000-00000C6A0000}"/>
    <cellStyle name="Normal 4 2 2 6 18 24 2" xfId="23757" xr:uid="{00000000-0005-0000-0000-00000D6A0000}"/>
    <cellStyle name="Normal 4 2 2 6 18 24 3" xfId="23758" xr:uid="{00000000-0005-0000-0000-00000E6A0000}"/>
    <cellStyle name="Normal 4 2 2 6 18 24 4" xfId="23759" xr:uid="{00000000-0005-0000-0000-00000F6A0000}"/>
    <cellStyle name="Normal 4 2 2 6 18 24 5" xfId="23760" xr:uid="{00000000-0005-0000-0000-0000106A0000}"/>
    <cellStyle name="Normal 4 2 2 6 18 24 6" xfId="23761" xr:uid="{00000000-0005-0000-0000-0000116A0000}"/>
    <cellStyle name="Normal 4 2 2 6 18 25" xfId="23762" xr:uid="{00000000-0005-0000-0000-0000126A0000}"/>
    <cellStyle name="Normal 4 2 2 6 18 25 2" xfId="23763" xr:uid="{00000000-0005-0000-0000-0000136A0000}"/>
    <cellStyle name="Normal 4 2 2 6 18 25 3" xfId="23764" xr:uid="{00000000-0005-0000-0000-0000146A0000}"/>
    <cellStyle name="Normal 4 2 2 6 18 25 4" xfId="23765" xr:uid="{00000000-0005-0000-0000-0000156A0000}"/>
    <cellStyle name="Normal 4 2 2 6 18 25 5" xfId="23766" xr:uid="{00000000-0005-0000-0000-0000166A0000}"/>
    <cellStyle name="Normal 4 2 2 6 18 25 6" xfId="23767" xr:uid="{00000000-0005-0000-0000-0000176A0000}"/>
    <cellStyle name="Normal 4 2 2 6 18 26" xfId="23768" xr:uid="{00000000-0005-0000-0000-0000186A0000}"/>
    <cellStyle name="Normal 4 2 2 6 18 26 2" xfId="23769" xr:uid="{00000000-0005-0000-0000-0000196A0000}"/>
    <cellStyle name="Normal 4 2 2 6 18 26 3" xfId="23770" xr:uid="{00000000-0005-0000-0000-00001A6A0000}"/>
    <cellStyle name="Normal 4 2 2 6 18 26 4" xfId="23771" xr:uid="{00000000-0005-0000-0000-00001B6A0000}"/>
    <cellStyle name="Normal 4 2 2 6 18 26 5" xfId="23772" xr:uid="{00000000-0005-0000-0000-00001C6A0000}"/>
    <cellStyle name="Normal 4 2 2 6 18 26 6" xfId="23773" xr:uid="{00000000-0005-0000-0000-00001D6A0000}"/>
    <cellStyle name="Normal 4 2 2 6 18 27" xfId="23774" xr:uid="{00000000-0005-0000-0000-00001E6A0000}"/>
    <cellStyle name="Normal 4 2 2 6 18 27 2" xfId="23775" xr:uid="{00000000-0005-0000-0000-00001F6A0000}"/>
    <cellStyle name="Normal 4 2 2 6 18 27 3" xfId="23776" xr:uid="{00000000-0005-0000-0000-0000206A0000}"/>
    <cellStyle name="Normal 4 2 2 6 18 27 4" xfId="23777" xr:uid="{00000000-0005-0000-0000-0000216A0000}"/>
    <cellStyle name="Normal 4 2 2 6 18 27 5" xfId="23778" xr:uid="{00000000-0005-0000-0000-0000226A0000}"/>
    <cellStyle name="Normal 4 2 2 6 18 27 6" xfId="23779" xr:uid="{00000000-0005-0000-0000-0000236A0000}"/>
    <cellStyle name="Normal 4 2 2 6 18 28" xfId="23780" xr:uid="{00000000-0005-0000-0000-0000246A0000}"/>
    <cellStyle name="Normal 4 2 2 6 18 28 2" xfId="23781" xr:uid="{00000000-0005-0000-0000-0000256A0000}"/>
    <cellStyle name="Normal 4 2 2 6 18 28 3" xfId="23782" xr:uid="{00000000-0005-0000-0000-0000266A0000}"/>
    <cellStyle name="Normal 4 2 2 6 18 28 4" xfId="23783" xr:uid="{00000000-0005-0000-0000-0000276A0000}"/>
    <cellStyle name="Normal 4 2 2 6 18 28 5" xfId="23784" xr:uid="{00000000-0005-0000-0000-0000286A0000}"/>
    <cellStyle name="Normal 4 2 2 6 18 28 6" xfId="23785" xr:uid="{00000000-0005-0000-0000-0000296A0000}"/>
    <cellStyle name="Normal 4 2 2 6 18 29" xfId="23786" xr:uid="{00000000-0005-0000-0000-00002A6A0000}"/>
    <cellStyle name="Normal 4 2 2 6 18 29 2" xfId="23787" xr:uid="{00000000-0005-0000-0000-00002B6A0000}"/>
    <cellStyle name="Normal 4 2 2 6 18 29 3" xfId="23788" xr:uid="{00000000-0005-0000-0000-00002C6A0000}"/>
    <cellStyle name="Normal 4 2 2 6 18 29 4" xfId="23789" xr:uid="{00000000-0005-0000-0000-00002D6A0000}"/>
    <cellStyle name="Normal 4 2 2 6 18 29 5" xfId="23790" xr:uid="{00000000-0005-0000-0000-00002E6A0000}"/>
    <cellStyle name="Normal 4 2 2 6 18 29 6" xfId="23791" xr:uid="{00000000-0005-0000-0000-00002F6A0000}"/>
    <cellStyle name="Normal 4 2 2 6 18 3" xfId="23792" xr:uid="{00000000-0005-0000-0000-0000306A0000}"/>
    <cellStyle name="Normal 4 2 2 6 18 3 2" xfId="23793" xr:uid="{00000000-0005-0000-0000-0000316A0000}"/>
    <cellStyle name="Normal 4 2 2 6 18 3 3" xfId="23794" xr:uid="{00000000-0005-0000-0000-0000326A0000}"/>
    <cellStyle name="Normal 4 2 2 6 18 3 4" xfId="23795" xr:uid="{00000000-0005-0000-0000-0000336A0000}"/>
    <cellStyle name="Normal 4 2 2 6 18 3 5" xfId="23796" xr:uid="{00000000-0005-0000-0000-0000346A0000}"/>
    <cellStyle name="Normal 4 2 2 6 18 3 6" xfId="23797" xr:uid="{00000000-0005-0000-0000-0000356A0000}"/>
    <cellStyle name="Normal 4 2 2 6 18 30" xfId="23798" xr:uid="{00000000-0005-0000-0000-0000366A0000}"/>
    <cellStyle name="Normal 4 2 2 6 18 31" xfId="23799" xr:uid="{00000000-0005-0000-0000-0000376A0000}"/>
    <cellStyle name="Normal 4 2 2 6 18 32" xfId="23800" xr:uid="{00000000-0005-0000-0000-0000386A0000}"/>
    <cellStyle name="Normal 4 2 2 6 18 33" xfId="23801" xr:uid="{00000000-0005-0000-0000-0000396A0000}"/>
    <cellStyle name="Normal 4 2 2 6 18 34" xfId="23802" xr:uid="{00000000-0005-0000-0000-00003A6A0000}"/>
    <cellStyle name="Normal 4 2 2 6 18 4" xfId="23803" xr:uid="{00000000-0005-0000-0000-00003B6A0000}"/>
    <cellStyle name="Normal 4 2 2 6 18 4 2" xfId="23804" xr:uid="{00000000-0005-0000-0000-00003C6A0000}"/>
    <cellStyle name="Normal 4 2 2 6 18 4 3" xfId="23805" xr:uid="{00000000-0005-0000-0000-00003D6A0000}"/>
    <cellStyle name="Normal 4 2 2 6 18 4 4" xfId="23806" xr:uid="{00000000-0005-0000-0000-00003E6A0000}"/>
    <cellStyle name="Normal 4 2 2 6 18 4 5" xfId="23807" xr:uid="{00000000-0005-0000-0000-00003F6A0000}"/>
    <cellStyle name="Normal 4 2 2 6 18 4 6" xfId="23808" xr:uid="{00000000-0005-0000-0000-0000406A0000}"/>
    <cellStyle name="Normal 4 2 2 6 18 5" xfId="23809" xr:uid="{00000000-0005-0000-0000-0000416A0000}"/>
    <cellStyle name="Normal 4 2 2 6 18 5 2" xfId="23810" xr:uid="{00000000-0005-0000-0000-0000426A0000}"/>
    <cellStyle name="Normal 4 2 2 6 18 5 3" xfId="23811" xr:uid="{00000000-0005-0000-0000-0000436A0000}"/>
    <cellStyle name="Normal 4 2 2 6 18 5 4" xfId="23812" xr:uid="{00000000-0005-0000-0000-0000446A0000}"/>
    <cellStyle name="Normal 4 2 2 6 18 5 5" xfId="23813" xr:uid="{00000000-0005-0000-0000-0000456A0000}"/>
    <cellStyle name="Normal 4 2 2 6 18 5 6" xfId="23814" xr:uid="{00000000-0005-0000-0000-0000466A0000}"/>
    <cellStyle name="Normal 4 2 2 6 18 6" xfId="23815" xr:uid="{00000000-0005-0000-0000-0000476A0000}"/>
    <cellStyle name="Normal 4 2 2 6 18 6 2" xfId="23816" xr:uid="{00000000-0005-0000-0000-0000486A0000}"/>
    <cellStyle name="Normal 4 2 2 6 18 6 3" xfId="23817" xr:uid="{00000000-0005-0000-0000-0000496A0000}"/>
    <cellStyle name="Normal 4 2 2 6 18 6 4" xfId="23818" xr:uid="{00000000-0005-0000-0000-00004A6A0000}"/>
    <cellStyle name="Normal 4 2 2 6 18 6 5" xfId="23819" xr:uid="{00000000-0005-0000-0000-00004B6A0000}"/>
    <cellStyle name="Normal 4 2 2 6 18 6 6" xfId="23820" xr:uid="{00000000-0005-0000-0000-00004C6A0000}"/>
    <cellStyle name="Normal 4 2 2 6 18 7" xfId="23821" xr:uid="{00000000-0005-0000-0000-00004D6A0000}"/>
    <cellStyle name="Normal 4 2 2 6 18 7 2" xfId="23822" xr:uid="{00000000-0005-0000-0000-00004E6A0000}"/>
    <cellStyle name="Normal 4 2 2 6 18 7 3" xfId="23823" xr:uid="{00000000-0005-0000-0000-00004F6A0000}"/>
    <cellStyle name="Normal 4 2 2 6 18 7 4" xfId="23824" xr:uid="{00000000-0005-0000-0000-0000506A0000}"/>
    <cellStyle name="Normal 4 2 2 6 18 7 5" xfId="23825" xr:uid="{00000000-0005-0000-0000-0000516A0000}"/>
    <cellStyle name="Normal 4 2 2 6 18 7 6" xfId="23826" xr:uid="{00000000-0005-0000-0000-0000526A0000}"/>
    <cellStyle name="Normal 4 2 2 6 18 8" xfId="23827" xr:uid="{00000000-0005-0000-0000-0000536A0000}"/>
    <cellStyle name="Normal 4 2 2 6 18 8 2" xfId="23828" xr:uid="{00000000-0005-0000-0000-0000546A0000}"/>
    <cellStyle name="Normal 4 2 2 6 18 8 3" xfId="23829" xr:uid="{00000000-0005-0000-0000-0000556A0000}"/>
    <cellStyle name="Normal 4 2 2 6 18 8 4" xfId="23830" xr:uid="{00000000-0005-0000-0000-0000566A0000}"/>
    <cellStyle name="Normal 4 2 2 6 18 8 5" xfId="23831" xr:uid="{00000000-0005-0000-0000-0000576A0000}"/>
    <cellStyle name="Normal 4 2 2 6 18 8 6" xfId="23832" xr:uid="{00000000-0005-0000-0000-0000586A0000}"/>
    <cellStyle name="Normal 4 2 2 6 18 9" xfId="23833" xr:uid="{00000000-0005-0000-0000-0000596A0000}"/>
    <cellStyle name="Normal 4 2 2 6 18 9 2" xfId="23834" xr:uid="{00000000-0005-0000-0000-00005A6A0000}"/>
    <cellStyle name="Normal 4 2 2 6 18 9 3" xfId="23835" xr:uid="{00000000-0005-0000-0000-00005B6A0000}"/>
    <cellStyle name="Normal 4 2 2 6 18 9 4" xfId="23836" xr:uid="{00000000-0005-0000-0000-00005C6A0000}"/>
    <cellStyle name="Normal 4 2 2 6 18 9 5" xfId="23837" xr:uid="{00000000-0005-0000-0000-00005D6A0000}"/>
    <cellStyle name="Normal 4 2 2 6 18 9 6" xfId="23838" xr:uid="{00000000-0005-0000-0000-00005E6A0000}"/>
    <cellStyle name="Normal 4 2 2 6 19" xfId="23839" xr:uid="{00000000-0005-0000-0000-00005F6A0000}"/>
    <cellStyle name="Normal 4 2 2 6 19 10" xfId="23840" xr:uid="{00000000-0005-0000-0000-0000606A0000}"/>
    <cellStyle name="Normal 4 2 2 6 19 10 2" xfId="23841" xr:uid="{00000000-0005-0000-0000-0000616A0000}"/>
    <cellStyle name="Normal 4 2 2 6 19 10 3" xfId="23842" xr:uid="{00000000-0005-0000-0000-0000626A0000}"/>
    <cellStyle name="Normal 4 2 2 6 19 10 4" xfId="23843" xr:uid="{00000000-0005-0000-0000-0000636A0000}"/>
    <cellStyle name="Normal 4 2 2 6 19 10 5" xfId="23844" xr:uid="{00000000-0005-0000-0000-0000646A0000}"/>
    <cellStyle name="Normal 4 2 2 6 19 10 6" xfId="23845" xr:uid="{00000000-0005-0000-0000-0000656A0000}"/>
    <cellStyle name="Normal 4 2 2 6 19 11" xfId="23846" xr:uid="{00000000-0005-0000-0000-0000666A0000}"/>
    <cellStyle name="Normal 4 2 2 6 19 11 2" xfId="23847" xr:uid="{00000000-0005-0000-0000-0000676A0000}"/>
    <cellStyle name="Normal 4 2 2 6 19 11 3" xfId="23848" xr:uid="{00000000-0005-0000-0000-0000686A0000}"/>
    <cellStyle name="Normal 4 2 2 6 19 11 4" xfId="23849" xr:uid="{00000000-0005-0000-0000-0000696A0000}"/>
    <cellStyle name="Normal 4 2 2 6 19 11 5" xfId="23850" xr:uid="{00000000-0005-0000-0000-00006A6A0000}"/>
    <cellStyle name="Normal 4 2 2 6 19 11 6" xfId="23851" xr:uid="{00000000-0005-0000-0000-00006B6A0000}"/>
    <cellStyle name="Normal 4 2 2 6 19 12" xfId="23852" xr:uid="{00000000-0005-0000-0000-00006C6A0000}"/>
    <cellStyle name="Normal 4 2 2 6 19 12 2" xfId="23853" xr:uid="{00000000-0005-0000-0000-00006D6A0000}"/>
    <cellStyle name="Normal 4 2 2 6 19 12 3" xfId="23854" xr:uid="{00000000-0005-0000-0000-00006E6A0000}"/>
    <cellStyle name="Normal 4 2 2 6 19 12 4" xfId="23855" xr:uid="{00000000-0005-0000-0000-00006F6A0000}"/>
    <cellStyle name="Normal 4 2 2 6 19 12 5" xfId="23856" xr:uid="{00000000-0005-0000-0000-0000706A0000}"/>
    <cellStyle name="Normal 4 2 2 6 19 12 6" xfId="23857" xr:uid="{00000000-0005-0000-0000-0000716A0000}"/>
    <cellStyle name="Normal 4 2 2 6 19 13" xfId="23858" xr:uid="{00000000-0005-0000-0000-0000726A0000}"/>
    <cellStyle name="Normal 4 2 2 6 19 13 2" xfId="23859" xr:uid="{00000000-0005-0000-0000-0000736A0000}"/>
    <cellStyle name="Normal 4 2 2 6 19 13 3" xfId="23860" xr:uid="{00000000-0005-0000-0000-0000746A0000}"/>
    <cellStyle name="Normal 4 2 2 6 19 13 4" xfId="23861" xr:uid="{00000000-0005-0000-0000-0000756A0000}"/>
    <cellStyle name="Normal 4 2 2 6 19 13 5" xfId="23862" xr:uid="{00000000-0005-0000-0000-0000766A0000}"/>
    <cellStyle name="Normal 4 2 2 6 19 13 6" xfId="23863" xr:uid="{00000000-0005-0000-0000-0000776A0000}"/>
    <cellStyle name="Normal 4 2 2 6 19 14" xfId="23864" xr:uid="{00000000-0005-0000-0000-0000786A0000}"/>
    <cellStyle name="Normal 4 2 2 6 19 14 2" xfId="23865" xr:uid="{00000000-0005-0000-0000-0000796A0000}"/>
    <cellStyle name="Normal 4 2 2 6 19 14 3" xfId="23866" xr:uid="{00000000-0005-0000-0000-00007A6A0000}"/>
    <cellStyle name="Normal 4 2 2 6 19 14 4" xfId="23867" xr:uid="{00000000-0005-0000-0000-00007B6A0000}"/>
    <cellStyle name="Normal 4 2 2 6 19 14 5" xfId="23868" xr:uid="{00000000-0005-0000-0000-00007C6A0000}"/>
    <cellStyle name="Normal 4 2 2 6 19 14 6" xfId="23869" xr:uid="{00000000-0005-0000-0000-00007D6A0000}"/>
    <cellStyle name="Normal 4 2 2 6 19 15" xfId="23870" xr:uid="{00000000-0005-0000-0000-00007E6A0000}"/>
    <cellStyle name="Normal 4 2 2 6 19 15 2" xfId="23871" xr:uid="{00000000-0005-0000-0000-00007F6A0000}"/>
    <cellStyle name="Normal 4 2 2 6 19 15 3" xfId="23872" xr:uid="{00000000-0005-0000-0000-0000806A0000}"/>
    <cellStyle name="Normal 4 2 2 6 19 15 4" xfId="23873" xr:uid="{00000000-0005-0000-0000-0000816A0000}"/>
    <cellStyle name="Normal 4 2 2 6 19 15 5" xfId="23874" xr:uid="{00000000-0005-0000-0000-0000826A0000}"/>
    <cellStyle name="Normal 4 2 2 6 19 15 6" xfId="23875" xr:uid="{00000000-0005-0000-0000-0000836A0000}"/>
    <cellStyle name="Normal 4 2 2 6 19 16" xfId="23876" xr:uid="{00000000-0005-0000-0000-0000846A0000}"/>
    <cellStyle name="Normal 4 2 2 6 19 16 2" xfId="23877" xr:uid="{00000000-0005-0000-0000-0000856A0000}"/>
    <cellStyle name="Normal 4 2 2 6 19 16 3" xfId="23878" xr:uid="{00000000-0005-0000-0000-0000866A0000}"/>
    <cellStyle name="Normal 4 2 2 6 19 16 4" xfId="23879" xr:uid="{00000000-0005-0000-0000-0000876A0000}"/>
    <cellStyle name="Normal 4 2 2 6 19 16 5" xfId="23880" xr:uid="{00000000-0005-0000-0000-0000886A0000}"/>
    <cellStyle name="Normal 4 2 2 6 19 16 6" xfId="23881" xr:uid="{00000000-0005-0000-0000-0000896A0000}"/>
    <cellStyle name="Normal 4 2 2 6 19 17" xfId="23882" xr:uid="{00000000-0005-0000-0000-00008A6A0000}"/>
    <cellStyle name="Normal 4 2 2 6 19 17 2" xfId="23883" xr:uid="{00000000-0005-0000-0000-00008B6A0000}"/>
    <cellStyle name="Normal 4 2 2 6 19 17 3" xfId="23884" xr:uid="{00000000-0005-0000-0000-00008C6A0000}"/>
    <cellStyle name="Normal 4 2 2 6 19 17 4" xfId="23885" xr:uid="{00000000-0005-0000-0000-00008D6A0000}"/>
    <cellStyle name="Normal 4 2 2 6 19 17 5" xfId="23886" xr:uid="{00000000-0005-0000-0000-00008E6A0000}"/>
    <cellStyle name="Normal 4 2 2 6 19 17 6" xfId="23887" xr:uid="{00000000-0005-0000-0000-00008F6A0000}"/>
    <cellStyle name="Normal 4 2 2 6 19 18" xfId="23888" xr:uid="{00000000-0005-0000-0000-0000906A0000}"/>
    <cellStyle name="Normal 4 2 2 6 19 18 2" xfId="23889" xr:uid="{00000000-0005-0000-0000-0000916A0000}"/>
    <cellStyle name="Normal 4 2 2 6 19 18 3" xfId="23890" xr:uid="{00000000-0005-0000-0000-0000926A0000}"/>
    <cellStyle name="Normal 4 2 2 6 19 18 4" xfId="23891" xr:uid="{00000000-0005-0000-0000-0000936A0000}"/>
    <cellStyle name="Normal 4 2 2 6 19 18 5" xfId="23892" xr:uid="{00000000-0005-0000-0000-0000946A0000}"/>
    <cellStyle name="Normal 4 2 2 6 19 18 6" xfId="23893" xr:uid="{00000000-0005-0000-0000-0000956A0000}"/>
    <cellStyle name="Normal 4 2 2 6 19 19" xfId="23894" xr:uid="{00000000-0005-0000-0000-0000966A0000}"/>
    <cellStyle name="Normal 4 2 2 6 19 19 2" xfId="23895" xr:uid="{00000000-0005-0000-0000-0000976A0000}"/>
    <cellStyle name="Normal 4 2 2 6 19 19 3" xfId="23896" xr:uid="{00000000-0005-0000-0000-0000986A0000}"/>
    <cellStyle name="Normal 4 2 2 6 19 19 4" xfId="23897" xr:uid="{00000000-0005-0000-0000-0000996A0000}"/>
    <cellStyle name="Normal 4 2 2 6 19 19 5" xfId="23898" xr:uid="{00000000-0005-0000-0000-00009A6A0000}"/>
    <cellStyle name="Normal 4 2 2 6 19 19 6" xfId="23899" xr:uid="{00000000-0005-0000-0000-00009B6A0000}"/>
    <cellStyle name="Normal 4 2 2 6 19 2" xfId="23900" xr:uid="{00000000-0005-0000-0000-00009C6A0000}"/>
    <cellStyle name="Normal 4 2 2 6 19 2 2" xfId="23901" xr:uid="{00000000-0005-0000-0000-00009D6A0000}"/>
    <cellStyle name="Normal 4 2 2 6 19 2 3" xfId="23902" xr:uid="{00000000-0005-0000-0000-00009E6A0000}"/>
    <cellStyle name="Normal 4 2 2 6 19 2 4" xfId="23903" xr:uid="{00000000-0005-0000-0000-00009F6A0000}"/>
    <cellStyle name="Normal 4 2 2 6 19 2 5" xfId="23904" xr:uid="{00000000-0005-0000-0000-0000A06A0000}"/>
    <cellStyle name="Normal 4 2 2 6 19 2 6" xfId="23905" xr:uid="{00000000-0005-0000-0000-0000A16A0000}"/>
    <cellStyle name="Normal 4 2 2 6 19 20" xfId="23906" xr:uid="{00000000-0005-0000-0000-0000A26A0000}"/>
    <cellStyle name="Normal 4 2 2 6 19 20 2" xfId="23907" xr:uid="{00000000-0005-0000-0000-0000A36A0000}"/>
    <cellStyle name="Normal 4 2 2 6 19 20 3" xfId="23908" xr:uid="{00000000-0005-0000-0000-0000A46A0000}"/>
    <cellStyle name="Normal 4 2 2 6 19 20 4" xfId="23909" xr:uid="{00000000-0005-0000-0000-0000A56A0000}"/>
    <cellStyle name="Normal 4 2 2 6 19 20 5" xfId="23910" xr:uid="{00000000-0005-0000-0000-0000A66A0000}"/>
    <cellStyle name="Normal 4 2 2 6 19 20 6" xfId="23911" xr:uid="{00000000-0005-0000-0000-0000A76A0000}"/>
    <cellStyle name="Normal 4 2 2 6 19 21" xfId="23912" xr:uid="{00000000-0005-0000-0000-0000A86A0000}"/>
    <cellStyle name="Normal 4 2 2 6 19 21 2" xfId="23913" xr:uid="{00000000-0005-0000-0000-0000A96A0000}"/>
    <cellStyle name="Normal 4 2 2 6 19 21 3" xfId="23914" xr:uid="{00000000-0005-0000-0000-0000AA6A0000}"/>
    <cellStyle name="Normal 4 2 2 6 19 21 4" xfId="23915" xr:uid="{00000000-0005-0000-0000-0000AB6A0000}"/>
    <cellStyle name="Normal 4 2 2 6 19 21 5" xfId="23916" xr:uid="{00000000-0005-0000-0000-0000AC6A0000}"/>
    <cellStyle name="Normal 4 2 2 6 19 21 6" xfId="23917" xr:uid="{00000000-0005-0000-0000-0000AD6A0000}"/>
    <cellStyle name="Normal 4 2 2 6 19 22" xfId="23918" xr:uid="{00000000-0005-0000-0000-0000AE6A0000}"/>
    <cellStyle name="Normal 4 2 2 6 19 22 2" xfId="23919" xr:uid="{00000000-0005-0000-0000-0000AF6A0000}"/>
    <cellStyle name="Normal 4 2 2 6 19 22 3" xfId="23920" xr:uid="{00000000-0005-0000-0000-0000B06A0000}"/>
    <cellStyle name="Normal 4 2 2 6 19 22 4" xfId="23921" xr:uid="{00000000-0005-0000-0000-0000B16A0000}"/>
    <cellStyle name="Normal 4 2 2 6 19 22 5" xfId="23922" xr:uid="{00000000-0005-0000-0000-0000B26A0000}"/>
    <cellStyle name="Normal 4 2 2 6 19 22 6" xfId="23923" xr:uid="{00000000-0005-0000-0000-0000B36A0000}"/>
    <cellStyle name="Normal 4 2 2 6 19 23" xfId="23924" xr:uid="{00000000-0005-0000-0000-0000B46A0000}"/>
    <cellStyle name="Normal 4 2 2 6 19 23 2" xfId="23925" xr:uid="{00000000-0005-0000-0000-0000B56A0000}"/>
    <cellStyle name="Normal 4 2 2 6 19 23 3" xfId="23926" xr:uid="{00000000-0005-0000-0000-0000B66A0000}"/>
    <cellStyle name="Normal 4 2 2 6 19 23 4" xfId="23927" xr:uid="{00000000-0005-0000-0000-0000B76A0000}"/>
    <cellStyle name="Normal 4 2 2 6 19 23 5" xfId="23928" xr:uid="{00000000-0005-0000-0000-0000B86A0000}"/>
    <cellStyle name="Normal 4 2 2 6 19 23 6" xfId="23929" xr:uid="{00000000-0005-0000-0000-0000B96A0000}"/>
    <cellStyle name="Normal 4 2 2 6 19 24" xfId="23930" xr:uid="{00000000-0005-0000-0000-0000BA6A0000}"/>
    <cellStyle name="Normal 4 2 2 6 19 24 2" xfId="23931" xr:uid="{00000000-0005-0000-0000-0000BB6A0000}"/>
    <cellStyle name="Normal 4 2 2 6 19 24 3" xfId="23932" xr:uid="{00000000-0005-0000-0000-0000BC6A0000}"/>
    <cellStyle name="Normal 4 2 2 6 19 24 4" xfId="23933" xr:uid="{00000000-0005-0000-0000-0000BD6A0000}"/>
    <cellStyle name="Normal 4 2 2 6 19 24 5" xfId="23934" xr:uid="{00000000-0005-0000-0000-0000BE6A0000}"/>
    <cellStyle name="Normal 4 2 2 6 19 24 6" xfId="23935" xr:uid="{00000000-0005-0000-0000-0000BF6A0000}"/>
    <cellStyle name="Normal 4 2 2 6 19 25" xfId="23936" xr:uid="{00000000-0005-0000-0000-0000C06A0000}"/>
    <cellStyle name="Normal 4 2 2 6 19 25 2" xfId="23937" xr:uid="{00000000-0005-0000-0000-0000C16A0000}"/>
    <cellStyle name="Normal 4 2 2 6 19 25 3" xfId="23938" xr:uid="{00000000-0005-0000-0000-0000C26A0000}"/>
    <cellStyle name="Normal 4 2 2 6 19 25 4" xfId="23939" xr:uid="{00000000-0005-0000-0000-0000C36A0000}"/>
    <cellStyle name="Normal 4 2 2 6 19 25 5" xfId="23940" xr:uid="{00000000-0005-0000-0000-0000C46A0000}"/>
    <cellStyle name="Normal 4 2 2 6 19 25 6" xfId="23941" xr:uid="{00000000-0005-0000-0000-0000C56A0000}"/>
    <cellStyle name="Normal 4 2 2 6 19 26" xfId="23942" xr:uid="{00000000-0005-0000-0000-0000C66A0000}"/>
    <cellStyle name="Normal 4 2 2 6 19 26 2" xfId="23943" xr:uid="{00000000-0005-0000-0000-0000C76A0000}"/>
    <cellStyle name="Normal 4 2 2 6 19 26 3" xfId="23944" xr:uid="{00000000-0005-0000-0000-0000C86A0000}"/>
    <cellStyle name="Normal 4 2 2 6 19 26 4" xfId="23945" xr:uid="{00000000-0005-0000-0000-0000C96A0000}"/>
    <cellStyle name="Normal 4 2 2 6 19 26 5" xfId="23946" xr:uid="{00000000-0005-0000-0000-0000CA6A0000}"/>
    <cellStyle name="Normal 4 2 2 6 19 26 6" xfId="23947" xr:uid="{00000000-0005-0000-0000-0000CB6A0000}"/>
    <cellStyle name="Normal 4 2 2 6 19 27" xfId="23948" xr:uid="{00000000-0005-0000-0000-0000CC6A0000}"/>
    <cellStyle name="Normal 4 2 2 6 19 27 2" xfId="23949" xr:uid="{00000000-0005-0000-0000-0000CD6A0000}"/>
    <cellStyle name="Normal 4 2 2 6 19 27 3" xfId="23950" xr:uid="{00000000-0005-0000-0000-0000CE6A0000}"/>
    <cellStyle name="Normal 4 2 2 6 19 27 4" xfId="23951" xr:uid="{00000000-0005-0000-0000-0000CF6A0000}"/>
    <cellStyle name="Normal 4 2 2 6 19 27 5" xfId="23952" xr:uid="{00000000-0005-0000-0000-0000D06A0000}"/>
    <cellStyle name="Normal 4 2 2 6 19 27 6" xfId="23953" xr:uid="{00000000-0005-0000-0000-0000D16A0000}"/>
    <cellStyle name="Normal 4 2 2 6 19 28" xfId="23954" xr:uid="{00000000-0005-0000-0000-0000D26A0000}"/>
    <cellStyle name="Normal 4 2 2 6 19 28 2" xfId="23955" xr:uid="{00000000-0005-0000-0000-0000D36A0000}"/>
    <cellStyle name="Normal 4 2 2 6 19 28 3" xfId="23956" xr:uid="{00000000-0005-0000-0000-0000D46A0000}"/>
    <cellStyle name="Normal 4 2 2 6 19 28 4" xfId="23957" xr:uid="{00000000-0005-0000-0000-0000D56A0000}"/>
    <cellStyle name="Normal 4 2 2 6 19 28 5" xfId="23958" xr:uid="{00000000-0005-0000-0000-0000D66A0000}"/>
    <cellStyle name="Normal 4 2 2 6 19 28 6" xfId="23959" xr:uid="{00000000-0005-0000-0000-0000D76A0000}"/>
    <cellStyle name="Normal 4 2 2 6 19 29" xfId="23960" xr:uid="{00000000-0005-0000-0000-0000D86A0000}"/>
    <cellStyle name="Normal 4 2 2 6 19 29 2" xfId="23961" xr:uid="{00000000-0005-0000-0000-0000D96A0000}"/>
    <cellStyle name="Normal 4 2 2 6 19 29 3" xfId="23962" xr:uid="{00000000-0005-0000-0000-0000DA6A0000}"/>
    <cellStyle name="Normal 4 2 2 6 19 29 4" xfId="23963" xr:uid="{00000000-0005-0000-0000-0000DB6A0000}"/>
    <cellStyle name="Normal 4 2 2 6 19 29 5" xfId="23964" xr:uid="{00000000-0005-0000-0000-0000DC6A0000}"/>
    <cellStyle name="Normal 4 2 2 6 19 29 6" xfId="23965" xr:uid="{00000000-0005-0000-0000-0000DD6A0000}"/>
    <cellStyle name="Normal 4 2 2 6 19 3" xfId="23966" xr:uid="{00000000-0005-0000-0000-0000DE6A0000}"/>
    <cellStyle name="Normal 4 2 2 6 19 3 2" xfId="23967" xr:uid="{00000000-0005-0000-0000-0000DF6A0000}"/>
    <cellStyle name="Normal 4 2 2 6 19 3 3" xfId="23968" xr:uid="{00000000-0005-0000-0000-0000E06A0000}"/>
    <cellStyle name="Normal 4 2 2 6 19 3 4" xfId="23969" xr:uid="{00000000-0005-0000-0000-0000E16A0000}"/>
    <cellStyle name="Normal 4 2 2 6 19 3 5" xfId="23970" xr:uid="{00000000-0005-0000-0000-0000E26A0000}"/>
    <cellStyle name="Normal 4 2 2 6 19 3 6" xfId="23971" xr:uid="{00000000-0005-0000-0000-0000E36A0000}"/>
    <cellStyle name="Normal 4 2 2 6 19 30" xfId="23972" xr:uid="{00000000-0005-0000-0000-0000E46A0000}"/>
    <cellStyle name="Normal 4 2 2 6 19 31" xfId="23973" xr:uid="{00000000-0005-0000-0000-0000E56A0000}"/>
    <cellStyle name="Normal 4 2 2 6 19 32" xfId="23974" xr:uid="{00000000-0005-0000-0000-0000E66A0000}"/>
    <cellStyle name="Normal 4 2 2 6 19 33" xfId="23975" xr:uid="{00000000-0005-0000-0000-0000E76A0000}"/>
    <cellStyle name="Normal 4 2 2 6 19 34" xfId="23976" xr:uid="{00000000-0005-0000-0000-0000E86A0000}"/>
    <cellStyle name="Normal 4 2 2 6 19 4" xfId="23977" xr:uid="{00000000-0005-0000-0000-0000E96A0000}"/>
    <cellStyle name="Normal 4 2 2 6 19 4 2" xfId="23978" xr:uid="{00000000-0005-0000-0000-0000EA6A0000}"/>
    <cellStyle name="Normal 4 2 2 6 19 4 3" xfId="23979" xr:uid="{00000000-0005-0000-0000-0000EB6A0000}"/>
    <cellStyle name="Normal 4 2 2 6 19 4 4" xfId="23980" xr:uid="{00000000-0005-0000-0000-0000EC6A0000}"/>
    <cellStyle name="Normal 4 2 2 6 19 4 5" xfId="23981" xr:uid="{00000000-0005-0000-0000-0000ED6A0000}"/>
    <cellStyle name="Normal 4 2 2 6 19 4 6" xfId="23982" xr:uid="{00000000-0005-0000-0000-0000EE6A0000}"/>
    <cellStyle name="Normal 4 2 2 6 19 5" xfId="23983" xr:uid="{00000000-0005-0000-0000-0000EF6A0000}"/>
    <cellStyle name="Normal 4 2 2 6 19 5 2" xfId="23984" xr:uid="{00000000-0005-0000-0000-0000F06A0000}"/>
    <cellStyle name="Normal 4 2 2 6 19 5 3" xfId="23985" xr:uid="{00000000-0005-0000-0000-0000F16A0000}"/>
    <cellStyle name="Normal 4 2 2 6 19 5 4" xfId="23986" xr:uid="{00000000-0005-0000-0000-0000F26A0000}"/>
    <cellStyle name="Normal 4 2 2 6 19 5 5" xfId="23987" xr:uid="{00000000-0005-0000-0000-0000F36A0000}"/>
    <cellStyle name="Normal 4 2 2 6 19 5 6" xfId="23988" xr:uid="{00000000-0005-0000-0000-0000F46A0000}"/>
    <cellStyle name="Normal 4 2 2 6 19 6" xfId="23989" xr:uid="{00000000-0005-0000-0000-0000F56A0000}"/>
    <cellStyle name="Normal 4 2 2 6 19 6 2" xfId="23990" xr:uid="{00000000-0005-0000-0000-0000F66A0000}"/>
    <cellStyle name="Normal 4 2 2 6 19 6 3" xfId="23991" xr:uid="{00000000-0005-0000-0000-0000F76A0000}"/>
    <cellStyle name="Normal 4 2 2 6 19 6 4" xfId="23992" xr:uid="{00000000-0005-0000-0000-0000F86A0000}"/>
    <cellStyle name="Normal 4 2 2 6 19 6 5" xfId="23993" xr:uid="{00000000-0005-0000-0000-0000F96A0000}"/>
    <cellStyle name="Normal 4 2 2 6 19 6 6" xfId="23994" xr:uid="{00000000-0005-0000-0000-0000FA6A0000}"/>
    <cellStyle name="Normal 4 2 2 6 19 7" xfId="23995" xr:uid="{00000000-0005-0000-0000-0000FB6A0000}"/>
    <cellStyle name="Normal 4 2 2 6 19 7 2" xfId="23996" xr:uid="{00000000-0005-0000-0000-0000FC6A0000}"/>
    <cellStyle name="Normal 4 2 2 6 19 7 3" xfId="23997" xr:uid="{00000000-0005-0000-0000-0000FD6A0000}"/>
    <cellStyle name="Normal 4 2 2 6 19 7 4" xfId="23998" xr:uid="{00000000-0005-0000-0000-0000FE6A0000}"/>
    <cellStyle name="Normal 4 2 2 6 19 7 5" xfId="23999" xr:uid="{00000000-0005-0000-0000-0000FF6A0000}"/>
    <cellStyle name="Normal 4 2 2 6 19 7 6" xfId="24000" xr:uid="{00000000-0005-0000-0000-0000006B0000}"/>
    <cellStyle name="Normal 4 2 2 6 19 8" xfId="24001" xr:uid="{00000000-0005-0000-0000-0000016B0000}"/>
    <cellStyle name="Normal 4 2 2 6 19 8 2" xfId="24002" xr:uid="{00000000-0005-0000-0000-0000026B0000}"/>
    <cellStyle name="Normal 4 2 2 6 19 8 3" xfId="24003" xr:uid="{00000000-0005-0000-0000-0000036B0000}"/>
    <cellStyle name="Normal 4 2 2 6 19 8 4" xfId="24004" xr:uid="{00000000-0005-0000-0000-0000046B0000}"/>
    <cellStyle name="Normal 4 2 2 6 19 8 5" xfId="24005" xr:uid="{00000000-0005-0000-0000-0000056B0000}"/>
    <cellStyle name="Normal 4 2 2 6 19 8 6" xfId="24006" xr:uid="{00000000-0005-0000-0000-0000066B0000}"/>
    <cellStyle name="Normal 4 2 2 6 19 9" xfId="24007" xr:uid="{00000000-0005-0000-0000-0000076B0000}"/>
    <cellStyle name="Normal 4 2 2 6 19 9 2" xfId="24008" xr:uid="{00000000-0005-0000-0000-0000086B0000}"/>
    <cellStyle name="Normal 4 2 2 6 19 9 3" xfId="24009" xr:uid="{00000000-0005-0000-0000-0000096B0000}"/>
    <cellStyle name="Normal 4 2 2 6 19 9 4" xfId="24010" xr:uid="{00000000-0005-0000-0000-00000A6B0000}"/>
    <cellStyle name="Normal 4 2 2 6 19 9 5" xfId="24011" xr:uid="{00000000-0005-0000-0000-00000B6B0000}"/>
    <cellStyle name="Normal 4 2 2 6 19 9 6" xfId="24012" xr:uid="{00000000-0005-0000-0000-00000C6B0000}"/>
    <cellStyle name="Normal 4 2 2 6 2" xfId="24013" xr:uid="{00000000-0005-0000-0000-00000D6B0000}"/>
    <cellStyle name="Normal 4 2 2 6 20" xfId="24014" xr:uid="{00000000-0005-0000-0000-00000E6B0000}"/>
    <cellStyle name="Normal 4 2 2 6 20 10" xfId="24015" xr:uid="{00000000-0005-0000-0000-00000F6B0000}"/>
    <cellStyle name="Normal 4 2 2 6 20 10 2" xfId="24016" xr:uid="{00000000-0005-0000-0000-0000106B0000}"/>
    <cellStyle name="Normal 4 2 2 6 20 10 3" xfId="24017" xr:uid="{00000000-0005-0000-0000-0000116B0000}"/>
    <cellStyle name="Normal 4 2 2 6 20 10 4" xfId="24018" xr:uid="{00000000-0005-0000-0000-0000126B0000}"/>
    <cellStyle name="Normal 4 2 2 6 20 10 5" xfId="24019" xr:uid="{00000000-0005-0000-0000-0000136B0000}"/>
    <cellStyle name="Normal 4 2 2 6 20 10 6" xfId="24020" xr:uid="{00000000-0005-0000-0000-0000146B0000}"/>
    <cellStyle name="Normal 4 2 2 6 20 11" xfId="24021" xr:uid="{00000000-0005-0000-0000-0000156B0000}"/>
    <cellStyle name="Normal 4 2 2 6 20 11 2" xfId="24022" xr:uid="{00000000-0005-0000-0000-0000166B0000}"/>
    <cellStyle name="Normal 4 2 2 6 20 11 3" xfId="24023" xr:uid="{00000000-0005-0000-0000-0000176B0000}"/>
    <cellStyle name="Normal 4 2 2 6 20 11 4" xfId="24024" xr:uid="{00000000-0005-0000-0000-0000186B0000}"/>
    <cellStyle name="Normal 4 2 2 6 20 11 5" xfId="24025" xr:uid="{00000000-0005-0000-0000-0000196B0000}"/>
    <cellStyle name="Normal 4 2 2 6 20 11 6" xfId="24026" xr:uid="{00000000-0005-0000-0000-00001A6B0000}"/>
    <cellStyle name="Normal 4 2 2 6 20 12" xfId="24027" xr:uid="{00000000-0005-0000-0000-00001B6B0000}"/>
    <cellStyle name="Normal 4 2 2 6 20 12 2" xfId="24028" xr:uid="{00000000-0005-0000-0000-00001C6B0000}"/>
    <cellStyle name="Normal 4 2 2 6 20 12 3" xfId="24029" xr:uid="{00000000-0005-0000-0000-00001D6B0000}"/>
    <cellStyle name="Normal 4 2 2 6 20 12 4" xfId="24030" xr:uid="{00000000-0005-0000-0000-00001E6B0000}"/>
    <cellStyle name="Normal 4 2 2 6 20 12 5" xfId="24031" xr:uid="{00000000-0005-0000-0000-00001F6B0000}"/>
    <cellStyle name="Normal 4 2 2 6 20 12 6" xfId="24032" xr:uid="{00000000-0005-0000-0000-0000206B0000}"/>
    <cellStyle name="Normal 4 2 2 6 20 13" xfId="24033" xr:uid="{00000000-0005-0000-0000-0000216B0000}"/>
    <cellStyle name="Normal 4 2 2 6 20 13 2" xfId="24034" xr:uid="{00000000-0005-0000-0000-0000226B0000}"/>
    <cellStyle name="Normal 4 2 2 6 20 13 3" xfId="24035" xr:uid="{00000000-0005-0000-0000-0000236B0000}"/>
    <cellStyle name="Normal 4 2 2 6 20 13 4" xfId="24036" xr:uid="{00000000-0005-0000-0000-0000246B0000}"/>
    <cellStyle name="Normal 4 2 2 6 20 13 5" xfId="24037" xr:uid="{00000000-0005-0000-0000-0000256B0000}"/>
    <cellStyle name="Normal 4 2 2 6 20 13 6" xfId="24038" xr:uid="{00000000-0005-0000-0000-0000266B0000}"/>
    <cellStyle name="Normal 4 2 2 6 20 14" xfId="24039" xr:uid="{00000000-0005-0000-0000-0000276B0000}"/>
    <cellStyle name="Normal 4 2 2 6 20 14 2" xfId="24040" xr:uid="{00000000-0005-0000-0000-0000286B0000}"/>
    <cellStyle name="Normal 4 2 2 6 20 14 3" xfId="24041" xr:uid="{00000000-0005-0000-0000-0000296B0000}"/>
    <cellStyle name="Normal 4 2 2 6 20 14 4" xfId="24042" xr:uid="{00000000-0005-0000-0000-00002A6B0000}"/>
    <cellStyle name="Normal 4 2 2 6 20 14 5" xfId="24043" xr:uid="{00000000-0005-0000-0000-00002B6B0000}"/>
    <cellStyle name="Normal 4 2 2 6 20 14 6" xfId="24044" xr:uid="{00000000-0005-0000-0000-00002C6B0000}"/>
    <cellStyle name="Normal 4 2 2 6 20 15" xfId="24045" xr:uid="{00000000-0005-0000-0000-00002D6B0000}"/>
    <cellStyle name="Normal 4 2 2 6 20 15 2" xfId="24046" xr:uid="{00000000-0005-0000-0000-00002E6B0000}"/>
    <cellStyle name="Normal 4 2 2 6 20 15 3" xfId="24047" xr:uid="{00000000-0005-0000-0000-00002F6B0000}"/>
    <cellStyle name="Normal 4 2 2 6 20 15 4" xfId="24048" xr:uid="{00000000-0005-0000-0000-0000306B0000}"/>
    <cellStyle name="Normal 4 2 2 6 20 15 5" xfId="24049" xr:uid="{00000000-0005-0000-0000-0000316B0000}"/>
    <cellStyle name="Normal 4 2 2 6 20 15 6" xfId="24050" xr:uid="{00000000-0005-0000-0000-0000326B0000}"/>
    <cellStyle name="Normal 4 2 2 6 20 16" xfId="24051" xr:uid="{00000000-0005-0000-0000-0000336B0000}"/>
    <cellStyle name="Normal 4 2 2 6 20 16 2" xfId="24052" xr:uid="{00000000-0005-0000-0000-0000346B0000}"/>
    <cellStyle name="Normal 4 2 2 6 20 16 3" xfId="24053" xr:uid="{00000000-0005-0000-0000-0000356B0000}"/>
    <cellStyle name="Normal 4 2 2 6 20 16 4" xfId="24054" xr:uid="{00000000-0005-0000-0000-0000366B0000}"/>
    <cellStyle name="Normal 4 2 2 6 20 16 5" xfId="24055" xr:uid="{00000000-0005-0000-0000-0000376B0000}"/>
    <cellStyle name="Normal 4 2 2 6 20 16 6" xfId="24056" xr:uid="{00000000-0005-0000-0000-0000386B0000}"/>
    <cellStyle name="Normal 4 2 2 6 20 17" xfId="24057" xr:uid="{00000000-0005-0000-0000-0000396B0000}"/>
    <cellStyle name="Normal 4 2 2 6 20 17 2" xfId="24058" xr:uid="{00000000-0005-0000-0000-00003A6B0000}"/>
    <cellStyle name="Normal 4 2 2 6 20 17 3" xfId="24059" xr:uid="{00000000-0005-0000-0000-00003B6B0000}"/>
    <cellStyle name="Normal 4 2 2 6 20 17 4" xfId="24060" xr:uid="{00000000-0005-0000-0000-00003C6B0000}"/>
    <cellStyle name="Normal 4 2 2 6 20 17 5" xfId="24061" xr:uid="{00000000-0005-0000-0000-00003D6B0000}"/>
    <cellStyle name="Normal 4 2 2 6 20 17 6" xfId="24062" xr:uid="{00000000-0005-0000-0000-00003E6B0000}"/>
    <cellStyle name="Normal 4 2 2 6 20 18" xfId="24063" xr:uid="{00000000-0005-0000-0000-00003F6B0000}"/>
    <cellStyle name="Normal 4 2 2 6 20 18 2" xfId="24064" xr:uid="{00000000-0005-0000-0000-0000406B0000}"/>
    <cellStyle name="Normal 4 2 2 6 20 18 3" xfId="24065" xr:uid="{00000000-0005-0000-0000-0000416B0000}"/>
    <cellStyle name="Normal 4 2 2 6 20 18 4" xfId="24066" xr:uid="{00000000-0005-0000-0000-0000426B0000}"/>
    <cellStyle name="Normal 4 2 2 6 20 18 5" xfId="24067" xr:uid="{00000000-0005-0000-0000-0000436B0000}"/>
    <cellStyle name="Normal 4 2 2 6 20 18 6" xfId="24068" xr:uid="{00000000-0005-0000-0000-0000446B0000}"/>
    <cellStyle name="Normal 4 2 2 6 20 19" xfId="24069" xr:uid="{00000000-0005-0000-0000-0000456B0000}"/>
    <cellStyle name="Normal 4 2 2 6 20 19 2" xfId="24070" xr:uid="{00000000-0005-0000-0000-0000466B0000}"/>
    <cellStyle name="Normal 4 2 2 6 20 19 3" xfId="24071" xr:uid="{00000000-0005-0000-0000-0000476B0000}"/>
    <cellStyle name="Normal 4 2 2 6 20 19 4" xfId="24072" xr:uid="{00000000-0005-0000-0000-0000486B0000}"/>
    <cellStyle name="Normal 4 2 2 6 20 19 5" xfId="24073" xr:uid="{00000000-0005-0000-0000-0000496B0000}"/>
    <cellStyle name="Normal 4 2 2 6 20 19 6" xfId="24074" xr:uid="{00000000-0005-0000-0000-00004A6B0000}"/>
    <cellStyle name="Normal 4 2 2 6 20 2" xfId="24075" xr:uid="{00000000-0005-0000-0000-00004B6B0000}"/>
    <cellStyle name="Normal 4 2 2 6 20 2 2" xfId="24076" xr:uid="{00000000-0005-0000-0000-00004C6B0000}"/>
    <cellStyle name="Normal 4 2 2 6 20 2 3" xfId="24077" xr:uid="{00000000-0005-0000-0000-00004D6B0000}"/>
    <cellStyle name="Normal 4 2 2 6 20 2 4" xfId="24078" xr:uid="{00000000-0005-0000-0000-00004E6B0000}"/>
    <cellStyle name="Normal 4 2 2 6 20 2 5" xfId="24079" xr:uid="{00000000-0005-0000-0000-00004F6B0000}"/>
    <cellStyle name="Normal 4 2 2 6 20 2 6" xfId="24080" xr:uid="{00000000-0005-0000-0000-0000506B0000}"/>
    <cellStyle name="Normal 4 2 2 6 20 20" xfId="24081" xr:uid="{00000000-0005-0000-0000-0000516B0000}"/>
    <cellStyle name="Normal 4 2 2 6 20 20 2" xfId="24082" xr:uid="{00000000-0005-0000-0000-0000526B0000}"/>
    <cellStyle name="Normal 4 2 2 6 20 20 3" xfId="24083" xr:uid="{00000000-0005-0000-0000-0000536B0000}"/>
    <cellStyle name="Normal 4 2 2 6 20 20 4" xfId="24084" xr:uid="{00000000-0005-0000-0000-0000546B0000}"/>
    <cellStyle name="Normal 4 2 2 6 20 20 5" xfId="24085" xr:uid="{00000000-0005-0000-0000-0000556B0000}"/>
    <cellStyle name="Normal 4 2 2 6 20 20 6" xfId="24086" xr:uid="{00000000-0005-0000-0000-0000566B0000}"/>
    <cellStyle name="Normal 4 2 2 6 20 21" xfId="24087" xr:uid="{00000000-0005-0000-0000-0000576B0000}"/>
    <cellStyle name="Normal 4 2 2 6 20 21 2" xfId="24088" xr:uid="{00000000-0005-0000-0000-0000586B0000}"/>
    <cellStyle name="Normal 4 2 2 6 20 21 3" xfId="24089" xr:uid="{00000000-0005-0000-0000-0000596B0000}"/>
    <cellStyle name="Normal 4 2 2 6 20 21 4" xfId="24090" xr:uid="{00000000-0005-0000-0000-00005A6B0000}"/>
    <cellStyle name="Normal 4 2 2 6 20 21 5" xfId="24091" xr:uid="{00000000-0005-0000-0000-00005B6B0000}"/>
    <cellStyle name="Normal 4 2 2 6 20 21 6" xfId="24092" xr:uid="{00000000-0005-0000-0000-00005C6B0000}"/>
    <cellStyle name="Normal 4 2 2 6 20 22" xfId="24093" xr:uid="{00000000-0005-0000-0000-00005D6B0000}"/>
    <cellStyle name="Normal 4 2 2 6 20 22 2" xfId="24094" xr:uid="{00000000-0005-0000-0000-00005E6B0000}"/>
    <cellStyle name="Normal 4 2 2 6 20 22 3" xfId="24095" xr:uid="{00000000-0005-0000-0000-00005F6B0000}"/>
    <cellStyle name="Normal 4 2 2 6 20 22 4" xfId="24096" xr:uid="{00000000-0005-0000-0000-0000606B0000}"/>
    <cellStyle name="Normal 4 2 2 6 20 22 5" xfId="24097" xr:uid="{00000000-0005-0000-0000-0000616B0000}"/>
    <cellStyle name="Normal 4 2 2 6 20 22 6" xfId="24098" xr:uid="{00000000-0005-0000-0000-0000626B0000}"/>
    <cellStyle name="Normal 4 2 2 6 20 23" xfId="24099" xr:uid="{00000000-0005-0000-0000-0000636B0000}"/>
    <cellStyle name="Normal 4 2 2 6 20 23 2" xfId="24100" xr:uid="{00000000-0005-0000-0000-0000646B0000}"/>
    <cellStyle name="Normal 4 2 2 6 20 23 3" xfId="24101" xr:uid="{00000000-0005-0000-0000-0000656B0000}"/>
    <cellStyle name="Normal 4 2 2 6 20 23 4" xfId="24102" xr:uid="{00000000-0005-0000-0000-0000666B0000}"/>
    <cellStyle name="Normal 4 2 2 6 20 23 5" xfId="24103" xr:uid="{00000000-0005-0000-0000-0000676B0000}"/>
    <cellStyle name="Normal 4 2 2 6 20 23 6" xfId="24104" xr:uid="{00000000-0005-0000-0000-0000686B0000}"/>
    <cellStyle name="Normal 4 2 2 6 20 24" xfId="24105" xr:uid="{00000000-0005-0000-0000-0000696B0000}"/>
    <cellStyle name="Normal 4 2 2 6 20 24 2" xfId="24106" xr:uid="{00000000-0005-0000-0000-00006A6B0000}"/>
    <cellStyle name="Normal 4 2 2 6 20 24 3" xfId="24107" xr:uid="{00000000-0005-0000-0000-00006B6B0000}"/>
    <cellStyle name="Normal 4 2 2 6 20 24 4" xfId="24108" xr:uid="{00000000-0005-0000-0000-00006C6B0000}"/>
    <cellStyle name="Normal 4 2 2 6 20 24 5" xfId="24109" xr:uid="{00000000-0005-0000-0000-00006D6B0000}"/>
    <cellStyle name="Normal 4 2 2 6 20 24 6" xfId="24110" xr:uid="{00000000-0005-0000-0000-00006E6B0000}"/>
    <cellStyle name="Normal 4 2 2 6 20 25" xfId="24111" xr:uid="{00000000-0005-0000-0000-00006F6B0000}"/>
    <cellStyle name="Normal 4 2 2 6 20 25 2" xfId="24112" xr:uid="{00000000-0005-0000-0000-0000706B0000}"/>
    <cellStyle name="Normal 4 2 2 6 20 25 3" xfId="24113" xr:uid="{00000000-0005-0000-0000-0000716B0000}"/>
    <cellStyle name="Normal 4 2 2 6 20 25 4" xfId="24114" xr:uid="{00000000-0005-0000-0000-0000726B0000}"/>
    <cellStyle name="Normal 4 2 2 6 20 25 5" xfId="24115" xr:uid="{00000000-0005-0000-0000-0000736B0000}"/>
    <cellStyle name="Normal 4 2 2 6 20 25 6" xfId="24116" xr:uid="{00000000-0005-0000-0000-0000746B0000}"/>
    <cellStyle name="Normal 4 2 2 6 20 26" xfId="24117" xr:uid="{00000000-0005-0000-0000-0000756B0000}"/>
    <cellStyle name="Normal 4 2 2 6 20 26 2" xfId="24118" xr:uid="{00000000-0005-0000-0000-0000766B0000}"/>
    <cellStyle name="Normal 4 2 2 6 20 26 3" xfId="24119" xr:uid="{00000000-0005-0000-0000-0000776B0000}"/>
    <cellStyle name="Normal 4 2 2 6 20 26 4" xfId="24120" xr:uid="{00000000-0005-0000-0000-0000786B0000}"/>
    <cellStyle name="Normal 4 2 2 6 20 26 5" xfId="24121" xr:uid="{00000000-0005-0000-0000-0000796B0000}"/>
    <cellStyle name="Normal 4 2 2 6 20 26 6" xfId="24122" xr:uid="{00000000-0005-0000-0000-00007A6B0000}"/>
    <cellStyle name="Normal 4 2 2 6 20 27" xfId="24123" xr:uid="{00000000-0005-0000-0000-00007B6B0000}"/>
    <cellStyle name="Normal 4 2 2 6 20 27 2" xfId="24124" xr:uid="{00000000-0005-0000-0000-00007C6B0000}"/>
    <cellStyle name="Normal 4 2 2 6 20 27 3" xfId="24125" xr:uid="{00000000-0005-0000-0000-00007D6B0000}"/>
    <cellStyle name="Normal 4 2 2 6 20 27 4" xfId="24126" xr:uid="{00000000-0005-0000-0000-00007E6B0000}"/>
    <cellStyle name="Normal 4 2 2 6 20 27 5" xfId="24127" xr:uid="{00000000-0005-0000-0000-00007F6B0000}"/>
    <cellStyle name="Normal 4 2 2 6 20 27 6" xfId="24128" xr:uid="{00000000-0005-0000-0000-0000806B0000}"/>
    <cellStyle name="Normal 4 2 2 6 20 28" xfId="24129" xr:uid="{00000000-0005-0000-0000-0000816B0000}"/>
    <cellStyle name="Normal 4 2 2 6 20 28 2" xfId="24130" xr:uid="{00000000-0005-0000-0000-0000826B0000}"/>
    <cellStyle name="Normal 4 2 2 6 20 28 3" xfId="24131" xr:uid="{00000000-0005-0000-0000-0000836B0000}"/>
    <cellStyle name="Normal 4 2 2 6 20 28 4" xfId="24132" xr:uid="{00000000-0005-0000-0000-0000846B0000}"/>
    <cellStyle name="Normal 4 2 2 6 20 28 5" xfId="24133" xr:uid="{00000000-0005-0000-0000-0000856B0000}"/>
    <cellStyle name="Normal 4 2 2 6 20 28 6" xfId="24134" xr:uid="{00000000-0005-0000-0000-0000866B0000}"/>
    <cellStyle name="Normal 4 2 2 6 20 29" xfId="24135" xr:uid="{00000000-0005-0000-0000-0000876B0000}"/>
    <cellStyle name="Normal 4 2 2 6 20 29 2" xfId="24136" xr:uid="{00000000-0005-0000-0000-0000886B0000}"/>
    <cellStyle name="Normal 4 2 2 6 20 29 3" xfId="24137" xr:uid="{00000000-0005-0000-0000-0000896B0000}"/>
    <cellStyle name="Normal 4 2 2 6 20 29 4" xfId="24138" xr:uid="{00000000-0005-0000-0000-00008A6B0000}"/>
    <cellStyle name="Normal 4 2 2 6 20 29 5" xfId="24139" xr:uid="{00000000-0005-0000-0000-00008B6B0000}"/>
    <cellStyle name="Normal 4 2 2 6 20 29 6" xfId="24140" xr:uid="{00000000-0005-0000-0000-00008C6B0000}"/>
    <cellStyle name="Normal 4 2 2 6 20 3" xfId="24141" xr:uid="{00000000-0005-0000-0000-00008D6B0000}"/>
    <cellStyle name="Normal 4 2 2 6 20 3 2" xfId="24142" xr:uid="{00000000-0005-0000-0000-00008E6B0000}"/>
    <cellStyle name="Normal 4 2 2 6 20 3 3" xfId="24143" xr:uid="{00000000-0005-0000-0000-00008F6B0000}"/>
    <cellStyle name="Normal 4 2 2 6 20 3 4" xfId="24144" xr:uid="{00000000-0005-0000-0000-0000906B0000}"/>
    <cellStyle name="Normal 4 2 2 6 20 3 5" xfId="24145" xr:uid="{00000000-0005-0000-0000-0000916B0000}"/>
    <cellStyle name="Normal 4 2 2 6 20 3 6" xfId="24146" xr:uid="{00000000-0005-0000-0000-0000926B0000}"/>
    <cellStyle name="Normal 4 2 2 6 20 30" xfId="24147" xr:uid="{00000000-0005-0000-0000-0000936B0000}"/>
    <cellStyle name="Normal 4 2 2 6 20 31" xfId="24148" xr:uid="{00000000-0005-0000-0000-0000946B0000}"/>
    <cellStyle name="Normal 4 2 2 6 20 32" xfId="24149" xr:uid="{00000000-0005-0000-0000-0000956B0000}"/>
    <cellStyle name="Normal 4 2 2 6 20 33" xfId="24150" xr:uid="{00000000-0005-0000-0000-0000966B0000}"/>
    <cellStyle name="Normal 4 2 2 6 20 34" xfId="24151" xr:uid="{00000000-0005-0000-0000-0000976B0000}"/>
    <cellStyle name="Normal 4 2 2 6 20 4" xfId="24152" xr:uid="{00000000-0005-0000-0000-0000986B0000}"/>
    <cellStyle name="Normal 4 2 2 6 20 4 2" xfId="24153" xr:uid="{00000000-0005-0000-0000-0000996B0000}"/>
    <cellStyle name="Normal 4 2 2 6 20 4 3" xfId="24154" xr:uid="{00000000-0005-0000-0000-00009A6B0000}"/>
    <cellStyle name="Normal 4 2 2 6 20 4 4" xfId="24155" xr:uid="{00000000-0005-0000-0000-00009B6B0000}"/>
    <cellStyle name="Normal 4 2 2 6 20 4 5" xfId="24156" xr:uid="{00000000-0005-0000-0000-00009C6B0000}"/>
    <cellStyle name="Normal 4 2 2 6 20 4 6" xfId="24157" xr:uid="{00000000-0005-0000-0000-00009D6B0000}"/>
    <cellStyle name="Normal 4 2 2 6 20 5" xfId="24158" xr:uid="{00000000-0005-0000-0000-00009E6B0000}"/>
    <cellStyle name="Normal 4 2 2 6 20 5 2" xfId="24159" xr:uid="{00000000-0005-0000-0000-00009F6B0000}"/>
    <cellStyle name="Normal 4 2 2 6 20 5 3" xfId="24160" xr:uid="{00000000-0005-0000-0000-0000A06B0000}"/>
    <cellStyle name="Normal 4 2 2 6 20 5 4" xfId="24161" xr:uid="{00000000-0005-0000-0000-0000A16B0000}"/>
    <cellStyle name="Normal 4 2 2 6 20 5 5" xfId="24162" xr:uid="{00000000-0005-0000-0000-0000A26B0000}"/>
    <cellStyle name="Normal 4 2 2 6 20 5 6" xfId="24163" xr:uid="{00000000-0005-0000-0000-0000A36B0000}"/>
    <cellStyle name="Normal 4 2 2 6 20 6" xfId="24164" xr:uid="{00000000-0005-0000-0000-0000A46B0000}"/>
    <cellStyle name="Normal 4 2 2 6 20 6 2" xfId="24165" xr:uid="{00000000-0005-0000-0000-0000A56B0000}"/>
    <cellStyle name="Normal 4 2 2 6 20 6 3" xfId="24166" xr:uid="{00000000-0005-0000-0000-0000A66B0000}"/>
    <cellStyle name="Normal 4 2 2 6 20 6 4" xfId="24167" xr:uid="{00000000-0005-0000-0000-0000A76B0000}"/>
    <cellStyle name="Normal 4 2 2 6 20 6 5" xfId="24168" xr:uid="{00000000-0005-0000-0000-0000A86B0000}"/>
    <cellStyle name="Normal 4 2 2 6 20 6 6" xfId="24169" xr:uid="{00000000-0005-0000-0000-0000A96B0000}"/>
    <cellStyle name="Normal 4 2 2 6 20 7" xfId="24170" xr:uid="{00000000-0005-0000-0000-0000AA6B0000}"/>
    <cellStyle name="Normal 4 2 2 6 20 7 2" xfId="24171" xr:uid="{00000000-0005-0000-0000-0000AB6B0000}"/>
    <cellStyle name="Normal 4 2 2 6 20 7 3" xfId="24172" xr:uid="{00000000-0005-0000-0000-0000AC6B0000}"/>
    <cellStyle name="Normal 4 2 2 6 20 7 4" xfId="24173" xr:uid="{00000000-0005-0000-0000-0000AD6B0000}"/>
    <cellStyle name="Normal 4 2 2 6 20 7 5" xfId="24174" xr:uid="{00000000-0005-0000-0000-0000AE6B0000}"/>
    <cellStyle name="Normal 4 2 2 6 20 7 6" xfId="24175" xr:uid="{00000000-0005-0000-0000-0000AF6B0000}"/>
    <cellStyle name="Normal 4 2 2 6 20 8" xfId="24176" xr:uid="{00000000-0005-0000-0000-0000B06B0000}"/>
    <cellStyle name="Normal 4 2 2 6 20 8 2" xfId="24177" xr:uid="{00000000-0005-0000-0000-0000B16B0000}"/>
    <cellStyle name="Normal 4 2 2 6 20 8 3" xfId="24178" xr:uid="{00000000-0005-0000-0000-0000B26B0000}"/>
    <cellStyle name="Normal 4 2 2 6 20 8 4" xfId="24179" xr:uid="{00000000-0005-0000-0000-0000B36B0000}"/>
    <cellStyle name="Normal 4 2 2 6 20 8 5" xfId="24180" xr:uid="{00000000-0005-0000-0000-0000B46B0000}"/>
    <cellStyle name="Normal 4 2 2 6 20 8 6" xfId="24181" xr:uid="{00000000-0005-0000-0000-0000B56B0000}"/>
    <cellStyle name="Normal 4 2 2 6 20 9" xfId="24182" xr:uid="{00000000-0005-0000-0000-0000B66B0000}"/>
    <cellStyle name="Normal 4 2 2 6 20 9 2" xfId="24183" xr:uid="{00000000-0005-0000-0000-0000B76B0000}"/>
    <cellStyle name="Normal 4 2 2 6 20 9 3" xfId="24184" xr:uid="{00000000-0005-0000-0000-0000B86B0000}"/>
    <cellStyle name="Normal 4 2 2 6 20 9 4" xfId="24185" xr:uid="{00000000-0005-0000-0000-0000B96B0000}"/>
    <cellStyle name="Normal 4 2 2 6 20 9 5" xfId="24186" xr:uid="{00000000-0005-0000-0000-0000BA6B0000}"/>
    <cellStyle name="Normal 4 2 2 6 20 9 6" xfId="24187" xr:uid="{00000000-0005-0000-0000-0000BB6B0000}"/>
    <cellStyle name="Normal 4 2 2 6 21" xfId="24188" xr:uid="{00000000-0005-0000-0000-0000BC6B0000}"/>
    <cellStyle name="Normal 4 2 2 6 21 2" xfId="24189" xr:uid="{00000000-0005-0000-0000-0000BD6B0000}"/>
    <cellStyle name="Normal 4 2 2 6 21 3" xfId="24190" xr:uid="{00000000-0005-0000-0000-0000BE6B0000}"/>
    <cellStyle name="Normal 4 2 2 6 21 4" xfId="24191" xr:uid="{00000000-0005-0000-0000-0000BF6B0000}"/>
    <cellStyle name="Normal 4 2 2 6 21 5" xfId="24192" xr:uid="{00000000-0005-0000-0000-0000C06B0000}"/>
    <cellStyle name="Normal 4 2 2 6 21 6" xfId="24193" xr:uid="{00000000-0005-0000-0000-0000C16B0000}"/>
    <cellStyle name="Normal 4 2 2 6 22" xfId="24194" xr:uid="{00000000-0005-0000-0000-0000C26B0000}"/>
    <cellStyle name="Normal 4 2 2 6 22 2" xfId="24195" xr:uid="{00000000-0005-0000-0000-0000C36B0000}"/>
    <cellStyle name="Normal 4 2 2 6 22 3" xfId="24196" xr:uid="{00000000-0005-0000-0000-0000C46B0000}"/>
    <cellStyle name="Normal 4 2 2 6 22 4" xfId="24197" xr:uid="{00000000-0005-0000-0000-0000C56B0000}"/>
    <cellStyle name="Normal 4 2 2 6 22 5" xfId="24198" xr:uid="{00000000-0005-0000-0000-0000C66B0000}"/>
    <cellStyle name="Normal 4 2 2 6 22 6" xfId="24199" xr:uid="{00000000-0005-0000-0000-0000C76B0000}"/>
    <cellStyle name="Normal 4 2 2 6 23" xfId="24200" xr:uid="{00000000-0005-0000-0000-0000C86B0000}"/>
    <cellStyle name="Normal 4 2 2 6 23 2" xfId="24201" xr:uid="{00000000-0005-0000-0000-0000C96B0000}"/>
    <cellStyle name="Normal 4 2 2 6 23 3" xfId="24202" xr:uid="{00000000-0005-0000-0000-0000CA6B0000}"/>
    <cellStyle name="Normal 4 2 2 6 23 4" xfId="24203" xr:uid="{00000000-0005-0000-0000-0000CB6B0000}"/>
    <cellStyle name="Normal 4 2 2 6 23 5" xfId="24204" xr:uid="{00000000-0005-0000-0000-0000CC6B0000}"/>
    <cellStyle name="Normal 4 2 2 6 23 6" xfId="24205" xr:uid="{00000000-0005-0000-0000-0000CD6B0000}"/>
    <cellStyle name="Normal 4 2 2 6 24" xfId="24206" xr:uid="{00000000-0005-0000-0000-0000CE6B0000}"/>
    <cellStyle name="Normal 4 2 2 6 24 2" xfId="24207" xr:uid="{00000000-0005-0000-0000-0000CF6B0000}"/>
    <cellStyle name="Normal 4 2 2 6 24 3" xfId="24208" xr:uid="{00000000-0005-0000-0000-0000D06B0000}"/>
    <cellStyle name="Normal 4 2 2 6 24 4" xfId="24209" xr:uid="{00000000-0005-0000-0000-0000D16B0000}"/>
    <cellStyle name="Normal 4 2 2 6 24 5" xfId="24210" xr:uid="{00000000-0005-0000-0000-0000D26B0000}"/>
    <cellStyle name="Normal 4 2 2 6 24 6" xfId="24211" xr:uid="{00000000-0005-0000-0000-0000D36B0000}"/>
    <cellStyle name="Normal 4 2 2 6 25" xfId="24212" xr:uid="{00000000-0005-0000-0000-0000D46B0000}"/>
    <cellStyle name="Normal 4 2 2 6 25 2" xfId="24213" xr:uid="{00000000-0005-0000-0000-0000D56B0000}"/>
    <cellStyle name="Normal 4 2 2 6 25 3" xfId="24214" xr:uid="{00000000-0005-0000-0000-0000D66B0000}"/>
    <cellStyle name="Normal 4 2 2 6 25 4" xfId="24215" xr:uid="{00000000-0005-0000-0000-0000D76B0000}"/>
    <cellStyle name="Normal 4 2 2 6 25 5" xfId="24216" xr:uid="{00000000-0005-0000-0000-0000D86B0000}"/>
    <cellStyle name="Normal 4 2 2 6 25 6" xfId="24217" xr:uid="{00000000-0005-0000-0000-0000D96B0000}"/>
    <cellStyle name="Normal 4 2 2 6 26" xfId="24218" xr:uid="{00000000-0005-0000-0000-0000DA6B0000}"/>
    <cellStyle name="Normal 4 2 2 6 26 2" xfId="24219" xr:uid="{00000000-0005-0000-0000-0000DB6B0000}"/>
    <cellStyle name="Normal 4 2 2 6 26 3" xfId="24220" xr:uid="{00000000-0005-0000-0000-0000DC6B0000}"/>
    <cellStyle name="Normal 4 2 2 6 26 4" xfId="24221" xr:uid="{00000000-0005-0000-0000-0000DD6B0000}"/>
    <cellStyle name="Normal 4 2 2 6 26 5" xfId="24222" xr:uid="{00000000-0005-0000-0000-0000DE6B0000}"/>
    <cellStyle name="Normal 4 2 2 6 26 6" xfId="24223" xr:uid="{00000000-0005-0000-0000-0000DF6B0000}"/>
    <cellStyle name="Normal 4 2 2 6 27" xfId="24224" xr:uid="{00000000-0005-0000-0000-0000E06B0000}"/>
    <cellStyle name="Normal 4 2 2 6 27 2" xfId="24225" xr:uid="{00000000-0005-0000-0000-0000E16B0000}"/>
    <cellStyle name="Normal 4 2 2 6 27 3" xfId="24226" xr:uid="{00000000-0005-0000-0000-0000E26B0000}"/>
    <cellStyle name="Normal 4 2 2 6 27 4" xfId="24227" xr:uid="{00000000-0005-0000-0000-0000E36B0000}"/>
    <cellStyle name="Normal 4 2 2 6 27 5" xfId="24228" xr:uid="{00000000-0005-0000-0000-0000E46B0000}"/>
    <cellStyle name="Normal 4 2 2 6 27 6" xfId="24229" xr:uid="{00000000-0005-0000-0000-0000E56B0000}"/>
    <cellStyle name="Normal 4 2 2 6 28" xfId="24230" xr:uid="{00000000-0005-0000-0000-0000E66B0000}"/>
    <cellStyle name="Normal 4 2 2 6 28 2" xfId="24231" xr:uid="{00000000-0005-0000-0000-0000E76B0000}"/>
    <cellStyle name="Normal 4 2 2 6 28 3" xfId="24232" xr:uid="{00000000-0005-0000-0000-0000E86B0000}"/>
    <cellStyle name="Normal 4 2 2 6 28 4" xfId="24233" xr:uid="{00000000-0005-0000-0000-0000E96B0000}"/>
    <cellStyle name="Normal 4 2 2 6 28 5" xfId="24234" xr:uid="{00000000-0005-0000-0000-0000EA6B0000}"/>
    <cellStyle name="Normal 4 2 2 6 28 6" xfId="24235" xr:uid="{00000000-0005-0000-0000-0000EB6B0000}"/>
    <cellStyle name="Normal 4 2 2 6 29" xfId="24236" xr:uid="{00000000-0005-0000-0000-0000EC6B0000}"/>
    <cellStyle name="Normal 4 2 2 6 29 2" xfId="24237" xr:uid="{00000000-0005-0000-0000-0000ED6B0000}"/>
    <cellStyle name="Normal 4 2 2 6 29 3" xfId="24238" xr:uid="{00000000-0005-0000-0000-0000EE6B0000}"/>
    <cellStyle name="Normal 4 2 2 6 29 4" xfId="24239" xr:uid="{00000000-0005-0000-0000-0000EF6B0000}"/>
    <cellStyle name="Normal 4 2 2 6 29 5" xfId="24240" xr:uid="{00000000-0005-0000-0000-0000F06B0000}"/>
    <cellStyle name="Normal 4 2 2 6 29 6" xfId="24241" xr:uid="{00000000-0005-0000-0000-0000F16B0000}"/>
    <cellStyle name="Normal 4 2 2 6 3" xfId="24242" xr:uid="{00000000-0005-0000-0000-0000F26B0000}"/>
    <cellStyle name="Normal 4 2 2 6 30" xfId="24243" xr:uid="{00000000-0005-0000-0000-0000F36B0000}"/>
    <cellStyle name="Normal 4 2 2 6 30 2" xfId="24244" xr:uid="{00000000-0005-0000-0000-0000F46B0000}"/>
    <cellStyle name="Normal 4 2 2 6 30 3" xfId="24245" xr:uid="{00000000-0005-0000-0000-0000F56B0000}"/>
    <cellStyle name="Normal 4 2 2 6 30 4" xfId="24246" xr:uid="{00000000-0005-0000-0000-0000F66B0000}"/>
    <cellStyle name="Normal 4 2 2 6 30 5" xfId="24247" xr:uid="{00000000-0005-0000-0000-0000F76B0000}"/>
    <cellStyle name="Normal 4 2 2 6 30 6" xfId="24248" xr:uid="{00000000-0005-0000-0000-0000F86B0000}"/>
    <cellStyle name="Normal 4 2 2 6 31" xfId="24249" xr:uid="{00000000-0005-0000-0000-0000F96B0000}"/>
    <cellStyle name="Normal 4 2 2 6 31 2" xfId="24250" xr:uid="{00000000-0005-0000-0000-0000FA6B0000}"/>
    <cellStyle name="Normal 4 2 2 6 31 3" xfId="24251" xr:uid="{00000000-0005-0000-0000-0000FB6B0000}"/>
    <cellStyle name="Normal 4 2 2 6 31 4" xfId="24252" xr:uid="{00000000-0005-0000-0000-0000FC6B0000}"/>
    <cellStyle name="Normal 4 2 2 6 31 5" xfId="24253" xr:uid="{00000000-0005-0000-0000-0000FD6B0000}"/>
    <cellStyle name="Normal 4 2 2 6 31 6" xfId="24254" xr:uid="{00000000-0005-0000-0000-0000FE6B0000}"/>
    <cellStyle name="Normal 4 2 2 6 32" xfId="24255" xr:uid="{00000000-0005-0000-0000-0000FF6B0000}"/>
    <cellStyle name="Normal 4 2 2 6 32 2" xfId="24256" xr:uid="{00000000-0005-0000-0000-0000006C0000}"/>
    <cellStyle name="Normal 4 2 2 6 32 3" xfId="24257" xr:uid="{00000000-0005-0000-0000-0000016C0000}"/>
    <cellStyle name="Normal 4 2 2 6 32 4" xfId="24258" xr:uid="{00000000-0005-0000-0000-0000026C0000}"/>
    <cellStyle name="Normal 4 2 2 6 32 5" xfId="24259" xr:uid="{00000000-0005-0000-0000-0000036C0000}"/>
    <cellStyle name="Normal 4 2 2 6 32 6" xfId="24260" xr:uid="{00000000-0005-0000-0000-0000046C0000}"/>
    <cellStyle name="Normal 4 2 2 6 33" xfId="24261" xr:uid="{00000000-0005-0000-0000-0000056C0000}"/>
    <cellStyle name="Normal 4 2 2 6 33 2" xfId="24262" xr:uid="{00000000-0005-0000-0000-0000066C0000}"/>
    <cellStyle name="Normal 4 2 2 6 33 3" xfId="24263" xr:uid="{00000000-0005-0000-0000-0000076C0000}"/>
    <cellStyle name="Normal 4 2 2 6 33 4" xfId="24264" xr:uid="{00000000-0005-0000-0000-0000086C0000}"/>
    <cellStyle name="Normal 4 2 2 6 33 5" xfId="24265" xr:uid="{00000000-0005-0000-0000-0000096C0000}"/>
    <cellStyle name="Normal 4 2 2 6 33 6" xfId="24266" xr:uid="{00000000-0005-0000-0000-00000A6C0000}"/>
    <cellStyle name="Normal 4 2 2 6 34" xfId="24267" xr:uid="{00000000-0005-0000-0000-00000B6C0000}"/>
    <cellStyle name="Normal 4 2 2 6 34 2" xfId="24268" xr:uid="{00000000-0005-0000-0000-00000C6C0000}"/>
    <cellStyle name="Normal 4 2 2 6 34 3" xfId="24269" xr:uid="{00000000-0005-0000-0000-00000D6C0000}"/>
    <cellStyle name="Normal 4 2 2 6 34 4" xfId="24270" xr:uid="{00000000-0005-0000-0000-00000E6C0000}"/>
    <cellStyle name="Normal 4 2 2 6 34 5" xfId="24271" xr:uid="{00000000-0005-0000-0000-00000F6C0000}"/>
    <cellStyle name="Normal 4 2 2 6 34 6" xfId="24272" xr:uid="{00000000-0005-0000-0000-0000106C0000}"/>
    <cellStyle name="Normal 4 2 2 6 35" xfId="24273" xr:uid="{00000000-0005-0000-0000-0000116C0000}"/>
    <cellStyle name="Normal 4 2 2 6 35 2" xfId="24274" xr:uid="{00000000-0005-0000-0000-0000126C0000}"/>
    <cellStyle name="Normal 4 2 2 6 35 3" xfId="24275" xr:uid="{00000000-0005-0000-0000-0000136C0000}"/>
    <cellStyle name="Normal 4 2 2 6 35 4" xfId="24276" xr:uid="{00000000-0005-0000-0000-0000146C0000}"/>
    <cellStyle name="Normal 4 2 2 6 35 5" xfId="24277" xr:uid="{00000000-0005-0000-0000-0000156C0000}"/>
    <cellStyle name="Normal 4 2 2 6 35 6" xfId="24278" xr:uid="{00000000-0005-0000-0000-0000166C0000}"/>
    <cellStyle name="Normal 4 2 2 6 36" xfId="24279" xr:uid="{00000000-0005-0000-0000-0000176C0000}"/>
    <cellStyle name="Normal 4 2 2 6 36 2" xfId="24280" xr:uid="{00000000-0005-0000-0000-0000186C0000}"/>
    <cellStyle name="Normal 4 2 2 6 36 3" xfId="24281" xr:uid="{00000000-0005-0000-0000-0000196C0000}"/>
    <cellStyle name="Normal 4 2 2 6 36 4" xfId="24282" xr:uid="{00000000-0005-0000-0000-00001A6C0000}"/>
    <cellStyle name="Normal 4 2 2 6 36 5" xfId="24283" xr:uid="{00000000-0005-0000-0000-00001B6C0000}"/>
    <cellStyle name="Normal 4 2 2 6 36 6" xfId="24284" xr:uid="{00000000-0005-0000-0000-00001C6C0000}"/>
    <cellStyle name="Normal 4 2 2 6 37" xfId="24285" xr:uid="{00000000-0005-0000-0000-00001D6C0000}"/>
    <cellStyle name="Normal 4 2 2 6 37 2" xfId="24286" xr:uid="{00000000-0005-0000-0000-00001E6C0000}"/>
    <cellStyle name="Normal 4 2 2 6 37 3" xfId="24287" xr:uid="{00000000-0005-0000-0000-00001F6C0000}"/>
    <cellStyle name="Normal 4 2 2 6 37 4" xfId="24288" xr:uid="{00000000-0005-0000-0000-0000206C0000}"/>
    <cellStyle name="Normal 4 2 2 6 37 5" xfId="24289" xr:uid="{00000000-0005-0000-0000-0000216C0000}"/>
    <cellStyle name="Normal 4 2 2 6 37 6" xfId="24290" xr:uid="{00000000-0005-0000-0000-0000226C0000}"/>
    <cellStyle name="Normal 4 2 2 6 38" xfId="24291" xr:uid="{00000000-0005-0000-0000-0000236C0000}"/>
    <cellStyle name="Normal 4 2 2 6 38 2" xfId="24292" xr:uid="{00000000-0005-0000-0000-0000246C0000}"/>
    <cellStyle name="Normal 4 2 2 6 38 3" xfId="24293" xr:uid="{00000000-0005-0000-0000-0000256C0000}"/>
    <cellStyle name="Normal 4 2 2 6 38 4" xfId="24294" xr:uid="{00000000-0005-0000-0000-0000266C0000}"/>
    <cellStyle name="Normal 4 2 2 6 38 5" xfId="24295" xr:uid="{00000000-0005-0000-0000-0000276C0000}"/>
    <cellStyle name="Normal 4 2 2 6 38 6" xfId="24296" xr:uid="{00000000-0005-0000-0000-0000286C0000}"/>
    <cellStyle name="Normal 4 2 2 6 39" xfId="24297" xr:uid="{00000000-0005-0000-0000-0000296C0000}"/>
    <cellStyle name="Normal 4 2 2 6 39 2" xfId="24298" xr:uid="{00000000-0005-0000-0000-00002A6C0000}"/>
    <cellStyle name="Normal 4 2 2 6 39 3" xfId="24299" xr:uid="{00000000-0005-0000-0000-00002B6C0000}"/>
    <cellStyle name="Normal 4 2 2 6 39 4" xfId="24300" xr:uid="{00000000-0005-0000-0000-00002C6C0000}"/>
    <cellStyle name="Normal 4 2 2 6 39 5" xfId="24301" xr:uid="{00000000-0005-0000-0000-00002D6C0000}"/>
    <cellStyle name="Normal 4 2 2 6 39 6" xfId="24302" xr:uid="{00000000-0005-0000-0000-00002E6C0000}"/>
    <cellStyle name="Normal 4 2 2 6 4" xfId="24303" xr:uid="{00000000-0005-0000-0000-00002F6C0000}"/>
    <cellStyle name="Normal 4 2 2 6 4 10" xfId="24304" xr:uid="{00000000-0005-0000-0000-0000306C0000}"/>
    <cellStyle name="Normal 4 2 2 6 4 10 2" xfId="24305" xr:uid="{00000000-0005-0000-0000-0000316C0000}"/>
    <cellStyle name="Normal 4 2 2 6 4 10 3" xfId="24306" xr:uid="{00000000-0005-0000-0000-0000326C0000}"/>
    <cellStyle name="Normal 4 2 2 6 4 10 4" xfId="24307" xr:uid="{00000000-0005-0000-0000-0000336C0000}"/>
    <cellStyle name="Normal 4 2 2 6 4 10 5" xfId="24308" xr:uid="{00000000-0005-0000-0000-0000346C0000}"/>
    <cellStyle name="Normal 4 2 2 6 4 10 6" xfId="24309" xr:uid="{00000000-0005-0000-0000-0000356C0000}"/>
    <cellStyle name="Normal 4 2 2 6 4 11" xfId="24310" xr:uid="{00000000-0005-0000-0000-0000366C0000}"/>
    <cellStyle name="Normal 4 2 2 6 4 11 2" xfId="24311" xr:uid="{00000000-0005-0000-0000-0000376C0000}"/>
    <cellStyle name="Normal 4 2 2 6 4 11 3" xfId="24312" xr:uid="{00000000-0005-0000-0000-0000386C0000}"/>
    <cellStyle name="Normal 4 2 2 6 4 11 4" xfId="24313" xr:uid="{00000000-0005-0000-0000-0000396C0000}"/>
    <cellStyle name="Normal 4 2 2 6 4 11 5" xfId="24314" xr:uid="{00000000-0005-0000-0000-00003A6C0000}"/>
    <cellStyle name="Normal 4 2 2 6 4 11 6" xfId="24315" xr:uid="{00000000-0005-0000-0000-00003B6C0000}"/>
    <cellStyle name="Normal 4 2 2 6 4 12" xfId="24316" xr:uid="{00000000-0005-0000-0000-00003C6C0000}"/>
    <cellStyle name="Normal 4 2 2 6 4 12 2" xfId="24317" xr:uid="{00000000-0005-0000-0000-00003D6C0000}"/>
    <cellStyle name="Normal 4 2 2 6 4 12 3" xfId="24318" xr:uid="{00000000-0005-0000-0000-00003E6C0000}"/>
    <cellStyle name="Normal 4 2 2 6 4 12 4" xfId="24319" xr:uid="{00000000-0005-0000-0000-00003F6C0000}"/>
    <cellStyle name="Normal 4 2 2 6 4 12 5" xfId="24320" xr:uid="{00000000-0005-0000-0000-0000406C0000}"/>
    <cellStyle name="Normal 4 2 2 6 4 12 6" xfId="24321" xr:uid="{00000000-0005-0000-0000-0000416C0000}"/>
    <cellStyle name="Normal 4 2 2 6 4 13" xfId="24322" xr:uid="{00000000-0005-0000-0000-0000426C0000}"/>
    <cellStyle name="Normal 4 2 2 6 4 13 2" xfId="24323" xr:uid="{00000000-0005-0000-0000-0000436C0000}"/>
    <cellStyle name="Normal 4 2 2 6 4 13 3" xfId="24324" xr:uid="{00000000-0005-0000-0000-0000446C0000}"/>
    <cellStyle name="Normal 4 2 2 6 4 13 4" xfId="24325" xr:uid="{00000000-0005-0000-0000-0000456C0000}"/>
    <cellStyle name="Normal 4 2 2 6 4 13 5" xfId="24326" xr:uid="{00000000-0005-0000-0000-0000466C0000}"/>
    <cellStyle name="Normal 4 2 2 6 4 13 6" xfId="24327" xr:uid="{00000000-0005-0000-0000-0000476C0000}"/>
    <cellStyle name="Normal 4 2 2 6 4 14" xfId="24328" xr:uid="{00000000-0005-0000-0000-0000486C0000}"/>
    <cellStyle name="Normal 4 2 2 6 4 14 2" xfId="24329" xr:uid="{00000000-0005-0000-0000-0000496C0000}"/>
    <cellStyle name="Normal 4 2 2 6 4 14 3" xfId="24330" xr:uid="{00000000-0005-0000-0000-00004A6C0000}"/>
    <cellStyle name="Normal 4 2 2 6 4 14 4" xfId="24331" xr:uid="{00000000-0005-0000-0000-00004B6C0000}"/>
    <cellStyle name="Normal 4 2 2 6 4 14 5" xfId="24332" xr:uid="{00000000-0005-0000-0000-00004C6C0000}"/>
    <cellStyle name="Normal 4 2 2 6 4 14 6" xfId="24333" xr:uid="{00000000-0005-0000-0000-00004D6C0000}"/>
    <cellStyle name="Normal 4 2 2 6 4 15" xfId="24334" xr:uid="{00000000-0005-0000-0000-00004E6C0000}"/>
    <cellStyle name="Normal 4 2 2 6 4 15 2" xfId="24335" xr:uid="{00000000-0005-0000-0000-00004F6C0000}"/>
    <cellStyle name="Normal 4 2 2 6 4 15 3" xfId="24336" xr:uid="{00000000-0005-0000-0000-0000506C0000}"/>
    <cellStyle name="Normal 4 2 2 6 4 15 4" xfId="24337" xr:uid="{00000000-0005-0000-0000-0000516C0000}"/>
    <cellStyle name="Normal 4 2 2 6 4 15 5" xfId="24338" xr:uid="{00000000-0005-0000-0000-0000526C0000}"/>
    <cellStyle name="Normal 4 2 2 6 4 15 6" xfId="24339" xr:uid="{00000000-0005-0000-0000-0000536C0000}"/>
    <cellStyle name="Normal 4 2 2 6 4 16" xfId="24340" xr:uid="{00000000-0005-0000-0000-0000546C0000}"/>
    <cellStyle name="Normal 4 2 2 6 4 16 2" xfId="24341" xr:uid="{00000000-0005-0000-0000-0000556C0000}"/>
    <cellStyle name="Normal 4 2 2 6 4 16 3" xfId="24342" xr:uid="{00000000-0005-0000-0000-0000566C0000}"/>
    <cellStyle name="Normal 4 2 2 6 4 16 4" xfId="24343" xr:uid="{00000000-0005-0000-0000-0000576C0000}"/>
    <cellStyle name="Normal 4 2 2 6 4 16 5" xfId="24344" xr:uid="{00000000-0005-0000-0000-0000586C0000}"/>
    <cellStyle name="Normal 4 2 2 6 4 16 6" xfId="24345" xr:uid="{00000000-0005-0000-0000-0000596C0000}"/>
    <cellStyle name="Normal 4 2 2 6 4 17" xfId="24346" xr:uid="{00000000-0005-0000-0000-00005A6C0000}"/>
    <cellStyle name="Normal 4 2 2 6 4 17 2" xfId="24347" xr:uid="{00000000-0005-0000-0000-00005B6C0000}"/>
    <cellStyle name="Normal 4 2 2 6 4 17 3" xfId="24348" xr:uid="{00000000-0005-0000-0000-00005C6C0000}"/>
    <cellStyle name="Normal 4 2 2 6 4 17 4" xfId="24349" xr:uid="{00000000-0005-0000-0000-00005D6C0000}"/>
    <cellStyle name="Normal 4 2 2 6 4 17 5" xfId="24350" xr:uid="{00000000-0005-0000-0000-00005E6C0000}"/>
    <cellStyle name="Normal 4 2 2 6 4 17 6" xfId="24351" xr:uid="{00000000-0005-0000-0000-00005F6C0000}"/>
    <cellStyle name="Normal 4 2 2 6 4 18" xfId="24352" xr:uid="{00000000-0005-0000-0000-0000606C0000}"/>
    <cellStyle name="Normal 4 2 2 6 4 18 2" xfId="24353" xr:uid="{00000000-0005-0000-0000-0000616C0000}"/>
    <cellStyle name="Normal 4 2 2 6 4 18 3" xfId="24354" xr:uid="{00000000-0005-0000-0000-0000626C0000}"/>
    <cellStyle name="Normal 4 2 2 6 4 18 4" xfId="24355" xr:uid="{00000000-0005-0000-0000-0000636C0000}"/>
    <cellStyle name="Normal 4 2 2 6 4 18 5" xfId="24356" xr:uid="{00000000-0005-0000-0000-0000646C0000}"/>
    <cellStyle name="Normal 4 2 2 6 4 18 6" xfId="24357" xr:uid="{00000000-0005-0000-0000-0000656C0000}"/>
    <cellStyle name="Normal 4 2 2 6 4 19" xfId="24358" xr:uid="{00000000-0005-0000-0000-0000666C0000}"/>
    <cellStyle name="Normal 4 2 2 6 4 19 2" xfId="24359" xr:uid="{00000000-0005-0000-0000-0000676C0000}"/>
    <cellStyle name="Normal 4 2 2 6 4 19 3" xfId="24360" xr:uid="{00000000-0005-0000-0000-0000686C0000}"/>
    <cellStyle name="Normal 4 2 2 6 4 19 4" xfId="24361" xr:uid="{00000000-0005-0000-0000-0000696C0000}"/>
    <cellStyle name="Normal 4 2 2 6 4 19 5" xfId="24362" xr:uid="{00000000-0005-0000-0000-00006A6C0000}"/>
    <cellStyle name="Normal 4 2 2 6 4 19 6" xfId="24363" xr:uid="{00000000-0005-0000-0000-00006B6C0000}"/>
    <cellStyle name="Normal 4 2 2 6 4 2" xfId="24364" xr:uid="{00000000-0005-0000-0000-00006C6C0000}"/>
    <cellStyle name="Normal 4 2 2 6 4 2 2" xfId="24365" xr:uid="{00000000-0005-0000-0000-00006D6C0000}"/>
    <cellStyle name="Normal 4 2 2 6 4 2 3" xfId="24366" xr:uid="{00000000-0005-0000-0000-00006E6C0000}"/>
    <cellStyle name="Normal 4 2 2 6 4 2 4" xfId="24367" xr:uid="{00000000-0005-0000-0000-00006F6C0000}"/>
    <cellStyle name="Normal 4 2 2 6 4 2 5" xfId="24368" xr:uid="{00000000-0005-0000-0000-0000706C0000}"/>
    <cellStyle name="Normal 4 2 2 6 4 2 6" xfId="24369" xr:uid="{00000000-0005-0000-0000-0000716C0000}"/>
    <cellStyle name="Normal 4 2 2 6 4 20" xfId="24370" xr:uid="{00000000-0005-0000-0000-0000726C0000}"/>
    <cellStyle name="Normal 4 2 2 6 4 20 2" xfId="24371" xr:uid="{00000000-0005-0000-0000-0000736C0000}"/>
    <cellStyle name="Normal 4 2 2 6 4 20 3" xfId="24372" xr:uid="{00000000-0005-0000-0000-0000746C0000}"/>
    <cellStyle name="Normal 4 2 2 6 4 20 4" xfId="24373" xr:uid="{00000000-0005-0000-0000-0000756C0000}"/>
    <cellStyle name="Normal 4 2 2 6 4 20 5" xfId="24374" xr:uid="{00000000-0005-0000-0000-0000766C0000}"/>
    <cellStyle name="Normal 4 2 2 6 4 20 6" xfId="24375" xr:uid="{00000000-0005-0000-0000-0000776C0000}"/>
    <cellStyle name="Normal 4 2 2 6 4 21" xfId="24376" xr:uid="{00000000-0005-0000-0000-0000786C0000}"/>
    <cellStyle name="Normal 4 2 2 6 4 21 2" xfId="24377" xr:uid="{00000000-0005-0000-0000-0000796C0000}"/>
    <cellStyle name="Normal 4 2 2 6 4 21 3" xfId="24378" xr:uid="{00000000-0005-0000-0000-00007A6C0000}"/>
    <cellStyle name="Normal 4 2 2 6 4 21 4" xfId="24379" xr:uid="{00000000-0005-0000-0000-00007B6C0000}"/>
    <cellStyle name="Normal 4 2 2 6 4 21 5" xfId="24380" xr:uid="{00000000-0005-0000-0000-00007C6C0000}"/>
    <cellStyle name="Normal 4 2 2 6 4 21 6" xfId="24381" xr:uid="{00000000-0005-0000-0000-00007D6C0000}"/>
    <cellStyle name="Normal 4 2 2 6 4 22" xfId="24382" xr:uid="{00000000-0005-0000-0000-00007E6C0000}"/>
    <cellStyle name="Normal 4 2 2 6 4 22 2" xfId="24383" xr:uid="{00000000-0005-0000-0000-00007F6C0000}"/>
    <cellStyle name="Normal 4 2 2 6 4 22 3" xfId="24384" xr:uid="{00000000-0005-0000-0000-0000806C0000}"/>
    <cellStyle name="Normal 4 2 2 6 4 22 4" xfId="24385" xr:uid="{00000000-0005-0000-0000-0000816C0000}"/>
    <cellStyle name="Normal 4 2 2 6 4 22 5" xfId="24386" xr:uid="{00000000-0005-0000-0000-0000826C0000}"/>
    <cellStyle name="Normal 4 2 2 6 4 22 6" xfId="24387" xr:uid="{00000000-0005-0000-0000-0000836C0000}"/>
    <cellStyle name="Normal 4 2 2 6 4 23" xfId="24388" xr:uid="{00000000-0005-0000-0000-0000846C0000}"/>
    <cellStyle name="Normal 4 2 2 6 4 23 2" xfId="24389" xr:uid="{00000000-0005-0000-0000-0000856C0000}"/>
    <cellStyle name="Normal 4 2 2 6 4 23 3" xfId="24390" xr:uid="{00000000-0005-0000-0000-0000866C0000}"/>
    <cellStyle name="Normal 4 2 2 6 4 23 4" xfId="24391" xr:uid="{00000000-0005-0000-0000-0000876C0000}"/>
    <cellStyle name="Normal 4 2 2 6 4 23 5" xfId="24392" xr:uid="{00000000-0005-0000-0000-0000886C0000}"/>
    <cellStyle name="Normal 4 2 2 6 4 23 6" xfId="24393" xr:uid="{00000000-0005-0000-0000-0000896C0000}"/>
    <cellStyle name="Normal 4 2 2 6 4 24" xfId="24394" xr:uid="{00000000-0005-0000-0000-00008A6C0000}"/>
    <cellStyle name="Normal 4 2 2 6 4 24 2" xfId="24395" xr:uid="{00000000-0005-0000-0000-00008B6C0000}"/>
    <cellStyle name="Normal 4 2 2 6 4 24 3" xfId="24396" xr:uid="{00000000-0005-0000-0000-00008C6C0000}"/>
    <cellStyle name="Normal 4 2 2 6 4 24 4" xfId="24397" xr:uid="{00000000-0005-0000-0000-00008D6C0000}"/>
    <cellStyle name="Normal 4 2 2 6 4 24 5" xfId="24398" xr:uid="{00000000-0005-0000-0000-00008E6C0000}"/>
    <cellStyle name="Normal 4 2 2 6 4 24 6" xfId="24399" xr:uid="{00000000-0005-0000-0000-00008F6C0000}"/>
    <cellStyle name="Normal 4 2 2 6 4 25" xfId="24400" xr:uid="{00000000-0005-0000-0000-0000906C0000}"/>
    <cellStyle name="Normal 4 2 2 6 4 25 2" xfId="24401" xr:uid="{00000000-0005-0000-0000-0000916C0000}"/>
    <cellStyle name="Normal 4 2 2 6 4 25 3" xfId="24402" xr:uid="{00000000-0005-0000-0000-0000926C0000}"/>
    <cellStyle name="Normal 4 2 2 6 4 25 4" xfId="24403" xr:uid="{00000000-0005-0000-0000-0000936C0000}"/>
    <cellStyle name="Normal 4 2 2 6 4 25 5" xfId="24404" xr:uid="{00000000-0005-0000-0000-0000946C0000}"/>
    <cellStyle name="Normal 4 2 2 6 4 25 6" xfId="24405" xr:uid="{00000000-0005-0000-0000-0000956C0000}"/>
    <cellStyle name="Normal 4 2 2 6 4 26" xfId="24406" xr:uid="{00000000-0005-0000-0000-0000966C0000}"/>
    <cellStyle name="Normal 4 2 2 6 4 26 2" xfId="24407" xr:uid="{00000000-0005-0000-0000-0000976C0000}"/>
    <cellStyle name="Normal 4 2 2 6 4 26 3" xfId="24408" xr:uid="{00000000-0005-0000-0000-0000986C0000}"/>
    <cellStyle name="Normal 4 2 2 6 4 26 4" xfId="24409" xr:uid="{00000000-0005-0000-0000-0000996C0000}"/>
    <cellStyle name="Normal 4 2 2 6 4 26 5" xfId="24410" xr:uid="{00000000-0005-0000-0000-00009A6C0000}"/>
    <cellStyle name="Normal 4 2 2 6 4 26 6" xfId="24411" xr:uid="{00000000-0005-0000-0000-00009B6C0000}"/>
    <cellStyle name="Normal 4 2 2 6 4 27" xfId="24412" xr:uid="{00000000-0005-0000-0000-00009C6C0000}"/>
    <cellStyle name="Normal 4 2 2 6 4 27 2" xfId="24413" xr:uid="{00000000-0005-0000-0000-00009D6C0000}"/>
    <cellStyle name="Normal 4 2 2 6 4 27 3" xfId="24414" xr:uid="{00000000-0005-0000-0000-00009E6C0000}"/>
    <cellStyle name="Normal 4 2 2 6 4 27 4" xfId="24415" xr:uid="{00000000-0005-0000-0000-00009F6C0000}"/>
    <cellStyle name="Normal 4 2 2 6 4 27 5" xfId="24416" xr:uid="{00000000-0005-0000-0000-0000A06C0000}"/>
    <cellStyle name="Normal 4 2 2 6 4 27 6" xfId="24417" xr:uid="{00000000-0005-0000-0000-0000A16C0000}"/>
    <cellStyle name="Normal 4 2 2 6 4 28" xfId="24418" xr:uid="{00000000-0005-0000-0000-0000A26C0000}"/>
    <cellStyle name="Normal 4 2 2 6 4 28 2" xfId="24419" xr:uid="{00000000-0005-0000-0000-0000A36C0000}"/>
    <cellStyle name="Normal 4 2 2 6 4 28 3" xfId="24420" xr:uid="{00000000-0005-0000-0000-0000A46C0000}"/>
    <cellStyle name="Normal 4 2 2 6 4 28 4" xfId="24421" xr:uid="{00000000-0005-0000-0000-0000A56C0000}"/>
    <cellStyle name="Normal 4 2 2 6 4 28 5" xfId="24422" xr:uid="{00000000-0005-0000-0000-0000A66C0000}"/>
    <cellStyle name="Normal 4 2 2 6 4 28 6" xfId="24423" xr:uid="{00000000-0005-0000-0000-0000A76C0000}"/>
    <cellStyle name="Normal 4 2 2 6 4 29" xfId="24424" xr:uid="{00000000-0005-0000-0000-0000A86C0000}"/>
    <cellStyle name="Normal 4 2 2 6 4 29 2" xfId="24425" xr:uid="{00000000-0005-0000-0000-0000A96C0000}"/>
    <cellStyle name="Normal 4 2 2 6 4 29 3" xfId="24426" xr:uid="{00000000-0005-0000-0000-0000AA6C0000}"/>
    <cellStyle name="Normal 4 2 2 6 4 29 4" xfId="24427" xr:uid="{00000000-0005-0000-0000-0000AB6C0000}"/>
    <cellStyle name="Normal 4 2 2 6 4 29 5" xfId="24428" xr:uid="{00000000-0005-0000-0000-0000AC6C0000}"/>
    <cellStyle name="Normal 4 2 2 6 4 29 6" xfId="24429" xr:uid="{00000000-0005-0000-0000-0000AD6C0000}"/>
    <cellStyle name="Normal 4 2 2 6 4 3" xfId="24430" xr:uid="{00000000-0005-0000-0000-0000AE6C0000}"/>
    <cellStyle name="Normal 4 2 2 6 4 3 2" xfId="24431" xr:uid="{00000000-0005-0000-0000-0000AF6C0000}"/>
    <cellStyle name="Normal 4 2 2 6 4 3 3" xfId="24432" xr:uid="{00000000-0005-0000-0000-0000B06C0000}"/>
    <cellStyle name="Normal 4 2 2 6 4 3 4" xfId="24433" xr:uid="{00000000-0005-0000-0000-0000B16C0000}"/>
    <cellStyle name="Normal 4 2 2 6 4 3 5" xfId="24434" xr:uid="{00000000-0005-0000-0000-0000B26C0000}"/>
    <cellStyle name="Normal 4 2 2 6 4 3 6" xfId="24435" xr:uid="{00000000-0005-0000-0000-0000B36C0000}"/>
    <cellStyle name="Normal 4 2 2 6 4 30" xfId="24436" xr:uid="{00000000-0005-0000-0000-0000B46C0000}"/>
    <cellStyle name="Normal 4 2 2 6 4 31" xfId="24437" xr:uid="{00000000-0005-0000-0000-0000B56C0000}"/>
    <cellStyle name="Normal 4 2 2 6 4 32" xfId="24438" xr:uid="{00000000-0005-0000-0000-0000B66C0000}"/>
    <cellStyle name="Normal 4 2 2 6 4 33" xfId="24439" xr:uid="{00000000-0005-0000-0000-0000B76C0000}"/>
    <cellStyle name="Normal 4 2 2 6 4 34" xfId="24440" xr:uid="{00000000-0005-0000-0000-0000B86C0000}"/>
    <cellStyle name="Normal 4 2 2 6 4 4" xfId="24441" xr:uid="{00000000-0005-0000-0000-0000B96C0000}"/>
    <cellStyle name="Normal 4 2 2 6 4 4 2" xfId="24442" xr:uid="{00000000-0005-0000-0000-0000BA6C0000}"/>
    <cellStyle name="Normal 4 2 2 6 4 4 3" xfId="24443" xr:uid="{00000000-0005-0000-0000-0000BB6C0000}"/>
    <cellStyle name="Normal 4 2 2 6 4 4 4" xfId="24444" xr:uid="{00000000-0005-0000-0000-0000BC6C0000}"/>
    <cellStyle name="Normal 4 2 2 6 4 4 5" xfId="24445" xr:uid="{00000000-0005-0000-0000-0000BD6C0000}"/>
    <cellStyle name="Normal 4 2 2 6 4 4 6" xfId="24446" xr:uid="{00000000-0005-0000-0000-0000BE6C0000}"/>
    <cellStyle name="Normal 4 2 2 6 4 5" xfId="24447" xr:uid="{00000000-0005-0000-0000-0000BF6C0000}"/>
    <cellStyle name="Normal 4 2 2 6 4 5 2" xfId="24448" xr:uid="{00000000-0005-0000-0000-0000C06C0000}"/>
    <cellStyle name="Normal 4 2 2 6 4 5 3" xfId="24449" xr:uid="{00000000-0005-0000-0000-0000C16C0000}"/>
    <cellStyle name="Normal 4 2 2 6 4 5 4" xfId="24450" xr:uid="{00000000-0005-0000-0000-0000C26C0000}"/>
    <cellStyle name="Normal 4 2 2 6 4 5 5" xfId="24451" xr:uid="{00000000-0005-0000-0000-0000C36C0000}"/>
    <cellStyle name="Normal 4 2 2 6 4 5 6" xfId="24452" xr:uid="{00000000-0005-0000-0000-0000C46C0000}"/>
    <cellStyle name="Normal 4 2 2 6 4 6" xfId="24453" xr:uid="{00000000-0005-0000-0000-0000C56C0000}"/>
    <cellStyle name="Normal 4 2 2 6 4 6 2" xfId="24454" xr:uid="{00000000-0005-0000-0000-0000C66C0000}"/>
    <cellStyle name="Normal 4 2 2 6 4 6 3" xfId="24455" xr:uid="{00000000-0005-0000-0000-0000C76C0000}"/>
    <cellStyle name="Normal 4 2 2 6 4 6 4" xfId="24456" xr:uid="{00000000-0005-0000-0000-0000C86C0000}"/>
    <cellStyle name="Normal 4 2 2 6 4 6 5" xfId="24457" xr:uid="{00000000-0005-0000-0000-0000C96C0000}"/>
    <cellStyle name="Normal 4 2 2 6 4 6 6" xfId="24458" xr:uid="{00000000-0005-0000-0000-0000CA6C0000}"/>
    <cellStyle name="Normal 4 2 2 6 4 7" xfId="24459" xr:uid="{00000000-0005-0000-0000-0000CB6C0000}"/>
    <cellStyle name="Normal 4 2 2 6 4 7 2" xfId="24460" xr:uid="{00000000-0005-0000-0000-0000CC6C0000}"/>
    <cellStyle name="Normal 4 2 2 6 4 7 3" xfId="24461" xr:uid="{00000000-0005-0000-0000-0000CD6C0000}"/>
    <cellStyle name="Normal 4 2 2 6 4 7 4" xfId="24462" xr:uid="{00000000-0005-0000-0000-0000CE6C0000}"/>
    <cellStyle name="Normal 4 2 2 6 4 7 5" xfId="24463" xr:uid="{00000000-0005-0000-0000-0000CF6C0000}"/>
    <cellStyle name="Normal 4 2 2 6 4 7 6" xfId="24464" xr:uid="{00000000-0005-0000-0000-0000D06C0000}"/>
    <cellStyle name="Normal 4 2 2 6 4 8" xfId="24465" xr:uid="{00000000-0005-0000-0000-0000D16C0000}"/>
    <cellStyle name="Normal 4 2 2 6 4 8 2" xfId="24466" xr:uid="{00000000-0005-0000-0000-0000D26C0000}"/>
    <cellStyle name="Normal 4 2 2 6 4 8 3" xfId="24467" xr:uid="{00000000-0005-0000-0000-0000D36C0000}"/>
    <cellStyle name="Normal 4 2 2 6 4 8 4" xfId="24468" xr:uid="{00000000-0005-0000-0000-0000D46C0000}"/>
    <cellStyle name="Normal 4 2 2 6 4 8 5" xfId="24469" xr:uid="{00000000-0005-0000-0000-0000D56C0000}"/>
    <cellStyle name="Normal 4 2 2 6 4 8 6" xfId="24470" xr:uid="{00000000-0005-0000-0000-0000D66C0000}"/>
    <cellStyle name="Normal 4 2 2 6 4 9" xfId="24471" xr:uid="{00000000-0005-0000-0000-0000D76C0000}"/>
    <cellStyle name="Normal 4 2 2 6 4 9 2" xfId="24472" xr:uid="{00000000-0005-0000-0000-0000D86C0000}"/>
    <cellStyle name="Normal 4 2 2 6 4 9 3" xfId="24473" xr:uid="{00000000-0005-0000-0000-0000D96C0000}"/>
    <cellStyle name="Normal 4 2 2 6 4 9 4" xfId="24474" xr:uid="{00000000-0005-0000-0000-0000DA6C0000}"/>
    <cellStyle name="Normal 4 2 2 6 4 9 5" xfId="24475" xr:uid="{00000000-0005-0000-0000-0000DB6C0000}"/>
    <cellStyle name="Normal 4 2 2 6 4 9 6" xfId="24476" xr:uid="{00000000-0005-0000-0000-0000DC6C0000}"/>
    <cellStyle name="Normal 4 2 2 6 40" xfId="24477" xr:uid="{00000000-0005-0000-0000-0000DD6C0000}"/>
    <cellStyle name="Normal 4 2 2 6 40 2" xfId="24478" xr:uid="{00000000-0005-0000-0000-0000DE6C0000}"/>
    <cellStyle name="Normal 4 2 2 6 40 3" xfId="24479" xr:uid="{00000000-0005-0000-0000-0000DF6C0000}"/>
    <cellStyle name="Normal 4 2 2 6 40 4" xfId="24480" xr:uid="{00000000-0005-0000-0000-0000E06C0000}"/>
    <cellStyle name="Normal 4 2 2 6 40 5" xfId="24481" xr:uid="{00000000-0005-0000-0000-0000E16C0000}"/>
    <cellStyle name="Normal 4 2 2 6 40 6" xfId="24482" xr:uid="{00000000-0005-0000-0000-0000E26C0000}"/>
    <cellStyle name="Normal 4 2 2 6 41" xfId="24483" xr:uid="{00000000-0005-0000-0000-0000E36C0000}"/>
    <cellStyle name="Normal 4 2 2 6 41 2" xfId="24484" xr:uid="{00000000-0005-0000-0000-0000E46C0000}"/>
    <cellStyle name="Normal 4 2 2 6 41 3" xfId="24485" xr:uid="{00000000-0005-0000-0000-0000E56C0000}"/>
    <cellStyle name="Normal 4 2 2 6 41 4" xfId="24486" xr:uid="{00000000-0005-0000-0000-0000E66C0000}"/>
    <cellStyle name="Normal 4 2 2 6 41 5" xfId="24487" xr:uid="{00000000-0005-0000-0000-0000E76C0000}"/>
    <cellStyle name="Normal 4 2 2 6 41 6" xfId="24488" xr:uid="{00000000-0005-0000-0000-0000E86C0000}"/>
    <cellStyle name="Normal 4 2 2 6 42" xfId="24489" xr:uid="{00000000-0005-0000-0000-0000E96C0000}"/>
    <cellStyle name="Normal 4 2 2 6 42 2" xfId="24490" xr:uid="{00000000-0005-0000-0000-0000EA6C0000}"/>
    <cellStyle name="Normal 4 2 2 6 42 3" xfId="24491" xr:uid="{00000000-0005-0000-0000-0000EB6C0000}"/>
    <cellStyle name="Normal 4 2 2 6 42 4" xfId="24492" xr:uid="{00000000-0005-0000-0000-0000EC6C0000}"/>
    <cellStyle name="Normal 4 2 2 6 42 5" xfId="24493" xr:uid="{00000000-0005-0000-0000-0000ED6C0000}"/>
    <cellStyle name="Normal 4 2 2 6 42 6" xfId="24494" xr:uid="{00000000-0005-0000-0000-0000EE6C0000}"/>
    <cellStyle name="Normal 4 2 2 6 43" xfId="24495" xr:uid="{00000000-0005-0000-0000-0000EF6C0000}"/>
    <cellStyle name="Normal 4 2 2 6 43 2" xfId="24496" xr:uid="{00000000-0005-0000-0000-0000F06C0000}"/>
    <cellStyle name="Normal 4 2 2 6 43 3" xfId="24497" xr:uid="{00000000-0005-0000-0000-0000F16C0000}"/>
    <cellStyle name="Normal 4 2 2 6 43 4" xfId="24498" xr:uid="{00000000-0005-0000-0000-0000F26C0000}"/>
    <cellStyle name="Normal 4 2 2 6 43 5" xfId="24499" xr:uid="{00000000-0005-0000-0000-0000F36C0000}"/>
    <cellStyle name="Normal 4 2 2 6 43 6" xfId="24500" xr:uid="{00000000-0005-0000-0000-0000F46C0000}"/>
    <cellStyle name="Normal 4 2 2 6 44" xfId="24501" xr:uid="{00000000-0005-0000-0000-0000F56C0000}"/>
    <cellStyle name="Normal 4 2 2 6 44 2" xfId="24502" xr:uid="{00000000-0005-0000-0000-0000F66C0000}"/>
    <cellStyle name="Normal 4 2 2 6 44 3" xfId="24503" xr:uid="{00000000-0005-0000-0000-0000F76C0000}"/>
    <cellStyle name="Normal 4 2 2 6 44 4" xfId="24504" xr:uid="{00000000-0005-0000-0000-0000F86C0000}"/>
    <cellStyle name="Normal 4 2 2 6 44 5" xfId="24505" xr:uid="{00000000-0005-0000-0000-0000F96C0000}"/>
    <cellStyle name="Normal 4 2 2 6 44 6" xfId="24506" xr:uid="{00000000-0005-0000-0000-0000FA6C0000}"/>
    <cellStyle name="Normal 4 2 2 6 45" xfId="24507" xr:uid="{00000000-0005-0000-0000-0000FB6C0000}"/>
    <cellStyle name="Normal 4 2 2 6 45 2" xfId="24508" xr:uid="{00000000-0005-0000-0000-0000FC6C0000}"/>
    <cellStyle name="Normal 4 2 2 6 45 3" xfId="24509" xr:uid="{00000000-0005-0000-0000-0000FD6C0000}"/>
    <cellStyle name="Normal 4 2 2 6 45 4" xfId="24510" xr:uid="{00000000-0005-0000-0000-0000FE6C0000}"/>
    <cellStyle name="Normal 4 2 2 6 45 5" xfId="24511" xr:uid="{00000000-0005-0000-0000-0000FF6C0000}"/>
    <cellStyle name="Normal 4 2 2 6 45 6" xfId="24512" xr:uid="{00000000-0005-0000-0000-0000006D0000}"/>
    <cellStyle name="Normal 4 2 2 6 46" xfId="24513" xr:uid="{00000000-0005-0000-0000-0000016D0000}"/>
    <cellStyle name="Normal 4 2 2 6 46 2" xfId="24514" xr:uid="{00000000-0005-0000-0000-0000026D0000}"/>
    <cellStyle name="Normal 4 2 2 6 46 3" xfId="24515" xr:uid="{00000000-0005-0000-0000-0000036D0000}"/>
    <cellStyle name="Normal 4 2 2 6 46 4" xfId="24516" xr:uid="{00000000-0005-0000-0000-0000046D0000}"/>
    <cellStyle name="Normal 4 2 2 6 46 5" xfId="24517" xr:uid="{00000000-0005-0000-0000-0000056D0000}"/>
    <cellStyle name="Normal 4 2 2 6 46 6" xfId="24518" xr:uid="{00000000-0005-0000-0000-0000066D0000}"/>
    <cellStyle name="Normal 4 2 2 6 47" xfId="24519" xr:uid="{00000000-0005-0000-0000-0000076D0000}"/>
    <cellStyle name="Normal 4 2 2 6 47 2" xfId="24520" xr:uid="{00000000-0005-0000-0000-0000086D0000}"/>
    <cellStyle name="Normal 4 2 2 6 47 3" xfId="24521" xr:uid="{00000000-0005-0000-0000-0000096D0000}"/>
    <cellStyle name="Normal 4 2 2 6 47 4" xfId="24522" xr:uid="{00000000-0005-0000-0000-00000A6D0000}"/>
    <cellStyle name="Normal 4 2 2 6 47 5" xfId="24523" xr:uid="{00000000-0005-0000-0000-00000B6D0000}"/>
    <cellStyle name="Normal 4 2 2 6 47 6" xfId="24524" xr:uid="{00000000-0005-0000-0000-00000C6D0000}"/>
    <cellStyle name="Normal 4 2 2 6 48" xfId="24525" xr:uid="{00000000-0005-0000-0000-00000D6D0000}"/>
    <cellStyle name="Normal 4 2 2 6 48 2" xfId="24526" xr:uid="{00000000-0005-0000-0000-00000E6D0000}"/>
    <cellStyle name="Normal 4 2 2 6 48 3" xfId="24527" xr:uid="{00000000-0005-0000-0000-00000F6D0000}"/>
    <cellStyle name="Normal 4 2 2 6 48 4" xfId="24528" xr:uid="{00000000-0005-0000-0000-0000106D0000}"/>
    <cellStyle name="Normal 4 2 2 6 48 5" xfId="24529" xr:uid="{00000000-0005-0000-0000-0000116D0000}"/>
    <cellStyle name="Normal 4 2 2 6 48 6" xfId="24530" xr:uid="{00000000-0005-0000-0000-0000126D0000}"/>
    <cellStyle name="Normal 4 2 2 6 49" xfId="24531" xr:uid="{00000000-0005-0000-0000-0000136D0000}"/>
    <cellStyle name="Normal 4 2 2 6 5" xfId="24532" xr:uid="{00000000-0005-0000-0000-0000146D0000}"/>
    <cellStyle name="Normal 4 2 2 6 5 10" xfId="24533" xr:uid="{00000000-0005-0000-0000-0000156D0000}"/>
    <cellStyle name="Normal 4 2 2 6 5 10 2" xfId="24534" xr:uid="{00000000-0005-0000-0000-0000166D0000}"/>
    <cellStyle name="Normal 4 2 2 6 5 10 3" xfId="24535" xr:uid="{00000000-0005-0000-0000-0000176D0000}"/>
    <cellStyle name="Normal 4 2 2 6 5 10 4" xfId="24536" xr:uid="{00000000-0005-0000-0000-0000186D0000}"/>
    <cellStyle name="Normal 4 2 2 6 5 10 5" xfId="24537" xr:uid="{00000000-0005-0000-0000-0000196D0000}"/>
    <cellStyle name="Normal 4 2 2 6 5 10 6" xfId="24538" xr:uid="{00000000-0005-0000-0000-00001A6D0000}"/>
    <cellStyle name="Normal 4 2 2 6 5 11" xfId="24539" xr:uid="{00000000-0005-0000-0000-00001B6D0000}"/>
    <cellStyle name="Normal 4 2 2 6 5 11 2" xfId="24540" xr:uid="{00000000-0005-0000-0000-00001C6D0000}"/>
    <cellStyle name="Normal 4 2 2 6 5 11 3" xfId="24541" xr:uid="{00000000-0005-0000-0000-00001D6D0000}"/>
    <cellStyle name="Normal 4 2 2 6 5 11 4" xfId="24542" xr:uid="{00000000-0005-0000-0000-00001E6D0000}"/>
    <cellStyle name="Normal 4 2 2 6 5 11 5" xfId="24543" xr:uid="{00000000-0005-0000-0000-00001F6D0000}"/>
    <cellStyle name="Normal 4 2 2 6 5 11 6" xfId="24544" xr:uid="{00000000-0005-0000-0000-0000206D0000}"/>
    <cellStyle name="Normal 4 2 2 6 5 12" xfId="24545" xr:uid="{00000000-0005-0000-0000-0000216D0000}"/>
    <cellStyle name="Normal 4 2 2 6 5 12 2" xfId="24546" xr:uid="{00000000-0005-0000-0000-0000226D0000}"/>
    <cellStyle name="Normal 4 2 2 6 5 12 3" xfId="24547" xr:uid="{00000000-0005-0000-0000-0000236D0000}"/>
    <cellStyle name="Normal 4 2 2 6 5 12 4" xfId="24548" xr:uid="{00000000-0005-0000-0000-0000246D0000}"/>
    <cellStyle name="Normal 4 2 2 6 5 12 5" xfId="24549" xr:uid="{00000000-0005-0000-0000-0000256D0000}"/>
    <cellStyle name="Normal 4 2 2 6 5 12 6" xfId="24550" xr:uid="{00000000-0005-0000-0000-0000266D0000}"/>
    <cellStyle name="Normal 4 2 2 6 5 13" xfId="24551" xr:uid="{00000000-0005-0000-0000-0000276D0000}"/>
    <cellStyle name="Normal 4 2 2 6 5 13 2" xfId="24552" xr:uid="{00000000-0005-0000-0000-0000286D0000}"/>
    <cellStyle name="Normal 4 2 2 6 5 13 3" xfId="24553" xr:uid="{00000000-0005-0000-0000-0000296D0000}"/>
    <cellStyle name="Normal 4 2 2 6 5 13 4" xfId="24554" xr:uid="{00000000-0005-0000-0000-00002A6D0000}"/>
    <cellStyle name="Normal 4 2 2 6 5 13 5" xfId="24555" xr:uid="{00000000-0005-0000-0000-00002B6D0000}"/>
    <cellStyle name="Normal 4 2 2 6 5 13 6" xfId="24556" xr:uid="{00000000-0005-0000-0000-00002C6D0000}"/>
    <cellStyle name="Normal 4 2 2 6 5 14" xfId="24557" xr:uid="{00000000-0005-0000-0000-00002D6D0000}"/>
    <cellStyle name="Normal 4 2 2 6 5 14 2" xfId="24558" xr:uid="{00000000-0005-0000-0000-00002E6D0000}"/>
    <cellStyle name="Normal 4 2 2 6 5 14 3" xfId="24559" xr:uid="{00000000-0005-0000-0000-00002F6D0000}"/>
    <cellStyle name="Normal 4 2 2 6 5 14 4" xfId="24560" xr:uid="{00000000-0005-0000-0000-0000306D0000}"/>
    <cellStyle name="Normal 4 2 2 6 5 14 5" xfId="24561" xr:uid="{00000000-0005-0000-0000-0000316D0000}"/>
    <cellStyle name="Normal 4 2 2 6 5 14 6" xfId="24562" xr:uid="{00000000-0005-0000-0000-0000326D0000}"/>
    <cellStyle name="Normal 4 2 2 6 5 15" xfId="24563" xr:uid="{00000000-0005-0000-0000-0000336D0000}"/>
    <cellStyle name="Normal 4 2 2 6 5 15 2" xfId="24564" xr:uid="{00000000-0005-0000-0000-0000346D0000}"/>
    <cellStyle name="Normal 4 2 2 6 5 15 3" xfId="24565" xr:uid="{00000000-0005-0000-0000-0000356D0000}"/>
    <cellStyle name="Normal 4 2 2 6 5 15 4" xfId="24566" xr:uid="{00000000-0005-0000-0000-0000366D0000}"/>
    <cellStyle name="Normal 4 2 2 6 5 15 5" xfId="24567" xr:uid="{00000000-0005-0000-0000-0000376D0000}"/>
    <cellStyle name="Normal 4 2 2 6 5 15 6" xfId="24568" xr:uid="{00000000-0005-0000-0000-0000386D0000}"/>
    <cellStyle name="Normal 4 2 2 6 5 16" xfId="24569" xr:uid="{00000000-0005-0000-0000-0000396D0000}"/>
    <cellStyle name="Normal 4 2 2 6 5 16 2" xfId="24570" xr:uid="{00000000-0005-0000-0000-00003A6D0000}"/>
    <cellStyle name="Normal 4 2 2 6 5 16 3" xfId="24571" xr:uid="{00000000-0005-0000-0000-00003B6D0000}"/>
    <cellStyle name="Normal 4 2 2 6 5 16 4" xfId="24572" xr:uid="{00000000-0005-0000-0000-00003C6D0000}"/>
    <cellStyle name="Normal 4 2 2 6 5 16 5" xfId="24573" xr:uid="{00000000-0005-0000-0000-00003D6D0000}"/>
    <cellStyle name="Normal 4 2 2 6 5 16 6" xfId="24574" xr:uid="{00000000-0005-0000-0000-00003E6D0000}"/>
    <cellStyle name="Normal 4 2 2 6 5 17" xfId="24575" xr:uid="{00000000-0005-0000-0000-00003F6D0000}"/>
    <cellStyle name="Normal 4 2 2 6 5 17 2" xfId="24576" xr:uid="{00000000-0005-0000-0000-0000406D0000}"/>
    <cellStyle name="Normal 4 2 2 6 5 17 3" xfId="24577" xr:uid="{00000000-0005-0000-0000-0000416D0000}"/>
    <cellStyle name="Normal 4 2 2 6 5 17 4" xfId="24578" xr:uid="{00000000-0005-0000-0000-0000426D0000}"/>
    <cellStyle name="Normal 4 2 2 6 5 17 5" xfId="24579" xr:uid="{00000000-0005-0000-0000-0000436D0000}"/>
    <cellStyle name="Normal 4 2 2 6 5 17 6" xfId="24580" xr:uid="{00000000-0005-0000-0000-0000446D0000}"/>
    <cellStyle name="Normal 4 2 2 6 5 18" xfId="24581" xr:uid="{00000000-0005-0000-0000-0000456D0000}"/>
    <cellStyle name="Normal 4 2 2 6 5 18 2" xfId="24582" xr:uid="{00000000-0005-0000-0000-0000466D0000}"/>
    <cellStyle name="Normal 4 2 2 6 5 18 3" xfId="24583" xr:uid="{00000000-0005-0000-0000-0000476D0000}"/>
    <cellStyle name="Normal 4 2 2 6 5 18 4" xfId="24584" xr:uid="{00000000-0005-0000-0000-0000486D0000}"/>
    <cellStyle name="Normal 4 2 2 6 5 18 5" xfId="24585" xr:uid="{00000000-0005-0000-0000-0000496D0000}"/>
    <cellStyle name="Normal 4 2 2 6 5 18 6" xfId="24586" xr:uid="{00000000-0005-0000-0000-00004A6D0000}"/>
    <cellStyle name="Normal 4 2 2 6 5 19" xfId="24587" xr:uid="{00000000-0005-0000-0000-00004B6D0000}"/>
    <cellStyle name="Normal 4 2 2 6 5 19 2" xfId="24588" xr:uid="{00000000-0005-0000-0000-00004C6D0000}"/>
    <cellStyle name="Normal 4 2 2 6 5 19 3" xfId="24589" xr:uid="{00000000-0005-0000-0000-00004D6D0000}"/>
    <cellStyle name="Normal 4 2 2 6 5 19 4" xfId="24590" xr:uid="{00000000-0005-0000-0000-00004E6D0000}"/>
    <cellStyle name="Normal 4 2 2 6 5 19 5" xfId="24591" xr:uid="{00000000-0005-0000-0000-00004F6D0000}"/>
    <cellStyle name="Normal 4 2 2 6 5 19 6" xfId="24592" xr:uid="{00000000-0005-0000-0000-0000506D0000}"/>
    <cellStyle name="Normal 4 2 2 6 5 2" xfId="24593" xr:uid="{00000000-0005-0000-0000-0000516D0000}"/>
    <cellStyle name="Normal 4 2 2 6 5 2 2" xfId="24594" xr:uid="{00000000-0005-0000-0000-0000526D0000}"/>
    <cellStyle name="Normal 4 2 2 6 5 2 3" xfId="24595" xr:uid="{00000000-0005-0000-0000-0000536D0000}"/>
    <cellStyle name="Normal 4 2 2 6 5 2 4" xfId="24596" xr:uid="{00000000-0005-0000-0000-0000546D0000}"/>
    <cellStyle name="Normal 4 2 2 6 5 2 5" xfId="24597" xr:uid="{00000000-0005-0000-0000-0000556D0000}"/>
    <cellStyle name="Normal 4 2 2 6 5 2 6" xfId="24598" xr:uid="{00000000-0005-0000-0000-0000566D0000}"/>
    <cellStyle name="Normal 4 2 2 6 5 20" xfId="24599" xr:uid="{00000000-0005-0000-0000-0000576D0000}"/>
    <cellStyle name="Normal 4 2 2 6 5 20 2" xfId="24600" xr:uid="{00000000-0005-0000-0000-0000586D0000}"/>
    <cellStyle name="Normal 4 2 2 6 5 20 3" xfId="24601" xr:uid="{00000000-0005-0000-0000-0000596D0000}"/>
    <cellStyle name="Normal 4 2 2 6 5 20 4" xfId="24602" xr:uid="{00000000-0005-0000-0000-00005A6D0000}"/>
    <cellStyle name="Normal 4 2 2 6 5 20 5" xfId="24603" xr:uid="{00000000-0005-0000-0000-00005B6D0000}"/>
    <cellStyle name="Normal 4 2 2 6 5 20 6" xfId="24604" xr:uid="{00000000-0005-0000-0000-00005C6D0000}"/>
    <cellStyle name="Normal 4 2 2 6 5 21" xfId="24605" xr:uid="{00000000-0005-0000-0000-00005D6D0000}"/>
    <cellStyle name="Normal 4 2 2 6 5 21 2" xfId="24606" xr:uid="{00000000-0005-0000-0000-00005E6D0000}"/>
    <cellStyle name="Normal 4 2 2 6 5 21 3" xfId="24607" xr:uid="{00000000-0005-0000-0000-00005F6D0000}"/>
    <cellStyle name="Normal 4 2 2 6 5 21 4" xfId="24608" xr:uid="{00000000-0005-0000-0000-0000606D0000}"/>
    <cellStyle name="Normal 4 2 2 6 5 21 5" xfId="24609" xr:uid="{00000000-0005-0000-0000-0000616D0000}"/>
    <cellStyle name="Normal 4 2 2 6 5 21 6" xfId="24610" xr:uid="{00000000-0005-0000-0000-0000626D0000}"/>
    <cellStyle name="Normal 4 2 2 6 5 22" xfId="24611" xr:uid="{00000000-0005-0000-0000-0000636D0000}"/>
    <cellStyle name="Normal 4 2 2 6 5 22 2" xfId="24612" xr:uid="{00000000-0005-0000-0000-0000646D0000}"/>
    <cellStyle name="Normal 4 2 2 6 5 22 3" xfId="24613" xr:uid="{00000000-0005-0000-0000-0000656D0000}"/>
    <cellStyle name="Normal 4 2 2 6 5 22 4" xfId="24614" xr:uid="{00000000-0005-0000-0000-0000666D0000}"/>
    <cellStyle name="Normal 4 2 2 6 5 22 5" xfId="24615" xr:uid="{00000000-0005-0000-0000-0000676D0000}"/>
    <cellStyle name="Normal 4 2 2 6 5 22 6" xfId="24616" xr:uid="{00000000-0005-0000-0000-0000686D0000}"/>
    <cellStyle name="Normal 4 2 2 6 5 23" xfId="24617" xr:uid="{00000000-0005-0000-0000-0000696D0000}"/>
    <cellStyle name="Normal 4 2 2 6 5 23 2" xfId="24618" xr:uid="{00000000-0005-0000-0000-00006A6D0000}"/>
    <cellStyle name="Normal 4 2 2 6 5 23 3" xfId="24619" xr:uid="{00000000-0005-0000-0000-00006B6D0000}"/>
    <cellStyle name="Normal 4 2 2 6 5 23 4" xfId="24620" xr:uid="{00000000-0005-0000-0000-00006C6D0000}"/>
    <cellStyle name="Normal 4 2 2 6 5 23 5" xfId="24621" xr:uid="{00000000-0005-0000-0000-00006D6D0000}"/>
    <cellStyle name="Normal 4 2 2 6 5 23 6" xfId="24622" xr:uid="{00000000-0005-0000-0000-00006E6D0000}"/>
    <cellStyle name="Normal 4 2 2 6 5 24" xfId="24623" xr:uid="{00000000-0005-0000-0000-00006F6D0000}"/>
    <cellStyle name="Normal 4 2 2 6 5 24 2" xfId="24624" xr:uid="{00000000-0005-0000-0000-0000706D0000}"/>
    <cellStyle name="Normal 4 2 2 6 5 24 3" xfId="24625" xr:uid="{00000000-0005-0000-0000-0000716D0000}"/>
    <cellStyle name="Normal 4 2 2 6 5 24 4" xfId="24626" xr:uid="{00000000-0005-0000-0000-0000726D0000}"/>
    <cellStyle name="Normal 4 2 2 6 5 24 5" xfId="24627" xr:uid="{00000000-0005-0000-0000-0000736D0000}"/>
    <cellStyle name="Normal 4 2 2 6 5 24 6" xfId="24628" xr:uid="{00000000-0005-0000-0000-0000746D0000}"/>
    <cellStyle name="Normal 4 2 2 6 5 25" xfId="24629" xr:uid="{00000000-0005-0000-0000-0000756D0000}"/>
    <cellStyle name="Normal 4 2 2 6 5 25 2" xfId="24630" xr:uid="{00000000-0005-0000-0000-0000766D0000}"/>
    <cellStyle name="Normal 4 2 2 6 5 25 3" xfId="24631" xr:uid="{00000000-0005-0000-0000-0000776D0000}"/>
    <cellStyle name="Normal 4 2 2 6 5 25 4" xfId="24632" xr:uid="{00000000-0005-0000-0000-0000786D0000}"/>
    <cellStyle name="Normal 4 2 2 6 5 25 5" xfId="24633" xr:uid="{00000000-0005-0000-0000-0000796D0000}"/>
    <cellStyle name="Normal 4 2 2 6 5 25 6" xfId="24634" xr:uid="{00000000-0005-0000-0000-00007A6D0000}"/>
    <cellStyle name="Normal 4 2 2 6 5 26" xfId="24635" xr:uid="{00000000-0005-0000-0000-00007B6D0000}"/>
    <cellStyle name="Normal 4 2 2 6 5 26 2" xfId="24636" xr:uid="{00000000-0005-0000-0000-00007C6D0000}"/>
    <cellStyle name="Normal 4 2 2 6 5 26 3" xfId="24637" xr:uid="{00000000-0005-0000-0000-00007D6D0000}"/>
    <cellStyle name="Normal 4 2 2 6 5 26 4" xfId="24638" xr:uid="{00000000-0005-0000-0000-00007E6D0000}"/>
    <cellStyle name="Normal 4 2 2 6 5 26 5" xfId="24639" xr:uid="{00000000-0005-0000-0000-00007F6D0000}"/>
    <cellStyle name="Normal 4 2 2 6 5 26 6" xfId="24640" xr:uid="{00000000-0005-0000-0000-0000806D0000}"/>
    <cellStyle name="Normal 4 2 2 6 5 27" xfId="24641" xr:uid="{00000000-0005-0000-0000-0000816D0000}"/>
    <cellStyle name="Normal 4 2 2 6 5 27 2" xfId="24642" xr:uid="{00000000-0005-0000-0000-0000826D0000}"/>
    <cellStyle name="Normal 4 2 2 6 5 27 3" xfId="24643" xr:uid="{00000000-0005-0000-0000-0000836D0000}"/>
    <cellStyle name="Normal 4 2 2 6 5 27 4" xfId="24644" xr:uid="{00000000-0005-0000-0000-0000846D0000}"/>
    <cellStyle name="Normal 4 2 2 6 5 27 5" xfId="24645" xr:uid="{00000000-0005-0000-0000-0000856D0000}"/>
    <cellStyle name="Normal 4 2 2 6 5 27 6" xfId="24646" xr:uid="{00000000-0005-0000-0000-0000866D0000}"/>
    <cellStyle name="Normal 4 2 2 6 5 28" xfId="24647" xr:uid="{00000000-0005-0000-0000-0000876D0000}"/>
    <cellStyle name="Normal 4 2 2 6 5 28 2" xfId="24648" xr:uid="{00000000-0005-0000-0000-0000886D0000}"/>
    <cellStyle name="Normal 4 2 2 6 5 28 3" xfId="24649" xr:uid="{00000000-0005-0000-0000-0000896D0000}"/>
    <cellStyle name="Normal 4 2 2 6 5 28 4" xfId="24650" xr:uid="{00000000-0005-0000-0000-00008A6D0000}"/>
    <cellStyle name="Normal 4 2 2 6 5 28 5" xfId="24651" xr:uid="{00000000-0005-0000-0000-00008B6D0000}"/>
    <cellStyle name="Normal 4 2 2 6 5 28 6" xfId="24652" xr:uid="{00000000-0005-0000-0000-00008C6D0000}"/>
    <cellStyle name="Normal 4 2 2 6 5 29" xfId="24653" xr:uid="{00000000-0005-0000-0000-00008D6D0000}"/>
    <cellStyle name="Normal 4 2 2 6 5 29 2" xfId="24654" xr:uid="{00000000-0005-0000-0000-00008E6D0000}"/>
    <cellStyle name="Normal 4 2 2 6 5 29 3" xfId="24655" xr:uid="{00000000-0005-0000-0000-00008F6D0000}"/>
    <cellStyle name="Normal 4 2 2 6 5 29 4" xfId="24656" xr:uid="{00000000-0005-0000-0000-0000906D0000}"/>
    <cellStyle name="Normal 4 2 2 6 5 29 5" xfId="24657" xr:uid="{00000000-0005-0000-0000-0000916D0000}"/>
    <cellStyle name="Normal 4 2 2 6 5 29 6" xfId="24658" xr:uid="{00000000-0005-0000-0000-0000926D0000}"/>
    <cellStyle name="Normal 4 2 2 6 5 3" xfId="24659" xr:uid="{00000000-0005-0000-0000-0000936D0000}"/>
    <cellStyle name="Normal 4 2 2 6 5 3 2" xfId="24660" xr:uid="{00000000-0005-0000-0000-0000946D0000}"/>
    <cellStyle name="Normal 4 2 2 6 5 3 3" xfId="24661" xr:uid="{00000000-0005-0000-0000-0000956D0000}"/>
    <cellStyle name="Normal 4 2 2 6 5 3 4" xfId="24662" xr:uid="{00000000-0005-0000-0000-0000966D0000}"/>
    <cellStyle name="Normal 4 2 2 6 5 3 5" xfId="24663" xr:uid="{00000000-0005-0000-0000-0000976D0000}"/>
    <cellStyle name="Normal 4 2 2 6 5 3 6" xfId="24664" xr:uid="{00000000-0005-0000-0000-0000986D0000}"/>
    <cellStyle name="Normal 4 2 2 6 5 30" xfId="24665" xr:uid="{00000000-0005-0000-0000-0000996D0000}"/>
    <cellStyle name="Normal 4 2 2 6 5 31" xfId="24666" xr:uid="{00000000-0005-0000-0000-00009A6D0000}"/>
    <cellStyle name="Normal 4 2 2 6 5 32" xfId="24667" xr:uid="{00000000-0005-0000-0000-00009B6D0000}"/>
    <cellStyle name="Normal 4 2 2 6 5 33" xfId="24668" xr:uid="{00000000-0005-0000-0000-00009C6D0000}"/>
    <cellStyle name="Normal 4 2 2 6 5 34" xfId="24669" xr:uid="{00000000-0005-0000-0000-00009D6D0000}"/>
    <cellStyle name="Normal 4 2 2 6 5 4" xfId="24670" xr:uid="{00000000-0005-0000-0000-00009E6D0000}"/>
    <cellStyle name="Normal 4 2 2 6 5 4 2" xfId="24671" xr:uid="{00000000-0005-0000-0000-00009F6D0000}"/>
    <cellStyle name="Normal 4 2 2 6 5 4 3" xfId="24672" xr:uid="{00000000-0005-0000-0000-0000A06D0000}"/>
    <cellStyle name="Normal 4 2 2 6 5 4 4" xfId="24673" xr:uid="{00000000-0005-0000-0000-0000A16D0000}"/>
    <cellStyle name="Normal 4 2 2 6 5 4 5" xfId="24674" xr:uid="{00000000-0005-0000-0000-0000A26D0000}"/>
    <cellStyle name="Normal 4 2 2 6 5 4 6" xfId="24675" xr:uid="{00000000-0005-0000-0000-0000A36D0000}"/>
    <cellStyle name="Normal 4 2 2 6 5 5" xfId="24676" xr:uid="{00000000-0005-0000-0000-0000A46D0000}"/>
    <cellStyle name="Normal 4 2 2 6 5 5 2" xfId="24677" xr:uid="{00000000-0005-0000-0000-0000A56D0000}"/>
    <cellStyle name="Normal 4 2 2 6 5 5 3" xfId="24678" xr:uid="{00000000-0005-0000-0000-0000A66D0000}"/>
    <cellStyle name="Normal 4 2 2 6 5 5 4" xfId="24679" xr:uid="{00000000-0005-0000-0000-0000A76D0000}"/>
    <cellStyle name="Normal 4 2 2 6 5 5 5" xfId="24680" xr:uid="{00000000-0005-0000-0000-0000A86D0000}"/>
    <cellStyle name="Normal 4 2 2 6 5 5 6" xfId="24681" xr:uid="{00000000-0005-0000-0000-0000A96D0000}"/>
    <cellStyle name="Normal 4 2 2 6 5 6" xfId="24682" xr:uid="{00000000-0005-0000-0000-0000AA6D0000}"/>
    <cellStyle name="Normal 4 2 2 6 5 6 2" xfId="24683" xr:uid="{00000000-0005-0000-0000-0000AB6D0000}"/>
    <cellStyle name="Normal 4 2 2 6 5 6 3" xfId="24684" xr:uid="{00000000-0005-0000-0000-0000AC6D0000}"/>
    <cellStyle name="Normal 4 2 2 6 5 6 4" xfId="24685" xr:uid="{00000000-0005-0000-0000-0000AD6D0000}"/>
    <cellStyle name="Normal 4 2 2 6 5 6 5" xfId="24686" xr:uid="{00000000-0005-0000-0000-0000AE6D0000}"/>
    <cellStyle name="Normal 4 2 2 6 5 6 6" xfId="24687" xr:uid="{00000000-0005-0000-0000-0000AF6D0000}"/>
    <cellStyle name="Normal 4 2 2 6 5 7" xfId="24688" xr:uid="{00000000-0005-0000-0000-0000B06D0000}"/>
    <cellStyle name="Normal 4 2 2 6 5 7 2" xfId="24689" xr:uid="{00000000-0005-0000-0000-0000B16D0000}"/>
    <cellStyle name="Normal 4 2 2 6 5 7 3" xfId="24690" xr:uid="{00000000-0005-0000-0000-0000B26D0000}"/>
    <cellStyle name="Normal 4 2 2 6 5 7 4" xfId="24691" xr:uid="{00000000-0005-0000-0000-0000B36D0000}"/>
    <cellStyle name="Normal 4 2 2 6 5 7 5" xfId="24692" xr:uid="{00000000-0005-0000-0000-0000B46D0000}"/>
    <cellStyle name="Normal 4 2 2 6 5 7 6" xfId="24693" xr:uid="{00000000-0005-0000-0000-0000B56D0000}"/>
    <cellStyle name="Normal 4 2 2 6 5 8" xfId="24694" xr:uid="{00000000-0005-0000-0000-0000B66D0000}"/>
    <cellStyle name="Normal 4 2 2 6 5 8 2" xfId="24695" xr:uid="{00000000-0005-0000-0000-0000B76D0000}"/>
    <cellStyle name="Normal 4 2 2 6 5 8 3" xfId="24696" xr:uid="{00000000-0005-0000-0000-0000B86D0000}"/>
    <cellStyle name="Normal 4 2 2 6 5 8 4" xfId="24697" xr:uid="{00000000-0005-0000-0000-0000B96D0000}"/>
    <cellStyle name="Normal 4 2 2 6 5 8 5" xfId="24698" xr:uid="{00000000-0005-0000-0000-0000BA6D0000}"/>
    <cellStyle name="Normal 4 2 2 6 5 8 6" xfId="24699" xr:uid="{00000000-0005-0000-0000-0000BB6D0000}"/>
    <cellStyle name="Normal 4 2 2 6 5 9" xfId="24700" xr:uid="{00000000-0005-0000-0000-0000BC6D0000}"/>
    <cellStyle name="Normal 4 2 2 6 5 9 2" xfId="24701" xr:uid="{00000000-0005-0000-0000-0000BD6D0000}"/>
    <cellStyle name="Normal 4 2 2 6 5 9 3" xfId="24702" xr:uid="{00000000-0005-0000-0000-0000BE6D0000}"/>
    <cellStyle name="Normal 4 2 2 6 5 9 4" xfId="24703" xr:uid="{00000000-0005-0000-0000-0000BF6D0000}"/>
    <cellStyle name="Normal 4 2 2 6 5 9 5" xfId="24704" xr:uid="{00000000-0005-0000-0000-0000C06D0000}"/>
    <cellStyle name="Normal 4 2 2 6 5 9 6" xfId="24705" xr:uid="{00000000-0005-0000-0000-0000C16D0000}"/>
    <cellStyle name="Normal 4 2 2 6 50" xfId="24706" xr:uid="{00000000-0005-0000-0000-0000C26D0000}"/>
    <cellStyle name="Normal 4 2 2 6 51" xfId="24707" xr:uid="{00000000-0005-0000-0000-0000C36D0000}"/>
    <cellStyle name="Normal 4 2 2 6 52" xfId="24708" xr:uid="{00000000-0005-0000-0000-0000C46D0000}"/>
    <cellStyle name="Normal 4 2 2 6 53" xfId="24709" xr:uid="{00000000-0005-0000-0000-0000C56D0000}"/>
    <cellStyle name="Normal 4 2 2 6 6" xfId="24710" xr:uid="{00000000-0005-0000-0000-0000C66D0000}"/>
    <cellStyle name="Normal 4 2 2 6 6 10" xfId="24711" xr:uid="{00000000-0005-0000-0000-0000C76D0000}"/>
    <cellStyle name="Normal 4 2 2 6 6 10 2" xfId="24712" xr:uid="{00000000-0005-0000-0000-0000C86D0000}"/>
    <cellStyle name="Normal 4 2 2 6 6 10 3" xfId="24713" xr:uid="{00000000-0005-0000-0000-0000C96D0000}"/>
    <cellStyle name="Normal 4 2 2 6 6 10 4" xfId="24714" xr:uid="{00000000-0005-0000-0000-0000CA6D0000}"/>
    <cellStyle name="Normal 4 2 2 6 6 10 5" xfId="24715" xr:uid="{00000000-0005-0000-0000-0000CB6D0000}"/>
    <cellStyle name="Normal 4 2 2 6 6 10 6" xfId="24716" xr:uid="{00000000-0005-0000-0000-0000CC6D0000}"/>
    <cellStyle name="Normal 4 2 2 6 6 11" xfId="24717" xr:uid="{00000000-0005-0000-0000-0000CD6D0000}"/>
    <cellStyle name="Normal 4 2 2 6 6 11 2" xfId="24718" xr:uid="{00000000-0005-0000-0000-0000CE6D0000}"/>
    <cellStyle name="Normal 4 2 2 6 6 11 3" xfId="24719" xr:uid="{00000000-0005-0000-0000-0000CF6D0000}"/>
    <cellStyle name="Normal 4 2 2 6 6 11 4" xfId="24720" xr:uid="{00000000-0005-0000-0000-0000D06D0000}"/>
    <cellStyle name="Normal 4 2 2 6 6 11 5" xfId="24721" xr:uid="{00000000-0005-0000-0000-0000D16D0000}"/>
    <cellStyle name="Normal 4 2 2 6 6 11 6" xfId="24722" xr:uid="{00000000-0005-0000-0000-0000D26D0000}"/>
    <cellStyle name="Normal 4 2 2 6 6 12" xfId="24723" xr:uid="{00000000-0005-0000-0000-0000D36D0000}"/>
    <cellStyle name="Normal 4 2 2 6 6 12 2" xfId="24724" xr:uid="{00000000-0005-0000-0000-0000D46D0000}"/>
    <cellStyle name="Normal 4 2 2 6 6 12 3" xfId="24725" xr:uid="{00000000-0005-0000-0000-0000D56D0000}"/>
    <cellStyle name="Normal 4 2 2 6 6 12 4" xfId="24726" xr:uid="{00000000-0005-0000-0000-0000D66D0000}"/>
    <cellStyle name="Normal 4 2 2 6 6 12 5" xfId="24727" xr:uid="{00000000-0005-0000-0000-0000D76D0000}"/>
    <cellStyle name="Normal 4 2 2 6 6 12 6" xfId="24728" xr:uid="{00000000-0005-0000-0000-0000D86D0000}"/>
    <cellStyle name="Normal 4 2 2 6 6 13" xfId="24729" xr:uid="{00000000-0005-0000-0000-0000D96D0000}"/>
    <cellStyle name="Normal 4 2 2 6 6 13 2" xfId="24730" xr:uid="{00000000-0005-0000-0000-0000DA6D0000}"/>
    <cellStyle name="Normal 4 2 2 6 6 13 3" xfId="24731" xr:uid="{00000000-0005-0000-0000-0000DB6D0000}"/>
    <cellStyle name="Normal 4 2 2 6 6 13 4" xfId="24732" xr:uid="{00000000-0005-0000-0000-0000DC6D0000}"/>
    <cellStyle name="Normal 4 2 2 6 6 13 5" xfId="24733" xr:uid="{00000000-0005-0000-0000-0000DD6D0000}"/>
    <cellStyle name="Normal 4 2 2 6 6 13 6" xfId="24734" xr:uid="{00000000-0005-0000-0000-0000DE6D0000}"/>
    <cellStyle name="Normal 4 2 2 6 6 14" xfId="24735" xr:uid="{00000000-0005-0000-0000-0000DF6D0000}"/>
    <cellStyle name="Normal 4 2 2 6 6 14 2" xfId="24736" xr:uid="{00000000-0005-0000-0000-0000E06D0000}"/>
    <cellStyle name="Normal 4 2 2 6 6 14 3" xfId="24737" xr:uid="{00000000-0005-0000-0000-0000E16D0000}"/>
    <cellStyle name="Normal 4 2 2 6 6 14 4" xfId="24738" xr:uid="{00000000-0005-0000-0000-0000E26D0000}"/>
    <cellStyle name="Normal 4 2 2 6 6 14 5" xfId="24739" xr:uid="{00000000-0005-0000-0000-0000E36D0000}"/>
    <cellStyle name="Normal 4 2 2 6 6 14 6" xfId="24740" xr:uid="{00000000-0005-0000-0000-0000E46D0000}"/>
    <cellStyle name="Normal 4 2 2 6 6 15" xfId="24741" xr:uid="{00000000-0005-0000-0000-0000E56D0000}"/>
    <cellStyle name="Normal 4 2 2 6 6 15 2" xfId="24742" xr:uid="{00000000-0005-0000-0000-0000E66D0000}"/>
    <cellStyle name="Normal 4 2 2 6 6 15 3" xfId="24743" xr:uid="{00000000-0005-0000-0000-0000E76D0000}"/>
    <cellStyle name="Normal 4 2 2 6 6 15 4" xfId="24744" xr:uid="{00000000-0005-0000-0000-0000E86D0000}"/>
    <cellStyle name="Normal 4 2 2 6 6 15 5" xfId="24745" xr:uid="{00000000-0005-0000-0000-0000E96D0000}"/>
    <cellStyle name="Normal 4 2 2 6 6 15 6" xfId="24746" xr:uid="{00000000-0005-0000-0000-0000EA6D0000}"/>
    <cellStyle name="Normal 4 2 2 6 6 16" xfId="24747" xr:uid="{00000000-0005-0000-0000-0000EB6D0000}"/>
    <cellStyle name="Normal 4 2 2 6 6 16 2" xfId="24748" xr:uid="{00000000-0005-0000-0000-0000EC6D0000}"/>
    <cellStyle name="Normal 4 2 2 6 6 16 3" xfId="24749" xr:uid="{00000000-0005-0000-0000-0000ED6D0000}"/>
    <cellStyle name="Normal 4 2 2 6 6 16 4" xfId="24750" xr:uid="{00000000-0005-0000-0000-0000EE6D0000}"/>
    <cellStyle name="Normal 4 2 2 6 6 16 5" xfId="24751" xr:uid="{00000000-0005-0000-0000-0000EF6D0000}"/>
    <cellStyle name="Normal 4 2 2 6 6 16 6" xfId="24752" xr:uid="{00000000-0005-0000-0000-0000F06D0000}"/>
    <cellStyle name="Normal 4 2 2 6 6 17" xfId="24753" xr:uid="{00000000-0005-0000-0000-0000F16D0000}"/>
    <cellStyle name="Normal 4 2 2 6 6 17 2" xfId="24754" xr:uid="{00000000-0005-0000-0000-0000F26D0000}"/>
    <cellStyle name="Normal 4 2 2 6 6 17 3" xfId="24755" xr:uid="{00000000-0005-0000-0000-0000F36D0000}"/>
    <cellStyle name="Normal 4 2 2 6 6 17 4" xfId="24756" xr:uid="{00000000-0005-0000-0000-0000F46D0000}"/>
    <cellStyle name="Normal 4 2 2 6 6 17 5" xfId="24757" xr:uid="{00000000-0005-0000-0000-0000F56D0000}"/>
    <cellStyle name="Normal 4 2 2 6 6 17 6" xfId="24758" xr:uid="{00000000-0005-0000-0000-0000F66D0000}"/>
    <cellStyle name="Normal 4 2 2 6 6 18" xfId="24759" xr:uid="{00000000-0005-0000-0000-0000F76D0000}"/>
    <cellStyle name="Normal 4 2 2 6 6 18 2" xfId="24760" xr:uid="{00000000-0005-0000-0000-0000F86D0000}"/>
    <cellStyle name="Normal 4 2 2 6 6 18 3" xfId="24761" xr:uid="{00000000-0005-0000-0000-0000F96D0000}"/>
    <cellStyle name="Normal 4 2 2 6 6 18 4" xfId="24762" xr:uid="{00000000-0005-0000-0000-0000FA6D0000}"/>
    <cellStyle name="Normal 4 2 2 6 6 18 5" xfId="24763" xr:uid="{00000000-0005-0000-0000-0000FB6D0000}"/>
    <cellStyle name="Normal 4 2 2 6 6 18 6" xfId="24764" xr:uid="{00000000-0005-0000-0000-0000FC6D0000}"/>
    <cellStyle name="Normal 4 2 2 6 6 19" xfId="24765" xr:uid="{00000000-0005-0000-0000-0000FD6D0000}"/>
    <cellStyle name="Normal 4 2 2 6 6 19 2" xfId="24766" xr:uid="{00000000-0005-0000-0000-0000FE6D0000}"/>
    <cellStyle name="Normal 4 2 2 6 6 19 3" xfId="24767" xr:uid="{00000000-0005-0000-0000-0000FF6D0000}"/>
    <cellStyle name="Normal 4 2 2 6 6 19 4" xfId="24768" xr:uid="{00000000-0005-0000-0000-0000006E0000}"/>
    <cellStyle name="Normal 4 2 2 6 6 19 5" xfId="24769" xr:uid="{00000000-0005-0000-0000-0000016E0000}"/>
    <cellStyle name="Normal 4 2 2 6 6 19 6" xfId="24770" xr:uid="{00000000-0005-0000-0000-0000026E0000}"/>
    <cellStyle name="Normal 4 2 2 6 6 2" xfId="24771" xr:uid="{00000000-0005-0000-0000-0000036E0000}"/>
    <cellStyle name="Normal 4 2 2 6 6 2 2" xfId="24772" xr:uid="{00000000-0005-0000-0000-0000046E0000}"/>
    <cellStyle name="Normal 4 2 2 6 6 2 3" xfId="24773" xr:uid="{00000000-0005-0000-0000-0000056E0000}"/>
    <cellStyle name="Normal 4 2 2 6 6 2 4" xfId="24774" xr:uid="{00000000-0005-0000-0000-0000066E0000}"/>
    <cellStyle name="Normal 4 2 2 6 6 2 5" xfId="24775" xr:uid="{00000000-0005-0000-0000-0000076E0000}"/>
    <cellStyle name="Normal 4 2 2 6 6 2 6" xfId="24776" xr:uid="{00000000-0005-0000-0000-0000086E0000}"/>
    <cellStyle name="Normal 4 2 2 6 6 20" xfId="24777" xr:uid="{00000000-0005-0000-0000-0000096E0000}"/>
    <cellStyle name="Normal 4 2 2 6 6 20 2" xfId="24778" xr:uid="{00000000-0005-0000-0000-00000A6E0000}"/>
    <cellStyle name="Normal 4 2 2 6 6 20 3" xfId="24779" xr:uid="{00000000-0005-0000-0000-00000B6E0000}"/>
    <cellStyle name="Normal 4 2 2 6 6 20 4" xfId="24780" xr:uid="{00000000-0005-0000-0000-00000C6E0000}"/>
    <cellStyle name="Normal 4 2 2 6 6 20 5" xfId="24781" xr:uid="{00000000-0005-0000-0000-00000D6E0000}"/>
    <cellStyle name="Normal 4 2 2 6 6 20 6" xfId="24782" xr:uid="{00000000-0005-0000-0000-00000E6E0000}"/>
    <cellStyle name="Normal 4 2 2 6 6 21" xfId="24783" xr:uid="{00000000-0005-0000-0000-00000F6E0000}"/>
    <cellStyle name="Normal 4 2 2 6 6 21 2" xfId="24784" xr:uid="{00000000-0005-0000-0000-0000106E0000}"/>
    <cellStyle name="Normal 4 2 2 6 6 21 3" xfId="24785" xr:uid="{00000000-0005-0000-0000-0000116E0000}"/>
    <cellStyle name="Normal 4 2 2 6 6 21 4" xfId="24786" xr:uid="{00000000-0005-0000-0000-0000126E0000}"/>
    <cellStyle name="Normal 4 2 2 6 6 21 5" xfId="24787" xr:uid="{00000000-0005-0000-0000-0000136E0000}"/>
    <cellStyle name="Normal 4 2 2 6 6 21 6" xfId="24788" xr:uid="{00000000-0005-0000-0000-0000146E0000}"/>
    <cellStyle name="Normal 4 2 2 6 6 22" xfId="24789" xr:uid="{00000000-0005-0000-0000-0000156E0000}"/>
    <cellStyle name="Normal 4 2 2 6 6 22 2" xfId="24790" xr:uid="{00000000-0005-0000-0000-0000166E0000}"/>
    <cellStyle name="Normal 4 2 2 6 6 22 3" xfId="24791" xr:uid="{00000000-0005-0000-0000-0000176E0000}"/>
    <cellStyle name="Normal 4 2 2 6 6 22 4" xfId="24792" xr:uid="{00000000-0005-0000-0000-0000186E0000}"/>
    <cellStyle name="Normal 4 2 2 6 6 22 5" xfId="24793" xr:uid="{00000000-0005-0000-0000-0000196E0000}"/>
    <cellStyle name="Normal 4 2 2 6 6 22 6" xfId="24794" xr:uid="{00000000-0005-0000-0000-00001A6E0000}"/>
    <cellStyle name="Normal 4 2 2 6 6 23" xfId="24795" xr:uid="{00000000-0005-0000-0000-00001B6E0000}"/>
    <cellStyle name="Normal 4 2 2 6 6 23 2" xfId="24796" xr:uid="{00000000-0005-0000-0000-00001C6E0000}"/>
    <cellStyle name="Normal 4 2 2 6 6 23 3" xfId="24797" xr:uid="{00000000-0005-0000-0000-00001D6E0000}"/>
    <cellStyle name="Normal 4 2 2 6 6 23 4" xfId="24798" xr:uid="{00000000-0005-0000-0000-00001E6E0000}"/>
    <cellStyle name="Normal 4 2 2 6 6 23 5" xfId="24799" xr:uid="{00000000-0005-0000-0000-00001F6E0000}"/>
    <cellStyle name="Normal 4 2 2 6 6 23 6" xfId="24800" xr:uid="{00000000-0005-0000-0000-0000206E0000}"/>
    <cellStyle name="Normal 4 2 2 6 6 24" xfId="24801" xr:uid="{00000000-0005-0000-0000-0000216E0000}"/>
    <cellStyle name="Normal 4 2 2 6 6 24 2" xfId="24802" xr:uid="{00000000-0005-0000-0000-0000226E0000}"/>
    <cellStyle name="Normal 4 2 2 6 6 24 3" xfId="24803" xr:uid="{00000000-0005-0000-0000-0000236E0000}"/>
    <cellStyle name="Normal 4 2 2 6 6 24 4" xfId="24804" xr:uid="{00000000-0005-0000-0000-0000246E0000}"/>
    <cellStyle name="Normal 4 2 2 6 6 24 5" xfId="24805" xr:uid="{00000000-0005-0000-0000-0000256E0000}"/>
    <cellStyle name="Normal 4 2 2 6 6 24 6" xfId="24806" xr:uid="{00000000-0005-0000-0000-0000266E0000}"/>
    <cellStyle name="Normal 4 2 2 6 6 25" xfId="24807" xr:uid="{00000000-0005-0000-0000-0000276E0000}"/>
    <cellStyle name="Normal 4 2 2 6 6 25 2" xfId="24808" xr:uid="{00000000-0005-0000-0000-0000286E0000}"/>
    <cellStyle name="Normal 4 2 2 6 6 25 3" xfId="24809" xr:uid="{00000000-0005-0000-0000-0000296E0000}"/>
    <cellStyle name="Normal 4 2 2 6 6 25 4" xfId="24810" xr:uid="{00000000-0005-0000-0000-00002A6E0000}"/>
    <cellStyle name="Normal 4 2 2 6 6 25 5" xfId="24811" xr:uid="{00000000-0005-0000-0000-00002B6E0000}"/>
    <cellStyle name="Normal 4 2 2 6 6 25 6" xfId="24812" xr:uid="{00000000-0005-0000-0000-00002C6E0000}"/>
    <cellStyle name="Normal 4 2 2 6 6 26" xfId="24813" xr:uid="{00000000-0005-0000-0000-00002D6E0000}"/>
    <cellStyle name="Normal 4 2 2 6 6 26 2" xfId="24814" xr:uid="{00000000-0005-0000-0000-00002E6E0000}"/>
    <cellStyle name="Normal 4 2 2 6 6 26 3" xfId="24815" xr:uid="{00000000-0005-0000-0000-00002F6E0000}"/>
    <cellStyle name="Normal 4 2 2 6 6 26 4" xfId="24816" xr:uid="{00000000-0005-0000-0000-0000306E0000}"/>
    <cellStyle name="Normal 4 2 2 6 6 26 5" xfId="24817" xr:uid="{00000000-0005-0000-0000-0000316E0000}"/>
    <cellStyle name="Normal 4 2 2 6 6 26 6" xfId="24818" xr:uid="{00000000-0005-0000-0000-0000326E0000}"/>
    <cellStyle name="Normal 4 2 2 6 6 27" xfId="24819" xr:uid="{00000000-0005-0000-0000-0000336E0000}"/>
    <cellStyle name="Normal 4 2 2 6 6 27 2" xfId="24820" xr:uid="{00000000-0005-0000-0000-0000346E0000}"/>
    <cellStyle name="Normal 4 2 2 6 6 27 3" xfId="24821" xr:uid="{00000000-0005-0000-0000-0000356E0000}"/>
    <cellStyle name="Normal 4 2 2 6 6 27 4" xfId="24822" xr:uid="{00000000-0005-0000-0000-0000366E0000}"/>
    <cellStyle name="Normal 4 2 2 6 6 27 5" xfId="24823" xr:uid="{00000000-0005-0000-0000-0000376E0000}"/>
    <cellStyle name="Normal 4 2 2 6 6 27 6" xfId="24824" xr:uid="{00000000-0005-0000-0000-0000386E0000}"/>
    <cellStyle name="Normal 4 2 2 6 6 28" xfId="24825" xr:uid="{00000000-0005-0000-0000-0000396E0000}"/>
    <cellStyle name="Normal 4 2 2 6 6 28 2" xfId="24826" xr:uid="{00000000-0005-0000-0000-00003A6E0000}"/>
    <cellStyle name="Normal 4 2 2 6 6 28 3" xfId="24827" xr:uid="{00000000-0005-0000-0000-00003B6E0000}"/>
    <cellStyle name="Normal 4 2 2 6 6 28 4" xfId="24828" xr:uid="{00000000-0005-0000-0000-00003C6E0000}"/>
    <cellStyle name="Normal 4 2 2 6 6 28 5" xfId="24829" xr:uid="{00000000-0005-0000-0000-00003D6E0000}"/>
    <cellStyle name="Normal 4 2 2 6 6 28 6" xfId="24830" xr:uid="{00000000-0005-0000-0000-00003E6E0000}"/>
    <cellStyle name="Normal 4 2 2 6 6 29" xfId="24831" xr:uid="{00000000-0005-0000-0000-00003F6E0000}"/>
    <cellStyle name="Normal 4 2 2 6 6 29 2" xfId="24832" xr:uid="{00000000-0005-0000-0000-0000406E0000}"/>
    <cellStyle name="Normal 4 2 2 6 6 29 3" xfId="24833" xr:uid="{00000000-0005-0000-0000-0000416E0000}"/>
    <cellStyle name="Normal 4 2 2 6 6 29 4" xfId="24834" xr:uid="{00000000-0005-0000-0000-0000426E0000}"/>
    <cellStyle name="Normal 4 2 2 6 6 29 5" xfId="24835" xr:uid="{00000000-0005-0000-0000-0000436E0000}"/>
    <cellStyle name="Normal 4 2 2 6 6 29 6" xfId="24836" xr:uid="{00000000-0005-0000-0000-0000446E0000}"/>
    <cellStyle name="Normal 4 2 2 6 6 3" xfId="24837" xr:uid="{00000000-0005-0000-0000-0000456E0000}"/>
    <cellStyle name="Normal 4 2 2 6 6 3 2" xfId="24838" xr:uid="{00000000-0005-0000-0000-0000466E0000}"/>
    <cellStyle name="Normal 4 2 2 6 6 3 3" xfId="24839" xr:uid="{00000000-0005-0000-0000-0000476E0000}"/>
    <cellStyle name="Normal 4 2 2 6 6 3 4" xfId="24840" xr:uid="{00000000-0005-0000-0000-0000486E0000}"/>
    <cellStyle name="Normal 4 2 2 6 6 3 5" xfId="24841" xr:uid="{00000000-0005-0000-0000-0000496E0000}"/>
    <cellStyle name="Normal 4 2 2 6 6 3 6" xfId="24842" xr:uid="{00000000-0005-0000-0000-00004A6E0000}"/>
    <cellStyle name="Normal 4 2 2 6 6 30" xfId="24843" xr:uid="{00000000-0005-0000-0000-00004B6E0000}"/>
    <cellStyle name="Normal 4 2 2 6 6 31" xfId="24844" xr:uid="{00000000-0005-0000-0000-00004C6E0000}"/>
    <cellStyle name="Normal 4 2 2 6 6 32" xfId="24845" xr:uid="{00000000-0005-0000-0000-00004D6E0000}"/>
    <cellStyle name="Normal 4 2 2 6 6 33" xfId="24846" xr:uid="{00000000-0005-0000-0000-00004E6E0000}"/>
    <cellStyle name="Normal 4 2 2 6 6 34" xfId="24847" xr:uid="{00000000-0005-0000-0000-00004F6E0000}"/>
    <cellStyle name="Normal 4 2 2 6 6 4" xfId="24848" xr:uid="{00000000-0005-0000-0000-0000506E0000}"/>
    <cellStyle name="Normal 4 2 2 6 6 4 2" xfId="24849" xr:uid="{00000000-0005-0000-0000-0000516E0000}"/>
    <cellStyle name="Normal 4 2 2 6 6 4 3" xfId="24850" xr:uid="{00000000-0005-0000-0000-0000526E0000}"/>
    <cellStyle name="Normal 4 2 2 6 6 4 4" xfId="24851" xr:uid="{00000000-0005-0000-0000-0000536E0000}"/>
    <cellStyle name="Normal 4 2 2 6 6 4 5" xfId="24852" xr:uid="{00000000-0005-0000-0000-0000546E0000}"/>
    <cellStyle name="Normal 4 2 2 6 6 4 6" xfId="24853" xr:uid="{00000000-0005-0000-0000-0000556E0000}"/>
    <cellStyle name="Normal 4 2 2 6 6 5" xfId="24854" xr:uid="{00000000-0005-0000-0000-0000566E0000}"/>
    <cellStyle name="Normal 4 2 2 6 6 5 2" xfId="24855" xr:uid="{00000000-0005-0000-0000-0000576E0000}"/>
    <cellStyle name="Normal 4 2 2 6 6 5 3" xfId="24856" xr:uid="{00000000-0005-0000-0000-0000586E0000}"/>
    <cellStyle name="Normal 4 2 2 6 6 5 4" xfId="24857" xr:uid="{00000000-0005-0000-0000-0000596E0000}"/>
    <cellStyle name="Normal 4 2 2 6 6 5 5" xfId="24858" xr:uid="{00000000-0005-0000-0000-00005A6E0000}"/>
    <cellStyle name="Normal 4 2 2 6 6 5 6" xfId="24859" xr:uid="{00000000-0005-0000-0000-00005B6E0000}"/>
    <cellStyle name="Normal 4 2 2 6 6 6" xfId="24860" xr:uid="{00000000-0005-0000-0000-00005C6E0000}"/>
    <cellStyle name="Normal 4 2 2 6 6 6 2" xfId="24861" xr:uid="{00000000-0005-0000-0000-00005D6E0000}"/>
    <cellStyle name="Normal 4 2 2 6 6 6 3" xfId="24862" xr:uid="{00000000-0005-0000-0000-00005E6E0000}"/>
    <cellStyle name="Normal 4 2 2 6 6 6 4" xfId="24863" xr:uid="{00000000-0005-0000-0000-00005F6E0000}"/>
    <cellStyle name="Normal 4 2 2 6 6 6 5" xfId="24864" xr:uid="{00000000-0005-0000-0000-0000606E0000}"/>
    <cellStyle name="Normal 4 2 2 6 6 6 6" xfId="24865" xr:uid="{00000000-0005-0000-0000-0000616E0000}"/>
    <cellStyle name="Normal 4 2 2 6 6 7" xfId="24866" xr:uid="{00000000-0005-0000-0000-0000626E0000}"/>
    <cellStyle name="Normal 4 2 2 6 6 7 2" xfId="24867" xr:uid="{00000000-0005-0000-0000-0000636E0000}"/>
    <cellStyle name="Normal 4 2 2 6 6 7 3" xfId="24868" xr:uid="{00000000-0005-0000-0000-0000646E0000}"/>
    <cellStyle name="Normal 4 2 2 6 6 7 4" xfId="24869" xr:uid="{00000000-0005-0000-0000-0000656E0000}"/>
    <cellStyle name="Normal 4 2 2 6 6 7 5" xfId="24870" xr:uid="{00000000-0005-0000-0000-0000666E0000}"/>
    <cellStyle name="Normal 4 2 2 6 6 7 6" xfId="24871" xr:uid="{00000000-0005-0000-0000-0000676E0000}"/>
    <cellStyle name="Normal 4 2 2 6 6 8" xfId="24872" xr:uid="{00000000-0005-0000-0000-0000686E0000}"/>
    <cellStyle name="Normal 4 2 2 6 6 8 2" xfId="24873" xr:uid="{00000000-0005-0000-0000-0000696E0000}"/>
    <cellStyle name="Normal 4 2 2 6 6 8 3" xfId="24874" xr:uid="{00000000-0005-0000-0000-00006A6E0000}"/>
    <cellStyle name="Normal 4 2 2 6 6 8 4" xfId="24875" xr:uid="{00000000-0005-0000-0000-00006B6E0000}"/>
    <cellStyle name="Normal 4 2 2 6 6 8 5" xfId="24876" xr:uid="{00000000-0005-0000-0000-00006C6E0000}"/>
    <cellStyle name="Normal 4 2 2 6 6 8 6" xfId="24877" xr:uid="{00000000-0005-0000-0000-00006D6E0000}"/>
    <cellStyle name="Normal 4 2 2 6 6 9" xfId="24878" xr:uid="{00000000-0005-0000-0000-00006E6E0000}"/>
    <cellStyle name="Normal 4 2 2 6 6 9 2" xfId="24879" xr:uid="{00000000-0005-0000-0000-00006F6E0000}"/>
    <cellStyle name="Normal 4 2 2 6 6 9 3" xfId="24880" xr:uid="{00000000-0005-0000-0000-0000706E0000}"/>
    <cellStyle name="Normal 4 2 2 6 6 9 4" xfId="24881" xr:uid="{00000000-0005-0000-0000-0000716E0000}"/>
    <cellStyle name="Normal 4 2 2 6 6 9 5" xfId="24882" xr:uid="{00000000-0005-0000-0000-0000726E0000}"/>
    <cellStyle name="Normal 4 2 2 6 6 9 6" xfId="24883" xr:uid="{00000000-0005-0000-0000-0000736E0000}"/>
    <cellStyle name="Normal 4 2 2 6 7" xfId="24884" xr:uid="{00000000-0005-0000-0000-0000746E0000}"/>
    <cellStyle name="Normal 4 2 2 6 7 10" xfId="24885" xr:uid="{00000000-0005-0000-0000-0000756E0000}"/>
    <cellStyle name="Normal 4 2 2 6 7 10 2" xfId="24886" xr:uid="{00000000-0005-0000-0000-0000766E0000}"/>
    <cellStyle name="Normal 4 2 2 6 7 10 3" xfId="24887" xr:uid="{00000000-0005-0000-0000-0000776E0000}"/>
    <cellStyle name="Normal 4 2 2 6 7 10 4" xfId="24888" xr:uid="{00000000-0005-0000-0000-0000786E0000}"/>
    <cellStyle name="Normal 4 2 2 6 7 10 5" xfId="24889" xr:uid="{00000000-0005-0000-0000-0000796E0000}"/>
    <cellStyle name="Normal 4 2 2 6 7 10 6" xfId="24890" xr:uid="{00000000-0005-0000-0000-00007A6E0000}"/>
    <cellStyle name="Normal 4 2 2 6 7 11" xfId="24891" xr:uid="{00000000-0005-0000-0000-00007B6E0000}"/>
    <cellStyle name="Normal 4 2 2 6 7 11 2" xfId="24892" xr:uid="{00000000-0005-0000-0000-00007C6E0000}"/>
    <cellStyle name="Normal 4 2 2 6 7 11 3" xfId="24893" xr:uid="{00000000-0005-0000-0000-00007D6E0000}"/>
    <cellStyle name="Normal 4 2 2 6 7 11 4" xfId="24894" xr:uid="{00000000-0005-0000-0000-00007E6E0000}"/>
    <cellStyle name="Normal 4 2 2 6 7 11 5" xfId="24895" xr:uid="{00000000-0005-0000-0000-00007F6E0000}"/>
    <cellStyle name="Normal 4 2 2 6 7 11 6" xfId="24896" xr:uid="{00000000-0005-0000-0000-0000806E0000}"/>
    <cellStyle name="Normal 4 2 2 6 7 12" xfId="24897" xr:uid="{00000000-0005-0000-0000-0000816E0000}"/>
    <cellStyle name="Normal 4 2 2 6 7 12 2" xfId="24898" xr:uid="{00000000-0005-0000-0000-0000826E0000}"/>
    <cellStyle name="Normal 4 2 2 6 7 12 3" xfId="24899" xr:uid="{00000000-0005-0000-0000-0000836E0000}"/>
    <cellStyle name="Normal 4 2 2 6 7 12 4" xfId="24900" xr:uid="{00000000-0005-0000-0000-0000846E0000}"/>
    <cellStyle name="Normal 4 2 2 6 7 12 5" xfId="24901" xr:uid="{00000000-0005-0000-0000-0000856E0000}"/>
    <cellStyle name="Normal 4 2 2 6 7 12 6" xfId="24902" xr:uid="{00000000-0005-0000-0000-0000866E0000}"/>
    <cellStyle name="Normal 4 2 2 6 7 13" xfId="24903" xr:uid="{00000000-0005-0000-0000-0000876E0000}"/>
    <cellStyle name="Normal 4 2 2 6 7 13 2" xfId="24904" xr:uid="{00000000-0005-0000-0000-0000886E0000}"/>
    <cellStyle name="Normal 4 2 2 6 7 13 3" xfId="24905" xr:uid="{00000000-0005-0000-0000-0000896E0000}"/>
    <cellStyle name="Normal 4 2 2 6 7 13 4" xfId="24906" xr:uid="{00000000-0005-0000-0000-00008A6E0000}"/>
    <cellStyle name="Normal 4 2 2 6 7 13 5" xfId="24907" xr:uid="{00000000-0005-0000-0000-00008B6E0000}"/>
    <cellStyle name="Normal 4 2 2 6 7 13 6" xfId="24908" xr:uid="{00000000-0005-0000-0000-00008C6E0000}"/>
    <cellStyle name="Normal 4 2 2 6 7 14" xfId="24909" xr:uid="{00000000-0005-0000-0000-00008D6E0000}"/>
    <cellStyle name="Normal 4 2 2 6 7 14 2" xfId="24910" xr:uid="{00000000-0005-0000-0000-00008E6E0000}"/>
    <cellStyle name="Normal 4 2 2 6 7 14 3" xfId="24911" xr:uid="{00000000-0005-0000-0000-00008F6E0000}"/>
    <cellStyle name="Normal 4 2 2 6 7 14 4" xfId="24912" xr:uid="{00000000-0005-0000-0000-0000906E0000}"/>
    <cellStyle name="Normal 4 2 2 6 7 14 5" xfId="24913" xr:uid="{00000000-0005-0000-0000-0000916E0000}"/>
    <cellStyle name="Normal 4 2 2 6 7 14 6" xfId="24914" xr:uid="{00000000-0005-0000-0000-0000926E0000}"/>
    <cellStyle name="Normal 4 2 2 6 7 15" xfId="24915" xr:uid="{00000000-0005-0000-0000-0000936E0000}"/>
    <cellStyle name="Normal 4 2 2 6 7 15 2" xfId="24916" xr:uid="{00000000-0005-0000-0000-0000946E0000}"/>
    <cellStyle name="Normal 4 2 2 6 7 15 3" xfId="24917" xr:uid="{00000000-0005-0000-0000-0000956E0000}"/>
    <cellStyle name="Normal 4 2 2 6 7 15 4" xfId="24918" xr:uid="{00000000-0005-0000-0000-0000966E0000}"/>
    <cellStyle name="Normal 4 2 2 6 7 15 5" xfId="24919" xr:uid="{00000000-0005-0000-0000-0000976E0000}"/>
    <cellStyle name="Normal 4 2 2 6 7 15 6" xfId="24920" xr:uid="{00000000-0005-0000-0000-0000986E0000}"/>
    <cellStyle name="Normal 4 2 2 6 7 16" xfId="24921" xr:uid="{00000000-0005-0000-0000-0000996E0000}"/>
    <cellStyle name="Normal 4 2 2 6 7 16 2" xfId="24922" xr:uid="{00000000-0005-0000-0000-00009A6E0000}"/>
    <cellStyle name="Normal 4 2 2 6 7 16 3" xfId="24923" xr:uid="{00000000-0005-0000-0000-00009B6E0000}"/>
    <cellStyle name="Normal 4 2 2 6 7 16 4" xfId="24924" xr:uid="{00000000-0005-0000-0000-00009C6E0000}"/>
    <cellStyle name="Normal 4 2 2 6 7 16 5" xfId="24925" xr:uid="{00000000-0005-0000-0000-00009D6E0000}"/>
    <cellStyle name="Normal 4 2 2 6 7 16 6" xfId="24926" xr:uid="{00000000-0005-0000-0000-00009E6E0000}"/>
    <cellStyle name="Normal 4 2 2 6 7 17" xfId="24927" xr:uid="{00000000-0005-0000-0000-00009F6E0000}"/>
    <cellStyle name="Normal 4 2 2 6 7 17 2" xfId="24928" xr:uid="{00000000-0005-0000-0000-0000A06E0000}"/>
    <cellStyle name="Normal 4 2 2 6 7 17 3" xfId="24929" xr:uid="{00000000-0005-0000-0000-0000A16E0000}"/>
    <cellStyle name="Normal 4 2 2 6 7 17 4" xfId="24930" xr:uid="{00000000-0005-0000-0000-0000A26E0000}"/>
    <cellStyle name="Normal 4 2 2 6 7 17 5" xfId="24931" xr:uid="{00000000-0005-0000-0000-0000A36E0000}"/>
    <cellStyle name="Normal 4 2 2 6 7 17 6" xfId="24932" xr:uid="{00000000-0005-0000-0000-0000A46E0000}"/>
    <cellStyle name="Normal 4 2 2 6 7 18" xfId="24933" xr:uid="{00000000-0005-0000-0000-0000A56E0000}"/>
    <cellStyle name="Normal 4 2 2 6 7 18 2" xfId="24934" xr:uid="{00000000-0005-0000-0000-0000A66E0000}"/>
    <cellStyle name="Normal 4 2 2 6 7 18 3" xfId="24935" xr:uid="{00000000-0005-0000-0000-0000A76E0000}"/>
    <cellStyle name="Normal 4 2 2 6 7 18 4" xfId="24936" xr:uid="{00000000-0005-0000-0000-0000A86E0000}"/>
    <cellStyle name="Normal 4 2 2 6 7 18 5" xfId="24937" xr:uid="{00000000-0005-0000-0000-0000A96E0000}"/>
    <cellStyle name="Normal 4 2 2 6 7 18 6" xfId="24938" xr:uid="{00000000-0005-0000-0000-0000AA6E0000}"/>
    <cellStyle name="Normal 4 2 2 6 7 19" xfId="24939" xr:uid="{00000000-0005-0000-0000-0000AB6E0000}"/>
    <cellStyle name="Normal 4 2 2 6 7 19 2" xfId="24940" xr:uid="{00000000-0005-0000-0000-0000AC6E0000}"/>
    <cellStyle name="Normal 4 2 2 6 7 19 3" xfId="24941" xr:uid="{00000000-0005-0000-0000-0000AD6E0000}"/>
    <cellStyle name="Normal 4 2 2 6 7 19 4" xfId="24942" xr:uid="{00000000-0005-0000-0000-0000AE6E0000}"/>
    <cellStyle name="Normal 4 2 2 6 7 19 5" xfId="24943" xr:uid="{00000000-0005-0000-0000-0000AF6E0000}"/>
    <cellStyle name="Normal 4 2 2 6 7 19 6" xfId="24944" xr:uid="{00000000-0005-0000-0000-0000B06E0000}"/>
    <cellStyle name="Normal 4 2 2 6 7 2" xfId="24945" xr:uid="{00000000-0005-0000-0000-0000B16E0000}"/>
    <cellStyle name="Normal 4 2 2 6 7 2 2" xfId="24946" xr:uid="{00000000-0005-0000-0000-0000B26E0000}"/>
    <cellStyle name="Normal 4 2 2 6 7 2 3" xfId="24947" xr:uid="{00000000-0005-0000-0000-0000B36E0000}"/>
    <cellStyle name="Normal 4 2 2 6 7 2 4" xfId="24948" xr:uid="{00000000-0005-0000-0000-0000B46E0000}"/>
    <cellStyle name="Normal 4 2 2 6 7 2 5" xfId="24949" xr:uid="{00000000-0005-0000-0000-0000B56E0000}"/>
    <cellStyle name="Normal 4 2 2 6 7 2 6" xfId="24950" xr:uid="{00000000-0005-0000-0000-0000B66E0000}"/>
    <cellStyle name="Normal 4 2 2 6 7 20" xfId="24951" xr:uid="{00000000-0005-0000-0000-0000B76E0000}"/>
    <cellStyle name="Normal 4 2 2 6 7 20 2" xfId="24952" xr:uid="{00000000-0005-0000-0000-0000B86E0000}"/>
    <cellStyle name="Normal 4 2 2 6 7 20 3" xfId="24953" xr:uid="{00000000-0005-0000-0000-0000B96E0000}"/>
    <cellStyle name="Normal 4 2 2 6 7 20 4" xfId="24954" xr:uid="{00000000-0005-0000-0000-0000BA6E0000}"/>
    <cellStyle name="Normal 4 2 2 6 7 20 5" xfId="24955" xr:uid="{00000000-0005-0000-0000-0000BB6E0000}"/>
    <cellStyle name="Normal 4 2 2 6 7 20 6" xfId="24956" xr:uid="{00000000-0005-0000-0000-0000BC6E0000}"/>
    <cellStyle name="Normal 4 2 2 6 7 21" xfId="24957" xr:uid="{00000000-0005-0000-0000-0000BD6E0000}"/>
    <cellStyle name="Normal 4 2 2 6 7 21 2" xfId="24958" xr:uid="{00000000-0005-0000-0000-0000BE6E0000}"/>
    <cellStyle name="Normal 4 2 2 6 7 21 3" xfId="24959" xr:uid="{00000000-0005-0000-0000-0000BF6E0000}"/>
    <cellStyle name="Normal 4 2 2 6 7 21 4" xfId="24960" xr:uid="{00000000-0005-0000-0000-0000C06E0000}"/>
    <cellStyle name="Normal 4 2 2 6 7 21 5" xfId="24961" xr:uid="{00000000-0005-0000-0000-0000C16E0000}"/>
    <cellStyle name="Normal 4 2 2 6 7 21 6" xfId="24962" xr:uid="{00000000-0005-0000-0000-0000C26E0000}"/>
    <cellStyle name="Normal 4 2 2 6 7 22" xfId="24963" xr:uid="{00000000-0005-0000-0000-0000C36E0000}"/>
    <cellStyle name="Normal 4 2 2 6 7 22 2" xfId="24964" xr:uid="{00000000-0005-0000-0000-0000C46E0000}"/>
    <cellStyle name="Normal 4 2 2 6 7 22 3" xfId="24965" xr:uid="{00000000-0005-0000-0000-0000C56E0000}"/>
    <cellStyle name="Normal 4 2 2 6 7 22 4" xfId="24966" xr:uid="{00000000-0005-0000-0000-0000C66E0000}"/>
    <cellStyle name="Normal 4 2 2 6 7 22 5" xfId="24967" xr:uid="{00000000-0005-0000-0000-0000C76E0000}"/>
    <cellStyle name="Normal 4 2 2 6 7 22 6" xfId="24968" xr:uid="{00000000-0005-0000-0000-0000C86E0000}"/>
    <cellStyle name="Normal 4 2 2 6 7 23" xfId="24969" xr:uid="{00000000-0005-0000-0000-0000C96E0000}"/>
    <cellStyle name="Normal 4 2 2 6 7 23 2" xfId="24970" xr:uid="{00000000-0005-0000-0000-0000CA6E0000}"/>
    <cellStyle name="Normal 4 2 2 6 7 23 3" xfId="24971" xr:uid="{00000000-0005-0000-0000-0000CB6E0000}"/>
    <cellStyle name="Normal 4 2 2 6 7 23 4" xfId="24972" xr:uid="{00000000-0005-0000-0000-0000CC6E0000}"/>
    <cellStyle name="Normal 4 2 2 6 7 23 5" xfId="24973" xr:uid="{00000000-0005-0000-0000-0000CD6E0000}"/>
    <cellStyle name="Normal 4 2 2 6 7 23 6" xfId="24974" xr:uid="{00000000-0005-0000-0000-0000CE6E0000}"/>
    <cellStyle name="Normal 4 2 2 6 7 24" xfId="24975" xr:uid="{00000000-0005-0000-0000-0000CF6E0000}"/>
    <cellStyle name="Normal 4 2 2 6 7 24 2" xfId="24976" xr:uid="{00000000-0005-0000-0000-0000D06E0000}"/>
    <cellStyle name="Normal 4 2 2 6 7 24 3" xfId="24977" xr:uid="{00000000-0005-0000-0000-0000D16E0000}"/>
    <cellStyle name="Normal 4 2 2 6 7 24 4" xfId="24978" xr:uid="{00000000-0005-0000-0000-0000D26E0000}"/>
    <cellStyle name="Normal 4 2 2 6 7 24 5" xfId="24979" xr:uid="{00000000-0005-0000-0000-0000D36E0000}"/>
    <cellStyle name="Normal 4 2 2 6 7 24 6" xfId="24980" xr:uid="{00000000-0005-0000-0000-0000D46E0000}"/>
    <cellStyle name="Normal 4 2 2 6 7 25" xfId="24981" xr:uid="{00000000-0005-0000-0000-0000D56E0000}"/>
    <cellStyle name="Normal 4 2 2 6 7 25 2" xfId="24982" xr:uid="{00000000-0005-0000-0000-0000D66E0000}"/>
    <cellStyle name="Normal 4 2 2 6 7 25 3" xfId="24983" xr:uid="{00000000-0005-0000-0000-0000D76E0000}"/>
    <cellStyle name="Normal 4 2 2 6 7 25 4" xfId="24984" xr:uid="{00000000-0005-0000-0000-0000D86E0000}"/>
    <cellStyle name="Normal 4 2 2 6 7 25 5" xfId="24985" xr:uid="{00000000-0005-0000-0000-0000D96E0000}"/>
    <cellStyle name="Normal 4 2 2 6 7 25 6" xfId="24986" xr:uid="{00000000-0005-0000-0000-0000DA6E0000}"/>
    <cellStyle name="Normal 4 2 2 6 7 26" xfId="24987" xr:uid="{00000000-0005-0000-0000-0000DB6E0000}"/>
    <cellStyle name="Normal 4 2 2 6 7 26 2" xfId="24988" xr:uid="{00000000-0005-0000-0000-0000DC6E0000}"/>
    <cellStyle name="Normal 4 2 2 6 7 26 3" xfId="24989" xr:uid="{00000000-0005-0000-0000-0000DD6E0000}"/>
    <cellStyle name="Normal 4 2 2 6 7 26 4" xfId="24990" xr:uid="{00000000-0005-0000-0000-0000DE6E0000}"/>
    <cellStyle name="Normal 4 2 2 6 7 26 5" xfId="24991" xr:uid="{00000000-0005-0000-0000-0000DF6E0000}"/>
    <cellStyle name="Normal 4 2 2 6 7 26 6" xfId="24992" xr:uid="{00000000-0005-0000-0000-0000E06E0000}"/>
    <cellStyle name="Normal 4 2 2 6 7 27" xfId="24993" xr:uid="{00000000-0005-0000-0000-0000E16E0000}"/>
    <cellStyle name="Normal 4 2 2 6 7 27 2" xfId="24994" xr:uid="{00000000-0005-0000-0000-0000E26E0000}"/>
    <cellStyle name="Normal 4 2 2 6 7 27 3" xfId="24995" xr:uid="{00000000-0005-0000-0000-0000E36E0000}"/>
    <cellStyle name="Normal 4 2 2 6 7 27 4" xfId="24996" xr:uid="{00000000-0005-0000-0000-0000E46E0000}"/>
    <cellStyle name="Normal 4 2 2 6 7 27 5" xfId="24997" xr:uid="{00000000-0005-0000-0000-0000E56E0000}"/>
    <cellStyle name="Normal 4 2 2 6 7 27 6" xfId="24998" xr:uid="{00000000-0005-0000-0000-0000E66E0000}"/>
    <cellStyle name="Normal 4 2 2 6 7 28" xfId="24999" xr:uid="{00000000-0005-0000-0000-0000E76E0000}"/>
    <cellStyle name="Normal 4 2 2 6 7 28 2" xfId="25000" xr:uid="{00000000-0005-0000-0000-0000E86E0000}"/>
    <cellStyle name="Normal 4 2 2 6 7 28 3" xfId="25001" xr:uid="{00000000-0005-0000-0000-0000E96E0000}"/>
    <cellStyle name="Normal 4 2 2 6 7 28 4" xfId="25002" xr:uid="{00000000-0005-0000-0000-0000EA6E0000}"/>
    <cellStyle name="Normal 4 2 2 6 7 28 5" xfId="25003" xr:uid="{00000000-0005-0000-0000-0000EB6E0000}"/>
    <cellStyle name="Normal 4 2 2 6 7 28 6" xfId="25004" xr:uid="{00000000-0005-0000-0000-0000EC6E0000}"/>
    <cellStyle name="Normal 4 2 2 6 7 29" xfId="25005" xr:uid="{00000000-0005-0000-0000-0000ED6E0000}"/>
    <cellStyle name="Normal 4 2 2 6 7 29 2" xfId="25006" xr:uid="{00000000-0005-0000-0000-0000EE6E0000}"/>
    <cellStyle name="Normal 4 2 2 6 7 29 3" xfId="25007" xr:uid="{00000000-0005-0000-0000-0000EF6E0000}"/>
    <cellStyle name="Normal 4 2 2 6 7 29 4" xfId="25008" xr:uid="{00000000-0005-0000-0000-0000F06E0000}"/>
    <cellStyle name="Normal 4 2 2 6 7 29 5" xfId="25009" xr:uid="{00000000-0005-0000-0000-0000F16E0000}"/>
    <cellStyle name="Normal 4 2 2 6 7 29 6" xfId="25010" xr:uid="{00000000-0005-0000-0000-0000F26E0000}"/>
    <cellStyle name="Normal 4 2 2 6 7 3" xfId="25011" xr:uid="{00000000-0005-0000-0000-0000F36E0000}"/>
    <cellStyle name="Normal 4 2 2 6 7 3 2" xfId="25012" xr:uid="{00000000-0005-0000-0000-0000F46E0000}"/>
    <cellStyle name="Normal 4 2 2 6 7 3 3" xfId="25013" xr:uid="{00000000-0005-0000-0000-0000F56E0000}"/>
    <cellStyle name="Normal 4 2 2 6 7 3 4" xfId="25014" xr:uid="{00000000-0005-0000-0000-0000F66E0000}"/>
    <cellStyle name="Normal 4 2 2 6 7 3 5" xfId="25015" xr:uid="{00000000-0005-0000-0000-0000F76E0000}"/>
    <cellStyle name="Normal 4 2 2 6 7 3 6" xfId="25016" xr:uid="{00000000-0005-0000-0000-0000F86E0000}"/>
    <cellStyle name="Normal 4 2 2 6 7 30" xfId="25017" xr:uid="{00000000-0005-0000-0000-0000F96E0000}"/>
    <cellStyle name="Normal 4 2 2 6 7 31" xfId="25018" xr:uid="{00000000-0005-0000-0000-0000FA6E0000}"/>
    <cellStyle name="Normal 4 2 2 6 7 32" xfId="25019" xr:uid="{00000000-0005-0000-0000-0000FB6E0000}"/>
    <cellStyle name="Normal 4 2 2 6 7 33" xfId="25020" xr:uid="{00000000-0005-0000-0000-0000FC6E0000}"/>
    <cellStyle name="Normal 4 2 2 6 7 34" xfId="25021" xr:uid="{00000000-0005-0000-0000-0000FD6E0000}"/>
    <cellStyle name="Normal 4 2 2 6 7 4" xfId="25022" xr:uid="{00000000-0005-0000-0000-0000FE6E0000}"/>
    <cellStyle name="Normal 4 2 2 6 7 4 2" xfId="25023" xr:uid="{00000000-0005-0000-0000-0000FF6E0000}"/>
    <cellStyle name="Normal 4 2 2 6 7 4 3" xfId="25024" xr:uid="{00000000-0005-0000-0000-0000006F0000}"/>
    <cellStyle name="Normal 4 2 2 6 7 4 4" xfId="25025" xr:uid="{00000000-0005-0000-0000-0000016F0000}"/>
    <cellStyle name="Normal 4 2 2 6 7 4 5" xfId="25026" xr:uid="{00000000-0005-0000-0000-0000026F0000}"/>
    <cellStyle name="Normal 4 2 2 6 7 4 6" xfId="25027" xr:uid="{00000000-0005-0000-0000-0000036F0000}"/>
    <cellStyle name="Normal 4 2 2 6 7 5" xfId="25028" xr:uid="{00000000-0005-0000-0000-0000046F0000}"/>
    <cellStyle name="Normal 4 2 2 6 7 5 2" xfId="25029" xr:uid="{00000000-0005-0000-0000-0000056F0000}"/>
    <cellStyle name="Normal 4 2 2 6 7 5 3" xfId="25030" xr:uid="{00000000-0005-0000-0000-0000066F0000}"/>
    <cellStyle name="Normal 4 2 2 6 7 5 4" xfId="25031" xr:uid="{00000000-0005-0000-0000-0000076F0000}"/>
    <cellStyle name="Normal 4 2 2 6 7 5 5" xfId="25032" xr:uid="{00000000-0005-0000-0000-0000086F0000}"/>
    <cellStyle name="Normal 4 2 2 6 7 5 6" xfId="25033" xr:uid="{00000000-0005-0000-0000-0000096F0000}"/>
    <cellStyle name="Normal 4 2 2 6 7 6" xfId="25034" xr:uid="{00000000-0005-0000-0000-00000A6F0000}"/>
    <cellStyle name="Normal 4 2 2 6 7 6 2" xfId="25035" xr:uid="{00000000-0005-0000-0000-00000B6F0000}"/>
    <cellStyle name="Normal 4 2 2 6 7 6 3" xfId="25036" xr:uid="{00000000-0005-0000-0000-00000C6F0000}"/>
    <cellStyle name="Normal 4 2 2 6 7 6 4" xfId="25037" xr:uid="{00000000-0005-0000-0000-00000D6F0000}"/>
    <cellStyle name="Normal 4 2 2 6 7 6 5" xfId="25038" xr:uid="{00000000-0005-0000-0000-00000E6F0000}"/>
    <cellStyle name="Normal 4 2 2 6 7 6 6" xfId="25039" xr:uid="{00000000-0005-0000-0000-00000F6F0000}"/>
    <cellStyle name="Normal 4 2 2 6 7 7" xfId="25040" xr:uid="{00000000-0005-0000-0000-0000106F0000}"/>
    <cellStyle name="Normal 4 2 2 6 7 7 2" xfId="25041" xr:uid="{00000000-0005-0000-0000-0000116F0000}"/>
    <cellStyle name="Normal 4 2 2 6 7 7 3" xfId="25042" xr:uid="{00000000-0005-0000-0000-0000126F0000}"/>
    <cellStyle name="Normal 4 2 2 6 7 7 4" xfId="25043" xr:uid="{00000000-0005-0000-0000-0000136F0000}"/>
    <cellStyle name="Normal 4 2 2 6 7 7 5" xfId="25044" xr:uid="{00000000-0005-0000-0000-0000146F0000}"/>
    <cellStyle name="Normal 4 2 2 6 7 7 6" xfId="25045" xr:uid="{00000000-0005-0000-0000-0000156F0000}"/>
    <cellStyle name="Normal 4 2 2 6 7 8" xfId="25046" xr:uid="{00000000-0005-0000-0000-0000166F0000}"/>
    <cellStyle name="Normal 4 2 2 6 7 8 2" xfId="25047" xr:uid="{00000000-0005-0000-0000-0000176F0000}"/>
    <cellStyle name="Normal 4 2 2 6 7 8 3" xfId="25048" xr:uid="{00000000-0005-0000-0000-0000186F0000}"/>
    <cellStyle name="Normal 4 2 2 6 7 8 4" xfId="25049" xr:uid="{00000000-0005-0000-0000-0000196F0000}"/>
    <cellStyle name="Normal 4 2 2 6 7 8 5" xfId="25050" xr:uid="{00000000-0005-0000-0000-00001A6F0000}"/>
    <cellStyle name="Normal 4 2 2 6 7 8 6" xfId="25051" xr:uid="{00000000-0005-0000-0000-00001B6F0000}"/>
    <cellStyle name="Normal 4 2 2 6 7 9" xfId="25052" xr:uid="{00000000-0005-0000-0000-00001C6F0000}"/>
    <cellStyle name="Normal 4 2 2 6 7 9 2" xfId="25053" xr:uid="{00000000-0005-0000-0000-00001D6F0000}"/>
    <cellStyle name="Normal 4 2 2 6 7 9 3" xfId="25054" xr:uid="{00000000-0005-0000-0000-00001E6F0000}"/>
    <cellStyle name="Normal 4 2 2 6 7 9 4" xfId="25055" xr:uid="{00000000-0005-0000-0000-00001F6F0000}"/>
    <cellStyle name="Normal 4 2 2 6 7 9 5" xfId="25056" xr:uid="{00000000-0005-0000-0000-0000206F0000}"/>
    <cellStyle name="Normal 4 2 2 6 7 9 6" xfId="25057" xr:uid="{00000000-0005-0000-0000-0000216F0000}"/>
    <cellStyle name="Normal 4 2 2 6 8" xfId="25058" xr:uid="{00000000-0005-0000-0000-0000226F0000}"/>
    <cellStyle name="Normal 4 2 2 6 8 10" xfId="25059" xr:uid="{00000000-0005-0000-0000-0000236F0000}"/>
    <cellStyle name="Normal 4 2 2 6 8 10 2" xfId="25060" xr:uid="{00000000-0005-0000-0000-0000246F0000}"/>
    <cellStyle name="Normal 4 2 2 6 8 10 3" xfId="25061" xr:uid="{00000000-0005-0000-0000-0000256F0000}"/>
    <cellStyle name="Normal 4 2 2 6 8 10 4" xfId="25062" xr:uid="{00000000-0005-0000-0000-0000266F0000}"/>
    <cellStyle name="Normal 4 2 2 6 8 10 5" xfId="25063" xr:uid="{00000000-0005-0000-0000-0000276F0000}"/>
    <cellStyle name="Normal 4 2 2 6 8 10 6" xfId="25064" xr:uid="{00000000-0005-0000-0000-0000286F0000}"/>
    <cellStyle name="Normal 4 2 2 6 8 11" xfId="25065" xr:uid="{00000000-0005-0000-0000-0000296F0000}"/>
    <cellStyle name="Normal 4 2 2 6 8 11 2" xfId="25066" xr:uid="{00000000-0005-0000-0000-00002A6F0000}"/>
    <cellStyle name="Normal 4 2 2 6 8 11 3" xfId="25067" xr:uid="{00000000-0005-0000-0000-00002B6F0000}"/>
    <cellStyle name="Normal 4 2 2 6 8 11 4" xfId="25068" xr:uid="{00000000-0005-0000-0000-00002C6F0000}"/>
    <cellStyle name="Normal 4 2 2 6 8 11 5" xfId="25069" xr:uid="{00000000-0005-0000-0000-00002D6F0000}"/>
    <cellStyle name="Normal 4 2 2 6 8 11 6" xfId="25070" xr:uid="{00000000-0005-0000-0000-00002E6F0000}"/>
    <cellStyle name="Normal 4 2 2 6 8 12" xfId="25071" xr:uid="{00000000-0005-0000-0000-00002F6F0000}"/>
    <cellStyle name="Normal 4 2 2 6 8 12 2" xfId="25072" xr:uid="{00000000-0005-0000-0000-0000306F0000}"/>
    <cellStyle name="Normal 4 2 2 6 8 12 3" xfId="25073" xr:uid="{00000000-0005-0000-0000-0000316F0000}"/>
    <cellStyle name="Normal 4 2 2 6 8 12 4" xfId="25074" xr:uid="{00000000-0005-0000-0000-0000326F0000}"/>
    <cellStyle name="Normal 4 2 2 6 8 12 5" xfId="25075" xr:uid="{00000000-0005-0000-0000-0000336F0000}"/>
    <cellStyle name="Normal 4 2 2 6 8 12 6" xfId="25076" xr:uid="{00000000-0005-0000-0000-0000346F0000}"/>
    <cellStyle name="Normal 4 2 2 6 8 13" xfId="25077" xr:uid="{00000000-0005-0000-0000-0000356F0000}"/>
    <cellStyle name="Normal 4 2 2 6 8 13 2" xfId="25078" xr:uid="{00000000-0005-0000-0000-0000366F0000}"/>
    <cellStyle name="Normal 4 2 2 6 8 13 3" xfId="25079" xr:uid="{00000000-0005-0000-0000-0000376F0000}"/>
    <cellStyle name="Normal 4 2 2 6 8 13 4" xfId="25080" xr:uid="{00000000-0005-0000-0000-0000386F0000}"/>
    <cellStyle name="Normal 4 2 2 6 8 13 5" xfId="25081" xr:uid="{00000000-0005-0000-0000-0000396F0000}"/>
    <cellStyle name="Normal 4 2 2 6 8 13 6" xfId="25082" xr:uid="{00000000-0005-0000-0000-00003A6F0000}"/>
    <cellStyle name="Normal 4 2 2 6 8 14" xfId="25083" xr:uid="{00000000-0005-0000-0000-00003B6F0000}"/>
    <cellStyle name="Normal 4 2 2 6 8 14 2" xfId="25084" xr:uid="{00000000-0005-0000-0000-00003C6F0000}"/>
    <cellStyle name="Normal 4 2 2 6 8 14 3" xfId="25085" xr:uid="{00000000-0005-0000-0000-00003D6F0000}"/>
    <cellStyle name="Normal 4 2 2 6 8 14 4" xfId="25086" xr:uid="{00000000-0005-0000-0000-00003E6F0000}"/>
    <cellStyle name="Normal 4 2 2 6 8 14 5" xfId="25087" xr:uid="{00000000-0005-0000-0000-00003F6F0000}"/>
    <cellStyle name="Normal 4 2 2 6 8 14 6" xfId="25088" xr:uid="{00000000-0005-0000-0000-0000406F0000}"/>
    <cellStyle name="Normal 4 2 2 6 8 15" xfId="25089" xr:uid="{00000000-0005-0000-0000-0000416F0000}"/>
    <cellStyle name="Normal 4 2 2 6 8 15 2" xfId="25090" xr:uid="{00000000-0005-0000-0000-0000426F0000}"/>
    <cellStyle name="Normal 4 2 2 6 8 15 3" xfId="25091" xr:uid="{00000000-0005-0000-0000-0000436F0000}"/>
    <cellStyle name="Normal 4 2 2 6 8 15 4" xfId="25092" xr:uid="{00000000-0005-0000-0000-0000446F0000}"/>
    <cellStyle name="Normal 4 2 2 6 8 15 5" xfId="25093" xr:uid="{00000000-0005-0000-0000-0000456F0000}"/>
    <cellStyle name="Normal 4 2 2 6 8 15 6" xfId="25094" xr:uid="{00000000-0005-0000-0000-0000466F0000}"/>
    <cellStyle name="Normal 4 2 2 6 8 16" xfId="25095" xr:uid="{00000000-0005-0000-0000-0000476F0000}"/>
    <cellStyle name="Normal 4 2 2 6 8 16 2" xfId="25096" xr:uid="{00000000-0005-0000-0000-0000486F0000}"/>
    <cellStyle name="Normal 4 2 2 6 8 16 3" xfId="25097" xr:uid="{00000000-0005-0000-0000-0000496F0000}"/>
    <cellStyle name="Normal 4 2 2 6 8 16 4" xfId="25098" xr:uid="{00000000-0005-0000-0000-00004A6F0000}"/>
    <cellStyle name="Normal 4 2 2 6 8 16 5" xfId="25099" xr:uid="{00000000-0005-0000-0000-00004B6F0000}"/>
    <cellStyle name="Normal 4 2 2 6 8 16 6" xfId="25100" xr:uid="{00000000-0005-0000-0000-00004C6F0000}"/>
    <cellStyle name="Normal 4 2 2 6 8 17" xfId="25101" xr:uid="{00000000-0005-0000-0000-00004D6F0000}"/>
    <cellStyle name="Normal 4 2 2 6 8 17 2" xfId="25102" xr:uid="{00000000-0005-0000-0000-00004E6F0000}"/>
    <cellStyle name="Normal 4 2 2 6 8 17 3" xfId="25103" xr:uid="{00000000-0005-0000-0000-00004F6F0000}"/>
    <cellStyle name="Normal 4 2 2 6 8 17 4" xfId="25104" xr:uid="{00000000-0005-0000-0000-0000506F0000}"/>
    <cellStyle name="Normal 4 2 2 6 8 17 5" xfId="25105" xr:uid="{00000000-0005-0000-0000-0000516F0000}"/>
    <cellStyle name="Normal 4 2 2 6 8 17 6" xfId="25106" xr:uid="{00000000-0005-0000-0000-0000526F0000}"/>
    <cellStyle name="Normal 4 2 2 6 8 18" xfId="25107" xr:uid="{00000000-0005-0000-0000-0000536F0000}"/>
    <cellStyle name="Normal 4 2 2 6 8 18 2" xfId="25108" xr:uid="{00000000-0005-0000-0000-0000546F0000}"/>
    <cellStyle name="Normal 4 2 2 6 8 18 3" xfId="25109" xr:uid="{00000000-0005-0000-0000-0000556F0000}"/>
    <cellStyle name="Normal 4 2 2 6 8 18 4" xfId="25110" xr:uid="{00000000-0005-0000-0000-0000566F0000}"/>
    <cellStyle name="Normal 4 2 2 6 8 18 5" xfId="25111" xr:uid="{00000000-0005-0000-0000-0000576F0000}"/>
    <cellStyle name="Normal 4 2 2 6 8 18 6" xfId="25112" xr:uid="{00000000-0005-0000-0000-0000586F0000}"/>
    <cellStyle name="Normal 4 2 2 6 8 19" xfId="25113" xr:uid="{00000000-0005-0000-0000-0000596F0000}"/>
    <cellStyle name="Normal 4 2 2 6 8 19 2" xfId="25114" xr:uid="{00000000-0005-0000-0000-00005A6F0000}"/>
    <cellStyle name="Normal 4 2 2 6 8 19 3" xfId="25115" xr:uid="{00000000-0005-0000-0000-00005B6F0000}"/>
    <cellStyle name="Normal 4 2 2 6 8 19 4" xfId="25116" xr:uid="{00000000-0005-0000-0000-00005C6F0000}"/>
    <cellStyle name="Normal 4 2 2 6 8 19 5" xfId="25117" xr:uid="{00000000-0005-0000-0000-00005D6F0000}"/>
    <cellStyle name="Normal 4 2 2 6 8 19 6" xfId="25118" xr:uid="{00000000-0005-0000-0000-00005E6F0000}"/>
    <cellStyle name="Normal 4 2 2 6 8 2" xfId="25119" xr:uid="{00000000-0005-0000-0000-00005F6F0000}"/>
    <cellStyle name="Normal 4 2 2 6 8 2 2" xfId="25120" xr:uid="{00000000-0005-0000-0000-0000606F0000}"/>
    <cellStyle name="Normal 4 2 2 6 8 2 3" xfId="25121" xr:uid="{00000000-0005-0000-0000-0000616F0000}"/>
    <cellStyle name="Normal 4 2 2 6 8 2 4" xfId="25122" xr:uid="{00000000-0005-0000-0000-0000626F0000}"/>
    <cellStyle name="Normal 4 2 2 6 8 2 5" xfId="25123" xr:uid="{00000000-0005-0000-0000-0000636F0000}"/>
    <cellStyle name="Normal 4 2 2 6 8 2 6" xfId="25124" xr:uid="{00000000-0005-0000-0000-0000646F0000}"/>
    <cellStyle name="Normal 4 2 2 6 8 20" xfId="25125" xr:uid="{00000000-0005-0000-0000-0000656F0000}"/>
    <cellStyle name="Normal 4 2 2 6 8 20 2" xfId="25126" xr:uid="{00000000-0005-0000-0000-0000666F0000}"/>
    <cellStyle name="Normal 4 2 2 6 8 20 3" xfId="25127" xr:uid="{00000000-0005-0000-0000-0000676F0000}"/>
    <cellStyle name="Normal 4 2 2 6 8 20 4" xfId="25128" xr:uid="{00000000-0005-0000-0000-0000686F0000}"/>
    <cellStyle name="Normal 4 2 2 6 8 20 5" xfId="25129" xr:uid="{00000000-0005-0000-0000-0000696F0000}"/>
    <cellStyle name="Normal 4 2 2 6 8 20 6" xfId="25130" xr:uid="{00000000-0005-0000-0000-00006A6F0000}"/>
    <cellStyle name="Normal 4 2 2 6 8 21" xfId="25131" xr:uid="{00000000-0005-0000-0000-00006B6F0000}"/>
    <cellStyle name="Normal 4 2 2 6 8 21 2" xfId="25132" xr:uid="{00000000-0005-0000-0000-00006C6F0000}"/>
    <cellStyle name="Normal 4 2 2 6 8 21 3" xfId="25133" xr:uid="{00000000-0005-0000-0000-00006D6F0000}"/>
    <cellStyle name="Normal 4 2 2 6 8 21 4" xfId="25134" xr:uid="{00000000-0005-0000-0000-00006E6F0000}"/>
    <cellStyle name="Normal 4 2 2 6 8 21 5" xfId="25135" xr:uid="{00000000-0005-0000-0000-00006F6F0000}"/>
    <cellStyle name="Normal 4 2 2 6 8 21 6" xfId="25136" xr:uid="{00000000-0005-0000-0000-0000706F0000}"/>
    <cellStyle name="Normal 4 2 2 6 8 22" xfId="25137" xr:uid="{00000000-0005-0000-0000-0000716F0000}"/>
    <cellStyle name="Normal 4 2 2 6 8 22 2" xfId="25138" xr:uid="{00000000-0005-0000-0000-0000726F0000}"/>
    <cellStyle name="Normal 4 2 2 6 8 22 3" xfId="25139" xr:uid="{00000000-0005-0000-0000-0000736F0000}"/>
    <cellStyle name="Normal 4 2 2 6 8 22 4" xfId="25140" xr:uid="{00000000-0005-0000-0000-0000746F0000}"/>
    <cellStyle name="Normal 4 2 2 6 8 22 5" xfId="25141" xr:uid="{00000000-0005-0000-0000-0000756F0000}"/>
    <cellStyle name="Normal 4 2 2 6 8 22 6" xfId="25142" xr:uid="{00000000-0005-0000-0000-0000766F0000}"/>
    <cellStyle name="Normal 4 2 2 6 8 23" xfId="25143" xr:uid="{00000000-0005-0000-0000-0000776F0000}"/>
    <cellStyle name="Normal 4 2 2 6 8 23 2" xfId="25144" xr:uid="{00000000-0005-0000-0000-0000786F0000}"/>
    <cellStyle name="Normal 4 2 2 6 8 23 3" xfId="25145" xr:uid="{00000000-0005-0000-0000-0000796F0000}"/>
    <cellStyle name="Normal 4 2 2 6 8 23 4" xfId="25146" xr:uid="{00000000-0005-0000-0000-00007A6F0000}"/>
    <cellStyle name="Normal 4 2 2 6 8 23 5" xfId="25147" xr:uid="{00000000-0005-0000-0000-00007B6F0000}"/>
    <cellStyle name="Normal 4 2 2 6 8 23 6" xfId="25148" xr:uid="{00000000-0005-0000-0000-00007C6F0000}"/>
    <cellStyle name="Normal 4 2 2 6 8 24" xfId="25149" xr:uid="{00000000-0005-0000-0000-00007D6F0000}"/>
    <cellStyle name="Normal 4 2 2 6 8 24 2" xfId="25150" xr:uid="{00000000-0005-0000-0000-00007E6F0000}"/>
    <cellStyle name="Normal 4 2 2 6 8 24 3" xfId="25151" xr:uid="{00000000-0005-0000-0000-00007F6F0000}"/>
    <cellStyle name="Normal 4 2 2 6 8 24 4" xfId="25152" xr:uid="{00000000-0005-0000-0000-0000806F0000}"/>
    <cellStyle name="Normal 4 2 2 6 8 24 5" xfId="25153" xr:uid="{00000000-0005-0000-0000-0000816F0000}"/>
    <cellStyle name="Normal 4 2 2 6 8 24 6" xfId="25154" xr:uid="{00000000-0005-0000-0000-0000826F0000}"/>
    <cellStyle name="Normal 4 2 2 6 8 25" xfId="25155" xr:uid="{00000000-0005-0000-0000-0000836F0000}"/>
    <cellStyle name="Normal 4 2 2 6 8 25 2" xfId="25156" xr:uid="{00000000-0005-0000-0000-0000846F0000}"/>
    <cellStyle name="Normal 4 2 2 6 8 25 3" xfId="25157" xr:uid="{00000000-0005-0000-0000-0000856F0000}"/>
    <cellStyle name="Normal 4 2 2 6 8 25 4" xfId="25158" xr:uid="{00000000-0005-0000-0000-0000866F0000}"/>
    <cellStyle name="Normal 4 2 2 6 8 25 5" xfId="25159" xr:uid="{00000000-0005-0000-0000-0000876F0000}"/>
    <cellStyle name="Normal 4 2 2 6 8 25 6" xfId="25160" xr:uid="{00000000-0005-0000-0000-0000886F0000}"/>
    <cellStyle name="Normal 4 2 2 6 8 26" xfId="25161" xr:uid="{00000000-0005-0000-0000-0000896F0000}"/>
    <cellStyle name="Normal 4 2 2 6 8 26 2" xfId="25162" xr:uid="{00000000-0005-0000-0000-00008A6F0000}"/>
    <cellStyle name="Normal 4 2 2 6 8 26 3" xfId="25163" xr:uid="{00000000-0005-0000-0000-00008B6F0000}"/>
    <cellStyle name="Normal 4 2 2 6 8 26 4" xfId="25164" xr:uid="{00000000-0005-0000-0000-00008C6F0000}"/>
    <cellStyle name="Normal 4 2 2 6 8 26 5" xfId="25165" xr:uid="{00000000-0005-0000-0000-00008D6F0000}"/>
    <cellStyle name="Normal 4 2 2 6 8 26 6" xfId="25166" xr:uid="{00000000-0005-0000-0000-00008E6F0000}"/>
    <cellStyle name="Normal 4 2 2 6 8 27" xfId="25167" xr:uid="{00000000-0005-0000-0000-00008F6F0000}"/>
    <cellStyle name="Normal 4 2 2 6 8 27 2" xfId="25168" xr:uid="{00000000-0005-0000-0000-0000906F0000}"/>
    <cellStyle name="Normal 4 2 2 6 8 27 3" xfId="25169" xr:uid="{00000000-0005-0000-0000-0000916F0000}"/>
    <cellStyle name="Normal 4 2 2 6 8 27 4" xfId="25170" xr:uid="{00000000-0005-0000-0000-0000926F0000}"/>
    <cellStyle name="Normal 4 2 2 6 8 27 5" xfId="25171" xr:uid="{00000000-0005-0000-0000-0000936F0000}"/>
    <cellStyle name="Normal 4 2 2 6 8 27 6" xfId="25172" xr:uid="{00000000-0005-0000-0000-0000946F0000}"/>
    <cellStyle name="Normal 4 2 2 6 8 28" xfId="25173" xr:uid="{00000000-0005-0000-0000-0000956F0000}"/>
    <cellStyle name="Normal 4 2 2 6 8 28 2" xfId="25174" xr:uid="{00000000-0005-0000-0000-0000966F0000}"/>
    <cellStyle name="Normal 4 2 2 6 8 28 3" xfId="25175" xr:uid="{00000000-0005-0000-0000-0000976F0000}"/>
    <cellStyle name="Normal 4 2 2 6 8 28 4" xfId="25176" xr:uid="{00000000-0005-0000-0000-0000986F0000}"/>
    <cellStyle name="Normal 4 2 2 6 8 28 5" xfId="25177" xr:uid="{00000000-0005-0000-0000-0000996F0000}"/>
    <cellStyle name="Normal 4 2 2 6 8 28 6" xfId="25178" xr:uid="{00000000-0005-0000-0000-00009A6F0000}"/>
    <cellStyle name="Normal 4 2 2 6 8 29" xfId="25179" xr:uid="{00000000-0005-0000-0000-00009B6F0000}"/>
    <cellStyle name="Normal 4 2 2 6 8 29 2" xfId="25180" xr:uid="{00000000-0005-0000-0000-00009C6F0000}"/>
    <cellStyle name="Normal 4 2 2 6 8 29 3" xfId="25181" xr:uid="{00000000-0005-0000-0000-00009D6F0000}"/>
    <cellStyle name="Normal 4 2 2 6 8 29 4" xfId="25182" xr:uid="{00000000-0005-0000-0000-00009E6F0000}"/>
    <cellStyle name="Normal 4 2 2 6 8 29 5" xfId="25183" xr:uid="{00000000-0005-0000-0000-00009F6F0000}"/>
    <cellStyle name="Normal 4 2 2 6 8 29 6" xfId="25184" xr:uid="{00000000-0005-0000-0000-0000A06F0000}"/>
    <cellStyle name="Normal 4 2 2 6 8 3" xfId="25185" xr:uid="{00000000-0005-0000-0000-0000A16F0000}"/>
    <cellStyle name="Normal 4 2 2 6 8 3 2" xfId="25186" xr:uid="{00000000-0005-0000-0000-0000A26F0000}"/>
    <cellStyle name="Normal 4 2 2 6 8 3 3" xfId="25187" xr:uid="{00000000-0005-0000-0000-0000A36F0000}"/>
    <cellStyle name="Normal 4 2 2 6 8 3 4" xfId="25188" xr:uid="{00000000-0005-0000-0000-0000A46F0000}"/>
    <cellStyle name="Normal 4 2 2 6 8 3 5" xfId="25189" xr:uid="{00000000-0005-0000-0000-0000A56F0000}"/>
    <cellStyle name="Normal 4 2 2 6 8 3 6" xfId="25190" xr:uid="{00000000-0005-0000-0000-0000A66F0000}"/>
    <cellStyle name="Normal 4 2 2 6 8 30" xfId="25191" xr:uid="{00000000-0005-0000-0000-0000A76F0000}"/>
    <cellStyle name="Normal 4 2 2 6 8 31" xfId="25192" xr:uid="{00000000-0005-0000-0000-0000A86F0000}"/>
    <cellStyle name="Normal 4 2 2 6 8 32" xfId="25193" xr:uid="{00000000-0005-0000-0000-0000A96F0000}"/>
    <cellStyle name="Normal 4 2 2 6 8 33" xfId="25194" xr:uid="{00000000-0005-0000-0000-0000AA6F0000}"/>
    <cellStyle name="Normal 4 2 2 6 8 34" xfId="25195" xr:uid="{00000000-0005-0000-0000-0000AB6F0000}"/>
    <cellStyle name="Normal 4 2 2 6 8 4" xfId="25196" xr:uid="{00000000-0005-0000-0000-0000AC6F0000}"/>
    <cellStyle name="Normal 4 2 2 6 8 4 2" xfId="25197" xr:uid="{00000000-0005-0000-0000-0000AD6F0000}"/>
    <cellStyle name="Normal 4 2 2 6 8 4 3" xfId="25198" xr:uid="{00000000-0005-0000-0000-0000AE6F0000}"/>
    <cellStyle name="Normal 4 2 2 6 8 4 4" xfId="25199" xr:uid="{00000000-0005-0000-0000-0000AF6F0000}"/>
    <cellStyle name="Normal 4 2 2 6 8 4 5" xfId="25200" xr:uid="{00000000-0005-0000-0000-0000B06F0000}"/>
    <cellStyle name="Normal 4 2 2 6 8 4 6" xfId="25201" xr:uid="{00000000-0005-0000-0000-0000B16F0000}"/>
    <cellStyle name="Normal 4 2 2 6 8 5" xfId="25202" xr:uid="{00000000-0005-0000-0000-0000B26F0000}"/>
    <cellStyle name="Normal 4 2 2 6 8 5 2" xfId="25203" xr:uid="{00000000-0005-0000-0000-0000B36F0000}"/>
    <cellStyle name="Normal 4 2 2 6 8 5 3" xfId="25204" xr:uid="{00000000-0005-0000-0000-0000B46F0000}"/>
    <cellStyle name="Normal 4 2 2 6 8 5 4" xfId="25205" xr:uid="{00000000-0005-0000-0000-0000B56F0000}"/>
    <cellStyle name="Normal 4 2 2 6 8 5 5" xfId="25206" xr:uid="{00000000-0005-0000-0000-0000B66F0000}"/>
    <cellStyle name="Normal 4 2 2 6 8 5 6" xfId="25207" xr:uid="{00000000-0005-0000-0000-0000B76F0000}"/>
    <cellStyle name="Normal 4 2 2 6 8 6" xfId="25208" xr:uid="{00000000-0005-0000-0000-0000B86F0000}"/>
    <cellStyle name="Normal 4 2 2 6 8 6 2" xfId="25209" xr:uid="{00000000-0005-0000-0000-0000B96F0000}"/>
    <cellStyle name="Normal 4 2 2 6 8 6 3" xfId="25210" xr:uid="{00000000-0005-0000-0000-0000BA6F0000}"/>
    <cellStyle name="Normal 4 2 2 6 8 6 4" xfId="25211" xr:uid="{00000000-0005-0000-0000-0000BB6F0000}"/>
    <cellStyle name="Normal 4 2 2 6 8 6 5" xfId="25212" xr:uid="{00000000-0005-0000-0000-0000BC6F0000}"/>
    <cellStyle name="Normal 4 2 2 6 8 6 6" xfId="25213" xr:uid="{00000000-0005-0000-0000-0000BD6F0000}"/>
    <cellStyle name="Normal 4 2 2 6 8 7" xfId="25214" xr:uid="{00000000-0005-0000-0000-0000BE6F0000}"/>
    <cellStyle name="Normal 4 2 2 6 8 7 2" xfId="25215" xr:uid="{00000000-0005-0000-0000-0000BF6F0000}"/>
    <cellStyle name="Normal 4 2 2 6 8 7 3" xfId="25216" xr:uid="{00000000-0005-0000-0000-0000C06F0000}"/>
    <cellStyle name="Normal 4 2 2 6 8 7 4" xfId="25217" xr:uid="{00000000-0005-0000-0000-0000C16F0000}"/>
    <cellStyle name="Normal 4 2 2 6 8 7 5" xfId="25218" xr:uid="{00000000-0005-0000-0000-0000C26F0000}"/>
    <cellStyle name="Normal 4 2 2 6 8 7 6" xfId="25219" xr:uid="{00000000-0005-0000-0000-0000C36F0000}"/>
    <cellStyle name="Normal 4 2 2 6 8 8" xfId="25220" xr:uid="{00000000-0005-0000-0000-0000C46F0000}"/>
    <cellStyle name="Normal 4 2 2 6 8 8 2" xfId="25221" xr:uid="{00000000-0005-0000-0000-0000C56F0000}"/>
    <cellStyle name="Normal 4 2 2 6 8 8 3" xfId="25222" xr:uid="{00000000-0005-0000-0000-0000C66F0000}"/>
    <cellStyle name="Normal 4 2 2 6 8 8 4" xfId="25223" xr:uid="{00000000-0005-0000-0000-0000C76F0000}"/>
    <cellStyle name="Normal 4 2 2 6 8 8 5" xfId="25224" xr:uid="{00000000-0005-0000-0000-0000C86F0000}"/>
    <cellStyle name="Normal 4 2 2 6 8 8 6" xfId="25225" xr:uid="{00000000-0005-0000-0000-0000C96F0000}"/>
    <cellStyle name="Normal 4 2 2 6 8 9" xfId="25226" xr:uid="{00000000-0005-0000-0000-0000CA6F0000}"/>
    <cellStyle name="Normal 4 2 2 6 8 9 2" xfId="25227" xr:uid="{00000000-0005-0000-0000-0000CB6F0000}"/>
    <cellStyle name="Normal 4 2 2 6 8 9 3" xfId="25228" xr:uid="{00000000-0005-0000-0000-0000CC6F0000}"/>
    <cellStyle name="Normal 4 2 2 6 8 9 4" xfId="25229" xr:uid="{00000000-0005-0000-0000-0000CD6F0000}"/>
    <cellStyle name="Normal 4 2 2 6 8 9 5" xfId="25230" xr:uid="{00000000-0005-0000-0000-0000CE6F0000}"/>
    <cellStyle name="Normal 4 2 2 6 8 9 6" xfId="25231" xr:uid="{00000000-0005-0000-0000-0000CF6F0000}"/>
    <cellStyle name="Normal 4 2 2 6 9" xfId="25232" xr:uid="{00000000-0005-0000-0000-0000D06F0000}"/>
    <cellStyle name="Normal 4 2 2 6 9 10" xfId="25233" xr:uid="{00000000-0005-0000-0000-0000D16F0000}"/>
    <cellStyle name="Normal 4 2 2 6 9 10 2" xfId="25234" xr:uid="{00000000-0005-0000-0000-0000D26F0000}"/>
    <cellStyle name="Normal 4 2 2 6 9 10 3" xfId="25235" xr:uid="{00000000-0005-0000-0000-0000D36F0000}"/>
    <cellStyle name="Normal 4 2 2 6 9 10 4" xfId="25236" xr:uid="{00000000-0005-0000-0000-0000D46F0000}"/>
    <cellStyle name="Normal 4 2 2 6 9 10 5" xfId="25237" xr:uid="{00000000-0005-0000-0000-0000D56F0000}"/>
    <cellStyle name="Normal 4 2 2 6 9 10 6" xfId="25238" xr:uid="{00000000-0005-0000-0000-0000D66F0000}"/>
    <cellStyle name="Normal 4 2 2 6 9 11" xfId="25239" xr:uid="{00000000-0005-0000-0000-0000D76F0000}"/>
    <cellStyle name="Normal 4 2 2 6 9 11 2" xfId="25240" xr:uid="{00000000-0005-0000-0000-0000D86F0000}"/>
    <cellStyle name="Normal 4 2 2 6 9 11 3" xfId="25241" xr:uid="{00000000-0005-0000-0000-0000D96F0000}"/>
    <cellStyle name="Normal 4 2 2 6 9 11 4" xfId="25242" xr:uid="{00000000-0005-0000-0000-0000DA6F0000}"/>
    <cellStyle name="Normal 4 2 2 6 9 11 5" xfId="25243" xr:uid="{00000000-0005-0000-0000-0000DB6F0000}"/>
    <cellStyle name="Normal 4 2 2 6 9 11 6" xfId="25244" xr:uid="{00000000-0005-0000-0000-0000DC6F0000}"/>
    <cellStyle name="Normal 4 2 2 6 9 12" xfId="25245" xr:uid="{00000000-0005-0000-0000-0000DD6F0000}"/>
    <cellStyle name="Normal 4 2 2 6 9 12 2" xfId="25246" xr:uid="{00000000-0005-0000-0000-0000DE6F0000}"/>
    <cellStyle name="Normal 4 2 2 6 9 12 3" xfId="25247" xr:uid="{00000000-0005-0000-0000-0000DF6F0000}"/>
    <cellStyle name="Normal 4 2 2 6 9 12 4" xfId="25248" xr:uid="{00000000-0005-0000-0000-0000E06F0000}"/>
    <cellStyle name="Normal 4 2 2 6 9 12 5" xfId="25249" xr:uid="{00000000-0005-0000-0000-0000E16F0000}"/>
    <cellStyle name="Normal 4 2 2 6 9 12 6" xfId="25250" xr:uid="{00000000-0005-0000-0000-0000E26F0000}"/>
    <cellStyle name="Normal 4 2 2 6 9 13" xfId="25251" xr:uid="{00000000-0005-0000-0000-0000E36F0000}"/>
    <cellStyle name="Normal 4 2 2 6 9 13 2" xfId="25252" xr:uid="{00000000-0005-0000-0000-0000E46F0000}"/>
    <cellStyle name="Normal 4 2 2 6 9 13 3" xfId="25253" xr:uid="{00000000-0005-0000-0000-0000E56F0000}"/>
    <cellStyle name="Normal 4 2 2 6 9 13 4" xfId="25254" xr:uid="{00000000-0005-0000-0000-0000E66F0000}"/>
    <cellStyle name="Normal 4 2 2 6 9 13 5" xfId="25255" xr:uid="{00000000-0005-0000-0000-0000E76F0000}"/>
    <cellStyle name="Normal 4 2 2 6 9 13 6" xfId="25256" xr:uid="{00000000-0005-0000-0000-0000E86F0000}"/>
    <cellStyle name="Normal 4 2 2 6 9 14" xfId="25257" xr:uid="{00000000-0005-0000-0000-0000E96F0000}"/>
    <cellStyle name="Normal 4 2 2 6 9 14 2" xfId="25258" xr:uid="{00000000-0005-0000-0000-0000EA6F0000}"/>
    <cellStyle name="Normal 4 2 2 6 9 14 3" xfId="25259" xr:uid="{00000000-0005-0000-0000-0000EB6F0000}"/>
    <cellStyle name="Normal 4 2 2 6 9 14 4" xfId="25260" xr:uid="{00000000-0005-0000-0000-0000EC6F0000}"/>
    <cellStyle name="Normal 4 2 2 6 9 14 5" xfId="25261" xr:uid="{00000000-0005-0000-0000-0000ED6F0000}"/>
    <cellStyle name="Normal 4 2 2 6 9 14 6" xfId="25262" xr:uid="{00000000-0005-0000-0000-0000EE6F0000}"/>
    <cellStyle name="Normal 4 2 2 6 9 15" xfId="25263" xr:uid="{00000000-0005-0000-0000-0000EF6F0000}"/>
    <cellStyle name="Normal 4 2 2 6 9 15 2" xfId="25264" xr:uid="{00000000-0005-0000-0000-0000F06F0000}"/>
    <cellStyle name="Normal 4 2 2 6 9 15 3" xfId="25265" xr:uid="{00000000-0005-0000-0000-0000F16F0000}"/>
    <cellStyle name="Normal 4 2 2 6 9 15 4" xfId="25266" xr:uid="{00000000-0005-0000-0000-0000F26F0000}"/>
    <cellStyle name="Normal 4 2 2 6 9 15 5" xfId="25267" xr:uid="{00000000-0005-0000-0000-0000F36F0000}"/>
    <cellStyle name="Normal 4 2 2 6 9 15 6" xfId="25268" xr:uid="{00000000-0005-0000-0000-0000F46F0000}"/>
    <cellStyle name="Normal 4 2 2 6 9 16" xfId="25269" xr:uid="{00000000-0005-0000-0000-0000F56F0000}"/>
    <cellStyle name="Normal 4 2 2 6 9 16 2" xfId="25270" xr:uid="{00000000-0005-0000-0000-0000F66F0000}"/>
    <cellStyle name="Normal 4 2 2 6 9 16 3" xfId="25271" xr:uid="{00000000-0005-0000-0000-0000F76F0000}"/>
    <cellStyle name="Normal 4 2 2 6 9 16 4" xfId="25272" xr:uid="{00000000-0005-0000-0000-0000F86F0000}"/>
    <cellStyle name="Normal 4 2 2 6 9 16 5" xfId="25273" xr:uid="{00000000-0005-0000-0000-0000F96F0000}"/>
    <cellStyle name="Normal 4 2 2 6 9 16 6" xfId="25274" xr:uid="{00000000-0005-0000-0000-0000FA6F0000}"/>
    <cellStyle name="Normal 4 2 2 6 9 17" xfId="25275" xr:uid="{00000000-0005-0000-0000-0000FB6F0000}"/>
    <cellStyle name="Normal 4 2 2 6 9 17 2" xfId="25276" xr:uid="{00000000-0005-0000-0000-0000FC6F0000}"/>
    <cellStyle name="Normal 4 2 2 6 9 17 3" xfId="25277" xr:uid="{00000000-0005-0000-0000-0000FD6F0000}"/>
    <cellStyle name="Normal 4 2 2 6 9 17 4" xfId="25278" xr:uid="{00000000-0005-0000-0000-0000FE6F0000}"/>
    <cellStyle name="Normal 4 2 2 6 9 17 5" xfId="25279" xr:uid="{00000000-0005-0000-0000-0000FF6F0000}"/>
    <cellStyle name="Normal 4 2 2 6 9 17 6" xfId="25280" xr:uid="{00000000-0005-0000-0000-000000700000}"/>
    <cellStyle name="Normal 4 2 2 6 9 18" xfId="25281" xr:uid="{00000000-0005-0000-0000-000001700000}"/>
    <cellStyle name="Normal 4 2 2 6 9 18 2" xfId="25282" xr:uid="{00000000-0005-0000-0000-000002700000}"/>
    <cellStyle name="Normal 4 2 2 6 9 18 3" xfId="25283" xr:uid="{00000000-0005-0000-0000-000003700000}"/>
    <cellStyle name="Normal 4 2 2 6 9 18 4" xfId="25284" xr:uid="{00000000-0005-0000-0000-000004700000}"/>
    <cellStyle name="Normal 4 2 2 6 9 18 5" xfId="25285" xr:uid="{00000000-0005-0000-0000-000005700000}"/>
    <cellStyle name="Normal 4 2 2 6 9 18 6" xfId="25286" xr:uid="{00000000-0005-0000-0000-000006700000}"/>
    <cellStyle name="Normal 4 2 2 6 9 19" xfId="25287" xr:uid="{00000000-0005-0000-0000-000007700000}"/>
    <cellStyle name="Normal 4 2 2 6 9 19 2" xfId="25288" xr:uid="{00000000-0005-0000-0000-000008700000}"/>
    <cellStyle name="Normal 4 2 2 6 9 19 3" xfId="25289" xr:uid="{00000000-0005-0000-0000-000009700000}"/>
    <cellStyle name="Normal 4 2 2 6 9 19 4" xfId="25290" xr:uid="{00000000-0005-0000-0000-00000A700000}"/>
    <cellStyle name="Normal 4 2 2 6 9 19 5" xfId="25291" xr:uid="{00000000-0005-0000-0000-00000B700000}"/>
    <cellStyle name="Normal 4 2 2 6 9 19 6" xfId="25292" xr:uid="{00000000-0005-0000-0000-00000C700000}"/>
    <cellStyle name="Normal 4 2 2 6 9 2" xfId="25293" xr:uid="{00000000-0005-0000-0000-00000D700000}"/>
    <cellStyle name="Normal 4 2 2 6 9 2 2" xfId="25294" xr:uid="{00000000-0005-0000-0000-00000E700000}"/>
    <cellStyle name="Normal 4 2 2 6 9 2 3" xfId="25295" xr:uid="{00000000-0005-0000-0000-00000F700000}"/>
    <cellStyle name="Normal 4 2 2 6 9 2 4" xfId="25296" xr:uid="{00000000-0005-0000-0000-000010700000}"/>
    <cellStyle name="Normal 4 2 2 6 9 2 5" xfId="25297" xr:uid="{00000000-0005-0000-0000-000011700000}"/>
    <cellStyle name="Normal 4 2 2 6 9 2 6" xfId="25298" xr:uid="{00000000-0005-0000-0000-000012700000}"/>
    <cellStyle name="Normal 4 2 2 6 9 20" xfId="25299" xr:uid="{00000000-0005-0000-0000-000013700000}"/>
    <cellStyle name="Normal 4 2 2 6 9 20 2" xfId="25300" xr:uid="{00000000-0005-0000-0000-000014700000}"/>
    <cellStyle name="Normal 4 2 2 6 9 20 3" xfId="25301" xr:uid="{00000000-0005-0000-0000-000015700000}"/>
    <cellStyle name="Normal 4 2 2 6 9 20 4" xfId="25302" xr:uid="{00000000-0005-0000-0000-000016700000}"/>
    <cellStyle name="Normal 4 2 2 6 9 20 5" xfId="25303" xr:uid="{00000000-0005-0000-0000-000017700000}"/>
    <cellStyle name="Normal 4 2 2 6 9 20 6" xfId="25304" xr:uid="{00000000-0005-0000-0000-000018700000}"/>
    <cellStyle name="Normal 4 2 2 6 9 21" xfId="25305" xr:uid="{00000000-0005-0000-0000-000019700000}"/>
    <cellStyle name="Normal 4 2 2 6 9 21 2" xfId="25306" xr:uid="{00000000-0005-0000-0000-00001A700000}"/>
    <cellStyle name="Normal 4 2 2 6 9 21 3" xfId="25307" xr:uid="{00000000-0005-0000-0000-00001B700000}"/>
    <cellStyle name="Normal 4 2 2 6 9 21 4" xfId="25308" xr:uid="{00000000-0005-0000-0000-00001C700000}"/>
    <cellStyle name="Normal 4 2 2 6 9 21 5" xfId="25309" xr:uid="{00000000-0005-0000-0000-00001D700000}"/>
    <cellStyle name="Normal 4 2 2 6 9 21 6" xfId="25310" xr:uid="{00000000-0005-0000-0000-00001E700000}"/>
    <cellStyle name="Normal 4 2 2 6 9 22" xfId="25311" xr:uid="{00000000-0005-0000-0000-00001F700000}"/>
    <cellStyle name="Normal 4 2 2 6 9 22 2" xfId="25312" xr:uid="{00000000-0005-0000-0000-000020700000}"/>
    <cellStyle name="Normal 4 2 2 6 9 22 3" xfId="25313" xr:uid="{00000000-0005-0000-0000-000021700000}"/>
    <cellStyle name="Normal 4 2 2 6 9 22 4" xfId="25314" xr:uid="{00000000-0005-0000-0000-000022700000}"/>
    <cellStyle name="Normal 4 2 2 6 9 22 5" xfId="25315" xr:uid="{00000000-0005-0000-0000-000023700000}"/>
    <cellStyle name="Normal 4 2 2 6 9 22 6" xfId="25316" xr:uid="{00000000-0005-0000-0000-000024700000}"/>
    <cellStyle name="Normal 4 2 2 6 9 23" xfId="25317" xr:uid="{00000000-0005-0000-0000-000025700000}"/>
    <cellStyle name="Normal 4 2 2 6 9 23 2" xfId="25318" xr:uid="{00000000-0005-0000-0000-000026700000}"/>
    <cellStyle name="Normal 4 2 2 6 9 23 3" xfId="25319" xr:uid="{00000000-0005-0000-0000-000027700000}"/>
    <cellStyle name="Normal 4 2 2 6 9 23 4" xfId="25320" xr:uid="{00000000-0005-0000-0000-000028700000}"/>
    <cellStyle name="Normal 4 2 2 6 9 23 5" xfId="25321" xr:uid="{00000000-0005-0000-0000-000029700000}"/>
    <cellStyle name="Normal 4 2 2 6 9 23 6" xfId="25322" xr:uid="{00000000-0005-0000-0000-00002A700000}"/>
    <cellStyle name="Normal 4 2 2 6 9 24" xfId="25323" xr:uid="{00000000-0005-0000-0000-00002B700000}"/>
    <cellStyle name="Normal 4 2 2 6 9 24 2" xfId="25324" xr:uid="{00000000-0005-0000-0000-00002C700000}"/>
    <cellStyle name="Normal 4 2 2 6 9 24 3" xfId="25325" xr:uid="{00000000-0005-0000-0000-00002D700000}"/>
    <cellStyle name="Normal 4 2 2 6 9 24 4" xfId="25326" xr:uid="{00000000-0005-0000-0000-00002E700000}"/>
    <cellStyle name="Normal 4 2 2 6 9 24 5" xfId="25327" xr:uid="{00000000-0005-0000-0000-00002F700000}"/>
    <cellStyle name="Normal 4 2 2 6 9 24 6" xfId="25328" xr:uid="{00000000-0005-0000-0000-000030700000}"/>
    <cellStyle name="Normal 4 2 2 6 9 25" xfId="25329" xr:uid="{00000000-0005-0000-0000-000031700000}"/>
    <cellStyle name="Normal 4 2 2 6 9 25 2" xfId="25330" xr:uid="{00000000-0005-0000-0000-000032700000}"/>
    <cellStyle name="Normal 4 2 2 6 9 25 3" xfId="25331" xr:uid="{00000000-0005-0000-0000-000033700000}"/>
    <cellStyle name="Normal 4 2 2 6 9 25 4" xfId="25332" xr:uid="{00000000-0005-0000-0000-000034700000}"/>
    <cellStyle name="Normal 4 2 2 6 9 25 5" xfId="25333" xr:uid="{00000000-0005-0000-0000-000035700000}"/>
    <cellStyle name="Normal 4 2 2 6 9 25 6" xfId="25334" xr:uid="{00000000-0005-0000-0000-000036700000}"/>
    <cellStyle name="Normal 4 2 2 6 9 26" xfId="25335" xr:uid="{00000000-0005-0000-0000-000037700000}"/>
    <cellStyle name="Normal 4 2 2 6 9 26 2" xfId="25336" xr:uid="{00000000-0005-0000-0000-000038700000}"/>
    <cellStyle name="Normal 4 2 2 6 9 26 3" xfId="25337" xr:uid="{00000000-0005-0000-0000-000039700000}"/>
    <cellStyle name="Normal 4 2 2 6 9 26 4" xfId="25338" xr:uid="{00000000-0005-0000-0000-00003A700000}"/>
    <cellStyle name="Normal 4 2 2 6 9 26 5" xfId="25339" xr:uid="{00000000-0005-0000-0000-00003B700000}"/>
    <cellStyle name="Normal 4 2 2 6 9 26 6" xfId="25340" xr:uid="{00000000-0005-0000-0000-00003C700000}"/>
    <cellStyle name="Normal 4 2 2 6 9 27" xfId="25341" xr:uid="{00000000-0005-0000-0000-00003D700000}"/>
    <cellStyle name="Normal 4 2 2 6 9 27 2" xfId="25342" xr:uid="{00000000-0005-0000-0000-00003E700000}"/>
    <cellStyle name="Normal 4 2 2 6 9 27 3" xfId="25343" xr:uid="{00000000-0005-0000-0000-00003F700000}"/>
    <cellStyle name="Normal 4 2 2 6 9 27 4" xfId="25344" xr:uid="{00000000-0005-0000-0000-000040700000}"/>
    <cellStyle name="Normal 4 2 2 6 9 27 5" xfId="25345" xr:uid="{00000000-0005-0000-0000-000041700000}"/>
    <cellStyle name="Normal 4 2 2 6 9 27 6" xfId="25346" xr:uid="{00000000-0005-0000-0000-000042700000}"/>
    <cellStyle name="Normal 4 2 2 6 9 28" xfId="25347" xr:uid="{00000000-0005-0000-0000-000043700000}"/>
    <cellStyle name="Normal 4 2 2 6 9 28 2" xfId="25348" xr:uid="{00000000-0005-0000-0000-000044700000}"/>
    <cellStyle name="Normal 4 2 2 6 9 28 3" xfId="25349" xr:uid="{00000000-0005-0000-0000-000045700000}"/>
    <cellStyle name="Normal 4 2 2 6 9 28 4" xfId="25350" xr:uid="{00000000-0005-0000-0000-000046700000}"/>
    <cellStyle name="Normal 4 2 2 6 9 28 5" xfId="25351" xr:uid="{00000000-0005-0000-0000-000047700000}"/>
    <cellStyle name="Normal 4 2 2 6 9 28 6" xfId="25352" xr:uid="{00000000-0005-0000-0000-000048700000}"/>
    <cellStyle name="Normal 4 2 2 6 9 29" xfId="25353" xr:uid="{00000000-0005-0000-0000-000049700000}"/>
    <cellStyle name="Normal 4 2 2 6 9 29 2" xfId="25354" xr:uid="{00000000-0005-0000-0000-00004A700000}"/>
    <cellStyle name="Normal 4 2 2 6 9 29 3" xfId="25355" xr:uid="{00000000-0005-0000-0000-00004B700000}"/>
    <cellStyle name="Normal 4 2 2 6 9 29 4" xfId="25356" xr:uid="{00000000-0005-0000-0000-00004C700000}"/>
    <cellStyle name="Normal 4 2 2 6 9 29 5" xfId="25357" xr:uid="{00000000-0005-0000-0000-00004D700000}"/>
    <cellStyle name="Normal 4 2 2 6 9 29 6" xfId="25358" xr:uid="{00000000-0005-0000-0000-00004E700000}"/>
    <cellStyle name="Normal 4 2 2 6 9 3" xfId="25359" xr:uid="{00000000-0005-0000-0000-00004F700000}"/>
    <cellStyle name="Normal 4 2 2 6 9 3 2" xfId="25360" xr:uid="{00000000-0005-0000-0000-000050700000}"/>
    <cellStyle name="Normal 4 2 2 6 9 3 3" xfId="25361" xr:uid="{00000000-0005-0000-0000-000051700000}"/>
    <cellStyle name="Normal 4 2 2 6 9 3 4" xfId="25362" xr:uid="{00000000-0005-0000-0000-000052700000}"/>
    <cellStyle name="Normal 4 2 2 6 9 3 5" xfId="25363" xr:uid="{00000000-0005-0000-0000-000053700000}"/>
    <cellStyle name="Normal 4 2 2 6 9 3 6" xfId="25364" xr:uid="{00000000-0005-0000-0000-000054700000}"/>
    <cellStyle name="Normal 4 2 2 6 9 30" xfId="25365" xr:uid="{00000000-0005-0000-0000-000055700000}"/>
    <cellStyle name="Normal 4 2 2 6 9 31" xfId="25366" xr:uid="{00000000-0005-0000-0000-000056700000}"/>
    <cellStyle name="Normal 4 2 2 6 9 32" xfId="25367" xr:uid="{00000000-0005-0000-0000-000057700000}"/>
    <cellStyle name="Normal 4 2 2 6 9 33" xfId="25368" xr:uid="{00000000-0005-0000-0000-000058700000}"/>
    <cellStyle name="Normal 4 2 2 6 9 34" xfId="25369" xr:uid="{00000000-0005-0000-0000-000059700000}"/>
    <cellStyle name="Normal 4 2 2 6 9 4" xfId="25370" xr:uid="{00000000-0005-0000-0000-00005A700000}"/>
    <cellStyle name="Normal 4 2 2 6 9 4 2" xfId="25371" xr:uid="{00000000-0005-0000-0000-00005B700000}"/>
    <cellStyle name="Normal 4 2 2 6 9 4 3" xfId="25372" xr:uid="{00000000-0005-0000-0000-00005C700000}"/>
    <cellStyle name="Normal 4 2 2 6 9 4 4" xfId="25373" xr:uid="{00000000-0005-0000-0000-00005D700000}"/>
    <cellStyle name="Normal 4 2 2 6 9 4 5" xfId="25374" xr:uid="{00000000-0005-0000-0000-00005E700000}"/>
    <cellStyle name="Normal 4 2 2 6 9 4 6" xfId="25375" xr:uid="{00000000-0005-0000-0000-00005F700000}"/>
    <cellStyle name="Normal 4 2 2 6 9 5" xfId="25376" xr:uid="{00000000-0005-0000-0000-000060700000}"/>
    <cellStyle name="Normal 4 2 2 6 9 5 2" xfId="25377" xr:uid="{00000000-0005-0000-0000-000061700000}"/>
    <cellStyle name="Normal 4 2 2 6 9 5 3" xfId="25378" xr:uid="{00000000-0005-0000-0000-000062700000}"/>
    <cellStyle name="Normal 4 2 2 6 9 5 4" xfId="25379" xr:uid="{00000000-0005-0000-0000-000063700000}"/>
    <cellStyle name="Normal 4 2 2 6 9 5 5" xfId="25380" xr:uid="{00000000-0005-0000-0000-000064700000}"/>
    <cellStyle name="Normal 4 2 2 6 9 5 6" xfId="25381" xr:uid="{00000000-0005-0000-0000-000065700000}"/>
    <cellStyle name="Normal 4 2 2 6 9 6" xfId="25382" xr:uid="{00000000-0005-0000-0000-000066700000}"/>
    <cellStyle name="Normal 4 2 2 6 9 6 2" xfId="25383" xr:uid="{00000000-0005-0000-0000-000067700000}"/>
    <cellStyle name="Normal 4 2 2 6 9 6 3" xfId="25384" xr:uid="{00000000-0005-0000-0000-000068700000}"/>
    <cellStyle name="Normal 4 2 2 6 9 6 4" xfId="25385" xr:uid="{00000000-0005-0000-0000-000069700000}"/>
    <cellStyle name="Normal 4 2 2 6 9 6 5" xfId="25386" xr:uid="{00000000-0005-0000-0000-00006A700000}"/>
    <cellStyle name="Normal 4 2 2 6 9 6 6" xfId="25387" xr:uid="{00000000-0005-0000-0000-00006B700000}"/>
    <cellStyle name="Normal 4 2 2 6 9 7" xfId="25388" xr:uid="{00000000-0005-0000-0000-00006C700000}"/>
    <cellStyle name="Normal 4 2 2 6 9 7 2" xfId="25389" xr:uid="{00000000-0005-0000-0000-00006D700000}"/>
    <cellStyle name="Normal 4 2 2 6 9 7 3" xfId="25390" xr:uid="{00000000-0005-0000-0000-00006E700000}"/>
    <cellStyle name="Normal 4 2 2 6 9 7 4" xfId="25391" xr:uid="{00000000-0005-0000-0000-00006F700000}"/>
    <cellStyle name="Normal 4 2 2 6 9 7 5" xfId="25392" xr:uid="{00000000-0005-0000-0000-000070700000}"/>
    <cellStyle name="Normal 4 2 2 6 9 7 6" xfId="25393" xr:uid="{00000000-0005-0000-0000-000071700000}"/>
    <cellStyle name="Normal 4 2 2 6 9 8" xfId="25394" xr:uid="{00000000-0005-0000-0000-000072700000}"/>
    <cellStyle name="Normal 4 2 2 6 9 8 2" xfId="25395" xr:uid="{00000000-0005-0000-0000-000073700000}"/>
    <cellStyle name="Normal 4 2 2 6 9 8 3" xfId="25396" xr:uid="{00000000-0005-0000-0000-000074700000}"/>
    <cellStyle name="Normal 4 2 2 6 9 8 4" xfId="25397" xr:uid="{00000000-0005-0000-0000-000075700000}"/>
    <cellStyle name="Normal 4 2 2 6 9 8 5" xfId="25398" xr:uid="{00000000-0005-0000-0000-000076700000}"/>
    <cellStyle name="Normal 4 2 2 6 9 8 6" xfId="25399" xr:uid="{00000000-0005-0000-0000-000077700000}"/>
    <cellStyle name="Normal 4 2 2 6 9 9" xfId="25400" xr:uid="{00000000-0005-0000-0000-000078700000}"/>
    <cellStyle name="Normal 4 2 2 6 9 9 2" xfId="25401" xr:uid="{00000000-0005-0000-0000-000079700000}"/>
    <cellStyle name="Normal 4 2 2 6 9 9 3" xfId="25402" xr:uid="{00000000-0005-0000-0000-00007A700000}"/>
    <cellStyle name="Normal 4 2 2 6 9 9 4" xfId="25403" xr:uid="{00000000-0005-0000-0000-00007B700000}"/>
    <cellStyle name="Normal 4 2 2 6 9 9 5" xfId="25404" xr:uid="{00000000-0005-0000-0000-00007C700000}"/>
    <cellStyle name="Normal 4 2 2 6 9 9 6" xfId="25405" xr:uid="{00000000-0005-0000-0000-00007D700000}"/>
    <cellStyle name="Normal 4 2 2 7" xfId="25406" xr:uid="{00000000-0005-0000-0000-00007E700000}"/>
    <cellStyle name="Normal 4 2 2 8" xfId="25407" xr:uid="{00000000-0005-0000-0000-00007F700000}"/>
    <cellStyle name="Normal 4 2 2 9" xfId="25408" xr:uid="{00000000-0005-0000-0000-000080700000}"/>
    <cellStyle name="Normal 4 2 20" xfId="60811" xr:uid="{00000000-0005-0000-0000-000081700000}"/>
    <cellStyle name="Normal 4 2 21" xfId="60812" xr:uid="{00000000-0005-0000-0000-000082700000}"/>
    <cellStyle name="Normal 4 2 22" xfId="60813" xr:uid="{00000000-0005-0000-0000-000083700000}"/>
    <cellStyle name="Normal 4 2 23" xfId="60814" xr:uid="{00000000-0005-0000-0000-000084700000}"/>
    <cellStyle name="Normal 4 2 24" xfId="60815" xr:uid="{00000000-0005-0000-0000-000085700000}"/>
    <cellStyle name="Normal 4 2 25" xfId="60816" xr:uid="{00000000-0005-0000-0000-000086700000}"/>
    <cellStyle name="Normal 4 2 26" xfId="60817" xr:uid="{00000000-0005-0000-0000-000087700000}"/>
    <cellStyle name="Normal 4 2 27" xfId="60818" xr:uid="{00000000-0005-0000-0000-000088700000}"/>
    <cellStyle name="Normal 4 2 3" xfId="25409" xr:uid="{00000000-0005-0000-0000-000089700000}"/>
    <cellStyle name="Normal 4 2 3 10" xfId="25410" xr:uid="{00000000-0005-0000-0000-00008A700000}"/>
    <cellStyle name="Normal 4 2 3 10 10" xfId="25411" xr:uid="{00000000-0005-0000-0000-00008B700000}"/>
    <cellStyle name="Normal 4 2 3 10 10 2" xfId="25412" xr:uid="{00000000-0005-0000-0000-00008C700000}"/>
    <cellStyle name="Normal 4 2 3 10 10 3" xfId="25413" xr:uid="{00000000-0005-0000-0000-00008D700000}"/>
    <cellStyle name="Normal 4 2 3 10 10 4" xfId="25414" xr:uid="{00000000-0005-0000-0000-00008E700000}"/>
    <cellStyle name="Normal 4 2 3 10 10 5" xfId="25415" xr:uid="{00000000-0005-0000-0000-00008F700000}"/>
    <cellStyle name="Normal 4 2 3 10 10 6" xfId="25416" xr:uid="{00000000-0005-0000-0000-000090700000}"/>
    <cellStyle name="Normal 4 2 3 10 11" xfId="25417" xr:uid="{00000000-0005-0000-0000-000091700000}"/>
    <cellStyle name="Normal 4 2 3 10 11 2" xfId="25418" xr:uid="{00000000-0005-0000-0000-000092700000}"/>
    <cellStyle name="Normal 4 2 3 10 11 3" xfId="25419" xr:uid="{00000000-0005-0000-0000-000093700000}"/>
    <cellStyle name="Normal 4 2 3 10 11 4" xfId="25420" xr:uid="{00000000-0005-0000-0000-000094700000}"/>
    <cellStyle name="Normal 4 2 3 10 11 5" xfId="25421" xr:uid="{00000000-0005-0000-0000-000095700000}"/>
    <cellStyle name="Normal 4 2 3 10 11 6" xfId="25422" xr:uid="{00000000-0005-0000-0000-000096700000}"/>
    <cellStyle name="Normal 4 2 3 10 12" xfId="25423" xr:uid="{00000000-0005-0000-0000-000097700000}"/>
    <cellStyle name="Normal 4 2 3 10 12 2" xfId="25424" xr:uid="{00000000-0005-0000-0000-000098700000}"/>
    <cellStyle name="Normal 4 2 3 10 12 3" xfId="25425" xr:uid="{00000000-0005-0000-0000-000099700000}"/>
    <cellStyle name="Normal 4 2 3 10 12 4" xfId="25426" xr:uid="{00000000-0005-0000-0000-00009A700000}"/>
    <cellStyle name="Normal 4 2 3 10 12 5" xfId="25427" xr:uid="{00000000-0005-0000-0000-00009B700000}"/>
    <cellStyle name="Normal 4 2 3 10 12 6" xfId="25428" xr:uid="{00000000-0005-0000-0000-00009C700000}"/>
    <cellStyle name="Normal 4 2 3 10 13" xfId="25429" xr:uid="{00000000-0005-0000-0000-00009D700000}"/>
    <cellStyle name="Normal 4 2 3 10 13 2" xfId="25430" xr:uid="{00000000-0005-0000-0000-00009E700000}"/>
    <cellStyle name="Normal 4 2 3 10 13 3" xfId="25431" xr:uid="{00000000-0005-0000-0000-00009F700000}"/>
    <cellStyle name="Normal 4 2 3 10 13 4" xfId="25432" xr:uid="{00000000-0005-0000-0000-0000A0700000}"/>
    <cellStyle name="Normal 4 2 3 10 13 5" xfId="25433" xr:uid="{00000000-0005-0000-0000-0000A1700000}"/>
    <cellStyle name="Normal 4 2 3 10 13 6" xfId="25434" xr:uid="{00000000-0005-0000-0000-0000A2700000}"/>
    <cellStyle name="Normal 4 2 3 10 14" xfId="25435" xr:uid="{00000000-0005-0000-0000-0000A3700000}"/>
    <cellStyle name="Normal 4 2 3 10 14 2" xfId="25436" xr:uid="{00000000-0005-0000-0000-0000A4700000}"/>
    <cellStyle name="Normal 4 2 3 10 14 3" xfId="25437" xr:uid="{00000000-0005-0000-0000-0000A5700000}"/>
    <cellStyle name="Normal 4 2 3 10 14 4" xfId="25438" xr:uid="{00000000-0005-0000-0000-0000A6700000}"/>
    <cellStyle name="Normal 4 2 3 10 14 5" xfId="25439" xr:uid="{00000000-0005-0000-0000-0000A7700000}"/>
    <cellStyle name="Normal 4 2 3 10 14 6" xfId="25440" xr:uid="{00000000-0005-0000-0000-0000A8700000}"/>
    <cellStyle name="Normal 4 2 3 10 15" xfId="25441" xr:uid="{00000000-0005-0000-0000-0000A9700000}"/>
    <cellStyle name="Normal 4 2 3 10 15 2" xfId="25442" xr:uid="{00000000-0005-0000-0000-0000AA700000}"/>
    <cellStyle name="Normal 4 2 3 10 15 3" xfId="25443" xr:uid="{00000000-0005-0000-0000-0000AB700000}"/>
    <cellStyle name="Normal 4 2 3 10 15 4" xfId="25444" xr:uid="{00000000-0005-0000-0000-0000AC700000}"/>
    <cellStyle name="Normal 4 2 3 10 15 5" xfId="25445" xr:uid="{00000000-0005-0000-0000-0000AD700000}"/>
    <cellStyle name="Normal 4 2 3 10 15 6" xfId="25446" xr:uid="{00000000-0005-0000-0000-0000AE700000}"/>
    <cellStyle name="Normal 4 2 3 10 16" xfId="25447" xr:uid="{00000000-0005-0000-0000-0000AF700000}"/>
    <cellStyle name="Normal 4 2 3 10 16 2" xfId="25448" xr:uid="{00000000-0005-0000-0000-0000B0700000}"/>
    <cellStyle name="Normal 4 2 3 10 16 3" xfId="25449" xr:uid="{00000000-0005-0000-0000-0000B1700000}"/>
    <cellStyle name="Normal 4 2 3 10 16 4" xfId="25450" xr:uid="{00000000-0005-0000-0000-0000B2700000}"/>
    <cellStyle name="Normal 4 2 3 10 16 5" xfId="25451" xr:uid="{00000000-0005-0000-0000-0000B3700000}"/>
    <cellStyle name="Normal 4 2 3 10 16 6" xfId="25452" xr:uid="{00000000-0005-0000-0000-0000B4700000}"/>
    <cellStyle name="Normal 4 2 3 10 17" xfId="25453" xr:uid="{00000000-0005-0000-0000-0000B5700000}"/>
    <cellStyle name="Normal 4 2 3 10 17 2" xfId="25454" xr:uid="{00000000-0005-0000-0000-0000B6700000}"/>
    <cellStyle name="Normal 4 2 3 10 17 3" xfId="25455" xr:uid="{00000000-0005-0000-0000-0000B7700000}"/>
    <cellStyle name="Normal 4 2 3 10 17 4" xfId="25456" xr:uid="{00000000-0005-0000-0000-0000B8700000}"/>
    <cellStyle name="Normal 4 2 3 10 17 5" xfId="25457" xr:uid="{00000000-0005-0000-0000-0000B9700000}"/>
    <cellStyle name="Normal 4 2 3 10 17 6" xfId="25458" xr:uid="{00000000-0005-0000-0000-0000BA700000}"/>
    <cellStyle name="Normal 4 2 3 10 18" xfId="25459" xr:uid="{00000000-0005-0000-0000-0000BB700000}"/>
    <cellStyle name="Normal 4 2 3 10 18 2" xfId="25460" xr:uid="{00000000-0005-0000-0000-0000BC700000}"/>
    <cellStyle name="Normal 4 2 3 10 18 3" xfId="25461" xr:uid="{00000000-0005-0000-0000-0000BD700000}"/>
    <cellStyle name="Normal 4 2 3 10 18 4" xfId="25462" xr:uid="{00000000-0005-0000-0000-0000BE700000}"/>
    <cellStyle name="Normal 4 2 3 10 18 5" xfId="25463" xr:uid="{00000000-0005-0000-0000-0000BF700000}"/>
    <cellStyle name="Normal 4 2 3 10 18 6" xfId="25464" xr:uid="{00000000-0005-0000-0000-0000C0700000}"/>
    <cellStyle name="Normal 4 2 3 10 19" xfId="25465" xr:uid="{00000000-0005-0000-0000-0000C1700000}"/>
    <cellStyle name="Normal 4 2 3 10 19 2" xfId="25466" xr:uid="{00000000-0005-0000-0000-0000C2700000}"/>
    <cellStyle name="Normal 4 2 3 10 19 3" xfId="25467" xr:uid="{00000000-0005-0000-0000-0000C3700000}"/>
    <cellStyle name="Normal 4 2 3 10 19 4" xfId="25468" xr:uid="{00000000-0005-0000-0000-0000C4700000}"/>
    <cellStyle name="Normal 4 2 3 10 19 5" xfId="25469" xr:uid="{00000000-0005-0000-0000-0000C5700000}"/>
    <cellStyle name="Normal 4 2 3 10 19 6" xfId="25470" xr:uid="{00000000-0005-0000-0000-0000C6700000}"/>
    <cellStyle name="Normal 4 2 3 10 2" xfId="25471" xr:uid="{00000000-0005-0000-0000-0000C7700000}"/>
    <cellStyle name="Normal 4 2 3 10 2 2" xfId="25472" xr:uid="{00000000-0005-0000-0000-0000C8700000}"/>
    <cellStyle name="Normal 4 2 3 10 2 3" xfId="25473" xr:uid="{00000000-0005-0000-0000-0000C9700000}"/>
    <cellStyle name="Normal 4 2 3 10 2 4" xfId="25474" xr:uid="{00000000-0005-0000-0000-0000CA700000}"/>
    <cellStyle name="Normal 4 2 3 10 2 5" xfId="25475" xr:uid="{00000000-0005-0000-0000-0000CB700000}"/>
    <cellStyle name="Normal 4 2 3 10 2 6" xfId="25476" xr:uid="{00000000-0005-0000-0000-0000CC700000}"/>
    <cellStyle name="Normal 4 2 3 10 20" xfId="25477" xr:uid="{00000000-0005-0000-0000-0000CD700000}"/>
    <cellStyle name="Normal 4 2 3 10 20 2" xfId="25478" xr:uid="{00000000-0005-0000-0000-0000CE700000}"/>
    <cellStyle name="Normal 4 2 3 10 20 3" xfId="25479" xr:uid="{00000000-0005-0000-0000-0000CF700000}"/>
    <cellStyle name="Normal 4 2 3 10 20 4" xfId="25480" xr:uid="{00000000-0005-0000-0000-0000D0700000}"/>
    <cellStyle name="Normal 4 2 3 10 20 5" xfId="25481" xr:uid="{00000000-0005-0000-0000-0000D1700000}"/>
    <cellStyle name="Normal 4 2 3 10 20 6" xfId="25482" xr:uid="{00000000-0005-0000-0000-0000D2700000}"/>
    <cellStyle name="Normal 4 2 3 10 21" xfId="25483" xr:uid="{00000000-0005-0000-0000-0000D3700000}"/>
    <cellStyle name="Normal 4 2 3 10 21 2" xfId="25484" xr:uid="{00000000-0005-0000-0000-0000D4700000}"/>
    <cellStyle name="Normal 4 2 3 10 21 3" xfId="25485" xr:uid="{00000000-0005-0000-0000-0000D5700000}"/>
    <cellStyle name="Normal 4 2 3 10 21 4" xfId="25486" xr:uid="{00000000-0005-0000-0000-0000D6700000}"/>
    <cellStyle name="Normal 4 2 3 10 21 5" xfId="25487" xr:uid="{00000000-0005-0000-0000-0000D7700000}"/>
    <cellStyle name="Normal 4 2 3 10 21 6" xfId="25488" xr:uid="{00000000-0005-0000-0000-0000D8700000}"/>
    <cellStyle name="Normal 4 2 3 10 22" xfId="25489" xr:uid="{00000000-0005-0000-0000-0000D9700000}"/>
    <cellStyle name="Normal 4 2 3 10 22 2" xfId="25490" xr:uid="{00000000-0005-0000-0000-0000DA700000}"/>
    <cellStyle name="Normal 4 2 3 10 22 3" xfId="25491" xr:uid="{00000000-0005-0000-0000-0000DB700000}"/>
    <cellStyle name="Normal 4 2 3 10 22 4" xfId="25492" xr:uid="{00000000-0005-0000-0000-0000DC700000}"/>
    <cellStyle name="Normal 4 2 3 10 22 5" xfId="25493" xr:uid="{00000000-0005-0000-0000-0000DD700000}"/>
    <cellStyle name="Normal 4 2 3 10 22 6" xfId="25494" xr:uid="{00000000-0005-0000-0000-0000DE700000}"/>
    <cellStyle name="Normal 4 2 3 10 23" xfId="25495" xr:uid="{00000000-0005-0000-0000-0000DF700000}"/>
    <cellStyle name="Normal 4 2 3 10 23 2" xfId="25496" xr:uid="{00000000-0005-0000-0000-0000E0700000}"/>
    <cellStyle name="Normal 4 2 3 10 23 3" xfId="25497" xr:uid="{00000000-0005-0000-0000-0000E1700000}"/>
    <cellStyle name="Normal 4 2 3 10 23 4" xfId="25498" xr:uid="{00000000-0005-0000-0000-0000E2700000}"/>
    <cellStyle name="Normal 4 2 3 10 23 5" xfId="25499" xr:uid="{00000000-0005-0000-0000-0000E3700000}"/>
    <cellStyle name="Normal 4 2 3 10 23 6" xfId="25500" xr:uid="{00000000-0005-0000-0000-0000E4700000}"/>
    <cellStyle name="Normal 4 2 3 10 24" xfId="25501" xr:uid="{00000000-0005-0000-0000-0000E5700000}"/>
    <cellStyle name="Normal 4 2 3 10 24 2" xfId="25502" xr:uid="{00000000-0005-0000-0000-0000E6700000}"/>
    <cellStyle name="Normal 4 2 3 10 24 3" xfId="25503" xr:uid="{00000000-0005-0000-0000-0000E7700000}"/>
    <cellStyle name="Normal 4 2 3 10 24 4" xfId="25504" xr:uid="{00000000-0005-0000-0000-0000E8700000}"/>
    <cellStyle name="Normal 4 2 3 10 24 5" xfId="25505" xr:uid="{00000000-0005-0000-0000-0000E9700000}"/>
    <cellStyle name="Normal 4 2 3 10 24 6" xfId="25506" xr:uid="{00000000-0005-0000-0000-0000EA700000}"/>
    <cellStyle name="Normal 4 2 3 10 25" xfId="25507" xr:uid="{00000000-0005-0000-0000-0000EB700000}"/>
    <cellStyle name="Normal 4 2 3 10 25 2" xfId="25508" xr:uid="{00000000-0005-0000-0000-0000EC700000}"/>
    <cellStyle name="Normal 4 2 3 10 25 3" xfId="25509" xr:uid="{00000000-0005-0000-0000-0000ED700000}"/>
    <cellStyle name="Normal 4 2 3 10 25 4" xfId="25510" xr:uid="{00000000-0005-0000-0000-0000EE700000}"/>
    <cellStyle name="Normal 4 2 3 10 25 5" xfId="25511" xr:uid="{00000000-0005-0000-0000-0000EF700000}"/>
    <cellStyle name="Normal 4 2 3 10 25 6" xfId="25512" xr:uid="{00000000-0005-0000-0000-0000F0700000}"/>
    <cellStyle name="Normal 4 2 3 10 26" xfId="25513" xr:uid="{00000000-0005-0000-0000-0000F1700000}"/>
    <cellStyle name="Normal 4 2 3 10 26 2" xfId="25514" xr:uid="{00000000-0005-0000-0000-0000F2700000}"/>
    <cellStyle name="Normal 4 2 3 10 26 3" xfId="25515" xr:uid="{00000000-0005-0000-0000-0000F3700000}"/>
    <cellStyle name="Normal 4 2 3 10 26 4" xfId="25516" xr:uid="{00000000-0005-0000-0000-0000F4700000}"/>
    <cellStyle name="Normal 4 2 3 10 26 5" xfId="25517" xr:uid="{00000000-0005-0000-0000-0000F5700000}"/>
    <cellStyle name="Normal 4 2 3 10 26 6" xfId="25518" xr:uid="{00000000-0005-0000-0000-0000F6700000}"/>
    <cellStyle name="Normal 4 2 3 10 27" xfId="25519" xr:uid="{00000000-0005-0000-0000-0000F7700000}"/>
    <cellStyle name="Normal 4 2 3 10 27 2" xfId="25520" xr:uid="{00000000-0005-0000-0000-0000F8700000}"/>
    <cellStyle name="Normal 4 2 3 10 27 3" xfId="25521" xr:uid="{00000000-0005-0000-0000-0000F9700000}"/>
    <cellStyle name="Normal 4 2 3 10 27 4" xfId="25522" xr:uid="{00000000-0005-0000-0000-0000FA700000}"/>
    <cellStyle name="Normal 4 2 3 10 27 5" xfId="25523" xr:uid="{00000000-0005-0000-0000-0000FB700000}"/>
    <cellStyle name="Normal 4 2 3 10 27 6" xfId="25524" xr:uid="{00000000-0005-0000-0000-0000FC700000}"/>
    <cellStyle name="Normal 4 2 3 10 28" xfId="25525" xr:uid="{00000000-0005-0000-0000-0000FD700000}"/>
    <cellStyle name="Normal 4 2 3 10 28 2" xfId="25526" xr:uid="{00000000-0005-0000-0000-0000FE700000}"/>
    <cellStyle name="Normal 4 2 3 10 28 3" xfId="25527" xr:uid="{00000000-0005-0000-0000-0000FF700000}"/>
    <cellStyle name="Normal 4 2 3 10 28 4" xfId="25528" xr:uid="{00000000-0005-0000-0000-000000710000}"/>
    <cellStyle name="Normal 4 2 3 10 28 5" xfId="25529" xr:uid="{00000000-0005-0000-0000-000001710000}"/>
    <cellStyle name="Normal 4 2 3 10 28 6" xfId="25530" xr:uid="{00000000-0005-0000-0000-000002710000}"/>
    <cellStyle name="Normal 4 2 3 10 29" xfId="25531" xr:uid="{00000000-0005-0000-0000-000003710000}"/>
    <cellStyle name="Normal 4 2 3 10 29 2" xfId="25532" xr:uid="{00000000-0005-0000-0000-000004710000}"/>
    <cellStyle name="Normal 4 2 3 10 29 3" xfId="25533" xr:uid="{00000000-0005-0000-0000-000005710000}"/>
    <cellStyle name="Normal 4 2 3 10 29 4" xfId="25534" xr:uid="{00000000-0005-0000-0000-000006710000}"/>
    <cellStyle name="Normal 4 2 3 10 29 5" xfId="25535" xr:uid="{00000000-0005-0000-0000-000007710000}"/>
    <cellStyle name="Normal 4 2 3 10 29 6" xfId="25536" xr:uid="{00000000-0005-0000-0000-000008710000}"/>
    <cellStyle name="Normal 4 2 3 10 3" xfId="25537" xr:uid="{00000000-0005-0000-0000-000009710000}"/>
    <cellStyle name="Normal 4 2 3 10 3 2" xfId="25538" xr:uid="{00000000-0005-0000-0000-00000A710000}"/>
    <cellStyle name="Normal 4 2 3 10 3 3" xfId="25539" xr:uid="{00000000-0005-0000-0000-00000B710000}"/>
    <cellStyle name="Normal 4 2 3 10 3 4" xfId="25540" xr:uid="{00000000-0005-0000-0000-00000C710000}"/>
    <cellStyle name="Normal 4 2 3 10 3 5" xfId="25541" xr:uid="{00000000-0005-0000-0000-00000D710000}"/>
    <cellStyle name="Normal 4 2 3 10 3 6" xfId="25542" xr:uid="{00000000-0005-0000-0000-00000E710000}"/>
    <cellStyle name="Normal 4 2 3 10 30" xfId="25543" xr:uid="{00000000-0005-0000-0000-00000F710000}"/>
    <cellStyle name="Normal 4 2 3 10 31" xfId="25544" xr:uid="{00000000-0005-0000-0000-000010710000}"/>
    <cellStyle name="Normal 4 2 3 10 32" xfId="25545" xr:uid="{00000000-0005-0000-0000-000011710000}"/>
    <cellStyle name="Normal 4 2 3 10 33" xfId="25546" xr:uid="{00000000-0005-0000-0000-000012710000}"/>
    <cellStyle name="Normal 4 2 3 10 34" xfId="25547" xr:uid="{00000000-0005-0000-0000-000013710000}"/>
    <cellStyle name="Normal 4 2 3 10 4" xfId="25548" xr:uid="{00000000-0005-0000-0000-000014710000}"/>
    <cellStyle name="Normal 4 2 3 10 4 2" xfId="25549" xr:uid="{00000000-0005-0000-0000-000015710000}"/>
    <cellStyle name="Normal 4 2 3 10 4 3" xfId="25550" xr:uid="{00000000-0005-0000-0000-000016710000}"/>
    <cellStyle name="Normal 4 2 3 10 4 4" xfId="25551" xr:uid="{00000000-0005-0000-0000-000017710000}"/>
    <cellStyle name="Normal 4 2 3 10 4 5" xfId="25552" xr:uid="{00000000-0005-0000-0000-000018710000}"/>
    <cellStyle name="Normal 4 2 3 10 4 6" xfId="25553" xr:uid="{00000000-0005-0000-0000-000019710000}"/>
    <cellStyle name="Normal 4 2 3 10 5" xfId="25554" xr:uid="{00000000-0005-0000-0000-00001A710000}"/>
    <cellStyle name="Normal 4 2 3 10 5 2" xfId="25555" xr:uid="{00000000-0005-0000-0000-00001B710000}"/>
    <cellStyle name="Normal 4 2 3 10 5 3" xfId="25556" xr:uid="{00000000-0005-0000-0000-00001C710000}"/>
    <cellStyle name="Normal 4 2 3 10 5 4" xfId="25557" xr:uid="{00000000-0005-0000-0000-00001D710000}"/>
    <cellStyle name="Normal 4 2 3 10 5 5" xfId="25558" xr:uid="{00000000-0005-0000-0000-00001E710000}"/>
    <cellStyle name="Normal 4 2 3 10 5 6" xfId="25559" xr:uid="{00000000-0005-0000-0000-00001F710000}"/>
    <cellStyle name="Normal 4 2 3 10 6" xfId="25560" xr:uid="{00000000-0005-0000-0000-000020710000}"/>
    <cellStyle name="Normal 4 2 3 10 6 2" xfId="25561" xr:uid="{00000000-0005-0000-0000-000021710000}"/>
    <cellStyle name="Normal 4 2 3 10 6 3" xfId="25562" xr:uid="{00000000-0005-0000-0000-000022710000}"/>
    <cellStyle name="Normal 4 2 3 10 6 4" xfId="25563" xr:uid="{00000000-0005-0000-0000-000023710000}"/>
    <cellStyle name="Normal 4 2 3 10 6 5" xfId="25564" xr:uid="{00000000-0005-0000-0000-000024710000}"/>
    <cellStyle name="Normal 4 2 3 10 6 6" xfId="25565" xr:uid="{00000000-0005-0000-0000-000025710000}"/>
    <cellStyle name="Normal 4 2 3 10 7" xfId="25566" xr:uid="{00000000-0005-0000-0000-000026710000}"/>
    <cellStyle name="Normal 4 2 3 10 7 2" xfId="25567" xr:uid="{00000000-0005-0000-0000-000027710000}"/>
    <cellStyle name="Normal 4 2 3 10 7 3" xfId="25568" xr:uid="{00000000-0005-0000-0000-000028710000}"/>
    <cellStyle name="Normal 4 2 3 10 7 4" xfId="25569" xr:uid="{00000000-0005-0000-0000-000029710000}"/>
    <cellStyle name="Normal 4 2 3 10 7 5" xfId="25570" xr:uid="{00000000-0005-0000-0000-00002A710000}"/>
    <cellStyle name="Normal 4 2 3 10 7 6" xfId="25571" xr:uid="{00000000-0005-0000-0000-00002B710000}"/>
    <cellStyle name="Normal 4 2 3 10 8" xfId="25572" xr:uid="{00000000-0005-0000-0000-00002C710000}"/>
    <cellStyle name="Normal 4 2 3 10 8 2" xfId="25573" xr:uid="{00000000-0005-0000-0000-00002D710000}"/>
    <cellStyle name="Normal 4 2 3 10 8 3" xfId="25574" xr:uid="{00000000-0005-0000-0000-00002E710000}"/>
    <cellStyle name="Normal 4 2 3 10 8 4" xfId="25575" xr:uid="{00000000-0005-0000-0000-00002F710000}"/>
    <cellStyle name="Normal 4 2 3 10 8 5" xfId="25576" xr:uid="{00000000-0005-0000-0000-000030710000}"/>
    <cellStyle name="Normal 4 2 3 10 8 6" xfId="25577" xr:uid="{00000000-0005-0000-0000-000031710000}"/>
    <cellStyle name="Normal 4 2 3 10 9" xfId="25578" xr:uid="{00000000-0005-0000-0000-000032710000}"/>
    <cellStyle name="Normal 4 2 3 10 9 2" xfId="25579" xr:uid="{00000000-0005-0000-0000-000033710000}"/>
    <cellStyle name="Normal 4 2 3 10 9 3" xfId="25580" xr:uid="{00000000-0005-0000-0000-000034710000}"/>
    <cellStyle name="Normal 4 2 3 10 9 4" xfId="25581" xr:uid="{00000000-0005-0000-0000-000035710000}"/>
    <cellStyle name="Normal 4 2 3 10 9 5" xfId="25582" xr:uid="{00000000-0005-0000-0000-000036710000}"/>
    <cellStyle name="Normal 4 2 3 10 9 6" xfId="25583" xr:uid="{00000000-0005-0000-0000-000037710000}"/>
    <cellStyle name="Normal 4 2 3 11" xfId="25584" xr:uid="{00000000-0005-0000-0000-000038710000}"/>
    <cellStyle name="Normal 4 2 3 11 10" xfId="25585" xr:uid="{00000000-0005-0000-0000-000039710000}"/>
    <cellStyle name="Normal 4 2 3 11 10 2" xfId="25586" xr:uid="{00000000-0005-0000-0000-00003A710000}"/>
    <cellStyle name="Normal 4 2 3 11 10 3" xfId="25587" xr:uid="{00000000-0005-0000-0000-00003B710000}"/>
    <cellStyle name="Normal 4 2 3 11 10 4" xfId="25588" xr:uid="{00000000-0005-0000-0000-00003C710000}"/>
    <cellStyle name="Normal 4 2 3 11 10 5" xfId="25589" xr:uid="{00000000-0005-0000-0000-00003D710000}"/>
    <cellStyle name="Normal 4 2 3 11 10 6" xfId="25590" xr:uid="{00000000-0005-0000-0000-00003E710000}"/>
    <cellStyle name="Normal 4 2 3 11 11" xfId="25591" xr:uid="{00000000-0005-0000-0000-00003F710000}"/>
    <cellStyle name="Normal 4 2 3 11 11 2" xfId="25592" xr:uid="{00000000-0005-0000-0000-000040710000}"/>
    <cellStyle name="Normal 4 2 3 11 11 3" xfId="25593" xr:uid="{00000000-0005-0000-0000-000041710000}"/>
    <cellStyle name="Normal 4 2 3 11 11 4" xfId="25594" xr:uid="{00000000-0005-0000-0000-000042710000}"/>
    <cellStyle name="Normal 4 2 3 11 11 5" xfId="25595" xr:uid="{00000000-0005-0000-0000-000043710000}"/>
    <cellStyle name="Normal 4 2 3 11 11 6" xfId="25596" xr:uid="{00000000-0005-0000-0000-000044710000}"/>
    <cellStyle name="Normal 4 2 3 11 12" xfId="25597" xr:uid="{00000000-0005-0000-0000-000045710000}"/>
    <cellStyle name="Normal 4 2 3 11 12 2" xfId="25598" xr:uid="{00000000-0005-0000-0000-000046710000}"/>
    <cellStyle name="Normal 4 2 3 11 12 3" xfId="25599" xr:uid="{00000000-0005-0000-0000-000047710000}"/>
    <cellStyle name="Normal 4 2 3 11 12 4" xfId="25600" xr:uid="{00000000-0005-0000-0000-000048710000}"/>
    <cellStyle name="Normal 4 2 3 11 12 5" xfId="25601" xr:uid="{00000000-0005-0000-0000-000049710000}"/>
    <cellStyle name="Normal 4 2 3 11 12 6" xfId="25602" xr:uid="{00000000-0005-0000-0000-00004A710000}"/>
    <cellStyle name="Normal 4 2 3 11 13" xfId="25603" xr:uid="{00000000-0005-0000-0000-00004B710000}"/>
    <cellStyle name="Normal 4 2 3 11 13 2" xfId="25604" xr:uid="{00000000-0005-0000-0000-00004C710000}"/>
    <cellStyle name="Normal 4 2 3 11 13 3" xfId="25605" xr:uid="{00000000-0005-0000-0000-00004D710000}"/>
    <cellStyle name="Normal 4 2 3 11 13 4" xfId="25606" xr:uid="{00000000-0005-0000-0000-00004E710000}"/>
    <cellStyle name="Normal 4 2 3 11 13 5" xfId="25607" xr:uid="{00000000-0005-0000-0000-00004F710000}"/>
    <cellStyle name="Normal 4 2 3 11 13 6" xfId="25608" xr:uid="{00000000-0005-0000-0000-000050710000}"/>
    <cellStyle name="Normal 4 2 3 11 14" xfId="25609" xr:uid="{00000000-0005-0000-0000-000051710000}"/>
    <cellStyle name="Normal 4 2 3 11 14 2" xfId="25610" xr:uid="{00000000-0005-0000-0000-000052710000}"/>
    <cellStyle name="Normal 4 2 3 11 14 3" xfId="25611" xr:uid="{00000000-0005-0000-0000-000053710000}"/>
    <cellStyle name="Normal 4 2 3 11 14 4" xfId="25612" xr:uid="{00000000-0005-0000-0000-000054710000}"/>
    <cellStyle name="Normal 4 2 3 11 14 5" xfId="25613" xr:uid="{00000000-0005-0000-0000-000055710000}"/>
    <cellStyle name="Normal 4 2 3 11 14 6" xfId="25614" xr:uid="{00000000-0005-0000-0000-000056710000}"/>
    <cellStyle name="Normal 4 2 3 11 15" xfId="25615" xr:uid="{00000000-0005-0000-0000-000057710000}"/>
    <cellStyle name="Normal 4 2 3 11 15 2" xfId="25616" xr:uid="{00000000-0005-0000-0000-000058710000}"/>
    <cellStyle name="Normal 4 2 3 11 15 3" xfId="25617" xr:uid="{00000000-0005-0000-0000-000059710000}"/>
    <cellStyle name="Normal 4 2 3 11 15 4" xfId="25618" xr:uid="{00000000-0005-0000-0000-00005A710000}"/>
    <cellStyle name="Normal 4 2 3 11 15 5" xfId="25619" xr:uid="{00000000-0005-0000-0000-00005B710000}"/>
    <cellStyle name="Normal 4 2 3 11 15 6" xfId="25620" xr:uid="{00000000-0005-0000-0000-00005C710000}"/>
    <cellStyle name="Normal 4 2 3 11 16" xfId="25621" xr:uid="{00000000-0005-0000-0000-00005D710000}"/>
    <cellStyle name="Normal 4 2 3 11 16 2" xfId="25622" xr:uid="{00000000-0005-0000-0000-00005E710000}"/>
    <cellStyle name="Normal 4 2 3 11 16 3" xfId="25623" xr:uid="{00000000-0005-0000-0000-00005F710000}"/>
    <cellStyle name="Normal 4 2 3 11 16 4" xfId="25624" xr:uid="{00000000-0005-0000-0000-000060710000}"/>
    <cellStyle name="Normal 4 2 3 11 16 5" xfId="25625" xr:uid="{00000000-0005-0000-0000-000061710000}"/>
    <cellStyle name="Normal 4 2 3 11 16 6" xfId="25626" xr:uid="{00000000-0005-0000-0000-000062710000}"/>
    <cellStyle name="Normal 4 2 3 11 17" xfId="25627" xr:uid="{00000000-0005-0000-0000-000063710000}"/>
    <cellStyle name="Normal 4 2 3 11 17 2" xfId="25628" xr:uid="{00000000-0005-0000-0000-000064710000}"/>
    <cellStyle name="Normal 4 2 3 11 17 3" xfId="25629" xr:uid="{00000000-0005-0000-0000-000065710000}"/>
    <cellStyle name="Normal 4 2 3 11 17 4" xfId="25630" xr:uid="{00000000-0005-0000-0000-000066710000}"/>
    <cellStyle name="Normal 4 2 3 11 17 5" xfId="25631" xr:uid="{00000000-0005-0000-0000-000067710000}"/>
    <cellStyle name="Normal 4 2 3 11 17 6" xfId="25632" xr:uid="{00000000-0005-0000-0000-000068710000}"/>
    <cellStyle name="Normal 4 2 3 11 18" xfId="25633" xr:uid="{00000000-0005-0000-0000-000069710000}"/>
    <cellStyle name="Normal 4 2 3 11 18 2" xfId="25634" xr:uid="{00000000-0005-0000-0000-00006A710000}"/>
    <cellStyle name="Normal 4 2 3 11 18 3" xfId="25635" xr:uid="{00000000-0005-0000-0000-00006B710000}"/>
    <cellStyle name="Normal 4 2 3 11 18 4" xfId="25636" xr:uid="{00000000-0005-0000-0000-00006C710000}"/>
    <cellStyle name="Normal 4 2 3 11 18 5" xfId="25637" xr:uid="{00000000-0005-0000-0000-00006D710000}"/>
    <cellStyle name="Normal 4 2 3 11 18 6" xfId="25638" xr:uid="{00000000-0005-0000-0000-00006E710000}"/>
    <cellStyle name="Normal 4 2 3 11 19" xfId="25639" xr:uid="{00000000-0005-0000-0000-00006F710000}"/>
    <cellStyle name="Normal 4 2 3 11 19 2" xfId="25640" xr:uid="{00000000-0005-0000-0000-000070710000}"/>
    <cellStyle name="Normal 4 2 3 11 19 3" xfId="25641" xr:uid="{00000000-0005-0000-0000-000071710000}"/>
    <cellStyle name="Normal 4 2 3 11 19 4" xfId="25642" xr:uid="{00000000-0005-0000-0000-000072710000}"/>
    <cellStyle name="Normal 4 2 3 11 19 5" xfId="25643" xr:uid="{00000000-0005-0000-0000-000073710000}"/>
    <cellStyle name="Normal 4 2 3 11 19 6" xfId="25644" xr:uid="{00000000-0005-0000-0000-000074710000}"/>
    <cellStyle name="Normal 4 2 3 11 2" xfId="25645" xr:uid="{00000000-0005-0000-0000-000075710000}"/>
    <cellStyle name="Normal 4 2 3 11 2 2" xfId="25646" xr:uid="{00000000-0005-0000-0000-000076710000}"/>
    <cellStyle name="Normal 4 2 3 11 2 3" xfId="25647" xr:uid="{00000000-0005-0000-0000-000077710000}"/>
    <cellStyle name="Normal 4 2 3 11 2 4" xfId="25648" xr:uid="{00000000-0005-0000-0000-000078710000}"/>
    <cellStyle name="Normal 4 2 3 11 2 5" xfId="25649" xr:uid="{00000000-0005-0000-0000-000079710000}"/>
    <cellStyle name="Normal 4 2 3 11 2 6" xfId="25650" xr:uid="{00000000-0005-0000-0000-00007A710000}"/>
    <cellStyle name="Normal 4 2 3 11 20" xfId="25651" xr:uid="{00000000-0005-0000-0000-00007B710000}"/>
    <cellStyle name="Normal 4 2 3 11 20 2" xfId="25652" xr:uid="{00000000-0005-0000-0000-00007C710000}"/>
    <cellStyle name="Normal 4 2 3 11 20 3" xfId="25653" xr:uid="{00000000-0005-0000-0000-00007D710000}"/>
    <cellStyle name="Normal 4 2 3 11 20 4" xfId="25654" xr:uid="{00000000-0005-0000-0000-00007E710000}"/>
    <cellStyle name="Normal 4 2 3 11 20 5" xfId="25655" xr:uid="{00000000-0005-0000-0000-00007F710000}"/>
    <cellStyle name="Normal 4 2 3 11 20 6" xfId="25656" xr:uid="{00000000-0005-0000-0000-000080710000}"/>
    <cellStyle name="Normal 4 2 3 11 21" xfId="25657" xr:uid="{00000000-0005-0000-0000-000081710000}"/>
    <cellStyle name="Normal 4 2 3 11 21 2" xfId="25658" xr:uid="{00000000-0005-0000-0000-000082710000}"/>
    <cellStyle name="Normal 4 2 3 11 21 3" xfId="25659" xr:uid="{00000000-0005-0000-0000-000083710000}"/>
    <cellStyle name="Normal 4 2 3 11 21 4" xfId="25660" xr:uid="{00000000-0005-0000-0000-000084710000}"/>
    <cellStyle name="Normal 4 2 3 11 21 5" xfId="25661" xr:uid="{00000000-0005-0000-0000-000085710000}"/>
    <cellStyle name="Normal 4 2 3 11 21 6" xfId="25662" xr:uid="{00000000-0005-0000-0000-000086710000}"/>
    <cellStyle name="Normal 4 2 3 11 22" xfId="25663" xr:uid="{00000000-0005-0000-0000-000087710000}"/>
    <cellStyle name="Normal 4 2 3 11 22 2" xfId="25664" xr:uid="{00000000-0005-0000-0000-000088710000}"/>
    <cellStyle name="Normal 4 2 3 11 22 3" xfId="25665" xr:uid="{00000000-0005-0000-0000-000089710000}"/>
    <cellStyle name="Normal 4 2 3 11 22 4" xfId="25666" xr:uid="{00000000-0005-0000-0000-00008A710000}"/>
    <cellStyle name="Normal 4 2 3 11 22 5" xfId="25667" xr:uid="{00000000-0005-0000-0000-00008B710000}"/>
    <cellStyle name="Normal 4 2 3 11 22 6" xfId="25668" xr:uid="{00000000-0005-0000-0000-00008C710000}"/>
    <cellStyle name="Normal 4 2 3 11 23" xfId="25669" xr:uid="{00000000-0005-0000-0000-00008D710000}"/>
    <cellStyle name="Normal 4 2 3 11 23 2" xfId="25670" xr:uid="{00000000-0005-0000-0000-00008E710000}"/>
    <cellStyle name="Normal 4 2 3 11 23 3" xfId="25671" xr:uid="{00000000-0005-0000-0000-00008F710000}"/>
    <cellStyle name="Normal 4 2 3 11 23 4" xfId="25672" xr:uid="{00000000-0005-0000-0000-000090710000}"/>
    <cellStyle name="Normal 4 2 3 11 23 5" xfId="25673" xr:uid="{00000000-0005-0000-0000-000091710000}"/>
    <cellStyle name="Normal 4 2 3 11 23 6" xfId="25674" xr:uid="{00000000-0005-0000-0000-000092710000}"/>
    <cellStyle name="Normal 4 2 3 11 24" xfId="25675" xr:uid="{00000000-0005-0000-0000-000093710000}"/>
    <cellStyle name="Normal 4 2 3 11 24 2" xfId="25676" xr:uid="{00000000-0005-0000-0000-000094710000}"/>
    <cellStyle name="Normal 4 2 3 11 24 3" xfId="25677" xr:uid="{00000000-0005-0000-0000-000095710000}"/>
    <cellStyle name="Normal 4 2 3 11 24 4" xfId="25678" xr:uid="{00000000-0005-0000-0000-000096710000}"/>
    <cellStyle name="Normal 4 2 3 11 24 5" xfId="25679" xr:uid="{00000000-0005-0000-0000-000097710000}"/>
    <cellStyle name="Normal 4 2 3 11 24 6" xfId="25680" xr:uid="{00000000-0005-0000-0000-000098710000}"/>
    <cellStyle name="Normal 4 2 3 11 25" xfId="25681" xr:uid="{00000000-0005-0000-0000-000099710000}"/>
    <cellStyle name="Normal 4 2 3 11 25 2" xfId="25682" xr:uid="{00000000-0005-0000-0000-00009A710000}"/>
    <cellStyle name="Normal 4 2 3 11 25 3" xfId="25683" xr:uid="{00000000-0005-0000-0000-00009B710000}"/>
    <cellStyle name="Normal 4 2 3 11 25 4" xfId="25684" xr:uid="{00000000-0005-0000-0000-00009C710000}"/>
    <cellStyle name="Normal 4 2 3 11 25 5" xfId="25685" xr:uid="{00000000-0005-0000-0000-00009D710000}"/>
    <cellStyle name="Normal 4 2 3 11 25 6" xfId="25686" xr:uid="{00000000-0005-0000-0000-00009E710000}"/>
    <cellStyle name="Normal 4 2 3 11 26" xfId="25687" xr:uid="{00000000-0005-0000-0000-00009F710000}"/>
    <cellStyle name="Normal 4 2 3 11 26 2" xfId="25688" xr:uid="{00000000-0005-0000-0000-0000A0710000}"/>
    <cellStyle name="Normal 4 2 3 11 26 3" xfId="25689" xr:uid="{00000000-0005-0000-0000-0000A1710000}"/>
    <cellStyle name="Normal 4 2 3 11 26 4" xfId="25690" xr:uid="{00000000-0005-0000-0000-0000A2710000}"/>
    <cellStyle name="Normal 4 2 3 11 26 5" xfId="25691" xr:uid="{00000000-0005-0000-0000-0000A3710000}"/>
    <cellStyle name="Normal 4 2 3 11 26 6" xfId="25692" xr:uid="{00000000-0005-0000-0000-0000A4710000}"/>
    <cellStyle name="Normal 4 2 3 11 27" xfId="25693" xr:uid="{00000000-0005-0000-0000-0000A5710000}"/>
    <cellStyle name="Normal 4 2 3 11 27 2" xfId="25694" xr:uid="{00000000-0005-0000-0000-0000A6710000}"/>
    <cellStyle name="Normal 4 2 3 11 27 3" xfId="25695" xr:uid="{00000000-0005-0000-0000-0000A7710000}"/>
    <cellStyle name="Normal 4 2 3 11 27 4" xfId="25696" xr:uid="{00000000-0005-0000-0000-0000A8710000}"/>
    <cellStyle name="Normal 4 2 3 11 27 5" xfId="25697" xr:uid="{00000000-0005-0000-0000-0000A9710000}"/>
    <cellStyle name="Normal 4 2 3 11 27 6" xfId="25698" xr:uid="{00000000-0005-0000-0000-0000AA710000}"/>
    <cellStyle name="Normal 4 2 3 11 28" xfId="25699" xr:uid="{00000000-0005-0000-0000-0000AB710000}"/>
    <cellStyle name="Normal 4 2 3 11 28 2" xfId="25700" xr:uid="{00000000-0005-0000-0000-0000AC710000}"/>
    <cellStyle name="Normal 4 2 3 11 28 3" xfId="25701" xr:uid="{00000000-0005-0000-0000-0000AD710000}"/>
    <cellStyle name="Normal 4 2 3 11 28 4" xfId="25702" xr:uid="{00000000-0005-0000-0000-0000AE710000}"/>
    <cellStyle name="Normal 4 2 3 11 28 5" xfId="25703" xr:uid="{00000000-0005-0000-0000-0000AF710000}"/>
    <cellStyle name="Normal 4 2 3 11 28 6" xfId="25704" xr:uid="{00000000-0005-0000-0000-0000B0710000}"/>
    <cellStyle name="Normal 4 2 3 11 29" xfId="25705" xr:uid="{00000000-0005-0000-0000-0000B1710000}"/>
    <cellStyle name="Normal 4 2 3 11 29 2" xfId="25706" xr:uid="{00000000-0005-0000-0000-0000B2710000}"/>
    <cellStyle name="Normal 4 2 3 11 29 3" xfId="25707" xr:uid="{00000000-0005-0000-0000-0000B3710000}"/>
    <cellStyle name="Normal 4 2 3 11 29 4" xfId="25708" xr:uid="{00000000-0005-0000-0000-0000B4710000}"/>
    <cellStyle name="Normal 4 2 3 11 29 5" xfId="25709" xr:uid="{00000000-0005-0000-0000-0000B5710000}"/>
    <cellStyle name="Normal 4 2 3 11 29 6" xfId="25710" xr:uid="{00000000-0005-0000-0000-0000B6710000}"/>
    <cellStyle name="Normal 4 2 3 11 3" xfId="25711" xr:uid="{00000000-0005-0000-0000-0000B7710000}"/>
    <cellStyle name="Normal 4 2 3 11 3 2" xfId="25712" xr:uid="{00000000-0005-0000-0000-0000B8710000}"/>
    <cellStyle name="Normal 4 2 3 11 3 3" xfId="25713" xr:uid="{00000000-0005-0000-0000-0000B9710000}"/>
    <cellStyle name="Normal 4 2 3 11 3 4" xfId="25714" xr:uid="{00000000-0005-0000-0000-0000BA710000}"/>
    <cellStyle name="Normal 4 2 3 11 3 5" xfId="25715" xr:uid="{00000000-0005-0000-0000-0000BB710000}"/>
    <cellStyle name="Normal 4 2 3 11 3 6" xfId="25716" xr:uid="{00000000-0005-0000-0000-0000BC710000}"/>
    <cellStyle name="Normal 4 2 3 11 30" xfId="25717" xr:uid="{00000000-0005-0000-0000-0000BD710000}"/>
    <cellStyle name="Normal 4 2 3 11 31" xfId="25718" xr:uid="{00000000-0005-0000-0000-0000BE710000}"/>
    <cellStyle name="Normal 4 2 3 11 32" xfId="25719" xr:uid="{00000000-0005-0000-0000-0000BF710000}"/>
    <cellStyle name="Normal 4 2 3 11 33" xfId="25720" xr:uid="{00000000-0005-0000-0000-0000C0710000}"/>
    <cellStyle name="Normal 4 2 3 11 34" xfId="25721" xr:uid="{00000000-0005-0000-0000-0000C1710000}"/>
    <cellStyle name="Normal 4 2 3 11 4" xfId="25722" xr:uid="{00000000-0005-0000-0000-0000C2710000}"/>
    <cellStyle name="Normal 4 2 3 11 4 2" xfId="25723" xr:uid="{00000000-0005-0000-0000-0000C3710000}"/>
    <cellStyle name="Normal 4 2 3 11 4 3" xfId="25724" xr:uid="{00000000-0005-0000-0000-0000C4710000}"/>
    <cellStyle name="Normal 4 2 3 11 4 4" xfId="25725" xr:uid="{00000000-0005-0000-0000-0000C5710000}"/>
    <cellStyle name="Normal 4 2 3 11 4 5" xfId="25726" xr:uid="{00000000-0005-0000-0000-0000C6710000}"/>
    <cellStyle name="Normal 4 2 3 11 4 6" xfId="25727" xr:uid="{00000000-0005-0000-0000-0000C7710000}"/>
    <cellStyle name="Normal 4 2 3 11 5" xfId="25728" xr:uid="{00000000-0005-0000-0000-0000C8710000}"/>
    <cellStyle name="Normal 4 2 3 11 5 2" xfId="25729" xr:uid="{00000000-0005-0000-0000-0000C9710000}"/>
    <cellStyle name="Normal 4 2 3 11 5 3" xfId="25730" xr:uid="{00000000-0005-0000-0000-0000CA710000}"/>
    <cellStyle name="Normal 4 2 3 11 5 4" xfId="25731" xr:uid="{00000000-0005-0000-0000-0000CB710000}"/>
    <cellStyle name="Normal 4 2 3 11 5 5" xfId="25732" xr:uid="{00000000-0005-0000-0000-0000CC710000}"/>
    <cellStyle name="Normal 4 2 3 11 5 6" xfId="25733" xr:uid="{00000000-0005-0000-0000-0000CD710000}"/>
    <cellStyle name="Normal 4 2 3 11 6" xfId="25734" xr:uid="{00000000-0005-0000-0000-0000CE710000}"/>
    <cellStyle name="Normal 4 2 3 11 6 2" xfId="25735" xr:uid="{00000000-0005-0000-0000-0000CF710000}"/>
    <cellStyle name="Normal 4 2 3 11 6 3" xfId="25736" xr:uid="{00000000-0005-0000-0000-0000D0710000}"/>
    <cellStyle name="Normal 4 2 3 11 6 4" xfId="25737" xr:uid="{00000000-0005-0000-0000-0000D1710000}"/>
    <cellStyle name="Normal 4 2 3 11 6 5" xfId="25738" xr:uid="{00000000-0005-0000-0000-0000D2710000}"/>
    <cellStyle name="Normal 4 2 3 11 6 6" xfId="25739" xr:uid="{00000000-0005-0000-0000-0000D3710000}"/>
    <cellStyle name="Normal 4 2 3 11 7" xfId="25740" xr:uid="{00000000-0005-0000-0000-0000D4710000}"/>
    <cellStyle name="Normal 4 2 3 11 7 2" xfId="25741" xr:uid="{00000000-0005-0000-0000-0000D5710000}"/>
    <cellStyle name="Normal 4 2 3 11 7 3" xfId="25742" xr:uid="{00000000-0005-0000-0000-0000D6710000}"/>
    <cellStyle name="Normal 4 2 3 11 7 4" xfId="25743" xr:uid="{00000000-0005-0000-0000-0000D7710000}"/>
    <cellStyle name="Normal 4 2 3 11 7 5" xfId="25744" xr:uid="{00000000-0005-0000-0000-0000D8710000}"/>
    <cellStyle name="Normal 4 2 3 11 7 6" xfId="25745" xr:uid="{00000000-0005-0000-0000-0000D9710000}"/>
    <cellStyle name="Normal 4 2 3 11 8" xfId="25746" xr:uid="{00000000-0005-0000-0000-0000DA710000}"/>
    <cellStyle name="Normal 4 2 3 11 8 2" xfId="25747" xr:uid="{00000000-0005-0000-0000-0000DB710000}"/>
    <cellStyle name="Normal 4 2 3 11 8 3" xfId="25748" xr:uid="{00000000-0005-0000-0000-0000DC710000}"/>
    <cellStyle name="Normal 4 2 3 11 8 4" xfId="25749" xr:uid="{00000000-0005-0000-0000-0000DD710000}"/>
    <cellStyle name="Normal 4 2 3 11 8 5" xfId="25750" xr:uid="{00000000-0005-0000-0000-0000DE710000}"/>
    <cellStyle name="Normal 4 2 3 11 8 6" xfId="25751" xr:uid="{00000000-0005-0000-0000-0000DF710000}"/>
    <cellStyle name="Normal 4 2 3 11 9" xfId="25752" xr:uid="{00000000-0005-0000-0000-0000E0710000}"/>
    <cellStyle name="Normal 4 2 3 11 9 2" xfId="25753" xr:uid="{00000000-0005-0000-0000-0000E1710000}"/>
    <cellStyle name="Normal 4 2 3 11 9 3" xfId="25754" xr:uid="{00000000-0005-0000-0000-0000E2710000}"/>
    <cellStyle name="Normal 4 2 3 11 9 4" xfId="25755" xr:uid="{00000000-0005-0000-0000-0000E3710000}"/>
    <cellStyle name="Normal 4 2 3 11 9 5" xfId="25756" xr:uid="{00000000-0005-0000-0000-0000E4710000}"/>
    <cellStyle name="Normal 4 2 3 11 9 6" xfId="25757" xr:uid="{00000000-0005-0000-0000-0000E5710000}"/>
    <cellStyle name="Normal 4 2 3 12" xfId="25758" xr:uid="{00000000-0005-0000-0000-0000E6710000}"/>
    <cellStyle name="Normal 4 2 3 12 10" xfId="25759" xr:uid="{00000000-0005-0000-0000-0000E7710000}"/>
    <cellStyle name="Normal 4 2 3 12 10 2" xfId="25760" xr:uid="{00000000-0005-0000-0000-0000E8710000}"/>
    <cellStyle name="Normal 4 2 3 12 10 3" xfId="25761" xr:uid="{00000000-0005-0000-0000-0000E9710000}"/>
    <cellStyle name="Normal 4 2 3 12 10 4" xfId="25762" xr:uid="{00000000-0005-0000-0000-0000EA710000}"/>
    <cellStyle name="Normal 4 2 3 12 10 5" xfId="25763" xr:uid="{00000000-0005-0000-0000-0000EB710000}"/>
    <cellStyle name="Normal 4 2 3 12 10 6" xfId="25764" xr:uid="{00000000-0005-0000-0000-0000EC710000}"/>
    <cellStyle name="Normal 4 2 3 12 11" xfId="25765" xr:uid="{00000000-0005-0000-0000-0000ED710000}"/>
    <cellStyle name="Normal 4 2 3 12 11 2" xfId="25766" xr:uid="{00000000-0005-0000-0000-0000EE710000}"/>
    <cellStyle name="Normal 4 2 3 12 11 3" xfId="25767" xr:uid="{00000000-0005-0000-0000-0000EF710000}"/>
    <cellStyle name="Normal 4 2 3 12 11 4" xfId="25768" xr:uid="{00000000-0005-0000-0000-0000F0710000}"/>
    <cellStyle name="Normal 4 2 3 12 11 5" xfId="25769" xr:uid="{00000000-0005-0000-0000-0000F1710000}"/>
    <cellStyle name="Normal 4 2 3 12 11 6" xfId="25770" xr:uid="{00000000-0005-0000-0000-0000F2710000}"/>
    <cellStyle name="Normal 4 2 3 12 12" xfId="25771" xr:uid="{00000000-0005-0000-0000-0000F3710000}"/>
    <cellStyle name="Normal 4 2 3 12 12 2" xfId="25772" xr:uid="{00000000-0005-0000-0000-0000F4710000}"/>
    <cellStyle name="Normal 4 2 3 12 12 3" xfId="25773" xr:uid="{00000000-0005-0000-0000-0000F5710000}"/>
    <cellStyle name="Normal 4 2 3 12 12 4" xfId="25774" xr:uid="{00000000-0005-0000-0000-0000F6710000}"/>
    <cellStyle name="Normal 4 2 3 12 12 5" xfId="25775" xr:uid="{00000000-0005-0000-0000-0000F7710000}"/>
    <cellStyle name="Normal 4 2 3 12 12 6" xfId="25776" xr:uid="{00000000-0005-0000-0000-0000F8710000}"/>
    <cellStyle name="Normal 4 2 3 12 13" xfId="25777" xr:uid="{00000000-0005-0000-0000-0000F9710000}"/>
    <cellStyle name="Normal 4 2 3 12 13 2" xfId="25778" xr:uid="{00000000-0005-0000-0000-0000FA710000}"/>
    <cellStyle name="Normal 4 2 3 12 13 3" xfId="25779" xr:uid="{00000000-0005-0000-0000-0000FB710000}"/>
    <cellStyle name="Normal 4 2 3 12 13 4" xfId="25780" xr:uid="{00000000-0005-0000-0000-0000FC710000}"/>
    <cellStyle name="Normal 4 2 3 12 13 5" xfId="25781" xr:uid="{00000000-0005-0000-0000-0000FD710000}"/>
    <cellStyle name="Normal 4 2 3 12 13 6" xfId="25782" xr:uid="{00000000-0005-0000-0000-0000FE710000}"/>
    <cellStyle name="Normal 4 2 3 12 14" xfId="25783" xr:uid="{00000000-0005-0000-0000-0000FF710000}"/>
    <cellStyle name="Normal 4 2 3 12 14 2" xfId="25784" xr:uid="{00000000-0005-0000-0000-000000720000}"/>
    <cellStyle name="Normal 4 2 3 12 14 3" xfId="25785" xr:uid="{00000000-0005-0000-0000-000001720000}"/>
    <cellStyle name="Normal 4 2 3 12 14 4" xfId="25786" xr:uid="{00000000-0005-0000-0000-000002720000}"/>
    <cellStyle name="Normal 4 2 3 12 14 5" xfId="25787" xr:uid="{00000000-0005-0000-0000-000003720000}"/>
    <cellStyle name="Normal 4 2 3 12 14 6" xfId="25788" xr:uid="{00000000-0005-0000-0000-000004720000}"/>
    <cellStyle name="Normal 4 2 3 12 15" xfId="25789" xr:uid="{00000000-0005-0000-0000-000005720000}"/>
    <cellStyle name="Normal 4 2 3 12 15 2" xfId="25790" xr:uid="{00000000-0005-0000-0000-000006720000}"/>
    <cellStyle name="Normal 4 2 3 12 15 3" xfId="25791" xr:uid="{00000000-0005-0000-0000-000007720000}"/>
    <cellStyle name="Normal 4 2 3 12 15 4" xfId="25792" xr:uid="{00000000-0005-0000-0000-000008720000}"/>
    <cellStyle name="Normal 4 2 3 12 15 5" xfId="25793" xr:uid="{00000000-0005-0000-0000-000009720000}"/>
    <cellStyle name="Normal 4 2 3 12 15 6" xfId="25794" xr:uid="{00000000-0005-0000-0000-00000A720000}"/>
    <cellStyle name="Normal 4 2 3 12 16" xfId="25795" xr:uid="{00000000-0005-0000-0000-00000B720000}"/>
    <cellStyle name="Normal 4 2 3 12 16 2" xfId="25796" xr:uid="{00000000-0005-0000-0000-00000C720000}"/>
    <cellStyle name="Normal 4 2 3 12 16 3" xfId="25797" xr:uid="{00000000-0005-0000-0000-00000D720000}"/>
    <cellStyle name="Normal 4 2 3 12 16 4" xfId="25798" xr:uid="{00000000-0005-0000-0000-00000E720000}"/>
    <cellStyle name="Normal 4 2 3 12 16 5" xfId="25799" xr:uid="{00000000-0005-0000-0000-00000F720000}"/>
    <cellStyle name="Normal 4 2 3 12 16 6" xfId="25800" xr:uid="{00000000-0005-0000-0000-000010720000}"/>
    <cellStyle name="Normal 4 2 3 12 17" xfId="25801" xr:uid="{00000000-0005-0000-0000-000011720000}"/>
    <cellStyle name="Normal 4 2 3 12 17 2" xfId="25802" xr:uid="{00000000-0005-0000-0000-000012720000}"/>
    <cellStyle name="Normal 4 2 3 12 17 3" xfId="25803" xr:uid="{00000000-0005-0000-0000-000013720000}"/>
    <cellStyle name="Normal 4 2 3 12 17 4" xfId="25804" xr:uid="{00000000-0005-0000-0000-000014720000}"/>
    <cellStyle name="Normal 4 2 3 12 17 5" xfId="25805" xr:uid="{00000000-0005-0000-0000-000015720000}"/>
    <cellStyle name="Normal 4 2 3 12 17 6" xfId="25806" xr:uid="{00000000-0005-0000-0000-000016720000}"/>
    <cellStyle name="Normal 4 2 3 12 18" xfId="25807" xr:uid="{00000000-0005-0000-0000-000017720000}"/>
    <cellStyle name="Normal 4 2 3 12 18 2" xfId="25808" xr:uid="{00000000-0005-0000-0000-000018720000}"/>
    <cellStyle name="Normal 4 2 3 12 18 3" xfId="25809" xr:uid="{00000000-0005-0000-0000-000019720000}"/>
    <cellStyle name="Normal 4 2 3 12 18 4" xfId="25810" xr:uid="{00000000-0005-0000-0000-00001A720000}"/>
    <cellStyle name="Normal 4 2 3 12 18 5" xfId="25811" xr:uid="{00000000-0005-0000-0000-00001B720000}"/>
    <cellStyle name="Normal 4 2 3 12 18 6" xfId="25812" xr:uid="{00000000-0005-0000-0000-00001C720000}"/>
    <cellStyle name="Normal 4 2 3 12 19" xfId="25813" xr:uid="{00000000-0005-0000-0000-00001D720000}"/>
    <cellStyle name="Normal 4 2 3 12 19 2" xfId="25814" xr:uid="{00000000-0005-0000-0000-00001E720000}"/>
    <cellStyle name="Normal 4 2 3 12 19 3" xfId="25815" xr:uid="{00000000-0005-0000-0000-00001F720000}"/>
    <cellStyle name="Normal 4 2 3 12 19 4" xfId="25816" xr:uid="{00000000-0005-0000-0000-000020720000}"/>
    <cellStyle name="Normal 4 2 3 12 19 5" xfId="25817" xr:uid="{00000000-0005-0000-0000-000021720000}"/>
    <cellStyle name="Normal 4 2 3 12 19 6" xfId="25818" xr:uid="{00000000-0005-0000-0000-000022720000}"/>
    <cellStyle name="Normal 4 2 3 12 2" xfId="25819" xr:uid="{00000000-0005-0000-0000-000023720000}"/>
    <cellStyle name="Normal 4 2 3 12 2 2" xfId="25820" xr:uid="{00000000-0005-0000-0000-000024720000}"/>
    <cellStyle name="Normal 4 2 3 12 2 3" xfId="25821" xr:uid="{00000000-0005-0000-0000-000025720000}"/>
    <cellStyle name="Normal 4 2 3 12 2 4" xfId="25822" xr:uid="{00000000-0005-0000-0000-000026720000}"/>
    <cellStyle name="Normal 4 2 3 12 2 5" xfId="25823" xr:uid="{00000000-0005-0000-0000-000027720000}"/>
    <cellStyle name="Normal 4 2 3 12 2 6" xfId="25824" xr:uid="{00000000-0005-0000-0000-000028720000}"/>
    <cellStyle name="Normal 4 2 3 12 20" xfId="25825" xr:uid="{00000000-0005-0000-0000-000029720000}"/>
    <cellStyle name="Normal 4 2 3 12 20 2" xfId="25826" xr:uid="{00000000-0005-0000-0000-00002A720000}"/>
    <cellStyle name="Normal 4 2 3 12 20 3" xfId="25827" xr:uid="{00000000-0005-0000-0000-00002B720000}"/>
    <cellStyle name="Normal 4 2 3 12 20 4" xfId="25828" xr:uid="{00000000-0005-0000-0000-00002C720000}"/>
    <cellStyle name="Normal 4 2 3 12 20 5" xfId="25829" xr:uid="{00000000-0005-0000-0000-00002D720000}"/>
    <cellStyle name="Normal 4 2 3 12 20 6" xfId="25830" xr:uid="{00000000-0005-0000-0000-00002E720000}"/>
    <cellStyle name="Normal 4 2 3 12 21" xfId="25831" xr:uid="{00000000-0005-0000-0000-00002F720000}"/>
    <cellStyle name="Normal 4 2 3 12 21 2" xfId="25832" xr:uid="{00000000-0005-0000-0000-000030720000}"/>
    <cellStyle name="Normal 4 2 3 12 21 3" xfId="25833" xr:uid="{00000000-0005-0000-0000-000031720000}"/>
    <cellStyle name="Normal 4 2 3 12 21 4" xfId="25834" xr:uid="{00000000-0005-0000-0000-000032720000}"/>
    <cellStyle name="Normal 4 2 3 12 21 5" xfId="25835" xr:uid="{00000000-0005-0000-0000-000033720000}"/>
    <cellStyle name="Normal 4 2 3 12 21 6" xfId="25836" xr:uid="{00000000-0005-0000-0000-000034720000}"/>
    <cellStyle name="Normal 4 2 3 12 22" xfId="25837" xr:uid="{00000000-0005-0000-0000-000035720000}"/>
    <cellStyle name="Normal 4 2 3 12 22 2" xfId="25838" xr:uid="{00000000-0005-0000-0000-000036720000}"/>
    <cellStyle name="Normal 4 2 3 12 22 3" xfId="25839" xr:uid="{00000000-0005-0000-0000-000037720000}"/>
    <cellStyle name="Normal 4 2 3 12 22 4" xfId="25840" xr:uid="{00000000-0005-0000-0000-000038720000}"/>
    <cellStyle name="Normal 4 2 3 12 22 5" xfId="25841" xr:uid="{00000000-0005-0000-0000-000039720000}"/>
    <cellStyle name="Normal 4 2 3 12 22 6" xfId="25842" xr:uid="{00000000-0005-0000-0000-00003A720000}"/>
    <cellStyle name="Normal 4 2 3 12 23" xfId="25843" xr:uid="{00000000-0005-0000-0000-00003B720000}"/>
    <cellStyle name="Normal 4 2 3 12 23 2" xfId="25844" xr:uid="{00000000-0005-0000-0000-00003C720000}"/>
    <cellStyle name="Normal 4 2 3 12 23 3" xfId="25845" xr:uid="{00000000-0005-0000-0000-00003D720000}"/>
    <cellStyle name="Normal 4 2 3 12 23 4" xfId="25846" xr:uid="{00000000-0005-0000-0000-00003E720000}"/>
    <cellStyle name="Normal 4 2 3 12 23 5" xfId="25847" xr:uid="{00000000-0005-0000-0000-00003F720000}"/>
    <cellStyle name="Normal 4 2 3 12 23 6" xfId="25848" xr:uid="{00000000-0005-0000-0000-000040720000}"/>
    <cellStyle name="Normal 4 2 3 12 24" xfId="25849" xr:uid="{00000000-0005-0000-0000-000041720000}"/>
    <cellStyle name="Normal 4 2 3 12 24 2" xfId="25850" xr:uid="{00000000-0005-0000-0000-000042720000}"/>
    <cellStyle name="Normal 4 2 3 12 24 3" xfId="25851" xr:uid="{00000000-0005-0000-0000-000043720000}"/>
    <cellStyle name="Normal 4 2 3 12 24 4" xfId="25852" xr:uid="{00000000-0005-0000-0000-000044720000}"/>
    <cellStyle name="Normal 4 2 3 12 24 5" xfId="25853" xr:uid="{00000000-0005-0000-0000-000045720000}"/>
    <cellStyle name="Normal 4 2 3 12 24 6" xfId="25854" xr:uid="{00000000-0005-0000-0000-000046720000}"/>
    <cellStyle name="Normal 4 2 3 12 25" xfId="25855" xr:uid="{00000000-0005-0000-0000-000047720000}"/>
    <cellStyle name="Normal 4 2 3 12 25 2" xfId="25856" xr:uid="{00000000-0005-0000-0000-000048720000}"/>
    <cellStyle name="Normal 4 2 3 12 25 3" xfId="25857" xr:uid="{00000000-0005-0000-0000-000049720000}"/>
    <cellStyle name="Normal 4 2 3 12 25 4" xfId="25858" xr:uid="{00000000-0005-0000-0000-00004A720000}"/>
    <cellStyle name="Normal 4 2 3 12 25 5" xfId="25859" xr:uid="{00000000-0005-0000-0000-00004B720000}"/>
    <cellStyle name="Normal 4 2 3 12 25 6" xfId="25860" xr:uid="{00000000-0005-0000-0000-00004C720000}"/>
    <cellStyle name="Normal 4 2 3 12 26" xfId="25861" xr:uid="{00000000-0005-0000-0000-00004D720000}"/>
    <cellStyle name="Normal 4 2 3 12 26 2" xfId="25862" xr:uid="{00000000-0005-0000-0000-00004E720000}"/>
    <cellStyle name="Normal 4 2 3 12 26 3" xfId="25863" xr:uid="{00000000-0005-0000-0000-00004F720000}"/>
    <cellStyle name="Normal 4 2 3 12 26 4" xfId="25864" xr:uid="{00000000-0005-0000-0000-000050720000}"/>
    <cellStyle name="Normal 4 2 3 12 26 5" xfId="25865" xr:uid="{00000000-0005-0000-0000-000051720000}"/>
    <cellStyle name="Normal 4 2 3 12 26 6" xfId="25866" xr:uid="{00000000-0005-0000-0000-000052720000}"/>
    <cellStyle name="Normal 4 2 3 12 27" xfId="25867" xr:uid="{00000000-0005-0000-0000-000053720000}"/>
    <cellStyle name="Normal 4 2 3 12 27 2" xfId="25868" xr:uid="{00000000-0005-0000-0000-000054720000}"/>
    <cellStyle name="Normal 4 2 3 12 27 3" xfId="25869" xr:uid="{00000000-0005-0000-0000-000055720000}"/>
    <cellStyle name="Normal 4 2 3 12 27 4" xfId="25870" xr:uid="{00000000-0005-0000-0000-000056720000}"/>
    <cellStyle name="Normal 4 2 3 12 27 5" xfId="25871" xr:uid="{00000000-0005-0000-0000-000057720000}"/>
    <cellStyle name="Normal 4 2 3 12 27 6" xfId="25872" xr:uid="{00000000-0005-0000-0000-000058720000}"/>
    <cellStyle name="Normal 4 2 3 12 28" xfId="25873" xr:uid="{00000000-0005-0000-0000-000059720000}"/>
    <cellStyle name="Normal 4 2 3 12 28 2" xfId="25874" xr:uid="{00000000-0005-0000-0000-00005A720000}"/>
    <cellStyle name="Normal 4 2 3 12 28 3" xfId="25875" xr:uid="{00000000-0005-0000-0000-00005B720000}"/>
    <cellStyle name="Normal 4 2 3 12 28 4" xfId="25876" xr:uid="{00000000-0005-0000-0000-00005C720000}"/>
    <cellStyle name="Normal 4 2 3 12 28 5" xfId="25877" xr:uid="{00000000-0005-0000-0000-00005D720000}"/>
    <cellStyle name="Normal 4 2 3 12 28 6" xfId="25878" xr:uid="{00000000-0005-0000-0000-00005E720000}"/>
    <cellStyle name="Normal 4 2 3 12 29" xfId="25879" xr:uid="{00000000-0005-0000-0000-00005F720000}"/>
    <cellStyle name="Normal 4 2 3 12 29 2" xfId="25880" xr:uid="{00000000-0005-0000-0000-000060720000}"/>
    <cellStyle name="Normal 4 2 3 12 29 3" xfId="25881" xr:uid="{00000000-0005-0000-0000-000061720000}"/>
    <cellStyle name="Normal 4 2 3 12 29 4" xfId="25882" xr:uid="{00000000-0005-0000-0000-000062720000}"/>
    <cellStyle name="Normal 4 2 3 12 29 5" xfId="25883" xr:uid="{00000000-0005-0000-0000-000063720000}"/>
    <cellStyle name="Normal 4 2 3 12 29 6" xfId="25884" xr:uid="{00000000-0005-0000-0000-000064720000}"/>
    <cellStyle name="Normal 4 2 3 12 3" xfId="25885" xr:uid="{00000000-0005-0000-0000-000065720000}"/>
    <cellStyle name="Normal 4 2 3 12 3 2" xfId="25886" xr:uid="{00000000-0005-0000-0000-000066720000}"/>
    <cellStyle name="Normal 4 2 3 12 3 3" xfId="25887" xr:uid="{00000000-0005-0000-0000-000067720000}"/>
    <cellStyle name="Normal 4 2 3 12 3 4" xfId="25888" xr:uid="{00000000-0005-0000-0000-000068720000}"/>
    <cellStyle name="Normal 4 2 3 12 3 5" xfId="25889" xr:uid="{00000000-0005-0000-0000-000069720000}"/>
    <cellStyle name="Normal 4 2 3 12 3 6" xfId="25890" xr:uid="{00000000-0005-0000-0000-00006A720000}"/>
    <cellStyle name="Normal 4 2 3 12 30" xfId="25891" xr:uid="{00000000-0005-0000-0000-00006B720000}"/>
    <cellStyle name="Normal 4 2 3 12 31" xfId="25892" xr:uid="{00000000-0005-0000-0000-00006C720000}"/>
    <cellStyle name="Normal 4 2 3 12 32" xfId="25893" xr:uid="{00000000-0005-0000-0000-00006D720000}"/>
    <cellStyle name="Normal 4 2 3 12 33" xfId="25894" xr:uid="{00000000-0005-0000-0000-00006E720000}"/>
    <cellStyle name="Normal 4 2 3 12 34" xfId="25895" xr:uid="{00000000-0005-0000-0000-00006F720000}"/>
    <cellStyle name="Normal 4 2 3 12 4" xfId="25896" xr:uid="{00000000-0005-0000-0000-000070720000}"/>
    <cellStyle name="Normal 4 2 3 12 4 2" xfId="25897" xr:uid="{00000000-0005-0000-0000-000071720000}"/>
    <cellStyle name="Normal 4 2 3 12 4 3" xfId="25898" xr:uid="{00000000-0005-0000-0000-000072720000}"/>
    <cellStyle name="Normal 4 2 3 12 4 4" xfId="25899" xr:uid="{00000000-0005-0000-0000-000073720000}"/>
    <cellStyle name="Normal 4 2 3 12 4 5" xfId="25900" xr:uid="{00000000-0005-0000-0000-000074720000}"/>
    <cellStyle name="Normal 4 2 3 12 4 6" xfId="25901" xr:uid="{00000000-0005-0000-0000-000075720000}"/>
    <cellStyle name="Normal 4 2 3 12 5" xfId="25902" xr:uid="{00000000-0005-0000-0000-000076720000}"/>
    <cellStyle name="Normal 4 2 3 12 5 2" xfId="25903" xr:uid="{00000000-0005-0000-0000-000077720000}"/>
    <cellStyle name="Normal 4 2 3 12 5 3" xfId="25904" xr:uid="{00000000-0005-0000-0000-000078720000}"/>
    <cellStyle name="Normal 4 2 3 12 5 4" xfId="25905" xr:uid="{00000000-0005-0000-0000-000079720000}"/>
    <cellStyle name="Normal 4 2 3 12 5 5" xfId="25906" xr:uid="{00000000-0005-0000-0000-00007A720000}"/>
    <cellStyle name="Normal 4 2 3 12 5 6" xfId="25907" xr:uid="{00000000-0005-0000-0000-00007B720000}"/>
    <cellStyle name="Normal 4 2 3 12 6" xfId="25908" xr:uid="{00000000-0005-0000-0000-00007C720000}"/>
    <cellStyle name="Normal 4 2 3 12 6 2" xfId="25909" xr:uid="{00000000-0005-0000-0000-00007D720000}"/>
    <cellStyle name="Normal 4 2 3 12 6 3" xfId="25910" xr:uid="{00000000-0005-0000-0000-00007E720000}"/>
    <cellStyle name="Normal 4 2 3 12 6 4" xfId="25911" xr:uid="{00000000-0005-0000-0000-00007F720000}"/>
    <cellStyle name="Normal 4 2 3 12 6 5" xfId="25912" xr:uid="{00000000-0005-0000-0000-000080720000}"/>
    <cellStyle name="Normal 4 2 3 12 6 6" xfId="25913" xr:uid="{00000000-0005-0000-0000-000081720000}"/>
    <cellStyle name="Normal 4 2 3 12 7" xfId="25914" xr:uid="{00000000-0005-0000-0000-000082720000}"/>
    <cellStyle name="Normal 4 2 3 12 7 2" xfId="25915" xr:uid="{00000000-0005-0000-0000-000083720000}"/>
    <cellStyle name="Normal 4 2 3 12 7 3" xfId="25916" xr:uid="{00000000-0005-0000-0000-000084720000}"/>
    <cellStyle name="Normal 4 2 3 12 7 4" xfId="25917" xr:uid="{00000000-0005-0000-0000-000085720000}"/>
    <cellStyle name="Normal 4 2 3 12 7 5" xfId="25918" xr:uid="{00000000-0005-0000-0000-000086720000}"/>
    <cellStyle name="Normal 4 2 3 12 7 6" xfId="25919" xr:uid="{00000000-0005-0000-0000-000087720000}"/>
    <cellStyle name="Normal 4 2 3 12 8" xfId="25920" xr:uid="{00000000-0005-0000-0000-000088720000}"/>
    <cellStyle name="Normal 4 2 3 12 8 2" xfId="25921" xr:uid="{00000000-0005-0000-0000-000089720000}"/>
    <cellStyle name="Normal 4 2 3 12 8 3" xfId="25922" xr:uid="{00000000-0005-0000-0000-00008A720000}"/>
    <cellStyle name="Normal 4 2 3 12 8 4" xfId="25923" xr:uid="{00000000-0005-0000-0000-00008B720000}"/>
    <cellStyle name="Normal 4 2 3 12 8 5" xfId="25924" xr:uid="{00000000-0005-0000-0000-00008C720000}"/>
    <cellStyle name="Normal 4 2 3 12 8 6" xfId="25925" xr:uid="{00000000-0005-0000-0000-00008D720000}"/>
    <cellStyle name="Normal 4 2 3 12 9" xfId="25926" xr:uid="{00000000-0005-0000-0000-00008E720000}"/>
    <cellStyle name="Normal 4 2 3 12 9 2" xfId="25927" xr:uid="{00000000-0005-0000-0000-00008F720000}"/>
    <cellStyle name="Normal 4 2 3 12 9 3" xfId="25928" xr:uid="{00000000-0005-0000-0000-000090720000}"/>
    <cellStyle name="Normal 4 2 3 12 9 4" xfId="25929" xr:uid="{00000000-0005-0000-0000-000091720000}"/>
    <cellStyle name="Normal 4 2 3 12 9 5" xfId="25930" xr:uid="{00000000-0005-0000-0000-000092720000}"/>
    <cellStyle name="Normal 4 2 3 12 9 6" xfId="25931" xr:uid="{00000000-0005-0000-0000-000093720000}"/>
    <cellStyle name="Normal 4 2 3 13" xfId="25932" xr:uid="{00000000-0005-0000-0000-000094720000}"/>
    <cellStyle name="Normal 4 2 3 13 10" xfId="25933" xr:uid="{00000000-0005-0000-0000-000095720000}"/>
    <cellStyle name="Normal 4 2 3 13 10 2" xfId="25934" xr:uid="{00000000-0005-0000-0000-000096720000}"/>
    <cellStyle name="Normal 4 2 3 13 10 3" xfId="25935" xr:uid="{00000000-0005-0000-0000-000097720000}"/>
    <cellStyle name="Normal 4 2 3 13 10 4" xfId="25936" xr:uid="{00000000-0005-0000-0000-000098720000}"/>
    <cellStyle name="Normal 4 2 3 13 10 5" xfId="25937" xr:uid="{00000000-0005-0000-0000-000099720000}"/>
    <cellStyle name="Normal 4 2 3 13 10 6" xfId="25938" xr:uid="{00000000-0005-0000-0000-00009A720000}"/>
    <cellStyle name="Normal 4 2 3 13 11" xfId="25939" xr:uid="{00000000-0005-0000-0000-00009B720000}"/>
    <cellStyle name="Normal 4 2 3 13 11 2" xfId="25940" xr:uid="{00000000-0005-0000-0000-00009C720000}"/>
    <cellStyle name="Normal 4 2 3 13 11 3" xfId="25941" xr:uid="{00000000-0005-0000-0000-00009D720000}"/>
    <cellStyle name="Normal 4 2 3 13 11 4" xfId="25942" xr:uid="{00000000-0005-0000-0000-00009E720000}"/>
    <cellStyle name="Normal 4 2 3 13 11 5" xfId="25943" xr:uid="{00000000-0005-0000-0000-00009F720000}"/>
    <cellStyle name="Normal 4 2 3 13 11 6" xfId="25944" xr:uid="{00000000-0005-0000-0000-0000A0720000}"/>
    <cellStyle name="Normal 4 2 3 13 12" xfId="25945" xr:uid="{00000000-0005-0000-0000-0000A1720000}"/>
    <cellStyle name="Normal 4 2 3 13 12 2" xfId="25946" xr:uid="{00000000-0005-0000-0000-0000A2720000}"/>
    <cellStyle name="Normal 4 2 3 13 12 3" xfId="25947" xr:uid="{00000000-0005-0000-0000-0000A3720000}"/>
    <cellStyle name="Normal 4 2 3 13 12 4" xfId="25948" xr:uid="{00000000-0005-0000-0000-0000A4720000}"/>
    <cellStyle name="Normal 4 2 3 13 12 5" xfId="25949" xr:uid="{00000000-0005-0000-0000-0000A5720000}"/>
    <cellStyle name="Normal 4 2 3 13 12 6" xfId="25950" xr:uid="{00000000-0005-0000-0000-0000A6720000}"/>
    <cellStyle name="Normal 4 2 3 13 13" xfId="25951" xr:uid="{00000000-0005-0000-0000-0000A7720000}"/>
    <cellStyle name="Normal 4 2 3 13 13 2" xfId="25952" xr:uid="{00000000-0005-0000-0000-0000A8720000}"/>
    <cellStyle name="Normal 4 2 3 13 13 3" xfId="25953" xr:uid="{00000000-0005-0000-0000-0000A9720000}"/>
    <cellStyle name="Normal 4 2 3 13 13 4" xfId="25954" xr:uid="{00000000-0005-0000-0000-0000AA720000}"/>
    <cellStyle name="Normal 4 2 3 13 13 5" xfId="25955" xr:uid="{00000000-0005-0000-0000-0000AB720000}"/>
    <cellStyle name="Normal 4 2 3 13 13 6" xfId="25956" xr:uid="{00000000-0005-0000-0000-0000AC720000}"/>
    <cellStyle name="Normal 4 2 3 13 14" xfId="25957" xr:uid="{00000000-0005-0000-0000-0000AD720000}"/>
    <cellStyle name="Normal 4 2 3 13 14 2" xfId="25958" xr:uid="{00000000-0005-0000-0000-0000AE720000}"/>
    <cellStyle name="Normal 4 2 3 13 14 3" xfId="25959" xr:uid="{00000000-0005-0000-0000-0000AF720000}"/>
    <cellStyle name="Normal 4 2 3 13 14 4" xfId="25960" xr:uid="{00000000-0005-0000-0000-0000B0720000}"/>
    <cellStyle name="Normal 4 2 3 13 14 5" xfId="25961" xr:uid="{00000000-0005-0000-0000-0000B1720000}"/>
    <cellStyle name="Normal 4 2 3 13 14 6" xfId="25962" xr:uid="{00000000-0005-0000-0000-0000B2720000}"/>
    <cellStyle name="Normal 4 2 3 13 15" xfId="25963" xr:uid="{00000000-0005-0000-0000-0000B3720000}"/>
    <cellStyle name="Normal 4 2 3 13 15 2" xfId="25964" xr:uid="{00000000-0005-0000-0000-0000B4720000}"/>
    <cellStyle name="Normal 4 2 3 13 15 3" xfId="25965" xr:uid="{00000000-0005-0000-0000-0000B5720000}"/>
    <cellStyle name="Normal 4 2 3 13 15 4" xfId="25966" xr:uid="{00000000-0005-0000-0000-0000B6720000}"/>
    <cellStyle name="Normal 4 2 3 13 15 5" xfId="25967" xr:uid="{00000000-0005-0000-0000-0000B7720000}"/>
    <cellStyle name="Normal 4 2 3 13 15 6" xfId="25968" xr:uid="{00000000-0005-0000-0000-0000B8720000}"/>
    <cellStyle name="Normal 4 2 3 13 16" xfId="25969" xr:uid="{00000000-0005-0000-0000-0000B9720000}"/>
    <cellStyle name="Normal 4 2 3 13 16 2" xfId="25970" xr:uid="{00000000-0005-0000-0000-0000BA720000}"/>
    <cellStyle name="Normal 4 2 3 13 16 3" xfId="25971" xr:uid="{00000000-0005-0000-0000-0000BB720000}"/>
    <cellStyle name="Normal 4 2 3 13 16 4" xfId="25972" xr:uid="{00000000-0005-0000-0000-0000BC720000}"/>
    <cellStyle name="Normal 4 2 3 13 16 5" xfId="25973" xr:uid="{00000000-0005-0000-0000-0000BD720000}"/>
    <cellStyle name="Normal 4 2 3 13 16 6" xfId="25974" xr:uid="{00000000-0005-0000-0000-0000BE720000}"/>
    <cellStyle name="Normal 4 2 3 13 17" xfId="25975" xr:uid="{00000000-0005-0000-0000-0000BF720000}"/>
    <cellStyle name="Normal 4 2 3 13 17 2" xfId="25976" xr:uid="{00000000-0005-0000-0000-0000C0720000}"/>
    <cellStyle name="Normal 4 2 3 13 17 3" xfId="25977" xr:uid="{00000000-0005-0000-0000-0000C1720000}"/>
    <cellStyle name="Normal 4 2 3 13 17 4" xfId="25978" xr:uid="{00000000-0005-0000-0000-0000C2720000}"/>
    <cellStyle name="Normal 4 2 3 13 17 5" xfId="25979" xr:uid="{00000000-0005-0000-0000-0000C3720000}"/>
    <cellStyle name="Normal 4 2 3 13 17 6" xfId="25980" xr:uid="{00000000-0005-0000-0000-0000C4720000}"/>
    <cellStyle name="Normal 4 2 3 13 18" xfId="25981" xr:uid="{00000000-0005-0000-0000-0000C5720000}"/>
    <cellStyle name="Normal 4 2 3 13 18 2" xfId="25982" xr:uid="{00000000-0005-0000-0000-0000C6720000}"/>
    <cellStyle name="Normal 4 2 3 13 18 3" xfId="25983" xr:uid="{00000000-0005-0000-0000-0000C7720000}"/>
    <cellStyle name="Normal 4 2 3 13 18 4" xfId="25984" xr:uid="{00000000-0005-0000-0000-0000C8720000}"/>
    <cellStyle name="Normal 4 2 3 13 18 5" xfId="25985" xr:uid="{00000000-0005-0000-0000-0000C9720000}"/>
    <cellStyle name="Normal 4 2 3 13 18 6" xfId="25986" xr:uid="{00000000-0005-0000-0000-0000CA720000}"/>
    <cellStyle name="Normal 4 2 3 13 19" xfId="25987" xr:uid="{00000000-0005-0000-0000-0000CB720000}"/>
    <cellStyle name="Normal 4 2 3 13 19 2" xfId="25988" xr:uid="{00000000-0005-0000-0000-0000CC720000}"/>
    <cellStyle name="Normal 4 2 3 13 19 3" xfId="25989" xr:uid="{00000000-0005-0000-0000-0000CD720000}"/>
    <cellStyle name="Normal 4 2 3 13 19 4" xfId="25990" xr:uid="{00000000-0005-0000-0000-0000CE720000}"/>
    <cellStyle name="Normal 4 2 3 13 19 5" xfId="25991" xr:uid="{00000000-0005-0000-0000-0000CF720000}"/>
    <cellStyle name="Normal 4 2 3 13 19 6" xfId="25992" xr:uid="{00000000-0005-0000-0000-0000D0720000}"/>
    <cellStyle name="Normal 4 2 3 13 2" xfId="25993" xr:uid="{00000000-0005-0000-0000-0000D1720000}"/>
    <cellStyle name="Normal 4 2 3 13 2 2" xfId="25994" xr:uid="{00000000-0005-0000-0000-0000D2720000}"/>
    <cellStyle name="Normal 4 2 3 13 2 3" xfId="25995" xr:uid="{00000000-0005-0000-0000-0000D3720000}"/>
    <cellStyle name="Normal 4 2 3 13 2 4" xfId="25996" xr:uid="{00000000-0005-0000-0000-0000D4720000}"/>
    <cellStyle name="Normal 4 2 3 13 2 5" xfId="25997" xr:uid="{00000000-0005-0000-0000-0000D5720000}"/>
    <cellStyle name="Normal 4 2 3 13 2 6" xfId="25998" xr:uid="{00000000-0005-0000-0000-0000D6720000}"/>
    <cellStyle name="Normal 4 2 3 13 20" xfId="25999" xr:uid="{00000000-0005-0000-0000-0000D7720000}"/>
    <cellStyle name="Normal 4 2 3 13 20 2" xfId="26000" xr:uid="{00000000-0005-0000-0000-0000D8720000}"/>
    <cellStyle name="Normal 4 2 3 13 20 3" xfId="26001" xr:uid="{00000000-0005-0000-0000-0000D9720000}"/>
    <cellStyle name="Normal 4 2 3 13 20 4" xfId="26002" xr:uid="{00000000-0005-0000-0000-0000DA720000}"/>
    <cellStyle name="Normal 4 2 3 13 20 5" xfId="26003" xr:uid="{00000000-0005-0000-0000-0000DB720000}"/>
    <cellStyle name="Normal 4 2 3 13 20 6" xfId="26004" xr:uid="{00000000-0005-0000-0000-0000DC720000}"/>
    <cellStyle name="Normal 4 2 3 13 21" xfId="26005" xr:uid="{00000000-0005-0000-0000-0000DD720000}"/>
    <cellStyle name="Normal 4 2 3 13 21 2" xfId="26006" xr:uid="{00000000-0005-0000-0000-0000DE720000}"/>
    <cellStyle name="Normal 4 2 3 13 21 3" xfId="26007" xr:uid="{00000000-0005-0000-0000-0000DF720000}"/>
    <cellStyle name="Normal 4 2 3 13 21 4" xfId="26008" xr:uid="{00000000-0005-0000-0000-0000E0720000}"/>
    <cellStyle name="Normal 4 2 3 13 21 5" xfId="26009" xr:uid="{00000000-0005-0000-0000-0000E1720000}"/>
    <cellStyle name="Normal 4 2 3 13 21 6" xfId="26010" xr:uid="{00000000-0005-0000-0000-0000E2720000}"/>
    <cellStyle name="Normal 4 2 3 13 22" xfId="26011" xr:uid="{00000000-0005-0000-0000-0000E3720000}"/>
    <cellStyle name="Normal 4 2 3 13 22 2" xfId="26012" xr:uid="{00000000-0005-0000-0000-0000E4720000}"/>
    <cellStyle name="Normal 4 2 3 13 22 3" xfId="26013" xr:uid="{00000000-0005-0000-0000-0000E5720000}"/>
    <cellStyle name="Normal 4 2 3 13 22 4" xfId="26014" xr:uid="{00000000-0005-0000-0000-0000E6720000}"/>
    <cellStyle name="Normal 4 2 3 13 22 5" xfId="26015" xr:uid="{00000000-0005-0000-0000-0000E7720000}"/>
    <cellStyle name="Normal 4 2 3 13 22 6" xfId="26016" xr:uid="{00000000-0005-0000-0000-0000E8720000}"/>
    <cellStyle name="Normal 4 2 3 13 23" xfId="26017" xr:uid="{00000000-0005-0000-0000-0000E9720000}"/>
    <cellStyle name="Normal 4 2 3 13 23 2" xfId="26018" xr:uid="{00000000-0005-0000-0000-0000EA720000}"/>
    <cellStyle name="Normal 4 2 3 13 23 3" xfId="26019" xr:uid="{00000000-0005-0000-0000-0000EB720000}"/>
    <cellStyle name="Normal 4 2 3 13 23 4" xfId="26020" xr:uid="{00000000-0005-0000-0000-0000EC720000}"/>
    <cellStyle name="Normal 4 2 3 13 23 5" xfId="26021" xr:uid="{00000000-0005-0000-0000-0000ED720000}"/>
    <cellStyle name="Normal 4 2 3 13 23 6" xfId="26022" xr:uid="{00000000-0005-0000-0000-0000EE720000}"/>
    <cellStyle name="Normal 4 2 3 13 24" xfId="26023" xr:uid="{00000000-0005-0000-0000-0000EF720000}"/>
    <cellStyle name="Normal 4 2 3 13 24 2" xfId="26024" xr:uid="{00000000-0005-0000-0000-0000F0720000}"/>
    <cellStyle name="Normal 4 2 3 13 24 3" xfId="26025" xr:uid="{00000000-0005-0000-0000-0000F1720000}"/>
    <cellStyle name="Normal 4 2 3 13 24 4" xfId="26026" xr:uid="{00000000-0005-0000-0000-0000F2720000}"/>
    <cellStyle name="Normal 4 2 3 13 24 5" xfId="26027" xr:uid="{00000000-0005-0000-0000-0000F3720000}"/>
    <cellStyle name="Normal 4 2 3 13 24 6" xfId="26028" xr:uid="{00000000-0005-0000-0000-0000F4720000}"/>
    <cellStyle name="Normal 4 2 3 13 25" xfId="26029" xr:uid="{00000000-0005-0000-0000-0000F5720000}"/>
    <cellStyle name="Normal 4 2 3 13 25 2" xfId="26030" xr:uid="{00000000-0005-0000-0000-0000F6720000}"/>
    <cellStyle name="Normal 4 2 3 13 25 3" xfId="26031" xr:uid="{00000000-0005-0000-0000-0000F7720000}"/>
    <cellStyle name="Normal 4 2 3 13 25 4" xfId="26032" xr:uid="{00000000-0005-0000-0000-0000F8720000}"/>
    <cellStyle name="Normal 4 2 3 13 25 5" xfId="26033" xr:uid="{00000000-0005-0000-0000-0000F9720000}"/>
    <cellStyle name="Normal 4 2 3 13 25 6" xfId="26034" xr:uid="{00000000-0005-0000-0000-0000FA720000}"/>
    <cellStyle name="Normal 4 2 3 13 26" xfId="26035" xr:uid="{00000000-0005-0000-0000-0000FB720000}"/>
    <cellStyle name="Normal 4 2 3 13 26 2" xfId="26036" xr:uid="{00000000-0005-0000-0000-0000FC720000}"/>
    <cellStyle name="Normal 4 2 3 13 26 3" xfId="26037" xr:uid="{00000000-0005-0000-0000-0000FD720000}"/>
    <cellStyle name="Normal 4 2 3 13 26 4" xfId="26038" xr:uid="{00000000-0005-0000-0000-0000FE720000}"/>
    <cellStyle name="Normal 4 2 3 13 26 5" xfId="26039" xr:uid="{00000000-0005-0000-0000-0000FF720000}"/>
    <cellStyle name="Normal 4 2 3 13 26 6" xfId="26040" xr:uid="{00000000-0005-0000-0000-000000730000}"/>
    <cellStyle name="Normal 4 2 3 13 27" xfId="26041" xr:uid="{00000000-0005-0000-0000-000001730000}"/>
    <cellStyle name="Normal 4 2 3 13 27 2" xfId="26042" xr:uid="{00000000-0005-0000-0000-000002730000}"/>
    <cellStyle name="Normal 4 2 3 13 27 3" xfId="26043" xr:uid="{00000000-0005-0000-0000-000003730000}"/>
    <cellStyle name="Normal 4 2 3 13 27 4" xfId="26044" xr:uid="{00000000-0005-0000-0000-000004730000}"/>
    <cellStyle name="Normal 4 2 3 13 27 5" xfId="26045" xr:uid="{00000000-0005-0000-0000-000005730000}"/>
    <cellStyle name="Normal 4 2 3 13 27 6" xfId="26046" xr:uid="{00000000-0005-0000-0000-000006730000}"/>
    <cellStyle name="Normal 4 2 3 13 28" xfId="26047" xr:uid="{00000000-0005-0000-0000-000007730000}"/>
    <cellStyle name="Normal 4 2 3 13 28 2" xfId="26048" xr:uid="{00000000-0005-0000-0000-000008730000}"/>
    <cellStyle name="Normal 4 2 3 13 28 3" xfId="26049" xr:uid="{00000000-0005-0000-0000-000009730000}"/>
    <cellStyle name="Normal 4 2 3 13 28 4" xfId="26050" xr:uid="{00000000-0005-0000-0000-00000A730000}"/>
    <cellStyle name="Normal 4 2 3 13 28 5" xfId="26051" xr:uid="{00000000-0005-0000-0000-00000B730000}"/>
    <cellStyle name="Normal 4 2 3 13 28 6" xfId="26052" xr:uid="{00000000-0005-0000-0000-00000C730000}"/>
    <cellStyle name="Normal 4 2 3 13 29" xfId="26053" xr:uid="{00000000-0005-0000-0000-00000D730000}"/>
    <cellStyle name="Normal 4 2 3 13 29 2" xfId="26054" xr:uid="{00000000-0005-0000-0000-00000E730000}"/>
    <cellStyle name="Normal 4 2 3 13 29 3" xfId="26055" xr:uid="{00000000-0005-0000-0000-00000F730000}"/>
    <cellStyle name="Normal 4 2 3 13 29 4" xfId="26056" xr:uid="{00000000-0005-0000-0000-000010730000}"/>
    <cellStyle name="Normal 4 2 3 13 29 5" xfId="26057" xr:uid="{00000000-0005-0000-0000-000011730000}"/>
    <cellStyle name="Normal 4 2 3 13 29 6" xfId="26058" xr:uid="{00000000-0005-0000-0000-000012730000}"/>
    <cellStyle name="Normal 4 2 3 13 3" xfId="26059" xr:uid="{00000000-0005-0000-0000-000013730000}"/>
    <cellStyle name="Normal 4 2 3 13 3 2" xfId="26060" xr:uid="{00000000-0005-0000-0000-000014730000}"/>
    <cellStyle name="Normal 4 2 3 13 3 3" xfId="26061" xr:uid="{00000000-0005-0000-0000-000015730000}"/>
    <cellStyle name="Normal 4 2 3 13 3 4" xfId="26062" xr:uid="{00000000-0005-0000-0000-000016730000}"/>
    <cellStyle name="Normal 4 2 3 13 3 5" xfId="26063" xr:uid="{00000000-0005-0000-0000-000017730000}"/>
    <cellStyle name="Normal 4 2 3 13 3 6" xfId="26064" xr:uid="{00000000-0005-0000-0000-000018730000}"/>
    <cellStyle name="Normal 4 2 3 13 30" xfId="26065" xr:uid="{00000000-0005-0000-0000-000019730000}"/>
    <cellStyle name="Normal 4 2 3 13 31" xfId="26066" xr:uid="{00000000-0005-0000-0000-00001A730000}"/>
    <cellStyle name="Normal 4 2 3 13 32" xfId="26067" xr:uid="{00000000-0005-0000-0000-00001B730000}"/>
    <cellStyle name="Normal 4 2 3 13 33" xfId="26068" xr:uid="{00000000-0005-0000-0000-00001C730000}"/>
    <cellStyle name="Normal 4 2 3 13 34" xfId="26069" xr:uid="{00000000-0005-0000-0000-00001D730000}"/>
    <cellStyle name="Normal 4 2 3 13 4" xfId="26070" xr:uid="{00000000-0005-0000-0000-00001E730000}"/>
    <cellStyle name="Normal 4 2 3 13 4 2" xfId="26071" xr:uid="{00000000-0005-0000-0000-00001F730000}"/>
    <cellStyle name="Normal 4 2 3 13 4 3" xfId="26072" xr:uid="{00000000-0005-0000-0000-000020730000}"/>
    <cellStyle name="Normal 4 2 3 13 4 4" xfId="26073" xr:uid="{00000000-0005-0000-0000-000021730000}"/>
    <cellStyle name="Normal 4 2 3 13 4 5" xfId="26074" xr:uid="{00000000-0005-0000-0000-000022730000}"/>
    <cellStyle name="Normal 4 2 3 13 4 6" xfId="26075" xr:uid="{00000000-0005-0000-0000-000023730000}"/>
    <cellStyle name="Normal 4 2 3 13 5" xfId="26076" xr:uid="{00000000-0005-0000-0000-000024730000}"/>
    <cellStyle name="Normal 4 2 3 13 5 2" xfId="26077" xr:uid="{00000000-0005-0000-0000-000025730000}"/>
    <cellStyle name="Normal 4 2 3 13 5 3" xfId="26078" xr:uid="{00000000-0005-0000-0000-000026730000}"/>
    <cellStyle name="Normal 4 2 3 13 5 4" xfId="26079" xr:uid="{00000000-0005-0000-0000-000027730000}"/>
    <cellStyle name="Normal 4 2 3 13 5 5" xfId="26080" xr:uid="{00000000-0005-0000-0000-000028730000}"/>
    <cellStyle name="Normal 4 2 3 13 5 6" xfId="26081" xr:uid="{00000000-0005-0000-0000-000029730000}"/>
    <cellStyle name="Normal 4 2 3 13 6" xfId="26082" xr:uid="{00000000-0005-0000-0000-00002A730000}"/>
    <cellStyle name="Normal 4 2 3 13 6 2" xfId="26083" xr:uid="{00000000-0005-0000-0000-00002B730000}"/>
    <cellStyle name="Normal 4 2 3 13 6 3" xfId="26084" xr:uid="{00000000-0005-0000-0000-00002C730000}"/>
    <cellStyle name="Normal 4 2 3 13 6 4" xfId="26085" xr:uid="{00000000-0005-0000-0000-00002D730000}"/>
    <cellStyle name="Normal 4 2 3 13 6 5" xfId="26086" xr:uid="{00000000-0005-0000-0000-00002E730000}"/>
    <cellStyle name="Normal 4 2 3 13 6 6" xfId="26087" xr:uid="{00000000-0005-0000-0000-00002F730000}"/>
    <cellStyle name="Normal 4 2 3 13 7" xfId="26088" xr:uid="{00000000-0005-0000-0000-000030730000}"/>
    <cellStyle name="Normal 4 2 3 13 7 2" xfId="26089" xr:uid="{00000000-0005-0000-0000-000031730000}"/>
    <cellStyle name="Normal 4 2 3 13 7 3" xfId="26090" xr:uid="{00000000-0005-0000-0000-000032730000}"/>
    <cellStyle name="Normal 4 2 3 13 7 4" xfId="26091" xr:uid="{00000000-0005-0000-0000-000033730000}"/>
    <cellStyle name="Normal 4 2 3 13 7 5" xfId="26092" xr:uid="{00000000-0005-0000-0000-000034730000}"/>
    <cellStyle name="Normal 4 2 3 13 7 6" xfId="26093" xr:uid="{00000000-0005-0000-0000-000035730000}"/>
    <cellStyle name="Normal 4 2 3 13 8" xfId="26094" xr:uid="{00000000-0005-0000-0000-000036730000}"/>
    <cellStyle name="Normal 4 2 3 13 8 2" xfId="26095" xr:uid="{00000000-0005-0000-0000-000037730000}"/>
    <cellStyle name="Normal 4 2 3 13 8 3" xfId="26096" xr:uid="{00000000-0005-0000-0000-000038730000}"/>
    <cellStyle name="Normal 4 2 3 13 8 4" xfId="26097" xr:uid="{00000000-0005-0000-0000-000039730000}"/>
    <cellStyle name="Normal 4 2 3 13 8 5" xfId="26098" xr:uid="{00000000-0005-0000-0000-00003A730000}"/>
    <cellStyle name="Normal 4 2 3 13 8 6" xfId="26099" xr:uid="{00000000-0005-0000-0000-00003B730000}"/>
    <cellStyle name="Normal 4 2 3 13 9" xfId="26100" xr:uid="{00000000-0005-0000-0000-00003C730000}"/>
    <cellStyle name="Normal 4 2 3 13 9 2" xfId="26101" xr:uid="{00000000-0005-0000-0000-00003D730000}"/>
    <cellStyle name="Normal 4 2 3 13 9 3" xfId="26102" xr:uid="{00000000-0005-0000-0000-00003E730000}"/>
    <cellStyle name="Normal 4 2 3 13 9 4" xfId="26103" xr:uid="{00000000-0005-0000-0000-00003F730000}"/>
    <cellStyle name="Normal 4 2 3 13 9 5" xfId="26104" xr:uid="{00000000-0005-0000-0000-000040730000}"/>
    <cellStyle name="Normal 4 2 3 13 9 6" xfId="26105" xr:uid="{00000000-0005-0000-0000-000041730000}"/>
    <cellStyle name="Normal 4 2 3 14" xfId="26106" xr:uid="{00000000-0005-0000-0000-000042730000}"/>
    <cellStyle name="Normal 4 2 3 14 10" xfId="26107" xr:uid="{00000000-0005-0000-0000-000043730000}"/>
    <cellStyle name="Normal 4 2 3 14 10 2" xfId="26108" xr:uid="{00000000-0005-0000-0000-000044730000}"/>
    <cellStyle name="Normal 4 2 3 14 10 3" xfId="26109" xr:uid="{00000000-0005-0000-0000-000045730000}"/>
    <cellStyle name="Normal 4 2 3 14 10 4" xfId="26110" xr:uid="{00000000-0005-0000-0000-000046730000}"/>
    <cellStyle name="Normal 4 2 3 14 10 5" xfId="26111" xr:uid="{00000000-0005-0000-0000-000047730000}"/>
    <cellStyle name="Normal 4 2 3 14 10 6" xfId="26112" xr:uid="{00000000-0005-0000-0000-000048730000}"/>
    <cellStyle name="Normal 4 2 3 14 11" xfId="26113" xr:uid="{00000000-0005-0000-0000-000049730000}"/>
    <cellStyle name="Normal 4 2 3 14 11 2" xfId="26114" xr:uid="{00000000-0005-0000-0000-00004A730000}"/>
    <cellStyle name="Normal 4 2 3 14 11 3" xfId="26115" xr:uid="{00000000-0005-0000-0000-00004B730000}"/>
    <cellStyle name="Normal 4 2 3 14 11 4" xfId="26116" xr:uid="{00000000-0005-0000-0000-00004C730000}"/>
    <cellStyle name="Normal 4 2 3 14 11 5" xfId="26117" xr:uid="{00000000-0005-0000-0000-00004D730000}"/>
    <cellStyle name="Normal 4 2 3 14 11 6" xfId="26118" xr:uid="{00000000-0005-0000-0000-00004E730000}"/>
    <cellStyle name="Normal 4 2 3 14 12" xfId="26119" xr:uid="{00000000-0005-0000-0000-00004F730000}"/>
    <cellStyle name="Normal 4 2 3 14 12 2" xfId="26120" xr:uid="{00000000-0005-0000-0000-000050730000}"/>
    <cellStyle name="Normal 4 2 3 14 12 3" xfId="26121" xr:uid="{00000000-0005-0000-0000-000051730000}"/>
    <cellStyle name="Normal 4 2 3 14 12 4" xfId="26122" xr:uid="{00000000-0005-0000-0000-000052730000}"/>
    <cellStyle name="Normal 4 2 3 14 12 5" xfId="26123" xr:uid="{00000000-0005-0000-0000-000053730000}"/>
    <cellStyle name="Normal 4 2 3 14 12 6" xfId="26124" xr:uid="{00000000-0005-0000-0000-000054730000}"/>
    <cellStyle name="Normal 4 2 3 14 13" xfId="26125" xr:uid="{00000000-0005-0000-0000-000055730000}"/>
    <cellStyle name="Normal 4 2 3 14 13 2" xfId="26126" xr:uid="{00000000-0005-0000-0000-000056730000}"/>
    <cellStyle name="Normal 4 2 3 14 13 3" xfId="26127" xr:uid="{00000000-0005-0000-0000-000057730000}"/>
    <cellStyle name="Normal 4 2 3 14 13 4" xfId="26128" xr:uid="{00000000-0005-0000-0000-000058730000}"/>
    <cellStyle name="Normal 4 2 3 14 13 5" xfId="26129" xr:uid="{00000000-0005-0000-0000-000059730000}"/>
    <cellStyle name="Normal 4 2 3 14 13 6" xfId="26130" xr:uid="{00000000-0005-0000-0000-00005A730000}"/>
    <cellStyle name="Normal 4 2 3 14 14" xfId="26131" xr:uid="{00000000-0005-0000-0000-00005B730000}"/>
    <cellStyle name="Normal 4 2 3 14 14 2" xfId="26132" xr:uid="{00000000-0005-0000-0000-00005C730000}"/>
    <cellStyle name="Normal 4 2 3 14 14 3" xfId="26133" xr:uid="{00000000-0005-0000-0000-00005D730000}"/>
    <cellStyle name="Normal 4 2 3 14 14 4" xfId="26134" xr:uid="{00000000-0005-0000-0000-00005E730000}"/>
    <cellStyle name="Normal 4 2 3 14 14 5" xfId="26135" xr:uid="{00000000-0005-0000-0000-00005F730000}"/>
    <cellStyle name="Normal 4 2 3 14 14 6" xfId="26136" xr:uid="{00000000-0005-0000-0000-000060730000}"/>
    <cellStyle name="Normal 4 2 3 14 15" xfId="26137" xr:uid="{00000000-0005-0000-0000-000061730000}"/>
    <cellStyle name="Normal 4 2 3 14 15 2" xfId="26138" xr:uid="{00000000-0005-0000-0000-000062730000}"/>
    <cellStyle name="Normal 4 2 3 14 15 3" xfId="26139" xr:uid="{00000000-0005-0000-0000-000063730000}"/>
    <cellStyle name="Normal 4 2 3 14 15 4" xfId="26140" xr:uid="{00000000-0005-0000-0000-000064730000}"/>
    <cellStyle name="Normal 4 2 3 14 15 5" xfId="26141" xr:uid="{00000000-0005-0000-0000-000065730000}"/>
    <cellStyle name="Normal 4 2 3 14 15 6" xfId="26142" xr:uid="{00000000-0005-0000-0000-000066730000}"/>
    <cellStyle name="Normal 4 2 3 14 16" xfId="26143" xr:uid="{00000000-0005-0000-0000-000067730000}"/>
    <cellStyle name="Normal 4 2 3 14 16 2" xfId="26144" xr:uid="{00000000-0005-0000-0000-000068730000}"/>
    <cellStyle name="Normal 4 2 3 14 16 3" xfId="26145" xr:uid="{00000000-0005-0000-0000-000069730000}"/>
    <cellStyle name="Normal 4 2 3 14 16 4" xfId="26146" xr:uid="{00000000-0005-0000-0000-00006A730000}"/>
    <cellStyle name="Normal 4 2 3 14 16 5" xfId="26147" xr:uid="{00000000-0005-0000-0000-00006B730000}"/>
    <cellStyle name="Normal 4 2 3 14 16 6" xfId="26148" xr:uid="{00000000-0005-0000-0000-00006C730000}"/>
    <cellStyle name="Normal 4 2 3 14 17" xfId="26149" xr:uid="{00000000-0005-0000-0000-00006D730000}"/>
    <cellStyle name="Normal 4 2 3 14 17 2" xfId="26150" xr:uid="{00000000-0005-0000-0000-00006E730000}"/>
    <cellStyle name="Normal 4 2 3 14 17 3" xfId="26151" xr:uid="{00000000-0005-0000-0000-00006F730000}"/>
    <cellStyle name="Normal 4 2 3 14 17 4" xfId="26152" xr:uid="{00000000-0005-0000-0000-000070730000}"/>
    <cellStyle name="Normal 4 2 3 14 17 5" xfId="26153" xr:uid="{00000000-0005-0000-0000-000071730000}"/>
    <cellStyle name="Normal 4 2 3 14 17 6" xfId="26154" xr:uid="{00000000-0005-0000-0000-000072730000}"/>
    <cellStyle name="Normal 4 2 3 14 18" xfId="26155" xr:uid="{00000000-0005-0000-0000-000073730000}"/>
    <cellStyle name="Normal 4 2 3 14 18 2" xfId="26156" xr:uid="{00000000-0005-0000-0000-000074730000}"/>
    <cellStyle name="Normal 4 2 3 14 18 3" xfId="26157" xr:uid="{00000000-0005-0000-0000-000075730000}"/>
    <cellStyle name="Normal 4 2 3 14 18 4" xfId="26158" xr:uid="{00000000-0005-0000-0000-000076730000}"/>
    <cellStyle name="Normal 4 2 3 14 18 5" xfId="26159" xr:uid="{00000000-0005-0000-0000-000077730000}"/>
    <cellStyle name="Normal 4 2 3 14 18 6" xfId="26160" xr:uid="{00000000-0005-0000-0000-000078730000}"/>
    <cellStyle name="Normal 4 2 3 14 19" xfId="26161" xr:uid="{00000000-0005-0000-0000-000079730000}"/>
    <cellStyle name="Normal 4 2 3 14 19 2" xfId="26162" xr:uid="{00000000-0005-0000-0000-00007A730000}"/>
    <cellStyle name="Normal 4 2 3 14 19 3" xfId="26163" xr:uid="{00000000-0005-0000-0000-00007B730000}"/>
    <cellStyle name="Normal 4 2 3 14 19 4" xfId="26164" xr:uid="{00000000-0005-0000-0000-00007C730000}"/>
    <cellStyle name="Normal 4 2 3 14 19 5" xfId="26165" xr:uid="{00000000-0005-0000-0000-00007D730000}"/>
    <cellStyle name="Normal 4 2 3 14 19 6" xfId="26166" xr:uid="{00000000-0005-0000-0000-00007E730000}"/>
    <cellStyle name="Normal 4 2 3 14 2" xfId="26167" xr:uid="{00000000-0005-0000-0000-00007F730000}"/>
    <cellStyle name="Normal 4 2 3 14 2 2" xfId="26168" xr:uid="{00000000-0005-0000-0000-000080730000}"/>
    <cellStyle name="Normal 4 2 3 14 2 3" xfId="26169" xr:uid="{00000000-0005-0000-0000-000081730000}"/>
    <cellStyle name="Normal 4 2 3 14 2 4" xfId="26170" xr:uid="{00000000-0005-0000-0000-000082730000}"/>
    <cellStyle name="Normal 4 2 3 14 2 5" xfId="26171" xr:uid="{00000000-0005-0000-0000-000083730000}"/>
    <cellStyle name="Normal 4 2 3 14 2 6" xfId="26172" xr:uid="{00000000-0005-0000-0000-000084730000}"/>
    <cellStyle name="Normal 4 2 3 14 20" xfId="26173" xr:uid="{00000000-0005-0000-0000-000085730000}"/>
    <cellStyle name="Normal 4 2 3 14 20 2" xfId="26174" xr:uid="{00000000-0005-0000-0000-000086730000}"/>
    <cellStyle name="Normal 4 2 3 14 20 3" xfId="26175" xr:uid="{00000000-0005-0000-0000-000087730000}"/>
    <cellStyle name="Normal 4 2 3 14 20 4" xfId="26176" xr:uid="{00000000-0005-0000-0000-000088730000}"/>
    <cellStyle name="Normal 4 2 3 14 20 5" xfId="26177" xr:uid="{00000000-0005-0000-0000-000089730000}"/>
    <cellStyle name="Normal 4 2 3 14 20 6" xfId="26178" xr:uid="{00000000-0005-0000-0000-00008A730000}"/>
    <cellStyle name="Normal 4 2 3 14 21" xfId="26179" xr:uid="{00000000-0005-0000-0000-00008B730000}"/>
    <cellStyle name="Normal 4 2 3 14 21 2" xfId="26180" xr:uid="{00000000-0005-0000-0000-00008C730000}"/>
    <cellStyle name="Normal 4 2 3 14 21 3" xfId="26181" xr:uid="{00000000-0005-0000-0000-00008D730000}"/>
    <cellStyle name="Normal 4 2 3 14 21 4" xfId="26182" xr:uid="{00000000-0005-0000-0000-00008E730000}"/>
    <cellStyle name="Normal 4 2 3 14 21 5" xfId="26183" xr:uid="{00000000-0005-0000-0000-00008F730000}"/>
    <cellStyle name="Normal 4 2 3 14 21 6" xfId="26184" xr:uid="{00000000-0005-0000-0000-000090730000}"/>
    <cellStyle name="Normal 4 2 3 14 22" xfId="26185" xr:uid="{00000000-0005-0000-0000-000091730000}"/>
    <cellStyle name="Normal 4 2 3 14 22 2" xfId="26186" xr:uid="{00000000-0005-0000-0000-000092730000}"/>
    <cellStyle name="Normal 4 2 3 14 22 3" xfId="26187" xr:uid="{00000000-0005-0000-0000-000093730000}"/>
    <cellStyle name="Normal 4 2 3 14 22 4" xfId="26188" xr:uid="{00000000-0005-0000-0000-000094730000}"/>
    <cellStyle name="Normal 4 2 3 14 22 5" xfId="26189" xr:uid="{00000000-0005-0000-0000-000095730000}"/>
    <cellStyle name="Normal 4 2 3 14 22 6" xfId="26190" xr:uid="{00000000-0005-0000-0000-000096730000}"/>
    <cellStyle name="Normal 4 2 3 14 23" xfId="26191" xr:uid="{00000000-0005-0000-0000-000097730000}"/>
    <cellStyle name="Normal 4 2 3 14 23 2" xfId="26192" xr:uid="{00000000-0005-0000-0000-000098730000}"/>
    <cellStyle name="Normal 4 2 3 14 23 3" xfId="26193" xr:uid="{00000000-0005-0000-0000-000099730000}"/>
    <cellStyle name="Normal 4 2 3 14 23 4" xfId="26194" xr:uid="{00000000-0005-0000-0000-00009A730000}"/>
    <cellStyle name="Normal 4 2 3 14 23 5" xfId="26195" xr:uid="{00000000-0005-0000-0000-00009B730000}"/>
    <cellStyle name="Normal 4 2 3 14 23 6" xfId="26196" xr:uid="{00000000-0005-0000-0000-00009C730000}"/>
    <cellStyle name="Normal 4 2 3 14 24" xfId="26197" xr:uid="{00000000-0005-0000-0000-00009D730000}"/>
    <cellStyle name="Normal 4 2 3 14 24 2" xfId="26198" xr:uid="{00000000-0005-0000-0000-00009E730000}"/>
    <cellStyle name="Normal 4 2 3 14 24 3" xfId="26199" xr:uid="{00000000-0005-0000-0000-00009F730000}"/>
    <cellStyle name="Normal 4 2 3 14 24 4" xfId="26200" xr:uid="{00000000-0005-0000-0000-0000A0730000}"/>
    <cellStyle name="Normal 4 2 3 14 24 5" xfId="26201" xr:uid="{00000000-0005-0000-0000-0000A1730000}"/>
    <cellStyle name="Normal 4 2 3 14 24 6" xfId="26202" xr:uid="{00000000-0005-0000-0000-0000A2730000}"/>
    <cellStyle name="Normal 4 2 3 14 25" xfId="26203" xr:uid="{00000000-0005-0000-0000-0000A3730000}"/>
    <cellStyle name="Normal 4 2 3 14 25 2" xfId="26204" xr:uid="{00000000-0005-0000-0000-0000A4730000}"/>
    <cellStyle name="Normal 4 2 3 14 25 3" xfId="26205" xr:uid="{00000000-0005-0000-0000-0000A5730000}"/>
    <cellStyle name="Normal 4 2 3 14 25 4" xfId="26206" xr:uid="{00000000-0005-0000-0000-0000A6730000}"/>
    <cellStyle name="Normal 4 2 3 14 25 5" xfId="26207" xr:uid="{00000000-0005-0000-0000-0000A7730000}"/>
    <cellStyle name="Normal 4 2 3 14 25 6" xfId="26208" xr:uid="{00000000-0005-0000-0000-0000A8730000}"/>
    <cellStyle name="Normal 4 2 3 14 26" xfId="26209" xr:uid="{00000000-0005-0000-0000-0000A9730000}"/>
    <cellStyle name="Normal 4 2 3 14 26 2" xfId="26210" xr:uid="{00000000-0005-0000-0000-0000AA730000}"/>
    <cellStyle name="Normal 4 2 3 14 26 3" xfId="26211" xr:uid="{00000000-0005-0000-0000-0000AB730000}"/>
    <cellStyle name="Normal 4 2 3 14 26 4" xfId="26212" xr:uid="{00000000-0005-0000-0000-0000AC730000}"/>
    <cellStyle name="Normal 4 2 3 14 26 5" xfId="26213" xr:uid="{00000000-0005-0000-0000-0000AD730000}"/>
    <cellStyle name="Normal 4 2 3 14 26 6" xfId="26214" xr:uid="{00000000-0005-0000-0000-0000AE730000}"/>
    <cellStyle name="Normal 4 2 3 14 27" xfId="26215" xr:uid="{00000000-0005-0000-0000-0000AF730000}"/>
    <cellStyle name="Normal 4 2 3 14 27 2" xfId="26216" xr:uid="{00000000-0005-0000-0000-0000B0730000}"/>
    <cellStyle name="Normal 4 2 3 14 27 3" xfId="26217" xr:uid="{00000000-0005-0000-0000-0000B1730000}"/>
    <cellStyle name="Normal 4 2 3 14 27 4" xfId="26218" xr:uid="{00000000-0005-0000-0000-0000B2730000}"/>
    <cellStyle name="Normal 4 2 3 14 27 5" xfId="26219" xr:uid="{00000000-0005-0000-0000-0000B3730000}"/>
    <cellStyle name="Normal 4 2 3 14 27 6" xfId="26220" xr:uid="{00000000-0005-0000-0000-0000B4730000}"/>
    <cellStyle name="Normal 4 2 3 14 28" xfId="26221" xr:uid="{00000000-0005-0000-0000-0000B5730000}"/>
    <cellStyle name="Normal 4 2 3 14 28 2" xfId="26222" xr:uid="{00000000-0005-0000-0000-0000B6730000}"/>
    <cellStyle name="Normal 4 2 3 14 28 3" xfId="26223" xr:uid="{00000000-0005-0000-0000-0000B7730000}"/>
    <cellStyle name="Normal 4 2 3 14 28 4" xfId="26224" xr:uid="{00000000-0005-0000-0000-0000B8730000}"/>
    <cellStyle name="Normal 4 2 3 14 28 5" xfId="26225" xr:uid="{00000000-0005-0000-0000-0000B9730000}"/>
    <cellStyle name="Normal 4 2 3 14 28 6" xfId="26226" xr:uid="{00000000-0005-0000-0000-0000BA730000}"/>
    <cellStyle name="Normal 4 2 3 14 29" xfId="26227" xr:uid="{00000000-0005-0000-0000-0000BB730000}"/>
    <cellStyle name="Normal 4 2 3 14 29 2" xfId="26228" xr:uid="{00000000-0005-0000-0000-0000BC730000}"/>
    <cellStyle name="Normal 4 2 3 14 29 3" xfId="26229" xr:uid="{00000000-0005-0000-0000-0000BD730000}"/>
    <cellStyle name="Normal 4 2 3 14 29 4" xfId="26230" xr:uid="{00000000-0005-0000-0000-0000BE730000}"/>
    <cellStyle name="Normal 4 2 3 14 29 5" xfId="26231" xr:uid="{00000000-0005-0000-0000-0000BF730000}"/>
    <cellStyle name="Normal 4 2 3 14 29 6" xfId="26232" xr:uid="{00000000-0005-0000-0000-0000C0730000}"/>
    <cellStyle name="Normal 4 2 3 14 3" xfId="26233" xr:uid="{00000000-0005-0000-0000-0000C1730000}"/>
    <cellStyle name="Normal 4 2 3 14 3 2" xfId="26234" xr:uid="{00000000-0005-0000-0000-0000C2730000}"/>
    <cellStyle name="Normal 4 2 3 14 3 3" xfId="26235" xr:uid="{00000000-0005-0000-0000-0000C3730000}"/>
    <cellStyle name="Normal 4 2 3 14 3 4" xfId="26236" xr:uid="{00000000-0005-0000-0000-0000C4730000}"/>
    <cellStyle name="Normal 4 2 3 14 3 5" xfId="26237" xr:uid="{00000000-0005-0000-0000-0000C5730000}"/>
    <cellStyle name="Normal 4 2 3 14 3 6" xfId="26238" xr:uid="{00000000-0005-0000-0000-0000C6730000}"/>
    <cellStyle name="Normal 4 2 3 14 30" xfId="26239" xr:uid="{00000000-0005-0000-0000-0000C7730000}"/>
    <cellStyle name="Normal 4 2 3 14 31" xfId="26240" xr:uid="{00000000-0005-0000-0000-0000C8730000}"/>
    <cellStyle name="Normal 4 2 3 14 32" xfId="26241" xr:uid="{00000000-0005-0000-0000-0000C9730000}"/>
    <cellStyle name="Normal 4 2 3 14 33" xfId="26242" xr:uid="{00000000-0005-0000-0000-0000CA730000}"/>
    <cellStyle name="Normal 4 2 3 14 34" xfId="26243" xr:uid="{00000000-0005-0000-0000-0000CB730000}"/>
    <cellStyle name="Normal 4 2 3 14 4" xfId="26244" xr:uid="{00000000-0005-0000-0000-0000CC730000}"/>
    <cellStyle name="Normal 4 2 3 14 4 2" xfId="26245" xr:uid="{00000000-0005-0000-0000-0000CD730000}"/>
    <cellStyle name="Normal 4 2 3 14 4 3" xfId="26246" xr:uid="{00000000-0005-0000-0000-0000CE730000}"/>
    <cellStyle name="Normal 4 2 3 14 4 4" xfId="26247" xr:uid="{00000000-0005-0000-0000-0000CF730000}"/>
    <cellStyle name="Normal 4 2 3 14 4 5" xfId="26248" xr:uid="{00000000-0005-0000-0000-0000D0730000}"/>
    <cellStyle name="Normal 4 2 3 14 4 6" xfId="26249" xr:uid="{00000000-0005-0000-0000-0000D1730000}"/>
    <cellStyle name="Normal 4 2 3 14 5" xfId="26250" xr:uid="{00000000-0005-0000-0000-0000D2730000}"/>
    <cellStyle name="Normal 4 2 3 14 5 2" xfId="26251" xr:uid="{00000000-0005-0000-0000-0000D3730000}"/>
    <cellStyle name="Normal 4 2 3 14 5 3" xfId="26252" xr:uid="{00000000-0005-0000-0000-0000D4730000}"/>
    <cellStyle name="Normal 4 2 3 14 5 4" xfId="26253" xr:uid="{00000000-0005-0000-0000-0000D5730000}"/>
    <cellStyle name="Normal 4 2 3 14 5 5" xfId="26254" xr:uid="{00000000-0005-0000-0000-0000D6730000}"/>
    <cellStyle name="Normal 4 2 3 14 5 6" xfId="26255" xr:uid="{00000000-0005-0000-0000-0000D7730000}"/>
    <cellStyle name="Normal 4 2 3 14 6" xfId="26256" xr:uid="{00000000-0005-0000-0000-0000D8730000}"/>
    <cellStyle name="Normal 4 2 3 14 6 2" xfId="26257" xr:uid="{00000000-0005-0000-0000-0000D9730000}"/>
    <cellStyle name="Normal 4 2 3 14 6 3" xfId="26258" xr:uid="{00000000-0005-0000-0000-0000DA730000}"/>
    <cellStyle name="Normal 4 2 3 14 6 4" xfId="26259" xr:uid="{00000000-0005-0000-0000-0000DB730000}"/>
    <cellStyle name="Normal 4 2 3 14 6 5" xfId="26260" xr:uid="{00000000-0005-0000-0000-0000DC730000}"/>
    <cellStyle name="Normal 4 2 3 14 6 6" xfId="26261" xr:uid="{00000000-0005-0000-0000-0000DD730000}"/>
    <cellStyle name="Normal 4 2 3 14 7" xfId="26262" xr:uid="{00000000-0005-0000-0000-0000DE730000}"/>
    <cellStyle name="Normal 4 2 3 14 7 2" xfId="26263" xr:uid="{00000000-0005-0000-0000-0000DF730000}"/>
    <cellStyle name="Normal 4 2 3 14 7 3" xfId="26264" xr:uid="{00000000-0005-0000-0000-0000E0730000}"/>
    <cellStyle name="Normal 4 2 3 14 7 4" xfId="26265" xr:uid="{00000000-0005-0000-0000-0000E1730000}"/>
    <cellStyle name="Normal 4 2 3 14 7 5" xfId="26266" xr:uid="{00000000-0005-0000-0000-0000E2730000}"/>
    <cellStyle name="Normal 4 2 3 14 7 6" xfId="26267" xr:uid="{00000000-0005-0000-0000-0000E3730000}"/>
    <cellStyle name="Normal 4 2 3 14 8" xfId="26268" xr:uid="{00000000-0005-0000-0000-0000E4730000}"/>
    <cellStyle name="Normal 4 2 3 14 8 2" xfId="26269" xr:uid="{00000000-0005-0000-0000-0000E5730000}"/>
    <cellStyle name="Normal 4 2 3 14 8 3" xfId="26270" xr:uid="{00000000-0005-0000-0000-0000E6730000}"/>
    <cellStyle name="Normal 4 2 3 14 8 4" xfId="26271" xr:uid="{00000000-0005-0000-0000-0000E7730000}"/>
    <cellStyle name="Normal 4 2 3 14 8 5" xfId="26272" xr:uid="{00000000-0005-0000-0000-0000E8730000}"/>
    <cellStyle name="Normal 4 2 3 14 8 6" xfId="26273" xr:uid="{00000000-0005-0000-0000-0000E9730000}"/>
    <cellStyle name="Normal 4 2 3 14 9" xfId="26274" xr:uid="{00000000-0005-0000-0000-0000EA730000}"/>
    <cellStyle name="Normal 4 2 3 14 9 2" xfId="26275" xr:uid="{00000000-0005-0000-0000-0000EB730000}"/>
    <cellStyle name="Normal 4 2 3 14 9 3" xfId="26276" xr:uid="{00000000-0005-0000-0000-0000EC730000}"/>
    <cellStyle name="Normal 4 2 3 14 9 4" xfId="26277" xr:uid="{00000000-0005-0000-0000-0000ED730000}"/>
    <cellStyle name="Normal 4 2 3 14 9 5" xfId="26278" xr:uid="{00000000-0005-0000-0000-0000EE730000}"/>
    <cellStyle name="Normal 4 2 3 14 9 6" xfId="26279" xr:uid="{00000000-0005-0000-0000-0000EF730000}"/>
    <cellStyle name="Normal 4 2 3 15" xfId="26280" xr:uid="{00000000-0005-0000-0000-0000F0730000}"/>
    <cellStyle name="Normal 4 2 3 15 10" xfId="26281" xr:uid="{00000000-0005-0000-0000-0000F1730000}"/>
    <cellStyle name="Normal 4 2 3 15 10 2" xfId="26282" xr:uid="{00000000-0005-0000-0000-0000F2730000}"/>
    <cellStyle name="Normal 4 2 3 15 10 3" xfId="26283" xr:uid="{00000000-0005-0000-0000-0000F3730000}"/>
    <cellStyle name="Normal 4 2 3 15 10 4" xfId="26284" xr:uid="{00000000-0005-0000-0000-0000F4730000}"/>
    <cellStyle name="Normal 4 2 3 15 10 5" xfId="26285" xr:uid="{00000000-0005-0000-0000-0000F5730000}"/>
    <cellStyle name="Normal 4 2 3 15 10 6" xfId="26286" xr:uid="{00000000-0005-0000-0000-0000F6730000}"/>
    <cellStyle name="Normal 4 2 3 15 11" xfId="26287" xr:uid="{00000000-0005-0000-0000-0000F7730000}"/>
    <cellStyle name="Normal 4 2 3 15 11 2" xfId="26288" xr:uid="{00000000-0005-0000-0000-0000F8730000}"/>
    <cellStyle name="Normal 4 2 3 15 11 3" xfId="26289" xr:uid="{00000000-0005-0000-0000-0000F9730000}"/>
    <cellStyle name="Normal 4 2 3 15 11 4" xfId="26290" xr:uid="{00000000-0005-0000-0000-0000FA730000}"/>
    <cellStyle name="Normal 4 2 3 15 11 5" xfId="26291" xr:uid="{00000000-0005-0000-0000-0000FB730000}"/>
    <cellStyle name="Normal 4 2 3 15 11 6" xfId="26292" xr:uid="{00000000-0005-0000-0000-0000FC730000}"/>
    <cellStyle name="Normal 4 2 3 15 12" xfId="26293" xr:uid="{00000000-0005-0000-0000-0000FD730000}"/>
    <cellStyle name="Normal 4 2 3 15 12 2" xfId="26294" xr:uid="{00000000-0005-0000-0000-0000FE730000}"/>
    <cellStyle name="Normal 4 2 3 15 12 3" xfId="26295" xr:uid="{00000000-0005-0000-0000-0000FF730000}"/>
    <cellStyle name="Normal 4 2 3 15 12 4" xfId="26296" xr:uid="{00000000-0005-0000-0000-000000740000}"/>
    <cellStyle name="Normal 4 2 3 15 12 5" xfId="26297" xr:uid="{00000000-0005-0000-0000-000001740000}"/>
    <cellStyle name="Normal 4 2 3 15 12 6" xfId="26298" xr:uid="{00000000-0005-0000-0000-000002740000}"/>
    <cellStyle name="Normal 4 2 3 15 13" xfId="26299" xr:uid="{00000000-0005-0000-0000-000003740000}"/>
    <cellStyle name="Normal 4 2 3 15 13 2" xfId="26300" xr:uid="{00000000-0005-0000-0000-000004740000}"/>
    <cellStyle name="Normal 4 2 3 15 13 3" xfId="26301" xr:uid="{00000000-0005-0000-0000-000005740000}"/>
    <cellStyle name="Normal 4 2 3 15 13 4" xfId="26302" xr:uid="{00000000-0005-0000-0000-000006740000}"/>
    <cellStyle name="Normal 4 2 3 15 13 5" xfId="26303" xr:uid="{00000000-0005-0000-0000-000007740000}"/>
    <cellStyle name="Normal 4 2 3 15 13 6" xfId="26304" xr:uid="{00000000-0005-0000-0000-000008740000}"/>
    <cellStyle name="Normal 4 2 3 15 14" xfId="26305" xr:uid="{00000000-0005-0000-0000-000009740000}"/>
    <cellStyle name="Normal 4 2 3 15 14 2" xfId="26306" xr:uid="{00000000-0005-0000-0000-00000A740000}"/>
    <cellStyle name="Normal 4 2 3 15 14 3" xfId="26307" xr:uid="{00000000-0005-0000-0000-00000B740000}"/>
    <cellStyle name="Normal 4 2 3 15 14 4" xfId="26308" xr:uid="{00000000-0005-0000-0000-00000C740000}"/>
    <cellStyle name="Normal 4 2 3 15 14 5" xfId="26309" xr:uid="{00000000-0005-0000-0000-00000D740000}"/>
    <cellStyle name="Normal 4 2 3 15 14 6" xfId="26310" xr:uid="{00000000-0005-0000-0000-00000E740000}"/>
    <cellStyle name="Normal 4 2 3 15 15" xfId="26311" xr:uid="{00000000-0005-0000-0000-00000F740000}"/>
    <cellStyle name="Normal 4 2 3 15 15 2" xfId="26312" xr:uid="{00000000-0005-0000-0000-000010740000}"/>
    <cellStyle name="Normal 4 2 3 15 15 3" xfId="26313" xr:uid="{00000000-0005-0000-0000-000011740000}"/>
    <cellStyle name="Normal 4 2 3 15 15 4" xfId="26314" xr:uid="{00000000-0005-0000-0000-000012740000}"/>
    <cellStyle name="Normal 4 2 3 15 15 5" xfId="26315" xr:uid="{00000000-0005-0000-0000-000013740000}"/>
    <cellStyle name="Normal 4 2 3 15 15 6" xfId="26316" xr:uid="{00000000-0005-0000-0000-000014740000}"/>
    <cellStyle name="Normal 4 2 3 15 16" xfId="26317" xr:uid="{00000000-0005-0000-0000-000015740000}"/>
    <cellStyle name="Normal 4 2 3 15 16 2" xfId="26318" xr:uid="{00000000-0005-0000-0000-000016740000}"/>
    <cellStyle name="Normal 4 2 3 15 16 3" xfId="26319" xr:uid="{00000000-0005-0000-0000-000017740000}"/>
    <cellStyle name="Normal 4 2 3 15 16 4" xfId="26320" xr:uid="{00000000-0005-0000-0000-000018740000}"/>
    <cellStyle name="Normal 4 2 3 15 16 5" xfId="26321" xr:uid="{00000000-0005-0000-0000-000019740000}"/>
    <cellStyle name="Normal 4 2 3 15 16 6" xfId="26322" xr:uid="{00000000-0005-0000-0000-00001A740000}"/>
    <cellStyle name="Normal 4 2 3 15 17" xfId="26323" xr:uid="{00000000-0005-0000-0000-00001B740000}"/>
    <cellStyle name="Normal 4 2 3 15 17 2" xfId="26324" xr:uid="{00000000-0005-0000-0000-00001C740000}"/>
    <cellStyle name="Normal 4 2 3 15 17 3" xfId="26325" xr:uid="{00000000-0005-0000-0000-00001D740000}"/>
    <cellStyle name="Normal 4 2 3 15 17 4" xfId="26326" xr:uid="{00000000-0005-0000-0000-00001E740000}"/>
    <cellStyle name="Normal 4 2 3 15 17 5" xfId="26327" xr:uid="{00000000-0005-0000-0000-00001F740000}"/>
    <cellStyle name="Normal 4 2 3 15 17 6" xfId="26328" xr:uid="{00000000-0005-0000-0000-000020740000}"/>
    <cellStyle name="Normal 4 2 3 15 18" xfId="26329" xr:uid="{00000000-0005-0000-0000-000021740000}"/>
    <cellStyle name="Normal 4 2 3 15 18 2" xfId="26330" xr:uid="{00000000-0005-0000-0000-000022740000}"/>
    <cellStyle name="Normal 4 2 3 15 18 3" xfId="26331" xr:uid="{00000000-0005-0000-0000-000023740000}"/>
    <cellStyle name="Normal 4 2 3 15 18 4" xfId="26332" xr:uid="{00000000-0005-0000-0000-000024740000}"/>
    <cellStyle name="Normal 4 2 3 15 18 5" xfId="26333" xr:uid="{00000000-0005-0000-0000-000025740000}"/>
    <cellStyle name="Normal 4 2 3 15 18 6" xfId="26334" xr:uid="{00000000-0005-0000-0000-000026740000}"/>
    <cellStyle name="Normal 4 2 3 15 19" xfId="26335" xr:uid="{00000000-0005-0000-0000-000027740000}"/>
    <cellStyle name="Normal 4 2 3 15 19 2" xfId="26336" xr:uid="{00000000-0005-0000-0000-000028740000}"/>
    <cellStyle name="Normal 4 2 3 15 19 3" xfId="26337" xr:uid="{00000000-0005-0000-0000-000029740000}"/>
    <cellStyle name="Normal 4 2 3 15 19 4" xfId="26338" xr:uid="{00000000-0005-0000-0000-00002A740000}"/>
    <cellStyle name="Normal 4 2 3 15 19 5" xfId="26339" xr:uid="{00000000-0005-0000-0000-00002B740000}"/>
    <cellStyle name="Normal 4 2 3 15 19 6" xfId="26340" xr:uid="{00000000-0005-0000-0000-00002C740000}"/>
    <cellStyle name="Normal 4 2 3 15 2" xfId="26341" xr:uid="{00000000-0005-0000-0000-00002D740000}"/>
    <cellStyle name="Normal 4 2 3 15 2 2" xfId="26342" xr:uid="{00000000-0005-0000-0000-00002E740000}"/>
    <cellStyle name="Normal 4 2 3 15 2 3" xfId="26343" xr:uid="{00000000-0005-0000-0000-00002F740000}"/>
    <cellStyle name="Normal 4 2 3 15 2 4" xfId="26344" xr:uid="{00000000-0005-0000-0000-000030740000}"/>
    <cellStyle name="Normal 4 2 3 15 2 5" xfId="26345" xr:uid="{00000000-0005-0000-0000-000031740000}"/>
    <cellStyle name="Normal 4 2 3 15 2 6" xfId="26346" xr:uid="{00000000-0005-0000-0000-000032740000}"/>
    <cellStyle name="Normal 4 2 3 15 20" xfId="26347" xr:uid="{00000000-0005-0000-0000-000033740000}"/>
    <cellStyle name="Normal 4 2 3 15 20 2" xfId="26348" xr:uid="{00000000-0005-0000-0000-000034740000}"/>
    <cellStyle name="Normal 4 2 3 15 20 3" xfId="26349" xr:uid="{00000000-0005-0000-0000-000035740000}"/>
    <cellStyle name="Normal 4 2 3 15 20 4" xfId="26350" xr:uid="{00000000-0005-0000-0000-000036740000}"/>
    <cellStyle name="Normal 4 2 3 15 20 5" xfId="26351" xr:uid="{00000000-0005-0000-0000-000037740000}"/>
    <cellStyle name="Normal 4 2 3 15 20 6" xfId="26352" xr:uid="{00000000-0005-0000-0000-000038740000}"/>
    <cellStyle name="Normal 4 2 3 15 21" xfId="26353" xr:uid="{00000000-0005-0000-0000-000039740000}"/>
    <cellStyle name="Normal 4 2 3 15 21 2" xfId="26354" xr:uid="{00000000-0005-0000-0000-00003A740000}"/>
    <cellStyle name="Normal 4 2 3 15 21 3" xfId="26355" xr:uid="{00000000-0005-0000-0000-00003B740000}"/>
    <cellStyle name="Normal 4 2 3 15 21 4" xfId="26356" xr:uid="{00000000-0005-0000-0000-00003C740000}"/>
    <cellStyle name="Normal 4 2 3 15 21 5" xfId="26357" xr:uid="{00000000-0005-0000-0000-00003D740000}"/>
    <cellStyle name="Normal 4 2 3 15 21 6" xfId="26358" xr:uid="{00000000-0005-0000-0000-00003E740000}"/>
    <cellStyle name="Normal 4 2 3 15 22" xfId="26359" xr:uid="{00000000-0005-0000-0000-00003F740000}"/>
    <cellStyle name="Normal 4 2 3 15 22 2" xfId="26360" xr:uid="{00000000-0005-0000-0000-000040740000}"/>
    <cellStyle name="Normal 4 2 3 15 22 3" xfId="26361" xr:uid="{00000000-0005-0000-0000-000041740000}"/>
    <cellStyle name="Normal 4 2 3 15 22 4" xfId="26362" xr:uid="{00000000-0005-0000-0000-000042740000}"/>
    <cellStyle name="Normal 4 2 3 15 22 5" xfId="26363" xr:uid="{00000000-0005-0000-0000-000043740000}"/>
    <cellStyle name="Normal 4 2 3 15 22 6" xfId="26364" xr:uid="{00000000-0005-0000-0000-000044740000}"/>
    <cellStyle name="Normal 4 2 3 15 23" xfId="26365" xr:uid="{00000000-0005-0000-0000-000045740000}"/>
    <cellStyle name="Normal 4 2 3 15 23 2" xfId="26366" xr:uid="{00000000-0005-0000-0000-000046740000}"/>
    <cellStyle name="Normal 4 2 3 15 23 3" xfId="26367" xr:uid="{00000000-0005-0000-0000-000047740000}"/>
    <cellStyle name="Normal 4 2 3 15 23 4" xfId="26368" xr:uid="{00000000-0005-0000-0000-000048740000}"/>
    <cellStyle name="Normal 4 2 3 15 23 5" xfId="26369" xr:uid="{00000000-0005-0000-0000-000049740000}"/>
    <cellStyle name="Normal 4 2 3 15 23 6" xfId="26370" xr:uid="{00000000-0005-0000-0000-00004A740000}"/>
    <cellStyle name="Normal 4 2 3 15 24" xfId="26371" xr:uid="{00000000-0005-0000-0000-00004B740000}"/>
    <cellStyle name="Normal 4 2 3 15 24 2" xfId="26372" xr:uid="{00000000-0005-0000-0000-00004C740000}"/>
    <cellStyle name="Normal 4 2 3 15 24 3" xfId="26373" xr:uid="{00000000-0005-0000-0000-00004D740000}"/>
    <cellStyle name="Normal 4 2 3 15 24 4" xfId="26374" xr:uid="{00000000-0005-0000-0000-00004E740000}"/>
    <cellStyle name="Normal 4 2 3 15 24 5" xfId="26375" xr:uid="{00000000-0005-0000-0000-00004F740000}"/>
    <cellStyle name="Normal 4 2 3 15 24 6" xfId="26376" xr:uid="{00000000-0005-0000-0000-000050740000}"/>
    <cellStyle name="Normal 4 2 3 15 25" xfId="26377" xr:uid="{00000000-0005-0000-0000-000051740000}"/>
    <cellStyle name="Normal 4 2 3 15 25 2" xfId="26378" xr:uid="{00000000-0005-0000-0000-000052740000}"/>
    <cellStyle name="Normal 4 2 3 15 25 3" xfId="26379" xr:uid="{00000000-0005-0000-0000-000053740000}"/>
    <cellStyle name="Normal 4 2 3 15 25 4" xfId="26380" xr:uid="{00000000-0005-0000-0000-000054740000}"/>
    <cellStyle name="Normal 4 2 3 15 25 5" xfId="26381" xr:uid="{00000000-0005-0000-0000-000055740000}"/>
    <cellStyle name="Normal 4 2 3 15 25 6" xfId="26382" xr:uid="{00000000-0005-0000-0000-000056740000}"/>
    <cellStyle name="Normal 4 2 3 15 26" xfId="26383" xr:uid="{00000000-0005-0000-0000-000057740000}"/>
    <cellStyle name="Normal 4 2 3 15 26 2" xfId="26384" xr:uid="{00000000-0005-0000-0000-000058740000}"/>
    <cellStyle name="Normal 4 2 3 15 26 3" xfId="26385" xr:uid="{00000000-0005-0000-0000-000059740000}"/>
    <cellStyle name="Normal 4 2 3 15 26 4" xfId="26386" xr:uid="{00000000-0005-0000-0000-00005A740000}"/>
    <cellStyle name="Normal 4 2 3 15 26 5" xfId="26387" xr:uid="{00000000-0005-0000-0000-00005B740000}"/>
    <cellStyle name="Normal 4 2 3 15 26 6" xfId="26388" xr:uid="{00000000-0005-0000-0000-00005C740000}"/>
    <cellStyle name="Normal 4 2 3 15 27" xfId="26389" xr:uid="{00000000-0005-0000-0000-00005D740000}"/>
    <cellStyle name="Normal 4 2 3 15 27 2" xfId="26390" xr:uid="{00000000-0005-0000-0000-00005E740000}"/>
    <cellStyle name="Normal 4 2 3 15 27 3" xfId="26391" xr:uid="{00000000-0005-0000-0000-00005F740000}"/>
    <cellStyle name="Normal 4 2 3 15 27 4" xfId="26392" xr:uid="{00000000-0005-0000-0000-000060740000}"/>
    <cellStyle name="Normal 4 2 3 15 27 5" xfId="26393" xr:uid="{00000000-0005-0000-0000-000061740000}"/>
    <cellStyle name="Normal 4 2 3 15 27 6" xfId="26394" xr:uid="{00000000-0005-0000-0000-000062740000}"/>
    <cellStyle name="Normal 4 2 3 15 28" xfId="26395" xr:uid="{00000000-0005-0000-0000-000063740000}"/>
    <cellStyle name="Normal 4 2 3 15 28 2" xfId="26396" xr:uid="{00000000-0005-0000-0000-000064740000}"/>
    <cellStyle name="Normal 4 2 3 15 28 3" xfId="26397" xr:uid="{00000000-0005-0000-0000-000065740000}"/>
    <cellStyle name="Normal 4 2 3 15 28 4" xfId="26398" xr:uid="{00000000-0005-0000-0000-000066740000}"/>
    <cellStyle name="Normal 4 2 3 15 28 5" xfId="26399" xr:uid="{00000000-0005-0000-0000-000067740000}"/>
    <cellStyle name="Normal 4 2 3 15 28 6" xfId="26400" xr:uid="{00000000-0005-0000-0000-000068740000}"/>
    <cellStyle name="Normal 4 2 3 15 29" xfId="26401" xr:uid="{00000000-0005-0000-0000-000069740000}"/>
    <cellStyle name="Normal 4 2 3 15 29 2" xfId="26402" xr:uid="{00000000-0005-0000-0000-00006A740000}"/>
    <cellStyle name="Normal 4 2 3 15 29 3" xfId="26403" xr:uid="{00000000-0005-0000-0000-00006B740000}"/>
    <cellStyle name="Normal 4 2 3 15 29 4" xfId="26404" xr:uid="{00000000-0005-0000-0000-00006C740000}"/>
    <cellStyle name="Normal 4 2 3 15 29 5" xfId="26405" xr:uid="{00000000-0005-0000-0000-00006D740000}"/>
    <cellStyle name="Normal 4 2 3 15 29 6" xfId="26406" xr:uid="{00000000-0005-0000-0000-00006E740000}"/>
    <cellStyle name="Normal 4 2 3 15 3" xfId="26407" xr:uid="{00000000-0005-0000-0000-00006F740000}"/>
    <cellStyle name="Normal 4 2 3 15 3 2" xfId="26408" xr:uid="{00000000-0005-0000-0000-000070740000}"/>
    <cellStyle name="Normal 4 2 3 15 3 3" xfId="26409" xr:uid="{00000000-0005-0000-0000-000071740000}"/>
    <cellStyle name="Normal 4 2 3 15 3 4" xfId="26410" xr:uid="{00000000-0005-0000-0000-000072740000}"/>
    <cellStyle name="Normal 4 2 3 15 3 5" xfId="26411" xr:uid="{00000000-0005-0000-0000-000073740000}"/>
    <cellStyle name="Normal 4 2 3 15 3 6" xfId="26412" xr:uid="{00000000-0005-0000-0000-000074740000}"/>
    <cellStyle name="Normal 4 2 3 15 30" xfId="26413" xr:uid="{00000000-0005-0000-0000-000075740000}"/>
    <cellStyle name="Normal 4 2 3 15 31" xfId="26414" xr:uid="{00000000-0005-0000-0000-000076740000}"/>
    <cellStyle name="Normal 4 2 3 15 32" xfId="26415" xr:uid="{00000000-0005-0000-0000-000077740000}"/>
    <cellStyle name="Normal 4 2 3 15 33" xfId="26416" xr:uid="{00000000-0005-0000-0000-000078740000}"/>
    <cellStyle name="Normal 4 2 3 15 34" xfId="26417" xr:uid="{00000000-0005-0000-0000-000079740000}"/>
    <cellStyle name="Normal 4 2 3 15 4" xfId="26418" xr:uid="{00000000-0005-0000-0000-00007A740000}"/>
    <cellStyle name="Normal 4 2 3 15 4 2" xfId="26419" xr:uid="{00000000-0005-0000-0000-00007B740000}"/>
    <cellStyle name="Normal 4 2 3 15 4 3" xfId="26420" xr:uid="{00000000-0005-0000-0000-00007C740000}"/>
    <cellStyle name="Normal 4 2 3 15 4 4" xfId="26421" xr:uid="{00000000-0005-0000-0000-00007D740000}"/>
    <cellStyle name="Normal 4 2 3 15 4 5" xfId="26422" xr:uid="{00000000-0005-0000-0000-00007E740000}"/>
    <cellStyle name="Normal 4 2 3 15 4 6" xfId="26423" xr:uid="{00000000-0005-0000-0000-00007F740000}"/>
    <cellStyle name="Normal 4 2 3 15 5" xfId="26424" xr:uid="{00000000-0005-0000-0000-000080740000}"/>
    <cellStyle name="Normal 4 2 3 15 5 2" xfId="26425" xr:uid="{00000000-0005-0000-0000-000081740000}"/>
    <cellStyle name="Normal 4 2 3 15 5 3" xfId="26426" xr:uid="{00000000-0005-0000-0000-000082740000}"/>
    <cellStyle name="Normal 4 2 3 15 5 4" xfId="26427" xr:uid="{00000000-0005-0000-0000-000083740000}"/>
    <cellStyle name="Normal 4 2 3 15 5 5" xfId="26428" xr:uid="{00000000-0005-0000-0000-000084740000}"/>
    <cellStyle name="Normal 4 2 3 15 5 6" xfId="26429" xr:uid="{00000000-0005-0000-0000-000085740000}"/>
    <cellStyle name="Normal 4 2 3 15 6" xfId="26430" xr:uid="{00000000-0005-0000-0000-000086740000}"/>
    <cellStyle name="Normal 4 2 3 15 6 2" xfId="26431" xr:uid="{00000000-0005-0000-0000-000087740000}"/>
    <cellStyle name="Normal 4 2 3 15 6 3" xfId="26432" xr:uid="{00000000-0005-0000-0000-000088740000}"/>
    <cellStyle name="Normal 4 2 3 15 6 4" xfId="26433" xr:uid="{00000000-0005-0000-0000-000089740000}"/>
    <cellStyle name="Normal 4 2 3 15 6 5" xfId="26434" xr:uid="{00000000-0005-0000-0000-00008A740000}"/>
    <cellStyle name="Normal 4 2 3 15 6 6" xfId="26435" xr:uid="{00000000-0005-0000-0000-00008B740000}"/>
    <cellStyle name="Normal 4 2 3 15 7" xfId="26436" xr:uid="{00000000-0005-0000-0000-00008C740000}"/>
    <cellStyle name="Normal 4 2 3 15 7 2" xfId="26437" xr:uid="{00000000-0005-0000-0000-00008D740000}"/>
    <cellStyle name="Normal 4 2 3 15 7 3" xfId="26438" xr:uid="{00000000-0005-0000-0000-00008E740000}"/>
    <cellStyle name="Normal 4 2 3 15 7 4" xfId="26439" xr:uid="{00000000-0005-0000-0000-00008F740000}"/>
    <cellStyle name="Normal 4 2 3 15 7 5" xfId="26440" xr:uid="{00000000-0005-0000-0000-000090740000}"/>
    <cellStyle name="Normal 4 2 3 15 7 6" xfId="26441" xr:uid="{00000000-0005-0000-0000-000091740000}"/>
    <cellStyle name="Normal 4 2 3 15 8" xfId="26442" xr:uid="{00000000-0005-0000-0000-000092740000}"/>
    <cellStyle name="Normal 4 2 3 15 8 2" xfId="26443" xr:uid="{00000000-0005-0000-0000-000093740000}"/>
    <cellStyle name="Normal 4 2 3 15 8 3" xfId="26444" xr:uid="{00000000-0005-0000-0000-000094740000}"/>
    <cellStyle name="Normal 4 2 3 15 8 4" xfId="26445" xr:uid="{00000000-0005-0000-0000-000095740000}"/>
    <cellStyle name="Normal 4 2 3 15 8 5" xfId="26446" xr:uid="{00000000-0005-0000-0000-000096740000}"/>
    <cellStyle name="Normal 4 2 3 15 8 6" xfId="26447" xr:uid="{00000000-0005-0000-0000-000097740000}"/>
    <cellStyle name="Normal 4 2 3 15 9" xfId="26448" xr:uid="{00000000-0005-0000-0000-000098740000}"/>
    <cellStyle name="Normal 4 2 3 15 9 2" xfId="26449" xr:uid="{00000000-0005-0000-0000-000099740000}"/>
    <cellStyle name="Normal 4 2 3 15 9 3" xfId="26450" xr:uid="{00000000-0005-0000-0000-00009A740000}"/>
    <cellStyle name="Normal 4 2 3 15 9 4" xfId="26451" xr:uid="{00000000-0005-0000-0000-00009B740000}"/>
    <cellStyle name="Normal 4 2 3 15 9 5" xfId="26452" xr:uid="{00000000-0005-0000-0000-00009C740000}"/>
    <cellStyle name="Normal 4 2 3 15 9 6" xfId="26453" xr:uid="{00000000-0005-0000-0000-00009D740000}"/>
    <cellStyle name="Normal 4 2 3 16" xfId="26454" xr:uid="{00000000-0005-0000-0000-00009E740000}"/>
    <cellStyle name="Normal 4 2 3 16 10" xfId="26455" xr:uid="{00000000-0005-0000-0000-00009F740000}"/>
    <cellStyle name="Normal 4 2 3 16 10 2" xfId="26456" xr:uid="{00000000-0005-0000-0000-0000A0740000}"/>
    <cellStyle name="Normal 4 2 3 16 10 3" xfId="26457" xr:uid="{00000000-0005-0000-0000-0000A1740000}"/>
    <cellStyle name="Normal 4 2 3 16 10 4" xfId="26458" xr:uid="{00000000-0005-0000-0000-0000A2740000}"/>
    <cellStyle name="Normal 4 2 3 16 10 5" xfId="26459" xr:uid="{00000000-0005-0000-0000-0000A3740000}"/>
    <cellStyle name="Normal 4 2 3 16 10 6" xfId="26460" xr:uid="{00000000-0005-0000-0000-0000A4740000}"/>
    <cellStyle name="Normal 4 2 3 16 11" xfId="26461" xr:uid="{00000000-0005-0000-0000-0000A5740000}"/>
    <cellStyle name="Normal 4 2 3 16 11 2" xfId="26462" xr:uid="{00000000-0005-0000-0000-0000A6740000}"/>
    <cellStyle name="Normal 4 2 3 16 11 3" xfId="26463" xr:uid="{00000000-0005-0000-0000-0000A7740000}"/>
    <cellStyle name="Normal 4 2 3 16 11 4" xfId="26464" xr:uid="{00000000-0005-0000-0000-0000A8740000}"/>
    <cellStyle name="Normal 4 2 3 16 11 5" xfId="26465" xr:uid="{00000000-0005-0000-0000-0000A9740000}"/>
    <cellStyle name="Normal 4 2 3 16 11 6" xfId="26466" xr:uid="{00000000-0005-0000-0000-0000AA740000}"/>
    <cellStyle name="Normal 4 2 3 16 12" xfId="26467" xr:uid="{00000000-0005-0000-0000-0000AB740000}"/>
    <cellStyle name="Normal 4 2 3 16 12 2" xfId="26468" xr:uid="{00000000-0005-0000-0000-0000AC740000}"/>
    <cellStyle name="Normal 4 2 3 16 12 3" xfId="26469" xr:uid="{00000000-0005-0000-0000-0000AD740000}"/>
    <cellStyle name="Normal 4 2 3 16 12 4" xfId="26470" xr:uid="{00000000-0005-0000-0000-0000AE740000}"/>
    <cellStyle name="Normal 4 2 3 16 12 5" xfId="26471" xr:uid="{00000000-0005-0000-0000-0000AF740000}"/>
    <cellStyle name="Normal 4 2 3 16 12 6" xfId="26472" xr:uid="{00000000-0005-0000-0000-0000B0740000}"/>
    <cellStyle name="Normal 4 2 3 16 13" xfId="26473" xr:uid="{00000000-0005-0000-0000-0000B1740000}"/>
    <cellStyle name="Normal 4 2 3 16 13 2" xfId="26474" xr:uid="{00000000-0005-0000-0000-0000B2740000}"/>
    <cellStyle name="Normal 4 2 3 16 13 3" xfId="26475" xr:uid="{00000000-0005-0000-0000-0000B3740000}"/>
    <cellStyle name="Normal 4 2 3 16 13 4" xfId="26476" xr:uid="{00000000-0005-0000-0000-0000B4740000}"/>
    <cellStyle name="Normal 4 2 3 16 13 5" xfId="26477" xr:uid="{00000000-0005-0000-0000-0000B5740000}"/>
    <cellStyle name="Normal 4 2 3 16 13 6" xfId="26478" xr:uid="{00000000-0005-0000-0000-0000B6740000}"/>
    <cellStyle name="Normal 4 2 3 16 14" xfId="26479" xr:uid="{00000000-0005-0000-0000-0000B7740000}"/>
    <cellStyle name="Normal 4 2 3 16 14 2" xfId="26480" xr:uid="{00000000-0005-0000-0000-0000B8740000}"/>
    <cellStyle name="Normal 4 2 3 16 14 3" xfId="26481" xr:uid="{00000000-0005-0000-0000-0000B9740000}"/>
    <cellStyle name="Normal 4 2 3 16 14 4" xfId="26482" xr:uid="{00000000-0005-0000-0000-0000BA740000}"/>
    <cellStyle name="Normal 4 2 3 16 14 5" xfId="26483" xr:uid="{00000000-0005-0000-0000-0000BB740000}"/>
    <cellStyle name="Normal 4 2 3 16 14 6" xfId="26484" xr:uid="{00000000-0005-0000-0000-0000BC740000}"/>
    <cellStyle name="Normal 4 2 3 16 15" xfId="26485" xr:uid="{00000000-0005-0000-0000-0000BD740000}"/>
    <cellStyle name="Normal 4 2 3 16 15 2" xfId="26486" xr:uid="{00000000-0005-0000-0000-0000BE740000}"/>
    <cellStyle name="Normal 4 2 3 16 15 3" xfId="26487" xr:uid="{00000000-0005-0000-0000-0000BF740000}"/>
    <cellStyle name="Normal 4 2 3 16 15 4" xfId="26488" xr:uid="{00000000-0005-0000-0000-0000C0740000}"/>
    <cellStyle name="Normal 4 2 3 16 15 5" xfId="26489" xr:uid="{00000000-0005-0000-0000-0000C1740000}"/>
    <cellStyle name="Normal 4 2 3 16 15 6" xfId="26490" xr:uid="{00000000-0005-0000-0000-0000C2740000}"/>
    <cellStyle name="Normal 4 2 3 16 16" xfId="26491" xr:uid="{00000000-0005-0000-0000-0000C3740000}"/>
    <cellStyle name="Normal 4 2 3 16 16 2" xfId="26492" xr:uid="{00000000-0005-0000-0000-0000C4740000}"/>
    <cellStyle name="Normal 4 2 3 16 16 3" xfId="26493" xr:uid="{00000000-0005-0000-0000-0000C5740000}"/>
    <cellStyle name="Normal 4 2 3 16 16 4" xfId="26494" xr:uid="{00000000-0005-0000-0000-0000C6740000}"/>
    <cellStyle name="Normal 4 2 3 16 16 5" xfId="26495" xr:uid="{00000000-0005-0000-0000-0000C7740000}"/>
    <cellStyle name="Normal 4 2 3 16 16 6" xfId="26496" xr:uid="{00000000-0005-0000-0000-0000C8740000}"/>
    <cellStyle name="Normal 4 2 3 16 17" xfId="26497" xr:uid="{00000000-0005-0000-0000-0000C9740000}"/>
    <cellStyle name="Normal 4 2 3 16 17 2" xfId="26498" xr:uid="{00000000-0005-0000-0000-0000CA740000}"/>
    <cellStyle name="Normal 4 2 3 16 17 3" xfId="26499" xr:uid="{00000000-0005-0000-0000-0000CB740000}"/>
    <cellStyle name="Normal 4 2 3 16 17 4" xfId="26500" xr:uid="{00000000-0005-0000-0000-0000CC740000}"/>
    <cellStyle name="Normal 4 2 3 16 17 5" xfId="26501" xr:uid="{00000000-0005-0000-0000-0000CD740000}"/>
    <cellStyle name="Normal 4 2 3 16 17 6" xfId="26502" xr:uid="{00000000-0005-0000-0000-0000CE740000}"/>
    <cellStyle name="Normal 4 2 3 16 18" xfId="26503" xr:uid="{00000000-0005-0000-0000-0000CF740000}"/>
    <cellStyle name="Normal 4 2 3 16 18 2" xfId="26504" xr:uid="{00000000-0005-0000-0000-0000D0740000}"/>
    <cellStyle name="Normal 4 2 3 16 18 3" xfId="26505" xr:uid="{00000000-0005-0000-0000-0000D1740000}"/>
    <cellStyle name="Normal 4 2 3 16 18 4" xfId="26506" xr:uid="{00000000-0005-0000-0000-0000D2740000}"/>
    <cellStyle name="Normal 4 2 3 16 18 5" xfId="26507" xr:uid="{00000000-0005-0000-0000-0000D3740000}"/>
    <cellStyle name="Normal 4 2 3 16 18 6" xfId="26508" xr:uid="{00000000-0005-0000-0000-0000D4740000}"/>
    <cellStyle name="Normal 4 2 3 16 19" xfId="26509" xr:uid="{00000000-0005-0000-0000-0000D5740000}"/>
    <cellStyle name="Normal 4 2 3 16 19 2" xfId="26510" xr:uid="{00000000-0005-0000-0000-0000D6740000}"/>
    <cellStyle name="Normal 4 2 3 16 19 3" xfId="26511" xr:uid="{00000000-0005-0000-0000-0000D7740000}"/>
    <cellStyle name="Normal 4 2 3 16 19 4" xfId="26512" xr:uid="{00000000-0005-0000-0000-0000D8740000}"/>
    <cellStyle name="Normal 4 2 3 16 19 5" xfId="26513" xr:uid="{00000000-0005-0000-0000-0000D9740000}"/>
    <cellStyle name="Normal 4 2 3 16 19 6" xfId="26514" xr:uid="{00000000-0005-0000-0000-0000DA740000}"/>
    <cellStyle name="Normal 4 2 3 16 2" xfId="26515" xr:uid="{00000000-0005-0000-0000-0000DB740000}"/>
    <cellStyle name="Normal 4 2 3 16 2 2" xfId="26516" xr:uid="{00000000-0005-0000-0000-0000DC740000}"/>
    <cellStyle name="Normal 4 2 3 16 2 3" xfId="26517" xr:uid="{00000000-0005-0000-0000-0000DD740000}"/>
    <cellStyle name="Normal 4 2 3 16 2 4" xfId="26518" xr:uid="{00000000-0005-0000-0000-0000DE740000}"/>
    <cellStyle name="Normal 4 2 3 16 2 5" xfId="26519" xr:uid="{00000000-0005-0000-0000-0000DF740000}"/>
    <cellStyle name="Normal 4 2 3 16 2 6" xfId="26520" xr:uid="{00000000-0005-0000-0000-0000E0740000}"/>
    <cellStyle name="Normal 4 2 3 16 20" xfId="26521" xr:uid="{00000000-0005-0000-0000-0000E1740000}"/>
    <cellStyle name="Normal 4 2 3 16 20 2" xfId="26522" xr:uid="{00000000-0005-0000-0000-0000E2740000}"/>
    <cellStyle name="Normal 4 2 3 16 20 3" xfId="26523" xr:uid="{00000000-0005-0000-0000-0000E3740000}"/>
    <cellStyle name="Normal 4 2 3 16 20 4" xfId="26524" xr:uid="{00000000-0005-0000-0000-0000E4740000}"/>
    <cellStyle name="Normal 4 2 3 16 20 5" xfId="26525" xr:uid="{00000000-0005-0000-0000-0000E5740000}"/>
    <cellStyle name="Normal 4 2 3 16 20 6" xfId="26526" xr:uid="{00000000-0005-0000-0000-0000E6740000}"/>
    <cellStyle name="Normal 4 2 3 16 21" xfId="26527" xr:uid="{00000000-0005-0000-0000-0000E7740000}"/>
    <cellStyle name="Normal 4 2 3 16 21 2" xfId="26528" xr:uid="{00000000-0005-0000-0000-0000E8740000}"/>
    <cellStyle name="Normal 4 2 3 16 21 3" xfId="26529" xr:uid="{00000000-0005-0000-0000-0000E9740000}"/>
    <cellStyle name="Normal 4 2 3 16 21 4" xfId="26530" xr:uid="{00000000-0005-0000-0000-0000EA740000}"/>
    <cellStyle name="Normal 4 2 3 16 21 5" xfId="26531" xr:uid="{00000000-0005-0000-0000-0000EB740000}"/>
    <cellStyle name="Normal 4 2 3 16 21 6" xfId="26532" xr:uid="{00000000-0005-0000-0000-0000EC740000}"/>
    <cellStyle name="Normal 4 2 3 16 22" xfId="26533" xr:uid="{00000000-0005-0000-0000-0000ED740000}"/>
    <cellStyle name="Normal 4 2 3 16 22 2" xfId="26534" xr:uid="{00000000-0005-0000-0000-0000EE740000}"/>
    <cellStyle name="Normal 4 2 3 16 22 3" xfId="26535" xr:uid="{00000000-0005-0000-0000-0000EF740000}"/>
    <cellStyle name="Normal 4 2 3 16 22 4" xfId="26536" xr:uid="{00000000-0005-0000-0000-0000F0740000}"/>
    <cellStyle name="Normal 4 2 3 16 22 5" xfId="26537" xr:uid="{00000000-0005-0000-0000-0000F1740000}"/>
    <cellStyle name="Normal 4 2 3 16 22 6" xfId="26538" xr:uid="{00000000-0005-0000-0000-0000F2740000}"/>
    <cellStyle name="Normal 4 2 3 16 23" xfId="26539" xr:uid="{00000000-0005-0000-0000-0000F3740000}"/>
    <cellStyle name="Normal 4 2 3 16 23 2" xfId="26540" xr:uid="{00000000-0005-0000-0000-0000F4740000}"/>
    <cellStyle name="Normal 4 2 3 16 23 3" xfId="26541" xr:uid="{00000000-0005-0000-0000-0000F5740000}"/>
    <cellStyle name="Normal 4 2 3 16 23 4" xfId="26542" xr:uid="{00000000-0005-0000-0000-0000F6740000}"/>
    <cellStyle name="Normal 4 2 3 16 23 5" xfId="26543" xr:uid="{00000000-0005-0000-0000-0000F7740000}"/>
    <cellStyle name="Normal 4 2 3 16 23 6" xfId="26544" xr:uid="{00000000-0005-0000-0000-0000F8740000}"/>
    <cellStyle name="Normal 4 2 3 16 24" xfId="26545" xr:uid="{00000000-0005-0000-0000-0000F9740000}"/>
    <cellStyle name="Normal 4 2 3 16 24 2" xfId="26546" xr:uid="{00000000-0005-0000-0000-0000FA740000}"/>
    <cellStyle name="Normal 4 2 3 16 24 3" xfId="26547" xr:uid="{00000000-0005-0000-0000-0000FB740000}"/>
    <cellStyle name="Normal 4 2 3 16 24 4" xfId="26548" xr:uid="{00000000-0005-0000-0000-0000FC740000}"/>
    <cellStyle name="Normal 4 2 3 16 24 5" xfId="26549" xr:uid="{00000000-0005-0000-0000-0000FD740000}"/>
    <cellStyle name="Normal 4 2 3 16 24 6" xfId="26550" xr:uid="{00000000-0005-0000-0000-0000FE740000}"/>
    <cellStyle name="Normal 4 2 3 16 25" xfId="26551" xr:uid="{00000000-0005-0000-0000-0000FF740000}"/>
    <cellStyle name="Normal 4 2 3 16 25 2" xfId="26552" xr:uid="{00000000-0005-0000-0000-000000750000}"/>
    <cellStyle name="Normal 4 2 3 16 25 3" xfId="26553" xr:uid="{00000000-0005-0000-0000-000001750000}"/>
    <cellStyle name="Normal 4 2 3 16 25 4" xfId="26554" xr:uid="{00000000-0005-0000-0000-000002750000}"/>
    <cellStyle name="Normal 4 2 3 16 25 5" xfId="26555" xr:uid="{00000000-0005-0000-0000-000003750000}"/>
    <cellStyle name="Normal 4 2 3 16 25 6" xfId="26556" xr:uid="{00000000-0005-0000-0000-000004750000}"/>
    <cellStyle name="Normal 4 2 3 16 26" xfId="26557" xr:uid="{00000000-0005-0000-0000-000005750000}"/>
    <cellStyle name="Normal 4 2 3 16 26 2" xfId="26558" xr:uid="{00000000-0005-0000-0000-000006750000}"/>
    <cellStyle name="Normal 4 2 3 16 26 3" xfId="26559" xr:uid="{00000000-0005-0000-0000-000007750000}"/>
    <cellStyle name="Normal 4 2 3 16 26 4" xfId="26560" xr:uid="{00000000-0005-0000-0000-000008750000}"/>
    <cellStyle name="Normal 4 2 3 16 26 5" xfId="26561" xr:uid="{00000000-0005-0000-0000-000009750000}"/>
    <cellStyle name="Normal 4 2 3 16 26 6" xfId="26562" xr:uid="{00000000-0005-0000-0000-00000A750000}"/>
    <cellStyle name="Normal 4 2 3 16 27" xfId="26563" xr:uid="{00000000-0005-0000-0000-00000B750000}"/>
    <cellStyle name="Normal 4 2 3 16 27 2" xfId="26564" xr:uid="{00000000-0005-0000-0000-00000C750000}"/>
    <cellStyle name="Normal 4 2 3 16 27 3" xfId="26565" xr:uid="{00000000-0005-0000-0000-00000D750000}"/>
    <cellStyle name="Normal 4 2 3 16 27 4" xfId="26566" xr:uid="{00000000-0005-0000-0000-00000E750000}"/>
    <cellStyle name="Normal 4 2 3 16 27 5" xfId="26567" xr:uid="{00000000-0005-0000-0000-00000F750000}"/>
    <cellStyle name="Normal 4 2 3 16 27 6" xfId="26568" xr:uid="{00000000-0005-0000-0000-000010750000}"/>
    <cellStyle name="Normal 4 2 3 16 28" xfId="26569" xr:uid="{00000000-0005-0000-0000-000011750000}"/>
    <cellStyle name="Normal 4 2 3 16 28 2" xfId="26570" xr:uid="{00000000-0005-0000-0000-000012750000}"/>
    <cellStyle name="Normal 4 2 3 16 28 3" xfId="26571" xr:uid="{00000000-0005-0000-0000-000013750000}"/>
    <cellStyle name="Normal 4 2 3 16 28 4" xfId="26572" xr:uid="{00000000-0005-0000-0000-000014750000}"/>
    <cellStyle name="Normal 4 2 3 16 28 5" xfId="26573" xr:uid="{00000000-0005-0000-0000-000015750000}"/>
    <cellStyle name="Normal 4 2 3 16 28 6" xfId="26574" xr:uid="{00000000-0005-0000-0000-000016750000}"/>
    <cellStyle name="Normal 4 2 3 16 29" xfId="26575" xr:uid="{00000000-0005-0000-0000-000017750000}"/>
    <cellStyle name="Normal 4 2 3 16 29 2" xfId="26576" xr:uid="{00000000-0005-0000-0000-000018750000}"/>
    <cellStyle name="Normal 4 2 3 16 29 3" xfId="26577" xr:uid="{00000000-0005-0000-0000-000019750000}"/>
    <cellStyle name="Normal 4 2 3 16 29 4" xfId="26578" xr:uid="{00000000-0005-0000-0000-00001A750000}"/>
    <cellStyle name="Normal 4 2 3 16 29 5" xfId="26579" xr:uid="{00000000-0005-0000-0000-00001B750000}"/>
    <cellStyle name="Normal 4 2 3 16 29 6" xfId="26580" xr:uid="{00000000-0005-0000-0000-00001C750000}"/>
    <cellStyle name="Normal 4 2 3 16 3" xfId="26581" xr:uid="{00000000-0005-0000-0000-00001D750000}"/>
    <cellStyle name="Normal 4 2 3 16 3 2" xfId="26582" xr:uid="{00000000-0005-0000-0000-00001E750000}"/>
    <cellStyle name="Normal 4 2 3 16 3 3" xfId="26583" xr:uid="{00000000-0005-0000-0000-00001F750000}"/>
    <cellStyle name="Normal 4 2 3 16 3 4" xfId="26584" xr:uid="{00000000-0005-0000-0000-000020750000}"/>
    <cellStyle name="Normal 4 2 3 16 3 5" xfId="26585" xr:uid="{00000000-0005-0000-0000-000021750000}"/>
    <cellStyle name="Normal 4 2 3 16 3 6" xfId="26586" xr:uid="{00000000-0005-0000-0000-000022750000}"/>
    <cellStyle name="Normal 4 2 3 16 30" xfId="26587" xr:uid="{00000000-0005-0000-0000-000023750000}"/>
    <cellStyle name="Normal 4 2 3 16 31" xfId="26588" xr:uid="{00000000-0005-0000-0000-000024750000}"/>
    <cellStyle name="Normal 4 2 3 16 32" xfId="26589" xr:uid="{00000000-0005-0000-0000-000025750000}"/>
    <cellStyle name="Normal 4 2 3 16 33" xfId="26590" xr:uid="{00000000-0005-0000-0000-000026750000}"/>
    <cellStyle name="Normal 4 2 3 16 34" xfId="26591" xr:uid="{00000000-0005-0000-0000-000027750000}"/>
    <cellStyle name="Normal 4 2 3 16 4" xfId="26592" xr:uid="{00000000-0005-0000-0000-000028750000}"/>
    <cellStyle name="Normal 4 2 3 16 4 2" xfId="26593" xr:uid="{00000000-0005-0000-0000-000029750000}"/>
    <cellStyle name="Normal 4 2 3 16 4 3" xfId="26594" xr:uid="{00000000-0005-0000-0000-00002A750000}"/>
    <cellStyle name="Normal 4 2 3 16 4 4" xfId="26595" xr:uid="{00000000-0005-0000-0000-00002B750000}"/>
    <cellStyle name="Normal 4 2 3 16 4 5" xfId="26596" xr:uid="{00000000-0005-0000-0000-00002C750000}"/>
    <cellStyle name="Normal 4 2 3 16 4 6" xfId="26597" xr:uid="{00000000-0005-0000-0000-00002D750000}"/>
    <cellStyle name="Normal 4 2 3 16 5" xfId="26598" xr:uid="{00000000-0005-0000-0000-00002E750000}"/>
    <cellStyle name="Normal 4 2 3 16 5 2" xfId="26599" xr:uid="{00000000-0005-0000-0000-00002F750000}"/>
    <cellStyle name="Normal 4 2 3 16 5 3" xfId="26600" xr:uid="{00000000-0005-0000-0000-000030750000}"/>
    <cellStyle name="Normal 4 2 3 16 5 4" xfId="26601" xr:uid="{00000000-0005-0000-0000-000031750000}"/>
    <cellStyle name="Normal 4 2 3 16 5 5" xfId="26602" xr:uid="{00000000-0005-0000-0000-000032750000}"/>
    <cellStyle name="Normal 4 2 3 16 5 6" xfId="26603" xr:uid="{00000000-0005-0000-0000-000033750000}"/>
    <cellStyle name="Normal 4 2 3 16 6" xfId="26604" xr:uid="{00000000-0005-0000-0000-000034750000}"/>
    <cellStyle name="Normal 4 2 3 16 6 2" xfId="26605" xr:uid="{00000000-0005-0000-0000-000035750000}"/>
    <cellStyle name="Normal 4 2 3 16 6 3" xfId="26606" xr:uid="{00000000-0005-0000-0000-000036750000}"/>
    <cellStyle name="Normal 4 2 3 16 6 4" xfId="26607" xr:uid="{00000000-0005-0000-0000-000037750000}"/>
    <cellStyle name="Normal 4 2 3 16 6 5" xfId="26608" xr:uid="{00000000-0005-0000-0000-000038750000}"/>
    <cellStyle name="Normal 4 2 3 16 6 6" xfId="26609" xr:uid="{00000000-0005-0000-0000-000039750000}"/>
    <cellStyle name="Normal 4 2 3 16 7" xfId="26610" xr:uid="{00000000-0005-0000-0000-00003A750000}"/>
    <cellStyle name="Normal 4 2 3 16 7 2" xfId="26611" xr:uid="{00000000-0005-0000-0000-00003B750000}"/>
    <cellStyle name="Normal 4 2 3 16 7 3" xfId="26612" xr:uid="{00000000-0005-0000-0000-00003C750000}"/>
    <cellStyle name="Normal 4 2 3 16 7 4" xfId="26613" xr:uid="{00000000-0005-0000-0000-00003D750000}"/>
    <cellStyle name="Normal 4 2 3 16 7 5" xfId="26614" xr:uid="{00000000-0005-0000-0000-00003E750000}"/>
    <cellStyle name="Normal 4 2 3 16 7 6" xfId="26615" xr:uid="{00000000-0005-0000-0000-00003F750000}"/>
    <cellStyle name="Normal 4 2 3 16 8" xfId="26616" xr:uid="{00000000-0005-0000-0000-000040750000}"/>
    <cellStyle name="Normal 4 2 3 16 8 2" xfId="26617" xr:uid="{00000000-0005-0000-0000-000041750000}"/>
    <cellStyle name="Normal 4 2 3 16 8 3" xfId="26618" xr:uid="{00000000-0005-0000-0000-000042750000}"/>
    <cellStyle name="Normal 4 2 3 16 8 4" xfId="26619" xr:uid="{00000000-0005-0000-0000-000043750000}"/>
    <cellStyle name="Normal 4 2 3 16 8 5" xfId="26620" xr:uid="{00000000-0005-0000-0000-000044750000}"/>
    <cellStyle name="Normal 4 2 3 16 8 6" xfId="26621" xr:uid="{00000000-0005-0000-0000-000045750000}"/>
    <cellStyle name="Normal 4 2 3 16 9" xfId="26622" xr:uid="{00000000-0005-0000-0000-000046750000}"/>
    <cellStyle name="Normal 4 2 3 16 9 2" xfId="26623" xr:uid="{00000000-0005-0000-0000-000047750000}"/>
    <cellStyle name="Normal 4 2 3 16 9 3" xfId="26624" xr:uid="{00000000-0005-0000-0000-000048750000}"/>
    <cellStyle name="Normal 4 2 3 16 9 4" xfId="26625" xr:uid="{00000000-0005-0000-0000-000049750000}"/>
    <cellStyle name="Normal 4 2 3 16 9 5" xfId="26626" xr:uid="{00000000-0005-0000-0000-00004A750000}"/>
    <cellStyle name="Normal 4 2 3 16 9 6" xfId="26627" xr:uid="{00000000-0005-0000-0000-00004B750000}"/>
    <cellStyle name="Normal 4 2 3 17" xfId="26628" xr:uid="{00000000-0005-0000-0000-00004C750000}"/>
    <cellStyle name="Normal 4 2 3 17 10" xfId="26629" xr:uid="{00000000-0005-0000-0000-00004D750000}"/>
    <cellStyle name="Normal 4 2 3 17 10 2" xfId="26630" xr:uid="{00000000-0005-0000-0000-00004E750000}"/>
    <cellStyle name="Normal 4 2 3 17 10 3" xfId="26631" xr:uid="{00000000-0005-0000-0000-00004F750000}"/>
    <cellStyle name="Normal 4 2 3 17 10 4" xfId="26632" xr:uid="{00000000-0005-0000-0000-000050750000}"/>
    <cellStyle name="Normal 4 2 3 17 10 5" xfId="26633" xr:uid="{00000000-0005-0000-0000-000051750000}"/>
    <cellStyle name="Normal 4 2 3 17 10 6" xfId="26634" xr:uid="{00000000-0005-0000-0000-000052750000}"/>
    <cellStyle name="Normal 4 2 3 17 11" xfId="26635" xr:uid="{00000000-0005-0000-0000-000053750000}"/>
    <cellStyle name="Normal 4 2 3 17 11 2" xfId="26636" xr:uid="{00000000-0005-0000-0000-000054750000}"/>
    <cellStyle name="Normal 4 2 3 17 11 3" xfId="26637" xr:uid="{00000000-0005-0000-0000-000055750000}"/>
    <cellStyle name="Normal 4 2 3 17 11 4" xfId="26638" xr:uid="{00000000-0005-0000-0000-000056750000}"/>
    <cellStyle name="Normal 4 2 3 17 11 5" xfId="26639" xr:uid="{00000000-0005-0000-0000-000057750000}"/>
    <cellStyle name="Normal 4 2 3 17 11 6" xfId="26640" xr:uid="{00000000-0005-0000-0000-000058750000}"/>
    <cellStyle name="Normal 4 2 3 17 12" xfId="26641" xr:uid="{00000000-0005-0000-0000-000059750000}"/>
    <cellStyle name="Normal 4 2 3 17 12 2" xfId="26642" xr:uid="{00000000-0005-0000-0000-00005A750000}"/>
    <cellStyle name="Normal 4 2 3 17 12 3" xfId="26643" xr:uid="{00000000-0005-0000-0000-00005B750000}"/>
    <cellStyle name="Normal 4 2 3 17 12 4" xfId="26644" xr:uid="{00000000-0005-0000-0000-00005C750000}"/>
    <cellStyle name="Normal 4 2 3 17 12 5" xfId="26645" xr:uid="{00000000-0005-0000-0000-00005D750000}"/>
    <cellStyle name="Normal 4 2 3 17 12 6" xfId="26646" xr:uid="{00000000-0005-0000-0000-00005E750000}"/>
    <cellStyle name="Normal 4 2 3 17 13" xfId="26647" xr:uid="{00000000-0005-0000-0000-00005F750000}"/>
    <cellStyle name="Normal 4 2 3 17 13 2" xfId="26648" xr:uid="{00000000-0005-0000-0000-000060750000}"/>
    <cellStyle name="Normal 4 2 3 17 13 3" xfId="26649" xr:uid="{00000000-0005-0000-0000-000061750000}"/>
    <cellStyle name="Normal 4 2 3 17 13 4" xfId="26650" xr:uid="{00000000-0005-0000-0000-000062750000}"/>
    <cellStyle name="Normal 4 2 3 17 13 5" xfId="26651" xr:uid="{00000000-0005-0000-0000-000063750000}"/>
    <cellStyle name="Normal 4 2 3 17 13 6" xfId="26652" xr:uid="{00000000-0005-0000-0000-000064750000}"/>
    <cellStyle name="Normal 4 2 3 17 14" xfId="26653" xr:uid="{00000000-0005-0000-0000-000065750000}"/>
    <cellStyle name="Normal 4 2 3 17 14 2" xfId="26654" xr:uid="{00000000-0005-0000-0000-000066750000}"/>
    <cellStyle name="Normal 4 2 3 17 14 3" xfId="26655" xr:uid="{00000000-0005-0000-0000-000067750000}"/>
    <cellStyle name="Normal 4 2 3 17 14 4" xfId="26656" xr:uid="{00000000-0005-0000-0000-000068750000}"/>
    <cellStyle name="Normal 4 2 3 17 14 5" xfId="26657" xr:uid="{00000000-0005-0000-0000-000069750000}"/>
    <cellStyle name="Normal 4 2 3 17 14 6" xfId="26658" xr:uid="{00000000-0005-0000-0000-00006A750000}"/>
    <cellStyle name="Normal 4 2 3 17 15" xfId="26659" xr:uid="{00000000-0005-0000-0000-00006B750000}"/>
    <cellStyle name="Normal 4 2 3 17 15 2" xfId="26660" xr:uid="{00000000-0005-0000-0000-00006C750000}"/>
    <cellStyle name="Normal 4 2 3 17 15 3" xfId="26661" xr:uid="{00000000-0005-0000-0000-00006D750000}"/>
    <cellStyle name="Normal 4 2 3 17 15 4" xfId="26662" xr:uid="{00000000-0005-0000-0000-00006E750000}"/>
    <cellStyle name="Normal 4 2 3 17 15 5" xfId="26663" xr:uid="{00000000-0005-0000-0000-00006F750000}"/>
    <cellStyle name="Normal 4 2 3 17 15 6" xfId="26664" xr:uid="{00000000-0005-0000-0000-000070750000}"/>
    <cellStyle name="Normal 4 2 3 17 16" xfId="26665" xr:uid="{00000000-0005-0000-0000-000071750000}"/>
    <cellStyle name="Normal 4 2 3 17 16 2" xfId="26666" xr:uid="{00000000-0005-0000-0000-000072750000}"/>
    <cellStyle name="Normal 4 2 3 17 16 3" xfId="26667" xr:uid="{00000000-0005-0000-0000-000073750000}"/>
    <cellStyle name="Normal 4 2 3 17 16 4" xfId="26668" xr:uid="{00000000-0005-0000-0000-000074750000}"/>
    <cellStyle name="Normal 4 2 3 17 16 5" xfId="26669" xr:uid="{00000000-0005-0000-0000-000075750000}"/>
    <cellStyle name="Normal 4 2 3 17 16 6" xfId="26670" xr:uid="{00000000-0005-0000-0000-000076750000}"/>
    <cellStyle name="Normal 4 2 3 17 17" xfId="26671" xr:uid="{00000000-0005-0000-0000-000077750000}"/>
    <cellStyle name="Normal 4 2 3 17 17 2" xfId="26672" xr:uid="{00000000-0005-0000-0000-000078750000}"/>
    <cellStyle name="Normal 4 2 3 17 17 3" xfId="26673" xr:uid="{00000000-0005-0000-0000-000079750000}"/>
    <cellStyle name="Normal 4 2 3 17 17 4" xfId="26674" xr:uid="{00000000-0005-0000-0000-00007A750000}"/>
    <cellStyle name="Normal 4 2 3 17 17 5" xfId="26675" xr:uid="{00000000-0005-0000-0000-00007B750000}"/>
    <cellStyle name="Normal 4 2 3 17 17 6" xfId="26676" xr:uid="{00000000-0005-0000-0000-00007C750000}"/>
    <cellStyle name="Normal 4 2 3 17 18" xfId="26677" xr:uid="{00000000-0005-0000-0000-00007D750000}"/>
    <cellStyle name="Normal 4 2 3 17 18 2" xfId="26678" xr:uid="{00000000-0005-0000-0000-00007E750000}"/>
    <cellStyle name="Normal 4 2 3 17 18 3" xfId="26679" xr:uid="{00000000-0005-0000-0000-00007F750000}"/>
    <cellStyle name="Normal 4 2 3 17 18 4" xfId="26680" xr:uid="{00000000-0005-0000-0000-000080750000}"/>
    <cellStyle name="Normal 4 2 3 17 18 5" xfId="26681" xr:uid="{00000000-0005-0000-0000-000081750000}"/>
    <cellStyle name="Normal 4 2 3 17 18 6" xfId="26682" xr:uid="{00000000-0005-0000-0000-000082750000}"/>
    <cellStyle name="Normal 4 2 3 17 19" xfId="26683" xr:uid="{00000000-0005-0000-0000-000083750000}"/>
    <cellStyle name="Normal 4 2 3 17 19 2" xfId="26684" xr:uid="{00000000-0005-0000-0000-000084750000}"/>
    <cellStyle name="Normal 4 2 3 17 19 3" xfId="26685" xr:uid="{00000000-0005-0000-0000-000085750000}"/>
    <cellStyle name="Normal 4 2 3 17 19 4" xfId="26686" xr:uid="{00000000-0005-0000-0000-000086750000}"/>
    <cellStyle name="Normal 4 2 3 17 19 5" xfId="26687" xr:uid="{00000000-0005-0000-0000-000087750000}"/>
    <cellStyle name="Normal 4 2 3 17 19 6" xfId="26688" xr:uid="{00000000-0005-0000-0000-000088750000}"/>
    <cellStyle name="Normal 4 2 3 17 2" xfId="26689" xr:uid="{00000000-0005-0000-0000-000089750000}"/>
    <cellStyle name="Normal 4 2 3 17 2 2" xfId="26690" xr:uid="{00000000-0005-0000-0000-00008A750000}"/>
    <cellStyle name="Normal 4 2 3 17 2 3" xfId="26691" xr:uid="{00000000-0005-0000-0000-00008B750000}"/>
    <cellStyle name="Normal 4 2 3 17 2 4" xfId="26692" xr:uid="{00000000-0005-0000-0000-00008C750000}"/>
    <cellStyle name="Normal 4 2 3 17 2 5" xfId="26693" xr:uid="{00000000-0005-0000-0000-00008D750000}"/>
    <cellStyle name="Normal 4 2 3 17 2 6" xfId="26694" xr:uid="{00000000-0005-0000-0000-00008E750000}"/>
    <cellStyle name="Normal 4 2 3 17 20" xfId="26695" xr:uid="{00000000-0005-0000-0000-00008F750000}"/>
    <cellStyle name="Normal 4 2 3 17 20 2" xfId="26696" xr:uid="{00000000-0005-0000-0000-000090750000}"/>
    <cellStyle name="Normal 4 2 3 17 20 3" xfId="26697" xr:uid="{00000000-0005-0000-0000-000091750000}"/>
    <cellStyle name="Normal 4 2 3 17 20 4" xfId="26698" xr:uid="{00000000-0005-0000-0000-000092750000}"/>
    <cellStyle name="Normal 4 2 3 17 20 5" xfId="26699" xr:uid="{00000000-0005-0000-0000-000093750000}"/>
    <cellStyle name="Normal 4 2 3 17 20 6" xfId="26700" xr:uid="{00000000-0005-0000-0000-000094750000}"/>
    <cellStyle name="Normal 4 2 3 17 21" xfId="26701" xr:uid="{00000000-0005-0000-0000-000095750000}"/>
    <cellStyle name="Normal 4 2 3 17 21 2" xfId="26702" xr:uid="{00000000-0005-0000-0000-000096750000}"/>
    <cellStyle name="Normal 4 2 3 17 21 3" xfId="26703" xr:uid="{00000000-0005-0000-0000-000097750000}"/>
    <cellStyle name="Normal 4 2 3 17 21 4" xfId="26704" xr:uid="{00000000-0005-0000-0000-000098750000}"/>
    <cellStyle name="Normal 4 2 3 17 21 5" xfId="26705" xr:uid="{00000000-0005-0000-0000-000099750000}"/>
    <cellStyle name="Normal 4 2 3 17 21 6" xfId="26706" xr:uid="{00000000-0005-0000-0000-00009A750000}"/>
    <cellStyle name="Normal 4 2 3 17 22" xfId="26707" xr:uid="{00000000-0005-0000-0000-00009B750000}"/>
    <cellStyle name="Normal 4 2 3 17 22 2" xfId="26708" xr:uid="{00000000-0005-0000-0000-00009C750000}"/>
    <cellStyle name="Normal 4 2 3 17 22 3" xfId="26709" xr:uid="{00000000-0005-0000-0000-00009D750000}"/>
    <cellStyle name="Normal 4 2 3 17 22 4" xfId="26710" xr:uid="{00000000-0005-0000-0000-00009E750000}"/>
    <cellStyle name="Normal 4 2 3 17 22 5" xfId="26711" xr:uid="{00000000-0005-0000-0000-00009F750000}"/>
    <cellStyle name="Normal 4 2 3 17 22 6" xfId="26712" xr:uid="{00000000-0005-0000-0000-0000A0750000}"/>
    <cellStyle name="Normal 4 2 3 17 23" xfId="26713" xr:uid="{00000000-0005-0000-0000-0000A1750000}"/>
    <cellStyle name="Normal 4 2 3 17 23 2" xfId="26714" xr:uid="{00000000-0005-0000-0000-0000A2750000}"/>
    <cellStyle name="Normal 4 2 3 17 23 3" xfId="26715" xr:uid="{00000000-0005-0000-0000-0000A3750000}"/>
    <cellStyle name="Normal 4 2 3 17 23 4" xfId="26716" xr:uid="{00000000-0005-0000-0000-0000A4750000}"/>
    <cellStyle name="Normal 4 2 3 17 23 5" xfId="26717" xr:uid="{00000000-0005-0000-0000-0000A5750000}"/>
    <cellStyle name="Normal 4 2 3 17 23 6" xfId="26718" xr:uid="{00000000-0005-0000-0000-0000A6750000}"/>
    <cellStyle name="Normal 4 2 3 17 24" xfId="26719" xr:uid="{00000000-0005-0000-0000-0000A7750000}"/>
    <cellStyle name="Normal 4 2 3 17 24 2" xfId="26720" xr:uid="{00000000-0005-0000-0000-0000A8750000}"/>
    <cellStyle name="Normal 4 2 3 17 24 3" xfId="26721" xr:uid="{00000000-0005-0000-0000-0000A9750000}"/>
    <cellStyle name="Normal 4 2 3 17 24 4" xfId="26722" xr:uid="{00000000-0005-0000-0000-0000AA750000}"/>
    <cellStyle name="Normal 4 2 3 17 24 5" xfId="26723" xr:uid="{00000000-0005-0000-0000-0000AB750000}"/>
    <cellStyle name="Normal 4 2 3 17 24 6" xfId="26724" xr:uid="{00000000-0005-0000-0000-0000AC750000}"/>
    <cellStyle name="Normal 4 2 3 17 25" xfId="26725" xr:uid="{00000000-0005-0000-0000-0000AD750000}"/>
    <cellStyle name="Normal 4 2 3 17 25 2" xfId="26726" xr:uid="{00000000-0005-0000-0000-0000AE750000}"/>
    <cellStyle name="Normal 4 2 3 17 25 3" xfId="26727" xr:uid="{00000000-0005-0000-0000-0000AF750000}"/>
    <cellStyle name="Normal 4 2 3 17 25 4" xfId="26728" xr:uid="{00000000-0005-0000-0000-0000B0750000}"/>
    <cellStyle name="Normal 4 2 3 17 25 5" xfId="26729" xr:uid="{00000000-0005-0000-0000-0000B1750000}"/>
    <cellStyle name="Normal 4 2 3 17 25 6" xfId="26730" xr:uid="{00000000-0005-0000-0000-0000B2750000}"/>
    <cellStyle name="Normal 4 2 3 17 26" xfId="26731" xr:uid="{00000000-0005-0000-0000-0000B3750000}"/>
    <cellStyle name="Normal 4 2 3 17 26 2" xfId="26732" xr:uid="{00000000-0005-0000-0000-0000B4750000}"/>
    <cellStyle name="Normal 4 2 3 17 26 3" xfId="26733" xr:uid="{00000000-0005-0000-0000-0000B5750000}"/>
    <cellStyle name="Normal 4 2 3 17 26 4" xfId="26734" xr:uid="{00000000-0005-0000-0000-0000B6750000}"/>
    <cellStyle name="Normal 4 2 3 17 26 5" xfId="26735" xr:uid="{00000000-0005-0000-0000-0000B7750000}"/>
    <cellStyle name="Normal 4 2 3 17 26 6" xfId="26736" xr:uid="{00000000-0005-0000-0000-0000B8750000}"/>
    <cellStyle name="Normal 4 2 3 17 27" xfId="26737" xr:uid="{00000000-0005-0000-0000-0000B9750000}"/>
    <cellStyle name="Normal 4 2 3 17 27 2" xfId="26738" xr:uid="{00000000-0005-0000-0000-0000BA750000}"/>
    <cellStyle name="Normal 4 2 3 17 27 3" xfId="26739" xr:uid="{00000000-0005-0000-0000-0000BB750000}"/>
    <cellStyle name="Normal 4 2 3 17 27 4" xfId="26740" xr:uid="{00000000-0005-0000-0000-0000BC750000}"/>
    <cellStyle name="Normal 4 2 3 17 27 5" xfId="26741" xr:uid="{00000000-0005-0000-0000-0000BD750000}"/>
    <cellStyle name="Normal 4 2 3 17 27 6" xfId="26742" xr:uid="{00000000-0005-0000-0000-0000BE750000}"/>
    <cellStyle name="Normal 4 2 3 17 28" xfId="26743" xr:uid="{00000000-0005-0000-0000-0000BF750000}"/>
    <cellStyle name="Normal 4 2 3 17 28 2" xfId="26744" xr:uid="{00000000-0005-0000-0000-0000C0750000}"/>
    <cellStyle name="Normal 4 2 3 17 28 3" xfId="26745" xr:uid="{00000000-0005-0000-0000-0000C1750000}"/>
    <cellStyle name="Normal 4 2 3 17 28 4" xfId="26746" xr:uid="{00000000-0005-0000-0000-0000C2750000}"/>
    <cellStyle name="Normal 4 2 3 17 28 5" xfId="26747" xr:uid="{00000000-0005-0000-0000-0000C3750000}"/>
    <cellStyle name="Normal 4 2 3 17 28 6" xfId="26748" xr:uid="{00000000-0005-0000-0000-0000C4750000}"/>
    <cellStyle name="Normal 4 2 3 17 29" xfId="26749" xr:uid="{00000000-0005-0000-0000-0000C5750000}"/>
    <cellStyle name="Normal 4 2 3 17 29 2" xfId="26750" xr:uid="{00000000-0005-0000-0000-0000C6750000}"/>
    <cellStyle name="Normal 4 2 3 17 29 3" xfId="26751" xr:uid="{00000000-0005-0000-0000-0000C7750000}"/>
    <cellStyle name="Normal 4 2 3 17 29 4" xfId="26752" xr:uid="{00000000-0005-0000-0000-0000C8750000}"/>
    <cellStyle name="Normal 4 2 3 17 29 5" xfId="26753" xr:uid="{00000000-0005-0000-0000-0000C9750000}"/>
    <cellStyle name="Normal 4 2 3 17 29 6" xfId="26754" xr:uid="{00000000-0005-0000-0000-0000CA750000}"/>
    <cellStyle name="Normal 4 2 3 17 3" xfId="26755" xr:uid="{00000000-0005-0000-0000-0000CB750000}"/>
    <cellStyle name="Normal 4 2 3 17 3 2" xfId="26756" xr:uid="{00000000-0005-0000-0000-0000CC750000}"/>
    <cellStyle name="Normal 4 2 3 17 3 3" xfId="26757" xr:uid="{00000000-0005-0000-0000-0000CD750000}"/>
    <cellStyle name="Normal 4 2 3 17 3 4" xfId="26758" xr:uid="{00000000-0005-0000-0000-0000CE750000}"/>
    <cellStyle name="Normal 4 2 3 17 3 5" xfId="26759" xr:uid="{00000000-0005-0000-0000-0000CF750000}"/>
    <cellStyle name="Normal 4 2 3 17 3 6" xfId="26760" xr:uid="{00000000-0005-0000-0000-0000D0750000}"/>
    <cellStyle name="Normal 4 2 3 17 30" xfId="26761" xr:uid="{00000000-0005-0000-0000-0000D1750000}"/>
    <cellStyle name="Normal 4 2 3 17 31" xfId="26762" xr:uid="{00000000-0005-0000-0000-0000D2750000}"/>
    <cellStyle name="Normal 4 2 3 17 32" xfId="26763" xr:uid="{00000000-0005-0000-0000-0000D3750000}"/>
    <cellStyle name="Normal 4 2 3 17 33" xfId="26764" xr:uid="{00000000-0005-0000-0000-0000D4750000}"/>
    <cellStyle name="Normal 4 2 3 17 34" xfId="26765" xr:uid="{00000000-0005-0000-0000-0000D5750000}"/>
    <cellStyle name="Normal 4 2 3 17 4" xfId="26766" xr:uid="{00000000-0005-0000-0000-0000D6750000}"/>
    <cellStyle name="Normal 4 2 3 17 4 2" xfId="26767" xr:uid="{00000000-0005-0000-0000-0000D7750000}"/>
    <cellStyle name="Normal 4 2 3 17 4 3" xfId="26768" xr:uid="{00000000-0005-0000-0000-0000D8750000}"/>
    <cellStyle name="Normal 4 2 3 17 4 4" xfId="26769" xr:uid="{00000000-0005-0000-0000-0000D9750000}"/>
    <cellStyle name="Normal 4 2 3 17 4 5" xfId="26770" xr:uid="{00000000-0005-0000-0000-0000DA750000}"/>
    <cellStyle name="Normal 4 2 3 17 4 6" xfId="26771" xr:uid="{00000000-0005-0000-0000-0000DB750000}"/>
    <cellStyle name="Normal 4 2 3 17 5" xfId="26772" xr:uid="{00000000-0005-0000-0000-0000DC750000}"/>
    <cellStyle name="Normal 4 2 3 17 5 2" xfId="26773" xr:uid="{00000000-0005-0000-0000-0000DD750000}"/>
    <cellStyle name="Normal 4 2 3 17 5 3" xfId="26774" xr:uid="{00000000-0005-0000-0000-0000DE750000}"/>
    <cellStyle name="Normal 4 2 3 17 5 4" xfId="26775" xr:uid="{00000000-0005-0000-0000-0000DF750000}"/>
    <cellStyle name="Normal 4 2 3 17 5 5" xfId="26776" xr:uid="{00000000-0005-0000-0000-0000E0750000}"/>
    <cellStyle name="Normal 4 2 3 17 5 6" xfId="26777" xr:uid="{00000000-0005-0000-0000-0000E1750000}"/>
    <cellStyle name="Normal 4 2 3 17 6" xfId="26778" xr:uid="{00000000-0005-0000-0000-0000E2750000}"/>
    <cellStyle name="Normal 4 2 3 17 6 2" xfId="26779" xr:uid="{00000000-0005-0000-0000-0000E3750000}"/>
    <cellStyle name="Normal 4 2 3 17 6 3" xfId="26780" xr:uid="{00000000-0005-0000-0000-0000E4750000}"/>
    <cellStyle name="Normal 4 2 3 17 6 4" xfId="26781" xr:uid="{00000000-0005-0000-0000-0000E5750000}"/>
    <cellStyle name="Normal 4 2 3 17 6 5" xfId="26782" xr:uid="{00000000-0005-0000-0000-0000E6750000}"/>
    <cellStyle name="Normal 4 2 3 17 6 6" xfId="26783" xr:uid="{00000000-0005-0000-0000-0000E7750000}"/>
    <cellStyle name="Normal 4 2 3 17 7" xfId="26784" xr:uid="{00000000-0005-0000-0000-0000E8750000}"/>
    <cellStyle name="Normal 4 2 3 17 7 2" xfId="26785" xr:uid="{00000000-0005-0000-0000-0000E9750000}"/>
    <cellStyle name="Normal 4 2 3 17 7 3" xfId="26786" xr:uid="{00000000-0005-0000-0000-0000EA750000}"/>
    <cellStyle name="Normal 4 2 3 17 7 4" xfId="26787" xr:uid="{00000000-0005-0000-0000-0000EB750000}"/>
    <cellStyle name="Normal 4 2 3 17 7 5" xfId="26788" xr:uid="{00000000-0005-0000-0000-0000EC750000}"/>
    <cellStyle name="Normal 4 2 3 17 7 6" xfId="26789" xr:uid="{00000000-0005-0000-0000-0000ED750000}"/>
    <cellStyle name="Normal 4 2 3 17 8" xfId="26790" xr:uid="{00000000-0005-0000-0000-0000EE750000}"/>
    <cellStyle name="Normal 4 2 3 17 8 2" xfId="26791" xr:uid="{00000000-0005-0000-0000-0000EF750000}"/>
    <cellStyle name="Normal 4 2 3 17 8 3" xfId="26792" xr:uid="{00000000-0005-0000-0000-0000F0750000}"/>
    <cellStyle name="Normal 4 2 3 17 8 4" xfId="26793" xr:uid="{00000000-0005-0000-0000-0000F1750000}"/>
    <cellStyle name="Normal 4 2 3 17 8 5" xfId="26794" xr:uid="{00000000-0005-0000-0000-0000F2750000}"/>
    <cellStyle name="Normal 4 2 3 17 8 6" xfId="26795" xr:uid="{00000000-0005-0000-0000-0000F3750000}"/>
    <cellStyle name="Normal 4 2 3 17 9" xfId="26796" xr:uid="{00000000-0005-0000-0000-0000F4750000}"/>
    <cellStyle name="Normal 4 2 3 17 9 2" xfId="26797" xr:uid="{00000000-0005-0000-0000-0000F5750000}"/>
    <cellStyle name="Normal 4 2 3 17 9 3" xfId="26798" xr:uid="{00000000-0005-0000-0000-0000F6750000}"/>
    <cellStyle name="Normal 4 2 3 17 9 4" xfId="26799" xr:uid="{00000000-0005-0000-0000-0000F7750000}"/>
    <cellStyle name="Normal 4 2 3 17 9 5" xfId="26800" xr:uid="{00000000-0005-0000-0000-0000F8750000}"/>
    <cellStyle name="Normal 4 2 3 17 9 6" xfId="26801" xr:uid="{00000000-0005-0000-0000-0000F9750000}"/>
    <cellStyle name="Normal 4 2 3 18" xfId="26802" xr:uid="{00000000-0005-0000-0000-0000FA750000}"/>
    <cellStyle name="Normal 4 2 3 18 10" xfId="26803" xr:uid="{00000000-0005-0000-0000-0000FB750000}"/>
    <cellStyle name="Normal 4 2 3 18 10 2" xfId="26804" xr:uid="{00000000-0005-0000-0000-0000FC750000}"/>
    <cellStyle name="Normal 4 2 3 18 10 3" xfId="26805" xr:uid="{00000000-0005-0000-0000-0000FD750000}"/>
    <cellStyle name="Normal 4 2 3 18 10 4" xfId="26806" xr:uid="{00000000-0005-0000-0000-0000FE750000}"/>
    <cellStyle name="Normal 4 2 3 18 10 5" xfId="26807" xr:uid="{00000000-0005-0000-0000-0000FF750000}"/>
    <cellStyle name="Normal 4 2 3 18 10 6" xfId="26808" xr:uid="{00000000-0005-0000-0000-000000760000}"/>
    <cellStyle name="Normal 4 2 3 18 11" xfId="26809" xr:uid="{00000000-0005-0000-0000-000001760000}"/>
    <cellStyle name="Normal 4 2 3 18 11 2" xfId="26810" xr:uid="{00000000-0005-0000-0000-000002760000}"/>
    <cellStyle name="Normal 4 2 3 18 11 3" xfId="26811" xr:uid="{00000000-0005-0000-0000-000003760000}"/>
    <cellStyle name="Normal 4 2 3 18 11 4" xfId="26812" xr:uid="{00000000-0005-0000-0000-000004760000}"/>
    <cellStyle name="Normal 4 2 3 18 11 5" xfId="26813" xr:uid="{00000000-0005-0000-0000-000005760000}"/>
    <cellStyle name="Normal 4 2 3 18 11 6" xfId="26814" xr:uid="{00000000-0005-0000-0000-000006760000}"/>
    <cellStyle name="Normal 4 2 3 18 12" xfId="26815" xr:uid="{00000000-0005-0000-0000-000007760000}"/>
    <cellStyle name="Normal 4 2 3 18 12 2" xfId="26816" xr:uid="{00000000-0005-0000-0000-000008760000}"/>
    <cellStyle name="Normal 4 2 3 18 12 3" xfId="26817" xr:uid="{00000000-0005-0000-0000-000009760000}"/>
    <cellStyle name="Normal 4 2 3 18 12 4" xfId="26818" xr:uid="{00000000-0005-0000-0000-00000A760000}"/>
    <cellStyle name="Normal 4 2 3 18 12 5" xfId="26819" xr:uid="{00000000-0005-0000-0000-00000B760000}"/>
    <cellStyle name="Normal 4 2 3 18 12 6" xfId="26820" xr:uid="{00000000-0005-0000-0000-00000C760000}"/>
    <cellStyle name="Normal 4 2 3 18 13" xfId="26821" xr:uid="{00000000-0005-0000-0000-00000D760000}"/>
    <cellStyle name="Normal 4 2 3 18 13 2" xfId="26822" xr:uid="{00000000-0005-0000-0000-00000E760000}"/>
    <cellStyle name="Normal 4 2 3 18 13 3" xfId="26823" xr:uid="{00000000-0005-0000-0000-00000F760000}"/>
    <cellStyle name="Normal 4 2 3 18 13 4" xfId="26824" xr:uid="{00000000-0005-0000-0000-000010760000}"/>
    <cellStyle name="Normal 4 2 3 18 13 5" xfId="26825" xr:uid="{00000000-0005-0000-0000-000011760000}"/>
    <cellStyle name="Normal 4 2 3 18 13 6" xfId="26826" xr:uid="{00000000-0005-0000-0000-000012760000}"/>
    <cellStyle name="Normal 4 2 3 18 14" xfId="26827" xr:uid="{00000000-0005-0000-0000-000013760000}"/>
    <cellStyle name="Normal 4 2 3 18 14 2" xfId="26828" xr:uid="{00000000-0005-0000-0000-000014760000}"/>
    <cellStyle name="Normal 4 2 3 18 14 3" xfId="26829" xr:uid="{00000000-0005-0000-0000-000015760000}"/>
    <cellStyle name="Normal 4 2 3 18 14 4" xfId="26830" xr:uid="{00000000-0005-0000-0000-000016760000}"/>
    <cellStyle name="Normal 4 2 3 18 14 5" xfId="26831" xr:uid="{00000000-0005-0000-0000-000017760000}"/>
    <cellStyle name="Normal 4 2 3 18 14 6" xfId="26832" xr:uid="{00000000-0005-0000-0000-000018760000}"/>
    <cellStyle name="Normal 4 2 3 18 15" xfId="26833" xr:uid="{00000000-0005-0000-0000-000019760000}"/>
    <cellStyle name="Normal 4 2 3 18 15 2" xfId="26834" xr:uid="{00000000-0005-0000-0000-00001A760000}"/>
    <cellStyle name="Normal 4 2 3 18 15 3" xfId="26835" xr:uid="{00000000-0005-0000-0000-00001B760000}"/>
    <cellStyle name="Normal 4 2 3 18 15 4" xfId="26836" xr:uid="{00000000-0005-0000-0000-00001C760000}"/>
    <cellStyle name="Normal 4 2 3 18 15 5" xfId="26837" xr:uid="{00000000-0005-0000-0000-00001D760000}"/>
    <cellStyle name="Normal 4 2 3 18 15 6" xfId="26838" xr:uid="{00000000-0005-0000-0000-00001E760000}"/>
    <cellStyle name="Normal 4 2 3 18 16" xfId="26839" xr:uid="{00000000-0005-0000-0000-00001F760000}"/>
    <cellStyle name="Normal 4 2 3 18 16 2" xfId="26840" xr:uid="{00000000-0005-0000-0000-000020760000}"/>
    <cellStyle name="Normal 4 2 3 18 16 3" xfId="26841" xr:uid="{00000000-0005-0000-0000-000021760000}"/>
    <cellStyle name="Normal 4 2 3 18 16 4" xfId="26842" xr:uid="{00000000-0005-0000-0000-000022760000}"/>
    <cellStyle name="Normal 4 2 3 18 16 5" xfId="26843" xr:uid="{00000000-0005-0000-0000-000023760000}"/>
    <cellStyle name="Normal 4 2 3 18 16 6" xfId="26844" xr:uid="{00000000-0005-0000-0000-000024760000}"/>
    <cellStyle name="Normal 4 2 3 18 17" xfId="26845" xr:uid="{00000000-0005-0000-0000-000025760000}"/>
    <cellStyle name="Normal 4 2 3 18 17 2" xfId="26846" xr:uid="{00000000-0005-0000-0000-000026760000}"/>
    <cellStyle name="Normal 4 2 3 18 17 3" xfId="26847" xr:uid="{00000000-0005-0000-0000-000027760000}"/>
    <cellStyle name="Normal 4 2 3 18 17 4" xfId="26848" xr:uid="{00000000-0005-0000-0000-000028760000}"/>
    <cellStyle name="Normal 4 2 3 18 17 5" xfId="26849" xr:uid="{00000000-0005-0000-0000-000029760000}"/>
    <cellStyle name="Normal 4 2 3 18 17 6" xfId="26850" xr:uid="{00000000-0005-0000-0000-00002A760000}"/>
    <cellStyle name="Normal 4 2 3 18 18" xfId="26851" xr:uid="{00000000-0005-0000-0000-00002B760000}"/>
    <cellStyle name="Normal 4 2 3 18 18 2" xfId="26852" xr:uid="{00000000-0005-0000-0000-00002C760000}"/>
    <cellStyle name="Normal 4 2 3 18 18 3" xfId="26853" xr:uid="{00000000-0005-0000-0000-00002D760000}"/>
    <cellStyle name="Normal 4 2 3 18 18 4" xfId="26854" xr:uid="{00000000-0005-0000-0000-00002E760000}"/>
    <cellStyle name="Normal 4 2 3 18 18 5" xfId="26855" xr:uid="{00000000-0005-0000-0000-00002F760000}"/>
    <cellStyle name="Normal 4 2 3 18 18 6" xfId="26856" xr:uid="{00000000-0005-0000-0000-000030760000}"/>
    <cellStyle name="Normal 4 2 3 18 19" xfId="26857" xr:uid="{00000000-0005-0000-0000-000031760000}"/>
    <cellStyle name="Normal 4 2 3 18 19 2" xfId="26858" xr:uid="{00000000-0005-0000-0000-000032760000}"/>
    <cellStyle name="Normal 4 2 3 18 19 3" xfId="26859" xr:uid="{00000000-0005-0000-0000-000033760000}"/>
    <cellStyle name="Normal 4 2 3 18 19 4" xfId="26860" xr:uid="{00000000-0005-0000-0000-000034760000}"/>
    <cellStyle name="Normal 4 2 3 18 19 5" xfId="26861" xr:uid="{00000000-0005-0000-0000-000035760000}"/>
    <cellStyle name="Normal 4 2 3 18 19 6" xfId="26862" xr:uid="{00000000-0005-0000-0000-000036760000}"/>
    <cellStyle name="Normal 4 2 3 18 2" xfId="26863" xr:uid="{00000000-0005-0000-0000-000037760000}"/>
    <cellStyle name="Normal 4 2 3 18 2 2" xfId="26864" xr:uid="{00000000-0005-0000-0000-000038760000}"/>
    <cellStyle name="Normal 4 2 3 18 2 3" xfId="26865" xr:uid="{00000000-0005-0000-0000-000039760000}"/>
    <cellStyle name="Normal 4 2 3 18 2 4" xfId="26866" xr:uid="{00000000-0005-0000-0000-00003A760000}"/>
    <cellStyle name="Normal 4 2 3 18 2 5" xfId="26867" xr:uid="{00000000-0005-0000-0000-00003B760000}"/>
    <cellStyle name="Normal 4 2 3 18 2 6" xfId="26868" xr:uid="{00000000-0005-0000-0000-00003C760000}"/>
    <cellStyle name="Normal 4 2 3 18 20" xfId="26869" xr:uid="{00000000-0005-0000-0000-00003D760000}"/>
    <cellStyle name="Normal 4 2 3 18 20 2" xfId="26870" xr:uid="{00000000-0005-0000-0000-00003E760000}"/>
    <cellStyle name="Normal 4 2 3 18 20 3" xfId="26871" xr:uid="{00000000-0005-0000-0000-00003F760000}"/>
    <cellStyle name="Normal 4 2 3 18 20 4" xfId="26872" xr:uid="{00000000-0005-0000-0000-000040760000}"/>
    <cellStyle name="Normal 4 2 3 18 20 5" xfId="26873" xr:uid="{00000000-0005-0000-0000-000041760000}"/>
    <cellStyle name="Normal 4 2 3 18 20 6" xfId="26874" xr:uid="{00000000-0005-0000-0000-000042760000}"/>
    <cellStyle name="Normal 4 2 3 18 21" xfId="26875" xr:uid="{00000000-0005-0000-0000-000043760000}"/>
    <cellStyle name="Normal 4 2 3 18 21 2" xfId="26876" xr:uid="{00000000-0005-0000-0000-000044760000}"/>
    <cellStyle name="Normal 4 2 3 18 21 3" xfId="26877" xr:uid="{00000000-0005-0000-0000-000045760000}"/>
    <cellStyle name="Normal 4 2 3 18 21 4" xfId="26878" xr:uid="{00000000-0005-0000-0000-000046760000}"/>
    <cellStyle name="Normal 4 2 3 18 21 5" xfId="26879" xr:uid="{00000000-0005-0000-0000-000047760000}"/>
    <cellStyle name="Normal 4 2 3 18 21 6" xfId="26880" xr:uid="{00000000-0005-0000-0000-000048760000}"/>
    <cellStyle name="Normal 4 2 3 18 22" xfId="26881" xr:uid="{00000000-0005-0000-0000-000049760000}"/>
    <cellStyle name="Normal 4 2 3 18 22 2" xfId="26882" xr:uid="{00000000-0005-0000-0000-00004A760000}"/>
    <cellStyle name="Normal 4 2 3 18 22 3" xfId="26883" xr:uid="{00000000-0005-0000-0000-00004B760000}"/>
    <cellStyle name="Normal 4 2 3 18 22 4" xfId="26884" xr:uid="{00000000-0005-0000-0000-00004C760000}"/>
    <cellStyle name="Normal 4 2 3 18 22 5" xfId="26885" xr:uid="{00000000-0005-0000-0000-00004D760000}"/>
    <cellStyle name="Normal 4 2 3 18 22 6" xfId="26886" xr:uid="{00000000-0005-0000-0000-00004E760000}"/>
    <cellStyle name="Normal 4 2 3 18 23" xfId="26887" xr:uid="{00000000-0005-0000-0000-00004F760000}"/>
    <cellStyle name="Normal 4 2 3 18 23 2" xfId="26888" xr:uid="{00000000-0005-0000-0000-000050760000}"/>
    <cellStyle name="Normal 4 2 3 18 23 3" xfId="26889" xr:uid="{00000000-0005-0000-0000-000051760000}"/>
    <cellStyle name="Normal 4 2 3 18 23 4" xfId="26890" xr:uid="{00000000-0005-0000-0000-000052760000}"/>
    <cellStyle name="Normal 4 2 3 18 23 5" xfId="26891" xr:uid="{00000000-0005-0000-0000-000053760000}"/>
    <cellStyle name="Normal 4 2 3 18 23 6" xfId="26892" xr:uid="{00000000-0005-0000-0000-000054760000}"/>
    <cellStyle name="Normal 4 2 3 18 24" xfId="26893" xr:uid="{00000000-0005-0000-0000-000055760000}"/>
    <cellStyle name="Normal 4 2 3 18 24 2" xfId="26894" xr:uid="{00000000-0005-0000-0000-000056760000}"/>
    <cellStyle name="Normal 4 2 3 18 24 3" xfId="26895" xr:uid="{00000000-0005-0000-0000-000057760000}"/>
    <cellStyle name="Normal 4 2 3 18 24 4" xfId="26896" xr:uid="{00000000-0005-0000-0000-000058760000}"/>
    <cellStyle name="Normal 4 2 3 18 24 5" xfId="26897" xr:uid="{00000000-0005-0000-0000-000059760000}"/>
    <cellStyle name="Normal 4 2 3 18 24 6" xfId="26898" xr:uid="{00000000-0005-0000-0000-00005A760000}"/>
    <cellStyle name="Normal 4 2 3 18 25" xfId="26899" xr:uid="{00000000-0005-0000-0000-00005B760000}"/>
    <cellStyle name="Normal 4 2 3 18 25 2" xfId="26900" xr:uid="{00000000-0005-0000-0000-00005C760000}"/>
    <cellStyle name="Normal 4 2 3 18 25 3" xfId="26901" xr:uid="{00000000-0005-0000-0000-00005D760000}"/>
    <cellStyle name="Normal 4 2 3 18 25 4" xfId="26902" xr:uid="{00000000-0005-0000-0000-00005E760000}"/>
    <cellStyle name="Normal 4 2 3 18 25 5" xfId="26903" xr:uid="{00000000-0005-0000-0000-00005F760000}"/>
    <cellStyle name="Normal 4 2 3 18 25 6" xfId="26904" xr:uid="{00000000-0005-0000-0000-000060760000}"/>
    <cellStyle name="Normal 4 2 3 18 26" xfId="26905" xr:uid="{00000000-0005-0000-0000-000061760000}"/>
    <cellStyle name="Normal 4 2 3 18 26 2" xfId="26906" xr:uid="{00000000-0005-0000-0000-000062760000}"/>
    <cellStyle name="Normal 4 2 3 18 26 3" xfId="26907" xr:uid="{00000000-0005-0000-0000-000063760000}"/>
    <cellStyle name="Normal 4 2 3 18 26 4" xfId="26908" xr:uid="{00000000-0005-0000-0000-000064760000}"/>
    <cellStyle name="Normal 4 2 3 18 26 5" xfId="26909" xr:uid="{00000000-0005-0000-0000-000065760000}"/>
    <cellStyle name="Normal 4 2 3 18 26 6" xfId="26910" xr:uid="{00000000-0005-0000-0000-000066760000}"/>
    <cellStyle name="Normal 4 2 3 18 27" xfId="26911" xr:uid="{00000000-0005-0000-0000-000067760000}"/>
    <cellStyle name="Normal 4 2 3 18 27 2" xfId="26912" xr:uid="{00000000-0005-0000-0000-000068760000}"/>
    <cellStyle name="Normal 4 2 3 18 27 3" xfId="26913" xr:uid="{00000000-0005-0000-0000-000069760000}"/>
    <cellStyle name="Normal 4 2 3 18 27 4" xfId="26914" xr:uid="{00000000-0005-0000-0000-00006A760000}"/>
    <cellStyle name="Normal 4 2 3 18 27 5" xfId="26915" xr:uid="{00000000-0005-0000-0000-00006B760000}"/>
    <cellStyle name="Normal 4 2 3 18 27 6" xfId="26916" xr:uid="{00000000-0005-0000-0000-00006C760000}"/>
    <cellStyle name="Normal 4 2 3 18 28" xfId="26917" xr:uid="{00000000-0005-0000-0000-00006D760000}"/>
    <cellStyle name="Normal 4 2 3 18 28 2" xfId="26918" xr:uid="{00000000-0005-0000-0000-00006E760000}"/>
    <cellStyle name="Normal 4 2 3 18 28 3" xfId="26919" xr:uid="{00000000-0005-0000-0000-00006F760000}"/>
    <cellStyle name="Normal 4 2 3 18 28 4" xfId="26920" xr:uid="{00000000-0005-0000-0000-000070760000}"/>
    <cellStyle name="Normal 4 2 3 18 28 5" xfId="26921" xr:uid="{00000000-0005-0000-0000-000071760000}"/>
    <cellStyle name="Normal 4 2 3 18 28 6" xfId="26922" xr:uid="{00000000-0005-0000-0000-000072760000}"/>
    <cellStyle name="Normal 4 2 3 18 29" xfId="26923" xr:uid="{00000000-0005-0000-0000-000073760000}"/>
    <cellStyle name="Normal 4 2 3 18 29 2" xfId="26924" xr:uid="{00000000-0005-0000-0000-000074760000}"/>
    <cellStyle name="Normal 4 2 3 18 29 3" xfId="26925" xr:uid="{00000000-0005-0000-0000-000075760000}"/>
    <cellStyle name="Normal 4 2 3 18 29 4" xfId="26926" xr:uid="{00000000-0005-0000-0000-000076760000}"/>
    <cellStyle name="Normal 4 2 3 18 29 5" xfId="26927" xr:uid="{00000000-0005-0000-0000-000077760000}"/>
    <cellStyle name="Normal 4 2 3 18 29 6" xfId="26928" xr:uid="{00000000-0005-0000-0000-000078760000}"/>
    <cellStyle name="Normal 4 2 3 18 3" xfId="26929" xr:uid="{00000000-0005-0000-0000-000079760000}"/>
    <cellStyle name="Normal 4 2 3 18 3 2" xfId="26930" xr:uid="{00000000-0005-0000-0000-00007A760000}"/>
    <cellStyle name="Normal 4 2 3 18 3 3" xfId="26931" xr:uid="{00000000-0005-0000-0000-00007B760000}"/>
    <cellStyle name="Normal 4 2 3 18 3 4" xfId="26932" xr:uid="{00000000-0005-0000-0000-00007C760000}"/>
    <cellStyle name="Normal 4 2 3 18 3 5" xfId="26933" xr:uid="{00000000-0005-0000-0000-00007D760000}"/>
    <cellStyle name="Normal 4 2 3 18 3 6" xfId="26934" xr:uid="{00000000-0005-0000-0000-00007E760000}"/>
    <cellStyle name="Normal 4 2 3 18 30" xfId="26935" xr:uid="{00000000-0005-0000-0000-00007F760000}"/>
    <cellStyle name="Normal 4 2 3 18 31" xfId="26936" xr:uid="{00000000-0005-0000-0000-000080760000}"/>
    <cellStyle name="Normal 4 2 3 18 32" xfId="26937" xr:uid="{00000000-0005-0000-0000-000081760000}"/>
    <cellStyle name="Normal 4 2 3 18 33" xfId="26938" xr:uid="{00000000-0005-0000-0000-000082760000}"/>
    <cellStyle name="Normal 4 2 3 18 34" xfId="26939" xr:uid="{00000000-0005-0000-0000-000083760000}"/>
    <cellStyle name="Normal 4 2 3 18 4" xfId="26940" xr:uid="{00000000-0005-0000-0000-000084760000}"/>
    <cellStyle name="Normal 4 2 3 18 4 2" xfId="26941" xr:uid="{00000000-0005-0000-0000-000085760000}"/>
    <cellStyle name="Normal 4 2 3 18 4 3" xfId="26942" xr:uid="{00000000-0005-0000-0000-000086760000}"/>
    <cellStyle name="Normal 4 2 3 18 4 4" xfId="26943" xr:uid="{00000000-0005-0000-0000-000087760000}"/>
    <cellStyle name="Normal 4 2 3 18 4 5" xfId="26944" xr:uid="{00000000-0005-0000-0000-000088760000}"/>
    <cellStyle name="Normal 4 2 3 18 4 6" xfId="26945" xr:uid="{00000000-0005-0000-0000-000089760000}"/>
    <cellStyle name="Normal 4 2 3 18 5" xfId="26946" xr:uid="{00000000-0005-0000-0000-00008A760000}"/>
    <cellStyle name="Normal 4 2 3 18 5 2" xfId="26947" xr:uid="{00000000-0005-0000-0000-00008B760000}"/>
    <cellStyle name="Normal 4 2 3 18 5 3" xfId="26948" xr:uid="{00000000-0005-0000-0000-00008C760000}"/>
    <cellStyle name="Normal 4 2 3 18 5 4" xfId="26949" xr:uid="{00000000-0005-0000-0000-00008D760000}"/>
    <cellStyle name="Normal 4 2 3 18 5 5" xfId="26950" xr:uid="{00000000-0005-0000-0000-00008E760000}"/>
    <cellStyle name="Normal 4 2 3 18 5 6" xfId="26951" xr:uid="{00000000-0005-0000-0000-00008F760000}"/>
    <cellStyle name="Normal 4 2 3 18 6" xfId="26952" xr:uid="{00000000-0005-0000-0000-000090760000}"/>
    <cellStyle name="Normal 4 2 3 18 6 2" xfId="26953" xr:uid="{00000000-0005-0000-0000-000091760000}"/>
    <cellStyle name="Normal 4 2 3 18 6 3" xfId="26954" xr:uid="{00000000-0005-0000-0000-000092760000}"/>
    <cellStyle name="Normal 4 2 3 18 6 4" xfId="26955" xr:uid="{00000000-0005-0000-0000-000093760000}"/>
    <cellStyle name="Normal 4 2 3 18 6 5" xfId="26956" xr:uid="{00000000-0005-0000-0000-000094760000}"/>
    <cellStyle name="Normal 4 2 3 18 6 6" xfId="26957" xr:uid="{00000000-0005-0000-0000-000095760000}"/>
    <cellStyle name="Normal 4 2 3 18 7" xfId="26958" xr:uid="{00000000-0005-0000-0000-000096760000}"/>
    <cellStyle name="Normal 4 2 3 18 7 2" xfId="26959" xr:uid="{00000000-0005-0000-0000-000097760000}"/>
    <cellStyle name="Normal 4 2 3 18 7 3" xfId="26960" xr:uid="{00000000-0005-0000-0000-000098760000}"/>
    <cellStyle name="Normal 4 2 3 18 7 4" xfId="26961" xr:uid="{00000000-0005-0000-0000-000099760000}"/>
    <cellStyle name="Normal 4 2 3 18 7 5" xfId="26962" xr:uid="{00000000-0005-0000-0000-00009A760000}"/>
    <cellStyle name="Normal 4 2 3 18 7 6" xfId="26963" xr:uid="{00000000-0005-0000-0000-00009B760000}"/>
    <cellStyle name="Normal 4 2 3 18 8" xfId="26964" xr:uid="{00000000-0005-0000-0000-00009C760000}"/>
    <cellStyle name="Normal 4 2 3 18 8 2" xfId="26965" xr:uid="{00000000-0005-0000-0000-00009D760000}"/>
    <cellStyle name="Normal 4 2 3 18 8 3" xfId="26966" xr:uid="{00000000-0005-0000-0000-00009E760000}"/>
    <cellStyle name="Normal 4 2 3 18 8 4" xfId="26967" xr:uid="{00000000-0005-0000-0000-00009F760000}"/>
    <cellStyle name="Normal 4 2 3 18 8 5" xfId="26968" xr:uid="{00000000-0005-0000-0000-0000A0760000}"/>
    <cellStyle name="Normal 4 2 3 18 8 6" xfId="26969" xr:uid="{00000000-0005-0000-0000-0000A1760000}"/>
    <cellStyle name="Normal 4 2 3 18 9" xfId="26970" xr:uid="{00000000-0005-0000-0000-0000A2760000}"/>
    <cellStyle name="Normal 4 2 3 18 9 2" xfId="26971" xr:uid="{00000000-0005-0000-0000-0000A3760000}"/>
    <cellStyle name="Normal 4 2 3 18 9 3" xfId="26972" xr:uid="{00000000-0005-0000-0000-0000A4760000}"/>
    <cellStyle name="Normal 4 2 3 18 9 4" xfId="26973" xr:uid="{00000000-0005-0000-0000-0000A5760000}"/>
    <cellStyle name="Normal 4 2 3 18 9 5" xfId="26974" xr:uid="{00000000-0005-0000-0000-0000A6760000}"/>
    <cellStyle name="Normal 4 2 3 18 9 6" xfId="26975" xr:uid="{00000000-0005-0000-0000-0000A7760000}"/>
    <cellStyle name="Normal 4 2 3 19" xfId="26976" xr:uid="{00000000-0005-0000-0000-0000A8760000}"/>
    <cellStyle name="Normal 4 2 3 19 2" xfId="26977" xr:uid="{00000000-0005-0000-0000-0000A9760000}"/>
    <cellStyle name="Normal 4 2 3 19 3" xfId="26978" xr:uid="{00000000-0005-0000-0000-0000AA760000}"/>
    <cellStyle name="Normal 4 2 3 19 4" xfId="26979" xr:uid="{00000000-0005-0000-0000-0000AB760000}"/>
    <cellStyle name="Normal 4 2 3 19 5" xfId="26980" xr:uid="{00000000-0005-0000-0000-0000AC760000}"/>
    <cellStyle name="Normal 4 2 3 19 6" xfId="26981" xr:uid="{00000000-0005-0000-0000-0000AD760000}"/>
    <cellStyle name="Normal 4 2 3 2" xfId="26982" xr:uid="{00000000-0005-0000-0000-0000AE760000}"/>
    <cellStyle name="Normal 4 2 3 2 10" xfId="26983" xr:uid="{00000000-0005-0000-0000-0000AF760000}"/>
    <cellStyle name="Normal 4 2 3 2 10 2" xfId="26984" xr:uid="{00000000-0005-0000-0000-0000B0760000}"/>
    <cellStyle name="Normal 4 2 3 2 10 3" xfId="26985" xr:uid="{00000000-0005-0000-0000-0000B1760000}"/>
    <cellStyle name="Normal 4 2 3 2 10 4" xfId="26986" xr:uid="{00000000-0005-0000-0000-0000B2760000}"/>
    <cellStyle name="Normal 4 2 3 2 10 5" xfId="26987" xr:uid="{00000000-0005-0000-0000-0000B3760000}"/>
    <cellStyle name="Normal 4 2 3 2 10 6" xfId="26988" xr:uid="{00000000-0005-0000-0000-0000B4760000}"/>
    <cellStyle name="Normal 4 2 3 2 11" xfId="26989" xr:uid="{00000000-0005-0000-0000-0000B5760000}"/>
    <cellStyle name="Normal 4 2 3 2 11 2" xfId="26990" xr:uid="{00000000-0005-0000-0000-0000B6760000}"/>
    <cellStyle name="Normal 4 2 3 2 11 3" xfId="26991" xr:uid="{00000000-0005-0000-0000-0000B7760000}"/>
    <cellStyle name="Normal 4 2 3 2 11 4" xfId="26992" xr:uid="{00000000-0005-0000-0000-0000B8760000}"/>
    <cellStyle name="Normal 4 2 3 2 11 5" xfId="26993" xr:uid="{00000000-0005-0000-0000-0000B9760000}"/>
    <cellStyle name="Normal 4 2 3 2 11 6" xfId="26994" xr:uid="{00000000-0005-0000-0000-0000BA760000}"/>
    <cellStyle name="Normal 4 2 3 2 12" xfId="26995" xr:uid="{00000000-0005-0000-0000-0000BB760000}"/>
    <cellStyle name="Normal 4 2 3 2 12 2" xfId="26996" xr:uid="{00000000-0005-0000-0000-0000BC760000}"/>
    <cellStyle name="Normal 4 2 3 2 12 3" xfId="26997" xr:uid="{00000000-0005-0000-0000-0000BD760000}"/>
    <cellStyle name="Normal 4 2 3 2 12 4" xfId="26998" xr:uid="{00000000-0005-0000-0000-0000BE760000}"/>
    <cellStyle name="Normal 4 2 3 2 12 5" xfId="26999" xr:uid="{00000000-0005-0000-0000-0000BF760000}"/>
    <cellStyle name="Normal 4 2 3 2 12 6" xfId="27000" xr:uid="{00000000-0005-0000-0000-0000C0760000}"/>
    <cellStyle name="Normal 4 2 3 2 13" xfId="27001" xr:uid="{00000000-0005-0000-0000-0000C1760000}"/>
    <cellStyle name="Normal 4 2 3 2 13 2" xfId="27002" xr:uid="{00000000-0005-0000-0000-0000C2760000}"/>
    <cellStyle name="Normal 4 2 3 2 13 3" xfId="27003" xr:uid="{00000000-0005-0000-0000-0000C3760000}"/>
    <cellStyle name="Normal 4 2 3 2 13 4" xfId="27004" xr:uid="{00000000-0005-0000-0000-0000C4760000}"/>
    <cellStyle name="Normal 4 2 3 2 13 5" xfId="27005" xr:uid="{00000000-0005-0000-0000-0000C5760000}"/>
    <cellStyle name="Normal 4 2 3 2 13 6" xfId="27006" xr:uid="{00000000-0005-0000-0000-0000C6760000}"/>
    <cellStyle name="Normal 4 2 3 2 14" xfId="27007" xr:uid="{00000000-0005-0000-0000-0000C7760000}"/>
    <cellStyle name="Normal 4 2 3 2 14 2" xfId="27008" xr:uid="{00000000-0005-0000-0000-0000C8760000}"/>
    <cellStyle name="Normal 4 2 3 2 14 3" xfId="27009" xr:uid="{00000000-0005-0000-0000-0000C9760000}"/>
    <cellStyle name="Normal 4 2 3 2 14 4" xfId="27010" xr:uid="{00000000-0005-0000-0000-0000CA760000}"/>
    <cellStyle name="Normal 4 2 3 2 14 5" xfId="27011" xr:uid="{00000000-0005-0000-0000-0000CB760000}"/>
    <cellStyle name="Normal 4 2 3 2 14 6" xfId="27012" xr:uid="{00000000-0005-0000-0000-0000CC760000}"/>
    <cellStyle name="Normal 4 2 3 2 15" xfId="27013" xr:uid="{00000000-0005-0000-0000-0000CD760000}"/>
    <cellStyle name="Normal 4 2 3 2 15 2" xfId="27014" xr:uid="{00000000-0005-0000-0000-0000CE760000}"/>
    <cellStyle name="Normal 4 2 3 2 15 3" xfId="27015" xr:uid="{00000000-0005-0000-0000-0000CF760000}"/>
    <cellStyle name="Normal 4 2 3 2 15 4" xfId="27016" xr:uid="{00000000-0005-0000-0000-0000D0760000}"/>
    <cellStyle name="Normal 4 2 3 2 15 5" xfId="27017" xr:uid="{00000000-0005-0000-0000-0000D1760000}"/>
    <cellStyle name="Normal 4 2 3 2 15 6" xfId="27018" xr:uid="{00000000-0005-0000-0000-0000D2760000}"/>
    <cellStyle name="Normal 4 2 3 2 16" xfId="27019" xr:uid="{00000000-0005-0000-0000-0000D3760000}"/>
    <cellStyle name="Normal 4 2 3 2 16 2" xfId="27020" xr:uid="{00000000-0005-0000-0000-0000D4760000}"/>
    <cellStyle name="Normal 4 2 3 2 16 3" xfId="27021" xr:uid="{00000000-0005-0000-0000-0000D5760000}"/>
    <cellStyle name="Normal 4 2 3 2 16 4" xfId="27022" xr:uid="{00000000-0005-0000-0000-0000D6760000}"/>
    <cellStyle name="Normal 4 2 3 2 16 5" xfId="27023" xr:uid="{00000000-0005-0000-0000-0000D7760000}"/>
    <cellStyle name="Normal 4 2 3 2 16 6" xfId="27024" xr:uid="{00000000-0005-0000-0000-0000D8760000}"/>
    <cellStyle name="Normal 4 2 3 2 17" xfId="27025" xr:uid="{00000000-0005-0000-0000-0000D9760000}"/>
    <cellStyle name="Normal 4 2 3 2 17 2" xfId="27026" xr:uid="{00000000-0005-0000-0000-0000DA760000}"/>
    <cellStyle name="Normal 4 2 3 2 17 3" xfId="27027" xr:uid="{00000000-0005-0000-0000-0000DB760000}"/>
    <cellStyle name="Normal 4 2 3 2 17 4" xfId="27028" xr:uid="{00000000-0005-0000-0000-0000DC760000}"/>
    <cellStyle name="Normal 4 2 3 2 17 5" xfId="27029" xr:uid="{00000000-0005-0000-0000-0000DD760000}"/>
    <cellStyle name="Normal 4 2 3 2 17 6" xfId="27030" xr:uid="{00000000-0005-0000-0000-0000DE760000}"/>
    <cellStyle name="Normal 4 2 3 2 18" xfId="27031" xr:uid="{00000000-0005-0000-0000-0000DF760000}"/>
    <cellStyle name="Normal 4 2 3 2 18 2" xfId="27032" xr:uid="{00000000-0005-0000-0000-0000E0760000}"/>
    <cellStyle name="Normal 4 2 3 2 18 3" xfId="27033" xr:uid="{00000000-0005-0000-0000-0000E1760000}"/>
    <cellStyle name="Normal 4 2 3 2 18 4" xfId="27034" xr:uid="{00000000-0005-0000-0000-0000E2760000}"/>
    <cellStyle name="Normal 4 2 3 2 18 5" xfId="27035" xr:uid="{00000000-0005-0000-0000-0000E3760000}"/>
    <cellStyle name="Normal 4 2 3 2 18 6" xfId="27036" xr:uid="{00000000-0005-0000-0000-0000E4760000}"/>
    <cellStyle name="Normal 4 2 3 2 19" xfId="27037" xr:uid="{00000000-0005-0000-0000-0000E5760000}"/>
    <cellStyle name="Normal 4 2 3 2 19 2" xfId="27038" xr:uid="{00000000-0005-0000-0000-0000E6760000}"/>
    <cellStyle name="Normal 4 2 3 2 19 3" xfId="27039" xr:uid="{00000000-0005-0000-0000-0000E7760000}"/>
    <cellStyle name="Normal 4 2 3 2 19 4" xfId="27040" xr:uid="{00000000-0005-0000-0000-0000E8760000}"/>
    <cellStyle name="Normal 4 2 3 2 19 5" xfId="27041" xr:uid="{00000000-0005-0000-0000-0000E9760000}"/>
    <cellStyle name="Normal 4 2 3 2 19 6" xfId="27042" xr:uid="{00000000-0005-0000-0000-0000EA760000}"/>
    <cellStyle name="Normal 4 2 3 2 2" xfId="27043" xr:uid="{00000000-0005-0000-0000-0000EB760000}"/>
    <cellStyle name="Normal 4 2 3 2 2 2" xfId="27044" xr:uid="{00000000-0005-0000-0000-0000EC760000}"/>
    <cellStyle name="Normal 4 2 3 2 2 3" xfId="27045" xr:uid="{00000000-0005-0000-0000-0000ED760000}"/>
    <cellStyle name="Normal 4 2 3 2 2 4" xfId="27046" xr:uid="{00000000-0005-0000-0000-0000EE760000}"/>
    <cellStyle name="Normal 4 2 3 2 2 5" xfId="27047" xr:uid="{00000000-0005-0000-0000-0000EF760000}"/>
    <cellStyle name="Normal 4 2 3 2 2 6" xfId="27048" xr:uid="{00000000-0005-0000-0000-0000F0760000}"/>
    <cellStyle name="Normal 4 2 3 2 20" xfId="27049" xr:uid="{00000000-0005-0000-0000-0000F1760000}"/>
    <cellStyle name="Normal 4 2 3 2 20 2" xfId="27050" xr:uid="{00000000-0005-0000-0000-0000F2760000}"/>
    <cellStyle name="Normal 4 2 3 2 20 3" xfId="27051" xr:uid="{00000000-0005-0000-0000-0000F3760000}"/>
    <cellStyle name="Normal 4 2 3 2 20 4" xfId="27052" xr:uid="{00000000-0005-0000-0000-0000F4760000}"/>
    <cellStyle name="Normal 4 2 3 2 20 5" xfId="27053" xr:uid="{00000000-0005-0000-0000-0000F5760000}"/>
    <cellStyle name="Normal 4 2 3 2 20 6" xfId="27054" xr:uid="{00000000-0005-0000-0000-0000F6760000}"/>
    <cellStyle name="Normal 4 2 3 2 21" xfId="27055" xr:uid="{00000000-0005-0000-0000-0000F7760000}"/>
    <cellStyle name="Normal 4 2 3 2 21 2" xfId="27056" xr:uid="{00000000-0005-0000-0000-0000F8760000}"/>
    <cellStyle name="Normal 4 2 3 2 21 3" xfId="27057" xr:uid="{00000000-0005-0000-0000-0000F9760000}"/>
    <cellStyle name="Normal 4 2 3 2 21 4" xfId="27058" xr:uid="{00000000-0005-0000-0000-0000FA760000}"/>
    <cellStyle name="Normal 4 2 3 2 21 5" xfId="27059" xr:uid="{00000000-0005-0000-0000-0000FB760000}"/>
    <cellStyle name="Normal 4 2 3 2 21 6" xfId="27060" xr:uid="{00000000-0005-0000-0000-0000FC760000}"/>
    <cellStyle name="Normal 4 2 3 2 22" xfId="27061" xr:uid="{00000000-0005-0000-0000-0000FD760000}"/>
    <cellStyle name="Normal 4 2 3 2 22 2" xfId="27062" xr:uid="{00000000-0005-0000-0000-0000FE760000}"/>
    <cellStyle name="Normal 4 2 3 2 22 3" xfId="27063" xr:uid="{00000000-0005-0000-0000-0000FF760000}"/>
    <cellStyle name="Normal 4 2 3 2 22 4" xfId="27064" xr:uid="{00000000-0005-0000-0000-000000770000}"/>
    <cellStyle name="Normal 4 2 3 2 22 5" xfId="27065" xr:uid="{00000000-0005-0000-0000-000001770000}"/>
    <cellStyle name="Normal 4 2 3 2 22 6" xfId="27066" xr:uid="{00000000-0005-0000-0000-000002770000}"/>
    <cellStyle name="Normal 4 2 3 2 23" xfId="27067" xr:uid="{00000000-0005-0000-0000-000003770000}"/>
    <cellStyle name="Normal 4 2 3 2 23 2" xfId="27068" xr:uid="{00000000-0005-0000-0000-000004770000}"/>
    <cellStyle name="Normal 4 2 3 2 23 3" xfId="27069" xr:uid="{00000000-0005-0000-0000-000005770000}"/>
    <cellStyle name="Normal 4 2 3 2 23 4" xfId="27070" xr:uid="{00000000-0005-0000-0000-000006770000}"/>
    <cellStyle name="Normal 4 2 3 2 23 5" xfId="27071" xr:uid="{00000000-0005-0000-0000-000007770000}"/>
    <cellStyle name="Normal 4 2 3 2 23 6" xfId="27072" xr:uid="{00000000-0005-0000-0000-000008770000}"/>
    <cellStyle name="Normal 4 2 3 2 24" xfId="27073" xr:uid="{00000000-0005-0000-0000-000009770000}"/>
    <cellStyle name="Normal 4 2 3 2 24 2" xfId="27074" xr:uid="{00000000-0005-0000-0000-00000A770000}"/>
    <cellStyle name="Normal 4 2 3 2 24 3" xfId="27075" xr:uid="{00000000-0005-0000-0000-00000B770000}"/>
    <cellStyle name="Normal 4 2 3 2 24 4" xfId="27076" xr:uid="{00000000-0005-0000-0000-00000C770000}"/>
    <cellStyle name="Normal 4 2 3 2 24 5" xfId="27077" xr:uid="{00000000-0005-0000-0000-00000D770000}"/>
    <cellStyle name="Normal 4 2 3 2 24 6" xfId="27078" xr:uid="{00000000-0005-0000-0000-00000E770000}"/>
    <cellStyle name="Normal 4 2 3 2 25" xfId="27079" xr:uid="{00000000-0005-0000-0000-00000F770000}"/>
    <cellStyle name="Normal 4 2 3 2 25 2" xfId="27080" xr:uid="{00000000-0005-0000-0000-000010770000}"/>
    <cellStyle name="Normal 4 2 3 2 25 3" xfId="27081" xr:uid="{00000000-0005-0000-0000-000011770000}"/>
    <cellStyle name="Normal 4 2 3 2 25 4" xfId="27082" xr:uid="{00000000-0005-0000-0000-000012770000}"/>
    <cellStyle name="Normal 4 2 3 2 25 5" xfId="27083" xr:uid="{00000000-0005-0000-0000-000013770000}"/>
    <cellStyle name="Normal 4 2 3 2 25 6" xfId="27084" xr:uid="{00000000-0005-0000-0000-000014770000}"/>
    <cellStyle name="Normal 4 2 3 2 26" xfId="27085" xr:uid="{00000000-0005-0000-0000-000015770000}"/>
    <cellStyle name="Normal 4 2 3 2 26 2" xfId="27086" xr:uid="{00000000-0005-0000-0000-000016770000}"/>
    <cellStyle name="Normal 4 2 3 2 26 3" xfId="27087" xr:uid="{00000000-0005-0000-0000-000017770000}"/>
    <cellStyle name="Normal 4 2 3 2 26 4" xfId="27088" xr:uid="{00000000-0005-0000-0000-000018770000}"/>
    <cellStyle name="Normal 4 2 3 2 26 5" xfId="27089" xr:uid="{00000000-0005-0000-0000-000019770000}"/>
    <cellStyle name="Normal 4 2 3 2 26 6" xfId="27090" xr:uid="{00000000-0005-0000-0000-00001A770000}"/>
    <cellStyle name="Normal 4 2 3 2 27" xfId="27091" xr:uid="{00000000-0005-0000-0000-00001B770000}"/>
    <cellStyle name="Normal 4 2 3 2 27 2" xfId="27092" xr:uid="{00000000-0005-0000-0000-00001C770000}"/>
    <cellStyle name="Normal 4 2 3 2 27 3" xfId="27093" xr:uid="{00000000-0005-0000-0000-00001D770000}"/>
    <cellStyle name="Normal 4 2 3 2 27 4" xfId="27094" xr:uid="{00000000-0005-0000-0000-00001E770000}"/>
    <cellStyle name="Normal 4 2 3 2 27 5" xfId="27095" xr:uid="{00000000-0005-0000-0000-00001F770000}"/>
    <cellStyle name="Normal 4 2 3 2 27 6" xfId="27096" xr:uid="{00000000-0005-0000-0000-000020770000}"/>
    <cellStyle name="Normal 4 2 3 2 28" xfId="27097" xr:uid="{00000000-0005-0000-0000-000021770000}"/>
    <cellStyle name="Normal 4 2 3 2 28 2" xfId="27098" xr:uid="{00000000-0005-0000-0000-000022770000}"/>
    <cellStyle name="Normal 4 2 3 2 28 3" xfId="27099" xr:uid="{00000000-0005-0000-0000-000023770000}"/>
    <cellStyle name="Normal 4 2 3 2 28 4" xfId="27100" xr:uid="{00000000-0005-0000-0000-000024770000}"/>
    <cellStyle name="Normal 4 2 3 2 28 5" xfId="27101" xr:uid="{00000000-0005-0000-0000-000025770000}"/>
    <cellStyle name="Normal 4 2 3 2 28 6" xfId="27102" xr:uid="{00000000-0005-0000-0000-000026770000}"/>
    <cellStyle name="Normal 4 2 3 2 29" xfId="27103" xr:uid="{00000000-0005-0000-0000-000027770000}"/>
    <cellStyle name="Normal 4 2 3 2 29 2" xfId="27104" xr:uid="{00000000-0005-0000-0000-000028770000}"/>
    <cellStyle name="Normal 4 2 3 2 29 3" xfId="27105" xr:uid="{00000000-0005-0000-0000-000029770000}"/>
    <cellStyle name="Normal 4 2 3 2 29 4" xfId="27106" xr:uid="{00000000-0005-0000-0000-00002A770000}"/>
    <cellStyle name="Normal 4 2 3 2 29 5" xfId="27107" xr:uid="{00000000-0005-0000-0000-00002B770000}"/>
    <cellStyle name="Normal 4 2 3 2 29 6" xfId="27108" xr:uid="{00000000-0005-0000-0000-00002C770000}"/>
    <cellStyle name="Normal 4 2 3 2 3" xfId="27109" xr:uid="{00000000-0005-0000-0000-00002D770000}"/>
    <cellStyle name="Normal 4 2 3 2 3 2" xfId="27110" xr:uid="{00000000-0005-0000-0000-00002E770000}"/>
    <cellStyle name="Normal 4 2 3 2 3 3" xfId="27111" xr:uid="{00000000-0005-0000-0000-00002F770000}"/>
    <cellStyle name="Normal 4 2 3 2 3 4" xfId="27112" xr:uid="{00000000-0005-0000-0000-000030770000}"/>
    <cellStyle name="Normal 4 2 3 2 3 5" xfId="27113" xr:uid="{00000000-0005-0000-0000-000031770000}"/>
    <cellStyle name="Normal 4 2 3 2 3 6" xfId="27114" xr:uid="{00000000-0005-0000-0000-000032770000}"/>
    <cellStyle name="Normal 4 2 3 2 30" xfId="27115" xr:uid="{00000000-0005-0000-0000-000033770000}"/>
    <cellStyle name="Normal 4 2 3 2 31" xfId="27116" xr:uid="{00000000-0005-0000-0000-000034770000}"/>
    <cellStyle name="Normal 4 2 3 2 32" xfId="27117" xr:uid="{00000000-0005-0000-0000-000035770000}"/>
    <cellStyle name="Normal 4 2 3 2 33" xfId="27118" xr:uid="{00000000-0005-0000-0000-000036770000}"/>
    <cellStyle name="Normal 4 2 3 2 34" xfId="27119" xr:uid="{00000000-0005-0000-0000-000037770000}"/>
    <cellStyle name="Normal 4 2 3 2 4" xfId="27120" xr:uid="{00000000-0005-0000-0000-000038770000}"/>
    <cellStyle name="Normal 4 2 3 2 4 2" xfId="27121" xr:uid="{00000000-0005-0000-0000-000039770000}"/>
    <cellStyle name="Normal 4 2 3 2 4 3" xfId="27122" xr:uid="{00000000-0005-0000-0000-00003A770000}"/>
    <cellStyle name="Normal 4 2 3 2 4 4" xfId="27123" xr:uid="{00000000-0005-0000-0000-00003B770000}"/>
    <cellStyle name="Normal 4 2 3 2 4 5" xfId="27124" xr:uid="{00000000-0005-0000-0000-00003C770000}"/>
    <cellStyle name="Normal 4 2 3 2 4 6" xfId="27125" xr:uid="{00000000-0005-0000-0000-00003D770000}"/>
    <cellStyle name="Normal 4 2 3 2 5" xfId="27126" xr:uid="{00000000-0005-0000-0000-00003E770000}"/>
    <cellStyle name="Normal 4 2 3 2 5 2" xfId="27127" xr:uid="{00000000-0005-0000-0000-00003F770000}"/>
    <cellStyle name="Normal 4 2 3 2 5 3" xfId="27128" xr:uid="{00000000-0005-0000-0000-000040770000}"/>
    <cellStyle name="Normal 4 2 3 2 5 4" xfId="27129" xr:uid="{00000000-0005-0000-0000-000041770000}"/>
    <cellStyle name="Normal 4 2 3 2 5 5" xfId="27130" xr:uid="{00000000-0005-0000-0000-000042770000}"/>
    <cellStyle name="Normal 4 2 3 2 5 6" xfId="27131" xr:uid="{00000000-0005-0000-0000-000043770000}"/>
    <cellStyle name="Normal 4 2 3 2 6" xfId="27132" xr:uid="{00000000-0005-0000-0000-000044770000}"/>
    <cellStyle name="Normal 4 2 3 2 6 2" xfId="27133" xr:uid="{00000000-0005-0000-0000-000045770000}"/>
    <cellStyle name="Normal 4 2 3 2 6 3" xfId="27134" xr:uid="{00000000-0005-0000-0000-000046770000}"/>
    <cellStyle name="Normal 4 2 3 2 6 4" xfId="27135" xr:uid="{00000000-0005-0000-0000-000047770000}"/>
    <cellStyle name="Normal 4 2 3 2 6 5" xfId="27136" xr:uid="{00000000-0005-0000-0000-000048770000}"/>
    <cellStyle name="Normal 4 2 3 2 6 6" xfId="27137" xr:uid="{00000000-0005-0000-0000-000049770000}"/>
    <cellStyle name="Normal 4 2 3 2 7" xfId="27138" xr:uid="{00000000-0005-0000-0000-00004A770000}"/>
    <cellStyle name="Normal 4 2 3 2 7 2" xfId="27139" xr:uid="{00000000-0005-0000-0000-00004B770000}"/>
    <cellStyle name="Normal 4 2 3 2 7 3" xfId="27140" xr:uid="{00000000-0005-0000-0000-00004C770000}"/>
    <cellStyle name="Normal 4 2 3 2 7 4" xfId="27141" xr:uid="{00000000-0005-0000-0000-00004D770000}"/>
    <cellStyle name="Normal 4 2 3 2 7 5" xfId="27142" xr:uid="{00000000-0005-0000-0000-00004E770000}"/>
    <cellStyle name="Normal 4 2 3 2 7 6" xfId="27143" xr:uid="{00000000-0005-0000-0000-00004F770000}"/>
    <cellStyle name="Normal 4 2 3 2 8" xfId="27144" xr:uid="{00000000-0005-0000-0000-000050770000}"/>
    <cellStyle name="Normal 4 2 3 2 8 2" xfId="27145" xr:uid="{00000000-0005-0000-0000-000051770000}"/>
    <cellStyle name="Normal 4 2 3 2 8 3" xfId="27146" xr:uid="{00000000-0005-0000-0000-000052770000}"/>
    <cellStyle name="Normal 4 2 3 2 8 4" xfId="27147" xr:uid="{00000000-0005-0000-0000-000053770000}"/>
    <cellStyle name="Normal 4 2 3 2 8 5" xfId="27148" xr:uid="{00000000-0005-0000-0000-000054770000}"/>
    <cellStyle name="Normal 4 2 3 2 8 6" xfId="27149" xr:uid="{00000000-0005-0000-0000-000055770000}"/>
    <cellStyle name="Normal 4 2 3 2 9" xfId="27150" xr:uid="{00000000-0005-0000-0000-000056770000}"/>
    <cellStyle name="Normal 4 2 3 2 9 2" xfId="27151" xr:uid="{00000000-0005-0000-0000-000057770000}"/>
    <cellStyle name="Normal 4 2 3 2 9 3" xfId="27152" xr:uid="{00000000-0005-0000-0000-000058770000}"/>
    <cellStyle name="Normal 4 2 3 2 9 4" xfId="27153" xr:uid="{00000000-0005-0000-0000-000059770000}"/>
    <cellStyle name="Normal 4 2 3 2 9 5" xfId="27154" xr:uid="{00000000-0005-0000-0000-00005A770000}"/>
    <cellStyle name="Normal 4 2 3 2 9 6" xfId="27155" xr:uid="{00000000-0005-0000-0000-00005B770000}"/>
    <cellStyle name="Normal 4 2 3 20" xfId="27156" xr:uid="{00000000-0005-0000-0000-00005C770000}"/>
    <cellStyle name="Normal 4 2 3 20 2" xfId="27157" xr:uid="{00000000-0005-0000-0000-00005D770000}"/>
    <cellStyle name="Normal 4 2 3 20 3" xfId="27158" xr:uid="{00000000-0005-0000-0000-00005E770000}"/>
    <cellStyle name="Normal 4 2 3 20 4" xfId="27159" xr:uid="{00000000-0005-0000-0000-00005F770000}"/>
    <cellStyle name="Normal 4 2 3 20 5" xfId="27160" xr:uid="{00000000-0005-0000-0000-000060770000}"/>
    <cellStyle name="Normal 4 2 3 20 6" xfId="27161" xr:uid="{00000000-0005-0000-0000-000061770000}"/>
    <cellStyle name="Normal 4 2 3 21" xfId="27162" xr:uid="{00000000-0005-0000-0000-000062770000}"/>
    <cellStyle name="Normal 4 2 3 21 2" xfId="27163" xr:uid="{00000000-0005-0000-0000-000063770000}"/>
    <cellStyle name="Normal 4 2 3 21 3" xfId="27164" xr:uid="{00000000-0005-0000-0000-000064770000}"/>
    <cellStyle name="Normal 4 2 3 21 4" xfId="27165" xr:uid="{00000000-0005-0000-0000-000065770000}"/>
    <cellStyle name="Normal 4 2 3 21 5" xfId="27166" xr:uid="{00000000-0005-0000-0000-000066770000}"/>
    <cellStyle name="Normal 4 2 3 21 6" xfId="27167" xr:uid="{00000000-0005-0000-0000-000067770000}"/>
    <cellStyle name="Normal 4 2 3 22" xfId="27168" xr:uid="{00000000-0005-0000-0000-000068770000}"/>
    <cellStyle name="Normal 4 2 3 22 2" xfId="27169" xr:uid="{00000000-0005-0000-0000-000069770000}"/>
    <cellStyle name="Normal 4 2 3 22 3" xfId="27170" xr:uid="{00000000-0005-0000-0000-00006A770000}"/>
    <cellStyle name="Normal 4 2 3 22 4" xfId="27171" xr:uid="{00000000-0005-0000-0000-00006B770000}"/>
    <cellStyle name="Normal 4 2 3 22 5" xfId="27172" xr:uid="{00000000-0005-0000-0000-00006C770000}"/>
    <cellStyle name="Normal 4 2 3 22 6" xfId="27173" xr:uid="{00000000-0005-0000-0000-00006D770000}"/>
    <cellStyle name="Normal 4 2 3 23" xfId="27174" xr:uid="{00000000-0005-0000-0000-00006E770000}"/>
    <cellStyle name="Normal 4 2 3 23 2" xfId="27175" xr:uid="{00000000-0005-0000-0000-00006F770000}"/>
    <cellStyle name="Normal 4 2 3 23 3" xfId="27176" xr:uid="{00000000-0005-0000-0000-000070770000}"/>
    <cellStyle name="Normal 4 2 3 23 4" xfId="27177" xr:uid="{00000000-0005-0000-0000-000071770000}"/>
    <cellStyle name="Normal 4 2 3 23 5" xfId="27178" xr:uid="{00000000-0005-0000-0000-000072770000}"/>
    <cellStyle name="Normal 4 2 3 23 6" xfId="27179" xr:uid="{00000000-0005-0000-0000-000073770000}"/>
    <cellStyle name="Normal 4 2 3 24" xfId="27180" xr:uid="{00000000-0005-0000-0000-000074770000}"/>
    <cellStyle name="Normal 4 2 3 24 2" xfId="27181" xr:uid="{00000000-0005-0000-0000-000075770000}"/>
    <cellStyle name="Normal 4 2 3 24 3" xfId="27182" xr:uid="{00000000-0005-0000-0000-000076770000}"/>
    <cellStyle name="Normal 4 2 3 24 4" xfId="27183" xr:uid="{00000000-0005-0000-0000-000077770000}"/>
    <cellStyle name="Normal 4 2 3 24 5" xfId="27184" xr:uid="{00000000-0005-0000-0000-000078770000}"/>
    <cellStyle name="Normal 4 2 3 24 6" xfId="27185" xr:uid="{00000000-0005-0000-0000-000079770000}"/>
    <cellStyle name="Normal 4 2 3 25" xfId="27186" xr:uid="{00000000-0005-0000-0000-00007A770000}"/>
    <cellStyle name="Normal 4 2 3 25 2" xfId="27187" xr:uid="{00000000-0005-0000-0000-00007B770000}"/>
    <cellStyle name="Normal 4 2 3 25 3" xfId="27188" xr:uid="{00000000-0005-0000-0000-00007C770000}"/>
    <cellStyle name="Normal 4 2 3 25 4" xfId="27189" xr:uid="{00000000-0005-0000-0000-00007D770000}"/>
    <cellStyle name="Normal 4 2 3 25 5" xfId="27190" xr:uid="{00000000-0005-0000-0000-00007E770000}"/>
    <cellStyle name="Normal 4 2 3 25 6" xfId="27191" xr:uid="{00000000-0005-0000-0000-00007F770000}"/>
    <cellStyle name="Normal 4 2 3 26" xfId="27192" xr:uid="{00000000-0005-0000-0000-000080770000}"/>
    <cellStyle name="Normal 4 2 3 26 2" xfId="27193" xr:uid="{00000000-0005-0000-0000-000081770000}"/>
    <cellStyle name="Normal 4 2 3 26 3" xfId="27194" xr:uid="{00000000-0005-0000-0000-000082770000}"/>
    <cellStyle name="Normal 4 2 3 26 4" xfId="27195" xr:uid="{00000000-0005-0000-0000-000083770000}"/>
    <cellStyle name="Normal 4 2 3 26 5" xfId="27196" xr:uid="{00000000-0005-0000-0000-000084770000}"/>
    <cellStyle name="Normal 4 2 3 26 6" xfId="27197" xr:uid="{00000000-0005-0000-0000-000085770000}"/>
    <cellStyle name="Normal 4 2 3 27" xfId="27198" xr:uid="{00000000-0005-0000-0000-000086770000}"/>
    <cellStyle name="Normal 4 2 3 27 2" xfId="27199" xr:uid="{00000000-0005-0000-0000-000087770000}"/>
    <cellStyle name="Normal 4 2 3 27 3" xfId="27200" xr:uid="{00000000-0005-0000-0000-000088770000}"/>
    <cellStyle name="Normal 4 2 3 27 4" xfId="27201" xr:uid="{00000000-0005-0000-0000-000089770000}"/>
    <cellStyle name="Normal 4 2 3 27 5" xfId="27202" xr:uid="{00000000-0005-0000-0000-00008A770000}"/>
    <cellStyle name="Normal 4 2 3 27 6" xfId="27203" xr:uid="{00000000-0005-0000-0000-00008B770000}"/>
    <cellStyle name="Normal 4 2 3 28" xfId="27204" xr:uid="{00000000-0005-0000-0000-00008C770000}"/>
    <cellStyle name="Normal 4 2 3 28 2" xfId="27205" xr:uid="{00000000-0005-0000-0000-00008D770000}"/>
    <cellStyle name="Normal 4 2 3 28 3" xfId="27206" xr:uid="{00000000-0005-0000-0000-00008E770000}"/>
    <cellStyle name="Normal 4 2 3 28 4" xfId="27207" xr:uid="{00000000-0005-0000-0000-00008F770000}"/>
    <cellStyle name="Normal 4 2 3 28 5" xfId="27208" xr:uid="{00000000-0005-0000-0000-000090770000}"/>
    <cellStyle name="Normal 4 2 3 28 6" xfId="27209" xr:uid="{00000000-0005-0000-0000-000091770000}"/>
    <cellStyle name="Normal 4 2 3 29" xfId="27210" xr:uid="{00000000-0005-0000-0000-000092770000}"/>
    <cellStyle name="Normal 4 2 3 29 2" xfId="27211" xr:uid="{00000000-0005-0000-0000-000093770000}"/>
    <cellStyle name="Normal 4 2 3 29 3" xfId="27212" xr:uid="{00000000-0005-0000-0000-000094770000}"/>
    <cellStyle name="Normal 4 2 3 29 4" xfId="27213" xr:uid="{00000000-0005-0000-0000-000095770000}"/>
    <cellStyle name="Normal 4 2 3 29 5" xfId="27214" xr:uid="{00000000-0005-0000-0000-000096770000}"/>
    <cellStyle name="Normal 4 2 3 29 6" xfId="27215" xr:uid="{00000000-0005-0000-0000-000097770000}"/>
    <cellStyle name="Normal 4 2 3 3" xfId="27216" xr:uid="{00000000-0005-0000-0000-000098770000}"/>
    <cellStyle name="Normal 4 2 3 3 10" xfId="27217" xr:uid="{00000000-0005-0000-0000-000099770000}"/>
    <cellStyle name="Normal 4 2 3 3 10 2" xfId="27218" xr:uid="{00000000-0005-0000-0000-00009A770000}"/>
    <cellStyle name="Normal 4 2 3 3 10 3" xfId="27219" xr:uid="{00000000-0005-0000-0000-00009B770000}"/>
    <cellStyle name="Normal 4 2 3 3 10 4" xfId="27220" xr:uid="{00000000-0005-0000-0000-00009C770000}"/>
    <cellStyle name="Normal 4 2 3 3 10 5" xfId="27221" xr:uid="{00000000-0005-0000-0000-00009D770000}"/>
    <cellStyle name="Normal 4 2 3 3 10 6" xfId="27222" xr:uid="{00000000-0005-0000-0000-00009E770000}"/>
    <cellStyle name="Normal 4 2 3 3 11" xfId="27223" xr:uid="{00000000-0005-0000-0000-00009F770000}"/>
    <cellStyle name="Normal 4 2 3 3 11 2" xfId="27224" xr:uid="{00000000-0005-0000-0000-0000A0770000}"/>
    <cellStyle name="Normal 4 2 3 3 11 3" xfId="27225" xr:uid="{00000000-0005-0000-0000-0000A1770000}"/>
    <cellStyle name="Normal 4 2 3 3 11 4" xfId="27226" xr:uid="{00000000-0005-0000-0000-0000A2770000}"/>
    <cellStyle name="Normal 4 2 3 3 11 5" xfId="27227" xr:uid="{00000000-0005-0000-0000-0000A3770000}"/>
    <cellStyle name="Normal 4 2 3 3 11 6" xfId="27228" xr:uid="{00000000-0005-0000-0000-0000A4770000}"/>
    <cellStyle name="Normal 4 2 3 3 12" xfId="27229" xr:uid="{00000000-0005-0000-0000-0000A5770000}"/>
    <cellStyle name="Normal 4 2 3 3 12 2" xfId="27230" xr:uid="{00000000-0005-0000-0000-0000A6770000}"/>
    <cellStyle name="Normal 4 2 3 3 12 3" xfId="27231" xr:uid="{00000000-0005-0000-0000-0000A7770000}"/>
    <cellStyle name="Normal 4 2 3 3 12 4" xfId="27232" xr:uid="{00000000-0005-0000-0000-0000A8770000}"/>
    <cellStyle name="Normal 4 2 3 3 12 5" xfId="27233" xr:uid="{00000000-0005-0000-0000-0000A9770000}"/>
    <cellStyle name="Normal 4 2 3 3 12 6" xfId="27234" xr:uid="{00000000-0005-0000-0000-0000AA770000}"/>
    <cellStyle name="Normal 4 2 3 3 13" xfId="27235" xr:uid="{00000000-0005-0000-0000-0000AB770000}"/>
    <cellStyle name="Normal 4 2 3 3 13 2" xfId="27236" xr:uid="{00000000-0005-0000-0000-0000AC770000}"/>
    <cellStyle name="Normal 4 2 3 3 13 3" xfId="27237" xr:uid="{00000000-0005-0000-0000-0000AD770000}"/>
    <cellStyle name="Normal 4 2 3 3 13 4" xfId="27238" xr:uid="{00000000-0005-0000-0000-0000AE770000}"/>
    <cellStyle name="Normal 4 2 3 3 13 5" xfId="27239" xr:uid="{00000000-0005-0000-0000-0000AF770000}"/>
    <cellStyle name="Normal 4 2 3 3 13 6" xfId="27240" xr:uid="{00000000-0005-0000-0000-0000B0770000}"/>
    <cellStyle name="Normal 4 2 3 3 14" xfId="27241" xr:uid="{00000000-0005-0000-0000-0000B1770000}"/>
    <cellStyle name="Normal 4 2 3 3 14 2" xfId="27242" xr:uid="{00000000-0005-0000-0000-0000B2770000}"/>
    <cellStyle name="Normal 4 2 3 3 14 3" xfId="27243" xr:uid="{00000000-0005-0000-0000-0000B3770000}"/>
    <cellStyle name="Normal 4 2 3 3 14 4" xfId="27244" xr:uid="{00000000-0005-0000-0000-0000B4770000}"/>
    <cellStyle name="Normal 4 2 3 3 14 5" xfId="27245" xr:uid="{00000000-0005-0000-0000-0000B5770000}"/>
    <cellStyle name="Normal 4 2 3 3 14 6" xfId="27246" xr:uid="{00000000-0005-0000-0000-0000B6770000}"/>
    <cellStyle name="Normal 4 2 3 3 15" xfId="27247" xr:uid="{00000000-0005-0000-0000-0000B7770000}"/>
    <cellStyle name="Normal 4 2 3 3 15 2" xfId="27248" xr:uid="{00000000-0005-0000-0000-0000B8770000}"/>
    <cellStyle name="Normal 4 2 3 3 15 3" xfId="27249" xr:uid="{00000000-0005-0000-0000-0000B9770000}"/>
    <cellStyle name="Normal 4 2 3 3 15 4" xfId="27250" xr:uid="{00000000-0005-0000-0000-0000BA770000}"/>
    <cellStyle name="Normal 4 2 3 3 15 5" xfId="27251" xr:uid="{00000000-0005-0000-0000-0000BB770000}"/>
    <cellStyle name="Normal 4 2 3 3 15 6" xfId="27252" xr:uid="{00000000-0005-0000-0000-0000BC770000}"/>
    <cellStyle name="Normal 4 2 3 3 16" xfId="27253" xr:uid="{00000000-0005-0000-0000-0000BD770000}"/>
    <cellStyle name="Normal 4 2 3 3 16 2" xfId="27254" xr:uid="{00000000-0005-0000-0000-0000BE770000}"/>
    <cellStyle name="Normal 4 2 3 3 16 3" xfId="27255" xr:uid="{00000000-0005-0000-0000-0000BF770000}"/>
    <cellStyle name="Normal 4 2 3 3 16 4" xfId="27256" xr:uid="{00000000-0005-0000-0000-0000C0770000}"/>
    <cellStyle name="Normal 4 2 3 3 16 5" xfId="27257" xr:uid="{00000000-0005-0000-0000-0000C1770000}"/>
    <cellStyle name="Normal 4 2 3 3 16 6" xfId="27258" xr:uid="{00000000-0005-0000-0000-0000C2770000}"/>
    <cellStyle name="Normal 4 2 3 3 17" xfId="27259" xr:uid="{00000000-0005-0000-0000-0000C3770000}"/>
    <cellStyle name="Normal 4 2 3 3 17 2" xfId="27260" xr:uid="{00000000-0005-0000-0000-0000C4770000}"/>
    <cellStyle name="Normal 4 2 3 3 17 3" xfId="27261" xr:uid="{00000000-0005-0000-0000-0000C5770000}"/>
    <cellStyle name="Normal 4 2 3 3 17 4" xfId="27262" xr:uid="{00000000-0005-0000-0000-0000C6770000}"/>
    <cellStyle name="Normal 4 2 3 3 17 5" xfId="27263" xr:uid="{00000000-0005-0000-0000-0000C7770000}"/>
    <cellStyle name="Normal 4 2 3 3 17 6" xfId="27264" xr:uid="{00000000-0005-0000-0000-0000C8770000}"/>
    <cellStyle name="Normal 4 2 3 3 18" xfId="27265" xr:uid="{00000000-0005-0000-0000-0000C9770000}"/>
    <cellStyle name="Normal 4 2 3 3 18 2" xfId="27266" xr:uid="{00000000-0005-0000-0000-0000CA770000}"/>
    <cellStyle name="Normal 4 2 3 3 18 3" xfId="27267" xr:uid="{00000000-0005-0000-0000-0000CB770000}"/>
    <cellStyle name="Normal 4 2 3 3 18 4" xfId="27268" xr:uid="{00000000-0005-0000-0000-0000CC770000}"/>
    <cellStyle name="Normal 4 2 3 3 18 5" xfId="27269" xr:uid="{00000000-0005-0000-0000-0000CD770000}"/>
    <cellStyle name="Normal 4 2 3 3 18 6" xfId="27270" xr:uid="{00000000-0005-0000-0000-0000CE770000}"/>
    <cellStyle name="Normal 4 2 3 3 19" xfId="27271" xr:uid="{00000000-0005-0000-0000-0000CF770000}"/>
    <cellStyle name="Normal 4 2 3 3 19 2" xfId="27272" xr:uid="{00000000-0005-0000-0000-0000D0770000}"/>
    <cellStyle name="Normal 4 2 3 3 19 3" xfId="27273" xr:uid="{00000000-0005-0000-0000-0000D1770000}"/>
    <cellStyle name="Normal 4 2 3 3 19 4" xfId="27274" xr:uid="{00000000-0005-0000-0000-0000D2770000}"/>
    <cellStyle name="Normal 4 2 3 3 19 5" xfId="27275" xr:uid="{00000000-0005-0000-0000-0000D3770000}"/>
    <cellStyle name="Normal 4 2 3 3 19 6" xfId="27276" xr:uid="{00000000-0005-0000-0000-0000D4770000}"/>
    <cellStyle name="Normal 4 2 3 3 2" xfId="27277" xr:uid="{00000000-0005-0000-0000-0000D5770000}"/>
    <cellStyle name="Normal 4 2 3 3 2 2" xfId="27278" xr:uid="{00000000-0005-0000-0000-0000D6770000}"/>
    <cellStyle name="Normal 4 2 3 3 2 3" xfId="27279" xr:uid="{00000000-0005-0000-0000-0000D7770000}"/>
    <cellStyle name="Normal 4 2 3 3 2 4" xfId="27280" xr:uid="{00000000-0005-0000-0000-0000D8770000}"/>
    <cellStyle name="Normal 4 2 3 3 2 5" xfId="27281" xr:uid="{00000000-0005-0000-0000-0000D9770000}"/>
    <cellStyle name="Normal 4 2 3 3 2 6" xfId="27282" xr:uid="{00000000-0005-0000-0000-0000DA770000}"/>
    <cellStyle name="Normal 4 2 3 3 20" xfId="27283" xr:uid="{00000000-0005-0000-0000-0000DB770000}"/>
    <cellStyle name="Normal 4 2 3 3 20 2" xfId="27284" xr:uid="{00000000-0005-0000-0000-0000DC770000}"/>
    <cellStyle name="Normal 4 2 3 3 20 3" xfId="27285" xr:uid="{00000000-0005-0000-0000-0000DD770000}"/>
    <cellStyle name="Normal 4 2 3 3 20 4" xfId="27286" xr:uid="{00000000-0005-0000-0000-0000DE770000}"/>
    <cellStyle name="Normal 4 2 3 3 20 5" xfId="27287" xr:uid="{00000000-0005-0000-0000-0000DF770000}"/>
    <cellStyle name="Normal 4 2 3 3 20 6" xfId="27288" xr:uid="{00000000-0005-0000-0000-0000E0770000}"/>
    <cellStyle name="Normal 4 2 3 3 21" xfId="27289" xr:uid="{00000000-0005-0000-0000-0000E1770000}"/>
    <cellStyle name="Normal 4 2 3 3 21 2" xfId="27290" xr:uid="{00000000-0005-0000-0000-0000E2770000}"/>
    <cellStyle name="Normal 4 2 3 3 21 3" xfId="27291" xr:uid="{00000000-0005-0000-0000-0000E3770000}"/>
    <cellStyle name="Normal 4 2 3 3 21 4" xfId="27292" xr:uid="{00000000-0005-0000-0000-0000E4770000}"/>
    <cellStyle name="Normal 4 2 3 3 21 5" xfId="27293" xr:uid="{00000000-0005-0000-0000-0000E5770000}"/>
    <cellStyle name="Normal 4 2 3 3 21 6" xfId="27294" xr:uid="{00000000-0005-0000-0000-0000E6770000}"/>
    <cellStyle name="Normal 4 2 3 3 22" xfId="27295" xr:uid="{00000000-0005-0000-0000-0000E7770000}"/>
    <cellStyle name="Normal 4 2 3 3 22 2" xfId="27296" xr:uid="{00000000-0005-0000-0000-0000E8770000}"/>
    <cellStyle name="Normal 4 2 3 3 22 3" xfId="27297" xr:uid="{00000000-0005-0000-0000-0000E9770000}"/>
    <cellStyle name="Normal 4 2 3 3 22 4" xfId="27298" xr:uid="{00000000-0005-0000-0000-0000EA770000}"/>
    <cellStyle name="Normal 4 2 3 3 22 5" xfId="27299" xr:uid="{00000000-0005-0000-0000-0000EB770000}"/>
    <cellStyle name="Normal 4 2 3 3 22 6" xfId="27300" xr:uid="{00000000-0005-0000-0000-0000EC770000}"/>
    <cellStyle name="Normal 4 2 3 3 23" xfId="27301" xr:uid="{00000000-0005-0000-0000-0000ED770000}"/>
    <cellStyle name="Normal 4 2 3 3 23 2" xfId="27302" xr:uid="{00000000-0005-0000-0000-0000EE770000}"/>
    <cellStyle name="Normal 4 2 3 3 23 3" xfId="27303" xr:uid="{00000000-0005-0000-0000-0000EF770000}"/>
    <cellStyle name="Normal 4 2 3 3 23 4" xfId="27304" xr:uid="{00000000-0005-0000-0000-0000F0770000}"/>
    <cellStyle name="Normal 4 2 3 3 23 5" xfId="27305" xr:uid="{00000000-0005-0000-0000-0000F1770000}"/>
    <cellStyle name="Normal 4 2 3 3 23 6" xfId="27306" xr:uid="{00000000-0005-0000-0000-0000F2770000}"/>
    <cellStyle name="Normal 4 2 3 3 24" xfId="27307" xr:uid="{00000000-0005-0000-0000-0000F3770000}"/>
    <cellStyle name="Normal 4 2 3 3 24 2" xfId="27308" xr:uid="{00000000-0005-0000-0000-0000F4770000}"/>
    <cellStyle name="Normal 4 2 3 3 24 3" xfId="27309" xr:uid="{00000000-0005-0000-0000-0000F5770000}"/>
    <cellStyle name="Normal 4 2 3 3 24 4" xfId="27310" xr:uid="{00000000-0005-0000-0000-0000F6770000}"/>
    <cellStyle name="Normal 4 2 3 3 24 5" xfId="27311" xr:uid="{00000000-0005-0000-0000-0000F7770000}"/>
    <cellStyle name="Normal 4 2 3 3 24 6" xfId="27312" xr:uid="{00000000-0005-0000-0000-0000F8770000}"/>
    <cellStyle name="Normal 4 2 3 3 25" xfId="27313" xr:uid="{00000000-0005-0000-0000-0000F9770000}"/>
    <cellStyle name="Normal 4 2 3 3 25 2" xfId="27314" xr:uid="{00000000-0005-0000-0000-0000FA770000}"/>
    <cellStyle name="Normal 4 2 3 3 25 3" xfId="27315" xr:uid="{00000000-0005-0000-0000-0000FB770000}"/>
    <cellStyle name="Normal 4 2 3 3 25 4" xfId="27316" xr:uid="{00000000-0005-0000-0000-0000FC770000}"/>
    <cellStyle name="Normal 4 2 3 3 25 5" xfId="27317" xr:uid="{00000000-0005-0000-0000-0000FD770000}"/>
    <cellStyle name="Normal 4 2 3 3 25 6" xfId="27318" xr:uid="{00000000-0005-0000-0000-0000FE770000}"/>
    <cellStyle name="Normal 4 2 3 3 26" xfId="27319" xr:uid="{00000000-0005-0000-0000-0000FF770000}"/>
    <cellStyle name="Normal 4 2 3 3 26 2" xfId="27320" xr:uid="{00000000-0005-0000-0000-000000780000}"/>
    <cellStyle name="Normal 4 2 3 3 26 3" xfId="27321" xr:uid="{00000000-0005-0000-0000-000001780000}"/>
    <cellStyle name="Normal 4 2 3 3 26 4" xfId="27322" xr:uid="{00000000-0005-0000-0000-000002780000}"/>
    <cellStyle name="Normal 4 2 3 3 26 5" xfId="27323" xr:uid="{00000000-0005-0000-0000-000003780000}"/>
    <cellStyle name="Normal 4 2 3 3 26 6" xfId="27324" xr:uid="{00000000-0005-0000-0000-000004780000}"/>
    <cellStyle name="Normal 4 2 3 3 27" xfId="27325" xr:uid="{00000000-0005-0000-0000-000005780000}"/>
    <cellStyle name="Normal 4 2 3 3 27 2" xfId="27326" xr:uid="{00000000-0005-0000-0000-000006780000}"/>
    <cellStyle name="Normal 4 2 3 3 27 3" xfId="27327" xr:uid="{00000000-0005-0000-0000-000007780000}"/>
    <cellStyle name="Normal 4 2 3 3 27 4" xfId="27328" xr:uid="{00000000-0005-0000-0000-000008780000}"/>
    <cellStyle name="Normal 4 2 3 3 27 5" xfId="27329" xr:uid="{00000000-0005-0000-0000-000009780000}"/>
    <cellStyle name="Normal 4 2 3 3 27 6" xfId="27330" xr:uid="{00000000-0005-0000-0000-00000A780000}"/>
    <cellStyle name="Normal 4 2 3 3 28" xfId="27331" xr:uid="{00000000-0005-0000-0000-00000B780000}"/>
    <cellStyle name="Normal 4 2 3 3 28 2" xfId="27332" xr:uid="{00000000-0005-0000-0000-00000C780000}"/>
    <cellStyle name="Normal 4 2 3 3 28 3" xfId="27333" xr:uid="{00000000-0005-0000-0000-00000D780000}"/>
    <cellStyle name="Normal 4 2 3 3 28 4" xfId="27334" xr:uid="{00000000-0005-0000-0000-00000E780000}"/>
    <cellStyle name="Normal 4 2 3 3 28 5" xfId="27335" xr:uid="{00000000-0005-0000-0000-00000F780000}"/>
    <cellStyle name="Normal 4 2 3 3 28 6" xfId="27336" xr:uid="{00000000-0005-0000-0000-000010780000}"/>
    <cellStyle name="Normal 4 2 3 3 29" xfId="27337" xr:uid="{00000000-0005-0000-0000-000011780000}"/>
    <cellStyle name="Normal 4 2 3 3 29 2" xfId="27338" xr:uid="{00000000-0005-0000-0000-000012780000}"/>
    <cellStyle name="Normal 4 2 3 3 29 3" xfId="27339" xr:uid="{00000000-0005-0000-0000-000013780000}"/>
    <cellStyle name="Normal 4 2 3 3 29 4" xfId="27340" xr:uid="{00000000-0005-0000-0000-000014780000}"/>
    <cellStyle name="Normal 4 2 3 3 29 5" xfId="27341" xr:uid="{00000000-0005-0000-0000-000015780000}"/>
    <cellStyle name="Normal 4 2 3 3 29 6" xfId="27342" xr:uid="{00000000-0005-0000-0000-000016780000}"/>
    <cellStyle name="Normal 4 2 3 3 3" xfId="27343" xr:uid="{00000000-0005-0000-0000-000017780000}"/>
    <cellStyle name="Normal 4 2 3 3 3 2" xfId="27344" xr:uid="{00000000-0005-0000-0000-000018780000}"/>
    <cellStyle name="Normal 4 2 3 3 3 3" xfId="27345" xr:uid="{00000000-0005-0000-0000-000019780000}"/>
    <cellStyle name="Normal 4 2 3 3 3 4" xfId="27346" xr:uid="{00000000-0005-0000-0000-00001A780000}"/>
    <cellStyle name="Normal 4 2 3 3 3 5" xfId="27347" xr:uid="{00000000-0005-0000-0000-00001B780000}"/>
    <cellStyle name="Normal 4 2 3 3 3 6" xfId="27348" xr:uid="{00000000-0005-0000-0000-00001C780000}"/>
    <cellStyle name="Normal 4 2 3 3 30" xfId="27349" xr:uid="{00000000-0005-0000-0000-00001D780000}"/>
    <cellStyle name="Normal 4 2 3 3 31" xfId="27350" xr:uid="{00000000-0005-0000-0000-00001E780000}"/>
    <cellStyle name="Normal 4 2 3 3 32" xfId="27351" xr:uid="{00000000-0005-0000-0000-00001F780000}"/>
    <cellStyle name="Normal 4 2 3 3 33" xfId="27352" xr:uid="{00000000-0005-0000-0000-000020780000}"/>
    <cellStyle name="Normal 4 2 3 3 34" xfId="27353" xr:uid="{00000000-0005-0000-0000-000021780000}"/>
    <cellStyle name="Normal 4 2 3 3 4" xfId="27354" xr:uid="{00000000-0005-0000-0000-000022780000}"/>
    <cellStyle name="Normal 4 2 3 3 4 2" xfId="27355" xr:uid="{00000000-0005-0000-0000-000023780000}"/>
    <cellStyle name="Normal 4 2 3 3 4 3" xfId="27356" xr:uid="{00000000-0005-0000-0000-000024780000}"/>
    <cellStyle name="Normal 4 2 3 3 4 4" xfId="27357" xr:uid="{00000000-0005-0000-0000-000025780000}"/>
    <cellStyle name="Normal 4 2 3 3 4 5" xfId="27358" xr:uid="{00000000-0005-0000-0000-000026780000}"/>
    <cellStyle name="Normal 4 2 3 3 4 6" xfId="27359" xr:uid="{00000000-0005-0000-0000-000027780000}"/>
    <cellStyle name="Normal 4 2 3 3 5" xfId="27360" xr:uid="{00000000-0005-0000-0000-000028780000}"/>
    <cellStyle name="Normal 4 2 3 3 5 2" xfId="27361" xr:uid="{00000000-0005-0000-0000-000029780000}"/>
    <cellStyle name="Normal 4 2 3 3 5 3" xfId="27362" xr:uid="{00000000-0005-0000-0000-00002A780000}"/>
    <cellStyle name="Normal 4 2 3 3 5 4" xfId="27363" xr:uid="{00000000-0005-0000-0000-00002B780000}"/>
    <cellStyle name="Normal 4 2 3 3 5 5" xfId="27364" xr:uid="{00000000-0005-0000-0000-00002C780000}"/>
    <cellStyle name="Normal 4 2 3 3 5 6" xfId="27365" xr:uid="{00000000-0005-0000-0000-00002D780000}"/>
    <cellStyle name="Normal 4 2 3 3 6" xfId="27366" xr:uid="{00000000-0005-0000-0000-00002E780000}"/>
    <cellStyle name="Normal 4 2 3 3 6 2" xfId="27367" xr:uid="{00000000-0005-0000-0000-00002F780000}"/>
    <cellStyle name="Normal 4 2 3 3 6 3" xfId="27368" xr:uid="{00000000-0005-0000-0000-000030780000}"/>
    <cellStyle name="Normal 4 2 3 3 6 4" xfId="27369" xr:uid="{00000000-0005-0000-0000-000031780000}"/>
    <cellStyle name="Normal 4 2 3 3 6 5" xfId="27370" xr:uid="{00000000-0005-0000-0000-000032780000}"/>
    <cellStyle name="Normal 4 2 3 3 6 6" xfId="27371" xr:uid="{00000000-0005-0000-0000-000033780000}"/>
    <cellStyle name="Normal 4 2 3 3 7" xfId="27372" xr:uid="{00000000-0005-0000-0000-000034780000}"/>
    <cellStyle name="Normal 4 2 3 3 7 2" xfId="27373" xr:uid="{00000000-0005-0000-0000-000035780000}"/>
    <cellStyle name="Normal 4 2 3 3 7 3" xfId="27374" xr:uid="{00000000-0005-0000-0000-000036780000}"/>
    <cellStyle name="Normal 4 2 3 3 7 4" xfId="27375" xr:uid="{00000000-0005-0000-0000-000037780000}"/>
    <cellStyle name="Normal 4 2 3 3 7 5" xfId="27376" xr:uid="{00000000-0005-0000-0000-000038780000}"/>
    <cellStyle name="Normal 4 2 3 3 7 6" xfId="27377" xr:uid="{00000000-0005-0000-0000-000039780000}"/>
    <cellStyle name="Normal 4 2 3 3 8" xfId="27378" xr:uid="{00000000-0005-0000-0000-00003A780000}"/>
    <cellStyle name="Normal 4 2 3 3 8 2" xfId="27379" xr:uid="{00000000-0005-0000-0000-00003B780000}"/>
    <cellStyle name="Normal 4 2 3 3 8 3" xfId="27380" xr:uid="{00000000-0005-0000-0000-00003C780000}"/>
    <cellStyle name="Normal 4 2 3 3 8 4" xfId="27381" xr:uid="{00000000-0005-0000-0000-00003D780000}"/>
    <cellStyle name="Normal 4 2 3 3 8 5" xfId="27382" xr:uid="{00000000-0005-0000-0000-00003E780000}"/>
    <cellStyle name="Normal 4 2 3 3 8 6" xfId="27383" xr:uid="{00000000-0005-0000-0000-00003F780000}"/>
    <cellStyle name="Normal 4 2 3 3 9" xfId="27384" xr:uid="{00000000-0005-0000-0000-000040780000}"/>
    <cellStyle name="Normal 4 2 3 3 9 2" xfId="27385" xr:uid="{00000000-0005-0000-0000-000041780000}"/>
    <cellStyle name="Normal 4 2 3 3 9 3" xfId="27386" xr:uid="{00000000-0005-0000-0000-000042780000}"/>
    <cellStyle name="Normal 4 2 3 3 9 4" xfId="27387" xr:uid="{00000000-0005-0000-0000-000043780000}"/>
    <cellStyle name="Normal 4 2 3 3 9 5" xfId="27388" xr:uid="{00000000-0005-0000-0000-000044780000}"/>
    <cellStyle name="Normal 4 2 3 3 9 6" xfId="27389" xr:uid="{00000000-0005-0000-0000-000045780000}"/>
    <cellStyle name="Normal 4 2 3 30" xfId="27390" xr:uid="{00000000-0005-0000-0000-000046780000}"/>
    <cellStyle name="Normal 4 2 3 30 2" xfId="27391" xr:uid="{00000000-0005-0000-0000-000047780000}"/>
    <cellStyle name="Normal 4 2 3 30 3" xfId="27392" xr:uid="{00000000-0005-0000-0000-000048780000}"/>
    <cellStyle name="Normal 4 2 3 30 4" xfId="27393" xr:uid="{00000000-0005-0000-0000-000049780000}"/>
    <cellStyle name="Normal 4 2 3 30 5" xfId="27394" xr:uid="{00000000-0005-0000-0000-00004A780000}"/>
    <cellStyle name="Normal 4 2 3 30 6" xfId="27395" xr:uid="{00000000-0005-0000-0000-00004B780000}"/>
    <cellStyle name="Normal 4 2 3 31" xfId="27396" xr:uid="{00000000-0005-0000-0000-00004C780000}"/>
    <cellStyle name="Normal 4 2 3 31 2" xfId="27397" xr:uid="{00000000-0005-0000-0000-00004D780000}"/>
    <cellStyle name="Normal 4 2 3 31 3" xfId="27398" xr:uid="{00000000-0005-0000-0000-00004E780000}"/>
    <cellStyle name="Normal 4 2 3 31 4" xfId="27399" xr:uid="{00000000-0005-0000-0000-00004F780000}"/>
    <cellStyle name="Normal 4 2 3 31 5" xfId="27400" xr:uid="{00000000-0005-0000-0000-000050780000}"/>
    <cellStyle name="Normal 4 2 3 31 6" xfId="27401" xr:uid="{00000000-0005-0000-0000-000051780000}"/>
    <cellStyle name="Normal 4 2 3 32" xfId="27402" xr:uid="{00000000-0005-0000-0000-000052780000}"/>
    <cellStyle name="Normal 4 2 3 32 2" xfId="27403" xr:uid="{00000000-0005-0000-0000-000053780000}"/>
    <cellStyle name="Normal 4 2 3 32 3" xfId="27404" xr:uid="{00000000-0005-0000-0000-000054780000}"/>
    <cellStyle name="Normal 4 2 3 32 4" xfId="27405" xr:uid="{00000000-0005-0000-0000-000055780000}"/>
    <cellStyle name="Normal 4 2 3 32 5" xfId="27406" xr:uid="{00000000-0005-0000-0000-000056780000}"/>
    <cellStyle name="Normal 4 2 3 32 6" xfId="27407" xr:uid="{00000000-0005-0000-0000-000057780000}"/>
    <cellStyle name="Normal 4 2 3 33" xfId="27408" xr:uid="{00000000-0005-0000-0000-000058780000}"/>
    <cellStyle name="Normal 4 2 3 33 2" xfId="27409" xr:uid="{00000000-0005-0000-0000-000059780000}"/>
    <cellStyle name="Normal 4 2 3 33 3" xfId="27410" xr:uid="{00000000-0005-0000-0000-00005A780000}"/>
    <cellStyle name="Normal 4 2 3 33 4" xfId="27411" xr:uid="{00000000-0005-0000-0000-00005B780000}"/>
    <cellStyle name="Normal 4 2 3 33 5" xfId="27412" xr:uid="{00000000-0005-0000-0000-00005C780000}"/>
    <cellStyle name="Normal 4 2 3 33 6" xfId="27413" xr:uid="{00000000-0005-0000-0000-00005D780000}"/>
    <cellStyle name="Normal 4 2 3 34" xfId="27414" xr:uid="{00000000-0005-0000-0000-00005E780000}"/>
    <cellStyle name="Normal 4 2 3 34 2" xfId="27415" xr:uid="{00000000-0005-0000-0000-00005F780000}"/>
    <cellStyle name="Normal 4 2 3 34 3" xfId="27416" xr:uid="{00000000-0005-0000-0000-000060780000}"/>
    <cellStyle name="Normal 4 2 3 34 4" xfId="27417" xr:uid="{00000000-0005-0000-0000-000061780000}"/>
    <cellStyle name="Normal 4 2 3 34 5" xfId="27418" xr:uid="{00000000-0005-0000-0000-000062780000}"/>
    <cellStyle name="Normal 4 2 3 34 6" xfId="27419" xr:uid="{00000000-0005-0000-0000-000063780000}"/>
    <cellStyle name="Normal 4 2 3 35" xfId="27420" xr:uid="{00000000-0005-0000-0000-000064780000}"/>
    <cellStyle name="Normal 4 2 3 35 2" xfId="27421" xr:uid="{00000000-0005-0000-0000-000065780000}"/>
    <cellStyle name="Normal 4 2 3 35 3" xfId="27422" xr:uid="{00000000-0005-0000-0000-000066780000}"/>
    <cellStyle name="Normal 4 2 3 35 4" xfId="27423" xr:uid="{00000000-0005-0000-0000-000067780000}"/>
    <cellStyle name="Normal 4 2 3 35 5" xfId="27424" xr:uid="{00000000-0005-0000-0000-000068780000}"/>
    <cellStyle name="Normal 4 2 3 35 6" xfId="27425" xr:uid="{00000000-0005-0000-0000-000069780000}"/>
    <cellStyle name="Normal 4 2 3 36" xfId="27426" xr:uid="{00000000-0005-0000-0000-00006A780000}"/>
    <cellStyle name="Normal 4 2 3 36 2" xfId="27427" xr:uid="{00000000-0005-0000-0000-00006B780000}"/>
    <cellStyle name="Normal 4 2 3 36 3" xfId="27428" xr:uid="{00000000-0005-0000-0000-00006C780000}"/>
    <cellStyle name="Normal 4 2 3 36 4" xfId="27429" xr:uid="{00000000-0005-0000-0000-00006D780000}"/>
    <cellStyle name="Normal 4 2 3 36 5" xfId="27430" xr:uid="{00000000-0005-0000-0000-00006E780000}"/>
    <cellStyle name="Normal 4 2 3 36 6" xfId="27431" xr:uid="{00000000-0005-0000-0000-00006F780000}"/>
    <cellStyle name="Normal 4 2 3 37" xfId="27432" xr:uid="{00000000-0005-0000-0000-000070780000}"/>
    <cellStyle name="Normal 4 2 3 37 2" xfId="27433" xr:uid="{00000000-0005-0000-0000-000071780000}"/>
    <cellStyle name="Normal 4 2 3 37 3" xfId="27434" xr:uid="{00000000-0005-0000-0000-000072780000}"/>
    <cellStyle name="Normal 4 2 3 37 4" xfId="27435" xr:uid="{00000000-0005-0000-0000-000073780000}"/>
    <cellStyle name="Normal 4 2 3 37 5" xfId="27436" xr:uid="{00000000-0005-0000-0000-000074780000}"/>
    <cellStyle name="Normal 4 2 3 37 6" xfId="27437" xr:uid="{00000000-0005-0000-0000-000075780000}"/>
    <cellStyle name="Normal 4 2 3 38" xfId="27438" xr:uid="{00000000-0005-0000-0000-000076780000}"/>
    <cellStyle name="Normal 4 2 3 38 2" xfId="27439" xr:uid="{00000000-0005-0000-0000-000077780000}"/>
    <cellStyle name="Normal 4 2 3 38 3" xfId="27440" xr:uid="{00000000-0005-0000-0000-000078780000}"/>
    <cellStyle name="Normal 4 2 3 38 4" xfId="27441" xr:uid="{00000000-0005-0000-0000-000079780000}"/>
    <cellStyle name="Normal 4 2 3 38 5" xfId="27442" xr:uid="{00000000-0005-0000-0000-00007A780000}"/>
    <cellStyle name="Normal 4 2 3 38 6" xfId="27443" xr:uid="{00000000-0005-0000-0000-00007B780000}"/>
    <cellStyle name="Normal 4 2 3 39" xfId="27444" xr:uid="{00000000-0005-0000-0000-00007C780000}"/>
    <cellStyle name="Normal 4 2 3 39 2" xfId="27445" xr:uid="{00000000-0005-0000-0000-00007D780000}"/>
    <cellStyle name="Normal 4 2 3 39 3" xfId="27446" xr:uid="{00000000-0005-0000-0000-00007E780000}"/>
    <cellStyle name="Normal 4 2 3 39 4" xfId="27447" xr:uid="{00000000-0005-0000-0000-00007F780000}"/>
    <cellStyle name="Normal 4 2 3 39 5" xfId="27448" xr:uid="{00000000-0005-0000-0000-000080780000}"/>
    <cellStyle name="Normal 4 2 3 39 6" xfId="27449" xr:uid="{00000000-0005-0000-0000-000081780000}"/>
    <cellStyle name="Normal 4 2 3 4" xfId="27450" xr:uid="{00000000-0005-0000-0000-000082780000}"/>
    <cellStyle name="Normal 4 2 3 4 10" xfId="27451" xr:uid="{00000000-0005-0000-0000-000083780000}"/>
    <cellStyle name="Normal 4 2 3 4 10 2" xfId="27452" xr:uid="{00000000-0005-0000-0000-000084780000}"/>
    <cellStyle name="Normal 4 2 3 4 10 3" xfId="27453" xr:uid="{00000000-0005-0000-0000-000085780000}"/>
    <cellStyle name="Normal 4 2 3 4 10 4" xfId="27454" xr:uid="{00000000-0005-0000-0000-000086780000}"/>
    <cellStyle name="Normal 4 2 3 4 10 5" xfId="27455" xr:uid="{00000000-0005-0000-0000-000087780000}"/>
    <cellStyle name="Normal 4 2 3 4 10 6" xfId="27456" xr:uid="{00000000-0005-0000-0000-000088780000}"/>
    <cellStyle name="Normal 4 2 3 4 11" xfId="27457" xr:uid="{00000000-0005-0000-0000-000089780000}"/>
    <cellStyle name="Normal 4 2 3 4 11 2" xfId="27458" xr:uid="{00000000-0005-0000-0000-00008A780000}"/>
    <cellStyle name="Normal 4 2 3 4 11 3" xfId="27459" xr:uid="{00000000-0005-0000-0000-00008B780000}"/>
    <cellStyle name="Normal 4 2 3 4 11 4" xfId="27460" xr:uid="{00000000-0005-0000-0000-00008C780000}"/>
    <cellStyle name="Normal 4 2 3 4 11 5" xfId="27461" xr:uid="{00000000-0005-0000-0000-00008D780000}"/>
    <cellStyle name="Normal 4 2 3 4 11 6" xfId="27462" xr:uid="{00000000-0005-0000-0000-00008E780000}"/>
    <cellStyle name="Normal 4 2 3 4 12" xfId="27463" xr:uid="{00000000-0005-0000-0000-00008F780000}"/>
    <cellStyle name="Normal 4 2 3 4 12 2" xfId="27464" xr:uid="{00000000-0005-0000-0000-000090780000}"/>
    <cellStyle name="Normal 4 2 3 4 12 3" xfId="27465" xr:uid="{00000000-0005-0000-0000-000091780000}"/>
    <cellStyle name="Normal 4 2 3 4 12 4" xfId="27466" xr:uid="{00000000-0005-0000-0000-000092780000}"/>
    <cellStyle name="Normal 4 2 3 4 12 5" xfId="27467" xr:uid="{00000000-0005-0000-0000-000093780000}"/>
    <cellStyle name="Normal 4 2 3 4 12 6" xfId="27468" xr:uid="{00000000-0005-0000-0000-000094780000}"/>
    <cellStyle name="Normal 4 2 3 4 13" xfId="27469" xr:uid="{00000000-0005-0000-0000-000095780000}"/>
    <cellStyle name="Normal 4 2 3 4 13 2" xfId="27470" xr:uid="{00000000-0005-0000-0000-000096780000}"/>
    <cellStyle name="Normal 4 2 3 4 13 3" xfId="27471" xr:uid="{00000000-0005-0000-0000-000097780000}"/>
    <cellStyle name="Normal 4 2 3 4 13 4" xfId="27472" xr:uid="{00000000-0005-0000-0000-000098780000}"/>
    <cellStyle name="Normal 4 2 3 4 13 5" xfId="27473" xr:uid="{00000000-0005-0000-0000-000099780000}"/>
    <cellStyle name="Normal 4 2 3 4 13 6" xfId="27474" xr:uid="{00000000-0005-0000-0000-00009A780000}"/>
    <cellStyle name="Normal 4 2 3 4 14" xfId="27475" xr:uid="{00000000-0005-0000-0000-00009B780000}"/>
    <cellStyle name="Normal 4 2 3 4 14 2" xfId="27476" xr:uid="{00000000-0005-0000-0000-00009C780000}"/>
    <cellStyle name="Normal 4 2 3 4 14 3" xfId="27477" xr:uid="{00000000-0005-0000-0000-00009D780000}"/>
    <cellStyle name="Normal 4 2 3 4 14 4" xfId="27478" xr:uid="{00000000-0005-0000-0000-00009E780000}"/>
    <cellStyle name="Normal 4 2 3 4 14 5" xfId="27479" xr:uid="{00000000-0005-0000-0000-00009F780000}"/>
    <cellStyle name="Normal 4 2 3 4 14 6" xfId="27480" xr:uid="{00000000-0005-0000-0000-0000A0780000}"/>
    <cellStyle name="Normal 4 2 3 4 15" xfId="27481" xr:uid="{00000000-0005-0000-0000-0000A1780000}"/>
    <cellStyle name="Normal 4 2 3 4 15 2" xfId="27482" xr:uid="{00000000-0005-0000-0000-0000A2780000}"/>
    <cellStyle name="Normal 4 2 3 4 15 3" xfId="27483" xr:uid="{00000000-0005-0000-0000-0000A3780000}"/>
    <cellStyle name="Normal 4 2 3 4 15 4" xfId="27484" xr:uid="{00000000-0005-0000-0000-0000A4780000}"/>
    <cellStyle name="Normal 4 2 3 4 15 5" xfId="27485" xr:uid="{00000000-0005-0000-0000-0000A5780000}"/>
    <cellStyle name="Normal 4 2 3 4 15 6" xfId="27486" xr:uid="{00000000-0005-0000-0000-0000A6780000}"/>
    <cellStyle name="Normal 4 2 3 4 16" xfId="27487" xr:uid="{00000000-0005-0000-0000-0000A7780000}"/>
    <cellStyle name="Normal 4 2 3 4 16 2" xfId="27488" xr:uid="{00000000-0005-0000-0000-0000A8780000}"/>
    <cellStyle name="Normal 4 2 3 4 16 3" xfId="27489" xr:uid="{00000000-0005-0000-0000-0000A9780000}"/>
    <cellStyle name="Normal 4 2 3 4 16 4" xfId="27490" xr:uid="{00000000-0005-0000-0000-0000AA780000}"/>
    <cellStyle name="Normal 4 2 3 4 16 5" xfId="27491" xr:uid="{00000000-0005-0000-0000-0000AB780000}"/>
    <cellStyle name="Normal 4 2 3 4 16 6" xfId="27492" xr:uid="{00000000-0005-0000-0000-0000AC780000}"/>
    <cellStyle name="Normal 4 2 3 4 17" xfId="27493" xr:uid="{00000000-0005-0000-0000-0000AD780000}"/>
    <cellStyle name="Normal 4 2 3 4 17 2" xfId="27494" xr:uid="{00000000-0005-0000-0000-0000AE780000}"/>
    <cellStyle name="Normal 4 2 3 4 17 3" xfId="27495" xr:uid="{00000000-0005-0000-0000-0000AF780000}"/>
    <cellStyle name="Normal 4 2 3 4 17 4" xfId="27496" xr:uid="{00000000-0005-0000-0000-0000B0780000}"/>
    <cellStyle name="Normal 4 2 3 4 17 5" xfId="27497" xr:uid="{00000000-0005-0000-0000-0000B1780000}"/>
    <cellStyle name="Normal 4 2 3 4 17 6" xfId="27498" xr:uid="{00000000-0005-0000-0000-0000B2780000}"/>
    <cellStyle name="Normal 4 2 3 4 18" xfId="27499" xr:uid="{00000000-0005-0000-0000-0000B3780000}"/>
    <cellStyle name="Normal 4 2 3 4 18 2" xfId="27500" xr:uid="{00000000-0005-0000-0000-0000B4780000}"/>
    <cellStyle name="Normal 4 2 3 4 18 3" xfId="27501" xr:uid="{00000000-0005-0000-0000-0000B5780000}"/>
    <cellStyle name="Normal 4 2 3 4 18 4" xfId="27502" xr:uid="{00000000-0005-0000-0000-0000B6780000}"/>
    <cellStyle name="Normal 4 2 3 4 18 5" xfId="27503" xr:uid="{00000000-0005-0000-0000-0000B7780000}"/>
    <cellStyle name="Normal 4 2 3 4 18 6" xfId="27504" xr:uid="{00000000-0005-0000-0000-0000B8780000}"/>
    <cellStyle name="Normal 4 2 3 4 19" xfId="27505" xr:uid="{00000000-0005-0000-0000-0000B9780000}"/>
    <cellStyle name="Normal 4 2 3 4 19 2" xfId="27506" xr:uid="{00000000-0005-0000-0000-0000BA780000}"/>
    <cellStyle name="Normal 4 2 3 4 19 3" xfId="27507" xr:uid="{00000000-0005-0000-0000-0000BB780000}"/>
    <cellStyle name="Normal 4 2 3 4 19 4" xfId="27508" xr:uid="{00000000-0005-0000-0000-0000BC780000}"/>
    <cellStyle name="Normal 4 2 3 4 19 5" xfId="27509" xr:uid="{00000000-0005-0000-0000-0000BD780000}"/>
    <cellStyle name="Normal 4 2 3 4 19 6" xfId="27510" xr:uid="{00000000-0005-0000-0000-0000BE780000}"/>
    <cellStyle name="Normal 4 2 3 4 2" xfId="27511" xr:uid="{00000000-0005-0000-0000-0000BF780000}"/>
    <cellStyle name="Normal 4 2 3 4 2 2" xfId="27512" xr:uid="{00000000-0005-0000-0000-0000C0780000}"/>
    <cellStyle name="Normal 4 2 3 4 2 3" xfId="27513" xr:uid="{00000000-0005-0000-0000-0000C1780000}"/>
    <cellStyle name="Normal 4 2 3 4 2 4" xfId="27514" xr:uid="{00000000-0005-0000-0000-0000C2780000}"/>
    <cellStyle name="Normal 4 2 3 4 2 5" xfId="27515" xr:uid="{00000000-0005-0000-0000-0000C3780000}"/>
    <cellStyle name="Normal 4 2 3 4 2 6" xfId="27516" xr:uid="{00000000-0005-0000-0000-0000C4780000}"/>
    <cellStyle name="Normal 4 2 3 4 20" xfId="27517" xr:uid="{00000000-0005-0000-0000-0000C5780000}"/>
    <cellStyle name="Normal 4 2 3 4 20 2" xfId="27518" xr:uid="{00000000-0005-0000-0000-0000C6780000}"/>
    <cellStyle name="Normal 4 2 3 4 20 3" xfId="27519" xr:uid="{00000000-0005-0000-0000-0000C7780000}"/>
    <cellStyle name="Normal 4 2 3 4 20 4" xfId="27520" xr:uid="{00000000-0005-0000-0000-0000C8780000}"/>
    <cellStyle name="Normal 4 2 3 4 20 5" xfId="27521" xr:uid="{00000000-0005-0000-0000-0000C9780000}"/>
    <cellStyle name="Normal 4 2 3 4 20 6" xfId="27522" xr:uid="{00000000-0005-0000-0000-0000CA780000}"/>
    <cellStyle name="Normal 4 2 3 4 21" xfId="27523" xr:uid="{00000000-0005-0000-0000-0000CB780000}"/>
    <cellStyle name="Normal 4 2 3 4 21 2" xfId="27524" xr:uid="{00000000-0005-0000-0000-0000CC780000}"/>
    <cellStyle name="Normal 4 2 3 4 21 3" xfId="27525" xr:uid="{00000000-0005-0000-0000-0000CD780000}"/>
    <cellStyle name="Normal 4 2 3 4 21 4" xfId="27526" xr:uid="{00000000-0005-0000-0000-0000CE780000}"/>
    <cellStyle name="Normal 4 2 3 4 21 5" xfId="27527" xr:uid="{00000000-0005-0000-0000-0000CF780000}"/>
    <cellStyle name="Normal 4 2 3 4 21 6" xfId="27528" xr:uid="{00000000-0005-0000-0000-0000D0780000}"/>
    <cellStyle name="Normal 4 2 3 4 22" xfId="27529" xr:uid="{00000000-0005-0000-0000-0000D1780000}"/>
    <cellStyle name="Normal 4 2 3 4 22 2" xfId="27530" xr:uid="{00000000-0005-0000-0000-0000D2780000}"/>
    <cellStyle name="Normal 4 2 3 4 22 3" xfId="27531" xr:uid="{00000000-0005-0000-0000-0000D3780000}"/>
    <cellStyle name="Normal 4 2 3 4 22 4" xfId="27532" xr:uid="{00000000-0005-0000-0000-0000D4780000}"/>
    <cellStyle name="Normal 4 2 3 4 22 5" xfId="27533" xr:uid="{00000000-0005-0000-0000-0000D5780000}"/>
    <cellStyle name="Normal 4 2 3 4 22 6" xfId="27534" xr:uid="{00000000-0005-0000-0000-0000D6780000}"/>
    <cellStyle name="Normal 4 2 3 4 23" xfId="27535" xr:uid="{00000000-0005-0000-0000-0000D7780000}"/>
    <cellStyle name="Normal 4 2 3 4 23 2" xfId="27536" xr:uid="{00000000-0005-0000-0000-0000D8780000}"/>
    <cellStyle name="Normal 4 2 3 4 23 3" xfId="27537" xr:uid="{00000000-0005-0000-0000-0000D9780000}"/>
    <cellStyle name="Normal 4 2 3 4 23 4" xfId="27538" xr:uid="{00000000-0005-0000-0000-0000DA780000}"/>
    <cellStyle name="Normal 4 2 3 4 23 5" xfId="27539" xr:uid="{00000000-0005-0000-0000-0000DB780000}"/>
    <cellStyle name="Normal 4 2 3 4 23 6" xfId="27540" xr:uid="{00000000-0005-0000-0000-0000DC780000}"/>
    <cellStyle name="Normal 4 2 3 4 24" xfId="27541" xr:uid="{00000000-0005-0000-0000-0000DD780000}"/>
    <cellStyle name="Normal 4 2 3 4 24 2" xfId="27542" xr:uid="{00000000-0005-0000-0000-0000DE780000}"/>
    <cellStyle name="Normal 4 2 3 4 24 3" xfId="27543" xr:uid="{00000000-0005-0000-0000-0000DF780000}"/>
    <cellStyle name="Normal 4 2 3 4 24 4" xfId="27544" xr:uid="{00000000-0005-0000-0000-0000E0780000}"/>
    <cellStyle name="Normal 4 2 3 4 24 5" xfId="27545" xr:uid="{00000000-0005-0000-0000-0000E1780000}"/>
    <cellStyle name="Normal 4 2 3 4 24 6" xfId="27546" xr:uid="{00000000-0005-0000-0000-0000E2780000}"/>
    <cellStyle name="Normal 4 2 3 4 25" xfId="27547" xr:uid="{00000000-0005-0000-0000-0000E3780000}"/>
    <cellStyle name="Normal 4 2 3 4 25 2" xfId="27548" xr:uid="{00000000-0005-0000-0000-0000E4780000}"/>
    <cellStyle name="Normal 4 2 3 4 25 3" xfId="27549" xr:uid="{00000000-0005-0000-0000-0000E5780000}"/>
    <cellStyle name="Normal 4 2 3 4 25 4" xfId="27550" xr:uid="{00000000-0005-0000-0000-0000E6780000}"/>
    <cellStyle name="Normal 4 2 3 4 25 5" xfId="27551" xr:uid="{00000000-0005-0000-0000-0000E7780000}"/>
    <cellStyle name="Normal 4 2 3 4 25 6" xfId="27552" xr:uid="{00000000-0005-0000-0000-0000E8780000}"/>
    <cellStyle name="Normal 4 2 3 4 26" xfId="27553" xr:uid="{00000000-0005-0000-0000-0000E9780000}"/>
    <cellStyle name="Normal 4 2 3 4 26 2" xfId="27554" xr:uid="{00000000-0005-0000-0000-0000EA780000}"/>
    <cellStyle name="Normal 4 2 3 4 26 3" xfId="27555" xr:uid="{00000000-0005-0000-0000-0000EB780000}"/>
    <cellStyle name="Normal 4 2 3 4 26 4" xfId="27556" xr:uid="{00000000-0005-0000-0000-0000EC780000}"/>
    <cellStyle name="Normal 4 2 3 4 26 5" xfId="27557" xr:uid="{00000000-0005-0000-0000-0000ED780000}"/>
    <cellStyle name="Normal 4 2 3 4 26 6" xfId="27558" xr:uid="{00000000-0005-0000-0000-0000EE780000}"/>
    <cellStyle name="Normal 4 2 3 4 27" xfId="27559" xr:uid="{00000000-0005-0000-0000-0000EF780000}"/>
    <cellStyle name="Normal 4 2 3 4 27 2" xfId="27560" xr:uid="{00000000-0005-0000-0000-0000F0780000}"/>
    <cellStyle name="Normal 4 2 3 4 27 3" xfId="27561" xr:uid="{00000000-0005-0000-0000-0000F1780000}"/>
    <cellStyle name="Normal 4 2 3 4 27 4" xfId="27562" xr:uid="{00000000-0005-0000-0000-0000F2780000}"/>
    <cellStyle name="Normal 4 2 3 4 27 5" xfId="27563" xr:uid="{00000000-0005-0000-0000-0000F3780000}"/>
    <cellStyle name="Normal 4 2 3 4 27 6" xfId="27564" xr:uid="{00000000-0005-0000-0000-0000F4780000}"/>
    <cellStyle name="Normal 4 2 3 4 28" xfId="27565" xr:uid="{00000000-0005-0000-0000-0000F5780000}"/>
    <cellStyle name="Normal 4 2 3 4 28 2" xfId="27566" xr:uid="{00000000-0005-0000-0000-0000F6780000}"/>
    <cellStyle name="Normal 4 2 3 4 28 3" xfId="27567" xr:uid="{00000000-0005-0000-0000-0000F7780000}"/>
    <cellStyle name="Normal 4 2 3 4 28 4" xfId="27568" xr:uid="{00000000-0005-0000-0000-0000F8780000}"/>
    <cellStyle name="Normal 4 2 3 4 28 5" xfId="27569" xr:uid="{00000000-0005-0000-0000-0000F9780000}"/>
    <cellStyle name="Normal 4 2 3 4 28 6" xfId="27570" xr:uid="{00000000-0005-0000-0000-0000FA780000}"/>
    <cellStyle name="Normal 4 2 3 4 29" xfId="27571" xr:uid="{00000000-0005-0000-0000-0000FB780000}"/>
    <cellStyle name="Normal 4 2 3 4 29 2" xfId="27572" xr:uid="{00000000-0005-0000-0000-0000FC780000}"/>
    <cellStyle name="Normal 4 2 3 4 29 3" xfId="27573" xr:uid="{00000000-0005-0000-0000-0000FD780000}"/>
    <cellStyle name="Normal 4 2 3 4 29 4" xfId="27574" xr:uid="{00000000-0005-0000-0000-0000FE780000}"/>
    <cellStyle name="Normal 4 2 3 4 29 5" xfId="27575" xr:uid="{00000000-0005-0000-0000-0000FF780000}"/>
    <cellStyle name="Normal 4 2 3 4 29 6" xfId="27576" xr:uid="{00000000-0005-0000-0000-000000790000}"/>
    <cellStyle name="Normal 4 2 3 4 3" xfId="27577" xr:uid="{00000000-0005-0000-0000-000001790000}"/>
    <cellStyle name="Normal 4 2 3 4 3 2" xfId="27578" xr:uid="{00000000-0005-0000-0000-000002790000}"/>
    <cellStyle name="Normal 4 2 3 4 3 3" xfId="27579" xr:uid="{00000000-0005-0000-0000-000003790000}"/>
    <cellStyle name="Normal 4 2 3 4 3 4" xfId="27580" xr:uid="{00000000-0005-0000-0000-000004790000}"/>
    <cellStyle name="Normal 4 2 3 4 3 5" xfId="27581" xr:uid="{00000000-0005-0000-0000-000005790000}"/>
    <cellStyle name="Normal 4 2 3 4 3 6" xfId="27582" xr:uid="{00000000-0005-0000-0000-000006790000}"/>
    <cellStyle name="Normal 4 2 3 4 30" xfId="27583" xr:uid="{00000000-0005-0000-0000-000007790000}"/>
    <cellStyle name="Normal 4 2 3 4 31" xfId="27584" xr:uid="{00000000-0005-0000-0000-000008790000}"/>
    <cellStyle name="Normal 4 2 3 4 32" xfId="27585" xr:uid="{00000000-0005-0000-0000-000009790000}"/>
    <cellStyle name="Normal 4 2 3 4 33" xfId="27586" xr:uid="{00000000-0005-0000-0000-00000A790000}"/>
    <cellStyle name="Normal 4 2 3 4 34" xfId="27587" xr:uid="{00000000-0005-0000-0000-00000B790000}"/>
    <cellStyle name="Normal 4 2 3 4 4" xfId="27588" xr:uid="{00000000-0005-0000-0000-00000C790000}"/>
    <cellStyle name="Normal 4 2 3 4 4 2" xfId="27589" xr:uid="{00000000-0005-0000-0000-00000D790000}"/>
    <cellStyle name="Normal 4 2 3 4 4 3" xfId="27590" xr:uid="{00000000-0005-0000-0000-00000E790000}"/>
    <cellStyle name="Normal 4 2 3 4 4 4" xfId="27591" xr:uid="{00000000-0005-0000-0000-00000F790000}"/>
    <cellStyle name="Normal 4 2 3 4 4 5" xfId="27592" xr:uid="{00000000-0005-0000-0000-000010790000}"/>
    <cellStyle name="Normal 4 2 3 4 4 6" xfId="27593" xr:uid="{00000000-0005-0000-0000-000011790000}"/>
    <cellStyle name="Normal 4 2 3 4 5" xfId="27594" xr:uid="{00000000-0005-0000-0000-000012790000}"/>
    <cellStyle name="Normal 4 2 3 4 5 2" xfId="27595" xr:uid="{00000000-0005-0000-0000-000013790000}"/>
    <cellStyle name="Normal 4 2 3 4 5 3" xfId="27596" xr:uid="{00000000-0005-0000-0000-000014790000}"/>
    <cellStyle name="Normal 4 2 3 4 5 4" xfId="27597" xr:uid="{00000000-0005-0000-0000-000015790000}"/>
    <cellStyle name="Normal 4 2 3 4 5 5" xfId="27598" xr:uid="{00000000-0005-0000-0000-000016790000}"/>
    <cellStyle name="Normal 4 2 3 4 5 6" xfId="27599" xr:uid="{00000000-0005-0000-0000-000017790000}"/>
    <cellStyle name="Normal 4 2 3 4 6" xfId="27600" xr:uid="{00000000-0005-0000-0000-000018790000}"/>
    <cellStyle name="Normal 4 2 3 4 6 2" xfId="27601" xr:uid="{00000000-0005-0000-0000-000019790000}"/>
    <cellStyle name="Normal 4 2 3 4 6 3" xfId="27602" xr:uid="{00000000-0005-0000-0000-00001A790000}"/>
    <cellStyle name="Normal 4 2 3 4 6 4" xfId="27603" xr:uid="{00000000-0005-0000-0000-00001B790000}"/>
    <cellStyle name="Normal 4 2 3 4 6 5" xfId="27604" xr:uid="{00000000-0005-0000-0000-00001C790000}"/>
    <cellStyle name="Normal 4 2 3 4 6 6" xfId="27605" xr:uid="{00000000-0005-0000-0000-00001D790000}"/>
    <cellStyle name="Normal 4 2 3 4 7" xfId="27606" xr:uid="{00000000-0005-0000-0000-00001E790000}"/>
    <cellStyle name="Normal 4 2 3 4 7 2" xfId="27607" xr:uid="{00000000-0005-0000-0000-00001F790000}"/>
    <cellStyle name="Normal 4 2 3 4 7 3" xfId="27608" xr:uid="{00000000-0005-0000-0000-000020790000}"/>
    <cellStyle name="Normal 4 2 3 4 7 4" xfId="27609" xr:uid="{00000000-0005-0000-0000-000021790000}"/>
    <cellStyle name="Normal 4 2 3 4 7 5" xfId="27610" xr:uid="{00000000-0005-0000-0000-000022790000}"/>
    <cellStyle name="Normal 4 2 3 4 7 6" xfId="27611" xr:uid="{00000000-0005-0000-0000-000023790000}"/>
    <cellStyle name="Normal 4 2 3 4 8" xfId="27612" xr:uid="{00000000-0005-0000-0000-000024790000}"/>
    <cellStyle name="Normal 4 2 3 4 8 2" xfId="27613" xr:uid="{00000000-0005-0000-0000-000025790000}"/>
    <cellStyle name="Normal 4 2 3 4 8 3" xfId="27614" xr:uid="{00000000-0005-0000-0000-000026790000}"/>
    <cellStyle name="Normal 4 2 3 4 8 4" xfId="27615" xr:uid="{00000000-0005-0000-0000-000027790000}"/>
    <cellStyle name="Normal 4 2 3 4 8 5" xfId="27616" xr:uid="{00000000-0005-0000-0000-000028790000}"/>
    <cellStyle name="Normal 4 2 3 4 8 6" xfId="27617" xr:uid="{00000000-0005-0000-0000-000029790000}"/>
    <cellStyle name="Normal 4 2 3 4 9" xfId="27618" xr:uid="{00000000-0005-0000-0000-00002A790000}"/>
    <cellStyle name="Normal 4 2 3 4 9 2" xfId="27619" xr:uid="{00000000-0005-0000-0000-00002B790000}"/>
    <cellStyle name="Normal 4 2 3 4 9 3" xfId="27620" xr:uid="{00000000-0005-0000-0000-00002C790000}"/>
    <cellStyle name="Normal 4 2 3 4 9 4" xfId="27621" xr:uid="{00000000-0005-0000-0000-00002D790000}"/>
    <cellStyle name="Normal 4 2 3 4 9 5" xfId="27622" xr:uid="{00000000-0005-0000-0000-00002E790000}"/>
    <cellStyle name="Normal 4 2 3 4 9 6" xfId="27623" xr:uid="{00000000-0005-0000-0000-00002F790000}"/>
    <cellStyle name="Normal 4 2 3 40" xfId="27624" xr:uid="{00000000-0005-0000-0000-000030790000}"/>
    <cellStyle name="Normal 4 2 3 40 2" xfId="27625" xr:uid="{00000000-0005-0000-0000-000031790000}"/>
    <cellStyle name="Normal 4 2 3 40 3" xfId="27626" xr:uid="{00000000-0005-0000-0000-000032790000}"/>
    <cellStyle name="Normal 4 2 3 40 4" xfId="27627" xr:uid="{00000000-0005-0000-0000-000033790000}"/>
    <cellStyle name="Normal 4 2 3 40 5" xfId="27628" xr:uid="{00000000-0005-0000-0000-000034790000}"/>
    <cellStyle name="Normal 4 2 3 40 6" xfId="27629" xr:uid="{00000000-0005-0000-0000-000035790000}"/>
    <cellStyle name="Normal 4 2 3 41" xfId="27630" xr:uid="{00000000-0005-0000-0000-000036790000}"/>
    <cellStyle name="Normal 4 2 3 41 2" xfId="27631" xr:uid="{00000000-0005-0000-0000-000037790000}"/>
    <cellStyle name="Normal 4 2 3 41 3" xfId="27632" xr:uid="{00000000-0005-0000-0000-000038790000}"/>
    <cellStyle name="Normal 4 2 3 41 4" xfId="27633" xr:uid="{00000000-0005-0000-0000-000039790000}"/>
    <cellStyle name="Normal 4 2 3 41 5" xfId="27634" xr:uid="{00000000-0005-0000-0000-00003A790000}"/>
    <cellStyle name="Normal 4 2 3 41 6" xfId="27635" xr:uid="{00000000-0005-0000-0000-00003B790000}"/>
    <cellStyle name="Normal 4 2 3 42" xfId="27636" xr:uid="{00000000-0005-0000-0000-00003C790000}"/>
    <cellStyle name="Normal 4 2 3 42 2" xfId="27637" xr:uid="{00000000-0005-0000-0000-00003D790000}"/>
    <cellStyle name="Normal 4 2 3 42 3" xfId="27638" xr:uid="{00000000-0005-0000-0000-00003E790000}"/>
    <cellStyle name="Normal 4 2 3 42 4" xfId="27639" xr:uid="{00000000-0005-0000-0000-00003F790000}"/>
    <cellStyle name="Normal 4 2 3 42 5" xfId="27640" xr:uid="{00000000-0005-0000-0000-000040790000}"/>
    <cellStyle name="Normal 4 2 3 42 6" xfId="27641" xr:uid="{00000000-0005-0000-0000-000041790000}"/>
    <cellStyle name="Normal 4 2 3 43" xfId="27642" xr:uid="{00000000-0005-0000-0000-000042790000}"/>
    <cellStyle name="Normal 4 2 3 43 2" xfId="27643" xr:uid="{00000000-0005-0000-0000-000043790000}"/>
    <cellStyle name="Normal 4 2 3 43 3" xfId="27644" xr:uid="{00000000-0005-0000-0000-000044790000}"/>
    <cellStyle name="Normal 4 2 3 43 4" xfId="27645" xr:uid="{00000000-0005-0000-0000-000045790000}"/>
    <cellStyle name="Normal 4 2 3 43 5" xfId="27646" xr:uid="{00000000-0005-0000-0000-000046790000}"/>
    <cellStyle name="Normal 4 2 3 43 6" xfId="27647" xr:uid="{00000000-0005-0000-0000-000047790000}"/>
    <cellStyle name="Normal 4 2 3 44" xfId="27648" xr:uid="{00000000-0005-0000-0000-000048790000}"/>
    <cellStyle name="Normal 4 2 3 44 2" xfId="27649" xr:uid="{00000000-0005-0000-0000-000049790000}"/>
    <cellStyle name="Normal 4 2 3 44 3" xfId="27650" xr:uid="{00000000-0005-0000-0000-00004A790000}"/>
    <cellStyle name="Normal 4 2 3 44 4" xfId="27651" xr:uid="{00000000-0005-0000-0000-00004B790000}"/>
    <cellStyle name="Normal 4 2 3 44 5" xfId="27652" xr:uid="{00000000-0005-0000-0000-00004C790000}"/>
    <cellStyle name="Normal 4 2 3 44 6" xfId="27653" xr:uid="{00000000-0005-0000-0000-00004D790000}"/>
    <cellStyle name="Normal 4 2 3 45" xfId="27654" xr:uid="{00000000-0005-0000-0000-00004E790000}"/>
    <cellStyle name="Normal 4 2 3 45 2" xfId="27655" xr:uid="{00000000-0005-0000-0000-00004F790000}"/>
    <cellStyle name="Normal 4 2 3 45 3" xfId="27656" xr:uid="{00000000-0005-0000-0000-000050790000}"/>
    <cellStyle name="Normal 4 2 3 45 4" xfId="27657" xr:uid="{00000000-0005-0000-0000-000051790000}"/>
    <cellStyle name="Normal 4 2 3 45 5" xfId="27658" xr:uid="{00000000-0005-0000-0000-000052790000}"/>
    <cellStyle name="Normal 4 2 3 45 6" xfId="27659" xr:uid="{00000000-0005-0000-0000-000053790000}"/>
    <cellStyle name="Normal 4 2 3 46" xfId="27660" xr:uid="{00000000-0005-0000-0000-000054790000}"/>
    <cellStyle name="Normal 4 2 3 46 2" xfId="27661" xr:uid="{00000000-0005-0000-0000-000055790000}"/>
    <cellStyle name="Normal 4 2 3 46 3" xfId="27662" xr:uid="{00000000-0005-0000-0000-000056790000}"/>
    <cellStyle name="Normal 4 2 3 46 4" xfId="27663" xr:uid="{00000000-0005-0000-0000-000057790000}"/>
    <cellStyle name="Normal 4 2 3 46 5" xfId="27664" xr:uid="{00000000-0005-0000-0000-000058790000}"/>
    <cellStyle name="Normal 4 2 3 46 6" xfId="27665" xr:uid="{00000000-0005-0000-0000-000059790000}"/>
    <cellStyle name="Normal 4 2 3 47" xfId="27666" xr:uid="{00000000-0005-0000-0000-00005A790000}"/>
    <cellStyle name="Normal 4 2 3 48" xfId="27667" xr:uid="{00000000-0005-0000-0000-00005B790000}"/>
    <cellStyle name="Normal 4 2 3 49" xfId="27668" xr:uid="{00000000-0005-0000-0000-00005C790000}"/>
    <cellStyle name="Normal 4 2 3 5" xfId="27669" xr:uid="{00000000-0005-0000-0000-00005D790000}"/>
    <cellStyle name="Normal 4 2 3 5 10" xfId="27670" xr:uid="{00000000-0005-0000-0000-00005E790000}"/>
    <cellStyle name="Normal 4 2 3 5 10 2" xfId="27671" xr:uid="{00000000-0005-0000-0000-00005F790000}"/>
    <cellStyle name="Normal 4 2 3 5 10 3" xfId="27672" xr:uid="{00000000-0005-0000-0000-000060790000}"/>
    <cellStyle name="Normal 4 2 3 5 10 4" xfId="27673" xr:uid="{00000000-0005-0000-0000-000061790000}"/>
    <cellStyle name="Normal 4 2 3 5 10 5" xfId="27674" xr:uid="{00000000-0005-0000-0000-000062790000}"/>
    <cellStyle name="Normal 4 2 3 5 10 6" xfId="27675" xr:uid="{00000000-0005-0000-0000-000063790000}"/>
    <cellStyle name="Normal 4 2 3 5 11" xfId="27676" xr:uid="{00000000-0005-0000-0000-000064790000}"/>
    <cellStyle name="Normal 4 2 3 5 11 2" xfId="27677" xr:uid="{00000000-0005-0000-0000-000065790000}"/>
    <cellStyle name="Normal 4 2 3 5 11 3" xfId="27678" xr:uid="{00000000-0005-0000-0000-000066790000}"/>
    <cellStyle name="Normal 4 2 3 5 11 4" xfId="27679" xr:uid="{00000000-0005-0000-0000-000067790000}"/>
    <cellStyle name="Normal 4 2 3 5 11 5" xfId="27680" xr:uid="{00000000-0005-0000-0000-000068790000}"/>
    <cellStyle name="Normal 4 2 3 5 11 6" xfId="27681" xr:uid="{00000000-0005-0000-0000-000069790000}"/>
    <cellStyle name="Normal 4 2 3 5 12" xfId="27682" xr:uid="{00000000-0005-0000-0000-00006A790000}"/>
    <cellStyle name="Normal 4 2 3 5 12 2" xfId="27683" xr:uid="{00000000-0005-0000-0000-00006B790000}"/>
    <cellStyle name="Normal 4 2 3 5 12 3" xfId="27684" xr:uid="{00000000-0005-0000-0000-00006C790000}"/>
    <cellStyle name="Normal 4 2 3 5 12 4" xfId="27685" xr:uid="{00000000-0005-0000-0000-00006D790000}"/>
    <cellStyle name="Normal 4 2 3 5 12 5" xfId="27686" xr:uid="{00000000-0005-0000-0000-00006E790000}"/>
    <cellStyle name="Normal 4 2 3 5 12 6" xfId="27687" xr:uid="{00000000-0005-0000-0000-00006F790000}"/>
    <cellStyle name="Normal 4 2 3 5 13" xfId="27688" xr:uid="{00000000-0005-0000-0000-000070790000}"/>
    <cellStyle name="Normal 4 2 3 5 13 2" xfId="27689" xr:uid="{00000000-0005-0000-0000-000071790000}"/>
    <cellStyle name="Normal 4 2 3 5 13 3" xfId="27690" xr:uid="{00000000-0005-0000-0000-000072790000}"/>
    <cellStyle name="Normal 4 2 3 5 13 4" xfId="27691" xr:uid="{00000000-0005-0000-0000-000073790000}"/>
    <cellStyle name="Normal 4 2 3 5 13 5" xfId="27692" xr:uid="{00000000-0005-0000-0000-000074790000}"/>
    <cellStyle name="Normal 4 2 3 5 13 6" xfId="27693" xr:uid="{00000000-0005-0000-0000-000075790000}"/>
    <cellStyle name="Normal 4 2 3 5 14" xfId="27694" xr:uid="{00000000-0005-0000-0000-000076790000}"/>
    <cellStyle name="Normal 4 2 3 5 14 2" xfId="27695" xr:uid="{00000000-0005-0000-0000-000077790000}"/>
    <cellStyle name="Normal 4 2 3 5 14 3" xfId="27696" xr:uid="{00000000-0005-0000-0000-000078790000}"/>
    <cellStyle name="Normal 4 2 3 5 14 4" xfId="27697" xr:uid="{00000000-0005-0000-0000-000079790000}"/>
    <cellStyle name="Normal 4 2 3 5 14 5" xfId="27698" xr:uid="{00000000-0005-0000-0000-00007A790000}"/>
    <cellStyle name="Normal 4 2 3 5 14 6" xfId="27699" xr:uid="{00000000-0005-0000-0000-00007B790000}"/>
    <cellStyle name="Normal 4 2 3 5 15" xfId="27700" xr:uid="{00000000-0005-0000-0000-00007C790000}"/>
    <cellStyle name="Normal 4 2 3 5 15 2" xfId="27701" xr:uid="{00000000-0005-0000-0000-00007D790000}"/>
    <cellStyle name="Normal 4 2 3 5 15 3" xfId="27702" xr:uid="{00000000-0005-0000-0000-00007E790000}"/>
    <cellStyle name="Normal 4 2 3 5 15 4" xfId="27703" xr:uid="{00000000-0005-0000-0000-00007F790000}"/>
    <cellStyle name="Normal 4 2 3 5 15 5" xfId="27704" xr:uid="{00000000-0005-0000-0000-000080790000}"/>
    <cellStyle name="Normal 4 2 3 5 15 6" xfId="27705" xr:uid="{00000000-0005-0000-0000-000081790000}"/>
    <cellStyle name="Normal 4 2 3 5 16" xfId="27706" xr:uid="{00000000-0005-0000-0000-000082790000}"/>
    <cellStyle name="Normal 4 2 3 5 16 2" xfId="27707" xr:uid="{00000000-0005-0000-0000-000083790000}"/>
    <cellStyle name="Normal 4 2 3 5 16 3" xfId="27708" xr:uid="{00000000-0005-0000-0000-000084790000}"/>
    <cellStyle name="Normal 4 2 3 5 16 4" xfId="27709" xr:uid="{00000000-0005-0000-0000-000085790000}"/>
    <cellStyle name="Normal 4 2 3 5 16 5" xfId="27710" xr:uid="{00000000-0005-0000-0000-000086790000}"/>
    <cellStyle name="Normal 4 2 3 5 16 6" xfId="27711" xr:uid="{00000000-0005-0000-0000-000087790000}"/>
    <cellStyle name="Normal 4 2 3 5 17" xfId="27712" xr:uid="{00000000-0005-0000-0000-000088790000}"/>
    <cellStyle name="Normal 4 2 3 5 17 2" xfId="27713" xr:uid="{00000000-0005-0000-0000-000089790000}"/>
    <cellStyle name="Normal 4 2 3 5 17 3" xfId="27714" xr:uid="{00000000-0005-0000-0000-00008A790000}"/>
    <cellStyle name="Normal 4 2 3 5 17 4" xfId="27715" xr:uid="{00000000-0005-0000-0000-00008B790000}"/>
    <cellStyle name="Normal 4 2 3 5 17 5" xfId="27716" xr:uid="{00000000-0005-0000-0000-00008C790000}"/>
    <cellStyle name="Normal 4 2 3 5 17 6" xfId="27717" xr:uid="{00000000-0005-0000-0000-00008D790000}"/>
    <cellStyle name="Normal 4 2 3 5 18" xfId="27718" xr:uid="{00000000-0005-0000-0000-00008E790000}"/>
    <cellStyle name="Normal 4 2 3 5 18 2" xfId="27719" xr:uid="{00000000-0005-0000-0000-00008F790000}"/>
    <cellStyle name="Normal 4 2 3 5 18 3" xfId="27720" xr:uid="{00000000-0005-0000-0000-000090790000}"/>
    <cellStyle name="Normal 4 2 3 5 18 4" xfId="27721" xr:uid="{00000000-0005-0000-0000-000091790000}"/>
    <cellStyle name="Normal 4 2 3 5 18 5" xfId="27722" xr:uid="{00000000-0005-0000-0000-000092790000}"/>
    <cellStyle name="Normal 4 2 3 5 18 6" xfId="27723" xr:uid="{00000000-0005-0000-0000-000093790000}"/>
    <cellStyle name="Normal 4 2 3 5 19" xfId="27724" xr:uid="{00000000-0005-0000-0000-000094790000}"/>
    <cellStyle name="Normal 4 2 3 5 19 2" xfId="27725" xr:uid="{00000000-0005-0000-0000-000095790000}"/>
    <cellStyle name="Normal 4 2 3 5 19 3" xfId="27726" xr:uid="{00000000-0005-0000-0000-000096790000}"/>
    <cellStyle name="Normal 4 2 3 5 19 4" xfId="27727" xr:uid="{00000000-0005-0000-0000-000097790000}"/>
    <cellStyle name="Normal 4 2 3 5 19 5" xfId="27728" xr:uid="{00000000-0005-0000-0000-000098790000}"/>
    <cellStyle name="Normal 4 2 3 5 19 6" xfId="27729" xr:uid="{00000000-0005-0000-0000-000099790000}"/>
    <cellStyle name="Normal 4 2 3 5 2" xfId="27730" xr:uid="{00000000-0005-0000-0000-00009A790000}"/>
    <cellStyle name="Normal 4 2 3 5 2 2" xfId="27731" xr:uid="{00000000-0005-0000-0000-00009B790000}"/>
    <cellStyle name="Normal 4 2 3 5 2 3" xfId="27732" xr:uid="{00000000-0005-0000-0000-00009C790000}"/>
    <cellStyle name="Normal 4 2 3 5 2 4" xfId="27733" xr:uid="{00000000-0005-0000-0000-00009D790000}"/>
    <cellStyle name="Normal 4 2 3 5 2 5" xfId="27734" xr:uid="{00000000-0005-0000-0000-00009E790000}"/>
    <cellStyle name="Normal 4 2 3 5 2 6" xfId="27735" xr:uid="{00000000-0005-0000-0000-00009F790000}"/>
    <cellStyle name="Normal 4 2 3 5 20" xfId="27736" xr:uid="{00000000-0005-0000-0000-0000A0790000}"/>
    <cellStyle name="Normal 4 2 3 5 20 2" xfId="27737" xr:uid="{00000000-0005-0000-0000-0000A1790000}"/>
    <cellStyle name="Normal 4 2 3 5 20 3" xfId="27738" xr:uid="{00000000-0005-0000-0000-0000A2790000}"/>
    <cellStyle name="Normal 4 2 3 5 20 4" xfId="27739" xr:uid="{00000000-0005-0000-0000-0000A3790000}"/>
    <cellStyle name="Normal 4 2 3 5 20 5" xfId="27740" xr:uid="{00000000-0005-0000-0000-0000A4790000}"/>
    <cellStyle name="Normal 4 2 3 5 20 6" xfId="27741" xr:uid="{00000000-0005-0000-0000-0000A5790000}"/>
    <cellStyle name="Normal 4 2 3 5 21" xfId="27742" xr:uid="{00000000-0005-0000-0000-0000A6790000}"/>
    <cellStyle name="Normal 4 2 3 5 21 2" xfId="27743" xr:uid="{00000000-0005-0000-0000-0000A7790000}"/>
    <cellStyle name="Normal 4 2 3 5 21 3" xfId="27744" xr:uid="{00000000-0005-0000-0000-0000A8790000}"/>
    <cellStyle name="Normal 4 2 3 5 21 4" xfId="27745" xr:uid="{00000000-0005-0000-0000-0000A9790000}"/>
    <cellStyle name="Normal 4 2 3 5 21 5" xfId="27746" xr:uid="{00000000-0005-0000-0000-0000AA790000}"/>
    <cellStyle name="Normal 4 2 3 5 21 6" xfId="27747" xr:uid="{00000000-0005-0000-0000-0000AB790000}"/>
    <cellStyle name="Normal 4 2 3 5 22" xfId="27748" xr:uid="{00000000-0005-0000-0000-0000AC790000}"/>
    <cellStyle name="Normal 4 2 3 5 22 2" xfId="27749" xr:uid="{00000000-0005-0000-0000-0000AD790000}"/>
    <cellStyle name="Normal 4 2 3 5 22 3" xfId="27750" xr:uid="{00000000-0005-0000-0000-0000AE790000}"/>
    <cellStyle name="Normal 4 2 3 5 22 4" xfId="27751" xr:uid="{00000000-0005-0000-0000-0000AF790000}"/>
    <cellStyle name="Normal 4 2 3 5 22 5" xfId="27752" xr:uid="{00000000-0005-0000-0000-0000B0790000}"/>
    <cellStyle name="Normal 4 2 3 5 22 6" xfId="27753" xr:uid="{00000000-0005-0000-0000-0000B1790000}"/>
    <cellStyle name="Normal 4 2 3 5 23" xfId="27754" xr:uid="{00000000-0005-0000-0000-0000B2790000}"/>
    <cellStyle name="Normal 4 2 3 5 23 2" xfId="27755" xr:uid="{00000000-0005-0000-0000-0000B3790000}"/>
    <cellStyle name="Normal 4 2 3 5 23 3" xfId="27756" xr:uid="{00000000-0005-0000-0000-0000B4790000}"/>
    <cellStyle name="Normal 4 2 3 5 23 4" xfId="27757" xr:uid="{00000000-0005-0000-0000-0000B5790000}"/>
    <cellStyle name="Normal 4 2 3 5 23 5" xfId="27758" xr:uid="{00000000-0005-0000-0000-0000B6790000}"/>
    <cellStyle name="Normal 4 2 3 5 23 6" xfId="27759" xr:uid="{00000000-0005-0000-0000-0000B7790000}"/>
    <cellStyle name="Normal 4 2 3 5 24" xfId="27760" xr:uid="{00000000-0005-0000-0000-0000B8790000}"/>
    <cellStyle name="Normal 4 2 3 5 24 2" xfId="27761" xr:uid="{00000000-0005-0000-0000-0000B9790000}"/>
    <cellStyle name="Normal 4 2 3 5 24 3" xfId="27762" xr:uid="{00000000-0005-0000-0000-0000BA790000}"/>
    <cellStyle name="Normal 4 2 3 5 24 4" xfId="27763" xr:uid="{00000000-0005-0000-0000-0000BB790000}"/>
    <cellStyle name="Normal 4 2 3 5 24 5" xfId="27764" xr:uid="{00000000-0005-0000-0000-0000BC790000}"/>
    <cellStyle name="Normal 4 2 3 5 24 6" xfId="27765" xr:uid="{00000000-0005-0000-0000-0000BD790000}"/>
    <cellStyle name="Normal 4 2 3 5 25" xfId="27766" xr:uid="{00000000-0005-0000-0000-0000BE790000}"/>
    <cellStyle name="Normal 4 2 3 5 25 2" xfId="27767" xr:uid="{00000000-0005-0000-0000-0000BF790000}"/>
    <cellStyle name="Normal 4 2 3 5 25 3" xfId="27768" xr:uid="{00000000-0005-0000-0000-0000C0790000}"/>
    <cellStyle name="Normal 4 2 3 5 25 4" xfId="27769" xr:uid="{00000000-0005-0000-0000-0000C1790000}"/>
    <cellStyle name="Normal 4 2 3 5 25 5" xfId="27770" xr:uid="{00000000-0005-0000-0000-0000C2790000}"/>
    <cellStyle name="Normal 4 2 3 5 25 6" xfId="27771" xr:uid="{00000000-0005-0000-0000-0000C3790000}"/>
    <cellStyle name="Normal 4 2 3 5 26" xfId="27772" xr:uid="{00000000-0005-0000-0000-0000C4790000}"/>
    <cellStyle name="Normal 4 2 3 5 26 2" xfId="27773" xr:uid="{00000000-0005-0000-0000-0000C5790000}"/>
    <cellStyle name="Normal 4 2 3 5 26 3" xfId="27774" xr:uid="{00000000-0005-0000-0000-0000C6790000}"/>
    <cellStyle name="Normal 4 2 3 5 26 4" xfId="27775" xr:uid="{00000000-0005-0000-0000-0000C7790000}"/>
    <cellStyle name="Normal 4 2 3 5 26 5" xfId="27776" xr:uid="{00000000-0005-0000-0000-0000C8790000}"/>
    <cellStyle name="Normal 4 2 3 5 26 6" xfId="27777" xr:uid="{00000000-0005-0000-0000-0000C9790000}"/>
    <cellStyle name="Normal 4 2 3 5 27" xfId="27778" xr:uid="{00000000-0005-0000-0000-0000CA790000}"/>
    <cellStyle name="Normal 4 2 3 5 27 2" xfId="27779" xr:uid="{00000000-0005-0000-0000-0000CB790000}"/>
    <cellStyle name="Normal 4 2 3 5 27 3" xfId="27780" xr:uid="{00000000-0005-0000-0000-0000CC790000}"/>
    <cellStyle name="Normal 4 2 3 5 27 4" xfId="27781" xr:uid="{00000000-0005-0000-0000-0000CD790000}"/>
    <cellStyle name="Normal 4 2 3 5 27 5" xfId="27782" xr:uid="{00000000-0005-0000-0000-0000CE790000}"/>
    <cellStyle name="Normal 4 2 3 5 27 6" xfId="27783" xr:uid="{00000000-0005-0000-0000-0000CF790000}"/>
    <cellStyle name="Normal 4 2 3 5 28" xfId="27784" xr:uid="{00000000-0005-0000-0000-0000D0790000}"/>
    <cellStyle name="Normal 4 2 3 5 28 2" xfId="27785" xr:uid="{00000000-0005-0000-0000-0000D1790000}"/>
    <cellStyle name="Normal 4 2 3 5 28 3" xfId="27786" xr:uid="{00000000-0005-0000-0000-0000D2790000}"/>
    <cellStyle name="Normal 4 2 3 5 28 4" xfId="27787" xr:uid="{00000000-0005-0000-0000-0000D3790000}"/>
    <cellStyle name="Normal 4 2 3 5 28 5" xfId="27788" xr:uid="{00000000-0005-0000-0000-0000D4790000}"/>
    <cellStyle name="Normal 4 2 3 5 28 6" xfId="27789" xr:uid="{00000000-0005-0000-0000-0000D5790000}"/>
    <cellStyle name="Normal 4 2 3 5 29" xfId="27790" xr:uid="{00000000-0005-0000-0000-0000D6790000}"/>
    <cellStyle name="Normal 4 2 3 5 29 2" xfId="27791" xr:uid="{00000000-0005-0000-0000-0000D7790000}"/>
    <cellStyle name="Normal 4 2 3 5 29 3" xfId="27792" xr:uid="{00000000-0005-0000-0000-0000D8790000}"/>
    <cellStyle name="Normal 4 2 3 5 29 4" xfId="27793" xr:uid="{00000000-0005-0000-0000-0000D9790000}"/>
    <cellStyle name="Normal 4 2 3 5 29 5" xfId="27794" xr:uid="{00000000-0005-0000-0000-0000DA790000}"/>
    <cellStyle name="Normal 4 2 3 5 29 6" xfId="27795" xr:uid="{00000000-0005-0000-0000-0000DB790000}"/>
    <cellStyle name="Normal 4 2 3 5 3" xfId="27796" xr:uid="{00000000-0005-0000-0000-0000DC790000}"/>
    <cellStyle name="Normal 4 2 3 5 3 2" xfId="27797" xr:uid="{00000000-0005-0000-0000-0000DD790000}"/>
    <cellStyle name="Normal 4 2 3 5 3 3" xfId="27798" xr:uid="{00000000-0005-0000-0000-0000DE790000}"/>
    <cellStyle name="Normal 4 2 3 5 3 4" xfId="27799" xr:uid="{00000000-0005-0000-0000-0000DF790000}"/>
    <cellStyle name="Normal 4 2 3 5 3 5" xfId="27800" xr:uid="{00000000-0005-0000-0000-0000E0790000}"/>
    <cellStyle name="Normal 4 2 3 5 3 6" xfId="27801" xr:uid="{00000000-0005-0000-0000-0000E1790000}"/>
    <cellStyle name="Normal 4 2 3 5 30" xfId="27802" xr:uid="{00000000-0005-0000-0000-0000E2790000}"/>
    <cellStyle name="Normal 4 2 3 5 31" xfId="27803" xr:uid="{00000000-0005-0000-0000-0000E3790000}"/>
    <cellStyle name="Normal 4 2 3 5 32" xfId="27804" xr:uid="{00000000-0005-0000-0000-0000E4790000}"/>
    <cellStyle name="Normal 4 2 3 5 33" xfId="27805" xr:uid="{00000000-0005-0000-0000-0000E5790000}"/>
    <cellStyle name="Normal 4 2 3 5 34" xfId="27806" xr:uid="{00000000-0005-0000-0000-0000E6790000}"/>
    <cellStyle name="Normal 4 2 3 5 4" xfId="27807" xr:uid="{00000000-0005-0000-0000-0000E7790000}"/>
    <cellStyle name="Normal 4 2 3 5 4 2" xfId="27808" xr:uid="{00000000-0005-0000-0000-0000E8790000}"/>
    <cellStyle name="Normal 4 2 3 5 4 3" xfId="27809" xr:uid="{00000000-0005-0000-0000-0000E9790000}"/>
    <cellStyle name="Normal 4 2 3 5 4 4" xfId="27810" xr:uid="{00000000-0005-0000-0000-0000EA790000}"/>
    <cellStyle name="Normal 4 2 3 5 4 5" xfId="27811" xr:uid="{00000000-0005-0000-0000-0000EB790000}"/>
    <cellStyle name="Normal 4 2 3 5 4 6" xfId="27812" xr:uid="{00000000-0005-0000-0000-0000EC790000}"/>
    <cellStyle name="Normal 4 2 3 5 5" xfId="27813" xr:uid="{00000000-0005-0000-0000-0000ED790000}"/>
    <cellStyle name="Normal 4 2 3 5 5 2" xfId="27814" xr:uid="{00000000-0005-0000-0000-0000EE790000}"/>
    <cellStyle name="Normal 4 2 3 5 5 3" xfId="27815" xr:uid="{00000000-0005-0000-0000-0000EF790000}"/>
    <cellStyle name="Normal 4 2 3 5 5 4" xfId="27816" xr:uid="{00000000-0005-0000-0000-0000F0790000}"/>
    <cellStyle name="Normal 4 2 3 5 5 5" xfId="27817" xr:uid="{00000000-0005-0000-0000-0000F1790000}"/>
    <cellStyle name="Normal 4 2 3 5 5 6" xfId="27818" xr:uid="{00000000-0005-0000-0000-0000F2790000}"/>
    <cellStyle name="Normal 4 2 3 5 6" xfId="27819" xr:uid="{00000000-0005-0000-0000-0000F3790000}"/>
    <cellStyle name="Normal 4 2 3 5 6 2" xfId="27820" xr:uid="{00000000-0005-0000-0000-0000F4790000}"/>
    <cellStyle name="Normal 4 2 3 5 6 3" xfId="27821" xr:uid="{00000000-0005-0000-0000-0000F5790000}"/>
    <cellStyle name="Normal 4 2 3 5 6 4" xfId="27822" xr:uid="{00000000-0005-0000-0000-0000F6790000}"/>
    <cellStyle name="Normal 4 2 3 5 6 5" xfId="27823" xr:uid="{00000000-0005-0000-0000-0000F7790000}"/>
    <cellStyle name="Normal 4 2 3 5 6 6" xfId="27824" xr:uid="{00000000-0005-0000-0000-0000F8790000}"/>
    <cellStyle name="Normal 4 2 3 5 7" xfId="27825" xr:uid="{00000000-0005-0000-0000-0000F9790000}"/>
    <cellStyle name="Normal 4 2 3 5 7 2" xfId="27826" xr:uid="{00000000-0005-0000-0000-0000FA790000}"/>
    <cellStyle name="Normal 4 2 3 5 7 3" xfId="27827" xr:uid="{00000000-0005-0000-0000-0000FB790000}"/>
    <cellStyle name="Normal 4 2 3 5 7 4" xfId="27828" xr:uid="{00000000-0005-0000-0000-0000FC790000}"/>
    <cellStyle name="Normal 4 2 3 5 7 5" xfId="27829" xr:uid="{00000000-0005-0000-0000-0000FD790000}"/>
    <cellStyle name="Normal 4 2 3 5 7 6" xfId="27830" xr:uid="{00000000-0005-0000-0000-0000FE790000}"/>
    <cellStyle name="Normal 4 2 3 5 8" xfId="27831" xr:uid="{00000000-0005-0000-0000-0000FF790000}"/>
    <cellStyle name="Normal 4 2 3 5 8 2" xfId="27832" xr:uid="{00000000-0005-0000-0000-0000007A0000}"/>
    <cellStyle name="Normal 4 2 3 5 8 3" xfId="27833" xr:uid="{00000000-0005-0000-0000-0000017A0000}"/>
    <cellStyle name="Normal 4 2 3 5 8 4" xfId="27834" xr:uid="{00000000-0005-0000-0000-0000027A0000}"/>
    <cellStyle name="Normal 4 2 3 5 8 5" xfId="27835" xr:uid="{00000000-0005-0000-0000-0000037A0000}"/>
    <cellStyle name="Normal 4 2 3 5 8 6" xfId="27836" xr:uid="{00000000-0005-0000-0000-0000047A0000}"/>
    <cellStyle name="Normal 4 2 3 5 9" xfId="27837" xr:uid="{00000000-0005-0000-0000-0000057A0000}"/>
    <cellStyle name="Normal 4 2 3 5 9 2" xfId="27838" xr:uid="{00000000-0005-0000-0000-0000067A0000}"/>
    <cellStyle name="Normal 4 2 3 5 9 3" xfId="27839" xr:uid="{00000000-0005-0000-0000-0000077A0000}"/>
    <cellStyle name="Normal 4 2 3 5 9 4" xfId="27840" xr:uid="{00000000-0005-0000-0000-0000087A0000}"/>
    <cellStyle name="Normal 4 2 3 5 9 5" xfId="27841" xr:uid="{00000000-0005-0000-0000-0000097A0000}"/>
    <cellStyle name="Normal 4 2 3 5 9 6" xfId="27842" xr:uid="{00000000-0005-0000-0000-00000A7A0000}"/>
    <cellStyle name="Normal 4 2 3 50" xfId="27843" xr:uid="{00000000-0005-0000-0000-00000B7A0000}"/>
    <cellStyle name="Normal 4 2 3 51" xfId="27844" xr:uid="{00000000-0005-0000-0000-00000C7A0000}"/>
    <cellStyle name="Normal 4 2 3 6" xfId="27845" xr:uid="{00000000-0005-0000-0000-00000D7A0000}"/>
    <cellStyle name="Normal 4 2 3 6 10" xfId="27846" xr:uid="{00000000-0005-0000-0000-00000E7A0000}"/>
    <cellStyle name="Normal 4 2 3 6 10 2" xfId="27847" xr:uid="{00000000-0005-0000-0000-00000F7A0000}"/>
    <cellStyle name="Normal 4 2 3 6 10 3" xfId="27848" xr:uid="{00000000-0005-0000-0000-0000107A0000}"/>
    <cellStyle name="Normal 4 2 3 6 10 4" xfId="27849" xr:uid="{00000000-0005-0000-0000-0000117A0000}"/>
    <cellStyle name="Normal 4 2 3 6 10 5" xfId="27850" xr:uid="{00000000-0005-0000-0000-0000127A0000}"/>
    <cellStyle name="Normal 4 2 3 6 10 6" xfId="27851" xr:uid="{00000000-0005-0000-0000-0000137A0000}"/>
    <cellStyle name="Normal 4 2 3 6 11" xfId="27852" xr:uid="{00000000-0005-0000-0000-0000147A0000}"/>
    <cellStyle name="Normal 4 2 3 6 11 2" xfId="27853" xr:uid="{00000000-0005-0000-0000-0000157A0000}"/>
    <cellStyle name="Normal 4 2 3 6 11 3" xfId="27854" xr:uid="{00000000-0005-0000-0000-0000167A0000}"/>
    <cellStyle name="Normal 4 2 3 6 11 4" xfId="27855" xr:uid="{00000000-0005-0000-0000-0000177A0000}"/>
    <cellStyle name="Normal 4 2 3 6 11 5" xfId="27856" xr:uid="{00000000-0005-0000-0000-0000187A0000}"/>
    <cellStyle name="Normal 4 2 3 6 11 6" xfId="27857" xr:uid="{00000000-0005-0000-0000-0000197A0000}"/>
    <cellStyle name="Normal 4 2 3 6 12" xfId="27858" xr:uid="{00000000-0005-0000-0000-00001A7A0000}"/>
    <cellStyle name="Normal 4 2 3 6 12 2" xfId="27859" xr:uid="{00000000-0005-0000-0000-00001B7A0000}"/>
    <cellStyle name="Normal 4 2 3 6 12 3" xfId="27860" xr:uid="{00000000-0005-0000-0000-00001C7A0000}"/>
    <cellStyle name="Normal 4 2 3 6 12 4" xfId="27861" xr:uid="{00000000-0005-0000-0000-00001D7A0000}"/>
    <cellStyle name="Normal 4 2 3 6 12 5" xfId="27862" xr:uid="{00000000-0005-0000-0000-00001E7A0000}"/>
    <cellStyle name="Normal 4 2 3 6 12 6" xfId="27863" xr:uid="{00000000-0005-0000-0000-00001F7A0000}"/>
    <cellStyle name="Normal 4 2 3 6 13" xfId="27864" xr:uid="{00000000-0005-0000-0000-0000207A0000}"/>
    <cellStyle name="Normal 4 2 3 6 13 2" xfId="27865" xr:uid="{00000000-0005-0000-0000-0000217A0000}"/>
    <cellStyle name="Normal 4 2 3 6 13 3" xfId="27866" xr:uid="{00000000-0005-0000-0000-0000227A0000}"/>
    <cellStyle name="Normal 4 2 3 6 13 4" xfId="27867" xr:uid="{00000000-0005-0000-0000-0000237A0000}"/>
    <cellStyle name="Normal 4 2 3 6 13 5" xfId="27868" xr:uid="{00000000-0005-0000-0000-0000247A0000}"/>
    <cellStyle name="Normal 4 2 3 6 13 6" xfId="27869" xr:uid="{00000000-0005-0000-0000-0000257A0000}"/>
    <cellStyle name="Normal 4 2 3 6 14" xfId="27870" xr:uid="{00000000-0005-0000-0000-0000267A0000}"/>
    <cellStyle name="Normal 4 2 3 6 14 2" xfId="27871" xr:uid="{00000000-0005-0000-0000-0000277A0000}"/>
    <cellStyle name="Normal 4 2 3 6 14 3" xfId="27872" xr:uid="{00000000-0005-0000-0000-0000287A0000}"/>
    <cellStyle name="Normal 4 2 3 6 14 4" xfId="27873" xr:uid="{00000000-0005-0000-0000-0000297A0000}"/>
    <cellStyle name="Normal 4 2 3 6 14 5" xfId="27874" xr:uid="{00000000-0005-0000-0000-00002A7A0000}"/>
    <cellStyle name="Normal 4 2 3 6 14 6" xfId="27875" xr:uid="{00000000-0005-0000-0000-00002B7A0000}"/>
    <cellStyle name="Normal 4 2 3 6 15" xfId="27876" xr:uid="{00000000-0005-0000-0000-00002C7A0000}"/>
    <cellStyle name="Normal 4 2 3 6 15 2" xfId="27877" xr:uid="{00000000-0005-0000-0000-00002D7A0000}"/>
    <cellStyle name="Normal 4 2 3 6 15 3" xfId="27878" xr:uid="{00000000-0005-0000-0000-00002E7A0000}"/>
    <cellStyle name="Normal 4 2 3 6 15 4" xfId="27879" xr:uid="{00000000-0005-0000-0000-00002F7A0000}"/>
    <cellStyle name="Normal 4 2 3 6 15 5" xfId="27880" xr:uid="{00000000-0005-0000-0000-0000307A0000}"/>
    <cellStyle name="Normal 4 2 3 6 15 6" xfId="27881" xr:uid="{00000000-0005-0000-0000-0000317A0000}"/>
    <cellStyle name="Normal 4 2 3 6 16" xfId="27882" xr:uid="{00000000-0005-0000-0000-0000327A0000}"/>
    <cellStyle name="Normal 4 2 3 6 16 2" xfId="27883" xr:uid="{00000000-0005-0000-0000-0000337A0000}"/>
    <cellStyle name="Normal 4 2 3 6 16 3" xfId="27884" xr:uid="{00000000-0005-0000-0000-0000347A0000}"/>
    <cellStyle name="Normal 4 2 3 6 16 4" xfId="27885" xr:uid="{00000000-0005-0000-0000-0000357A0000}"/>
    <cellStyle name="Normal 4 2 3 6 16 5" xfId="27886" xr:uid="{00000000-0005-0000-0000-0000367A0000}"/>
    <cellStyle name="Normal 4 2 3 6 16 6" xfId="27887" xr:uid="{00000000-0005-0000-0000-0000377A0000}"/>
    <cellStyle name="Normal 4 2 3 6 17" xfId="27888" xr:uid="{00000000-0005-0000-0000-0000387A0000}"/>
    <cellStyle name="Normal 4 2 3 6 17 2" xfId="27889" xr:uid="{00000000-0005-0000-0000-0000397A0000}"/>
    <cellStyle name="Normal 4 2 3 6 17 3" xfId="27890" xr:uid="{00000000-0005-0000-0000-00003A7A0000}"/>
    <cellStyle name="Normal 4 2 3 6 17 4" xfId="27891" xr:uid="{00000000-0005-0000-0000-00003B7A0000}"/>
    <cellStyle name="Normal 4 2 3 6 17 5" xfId="27892" xr:uid="{00000000-0005-0000-0000-00003C7A0000}"/>
    <cellStyle name="Normal 4 2 3 6 17 6" xfId="27893" xr:uid="{00000000-0005-0000-0000-00003D7A0000}"/>
    <cellStyle name="Normal 4 2 3 6 18" xfId="27894" xr:uid="{00000000-0005-0000-0000-00003E7A0000}"/>
    <cellStyle name="Normal 4 2 3 6 18 2" xfId="27895" xr:uid="{00000000-0005-0000-0000-00003F7A0000}"/>
    <cellStyle name="Normal 4 2 3 6 18 3" xfId="27896" xr:uid="{00000000-0005-0000-0000-0000407A0000}"/>
    <cellStyle name="Normal 4 2 3 6 18 4" xfId="27897" xr:uid="{00000000-0005-0000-0000-0000417A0000}"/>
    <cellStyle name="Normal 4 2 3 6 18 5" xfId="27898" xr:uid="{00000000-0005-0000-0000-0000427A0000}"/>
    <cellStyle name="Normal 4 2 3 6 18 6" xfId="27899" xr:uid="{00000000-0005-0000-0000-0000437A0000}"/>
    <cellStyle name="Normal 4 2 3 6 19" xfId="27900" xr:uid="{00000000-0005-0000-0000-0000447A0000}"/>
    <cellStyle name="Normal 4 2 3 6 19 2" xfId="27901" xr:uid="{00000000-0005-0000-0000-0000457A0000}"/>
    <cellStyle name="Normal 4 2 3 6 19 3" xfId="27902" xr:uid="{00000000-0005-0000-0000-0000467A0000}"/>
    <cellStyle name="Normal 4 2 3 6 19 4" xfId="27903" xr:uid="{00000000-0005-0000-0000-0000477A0000}"/>
    <cellStyle name="Normal 4 2 3 6 19 5" xfId="27904" xr:uid="{00000000-0005-0000-0000-0000487A0000}"/>
    <cellStyle name="Normal 4 2 3 6 19 6" xfId="27905" xr:uid="{00000000-0005-0000-0000-0000497A0000}"/>
    <cellStyle name="Normal 4 2 3 6 2" xfId="27906" xr:uid="{00000000-0005-0000-0000-00004A7A0000}"/>
    <cellStyle name="Normal 4 2 3 6 2 2" xfId="27907" xr:uid="{00000000-0005-0000-0000-00004B7A0000}"/>
    <cellStyle name="Normal 4 2 3 6 2 3" xfId="27908" xr:uid="{00000000-0005-0000-0000-00004C7A0000}"/>
    <cellStyle name="Normal 4 2 3 6 2 4" xfId="27909" xr:uid="{00000000-0005-0000-0000-00004D7A0000}"/>
    <cellStyle name="Normal 4 2 3 6 2 5" xfId="27910" xr:uid="{00000000-0005-0000-0000-00004E7A0000}"/>
    <cellStyle name="Normal 4 2 3 6 2 6" xfId="27911" xr:uid="{00000000-0005-0000-0000-00004F7A0000}"/>
    <cellStyle name="Normal 4 2 3 6 20" xfId="27912" xr:uid="{00000000-0005-0000-0000-0000507A0000}"/>
    <cellStyle name="Normal 4 2 3 6 20 2" xfId="27913" xr:uid="{00000000-0005-0000-0000-0000517A0000}"/>
    <cellStyle name="Normal 4 2 3 6 20 3" xfId="27914" xr:uid="{00000000-0005-0000-0000-0000527A0000}"/>
    <cellStyle name="Normal 4 2 3 6 20 4" xfId="27915" xr:uid="{00000000-0005-0000-0000-0000537A0000}"/>
    <cellStyle name="Normal 4 2 3 6 20 5" xfId="27916" xr:uid="{00000000-0005-0000-0000-0000547A0000}"/>
    <cellStyle name="Normal 4 2 3 6 20 6" xfId="27917" xr:uid="{00000000-0005-0000-0000-0000557A0000}"/>
    <cellStyle name="Normal 4 2 3 6 21" xfId="27918" xr:uid="{00000000-0005-0000-0000-0000567A0000}"/>
    <cellStyle name="Normal 4 2 3 6 21 2" xfId="27919" xr:uid="{00000000-0005-0000-0000-0000577A0000}"/>
    <cellStyle name="Normal 4 2 3 6 21 3" xfId="27920" xr:uid="{00000000-0005-0000-0000-0000587A0000}"/>
    <cellStyle name="Normal 4 2 3 6 21 4" xfId="27921" xr:uid="{00000000-0005-0000-0000-0000597A0000}"/>
    <cellStyle name="Normal 4 2 3 6 21 5" xfId="27922" xr:uid="{00000000-0005-0000-0000-00005A7A0000}"/>
    <cellStyle name="Normal 4 2 3 6 21 6" xfId="27923" xr:uid="{00000000-0005-0000-0000-00005B7A0000}"/>
    <cellStyle name="Normal 4 2 3 6 22" xfId="27924" xr:uid="{00000000-0005-0000-0000-00005C7A0000}"/>
    <cellStyle name="Normal 4 2 3 6 22 2" xfId="27925" xr:uid="{00000000-0005-0000-0000-00005D7A0000}"/>
    <cellStyle name="Normal 4 2 3 6 22 3" xfId="27926" xr:uid="{00000000-0005-0000-0000-00005E7A0000}"/>
    <cellStyle name="Normal 4 2 3 6 22 4" xfId="27927" xr:uid="{00000000-0005-0000-0000-00005F7A0000}"/>
    <cellStyle name="Normal 4 2 3 6 22 5" xfId="27928" xr:uid="{00000000-0005-0000-0000-0000607A0000}"/>
    <cellStyle name="Normal 4 2 3 6 22 6" xfId="27929" xr:uid="{00000000-0005-0000-0000-0000617A0000}"/>
    <cellStyle name="Normal 4 2 3 6 23" xfId="27930" xr:uid="{00000000-0005-0000-0000-0000627A0000}"/>
    <cellStyle name="Normal 4 2 3 6 23 2" xfId="27931" xr:uid="{00000000-0005-0000-0000-0000637A0000}"/>
    <cellStyle name="Normal 4 2 3 6 23 3" xfId="27932" xr:uid="{00000000-0005-0000-0000-0000647A0000}"/>
    <cellStyle name="Normal 4 2 3 6 23 4" xfId="27933" xr:uid="{00000000-0005-0000-0000-0000657A0000}"/>
    <cellStyle name="Normal 4 2 3 6 23 5" xfId="27934" xr:uid="{00000000-0005-0000-0000-0000667A0000}"/>
    <cellStyle name="Normal 4 2 3 6 23 6" xfId="27935" xr:uid="{00000000-0005-0000-0000-0000677A0000}"/>
    <cellStyle name="Normal 4 2 3 6 24" xfId="27936" xr:uid="{00000000-0005-0000-0000-0000687A0000}"/>
    <cellStyle name="Normal 4 2 3 6 24 2" xfId="27937" xr:uid="{00000000-0005-0000-0000-0000697A0000}"/>
    <cellStyle name="Normal 4 2 3 6 24 3" xfId="27938" xr:uid="{00000000-0005-0000-0000-00006A7A0000}"/>
    <cellStyle name="Normal 4 2 3 6 24 4" xfId="27939" xr:uid="{00000000-0005-0000-0000-00006B7A0000}"/>
    <cellStyle name="Normal 4 2 3 6 24 5" xfId="27940" xr:uid="{00000000-0005-0000-0000-00006C7A0000}"/>
    <cellStyle name="Normal 4 2 3 6 24 6" xfId="27941" xr:uid="{00000000-0005-0000-0000-00006D7A0000}"/>
    <cellStyle name="Normal 4 2 3 6 25" xfId="27942" xr:uid="{00000000-0005-0000-0000-00006E7A0000}"/>
    <cellStyle name="Normal 4 2 3 6 25 2" xfId="27943" xr:uid="{00000000-0005-0000-0000-00006F7A0000}"/>
    <cellStyle name="Normal 4 2 3 6 25 3" xfId="27944" xr:uid="{00000000-0005-0000-0000-0000707A0000}"/>
    <cellStyle name="Normal 4 2 3 6 25 4" xfId="27945" xr:uid="{00000000-0005-0000-0000-0000717A0000}"/>
    <cellStyle name="Normal 4 2 3 6 25 5" xfId="27946" xr:uid="{00000000-0005-0000-0000-0000727A0000}"/>
    <cellStyle name="Normal 4 2 3 6 25 6" xfId="27947" xr:uid="{00000000-0005-0000-0000-0000737A0000}"/>
    <cellStyle name="Normal 4 2 3 6 26" xfId="27948" xr:uid="{00000000-0005-0000-0000-0000747A0000}"/>
    <cellStyle name="Normal 4 2 3 6 26 2" xfId="27949" xr:uid="{00000000-0005-0000-0000-0000757A0000}"/>
    <cellStyle name="Normal 4 2 3 6 26 3" xfId="27950" xr:uid="{00000000-0005-0000-0000-0000767A0000}"/>
    <cellStyle name="Normal 4 2 3 6 26 4" xfId="27951" xr:uid="{00000000-0005-0000-0000-0000777A0000}"/>
    <cellStyle name="Normal 4 2 3 6 26 5" xfId="27952" xr:uid="{00000000-0005-0000-0000-0000787A0000}"/>
    <cellStyle name="Normal 4 2 3 6 26 6" xfId="27953" xr:uid="{00000000-0005-0000-0000-0000797A0000}"/>
    <cellStyle name="Normal 4 2 3 6 27" xfId="27954" xr:uid="{00000000-0005-0000-0000-00007A7A0000}"/>
    <cellStyle name="Normal 4 2 3 6 27 2" xfId="27955" xr:uid="{00000000-0005-0000-0000-00007B7A0000}"/>
    <cellStyle name="Normal 4 2 3 6 27 3" xfId="27956" xr:uid="{00000000-0005-0000-0000-00007C7A0000}"/>
    <cellStyle name="Normal 4 2 3 6 27 4" xfId="27957" xr:uid="{00000000-0005-0000-0000-00007D7A0000}"/>
    <cellStyle name="Normal 4 2 3 6 27 5" xfId="27958" xr:uid="{00000000-0005-0000-0000-00007E7A0000}"/>
    <cellStyle name="Normal 4 2 3 6 27 6" xfId="27959" xr:uid="{00000000-0005-0000-0000-00007F7A0000}"/>
    <cellStyle name="Normal 4 2 3 6 28" xfId="27960" xr:uid="{00000000-0005-0000-0000-0000807A0000}"/>
    <cellStyle name="Normal 4 2 3 6 28 2" xfId="27961" xr:uid="{00000000-0005-0000-0000-0000817A0000}"/>
    <cellStyle name="Normal 4 2 3 6 28 3" xfId="27962" xr:uid="{00000000-0005-0000-0000-0000827A0000}"/>
    <cellStyle name="Normal 4 2 3 6 28 4" xfId="27963" xr:uid="{00000000-0005-0000-0000-0000837A0000}"/>
    <cellStyle name="Normal 4 2 3 6 28 5" xfId="27964" xr:uid="{00000000-0005-0000-0000-0000847A0000}"/>
    <cellStyle name="Normal 4 2 3 6 28 6" xfId="27965" xr:uid="{00000000-0005-0000-0000-0000857A0000}"/>
    <cellStyle name="Normal 4 2 3 6 29" xfId="27966" xr:uid="{00000000-0005-0000-0000-0000867A0000}"/>
    <cellStyle name="Normal 4 2 3 6 29 2" xfId="27967" xr:uid="{00000000-0005-0000-0000-0000877A0000}"/>
    <cellStyle name="Normal 4 2 3 6 29 3" xfId="27968" xr:uid="{00000000-0005-0000-0000-0000887A0000}"/>
    <cellStyle name="Normal 4 2 3 6 29 4" xfId="27969" xr:uid="{00000000-0005-0000-0000-0000897A0000}"/>
    <cellStyle name="Normal 4 2 3 6 29 5" xfId="27970" xr:uid="{00000000-0005-0000-0000-00008A7A0000}"/>
    <cellStyle name="Normal 4 2 3 6 29 6" xfId="27971" xr:uid="{00000000-0005-0000-0000-00008B7A0000}"/>
    <cellStyle name="Normal 4 2 3 6 3" xfId="27972" xr:uid="{00000000-0005-0000-0000-00008C7A0000}"/>
    <cellStyle name="Normal 4 2 3 6 3 2" xfId="27973" xr:uid="{00000000-0005-0000-0000-00008D7A0000}"/>
    <cellStyle name="Normal 4 2 3 6 3 3" xfId="27974" xr:uid="{00000000-0005-0000-0000-00008E7A0000}"/>
    <cellStyle name="Normal 4 2 3 6 3 4" xfId="27975" xr:uid="{00000000-0005-0000-0000-00008F7A0000}"/>
    <cellStyle name="Normal 4 2 3 6 3 5" xfId="27976" xr:uid="{00000000-0005-0000-0000-0000907A0000}"/>
    <cellStyle name="Normal 4 2 3 6 3 6" xfId="27977" xr:uid="{00000000-0005-0000-0000-0000917A0000}"/>
    <cellStyle name="Normal 4 2 3 6 30" xfId="27978" xr:uid="{00000000-0005-0000-0000-0000927A0000}"/>
    <cellStyle name="Normal 4 2 3 6 31" xfId="27979" xr:uid="{00000000-0005-0000-0000-0000937A0000}"/>
    <cellStyle name="Normal 4 2 3 6 32" xfId="27980" xr:uid="{00000000-0005-0000-0000-0000947A0000}"/>
    <cellStyle name="Normal 4 2 3 6 33" xfId="27981" xr:uid="{00000000-0005-0000-0000-0000957A0000}"/>
    <cellStyle name="Normal 4 2 3 6 34" xfId="27982" xr:uid="{00000000-0005-0000-0000-0000967A0000}"/>
    <cellStyle name="Normal 4 2 3 6 4" xfId="27983" xr:uid="{00000000-0005-0000-0000-0000977A0000}"/>
    <cellStyle name="Normal 4 2 3 6 4 2" xfId="27984" xr:uid="{00000000-0005-0000-0000-0000987A0000}"/>
    <cellStyle name="Normal 4 2 3 6 4 3" xfId="27985" xr:uid="{00000000-0005-0000-0000-0000997A0000}"/>
    <cellStyle name="Normal 4 2 3 6 4 4" xfId="27986" xr:uid="{00000000-0005-0000-0000-00009A7A0000}"/>
    <cellStyle name="Normal 4 2 3 6 4 5" xfId="27987" xr:uid="{00000000-0005-0000-0000-00009B7A0000}"/>
    <cellStyle name="Normal 4 2 3 6 4 6" xfId="27988" xr:uid="{00000000-0005-0000-0000-00009C7A0000}"/>
    <cellStyle name="Normal 4 2 3 6 5" xfId="27989" xr:uid="{00000000-0005-0000-0000-00009D7A0000}"/>
    <cellStyle name="Normal 4 2 3 6 5 2" xfId="27990" xr:uid="{00000000-0005-0000-0000-00009E7A0000}"/>
    <cellStyle name="Normal 4 2 3 6 5 3" xfId="27991" xr:uid="{00000000-0005-0000-0000-00009F7A0000}"/>
    <cellStyle name="Normal 4 2 3 6 5 4" xfId="27992" xr:uid="{00000000-0005-0000-0000-0000A07A0000}"/>
    <cellStyle name="Normal 4 2 3 6 5 5" xfId="27993" xr:uid="{00000000-0005-0000-0000-0000A17A0000}"/>
    <cellStyle name="Normal 4 2 3 6 5 6" xfId="27994" xr:uid="{00000000-0005-0000-0000-0000A27A0000}"/>
    <cellStyle name="Normal 4 2 3 6 6" xfId="27995" xr:uid="{00000000-0005-0000-0000-0000A37A0000}"/>
    <cellStyle name="Normal 4 2 3 6 6 2" xfId="27996" xr:uid="{00000000-0005-0000-0000-0000A47A0000}"/>
    <cellStyle name="Normal 4 2 3 6 6 3" xfId="27997" xr:uid="{00000000-0005-0000-0000-0000A57A0000}"/>
    <cellStyle name="Normal 4 2 3 6 6 4" xfId="27998" xr:uid="{00000000-0005-0000-0000-0000A67A0000}"/>
    <cellStyle name="Normal 4 2 3 6 6 5" xfId="27999" xr:uid="{00000000-0005-0000-0000-0000A77A0000}"/>
    <cellStyle name="Normal 4 2 3 6 6 6" xfId="28000" xr:uid="{00000000-0005-0000-0000-0000A87A0000}"/>
    <cellStyle name="Normal 4 2 3 6 7" xfId="28001" xr:uid="{00000000-0005-0000-0000-0000A97A0000}"/>
    <cellStyle name="Normal 4 2 3 6 7 2" xfId="28002" xr:uid="{00000000-0005-0000-0000-0000AA7A0000}"/>
    <cellStyle name="Normal 4 2 3 6 7 3" xfId="28003" xr:uid="{00000000-0005-0000-0000-0000AB7A0000}"/>
    <cellStyle name="Normal 4 2 3 6 7 4" xfId="28004" xr:uid="{00000000-0005-0000-0000-0000AC7A0000}"/>
    <cellStyle name="Normal 4 2 3 6 7 5" xfId="28005" xr:uid="{00000000-0005-0000-0000-0000AD7A0000}"/>
    <cellStyle name="Normal 4 2 3 6 7 6" xfId="28006" xr:uid="{00000000-0005-0000-0000-0000AE7A0000}"/>
    <cellStyle name="Normal 4 2 3 6 8" xfId="28007" xr:uid="{00000000-0005-0000-0000-0000AF7A0000}"/>
    <cellStyle name="Normal 4 2 3 6 8 2" xfId="28008" xr:uid="{00000000-0005-0000-0000-0000B07A0000}"/>
    <cellStyle name="Normal 4 2 3 6 8 3" xfId="28009" xr:uid="{00000000-0005-0000-0000-0000B17A0000}"/>
    <cellStyle name="Normal 4 2 3 6 8 4" xfId="28010" xr:uid="{00000000-0005-0000-0000-0000B27A0000}"/>
    <cellStyle name="Normal 4 2 3 6 8 5" xfId="28011" xr:uid="{00000000-0005-0000-0000-0000B37A0000}"/>
    <cellStyle name="Normal 4 2 3 6 8 6" xfId="28012" xr:uid="{00000000-0005-0000-0000-0000B47A0000}"/>
    <cellStyle name="Normal 4 2 3 6 9" xfId="28013" xr:uid="{00000000-0005-0000-0000-0000B57A0000}"/>
    <cellStyle name="Normal 4 2 3 6 9 2" xfId="28014" xr:uid="{00000000-0005-0000-0000-0000B67A0000}"/>
    <cellStyle name="Normal 4 2 3 6 9 3" xfId="28015" xr:uid="{00000000-0005-0000-0000-0000B77A0000}"/>
    <cellStyle name="Normal 4 2 3 6 9 4" xfId="28016" xr:uid="{00000000-0005-0000-0000-0000B87A0000}"/>
    <cellStyle name="Normal 4 2 3 6 9 5" xfId="28017" xr:uid="{00000000-0005-0000-0000-0000B97A0000}"/>
    <cellStyle name="Normal 4 2 3 6 9 6" xfId="28018" xr:uid="{00000000-0005-0000-0000-0000BA7A0000}"/>
    <cellStyle name="Normal 4 2 3 7" xfId="28019" xr:uid="{00000000-0005-0000-0000-0000BB7A0000}"/>
    <cellStyle name="Normal 4 2 3 7 10" xfId="28020" xr:uid="{00000000-0005-0000-0000-0000BC7A0000}"/>
    <cellStyle name="Normal 4 2 3 7 10 2" xfId="28021" xr:uid="{00000000-0005-0000-0000-0000BD7A0000}"/>
    <cellStyle name="Normal 4 2 3 7 10 3" xfId="28022" xr:uid="{00000000-0005-0000-0000-0000BE7A0000}"/>
    <cellStyle name="Normal 4 2 3 7 10 4" xfId="28023" xr:uid="{00000000-0005-0000-0000-0000BF7A0000}"/>
    <cellStyle name="Normal 4 2 3 7 10 5" xfId="28024" xr:uid="{00000000-0005-0000-0000-0000C07A0000}"/>
    <cellStyle name="Normal 4 2 3 7 10 6" xfId="28025" xr:uid="{00000000-0005-0000-0000-0000C17A0000}"/>
    <cellStyle name="Normal 4 2 3 7 11" xfId="28026" xr:uid="{00000000-0005-0000-0000-0000C27A0000}"/>
    <cellStyle name="Normal 4 2 3 7 11 2" xfId="28027" xr:uid="{00000000-0005-0000-0000-0000C37A0000}"/>
    <cellStyle name="Normal 4 2 3 7 11 3" xfId="28028" xr:uid="{00000000-0005-0000-0000-0000C47A0000}"/>
    <cellStyle name="Normal 4 2 3 7 11 4" xfId="28029" xr:uid="{00000000-0005-0000-0000-0000C57A0000}"/>
    <cellStyle name="Normal 4 2 3 7 11 5" xfId="28030" xr:uid="{00000000-0005-0000-0000-0000C67A0000}"/>
    <cellStyle name="Normal 4 2 3 7 11 6" xfId="28031" xr:uid="{00000000-0005-0000-0000-0000C77A0000}"/>
    <cellStyle name="Normal 4 2 3 7 12" xfId="28032" xr:uid="{00000000-0005-0000-0000-0000C87A0000}"/>
    <cellStyle name="Normal 4 2 3 7 12 2" xfId="28033" xr:uid="{00000000-0005-0000-0000-0000C97A0000}"/>
    <cellStyle name="Normal 4 2 3 7 12 3" xfId="28034" xr:uid="{00000000-0005-0000-0000-0000CA7A0000}"/>
    <cellStyle name="Normal 4 2 3 7 12 4" xfId="28035" xr:uid="{00000000-0005-0000-0000-0000CB7A0000}"/>
    <cellStyle name="Normal 4 2 3 7 12 5" xfId="28036" xr:uid="{00000000-0005-0000-0000-0000CC7A0000}"/>
    <cellStyle name="Normal 4 2 3 7 12 6" xfId="28037" xr:uid="{00000000-0005-0000-0000-0000CD7A0000}"/>
    <cellStyle name="Normal 4 2 3 7 13" xfId="28038" xr:uid="{00000000-0005-0000-0000-0000CE7A0000}"/>
    <cellStyle name="Normal 4 2 3 7 13 2" xfId="28039" xr:uid="{00000000-0005-0000-0000-0000CF7A0000}"/>
    <cellStyle name="Normal 4 2 3 7 13 3" xfId="28040" xr:uid="{00000000-0005-0000-0000-0000D07A0000}"/>
    <cellStyle name="Normal 4 2 3 7 13 4" xfId="28041" xr:uid="{00000000-0005-0000-0000-0000D17A0000}"/>
    <cellStyle name="Normal 4 2 3 7 13 5" xfId="28042" xr:uid="{00000000-0005-0000-0000-0000D27A0000}"/>
    <cellStyle name="Normal 4 2 3 7 13 6" xfId="28043" xr:uid="{00000000-0005-0000-0000-0000D37A0000}"/>
    <cellStyle name="Normal 4 2 3 7 14" xfId="28044" xr:uid="{00000000-0005-0000-0000-0000D47A0000}"/>
    <cellStyle name="Normal 4 2 3 7 14 2" xfId="28045" xr:uid="{00000000-0005-0000-0000-0000D57A0000}"/>
    <cellStyle name="Normal 4 2 3 7 14 3" xfId="28046" xr:uid="{00000000-0005-0000-0000-0000D67A0000}"/>
    <cellStyle name="Normal 4 2 3 7 14 4" xfId="28047" xr:uid="{00000000-0005-0000-0000-0000D77A0000}"/>
    <cellStyle name="Normal 4 2 3 7 14 5" xfId="28048" xr:uid="{00000000-0005-0000-0000-0000D87A0000}"/>
    <cellStyle name="Normal 4 2 3 7 14 6" xfId="28049" xr:uid="{00000000-0005-0000-0000-0000D97A0000}"/>
    <cellStyle name="Normal 4 2 3 7 15" xfId="28050" xr:uid="{00000000-0005-0000-0000-0000DA7A0000}"/>
    <cellStyle name="Normal 4 2 3 7 15 2" xfId="28051" xr:uid="{00000000-0005-0000-0000-0000DB7A0000}"/>
    <cellStyle name="Normal 4 2 3 7 15 3" xfId="28052" xr:uid="{00000000-0005-0000-0000-0000DC7A0000}"/>
    <cellStyle name="Normal 4 2 3 7 15 4" xfId="28053" xr:uid="{00000000-0005-0000-0000-0000DD7A0000}"/>
    <cellStyle name="Normal 4 2 3 7 15 5" xfId="28054" xr:uid="{00000000-0005-0000-0000-0000DE7A0000}"/>
    <cellStyle name="Normal 4 2 3 7 15 6" xfId="28055" xr:uid="{00000000-0005-0000-0000-0000DF7A0000}"/>
    <cellStyle name="Normal 4 2 3 7 16" xfId="28056" xr:uid="{00000000-0005-0000-0000-0000E07A0000}"/>
    <cellStyle name="Normal 4 2 3 7 16 2" xfId="28057" xr:uid="{00000000-0005-0000-0000-0000E17A0000}"/>
    <cellStyle name="Normal 4 2 3 7 16 3" xfId="28058" xr:uid="{00000000-0005-0000-0000-0000E27A0000}"/>
    <cellStyle name="Normal 4 2 3 7 16 4" xfId="28059" xr:uid="{00000000-0005-0000-0000-0000E37A0000}"/>
    <cellStyle name="Normal 4 2 3 7 16 5" xfId="28060" xr:uid="{00000000-0005-0000-0000-0000E47A0000}"/>
    <cellStyle name="Normal 4 2 3 7 16 6" xfId="28061" xr:uid="{00000000-0005-0000-0000-0000E57A0000}"/>
    <cellStyle name="Normal 4 2 3 7 17" xfId="28062" xr:uid="{00000000-0005-0000-0000-0000E67A0000}"/>
    <cellStyle name="Normal 4 2 3 7 17 2" xfId="28063" xr:uid="{00000000-0005-0000-0000-0000E77A0000}"/>
    <cellStyle name="Normal 4 2 3 7 17 3" xfId="28064" xr:uid="{00000000-0005-0000-0000-0000E87A0000}"/>
    <cellStyle name="Normal 4 2 3 7 17 4" xfId="28065" xr:uid="{00000000-0005-0000-0000-0000E97A0000}"/>
    <cellStyle name="Normal 4 2 3 7 17 5" xfId="28066" xr:uid="{00000000-0005-0000-0000-0000EA7A0000}"/>
    <cellStyle name="Normal 4 2 3 7 17 6" xfId="28067" xr:uid="{00000000-0005-0000-0000-0000EB7A0000}"/>
    <cellStyle name="Normal 4 2 3 7 18" xfId="28068" xr:uid="{00000000-0005-0000-0000-0000EC7A0000}"/>
    <cellStyle name="Normal 4 2 3 7 18 2" xfId="28069" xr:uid="{00000000-0005-0000-0000-0000ED7A0000}"/>
    <cellStyle name="Normal 4 2 3 7 18 3" xfId="28070" xr:uid="{00000000-0005-0000-0000-0000EE7A0000}"/>
    <cellStyle name="Normal 4 2 3 7 18 4" xfId="28071" xr:uid="{00000000-0005-0000-0000-0000EF7A0000}"/>
    <cellStyle name="Normal 4 2 3 7 18 5" xfId="28072" xr:uid="{00000000-0005-0000-0000-0000F07A0000}"/>
    <cellStyle name="Normal 4 2 3 7 18 6" xfId="28073" xr:uid="{00000000-0005-0000-0000-0000F17A0000}"/>
    <cellStyle name="Normal 4 2 3 7 19" xfId="28074" xr:uid="{00000000-0005-0000-0000-0000F27A0000}"/>
    <cellStyle name="Normal 4 2 3 7 19 2" xfId="28075" xr:uid="{00000000-0005-0000-0000-0000F37A0000}"/>
    <cellStyle name="Normal 4 2 3 7 19 3" xfId="28076" xr:uid="{00000000-0005-0000-0000-0000F47A0000}"/>
    <cellStyle name="Normal 4 2 3 7 19 4" xfId="28077" xr:uid="{00000000-0005-0000-0000-0000F57A0000}"/>
    <cellStyle name="Normal 4 2 3 7 19 5" xfId="28078" xr:uid="{00000000-0005-0000-0000-0000F67A0000}"/>
    <cellStyle name="Normal 4 2 3 7 19 6" xfId="28079" xr:uid="{00000000-0005-0000-0000-0000F77A0000}"/>
    <cellStyle name="Normal 4 2 3 7 2" xfId="28080" xr:uid="{00000000-0005-0000-0000-0000F87A0000}"/>
    <cellStyle name="Normal 4 2 3 7 2 2" xfId="28081" xr:uid="{00000000-0005-0000-0000-0000F97A0000}"/>
    <cellStyle name="Normal 4 2 3 7 2 3" xfId="28082" xr:uid="{00000000-0005-0000-0000-0000FA7A0000}"/>
    <cellStyle name="Normal 4 2 3 7 2 4" xfId="28083" xr:uid="{00000000-0005-0000-0000-0000FB7A0000}"/>
    <cellStyle name="Normal 4 2 3 7 2 5" xfId="28084" xr:uid="{00000000-0005-0000-0000-0000FC7A0000}"/>
    <cellStyle name="Normal 4 2 3 7 2 6" xfId="28085" xr:uid="{00000000-0005-0000-0000-0000FD7A0000}"/>
    <cellStyle name="Normal 4 2 3 7 20" xfId="28086" xr:uid="{00000000-0005-0000-0000-0000FE7A0000}"/>
    <cellStyle name="Normal 4 2 3 7 20 2" xfId="28087" xr:uid="{00000000-0005-0000-0000-0000FF7A0000}"/>
    <cellStyle name="Normal 4 2 3 7 20 3" xfId="28088" xr:uid="{00000000-0005-0000-0000-0000007B0000}"/>
    <cellStyle name="Normal 4 2 3 7 20 4" xfId="28089" xr:uid="{00000000-0005-0000-0000-0000017B0000}"/>
    <cellStyle name="Normal 4 2 3 7 20 5" xfId="28090" xr:uid="{00000000-0005-0000-0000-0000027B0000}"/>
    <cellStyle name="Normal 4 2 3 7 20 6" xfId="28091" xr:uid="{00000000-0005-0000-0000-0000037B0000}"/>
    <cellStyle name="Normal 4 2 3 7 21" xfId="28092" xr:uid="{00000000-0005-0000-0000-0000047B0000}"/>
    <cellStyle name="Normal 4 2 3 7 21 2" xfId="28093" xr:uid="{00000000-0005-0000-0000-0000057B0000}"/>
    <cellStyle name="Normal 4 2 3 7 21 3" xfId="28094" xr:uid="{00000000-0005-0000-0000-0000067B0000}"/>
    <cellStyle name="Normal 4 2 3 7 21 4" xfId="28095" xr:uid="{00000000-0005-0000-0000-0000077B0000}"/>
    <cellStyle name="Normal 4 2 3 7 21 5" xfId="28096" xr:uid="{00000000-0005-0000-0000-0000087B0000}"/>
    <cellStyle name="Normal 4 2 3 7 21 6" xfId="28097" xr:uid="{00000000-0005-0000-0000-0000097B0000}"/>
    <cellStyle name="Normal 4 2 3 7 22" xfId="28098" xr:uid="{00000000-0005-0000-0000-00000A7B0000}"/>
    <cellStyle name="Normal 4 2 3 7 22 2" xfId="28099" xr:uid="{00000000-0005-0000-0000-00000B7B0000}"/>
    <cellStyle name="Normal 4 2 3 7 22 3" xfId="28100" xr:uid="{00000000-0005-0000-0000-00000C7B0000}"/>
    <cellStyle name="Normal 4 2 3 7 22 4" xfId="28101" xr:uid="{00000000-0005-0000-0000-00000D7B0000}"/>
    <cellStyle name="Normal 4 2 3 7 22 5" xfId="28102" xr:uid="{00000000-0005-0000-0000-00000E7B0000}"/>
    <cellStyle name="Normal 4 2 3 7 22 6" xfId="28103" xr:uid="{00000000-0005-0000-0000-00000F7B0000}"/>
    <cellStyle name="Normal 4 2 3 7 23" xfId="28104" xr:uid="{00000000-0005-0000-0000-0000107B0000}"/>
    <cellStyle name="Normal 4 2 3 7 23 2" xfId="28105" xr:uid="{00000000-0005-0000-0000-0000117B0000}"/>
    <cellStyle name="Normal 4 2 3 7 23 3" xfId="28106" xr:uid="{00000000-0005-0000-0000-0000127B0000}"/>
    <cellStyle name="Normal 4 2 3 7 23 4" xfId="28107" xr:uid="{00000000-0005-0000-0000-0000137B0000}"/>
    <cellStyle name="Normal 4 2 3 7 23 5" xfId="28108" xr:uid="{00000000-0005-0000-0000-0000147B0000}"/>
    <cellStyle name="Normal 4 2 3 7 23 6" xfId="28109" xr:uid="{00000000-0005-0000-0000-0000157B0000}"/>
    <cellStyle name="Normal 4 2 3 7 24" xfId="28110" xr:uid="{00000000-0005-0000-0000-0000167B0000}"/>
    <cellStyle name="Normal 4 2 3 7 24 2" xfId="28111" xr:uid="{00000000-0005-0000-0000-0000177B0000}"/>
    <cellStyle name="Normal 4 2 3 7 24 3" xfId="28112" xr:uid="{00000000-0005-0000-0000-0000187B0000}"/>
    <cellStyle name="Normal 4 2 3 7 24 4" xfId="28113" xr:uid="{00000000-0005-0000-0000-0000197B0000}"/>
    <cellStyle name="Normal 4 2 3 7 24 5" xfId="28114" xr:uid="{00000000-0005-0000-0000-00001A7B0000}"/>
    <cellStyle name="Normal 4 2 3 7 24 6" xfId="28115" xr:uid="{00000000-0005-0000-0000-00001B7B0000}"/>
    <cellStyle name="Normal 4 2 3 7 25" xfId="28116" xr:uid="{00000000-0005-0000-0000-00001C7B0000}"/>
    <cellStyle name="Normal 4 2 3 7 25 2" xfId="28117" xr:uid="{00000000-0005-0000-0000-00001D7B0000}"/>
    <cellStyle name="Normal 4 2 3 7 25 3" xfId="28118" xr:uid="{00000000-0005-0000-0000-00001E7B0000}"/>
    <cellStyle name="Normal 4 2 3 7 25 4" xfId="28119" xr:uid="{00000000-0005-0000-0000-00001F7B0000}"/>
    <cellStyle name="Normal 4 2 3 7 25 5" xfId="28120" xr:uid="{00000000-0005-0000-0000-0000207B0000}"/>
    <cellStyle name="Normal 4 2 3 7 25 6" xfId="28121" xr:uid="{00000000-0005-0000-0000-0000217B0000}"/>
    <cellStyle name="Normal 4 2 3 7 26" xfId="28122" xr:uid="{00000000-0005-0000-0000-0000227B0000}"/>
    <cellStyle name="Normal 4 2 3 7 26 2" xfId="28123" xr:uid="{00000000-0005-0000-0000-0000237B0000}"/>
    <cellStyle name="Normal 4 2 3 7 26 3" xfId="28124" xr:uid="{00000000-0005-0000-0000-0000247B0000}"/>
    <cellStyle name="Normal 4 2 3 7 26 4" xfId="28125" xr:uid="{00000000-0005-0000-0000-0000257B0000}"/>
    <cellStyle name="Normal 4 2 3 7 26 5" xfId="28126" xr:uid="{00000000-0005-0000-0000-0000267B0000}"/>
    <cellStyle name="Normal 4 2 3 7 26 6" xfId="28127" xr:uid="{00000000-0005-0000-0000-0000277B0000}"/>
    <cellStyle name="Normal 4 2 3 7 27" xfId="28128" xr:uid="{00000000-0005-0000-0000-0000287B0000}"/>
    <cellStyle name="Normal 4 2 3 7 27 2" xfId="28129" xr:uid="{00000000-0005-0000-0000-0000297B0000}"/>
    <cellStyle name="Normal 4 2 3 7 27 3" xfId="28130" xr:uid="{00000000-0005-0000-0000-00002A7B0000}"/>
    <cellStyle name="Normal 4 2 3 7 27 4" xfId="28131" xr:uid="{00000000-0005-0000-0000-00002B7B0000}"/>
    <cellStyle name="Normal 4 2 3 7 27 5" xfId="28132" xr:uid="{00000000-0005-0000-0000-00002C7B0000}"/>
    <cellStyle name="Normal 4 2 3 7 27 6" xfId="28133" xr:uid="{00000000-0005-0000-0000-00002D7B0000}"/>
    <cellStyle name="Normal 4 2 3 7 28" xfId="28134" xr:uid="{00000000-0005-0000-0000-00002E7B0000}"/>
    <cellStyle name="Normal 4 2 3 7 28 2" xfId="28135" xr:uid="{00000000-0005-0000-0000-00002F7B0000}"/>
    <cellStyle name="Normal 4 2 3 7 28 3" xfId="28136" xr:uid="{00000000-0005-0000-0000-0000307B0000}"/>
    <cellStyle name="Normal 4 2 3 7 28 4" xfId="28137" xr:uid="{00000000-0005-0000-0000-0000317B0000}"/>
    <cellStyle name="Normal 4 2 3 7 28 5" xfId="28138" xr:uid="{00000000-0005-0000-0000-0000327B0000}"/>
    <cellStyle name="Normal 4 2 3 7 28 6" xfId="28139" xr:uid="{00000000-0005-0000-0000-0000337B0000}"/>
    <cellStyle name="Normal 4 2 3 7 29" xfId="28140" xr:uid="{00000000-0005-0000-0000-0000347B0000}"/>
    <cellStyle name="Normal 4 2 3 7 29 2" xfId="28141" xr:uid="{00000000-0005-0000-0000-0000357B0000}"/>
    <cellStyle name="Normal 4 2 3 7 29 3" xfId="28142" xr:uid="{00000000-0005-0000-0000-0000367B0000}"/>
    <cellStyle name="Normal 4 2 3 7 29 4" xfId="28143" xr:uid="{00000000-0005-0000-0000-0000377B0000}"/>
    <cellStyle name="Normal 4 2 3 7 29 5" xfId="28144" xr:uid="{00000000-0005-0000-0000-0000387B0000}"/>
    <cellStyle name="Normal 4 2 3 7 29 6" xfId="28145" xr:uid="{00000000-0005-0000-0000-0000397B0000}"/>
    <cellStyle name="Normal 4 2 3 7 3" xfId="28146" xr:uid="{00000000-0005-0000-0000-00003A7B0000}"/>
    <cellStyle name="Normal 4 2 3 7 3 2" xfId="28147" xr:uid="{00000000-0005-0000-0000-00003B7B0000}"/>
    <cellStyle name="Normal 4 2 3 7 3 3" xfId="28148" xr:uid="{00000000-0005-0000-0000-00003C7B0000}"/>
    <cellStyle name="Normal 4 2 3 7 3 4" xfId="28149" xr:uid="{00000000-0005-0000-0000-00003D7B0000}"/>
    <cellStyle name="Normal 4 2 3 7 3 5" xfId="28150" xr:uid="{00000000-0005-0000-0000-00003E7B0000}"/>
    <cellStyle name="Normal 4 2 3 7 3 6" xfId="28151" xr:uid="{00000000-0005-0000-0000-00003F7B0000}"/>
    <cellStyle name="Normal 4 2 3 7 30" xfId="28152" xr:uid="{00000000-0005-0000-0000-0000407B0000}"/>
    <cellStyle name="Normal 4 2 3 7 31" xfId="28153" xr:uid="{00000000-0005-0000-0000-0000417B0000}"/>
    <cellStyle name="Normal 4 2 3 7 32" xfId="28154" xr:uid="{00000000-0005-0000-0000-0000427B0000}"/>
    <cellStyle name="Normal 4 2 3 7 33" xfId="28155" xr:uid="{00000000-0005-0000-0000-0000437B0000}"/>
    <cellStyle name="Normal 4 2 3 7 34" xfId="28156" xr:uid="{00000000-0005-0000-0000-0000447B0000}"/>
    <cellStyle name="Normal 4 2 3 7 4" xfId="28157" xr:uid="{00000000-0005-0000-0000-0000457B0000}"/>
    <cellStyle name="Normal 4 2 3 7 4 2" xfId="28158" xr:uid="{00000000-0005-0000-0000-0000467B0000}"/>
    <cellStyle name="Normal 4 2 3 7 4 3" xfId="28159" xr:uid="{00000000-0005-0000-0000-0000477B0000}"/>
    <cellStyle name="Normal 4 2 3 7 4 4" xfId="28160" xr:uid="{00000000-0005-0000-0000-0000487B0000}"/>
    <cellStyle name="Normal 4 2 3 7 4 5" xfId="28161" xr:uid="{00000000-0005-0000-0000-0000497B0000}"/>
    <cellStyle name="Normal 4 2 3 7 4 6" xfId="28162" xr:uid="{00000000-0005-0000-0000-00004A7B0000}"/>
    <cellStyle name="Normal 4 2 3 7 5" xfId="28163" xr:uid="{00000000-0005-0000-0000-00004B7B0000}"/>
    <cellStyle name="Normal 4 2 3 7 5 2" xfId="28164" xr:uid="{00000000-0005-0000-0000-00004C7B0000}"/>
    <cellStyle name="Normal 4 2 3 7 5 3" xfId="28165" xr:uid="{00000000-0005-0000-0000-00004D7B0000}"/>
    <cellStyle name="Normal 4 2 3 7 5 4" xfId="28166" xr:uid="{00000000-0005-0000-0000-00004E7B0000}"/>
    <cellStyle name="Normal 4 2 3 7 5 5" xfId="28167" xr:uid="{00000000-0005-0000-0000-00004F7B0000}"/>
    <cellStyle name="Normal 4 2 3 7 5 6" xfId="28168" xr:uid="{00000000-0005-0000-0000-0000507B0000}"/>
    <cellStyle name="Normal 4 2 3 7 6" xfId="28169" xr:uid="{00000000-0005-0000-0000-0000517B0000}"/>
    <cellStyle name="Normal 4 2 3 7 6 2" xfId="28170" xr:uid="{00000000-0005-0000-0000-0000527B0000}"/>
    <cellStyle name="Normal 4 2 3 7 6 3" xfId="28171" xr:uid="{00000000-0005-0000-0000-0000537B0000}"/>
    <cellStyle name="Normal 4 2 3 7 6 4" xfId="28172" xr:uid="{00000000-0005-0000-0000-0000547B0000}"/>
    <cellStyle name="Normal 4 2 3 7 6 5" xfId="28173" xr:uid="{00000000-0005-0000-0000-0000557B0000}"/>
    <cellStyle name="Normal 4 2 3 7 6 6" xfId="28174" xr:uid="{00000000-0005-0000-0000-0000567B0000}"/>
    <cellStyle name="Normal 4 2 3 7 7" xfId="28175" xr:uid="{00000000-0005-0000-0000-0000577B0000}"/>
    <cellStyle name="Normal 4 2 3 7 7 2" xfId="28176" xr:uid="{00000000-0005-0000-0000-0000587B0000}"/>
    <cellStyle name="Normal 4 2 3 7 7 3" xfId="28177" xr:uid="{00000000-0005-0000-0000-0000597B0000}"/>
    <cellStyle name="Normal 4 2 3 7 7 4" xfId="28178" xr:uid="{00000000-0005-0000-0000-00005A7B0000}"/>
    <cellStyle name="Normal 4 2 3 7 7 5" xfId="28179" xr:uid="{00000000-0005-0000-0000-00005B7B0000}"/>
    <cellStyle name="Normal 4 2 3 7 7 6" xfId="28180" xr:uid="{00000000-0005-0000-0000-00005C7B0000}"/>
    <cellStyle name="Normal 4 2 3 7 8" xfId="28181" xr:uid="{00000000-0005-0000-0000-00005D7B0000}"/>
    <cellStyle name="Normal 4 2 3 7 8 2" xfId="28182" xr:uid="{00000000-0005-0000-0000-00005E7B0000}"/>
    <cellStyle name="Normal 4 2 3 7 8 3" xfId="28183" xr:uid="{00000000-0005-0000-0000-00005F7B0000}"/>
    <cellStyle name="Normal 4 2 3 7 8 4" xfId="28184" xr:uid="{00000000-0005-0000-0000-0000607B0000}"/>
    <cellStyle name="Normal 4 2 3 7 8 5" xfId="28185" xr:uid="{00000000-0005-0000-0000-0000617B0000}"/>
    <cellStyle name="Normal 4 2 3 7 8 6" xfId="28186" xr:uid="{00000000-0005-0000-0000-0000627B0000}"/>
    <cellStyle name="Normal 4 2 3 7 9" xfId="28187" xr:uid="{00000000-0005-0000-0000-0000637B0000}"/>
    <cellStyle name="Normal 4 2 3 7 9 2" xfId="28188" xr:uid="{00000000-0005-0000-0000-0000647B0000}"/>
    <cellStyle name="Normal 4 2 3 7 9 3" xfId="28189" xr:uid="{00000000-0005-0000-0000-0000657B0000}"/>
    <cellStyle name="Normal 4 2 3 7 9 4" xfId="28190" xr:uid="{00000000-0005-0000-0000-0000667B0000}"/>
    <cellStyle name="Normal 4 2 3 7 9 5" xfId="28191" xr:uid="{00000000-0005-0000-0000-0000677B0000}"/>
    <cellStyle name="Normal 4 2 3 7 9 6" xfId="28192" xr:uid="{00000000-0005-0000-0000-0000687B0000}"/>
    <cellStyle name="Normal 4 2 3 8" xfId="28193" xr:uid="{00000000-0005-0000-0000-0000697B0000}"/>
    <cellStyle name="Normal 4 2 3 8 10" xfId="28194" xr:uid="{00000000-0005-0000-0000-00006A7B0000}"/>
    <cellStyle name="Normal 4 2 3 8 10 2" xfId="28195" xr:uid="{00000000-0005-0000-0000-00006B7B0000}"/>
    <cellStyle name="Normal 4 2 3 8 10 3" xfId="28196" xr:uid="{00000000-0005-0000-0000-00006C7B0000}"/>
    <cellStyle name="Normal 4 2 3 8 10 4" xfId="28197" xr:uid="{00000000-0005-0000-0000-00006D7B0000}"/>
    <cellStyle name="Normal 4 2 3 8 10 5" xfId="28198" xr:uid="{00000000-0005-0000-0000-00006E7B0000}"/>
    <cellStyle name="Normal 4 2 3 8 10 6" xfId="28199" xr:uid="{00000000-0005-0000-0000-00006F7B0000}"/>
    <cellStyle name="Normal 4 2 3 8 11" xfId="28200" xr:uid="{00000000-0005-0000-0000-0000707B0000}"/>
    <cellStyle name="Normal 4 2 3 8 11 2" xfId="28201" xr:uid="{00000000-0005-0000-0000-0000717B0000}"/>
    <cellStyle name="Normal 4 2 3 8 11 3" xfId="28202" xr:uid="{00000000-0005-0000-0000-0000727B0000}"/>
    <cellStyle name="Normal 4 2 3 8 11 4" xfId="28203" xr:uid="{00000000-0005-0000-0000-0000737B0000}"/>
    <cellStyle name="Normal 4 2 3 8 11 5" xfId="28204" xr:uid="{00000000-0005-0000-0000-0000747B0000}"/>
    <cellStyle name="Normal 4 2 3 8 11 6" xfId="28205" xr:uid="{00000000-0005-0000-0000-0000757B0000}"/>
    <cellStyle name="Normal 4 2 3 8 12" xfId="28206" xr:uid="{00000000-0005-0000-0000-0000767B0000}"/>
    <cellStyle name="Normal 4 2 3 8 12 2" xfId="28207" xr:uid="{00000000-0005-0000-0000-0000777B0000}"/>
    <cellStyle name="Normal 4 2 3 8 12 3" xfId="28208" xr:uid="{00000000-0005-0000-0000-0000787B0000}"/>
    <cellStyle name="Normal 4 2 3 8 12 4" xfId="28209" xr:uid="{00000000-0005-0000-0000-0000797B0000}"/>
    <cellStyle name="Normal 4 2 3 8 12 5" xfId="28210" xr:uid="{00000000-0005-0000-0000-00007A7B0000}"/>
    <cellStyle name="Normal 4 2 3 8 12 6" xfId="28211" xr:uid="{00000000-0005-0000-0000-00007B7B0000}"/>
    <cellStyle name="Normal 4 2 3 8 13" xfId="28212" xr:uid="{00000000-0005-0000-0000-00007C7B0000}"/>
    <cellStyle name="Normal 4 2 3 8 13 2" xfId="28213" xr:uid="{00000000-0005-0000-0000-00007D7B0000}"/>
    <cellStyle name="Normal 4 2 3 8 13 3" xfId="28214" xr:uid="{00000000-0005-0000-0000-00007E7B0000}"/>
    <cellStyle name="Normal 4 2 3 8 13 4" xfId="28215" xr:uid="{00000000-0005-0000-0000-00007F7B0000}"/>
    <cellStyle name="Normal 4 2 3 8 13 5" xfId="28216" xr:uid="{00000000-0005-0000-0000-0000807B0000}"/>
    <cellStyle name="Normal 4 2 3 8 13 6" xfId="28217" xr:uid="{00000000-0005-0000-0000-0000817B0000}"/>
    <cellStyle name="Normal 4 2 3 8 14" xfId="28218" xr:uid="{00000000-0005-0000-0000-0000827B0000}"/>
    <cellStyle name="Normal 4 2 3 8 14 2" xfId="28219" xr:uid="{00000000-0005-0000-0000-0000837B0000}"/>
    <cellStyle name="Normal 4 2 3 8 14 3" xfId="28220" xr:uid="{00000000-0005-0000-0000-0000847B0000}"/>
    <cellStyle name="Normal 4 2 3 8 14 4" xfId="28221" xr:uid="{00000000-0005-0000-0000-0000857B0000}"/>
    <cellStyle name="Normal 4 2 3 8 14 5" xfId="28222" xr:uid="{00000000-0005-0000-0000-0000867B0000}"/>
    <cellStyle name="Normal 4 2 3 8 14 6" xfId="28223" xr:uid="{00000000-0005-0000-0000-0000877B0000}"/>
    <cellStyle name="Normal 4 2 3 8 15" xfId="28224" xr:uid="{00000000-0005-0000-0000-0000887B0000}"/>
    <cellStyle name="Normal 4 2 3 8 15 2" xfId="28225" xr:uid="{00000000-0005-0000-0000-0000897B0000}"/>
    <cellStyle name="Normal 4 2 3 8 15 3" xfId="28226" xr:uid="{00000000-0005-0000-0000-00008A7B0000}"/>
    <cellStyle name="Normal 4 2 3 8 15 4" xfId="28227" xr:uid="{00000000-0005-0000-0000-00008B7B0000}"/>
    <cellStyle name="Normal 4 2 3 8 15 5" xfId="28228" xr:uid="{00000000-0005-0000-0000-00008C7B0000}"/>
    <cellStyle name="Normal 4 2 3 8 15 6" xfId="28229" xr:uid="{00000000-0005-0000-0000-00008D7B0000}"/>
    <cellStyle name="Normal 4 2 3 8 16" xfId="28230" xr:uid="{00000000-0005-0000-0000-00008E7B0000}"/>
    <cellStyle name="Normal 4 2 3 8 16 2" xfId="28231" xr:uid="{00000000-0005-0000-0000-00008F7B0000}"/>
    <cellStyle name="Normal 4 2 3 8 16 3" xfId="28232" xr:uid="{00000000-0005-0000-0000-0000907B0000}"/>
    <cellStyle name="Normal 4 2 3 8 16 4" xfId="28233" xr:uid="{00000000-0005-0000-0000-0000917B0000}"/>
    <cellStyle name="Normal 4 2 3 8 16 5" xfId="28234" xr:uid="{00000000-0005-0000-0000-0000927B0000}"/>
    <cellStyle name="Normal 4 2 3 8 16 6" xfId="28235" xr:uid="{00000000-0005-0000-0000-0000937B0000}"/>
    <cellStyle name="Normal 4 2 3 8 17" xfId="28236" xr:uid="{00000000-0005-0000-0000-0000947B0000}"/>
    <cellStyle name="Normal 4 2 3 8 17 2" xfId="28237" xr:uid="{00000000-0005-0000-0000-0000957B0000}"/>
    <cellStyle name="Normal 4 2 3 8 17 3" xfId="28238" xr:uid="{00000000-0005-0000-0000-0000967B0000}"/>
    <cellStyle name="Normal 4 2 3 8 17 4" xfId="28239" xr:uid="{00000000-0005-0000-0000-0000977B0000}"/>
    <cellStyle name="Normal 4 2 3 8 17 5" xfId="28240" xr:uid="{00000000-0005-0000-0000-0000987B0000}"/>
    <cellStyle name="Normal 4 2 3 8 17 6" xfId="28241" xr:uid="{00000000-0005-0000-0000-0000997B0000}"/>
    <cellStyle name="Normal 4 2 3 8 18" xfId="28242" xr:uid="{00000000-0005-0000-0000-00009A7B0000}"/>
    <cellStyle name="Normal 4 2 3 8 18 2" xfId="28243" xr:uid="{00000000-0005-0000-0000-00009B7B0000}"/>
    <cellStyle name="Normal 4 2 3 8 18 3" xfId="28244" xr:uid="{00000000-0005-0000-0000-00009C7B0000}"/>
    <cellStyle name="Normal 4 2 3 8 18 4" xfId="28245" xr:uid="{00000000-0005-0000-0000-00009D7B0000}"/>
    <cellStyle name="Normal 4 2 3 8 18 5" xfId="28246" xr:uid="{00000000-0005-0000-0000-00009E7B0000}"/>
    <cellStyle name="Normal 4 2 3 8 18 6" xfId="28247" xr:uid="{00000000-0005-0000-0000-00009F7B0000}"/>
    <cellStyle name="Normal 4 2 3 8 19" xfId="28248" xr:uid="{00000000-0005-0000-0000-0000A07B0000}"/>
    <cellStyle name="Normal 4 2 3 8 19 2" xfId="28249" xr:uid="{00000000-0005-0000-0000-0000A17B0000}"/>
    <cellStyle name="Normal 4 2 3 8 19 3" xfId="28250" xr:uid="{00000000-0005-0000-0000-0000A27B0000}"/>
    <cellStyle name="Normal 4 2 3 8 19 4" xfId="28251" xr:uid="{00000000-0005-0000-0000-0000A37B0000}"/>
    <cellStyle name="Normal 4 2 3 8 19 5" xfId="28252" xr:uid="{00000000-0005-0000-0000-0000A47B0000}"/>
    <cellStyle name="Normal 4 2 3 8 19 6" xfId="28253" xr:uid="{00000000-0005-0000-0000-0000A57B0000}"/>
    <cellStyle name="Normal 4 2 3 8 2" xfId="28254" xr:uid="{00000000-0005-0000-0000-0000A67B0000}"/>
    <cellStyle name="Normal 4 2 3 8 2 2" xfId="28255" xr:uid="{00000000-0005-0000-0000-0000A77B0000}"/>
    <cellStyle name="Normal 4 2 3 8 2 3" xfId="28256" xr:uid="{00000000-0005-0000-0000-0000A87B0000}"/>
    <cellStyle name="Normal 4 2 3 8 2 4" xfId="28257" xr:uid="{00000000-0005-0000-0000-0000A97B0000}"/>
    <cellStyle name="Normal 4 2 3 8 2 5" xfId="28258" xr:uid="{00000000-0005-0000-0000-0000AA7B0000}"/>
    <cellStyle name="Normal 4 2 3 8 2 6" xfId="28259" xr:uid="{00000000-0005-0000-0000-0000AB7B0000}"/>
    <cellStyle name="Normal 4 2 3 8 20" xfId="28260" xr:uid="{00000000-0005-0000-0000-0000AC7B0000}"/>
    <cellStyle name="Normal 4 2 3 8 20 2" xfId="28261" xr:uid="{00000000-0005-0000-0000-0000AD7B0000}"/>
    <cellStyle name="Normal 4 2 3 8 20 3" xfId="28262" xr:uid="{00000000-0005-0000-0000-0000AE7B0000}"/>
    <cellStyle name="Normal 4 2 3 8 20 4" xfId="28263" xr:uid="{00000000-0005-0000-0000-0000AF7B0000}"/>
    <cellStyle name="Normal 4 2 3 8 20 5" xfId="28264" xr:uid="{00000000-0005-0000-0000-0000B07B0000}"/>
    <cellStyle name="Normal 4 2 3 8 20 6" xfId="28265" xr:uid="{00000000-0005-0000-0000-0000B17B0000}"/>
    <cellStyle name="Normal 4 2 3 8 21" xfId="28266" xr:uid="{00000000-0005-0000-0000-0000B27B0000}"/>
    <cellStyle name="Normal 4 2 3 8 21 2" xfId="28267" xr:uid="{00000000-0005-0000-0000-0000B37B0000}"/>
    <cellStyle name="Normal 4 2 3 8 21 3" xfId="28268" xr:uid="{00000000-0005-0000-0000-0000B47B0000}"/>
    <cellStyle name="Normal 4 2 3 8 21 4" xfId="28269" xr:uid="{00000000-0005-0000-0000-0000B57B0000}"/>
    <cellStyle name="Normal 4 2 3 8 21 5" xfId="28270" xr:uid="{00000000-0005-0000-0000-0000B67B0000}"/>
    <cellStyle name="Normal 4 2 3 8 21 6" xfId="28271" xr:uid="{00000000-0005-0000-0000-0000B77B0000}"/>
    <cellStyle name="Normal 4 2 3 8 22" xfId="28272" xr:uid="{00000000-0005-0000-0000-0000B87B0000}"/>
    <cellStyle name="Normal 4 2 3 8 22 2" xfId="28273" xr:uid="{00000000-0005-0000-0000-0000B97B0000}"/>
    <cellStyle name="Normal 4 2 3 8 22 3" xfId="28274" xr:uid="{00000000-0005-0000-0000-0000BA7B0000}"/>
    <cellStyle name="Normal 4 2 3 8 22 4" xfId="28275" xr:uid="{00000000-0005-0000-0000-0000BB7B0000}"/>
    <cellStyle name="Normal 4 2 3 8 22 5" xfId="28276" xr:uid="{00000000-0005-0000-0000-0000BC7B0000}"/>
    <cellStyle name="Normal 4 2 3 8 22 6" xfId="28277" xr:uid="{00000000-0005-0000-0000-0000BD7B0000}"/>
    <cellStyle name="Normal 4 2 3 8 23" xfId="28278" xr:uid="{00000000-0005-0000-0000-0000BE7B0000}"/>
    <cellStyle name="Normal 4 2 3 8 23 2" xfId="28279" xr:uid="{00000000-0005-0000-0000-0000BF7B0000}"/>
    <cellStyle name="Normal 4 2 3 8 23 3" xfId="28280" xr:uid="{00000000-0005-0000-0000-0000C07B0000}"/>
    <cellStyle name="Normal 4 2 3 8 23 4" xfId="28281" xr:uid="{00000000-0005-0000-0000-0000C17B0000}"/>
    <cellStyle name="Normal 4 2 3 8 23 5" xfId="28282" xr:uid="{00000000-0005-0000-0000-0000C27B0000}"/>
    <cellStyle name="Normal 4 2 3 8 23 6" xfId="28283" xr:uid="{00000000-0005-0000-0000-0000C37B0000}"/>
    <cellStyle name="Normal 4 2 3 8 24" xfId="28284" xr:uid="{00000000-0005-0000-0000-0000C47B0000}"/>
    <cellStyle name="Normal 4 2 3 8 24 2" xfId="28285" xr:uid="{00000000-0005-0000-0000-0000C57B0000}"/>
    <cellStyle name="Normal 4 2 3 8 24 3" xfId="28286" xr:uid="{00000000-0005-0000-0000-0000C67B0000}"/>
    <cellStyle name="Normal 4 2 3 8 24 4" xfId="28287" xr:uid="{00000000-0005-0000-0000-0000C77B0000}"/>
    <cellStyle name="Normal 4 2 3 8 24 5" xfId="28288" xr:uid="{00000000-0005-0000-0000-0000C87B0000}"/>
    <cellStyle name="Normal 4 2 3 8 24 6" xfId="28289" xr:uid="{00000000-0005-0000-0000-0000C97B0000}"/>
    <cellStyle name="Normal 4 2 3 8 25" xfId="28290" xr:uid="{00000000-0005-0000-0000-0000CA7B0000}"/>
    <cellStyle name="Normal 4 2 3 8 25 2" xfId="28291" xr:uid="{00000000-0005-0000-0000-0000CB7B0000}"/>
    <cellStyle name="Normal 4 2 3 8 25 3" xfId="28292" xr:uid="{00000000-0005-0000-0000-0000CC7B0000}"/>
    <cellStyle name="Normal 4 2 3 8 25 4" xfId="28293" xr:uid="{00000000-0005-0000-0000-0000CD7B0000}"/>
    <cellStyle name="Normal 4 2 3 8 25 5" xfId="28294" xr:uid="{00000000-0005-0000-0000-0000CE7B0000}"/>
    <cellStyle name="Normal 4 2 3 8 25 6" xfId="28295" xr:uid="{00000000-0005-0000-0000-0000CF7B0000}"/>
    <cellStyle name="Normal 4 2 3 8 26" xfId="28296" xr:uid="{00000000-0005-0000-0000-0000D07B0000}"/>
    <cellStyle name="Normal 4 2 3 8 26 2" xfId="28297" xr:uid="{00000000-0005-0000-0000-0000D17B0000}"/>
    <cellStyle name="Normal 4 2 3 8 26 3" xfId="28298" xr:uid="{00000000-0005-0000-0000-0000D27B0000}"/>
    <cellStyle name="Normal 4 2 3 8 26 4" xfId="28299" xr:uid="{00000000-0005-0000-0000-0000D37B0000}"/>
    <cellStyle name="Normal 4 2 3 8 26 5" xfId="28300" xr:uid="{00000000-0005-0000-0000-0000D47B0000}"/>
    <cellStyle name="Normal 4 2 3 8 26 6" xfId="28301" xr:uid="{00000000-0005-0000-0000-0000D57B0000}"/>
    <cellStyle name="Normal 4 2 3 8 27" xfId="28302" xr:uid="{00000000-0005-0000-0000-0000D67B0000}"/>
    <cellStyle name="Normal 4 2 3 8 27 2" xfId="28303" xr:uid="{00000000-0005-0000-0000-0000D77B0000}"/>
    <cellStyle name="Normal 4 2 3 8 27 3" xfId="28304" xr:uid="{00000000-0005-0000-0000-0000D87B0000}"/>
    <cellStyle name="Normal 4 2 3 8 27 4" xfId="28305" xr:uid="{00000000-0005-0000-0000-0000D97B0000}"/>
    <cellStyle name="Normal 4 2 3 8 27 5" xfId="28306" xr:uid="{00000000-0005-0000-0000-0000DA7B0000}"/>
    <cellStyle name="Normal 4 2 3 8 27 6" xfId="28307" xr:uid="{00000000-0005-0000-0000-0000DB7B0000}"/>
    <cellStyle name="Normal 4 2 3 8 28" xfId="28308" xr:uid="{00000000-0005-0000-0000-0000DC7B0000}"/>
    <cellStyle name="Normal 4 2 3 8 28 2" xfId="28309" xr:uid="{00000000-0005-0000-0000-0000DD7B0000}"/>
    <cellStyle name="Normal 4 2 3 8 28 3" xfId="28310" xr:uid="{00000000-0005-0000-0000-0000DE7B0000}"/>
    <cellStyle name="Normal 4 2 3 8 28 4" xfId="28311" xr:uid="{00000000-0005-0000-0000-0000DF7B0000}"/>
    <cellStyle name="Normal 4 2 3 8 28 5" xfId="28312" xr:uid="{00000000-0005-0000-0000-0000E07B0000}"/>
    <cellStyle name="Normal 4 2 3 8 28 6" xfId="28313" xr:uid="{00000000-0005-0000-0000-0000E17B0000}"/>
    <cellStyle name="Normal 4 2 3 8 29" xfId="28314" xr:uid="{00000000-0005-0000-0000-0000E27B0000}"/>
    <cellStyle name="Normal 4 2 3 8 29 2" xfId="28315" xr:uid="{00000000-0005-0000-0000-0000E37B0000}"/>
    <cellStyle name="Normal 4 2 3 8 29 3" xfId="28316" xr:uid="{00000000-0005-0000-0000-0000E47B0000}"/>
    <cellStyle name="Normal 4 2 3 8 29 4" xfId="28317" xr:uid="{00000000-0005-0000-0000-0000E57B0000}"/>
    <cellStyle name="Normal 4 2 3 8 29 5" xfId="28318" xr:uid="{00000000-0005-0000-0000-0000E67B0000}"/>
    <cellStyle name="Normal 4 2 3 8 29 6" xfId="28319" xr:uid="{00000000-0005-0000-0000-0000E77B0000}"/>
    <cellStyle name="Normal 4 2 3 8 3" xfId="28320" xr:uid="{00000000-0005-0000-0000-0000E87B0000}"/>
    <cellStyle name="Normal 4 2 3 8 3 2" xfId="28321" xr:uid="{00000000-0005-0000-0000-0000E97B0000}"/>
    <cellStyle name="Normal 4 2 3 8 3 3" xfId="28322" xr:uid="{00000000-0005-0000-0000-0000EA7B0000}"/>
    <cellStyle name="Normal 4 2 3 8 3 4" xfId="28323" xr:uid="{00000000-0005-0000-0000-0000EB7B0000}"/>
    <cellStyle name="Normal 4 2 3 8 3 5" xfId="28324" xr:uid="{00000000-0005-0000-0000-0000EC7B0000}"/>
    <cellStyle name="Normal 4 2 3 8 3 6" xfId="28325" xr:uid="{00000000-0005-0000-0000-0000ED7B0000}"/>
    <cellStyle name="Normal 4 2 3 8 30" xfId="28326" xr:uid="{00000000-0005-0000-0000-0000EE7B0000}"/>
    <cellStyle name="Normal 4 2 3 8 31" xfId="28327" xr:uid="{00000000-0005-0000-0000-0000EF7B0000}"/>
    <cellStyle name="Normal 4 2 3 8 32" xfId="28328" xr:uid="{00000000-0005-0000-0000-0000F07B0000}"/>
    <cellStyle name="Normal 4 2 3 8 33" xfId="28329" xr:uid="{00000000-0005-0000-0000-0000F17B0000}"/>
    <cellStyle name="Normal 4 2 3 8 34" xfId="28330" xr:uid="{00000000-0005-0000-0000-0000F27B0000}"/>
    <cellStyle name="Normal 4 2 3 8 4" xfId="28331" xr:uid="{00000000-0005-0000-0000-0000F37B0000}"/>
    <cellStyle name="Normal 4 2 3 8 4 2" xfId="28332" xr:uid="{00000000-0005-0000-0000-0000F47B0000}"/>
    <cellStyle name="Normal 4 2 3 8 4 3" xfId="28333" xr:uid="{00000000-0005-0000-0000-0000F57B0000}"/>
    <cellStyle name="Normal 4 2 3 8 4 4" xfId="28334" xr:uid="{00000000-0005-0000-0000-0000F67B0000}"/>
    <cellStyle name="Normal 4 2 3 8 4 5" xfId="28335" xr:uid="{00000000-0005-0000-0000-0000F77B0000}"/>
    <cellStyle name="Normal 4 2 3 8 4 6" xfId="28336" xr:uid="{00000000-0005-0000-0000-0000F87B0000}"/>
    <cellStyle name="Normal 4 2 3 8 5" xfId="28337" xr:uid="{00000000-0005-0000-0000-0000F97B0000}"/>
    <cellStyle name="Normal 4 2 3 8 5 2" xfId="28338" xr:uid="{00000000-0005-0000-0000-0000FA7B0000}"/>
    <cellStyle name="Normal 4 2 3 8 5 3" xfId="28339" xr:uid="{00000000-0005-0000-0000-0000FB7B0000}"/>
    <cellStyle name="Normal 4 2 3 8 5 4" xfId="28340" xr:uid="{00000000-0005-0000-0000-0000FC7B0000}"/>
    <cellStyle name="Normal 4 2 3 8 5 5" xfId="28341" xr:uid="{00000000-0005-0000-0000-0000FD7B0000}"/>
    <cellStyle name="Normal 4 2 3 8 5 6" xfId="28342" xr:uid="{00000000-0005-0000-0000-0000FE7B0000}"/>
    <cellStyle name="Normal 4 2 3 8 6" xfId="28343" xr:uid="{00000000-0005-0000-0000-0000FF7B0000}"/>
    <cellStyle name="Normal 4 2 3 8 6 2" xfId="28344" xr:uid="{00000000-0005-0000-0000-0000007C0000}"/>
    <cellStyle name="Normal 4 2 3 8 6 3" xfId="28345" xr:uid="{00000000-0005-0000-0000-0000017C0000}"/>
    <cellStyle name="Normal 4 2 3 8 6 4" xfId="28346" xr:uid="{00000000-0005-0000-0000-0000027C0000}"/>
    <cellStyle name="Normal 4 2 3 8 6 5" xfId="28347" xr:uid="{00000000-0005-0000-0000-0000037C0000}"/>
    <cellStyle name="Normal 4 2 3 8 6 6" xfId="28348" xr:uid="{00000000-0005-0000-0000-0000047C0000}"/>
    <cellStyle name="Normal 4 2 3 8 7" xfId="28349" xr:uid="{00000000-0005-0000-0000-0000057C0000}"/>
    <cellStyle name="Normal 4 2 3 8 7 2" xfId="28350" xr:uid="{00000000-0005-0000-0000-0000067C0000}"/>
    <cellStyle name="Normal 4 2 3 8 7 3" xfId="28351" xr:uid="{00000000-0005-0000-0000-0000077C0000}"/>
    <cellStyle name="Normal 4 2 3 8 7 4" xfId="28352" xr:uid="{00000000-0005-0000-0000-0000087C0000}"/>
    <cellStyle name="Normal 4 2 3 8 7 5" xfId="28353" xr:uid="{00000000-0005-0000-0000-0000097C0000}"/>
    <cellStyle name="Normal 4 2 3 8 7 6" xfId="28354" xr:uid="{00000000-0005-0000-0000-00000A7C0000}"/>
    <cellStyle name="Normal 4 2 3 8 8" xfId="28355" xr:uid="{00000000-0005-0000-0000-00000B7C0000}"/>
    <cellStyle name="Normal 4 2 3 8 8 2" xfId="28356" xr:uid="{00000000-0005-0000-0000-00000C7C0000}"/>
    <cellStyle name="Normal 4 2 3 8 8 3" xfId="28357" xr:uid="{00000000-0005-0000-0000-00000D7C0000}"/>
    <cellStyle name="Normal 4 2 3 8 8 4" xfId="28358" xr:uid="{00000000-0005-0000-0000-00000E7C0000}"/>
    <cellStyle name="Normal 4 2 3 8 8 5" xfId="28359" xr:uid="{00000000-0005-0000-0000-00000F7C0000}"/>
    <cellStyle name="Normal 4 2 3 8 8 6" xfId="28360" xr:uid="{00000000-0005-0000-0000-0000107C0000}"/>
    <cellStyle name="Normal 4 2 3 8 9" xfId="28361" xr:uid="{00000000-0005-0000-0000-0000117C0000}"/>
    <cellStyle name="Normal 4 2 3 8 9 2" xfId="28362" xr:uid="{00000000-0005-0000-0000-0000127C0000}"/>
    <cellStyle name="Normal 4 2 3 8 9 3" xfId="28363" xr:uid="{00000000-0005-0000-0000-0000137C0000}"/>
    <cellStyle name="Normal 4 2 3 8 9 4" xfId="28364" xr:uid="{00000000-0005-0000-0000-0000147C0000}"/>
    <cellStyle name="Normal 4 2 3 8 9 5" xfId="28365" xr:uid="{00000000-0005-0000-0000-0000157C0000}"/>
    <cellStyle name="Normal 4 2 3 8 9 6" xfId="28366" xr:uid="{00000000-0005-0000-0000-0000167C0000}"/>
    <cellStyle name="Normal 4 2 3 9" xfId="28367" xr:uid="{00000000-0005-0000-0000-0000177C0000}"/>
    <cellStyle name="Normal 4 2 3 9 10" xfId="28368" xr:uid="{00000000-0005-0000-0000-0000187C0000}"/>
    <cellStyle name="Normal 4 2 3 9 10 2" xfId="28369" xr:uid="{00000000-0005-0000-0000-0000197C0000}"/>
    <cellStyle name="Normal 4 2 3 9 10 3" xfId="28370" xr:uid="{00000000-0005-0000-0000-00001A7C0000}"/>
    <cellStyle name="Normal 4 2 3 9 10 4" xfId="28371" xr:uid="{00000000-0005-0000-0000-00001B7C0000}"/>
    <cellStyle name="Normal 4 2 3 9 10 5" xfId="28372" xr:uid="{00000000-0005-0000-0000-00001C7C0000}"/>
    <cellStyle name="Normal 4 2 3 9 10 6" xfId="28373" xr:uid="{00000000-0005-0000-0000-00001D7C0000}"/>
    <cellStyle name="Normal 4 2 3 9 11" xfId="28374" xr:uid="{00000000-0005-0000-0000-00001E7C0000}"/>
    <cellStyle name="Normal 4 2 3 9 11 2" xfId="28375" xr:uid="{00000000-0005-0000-0000-00001F7C0000}"/>
    <cellStyle name="Normal 4 2 3 9 11 3" xfId="28376" xr:uid="{00000000-0005-0000-0000-0000207C0000}"/>
    <cellStyle name="Normal 4 2 3 9 11 4" xfId="28377" xr:uid="{00000000-0005-0000-0000-0000217C0000}"/>
    <cellStyle name="Normal 4 2 3 9 11 5" xfId="28378" xr:uid="{00000000-0005-0000-0000-0000227C0000}"/>
    <cellStyle name="Normal 4 2 3 9 11 6" xfId="28379" xr:uid="{00000000-0005-0000-0000-0000237C0000}"/>
    <cellStyle name="Normal 4 2 3 9 12" xfId="28380" xr:uid="{00000000-0005-0000-0000-0000247C0000}"/>
    <cellStyle name="Normal 4 2 3 9 12 2" xfId="28381" xr:uid="{00000000-0005-0000-0000-0000257C0000}"/>
    <cellStyle name="Normal 4 2 3 9 12 3" xfId="28382" xr:uid="{00000000-0005-0000-0000-0000267C0000}"/>
    <cellStyle name="Normal 4 2 3 9 12 4" xfId="28383" xr:uid="{00000000-0005-0000-0000-0000277C0000}"/>
    <cellStyle name="Normal 4 2 3 9 12 5" xfId="28384" xr:uid="{00000000-0005-0000-0000-0000287C0000}"/>
    <cellStyle name="Normal 4 2 3 9 12 6" xfId="28385" xr:uid="{00000000-0005-0000-0000-0000297C0000}"/>
    <cellStyle name="Normal 4 2 3 9 13" xfId="28386" xr:uid="{00000000-0005-0000-0000-00002A7C0000}"/>
    <cellStyle name="Normal 4 2 3 9 13 2" xfId="28387" xr:uid="{00000000-0005-0000-0000-00002B7C0000}"/>
    <cellStyle name="Normal 4 2 3 9 13 3" xfId="28388" xr:uid="{00000000-0005-0000-0000-00002C7C0000}"/>
    <cellStyle name="Normal 4 2 3 9 13 4" xfId="28389" xr:uid="{00000000-0005-0000-0000-00002D7C0000}"/>
    <cellStyle name="Normal 4 2 3 9 13 5" xfId="28390" xr:uid="{00000000-0005-0000-0000-00002E7C0000}"/>
    <cellStyle name="Normal 4 2 3 9 13 6" xfId="28391" xr:uid="{00000000-0005-0000-0000-00002F7C0000}"/>
    <cellStyle name="Normal 4 2 3 9 14" xfId="28392" xr:uid="{00000000-0005-0000-0000-0000307C0000}"/>
    <cellStyle name="Normal 4 2 3 9 14 2" xfId="28393" xr:uid="{00000000-0005-0000-0000-0000317C0000}"/>
    <cellStyle name="Normal 4 2 3 9 14 3" xfId="28394" xr:uid="{00000000-0005-0000-0000-0000327C0000}"/>
    <cellStyle name="Normal 4 2 3 9 14 4" xfId="28395" xr:uid="{00000000-0005-0000-0000-0000337C0000}"/>
    <cellStyle name="Normal 4 2 3 9 14 5" xfId="28396" xr:uid="{00000000-0005-0000-0000-0000347C0000}"/>
    <cellStyle name="Normal 4 2 3 9 14 6" xfId="28397" xr:uid="{00000000-0005-0000-0000-0000357C0000}"/>
    <cellStyle name="Normal 4 2 3 9 15" xfId="28398" xr:uid="{00000000-0005-0000-0000-0000367C0000}"/>
    <cellStyle name="Normal 4 2 3 9 15 2" xfId="28399" xr:uid="{00000000-0005-0000-0000-0000377C0000}"/>
    <cellStyle name="Normal 4 2 3 9 15 3" xfId="28400" xr:uid="{00000000-0005-0000-0000-0000387C0000}"/>
    <cellStyle name="Normal 4 2 3 9 15 4" xfId="28401" xr:uid="{00000000-0005-0000-0000-0000397C0000}"/>
    <cellStyle name="Normal 4 2 3 9 15 5" xfId="28402" xr:uid="{00000000-0005-0000-0000-00003A7C0000}"/>
    <cellStyle name="Normal 4 2 3 9 15 6" xfId="28403" xr:uid="{00000000-0005-0000-0000-00003B7C0000}"/>
    <cellStyle name="Normal 4 2 3 9 16" xfId="28404" xr:uid="{00000000-0005-0000-0000-00003C7C0000}"/>
    <cellStyle name="Normal 4 2 3 9 16 2" xfId="28405" xr:uid="{00000000-0005-0000-0000-00003D7C0000}"/>
    <cellStyle name="Normal 4 2 3 9 16 3" xfId="28406" xr:uid="{00000000-0005-0000-0000-00003E7C0000}"/>
    <cellStyle name="Normal 4 2 3 9 16 4" xfId="28407" xr:uid="{00000000-0005-0000-0000-00003F7C0000}"/>
    <cellStyle name="Normal 4 2 3 9 16 5" xfId="28408" xr:uid="{00000000-0005-0000-0000-0000407C0000}"/>
    <cellStyle name="Normal 4 2 3 9 16 6" xfId="28409" xr:uid="{00000000-0005-0000-0000-0000417C0000}"/>
    <cellStyle name="Normal 4 2 3 9 17" xfId="28410" xr:uid="{00000000-0005-0000-0000-0000427C0000}"/>
    <cellStyle name="Normal 4 2 3 9 17 2" xfId="28411" xr:uid="{00000000-0005-0000-0000-0000437C0000}"/>
    <cellStyle name="Normal 4 2 3 9 17 3" xfId="28412" xr:uid="{00000000-0005-0000-0000-0000447C0000}"/>
    <cellStyle name="Normal 4 2 3 9 17 4" xfId="28413" xr:uid="{00000000-0005-0000-0000-0000457C0000}"/>
    <cellStyle name="Normal 4 2 3 9 17 5" xfId="28414" xr:uid="{00000000-0005-0000-0000-0000467C0000}"/>
    <cellStyle name="Normal 4 2 3 9 17 6" xfId="28415" xr:uid="{00000000-0005-0000-0000-0000477C0000}"/>
    <cellStyle name="Normal 4 2 3 9 18" xfId="28416" xr:uid="{00000000-0005-0000-0000-0000487C0000}"/>
    <cellStyle name="Normal 4 2 3 9 18 2" xfId="28417" xr:uid="{00000000-0005-0000-0000-0000497C0000}"/>
    <cellStyle name="Normal 4 2 3 9 18 3" xfId="28418" xr:uid="{00000000-0005-0000-0000-00004A7C0000}"/>
    <cellStyle name="Normal 4 2 3 9 18 4" xfId="28419" xr:uid="{00000000-0005-0000-0000-00004B7C0000}"/>
    <cellStyle name="Normal 4 2 3 9 18 5" xfId="28420" xr:uid="{00000000-0005-0000-0000-00004C7C0000}"/>
    <cellStyle name="Normal 4 2 3 9 18 6" xfId="28421" xr:uid="{00000000-0005-0000-0000-00004D7C0000}"/>
    <cellStyle name="Normal 4 2 3 9 19" xfId="28422" xr:uid="{00000000-0005-0000-0000-00004E7C0000}"/>
    <cellStyle name="Normal 4 2 3 9 19 2" xfId="28423" xr:uid="{00000000-0005-0000-0000-00004F7C0000}"/>
    <cellStyle name="Normal 4 2 3 9 19 3" xfId="28424" xr:uid="{00000000-0005-0000-0000-0000507C0000}"/>
    <cellStyle name="Normal 4 2 3 9 19 4" xfId="28425" xr:uid="{00000000-0005-0000-0000-0000517C0000}"/>
    <cellStyle name="Normal 4 2 3 9 19 5" xfId="28426" xr:uid="{00000000-0005-0000-0000-0000527C0000}"/>
    <cellStyle name="Normal 4 2 3 9 19 6" xfId="28427" xr:uid="{00000000-0005-0000-0000-0000537C0000}"/>
    <cellStyle name="Normal 4 2 3 9 2" xfId="28428" xr:uid="{00000000-0005-0000-0000-0000547C0000}"/>
    <cellStyle name="Normal 4 2 3 9 2 2" xfId="28429" xr:uid="{00000000-0005-0000-0000-0000557C0000}"/>
    <cellStyle name="Normal 4 2 3 9 2 3" xfId="28430" xr:uid="{00000000-0005-0000-0000-0000567C0000}"/>
    <cellStyle name="Normal 4 2 3 9 2 4" xfId="28431" xr:uid="{00000000-0005-0000-0000-0000577C0000}"/>
    <cellStyle name="Normal 4 2 3 9 2 5" xfId="28432" xr:uid="{00000000-0005-0000-0000-0000587C0000}"/>
    <cellStyle name="Normal 4 2 3 9 2 6" xfId="28433" xr:uid="{00000000-0005-0000-0000-0000597C0000}"/>
    <cellStyle name="Normal 4 2 3 9 20" xfId="28434" xr:uid="{00000000-0005-0000-0000-00005A7C0000}"/>
    <cellStyle name="Normal 4 2 3 9 20 2" xfId="28435" xr:uid="{00000000-0005-0000-0000-00005B7C0000}"/>
    <cellStyle name="Normal 4 2 3 9 20 3" xfId="28436" xr:uid="{00000000-0005-0000-0000-00005C7C0000}"/>
    <cellStyle name="Normal 4 2 3 9 20 4" xfId="28437" xr:uid="{00000000-0005-0000-0000-00005D7C0000}"/>
    <cellStyle name="Normal 4 2 3 9 20 5" xfId="28438" xr:uid="{00000000-0005-0000-0000-00005E7C0000}"/>
    <cellStyle name="Normal 4 2 3 9 20 6" xfId="28439" xr:uid="{00000000-0005-0000-0000-00005F7C0000}"/>
    <cellStyle name="Normal 4 2 3 9 21" xfId="28440" xr:uid="{00000000-0005-0000-0000-0000607C0000}"/>
    <cellStyle name="Normal 4 2 3 9 21 2" xfId="28441" xr:uid="{00000000-0005-0000-0000-0000617C0000}"/>
    <cellStyle name="Normal 4 2 3 9 21 3" xfId="28442" xr:uid="{00000000-0005-0000-0000-0000627C0000}"/>
    <cellStyle name="Normal 4 2 3 9 21 4" xfId="28443" xr:uid="{00000000-0005-0000-0000-0000637C0000}"/>
    <cellStyle name="Normal 4 2 3 9 21 5" xfId="28444" xr:uid="{00000000-0005-0000-0000-0000647C0000}"/>
    <cellStyle name="Normal 4 2 3 9 21 6" xfId="28445" xr:uid="{00000000-0005-0000-0000-0000657C0000}"/>
    <cellStyle name="Normal 4 2 3 9 22" xfId="28446" xr:uid="{00000000-0005-0000-0000-0000667C0000}"/>
    <cellStyle name="Normal 4 2 3 9 22 2" xfId="28447" xr:uid="{00000000-0005-0000-0000-0000677C0000}"/>
    <cellStyle name="Normal 4 2 3 9 22 3" xfId="28448" xr:uid="{00000000-0005-0000-0000-0000687C0000}"/>
    <cellStyle name="Normal 4 2 3 9 22 4" xfId="28449" xr:uid="{00000000-0005-0000-0000-0000697C0000}"/>
    <cellStyle name="Normal 4 2 3 9 22 5" xfId="28450" xr:uid="{00000000-0005-0000-0000-00006A7C0000}"/>
    <cellStyle name="Normal 4 2 3 9 22 6" xfId="28451" xr:uid="{00000000-0005-0000-0000-00006B7C0000}"/>
    <cellStyle name="Normal 4 2 3 9 23" xfId="28452" xr:uid="{00000000-0005-0000-0000-00006C7C0000}"/>
    <cellStyle name="Normal 4 2 3 9 23 2" xfId="28453" xr:uid="{00000000-0005-0000-0000-00006D7C0000}"/>
    <cellStyle name="Normal 4 2 3 9 23 3" xfId="28454" xr:uid="{00000000-0005-0000-0000-00006E7C0000}"/>
    <cellStyle name="Normal 4 2 3 9 23 4" xfId="28455" xr:uid="{00000000-0005-0000-0000-00006F7C0000}"/>
    <cellStyle name="Normal 4 2 3 9 23 5" xfId="28456" xr:uid="{00000000-0005-0000-0000-0000707C0000}"/>
    <cellStyle name="Normal 4 2 3 9 23 6" xfId="28457" xr:uid="{00000000-0005-0000-0000-0000717C0000}"/>
    <cellStyle name="Normal 4 2 3 9 24" xfId="28458" xr:uid="{00000000-0005-0000-0000-0000727C0000}"/>
    <cellStyle name="Normal 4 2 3 9 24 2" xfId="28459" xr:uid="{00000000-0005-0000-0000-0000737C0000}"/>
    <cellStyle name="Normal 4 2 3 9 24 3" xfId="28460" xr:uid="{00000000-0005-0000-0000-0000747C0000}"/>
    <cellStyle name="Normal 4 2 3 9 24 4" xfId="28461" xr:uid="{00000000-0005-0000-0000-0000757C0000}"/>
    <cellStyle name="Normal 4 2 3 9 24 5" xfId="28462" xr:uid="{00000000-0005-0000-0000-0000767C0000}"/>
    <cellStyle name="Normal 4 2 3 9 24 6" xfId="28463" xr:uid="{00000000-0005-0000-0000-0000777C0000}"/>
    <cellStyle name="Normal 4 2 3 9 25" xfId="28464" xr:uid="{00000000-0005-0000-0000-0000787C0000}"/>
    <cellStyle name="Normal 4 2 3 9 25 2" xfId="28465" xr:uid="{00000000-0005-0000-0000-0000797C0000}"/>
    <cellStyle name="Normal 4 2 3 9 25 3" xfId="28466" xr:uid="{00000000-0005-0000-0000-00007A7C0000}"/>
    <cellStyle name="Normal 4 2 3 9 25 4" xfId="28467" xr:uid="{00000000-0005-0000-0000-00007B7C0000}"/>
    <cellStyle name="Normal 4 2 3 9 25 5" xfId="28468" xr:uid="{00000000-0005-0000-0000-00007C7C0000}"/>
    <cellStyle name="Normal 4 2 3 9 25 6" xfId="28469" xr:uid="{00000000-0005-0000-0000-00007D7C0000}"/>
    <cellStyle name="Normal 4 2 3 9 26" xfId="28470" xr:uid="{00000000-0005-0000-0000-00007E7C0000}"/>
    <cellStyle name="Normal 4 2 3 9 26 2" xfId="28471" xr:uid="{00000000-0005-0000-0000-00007F7C0000}"/>
    <cellStyle name="Normal 4 2 3 9 26 3" xfId="28472" xr:uid="{00000000-0005-0000-0000-0000807C0000}"/>
    <cellStyle name="Normal 4 2 3 9 26 4" xfId="28473" xr:uid="{00000000-0005-0000-0000-0000817C0000}"/>
    <cellStyle name="Normal 4 2 3 9 26 5" xfId="28474" xr:uid="{00000000-0005-0000-0000-0000827C0000}"/>
    <cellStyle name="Normal 4 2 3 9 26 6" xfId="28475" xr:uid="{00000000-0005-0000-0000-0000837C0000}"/>
    <cellStyle name="Normal 4 2 3 9 27" xfId="28476" xr:uid="{00000000-0005-0000-0000-0000847C0000}"/>
    <cellStyle name="Normal 4 2 3 9 27 2" xfId="28477" xr:uid="{00000000-0005-0000-0000-0000857C0000}"/>
    <cellStyle name="Normal 4 2 3 9 27 3" xfId="28478" xr:uid="{00000000-0005-0000-0000-0000867C0000}"/>
    <cellStyle name="Normal 4 2 3 9 27 4" xfId="28479" xr:uid="{00000000-0005-0000-0000-0000877C0000}"/>
    <cellStyle name="Normal 4 2 3 9 27 5" xfId="28480" xr:uid="{00000000-0005-0000-0000-0000887C0000}"/>
    <cellStyle name="Normal 4 2 3 9 27 6" xfId="28481" xr:uid="{00000000-0005-0000-0000-0000897C0000}"/>
    <cellStyle name="Normal 4 2 3 9 28" xfId="28482" xr:uid="{00000000-0005-0000-0000-00008A7C0000}"/>
    <cellStyle name="Normal 4 2 3 9 28 2" xfId="28483" xr:uid="{00000000-0005-0000-0000-00008B7C0000}"/>
    <cellStyle name="Normal 4 2 3 9 28 3" xfId="28484" xr:uid="{00000000-0005-0000-0000-00008C7C0000}"/>
    <cellStyle name="Normal 4 2 3 9 28 4" xfId="28485" xr:uid="{00000000-0005-0000-0000-00008D7C0000}"/>
    <cellStyle name="Normal 4 2 3 9 28 5" xfId="28486" xr:uid="{00000000-0005-0000-0000-00008E7C0000}"/>
    <cellStyle name="Normal 4 2 3 9 28 6" xfId="28487" xr:uid="{00000000-0005-0000-0000-00008F7C0000}"/>
    <cellStyle name="Normal 4 2 3 9 29" xfId="28488" xr:uid="{00000000-0005-0000-0000-0000907C0000}"/>
    <cellStyle name="Normal 4 2 3 9 29 2" xfId="28489" xr:uid="{00000000-0005-0000-0000-0000917C0000}"/>
    <cellStyle name="Normal 4 2 3 9 29 3" xfId="28490" xr:uid="{00000000-0005-0000-0000-0000927C0000}"/>
    <cellStyle name="Normal 4 2 3 9 29 4" xfId="28491" xr:uid="{00000000-0005-0000-0000-0000937C0000}"/>
    <cellStyle name="Normal 4 2 3 9 29 5" xfId="28492" xr:uid="{00000000-0005-0000-0000-0000947C0000}"/>
    <cellStyle name="Normal 4 2 3 9 29 6" xfId="28493" xr:uid="{00000000-0005-0000-0000-0000957C0000}"/>
    <cellStyle name="Normal 4 2 3 9 3" xfId="28494" xr:uid="{00000000-0005-0000-0000-0000967C0000}"/>
    <cellStyle name="Normal 4 2 3 9 3 2" xfId="28495" xr:uid="{00000000-0005-0000-0000-0000977C0000}"/>
    <cellStyle name="Normal 4 2 3 9 3 3" xfId="28496" xr:uid="{00000000-0005-0000-0000-0000987C0000}"/>
    <cellStyle name="Normal 4 2 3 9 3 4" xfId="28497" xr:uid="{00000000-0005-0000-0000-0000997C0000}"/>
    <cellStyle name="Normal 4 2 3 9 3 5" xfId="28498" xr:uid="{00000000-0005-0000-0000-00009A7C0000}"/>
    <cellStyle name="Normal 4 2 3 9 3 6" xfId="28499" xr:uid="{00000000-0005-0000-0000-00009B7C0000}"/>
    <cellStyle name="Normal 4 2 3 9 30" xfId="28500" xr:uid="{00000000-0005-0000-0000-00009C7C0000}"/>
    <cellStyle name="Normal 4 2 3 9 31" xfId="28501" xr:uid="{00000000-0005-0000-0000-00009D7C0000}"/>
    <cellStyle name="Normal 4 2 3 9 32" xfId="28502" xr:uid="{00000000-0005-0000-0000-00009E7C0000}"/>
    <cellStyle name="Normal 4 2 3 9 33" xfId="28503" xr:uid="{00000000-0005-0000-0000-00009F7C0000}"/>
    <cellStyle name="Normal 4 2 3 9 34" xfId="28504" xr:uid="{00000000-0005-0000-0000-0000A07C0000}"/>
    <cellStyle name="Normal 4 2 3 9 4" xfId="28505" xr:uid="{00000000-0005-0000-0000-0000A17C0000}"/>
    <cellStyle name="Normal 4 2 3 9 4 2" xfId="28506" xr:uid="{00000000-0005-0000-0000-0000A27C0000}"/>
    <cellStyle name="Normal 4 2 3 9 4 3" xfId="28507" xr:uid="{00000000-0005-0000-0000-0000A37C0000}"/>
    <cellStyle name="Normal 4 2 3 9 4 4" xfId="28508" xr:uid="{00000000-0005-0000-0000-0000A47C0000}"/>
    <cellStyle name="Normal 4 2 3 9 4 5" xfId="28509" xr:uid="{00000000-0005-0000-0000-0000A57C0000}"/>
    <cellStyle name="Normal 4 2 3 9 4 6" xfId="28510" xr:uid="{00000000-0005-0000-0000-0000A67C0000}"/>
    <cellStyle name="Normal 4 2 3 9 5" xfId="28511" xr:uid="{00000000-0005-0000-0000-0000A77C0000}"/>
    <cellStyle name="Normal 4 2 3 9 5 2" xfId="28512" xr:uid="{00000000-0005-0000-0000-0000A87C0000}"/>
    <cellStyle name="Normal 4 2 3 9 5 3" xfId="28513" xr:uid="{00000000-0005-0000-0000-0000A97C0000}"/>
    <cellStyle name="Normal 4 2 3 9 5 4" xfId="28514" xr:uid="{00000000-0005-0000-0000-0000AA7C0000}"/>
    <cellStyle name="Normal 4 2 3 9 5 5" xfId="28515" xr:uid="{00000000-0005-0000-0000-0000AB7C0000}"/>
    <cellStyle name="Normal 4 2 3 9 5 6" xfId="28516" xr:uid="{00000000-0005-0000-0000-0000AC7C0000}"/>
    <cellStyle name="Normal 4 2 3 9 6" xfId="28517" xr:uid="{00000000-0005-0000-0000-0000AD7C0000}"/>
    <cellStyle name="Normal 4 2 3 9 6 2" xfId="28518" xr:uid="{00000000-0005-0000-0000-0000AE7C0000}"/>
    <cellStyle name="Normal 4 2 3 9 6 3" xfId="28519" xr:uid="{00000000-0005-0000-0000-0000AF7C0000}"/>
    <cellStyle name="Normal 4 2 3 9 6 4" xfId="28520" xr:uid="{00000000-0005-0000-0000-0000B07C0000}"/>
    <cellStyle name="Normal 4 2 3 9 6 5" xfId="28521" xr:uid="{00000000-0005-0000-0000-0000B17C0000}"/>
    <cellStyle name="Normal 4 2 3 9 6 6" xfId="28522" xr:uid="{00000000-0005-0000-0000-0000B27C0000}"/>
    <cellStyle name="Normal 4 2 3 9 7" xfId="28523" xr:uid="{00000000-0005-0000-0000-0000B37C0000}"/>
    <cellStyle name="Normal 4 2 3 9 7 2" xfId="28524" xr:uid="{00000000-0005-0000-0000-0000B47C0000}"/>
    <cellStyle name="Normal 4 2 3 9 7 3" xfId="28525" xr:uid="{00000000-0005-0000-0000-0000B57C0000}"/>
    <cellStyle name="Normal 4 2 3 9 7 4" xfId="28526" xr:uid="{00000000-0005-0000-0000-0000B67C0000}"/>
    <cellStyle name="Normal 4 2 3 9 7 5" xfId="28527" xr:uid="{00000000-0005-0000-0000-0000B77C0000}"/>
    <cellStyle name="Normal 4 2 3 9 7 6" xfId="28528" xr:uid="{00000000-0005-0000-0000-0000B87C0000}"/>
    <cellStyle name="Normal 4 2 3 9 8" xfId="28529" xr:uid="{00000000-0005-0000-0000-0000B97C0000}"/>
    <cellStyle name="Normal 4 2 3 9 8 2" xfId="28530" xr:uid="{00000000-0005-0000-0000-0000BA7C0000}"/>
    <cellStyle name="Normal 4 2 3 9 8 3" xfId="28531" xr:uid="{00000000-0005-0000-0000-0000BB7C0000}"/>
    <cellStyle name="Normal 4 2 3 9 8 4" xfId="28532" xr:uid="{00000000-0005-0000-0000-0000BC7C0000}"/>
    <cellStyle name="Normal 4 2 3 9 8 5" xfId="28533" xr:uid="{00000000-0005-0000-0000-0000BD7C0000}"/>
    <cellStyle name="Normal 4 2 3 9 8 6" xfId="28534" xr:uid="{00000000-0005-0000-0000-0000BE7C0000}"/>
    <cellStyle name="Normal 4 2 3 9 9" xfId="28535" xr:uid="{00000000-0005-0000-0000-0000BF7C0000}"/>
    <cellStyle name="Normal 4 2 3 9 9 2" xfId="28536" xr:uid="{00000000-0005-0000-0000-0000C07C0000}"/>
    <cellStyle name="Normal 4 2 3 9 9 3" xfId="28537" xr:uid="{00000000-0005-0000-0000-0000C17C0000}"/>
    <cellStyle name="Normal 4 2 3 9 9 4" xfId="28538" xr:uid="{00000000-0005-0000-0000-0000C27C0000}"/>
    <cellStyle name="Normal 4 2 3 9 9 5" xfId="28539" xr:uid="{00000000-0005-0000-0000-0000C37C0000}"/>
    <cellStyle name="Normal 4 2 3 9 9 6" xfId="28540" xr:uid="{00000000-0005-0000-0000-0000C47C0000}"/>
    <cellStyle name="Normal 4 2 4" xfId="28541" xr:uid="{00000000-0005-0000-0000-0000C57C0000}"/>
    <cellStyle name="Normal 4 2 4 10" xfId="28542" xr:uid="{00000000-0005-0000-0000-0000C67C0000}"/>
    <cellStyle name="Normal 4 2 4 10 10" xfId="28543" xr:uid="{00000000-0005-0000-0000-0000C77C0000}"/>
    <cellStyle name="Normal 4 2 4 10 10 2" xfId="28544" xr:uid="{00000000-0005-0000-0000-0000C87C0000}"/>
    <cellStyle name="Normal 4 2 4 10 10 3" xfId="28545" xr:uid="{00000000-0005-0000-0000-0000C97C0000}"/>
    <cellStyle name="Normal 4 2 4 10 10 4" xfId="28546" xr:uid="{00000000-0005-0000-0000-0000CA7C0000}"/>
    <cellStyle name="Normal 4 2 4 10 10 5" xfId="28547" xr:uid="{00000000-0005-0000-0000-0000CB7C0000}"/>
    <cellStyle name="Normal 4 2 4 10 10 6" xfId="28548" xr:uid="{00000000-0005-0000-0000-0000CC7C0000}"/>
    <cellStyle name="Normal 4 2 4 10 11" xfId="28549" xr:uid="{00000000-0005-0000-0000-0000CD7C0000}"/>
    <cellStyle name="Normal 4 2 4 10 11 2" xfId="28550" xr:uid="{00000000-0005-0000-0000-0000CE7C0000}"/>
    <cellStyle name="Normal 4 2 4 10 11 3" xfId="28551" xr:uid="{00000000-0005-0000-0000-0000CF7C0000}"/>
    <cellStyle name="Normal 4 2 4 10 11 4" xfId="28552" xr:uid="{00000000-0005-0000-0000-0000D07C0000}"/>
    <cellStyle name="Normal 4 2 4 10 11 5" xfId="28553" xr:uid="{00000000-0005-0000-0000-0000D17C0000}"/>
    <cellStyle name="Normal 4 2 4 10 11 6" xfId="28554" xr:uid="{00000000-0005-0000-0000-0000D27C0000}"/>
    <cellStyle name="Normal 4 2 4 10 12" xfId="28555" xr:uid="{00000000-0005-0000-0000-0000D37C0000}"/>
    <cellStyle name="Normal 4 2 4 10 12 2" xfId="28556" xr:uid="{00000000-0005-0000-0000-0000D47C0000}"/>
    <cellStyle name="Normal 4 2 4 10 12 3" xfId="28557" xr:uid="{00000000-0005-0000-0000-0000D57C0000}"/>
    <cellStyle name="Normal 4 2 4 10 12 4" xfId="28558" xr:uid="{00000000-0005-0000-0000-0000D67C0000}"/>
    <cellStyle name="Normal 4 2 4 10 12 5" xfId="28559" xr:uid="{00000000-0005-0000-0000-0000D77C0000}"/>
    <cellStyle name="Normal 4 2 4 10 12 6" xfId="28560" xr:uid="{00000000-0005-0000-0000-0000D87C0000}"/>
    <cellStyle name="Normal 4 2 4 10 13" xfId="28561" xr:uid="{00000000-0005-0000-0000-0000D97C0000}"/>
    <cellStyle name="Normal 4 2 4 10 13 2" xfId="28562" xr:uid="{00000000-0005-0000-0000-0000DA7C0000}"/>
    <cellStyle name="Normal 4 2 4 10 13 3" xfId="28563" xr:uid="{00000000-0005-0000-0000-0000DB7C0000}"/>
    <cellStyle name="Normal 4 2 4 10 13 4" xfId="28564" xr:uid="{00000000-0005-0000-0000-0000DC7C0000}"/>
    <cellStyle name="Normal 4 2 4 10 13 5" xfId="28565" xr:uid="{00000000-0005-0000-0000-0000DD7C0000}"/>
    <cellStyle name="Normal 4 2 4 10 13 6" xfId="28566" xr:uid="{00000000-0005-0000-0000-0000DE7C0000}"/>
    <cellStyle name="Normal 4 2 4 10 14" xfId="28567" xr:uid="{00000000-0005-0000-0000-0000DF7C0000}"/>
    <cellStyle name="Normal 4 2 4 10 14 2" xfId="28568" xr:uid="{00000000-0005-0000-0000-0000E07C0000}"/>
    <cellStyle name="Normal 4 2 4 10 14 3" xfId="28569" xr:uid="{00000000-0005-0000-0000-0000E17C0000}"/>
    <cellStyle name="Normal 4 2 4 10 14 4" xfId="28570" xr:uid="{00000000-0005-0000-0000-0000E27C0000}"/>
    <cellStyle name="Normal 4 2 4 10 14 5" xfId="28571" xr:uid="{00000000-0005-0000-0000-0000E37C0000}"/>
    <cellStyle name="Normal 4 2 4 10 14 6" xfId="28572" xr:uid="{00000000-0005-0000-0000-0000E47C0000}"/>
    <cellStyle name="Normal 4 2 4 10 15" xfId="28573" xr:uid="{00000000-0005-0000-0000-0000E57C0000}"/>
    <cellStyle name="Normal 4 2 4 10 15 2" xfId="28574" xr:uid="{00000000-0005-0000-0000-0000E67C0000}"/>
    <cellStyle name="Normal 4 2 4 10 15 3" xfId="28575" xr:uid="{00000000-0005-0000-0000-0000E77C0000}"/>
    <cellStyle name="Normal 4 2 4 10 15 4" xfId="28576" xr:uid="{00000000-0005-0000-0000-0000E87C0000}"/>
    <cellStyle name="Normal 4 2 4 10 15 5" xfId="28577" xr:uid="{00000000-0005-0000-0000-0000E97C0000}"/>
    <cellStyle name="Normal 4 2 4 10 15 6" xfId="28578" xr:uid="{00000000-0005-0000-0000-0000EA7C0000}"/>
    <cellStyle name="Normal 4 2 4 10 16" xfId="28579" xr:uid="{00000000-0005-0000-0000-0000EB7C0000}"/>
    <cellStyle name="Normal 4 2 4 10 16 2" xfId="28580" xr:uid="{00000000-0005-0000-0000-0000EC7C0000}"/>
    <cellStyle name="Normal 4 2 4 10 16 3" xfId="28581" xr:uid="{00000000-0005-0000-0000-0000ED7C0000}"/>
    <cellStyle name="Normal 4 2 4 10 16 4" xfId="28582" xr:uid="{00000000-0005-0000-0000-0000EE7C0000}"/>
    <cellStyle name="Normal 4 2 4 10 16 5" xfId="28583" xr:uid="{00000000-0005-0000-0000-0000EF7C0000}"/>
    <cellStyle name="Normal 4 2 4 10 16 6" xfId="28584" xr:uid="{00000000-0005-0000-0000-0000F07C0000}"/>
    <cellStyle name="Normal 4 2 4 10 17" xfId="28585" xr:uid="{00000000-0005-0000-0000-0000F17C0000}"/>
    <cellStyle name="Normal 4 2 4 10 17 2" xfId="28586" xr:uid="{00000000-0005-0000-0000-0000F27C0000}"/>
    <cellStyle name="Normal 4 2 4 10 17 3" xfId="28587" xr:uid="{00000000-0005-0000-0000-0000F37C0000}"/>
    <cellStyle name="Normal 4 2 4 10 17 4" xfId="28588" xr:uid="{00000000-0005-0000-0000-0000F47C0000}"/>
    <cellStyle name="Normal 4 2 4 10 17 5" xfId="28589" xr:uid="{00000000-0005-0000-0000-0000F57C0000}"/>
    <cellStyle name="Normal 4 2 4 10 17 6" xfId="28590" xr:uid="{00000000-0005-0000-0000-0000F67C0000}"/>
    <cellStyle name="Normal 4 2 4 10 18" xfId="28591" xr:uid="{00000000-0005-0000-0000-0000F77C0000}"/>
    <cellStyle name="Normal 4 2 4 10 18 2" xfId="28592" xr:uid="{00000000-0005-0000-0000-0000F87C0000}"/>
    <cellStyle name="Normal 4 2 4 10 18 3" xfId="28593" xr:uid="{00000000-0005-0000-0000-0000F97C0000}"/>
    <cellStyle name="Normal 4 2 4 10 18 4" xfId="28594" xr:uid="{00000000-0005-0000-0000-0000FA7C0000}"/>
    <cellStyle name="Normal 4 2 4 10 18 5" xfId="28595" xr:uid="{00000000-0005-0000-0000-0000FB7C0000}"/>
    <cellStyle name="Normal 4 2 4 10 18 6" xfId="28596" xr:uid="{00000000-0005-0000-0000-0000FC7C0000}"/>
    <cellStyle name="Normal 4 2 4 10 19" xfId="28597" xr:uid="{00000000-0005-0000-0000-0000FD7C0000}"/>
    <cellStyle name="Normal 4 2 4 10 19 2" xfId="28598" xr:uid="{00000000-0005-0000-0000-0000FE7C0000}"/>
    <cellStyle name="Normal 4 2 4 10 19 3" xfId="28599" xr:uid="{00000000-0005-0000-0000-0000FF7C0000}"/>
    <cellStyle name="Normal 4 2 4 10 19 4" xfId="28600" xr:uid="{00000000-0005-0000-0000-0000007D0000}"/>
    <cellStyle name="Normal 4 2 4 10 19 5" xfId="28601" xr:uid="{00000000-0005-0000-0000-0000017D0000}"/>
    <cellStyle name="Normal 4 2 4 10 19 6" xfId="28602" xr:uid="{00000000-0005-0000-0000-0000027D0000}"/>
    <cellStyle name="Normal 4 2 4 10 2" xfId="28603" xr:uid="{00000000-0005-0000-0000-0000037D0000}"/>
    <cellStyle name="Normal 4 2 4 10 2 2" xfId="28604" xr:uid="{00000000-0005-0000-0000-0000047D0000}"/>
    <cellStyle name="Normal 4 2 4 10 2 3" xfId="28605" xr:uid="{00000000-0005-0000-0000-0000057D0000}"/>
    <cellStyle name="Normal 4 2 4 10 2 4" xfId="28606" xr:uid="{00000000-0005-0000-0000-0000067D0000}"/>
    <cellStyle name="Normal 4 2 4 10 2 5" xfId="28607" xr:uid="{00000000-0005-0000-0000-0000077D0000}"/>
    <cellStyle name="Normal 4 2 4 10 2 6" xfId="28608" xr:uid="{00000000-0005-0000-0000-0000087D0000}"/>
    <cellStyle name="Normal 4 2 4 10 20" xfId="28609" xr:uid="{00000000-0005-0000-0000-0000097D0000}"/>
    <cellStyle name="Normal 4 2 4 10 20 2" xfId="28610" xr:uid="{00000000-0005-0000-0000-00000A7D0000}"/>
    <cellStyle name="Normal 4 2 4 10 20 3" xfId="28611" xr:uid="{00000000-0005-0000-0000-00000B7D0000}"/>
    <cellStyle name="Normal 4 2 4 10 20 4" xfId="28612" xr:uid="{00000000-0005-0000-0000-00000C7D0000}"/>
    <cellStyle name="Normal 4 2 4 10 20 5" xfId="28613" xr:uid="{00000000-0005-0000-0000-00000D7D0000}"/>
    <cellStyle name="Normal 4 2 4 10 20 6" xfId="28614" xr:uid="{00000000-0005-0000-0000-00000E7D0000}"/>
    <cellStyle name="Normal 4 2 4 10 21" xfId="28615" xr:uid="{00000000-0005-0000-0000-00000F7D0000}"/>
    <cellStyle name="Normal 4 2 4 10 21 2" xfId="28616" xr:uid="{00000000-0005-0000-0000-0000107D0000}"/>
    <cellStyle name="Normal 4 2 4 10 21 3" xfId="28617" xr:uid="{00000000-0005-0000-0000-0000117D0000}"/>
    <cellStyle name="Normal 4 2 4 10 21 4" xfId="28618" xr:uid="{00000000-0005-0000-0000-0000127D0000}"/>
    <cellStyle name="Normal 4 2 4 10 21 5" xfId="28619" xr:uid="{00000000-0005-0000-0000-0000137D0000}"/>
    <cellStyle name="Normal 4 2 4 10 21 6" xfId="28620" xr:uid="{00000000-0005-0000-0000-0000147D0000}"/>
    <cellStyle name="Normal 4 2 4 10 22" xfId="28621" xr:uid="{00000000-0005-0000-0000-0000157D0000}"/>
    <cellStyle name="Normal 4 2 4 10 22 2" xfId="28622" xr:uid="{00000000-0005-0000-0000-0000167D0000}"/>
    <cellStyle name="Normal 4 2 4 10 22 3" xfId="28623" xr:uid="{00000000-0005-0000-0000-0000177D0000}"/>
    <cellStyle name="Normal 4 2 4 10 22 4" xfId="28624" xr:uid="{00000000-0005-0000-0000-0000187D0000}"/>
    <cellStyle name="Normal 4 2 4 10 22 5" xfId="28625" xr:uid="{00000000-0005-0000-0000-0000197D0000}"/>
    <cellStyle name="Normal 4 2 4 10 22 6" xfId="28626" xr:uid="{00000000-0005-0000-0000-00001A7D0000}"/>
    <cellStyle name="Normal 4 2 4 10 23" xfId="28627" xr:uid="{00000000-0005-0000-0000-00001B7D0000}"/>
    <cellStyle name="Normal 4 2 4 10 23 2" xfId="28628" xr:uid="{00000000-0005-0000-0000-00001C7D0000}"/>
    <cellStyle name="Normal 4 2 4 10 23 3" xfId="28629" xr:uid="{00000000-0005-0000-0000-00001D7D0000}"/>
    <cellStyle name="Normal 4 2 4 10 23 4" xfId="28630" xr:uid="{00000000-0005-0000-0000-00001E7D0000}"/>
    <cellStyle name="Normal 4 2 4 10 23 5" xfId="28631" xr:uid="{00000000-0005-0000-0000-00001F7D0000}"/>
    <cellStyle name="Normal 4 2 4 10 23 6" xfId="28632" xr:uid="{00000000-0005-0000-0000-0000207D0000}"/>
    <cellStyle name="Normal 4 2 4 10 24" xfId="28633" xr:uid="{00000000-0005-0000-0000-0000217D0000}"/>
    <cellStyle name="Normal 4 2 4 10 24 2" xfId="28634" xr:uid="{00000000-0005-0000-0000-0000227D0000}"/>
    <cellStyle name="Normal 4 2 4 10 24 3" xfId="28635" xr:uid="{00000000-0005-0000-0000-0000237D0000}"/>
    <cellStyle name="Normal 4 2 4 10 24 4" xfId="28636" xr:uid="{00000000-0005-0000-0000-0000247D0000}"/>
    <cellStyle name="Normal 4 2 4 10 24 5" xfId="28637" xr:uid="{00000000-0005-0000-0000-0000257D0000}"/>
    <cellStyle name="Normal 4 2 4 10 24 6" xfId="28638" xr:uid="{00000000-0005-0000-0000-0000267D0000}"/>
    <cellStyle name="Normal 4 2 4 10 25" xfId="28639" xr:uid="{00000000-0005-0000-0000-0000277D0000}"/>
    <cellStyle name="Normal 4 2 4 10 25 2" xfId="28640" xr:uid="{00000000-0005-0000-0000-0000287D0000}"/>
    <cellStyle name="Normal 4 2 4 10 25 3" xfId="28641" xr:uid="{00000000-0005-0000-0000-0000297D0000}"/>
    <cellStyle name="Normal 4 2 4 10 25 4" xfId="28642" xr:uid="{00000000-0005-0000-0000-00002A7D0000}"/>
    <cellStyle name="Normal 4 2 4 10 25 5" xfId="28643" xr:uid="{00000000-0005-0000-0000-00002B7D0000}"/>
    <cellStyle name="Normal 4 2 4 10 25 6" xfId="28644" xr:uid="{00000000-0005-0000-0000-00002C7D0000}"/>
    <cellStyle name="Normal 4 2 4 10 26" xfId="28645" xr:uid="{00000000-0005-0000-0000-00002D7D0000}"/>
    <cellStyle name="Normal 4 2 4 10 26 2" xfId="28646" xr:uid="{00000000-0005-0000-0000-00002E7D0000}"/>
    <cellStyle name="Normal 4 2 4 10 26 3" xfId="28647" xr:uid="{00000000-0005-0000-0000-00002F7D0000}"/>
    <cellStyle name="Normal 4 2 4 10 26 4" xfId="28648" xr:uid="{00000000-0005-0000-0000-0000307D0000}"/>
    <cellStyle name="Normal 4 2 4 10 26 5" xfId="28649" xr:uid="{00000000-0005-0000-0000-0000317D0000}"/>
    <cellStyle name="Normal 4 2 4 10 26 6" xfId="28650" xr:uid="{00000000-0005-0000-0000-0000327D0000}"/>
    <cellStyle name="Normal 4 2 4 10 27" xfId="28651" xr:uid="{00000000-0005-0000-0000-0000337D0000}"/>
    <cellStyle name="Normal 4 2 4 10 27 2" xfId="28652" xr:uid="{00000000-0005-0000-0000-0000347D0000}"/>
    <cellStyle name="Normal 4 2 4 10 27 3" xfId="28653" xr:uid="{00000000-0005-0000-0000-0000357D0000}"/>
    <cellStyle name="Normal 4 2 4 10 27 4" xfId="28654" xr:uid="{00000000-0005-0000-0000-0000367D0000}"/>
    <cellStyle name="Normal 4 2 4 10 27 5" xfId="28655" xr:uid="{00000000-0005-0000-0000-0000377D0000}"/>
    <cellStyle name="Normal 4 2 4 10 27 6" xfId="28656" xr:uid="{00000000-0005-0000-0000-0000387D0000}"/>
    <cellStyle name="Normal 4 2 4 10 28" xfId="28657" xr:uid="{00000000-0005-0000-0000-0000397D0000}"/>
    <cellStyle name="Normal 4 2 4 10 28 2" xfId="28658" xr:uid="{00000000-0005-0000-0000-00003A7D0000}"/>
    <cellStyle name="Normal 4 2 4 10 28 3" xfId="28659" xr:uid="{00000000-0005-0000-0000-00003B7D0000}"/>
    <cellStyle name="Normal 4 2 4 10 28 4" xfId="28660" xr:uid="{00000000-0005-0000-0000-00003C7D0000}"/>
    <cellStyle name="Normal 4 2 4 10 28 5" xfId="28661" xr:uid="{00000000-0005-0000-0000-00003D7D0000}"/>
    <cellStyle name="Normal 4 2 4 10 28 6" xfId="28662" xr:uid="{00000000-0005-0000-0000-00003E7D0000}"/>
    <cellStyle name="Normal 4 2 4 10 29" xfId="28663" xr:uid="{00000000-0005-0000-0000-00003F7D0000}"/>
    <cellStyle name="Normal 4 2 4 10 29 2" xfId="28664" xr:uid="{00000000-0005-0000-0000-0000407D0000}"/>
    <cellStyle name="Normal 4 2 4 10 29 3" xfId="28665" xr:uid="{00000000-0005-0000-0000-0000417D0000}"/>
    <cellStyle name="Normal 4 2 4 10 29 4" xfId="28666" xr:uid="{00000000-0005-0000-0000-0000427D0000}"/>
    <cellStyle name="Normal 4 2 4 10 29 5" xfId="28667" xr:uid="{00000000-0005-0000-0000-0000437D0000}"/>
    <cellStyle name="Normal 4 2 4 10 29 6" xfId="28668" xr:uid="{00000000-0005-0000-0000-0000447D0000}"/>
    <cellStyle name="Normal 4 2 4 10 3" xfId="28669" xr:uid="{00000000-0005-0000-0000-0000457D0000}"/>
    <cellStyle name="Normal 4 2 4 10 3 2" xfId="28670" xr:uid="{00000000-0005-0000-0000-0000467D0000}"/>
    <cellStyle name="Normal 4 2 4 10 3 3" xfId="28671" xr:uid="{00000000-0005-0000-0000-0000477D0000}"/>
    <cellStyle name="Normal 4 2 4 10 3 4" xfId="28672" xr:uid="{00000000-0005-0000-0000-0000487D0000}"/>
    <cellStyle name="Normal 4 2 4 10 3 5" xfId="28673" xr:uid="{00000000-0005-0000-0000-0000497D0000}"/>
    <cellStyle name="Normal 4 2 4 10 3 6" xfId="28674" xr:uid="{00000000-0005-0000-0000-00004A7D0000}"/>
    <cellStyle name="Normal 4 2 4 10 30" xfId="28675" xr:uid="{00000000-0005-0000-0000-00004B7D0000}"/>
    <cellStyle name="Normal 4 2 4 10 31" xfId="28676" xr:uid="{00000000-0005-0000-0000-00004C7D0000}"/>
    <cellStyle name="Normal 4 2 4 10 32" xfId="28677" xr:uid="{00000000-0005-0000-0000-00004D7D0000}"/>
    <cellStyle name="Normal 4 2 4 10 33" xfId="28678" xr:uid="{00000000-0005-0000-0000-00004E7D0000}"/>
    <cellStyle name="Normal 4 2 4 10 34" xfId="28679" xr:uid="{00000000-0005-0000-0000-00004F7D0000}"/>
    <cellStyle name="Normal 4 2 4 10 4" xfId="28680" xr:uid="{00000000-0005-0000-0000-0000507D0000}"/>
    <cellStyle name="Normal 4 2 4 10 4 2" xfId="28681" xr:uid="{00000000-0005-0000-0000-0000517D0000}"/>
    <cellStyle name="Normal 4 2 4 10 4 3" xfId="28682" xr:uid="{00000000-0005-0000-0000-0000527D0000}"/>
    <cellStyle name="Normal 4 2 4 10 4 4" xfId="28683" xr:uid="{00000000-0005-0000-0000-0000537D0000}"/>
    <cellStyle name="Normal 4 2 4 10 4 5" xfId="28684" xr:uid="{00000000-0005-0000-0000-0000547D0000}"/>
    <cellStyle name="Normal 4 2 4 10 4 6" xfId="28685" xr:uid="{00000000-0005-0000-0000-0000557D0000}"/>
    <cellStyle name="Normal 4 2 4 10 5" xfId="28686" xr:uid="{00000000-0005-0000-0000-0000567D0000}"/>
    <cellStyle name="Normal 4 2 4 10 5 2" xfId="28687" xr:uid="{00000000-0005-0000-0000-0000577D0000}"/>
    <cellStyle name="Normal 4 2 4 10 5 3" xfId="28688" xr:uid="{00000000-0005-0000-0000-0000587D0000}"/>
    <cellStyle name="Normal 4 2 4 10 5 4" xfId="28689" xr:uid="{00000000-0005-0000-0000-0000597D0000}"/>
    <cellStyle name="Normal 4 2 4 10 5 5" xfId="28690" xr:uid="{00000000-0005-0000-0000-00005A7D0000}"/>
    <cellStyle name="Normal 4 2 4 10 5 6" xfId="28691" xr:uid="{00000000-0005-0000-0000-00005B7D0000}"/>
    <cellStyle name="Normal 4 2 4 10 6" xfId="28692" xr:uid="{00000000-0005-0000-0000-00005C7D0000}"/>
    <cellStyle name="Normal 4 2 4 10 6 2" xfId="28693" xr:uid="{00000000-0005-0000-0000-00005D7D0000}"/>
    <cellStyle name="Normal 4 2 4 10 6 3" xfId="28694" xr:uid="{00000000-0005-0000-0000-00005E7D0000}"/>
    <cellStyle name="Normal 4 2 4 10 6 4" xfId="28695" xr:uid="{00000000-0005-0000-0000-00005F7D0000}"/>
    <cellStyle name="Normal 4 2 4 10 6 5" xfId="28696" xr:uid="{00000000-0005-0000-0000-0000607D0000}"/>
    <cellStyle name="Normal 4 2 4 10 6 6" xfId="28697" xr:uid="{00000000-0005-0000-0000-0000617D0000}"/>
    <cellStyle name="Normal 4 2 4 10 7" xfId="28698" xr:uid="{00000000-0005-0000-0000-0000627D0000}"/>
    <cellStyle name="Normal 4 2 4 10 7 2" xfId="28699" xr:uid="{00000000-0005-0000-0000-0000637D0000}"/>
    <cellStyle name="Normal 4 2 4 10 7 3" xfId="28700" xr:uid="{00000000-0005-0000-0000-0000647D0000}"/>
    <cellStyle name="Normal 4 2 4 10 7 4" xfId="28701" xr:uid="{00000000-0005-0000-0000-0000657D0000}"/>
    <cellStyle name="Normal 4 2 4 10 7 5" xfId="28702" xr:uid="{00000000-0005-0000-0000-0000667D0000}"/>
    <cellStyle name="Normal 4 2 4 10 7 6" xfId="28703" xr:uid="{00000000-0005-0000-0000-0000677D0000}"/>
    <cellStyle name="Normal 4 2 4 10 8" xfId="28704" xr:uid="{00000000-0005-0000-0000-0000687D0000}"/>
    <cellStyle name="Normal 4 2 4 10 8 2" xfId="28705" xr:uid="{00000000-0005-0000-0000-0000697D0000}"/>
    <cellStyle name="Normal 4 2 4 10 8 3" xfId="28706" xr:uid="{00000000-0005-0000-0000-00006A7D0000}"/>
    <cellStyle name="Normal 4 2 4 10 8 4" xfId="28707" xr:uid="{00000000-0005-0000-0000-00006B7D0000}"/>
    <cellStyle name="Normal 4 2 4 10 8 5" xfId="28708" xr:uid="{00000000-0005-0000-0000-00006C7D0000}"/>
    <cellStyle name="Normal 4 2 4 10 8 6" xfId="28709" xr:uid="{00000000-0005-0000-0000-00006D7D0000}"/>
    <cellStyle name="Normal 4 2 4 10 9" xfId="28710" xr:uid="{00000000-0005-0000-0000-00006E7D0000}"/>
    <cellStyle name="Normal 4 2 4 10 9 2" xfId="28711" xr:uid="{00000000-0005-0000-0000-00006F7D0000}"/>
    <cellStyle name="Normal 4 2 4 10 9 3" xfId="28712" xr:uid="{00000000-0005-0000-0000-0000707D0000}"/>
    <cellStyle name="Normal 4 2 4 10 9 4" xfId="28713" xr:uid="{00000000-0005-0000-0000-0000717D0000}"/>
    <cellStyle name="Normal 4 2 4 10 9 5" xfId="28714" xr:uid="{00000000-0005-0000-0000-0000727D0000}"/>
    <cellStyle name="Normal 4 2 4 10 9 6" xfId="28715" xr:uid="{00000000-0005-0000-0000-0000737D0000}"/>
    <cellStyle name="Normal 4 2 4 11" xfId="28716" xr:uid="{00000000-0005-0000-0000-0000747D0000}"/>
    <cellStyle name="Normal 4 2 4 11 10" xfId="28717" xr:uid="{00000000-0005-0000-0000-0000757D0000}"/>
    <cellStyle name="Normal 4 2 4 11 10 2" xfId="28718" xr:uid="{00000000-0005-0000-0000-0000767D0000}"/>
    <cellStyle name="Normal 4 2 4 11 10 3" xfId="28719" xr:uid="{00000000-0005-0000-0000-0000777D0000}"/>
    <cellStyle name="Normal 4 2 4 11 10 4" xfId="28720" xr:uid="{00000000-0005-0000-0000-0000787D0000}"/>
    <cellStyle name="Normal 4 2 4 11 10 5" xfId="28721" xr:uid="{00000000-0005-0000-0000-0000797D0000}"/>
    <cellStyle name="Normal 4 2 4 11 10 6" xfId="28722" xr:uid="{00000000-0005-0000-0000-00007A7D0000}"/>
    <cellStyle name="Normal 4 2 4 11 11" xfId="28723" xr:uid="{00000000-0005-0000-0000-00007B7D0000}"/>
    <cellStyle name="Normal 4 2 4 11 11 2" xfId="28724" xr:uid="{00000000-0005-0000-0000-00007C7D0000}"/>
    <cellStyle name="Normal 4 2 4 11 11 3" xfId="28725" xr:uid="{00000000-0005-0000-0000-00007D7D0000}"/>
    <cellStyle name="Normal 4 2 4 11 11 4" xfId="28726" xr:uid="{00000000-0005-0000-0000-00007E7D0000}"/>
    <cellStyle name="Normal 4 2 4 11 11 5" xfId="28727" xr:uid="{00000000-0005-0000-0000-00007F7D0000}"/>
    <cellStyle name="Normal 4 2 4 11 11 6" xfId="28728" xr:uid="{00000000-0005-0000-0000-0000807D0000}"/>
    <cellStyle name="Normal 4 2 4 11 12" xfId="28729" xr:uid="{00000000-0005-0000-0000-0000817D0000}"/>
    <cellStyle name="Normal 4 2 4 11 12 2" xfId="28730" xr:uid="{00000000-0005-0000-0000-0000827D0000}"/>
    <cellStyle name="Normal 4 2 4 11 12 3" xfId="28731" xr:uid="{00000000-0005-0000-0000-0000837D0000}"/>
    <cellStyle name="Normal 4 2 4 11 12 4" xfId="28732" xr:uid="{00000000-0005-0000-0000-0000847D0000}"/>
    <cellStyle name="Normal 4 2 4 11 12 5" xfId="28733" xr:uid="{00000000-0005-0000-0000-0000857D0000}"/>
    <cellStyle name="Normal 4 2 4 11 12 6" xfId="28734" xr:uid="{00000000-0005-0000-0000-0000867D0000}"/>
    <cellStyle name="Normal 4 2 4 11 13" xfId="28735" xr:uid="{00000000-0005-0000-0000-0000877D0000}"/>
    <cellStyle name="Normal 4 2 4 11 13 2" xfId="28736" xr:uid="{00000000-0005-0000-0000-0000887D0000}"/>
    <cellStyle name="Normal 4 2 4 11 13 3" xfId="28737" xr:uid="{00000000-0005-0000-0000-0000897D0000}"/>
    <cellStyle name="Normal 4 2 4 11 13 4" xfId="28738" xr:uid="{00000000-0005-0000-0000-00008A7D0000}"/>
    <cellStyle name="Normal 4 2 4 11 13 5" xfId="28739" xr:uid="{00000000-0005-0000-0000-00008B7D0000}"/>
    <cellStyle name="Normal 4 2 4 11 13 6" xfId="28740" xr:uid="{00000000-0005-0000-0000-00008C7D0000}"/>
    <cellStyle name="Normal 4 2 4 11 14" xfId="28741" xr:uid="{00000000-0005-0000-0000-00008D7D0000}"/>
    <cellStyle name="Normal 4 2 4 11 14 2" xfId="28742" xr:uid="{00000000-0005-0000-0000-00008E7D0000}"/>
    <cellStyle name="Normal 4 2 4 11 14 3" xfId="28743" xr:uid="{00000000-0005-0000-0000-00008F7D0000}"/>
    <cellStyle name="Normal 4 2 4 11 14 4" xfId="28744" xr:uid="{00000000-0005-0000-0000-0000907D0000}"/>
    <cellStyle name="Normal 4 2 4 11 14 5" xfId="28745" xr:uid="{00000000-0005-0000-0000-0000917D0000}"/>
    <cellStyle name="Normal 4 2 4 11 14 6" xfId="28746" xr:uid="{00000000-0005-0000-0000-0000927D0000}"/>
    <cellStyle name="Normal 4 2 4 11 15" xfId="28747" xr:uid="{00000000-0005-0000-0000-0000937D0000}"/>
    <cellStyle name="Normal 4 2 4 11 15 2" xfId="28748" xr:uid="{00000000-0005-0000-0000-0000947D0000}"/>
    <cellStyle name="Normal 4 2 4 11 15 3" xfId="28749" xr:uid="{00000000-0005-0000-0000-0000957D0000}"/>
    <cellStyle name="Normal 4 2 4 11 15 4" xfId="28750" xr:uid="{00000000-0005-0000-0000-0000967D0000}"/>
    <cellStyle name="Normal 4 2 4 11 15 5" xfId="28751" xr:uid="{00000000-0005-0000-0000-0000977D0000}"/>
    <cellStyle name="Normal 4 2 4 11 15 6" xfId="28752" xr:uid="{00000000-0005-0000-0000-0000987D0000}"/>
    <cellStyle name="Normal 4 2 4 11 16" xfId="28753" xr:uid="{00000000-0005-0000-0000-0000997D0000}"/>
    <cellStyle name="Normal 4 2 4 11 16 2" xfId="28754" xr:uid="{00000000-0005-0000-0000-00009A7D0000}"/>
    <cellStyle name="Normal 4 2 4 11 16 3" xfId="28755" xr:uid="{00000000-0005-0000-0000-00009B7D0000}"/>
    <cellStyle name="Normal 4 2 4 11 16 4" xfId="28756" xr:uid="{00000000-0005-0000-0000-00009C7D0000}"/>
    <cellStyle name="Normal 4 2 4 11 16 5" xfId="28757" xr:uid="{00000000-0005-0000-0000-00009D7D0000}"/>
    <cellStyle name="Normal 4 2 4 11 16 6" xfId="28758" xr:uid="{00000000-0005-0000-0000-00009E7D0000}"/>
    <cellStyle name="Normal 4 2 4 11 17" xfId="28759" xr:uid="{00000000-0005-0000-0000-00009F7D0000}"/>
    <cellStyle name="Normal 4 2 4 11 17 2" xfId="28760" xr:uid="{00000000-0005-0000-0000-0000A07D0000}"/>
    <cellStyle name="Normal 4 2 4 11 17 3" xfId="28761" xr:uid="{00000000-0005-0000-0000-0000A17D0000}"/>
    <cellStyle name="Normal 4 2 4 11 17 4" xfId="28762" xr:uid="{00000000-0005-0000-0000-0000A27D0000}"/>
    <cellStyle name="Normal 4 2 4 11 17 5" xfId="28763" xr:uid="{00000000-0005-0000-0000-0000A37D0000}"/>
    <cellStyle name="Normal 4 2 4 11 17 6" xfId="28764" xr:uid="{00000000-0005-0000-0000-0000A47D0000}"/>
    <cellStyle name="Normal 4 2 4 11 18" xfId="28765" xr:uid="{00000000-0005-0000-0000-0000A57D0000}"/>
    <cellStyle name="Normal 4 2 4 11 18 2" xfId="28766" xr:uid="{00000000-0005-0000-0000-0000A67D0000}"/>
    <cellStyle name="Normal 4 2 4 11 18 3" xfId="28767" xr:uid="{00000000-0005-0000-0000-0000A77D0000}"/>
    <cellStyle name="Normal 4 2 4 11 18 4" xfId="28768" xr:uid="{00000000-0005-0000-0000-0000A87D0000}"/>
    <cellStyle name="Normal 4 2 4 11 18 5" xfId="28769" xr:uid="{00000000-0005-0000-0000-0000A97D0000}"/>
    <cellStyle name="Normal 4 2 4 11 18 6" xfId="28770" xr:uid="{00000000-0005-0000-0000-0000AA7D0000}"/>
    <cellStyle name="Normal 4 2 4 11 19" xfId="28771" xr:uid="{00000000-0005-0000-0000-0000AB7D0000}"/>
    <cellStyle name="Normal 4 2 4 11 19 2" xfId="28772" xr:uid="{00000000-0005-0000-0000-0000AC7D0000}"/>
    <cellStyle name="Normal 4 2 4 11 19 3" xfId="28773" xr:uid="{00000000-0005-0000-0000-0000AD7D0000}"/>
    <cellStyle name="Normal 4 2 4 11 19 4" xfId="28774" xr:uid="{00000000-0005-0000-0000-0000AE7D0000}"/>
    <cellStyle name="Normal 4 2 4 11 19 5" xfId="28775" xr:uid="{00000000-0005-0000-0000-0000AF7D0000}"/>
    <cellStyle name="Normal 4 2 4 11 19 6" xfId="28776" xr:uid="{00000000-0005-0000-0000-0000B07D0000}"/>
    <cellStyle name="Normal 4 2 4 11 2" xfId="28777" xr:uid="{00000000-0005-0000-0000-0000B17D0000}"/>
    <cellStyle name="Normal 4 2 4 11 2 2" xfId="28778" xr:uid="{00000000-0005-0000-0000-0000B27D0000}"/>
    <cellStyle name="Normal 4 2 4 11 2 3" xfId="28779" xr:uid="{00000000-0005-0000-0000-0000B37D0000}"/>
    <cellStyle name="Normal 4 2 4 11 2 4" xfId="28780" xr:uid="{00000000-0005-0000-0000-0000B47D0000}"/>
    <cellStyle name="Normal 4 2 4 11 2 5" xfId="28781" xr:uid="{00000000-0005-0000-0000-0000B57D0000}"/>
    <cellStyle name="Normal 4 2 4 11 2 6" xfId="28782" xr:uid="{00000000-0005-0000-0000-0000B67D0000}"/>
    <cellStyle name="Normal 4 2 4 11 20" xfId="28783" xr:uid="{00000000-0005-0000-0000-0000B77D0000}"/>
    <cellStyle name="Normal 4 2 4 11 20 2" xfId="28784" xr:uid="{00000000-0005-0000-0000-0000B87D0000}"/>
    <cellStyle name="Normal 4 2 4 11 20 3" xfId="28785" xr:uid="{00000000-0005-0000-0000-0000B97D0000}"/>
    <cellStyle name="Normal 4 2 4 11 20 4" xfId="28786" xr:uid="{00000000-0005-0000-0000-0000BA7D0000}"/>
    <cellStyle name="Normal 4 2 4 11 20 5" xfId="28787" xr:uid="{00000000-0005-0000-0000-0000BB7D0000}"/>
    <cellStyle name="Normal 4 2 4 11 20 6" xfId="28788" xr:uid="{00000000-0005-0000-0000-0000BC7D0000}"/>
    <cellStyle name="Normal 4 2 4 11 21" xfId="28789" xr:uid="{00000000-0005-0000-0000-0000BD7D0000}"/>
    <cellStyle name="Normal 4 2 4 11 21 2" xfId="28790" xr:uid="{00000000-0005-0000-0000-0000BE7D0000}"/>
    <cellStyle name="Normal 4 2 4 11 21 3" xfId="28791" xr:uid="{00000000-0005-0000-0000-0000BF7D0000}"/>
    <cellStyle name="Normal 4 2 4 11 21 4" xfId="28792" xr:uid="{00000000-0005-0000-0000-0000C07D0000}"/>
    <cellStyle name="Normal 4 2 4 11 21 5" xfId="28793" xr:uid="{00000000-0005-0000-0000-0000C17D0000}"/>
    <cellStyle name="Normal 4 2 4 11 21 6" xfId="28794" xr:uid="{00000000-0005-0000-0000-0000C27D0000}"/>
    <cellStyle name="Normal 4 2 4 11 22" xfId="28795" xr:uid="{00000000-0005-0000-0000-0000C37D0000}"/>
    <cellStyle name="Normal 4 2 4 11 22 2" xfId="28796" xr:uid="{00000000-0005-0000-0000-0000C47D0000}"/>
    <cellStyle name="Normal 4 2 4 11 22 3" xfId="28797" xr:uid="{00000000-0005-0000-0000-0000C57D0000}"/>
    <cellStyle name="Normal 4 2 4 11 22 4" xfId="28798" xr:uid="{00000000-0005-0000-0000-0000C67D0000}"/>
    <cellStyle name="Normal 4 2 4 11 22 5" xfId="28799" xr:uid="{00000000-0005-0000-0000-0000C77D0000}"/>
    <cellStyle name="Normal 4 2 4 11 22 6" xfId="28800" xr:uid="{00000000-0005-0000-0000-0000C87D0000}"/>
    <cellStyle name="Normal 4 2 4 11 23" xfId="28801" xr:uid="{00000000-0005-0000-0000-0000C97D0000}"/>
    <cellStyle name="Normal 4 2 4 11 23 2" xfId="28802" xr:uid="{00000000-0005-0000-0000-0000CA7D0000}"/>
    <cellStyle name="Normal 4 2 4 11 23 3" xfId="28803" xr:uid="{00000000-0005-0000-0000-0000CB7D0000}"/>
    <cellStyle name="Normal 4 2 4 11 23 4" xfId="28804" xr:uid="{00000000-0005-0000-0000-0000CC7D0000}"/>
    <cellStyle name="Normal 4 2 4 11 23 5" xfId="28805" xr:uid="{00000000-0005-0000-0000-0000CD7D0000}"/>
    <cellStyle name="Normal 4 2 4 11 23 6" xfId="28806" xr:uid="{00000000-0005-0000-0000-0000CE7D0000}"/>
    <cellStyle name="Normal 4 2 4 11 24" xfId="28807" xr:uid="{00000000-0005-0000-0000-0000CF7D0000}"/>
    <cellStyle name="Normal 4 2 4 11 24 2" xfId="28808" xr:uid="{00000000-0005-0000-0000-0000D07D0000}"/>
    <cellStyle name="Normal 4 2 4 11 24 3" xfId="28809" xr:uid="{00000000-0005-0000-0000-0000D17D0000}"/>
    <cellStyle name="Normal 4 2 4 11 24 4" xfId="28810" xr:uid="{00000000-0005-0000-0000-0000D27D0000}"/>
    <cellStyle name="Normal 4 2 4 11 24 5" xfId="28811" xr:uid="{00000000-0005-0000-0000-0000D37D0000}"/>
    <cellStyle name="Normal 4 2 4 11 24 6" xfId="28812" xr:uid="{00000000-0005-0000-0000-0000D47D0000}"/>
    <cellStyle name="Normal 4 2 4 11 25" xfId="28813" xr:uid="{00000000-0005-0000-0000-0000D57D0000}"/>
    <cellStyle name="Normal 4 2 4 11 25 2" xfId="28814" xr:uid="{00000000-0005-0000-0000-0000D67D0000}"/>
    <cellStyle name="Normal 4 2 4 11 25 3" xfId="28815" xr:uid="{00000000-0005-0000-0000-0000D77D0000}"/>
    <cellStyle name="Normal 4 2 4 11 25 4" xfId="28816" xr:uid="{00000000-0005-0000-0000-0000D87D0000}"/>
    <cellStyle name="Normal 4 2 4 11 25 5" xfId="28817" xr:uid="{00000000-0005-0000-0000-0000D97D0000}"/>
    <cellStyle name="Normal 4 2 4 11 25 6" xfId="28818" xr:uid="{00000000-0005-0000-0000-0000DA7D0000}"/>
    <cellStyle name="Normal 4 2 4 11 26" xfId="28819" xr:uid="{00000000-0005-0000-0000-0000DB7D0000}"/>
    <cellStyle name="Normal 4 2 4 11 26 2" xfId="28820" xr:uid="{00000000-0005-0000-0000-0000DC7D0000}"/>
    <cellStyle name="Normal 4 2 4 11 26 3" xfId="28821" xr:uid="{00000000-0005-0000-0000-0000DD7D0000}"/>
    <cellStyle name="Normal 4 2 4 11 26 4" xfId="28822" xr:uid="{00000000-0005-0000-0000-0000DE7D0000}"/>
    <cellStyle name="Normal 4 2 4 11 26 5" xfId="28823" xr:uid="{00000000-0005-0000-0000-0000DF7D0000}"/>
    <cellStyle name="Normal 4 2 4 11 26 6" xfId="28824" xr:uid="{00000000-0005-0000-0000-0000E07D0000}"/>
    <cellStyle name="Normal 4 2 4 11 27" xfId="28825" xr:uid="{00000000-0005-0000-0000-0000E17D0000}"/>
    <cellStyle name="Normal 4 2 4 11 27 2" xfId="28826" xr:uid="{00000000-0005-0000-0000-0000E27D0000}"/>
    <cellStyle name="Normal 4 2 4 11 27 3" xfId="28827" xr:uid="{00000000-0005-0000-0000-0000E37D0000}"/>
    <cellStyle name="Normal 4 2 4 11 27 4" xfId="28828" xr:uid="{00000000-0005-0000-0000-0000E47D0000}"/>
    <cellStyle name="Normal 4 2 4 11 27 5" xfId="28829" xr:uid="{00000000-0005-0000-0000-0000E57D0000}"/>
    <cellStyle name="Normal 4 2 4 11 27 6" xfId="28830" xr:uid="{00000000-0005-0000-0000-0000E67D0000}"/>
    <cellStyle name="Normal 4 2 4 11 28" xfId="28831" xr:uid="{00000000-0005-0000-0000-0000E77D0000}"/>
    <cellStyle name="Normal 4 2 4 11 28 2" xfId="28832" xr:uid="{00000000-0005-0000-0000-0000E87D0000}"/>
    <cellStyle name="Normal 4 2 4 11 28 3" xfId="28833" xr:uid="{00000000-0005-0000-0000-0000E97D0000}"/>
    <cellStyle name="Normal 4 2 4 11 28 4" xfId="28834" xr:uid="{00000000-0005-0000-0000-0000EA7D0000}"/>
    <cellStyle name="Normal 4 2 4 11 28 5" xfId="28835" xr:uid="{00000000-0005-0000-0000-0000EB7D0000}"/>
    <cellStyle name="Normal 4 2 4 11 28 6" xfId="28836" xr:uid="{00000000-0005-0000-0000-0000EC7D0000}"/>
    <cellStyle name="Normal 4 2 4 11 29" xfId="28837" xr:uid="{00000000-0005-0000-0000-0000ED7D0000}"/>
    <cellStyle name="Normal 4 2 4 11 29 2" xfId="28838" xr:uid="{00000000-0005-0000-0000-0000EE7D0000}"/>
    <cellStyle name="Normal 4 2 4 11 29 3" xfId="28839" xr:uid="{00000000-0005-0000-0000-0000EF7D0000}"/>
    <cellStyle name="Normal 4 2 4 11 29 4" xfId="28840" xr:uid="{00000000-0005-0000-0000-0000F07D0000}"/>
    <cellStyle name="Normal 4 2 4 11 29 5" xfId="28841" xr:uid="{00000000-0005-0000-0000-0000F17D0000}"/>
    <cellStyle name="Normal 4 2 4 11 29 6" xfId="28842" xr:uid="{00000000-0005-0000-0000-0000F27D0000}"/>
    <cellStyle name="Normal 4 2 4 11 3" xfId="28843" xr:uid="{00000000-0005-0000-0000-0000F37D0000}"/>
    <cellStyle name="Normal 4 2 4 11 3 2" xfId="28844" xr:uid="{00000000-0005-0000-0000-0000F47D0000}"/>
    <cellStyle name="Normal 4 2 4 11 3 3" xfId="28845" xr:uid="{00000000-0005-0000-0000-0000F57D0000}"/>
    <cellStyle name="Normal 4 2 4 11 3 4" xfId="28846" xr:uid="{00000000-0005-0000-0000-0000F67D0000}"/>
    <cellStyle name="Normal 4 2 4 11 3 5" xfId="28847" xr:uid="{00000000-0005-0000-0000-0000F77D0000}"/>
    <cellStyle name="Normal 4 2 4 11 3 6" xfId="28848" xr:uid="{00000000-0005-0000-0000-0000F87D0000}"/>
    <cellStyle name="Normal 4 2 4 11 30" xfId="28849" xr:uid="{00000000-0005-0000-0000-0000F97D0000}"/>
    <cellStyle name="Normal 4 2 4 11 31" xfId="28850" xr:uid="{00000000-0005-0000-0000-0000FA7D0000}"/>
    <cellStyle name="Normal 4 2 4 11 32" xfId="28851" xr:uid="{00000000-0005-0000-0000-0000FB7D0000}"/>
    <cellStyle name="Normal 4 2 4 11 33" xfId="28852" xr:uid="{00000000-0005-0000-0000-0000FC7D0000}"/>
    <cellStyle name="Normal 4 2 4 11 34" xfId="28853" xr:uid="{00000000-0005-0000-0000-0000FD7D0000}"/>
    <cellStyle name="Normal 4 2 4 11 4" xfId="28854" xr:uid="{00000000-0005-0000-0000-0000FE7D0000}"/>
    <cellStyle name="Normal 4 2 4 11 4 2" xfId="28855" xr:uid="{00000000-0005-0000-0000-0000FF7D0000}"/>
    <cellStyle name="Normal 4 2 4 11 4 3" xfId="28856" xr:uid="{00000000-0005-0000-0000-0000007E0000}"/>
    <cellStyle name="Normal 4 2 4 11 4 4" xfId="28857" xr:uid="{00000000-0005-0000-0000-0000017E0000}"/>
    <cellStyle name="Normal 4 2 4 11 4 5" xfId="28858" xr:uid="{00000000-0005-0000-0000-0000027E0000}"/>
    <cellStyle name="Normal 4 2 4 11 4 6" xfId="28859" xr:uid="{00000000-0005-0000-0000-0000037E0000}"/>
    <cellStyle name="Normal 4 2 4 11 5" xfId="28860" xr:uid="{00000000-0005-0000-0000-0000047E0000}"/>
    <cellStyle name="Normal 4 2 4 11 5 2" xfId="28861" xr:uid="{00000000-0005-0000-0000-0000057E0000}"/>
    <cellStyle name="Normal 4 2 4 11 5 3" xfId="28862" xr:uid="{00000000-0005-0000-0000-0000067E0000}"/>
    <cellStyle name="Normal 4 2 4 11 5 4" xfId="28863" xr:uid="{00000000-0005-0000-0000-0000077E0000}"/>
    <cellStyle name="Normal 4 2 4 11 5 5" xfId="28864" xr:uid="{00000000-0005-0000-0000-0000087E0000}"/>
    <cellStyle name="Normal 4 2 4 11 5 6" xfId="28865" xr:uid="{00000000-0005-0000-0000-0000097E0000}"/>
    <cellStyle name="Normal 4 2 4 11 6" xfId="28866" xr:uid="{00000000-0005-0000-0000-00000A7E0000}"/>
    <cellStyle name="Normal 4 2 4 11 6 2" xfId="28867" xr:uid="{00000000-0005-0000-0000-00000B7E0000}"/>
    <cellStyle name="Normal 4 2 4 11 6 3" xfId="28868" xr:uid="{00000000-0005-0000-0000-00000C7E0000}"/>
    <cellStyle name="Normal 4 2 4 11 6 4" xfId="28869" xr:uid="{00000000-0005-0000-0000-00000D7E0000}"/>
    <cellStyle name="Normal 4 2 4 11 6 5" xfId="28870" xr:uid="{00000000-0005-0000-0000-00000E7E0000}"/>
    <cellStyle name="Normal 4 2 4 11 6 6" xfId="28871" xr:uid="{00000000-0005-0000-0000-00000F7E0000}"/>
    <cellStyle name="Normal 4 2 4 11 7" xfId="28872" xr:uid="{00000000-0005-0000-0000-0000107E0000}"/>
    <cellStyle name="Normal 4 2 4 11 7 2" xfId="28873" xr:uid="{00000000-0005-0000-0000-0000117E0000}"/>
    <cellStyle name="Normal 4 2 4 11 7 3" xfId="28874" xr:uid="{00000000-0005-0000-0000-0000127E0000}"/>
    <cellStyle name="Normal 4 2 4 11 7 4" xfId="28875" xr:uid="{00000000-0005-0000-0000-0000137E0000}"/>
    <cellStyle name="Normal 4 2 4 11 7 5" xfId="28876" xr:uid="{00000000-0005-0000-0000-0000147E0000}"/>
    <cellStyle name="Normal 4 2 4 11 7 6" xfId="28877" xr:uid="{00000000-0005-0000-0000-0000157E0000}"/>
    <cellStyle name="Normal 4 2 4 11 8" xfId="28878" xr:uid="{00000000-0005-0000-0000-0000167E0000}"/>
    <cellStyle name="Normal 4 2 4 11 8 2" xfId="28879" xr:uid="{00000000-0005-0000-0000-0000177E0000}"/>
    <cellStyle name="Normal 4 2 4 11 8 3" xfId="28880" xr:uid="{00000000-0005-0000-0000-0000187E0000}"/>
    <cellStyle name="Normal 4 2 4 11 8 4" xfId="28881" xr:uid="{00000000-0005-0000-0000-0000197E0000}"/>
    <cellStyle name="Normal 4 2 4 11 8 5" xfId="28882" xr:uid="{00000000-0005-0000-0000-00001A7E0000}"/>
    <cellStyle name="Normal 4 2 4 11 8 6" xfId="28883" xr:uid="{00000000-0005-0000-0000-00001B7E0000}"/>
    <cellStyle name="Normal 4 2 4 11 9" xfId="28884" xr:uid="{00000000-0005-0000-0000-00001C7E0000}"/>
    <cellStyle name="Normal 4 2 4 11 9 2" xfId="28885" xr:uid="{00000000-0005-0000-0000-00001D7E0000}"/>
    <cellStyle name="Normal 4 2 4 11 9 3" xfId="28886" xr:uid="{00000000-0005-0000-0000-00001E7E0000}"/>
    <cellStyle name="Normal 4 2 4 11 9 4" xfId="28887" xr:uid="{00000000-0005-0000-0000-00001F7E0000}"/>
    <cellStyle name="Normal 4 2 4 11 9 5" xfId="28888" xr:uid="{00000000-0005-0000-0000-0000207E0000}"/>
    <cellStyle name="Normal 4 2 4 11 9 6" xfId="28889" xr:uid="{00000000-0005-0000-0000-0000217E0000}"/>
    <cellStyle name="Normal 4 2 4 12" xfId="28890" xr:uid="{00000000-0005-0000-0000-0000227E0000}"/>
    <cellStyle name="Normal 4 2 4 12 10" xfId="28891" xr:uid="{00000000-0005-0000-0000-0000237E0000}"/>
    <cellStyle name="Normal 4 2 4 12 10 2" xfId="28892" xr:uid="{00000000-0005-0000-0000-0000247E0000}"/>
    <cellStyle name="Normal 4 2 4 12 10 3" xfId="28893" xr:uid="{00000000-0005-0000-0000-0000257E0000}"/>
    <cellStyle name="Normal 4 2 4 12 10 4" xfId="28894" xr:uid="{00000000-0005-0000-0000-0000267E0000}"/>
    <cellStyle name="Normal 4 2 4 12 10 5" xfId="28895" xr:uid="{00000000-0005-0000-0000-0000277E0000}"/>
    <cellStyle name="Normal 4 2 4 12 10 6" xfId="28896" xr:uid="{00000000-0005-0000-0000-0000287E0000}"/>
    <cellStyle name="Normal 4 2 4 12 11" xfId="28897" xr:uid="{00000000-0005-0000-0000-0000297E0000}"/>
    <cellStyle name="Normal 4 2 4 12 11 2" xfId="28898" xr:uid="{00000000-0005-0000-0000-00002A7E0000}"/>
    <cellStyle name="Normal 4 2 4 12 11 3" xfId="28899" xr:uid="{00000000-0005-0000-0000-00002B7E0000}"/>
    <cellStyle name="Normal 4 2 4 12 11 4" xfId="28900" xr:uid="{00000000-0005-0000-0000-00002C7E0000}"/>
    <cellStyle name="Normal 4 2 4 12 11 5" xfId="28901" xr:uid="{00000000-0005-0000-0000-00002D7E0000}"/>
    <cellStyle name="Normal 4 2 4 12 11 6" xfId="28902" xr:uid="{00000000-0005-0000-0000-00002E7E0000}"/>
    <cellStyle name="Normal 4 2 4 12 12" xfId="28903" xr:uid="{00000000-0005-0000-0000-00002F7E0000}"/>
    <cellStyle name="Normal 4 2 4 12 12 2" xfId="28904" xr:uid="{00000000-0005-0000-0000-0000307E0000}"/>
    <cellStyle name="Normal 4 2 4 12 12 3" xfId="28905" xr:uid="{00000000-0005-0000-0000-0000317E0000}"/>
    <cellStyle name="Normal 4 2 4 12 12 4" xfId="28906" xr:uid="{00000000-0005-0000-0000-0000327E0000}"/>
    <cellStyle name="Normal 4 2 4 12 12 5" xfId="28907" xr:uid="{00000000-0005-0000-0000-0000337E0000}"/>
    <cellStyle name="Normal 4 2 4 12 12 6" xfId="28908" xr:uid="{00000000-0005-0000-0000-0000347E0000}"/>
    <cellStyle name="Normal 4 2 4 12 13" xfId="28909" xr:uid="{00000000-0005-0000-0000-0000357E0000}"/>
    <cellStyle name="Normal 4 2 4 12 13 2" xfId="28910" xr:uid="{00000000-0005-0000-0000-0000367E0000}"/>
    <cellStyle name="Normal 4 2 4 12 13 3" xfId="28911" xr:uid="{00000000-0005-0000-0000-0000377E0000}"/>
    <cellStyle name="Normal 4 2 4 12 13 4" xfId="28912" xr:uid="{00000000-0005-0000-0000-0000387E0000}"/>
    <cellStyle name="Normal 4 2 4 12 13 5" xfId="28913" xr:uid="{00000000-0005-0000-0000-0000397E0000}"/>
    <cellStyle name="Normal 4 2 4 12 13 6" xfId="28914" xr:uid="{00000000-0005-0000-0000-00003A7E0000}"/>
    <cellStyle name="Normal 4 2 4 12 14" xfId="28915" xr:uid="{00000000-0005-0000-0000-00003B7E0000}"/>
    <cellStyle name="Normal 4 2 4 12 14 2" xfId="28916" xr:uid="{00000000-0005-0000-0000-00003C7E0000}"/>
    <cellStyle name="Normal 4 2 4 12 14 3" xfId="28917" xr:uid="{00000000-0005-0000-0000-00003D7E0000}"/>
    <cellStyle name="Normal 4 2 4 12 14 4" xfId="28918" xr:uid="{00000000-0005-0000-0000-00003E7E0000}"/>
    <cellStyle name="Normal 4 2 4 12 14 5" xfId="28919" xr:uid="{00000000-0005-0000-0000-00003F7E0000}"/>
    <cellStyle name="Normal 4 2 4 12 14 6" xfId="28920" xr:uid="{00000000-0005-0000-0000-0000407E0000}"/>
    <cellStyle name="Normal 4 2 4 12 15" xfId="28921" xr:uid="{00000000-0005-0000-0000-0000417E0000}"/>
    <cellStyle name="Normal 4 2 4 12 15 2" xfId="28922" xr:uid="{00000000-0005-0000-0000-0000427E0000}"/>
    <cellStyle name="Normal 4 2 4 12 15 3" xfId="28923" xr:uid="{00000000-0005-0000-0000-0000437E0000}"/>
    <cellStyle name="Normal 4 2 4 12 15 4" xfId="28924" xr:uid="{00000000-0005-0000-0000-0000447E0000}"/>
    <cellStyle name="Normal 4 2 4 12 15 5" xfId="28925" xr:uid="{00000000-0005-0000-0000-0000457E0000}"/>
    <cellStyle name="Normal 4 2 4 12 15 6" xfId="28926" xr:uid="{00000000-0005-0000-0000-0000467E0000}"/>
    <cellStyle name="Normal 4 2 4 12 16" xfId="28927" xr:uid="{00000000-0005-0000-0000-0000477E0000}"/>
    <cellStyle name="Normal 4 2 4 12 16 2" xfId="28928" xr:uid="{00000000-0005-0000-0000-0000487E0000}"/>
    <cellStyle name="Normal 4 2 4 12 16 3" xfId="28929" xr:uid="{00000000-0005-0000-0000-0000497E0000}"/>
    <cellStyle name="Normal 4 2 4 12 16 4" xfId="28930" xr:uid="{00000000-0005-0000-0000-00004A7E0000}"/>
    <cellStyle name="Normal 4 2 4 12 16 5" xfId="28931" xr:uid="{00000000-0005-0000-0000-00004B7E0000}"/>
    <cellStyle name="Normal 4 2 4 12 16 6" xfId="28932" xr:uid="{00000000-0005-0000-0000-00004C7E0000}"/>
    <cellStyle name="Normal 4 2 4 12 17" xfId="28933" xr:uid="{00000000-0005-0000-0000-00004D7E0000}"/>
    <cellStyle name="Normal 4 2 4 12 17 2" xfId="28934" xr:uid="{00000000-0005-0000-0000-00004E7E0000}"/>
    <cellStyle name="Normal 4 2 4 12 17 3" xfId="28935" xr:uid="{00000000-0005-0000-0000-00004F7E0000}"/>
    <cellStyle name="Normal 4 2 4 12 17 4" xfId="28936" xr:uid="{00000000-0005-0000-0000-0000507E0000}"/>
    <cellStyle name="Normal 4 2 4 12 17 5" xfId="28937" xr:uid="{00000000-0005-0000-0000-0000517E0000}"/>
    <cellStyle name="Normal 4 2 4 12 17 6" xfId="28938" xr:uid="{00000000-0005-0000-0000-0000527E0000}"/>
    <cellStyle name="Normal 4 2 4 12 18" xfId="28939" xr:uid="{00000000-0005-0000-0000-0000537E0000}"/>
    <cellStyle name="Normal 4 2 4 12 18 2" xfId="28940" xr:uid="{00000000-0005-0000-0000-0000547E0000}"/>
    <cellStyle name="Normal 4 2 4 12 18 3" xfId="28941" xr:uid="{00000000-0005-0000-0000-0000557E0000}"/>
    <cellStyle name="Normal 4 2 4 12 18 4" xfId="28942" xr:uid="{00000000-0005-0000-0000-0000567E0000}"/>
    <cellStyle name="Normal 4 2 4 12 18 5" xfId="28943" xr:uid="{00000000-0005-0000-0000-0000577E0000}"/>
    <cellStyle name="Normal 4 2 4 12 18 6" xfId="28944" xr:uid="{00000000-0005-0000-0000-0000587E0000}"/>
    <cellStyle name="Normal 4 2 4 12 19" xfId="28945" xr:uid="{00000000-0005-0000-0000-0000597E0000}"/>
    <cellStyle name="Normal 4 2 4 12 19 2" xfId="28946" xr:uid="{00000000-0005-0000-0000-00005A7E0000}"/>
    <cellStyle name="Normal 4 2 4 12 19 3" xfId="28947" xr:uid="{00000000-0005-0000-0000-00005B7E0000}"/>
    <cellStyle name="Normal 4 2 4 12 19 4" xfId="28948" xr:uid="{00000000-0005-0000-0000-00005C7E0000}"/>
    <cellStyle name="Normal 4 2 4 12 19 5" xfId="28949" xr:uid="{00000000-0005-0000-0000-00005D7E0000}"/>
    <cellStyle name="Normal 4 2 4 12 19 6" xfId="28950" xr:uid="{00000000-0005-0000-0000-00005E7E0000}"/>
    <cellStyle name="Normal 4 2 4 12 2" xfId="28951" xr:uid="{00000000-0005-0000-0000-00005F7E0000}"/>
    <cellStyle name="Normal 4 2 4 12 2 2" xfId="28952" xr:uid="{00000000-0005-0000-0000-0000607E0000}"/>
    <cellStyle name="Normal 4 2 4 12 2 3" xfId="28953" xr:uid="{00000000-0005-0000-0000-0000617E0000}"/>
    <cellStyle name="Normal 4 2 4 12 2 4" xfId="28954" xr:uid="{00000000-0005-0000-0000-0000627E0000}"/>
    <cellStyle name="Normal 4 2 4 12 2 5" xfId="28955" xr:uid="{00000000-0005-0000-0000-0000637E0000}"/>
    <cellStyle name="Normal 4 2 4 12 2 6" xfId="28956" xr:uid="{00000000-0005-0000-0000-0000647E0000}"/>
    <cellStyle name="Normal 4 2 4 12 20" xfId="28957" xr:uid="{00000000-0005-0000-0000-0000657E0000}"/>
    <cellStyle name="Normal 4 2 4 12 20 2" xfId="28958" xr:uid="{00000000-0005-0000-0000-0000667E0000}"/>
    <cellStyle name="Normal 4 2 4 12 20 3" xfId="28959" xr:uid="{00000000-0005-0000-0000-0000677E0000}"/>
    <cellStyle name="Normal 4 2 4 12 20 4" xfId="28960" xr:uid="{00000000-0005-0000-0000-0000687E0000}"/>
    <cellStyle name="Normal 4 2 4 12 20 5" xfId="28961" xr:uid="{00000000-0005-0000-0000-0000697E0000}"/>
    <cellStyle name="Normal 4 2 4 12 20 6" xfId="28962" xr:uid="{00000000-0005-0000-0000-00006A7E0000}"/>
    <cellStyle name="Normal 4 2 4 12 21" xfId="28963" xr:uid="{00000000-0005-0000-0000-00006B7E0000}"/>
    <cellStyle name="Normal 4 2 4 12 21 2" xfId="28964" xr:uid="{00000000-0005-0000-0000-00006C7E0000}"/>
    <cellStyle name="Normal 4 2 4 12 21 3" xfId="28965" xr:uid="{00000000-0005-0000-0000-00006D7E0000}"/>
    <cellStyle name="Normal 4 2 4 12 21 4" xfId="28966" xr:uid="{00000000-0005-0000-0000-00006E7E0000}"/>
    <cellStyle name="Normal 4 2 4 12 21 5" xfId="28967" xr:uid="{00000000-0005-0000-0000-00006F7E0000}"/>
    <cellStyle name="Normal 4 2 4 12 21 6" xfId="28968" xr:uid="{00000000-0005-0000-0000-0000707E0000}"/>
    <cellStyle name="Normal 4 2 4 12 22" xfId="28969" xr:uid="{00000000-0005-0000-0000-0000717E0000}"/>
    <cellStyle name="Normal 4 2 4 12 22 2" xfId="28970" xr:uid="{00000000-0005-0000-0000-0000727E0000}"/>
    <cellStyle name="Normal 4 2 4 12 22 3" xfId="28971" xr:uid="{00000000-0005-0000-0000-0000737E0000}"/>
    <cellStyle name="Normal 4 2 4 12 22 4" xfId="28972" xr:uid="{00000000-0005-0000-0000-0000747E0000}"/>
    <cellStyle name="Normal 4 2 4 12 22 5" xfId="28973" xr:uid="{00000000-0005-0000-0000-0000757E0000}"/>
    <cellStyle name="Normal 4 2 4 12 22 6" xfId="28974" xr:uid="{00000000-0005-0000-0000-0000767E0000}"/>
    <cellStyle name="Normal 4 2 4 12 23" xfId="28975" xr:uid="{00000000-0005-0000-0000-0000777E0000}"/>
    <cellStyle name="Normal 4 2 4 12 23 2" xfId="28976" xr:uid="{00000000-0005-0000-0000-0000787E0000}"/>
    <cellStyle name="Normal 4 2 4 12 23 3" xfId="28977" xr:uid="{00000000-0005-0000-0000-0000797E0000}"/>
    <cellStyle name="Normal 4 2 4 12 23 4" xfId="28978" xr:uid="{00000000-0005-0000-0000-00007A7E0000}"/>
    <cellStyle name="Normal 4 2 4 12 23 5" xfId="28979" xr:uid="{00000000-0005-0000-0000-00007B7E0000}"/>
    <cellStyle name="Normal 4 2 4 12 23 6" xfId="28980" xr:uid="{00000000-0005-0000-0000-00007C7E0000}"/>
    <cellStyle name="Normal 4 2 4 12 24" xfId="28981" xr:uid="{00000000-0005-0000-0000-00007D7E0000}"/>
    <cellStyle name="Normal 4 2 4 12 24 2" xfId="28982" xr:uid="{00000000-0005-0000-0000-00007E7E0000}"/>
    <cellStyle name="Normal 4 2 4 12 24 3" xfId="28983" xr:uid="{00000000-0005-0000-0000-00007F7E0000}"/>
    <cellStyle name="Normal 4 2 4 12 24 4" xfId="28984" xr:uid="{00000000-0005-0000-0000-0000807E0000}"/>
    <cellStyle name="Normal 4 2 4 12 24 5" xfId="28985" xr:uid="{00000000-0005-0000-0000-0000817E0000}"/>
    <cellStyle name="Normal 4 2 4 12 24 6" xfId="28986" xr:uid="{00000000-0005-0000-0000-0000827E0000}"/>
    <cellStyle name="Normal 4 2 4 12 25" xfId="28987" xr:uid="{00000000-0005-0000-0000-0000837E0000}"/>
    <cellStyle name="Normal 4 2 4 12 25 2" xfId="28988" xr:uid="{00000000-0005-0000-0000-0000847E0000}"/>
    <cellStyle name="Normal 4 2 4 12 25 3" xfId="28989" xr:uid="{00000000-0005-0000-0000-0000857E0000}"/>
    <cellStyle name="Normal 4 2 4 12 25 4" xfId="28990" xr:uid="{00000000-0005-0000-0000-0000867E0000}"/>
    <cellStyle name="Normal 4 2 4 12 25 5" xfId="28991" xr:uid="{00000000-0005-0000-0000-0000877E0000}"/>
    <cellStyle name="Normal 4 2 4 12 25 6" xfId="28992" xr:uid="{00000000-0005-0000-0000-0000887E0000}"/>
    <cellStyle name="Normal 4 2 4 12 26" xfId="28993" xr:uid="{00000000-0005-0000-0000-0000897E0000}"/>
    <cellStyle name="Normal 4 2 4 12 26 2" xfId="28994" xr:uid="{00000000-0005-0000-0000-00008A7E0000}"/>
    <cellStyle name="Normal 4 2 4 12 26 3" xfId="28995" xr:uid="{00000000-0005-0000-0000-00008B7E0000}"/>
    <cellStyle name="Normal 4 2 4 12 26 4" xfId="28996" xr:uid="{00000000-0005-0000-0000-00008C7E0000}"/>
    <cellStyle name="Normal 4 2 4 12 26 5" xfId="28997" xr:uid="{00000000-0005-0000-0000-00008D7E0000}"/>
    <cellStyle name="Normal 4 2 4 12 26 6" xfId="28998" xr:uid="{00000000-0005-0000-0000-00008E7E0000}"/>
    <cellStyle name="Normal 4 2 4 12 27" xfId="28999" xr:uid="{00000000-0005-0000-0000-00008F7E0000}"/>
    <cellStyle name="Normal 4 2 4 12 27 2" xfId="29000" xr:uid="{00000000-0005-0000-0000-0000907E0000}"/>
    <cellStyle name="Normal 4 2 4 12 27 3" xfId="29001" xr:uid="{00000000-0005-0000-0000-0000917E0000}"/>
    <cellStyle name="Normal 4 2 4 12 27 4" xfId="29002" xr:uid="{00000000-0005-0000-0000-0000927E0000}"/>
    <cellStyle name="Normal 4 2 4 12 27 5" xfId="29003" xr:uid="{00000000-0005-0000-0000-0000937E0000}"/>
    <cellStyle name="Normal 4 2 4 12 27 6" xfId="29004" xr:uid="{00000000-0005-0000-0000-0000947E0000}"/>
    <cellStyle name="Normal 4 2 4 12 28" xfId="29005" xr:uid="{00000000-0005-0000-0000-0000957E0000}"/>
    <cellStyle name="Normal 4 2 4 12 28 2" xfId="29006" xr:uid="{00000000-0005-0000-0000-0000967E0000}"/>
    <cellStyle name="Normal 4 2 4 12 28 3" xfId="29007" xr:uid="{00000000-0005-0000-0000-0000977E0000}"/>
    <cellStyle name="Normal 4 2 4 12 28 4" xfId="29008" xr:uid="{00000000-0005-0000-0000-0000987E0000}"/>
    <cellStyle name="Normal 4 2 4 12 28 5" xfId="29009" xr:uid="{00000000-0005-0000-0000-0000997E0000}"/>
    <cellStyle name="Normal 4 2 4 12 28 6" xfId="29010" xr:uid="{00000000-0005-0000-0000-00009A7E0000}"/>
    <cellStyle name="Normal 4 2 4 12 29" xfId="29011" xr:uid="{00000000-0005-0000-0000-00009B7E0000}"/>
    <cellStyle name="Normal 4 2 4 12 29 2" xfId="29012" xr:uid="{00000000-0005-0000-0000-00009C7E0000}"/>
    <cellStyle name="Normal 4 2 4 12 29 3" xfId="29013" xr:uid="{00000000-0005-0000-0000-00009D7E0000}"/>
    <cellStyle name="Normal 4 2 4 12 29 4" xfId="29014" xr:uid="{00000000-0005-0000-0000-00009E7E0000}"/>
    <cellStyle name="Normal 4 2 4 12 29 5" xfId="29015" xr:uid="{00000000-0005-0000-0000-00009F7E0000}"/>
    <cellStyle name="Normal 4 2 4 12 29 6" xfId="29016" xr:uid="{00000000-0005-0000-0000-0000A07E0000}"/>
    <cellStyle name="Normal 4 2 4 12 3" xfId="29017" xr:uid="{00000000-0005-0000-0000-0000A17E0000}"/>
    <cellStyle name="Normal 4 2 4 12 3 2" xfId="29018" xr:uid="{00000000-0005-0000-0000-0000A27E0000}"/>
    <cellStyle name="Normal 4 2 4 12 3 3" xfId="29019" xr:uid="{00000000-0005-0000-0000-0000A37E0000}"/>
    <cellStyle name="Normal 4 2 4 12 3 4" xfId="29020" xr:uid="{00000000-0005-0000-0000-0000A47E0000}"/>
    <cellStyle name="Normal 4 2 4 12 3 5" xfId="29021" xr:uid="{00000000-0005-0000-0000-0000A57E0000}"/>
    <cellStyle name="Normal 4 2 4 12 3 6" xfId="29022" xr:uid="{00000000-0005-0000-0000-0000A67E0000}"/>
    <cellStyle name="Normal 4 2 4 12 30" xfId="29023" xr:uid="{00000000-0005-0000-0000-0000A77E0000}"/>
    <cellStyle name="Normal 4 2 4 12 31" xfId="29024" xr:uid="{00000000-0005-0000-0000-0000A87E0000}"/>
    <cellStyle name="Normal 4 2 4 12 32" xfId="29025" xr:uid="{00000000-0005-0000-0000-0000A97E0000}"/>
    <cellStyle name="Normal 4 2 4 12 33" xfId="29026" xr:uid="{00000000-0005-0000-0000-0000AA7E0000}"/>
    <cellStyle name="Normal 4 2 4 12 34" xfId="29027" xr:uid="{00000000-0005-0000-0000-0000AB7E0000}"/>
    <cellStyle name="Normal 4 2 4 12 4" xfId="29028" xr:uid="{00000000-0005-0000-0000-0000AC7E0000}"/>
    <cellStyle name="Normal 4 2 4 12 4 2" xfId="29029" xr:uid="{00000000-0005-0000-0000-0000AD7E0000}"/>
    <cellStyle name="Normal 4 2 4 12 4 3" xfId="29030" xr:uid="{00000000-0005-0000-0000-0000AE7E0000}"/>
    <cellStyle name="Normal 4 2 4 12 4 4" xfId="29031" xr:uid="{00000000-0005-0000-0000-0000AF7E0000}"/>
    <cellStyle name="Normal 4 2 4 12 4 5" xfId="29032" xr:uid="{00000000-0005-0000-0000-0000B07E0000}"/>
    <cellStyle name="Normal 4 2 4 12 4 6" xfId="29033" xr:uid="{00000000-0005-0000-0000-0000B17E0000}"/>
    <cellStyle name="Normal 4 2 4 12 5" xfId="29034" xr:uid="{00000000-0005-0000-0000-0000B27E0000}"/>
    <cellStyle name="Normal 4 2 4 12 5 2" xfId="29035" xr:uid="{00000000-0005-0000-0000-0000B37E0000}"/>
    <cellStyle name="Normal 4 2 4 12 5 3" xfId="29036" xr:uid="{00000000-0005-0000-0000-0000B47E0000}"/>
    <cellStyle name="Normal 4 2 4 12 5 4" xfId="29037" xr:uid="{00000000-0005-0000-0000-0000B57E0000}"/>
    <cellStyle name="Normal 4 2 4 12 5 5" xfId="29038" xr:uid="{00000000-0005-0000-0000-0000B67E0000}"/>
    <cellStyle name="Normal 4 2 4 12 5 6" xfId="29039" xr:uid="{00000000-0005-0000-0000-0000B77E0000}"/>
    <cellStyle name="Normal 4 2 4 12 6" xfId="29040" xr:uid="{00000000-0005-0000-0000-0000B87E0000}"/>
    <cellStyle name="Normal 4 2 4 12 6 2" xfId="29041" xr:uid="{00000000-0005-0000-0000-0000B97E0000}"/>
    <cellStyle name="Normal 4 2 4 12 6 3" xfId="29042" xr:uid="{00000000-0005-0000-0000-0000BA7E0000}"/>
    <cellStyle name="Normal 4 2 4 12 6 4" xfId="29043" xr:uid="{00000000-0005-0000-0000-0000BB7E0000}"/>
    <cellStyle name="Normal 4 2 4 12 6 5" xfId="29044" xr:uid="{00000000-0005-0000-0000-0000BC7E0000}"/>
    <cellStyle name="Normal 4 2 4 12 6 6" xfId="29045" xr:uid="{00000000-0005-0000-0000-0000BD7E0000}"/>
    <cellStyle name="Normal 4 2 4 12 7" xfId="29046" xr:uid="{00000000-0005-0000-0000-0000BE7E0000}"/>
    <cellStyle name="Normal 4 2 4 12 7 2" xfId="29047" xr:uid="{00000000-0005-0000-0000-0000BF7E0000}"/>
    <cellStyle name="Normal 4 2 4 12 7 3" xfId="29048" xr:uid="{00000000-0005-0000-0000-0000C07E0000}"/>
    <cellStyle name="Normal 4 2 4 12 7 4" xfId="29049" xr:uid="{00000000-0005-0000-0000-0000C17E0000}"/>
    <cellStyle name="Normal 4 2 4 12 7 5" xfId="29050" xr:uid="{00000000-0005-0000-0000-0000C27E0000}"/>
    <cellStyle name="Normal 4 2 4 12 7 6" xfId="29051" xr:uid="{00000000-0005-0000-0000-0000C37E0000}"/>
    <cellStyle name="Normal 4 2 4 12 8" xfId="29052" xr:uid="{00000000-0005-0000-0000-0000C47E0000}"/>
    <cellStyle name="Normal 4 2 4 12 8 2" xfId="29053" xr:uid="{00000000-0005-0000-0000-0000C57E0000}"/>
    <cellStyle name="Normal 4 2 4 12 8 3" xfId="29054" xr:uid="{00000000-0005-0000-0000-0000C67E0000}"/>
    <cellStyle name="Normal 4 2 4 12 8 4" xfId="29055" xr:uid="{00000000-0005-0000-0000-0000C77E0000}"/>
    <cellStyle name="Normal 4 2 4 12 8 5" xfId="29056" xr:uid="{00000000-0005-0000-0000-0000C87E0000}"/>
    <cellStyle name="Normal 4 2 4 12 8 6" xfId="29057" xr:uid="{00000000-0005-0000-0000-0000C97E0000}"/>
    <cellStyle name="Normal 4 2 4 12 9" xfId="29058" xr:uid="{00000000-0005-0000-0000-0000CA7E0000}"/>
    <cellStyle name="Normal 4 2 4 12 9 2" xfId="29059" xr:uid="{00000000-0005-0000-0000-0000CB7E0000}"/>
    <cellStyle name="Normal 4 2 4 12 9 3" xfId="29060" xr:uid="{00000000-0005-0000-0000-0000CC7E0000}"/>
    <cellStyle name="Normal 4 2 4 12 9 4" xfId="29061" xr:uid="{00000000-0005-0000-0000-0000CD7E0000}"/>
    <cellStyle name="Normal 4 2 4 12 9 5" xfId="29062" xr:uid="{00000000-0005-0000-0000-0000CE7E0000}"/>
    <cellStyle name="Normal 4 2 4 12 9 6" xfId="29063" xr:uid="{00000000-0005-0000-0000-0000CF7E0000}"/>
    <cellStyle name="Normal 4 2 4 13" xfId="29064" xr:uid="{00000000-0005-0000-0000-0000D07E0000}"/>
    <cellStyle name="Normal 4 2 4 13 10" xfId="29065" xr:uid="{00000000-0005-0000-0000-0000D17E0000}"/>
    <cellStyle name="Normal 4 2 4 13 10 2" xfId="29066" xr:uid="{00000000-0005-0000-0000-0000D27E0000}"/>
    <cellStyle name="Normal 4 2 4 13 10 3" xfId="29067" xr:uid="{00000000-0005-0000-0000-0000D37E0000}"/>
    <cellStyle name="Normal 4 2 4 13 10 4" xfId="29068" xr:uid="{00000000-0005-0000-0000-0000D47E0000}"/>
    <cellStyle name="Normal 4 2 4 13 10 5" xfId="29069" xr:uid="{00000000-0005-0000-0000-0000D57E0000}"/>
    <cellStyle name="Normal 4 2 4 13 10 6" xfId="29070" xr:uid="{00000000-0005-0000-0000-0000D67E0000}"/>
    <cellStyle name="Normal 4 2 4 13 11" xfId="29071" xr:uid="{00000000-0005-0000-0000-0000D77E0000}"/>
    <cellStyle name="Normal 4 2 4 13 11 2" xfId="29072" xr:uid="{00000000-0005-0000-0000-0000D87E0000}"/>
    <cellStyle name="Normal 4 2 4 13 11 3" xfId="29073" xr:uid="{00000000-0005-0000-0000-0000D97E0000}"/>
    <cellStyle name="Normal 4 2 4 13 11 4" xfId="29074" xr:uid="{00000000-0005-0000-0000-0000DA7E0000}"/>
    <cellStyle name="Normal 4 2 4 13 11 5" xfId="29075" xr:uid="{00000000-0005-0000-0000-0000DB7E0000}"/>
    <cellStyle name="Normal 4 2 4 13 11 6" xfId="29076" xr:uid="{00000000-0005-0000-0000-0000DC7E0000}"/>
    <cellStyle name="Normal 4 2 4 13 12" xfId="29077" xr:uid="{00000000-0005-0000-0000-0000DD7E0000}"/>
    <cellStyle name="Normal 4 2 4 13 12 2" xfId="29078" xr:uid="{00000000-0005-0000-0000-0000DE7E0000}"/>
    <cellStyle name="Normal 4 2 4 13 12 3" xfId="29079" xr:uid="{00000000-0005-0000-0000-0000DF7E0000}"/>
    <cellStyle name="Normal 4 2 4 13 12 4" xfId="29080" xr:uid="{00000000-0005-0000-0000-0000E07E0000}"/>
    <cellStyle name="Normal 4 2 4 13 12 5" xfId="29081" xr:uid="{00000000-0005-0000-0000-0000E17E0000}"/>
    <cellStyle name="Normal 4 2 4 13 12 6" xfId="29082" xr:uid="{00000000-0005-0000-0000-0000E27E0000}"/>
    <cellStyle name="Normal 4 2 4 13 13" xfId="29083" xr:uid="{00000000-0005-0000-0000-0000E37E0000}"/>
    <cellStyle name="Normal 4 2 4 13 13 2" xfId="29084" xr:uid="{00000000-0005-0000-0000-0000E47E0000}"/>
    <cellStyle name="Normal 4 2 4 13 13 3" xfId="29085" xr:uid="{00000000-0005-0000-0000-0000E57E0000}"/>
    <cellStyle name="Normal 4 2 4 13 13 4" xfId="29086" xr:uid="{00000000-0005-0000-0000-0000E67E0000}"/>
    <cellStyle name="Normal 4 2 4 13 13 5" xfId="29087" xr:uid="{00000000-0005-0000-0000-0000E77E0000}"/>
    <cellStyle name="Normal 4 2 4 13 13 6" xfId="29088" xr:uid="{00000000-0005-0000-0000-0000E87E0000}"/>
    <cellStyle name="Normal 4 2 4 13 14" xfId="29089" xr:uid="{00000000-0005-0000-0000-0000E97E0000}"/>
    <cellStyle name="Normal 4 2 4 13 14 2" xfId="29090" xr:uid="{00000000-0005-0000-0000-0000EA7E0000}"/>
    <cellStyle name="Normal 4 2 4 13 14 3" xfId="29091" xr:uid="{00000000-0005-0000-0000-0000EB7E0000}"/>
    <cellStyle name="Normal 4 2 4 13 14 4" xfId="29092" xr:uid="{00000000-0005-0000-0000-0000EC7E0000}"/>
    <cellStyle name="Normal 4 2 4 13 14 5" xfId="29093" xr:uid="{00000000-0005-0000-0000-0000ED7E0000}"/>
    <cellStyle name="Normal 4 2 4 13 14 6" xfId="29094" xr:uid="{00000000-0005-0000-0000-0000EE7E0000}"/>
    <cellStyle name="Normal 4 2 4 13 15" xfId="29095" xr:uid="{00000000-0005-0000-0000-0000EF7E0000}"/>
    <cellStyle name="Normal 4 2 4 13 15 2" xfId="29096" xr:uid="{00000000-0005-0000-0000-0000F07E0000}"/>
    <cellStyle name="Normal 4 2 4 13 15 3" xfId="29097" xr:uid="{00000000-0005-0000-0000-0000F17E0000}"/>
    <cellStyle name="Normal 4 2 4 13 15 4" xfId="29098" xr:uid="{00000000-0005-0000-0000-0000F27E0000}"/>
    <cellStyle name="Normal 4 2 4 13 15 5" xfId="29099" xr:uid="{00000000-0005-0000-0000-0000F37E0000}"/>
    <cellStyle name="Normal 4 2 4 13 15 6" xfId="29100" xr:uid="{00000000-0005-0000-0000-0000F47E0000}"/>
    <cellStyle name="Normal 4 2 4 13 16" xfId="29101" xr:uid="{00000000-0005-0000-0000-0000F57E0000}"/>
    <cellStyle name="Normal 4 2 4 13 16 2" xfId="29102" xr:uid="{00000000-0005-0000-0000-0000F67E0000}"/>
    <cellStyle name="Normal 4 2 4 13 16 3" xfId="29103" xr:uid="{00000000-0005-0000-0000-0000F77E0000}"/>
    <cellStyle name="Normal 4 2 4 13 16 4" xfId="29104" xr:uid="{00000000-0005-0000-0000-0000F87E0000}"/>
    <cellStyle name="Normal 4 2 4 13 16 5" xfId="29105" xr:uid="{00000000-0005-0000-0000-0000F97E0000}"/>
    <cellStyle name="Normal 4 2 4 13 16 6" xfId="29106" xr:uid="{00000000-0005-0000-0000-0000FA7E0000}"/>
    <cellStyle name="Normal 4 2 4 13 17" xfId="29107" xr:uid="{00000000-0005-0000-0000-0000FB7E0000}"/>
    <cellStyle name="Normal 4 2 4 13 17 2" xfId="29108" xr:uid="{00000000-0005-0000-0000-0000FC7E0000}"/>
    <cellStyle name="Normal 4 2 4 13 17 3" xfId="29109" xr:uid="{00000000-0005-0000-0000-0000FD7E0000}"/>
    <cellStyle name="Normal 4 2 4 13 17 4" xfId="29110" xr:uid="{00000000-0005-0000-0000-0000FE7E0000}"/>
    <cellStyle name="Normal 4 2 4 13 17 5" xfId="29111" xr:uid="{00000000-0005-0000-0000-0000FF7E0000}"/>
    <cellStyle name="Normal 4 2 4 13 17 6" xfId="29112" xr:uid="{00000000-0005-0000-0000-0000007F0000}"/>
    <cellStyle name="Normal 4 2 4 13 18" xfId="29113" xr:uid="{00000000-0005-0000-0000-0000017F0000}"/>
    <cellStyle name="Normal 4 2 4 13 18 2" xfId="29114" xr:uid="{00000000-0005-0000-0000-0000027F0000}"/>
    <cellStyle name="Normal 4 2 4 13 18 3" xfId="29115" xr:uid="{00000000-0005-0000-0000-0000037F0000}"/>
    <cellStyle name="Normal 4 2 4 13 18 4" xfId="29116" xr:uid="{00000000-0005-0000-0000-0000047F0000}"/>
    <cellStyle name="Normal 4 2 4 13 18 5" xfId="29117" xr:uid="{00000000-0005-0000-0000-0000057F0000}"/>
    <cellStyle name="Normal 4 2 4 13 18 6" xfId="29118" xr:uid="{00000000-0005-0000-0000-0000067F0000}"/>
    <cellStyle name="Normal 4 2 4 13 19" xfId="29119" xr:uid="{00000000-0005-0000-0000-0000077F0000}"/>
    <cellStyle name="Normal 4 2 4 13 19 2" xfId="29120" xr:uid="{00000000-0005-0000-0000-0000087F0000}"/>
    <cellStyle name="Normal 4 2 4 13 19 3" xfId="29121" xr:uid="{00000000-0005-0000-0000-0000097F0000}"/>
    <cellStyle name="Normal 4 2 4 13 19 4" xfId="29122" xr:uid="{00000000-0005-0000-0000-00000A7F0000}"/>
    <cellStyle name="Normal 4 2 4 13 19 5" xfId="29123" xr:uid="{00000000-0005-0000-0000-00000B7F0000}"/>
    <cellStyle name="Normal 4 2 4 13 19 6" xfId="29124" xr:uid="{00000000-0005-0000-0000-00000C7F0000}"/>
    <cellStyle name="Normal 4 2 4 13 2" xfId="29125" xr:uid="{00000000-0005-0000-0000-00000D7F0000}"/>
    <cellStyle name="Normal 4 2 4 13 2 2" xfId="29126" xr:uid="{00000000-0005-0000-0000-00000E7F0000}"/>
    <cellStyle name="Normal 4 2 4 13 2 3" xfId="29127" xr:uid="{00000000-0005-0000-0000-00000F7F0000}"/>
    <cellStyle name="Normal 4 2 4 13 2 4" xfId="29128" xr:uid="{00000000-0005-0000-0000-0000107F0000}"/>
    <cellStyle name="Normal 4 2 4 13 2 5" xfId="29129" xr:uid="{00000000-0005-0000-0000-0000117F0000}"/>
    <cellStyle name="Normal 4 2 4 13 2 6" xfId="29130" xr:uid="{00000000-0005-0000-0000-0000127F0000}"/>
    <cellStyle name="Normal 4 2 4 13 20" xfId="29131" xr:uid="{00000000-0005-0000-0000-0000137F0000}"/>
    <cellStyle name="Normal 4 2 4 13 20 2" xfId="29132" xr:uid="{00000000-0005-0000-0000-0000147F0000}"/>
    <cellStyle name="Normal 4 2 4 13 20 3" xfId="29133" xr:uid="{00000000-0005-0000-0000-0000157F0000}"/>
    <cellStyle name="Normal 4 2 4 13 20 4" xfId="29134" xr:uid="{00000000-0005-0000-0000-0000167F0000}"/>
    <cellStyle name="Normal 4 2 4 13 20 5" xfId="29135" xr:uid="{00000000-0005-0000-0000-0000177F0000}"/>
    <cellStyle name="Normal 4 2 4 13 20 6" xfId="29136" xr:uid="{00000000-0005-0000-0000-0000187F0000}"/>
    <cellStyle name="Normal 4 2 4 13 21" xfId="29137" xr:uid="{00000000-0005-0000-0000-0000197F0000}"/>
    <cellStyle name="Normal 4 2 4 13 21 2" xfId="29138" xr:uid="{00000000-0005-0000-0000-00001A7F0000}"/>
    <cellStyle name="Normal 4 2 4 13 21 3" xfId="29139" xr:uid="{00000000-0005-0000-0000-00001B7F0000}"/>
    <cellStyle name="Normal 4 2 4 13 21 4" xfId="29140" xr:uid="{00000000-0005-0000-0000-00001C7F0000}"/>
    <cellStyle name="Normal 4 2 4 13 21 5" xfId="29141" xr:uid="{00000000-0005-0000-0000-00001D7F0000}"/>
    <cellStyle name="Normal 4 2 4 13 21 6" xfId="29142" xr:uid="{00000000-0005-0000-0000-00001E7F0000}"/>
    <cellStyle name="Normal 4 2 4 13 22" xfId="29143" xr:uid="{00000000-0005-0000-0000-00001F7F0000}"/>
    <cellStyle name="Normal 4 2 4 13 22 2" xfId="29144" xr:uid="{00000000-0005-0000-0000-0000207F0000}"/>
    <cellStyle name="Normal 4 2 4 13 22 3" xfId="29145" xr:uid="{00000000-0005-0000-0000-0000217F0000}"/>
    <cellStyle name="Normal 4 2 4 13 22 4" xfId="29146" xr:uid="{00000000-0005-0000-0000-0000227F0000}"/>
    <cellStyle name="Normal 4 2 4 13 22 5" xfId="29147" xr:uid="{00000000-0005-0000-0000-0000237F0000}"/>
    <cellStyle name="Normal 4 2 4 13 22 6" xfId="29148" xr:uid="{00000000-0005-0000-0000-0000247F0000}"/>
    <cellStyle name="Normal 4 2 4 13 23" xfId="29149" xr:uid="{00000000-0005-0000-0000-0000257F0000}"/>
    <cellStyle name="Normal 4 2 4 13 23 2" xfId="29150" xr:uid="{00000000-0005-0000-0000-0000267F0000}"/>
    <cellStyle name="Normal 4 2 4 13 23 3" xfId="29151" xr:uid="{00000000-0005-0000-0000-0000277F0000}"/>
    <cellStyle name="Normal 4 2 4 13 23 4" xfId="29152" xr:uid="{00000000-0005-0000-0000-0000287F0000}"/>
    <cellStyle name="Normal 4 2 4 13 23 5" xfId="29153" xr:uid="{00000000-0005-0000-0000-0000297F0000}"/>
    <cellStyle name="Normal 4 2 4 13 23 6" xfId="29154" xr:uid="{00000000-0005-0000-0000-00002A7F0000}"/>
    <cellStyle name="Normal 4 2 4 13 24" xfId="29155" xr:uid="{00000000-0005-0000-0000-00002B7F0000}"/>
    <cellStyle name="Normal 4 2 4 13 24 2" xfId="29156" xr:uid="{00000000-0005-0000-0000-00002C7F0000}"/>
    <cellStyle name="Normal 4 2 4 13 24 3" xfId="29157" xr:uid="{00000000-0005-0000-0000-00002D7F0000}"/>
    <cellStyle name="Normal 4 2 4 13 24 4" xfId="29158" xr:uid="{00000000-0005-0000-0000-00002E7F0000}"/>
    <cellStyle name="Normal 4 2 4 13 24 5" xfId="29159" xr:uid="{00000000-0005-0000-0000-00002F7F0000}"/>
    <cellStyle name="Normal 4 2 4 13 24 6" xfId="29160" xr:uid="{00000000-0005-0000-0000-0000307F0000}"/>
    <cellStyle name="Normal 4 2 4 13 25" xfId="29161" xr:uid="{00000000-0005-0000-0000-0000317F0000}"/>
    <cellStyle name="Normal 4 2 4 13 25 2" xfId="29162" xr:uid="{00000000-0005-0000-0000-0000327F0000}"/>
    <cellStyle name="Normal 4 2 4 13 25 3" xfId="29163" xr:uid="{00000000-0005-0000-0000-0000337F0000}"/>
    <cellStyle name="Normal 4 2 4 13 25 4" xfId="29164" xr:uid="{00000000-0005-0000-0000-0000347F0000}"/>
    <cellStyle name="Normal 4 2 4 13 25 5" xfId="29165" xr:uid="{00000000-0005-0000-0000-0000357F0000}"/>
    <cellStyle name="Normal 4 2 4 13 25 6" xfId="29166" xr:uid="{00000000-0005-0000-0000-0000367F0000}"/>
    <cellStyle name="Normal 4 2 4 13 26" xfId="29167" xr:uid="{00000000-0005-0000-0000-0000377F0000}"/>
    <cellStyle name="Normal 4 2 4 13 26 2" xfId="29168" xr:uid="{00000000-0005-0000-0000-0000387F0000}"/>
    <cellStyle name="Normal 4 2 4 13 26 3" xfId="29169" xr:uid="{00000000-0005-0000-0000-0000397F0000}"/>
    <cellStyle name="Normal 4 2 4 13 26 4" xfId="29170" xr:uid="{00000000-0005-0000-0000-00003A7F0000}"/>
    <cellStyle name="Normal 4 2 4 13 26 5" xfId="29171" xr:uid="{00000000-0005-0000-0000-00003B7F0000}"/>
    <cellStyle name="Normal 4 2 4 13 26 6" xfId="29172" xr:uid="{00000000-0005-0000-0000-00003C7F0000}"/>
    <cellStyle name="Normal 4 2 4 13 27" xfId="29173" xr:uid="{00000000-0005-0000-0000-00003D7F0000}"/>
    <cellStyle name="Normal 4 2 4 13 27 2" xfId="29174" xr:uid="{00000000-0005-0000-0000-00003E7F0000}"/>
    <cellStyle name="Normal 4 2 4 13 27 3" xfId="29175" xr:uid="{00000000-0005-0000-0000-00003F7F0000}"/>
    <cellStyle name="Normal 4 2 4 13 27 4" xfId="29176" xr:uid="{00000000-0005-0000-0000-0000407F0000}"/>
    <cellStyle name="Normal 4 2 4 13 27 5" xfId="29177" xr:uid="{00000000-0005-0000-0000-0000417F0000}"/>
    <cellStyle name="Normal 4 2 4 13 27 6" xfId="29178" xr:uid="{00000000-0005-0000-0000-0000427F0000}"/>
    <cellStyle name="Normal 4 2 4 13 28" xfId="29179" xr:uid="{00000000-0005-0000-0000-0000437F0000}"/>
    <cellStyle name="Normal 4 2 4 13 28 2" xfId="29180" xr:uid="{00000000-0005-0000-0000-0000447F0000}"/>
    <cellStyle name="Normal 4 2 4 13 28 3" xfId="29181" xr:uid="{00000000-0005-0000-0000-0000457F0000}"/>
    <cellStyle name="Normal 4 2 4 13 28 4" xfId="29182" xr:uid="{00000000-0005-0000-0000-0000467F0000}"/>
    <cellStyle name="Normal 4 2 4 13 28 5" xfId="29183" xr:uid="{00000000-0005-0000-0000-0000477F0000}"/>
    <cellStyle name="Normal 4 2 4 13 28 6" xfId="29184" xr:uid="{00000000-0005-0000-0000-0000487F0000}"/>
    <cellStyle name="Normal 4 2 4 13 29" xfId="29185" xr:uid="{00000000-0005-0000-0000-0000497F0000}"/>
    <cellStyle name="Normal 4 2 4 13 29 2" xfId="29186" xr:uid="{00000000-0005-0000-0000-00004A7F0000}"/>
    <cellStyle name="Normal 4 2 4 13 29 3" xfId="29187" xr:uid="{00000000-0005-0000-0000-00004B7F0000}"/>
    <cellStyle name="Normal 4 2 4 13 29 4" xfId="29188" xr:uid="{00000000-0005-0000-0000-00004C7F0000}"/>
    <cellStyle name="Normal 4 2 4 13 29 5" xfId="29189" xr:uid="{00000000-0005-0000-0000-00004D7F0000}"/>
    <cellStyle name="Normal 4 2 4 13 29 6" xfId="29190" xr:uid="{00000000-0005-0000-0000-00004E7F0000}"/>
    <cellStyle name="Normal 4 2 4 13 3" xfId="29191" xr:uid="{00000000-0005-0000-0000-00004F7F0000}"/>
    <cellStyle name="Normal 4 2 4 13 3 2" xfId="29192" xr:uid="{00000000-0005-0000-0000-0000507F0000}"/>
    <cellStyle name="Normal 4 2 4 13 3 3" xfId="29193" xr:uid="{00000000-0005-0000-0000-0000517F0000}"/>
    <cellStyle name="Normal 4 2 4 13 3 4" xfId="29194" xr:uid="{00000000-0005-0000-0000-0000527F0000}"/>
    <cellStyle name="Normal 4 2 4 13 3 5" xfId="29195" xr:uid="{00000000-0005-0000-0000-0000537F0000}"/>
    <cellStyle name="Normal 4 2 4 13 3 6" xfId="29196" xr:uid="{00000000-0005-0000-0000-0000547F0000}"/>
    <cellStyle name="Normal 4 2 4 13 30" xfId="29197" xr:uid="{00000000-0005-0000-0000-0000557F0000}"/>
    <cellStyle name="Normal 4 2 4 13 31" xfId="29198" xr:uid="{00000000-0005-0000-0000-0000567F0000}"/>
    <cellStyle name="Normal 4 2 4 13 32" xfId="29199" xr:uid="{00000000-0005-0000-0000-0000577F0000}"/>
    <cellStyle name="Normal 4 2 4 13 33" xfId="29200" xr:uid="{00000000-0005-0000-0000-0000587F0000}"/>
    <cellStyle name="Normal 4 2 4 13 34" xfId="29201" xr:uid="{00000000-0005-0000-0000-0000597F0000}"/>
    <cellStyle name="Normal 4 2 4 13 4" xfId="29202" xr:uid="{00000000-0005-0000-0000-00005A7F0000}"/>
    <cellStyle name="Normal 4 2 4 13 4 2" xfId="29203" xr:uid="{00000000-0005-0000-0000-00005B7F0000}"/>
    <cellStyle name="Normal 4 2 4 13 4 3" xfId="29204" xr:uid="{00000000-0005-0000-0000-00005C7F0000}"/>
    <cellStyle name="Normal 4 2 4 13 4 4" xfId="29205" xr:uid="{00000000-0005-0000-0000-00005D7F0000}"/>
    <cellStyle name="Normal 4 2 4 13 4 5" xfId="29206" xr:uid="{00000000-0005-0000-0000-00005E7F0000}"/>
    <cellStyle name="Normal 4 2 4 13 4 6" xfId="29207" xr:uid="{00000000-0005-0000-0000-00005F7F0000}"/>
    <cellStyle name="Normal 4 2 4 13 5" xfId="29208" xr:uid="{00000000-0005-0000-0000-0000607F0000}"/>
    <cellStyle name="Normal 4 2 4 13 5 2" xfId="29209" xr:uid="{00000000-0005-0000-0000-0000617F0000}"/>
    <cellStyle name="Normal 4 2 4 13 5 3" xfId="29210" xr:uid="{00000000-0005-0000-0000-0000627F0000}"/>
    <cellStyle name="Normal 4 2 4 13 5 4" xfId="29211" xr:uid="{00000000-0005-0000-0000-0000637F0000}"/>
    <cellStyle name="Normal 4 2 4 13 5 5" xfId="29212" xr:uid="{00000000-0005-0000-0000-0000647F0000}"/>
    <cellStyle name="Normal 4 2 4 13 5 6" xfId="29213" xr:uid="{00000000-0005-0000-0000-0000657F0000}"/>
    <cellStyle name="Normal 4 2 4 13 6" xfId="29214" xr:uid="{00000000-0005-0000-0000-0000667F0000}"/>
    <cellStyle name="Normal 4 2 4 13 6 2" xfId="29215" xr:uid="{00000000-0005-0000-0000-0000677F0000}"/>
    <cellStyle name="Normal 4 2 4 13 6 3" xfId="29216" xr:uid="{00000000-0005-0000-0000-0000687F0000}"/>
    <cellStyle name="Normal 4 2 4 13 6 4" xfId="29217" xr:uid="{00000000-0005-0000-0000-0000697F0000}"/>
    <cellStyle name="Normal 4 2 4 13 6 5" xfId="29218" xr:uid="{00000000-0005-0000-0000-00006A7F0000}"/>
    <cellStyle name="Normal 4 2 4 13 6 6" xfId="29219" xr:uid="{00000000-0005-0000-0000-00006B7F0000}"/>
    <cellStyle name="Normal 4 2 4 13 7" xfId="29220" xr:uid="{00000000-0005-0000-0000-00006C7F0000}"/>
    <cellStyle name="Normal 4 2 4 13 7 2" xfId="29221" xr:uid="{00000000-0005-0000-0000-00006D7F0000}"/>
    <cellStyle name="Normal 4 2 4 13 7 3" xfId="29222" xr:uid="{00000000-0005-0000-0000-00006E7F0000}"/>
    <cellStyle name="Normal 4 2 4 13 7 4" xfId="29223" xr:uid="{00000000-0005-0000-0000-00006F7F0000}"/>
    <cellStyle name="Normal 4 2 4 13 7 5" xfId="29224" xr:uid="{00000000-0005-0000-0000-0000707F0000}"/>
    <cellStyle name="Normal 4 2 4 13 7 6" xfId="29225" xr:uid="{00000000-0005-0000-0000-0000717F0000}"/>
    <cellStyle name="Normal 4 2 4 13 8" xfId="29226" xr:uid="{00000000-0005-0000-0000-0000727F0000}"/>
    <cellStyle name="Normal 4 2 4 13 8 2" xfId="29227" xr:uid="{00000000-0005-0000-0000-0000737F0000}"/>
    <cellStyle name="Normal 4 2 4 13 8 3" xfId="29228" xr:uid="{00000000-0005-0000-0000-0000747F0000}"/>
    <cellStyle name="Normal 4 2 4 13 8 4" xfId="29229" xr:uid="{00000000-0005-0000-0000-0000757F0000}"/>
    <cellStyle name="Normal 4 2 4 13 8 5" xfId="29230" xr:uid="{00000000-0005-0000-0000-0000767F0000}"/>
    <cellStyle name="Normal 4 2 4 13 8 6" xfId="29231" xr:uid="{00000000-0005-0000-0000-0000777F0000}"/>
    <cellStyle name="Normal 4 2 4 13 9" xfId="29232" xr:uid="{00000000-0005-0000-0000-0000787F0000}"/>
    <cellStyle name="Normal 4 2 4 13 9 2" xfId="29233" xr:uid="{00000000-0005-0000-0000-0000797F0000}"/>
    <cellStyle name="Normal 4 2 4 13 9 3" xfId="29234" xr:uid="{00000000-0005-0000-0000-00007A7F0000}"/>
    <cellStyle name="Normal 4 2 4 13 9 4" xfId="29235" xr:uid="{00000000-0005-0000-0000-00007B7F0000}"/>
    <cellStyle name="Normal 4 2 4 13 9 5" xfId="29236" xr:uid="{00000000-0005-0000-0000-00007C7F0000}"/>
    <cellStyle name="Normal 4 2 4 13 9 6" xfId="29237" xr:uid="{00000000-0005-0000-0000-00007D7F0000}"/>
    <cellStyle name="Normal 4 2 4 14" xfId="29238" xr:uid="{00000000-0005-0000-0000-00007E7F0000}"/>
    <cellStyle name="Normal 4 2 4 14 10" xfId="29239" xr:uid="{00000000-0005-0000-0000-00007F7F0000}"/>
    <cellStyle name="Normal 4 2 4 14 10 2" xfId="29240" xr:uid="{00000000-0005-0000-0000-0000807F0000}"/>
    <cellStyle name="Normal 4 2 4 14 10 3" xfId="29241" xr:uid="{00000000-0005-0000-0000-0000817F0000}"/>
    <cellStyle name="Normal 4 2 4 14 10 4" xfId="29242" xr:uid="{00000000-0005-0000-0000-0000827F0000}"/>
    <cellStyle name="Normal 4 2 4 14 10 5" xfId="29243" xr:uid="{00000000-0005-0000-0000-0000837F0000}"/>
    <cellStyle name="Normal 4 2 4 14 10 6" xfId="29244" xr:uid="{00000000-0005-0000-0000-0000847F0000}"/>
    <cellStyle name="Normal 4 2 4 14 11" xfId="29245" xr:uid="{00000000-0005-0000-0000-0000857F0000}"/>
    <cellStyle name="Normal 4 2 4 14 11 2" xfId="29246" xr:uid="{00000000-0005-0000-0000-0000867F0000}"/>
    <cellStyle name="Normal 4 2 4 14 11 3" xfId="29247" xr:uid="{00000000-0005-0000-0000-0000877F0000}"/>
    <cellStyle name="Normal 4 2 4 14 11 4" xfId="29248" xr:uid="{00000000-0005-0000-0000-0000887F0000}"/>
    <cellStyle name="Normal 4 2 4 14 11 5" xfId="29249" xr:uid="{00000000-0005-0000-0000-0000897F0000}"/>
    <cellStyle name="Normal 4 2 4 14 11 6" xfId="29250" xr:uid="{00000000-0005-0000-0000-00008A7F0000}"/>
    <cellStyle name="Normal 4 2 4 14 12" xfId="29251" xr:uid="{00000000-0005-0000-0000-00008B7F0000}"/>
    <cellStyle name="Normal 4 2 4 14 12 2" xfId="29252" xr:uid="{00000000-0005-0000-0000-00008C7F0000}"/>
    <cellStyle name="Normal 4 2 4 14 12 3" xfId="29253" xr:uid="{00000000-0005-0000-0000-00008D7F0000}"/>
    <cellStyle name="Normal 4 2 4 14 12 4" xfId="29254" xr:uid="{00000000-0005-0000-0000-00008E7F0000}"/>
    <cellStyle name="Normal 4 2 4 14 12 5" xfId="29255" xr:uid="{00000000-0005-0000-0000-00008F7F0000}"/>
    <cellStyle name="Normal 4 2 4 14 12 6" xfId="29256" xr:uid="{00000000-0005-0000-0000-0000907F0000}"/>
    <cellStyle name="Normal 4 2 4 14 13" xfId="29257" xr:uid="{00000000-0005-0000-0000-0000917F0000}"/>
    <cellStyle name="Normal 4 2 4 14 13 2" xfId="29258" xr:uid="{00000000-0005-0000-0000-0000927F0000}"/>
    <cellStyle name="Normal 4 2 4 14 13 3" xfId="29259" xr:uid="{00000000-0005-0000-0000-0000937F0000}"/>
    <cellStyle name="Normal 4 2 4 14 13 4" xfId="29260" xr:uid="{00000000-0005-0000-0000-0000947F0000}"/>
    <cellStyle name="Normal 4 2 4 14 13 5" xfId="29261" xr:uid="{00000000-0005-0000-0000-0000957F0000}"/>
    <cellStyle name="Normal 4 2 4 14 13 6" xfId="29262" xr:uid="{00000000-0005-0000-0000-0000967F0000}"/>
    <cellStyle name="Normal 4 2 4 14 14" xfId="29263" xr:uid="{00000000-0005-0000-0000-0000977F0000}"/>
    <cellStyle name="Normal 4 2 4 14 14 2" xfId="29264" xr:uid="{00000000-0005-0000-0000-0000987F0000}"/>
    <cellStyle name="Normal 4 2 4 14 14 3" xfId="29265" xr:uid="{00000000-0005-0000-0000-0000997F0000}"/>
    <cellStyle name="Normal 4 2 4 14 14 4" xfId="29266" xr:uid="{00000000-0005-0000-0000-00009A7F0000}"/>
    <cellStyle name="Normal 4 2 4 14 14 5" xfId="29267" xr:uid="{00000000-0005-0000-0000-00009B7F0000}"/>
    <cellStyle name="Normal 4 2 4 14 14 6" xfId="29268" xr:uid="{00000000-0005-0000-0000-00009C7F0000}"/>
    <cellStyle name="Normal 4 2 4 14 15" xfId="29269" xr:uid="{00000000-0005-0000-0000-00009D7F0000}"/>
    <cellStyle name="Normal 4 2 4 14 15 2" xfId="29270" xr:uid="{00000000-0005-0000-0000-00009E7F0000}"/>
    <cellStyle name="Normal 4 2 4 14 15 3" xfId="29271" xr:uid="{00000000-0005-0000-0000-00009F7F0000}"/>
    <cellStyle name="Normal 4 2 4 14 15 4" xfId="29272" xr:uid="{00000000-0005-0000-0000-0000A07F0000}"/>
    <cellStyle name="Normal 4 2 4 14 15 5" xfId="29273" xr:uid="{00000000-0005-0000-0000-0000A17F0000}"/>
    <cellStyle name="Normal 4 2 4 14 15 6" xfId="29274" xr:uid="{00000000-0005-0000-0000-0000A27F0000}"/>
    <cellStyle name="Normal 4 2 4 14 16" xfId="29275" xr:uid="{00000000-0005-0000-0000-0000A37F0000}"/>
    <cellStyle name="Normal 4 2 4 14 16 2" xfId="29276" xr:uid="{00000000-0005-0000-0000-0000A47F0000}"/>
    <cellStyle name="Normal 4 2 4 14 16 3" xfId="29277" xr:uid="{00000000-0005-0000-0000-0000A57F0000}"/>
    <cellStyle name="Normal 4 2 4 14 16 4" xfId="29278" xr:uid="{00000000-0005-0000-0000-0000A67F0000}"/>
    <cellStyle name="Normal 4 2 4 14 16 5" xfId="29279" xr:uid="{00000000-0005-0000-0000-0000A77F0000}"/>
    <cellStyle name="Normal 4 2 4 14 16 6" xfId="29280" xr:uid="{00000000-0005-0000-0000-0000A87F0000}"/>
    <cellStyle name="Normal 4 2 4 14 17" xfId="29281" xr:uid="{00000000-0005-0000-0000-0000A97F0000}"/>
    <cellStyle name="Normal 4 2 4 14 17 2" xfId="29282" xr:uid="{00000000-0005-0000-0000-0000AA7F0000}"/>
    <cellStyle name="Normal 4 2 4 14 17 3" xfId="29283" xr:uid="{00000000-0005-0000-0000-0000AB7F0000}"/>
    <cellStyle name="Normal 4 2 4 14 17 4" xfId="29284" xr:uid="{00000000-0005-0000-0000-0000AC7F0000}"/>
    <cellStyle name="Normal 4 2 4 14 17 5" xfId="29285" xr:uid="{00000000-0005-0000-0000-0000AD7F0000}"/>
    <cellStyle name="Normal 4 2 4 14 17 6" xfId="29286" xr:uid="{00000000-0005-0000-0000-0000AE7F0000}"/>
    <cellStyle name="Normal 4 2 4 14 18" xfId="29287" xr:uid="{00000000-0005-0000-0000-0000AF7F0000}"/>
    <cellStyle name="Normal 4 2 4 14 18 2" xfId="29288" xr:uid="{00000000-0005-0000-0000-0000B07F0000}"/>
    <cellStyle name="Normal 4 2 4 14 18 3" xfId="29289" xr:uid="{00000000-0005-0000-0000-0000B17F0000}"/>
    <cellStyle name="Normal 4 2 4 14 18 4" xfId="29290" xr:uid="{00000000-0005-0000-0000-0000B27F0000}"/>
    <cellStyle name="Normal 4 2 4 14 18 5" xfId="29291" xr:uid="{00000000-0005-0000-0000-0000B37F0000}"/>
    <cellStyle name="Normal 4 2 4 14 18 6" xfId="29292" xr:uid="{00000000-0005-0000-0000-0000B47F0000}"/>
    <cellStyle name="Normal 4 2 4 14 19" xfId="29293" xr:uid="{00000000-0005-0000-0000-0000B57F0000}"/>
    <cellStyle name="Normal 4 2 4 14 19 2" xfId="29294" xr:uid="{00000000-0005-0000-0000-0000B67F0000}"/>
    <cellStyle name="Normal 4 2 4 14 19 3" xfId="29295" xr:uid="{00000000-0005-0000-0000-0000B77F0000}"/>
    <cellStyle name="Normal 4 2 4 14 19 4" xfId="29296" xr:uid="{00000000-0005-0000-0000-0000B87F0000}"/>
    <cellStyle name="Normal 4 2 4 14 19 5" xfId="29297" xr:uid="{00000000-0005-0000-0000-0000B97F0000}"/>
    <cellStyle name="Normal 4 2 4 14 19 6" xfId="29298" xr:uid="{00000000-0005-0000-0000-0000BA7F0000}"/>
    <cellStyle name="Normal 4 2 4 14 2" xfId="29299" xr:uid="{00000000-0005-0000-0000-0000BB7F0000}"/>
    <cellStyle name="Normal 4 2 4 14 2 2" xfId="29300" xr:uid="{00000000-0005-0000-0000-0000BC7F0000}"/>
    <cellStyle name="Normal 4 2 4 14 2 3" xfId="29301" xr:uid="{00000000-0005-0000-0000-0000BD7F0000}"/>
    <cellStyle name="Normal 4 2 4 14 2 4" xfId="29302" xr:uid="{00000000-0005-0000-0000-0000BE7F0000}"/>
    <cellStyle name="Normal 4 2 4 14 2 5" xfId="29303" xr:uid="{00000000-0005-0000-0000-0000BF7F0000}"/>
    <cellStyle name="Normal 4 2 4 14 2 6" xfId="29304" xr:uid="{00000000-0005-0000-0000-0000C07F0000}"/>
    <cellStyle name="Normal 4 2 4 14 20" xfId="29305" xr:uid="{00000000-0005-0000-0000-0000C17F0000}"/>
    <cellStyle name="Normal 4 2 4 14 20 2" xfId="29306" xr:uid="{00000000-0005-0000-0000-0000C27F0000}"/>
    <cellStyle name="Normal 4 2 4 14 20 3" xfId="29307" xr:uid="{00000000-0005-0000-0000-0000C37F0000}"/>
    <cellStyle name="Normal 4 2 4 14 20 4" xfId="29308" xr:uid="{00000000-0005-0000-0000-0000C47F0000}"/>
    <cellStyle name="Normal 4 2 4 14 20 5" xfId="29309" xr:uid="{00000000-0005-0000-0000-0000C57F0000}"/>
    <cellStyle name="Normal 4 2 4 14 20 6" xfId="29310" xr:uid="{00000000-0005-0000-0000-0000C67F0000}"/>
    <cellStyle name="Normal 4 2 4 14 21" xfId="29311" xr:uid="{00000000-0005-0000-0000-0000C77F0000}"/>
    <cellStyle name="Normal 4 2 4 14 21 2" xfId="29312" xr:uid="{00000000-0005-0000-0000-0000C87F0000}"/>
    <cellStyle name="Normal 4 2 4 14 21 3" xfId="29313" xr:uid="{00000000-0005-0000-0000-0000C97F0000}"/>
    <cellStyle name="Normal 4 2 4 14 21 4" xfId="29314" xr:uid="{00000000-0005-0000-0000-0000CA7F0000}"/>
    <cellStyle name="Normal 4 2 4 14 21 5" xfId="29315" xr:uid="{00000000-0005-0000-0000-0000CB7F0000}"/>
    <cellStyle name="Normal 4 2 4 14 21 6" xfId="29316" xr:uid="{00000000-0005-0000-0000-0000CC7F0000}"/>
    <cellStyle name="Normal 4 2 4 14 22" xfId="29317" xr:uid="{00000000-0005-0000-0000-0000CD7F0000}"/>
    <cellStyle name="Normal 4 2 4 14 22 2" xfId="29318" xr:uid="{00000000-0005-0000-0000-0000CE7F0000}"/>
    <cellStyle name="Normal 4 2 4 14 22 3" xfId="29319" xr:uid="{00000000-0005-0000-0000-0000CF7F0000}"/>
    <cellStyle name="Normal 4 2 4 14 22 4" xfId="29320" xr:uid="{00000000-0005-0000-0000-0000D07F0000}"/>
    <cellStyle name="Normal 4 2 4 14 22 5" xfId="29321" xr:uid="{00000000-0005-0000-0000-0000D17F0000}"/>
    <cellStyle name="Normal 4 2 4 14 22 6" xfId="29322" xr:uid="{00000000-0005-0000-0000-0000D27F0000}"/>
    <cellStyle name="Normal 4 2 4 14 23" xfId="29323" xr:uid="{00000000-0005-0000-0000-0000D37F0000}"/>
    <cellStyle name="Normal 4 2 4 14 23 2" xfId="29324" xr:uid="{00000000-0005-0000-0000-0000D47F0000}"/>
    <cellStyle name="Normal 4 2 4 14 23 3" xfId="29325" xr:uid="{00000000-0005-0000-0000-0000D57F0000}"/>
    <cellStyle name="Normal 4 2 4 14 23 4" xfId="29326" xr:uid="{00000000-0005-0000-0000-0000D67F0000}"/>
    <cellStyle name="Normal 4 2 4 14 23 5" xfId="29327" xr:uid="{00000000-0005-0000-0000-0000D77F0000}"/>
    <cellStyle name="Normal 4 2 4 14 23 6" xfId="29328" xr:uid="{00000000-0005-0000-0000-0000D87F0000}"/>
    <cellStyle name="Normal 4 2 4 14 24" xfId="29329" xr:uid="{00000000-0005-0000-0000-0000D97F0000}"/>
    <cellStyle name="Normal 4 2 4 14 24 2" xfId="29330" xr:uid="{00000000-0005-0000-0000-0000DA7F0000}"/>
    <cellStyle name="Normal 4 2 4 14 24 3" xfId="29331" xr:uid="{00000000-0005-0000-0000-0000DB7F0000}"/>
    <cellStyle name="Normal 4 2 4 14 24 4" xfId="29332" xr:uid="{00000000-0005-0000-0000-0000DC7F0000}"/>
    <cellStyle name="Normal 4 2 4 14 24 5" xfId="29333" xr:uid="{00000000-0005-0000-0000-0000DD7F0000}"/>
    <cellStyle name="Normal 4 2 4 14 24 6" xfId="29334" xr:uid="{00000000-0005-0000-0000-0000DE7F0000}"/>
    <cellStyle name="Normal 4 2 4 14 25" xfId="29335" xr:uid="{00000000-0005-0000-0000-0000DF7F0000}"/>
    <cellStyle name="Normal 4 2 4 14 25 2" xfId="29336" xr:uid="{00000000-0005-0000-0000-0000E07F0000}"/>
    <cellStyle name="Normal 4 2 4 14 25 3" xfId="29337" xr:uid="{00000000-0005-0000-0000-0000E17F0000}"/>
    <cellStyle name="Normal 4 2 4 14 25 4" xfId="29338" xr:uid="{00000000-0005-0000-0000-0000E27F0000}"/>
    <cellStyle name="Normal 4 2 4 14 25 5" xfId="29339" xr:uid="{00000000-0005-0000-0000-0000E37F0000}"/>
    <cellStyle name="Normal 4 2 4 14 25 6" xfId="29340" xr:uid="{00000000-0005-0000-0000-0000E47F0000}"/>
    <cellStyle name="Normal 4 2 4 14 26" xfId="29341" xr:uid="{00000000-0005-0000-0000-0000E57F0000}"/>
    <cellStyle name="Normal 4 2 4 14 26 2" xfId="29342" xr:uid="{00000000-0005-0000-0000-0000E67F0000}"/>
    <cellStyle name="Normal 4 2 4 14 26 3" xfId="29343" xr:uid="{00000000-0005-0000-0000-0000E77F0000}"/>
    <cellStyle name="Normal 4 2 4 14 26 4" xfId="29344" xr:uid="{00000000-0005-0000-0000-0000E87F0000}"/>
    <cellStyle name="Normal 4 2 4 14 26 5" xfId="29345" xr:uid="{00000000-0005-0000-0000-0000E97F0000}"/>
    <cellStyle name="Normal 4 2 4 14 26 6" xfId="29346" xr:uid="{00000000-0005-0000-0000-0000EA7F0000}"/>
    <cellStyle name="Normal 4 2 4 14 27" xfId="29347" xr:uid="{00000000-0005-0000-0000-0000EB7F0000}"/>
    <cellStyle name="Normal 4 2 4 14 27 2" xfId="29348" xr:uid="{00000000-0005-0000-0000-0000EC7F0000}"/>
    <cellStyle name="Normal 4 2 4 14 27 3" xfId="29349" xr:uid="{00000000-0005-0000-0000-0000ED7F0000}"/>
    <cellStyle name="Normal 4 2 4 14 27 4" xfId="29350" xr:uid="{00000000-0005-0000-0000-0000EE7F0000}"/>
    <cellStyle name="Normal 4 2 4 14 27 5" xfId="29351" xr:uid="{00000000-0005-0000-0000-0000EF7F0000}"/>
    <cellStyle name="Normal 4 2 4 14 27 6" xfId="29352" xr:uid="{00000000-0005-0000-0000-0000F07F0000}"/>
    <cellStyle name="Normal 4 2 4 14 28" xfId="29353" xr:uid="{00000000-0005-0000-0000-0000F17F0000}"/>
    <cellStyle name="Normal 4 2 4 14 28 2" xfId="29354" xr:uid="{00000000-0005-0000-0000-0000F27F0000}"/>
    <cellStyle name="Normal 4 2 4 14 28 3" xfId="29355" xr:uid="{00000000-0005-0000-0000-0000F37F0000}"/>
    <cellStyle name="Normal 4 2 4 14 28 4" xfId="29356" xr:uid="{00000000-0005-0000-0000-0000F47F0000}"/>
    <cellStyle name="Normal 4 2 4 14 28 5" xfId="29357" xr:uid="{00000000-0005-0000-0000-0000F57F0000}"/>
    <cellStyle name="Normal 4 2 4 14 28 6" xfId="29358" xr:uid="{00000000-0005-0000-0000-0000F67F0000}"/>
    <cellStyle name="Normal 4 2 4 14 29" xfId="29359" xr:uid="{00000000-0005-0000-0000-0000F77F0000}"/>
    <cellStyle name="Normal 4 2 4 14 29 2" xfId="29360" xr:uid="{00000000-0005-0000-0000-0000F87F0000}"/>
    <cellStyle name="Normal 4 2 4 14 29 3" xfId="29361" xr:uid="{00000000-0005-0000-0000-0000F97F0000}"/>
    <cellStyle name="Normal 4 2 4 14 29 4" xfId="29362" xr:uid="{00000000-0005-0000-0000-0000FA7F0000}"/>
    <cellStyle name="Normal 4 2 4 14 29 5" xfId="29363" xr:uid="{00000000-0005-0000-0000-0000FB7F0000}"/>
    <cellStyle name="Normal 4 2 4 14 29 6" xfId="29364" xr:uid="{00000000-0005-0000-0000-0000FC7F0000}"/>
    <cellStyle name="Normal 4 2 4 14 3" xfId="29365" xr:uid="{00000000-0005-0000-0000-0000FD7F0000}"/>
    <cellStyle name="Normal 4 2 4 14 3 2" xfId="29366" xr:uid="{00000000-0005-0000-0000-0000FE7F0000}"/>
    <cellStyle name="Normal 4 2 4 14 3 3" xfId="29367" xr:uid="{00000000-0005-0000-0000-0000FF7F0000}"/>
    <cellStyle name="Normal 4 2 4 14 3 4" xfId="29368" xr:uid="{00000000-0005-0000-0000-000000800000}"/>
    <cellStyle name="Normal 4 2 4 14 3 5" xfId="29369" xr:uid="{00000000-0005-0000-0000-000001800000}"/>
    <cellStyle name="Normal 4 2 4 14 3 6" xfId="29370" xr:uid="{00000000-0005-0000-0000-000002800000}"/>
    <cellStyle name="Normal 4 2 4 14 30" xfId="29371" xr:uid="{00000000-0005-0000-0000-000003800000}"/>
    <cellStyle name="Normal 4 2 4 14 31" xfId="29372" xr:uid="{00000000-0005-0000-0000-000004800000}"/>
    <cellStyle name="Normal 4 2 4 14 32" xfId="29373" xr:uid="{00000000-0005-0000-0000-000005800000}"/>
    <cellStyle name="Normal 4 2 4 14 33" xfId="29374" xr:uid="{00000000-0005-0000-0000-000006800000}"/>
    <cellStyle name="Normal 4 2 4 14 34" xfId="29375" xr:uid="{00000000-0005-0000-0000-000007800000}"/>
    <cellStyle name="Normal 4 2 4 14 4" xfId="29376" xr:uid="{00000000-0005-0000-0000-000008800000}"/>
    <cellStyle name="Normal 4 2 4 14 4 2" xfId="29377" xr:uid="{00000000-0005-0000-0000-000009800000}"/>
    <cellStyle name="Normal 4 2 4 14 4 3" xfId="29378" xr:uid="{00000000-0005-0000-0000-00000A800000}"/>
    <cellStyle name="Normal 4 2 4 14 4 4" xfId="29379" xr:uid="{00000000-0005-0000-0000-00000B800000}"/>
    <cellStyle name="Normal 4 2 4 14 4 5" xfId="29380" xr:uid="{00000000-0005-0000-0000-00000C800000}"/>
    <cellStyle name="Normal 4 2 4 14 4 6" xfId="29381" xr:uid="{00000000-0005-0000-0000-00000D800000}"/>
    <cellStyle name="Normal 4 2 4 14 5" xfId="29382" xr:uid="{00000000-0005-0000-0000-00000E800000}"/>
    <cellStyle name="Normal 4 2 4 14 5 2" xfId="29383" xr:uid="{00000000-0005-0000-0000-00000F800000}"/>
    <cellStyle name="Normal 4 2 4 14 5 3" xfId="29384" xr:uid="{00000000-0005-0000-0000-000010800000}"/>
    <cellStyle name="Normal 4 2 4 14 5 4" xfId="29385" xr:uid="{00000000-0005-0000-0000-000011800000}"/>
    <cellStyle name="Normal 4 2 4 14 5 5" xfId="29386" xr:uid="{00000000-0005-0000-0000-000012800000}"/>
    <cellStyle name="Normal 4 2 4 14 5 6" xfId="29387" xr:uid="{00000000-0005-0000-0000-000013800000}"/>
    <cellStyle name="Normal 4 2 4 14 6" xfId="29388" xr:uid="{00000000-0005-0000-0000-000014800000}"/>
    <cellStyle name="Normal 4 2 4 14 6 2" xfId="29389" xr:uid="{00000000-0005-0000-0000-000015800000}"/>
    <cellStyle name="Normal 4 2 4 14 6 3" xfId="29390" xr:uid="{00000000-0005-0000-0000-000016800000}"/>
    <cellStyle name="Normal 4 2 4 14 6 4" xfId="29391" xr:uid="{00000000-0005-0000-0000-000017800000}"/>
    <cellStyle name="Normal 4 2 4 14 6 5" xfId="29392" xr:uid="{00000000-0005-0000-0000-000018800000}"/>
    <cellStyle name="Normal 4 2 4 14 6 6" xfId="29393" xr:uid="{00000000-0005-0000-0000-000019800000}"/>
    <cellStyle name="Normal 4 2 4 14 7" xfId="29394" xr:uid="{00000000-0005-0000-0000-00001A800000}"/>
    <cellStyle name="Normal 4 2 4 14 7 2" xfId="29395" xr:uid="{00000000-0005-0000-0000-00001B800000}"/>
    <cellStyle name="Normal 4 2 4 14 7 3" xfId="29396" xr:uid="{00000000-0005-0000-0000-00001C800000}"/>
    <cellStyle name="Normal 4 2 4 14 7 4" xfId="29397" xr:uid="{00000000-0005-0000-0000-00001D800000}"/>
    <cellStyle name="Normal 4 2 4 14 7 5" xfId="29398" xr:uid="{00000000-0005-0000-0000-00001E800000}"/>
    <cellStyle name="Normal 4 2 4 14 7 6" xfId="29399" xr:uid="{00000000-0005-0000-0000-00001F800000}"/>
    <cellStyle name="Normal 4 2 4 14 8" xfId="29400" xr:uid="{00000000-0005-0000-0000-000020800000}"/>
    <cellStyle name="Normal 4 2 4 14 8 2" xfId="29401" xr:uid="{00000000-0005-0000-0000-000021800000}"/>
    <cellStyle name="Normal 4 2 4 14 8 3" xfId="29402" xr:uid="{00000000-0005-0000-0000-000022800000}"/>
    <cellStyle name="Normal 4 2 4 14 8 4" xfId="29403" xr:uid="{00000000-0005-0000-0000-000023800000}"/>
    <cellStyle name="Normal 4 2 4 14 8 5" xfId="29404" xr:uid="{00000000-0005-0000-0000-000024800000}"/>
    <cellStyle name="Normal 4 2 4 14 8 6" xfId="29405" xr:uid="{00000000-0005-0000-0000-000025800000}"/>
    <cellStyle name="Normal 4 2 4 14 9" xfId="29406" xr:uid="{00000000-0005-0000-0000-000026800000}"/>
    <cellStyle name="Normal 4 2 4 14 9 2" xfId="29407" xr:uid="{00000000-0005-0000-0000-000027800000}"/>
    <cellStyle name="Normal 4 2 4 14 9 3" xfId="29408" xr:uid="{00000000-0005-0000-0000-000028800000}"/>
    <cellStyle name="Normal 4 2 4 14 9 4" xfId="29409" xr:uid="{00000000-0005-0000-0000-000029800000}"/>
    <cellStyle name="Normal 4 2 4 14 9 5" xfId="29410" xr:uid="{00000000-0005-0000-0000-00002A800000}"/>
    <cellStyle name="Normal 4 2 4 14 9 6" xfId="29411" xr:uid="{00000000-0005-0000-0000-00002B800000}"/>
    <cellStyle name="Normal 4 2 4 15" xfId="29412" xr:uid="{00000000-0005-0000-0000-00002C800000}"/>
    <cellStyle name="Normal 4 2 4 15 10" xfId="29413" xr:uid="{00000000-0005-0000-0000-00002D800000}"/>
    <cellStyle name="Normal 4 2 4 15 10 2" xfId="29414" xr:uid="{00000000-0005-0000-0000-00002E800000}"/>
    <cellStyle name="Normal 4 2 4 15 10 3" xfId="29415" xr:uid="{00000000-0005-0000-0000-00002F800000}"/>
    <cellStyle name="Normal 4 2 4 15 10 4" xfId="29416" xr:uid="{00000000-0005-0000-0000-000030800000}"/>
    <cellStyle name="Normal 4 2 4 15 10 5" xfId="29417" xr:uid="{00000000-0005-0000-0000-000031800000}"/>
    <cellStyle name="Normal 4 2 4 15 10 6" xfId="29418" xr:uid="{00000000-0005-0000-0000-000032800000}"/>
    <cellStyle name="Normal 4 2 4 15 11" xfId="29419" xr:uid="{00000000-0005-0000-0000-000033800000}"/>
    <cellStyle name="Normal 4 2 4 15 11 2" xfId="29420" xr:uid="{00000000-0005-0000-0000-000034800000}"/>
    <cellStyle name="Normal 4 2 4 15 11 3" xfId="29421" xr:uid="{00000000-0005-0000-0000-000035800000}"/>
    <cellStyle name="Normal 4 2 4 15 11 4" xfId="29422" xr:uid="{00000000-0005-0000-0000-000036800000}"/>
    <cellStyle name="Normal 4 2 4 15 11 5" xfId="29423" xr:uid="{00000000-0005-0000-0000-000037800000}"/>
    <cellStyle name="Normal 4 2 4 15 11 6" xfId="29424" xr:uid="{00000000-0005-0000-0000-000038800000}"/>
    <cellStyle name="Normal 4 2 4 15 12" xfId="29425" xr:uid="{00000000-0005-0000-0000-000039800000}"/>
    <cellStyle name="Normal 4 2 4 15 12 2" xfId="29426" xr:uid="{00000000-0005-0000-0000-00003A800000}"/>
    <cellStyle name="Normal 4 2 4 15 12 3" xfId="29427" xr:uid="{00000000-0005-0000-0000-00003B800000}"/>
    <cellStyle name="Normal 4 2 4 15 12 4" xfId="29428" xr:uid="{00000000-0005-0000-0000-00003C800000}"/>
    <cellStyle name="Normal 4 2 4 15 12 5" xfId="29429" xr:uid="{00000000-0005-0000-0000-00003D800000}"/>
    <cellStyle name="Normal 4 2 4 15 12 6" xfId="29430" xr:uid="{00000000-0005-0000-0000-00003E800000}"/>
    <cellStyle name="Normal 4 2 4 15 13" xfId="29431" xr:uid="{00000000-0005-0000-0000-00003F800000}"/>
    <cellStyle name="Normal 4 2 4 15 13 2" xfId="29432" xr:uid="{00000000-0005-0000-0000-000040800000}"/>
    <cellStyle name="Normal 4 2 4 15 13 3" xfId="29433" xr:uid="{00000000-0005-0000-0000-000041800000}"/>
    <cellStyle name="Normal 4 2 4 15 13 4" xfId="29434" xr:uid="{00000000-0005-0000-0000-000042800000}"/>
    <cellStyle name="Normal 4 2 4 15 13 5" xfId="29435" xr:uid="{00000000-0005-0000-0000-000043800000}"/>
    <cellStyle name="Normal 4 2 4 15 13 6" xfId="29436" xr:uid="{00000000-0005-0000-0000-000044800000}"/>
    <cellStyle name="Normal 4 2 4 15 14" xfId="29437" xr:uid="{00000000-0005-0000-0000-000045800000}"/>
    <cellStyle name="Normal 4 2 4 15 14 2" xfId="29438" xr:uid="{00000000-0005-0000-0000-000046800000}"/>
    <cellStyle name="Normal 4 2 4 15 14 3" xfId="29439" xr:uid="{00000000-0005-0000-0000-000047800000}"/>
    <cellStyle name="Normal 4 2 4 15 14 4" xfId="29440" xr:uid="{00000000-0005-0000-0000-000048800000}"/>
    <cellStyle name="Normal 4 2 4 15 14 5" xfId="29441" xr:uid="{00000000-0005-0000-0000-000049800000}"/>
    <cellStyle name="Normal 4 2 4 15 14 6" xfId="29442" xr:uid="{00000000-0005-0000-0000-00004A800000}"/>
    <cellStyle name="Normal 4 2 4 15 15" xfId="29443" xr:uid="{00000000-0005-0000-0000-00004B800000}"/>
    <cellStyle name="Normal 4 2 4 15 15 2" xfId="29444" xr:uid="{00000000-0005-0000-0000-00004C800000}"/>
    <cellStyle name="Normal 4 2 4 15 15 3" xfId="29445" xr:uid="{00000000-0005-0000-0000-00004D800000}"/>
    <cellStyle name="Normal 4 2 4 15 15 4" xfId="29446" xr:uid="{00000000-0005-0000-0000-00004E800000}"/>
    <cellStyle name="Normal 4 2 4 15 15 5" xfId="29447" xr:uid="{00000000-0005-0000-0000-00004F800000}"/>
    <cellStyle name="Normal 4 2 4 15 15 6" xfId="29448" xr:uid="{00000000-0005-0000-0000-000050800000}"/>
    <cellStyle name="Normal 4 2 4 15 16" xfId="29449" xr:uid="{00000000-0005-0000-0000-000051800000}"/>
    <cellStyle name="Normal 4 2 4 15 16 2" xfId="29450" xr:uid="{00000000-0005-0000-0000-000052800000}"/>
    <cellStyle name="Normal 4 2 4 15 16 3" xfId="29451" xr:uid="{00000000-0005-0000-0000-000053800000}"/>
    <cellStyle name="Normal 4 2 4 15 16 4" xfId="29452" xr:uid="{00000000-0005-0000-0000-000054800000}"/>
    <cellStyle name="Normal 4 2 4 15 16 5" xfId="29453" xr:uid="{00000000-0005-0000-0000-000055800000}"/>
    <cellStyle name="Normal 4 2 4 15 16 6" xfId="29454" xr:uid="{00000000-0005-0000-0000-000056800000}"/>
    <cellStyle name="Normal 4 2 4 15 17" xfId="29455" xr:uid="{00000000-0005-0000-0000-000057800000}"/>
    <cellStyle name="Normal 4 2 4 15 17 2" xfId="29456" xr:uid="{00000000-0005-0000-0000-000058800000}"/>
    <cellStyle name="Normal 4 2 4 15 17 3" xfId="29457" xr:uid="{00000000-0005-0000-0000-000059800000}"/>
    <cellStyle name="Normal 4 2 4 15 17 4" xfId="29458" xr:uid="{00000000-0005-0000-0000-00005A800000}"/>
    <cellStyle name="Normal 4 2 4 15 17 5" xfId="29459" xr:uid="{00000000-0005-0000-0000-00005B800000}"/>
    <cellStyle name="Normal 4 2 4 15 17 6" xfId="29460" xr:uid="{00000000-0005-0000-0000-00005C800000}"/>
    <cellStyle name="Normal 4 2 4 15 18" xfId="29461" xr:uid="{00000000-0005-0000-0000-00005D800000}"/>
    <cellStyle name="Normal 4 2 4 15 18 2" xfId="29462" xr:uid="{00000000-0005-0000-0000-00005E800000}"/>
    <cellStyle name="Normal 4 2 4 15 18 3" xfId="29463" xr:uid="{00000000-0005-0000-0000-00005F800000}"/>
    <cellStyle name="Normal 4 2 4 15 18 4" xfId="29464" xr:uid="{00000000-0005-0000-0000-000060800000}"/>
    <cellStyle name="Normal 4 2 4 15 18 5" xfId="29465" xr:uid="{00000000-0005-0000-0000-000061800000}"/>
    <cellStyle name="Normal 4 2 4 15 18 6" xfId="29466" xr:uid="{00000000-0005-0000-0000-000062800000}"/>
    <cellStyle name="Normal 4 2 4 15 19" xfId="29467" xr:uid="{00000000-0005-0000-0000-000063800000}"/>
    <cellStyle name="Normal 4 2 4 15 19 2" xfId="29468" xr:uid="{00000000-0005-0000-0000-000064800000}"/>
    <cellStyle name="Normal 4 2 4 15 19 3" xfId="29469" xr:uid="{00000000-0005-0000-0000-000065800000}"/>
    <cellStyle name="Normal 4 2 4 15 19 4" xfId="29470" xr:uid="{00000000-0005-0000-0000-000066800000}"/>
    <cellStyle name="Normal 4 2 4 15 19 5" xfId="29471" xr:uid="{00000000-0005-0000-0000-000067800000}"/>
    <cellStyle name="Normal 4 2 4 15 19 6" xfId="29472" xr:uid="{00000000-0005-0000-0000-000068800000}"/>
    <cellStyle name="Normal 4 2 4 15 2" xfId="29473" xr:uid="{00000000-0005-0000-0000-000069800000}"/>
    <cellStyle name="Normal 4 2 4 15 2 2" xfId="29474" xr:uid="{00000000-0005-0000-0000-00006A800000}"/>
    <cellStyle name="Normal 4 2 4 15 2 3" xfId="29475" xr:uid="{00000000-0005-0000-0000-00006B800000}"/>
    <cellStyle name="Normal 4 2 4 15 2 4" xfId="29476" xr:uid="{00000000-0005-0000-0000-00006C800000}"/>
    <cellStyle name="Normal 4 2 4 15 2 5" xfId="29477" xr:uid="{00000000-0005-0000-0000-00006D800000}"/>
    <cellStyle name="Normal 4 2 4 15 2 6" xfId="29478" xr:uid="{00000000-0005-0000-0000-00006E800000}"/>
    <cellStyle name="Normal 4 2 4 15 20" xfId="29479" xr:uid="{00000000-0005-0000-0000-00006F800000}"/>
    <cellStyle name="Normal 4 2 4 15 20 2" xfId="29480" xr:uid="{00000000-0005-0000-0000-000070800000}"/>
    <cellStyle name="Normal 4 2 4 15 20 3" xfId="29481" xr:uid="{00000000-0005-0000-0000-000071800000}"/>
    <cellStyle name="Normal 4 2 4 15 20 4" xfId="29482" xr:uid="{00000000-0005-0000-0000-000072800000}"/>
    <cellStyle name="Normal 4 2 4 15 20 5" xfId="29483" xr:uid="{00000000-0005-0000-0000-000073800000}"/>
    <cellStyle name="Normal 4 2 4 15 20 6" xfId="29484" xr:uid="{00000000-0005-0000-0000-000074800000}"/>
    <cellStyle name="Normal 4 2 4 15 21" xfId="29485" xr:uid="{00000000-0005-0000-0000-000075800000}"/>
    <cellStyle name="Normal 4 2 4 15 21 2" xfId="29486" xr:uid="{00000000-0005-0000-0000-000076800000}"/>
    <cellStyle name="Normal 4 2 4 15 21 3" xfId="29487" xr:uid="{00000000-0005-0000-0000-000077800000}"/>
    <cellStyle name="Normal 4 2 4 15 21 4" xfId="29488" xr:uid="{00000000-0005-0000-0000-000078800000}"/>
    <cellStyle name="Normal 4 2 4 15 21 5" xfId="29489" xr:uid="{00000000-0005-0000-0000-000079800000}"/>
    <cellStyle name="Normal 4 2 4 15 21 6" xfId="29490" xr:uid="{00000000-0005-0000-0000-00007A800000}"/>
    <cellStyle name="Normal 4 2 4 15 22" xfId="29491" xr:uid="{00000000-0005-0000-0000-00007B800000}"/>
    <cellStyle name="Normal 4 2 4 15 22 2" xfId="29492" xr:uid="{00000000-0005-0000-0000-00007C800000}"/>
    <cellStyle name="Normal 4 2 4 15 22 3" xfId="29493" xr:uid="{00000000-0005-0000-0000-00007D800000}"/>
    <cellStyle name="Normal 4 2 4 15 22 4" xfId="29494" xr:uid="{00000000-0005-0000-0000-00007E800000}"/>
    <cellStyle name="Normal 4 2 4 15 22 5" xfId="29495" xr:uid="{00000000-0005-0000-0000-00007F800000}"/>
    <cellStyle name="Normal 4 2 4 15 22 6" xfId="29496" xr:uid="{00000000-0005-0000-0000-000080800000}"/>
    <cellStyle name="Normal 4 2 4 15 23" xfId="29497" xr:uid="{00000000-0005-0000-0000-000081800000}"/>
    <cellStyle name="Normal 4 2 4 15 23 2" xfId="29498" xr:uid="{00000000-0005-0000-0000-000082800000}"/>
    <cellStyle name="Normal 4 2 4 15 23 3" xfId="29499" xr:uid="{00000000-0005-0000-0000-000083800000}"/>
    <cellStyle name="Normal 4 2 4 15 23 4" xfId="29500" xr:uid="{00000000-0005-0000-0000-000084800000}"/>
    <cellStyle name="Normal 4 2 4 15 23 5" xfId="29501" xr:uid="{00000000-0005-0000-0000-000085800000}"/>
    <cellStyle name="Normal 4 2 4 15 23 6" xfId="29502" xr:uid="{00000000-0005-0000-0000-000086800000}"/>
    <cellStyle name="Normal 4 2 4 15 24" xfId="29503" xr:uid="{00000000-0005-0000-0000-000087800000}"/>
    <cellStyle name="Normal 4 2 4 15 24 2" xfId="29504" xr:uid="{00000000-0005-0000-0000-000088800000}"/>
    <cellStyle name="Normal 4 2 4 15 24 3" xfId="29505" xr:uid="{00000000-0005-0000-0000-000089800000}"/>
    <cellStyle name="Normal 4 2 4 15 24 4" xfId="29506" xr:uid="{00000000-0005-0000-0000-00008A800000}"/>
    <cellStyle name="Normal 4 2 4 15 24 5" xfId="29507" xr:uid="{00000000-0005-0000-0000-00008B800000}"/>
    <cellStyle name="Normal 4 2 4 15 24 6" xfId="29508" xr:uid="{00000000-0005-0000-0000-00008C800000}"/>
    <cellStyle name="Normal 4 2 4 15 25" xfId="29509" xr:uid="{00000000-0005-0000-0000-00008D800000}"/>
    <cellStyle name="Normal 4 2 4 15 25 2" xfId="29510" xr:uid="{00000000-0005-0000-0000-00008E800000}"/>
    <cellStyle name="Normal 4 2 4 15 25 3" xfId="29511" xr:uid="{00000000-0005-0000-0000-00008F800000}"/>
    <cellStyle name="Normal 4 2 4 15 25 4" xfId="29512" xr:uid="{00000000-0005-0000-0000-000090800000}"/>
    <cellStyle name="Normal 4 2 4 15 25 5" xfId="29513" xr:uid="{00000000-0005-0000-0000-000091800000}"/>
    <cellStyle name="Normal 4 2 4 15 25 6" xfId="29514" xr:uid="{00000000-0005-0000-0000-000092800000}"/>
    <cellStyle name="Normal 4 2 4 15 26" xfId="29515" xr:uid="{00000000-0005-0000-0000-000093800000}"/>
    <cellStyle name="Normal 4 2 4 15 26 2" xfId="29516" xr:uid="{00000000-0005-0000-0000-000094800000}"/>
    <cellStyle name="Normal 4 2 4 15 26 3" xfId="29517" xr:uid="{00000000-0005-0000-0000-000095800000}"/>
    <cellStyle name="Normal 4 2 4 15 26 4" xfId="29518" xr:uid="{00000000-0005-0000-0000-000096800000}"/>
    <cellStyle name="Normal 4 2 4 15 26 5" xfId="29519" xr:uid="{00000000-0005-0000-0000-000097800000}"/>
    <cellStyle name="Normal 4 2 4 15 26 6" xfId="29520" xr:uid="{00000000-0005-0000-0000-000098800000}"/>
    <cellStyle name="Normal 4 2 4 15 27" xfId="29521" xr:uid="{00000000-0005-0000-0000-000099800000}"/>
    <cellStyle name="Normal 4 2 4 15 27 2" xfId="29522" xr:uid="{00000000-0005-0000-0000-00009A800000}"/>
    <cellStyle name="Normal 4 2 4 15 27 3" xfId="29523" xr:uid="{00000000-0005-0000-0000-00009B800000}"/>
    <cellStyle name="Normal 4 2 4 15 27 4" xfId="29524" xr:uid="{00000000-0005-0000-0000-00009C800000}"/>
    <cellStyle name="Normal 4 2 4 15 27 5" xfId="29525" xr:uid="{00000000-0005-0000-0000-00009D800000}"/>
    <cellStyle name="Normal 4 2 4 15 27 6" xfId="29526" xr:uid="{00000000-0005-0000-0000-00009E800000}"/>
    <cellStyle name="Normal 4 2 4 15 28" xfId="29527" xr:uid="{00000000-0005-0000-0000-00009F800000}"/>
    <cellStyle name="Normal 4 2 4 15 28 2" xfId="29528" xr:uid="{00000000-0005-0000-0000-0000A0800000}"/>
    <cellStyle name="Normal 4 2 4 15 28 3" xfId="29529" xr:uid="{00000000-0005-0000-0000-0000A1800000}"/>
    <cellStyle name="Normal 4 2 4 15 28 4" xfId="29530" xr:uid="{00000000-0005-0000-0000-0000A2800000}"/>
    <cellStyle name="Normal 4 2 4 15 28 5" xfId="29531" xr:uid="{00000000-0005-0000-0000-0000A3800000}"/>
    <cellStyle name="Normal 4 2 4 15 28 6" xfId="29532" xr:uid="{00000000-0005-0000-0000-0000A4800000}"/>
    <cellStyle name="Normal 4 2 4 15 29" xfId="29533" xr:uid="{00000000-0005-0000-0000-0000A5800000}"/>
    <cellStyle name="Normal 4 2 4 15 29 2" xfId="29534" xr:uid="{00000000-0005-0000-0000-0000A6800000}"/>
    <cellStyle name="Normal 4 2 4 15 29 3" xfId="29535" xr:uid="{00000000-0005-0000-0000-0000A7800000}"/>
    <cellStyle name="Normal 4 2 4 15 29 4" xfId="29536" xr:uid="{00000000-0005-0000-0000-0000A8800000}"/>
    <cellStyle name="Normal 4 2 4 15 29 5" xfId="29537" xr:uid="{00000000-0005-0000-0000-0000A9800000}"/>
    <cellStyle name="Normal 4 2 4 15 29 6" xfId="29538" xr:uid="{00000000-0005-0000-0000-0000AA800000}"/>
    <cellStyle name="Normal 4 2 4 15 3" xfId="29539" xr:uid="{00000000-0005-0000-0000-0000AB800000}"/>
    <cellStyle name="Normal 4 2 4 15 3 2" xfId="29540" xr:uid="{00000000-0005-0000-0000-0000AC800000}"/>
    <cellStyle name="Normal 4 2 4 15 3 3" xfId="29541" xr:uid="{00000000-0005-0000-0000-0000AD800000}"/>
    <cellStyle name="Normal 4 2 4 15 3 4" xfId="29542" xr:uid="{00000000-0005-0000-0000-0000AE800000}"/>
    <cellStyle name="Normal 4 2 4 15 3 5" xfId="29543" xr:uid="{00000000-0005-0000-0000-0000AF800000}"/>
    <cellStyle name="Normal 4 2 4 15 3 6" xfId="29544" xr:uid="{00000000-0005-0000-0000-0000B0800000}"/>
    <cellStyle name="Normal 4 2 4 15 30" xfId="29545" xr:uid="{00000000-0005-0000-0000-0000B1800000}"/>
    <cellStyle name="Normal 4 2 4 15 31" xfId="29546" xr:uid="{00000000-0005-0000-0000-0000B2800000}"/>
    <cellStyle name="Normal 4 2 4 15 32" xfId="29547" xr:uid="{00000000-0005-0000-0000-0000B3800000}"/>
    <cellStyle name="Normal 4 2 4 15 33" xfId="29548" xr:uid="{00000000-0005-0000-0000-0000B4800000}"/>
    <cellStyle name="Normal 4 2 4 15 34" xfId="29549" xr:uid="{00000000-0005-0000-0000-0000B5800000}"/>
    <cellStyle name="Normal 4 2 4 15 4" xfId="29550" xr:uid="{00000000-0005-0000-0000-0000B6800000}"/>
    <cellStyle name="Normal 4 2 4 15 4 2" xfId="29551" xr:uid="{00000000-0005-0000-0000-0000B7800000}"/>
    <cellStyle name="Normal 4 2 4 15 4 3" xfId="29552" xr:uid="{00000000-0005-0000-0000-0000B8800000}"/>
    <cellStyle name="Normal 4 2 4 15 4 4" xfId="29553" xr:uid="{00000000-0005-0000-0000-0000B9800000}"/>
    <cellStyle name="Normal 4 2 4 15 4 5" xfId="29554" xr:uid="{00000000-0005-0000-0000-0000BA800000}"/>
    <cellStyle name="Normal 4 2 4 15 4 6" xfId="29555" xr:uid="{00000000-0005-0000-0000-0000BB800000}"/>
    <cellStyle name="Normal 4 2 4 15 5" xfId="29556" xr:uid="{00000000-0005-0000-0000-0000BC800000}"/>
    <cellStyle name="Normal 4 2 4 15 5 2" xfId="29557" xr:uid="{00000000-0005-0000-0000-0000BD800000}"/>
    <cellStyle name="Normal 4 2 4 15 5 3" xfId="29558" xr:uid="{00000000-0005-0000-0000-0000BE800000}"/>
    <cellStyle name="Normal 4 2 4 15 5 4" xfId="29559" xr:uid="{00000000-0005-0000-0000-0000BF800000}"/>
    <cellStyle name="Normal 4 2 4 15 5 5" xfId="29560" xr:uid="{00000000-0005-0000-0000-0000C0800000}"/>
    <cellStyle name="Normal 4 2 4 15 5 6" xfId="29561" xr:uid="{00000000-0005-0000-0000-0000C1800000}"/>
    <cellStyle name="Normal 4 2 4 15 6" xfId="29562" xr:uid="{00000000-0005-0000-0000-0000C2800000}"/>
    <cellStyle name="Normal 4 2 4 15 6 2" xfId="29563" xr:uid="{00000000-0005-0000-0000-0000C3800000}"/>
    <cellStyle name="Normal 4 2 4 15 6 3" xfId="29564" xr:uid="{00000000-0005-0000-0000-0000C4800000}"/>
    <cellStyle name="Normal 4 2 4 15 6 4" xfId="29565" xr:uid="{00000000-0005-0000-0000-0000C5800000}"/>
    <cellStyle name="Normal 4 2 4 15 6 5" xfId="29566" xr:uid="{00000000-0005-0000-0000-0000C6800000}"/>
    <cellStyle name="Normal 4 2 4 15 6 6" xfId="29567" xr:uid="{00000000-0005-0000-0000-0000C7800000}"/>
    <cellStyle name="Normal 4 2 4 15 7" xfId="29568" xr:uid="{00000000-0005-0000-0000-0000C8800000}"/>
    <cellStyle name="Normal 4 2 4 15 7 2" xfId="29569" xr:uid="{00000000-0005-0000-0000-0000C9800000}"/>
    <cellStyle name="Normal 4 2 4 15 7 3" xfId="29570" xr:uid="{00000000-0005-0000-0000-0000CA800000}"/>
    <cellStyle name="Normal 4 2 4 15 7 4" xfId="29571" xr:uid="{00000000-0005-0000-0000-0000CB800000}"/>
    <cellStyle name="Normal 4 2 4 15 7 5" xfId="29572" xr:uid="{00000000-0005-0000-0000-0000CC800000}"/>
    <cellStyle name="Normal 4 2 4 15 7 6" xfId="29573" xr:uid="{00000000-0005-0000-0000-0000CD800000}"/>
    <cellStyle name="Normal 4 2 4 15 8" xfId="29574" xr:uid="{00000000-0005-0000-0000-0000CE800000}"/>
    <cellStyle name="Normal 4 2 4 15 8 2" xfId="29575" xr:uid="{00000000-0005-0000-0000-0000CF800000}"/>
    <cellStyle name="Normal 4 2 4 15 8 3" xfId="29576" xr:uid="{00000000-0005-0000-0000-0000D0800000}"/>
    <cellStyle name="Normal 4 2 4 15 8 4" xfId="29577" xr:uid="{00000000-0005-0000-0000-0000D1800000}"/>
    <cellStyle name="Normal 4 2 4 15 8 5" xfId="29578" xr:uid="{00000000-0005-0000-0000-0000D2800000}"/>
    <cellStyle name="Normal 4 2 4 15 8 6" xfId="29579" xr:uid="{00000000-0005-0000-0000-0000D3800000}"/>
    <cellStyle name="Normal 4 2 4 15 9" xfId="29580" xr:uid="{00000000-0005-0000-0000-0000D4800000}"/>
    <cellStyle name="Normal 4 2 4 15 9 2" xfId="29581" xr:uid="{00000000-0005-0000-0000-0000D5800000}"/>
    <cellStyle name="Normal 4 2 4 15 9 3" xfId="29582" xr:uid="{00000000-0005-0000-0000-0000D6800000}"/>
    <cellStyle name="Normal 4 2 4 15 9 4" xfId="29583" xr:uid="{00000000-0005-0000-0000-0000D7800000}"/>
    <cellStyle name="Normal 4 2 4 15 9 5" xfId="29584" xr:uid="{00000000-0005-0000-0000-0000D8800000}"/>
    <cellStyle name="Normal 4 2 4 15 9 6" xfId="29585" xr:uid="{00000000-0005-0000-0000-0000D9800000}"/>
    <cellStyle name="Normal 4 2 4 16" xfId="29586" xr:uid="{00000000-0005-0000-0000-0000DA800000}"/>
    <cellStyle name="Normal 4 2 4 16 10" xfId="29587" xr:uid="{00000000-0005-0000-0000-0000DB800000}"/>
    <cellStyle name="Normal 4 2 4 16 10 2" xfId="29588" xr:uid="{00000000-0005-0000-0000-0000DC800000}"/>
    <cellStyle name="Normal 4 2 4 16 10 3" xfId="29589" xr:uid="{00000000-0005-0000-0000-0000DD800000}"/>
    <cellStyle name="Normal 4 2 4 16 10 4" xfId="29590" xr:uid="{00000000-0005-0000-0000-0000DE800000}"/>
    <cellStyle name="Normal 4 2 4 16 10 5" xfId="29591" xr:uid="{00000000-0005-0000-0000-0000DF800000}"/>
    <cellStyle name="Normal 4 2 4 16 10 6" xfId="29592" xr:uid="{00000000-0005-0000-0000-0000E0800000}"/>
    <cellStyle name="Normal 4 2 4 16 11" xfId="29593" xr:uid="{00000000-0005-0000-0000-0000E1800000}"/>
    <cellStyle name="Normal 4 2 4 16 11 2" xfId="29594" xr:uid="{00000000-0005-0000-0000-0000E2800000}"/>
    <cellStyle name="Normal 4 2 4 16 11 3" xfId="29595" xr:uid="{00000000-0005-0000-0000-0000E3800000}"/>
    <cellStyle name="Normal 4 2 4 16 11 4" xfId="29596" xr:uid="{00000000-0005-0000-0000-0000E4800000}"/>
    <cellStyle name="Normal 4 2 4 16 11 5" xfId="29597" xr:uid="{00000000-0005-0000-0000-0000E5800000}"/>
    <cellStyle name="Normal 4 2 4 16 11 6" xfId="29598" xr:uid="{00000000-0005-0000-0000-0000E6800000}"/>
    <cellStyle name="Normal 4 2 4 16 12" xfId="29599" xr:uid="{00000000-0005-0000-0000-0000E7800000}"/>
    <cellStyle name="Normal 4 2 4 16 12 2" xfId="29600" xr:uid="{00000000-0005-0000-0000-0000E8800000}"/>
    <cellStyle name="Normal 4 2 4 16 12 3" xfId="29601" xr:uid="{00000000-0005-0000-0000-0000E9800000}"/>
    <cellStyle name="Normal 4 2 4 16 12 4" xfId="29602" xr:uid="{00000000-0005-0000-0000-0000EA800000}"/>
    <cellStyle name="Normal 4 2 4 16 12 5" xfId="29603" xr:uid="{00000000-0005-0000-0000-0000EB800000}"/>
    <cellStyle name="Normal 4 2 4 16 12 6" xfId="29604" xr:uid="{00000000-0005-0000-0000-0000EC800000}"/>
    <cellStyle name="Normal 4 2 4 16 13" xfId="29605" xr:uid="{00000000-0005-0000-0000-0000ED800000}"/>
    <cellStyle name="Normal 4 2 4 16 13 2" xfId="29606" xr:uid="{00000000-0005-0000-0000-0000EE800000}"/>
    <cellStyle name="Normal 4 2 4 16 13 3" xfId="29607" xr:uid="{00000000-0005-0000-0000-0000EF800000}"/>
    <cellStyle name="Normal 4 2 4 16 13 4" xfId="29608" xr:uid="{00000000-0005-0000-0000-0000F0800000}"/>
    <cellStyle name="Normal 4 2 4 16 13 5" xfId="29609" xr:uid="{00000000-0005-0000-0000-0000F1800000}"/>
    <cellStyle name="Normal 4 2 4 16 13 6" xfId="29610" xr:uid="{00000000-0005-0000-0000-0000F2800000}"/>
    <cellStyle name="Normal 4 2 4 16 14" xfId="29611" xr:uid="{00000000-0005-0000-0000-0000F3800000}"/>
    <cellStyle name="Normal 4 2 4 16 14 2" xfId="29612" xr:uid="{00000000-0005-0000-0000-0000F4800000}"/>
    <cellStyle name="Normal 4 2 4 16 14 3" xfId="29613" xr:uid="{00000000-0005-0000-0000-0000F5800000}"/>
    <cellStyle name="Normal 4 2 4 16 14 4" xfId="29614" xr:uid="{00000000-0005-0000-0000-0000F6800000}"/>
    <cellStyle name="Normal 4 2 4 16 14 5" xfId="29615" xr:uid="{00000000-0005-0000-0000-0000F7800000}"/>
    <cellStyle name="Normal 4 2 4 16 14 6" xfId="29616" xr:uid="{00000000-0005-0000-0000-0000F8800000}"/>
    <cellStyle name="Normal 4 2 4 16 15" xfId="29617" xr:uid="{00000000-0005-0000-0000-0000F9800000}"/>
    <cellStyle name="Normal 4 2 4 16 15 2" xfId="29618" xr:uid="{00000000-0005-0000-0000-0000FA800000}"/>
    <cellStyle name="Normal 4 2 4 16 15 3" xfId="29619" xr:uid="{00000000-0005-0000-0000-0000FB800000}"/>
    <cellStyle name="Normal 4 2 4 16 15 4" xfId="29620" xr:uid="{00000000-0005-0000-0000-0000FC800000}"/>
    <cellStyle name="Normal 4 2 4 16 15 5" xfId="29621" xr:uid="{00000000-0005-0000-0000-0000FD800000}"/>
    <cellStyle name="Normal 4 2 4 16 15 6" xfId="29622" xr:uid="{00000000-0005-0000-0000-0000FE800000}"/>
    <cellStyle name="Normal 4 2 4 16 16" xfId="29623" xr:uid="{00000000-0005-0000-0000-0000FF800000}"/>
    <cellStyle name="Normal 4 2 4 16 16 2" xfId="29624" xr:uid="{00000000-0005-0000-0000-000000810000}"/>
    <cellStyle name="Normal 4 2 4 16 16 3" xfId="29625" xr:uid="{00000000-0005-0000-0000-000001810000}"/>
    <cellStyle name="Normal 4 2 4 16 16 4" xfId="29626" xr:uid="{00000000-0005-0000-0000-000002810000}"/>
    <cellStyle name="Normal 4 2 4 16 16 5" xfId="29627" xr:uid="{00000000-0005-0000-0000-000003810000}"/>
    <cellStyle name="Normal 4 2 4 16 16 6" xfId="29628" xr:uid="{00000000-0005-0000-0000-000004810000}"/>
    <cellStyle name="Normal 4 2 4 16 17" xfId="29629" xr:uid="{00000000-0005-0000-0000-000005810000}"/>
    <cellStyle name="Normal 4 2 4 16 17 2" xfId="29630" xr:uid="{00000000-0005-0000-0000-000006810000}"/>
    <cellStyle name="Normal 4 2 4 16 17 3" xfId="29631" xr:uid="{00000000-0005-0000-0000-000007810000}"/>
    <cellStyle name="Normal 4 2 4 16 17 4" xfId="29632" xr:uid="{00000000-0005-0000-0000-000008810000}"/>
    <cellStyle name="Normal 4 2 4 16 17 5" xfId="29633" xr:uid="{00000000-0005-0000-0000-000009810000}"/>
    <cellStyle name="Normal 4 2 4 16 17 6" xfId="29634" xr:uid="{00000000-0005-0000-0000-00000A810000}"/>
    <cellStyle name="Normal 4 2 4 16 18" xfId="29635" xr:uid="{00000000-0005-0000-0000-00000B810000}"/>
    <cellStyle name="Normal 4 2 4 16 18 2" xfId="29636" xr:uid="{00000000-0005-0000-0000-00000C810000}"/>
    <cellStyle name="Normal 4 2 4 16 18 3" xfId="29637" xr:uid="{00000000-0005-0000-0000-00000D810000}"/>
    <cellStyle name="Normal 4 2 4 16 18 4" xfId="29638" xr:uid="{00000000-0005-0000-0000-00000E810000}"/>
    <cellStyle name="Normal 4 2 4 16 18 5" xfId="29639" xr:uid="{00000000-0005-0000-0000-00000F810000}"/>
    <cellStyle name="Normal 4 2 4 16 18 6" xfId="29640" xr:uid="{00000000-0005-0000-0000-000010810000}"/>
    <cellStyle name="Normal 4 2 4 16 19" xfId="29641" xr:uid="{00000000-0005-0000-0000-000011810000}"/>
    <cellStyle name="Normal 4 2 4 16 19 2" xfId="29642" xr:uid="{00000000-0005-0000-0000-000012810000}"/>
    <cellStyle name="Normal 4 2 4 16 19 3" xfId="29643" xr:uid="{00000000-0005-0000-0000-000013810000}"/>
    <cellStyle name="Normal 4 2 4 16 19 4" xfId="29644" xr:uid="{00000000-0005-0000-0000-000014810000}"/>
    <cellStyle name="Normal 4 2 4 16 19 5" xfId="29645" xr:uid="{00000000-0005-0000-0000-000015810000}"/>
    <cellStyle name="Normal 4 2 4 16 19 6" xfId="29646" xr:uid="{00000000-0005-0000-0000-000016810000}"/>
    <cellStyle name="Normal 4 2 4 16 2" xfId="29647" xr:uid="{00000000-0005-0000-0000-000017810000}"/>
    <cellStyle name="Normal 4 2 4 16 2 2" xfId="29648" xr:uid="{00000000-0005-0000-0000-000018810000}"/>
    <cellStyle name="Normal 4 2 4 16 2 3" xfId="29649" xr:uid="{00000000-0005-0000-0000-000019810000}"/>
    <cellStyle name="Normal 4 2 4 16 2 4" xfId="29650" xr:uid="{00000000-0005-0000-0000-00001A810000}"/>
    <cellStyle name="Normal 4 2 4 16 2 5" xfId="29651" xr:uid="{00000000-0005-0000-0000-00001B810000}"/>
    <cellStyle name="Normal 4 2 4 16 2 6" xfId="29652" xr:uid="{00000000-0005-0000-0000-00001C810000}"/>
    <cellStyle name="Normal 4 2 4 16 20" xfId="29653" xr:uid="{00000000-0005-0000-0000-00001D810000}"/>
    <cellStyle name="Normal 4 2 4 16 20 2" xfId="29654" xr:uid="{00000000-0005-0000-0000-00001E810000}"/>
    <cellStyle name="Normal 4 2 4 16 20 3" xfId="29655" xr:uid="{00000000-0005-0000-0000-00001F810000}"/>
    <cellStyle name="Normal 4 2 4 16 20 4" xfId="29656" xr:uid="{00000000-0005-0000-0000-000020810000}"/>
    <cellStyle name="Normal 4 2 4 16 20 5" xfId="29657" xr:uid="{00000000-0005-0000-0000-000021810000}"/>
    <cellStyle name="Normal 4 2 4 16 20 6" xfId="29658" xr:uid="{00000000-0005-0000-0000-000022810000}"/>
    <cellStyle name="Normal 4 2 4 16 21" xfId="29659" xr:uid="{00000000-0005-0000-0000-000023810000}"/>
    <cellStyle name="Normal 4 2 4 16 21 2" xfId="29660" xr:uid="{00000000-0005-0000-0000-000024810000}"/>
    <cellStyle name="Normal 4 2 4 16 21 3" xfId="29661" xr:uid="{00000000-0005-0000-0000-000025810000}"/>
    <cellStyle name="Normal 4 2 4 16 21 4" xfId="29662" xr:uid="{00000000-0005-0000-0000-000026810000}"/>
    <cellStyle name="Normal 4 2 4 16 21 5" xfId="29663" xr:uid="{00000000-0005-0000-0000-000027810000}"/>
    <cellStyle name="Normal 4 2 4 16 21 6" xfId="29664" xr:uid="{00000000-0005-0000-0000-000028810000}"/>
    <cellStyle name="Normal 4 2 4 16 22" xfId="29665" xr:uid="{00000000-0005-0000-0000-000029810000}"/>
    <cellStyle name="Normal 4 2 4 16 22 2" xfId="29666" xr:uid="{00000000-0005-0000-0000-00002A810000}"/>
    <cellStyle name="Normal 4 2 4 16 22 3" xfId="29667" xr:uid="{00000000-0005-0000-0000-00002B810000}"/>
    <cellStyle name="Normal 4 2 4 16 22 4" xfId="29668" xr:uid="{00000000-0005-0000-0000-00002C810000}"/>
    <cellStyle name="Normal 4 2 4 16 22 5" xfId="29669" xr:uid="{00000000-0005-0000-0000-00002D810000}"/>
    <cellStyle name="Normal 4 2 4 16 22 6" xfId="29670" xr:uid="{00000000-0005-0000-0000-00002E810000}"/>
    <cellStyle name="Normal 4 2 4 16 23" xfId="29671" xr:uid="{00000000-0005-0000-0000-00002F810000}"/>
    <cellStyle name="Normal 4 2 4 16 23 2" xfId="29672" xr:uid="{00000000-0005-0000-0000-000030810000}"/>
    <cellStyle name="Normal 4 2 4 16 23 3" xfId="29673" xr:uid="{00000000-0005-0000-0000-000031810000}"/>
    <cellStyle name="Normal 4 2 4 16 23 4" xfId="29674" xr:uid="{00000000-0005-0000-0000-000032810000}"/>
    <cellStyle name="Normal 4 2 4 16 23 5" xfId="29675" xr:uid="{00000000-0005-0000-0000-000033810000}"/>
    <cellStyle name="Normal 4 2 4 16 23 6" xfId="29676" xr:uid="{00000000-0005-0000-0000-000034810000}"/>
    <cellStyle name="Normal 4 2 4 16 24" xfId="29677" xr:uid="{00000000-0005-0000-0000-000035810000}"/>
    <cellStyle name="Normal 4 2 4 16 24 2" xfId="29678" xr:uid="{00000000-0005-0000-0000-000036810000}"/>
    <cellStyle name="Normal 4 2 4 16 24 3" xfId="29679" xr:uid="{00000000-0005-0000-0000-000037810000}"/>
    <cellStyle name="Normal 4 2 4 16 24 4" xfId="29680" xr:uid="{00000000-0005-0000-0000-000038810000}"/>
    <cellStyle name="Normal 4 2 4 16 24 5" xfId="29681" xr:uid="{00000000-0005-0000-0000-000039810000}"/>
    <cellStyle name="Normal 4 2 4 16 24 6" xfId="29682" xr:uid="{00000000-0005-0000-0000-00003A810000}"/>
    <cellStyle name="Normal 4 2 4 16 25" xfId="29683" xr:uid="{00000000-0005-0000-0000-00003B810000}"/>
    <cellStyle name="Normal 4 2 4 16 25 2" xfId="29684" xr:uid="{00000000-0005-0000-0000-00003C810000}"/>
    <cellStyle name="Normal 4 2 4 16 25 3" xfId="29685" xr:uid="{00000000-0005-0000-0000-00003D810000}"/>
    <cellStyle name="Normal 4 2 4 16 25 4" xfId="29686" xr:uid="{00000000-0005-0000-0000-00003E810000}"/>
    <cellStyle name="Normal 4 2 4 16 25 5" xfId="29687" xr:uid="{00000000-0005-0000-0000-00003F810000}"/>
    <cellStyle name="Normal 4 2 4 16 25 6" xfId="29688" xr:uid="{00000000-0005-0000-0000-000040810000}"/>
    <cellStyle name="Normal 4 2 4 16 26" xfId="29689" xr:uid="{00000000-0005-0000-0000-000041810000}"/>
    <cellStyle name="Normal 4 2 4 16 26 2" xfId="29690" xr:uid="{00000000-0005-0000-0000-000042810000}"/>
    <cellStyle name="Normal 4 2 4 16 26 3" xfId="29691" xr:uid="{00000000-0005-0000-0000-000043810000}"/>
    <cellStyle name="Normal 4 2 4 16 26 4" xfId="29692" xr:uid="{00000000-0005-0000-0000-000044810000}"/>
    <cellStyle name="Normal 4 2 4 16 26 5" xfId="29693" xr:uid="{00000000-0005-0000-0000-000045810000}"/>
    <cellStyle name="Normal 4 2 4 16 26 6" xfId="29694" xr:uid="{00000000-0005-0000-0000-000046810000}"/>
    <cellStyle name="Normal 4 2 4 16 27" xfId="29695" xr:uid="{00000000-0005-0000-0000-000047810000}"/>
    <cellStyle name="Normal 4 2 4 16 27 2" xfId="29696" xr:uid="{00000000-0005-0000-0000-000048810000}"/>
    <cellStyle name="Normal 4 2 4 16 27 3" xfId="29697" xr:uid="{00000000-0005-0000-0000-000049810000}"/>
    <cellStyle name="Normal 4 2 4 16 27 4" xfId="29698" xr:uid="{00000000-0005-0000-0000-00004A810000}"/>
    <cellStyle name="Normal 4 2 4 16 27 5" xfId="29699" xr:uid="{00000000-0005-0000-0000-00004B810000}"/>
    <cellStyle name="Normal 4 2 4 16 27 6" xfId="29700" xr:uid="{00000000-0005-0000-0000-00004C810000}"/>
    <cellStyle name="Normal 4 2 4 16 28" xfId="29701" xr:uid="{00000000-0005-0000-0000-00004D810000}"/>
    <cellStyle name="Normal 4 2 4 16 28 2" xfId="29702" xr:uid="{00000000-0005-0000-0000-00004E810000}"/>
    <cellStyle name="Normal 4 2 4 16 28 3" xfId="29703" xr:uid="{00000000-0005-0000-0000-00004F810000}"/>
    <cellStyle name="Normal 4 2 4 16 28 4" xfId="29704" xr:uid="{00000000-0005-0000-0000-000050810000}"/>
    <cellStyle name="Normal 4 2 4 16 28 5" xfId="29705" xr:uid="{00000000-0005-0000-0000-000051810000}"/>
    <cellStyle name="Normal 4 2 4 16 28 6" xfId="29706" xr:uid="{00000000-0005-0000-0000-000052810000}"/>
    <cellStyle name="Normal 4 2 4 16 29" xfId="29707" xr:uid="{00000000-0005-0000-0000-000053810000}"/>
    <cellStyle name="Normal 4 2 4 16 29 2" xfId="29708" xr:uid="{00000000-0005-0000-0000-000054810000}"/>
    <cellStyle name="Normal 4 2 4 16 29 3" xfId="29709" xr:uid="{00000000-0005-0000-0000-000055810000}"/>
    <cellStyle name="Normal 4 2 4 16 29 4" xfId="29710" xr:uid="{00000000-0005-0000-0000-000056810000}"/>
    <cellStyle name="Normal 4 2 4 16 29 5" xfId="29711" xr:uid="{00000000-0005-0000-0000-000057810000}"/>
    <cellStyle name="Normal 4 2 4 16 29 6" xfId="29712" xr:uid="{00000000-0005-0000-0000-000058810000}"/>
    <cellStyle name="Normal 4 2 4 16 3" xfId="29713" xr:uid="{00000000-0005-0000-0000-000059810000}"/>
    <cellStyle name="Normal 4 2 4 16 3 2" xfId="29714" xr:uid="{00000000-0005-0000-0000-00005A810000}"/>
    <cellStyle name="Normal 4 2 4 16 3 3" xfId="29715" xr:uid="{00000000-0005-0000-0000-00005B810000}"/>
    <cellStyle name="Normal 4 2 4 16 3 4" xfId="29716" xr:uid="{00000000-0005-0000-0000-00005C810000}"/>
    <cellStyle name="Normal 4 2 4 16 3 5" xfId="29717" xr:uid="{00000000-0005-0000-0000-00005D810000}"/>
    <cellStyle name="Normal 4 2 4 16 3 6" xfId="29718" xr:uid="{00000000-0005-0000-0000-00005E810000}"/>
    <cellStyle name="Normal 4 2 4 16 30" xfId="29719" xr:uid="{00000000-0005-0000-0000-00005F810000}"/>
    <cellStyle name="Normal 4 2 4 16 31" xfId="29720" xr:uid="{00000000-0005-0000-0000-000060810000}"/>
    <cellStyle name="Normal 4 2 4 16 32" xfId="29721" xr:uid="{00000000-0005-0000-0000-000061810000}"/>
    <cellStyle name="Normal 4 2 4 16 33" xfId="29722" xr:uid="{00000000-0005-0000-0000-000062810000}"/>
    <cellStyle name="Normal 4 2 4 16 34" xfId="29723" xr:uid="{00000000-0005-0000-0000-000063810000}"/>
    <cellStyle name="Normal 4 2 4 16 4" xfId="29724" xr:uid="{00000000-0005-0000-0000-000064810000}"/>
    <cellStyle name="Normal 4 2 4 16 4 2" xfId="29725" xr:uid="{00000000-0005-0000-0000-000065810000}"/>
    <cellStyle name="Normal 4 2 4 16 4 3" xfId="29726" xr:uid="{00000000-0005-0000-0000-000066810000}"/>
    <cellStyle name="Normal 4 2 4 16 4 4" xfId="29727" xr:uid="{00000000-0005-0000-0000-000067810000}"/>
    <cellStyle name="Normal 4 2 4 16 4 5" xfId="29728" xr:uid="{00000000-0005-0000-0000-000068810000}"/>
    <cellStyle name="Normal 4 2 4 16 4 6" xfId="29729" xr:uid="{00000000-0005-0000-0000-000069810000}"/>
    <cellStyle name="Normal 4 2 4 16 5" xfId="29730" xr:uid="{00000000-0005-0000-0000-00006A810000}"/>
    <cellStyle name="Normal 4 2 4 16 5 2" xfId="29731" xr:uid="{00000000-0005-0000-0000-00006B810000}"/>
    <cellStyle name="Normal 4 2 4 16 5 3" xfId="29732" xr:uid="{00000000-0005-0000-0000-00006C810000}"/>
    <cellStyle name="Normal 4 2 4 16 5 4" xfId="29733" xr:uid="{00000000-0005-0000-0000-00006D810000}"/>
    <cellStyle name="Normal 4 2 4 16 5 5" xfId="29734" xr:uid="{00000000-0005-0000-0000-00006E810000}"/>
    <cellStyle name="Normal 4 2 4 16 5 6" xfId="29735" xr:uid="{00000000-0005-0000-0000-00006F810000}"/>
    <cellStyle name="Normal 4 2 4 16 6" xfId="29736" xr:uid="{00000000-0005-0000-0000-000070810000}"/>
    <cellStyle name="Normal 4 2 4 16 6 2" xfId="29737" xr:uid="{00000000-0005-0000-0000-000071810000}"/>
    <cellStyle name="Normal 4 2 4 16 6 3" xfId="29738" xr:uid="{00000000-0005-0000-0000-000072810000}"/>
    <cellStyle name="Normal 4 2 4 16 6 4" xfId="29739" xr:uid="{00000000-0005-0000-0000-000073810000}"/>
    <cellStyle name="Normal 4 2 4 16 6 5" xfId="29740" xr:uid="{00000000-0005-0000-0000-000074810000}"/>
    <cellStyle name="Normal 4 2 4 16 6 6" xfId="29741" xr:uid="{00000000-0005-0000-0000-000075810000}"/>
    <cellStyle name="Normal 4 2 4 16 7" xfId="29742" xr:uid="{00000000-0005-0000-0000-000076810000}"/>
    <cellStyle name="Normal 4 2 4 16 7 2" xfId="29743" xr:uid="{00000000-0005-0000-0000-000077810000}"/>
    <cellStyle name="Normal 4 2 4 16 7 3" xfId="29744" xr:uid="{00000000-0005-0000-0000-000078810000}"/>
    <cellStyle name="Normal 4 2 4 16 7 4" xfId="29745" xr:uid="{00000000-0005-0000-0000-000079810000}"/>
    <cellStyle name="Normal 4 2 4 16 7 5" xfId="29746" xr:uid="{00000000-0005-0000-0000-00007A810000}"/>
    <cellStyle name="Normal 4 2 4 16 7 6" xfId="29747" xr:uid="{00000000-0005-0000-0000-00007B810000}"/>
    <cellStyle name="Normal 4 2 4 16 8" xfId="29748" xr:uid="{00000000-0005-0000-0000-00007C810000}"/>
    <cellStyle name="Normal 4 2 4 16 8 2" xfId="29749" xr:uid="{00000000-0005-0000-0000-00007D810000}"/>
    <cellStyle name="Normal 4 2 4 16 8 3" xfId="29750" xr:uid="{00000000-0005-0000-0000-00007E810000}"/>
    <cellStyle name="Normal 4 2 4 16 8 4" xfId="29751" xr:uid="{00000000-0005-0000-0000-00007F810000}"/>
    <cellStyle name="Normal 4 2 4 16 8 5" xfId="29752" xr:uid="{00000000-0005-0000-0000-000080810000}"/>
    <cellStyle name="Normal 4 2 4 16 8 6" xfId="29753" xr:uid="{00000000-0005-0000-0000-000081810000}"/>
    <cellStyle name="Normal 4 2 4 16 9" xfId="29754" xr:uid="{00000000-0005-0000-0000-000082810000}"/>
    <cellStyle name="Normal 4 2 4 16 9 2" xfId="29755" xr:uid="{00000000-0005-0000-0000-000083810000}"/>
    <cellStyle name="Normal 4 2 4 16 9 3" xfId="29756" xr:uid="{00000000-0005-0000-0000-000084810000}"/>
    <cellStyle name="Normal 4 2 4 16 9 4" xfId="29757" xr:uid="{00000000-0005-0000-0000-000085810000}"/>
    <cellStyle name="Normal 4 2 4 16 9 5" xfId="29758" xr:uid="{00000000-0005-0000-0000-000086810000}"/>
    <cellStyle name="Normal 4 2 4 16 9 6" xfId="29759" xr:uid="{00000000-0005-0000-0000-000087810000}"/>
    <cellStyle name="Normal 4 2 4 17" xfId="29760" xr:uid="{00000000-0005-0000-0000-000088810000}"/>
    <cellStyle name="Normal 4 2 4 17 10" xfId="29761" xr:uid="{00000000-0005-0000-0000-000089810000}"/>
    <cellStyle name="Normal 4 2 4 17 10 2" xfId="29762" xr:uid="{00000000-0005-0000-0000-00008A810000}"/>
    <cellStyle name="Normal 4 2 4 17 10 3" xfId="29763" xr:uid="{00000000-0005-0000-0000-00008B810000}"/>
    <cellStyle name="Normal 4 2 4 17 10 4" xfId="29764" xr:uid="{00000000-0005-0000-0000-00008C810000}"/>
    <cellStyle name="Normal 4 2 4 17 10 5" xfId="29765" xr:uid="{00000000-0005-0000-0000-00008D810000}"/>
    <cellStyle name="Normal 4 2 4 17 10 6" xfId="29766" xr:uid="{00000000-0005-0000-0000-00008E810000}"/>
    <cellStyle name="Normal 4 2 4 17 11" xfId="29767" xr:uid="{00000000-0005-0000-0000-00008F810000}"/>
    <cellStyle name="Normal 4 2 4 17 11 2" xfId="29768" xr:uid="{00000000-0005-0000-0000-000090810000}"/>
    <cellStyle name="Normal 4 2 4 17 11 3" xfId="29769" xr:uid="{00000000-0005-0000-0000-000091810000}"/>
    <cellStyle name="Normal 4 2 4 17 11 4" xfId="29770" xr:uid="{00000000-0005-0000-0000-000092810000}"/>
    <cellStyle name="Normal 4 2 4 17 11 5" xfId="29771" xr:uid="{00000000-0005-0000-0000-000093810000}"/>
    <cellStyle name="Normal 4 2 4 17 11 6" xfId="29772" xr:uid="{00000000-0005-0000-0000-000094810000}"/>
    <cellStyle name="Normal 4 2 4 17 12" xfId="29773" xr:uid="{00000000-0005-0000-0000-000095810000}"/>
    <cellStyle name="Normal 4 2 4 17 12 2" xfId="29774" xr:uid="{00000000-0005-0000-0000-000096810000}"/>
    <cellStyle name="Normal 4 2 4 17 12 3" xfId="29775" xr:uid="{00000000-0005-0000-0000-000097810000}"/>
    <cellStyle name="Normal 4 2 4 17 12 4" xfId="29776" xr:uid="{00000000-0005-0000-0000-000098810000}"/>
    <cellStyle name="Normal 4 2 4 17 12 5" xfId="29777" xr:uid="{00000000-0005-0000-0000-000099810000}"/>
    <cellStyle name="Normal 4 2 4 17 12 6" xfId="29778" xr:uid="{00000000-0005-0000-0000-00009A810000}"/>
    <cellStyle name="Normal 4 2 4 17 13" xfId="29779" xr:uid="{00000000-0005-0000-0000-00009B810000}"/>
    <cellStyle name="Normal 4 2 4 17 13 2" xfId="29780" xr:uid="{00000000-0005-0000-0000-00009C810000}"/>
    <cellStyle name="Normal 4 2 4 17 13 3" xfId="29781" xr:uid="{00000000-0005-0000-0000-00009D810000}"/>
    <cellStyle name="Normal 4 2 4 17 13 4" xfId="29782" xr:uid="{00000000-0005-0000-0000-00009E810000}"/>
    <cellStyle name="Normal 4 2 4 17 13 5" xfId="29783" xr:uid="{00000000-0005-0000-0000-00009F810000}"/>
    <cellStyle name="Normal 4 2 4 17 13 6" xfId="29784" xr:uid="{00000000-0005-0000-0000-0000A0810000}"/>
    <cellStyle name="Normal 4 2 4 17 14" xfId="29785" xr:uid="{00000000-0005-0000-0000-0000A1810000}"/>
    <cellStyle name="Normal 4 2 4 17 14 2" xfId="29786" xr:uid="{00000000-0005-0000-0000-0000A2810000}"/>
    <cellStyle name="Normal 4 2 4 17 14 3" xfId="29787" xr:uid="{00000000-0005-0000-0000-0000A3810000}"/>
    <cellStyle name="Normal 4 2 4 17 14 4" xfId="29788" xr:uid="{00000000-0005-0000-0000-0000A4810000}"/>
    <cellStyle name="Normal 4 2 4 17 14 5" xfId="29789" xr:uid="{00000000-0005-0000-0000-0000A5810000}"/>
    <cellStyle name="Normal 4 2 4 17 14 6" xfId="29790" xr:uid="{00000000-0005-0000-0000-0000A6810000}"/>
    <cellStyle name="Normal 4 2 4 17 15" xfId="29791" xr:uid="{00000000-0005-0000-0000-0000A7810000}"/>
    <cellStyle name="Normal 4 2 4 17 15 2" xfId="29792" xr:uid="{00000000-0005-0000-0000-0000A8810000}"/>
    <cellStyle name="Normal 4 2 4 17 15 3" xfId="29793" xr:uid="{00000000-0005-0000-0000-0000A9810000}"/>
    <cellStyle name="Normal 4 2 4 17 15 4" xfId="29794" xr:uid="{00000000-0005-0000-0000-0000AA810000}"/>
    <cellStyle name="Normal 4 2 4 17 15 5" xfId="29795" xr:uid="{00000000-0005-0000-0000-0000AB810000}"/>
    <cellStyle name="Normal 4 2 4 17 15 6" xfId="29796" xr:uid="{00000000-0005-0000-0000-0000AC810000}"/>
    <cellStyle name="Normal 4 2 4 17 16" xfId="29797" xr:uid="{00000000-0005-0000-0000-0000AD810000}"/>
    <cellStyle name="Normal 4 2 4 17 16 2" xfId="29798" xr:uid="{00000000-0005-0000-0000-0000AE810000}"/>
    <cellStyle name="Normal 4 2 4 17 16 3" xfId="29799" xr:uid="{00000000-0005-0000-0000-0000AF810000}"/>
    <cellStyle name="Normal 4 2 4 17 16 4" xfId="29800" xr:uid="{00000000-0005-0000-0000-0000B0810000}"/>
    <cellStyle name="Normal 4 2 4 17 16 5" xfId="29801" xr:uid="{00000000-0005-0000-0000-0000B1810000}"/>
    <cellStyle name="Normal 4 2 4 17 16 6" xfId="29802" xr:uid="{00000000-0005-0000-0000-0000B2810000}"/>
    <cellStyle name="Normal 4 2 4 17 17" xfId="29803" xr:uid="{00000000-0005-0000-0000-0000B3810000}"/>
    <cellStyle name="Normal 4 2 4 17 17 2" xfId="29804" xr:uid="{00000000-0005-0000-0000-0000B4810000}"/>
    <cellStyle name="Normal 4 2 4 17 17 3" xfId="29805" xr:uid="{00000000-0005-0000-0000-0000B5810000}"/>
    <cellStyle name="Normal 4 2 4 17 17 4" xfId="29806" xr:uid="{00000000-0005-0000-0000-0000B6810000}"/>
    <cellStyle name="Normal 4 2 4 17 17 5" xfId="29807" xr:uid="{00000000-0005-0000-0000-0000B7810000}"/>
    <cellStyle name="Normal 4 2 4 17 17 6" xfId="29808" xr:uid="{00000000-0005-0000-0000-0000B8810000}"/>
    <cellStyle name="Normal 4 2 4 17 18" xfId="29809" xr:uid="{00000000-0005-0000-0000-0000B9810000}"/>
    <cellStyle name="Normal 4 2 4 17 18 2" xfId="29810" xr:uid="{00000000-0005-0000-0000-0000BA810000}"/>
    <cellStyle name="Normal 4 2 4 17 18 3" xfId="29811" xr:uid="{00000000-0005-0000-0000-0000BB810000}"/>
    <cellStyle name="Normal 4 2 4 17 18 4" xfId="29812" xr:uid="{00000000-0005-0000-0000-0000BC810000}"/>
    <cellStyle name="Normal 4 2 4 17 18 5" xfId="29813" xr:uid="{00000000-0005-0000-0000-0000BD810000}"/>
    <cellStyle name="Normal 4 2 4 17 18 6" xfId="29814" xr:uid="{00000000-0005-0000-0000-0000BE810000}"/>
    <cellStyle name="Normal 4 2 4 17 19" xfId="29815" xr:uid="{00000000-0005-0000-0000-0000BF810000}"/>
    <cellStyle name="Normal 4 2 4 17 19 2" xfId="29816" xr:uid="{00000000-0005-0000-0000-0000C0810000}"/>
    <cellStyle name="Normal 4 2 4 17 19 3" xfId="29817" xr:uid="{00000000-0005-0000-0000-0000C1810000}"/>
    <cellStyle name="Normal 4 2 4 17 19 4" xfId="29818" xr:uid="{00000000-0005-0000-0000-0000C2810000}"/>
    <cellStyle name="Normal 4 2 4 17 19 5" xfId="29819" xr:uid="{00000000-0005-0000-0000-0000C3810000}"/>
    <cellStyle name="Normal 4 2 4 17 19 6" xfId="29820" xr:uid="{00000000-0005-0000-0000-0000C4810000}"/>
    <cellStyle name="Normal 4 2 4 17 2" xfId="29821" xr:uid="{00000000-0005-0000-0000-0000C5810000}"/>
    <cellStyle name="Normal 4 2 4 17 2 2" xfId="29822" xr:uid="{00000000-0005-0000-0000-0000C6810000}"/>
    <cellStyle name="Normal 4 2 4 17 2 3" xfId="29823" xr:uid="{00000000-0005-0000-0000-0000C7810000}"/>
    <cellStyle name="Normal 4 2 4 17 2 4" xfId="29824" xr:uid="{00000000-0005-0000-0000-0000C8810000}"/>
    <cellStyle name="Normal 4 2 4 17 2 5" xfId="29825" xr:uid="{00000000-0005-0000-0000-0000C9810000}"/>
    <cellStyle name="Normal 4 2 4 17 2 6" xfId="29826" xr:uid="{00000000-0005-0000-0000-0000CA810000}"/>
    <cellStyle name="Normal 4 2 4 17 20" xfId="29827" xr:uid="{00000000-0005-0000-0000-0000CB810000}"/>
    <cellStyle name="Normal 4 2 4 17 20 2" xfId="29828" xr:uid="{00000000-0005-0000-0000-0000CC810000}"/>
    <cellStyle name="Normal 4 2 4 17 20 3" xfId="29829" xr:uid="{00000000-0005-0000-0000-0000CD810000}"/>
    <cellStyle name="Normal 4 2 4 17 20 4" xfId="29830" xr:uid="{00000000-0005-0000-0000-0000CE810000}"/>
    <cellStyle name="Normal 4 2 4 17 20 5" xfId="29831" xr:uid="{00000000-0005-0000-0000-0000CF810000}"/>
    <cellStyle name="Normal 4 2 4 17 20 6" xfId="29832" xr:uid="{00000000-0005-0000-0000-0000D0810000}"/>
    <cellStyle name="Normal 4 2 4 17 21" xfId="29833" xr:uid="{00000000-0005-0000-0000-0000D1810000}"/>
    <cellStyle name="Normal 4 2 4 17 21 2" xfId="29834" xr:uid="{00000000-0005-0000-0000-0000D2810000}"/>
    <cellStyle name="Normal 4 2 4 17 21 3" xfId="29835" xr:uid="{00000000-0005-0000-0000-0000D3810000}"/>
    <cellStyle name="Normal 4 2 4 17 21 4" xfId="29836" xr:uid="{00000000-0005-0000-0000-0000D4810000}"/>
    <cellStyle name="Normal 4 2 4 17 21 5" xfId="29837" xr:uid="{00000000-0005-0000-0000-0000D5810000}"/>
    <cellStyle name="Normal 4 2 4 17 21 6" xfId="29838" xr:uid="{00000000-0005-0000-0000-0000D6810000}"/>
    <cellStyle name="Normal 4 2 4 17 22" xfId="29839" xr:uid="{00000000-0005-0000-0000-0000D7810000}"/>
    <cellStyle name="Normal 4 2 4 17 22 2" xfId="29840" xr:uid="{00000000-0005-0000-0000-0000D8810000}"/>
    <cellStyle name="Normal 4 2 4 17 22 3" xfId="29841" xr:uid="{00000000-0005-0000-0000-0000D9810000}"/>
    <cellStyle name="Normal 4 2 4 17 22 4" xfId="29842" xr:uid="{00000000-0005-0000-0000-0000DA810000}"/>
    <cellStyle name="Normal 4 2 4 17 22 5" xfId="29843" xr:uid="{00000000-0005-0000-0000-0000DB810000}"/>
    <cellStyle name="Normal 4 2 4 17 22 6" xfId="29844" xr:uid="{00000000-0005-0000-0000-0000DC810000}"/>
    <cellStyle name="Normal 4 2 4 17 23" xfId="29845" xr:uid="{00000000-0005-0000-0000-0000DD810000}"/>
    <cellStyle name="Normal 4 2 4 17 23 2" xfId="29846" xr:uid="{00000000-0005-0000-0000-0000DE810000}"/>
    <cellStyle name="Normal 4 2 4 17 23 3" xfId="29847" xr:uid="{00000000-0005-0000-0000-0000DF810000}"/>
    <cellStyle name="Normal 4 2 4 17 23 4" xfId="29848" xr:uid="{00000000-0005-0000-0000-0000E0810000}"/>
    <cellStyle name="Normal 4 2 4 17 23 5" xfId="29849" xr:uid="{00000000-0005-0000-0000-0000E1810000}"/>
    <cellStyle name="Normal 4 2 4 17 23 6" xfId="29850" xr:uid="{00000000-0005-0000-0000-0000E2810000}"/>
    <cellStyle name="Normal 4 2 4 17 24" xfId="29851" xr:uid="{00000000-0005-0000-0000-0000E3810000}"/>
    <cellStyle name="Normal 4 2 4 17 24 2" xfId="29852" xr:uid="{00000000-0005-0000-0000-0000E4810000}"/>
    <cellStyle name="Normal 4 2 4 17 24 3" xfId="29853" xr:uid="{00000000-0005-0000-0000-0000E5810000}"/>
    <cellStyle name="Normal 4 2 4 17 24 4" xfId="29854" xr:uid="{00000000-0005-0000-0000-0000E6810000}"/>
    <cellStyle name="Normal 4 2 4 17 24 5" xfId="29855" xr:uid="{00000000-0005-0000-0000-0000E7810000}"/>
    <cellStyle name="Normal 4 2 4 17 24 6" xfId="29856" xr:uid="{00000000-0005-0000-0000-0000E8810000}"/>
    <cellStyle name="Normal 4 2 4 17 25" xfId="29857" xr:uid="{00000000-0005-0000-0000-0000E9810000}"/>
    <cellStyle name="Normal 4 2 4 17 25 2" xfId="29858" xr:uid="{00000000-0005-0000-0000-0000EA810000}"/>
    <cellStyle name="Normal 4 2 4 17 25 3" xfId="29859" xr:uid="{00000000-0005-0000-0000-0000EB810000}"/>
    <cellStyle name="Normal 4 2 4 17 25 4" xfId="29860" xr:uid="{00000000-0005-0000-0000-0000EC810000}"/>
    <cellStyle name="Normal 4 2 4 17 25 5" xfId="29861" xr:uid="{00000000-0005-0000-0000-0000ED810000}"/>
    <cellStyle name="Normal 4 2 4 17 25 6" xfId="29862" xr:uid="{00000000-0005-0000-0000-0000EE810000}"/>
    <cellStyle name="Normal 4 2 4 17 26" xfId="29863" xr:uid="{00000000-0005-0000-0000-0000EF810000}"/>
    <cellStyle name="Normal 4 2 4 17 26 2" xfId="29864" xr:uid="{00000000-0005-0000-0000-0000F0810000}"/>
    <cellStyle name="Normal 4 2 4 17 26 3" xfId="29865" xr:uid="{00000000-0005-0000-0000-0000F1810000}"/>
    <cellStyle name="Normal 4 2 4 17 26 4" xfId="29866" xr:uid="{00000000-0005-0000-0000-0000F2810000}"/>
    <cellStyle name="Normal 4 2 4 17 26 5" xfId="29867" xr:uid="{00000000-0005-0000-0000-0000F3810000}"/>
    <cellStyle name="Normal 4 2 4 17 26 6" xfId="29868" xr:uid="{00000000-0005-0000-0000-0000F4810000}"/>
    <cellStyle name="Normal 4 2 4 17 27" xfId="29869" xr:uid="{00000000-0005-0000-0000-0000F5810000}"/>
    <cellStyle name="Normal 4 2 4 17 27 2" xfId="29870" xr:uid="{00000000-0005-0000-0000-0000F6810000}"/>
    <cellStyle name="Normal 4 2 4 17 27 3" xfId="29871" xr:uid="{00000000-0005-0000-0000-0000F7810000}"/>
    <cellStyle name="Normal 4 2 4 17 27 4" xfId="29872" xr:uid="{00000000-0005-0000-0000-0000F8810000}"/>
    <cellStyle name="Normal 4 2 4 17 27 5" xfId="29873" xr:uid="{00000000-0005-0000-0000-0000F9810000}"/>
    <cellStyle name="Normal 4 2 4 17 27 6" xfId="29874" xr:uid="{00000000-0005-0000-0000-0000FA810000}"/>
    <cellStyle name="Normal 4 2 4 17 28" xfId="29875" xr:uid="{00000000-0005-0000-0000-0000FB810000}"/>
    <cellStyle name="Normal 4 2 4 17 28 2" xfId="29876" xr:uid="{00000000-0005-0000-0000-0000FC810000}"/>
    <cellStyle name="Normal 4 2 4 17 28 3" xfId="29877" xr:uid="{00000000-0005-0000-0000-0000FD810000}"/>
    <cellStyle name="Normal 4 2 4 17 28 4" xfId="29878" xr:uid="{00000000-0005-0000-0000-0000FE810000}"/>
    <cellStyle name="Normal 4 2 4 17 28 5" xfId="29879" xr:uid="{00000000-0005-0000-0000-0000FF810000}"/>
    <cellStyle name="Normal 4 2 4 17 28 6" xfId="29880" xr:uid="{00000000-0005-0000-0000-000000820000}"/>
    <cellStyle name="Normal 4 2 4 17 29" xfId="29881" xr:uid="{00000000-0005-0000-0000-000001820000}"/>
    <cellStyle name="Normal 4 2 4 17 29 2" xfId="29882" xr:uid="{00000000-0005-0000-0000-000002820000}"/>
    <cellStyle name="Normal 4 2 4 17 29 3" xfId="29883" xr:uid="{00000000-0005-0000-0000-000003820000}"/>
    <cellStyle name="Normal 4 2 4 17 29 4" xfId="29884" xr:uid="{00000000-0005-0000-0000-000004820000}"/>
    <cellStyle name="Normal 4 2 4 17 29 5" xfId="29885" xr:uid="{00000000-0005-0000-0000-000005820000}"/>
    <cellStyle name="Normal 4 2 4 17 29 6" xfId="29886" xr:uid="{00000000-0005-0000-0000-000006820000}"/>
    <cellStyle name="Normal 4 2 4 17 3" xfId="29887" xr:uid="{00000000-0005-0000-0000-000007820000}"/>
    <cellStyle name="Normal 4 2 4 17 3 2" xfId="29888" xr:uid="{00000000-0005-0000-0000-000008820000}"/>
    <cellStyle name="Normal 4 2 4 17 3 3" xfId="29889" xr:uid="{00000000-0005-0000-0000-000009820000}"/>
    <cellStyle name="Normal 4 2 4 17 3 4" xfId="29890" xr:uid="{00000000-0005-0000-0000-00000A820000}"/>
    <cellStyle name="Normal 4 2 4 17 3 5" xfId="29891" xr:uid="{00000000-0005-0000-0000-00000B820000}"/>
    <cellStyle name="Normal 4 2 4 17 3 6" xfId="29892" xr:uid="{00000000-0005-0000-0000-00000C820000}"/>
    <cellStyle name="Normal 4 2 4 17 30" xfId="29893" xr:uid="{00000000-0005-0000-0000-00000D820000}"/>
    <cellStyle name="Normal 4 2 4 17 31" xfId="29894" xr:uid="{00000000-0005-0000-0000-00000E820000}"/>
    <cellStyle name="Normal 4 2 4 17 32" xfId="29895" xr:uid="{00000000-0005-0000-0000-00000F820000}"/>
    <cellStyle name="Normal 4 2 4 17 33" xfId="29896" xr:uid="{00000000-0005-0000-0000-000010820000}"/>
    <cellStyle name="Normal 4 2 4 17 34" xfId="29897" xr:uid="{00000000-0005-0000-0000-000011820000}"/>
    <cellStyle name="Normal 4 2 4 17 4" xfId="29898" xr:uid="{00000000-0005-0000-0000-000012820000}"/>
    <cellStyle name="Normal 4 2 4 17 4 2" xfId="29899" xr:uid="{00000000-0005-0000-0000-000013820000}"/>
    <cellStyle name="Normal 4 2 4 17 4 3" xfId="29900" xr:uid="{00000000-0005-0000-0000-000014820000}"/>
    <cellStyle name="Normal 4 2 4 17 4 4" xfId="29901" xr:uid="{00000000-0005-0000-0000-000015820000}"/>
    <cellStyle name="Normal 4 2 4 17 4 5" xfId="29902" xr:uid="{00000000-0005-0000-0000-000016820000}"/>
    <cellStyle name="Normal 4 2 4 17 4 6" xfId="29903" xr:uid="{00000000-0005-0000-0000-000017820000}"/>
    <cellStyle name="Normal 4 2 4 17 5" xfId="29904" xr:uid="{00000000-0005-0000-0000-000018820000}"/>
    <cellStyle name="Normal 4 2 4 17 5 2" xfId="29905" xr:uid="{00000000-0005-0000-0000-000019820000}"/>
    <cellStyle name="Normal 4 2 4 17 5 3" xfId="29906" xr:uid="{00000000-0005-0000-0000-00001A820000}"/>
    <cellStyle name="Normal 4 2 4 17 5 4" xfId="29907" xr:uid="{00000000-0005-0000-0000-00001B820000}"/>
    <cellStyle name="Normal 4 2 4 17 5 5" xfId="29908" xr:uid="{00000000-0005-0000-0000-00001C820000}"/>
    <cellStyle name="Normal 4 2 4 17 5 6" xfId="29909" xr:uid="{00000000-0005-0000-0000-00001D820000}"/>
    <cellStyle name="Normal 4 2 4 17 6" xfId="29910" xr:uid="{00000000-0005-0000-0000-00001E820000}"/>
    <cellStyle name="Normal 4 2 4 17 6 2" xfId="29911" xr:uid="{00000000-0005-0000-0000-00001F820000}"/>
    <cellStyle name="Normal 4 2 4 17 6 3" xfId="29912" xr:uid="{00000000-0005-0000-0000-000020820000}"/>
    <cellStyle name="Normal 4 2 4 17 6 4" xfId="29913" xr:uid="{00000000-0005-0000-0000-000021820000}"/>
    <cellStyle name="Normal 4 2 4 17 6 5" xfId="29914" xr:uid="{00000000-0005-0000-0000-000022820000}"/>
    <cellStyle name="Normal 4 2 4 17 6 6" xfId="29915" xr:uid="{00000000-0005-0000-0000-000023820000}"/>
    <cellStyle name="Normal 4 2 4 17 7" xfId="29916" xr:uid="{00000000-0005-0000-0000-000024820000}"/>
    <cellStyle name="Normal 4 2 4 17 7 2" xfId="29917" xr:uid="{00000000-0005-0000-0000-000025820000}"/>
    <cellStyle name="Normal 4 2 4 17 7 3" xfId="29918" xr:uid="{00000000-0005-0000-0000-000026820000}"/>
    <cellStyle name="Normal 4 2 4 17 7 4" xfId="29919" xr:uid="{00000000-0005-0000-0000-000027820000}"/>
    <cellStyle name="Normal 4 2 4 17 7 5" xfId="29920" xr:uid="{00000000-0005-0000-0000-000028820000}"/>
    <cellStyle name="Normal 4 2 4 17 7 6" xfId="29921" xr:uid="{00000000-0005-0000-0000-000029820000}"/>
    <cellStyle name="Normal 4 2 4 17 8" xfId="29922" xr:uid="{00000000-0005-0000-0000-00002A820000}"/>
    <cellStyle name="Normal 4 2 4 17 8 2" xfId="29923" xr:uid="{00000000-0005-0000-0000-00002B820000}"/>
    <cellStyle name="Normal 4 2 4 17 8 3" xfId="29924" xr:uid="{00000000-0005-0000-0000-00002C820000}"/>
    <cellStyle name="Normal 4 2 4 17 8 4" xfId="29925" xr:uid="{00000000-0005-0000-0000-00002D820000}"/>
    <cellStyle name="Normal 4 2 4 17 8 5" xfId="29926" xr:uid="{00000000-0005-0000-0000-00002E820000}"/>
    <cellStyle name="Normal 4 2 4 17 8 6" xfId="29927" xr:uid="{00000000-0005-0000-0000-00002F820000}"/>
    <cellStyle name="Normal 4 2 4 17 9" xfId="29928" xr:uid="{00000000-0005-0000-0000-000030820000}"/>
    <cellStyle name="Normal 4 2 4 17 9 2" xfId="29929" xr:uid="{00000000-0005-0000-0000-000031820000}"/>
    <cellStyle name="Normal 4 2 4 17 9 3" xfId="29930" xr:uid="{00000000-0005-0000-0000-000032820000}"/>
    <cellStyle name="Normal 4 2 4 17 9 4" xfId="29931" xr:uid="{00000000-0005-0000-0000-000033820000}"/>
    <cellStyle name="Normal 4 2 4 17 9 5" xfId="29932" xr:uid="{00000000-0005-0000-0000-000034820000}"/>
    <cellStyle name="Normal 4 2 4 17 9 6" xfId="29933" xr:uid="{00000000-0005-0000-0000-000035820000}"/>
    <cellStyle name="Normal 4 2 4 18" xfId="29934" xr:uid="{00000000-0005-0000-0000-000036820000}"/>
    <cellStyle name="Normal 4 2 4 18 10" xfId="29935" xr:uid="{00000000-0005-0000-0000-000037820000}"/>
    <cellStyle name="Normal 4 2 4 18 10 2" xfId="29936" xr:uid="{00000000-0005-0000-0000-000038820000}"/>
    <cellStyle name="Normal 4 2 4 18 10 3" xfId="29937" xr:uid="{00000000-0005-0000-0000-000039820000}"/>
    <cellStyle name="Normal 4 2 4 18 10 4" xfId="29938" xr:uid="{00000000-0005-0000-0000-00003A820000}"/>
    <cellStyle name="Normal 4 2 4 18 10 5" xfId="29939" xr:uid="{00000000-0005-0000-0000-00003B820000}"/>
    <cellStyle name="Normal 4 2 4 18 10 6" xfId="29940" xr:uid="{00000000-0005-0000-0000-00003C820000}"/>
    <cellStyle name="Normal 4 2 4 18 11" xfId="29941" xr:uid="{00000000-0005-0000-0000-00003D820000}"/>
    <cellStyle name="Normal 4 2 4 18 11 2" xfId="29942" xr:uid="{00000000-0005-0000-0000-00003E820000}"/>
    <cellStyle name="Normal 4 2 4 18 11 3" xfId="29943" xr:uid="{00000000-0005-0000-0000-00003F820000}"/>
    <cellStyle name="Normal 4 2 4 18 11 4" xfId="29944" xr:uid="{00000000-0005-0000-0000-000040820000}"/>
    <cellStyle name="Normal 4 2 4 18 11 5" xfId="29945" xr:uid="{00000000-0005-0000-0000-000041820000}"/>
    <cellStyle name="Normal 4 2 4 18 11 6" xfId="29946" xr:uid="{00000000-0005-0000-0000-000042820000}"/>
    <cellStyle name="Normal 4 2 4 18 12" xfId="29947" xr:uid="{00000000-0005-0000-0000-000043820000}"/>
    <cellStyle name="Normal 4 2 4 18 12 2" xfId="29948" xr:uid="{00000000-0005-0000-0000-000044820000}"/>
    <cellStyle name="Normal 4 2 4 18 12 3" xfId="29949" xr:uid="{00000000-0005-0000-0000-000045820000}"/>
    <cellStyle name="Normal 4 2 4 18 12 4" xfId="29950" xr:uid="{00000000-0005-0000-0000-000046820000}"/>
    <cellStyle name="Normal 4 2 4 18 12 5" xfId="29951" xr:uid="{00000000-0005-0000-0000-000047820000}"/>
    <cellStyle name="Normal 4 2 4 18 12 6" xfId="29952" xr:uid="{00000000-0005-0000-0000-000048820000}"/>
    <cellStyle name="Normal 4 2 4 18 13" xfId="29953" xr:uid="{00000000-0005-0000-0000-000049820000}"/>
    <cellStyle name="Normal 4 2 4 18 13 2" xfId="29954" xr:uid="{00000000-0005-0000-0000-00004A820000}"/>
    <cellStyle name="Normal 4 2 4 18 13 3" xfId="29955" xr:uid="{00000000-0005-0000-0000-00004B820000}"/>
    <cellStyle name="Normal 4 2 4 18 13 4" xfId="29956" xr:uid="{00000000-0005-0000-0000-00004C820000}"/>
    <cellStyle name="Normal 4 2 4 18 13 5" xfId="29957" xr:uid="{00000000-0005-0000-0000-00004D820000}"/>
    <cellStyle name="Normal 4 2 4 18 13 6" xfId="29958" xr:uid="{00000000-0005-0000-0000-00004E820000}"/>
    <cellStyle name="Normal 4 2 4 18 14" xfId="29959" xr:uid="{00000000-0005-0000-0000-00004F820000}"/>
    <cellStyle name="Normal 4 2 4 18 14 2" xfId="29960" xr:uid="{00000000-0005-0000-0000-000050820000}"/>
    <cellStyle name="Normal 4 2 4 18 14 3" xfId="29961" xr:uid="{00000000-0005-0000-0000-000051820000}"/>
    <cellStyle name="Normal 4 2 4 18 14 4" xfId="29962" xr:uid="{00000000-0005-0000-0000-000052820000}"/>
    <cellStyle name="Normal 4 2 4 18 14 5" xfId="29963" xr:uid="{00000000-0005-0000-0000-000053820000}"/>
    <cellStyle name="Normal 4 2 4 18 14 6" xfId="29964" xr:uid="{00000000-0005-0000-0000-000054820000}"/>
    <cellStyle name="Normal 4 2 4 18 15" xfId="29965" xr:uid="{00000000-0005-0000-0000-000055820000}"/>
    <cellStyle name="Normal 4 2 4 18 15 2" xfId="29966" xr:uid="{00000000-0005-0000-0000-000056820000}"/>
    <cellStyle name="Normal 4 2 4 18 15 3" xfId="29967" xr:uid="{00000000-0005-0000-0000-000057820000}"/>
    <cellStyle name="Normal 4 2 4 18 15 4" xfId="29968" xr:uid="{00000000-0005-0000-0000-000058820000}"/>
    <cellStyle name="Normal 4 2 4 18 15 5" xfId="29969" xr:uid="{00000000-0005-0000-0000-000059820000}"/>
    <cellStyle name="Normal 4 2 4 18 15 6" xfId="29970" xr:uid="{00000000-0005-0000-0000-00005A820000}"/>
    <cellStyle name="Normal 4 2 4 18 16" xfId="29971" xr:uid="{00000000-0005-0000-0000-00005B820000}"/>
    <cellStyle name="Normal 4 2 4 18 16 2" xfId="29972" xr:uid="{00000000-0005-0000-0000-00005C820000}"/>
    <cellStyle name="Normal 4 2 4 18 16 3" xfId="29973" xr:uid="{00000000-0005-0000-0000-00005D820000}"/>
    <cellStyle name="Normal 4 2 4 18 16 4" xfId="29974" xr:uid="{00000000-0005-0000-0000-00005E820000}"/>
    <cellStyle name="Normal 4 2 4 18 16 5" xfId="29975" xr:uid="{00000000-0005-0000-0000-00005F820000}"/>
    <cellStyle name="Normal 4 2 4 18 16 6" xfId="29976" xr:uid="{00000000-0005-0000-0000-000060820000}"/>
    <cellStyle name="Normal 4 2 4 18 17" xfId="29977" xr:uid="{00000000-0005-0000-0000-000061820000}"/>
    <cellStyle name="Normal 4 2 4 18 17 2" xfId="29978" xr:uid="{00000000-0005-0000-0000-000062820000}"/>
    <cellStyle name="Normal 4 2 4 18 17 3" xfId="29979" xr:uid="{00000000-0005-0000-0000-000063820000}"/>
    <cellStyle name="Normal 4 2 4 18 17 4" xfId="29980" xr:uid="{00000000-0005-0000-0000-000064820000}"/>
    <cellStyle name="Normal 4 2 4 18 17 5" xfId="29981" xr:uid="{00000000-0005-0000-0000-000065820000}"/>
    <cellStyle name="Normal 4 2 4 18 17 6" xfId="29982" xr:uid="{00000000-0005-0000-0000-000066820000}"/>
    <cellStyle name="Normal 4 2 4 18 18" xfId="29983" xr:uid="{00000000-0005-0000-0000-000067820000}"/>
    <cellStyle name="Normal 4 2 4 18 18 2" xfId="29984" xr:uid="{00000000-0005-0000-0000-000068820000}"/>
    <cellStyle name="Normal 4 2 4 18 18 3" xfId="29985" xr:uid="{00000000-0005-0000-0000-000069820000}"/>
    <cellStyle name="Normal 4 2 4 18 18 4" xfId="29986" xr:uid="{00000000-0005-0000-0000-00006A820000}"/>
    <cellStyle name="Normal 4 2 4 18 18 5" xfId="29987" xr:uid="{00000000-0005-0000-0000-00006B820000}"/>
    <cellStyle name="Normal 4 2 4 18 18 6" xfId="29988" xr:uid="{00000000-0005-0000-0000-00006C820000}"/>
    <cellStyle name="Normal 4 2 4 18 19" xfId="29989" xr:uid="{00000000-0005-0000-0000-00006D820000}"/>
    <cellStyle name="Normal 4 2 4 18 19 2" xfId="29990" xr:uid="{00000000-0005-0000-0000-00006E820000}"/>
    <cellStyle name="Normal 4 2 4 18 19 3" xfId="29991" xr:uid="{00000000-0005-0000-0000-00006F820000}"/>
    <cellStyle name="Normal 4 2 4 18 19 4" xfId="29992" xr:uid="{00000000-0005-0000-0000-000070820000}"/>
    <cellStyle name="Normal 4 2 4 18 19 5" xfId="29993" xr:uid="{00000000-0005-0000-0000-000071820000}"/>
    <cellStyle name="Normal 4 2 4 18 19 6" xfId="29994" xr:uid="{00000000-0005-0000-0000-000072820000}"/>
    <cellStyle name="Normal 4 2 4 18 2" xfId="29995" xr:uid="{00000000-0005-0000-0000-000073820000}"/>
    <cellStyle name="Normal 4 2 4 18 2 2" xfId="29996" xr:uid="{00000000-0005-0000-0000-000074820000}"/>
    <cellStyle name="Normal 4 2 4 18 2 3" xfId="29997" xr:uid="{00000000-0005-0000-0000-000075820000}"/>
    <cellStyle name="Normal 4 2 4 18 2 4" xfId="29998" xr:uid="{00000000-0005-0000-0000-000076820000}"/>
    <cellStyle name="Normal 4 2 4 18 2 5" xfId="29999" xr:uid="{00000000-0005-0000-0000-000077820000}"/>
    <cellStyle name="Normal 4 2 4 18 2 6" xfId="30000" xr:uid="{00000000-0005-0000-0000-000078820000}"/>
    <cellStyle name="Normal 4 2 4 18 20" xfId="30001" xr:uid="{00000000-0005-0000-0000-000079820000}"/>
    <cellStyle name="Normal 4 2 4 18 20 2" xfId="30002" xr:uid="{00000000-0005-0000-0000-00007A820000}"/>
    <cellStyle name="Normal 4 2 4 18 20 3" xfId="30003" xr:uid="{00000000-0005-0000-0000-00007B820000}"/>
    <cellStyle name="Normal 4 2 4 18 20 4" xfId="30004" xr:uid="{00000000-0005-0000-0000-00007C820000}"/>
    <cellStyle name="Normal 4 2 4 18 20 5" xfId="30005" xr:uid="{00000000-0005-0000-0000-00007D820000}"/>
    <cellStyle name="Normal 4 2 4 18 20 6" xfId="30006" xr:uid="{00000000-0005-0000-0000-00007E820000}"/>
    <cellStyle name="Normal 4 2 4 18 21" xfId="30007" xr:uid="{00000000-0005-0000-0000-00007F820000}"/>
    <cellStyle name="Normal 4 2 4 18 21 2" xfId="30008" xr:uid="{00000000-0005-0000-0000-000080820000}"/>
    <cellStyle name="Normal 4 2 4 18 21 3" xfId="30009" xr:uid="{00000000-0005-0000-0000-000081820000}"/>
    <cellStyle name="Normal 4 2 4 18 21 4" xfId="30010" xr:uid="{00000000-0005-0000-0000-000082820000}"/>
    <cellStyle name="Normal 4 2 4 18 21 5" xfId="30011" xr:uid="{00000000-0005-0000-0000-000083820000}"/>
    <cellStyle name="Normal 4 2 4 18 21 6" xfId="30012" xr:uid="{00000000-0005-0000-0000-000084820000}"/>
    <cellStyle name="Normal 4 2 4 18 22" xfId="30013" xr:uid="{00000000-0005-0000-0000-000085820000}"/>
    <cellStyle name="Normal 4 2 4 18 22 2" xfId="30014" xr:uid="{00000000-0005-0000-0000-000086820000}"/>
    <cellStyle name="Normal 4 2 4 18 22 3" xfId="30015" xr:uid="{00000000-0005-0000-0000-000087820000}"/>
    <cellStyle name="Normal 4 2 4 18 22 4" xfId="30016" xr:uid="{00000000-0005-0000-0000-000088820000}"/>
    <cellStyle name="Normal 4 2 4 18 22 5" xfId="30017" xr:uid="{00000000-0005-0000-0000-000089820000}"/>
    <cellStyle name="Normal 4 2 4 18 22 6" xfId="30018" xr:uid="{00000000-0005-0000-0000-00008A820000}"/>
    <cellStyle name="Normal 4 2 4 18 23" xfId="30019" xr:uid="{00000000-0005-0000-0000-00008B820000}"/>
    <cellStyle name="Normal 4 2 4 18 23 2" xfId="30020" xr:uid="{00000000-0005-0000-0000-00008C820000}"/>
    <cellStyle name="Normal 4 2 4 18 23 3" xfId="30021" xr:uid="{00000000-0005-0000-0000-00008D820000}"/>
    <cellStyle name="Normal 4 2 4 18 23 4" xfId="30022" xr:uid="{00000000-0005-0000-0000-00008E820000}"/>
    <cellStyle name="Normal 4 2 4 18 23 5" xfId="30023" xr:uid="{00000000-0005-0000-0000-00008F820000}"/>
    <cellStyle name="Normal 4 2 4 18 23 6" xfId="30024" xr:uid="{00000000-0005-0000-0000-000090820000}"/>
    <cellStyle name="Normal 4 2 4 18 24" xfId="30025" xr:uid="{00000000-0005-0000-0000-000091820000}"/>
    <cellStyle name="Normal 4 2 4 18 24 2" xfId="30026" xr:uid="{00000000-0005-0000-0000-000092820000}"/>
    <cellStyle name="Normal 4 2 4 18 24 3" xfId="30027" xr:uid="{00000000-0005-0000-0000-000093820000}"/>
    <cellStyle name="Normal 4 2 4 18 24 4" xfId="30028" xr:uid="{00000000-0005-0000-0000-000094820000}"/>
    <cellStyle name="Normal 4 2 4 18 24 5" xfId="30029" xr:uid="{00000000-0005-0000-0000-000095820000}"/>
    <cellStyle name="Normal 4 2 4 18 24 6" xfId="30030" xr:uid="{00000000-0005-0000-0000-000096820000}"/>
    <cellStyle name="Normal 4 2 4 18 25" xfId="30031" xr:uid="{00000000-0005-0000-0000-000097820000}"/>
    <cellStyle name="Normal 4 2 4 18 25 2" xfId="30032" xr:uid="{00000000-0005-0000-0000-000098820000}"/>
    <cellStyle name="Normal 4 2 4 18 25 3" xfId="30033" xr:uid="{00000000-0005-0000-0000-000099820000}"/>
    <cellStyle name="Normal 4 2 4 18 25 4" xfId="30034" xr:uid="{00000000-0005-0000-0000-00009A820000}"/>
    <cellStyle name="Normal 4 2 4 18 25 5" xfId="30035" xr:uid="{00000000-0005-0000-0000-00009B820000}"/>
    <cellStyle name="Normal 4 2 4 18 25 6" xfId="30036" xr:uid="{00000000-0005-0000-0000-00009C820000}"/>
    <cellStyle name="Normal 4 2 4 18 26" xfId="30037" xr:uid="{00000000-0005-0000-0000-00009D820000}"/>
    <cellStyle name="Normal 4 2 4 18 26 2" xfId="30038" xr:uid="{00000000-0005-0000-0000-00009E820000}"/>
    <cellStyle name="Normal 4 2 4 18 26 3" xfId="30039" xr:uid="{00000000-0005-0000-0000-00009F820000}"/>
    <cellStyle name="Normal 4 2 4 18 26 4" xfId="30040" xr:uid="{00000000-0005-0000-0000-0000A0820000}"/>
    <cellStyle name="Normal 4 2 4 18 26 5" xfId="30041" xr:uid="{00000000-0005-0000-0000-0000A1820000}"/>
    <cellStyle name="Normal 4 2 4 18 26 6" xfId="30042" xr:uid="{00000000-0005-0000-0000-0000A2820000}"/>
    <cellStyle name="Normal 4 2 4 18 27" xfId="30043" xr:uid="{00000000-0005-0000-0000-0000A3820000}"/>
    <cellStyle name="Normal 4 2 4 18 27 2" xfId="30044" xr:uid="{00000000-0005-0000-0000-0000A4820000}"/>
    <cellStyle name="Normal 4 2 4 18 27 3" xfId="30045" xr:uid="{00000000-0005-0000-0000-0000A5820000}"/>
    <cellStyle name="Normal 4 2 4 18 27 4" xfId="30046" xr:uid="{00000000-0005-0000-0000-0000A6820000}"/>
    <cellStyle name="Normal 4 2 4 18 27 5" xfId="30047" xr:uid="{00000000-0005-0000-0000-0000A7820000}"/>
    <cellStyle name="Normal 4 2 4 18 27 6" xfId="30048" xr:uid="{00000000-0005-0000-0000-0000A8820000}"/>
    <cellStyle name="Normal 4 2 4 18 28" xfId="30049" xr:uid="{00000000-0005-0000-0000-0000A9820000}"/>
    <cellStyle name="Normal 4 2 4 18 28 2" xfId="30050" xr:uid="{00000000-0005-0000-0000-0000AA820000}"/>
    <cellStyle name="Normal 4 2 4 18 28 3" xfId="30051" xr:uid="{00000000-0005-0000-0000-0000AB820000}"/>
    <cellStyle name="Normal 4 2 4 18 28 4" xfId="30052" xr:uid="{00000000-0005-0000-0000-0000AC820000}"/>
    <cellStyle name="Normal 4 2 4 18 28 5" xfId="30053" xr:uid="{00000000-0005-0000-0000-0000AD820000}"/>
    <cellStyle name="Normal 4 2 4 18 28 6" xfId="30054" xr:uid="{00000000-0005-0000-0000-0000AE820000}"/>
    <cellStyle name="Normal 4 2 4 18 29" xfId="30055" xr:uid="{00000000-0005-0000-0000-0000AF820000}"/>
    <cellStyle name="Normal 4 2 4 18 29 2" xfId="30056" xr:uid="{00000000-0005-0000-0000-0000B0820000}"/>
    <cellStyle name="Normal 4 2 4 18 29 3" xfId="30057" xr:uid="{00000000-0005-0000-0000-0000B1820000}"/>
    <cellStyle name="Normal 4 2 4 18 29 4" xfId="30058" xr:uid="{00000000-0005-0000-0000-0000B2820000}"/>
    <cellStyle name="Normal 4 2 4 18 29 5" xfId="30059" xr:uid="{00000000-0005-0000-0000-0000B3820000}"/>
    <cellStyle name="Normal 4 2 4 18 29 6" xfId="30060" xr:uid="{00000000-0005-0000-0000-0000B4820000}"/>
    <cellStyle name="Normal 4 2 4 18 3" xfId="30061" xr:uid="{00000000-0005-0000-0000-0000B5820000}"/>
    <cellStyle name="Normal 4 2 4 18 3 2" xfId="30062" xr:uid="{00000000-0005-0000-0000-0000B6820000}"/>
    <cellStyle name="Normal 4 2 4 18 3 3" xfId="30063" xr:uid="{00000000-0005-0000-0000-0000B7820000}"/>
    <cellStyle name="Normal 4 2 4 18 3 4" xfId="30064" xr:uid="{00000000-0005-0000-0000-0000B8820000}"/>
    <cellStyle name="Normal 4 2 4 18 3 5" xfId="30065" xr:uid="{00000000-0005-0000-0000-0000B9820000}"/>
    <cellStyle name="Normal 4 2 4 18 3 6" xfId="30066" xr:uid="{00000000-0005-0000-0000-0000BA820000}"/>
    <cellStyle name="Normal 4 2 4 18 30" xfId="30067" xr:uid="{00000000-0005-0000-0000-0000BB820000}"/>
    <cellStyle name="Normal 4 2 4 18 31" xfId="30068" xr:uid="{00000000-0005-0000-0000-0000BC820000}"/>
    <cellStyle name="Normal 4 2 4 18 32" xfId="30069" xr:uid="{00000000-0005-0000-0000-0000BD820000}"/>
    <cellStyle name="Normal 4 2 4 18 33" xfId="30070" xr:uid="{00000000-0005-0000-0000-0000BE820000}"/>
    <cellStyle name="Normal 4 2 4 18 34" xfId="30071" xr:uid="{00000000-0005-0000-0000-0000BF820000}"/>
    <cellStyle name="Normal 4 2 4 18 4" xfId="30072" xr:uid="{00000000-0005-0000-0000-0000C0820000}"/>
    <cellStyle name="Normal 4 2 4 18 4 2" xfId="30073" xr:uid="{00000000-0005-0000-0000-0000C1820000}"/>
    <cellStyle name="Normal 4 2 4 18 4 3" xfId="30074" xr:uid="{00000000-0005-0000-0000-0000C2820000}"/>
    <cellStyle name="Normal 4 2 4 18 4 4" xfId="30075" xr:uid="{00000000-0005-0000-0000-0000C3820000}"/>
    <cellStyle name="Normal 4 2 4 18 4 5" xfId="30076" xr:uid="{00000000-0005-0000-0000-0000C4820000}"/>
    <cellStyle name="Normal 4 2 4 18 4 6" xfId="30077" xr:uid="{00000000-0005-0000-0000-0000C5820000}"/>
    <cellStyle name="Normal 4 2 4 18 5" xfId="30078" xr:uid="{00000000-0005-0000-0000-0000C6820000}"/>
    <cellStyle name="Normal 4 2 4 18 5 2" xfId="30079" xr:uid="{00000000-0005-0000-0000-0000C7820000}"/>
    <cellStyle name="Normal 4 2 4 18 5 3" xfId="30080" xr:uid="{00000000-0005-0000-0000-0000C8820000}"/>
    <cellStyle name="Normal 4 2 4 18 5 4" xfId="30081" xr:uid="{00000000-0005-0000-0000-0000C9820000}"/>
    <cellStyle name="Normal 4 2 4 18 5 5" xfId="30082" xr:uid="{00000000-0005-0000-0000-0000CA820000}"/>
    <cellStyle name="Normal 4 2 4 18 5 6" xfId="30083" xr:uid="{00000000-0005-0000-0000-0000CB820000}"/>
    <cellStyle name="Normal 4 2 4 18 6" xfId="30084" xr:uid="{00000000-0005-0000-0000-0000CC820000}"/>
    <cellStyle name="Normal 4 2 4 18 6 2" xfId="30085" xr:uid="{00000000-0005-0000-0000-0000CD820000}"/>
    <cellStyle name="Normal 4 2 4 18 6 3" xfId="30086" xr:uid="{00000000-0005-0000-0000-0000CE820000}"/>
    <cellStyle name="Normal 4 2 4 18 6 4" xfId="30087" xr:uid="{00000000-0005-0000-0000-0000CF820000}"/>
    <cellStyle name="Normal 4 2 4 18 6 5" xfId="30088" xr:uid="{00000000-0005-0000-0000-0000D0820000}"/>
    <cellStyle name="Normal 4 2 4 18 6 6" xfId="30089" xr:uid="{00000000-0005-0000-0000-0000D1820000}"/>
    <cellStyle name="Normal 4 2 4 18 7" xfId="30090" xr:uid="{00000000-0005-0000-0000-0000D2820000}"/>
    <cellStyle name="Normal 4 2 4 18 7 2" xfId="30091" xr:uid="{00000000-0005-0000-0000-0000D3820000}"/>
    <cellStyle name="Normal 4 2 4 18 7 3" xfId="30092" xr:uid="{00000000-0005-0000-0000-0000D4820000}"/>
    <cellStyle name="Normal 4 2 4 18 7 4" xfId="30093" xr:uid="{00000000-0005-0000-0000-0000D5820000}"/>
    <cellStyle name="Normal 4 2 4 18 7 5" xfId="30094" xr:uid="{00000000-0005-0000-0000-0000D6820000}"/>
    <cellStyle name="Normal 4 2 4 18 7 6" xfId="30095" xr:uid="{00000000-0005-0000-0000-0000D7820000}"/>
    <cellStyle name="Normal 4 2 4 18 8" xfId="30096" xr:uid="{00000000-0005-0000-0000-0000D8820000}"/>
    <cellStyle name="Normal 4 2 4 18 8 2" xfId="30097" xr:uid="{00000000-0005-0000-0000-0000D9820000}"/>
    <cellStyle name="Normal 4 2 4 18 8 3" xfId="30098" xr:uid="{00000000-0005-0000-0000-0000DA820000}"/>
    <cellStyle name="Normal 4 2 4 18 8 4" xfId="30099" xr:uid="{00000000-0005-0000-0000-0000DB820000}"/>
    <cellStyle name="Normal 4 2 4 18 8 5" xfId="30100" xr:uid="{00000000-0005-0000-0000-0000DC820000}"/>
    <cellStyle name="Normal 4 2 4 18 8 6" xfId="30101" xr:uid="{00000000-0005-0000-0000-0000DD820000}"/>
    <cellStyle name="Normal 4 2 4 18 9" xfId="30102" xr:uid="{00000000-0005-0000-0000-0000DE820000}"/>
    <cellStyle name="Normal 4 2 4 18 9 2" xfId="30103" xr:uid="{00000000-0005-0000-0000-0000DF820000}"/>
    <cellStyle name="Normal 4 2 4 18 9 3" xfId="30104" xr:uid="{00000000-0005-0000-0000-0000E0820000}"/>
    <cellStyle name="Normal 4 2 4 18 9 4" xfId="30105" xr:uid="{00000000-0005-0000-0000-0000E1820000}"/>
    <cellStyle name="Normal 4 2 4 18 9 5" xfId="30106" xr:uid="{00000000-0005-0000-0000-0000E2820000}"/>
    <cellStyle name="Normal 4 2 4 18 9 6" xfId="30107" xr:uid="{00000000-0005-0000-0000-0000E3820000}"/>
    <cellStyle name="Normal 4 2 4 19" xfId="30108" xr:uid="{00000000-0005-0000-0000-0000E4820000}"/>
    <cellStyle name="Normal 4 2 4 19 2" xfId="30109" xr:uid="{00000000-0005-0000-0000-0000E5820000}"/>
    <cellStyle name="Normal 4 2 4 19 3" xfId="30110" xr:uid="{00000000-0005-0000-0000-0000E6820000}"/>
    <cellStyle name="Normal 4 2 4 19 4" xfId="30111" xr:uid="{00000000-0005-0000-0000-0000E7820000}"/>
    <cellStyle name="Normal 4 2 4 19 5" xfId="30112" xr:uid="{00000000-0005-0000-0000-0000E8820000}"/>
    <cellStyle name="Normal 4 2 4 19 6" xfId="30113" xr:uid="{00000000-0005-0000-0000-0000E9820000}"/>
    <cellStyle name="Normal 4 2 4 2" xfId="30114" xr:uid="{00000000-0005-0000-0000-0000EA820000}"/>
    <cellStyle name="Normal 4 2 4 2 10" xfId="30115" xr:uid="{00000000-0005-0000-0000-0000EB820000}"/>
    <cellStyle name="Normal 4 2 4 2 10 2" xfId="30116" xr:uid="{00000000-0005-0000-0000-0000EC820000}"/>
    <cellStyle name="Normal 4 2 4 2 10 3" xfId="30117" xr:uid="{00000000-0005-0000-0000-0000ED820000}"/>
    <cellStyle name="Normal 4 2 4 2 10 4" xfId="30118" xr:uid="{00000000-0005-0000-0000-0000EE820000}"/>
    <cellStyle name="Normal 4 2 4 2 10 5" xfId="30119" xr:uid="{00000000-0005-0000-0000-0000EF820000}"/>
    <cellStyle name="Normal 4 2 4 2 10 6" xfId="30120" xr:uid="{00000000-0005-0000-0000-0000F0820000}"/>
    <cellStyle name="Normal 4 2 4 2 11" xfId="30121" xr:uid="{00000000-0005-0000-0000-0000F1820000}"/>
    <cellStyle name="Normal 4 2 4 2 11 2" xfId="30122" xr:uid="{00000000-0005-0000-0000-0000F2820000}"/>
    <cellStyle name="Normal 4 2 4 2 11 3" xfId="30123" xr:uid="{00000000-0005-0000-0000-0000F3820000}"/>
    <cellStyle name="Normal 4 2 4 2 11 4" xfId="30124" xr:uid="{00000000-0005-0000-0000-0000F4820000}"/>
    <cellStyle name="Normal 4 2 4 2 11 5" xfId="30125" xr:uid="{00000000-0005-0000-0000-0000F5820000}"/>
    <cellStyle name="Normal 4 2 4 2 11 6" xfId="30126" xr:uid="{00000000-0005-0000-0000-0000F6820000}"/>
    <cellStyle name="Normal 4 2 4 2 12" xfId="30127" xr:uid="{00000000-0005-0000-0000-0000F7820000}"/>
    <cellStyle name="Normal 4 2 4 2 12 2" xfId="30128" xr:uid="{00000000-0005-0000-0000-0000F8820000}"/>
    <cellStyle name="Normal 4 2 4 2 12 3" xfId="30129" xr:uid="{00000000-0005-0000-0000-0000F9820000}"/>
    <cellStyle name="Normal 4 2 4 2 12 4" xfId="30130" xr:uid="{00000000-0005-0000-0000-0000FA820000}"/>
    <cellStyle name="Normal 4 2 4 2 12 5" xfId="30131" xr:uid="{00000000-0005-0000-0000-0000FB820000}"/>
    <cellStyle name="Normal 4 2 4 2 12 6" xfId="30132" xr:uid="{00000000-0005-0000-0000-0000FC820000}"/>
    <cellStyle name="Normal 4 2 4 2 13" xfId="30133" xr:uid="{00000000-0005-0000-0000-0000FD820000}"/>
    <cellStyle name="Normal 4 2 4 2 13 2" xfId="30134" xr:uid="{00000000-0005-0000-0000-0000FE820000}"/>
    <cellStyle name="Normal 4 2 4 2 13 3" xfId="30135" xr:uid="{00000000-0005-0000-0000-0000FF820000}"/>
    <cellStyle name="Normal 4 2 4 2 13 4" xfId="30136" xr:uid="{00000000-0005-0000-0000-000000830000}"/>
    <cellStyle name="Normal 4 2 4 2 13 5" xfId="30137" xr:uid="{00000000-0005-0000-0000-000001830000}"/>
    <cellStyle name="Normal 4 2 4 2 13 6" xfId="30138" xr:uid="{00000000-0005-0000-0000-000002830000}"/>
    <cellStyle name="Normal 4 2 4 2 14" xfId="30139" xr:uid="{00000000-0005-0000-0000-000003830000}"/>
    <cellStyle name="Normal 4 2 4 2 14 2" xfId="30140" xr:uid="{00000000-0005-0000-0000-000004830000}"/>
    <cellStyle name="Normal 4 2 4 2 14 3" xfId="30141" xr:uid="{00000000-0005-0000-0000-000005830000}"/>
    <cellStyle name="Normal 4 2 4 2 14 4" xfId="30142" xr:uid="{00000000-0005-0000-0000-000006830000}"/>
    <cellStyle name="Normal 4 2 4 2 14 5" xfId="30143" xr:uid="{00000000-0005-0000-0000-000007830000}"/>
    <cellStyle name="Normal 4 2 4 2 14 6" xfId="30144" xr:uid="{00000000-0005-0000-0000-000008830000}"/>
    <cellStyle name="Normal 4 2 4 2 15" xfId="30145" xr:uid="{00000000-0005-0000-0000-000009830000}"/>
    <cellStyle name="Normal 4 2 4 2 15 2" xfId="30146" xr:uid="{00000000-0005-0000-0000-00000A830000}"/>
    <cellStyle name="Normal 4 2 4 2 15 3" xfId="30147" xr:uid="{00000000-0005-0000-0000-00000B830000}"/>
    <cellStyle name="Normal 4 2 4 2 15 4" xfId="30148" xr:uid="{00000000-0005-0000-0000-00000C830000}"/>
    <cellStyle name="Normal 4 2 4 2 15 5" xfId="30149" xr:uid="{00000000-0005-0000-0000-00000D830000}"/>
    <cellStyle name="Normal 4 2 4 2 15 6" xfId="30150" xr:uid="{00000000-0005-0000-0000-00000E830000}"/>
    <cellStyle name="Normal 4 2 4 2 16" xfId="30151" xr:uid="{00000000-0005-0000-0000-00000F830000}"/>
    <cellStyle name="Normal 4 2 4 2 16 2" xfId="30152" xr:uid="{00000000-0005-0000-0000-000010830000}"/>
    <cellStyle name="Normal 4 2 4 2 16 3" xfId="30153" xr:uid="{00000000-0005-0000-0000-000011830000}"/>
    <cellStyle name="Normal 4 2 4 2 16 4" xfId="30154" xr:uid="{00000000-0005-0000-0000-000012830000}"/>
    <cellStyle name="Normal 4 2 4 2 16 5" xfId="30155" xr:uid="{00000000-0005-0000-0000-000013830000}"/>
    <cellStyle name="Normal 4 2 4 2 16 6" xfId="30156" xr:uid="{00000000-0005-0000-0000-000014830000}"/>
    <cellStyle name="Normal 4 2 4 2 17" xfId="30157" xr:uid="{00000000-0005-0000-0000-000015830000}"/>
    <cellStyle name="Normal 4 2 4 2 17 2" xfId="30158" xr:uid="{00000000-0005-0000-0000-000016830000}"/>
    <cellStyle name="Normal 4 2 4 2 17 3" xfId="30159" xr:uid="{00000000-0005-0000-0000-000017830000}"/>
    <cellStyle name="Normal 4 2 4 2 17 4" xfId="30160" xr:uid="{00000000-0005-0000-0000-000018830000}"/>
    <cellStyle name="Normal 4 2 4 2 17 5" xfId="30161" xr:uid="{00000000-0005-0000-0000-000019830000}"/>
    <cellStyle name="Normal 4 2 4 2 17 6" xfId="30162" xr:uid="{00000000-0005-0000-0000-00001A830000}"/>
    <cellStyle name="Normal 4 2 4 2 18" xfId="30163" xr:uid="{00000000-0005-0000-0000-00001B830000}"/>
    <cellStyle name="Normal 4 2 4 2 18 2" xfId="30164" xr:uid="{00000000-0005-0000-0000-00001C830000}"/>
    <cellStyle name="Normal 4 2 4 2 18 3" xfId="30165" xr:uid="{00000000-0005-0000-0000-00001D830000}"/>
    <cellStyle name="Normal 4 2 4 2 18 4" xfId="30166" xr:uid="{00000000-0005-0000-0000-00001E830000}"/>
    <cellStyle name="Normal 4 2 4 2 18 5" xfId="30167" xr:uid="{00000000-0005-0000-0000-00001F830000}"/>
    <cellStyle name="Normal 4 2 4 2 18 6" xfId="30168" xr:uid="{00000000-0005-0000-0000-000020830000}"/>
    <cellStyle name="Normal 4 2 4 2 19" xfId="30169" xr:uid="{00000000-0005-0000-0000-000021830000}"/>
    <cellStyle name="Normal 4 2 4 2 19 2" xfId="30170" xr:uid="{00000000-0005-0000-0000-000022830000}"/>
    <cellStyle name="Normal 4 2 4 2 19 3" xfId="30171" xr:uid="{00000000-0005-0000-0000-000023830000}"/>
    <cellStyle name="Normal 4 2 4 2 19 4" xfId="30172" xr:uid="{00000000-0005-0000-0000-000024830000}"/>
    <cellStyle name="Normal 4 2 4 2 19 5" xfId="30173" xr:uid="{00000000-0005-0000-0000-000025830000}"/>
    <cellStyle name="Normal 4 2 4 2 19 6" xfId="30174" xr:uid="{00000000-0005-0000-0000-000026830000}"/>
    <cellStyle name="Normal 4 2 4 2 2" xfId="30175" xr:uid="{00000000-0005-0000-0000-000027830000}"/>
    <cellStyle name="Normal 4 2 4 2 2 2" xfId="30176" xr:uid="{00000000-0005-0000-0000-000028830000}"/>
    <cellStyle name="Normal 4 2 4 2 2 3" xfId="30177" xr:uid="{00000000-0005-0000-0000-000029830000}"/>
    <cellStyle name="Normal 4 2 4 2 2 4" xfId="30178" xr:uid="{00000000-0005-0000-0000-00002A830000}"/>
    <cellStyle name="Normal 4 2 4 2 2 5" xfId="30179" xr:uid="{00000000-0005-0000-0000-00002B830000}"/>
    <cellStyle name="Normal 4 2 4 2 2 6" xfId="30180" xr:uid="{00000000-0005-0000-0000-00002C830000}"/>
    <cellStyle name="Normal 4 2 4 2 20" xfId="30181" xr:uid="{00000000-0005-0000-0000-00002D830000}"/>
    <cellStyle name="Normal 4 2 4 2 20 2" xfId="30182" xr:uid="{00000000-0005-0000-0000-00002E830000}"/>
    <cellStyle name="Normal 4 2 4 2 20 3" xfId="30183" xr:uid="{00000000-0005-0000-0000-00002F830000}"/>
    <cellStyle name="Normal 4 2 4 2 20 4" xfId="30184" xr:uid="{00000000-0005-0000-0000-000030830000}"/>
    <cellStyle name="Normal 4 2 4 2 20 5" xfId="30185" xr:uid="{00000000-0005-0000-0000-000031830000}"/>
    <cellStyle name="Normal 4 2 4 2 20 6" xfId="30186" xr:uid="{00000000-0005-0000-0000-000032830000}"/>
    <cellStyle name="Normal 4 2 4 2 21" xfId="30187" xr:uid="{00000000-0005-0000-0000-000033830000}"/>
    <cellStyle name="Normal 4 2 4 2 21 2" xfId="30188" xr:uid="{00000000-0005-0000-0000-000034830000}"/>
    <cellStyle name="Normal 4 2 4 2 21 3" xfId="30189" xr:uid="{00000000-0005-0000-0000-000035830000}"/>
    <cellStyle name="Normal 4 2 4 2 21 4" xfId="30190" xr:uid="{00000000-0005-0000-0000-000036830000}"/>
    <cellStyle name="Normal 4 2 4 2 21 5" xfId="30191" xr:uid="{00000000-0005-0000-0000-000037830000}"/>
    <cellStyle name="Normal 4 2 4 2 21 6" xfId="30192" xr:uid="{00000000-0005-0000-0000-000038830000}"/>
    <cellStyle name="Normal 4 2 4 2 22" xfId="30193" xr:uid="{00000000-0005-0000-0000-000039830000}"/>
    <cellStyle name="Normal 4 2 4 2 22 2" xfId="30194" xr:uid="{00000000-0005-0000-0000-00003A830000}"/>
    <cellStyle name="Normal 4 2 4 2 22 3" xfId="30195" xr:uid="{00000000-0005-0000-0000-00003B830000}"/>
    <cellStyle name="Normal 4 2 4 2 22 4" xfId="30196" xr:uid="{00000000-0005-0000-0000-00003C830000}"/>
    <cellStyle name="Normal 4 2 4 2 22 5" xfId="30197" xr:uid="{00000000-0005-0000-0000-00003D830000}"/>
    <cellStyle name="Normal 4 2 4 2 22 6" xfId="30198" xr:uid="{00000000-0005-0000-0000-00003E830000}"/>
    <cellStyle name="Normal 4 2 4 2 23" xfId="30199" xr:uid="{00000000-0005-0000-0000-00003F830000}"/>
    <cellStyle name="Normal 4 2 4 2 23 2" xfId="30200" xr:uid="{00000000-0005-0000-0000-000040830000}"/>
    <cellStyle name="Normal 4 2 4 2 23 3" xfId="30201" xr:uid="{00000000-0005-0000-0000-000041830000}"/>
    <cellStyle name="Normal 4 2 4 2 23 4" xfId="30202" xr:uid="{00000000-0005-0000-0000-000042830000}"/>
    <cellStyle name="Normal 4 2 4 2 23 5" xfId="30203" xr:uid="{00000000-0005-0000-0000-000043830000}"/>
    <cellStyle name="Normal 4 2 4 2 23 6" xfId="30204" xr:uid="{00000000-0005-0000-0000-000044830000}"/>
    <cellStyle name="Normal 4 2 4 2 24" xfId="30205" xr:uid="{00000000-0005-0000-0000-000045830000}"/>
    <cellStyle name="Normal 4 2 4 2 24 2" xfId="30206" xr:uid="{00000000-0005-0000-0000-000046830000}"/>
    <cellStyle name="Normal 4 2 4 2 24 3" xfId="30207" xr:uid="{00000000-0005-0000-0000-000047830000}"/>
    <cellStyle name="Normal 4 2 4 2 24 4" xfId="30208" xr:uid="{00000000-0005-0000-0000-000048830000}"/>
    <cellStyle name="Normal 4 2 4 2 24 5" xfId="30209" xr:uid="{00000000-0005-0000-0000-000049830000}"/>
    <cellStyle name="Normal 4 2 4 2 24 6" xfId="30210" xr:uid="{00000000-0005-0000-0000-00004A830000}"/>
    <cellStyle name="Normal 4 2 4 2 25" xfId="30211" xr:uid="{00000000-0005-0000-0000-00004B830000}"/>
    <cellStyle name="Normal 4 2 4 2 25 2" xfId="30212" xr:uid="{00000000-0005-0000-0000-00004C830000}"/>
    <cellStyle name="Normal 4 2 4 2 25 3" xfId="30213" xr:uid="{00000000-0005-0000-0000-00004D830000}"/>
    <cellStyle name="Normal 4 2 4 2 25 4" xfId="30214" xr:uid="{00000000-0005-0000-0000-00004E830000}"/>
    <cellStyle name="Normal 4 2 4 2 25 5" xfId="30215" xr:uid="{00000000-0005-0000-0000-00004F830000}"/>
    <cellStyle name="Normal 4 2 4 2 25 6" xfId="30216" xr:uid="{00000000-0005-0000-0000-000050830000}"/>
    <cellStyle name="Normal 4 2 4 2 26" xfId="30217" xr:uid="{00000000-0005-0000-0000-000051830000}"/>
    <cellStyle name="Normal 4 2 4 2 26 2" xfId="30218" xr:uid="{00000000-0005-0000-0000-000052830000}"/>
    <cellStyle name="Normal 4 2 4 2 26 3" xfId="30219" xr:uid="{00000000-0005-0000-0000-000053830000}"/>
    <cellStyle name="Normal 4 2 4 2 26 4" xfId="30220" xr:uid="{00000000-0005-0000-0000-000054830000}"/>
    <cellStyle name="Normal 4 2 4 2 26 5" xfId="30221" xr:uid="{00000000-0005-0000-0000-000055830000}"/>
    <cellStyle name="Normal 4 2 4 2 26 6" xfId="30222" xr:uid="{00000000-0005-0000-0000-000056830000}"/>
    <cellStyle name="Normal 4 2 4 2 27" xfId="30223" xr:uid="{00000000-0005-0000-0000-000057830000}"/>
    <cellStyle name="Normal 4 2 4 2 27 2" xfId="30224" xr:uid="{00000000-0005-0000-0000-000058830000}"/>
    <cellStyle name="Normal 4 2 4 2 27 3" xfId="30225" xr:uid="{00000000-0005-0000-0000-000059830000}"/>
    <cellStyle name="Normal 4 2 4 2 27 4" xfId="30226" xr:uid="{00000000-0005-0000-0000-00005A830000}"/>
    <cellStyle name="Normal 4 2 4 2 27 5" xfId="30227" xr:uid="{00000000-0005-0000-0000-00005B830000}"/>
    <cellStyle name="Normal 4 2 4 2 27 6" xfId="30228" xr:uid="{00000000-0005-0000-0000-00005C830000}"/>
    <cellStyle name="Normal 4 2 4 2 28" xfId="30229" xr:uid="{00000000-0005-0000-0000-00005D830000}"/>
    <cellStyle name="Normal 4 2 4 2 28 2" xfId="30230" xr:uid="{00000000-0005-0000-0000-00005E830000}"/>
    <cellStyle name="Normal 4 2 4 2 28 3" xfId="30231" xr:uid="{00000000-0005-0000-0000-00005F830000}"/>
    <cellStyle name="Normal 4 2 4 2 28 4" xfId="30232" xr:uid="{00000000-0005-0000-0000-000060830000}"/>
    <cellStyle name="Normal 4 2 4 2 28 5" xfId="30233" xr:uid="{00000000-0005-0000-0000-000061830000}"/>
    <cellStyle name="Normal 4 2 4 2 28 6" xfId="30234" xr:uid="{00000000-0005-0000-0000-000062830000}"/>
    <cellStyle name="Normal 4 2 4 2 29" xfId="30235" xr:uid="{00000000-0005-0000-0000-000063830000}"/>
    <cellStyle name="Normal 4 2 4 2 29 2" xfId="30236" xr:uid="{00000000-0005-0000-0000-000064830000}"/>
    <cellStyle name="Normal 4 2 4 2 29 3" xfId="30237" xr:uid="{00000000-0005-0000-0000-000065830000}"/>
    <cellStyle name="Normal 4 2 4 2 29 4" xfId="30238" xr:uid="{00000000-0005-0000-0000-000066830000}"/>
    <cellStyle name="Normal 4 2 4 2 29 5" xfId="30239" xr:uid="{00000000-0005-0000-0000-000067830000}"/>
    <cellStyle name="Normal 4 2 4 2 29 6" xfId="30240" xr:uid="{00000000-0005-0000-0000-000068830000}"/>
    <cellStyle name="Normal 4 2 4 2 3" xfId="30241" xr:uid="{00000000-0005-0000-0000-000069830000}"/>
    <cellStyle name="Normal 4 2 4 2 3 2" xfId="30242" xr:uid="{00000000-0005-0000-0000-00006A830000}"/>
    <cellStyle name="Normal 4 2 4 2 3 3" xfId="30243" xr:uid="{00000000-0005-0000-0000-00006B830000}"/>
    <cellStyle name="Normal 4 2 4 2 3 4" xfId="30244" xr:uid="{00000000-0005-0000-0000-00006C830000}"/>
    <cellStyle name="Normal 4 2 4 2 3 5" xfId="30245" xr:uid="{00000000-0005-0000-0000-00006D830000}"/>
    <cellStyle name="Normal 4 2 4 2 3 6" xfId="30246" xr:uid="{00000000-0005-0000-0000-00006E830000}"/>
    <cellStyle name="Normal 4 2 4 2 30" xfId="30247" xr:uid="{00000000-0005-0000-0000-00006F830000}"/>
    <cellStyle name="Normal 4 2 4 2 31" xfId="30248" xr:uid="{00000000-0005-0000-0000-000070830000}"/>
    <cellStyle name="Normal 4 2 4 2 32" xfId="30249" xr:uid="{00000000-0005-0000-0000-000071830000}"/>
    <cellStyle name="Normal 4 2 4 2 33" xfId="30250" xr:uid="{00000000-0005-0000-0000-000072830000}"/>
    <cellStyle name="Normal 4 2 4 2 34" xfId="30251" xr:uid="{00000000-0005-0000-0000-000073830000}"/>
    <cellStyle name="Normal 4 2 4 2 4" xfId="30252" xr:uid="{00000000-0005-0000-0000-000074830000}"/>
    <cellStyle name="Normal 4 2 4 2 4 2" xfId="30253" xr:uid="{00000000-0005-0000-0000-000075830000}"/>
    <cellStyle name="Normal 4 2 4 2 4 3" xfId="30254" xr:uid="{00000000-0005-0000-0000-000076830000}"/>
    <cellStyle name="Normal 4 2 4 2 4 4" xfId="30255" xr:uid="{00000000-0005-0000-0000-000077830000}"/>
    <cellStyle name="Normal 4 2 4 2 4 5" xfId="30256" xr:uid="{00000000-0005-0000-0000-000078830000}"/>
    <cellStyle name="Normal 4 2 4 2 4 6" xfId="30257" xr:uid="{00000000-0005-0000-0000-000079830000}"/>
    <cellStyle name="Normal 4 2 4 2 5" xfId="30258" xr:uid="{00000000-0005-0000-0000-00007A830000}"/>
    <cellStyle name="Normal 4 2 4 2 5 2" xfId="30259" xr:uid="{00000000-0005-0000-0000-00007B830000}"/>
    <cellStyle name="Normal 4 2 4 2 5 3" xfId="30260" xr:uid="{00000000-0005-0000-0000-00007C830000}"/>
    <cellStyle name="Normal 4 2 4 2 5 4" xfId="30261" xr:uid="{00000000-0005-0000-0000-00007D830000}"/>
    <cellStyle name="Normal 4 2 4 2 5 5" xfId="30262" xr:uid="{00000000-0005-0000-0000-00007E830000}"/>
    <cellStyle name="Normal 4 2 4 2 5 6" xfId="30263" xr:uid="{00000000-0005-0000-0000-00007F830000}"/>
    <cellStyle name="Normal 4 2 4 2 6" xfId="30264" xr:uid="{00000000-0005-0000-0000-000080830000}"/>
    <cellStyle name="Normal 4 2 4 2 6 2" xfId="30265" xr:uid="{00000000-0005-0000-0000-000081830000}"/>
    <cellStyle name="Normal 4 2 4 2 6 3" xfId="30266" xr:uid="{00000000-0005-0000-0000-000082830000}"/>
    <cellStyle name="Normal 4 2 4 2 6 4" xfId="30267" xr:uid="{00000000-0005-0000-0000-000083830000}"/>
    <cellStyle name="Normal 4 2 4 2 6 5" xfId="30268" xr:uid="{00000000-0005-0000-0000-000084830000}"/>
    <cellStyle name="Normal 4 2 4 2 6 6" xfId="30269" xr:uid="{00000000-0005-0000-0000-000085830000}"/>
    <cellStyle name="Normal 4 2 4 2 7" xfId="30270" xr:uid="{00000000-0005-0000-0000-000086830000}"/>
    <cellStyle name="Normal 4 2 4 2 7 2" xfId="30271" xr:uid="{00000000-0005-0000-0000-000087830000}"/>
    <cellStyle name="Normal 4 2 4 2 7 3" xfId="30272" xr:uid="{00000000-0005-0000-0000-000088830000}"/>
    <cellStyle name="Normal 4 2 4 2 7 4" xfId="30273" xr:uid="{00000000-0005-0000-0000-000089830000}"/>
    <cellStyle name="Normal 4 2 4 2 7 5" xfId="30274" xr:uid="{00000000-0005-0000-0000-00008A830000}"/>
    <cellStyle name="Normal 4 2 4 2 7 6" xfId="30275" xr:uid="{00000000-0005-0000-0000-00008B830000}"/>
    <cellStyle name="Normal 4 2 4 2 8" xfId="30276" xr:uid="{00000000-0005-0000-0000-00008C830000}"/>
    <cellStyle name="Normal 4 2 4 2 8 2" xfId="30277" xr:uid="{00000000-0005-0000-0000-00008D830000}"/>
    <cellStyle name="Normal 4 2 4 2 8 3" xfId="30278" xr:uid="{00000000-0005-0000-0000-00008E830000}"/>
    <cellStyle name="Normal 4 2 4 2 8 4" xfId="30279" xr:uid="{00000000-0005-0000-0000-00008F830000}"/>
    <cellStyle name="Normal 4 2 4 2 8 5" xfId="30280" xr:uid="{00000000-0005-0000-0000-000090830000}"/>
    <cellStyle name="Normal 4 2 4 2 8 6" xfId="30281" xr:uid="{00000000-0005-0000-0000-000091830000}"/>
    <cellStyle name="Normal 4 2 4 2 9" xfId="30282" xr:uid="{00000000-0005-0000-0000-000092830000}"/>
    <cellStyle name="Normal 4 2 4 2 9 2" xfId="30283" xr:uid="{00000000-0005-0000-0000-000093830000}"/>
    <cellStyle name="Normal 4 2 4 2 9 3" xfId="30284" xr:uid="{00000000-0005-0000-0000-000094830000}"/>
    <cellStyle name="Normal 4 2 4 2 9 4" xfId="30285" xr:uid="{00000000-0005-0000-0000-000095830000}"/>
    <cellStyle name="Normal 4 2 4 2 9 5" xfId="30286" xr:uid="{00000000-0005-0000-0000-000096830000}"/>
    <cellStyle name="Normal 4 2 4 2 9 6" xfId="30287" xr:uid="{00000000-0005-0000-0000-000097830000}"/>
    <cellStyle name="Normal 4 2 4 20" xfId="30288" xr:uid="{00000000-0005-0000-0000-000098830000}"/>
    <cellStyle name="Normal 4 2 4 20 2" xfId="30289" xr:uid="{00000000-0005-0000-0000-000099830000}"/>
    <cellStyle name="Normal 4 2 4 20 3" xfId="30290" xr:uid="{00000000-0005-0000-0000-00009A830000}"/>
    <cellStyle name="Normal 4 2 4 20 4" xfId="30291" xr:uid="{00000000-0005-0000-0000-00009B830000}"/>
    <cellStyle name="Normal 4 2 4 20 5" xfId="30292" xr:uid="{00000000-0005-0000-0000-00009C830000}"/>
    <cellStyle name="Normal 4 2 4 20 6" xfId="30293" xr:uid="{00000000-0005-0000-0000-00009D830000}"/>
    <cellStyle name="Normal 4 2 4 21" xfId="30294" xr:uid="{00000000-0005-0000-0000-00009E830000}"/>
    <cellStyle name="Normal 4 2 4 21 2" xfId="30295" xr:uid="{00000000-0005-0000-0000-00009F830000}"/>
    <cellStyle name="Normal 4 2 4 21 3" xfId="30296" xr:uid="{00000000-0005-0000-0000-0000A0830000}"/>
    <cellStyle name="Normal 4 2 4 21 4" xfId="30297" xr:uid="{00000000-0005-0000-0000-0000A1830000}"/>
    <cellStyle name="Normal 4 2 4 21 5" xfId="30298" xr:uid="{00000000-0005-0000-0000-0000A2830000}"/>
    <cellStyle name="Normal 4 2 4 21 6" xfId="30299" xr:uid="{00000000-0005-0000-0000-0000A3830000}"/>
    <cellStyle name="Normal 4 2 4 22" xfId="30300" xr:uid="{00000000-0005-0000-0000-0000A4830000}"/>
    <cellStyle name="Normal 4 2 4 22 2" xfId="30301" xr:uid="{00000000-0005-0000-0000-0000A5830000}"/>
    <cellStyle name="Normal 4 2 4 22 3" xfId="30302" xr:uid="{00000000-0005-0000-0000-0000A6830000}"/>
    <cellStyle name="Normal 4 2 4 22 4" xfId="30303" xr:uid="{00000000-0005-0000-0000-0000A7830000}"/>
    <cellStyle name="Normal 4 2 4 22 5" xfId="30304" xr:uid="{00000000-0005-0000-0000-0000A8830000}"/>
    <cellStyle name="Normal 4 2 4 22 6" xfId="30305" xr:uid="{00000000-0005-0000-0000-0000A9830000}"/>
    <cellStyle name="Normal 4 2 4 23" xfId="30306" xr:uid="{00000000-0005-0000-0000-0000AA830000}"/>
    <cellStyle name="Normal 4 2 4 23 2" xfId="30307" xr:uid="{00000000-0005-0000-0000-0000AB830000}"/>
    <cellStyle name="Normal 4 2 4 23 3" xfId="30308" xr:uid="{00000000-0005-0000-0000-0000AC830000}"/>
    <cellStyle name="Normal 4 2 4 23 4" xfId="30309" xr:uid="{00000000-0005-0000-0000-0000AD830000}"/>
    <cellStyle name="Normal 4 2 4 23 5" xfId="30310" xr:uid="{00000000-0005-0000-0000-0000AE830000}"/>
    <cellStyle name="Normal 4 2 4 23 6" xfId="30311" xr:uid="{00000000-0005-0000-0000-0000AF830000}"/>
    <cellStyle name="Normal 4 2 4 24" xfId="30312" xr:uid="{00000000-0005-0000-0000-0000B0830000}"/>
    <cellStyle name="Normal 4 2 4 24 2" xfId="30313" xr:uid="{00000000-0005-0000-0000-0000B1830000}"/>
    <cellStyle name="Normal 4 2 4 24 3" xfId="30314" xr:uid="{00000000-0005-0000-0000-0000B2830000}"/>
    <cellStyle name="Normal 4 2 4 24 4" xfId="30315" xr:uid="{00000000-0005-0000-0000-0000B3830000}"/>
    <cellStyle name="Normal 4 2 4 24 5" xfId="30316" xr:uid="{00000000-0005-0000-0000-0000B4830000}"/>
    <cellStyle name="Normal 4 2 4 24 6" xfId="30317" xr:uid="{00000000-0005-0000-0000-0000B5830000}"/>
    <cellStyle name="Normal 4 2 4 25" xfId="30318" xr:uid="{00000000-0005-0000-0000-0000B6830000}"/>
    <cellStyle name="Normal 4 2 4 25 2" xfId="30319" xr:uid="{00000000-0005-0000-0000-0000B7830000}"/>
    <cellStyle name="Normal 4 2 4 25 3" xfId="30320" xr:uid="{00000000-0005-0000-0000-0000B8830000}"/>
    <cellStyle name="Normal 4 2 4 25 4" xfId="30321" xr:uid="{00000000-0005-0000-0000-0000B9830000}"/>
    <cellStyle name="Normal 4 2 4 25 5" xfId="30322" xr:uid="{00000000-0005-0000-0000-0000BA830000}"/>
    <cellStyle name="Normal 4 2 4 25 6" xfId="30323" xr:uid="{00000000-0005-0000-0000-0000BB830000}"/>
    <cellStyle name="Normal 4 2 4 26" xfId="30324" xr:uid="{00000000-0005-0000-0000-0000BC830000}"/>
    <cellStyle name="Normal 4 2 4 26 2" xfId="30325" xr:uid="{00000000-0005-0000-0000-0000BD830000}"/>
    <cellStyle name="Normal 4 2 4 26 3" xfId="30326" xr:uid="{00000000-0005-0000-0000-0000BE830000}"/>
    <cellStyle name="Normal 4 2 4 26 4" xfId="30327" xr:uid="{00000000-0005-0000-0000-0000BF830000}"/>
    <cellStyle name="Normal 4 2 4 26 5" xfId="30328" xr:uid="{00000000-0005-0000-0000-0000C0830000}"/>
    <cellStyle name="Normal 4 2 4 26 6" xfId="30329" xr:uid="{00000000-0005-0000-0000-0000C1830000}"/>
    <cellStyle name="Normal 4 2 4 27" xfId="30330" xr:uid="{00000000-0005-0000-0000-0000C2830000}"/>
    <cellStyle name="Normal 4 2 4 27 2" xfId="30331" xr:uid="{00000000-0005-0000-0000-0000C3830000}"/>
    <cellStyle name="Normal 4 2 4 27 3" xfId="30332" xr:uid="{00000000-0005-0000-0000-0000C4830000}"/>
    <cellStyle name="Normal 4 2 4 27 4" xfId="30333" xr:uid="{00000000-0005-0000-0000-0000C5830000}"/>
    <cellStyle name="Normal 4 2 4 27 5" xfId="30334" xr:uid="{00000000-0005-0000-0000-0000C6830000}"/>
    <cellStyle name="Normal 4 2 4 27 6" xfId="30335" xr:uid="{00000000-0005-0000-0000-0000C7830000}"/>
    <cellStyle name="Normal 4 2 4 28" xfId="30336" xr:uid="{00000000-0005-0000-0000-0000C8830000}"/>
    <cellStyle name="Normal 4 2 4 28 2" xfId="30337" xr:uid="{00000000-0005-0000-0000-0000C9830000}"/>
    <cellStyle name="Normal 4 2 4 28 3" xfId="30338" xr:uid="{00000000-0005-0000-0000-0000CA830000}"/>
    <cellStyle name="Normal 4 2 4 28 4" xfId="30339" xr:uid="{00000000-0005-0000-0000-0000CB830000}"/>
    <cellStyle name="Normal 4 2 4 28 5" xfId="30340" xr:uid="{00000000-0005-0000-0000-0000CC830000}"/>
    <cellStyle name="Normal 4 2 4 28 6" xfId="30341" xr:uid="{00000000-0005-0000-0000-0000CD830000}"/>
    <cellStyle name="Normal 4 2 4 29" xfId="30342" xr:uid="{00000000-0005-0000-0000-0000CE830000}"/>
    <cellStyle name="Normal 4 2 4 29 2" xfId="30343" xr:uid="{00000000-0005-0000-0000-0000CF830000}"/>
    <cellStyle name="Normal 4 2 4 29 3" xfId="30344" xr:uid="{00000000-0005-0000-0000-0000D0830000}"/>
    <cellStyle name="Normal 4 2 4 29 4" xfId="30345" xr:uid="{00000000-0005-0000-0000-0000D1830000}"/>
    <cellStyle name="Normal 4 2 4 29 5" xfId="30346" xr:uid="{00000000-0005-0000-0000-0000D2830000}"/>
    <cellStyle name="Normal 4 2 4 29 6" xfId="30347" xr:uid="{00000000-0005-0000-0000-0000D3830000}"/>
    <cellStyle name="Normal 4 2 4 3" xfId="30348" xr:uid="{00000000-0005-0000-0000-0000D4830000}"/>
    <cellStyle name="Normal 4 2 4 3 10" xfId="30349" xr:uid="{00000000-0005-0000-0000-0000D5830000}"/>
    <cellStyle name="Normal 4 2 4 3 10 2" xfId="30350" xr:uid="{00000000-0005-0000-0000-0000D6830000}"/>
    <cellStyle name="Normal 4 2 4 3 10 3" xfId="30351" xr:uid="{00000000-0005-0000-0000-0000D7830000}"/>
    <cellStyle name="Normal 4 2 4 3 10 4" xfId="30352" xr:uid="{00000000-0005-0000-0000-0000D8830000}"/>
    <cellStyle name="Normal 4 2 4 3 10 5" xfId="30353" xr:uid="{00000000-0005-0000-0000-0000D9830000}"/>
    <cellStyle name="Normal 4 2 4 3 10 6" xfId="30354" xr:uid="{00000000-0005-0000-0000-0000DA830000}"/>
    <cellStyle name="Normal 4 2 4 3 11" xfId="30355" xr:uid="{00000000-0005-0000-0000-0000DB830000}"/>
    <cellStyle name="Normal 4 2 4 3 11 2" xfId="30356" xr:uid="{00000000-0005-0000-0000-0000DC830000}"/>
    <cellStyle name="Normal 4 2 4 3 11 3" xfId="30357" xr:uid="{00000000-0005-0000-0000-0000DD830000}"/>
    <cellStyle name="Normal 4 2 4 3 11 4" xfId="30358" xr:uid="{00000000-0005-0000-0000-0000DE830000}"/>
    <cellStyle name="Normal 4 2 4 3 11 5" xfId="30359" xr:uid="{00000000-0005-0000-0000-0000DF830000}"/>
    <cellStyle name="Normal 4 2 4 3 11 6" xfId="30360" xr:uid="{00000000-0005-0000-0000-0000E0830000}"/>
    <cellStyle name="Normal 4 2 4 3 12" xfId="30361" xr:uid="{00000000-0005-0000-0000-0000E1830000}"/>
    <cellStyle name="Normal 4 2 4 3 12 2" xfId="30362" xr:uid="{00000000-0005-0000-0000-0000E2830000}"/>
    <cellStyle name="Normal 4 2 4 3 12 3" xfId="30363" xr:uid="{00000000-0005-0000-0000-0000E3830000}"/>
    <cellStyle name="Normal 4 2 4 3 12 4" xfId="30364" xr:uid="{00000000-0005-0000-0000-0000E4830000}"/>
    <cellStyle name="Normal 4 2 4 3 12 5" xfId="30365" xr:uid="{00000000-0005-0000-0000-0000E5830000}"/>
    <cellStyle name="Normal 4 2 4 3 12 6" xfId="30366" xr:uid="{00000000-0005-0000-0000-0000E6830000}"/>
    <cellStyle name="Normal 4 2 4 3 13" xfId="30367" xr:uid="{00000000-0005-0000-0000-0000E7830000}"/>
    <cellStyle name="Normal 4 2 4 3 13 2" xfId="30368" xr:uid="{00000000-0005-0000-0000-0000E8830000}"/>
    <cellStyle name="Normal 4 2 4 3 13 3" xfId="30369" xr:uid="{00000000-0005-0000-0000-0000E9830000}"/>
    <cellStyle name="Normal 4 2 4 3 13 4" xfId="30370" xr:uid="{00000000-0005-0000-0000-0000EA830000}"/>
    <cellStyle name="Normal 4 2 4 3 13 5" xfId="30371" xr:uid="{00000000-0005-0000-0000-0000EB830000}"/>
    <cellStyle name="Normal 4 2 4 3 13 6" xfId="30372" xr:uid="{00000000-0005-0000-0000-0000EC830000}"/>
    <cellStyle name="Normal 4 2 4 3 14" xfId="30373" xr:uid="{00000000-0005-0000-0000-0000ED830000}"/>
    <cellStyle name="Normal 4 2 4 3 14 2" xfId="30374" xr:uid="{00000000-0005-0000-0000-0000EE830000}"/>
    <cellStyle name="Normal 4 2 4 3 14 3" xfId="30375" xr:uid="{00000000-0005-0000-0000-0000EF830000}"/>
    <cellStyle name="Normal 4 2 4 3 14 4" xfId="30376" xr:uid="{00000000-0005-0000-0000-0000F0830000}"/>
    <cellStyle name="Normal 4 2 4 3 14 5" xfId="30377" xr:uid="{00000000-0005-0000-0000-0000F1830000}"/>
    <cellStyle name="Normal 4 2 4 3 14 6" xfId="30378" xr:uid="{00000000-0005-0000-0000-0000F2830000}"/>
    <cellStyle name="Normal 4 2 4 3 15" xfId="30379" xr:uid="{00000000-0005-0000-0000-0000F3830000}"/>
    <cellStyle name="Normal 4 2 4 3 15 2" xfId="30380" xr:uid="{00000000-0005-0000-0000-0000F4830000}"/>
    <cellStyle name="Normal 4 2 4 3 15 3" xfId="30381" xr:uid="{00000000-0005-0000-0000-0000F5830000}"/>
    <cellStyle name="Normal 4 2 4 3 15 4" xfId="30382" xr:uid="{00000000-0005-0000-0000-0000F6830000}"/>
    <cellStyle name="Normal 4 2 4 3 15 5" xfId="30383" xr:uid="{00000000-0005-0000-0000-0000F7830000}"/>
    <cellStyle name="Normal 4 2 4 3 15 6" xfId="30384" xr:uid="{00000000-0005-0000-0000-0000F8830000}"/>
    <cellStyle name="Normal 4 2 4 3 16" xfId="30385" xr:uid="{00000000-0005-0000-0000-0000F9830000}"/>
    <cellStyle name="Normal 4 2 4 3 16 2" xfId="30386" xr:uid="{00000000-0005-0000-0000-0000FA830000}"/>
    <cellStyle name="Normal 4 2 4 3 16 3" xfId="30387" xr:uid="{00000000-0005-0000-0000-0000FB830000}"/>
    <cellStyle name="Normal 4 2 4 3 16 4" xfId="30388" xr:uid="{00000000-0005-0000-0000-0000FC830000}"/>
    <cellStyle name="Normal 4 2 4 3 16 5" xfId="30389" xr:uid="{00000000-0005-0000-0000-0000FD830000}"/>
    <cellStyle name="Normal 4 2 4 3 16 6" xfId="30390" xr:uid="{00000000-0005-0000-0000-0000FE830000}"/>
    <cellStyle name="Normal 4 2 4 3 17" xfId="30391" xr:uid="{00000000-0005-0000-0000-0000FF830000}"/>
    <cellStyle name="Normal 4 2 4 3 17 2" xfId="30392" xr:uid="{00000000-0005-0000-0000-000000840000}"/>
    <cellStyle name="Normal 4 2 4 3 17 3" xfId="30393" xr:uid="{00000000-0005-0000-0000-000001840000}"/>
    <cellStyle name="Normal 4 2 4 3 17 4" xfId="30394" xr:uid="{00000000-0005-0000-0000-000002840000}"/>
    <cellStyle name="Normal 4 2 4 3 17 5" xfId="30395" xr:uid="{00000000-0005-0000-0000-000003840000}"/>
    <cellStyle name="Normal 4 2 4 3 17 6" xfId="30396" xr:uid="{00000000-0005-0000-0000-000004840000}"/>
    <cellStyle name="Normal 4 2 4 3 18" xfId="30397" xr:uid="{00000000-0005-0000-0000-000005840000}"/>
    <cellStyle name="Normal 4 2 4 3 18 2" xfId="30398" xr:uid="{00000000-0005-0000-0000-000006840000}"/>
    <cellStyle name="Normal 4 2 4 3 18 3" xfId="30399" xr:uid="{00000000-0005-0000-0000-000007840000}"/>
    <cellStyle name="Normal 4 2 4 3 18 4" xfId="30400" xr:uid="{00000000-0005-0000-0000-000008840000}"/>
    <cellStyle name="Normal 4 2 4 3 18 5" xfId="30401" xr:uid="{00000000-0005-0000-0000-000009840000}"/>
    <cellStyle name="Normal 4 2 4 3 18 6" xfId="30402" xr:uid="{00000000-0005-0000-0000-00000A840000}"/>
    <cellStyle name="Normal 4 2 4 3 19" xfId="30403" xr:uid="{00000000-0005-0000-0000-00000B840000}"/>
    <cellStyle name="Normal 4 2 4 3 19 2" xfId="30404" xr:uid="{00000000-0005-0000-0000-00000C840000}"/>
    <cellStyle name="Normal 4 2 4 3 19 3" xfId="30405" xr:uid="{00000000-0005-0000-0000-00000D840000}"/>
    <cellStyle name="Normal 4 2 4 3 19 4" xfId="30406" xr:uid="{00000000-0005-0000-0000-00000E840000}"/>
    <cellStyle name="Normal 4 2 4 3 19 5" xfId="30407" xr:uid="{00000000-0005-0000-0000-00000F840000}"/>
    <cellStyle name="Normal 4 2 4 3 19 6" xfId="30408" xr:uid="{00000000-0005-0000-0000-000010840000}"/>
    <cellStyle name="Normal 4 2 4 3 2" xfId="30409" xr:uid="{00000000-0005-0000-0000-000011840000}"/>
    <cellStyle name="Normal 4 2 4 3 2 2" xfId="30410" xr:uid="{00000000-0005-0000-0000-000012840000}"/>
    <cellStyle name="Normal 4 2 4 3 2 3" xfId="30411" xr:uid="{00000000-0005-0000-0000-000013840000}"/>
    <cellStyle name="Normal 4 2 4 3 2 4" xfId="30412" xr:uid="{00000000-0005-0000-0000-000014840000}"/>
    <cellStyle name="Normal 4 2 4 3 2 5" xfId="30413" xr:uid="{00000000-0005-0000-0000-000015840000}"/>
    <cellStyle name="Normal 4 2 4 3 2 6" xfId="30414" xr:uid="{00000000-0005-0000-0000-000016840000}"/>
    <cellStyle name="Normal 4 2 4 3 20" xfId="30415" xr:uid="{00000000-0005-0000-0000-000017840000}"/>
    <cellStyle name="Normal 4 2 4 3 20 2" xfId="30416" xr:uid="{00000000-0005-0000-0000-000018840000}"/>
    <cellStyle name="Normal 4 2 4 3 20 3" xfId="30417" xr:uid="{00000000-0005-0000-0000-000019840000}"/>
    <cellStyle name="Normal 4 2 4 3 20 4" xfId="30418" xr:uid="{00000000-0005-0000-0000-00001A840000}"/>
    <cellStyle name="Normal 4 2 4 3 20 5" xfId="30419" xr:uid="{00000000-0005-0000-0000-00001B840000}"/>
    <cellStyle name="Normal 4 2 4 3 20 6" xfId="30420" xr:uid="{00000000-0005-0000-0000-00001C840000}"/>
    <cellStyle name="Normal 4 2 4 3 21" xfId="30421" xr:uid="{00000000-0005-0000-0000-00001D840000}"/>
    <cellStyle name="Normal 4 2 4 3 21 2" xfId="30422" xr:uid="{00000000-0005-0000-0000-00001E840000}"/>
    <cellStyle name="Normal 4 2 4 3 21 3" xfId="30423" xr:uid="{00000000-0005-0000-0000-00001F840000}"/>
    <cellStyle name="Normal 4 2 4 3 21 4" xfId="30424" xr:uid="{00000000-0005-0000-0000-000020840000}"/>
    <cellStyle name="Normal 4 2 4 3 21 5" xfId="30425" xr:uid="{00000000-0005-0000-0000-000021840000}"/>
    <cellStyle name="Normal 4 2 4 3 21 6" xfId="30426" xr:uid="{00000000-0005-0000-0000-000022840000}"/>
    <cellStyle name="Normal 4 2 4 3 22" xfId="30427" xr:uid="{00000000-0005-0000-0000-000023840000}"/>
    <cellStyle name="Normal 4 2 4 3 22 2" xfId="30428" xr:uid="{00000000-0005-0000-0000-000024840000}"/>
    <cellStyle name="Normal 4 2 4 3 22 3" xfId="30429" xr:uid="{00000000-0005-0000-0000-000025840000}"/>
    <cellStyle name="Normal 4 2 4 3 22 4" xfId="30430" xr:uid="{00000000-0005-0000-0000-000026840000}"/>
    <cellStyle name="Normal 4 2 4 3 22 5" xfId="30431" xr:uid="{00000000-0005-0000-0000-000027840000}"/>
    <cellStyle name="Normal 4 2 4 3 22 6" xfId="30432" xr:uid="{00000000-0005-0000-0000-000028840000}"/>
    <cellStyle name="Normal 4 2 4 3 23" xfId="30433" xr:uid="{00000000-0005-0000-0000-000029840000}"/>
    <cellStyle name="Normal 4 2 4 3 23 2" xfId="30434" xr:uid="{00000000-0005-0000-0000-00002A840000}"/>
    <cellStyle name="Normal 4 2 4 3 23 3" xfId="30435" xr:uid="{00000000-0005-0000-0000-00002B840000}"/>
    <cellStyle name="Normal 4 2 4 3 23 4" xfId="30436" xr:uid="{00000000-0005-0000-0000-00002C840000}"/>
    <cellStyle name="Normal 4 2 4 3 23 5" xfId="30437" xr:uid="{00000000-0005-0000-0000-00002D840000}"/>
    <cellStyle name="Normal 4 2 4 3 23 6" xfId="30438" xr:uid="{00000000-0005-0000-0000-00002E840000}"/>
    <cellStyle name="Normal 4 2 4 3 24" xfId="30439" xr:uid="{00000000-0005-0000-0000-00002F840000}"/>
    <cellStyle name="Normal 4 2 4 3 24 2" xfId="30440" xr:uid="{00000000-0005-0000-0000-000030840000}"/>
    <cellStyle name="Normal 4 2 4 3 24 3" xfId="30441" xr:uid="{00000000-0005-0000-0000-000031840000}"/>
    <cellStyle name="Normal 4 2 4 3 24 4" xfId="30442" xr:uid="{00000000-0005-0000-0000-000032840000}"/>
    <cellStyle name="Normal 4 2 4 3 24 5" xfId="30443" xr:uid="{00000000-0005-0000-0000-000033840000}"/>
    <cellStyle name="Normal 4 2 4 3 24 6" xfId="30444" xr:uid="{00000000-0005-0000-0000-000034840000}"/>
    <cellStyle name="Normal 4 2 4 3 25" xfId="30445" xr:uid="{00000000-0005-0000-0000-000035840000}"/>
    <cellStyle name="Normal 4 2 4 3 25 2" xfId="30446" xr:uid="{00000000-0005-0000-0000-000036840000}"/>
    <cellStyle name="Normal 4 2 4 3 25 3" xfId="30447" xr:uid="{00000000-0005-0000-0000-000037840000}"/>
    <cellStyle name="Normal 4 2 4 3 25 4" xfId="30448" xr:uid="{00000000-0005-0000-0000-000038840000}"/>
    <cellStyle name="Normal 4 2 4 3 25 5" xfId="30449" xr:uid="{00000000-0005-0000-0000-000039840000}"/>
    <cellStyle name="Normal 4 2 4 3 25 6" xfId="30450" xr:uid="{00000000-0005-0000-0000-00003A840000}"/>
    <cellStyle name="Normal 4 2 4 3 26" xfId="30451" xr:uid="{00000000-0005-0000-0000-00003B840000}"/>
    <cellStyle name="Normal 4 2 4 3 26 2" xfId="30452" xr:uid="{00000000-0005-0000-0000-00003C840000}"/>
    <cellStyle name="Normal 4 2 4 3 26 3" xfId="30453" xr:uid="{00000000-0005-0000-0000-00003D840000}"/>
    <cellStyle name="Normal 4 2 4 3 26 4" xfId="30454" xr:uid="{00000000-0005-0000-0000-00003E840000}"/>
    <cellStyle name="Normal 4 2 4 3 26 5" xfId="30455" xr:uid="{00000000-0005-0000-0000-00003F840000}"/>
    <cellStyle name="Normal 4 2 4 3 26 6" xfId="30456" xr:uid="{00000000-0005-0000-0000-000040840000}"/>
    <cellStyle name="Normal 4 2 4 3 27" xfId="30457" xr:uid="{00000000-0005-0000-0000-000041840000}"/>
    <cellStyle name="Normal 4 2 4 3 27 2" xfId="30458" xr:uid="{00000000-0005-0000-0000-000042840000}"/>
    <cellStyle name="Normal 4 2 4 3 27 3" xfId="30459" xr:uid="{00000000-0005-0000-0000-000043840000}"/>
    <cellStyle name="Normal 4 2 4 3 27 4" xfId="30460" xr:uid="{00000000-0005-0000-0000-000044840000}"/>
    <cellStyle name="Normal 4 2 4 3 27 5" xfId="30461" xr:uid="{00000000-0005-0000-0000-000045840000}"/>
    <cellStyle name="Normal 4 2 4 3 27 6" xfId="30462" xr:uid="{00000000-0005-0000-0000-000046840000}"/>
    <cellStyle name="Normal 4 2 4 3 28" xfId="30463" xr:uid="{00000000-0005-0000-0000-000047840000}"/>
    <cellStyle name="Normal 4 2 4 3 28 2" xfId="30464" xr:uid="{00000000-0005-0000-0000-000048840000}"/>
    <cellStyle name="Normal 4 2 4 3 28 3" xfId="30465" xr:uid="{00000000-0005-0000-0000-000049840000}"/>
    <cellStyle name="Normal 4 2 4 3 28 4" xfId="30466" xr:uid="{00000000-0005-0000-0000-00004A840000}"/>
    <cellStyle name="Normal 4 2 4 3 28 5" xfId="30467" xr:uid="{00000000-0005-0000-0000-00004B840000}"/>
    <cellStyle name="Normal 4 2 4 3 28 6" xfId="30468" xr:uid="{00000000-0005-0000-0000-00004C840000}"/>
    <cellStyle name="Normal 4 2 4 3 29" xfId="30469" xr:uid="{00000000-0005-0000-0000-00004D840000}"/>
    <cellStyle name="Normal 4 2 4 3 29 2" xfId="30470" xr:uid="{00000000-0005-0000-0000-00004E840000}"/>
    <cellStyle name="Normal 4 2 4 3 29 3" xfId="30471" xr:uid="{00000000-0005-0000-0000-00004F840000}"/>
    <cellStyle name="Normal 4 2 4 3 29 4" xfId="30472" xr:uid="{00000000-0005-0000-0000-000050840000}"/>
    <cellStyle name="Normal 4 2 4 3 29 5" xfId="30473" xr:uid="{00000000-0005-0000-0000-000051840000}"/>
    <cellStyle name="Normal 4 2 4 3 29 6" xfId="30474" xr:uid="{00000000-0005-0000-0000-000052840000}"/>
    <cellStyle name="Normal 4 2 4 3 3" xfId="30475" xr:uid="{00000000-0005-0000-0000-000053840000}"/>
    <cellStyle name="Normal 4 2 4 3 3 2" xfId="30476" xr:uid="{00000000-0005-0000-0000-000054840000}"/>
    <cellStyle name="Normal 4 2 4 3 3 3" xfId="30477" xr:uid="{00000000-0005-0000-0000-000055840000}"/>
    <cellStyle name="Normal 4 2 4 3 3 4" xfId="30478" xr:uid="{00000000-0005-0000-0000-000056840000}"/>
    <cellStyle name="Normal 4 2 4 3 3 5" xfId="30479" xr:uid="{00000000-0005-0000-0000-000057840000}"/>
    <cellStyle name="Normal 4 2 4 3 3 6" xfId="30480" xr:uid="{00000000-0005-0000-0000-000058840000}"/>
    <cellStyle name="Normal 4 2 4 3 30" xfId="30481" xr:uid="{00000000-0005-0000-0000-000059840000}"/>
    <cellStyle name="Normal 4 2 4 3 31" xfId="30482" xr:uid="{00000000-0005-0000-0000-00005A840000}"/>
    <cellStyle name="Normal 4 2 4 3 32" xfId="30483" xr:uid="{00000000-0005-0000-0000-00005B840000}"/>
    <cellStyle name="Normal 4 2 4 3 33" xfId="30484" xr:uid="{00000000-0005-0000-0000-00005C840000}"/>
    <cellStyle name="Normal 4 2 4 3 34" xfId="30485" xr:uid="{00000000-0005-0000-0000-00005D840000}"/>
    <cellStyle name="Normal 4 2 4 3 4" xfId="30486" xr:uid="{00000000-0005-0000-0000-00005E840000}"/>
    <cellStyle name="Normal 4 2 4 3 4 2" xfId="30487" xr:uid="{00000000-0005-0000-0000-00005F840000}"/>
    <cellStyle name="Normal 4 2 4 3 4 3" xfId="30488" xr:uid="{00000000-0005-0000-0000-000060840000}"/>
    <cellStyle name="Normal 4 2 4 3 4 4" xfId="30489" xr:uid="{00000000-0005-0000-0000-000061840000}"/>
    <cellStyle name="Normal 4 2 4 3 4 5" xfId="30490" xr:uid="{00000000-0005-0000-0000-000062840000}"/>
    <cellStyle name="Normal 4 2 4 3 4 6" xfId="30491" xr:uid="{00000000-0005-0000-0000-000063840000}"/>
    <cellStyle name="Normal 4 2 4 3 5" xfId="30492" xr:uid="{00000000-0005-0000-0000-000064840000}"/>
    <cellStyle name="Normal 4 2 4 3 5 2" xfId="30493" xr:uid="{00000000-0005-0000-0000-000065840000}"/>
    <cellStyle name="Normal 4 2 4 3 5 3" xfId="30494" xr:uid="{00000000-0005-0000-0000-000066840000}"/>
    <cellStyle name="Normal 4 2 4 3 5 4" xfId="30495" xr:uid="{00000000-0005-0000-0000-000067840000}"/>
    <cellStyle name="Normal 4 2 4 3 5 5" xfId="30496" xr:uid="{00000000-0005-0000-0000-000068840000}"/>
    <cellStyle name="Normal 4 2 4 3 5 6" xfId="30497" xr:uid="{00000000-0005-0000-0000-000069840000}"/>
    <cellStyle name="Normal 4 2 4 3 6" xfId="30498" xr:uid="{00000000-0005-0000-0000-00006A840000}"/>
    <cellStyle name="Normal 4 2 4 3 6 2" xfId="30499" xr:uid="{00000000-0005-0000-0000-00006B840000}"/>
    <cellStyle name="Normal 4 2 4 3 6 3" xfId="30500" xr:uid="{00000000-0005-0000-0000-00006C840000}"/>
    <cellStyle name="Normal 4 2 4 3 6 4" xfId="30501" xr:uid="{00000000-0005-0000-0000-00006D840000}"/>
    <cellStyle name="Normal 4 2 4 3 6 5" xfId="30502" xr:uid="{00000000-0005-0000-0000-00006E840000}"/>
    <cellStyle name="Normal 4 2 4 3 6 6" xfId="30503" xr:uid="{00000000-0005-0000-0000-00006F840000}"/>
    <cellStyle name="Normal 4 2 4 3 7" xfId="30504" xr:uid="{00000000-0005-0000-0000-000070840000}"/>
    <cellStyle name="Normal 4 2 4 3 7 2" xfId="30505" xr:uid="{00000000-0005-0000-0000-000071840000}"/>
    <cellStyle name="Normal 4 2 4 3 7 3" xfId="30506" xr:uid="{00000000-0005-0000-0000-000072840000}"/>
    <cellStyle name="Normal 4 2 4 3 7 4" xfId="30507" xr:uid="{00000000-0005-0000-0000-000073840000}"/>
    <cellStyle name="Normal 4 2 4 3 7 5" xfId="30508" xr:uid="{00000000-0005-0000-0000-000074840000}"/>
    <cellStyle name="Normal 4 2 4 3 7 6" xfId="30509" xr:uid="{00000000-0005-0000-0000-000075840000}"/>
    <cellStyle name="Normal 4 2 4 3 8" xfId="30510" xr:uid="{00000000-0005-0000-0000-000076840000}"/>
    <cellStyle name="Normal 4 2 4 3 8 2" xfId="30511" xr:uid="{00000000-0005-0000-0000-000077840000}"/>
    <cellStyle name="Normal 4 2 4 3 8 3" xfId="30512" xr:uid="{00000000-0005-0000-0000-000078840000}"/>
    <cellStyle name="Normal 4 2 4 3 8 4" xfId="30513" xr:uid="{00000000-0005-0000-0000-000079840000}"/>
    <cellStyle name="Normal 4 2 4 3 8 5" xfId="30514" xr:uid="{00000000-0005-0000-0000-00007A840000}"/>
    <cellStyle name="Normal 4 2 4 3 8 6" xfId="30515" xr:uid="{00000000-0005-0000-0000-00007B840000}"/>
    <cellStyle name="Normal 4 2 4 3 9" xfId="30516" xr:uid="{00000000-0005-0000-0000-00007C840000}"/>
    <cellStyle name="Normal 4 2 4 3 9 2" xfId="30517" xr:uid="{00000000-0005-0000-0000-00007D840000}"/>
    <cellStyle name="Normal 4 2 4 3 9 3" xfId="30518" xr:uid="{00000000-0005-0000-0000-00007E840000}"/>
    <cellStyle name="Normal 4 2 4 3 9 4" xfId="30519" xr:uid="{00000000-0005-0000-0000-00007F840000}"/>
    <cellStyle name="Normal 4 2 4 3 9 5" xfId="30520" xr:uid="{00000000-0005-0000-0000-000080840000}"/>
    <cellStyle name="Normal 4 2 4 3 9 6" xfId="30521" xr:uid="{00000000-0005-0000-0000-000081840000}"/>
    <cellStyle name="Normal 4 2 4 30" xfId="30522" xr:uid="{00000000-0005-0000-0000-000082840000}"/>
    <cellStyle name="Normal 4 2 4 30 2" xfId="30523" xr:uid="{00000000-0005-0000-0000-000083840000}"/>
    <cellStyle name="Normal 4 2 4 30 3" xfId="30524" xr:uid="{00000000-0005-0000-0000-000084840000}"/>
    <cellStyle name="Normal 4 2 4 30 4" xfId="30525" xr:uid="{00000000-0005-0000-0000-000085840000}"/>
    <cellStyle name="Normal 4 2 4 30 5" xfId="30526" xr:uid="{00000000-0005-0000-0000-000086840000}"/>
    <cellStyle name="Normal 4 2 4 30 6" xfId="30527" xr:uid="{00000000-0005-0000-0000-000087840000}"/>
    <cellStyle name="Normal 4 2 4 31" xfId="30528" xr:uid="{00000000-0005-0000-0000-000088840000}"/>
    <cellStyle name="Normal 4 2 4 31 2" xfId="30529" xr:uid="{00000000-0005-0000-0000-000089840000}"/>
    <cellStyle name="Normal 4 2 4 31 3" xfId="30530" xr:uid="{00000000-0005-0000-0000-00008A840000}"/>
    <cellStyle name="Normal 4 2 4 31 4" xfId="30531" xr:uid="{00000000-0005-0000-0000-00008B840000}"/>
    <cellStyle name="Normal 4 2 4 31 5" xfId="30532" xr:uid="{00000000-0005-0000-0000-00008C840000}"/>
    <cellStyle name="Normal 4 2 4 31 6" xfId="30533" xr:uid="{00000000-0005-0000-0000-00008D840000}"/>
    <cellStyle name="Normal 4 2 4 32" xfId="30534" xr:uid="{00000000-0005-0000-0000-00008E840000}"/>
    <cellStyle name="Normal 4 2 4 32 2" xfId="30535" xr:uid="{00000000-0005-0000-0000-00008F840000}"/>
    <cellStyle name="Normal 4 2 4 32 3" xfId="30536" xr:uid="{00000000-0005-0000-0000-000090840000}"/>
    <cellStyle name="Normal 4 2 4 32 4" xfId="30537" xr:uid="{00000000-0005-0000-0000-000091840000}"/>
    <cellStyle name="Normal 4 2 4 32 5" xfId="30538" xr:uid="{00000000-0005-0000-0000-000092840000}"/>
    <cellStyle name="Normal 4 2 4 32 6" xfId="30539" xr:uid="{00000000-0005-0000-0000-000093840000}"/>
    <cellStyle name="Normal 4 2 4 33" xfId="30540" xr:uid="{00000000-0005-0000-0000-000094840000}"/>
    <cellStyle name="Normal 4 2 4 33 2" xfId="30541" xr:uid="{00000000-0005-0000-0000-000095840000}"/>
    <cellStyle name="Normal 4 2 4 33 3" xfId="30542" xr:uid="{00000000-0005-0000-0000-000096840000}"/>
    <cellStyle name="Normal 4 2 4 33 4" xfId="30543" xr:uid="{00000000-0005-0000-0000-000097840000}"/>
    <cellStyle name="Normal 4 2 4 33 5" xfId="30544" xr:uid="{00000000-0005-0000-0000-000098840000}"/>
    <cellStyle name="Normal 4 2 4 33 6" xfId="30545" xr:uid="{00000000-0005-0000-0000-000099840000}"/>
    <cellStyle name="Normal 4 2 4 34" xfId="30546" xr:uid="{00000000-0005-0000-0000-00009A840000}"/>
    <cellStyle name="Normal 4 2 4 34 2" xfId="30547" xr:uid="{00000000-0005-0000-0000-00009B840000}"/>
    <cellStyle name="Normal 4 2 4 34 3" xfId="30548" xr:uid="{00000000-0005-0000-0000-00009C840000}"/>
    <cellStyle name="Normal 4 2 4 34 4" xfId="30549" xr:uid="{00000000-0005-0000-0000-00009D840000}"/>
    <cellStyle name="Normal 4 2 4 34 5" xfId="30550" xr:uid="{00000000-0005-0000-0000-00009E840000}"/>
    <cellStyle name="Normal 4 2 4 34 6" xfId="30551" xr:uid="{00000000-0005-0000-0000-00009F840000}"/>
    <cellStyle name="Normal 4 2 4 35" xfId="30552" xr:uid="{00000000-0005-0000-0000-0000A0840000}"/>
    <cellStyle name="Normal 4 2 4 35 2" xfId="30553" xr:uid="{00000000-0005-0000-0000-0000A1840000}"/>
    <cellStyle name="Normal 4 2 4 35 3" xfId="30554" xr:uid="{00000000-0005-0000-0000-0000A2840000}"/>
    <cellStyle name="Normal 4 2 4 35 4" xfId="30555" xr:uid="{00000000-0005-0000-0000-0000A3840000}"/>
    <cellStyle name="Normal 4 2 4 35 5" xfId="30556" xr:uid="{00000000-0005-0000-0000-0000A4840000}"/>
    <cellStyle name="Normal 4 2 4 35 6" xfId="30557" xr:uid="{00000000-0005-0000-0000-0000A5840000}"/>
    <cellStyle name="Normal 4 2 4 36" xfId="30558" xr:uid="{00000000-0005-0000-0000-0000A6840000}"/>
    <cellStyle name="Normal 4 2 4 36 2" xfId="30559" xr:uid="{00000000-0005-0000-0000-0000A7840000}"/>
    <cellStyle name="Normal 4 2 4 36 3" xfId="30560" xr:uid="{00000000-0005-0000-0000-0000A8840000}"/>
    <cellStyle name="Normal 4 2 4 36 4" xfId="30561" xr:uid="{00000000-0005-0000-0000-0000A9840000}"/>
    <cellStyle name="Normal 4 2 4 36 5" xfId="30562" xr:uid="{00000000-0005-0000-0000-0000AA840000}"/>
    <cellStyle name="Normal 4 2 4 36 6" xfId="30563" xr:uid="{00000000-0005-0000-0000-0000AB840000}"/>
    <cellStyle name="Normal 4 2 4 37" xfId="30564" xr:uid="{00000000-0005-0000-0000-0000AC840000}"/>
    <cellStyle name="Normal 4 2 4 37 2" xfId="30565" xr:uid="{00000000-0005-0000-0000-0000AD840000}"/>
    <cellStyle name="Normal 4 2 4 37 3" xfId="30566" xr:uid="{00000000-0005-0000-0000-0000AE840000}"/>
    <cellStyle name="Normal 4 2 4 37 4" xfId="30567" xr:uid="{00000000-0005-0000-0000-0000AF840000}"/>
    <cellStyle name="Normal 4 2 4 37 5" xfId="30568" xr:uid="{00000000-0005-0000-0000-0000B0840000}"/>
    <cellStyle name="Normal 4 2 4 37 6" xfId="30569" xr:uid="{00000000-0005-0000-0000-0000B1840000}"/>
    <cellStyle name="Normal 4 2 4 38" xfId="30570" xr:uid="{00000000-0005-0000-0000-0000B2840000}"/>
    <cellStyle name="Normal 4 2 4 38 2" xfId="30571" xr:uid="{00000000-0005-0000-0000-0000B3840000}"/>
    <cellStyle name="Normal 4 2 4 38 3" xfId="30572" xr:uid="{00000000-0005-0000-0000-0000B4840000}"/>
    <cellStyle name="Normal 4 2 4 38 4" xfId="30573" xr:uid="{00000000-0005-0000-0000-0000B5840000}"/>
    <cellStyle name="Normal 4 2 4 38 5" xfId="30574" xr:uid="{00000000-0005-0000-0000-0000B6840000}"/>
    <cellStyle name="Normal 4 2 4 38 6" xfId="30575" xr:uid="{00000000-0005-0000-0000-0000B7840000}"/>
    <cellStyle name="Normal 4 2 4 39" xfId="30576" xr:uid="{00000000-0005-0000-0000-0000B8840000}"/>
    <cellStyle name="Normal 4 2 4 39 2" xfId="30577" xr:uid="{00000000-0005-0000-0000-0000B9840000}"/>
    <cellStyle name="Normal 4 2 4 39 3" xfId="30578" xr:uid="{00000000-0005-0000-0000-0000BA840000}"/>
    <cellStyle name="Normal 4 2 4 39 4" xfId="30579" xr:uid="{00000000-0005-0000-0000-0000BB840000}"/>
    <cellStyle name="Normal 4 2 4 39 5" xfId="30580" xr:uid="{00000000-0005-0000-0000-0000BC840000}"/>
    <cellStyle name="Normal 4 2 4 39 6" xfId="30581" xr:uid="{00000000-0005-0000-0000-0000BD840000}"/>
    <cellStyle name="Normal 4 2 4 4" xfId="30582" xr:uid="{00000000-0005-0000-0000-0000BE840000}"/>
    <cellStyle name="Normal 4 2 4 4 10" xfId="30583" xr:uid="{00000000-0005-0000-0000-0000BF840000}"/>
    <cellStyle name="Normal 4 2 4 4 10 2" xfId="30584" xr:uid="{00000000-0005-0000-0000-0000C0840000}"/>
    <cellStyle name="Normal 4 2 4 4 10 3" xfId="30585" xr:uid="{00000000-0005-0000-0000-0000C1840000}"/>
    <cellStyle name="Normal 4 2 4 4 10 4" xfId="30586" xr:uid="{00000000-0005-0000-0000-0000C2840000}"/>
    <cellStyle name="Normal 4 2 4 4 10 5" xfId="30587" xr:uid="{00000000-0005-0000-0000-0000C3840000}"/>
    <cellStyle name="Normal 4 2 4 4 10 6" xfId="30588" xr:uid="{00000000-0005-0000-0000-0000C4840000}"/>
    <cellStyle name="Normal 4 2 4 4 11" xfId="30589" xr:uid="{00000000-0005-0000-0000-0000C5840000}"/>
    <cellStyle name="Normal 4 2 4 4 11 2" xfId="30590" xr:uid="{00000000-0005-0000-0000-0000C6840000}"/>
    <cellStyle name="Normal 4 2 4 4 11 3" xfId="30591" xr:uid="{00000000-0005-0000-0000-0000C7840000}"/>
    <cellStyle name="Normal 4 2 4 4 11 4" xfId="30592" xr:uid="{00000000-0005-0000-0000-0000C8840000}"/>
    <cellStyle name="Normal 4 2 4 4 11 5" xfId="30593" xr:uid="{00000000-0005-0000-0000-0000C9840000}"/>
    <cellStyle name="Normal 4 2 4 4 11 6" xfId="30594" xr:uid="{00000000-0005-0000-0000-0000CA840000}"/>
    <cellStyle name="Normal 4 2 4 4 12" xfId="30595" xr:uid="{00000000-0005-0000-0000-0000CB840000}"/>
    <cellStyle name="Normal 4 2 4 4 12 2" xfId="30596" xr:uid="{00000000-0005-0000-0000-0000CC840000}"/>
    <cellStyle name="Normal 4 2 4 4 12 3" xfId="30597" xr:uid="{00000000-0005-0000-0000-0000CD840000}"/>
    <cellStyle name="Normal 4 2 4 4 12 4" xfId="30598" xr:uid="{00000000-0005-0000-0000-0000CE840000}"/>
    <cellStyle name="Normal 4 2 4 4 12 5" xfId="30599" xr:uid="{00000000-0005-0000-0000-0000CF840000}"/>
    <cellStyle name="Normal 4 2 4 4 12 6" xfId="30600" xr:uid="{00000000-0005-0000-0000-0000D0840000}"/>
    <cellStyle name="Normal 4 2 4 4 13" xfId="30601" xr:uid="{00000000-0005-0000-0000-0000D1840000}"/>
    <cellStyle name="Normal 4 2 4 4 13 2" xfId="30602" xr:uid="{00000000-0005-0000-0000-0000D2840000}"/>
    <cellStyle name="Normal 4 2 4 4 13 3" xfId="30603" xr:uid="{00000000-0005-0000-0000-0000D3840000}"/>
    <cellStyle name="Normal 4 2 4 4 13 4" xfId="30604" xr:uid="{00000000-0005-0000-0000-0000D4840000}"/>
    <cellStyle name="Normal 4 2 4 4 13 5" xfId="30605" xr:uid="{00000000-0005-0000-0000-0000D5840000}"/>
    <cellStyle name="Normal 4 2 4 4 13 6" xfId="30606" xr:uid="{00000000-0005-0000-0000-0000D6840000}"/>
    <cellStyle name="Normal 4 2 4 4 14" xfId="30607" xr:uid="{00000000-0005-0000-0000-0000D7840000}"/>
    <cellStyle name="Normal 4 2 4 4 14 2" xfId="30608" xr:uid="{00000000-0005-0000-0000-0000D8840000}"/>
    <cellStyle name="Normal 4 2 4 4 14 3" xfId="30609" xr:uid="{00000000-0005-0000-0000-0000D9840000}"/>
    <cellStyle name="Normal 4 2 4 4 14 4" xfId="30610" xr:uid="{00000000-0005-0000-0000-0000DA840000}"/>
    <cellStyle name="Normal 4 2 4 4 14 5" xfId="30611" xr:uid="{00000000-0005-0000-0000-0000DB840000}"/>
    <cellStyle name="Normal 4 2 4 4 14 6" xfId="30612" xr:uid="{00000000-0005-0000-0000-0000DC840000}"/>
    <cellStyle name="Normal 4 2 4 4 15" xfId="30613" xr:uid="{00000000-0005-0000-0000-0000DD840000}"/>
    <cellStyle name="Normal 4 2 4 4 15 2" xfId="30614" xr:uid="{00000000-0005-0000-0000-0000DE840000}"/>
    <cellStyle name="Normal 4 2 4 4 15 3" xfId="30615" xr:uid="{00000000-0005-0000-0000-0000DF840000}"/>
    <cellStyle name="Normal 4 2 4 4 15 4" xfId="30616" xr:uid="{00000000-0005-0000-0000-0000E0840000}"/>
    <cellStyle name="Normal 4 2 4 4 15 5" xfId="30617" xr:uid="{00000000-0005-0000-0000-0000E1840000}"/>
    <cellStyle name="Normal 4 2 4 4 15 6" xfId="30618" xr:uid="{00000000-0005-0000-0000-0000E2840000}"/>
    <cellStyle name="Normal 4 2 4 4 16" xfId="30619" xr:uid="{00000000-0005-0000-0000-0000E3840000}"/>
    <cellStyle name="Normal 4 2 4 4 16 2" xfId="30620" xr:uid="{00000000-0005-0000-0000-0000E4840000}"/>
    <cellStyle name="Normal 4 2 4 4 16 3" xfId="30621" xr:uid="{00000000-0005-0000-0000-0000E5840000}"/>
    <cellStyle name="Normal 4 2 4 4 16 4" xfId="30622" xr:uid="{00000000-0005-0000-0000-0000E6840000}"/>
    <cellStyle name="Normal 4 2 4 4 16 5" xfId="30623" xr:uid="{00000000-0005-0000-0000-0000E7840000}"/>
    <cellStyle name="Normal 4 2 4 4 16 6" xfId="30624" xr:uid="{00000000-0005-0000-0000-0000E8840000}"/>
    <cellStyle name="Normal 4 2 4 4 17" xfId="30625" xr:uid="{00000000-0005-0000-0000-0000E9840000}"/>
    <cellStyle name="Normal 4 2 4 4 17 2" xfId="30626" xr:uid="{00000000-0005-0000-0000-0000EA840000}"/>
    <cellStyle name="Normal 4 2 4 4 17 3" xfId="30627" xr:uid="{00000000-0005-0000-0000-0000EB840000}"/>
    <cellStyle name="Normal 4 2 4 4 17 4" xfId="30628" xr:uid="{00000000-0005-0000-0000-0000EC840000}"/>
    <cellStyle name="Normal 4 2 4 4 17 5" xfId="30629" xr:uid="{00000000-0005-0000-0000-0000ED840000}"/>
    <cellStyle name="Normal 4 2 4 4 17 6" xfId="30630" xr:uid="{00000000-0005-0000-0000-0000EE840000}"/>
    <cellStyle name="Normal 4 2 4 4 18" xfId="30631" xr:uid="{00000000-0005-0000-0000-0000EF840000}"/>
    <cellStyle name="Normal 4 2 4 4 18 2" xfId="30632" xr:uid="{00000000-0005-0000-0000-0000F0840000}"/>
    <cellStyle name="Normal 4 2 4 4 18 3" xfId="30633" xr:uid="{00000000-0005-0000-0000-0000F1840000}"/>
    <cellStyle name="Normal 4 2 4 4 18 4" xfId="30634" xr:uid="{00000000-0005-0000-0000-0000F2840000}"/>
    <cellStyle name="Normal 4 2 4 4 18 5" xfId="30635" xr:uid="{00000000-0005-0000-0000-0000F3840000}"/>
    <cellStyle name="Normal 4 2 4 4 18 6" xfId="30636" xr:uid="{00000000-0005-0000-0000-0000F4840000}"/>
    <cellStyle name="Normal 4 2 4 4 19" xfId="30637" xr:uid="{00000000-0005-0000-0000-0000F5840000}"/>
    <cellStyle name="Normal 4 2 4 4 19 2" xfId="30638" xr:uid="{00000000-0005-0000-0000-0000F6840000}"/>
    <cellStyle name="Normal 4 2 4 4 19 3" xfId="30639" xr:uid="{00000000-0005-0000-0000-0000F7840000}"/>
    <cellStyle name="Normal 4 2 4 4 19 4" xfId="30640" xr:uid="{00000000-0005-0000-0000-0000F8840000}"/>
    <cellStyle name="Normal 4 2 4 4 19 5" xfId="30641" xr:uid="{00000000-0005-0000-0000-0000F9840000}"/>
    <cellStyle name="Normal 4 2 4 4 19 6" xfId="30642" xr:uid="{00000000-0005-0000-0000-0000FA840000}"/>
    <cellStyle name="Normal 4 2 4 4 2" xfId="30643" xr:uid="{00000000-0005-0000-0000-0000FB840000}"/>
    <cellStyle name="Normal 4 2 4 4 2 2" xfId="30644" xr:uid="{00000000-0005-0000-0000-0000FC840000}"/>
    <cellStyle name="Normal 4 2 4 4 2 3" xfId="30645" xr:uid="{00000000-0005-0000-0000-0000FD840000}"/>
    <cellStyle name="Normal 4 2 4 4 2 4" xfId="30646" xr:uid="{00000000-0005-0000-0000-0000FE840000}"/>
    <cellStyle name="Normal 4 2 4 4 2 5" xfId="30647" xr:uid="{00000000-0005-0000-0000-0000FF840000}"/>
    <cellStyle name="Normal 4 2 4 4 2 6" xfId="30648" xr:uid="{00000000-0005-0000-0000-000000850000}"/>
    <cellStyle name="Normal 4 2 4 4 20" xfId="30649" xr:uid="{00000000-0005-0000-0000-000001850000}"/>
    <cellStyle name="Normal 4 2 4 4 20 2" xfId="30650" xr:uid="{00000000-0005-0000-0000-000002850000}"/>
    <cellStyle name="Normal 4 2 4 4 20 3" xfId="30651" xr:uid="{00000000-0005-0000-0000-000003850000}"/>
    <cellStyle name="Normal 4 2 4 4 20 4" xfId="30652" xr:uid="{00000000-0005-0000-0000-000004850000}"/>
    <cellStyle name="Normal 4 2 4 4 20 5" xfId="30653" xr:uid="{00000000-0005-0000-0000-000005850000}"/>
    <cellStyle name="Normal 4 2 4 4 20 6" xfId="30654" xr:uid="{00000000-0005-0000-0000-000006850000}"/>
    <cellStyle name="Normal 4 2 4 4 21" xfId="30655" xr:uid="{00000000-0005-0000-0000-000007850000}"/>
    <cellStyle name="Normal 4 2 4 4 21 2" xfId="30656" xr:uid="{00000000-0005-0000-0000-000008850000}"/>
    <cellStyle name="Normal 4 2 4 4 21 3" xfId="30657" xr:uid="{00000000-0005-0000-0000-000009850000}"/>
    <cellStyle name="Normal 4 2 4 4 21 4" xfId="30658" xr:uid="{00000000-0005-0000-0000-00000A850000}"/>
    <cellStyle name="Normal 4 2 4 4 21 5" xfId="30659" xr:uid="{00000000-0005-0000-0000-00000B850000}"/>
    <cellStyle name="Normal 4 2 4 4 21 6" xfId="30660" xr:uid="{00000000-0005-0000-0000-00000C850000}"/>
    <cellStyle name="Normal 4 2 4 4 22" xfId="30661" xr:uid="{00000000-0005-0000-0000-00000D850000}"/>
    <cellStyle name="Normal 4 2 4 4 22 2" xfId="30662" xr:uid="{00000000-0005-0000-0000-00000E850000}"/>
    <cellStyle name="Normal 4 2 4 4 22 3" xfId="30663" xr:uid="{00000000-0005-0000-0000-00000F850000}"/>
    <cellStyle name="Normal 4 2 4 4 22 4" xfId="30664" xr:uid="{00000000-0005-0000-0000-000010850000}"/>
    <cellStyle name="Normal 4 2 4 4 22 5" xfId="30665" xr:uid="{00000000-0005-0000-0000-000011850000}"/>
    <cellStyle name="Normal 4 2 4 4 22 6" xfId="30666" xr:uid="{00000000-0005-0000-0000-000012850000}"/>
    <cellStyle name="Normal 4 2 4 4 23" xfId="30667" xr:uid="{00000000-0005-0000-0000-000013850000}"/>
    <cellStyle name="Normal 4 2 4 4 23 2" xfId="30668" xr:uid="{00000000-0005-0000-0000-000014850000}"/>
    <cellStyle name="Normal 4 2 4 4 23 3" xfId="30669" xr:uid="{00000000-0005-0000-0000-000015850000}"/>
    <cellStyle name="Normal 4 2 4 4 23 4" xfId="30670" xr:uid="{00000000-0005-0000-0000-000016850000}"/>
    <cellStyle name="Normal 4 2 4 4 23 5" xfId="30671" xr:uid="{00000000-0005-0000-0000-000017850000}"/>
    <cellStyle name="Normal 4 2 4 4 23 6" xfId="30672" xr:uid="{00000000-0005-0000-0000-000018850000}"/>
    <cellStyle name="Normal 4 2 4 4 24" xfId="30673" xr:uid="{00000000-0005-0000-0000-000019850000}"/>
    <cellStyle name="Normal 4 2 4 4 24 2" xfId="30674" xr:uid="{00000000-0005-0000-0000-00001A850000}"/>
    <cellStyle name="Normal 4 2 4 4 24 3" xfId="30675" xr:uid="{00000000-0005-0000-0000-00001B850000}"/>
    <cellStyle name="Normal 4 2 4 4 24 4" xfId="30676" xr:uid="{00000000-0005-0000-0000-00001C850000}"/>
    <cellStyle name="Normal 4 2 4 4 24 5" xfId="30677" xr:uid="{00000000-0005-0000-0000-00001D850000}"/>
    <cellStyle name="Normal 4 2 4 4 24 6" xfId="30678" xr:uid="{00000000-0005-0000-0000-00001E850000}"/>
    <cellStyle name="Normal 4 2 4 4 25" xfId="30679" xr:uid="{00000000-0005-0000-0000-00001F850000}"/>
    <cellStyle name="Normal 4 2 4 4 25 2" xfId="30680" xr:uid="{00000000-0005-0000-0000-000020850000}"/>
    <cellStyle name="Normal 4 2 4 4 25 3" xfId="30681" xr:uid="{00000000-0005-0000-0000-000021850000}"/>
    <cellStyle name="Normal 4 2 4 4 25 4" xfId="30682" xr:uid="{00000000-0005-0000-0000-000022850000}"/>
    <cellStyle name="Normal 4 2 4 4 25 5" xfId="30683" xr:uid="{00000000-0005-0000-0000-000023850000}"/>
    <cellStyle name="Normal 4 2 4 4 25 6" xfId="30684" xr:uid="{00000000-0005-0000-0000-000024850000}"/>
    <cellStyle name="Normal 4 2 4 4 26" xfId="30685" xr:uid="{00000000-0005-0000-0000-000025850000}"/>
    <cellStyle name="Normal 4 2 4 4 26 2" xfId="30686" xr:uid="{00000000-0005-0000-0000-000026850000}"/>
    <cellStyle name="Normal 4 2 4 4 26 3" xfId="30687" xr:uid="{00000000-0005-0000-0000-000027850000}"/>
    <cellStyle name="Normal 4 2 4 4 26 4" xfId="30688" xr:uid="{00000000-0005-0000-0000-000028850000}"/>
    <cellStyle name="Normal 4 2 4 4 26 5" xfId="30689" xr:uid="{00000000-0005-0000-0000-000029850000}"/>
    <cellStyle name="Normal 4 2 4 4 26 6" xfId="30690" xr:uid="{00000000-0005-0000-0000-00002A850000}"/>
    <cellStyle name="Normal 4 2 4 4 27" xfId="30691" xr:uid="{00000000-0005-0000-0000-00002B850000}"/>
    <cellStyle name="Normal 4 2 4 4 27 2" xfId="30692" xr:uid="{00000000-0005-0000-0000-00002C850000}"/>
    <cellStyle name="Normal 4 2 4 4 27 3" xfId="30693" xr:uid="{00000000-0005-0000-0000-00002D850000}"/>
    <cellStyle name="Normal 4 2 4 4 27 4" xfId="30694" xr:uid="{00000000-0005-0000-0000-00002E850000}"/>
    <cellStyle name="Normal 4 2 4 4 27 5" xfId="30695" xr:uid="{00000000-0005-0000-0000-00002F850000}"/>
    <cellStyle name="Normal 4 2 4 4 27 6" xfId="30696" xr:uid="{00000000-0005-0000-0000-000030850000}"/>
    <cellStyle name="Normal 4 2 4 4 28" xfId="30697" xr:uid="{00000000-0005-0000-0000-000031850000}"/>
    <cellStyle name="Normal 4 2 4 4 28 2" xfId="30698" xr:uid="{00000000-0005-0000-0000-000032850000}"/>
    <cellStyle name="Normal 4 2 4 4 28 3" xfId="30699" xr:uid="{00000000-0005-0000-0000-000033850000}"/>
    <cellStyle name="Normal 4 2 4 4 28 4" xfId="30700" xr:uid="{00000000-0005-0000-0000-000034850000}"/>
    <cellStyle name="Normal 4 2 4 4 28 5" xfId="30701" xr:uid="{00000000-0005-0000-0000-000035850000}"/>
    <cellStyle name="Normal 4 2 4 4 28 6" xfId="30702" xr:uid="{00000000-0005-0000-0000-000036850000}"/>
    <cellStyle name="Normal 4 2 4 4 29" xfId="30703" xr:uid="{00000000-0005-0000-0000-000037850000}"/>
    <cellStyle name="Normal 4 2 4 4 29 2" xfId="30704" xr:uid="{00000000-0005-0000-0000-000038850000}"/>
    <cellStyle name="Normal 4 2 4 4 29 3" xfId="30705" xr:uid="{00000000-0005-0000-0000-000039850000}"/>
    <cellStyle name="Normal 4 2 4 4 29 4" xfId="30706" xr:uid="{00000000-0005-0000-0000-00003A850000}"/>
    <cellStyle name="Normal 4 2 4 4 29 5" xfId="30707" xr:uid="{00000000-0005-0000-0000-00003B850000}"/>
    <cellStyle name="Normal 4 2 4 4 29 6" xfId="30708" xr:uid="{00000000-0005-0000-0000-00003C850000}"/>
    <cellStyle name="Normal 4 2 4 4 3" xfId="30709" xr:uid="{00000000-0005-0000-0000-00003D850000}"/>
    <cellStyle name="Normal 4 2 4 4 3 2" xfId="30710" xr:uid="{00000000-0005-0000-0000-00003E850000}"/>
    <cellStyle name="Normal 4 2 4 4 3 3" xfId="30711" xr:uid="{00000000-0005-0000-0000-00003F850000}"/>
    <cellStyle name="Normal 4 2 4 4 3 4" xfId="30712" xr:uid="{00000000-0005-0000-0000-000040850000}"/>
    <cellStyle name="Normal 4 2 4 4 3 5" xfId="30713" xr:uid="{00000000-0005-0000-0000-000041850000}"/>
    <cellStyle name="Normal 4 2 4 4 3 6" xfId="30714" xr:uid="{00000000-0005-0000-0000-000042850000}"/>
    <cellStyle name="Normal 4 2 4 4 30" xfId="30715" xr:uid="{00000000-0005-0000-0000-000043850000}"/>
    <cellStyle name="Normal 4 2 4 4 31" xfId="30716" xr:uid="{00000000-0005-0000-0000-000044850000}"/>
    <cellStyle name="Normal 4 2 4 4 32" xfId="30717" xr:uid="{00000000-0005-0000-0000-000045850000}"/>
    <cellStyle name="Normal 4 2 4 4 33" xfId="30718" xr:uid="{00000000-0005-0000-0000-000046850000}"/>
    <cellStyle name="Normal 4 2 4 4 34" xfId="30719" xr:uid="{00000000-0005-0000-0000-000047850000}"/>
    <cellStyle name="Normal 4 2 4 4 4" xfId="30720" xr:uid="{00000000-0005-0000-0000-000048850000}"/>
    <cellStyle name="Normal 4 2 4 4 4 2" xfId="30721" xr:uid="{00000000-0005-0000-0000-000049850000}"/>
    <cellStyle name="Normal 4 2 4 4 4 3" xfId="30722" xr:uid="{00000000-0005-0000-0000-00004A850000}"/>
    <cellStyle name="Normal 4 2 4 4 4 4" xfId="30723" xr:uid="{00000000-0005-0000-0000-00004B850000}"/>
    <cellStyle name="Normal 4 2 4 4 4 5" xfId="30724" xr:uid="{00000000-0005-0000-0000-00004C850000}"/>
    <cellStyle name="Normal 4 2 4 4 4 6" xfId="30725" xr:uid="{00000000-0005-0000-0000-00004D850000}"/>
    <cellStyle name="Normal 4 2 4 4 5" xfId="30726" xr:uid="{00000000-0005-0000-0000-00004E850000}"/>
    <cellStyle name="Normal 4 2 4 4 5 2" xfId="30727" xr:uid="{00000000-0005-0000-0000-00004F850000}"/>
    <cellStyle name="Normal 4 2 4 4 5 3" xfId="30728" xr:uid="{00000000-0005-0000-0000-000050850000}"/>
    <cellStyle name="Normal 4 2 4 4 5 4" xfId="30729" xr:uid="{00000000-0005-0000-0000-000051850000}"/>
    <cellStyle name="Normal 4 2 4 4 5 5" xfId="30730" xr:uid="{00000000-0005-0000-0000-000052850000}"/>
    <cellStyle name="Normal 4 2 4 4 5 6" xfId="30731" xr:uid="{00000000-0005-0000-0000-000053850000}"/>
    <cellStyle name="Normal 4 2 4 4 6" xfId="30732" xr:uid="{00000000-0005-0000-0000-000054850000}"/>
    <cellStyle name="Normal 4 2 4 4 6 2" xfId="30733" xr:uid="{00000000-0005-0000-0000-000055850000}"/>
    <cellStyle name="Normal 4 2 4 4 6 3" xfId="30734" xr:uid="{00000000-0005-0000-0000-000056850000}"/>
    <cellStyle name="Normal 4 2 4 4 6 4" xfId="30735" xr:uid="{00000000-0005-0000-0000-000057850000}"/>
    <cellStyle name="Normal 4 2 4 4 6 5" xfId="30736" xr:uid="{00000000-0005-0000-0000-000058850000}"/>
    <cellStyle name="Normal 4 2 4 4 6 6" xfId="30737" xr:uid="{00000000-0005-0000-0000-000059850000}"/>
    <cellStyle name="Normal 4 2 4 4 7" xfId="30738" xr:uid="{00000000-0005-0000-0000-00005A850000}"/>
    <cellStyle name="Normal 4 2 4 4 7 2" xfId="30739" xr:uid="{00000000-0005-0000-0000-00005B850000}"/>
    <cellStyle name="Normal 4 2 4 4 7 3" xfId="30740" xr:uid="{00000000-0005-0000-0000-00005C850000}"/>
    <cellStyle name="Normal 4 2 4 4 7 4" xfId="30741" xr:uid="{00000000-0005-0000-0000-00005D850000}"/>
    <cellStyle name="Normal 4 2 4 4 7 5" xfId="30742" xr:uid="{00000000-0005-0000-0000-00005E850000}"/>
    <cellStyle name="Normal 4 2 4 4 7 6" xfId="30743" xr:uid="{00000000-0005-0000-0000-00005F850000}"/>
    <cellStyle name="Normal 4 2 4 4 8" xfId="30744" xr:uid="{00000000-0005-0000-0000-000060850000}"/>
    <cellStyle name="Normal 4 2 4 4 8 2" xfId="30745" xr:uid="{00000000-0005-0000-0000-000061850000}"/>
    <cellStyle name="Normal 4 2 4 4 8 3" xfId="30746" xr:uid="{00000000-0005-0000-0000-000062850000}"/>
    <cellStyle name="Normal 4 2 4 4 8 4" xfId="30747" xr:uid="{00000000-0005-0000-0000-000063850000}"/>
    <cellStyle name="Normal 4 2 4 4 8 5" xfId="30748" xr:uid="{00000000-0005-0000-0000-000064850000}"/>
    <cellStyle name="Normal 4 2 4 4 8 6" xfId="30749" xr:uid="{00000000-0005-0000-0000-000065850000}"/>
    <cellStyle name="Normal 4 2 4 4 9" xfId="30750" xr:uid="{00000000-0005-0000-0000-000066850000}"/>
    <cellStyle name="Normal 4 2 4 4 9 2" xfId="30751" xr:uid="{00000000-0005-0000-0000-000067850000}"/>
    <cellStyle name="Normal 4 2 4 4 9 3" xfId="30752" xr:uid="{00000000-0005-0000-0000-000068850000}"/>
    <cellStyle name="Normal 4 2 4 4 9 4" xfId="30753" xr:uid="{00000000-0005-0000-0000-000069850000}"/>
    <cellStyle name="Normal 4 2 4 4 9 5" xfId="30754" xr:uid="{00000000-0005-0000-0000-00006A850000}"/>
    <cellStyle name="Normal 4 2 4 4 9 6" xfId="30755" xr:uid="{00000000-0005-0000-0000-00006B850000}"/>
    <cellStyle name="Normal 4 2 4 40" xfId="30756" xr:uid="{00000000-0005-0000-0000-00006C850000}"/>
    <cellStyle name="Normal 4 2 4 40 2" xfId="30757" xr:uid="{00000000-0005-0000-0000-00006D850000}"/>
    <cellStyle name="Normal 4 2 4 40 3" xfId="30758" xr:uid="{00000000-0005-0000-0000-00006E850000}"/>
    <cellStyle name="Normal 4 2 4 40 4" xfId="30759" xr:uid="{00000000-0005-0000-0000-00006F850000}"/>
    <cellStyle name="Normal 4 2 4 40 5" xfId="30760" xr:uid="{00000000-0005-0000-0000-000070850000}"/>
    <cellStyle name="Normal 4 2 4 40 6" xfId="30761" xr:uid="{00000000-0005-0000-0000-000071850000}"/>
    <cellStyle name="Normal 4 2 4 41" xfId="30762" xr:uid="{00000000-0005-0000-0000-000072850000}"/>
    <cellStyle name="Normal 4 2 4 41 2" xfId="30763" xr:uid="{00000000-0005-0000-0000-000073850000}"/>
    <cellStyle name="Normal 4 2 4 41 3" xfId="30764" xr:uid="{00000000-0005-0000-0000-000074850000}"/>
    <cellStyle name="Normal 4 2 4 41 4" xfId="30765" xr:uid="{00000000-0005-0000-0000-000075850000}"/>
    <cellStyle name="Normal 4 2 4 41 5" xfId="30766" xr:uid="{00000000-0005-0000-0000-000076850000}"/>
    <cellStyle name="Normal 4 2 4 41 6" xfId="30767" xr:uid="{00000000-0005-0000-0000-000077850000}"/>
    <cellStyle name="Normal 4 2 4 42" xfId="30768" xr:uid="{00000000-0005-0000-0000-000078850000}"/>
    <cellStyle name="Normal 4 2 4 42 2" xfId="30769" xr:uid="{00000000-0005-0000-0000-000079850000}"/>
    <cellStyle name="Normal 4 2 4 42 3" xfId="30770" xr:uid="{00000000-0005-0000-0000-00007A850000}"/>
    <cellStyle name="Normal 4 2 4 42 4" xfId="30771" xr:uid="{00000000-0005-0000-0000-00007B850000}"/>
    <cellStyle name="Normal 4 2 4 42 5" xfId="30772" xr:uid="{00000000-0005-0000-0000-00007C850000}"/>
    <cellStyle name="Normal 4 2 4 42 6" xfId="30773" xr:uid="{00000000-0005-0000-0000-00007D850000}"/>
    <cellStyle name="Normal 4 2 4 43" xfId="30774" xr:uid="{00000000-0005-0000-0000-00007E850000}"/>
    <cellStyle name="Normal 4 2 4 43 2" xfId="30775" xr:uid="{00000000-0005-0000-0000-00007F850000}"/>
    <cellStyle name="Normal 4 2 4 43 3" xfId="30776" xr:uid="{00000000-0005-0000-0000-000080850000}"/>
    <cellStyle name="Normal 4 2 4 43 4" xfId="30777" xr:uid="{00000000-0005-0000-0000-000081850000}"/>
    <cellStyle name="Normal 4 2 4 43 5" xfId="30778" xr:uid="{00000000-0005-0000-0000-000082850000}"/>
    <cellStyle name="Normal 4 2 4 43 6" xfId="30779" xr:uid="{00000000-0005-0000-0000-000083850000}"/>
    <cellStyle name="Normal 4 2 4 44" xfId="30780" xr:uid="{00000000-0005-0000-0000-000084850000}"/>
    <cellStyle name="Normal 4 2 4 44 2" xfId="30781" xr:uid="{00000000-0005-0000-0000-000085850000}"/>
    <cellStyle name="Normal 4 2 4 44 3" xfId="30782" xr:uid="{00000000-0005-0000-0000-000086850000}"/>
    <cellStyle name="Normal 4 2 4 44 4" xfId="30783" xr:uid="{00000000-0005-0000-0000-000087850000}"/>
    <cellStyle name="Normal 4 2 4 44 5" xfId="30784" xr:uid="{00000000-0005-0000-0000-000088850000}"/>
    <cellStyle name="Normal 4 2 4 44 6" xfId="30785" xr:uid="{00000000-0005-0000-0000-000089850000}"/>
    <cellStyle name="Normal 4 2 4 45" xfId="30786" xr:uid="{00000000-0005-0000-0000-00008A850000}"/>
    <cellStyle name="Normal 4 2 4 45 2" xfId="30787" xr:uid="{00000000-0005-0000-0000-00008B850000}"/>
    <cellStyle name="Normal 4 2 4 45 3" xfId="30788" xr:uid="{00000000-0005-0000-0000-00008C850000}"/>
    <cellStyle name="Normal 4 2 4 45 4" xfId="30789" xr:uid="{00000000-0005-0000-0000-00008D850000}"/>
    <cellStyle name="Normal 4 2 4 45 5" xfId="30790" xr:uid="{00000000-0005-0000-0000-00008E850000}"/>
    <cellStyle name="Normal 4 2 4 45 6" xfId="30791" xr:uid="{00000000-0005-0000-0000-00008F850000}"/>
    <cellStyle name="Normal 4 2 4 46" xfId="30792" xr:uid="{00000000-0005-0000-0000-000090850000}"/>
    <cellStyle name="Normal 4 2 4 46 2" xfId="30793" xr:uid="{00000000-0005-0000-0000-000091850000}"/>
    <cellStyle name="Normal 4 2 4 46 3" xfId="30794" xr:uid="{00000000-0005-0000-0000-000092850000}"/>
    <cellStyle name="Normal 4 2 4 46 4" xfId="30795" xr:uid="{00000000-0005-0000-0000-000093850000}"/>
    <cellStyle name="Normal 4 2 4 46 5" xfId="30796" xr:uid="{00000000-0005-0000-0000-000094850000}"/>
    <cellStyle name="Normal 4 2 4 46 6" xfId="30797" xr:uid="{00000000-0005-0000-0000-000095850000}"/>
    <cellStyle name="Normal 4 2 4 47" xfId="30798" xr:uid="{00000000-0005-0000-0000-000096850000}"/>
    <cellStyle name="Normal 4 2 4 48" xfId="30799" xr:uid="{00000000-0005-0000-0000-000097850000}"/>
    <cellStyle name="Normal 4 2 4 49" xfId="30800" xr:uid="{00000000-0005-0000-0000-000098850000}"/>
    <cellStyle name="Normal 4 2 4 5" xfId="30801" xr:uid="{00000000-0005-0000-0000-000099850000}"/>
    <cellStyle name="Normal 4 2 4 5 10" xfId="30802" xr:uid="{00000000-0005-0000-0000-00009A850000}"/>
    <cellStyle name="Normal 4 2 4 5 10 2" xfId="30803" xr:uid="{00000000-0005-0000-0000-00009B850000}"/>
    <cellStyle name="Normal 4 2 4 5 10 3" xfId="30804" xr:uid="{00000000-0005-0000-0000-00009C850000}"/>
    <cellStyle name="Normal 4 2 4 5 10 4" xfId="30805" xr:uid="{00000000-0005-0000-0000-00009D850000}"/>
    <cellStyle name="Normal 4 2 4 5 10 5" xfId="30806" xr:uid="{00000000-0005-0000-0000-00009E850000}"/>
    <cellStyle name="Normal 4 2 4 5 10 6" xfId="30807" xr:uid="{00000000-0005-0000-0000-00009F850000}"/>
    <cellStyle name="Normal 4 2 4 5 11" xfId="30808" xr:uid="{00000000-0005-0000-0000-0000A0850000}"/>
    <cellStyle name="Normal 4 2 4 5 11 2" xfId="30809" xr:uid="{00000000-0005-0000-0000-0000A1850000}"/>
    <cellStyle name="Normal 4 2 4 5 11 3" xfId="30810" xr:uid="{00000000-0005-0000-0000-0000A2850000}"/>
    <cellStyle name="Normal 4 2 4 5 11 4" xfId="30811" xr:uid="{00000000-0005-0000-0000-0000A3850000}"/>
    <cellStyle name="Normal 4 2 4 5 11 5" xfId="30812" xr:uid="{00000000-0005-0000-0000-0000A4850000}"/>
    <cellStyle name="Normal 4 2 4 5 11 6" xfId="30813" xr:uid="{00000000-0005-0000-0000-0000A5850000}"/>
    <cellStyle name="Normal 4 2 4 5 12" xfId="30814" xr:uid="{00000000-0005-0000-0000-0000A6850000}"/>
    <cellStyle name="Normal 4 2 4 5 12 2" xfId="30815" xr:uid="{00000000-0005-0000-0000-0000A7850000}"/>
    <cellStyle name="Normal 4 2 4 5 12 3" xfId="30816" xr:uid="{00000000-0005-0000-0000-0000A8850000}"/>
    <cellStyle name="Normal 4 2 4 5 12 4" xfId="30817" xr:uid="{00000000-0005-0000-0000-0000A9850000}"/>
    <cellStyle name="Normal 4 2 4 5 12 5" xfId="30818" xr:uid="{00000000-0005-0000-0000-0000AA850000}"/>
    <cellStyle name="Normal 4 2 4 5 12 6" xfId="30819" xr:uid="{00000000-0005-0000-0000-0000AB850000}"/>
    <cellStyle name="Normal 4 2 4 5 13" xfId="30820" xr:uid="{00000000-0005-0000-0000-0000AC850000}"/>
    <cellStyle name="Normal 4 2 4 5 13 2" xfId="30821" xr:uid="{00000000-0005-0000-0000-0000AD850000}"/>
    <cellStyle name="Normal 4 2 4 5 13 3" xfId="30822" xr:uid="{00000000-0005-0000-0000-0000AE850000}"/>
    <cellStyle name="Normal 4 2 4 5 13 4" xfId="30823" xr:uid="{00000000-0005-0000-0000-0000AF850000}"/>
    <cellStyle name="Normal 4 2 4 5 13 5" xfId="30824" xr:uid="{00000000-0005-0000-0000-0000B0850000}"/>
    <cellStyle name="Normal 4 2 4 5 13 6" xfId="30825" xr:uid="{00000000-0005-0000-0000-0000B1850000}"/>
    <cellStyle name="Normal 4 2 4 5 14" xfId="30826" xr:uid="{00000000-0005-0000-0000-0000B2850000}"/>
    <cellStyle name="Normal 4 2 4 5 14 2" xfId="30827" xr:uid="{00000000-0005-0000-0000-0000B3850000}"/>
    <cellStyle name="Normal 4 2 4 5 14 3" xfId="30828" xr:uid="{00000000-0005-0000-0000-0000B4850000}"/>
    <cellStyle name="Normal 4 2 4 5 14 4" xfId="30829" xr:uid="{00000000-0005-0000-0000-0000B5850000}"/>
    <cellStyle name="Normal 4 2 4 5 14 5" xfId="30830" xr:uid="{00000000-0005-0000-0000-0000B6850000}"/>
    <cellStyle name="Normal 4 2 4 5 14 6" xfId="30831" xr:uid="{00000000-0005-0000-0000-0000B7850000}"/>
    <cellStyle name="Normal 4 2 4 5 15" xfId="30832" xr:uid="{00000000-0005-0000-0000-0000B8850000}"/>
    <cellStyle name="Normal 4 2 4 5 15 2" xfId="30833" xr:uid="{00000000-0005-0000-0000-0000B9850000}"/>
    <cellStyle name="Normal 4 2 4 5 15 3" xfId="30834" xr:uid="{00000000-0005-0000-0000-0000BA850000}"/>
    <cellStyle name="Normal 4 2 4 5 15 4" xfId="30835" xr:uid="{00000000-0005-0000-0000-0000BB850000}"/>
    <cellStyle name="Normal 4 2 4 5 15 5" xfId="30836" xr:uid="{00000000-0005-0000-0000-0000BC850000}"/>
    <cellStyle name="Normal 4 2 4 5 15 6" xfId="30837" xr:uid="{00000000-0005-0000-0000-0000BD850000}"/>
    <cellStyle name="Normal 4 2 4 5 16" xfId="30838" xr:uid="{00000000-0005-0000-0000-0000BE850000}"/>
    <cellStyle name="Normal 4 2 4 5 16 2" xfId="30839" xr:uid="{00000000-0005-0000-0000-0000BF850000}"/>
    <cellStyle name="Normal 4 2 4 5 16 3" xfId="30840" xr:uid="{00000000-0005-0000-0000-0000C0850000}"/>
    <cellStyle name="Normal 4 2 4 5 16 4" xfId="30841" xr:uid="{00000000-0005-0000-0000-0000C1850000}"/>
    <cellStyle name="Normal 4 2 4 5 16 5" xfId="30842" xr:uid="{00000000-0005-0000-0000-0000C2850000}"/>
    <cellStyle name="Normal 4 2 4 5 16 6" xfId="30843" xr:uid="{00000000-0005-0000-0000-0000C3850000}"/>
    <cellStyle name="Normal 4 2 4 5 17" xfId="30844" xr:uid="{00000000-0005-0000-0000-0000C4850000}"/>
    <cellStyle name="Normal 4 2 4 5 17 2" xfId="30845" xr:uid="{00000000-0005-0000-0000-0000C5850000}"/>
    <cellStyle name="Normal 4 2 4 5 17 3" xfId="30846" xr:uid="{00000000-0005-0000-0000-0000C6850000}"/>
    <cellStyle name="Normal 4 2 4 5 17 4" xfId="30847" xr:uid="{00000000-0005-0000-0000-0000C7850000}"/>
    <cellStyle name="Normal 4 2 4 5 17 5" xfId="30848" xr:uid="{00000000-0005-0000-0000-0000C8850000}"/>
    <cellStyle name="Normal 4 2 4 5 17 6" xfId="30849" xr:uid="{00000000-0005-0000-0000-0000C9850000}"/>
    <cellStyle name="Normal 4 2 4 5 18" xfId="30850" xr:uid="{00000000-0005-0000-0000-0000CA850000}"/>
    <cellStyle name="Normal 4 2 4 5 18 2" xfId="30851" xr:uid="{00000000-0005-0000-0000-0000CB850000}"/>
    <cellStyle name="Normal 4 2 4 5 18 3" xfId="30852" xr:uid="{00000000-0005-0000-0000-0000CC850000}"/>
    <cellStyle name="Normal 4 2 4 5 18 4" xfId="30853" xr:uid="{00000000-0005-0000-0000-0000CD850000}"/>
    <cellStyle name="Normal 4 2 4 5 18 5" xfId="30854" xr:uid="{00000000-0005-0000-0000-0000CE850000}"/>
    <cellStyle name="Normal 4 2 4 5 18 6" xfId="30855" xr:uid="{00000000-0005-0000-0000-0000CF850000}"/>
    <cellStyle name="Normal 4 2 4 5 19" xfId="30856" xr:uid="{00000000-0005-0000-0000-0000D0850000}"/>
    <cellStyle name="Normal 4 2 4 5 19 2" xfId="30857" xr:uid="{00000000-0005-0000-0000-0000D1850000}"/>
    <cellStyle name="Normal 4 2 4 5 19 3" xfId="30858" xr:uid="{00000000-0005-0000-0000-0000D2850000}"/>
    <cellStyle name="Normal 4 2 4 5 19 4" xfId="30859" xr:uid="{00000000-0005-0000-0000-0000D3850000}"/>
    <cellStyle name="Normal 4 2 4 5 19 5" xfId="30860" xr:uid="{00000000-0005-0000-0000-0000D4850000}"/>
    <cellStyle name="Normal 4 2 4 5 19 6" xfId="30861" xr:uid="{00000000-0005-0000-0000-0000D5850000}"/>
    <cellStyle name="Normal 4 2 4 5 2" xfId="30862" xr:uid="{00000000-0005-0000-0000-0000D6850000}"/>
    <cellStyle name="Normal 4 2 4 5 2 2" xfId="30863" xr:uid="{00000000-0005-0000-0000-0000D7850000}"/>
    <cellStyle name="Normal 4 2 4 5 2 3" xfId="30864" xr:uid="{00000000-0005-0000-0000-0000D8850000}"/>
    <cellStyle name="Normal 4 2 4 5 2 4" xfId="30865" xr:uid="{00000000-0005-0000-0000-0000D9850000}"/>
    <cellStyle name="Normal 4 2 4 5 2 5" xfId="30866" xr:uid="{00000000-0005-0000-0000-0000DA850000}"/>
    <cellStyle name="Normal 4 2 4 5 2 6" xfId="30867" xr:uid="{00000000-0005-0000-0000-0000DB850000}"/>
    <cellStyle name="Normal 4 2 4 5 20" xfId="30868" xr:uid="{00000000-0005-0000-0000-0000DC850000}"/>
    <cellStyle name="Normal 4 2 4 5 20 2" xfId="30869" xr:uid="{00000000-0005-0000-0000-0000DD850000}"/>
    <cellStyle name="Normal 4 2 4 5 20 3" xfId="30870" xr:uid="{00000000-0005-0000-0000-0000DE850000}"/>
    <cellStyle name="Normal 4 2 4 5 20 4" xfId="30871" xr:uid="{00000000-0005-0000-0000-0000DF850000}"/>
    <cellStyle name="Normal 4 2 4 5 20 5" xfId="30872" xr:uid="{00000000-0005-0000-0000-0000E0850000}"/>
    <cellStyle name="Normal 4 2 4 5 20 6" xfId="30873" xr:uid="{00000000-0005-0000-0000-0000E1850000}"/>
    <cellStyle name="Normal 4 2 4 5 21" xfId="30874" xr:uid="{00000000-0005-0000-0000-0000E2850000}"/>
    <cellStyle name="Normal 4 2 4 5 21 2" xfId="30875" xr:uid="{00000000-0005-0000-0000-0000E3850000}"/>
    <cellStyle name="Normal 4 2 4 5 21 3" xfId="30876" xr:uid="{00000000-0005-0000-0000-0000E4850000}"/>
    <cellStyle name="Normal 4 2 4 5 21 4" xfId="30877" xr:uid="{00000000-0005-0000-0000-0000E5850000}"/>
    <cellStyle name="Normal 4 2 4 5 21 5" xfId="30878" xr:uid="{00000000-0005-0000-0000-0000E6850000}"/>
    <cellStyle name="Normal 4 2 4 5 21 6" xfId="30879" xr:uid="{00000000-0005-0000-0000-0000E7850000}"/>
    <cellStyle name="Normal 4 2 4 5 22" xfId="30880" xr:uid="{00000000-0005-0000-0000-0000E8850000}"/>
    <cellStyle name="Normal 4 2 4 5 22 2" xfId="30881" xr:uid="{00000000-0005-0000-0000-0000E9850000}"/>
    <cellStyle name="Normal 4 2 4 5 22 3" xfId="30882" xr:uid="{00000000-0005-0000-0000-0000EA850000}"/>
    <cellStyle name="Normal 4 2 4 5 22 4" xfId="30883" xr:uid="{00000000-0005-0000-0000-0000EB850000}"/>
    <cellStyle name="Normal 4 2 4 5 22 5" xfId="30884" xr:uid="{00000000-0005-0000-0000-0000EC850000}"/>
    <cellStyle name="Normal 4 2 4 5 22 6" xfId="30885" xr:uid="{00000000-0005-0000-0000-0000ED850000}"/>
    <cellStyle name="Normal 4 2 4 5 23" xfId="30886" xr:uid="{00000000-0005-0000-0000-0000EE850000}"/>
    <cellStyle name="Normal 4 2 4 5 23 2" xfId="30887" xr:uid="{00000000-0005-0000-0000-0000EF850000}"/>
    <cellStyle name="Normal 4 2 4 5 23 3" xfId="30888" xr:uid="{00000000-0005-0000-0000-0000F0850000}"/>
    <cellStyle name="Normal 4 2 4 5 23 4" xfId="30889" xr:uid="{00000000-0005-0000-0000-0000F1850000}"/>
    <cellStyle name="Normal 4 2 4 5 23 5" xfId="30890" xr:uid="{00000000-0005-0000-0000-0000F2850000}"/>
    <cellStyle name="Normal 4 2 4 5 23 6" xfId="30891" xr:uid="{00000000-0005-0000-0000-0000F3850000}"/>
    <cellStyle name="Normal 4 2 4 5 24" xfId="30892" xr:uid="{00000000-0005-0000-0000-0000F4850000}"/>
    <cellStyle name="Normal 4 2 4 5 24 2" xfId="30893" xr:uid="{00000000-0005-0000-0000-0000F5850000}"/>
    <cellStyle name="Normal 4 2 4 5 24 3" xfId="30894" xr:uid="{00000000-0005-0000-0000-0000F6850000}"/>
    <cellStyle name="Normal 4 2 4 5 24 4" xfId="30895" xr:uid="{00000000-0005-0000-0000-0000F7850000}"/>
    <cellStyle name="Normal 4 2 4 5 24 5" xfId="30896" xr:uid="{00000000-0005-0000-0000-0000F8850000}"/>
    <cellStyle name="Normal 4 2 4 5 24 6" xfId="30897" xr:uid="{00000000-0005-0000-0000-0000F9850000}"/>
    <cellStyle name="Normal 4 2 4 5 25" xfId="30898" xr:uid="{00000000-0005-0000-0000-0000FA850000}"/>
    <cellStyle name="Normal 4 2 4 5 25 2" xfId="30899" xr:uid="{00000000-0005-0000-0000-0000FB850000}"/>
    <cellStyle name="Normal 4 2 4 5 25 3" xfId="30900" xr:uid="{00000000-0005-0000-0000-0000FC850000}"/>
    <cellStyle name="Normal 4 2 4 5 25 4" xfId="30901" xr:uid="{00000000-0005-0000-0000-0000FD850000}"/>
    <cellStyle name="Normal 4 2 4 5 25 5" xfId="30902" xr:uid="{00000000-0005-0000-0000-0000FE850000}"/>
    <cellStyle name="Normal 4 2 4 5 25 6" xfId="30903" xr:uid="{00000000-0005-0000-0000-0000FF850000}"/>
    <cellStyle name="Normal 4 2 4 5 26" xfId="30904" xr:uid="{00000000-0005-0000-0000-000000860000}"/>
    <cellStyle name="Normal 4 2 4 5 26 2" xfId="30905" xr:uid="{00000000-0005-0000-0000-000001860000}"/>
    <cellStyle name="Normal 4 2 4 5 26 3" xfId="30906" xr:uid="{00000000-0005-0000-0000-000002860000}"/>
    <cellStyle name="Normal 4 2 4 5 26 4" xfId="30907" xr:uid="{00000000-0005-0000-0000-000003860000}"/>
    <cellStyle name="Normal 4 2 4 5 26 5" xfId="30908" xr:uid="{00000000-0005-0000-0000-000004860000}"/>
    <cellStyle name="Normal 4 2 4 5 26 6" xfId="30909" xr:uid="{00000000-0005-0000-0000-000005860000}"/>
    <cellStyle name="Normal 4 2 4 5 27" xfId="30910" xr:uid="{00000000-0005-0000-0000-000006860000}"/>
    <cellStyle name="Normal 4 2 4 5 27 2" xfId="30911" xr:uid="{00000000-0005-0000-0000-000007860000}"/>
    <cellStyle name="Normal 4 2 4 5 27 3" xfId="30912" xr:uid="{00000000-0005-0000-0000-000008860000}"/>
    <cellStyle name="Normal 4 2 4 5 27 4" xfId="30913" xr:uid="{00000000-0005-0000-0000-000009860000}"/>
    <cellStyle name="Normal 4 2 4 5 27 5" xfId="30914" xr:uid="{00000000-0005-0000-0000-00000A860000}"/>
    <cellStyle name="Normal 4 2 4 5 27 6" xfId="30915" xr:uid="{00000000-0005-0000-0000-00000B860000}"/>
    <cellStyle name="Normal 4 2 4 5 28" xfId="30916" xr:uid="{00000000-0005-0000-0000-00000C860000}"/>
    <cellStyle name="Normal 4 2 4 5 28 2" xfId="30917" xr:uid="{00000000-0005-0000-0000-00000D860000}"/>
    <cellStyle name="Normal 4 2 4 5 28 3" xfId="30918" xr:uid="{00000000-0005-0000-0000-00000E860000}"/>
    <cellStyle name="Normal 4 2 4 5 28 4" xfId="30919" xr:uid="{00000000-0005-0000-0000-00000F860000}"/>
    <cellStyle name="Normal 4 2 4 5 28 5" xfId="30920" xr:uid="{00000000-0005-0000-0000-000010860000}"/>
    <cellStyle name="Normal 4 2 4 5 28 6" xfId="30921" xr:uid="{00000000-0005-0000-0000-000011860000}"/>
    <cellStyle name="Normal 4 2 4 5 29" xfId="30922" xr:uid="{00000000-0005-0000-0000-000012860000}"/>
    <cellStyle name="Normal 4 2 4 5 29 2" xfId="30923" xr:uid="{00000000-0005-0000-0000-000013860000}"/>
    <cellStyle name="Normal 4 2 4 5 29 3" xfId="30924" xr:uid="{00000000-0005-0000-0000-000014860000}"/>
    <cellStyle name="Normal 4 2 4 5 29 4" xfId="30925" xr:uid="{00000000-0005-0000-0000-000015860000}"/>
    <cellStyle name="Normal 4 2 4 5 29 5" xfId="30926" xr:uid="{00000000-0005-0000-0000-000016860000}"/>
    <cellStyle name="Normal 4 2 4 5 29 6" xfId="30927" xr:uid="{00000000-0005-0000-0000-000017860000}"/>
    <cellStyle name="Normal 4 2 4 5 3" xfId="30928" xr:uid="{00000000-0005-0000-0000-000018860000}"/>
    <cellStyle name="Normal 4 2 4 5 3 2" xfId="30929" xr:uid="{00000000-0005-0000-0000-000019860000}"/>
    <cellStyle name="Normal 4 2 4 5 3 3" xfId="30930" xr:uid="{00000000-0005-0000-0000-00001A860000}"/>
    <cellStyle name="Normal 4 2 4 5 3 4" xfId="30931" xr:uid="{00000000-0005-0000-0000-00001B860000}"/>
    <cellStyle name="Normal 4 2 4 5 3 5" xfId="30932" xr:uid="{00000000-0005-0000-0000-00001C860000}"/>
    <cellStyle name="Normal 4 2 4 5 3 6" xfId="30933" xr:uid="{00000000-0005-0000-0000-00001D860000}"/>
    <cellStyle name="Normal 4 2 4 5 30" xfId="30934" xr:uid="{00000000-0005-0000-0000-00001E860000}"/>
    <cellStyle name="Normal 4 2 4 5 31" xfId="30935" xr:uid="{00000000-0005-0000-0000-00001F860000}"/>
    <cellStyle name="Normal 4 2 4 5 32" xfId="30936" xr:uid="{00000000-0005-0000-0000-000020860000}"/>
    <cellStyle name="Normal 4 2 4 5 33" xfId="30937" xr:uid="{00000000-0005-0000-0000-000021860000}"/>
    <cellStyle name="Normal 4 2 4 5 34" xfId="30938" xr:uid="{00000000-0005-0000-0000-000022860000}"/>
    <cellStyle name="Normal 4 2 4 5 4" xfId="30939" xr:uid="{00000000-0005-0000-0000-000023860000}"/>
    <cellStyle name="Normal 4 2 4 5 4 2" xfId="30940" xr:uid="{00000000-0005-0000-0000-000024860000}"/>
    <cellStyle name="Normal 4 2 4 5 4 3" xfId="30941" xr:uid="{00000000-0005-0000-0000-000025860000}"/>
    <cellStyle name="Normal 4 2 4 5 4 4" xfId="30942" xr:uid="{00000000-0005-0000-0000-000026860000}"/>
    <cellStyle name="Normal 4 2 4 5 4 5" xfId="30943" xr:uid="{00000000-0005-0000-0000-000027860000}"/>
    <cellStyle name="Normal 4 2 4 5 4 6" xfId="30944" xr:uid="{00000000-0005-0000-0000-000028860000}"/>
    <cellStyle name="Normal 4 2 4 5 5" xfId="30945" xr:uid="{00000000-0005-0000-0000-000029860000}"/>
    <cellStyle name="Normal 4 2 4 5 5 2" xfId="30946" xr:uid="{00000000-0005-0000-0000-00002A860000}"/>
    <cellStyle name="Normal 4 2 4 5 5 3" xfId="30947" xr:uid="{00000000-0005-0000-0000-00002B860000}"/>
    <cellStyle name="Normal 4 2 4 5 5 4" xfId="30948" xr:uid="{00000000-0005-0000-0000-00002C860000}"/>
    <cellStyle name="Normal 4 2 4 5 5 5" xfId="30949" xr:uid="{00000000-0005-0000-0000-00002D860000}"/>
    <cellStyle name="Normal 4 2 4 5 5 6" xfId="30950" xr:uid="{00000000-0005-0000-0000-00002E860000}"/>
    <cellStyle name="Normal 4 2 4 5 6" xfId="30951" xr:uid="{00000000-0005-0000-0000-00002F860000}"/>
    <cellStyle name="Normal 4 2 4 5 6 2" xfId="30952" xr:uid="{00000000-0005-0000-0000-000030860000}"/>
    <cellStyle name="Normal 4 2 4 5 6 3" xfId="30953" xr:uid="{00000000-0005-0000-0000-000031860000}"/>
    <cellStyle name="Normal 4 2 4 5 6 4" xfId="30954" xr:uid="{00000000-0005-0000-0000-000032860000}"/>
    <cellStyle name="Normal 4 2 4 5 6 5" xfId="30955" xr:uid="{00000000-0005-0000-0000-000033860000}"/>
    <cellStyle name="Normal 4 2 4 5 6 6" xfId="30956" xr:uid="{00000000-0005-0000-0000-000034860000}"/>
    <cellStyle name="Normal 4 2 4 5 7" xfId="30957" xr:uid="{00000000-0005-0000-0000-000035860000}"/>
    <cellStyle name="Normal 4 2 4 5 7 2" xfId="30958" xr:uid="{00000000-0005-0000-0000-000036860000}"/>
    <cellStyle name="Normal 4 2 4 5 7 3" xfId="30959" xr:uid="{00000000-0005-0000-0000-000037860000}"/>
    <cellStyle name="Normal 4 2 4 5 7 4" xfId="30960" xr:uid="{00000000-0005-0000-0000-000038860000}"/>
    <cellStyle name="Normal 4 2 4 5 7 5" xfId="30961" xr:uid="{00000000-0005-0000-0000-000039860000}"/>
    <cellStyle name="Normal 4 2 4 5 7 6" xfId="30962" xr:uid="{00000000-0005-0000-0000-00003A860000}"/>
    <cellStyle name="Normal 4 2 4 5 8" xfId="30963" xr:uid="{00000000-0005-0000-0000-00003B860000}"/>
    <cellStyle name="Normal 4 2 4 5 8 2" xfId="30964" xr:uid="{00000000-0005-0000-0000-00003C860000}"/>
    <cellStyle name="Normal 4 2 4 5 8 3" xfId="30965" xr:uid="{00000000-0005-0000-0000-00003D860000}"/>
    <cellStyle name="Normal 4 2 4 5 8 4" xfId="30966" xr:uid="{00000000-0005-0000-0000-00003E860000}"/>
    <cellStyle name="Normal 4 2 4 5 8 5" xfId="30967" xr:uid="{00000000-0005-0000-0000-00003F860000}"/>
    <cellStyle name="Normal 4 2 4 5 8 6" xfId="30968" xr:uid="{00000000-0005-0000-0000-000040860000}"/>
    <cellStyle name="Normal 4 2 4 5 9" xfId="30969" xr:uid="{00000000-0005-0000-0000-000041860000}"/>
    <cellStyle name="Normal 4 2 4 5 9 2" xfId="30970" xr:uid="{00000000-0005-0000-0000-000042860000}"/>
    <cellStyle name="Normal 4 2 4 5 9 3" xfId="30971" xr:uid="{00000000-0005-0000-0000-000043860000}"/>
    <cellStyle name="Normal 4 2 4 5 9 4" xfId="30972" xr:uid="{00000000-0005-0000-0000-000044860000}"/>
    <cellStyle name="Normal 4 2 4 5 9 5" xfId="30973" xr:uid="{00000000-0005-0000-0000-000045860000}"/>
    <cellStyle name="Normal 4 2 4 5 9 6" xfId="30974" xr:uid="{00000000-0005-0000-0000-000046860000}"/>
    <cellStyle name="Normal 4 2 4 50" xfId="30975" xr:uid="{00000000-0005-0000-0000-000047860000}"/>
    <cellStyle name="Normal 4 2 4 51" xfId="30976" xr:uid="{00000000-0005-0000-0000-000048860000}"/>
    <cellStyle name="Normal 4 2 4 6" xfId="30977" xr:uid="{00000000-0005-0000-0000-000049860000}"/>
    <cellStyle name="Normal 4 2 4 6 10" xfId="30978" xr:uid="{00000000-0005-0000-0000-00004A860000}"/>
    <cellStyle name="Normal 4 2 4 6 10 2" xfId="30979" xr:uid="{00000000-0005-0000-0000-00004B860000}"/>
    <cellStyle name="Normal 4 2 4 6 10 3" xfId="30980" xr:uid="{00000000-0005-0000-0000-00004C860000}"/>
    <cellStyle name="Normal 4 2 4 6 10 4" xfId="30981" xr:uid="{00000000-0005-0000-0000-00004D860000}"/>
    <cellStyle name="Normal 4 2 4 6 10 5" xfId="30982" xr:uid="{00000000-0005-0000-0000-00004E860000}"/>
    <cellStyle name="Normal 4 2 4 6 10 6" xfId="30983" xr:uid="{00000000-0005-0000-0000-00004F860000}"/>
    <cellStyle name="Normal 4 2 4 6 11" xfId="30984" xr:uid="{00000000-0005-0000-0000-000050860000}"/>
    <cellStyle name="Normal 4 2 4 6 11 2" xfId="30985" xr:uid="{00000000-0005-0000-0000-000051860000}"/>
    <cellStyle name="Normal 4 2 4 6 11 3" xfId="30986" xr:uid="{00000000-0005-0000-0000-000052860000}"/>
    <cellStyle name="Normal 4 2 4 6 11 4" xfId="30987" xr:uid="{00000000-0005-0000-0000-000053860000}"/>
    <cellStyle name="Normal 4 2 4 6 11 5" xfId="30988" xr:uid="{00000000-0005-0000-0000-000054860000}"/>
    <cellStyle name="Normal 4 2 4 6 11 6" xfId="30989" xr:uid="{00000000-0005-0000-0000-000055860000}"/>
    <cellStyle name="Normal 4 2 4 6 12" xfId="30990" xr:uid="{00000000-0005-0000-0000-000056860000}"/>
    <cellStyle name="Normal 4 2 4 6 12 2" xfId="30991" xr:uid="{00000000-0005-0000-0000-000057860000}"/>
    <cellStyle name="Normal 4 2 4 6 12 3" xfId="30992" xr:uid="{00000000-0005-0000-0000-000058860000}"/>
    <cellStyle name="Normal 4 2 4 6 12 4" xfId="30993" xr:uid="{00000000-0005-0000-0000-000059860000}"/>
    <cellStyle name="Normal 4 2 4 6 12 5" xfId="30994" xr:uid="{00000000-0005-0000-0000-00005A860000}"/>
    <cellStyle name="Normal 4 2 4 6 12 6" xfId="30995" xr:uid="{00000000-0005-0000-0000-00005B860000}"/>
    <cellStyle name="Normal 4 2 4 6 13" xfId="30996" xr:uid="{00000000-0005-0000-0000-00005C860000}"/>
    <cellStyle name="Normal 4 2 4 6 13 2" xfId="30997" xr:uid="{00000000-0005-0000-0000-00005D860000}"/>
    <cellStyle name="Normal 4 2 4 6 13 3" xfId="30998" xr:uid="{00000000-0005-0000-0000-00005E860000}"/>
    <cellStyle name="Normal 4 2 4 6 13 4" xfId="30999" xr:uid="{00000000-0005-0000-0000-00005F860000}"/>
    <cellStyle name="Normal 4 2 4 6 13 5" xfId="31000" xr:uid="{00000000-0005-0000-0000-000060860000}"/>
    <cellStyle name="Normal 4 2 4 6 13 6" xfId="31001" xr:uid="{00000000-0005-0000-0000-000061860000}"/>
    <cellStyle name="Normal 4 2 4 6 14" xfId="31002" xr:uid="{00000000-0005-0000-0000-000062860000}"/>
    <cellStyle name="Normal 4 2 4 6 14 2" xfId="31003" xr:uid="{00000000-0005-0000-0000-000063860000}"/>
    <cellStyle name="Normal 4 2 4 6 14 3" xfId="31004" xr:uid="{00000000-0005-0000-0000-000064860000}"/>
    <cellStyle name="Normal 4 2 4 6 14 4" xfId="31005" xr:uid="{00000000-0005-0000-0000-000065860000}"/>
    <cellStyle name="Normal 4 2 4 6 14 5" xfId="31006" xr:uid="{00000000-0005-0000-0000-000066860000}"/>
    <cellStyle name="Normal 4 2 4 6 14 6" xfId="31007" xr:uid="{00000000-0005-0000-0000-000067860000}"/>
    <cellStyle name="Normal 4 2 4 6 15" xfId="31008" xr:uid="{00000000-0005-0000-0000-000068860000}"/>
    <cellStyle name="Normal 4 2 4 6 15 2" xfId="31009" xr:uid="{00000000-0005-0000-0000-000069860000}"/>
    <cellStyle name="Normal 4 2 4 6 15 3" xfId="31010" xr:uid="{00000000-0005-0000-0000-00006A860000}"/>
    <cellStyle name="Normal 4 2 4 6 15 4" xfId="31011" xr:uid="{00000000-0005-0000-0000-00006B860000}"/>
    <cellStyle name="Normal 4 2 4 6 15 5" xfId="31012" xr:uid="{00000000-0005-0000-0000-00006C860000}"/>
    <cellStyle name="Normal 4 2 4 6 15 6" xfId="31013" xr:uid="{00000000-0005-0000-0000-00006D860000}"/>
    <cellStyle name="Normal 4 2 4 6 16" xfId="31014" xr:uid="{00000000-0005-0000-0000-00006E860000}"/>
    <cellStyle name="Normal 4 2 4 6 16 2" xfId="31015" xr:uid="{00000000-0005-0000-0000-00006F860000}"/>
    <cellStyle name="Normal 4 2 4 6 16 3" xfId="31016" xr:uid="{00000000-0005-0000-0000-000070860000}"/>
    <cellStyle name="Normal 4 2 4 6 16 4" xfId="31017" xr:uid="{00000000-0005-0000-0000-000071860000}"/>
    <cellStyle name="Normal 4 2 4 6 16 5" xfId="31018" xr:uid="{00000000-0005-0000-0000-000072860000}"/>
    <cellStyle name="Normal 4 2 4 6 16 6" xfId="31019" xr:uid="{00000000-0005-0000-0000-000073860000}"/>
    <cellStyle name="Normal 4 2 4 6 17" xfId="31020" xr:uid="{00000000-0005-0000-0000-000074860000}"/>
    <cellStyle name="Normal 4 2 4 6 17 2" xfId="31021" xr:uid="{00000000-0005-0000-0000-000075860000}"/>
    <cellStyle name="Normal 4 2 4 6 17 3" xfId="31022" xr:uid="{00000000-0005-0000-0000-000076860000}"/>
    <cellStyle name="Normal 4 2 4 6 17 4" xfId="31023" xr:uid="{00000000-0005-0000-0000-000077860000}"/>
    <cellStyle name="Normal 4 2 4 6 17 5" xfId="31024" xr:uid="{00000000-0005-0000-0000-000078860000}"/>
    <cellStyle name="Normal 4 2 4 6 17 6" xfId="31025" xr:uid="{00000000-0005-0000-0000-000079860000}"/>
    <cellStyle name="Normal 4 2 4 6 18" xfId="31026" xr:uid="{00000000-0005-0000-0000-00007A860000}"/>
    <cellStyle name="Normal 4 2 4 6 18 2" xfId="31027" xr:uid="{00000000-0005-0000-0000-00007B860000}"/>
    <cellStyle name="Normal 4 2 4 6 18 3" xfId="31028" xr:uid="{00000000-0005-0000-0000-00007C860000}"/>
    <cellStyle name="Normal 4 2 4 6 18 4" xfId="31029" xr:uid="{00000000-0005-0000-0000-00007D860000}"/>
    <cellStyle name="Normal 4 2 4 6 18 5" xfId="31030" xr:uid="{00000000-0005-0000-0000-00007E860000}"/>
    <cellStyle name="Normal 4 2 4 6 18 6" xfId="31031" xr:uid="{00000000-0005-0000-0000-00007F860000}"/>
    <cellStyle name="Normal 4 2 4 6 19" xfId="31032" xr:uid="{00000000-0005-0000-0000-000080860000}"/>
    <cellStyle name="Normal 4 2 4 6 19 2" xfId="31033" xr:uid="{00000000-0005-0000-0000-000081860000}"/>
    <cellStyle name="Normal 4 2 4 6 19 3" xfId="31034" xr:uid="{00000000-0005-0000-0000-000082860000}"/>
    <cellStyle name="Normal 4 2 4 6 19 4" xfId="31035" xr:uid="{00000000-0005-0000-0000-000083860000}"/>
    <cellStyle name="Normal 4 2 4 6 19 5" xfId="31036" xr:uid="{00000000-0005-0000-0000-000084860000}"/>
    <cellStyle name="Normal 4 2 4 6 19 6" xfId="31037" xr:uid="{00000000-0005-0000-0000-000085860000}"/>
    <cellStyle name="Normal 4 2 4 6 2" xfId="31038" xr:uid="{00000000-0005-0000-0000-000086860000}"/>
    <cellStyle name="Normal 4 2 4 6 2 2" xfId="31039" xr:uid="{00000000-0005-0000-0000-000087860000}"/>
    <cellStyle name="Normal 4 2 4 6 2 3" xfId="31040" xr:uid="{00000000-0005-0000-0000-000088860000}"/>
    <cellStyle name="Normal 4 2 4 6 2 4" xfId="31041" xr:uid="{00000000-0005-0000-0000-000089860000}"/>
    <cellStyle name="Normal 4 2 4 6 2 5" xfId="31042" xr:uid="{00000000-0005-0000-0000-00008A860000}"/>
    <cellStyle name="Normal 4 2 4 6 2 6" xfId="31043" xr:uid="{00000000-0005-0000-0000-00008B860000}"/>
    <cellStyle name="Normal 4 2 4 6 20" xfId="31044" xr:uid="{00000000-0005-0000-0000-00008C860000}"/>
    <cellStyle name="Normal 4 2 4 6 20 2" xfId="31045" xr:uid="{00000000-0005-0000-0000-00008D860000}"/>
    <cellStyle name="Normal 4 2 4 6 20 3" xfId="31046" xr:uid="{00000000-0005-0000-0000-00008E860000}"/>
    <cellStyle name="Normal 4 2 4 6 20 4" xfId="31047" xr:uid="{00000000-0005-0000-0000-00008F860000}"/>
    <cellStyle name="Normal 4 2 4 6 20 5" xfId="31048" xr:uid="{00000000-0005-0000-0000-000090860000}"/>
    <cellStyle name="Normal 4 2 4 6 20 6" xfId="31049" xr:uid="{00000000-0005-0000-0000-000091860000}"/>
    <cellStyle name="Normal 4 2 4 6 21" xfId="31050" xr:uid="{00000000-0005-0000-0000-000092860000}"/>
    <cellStyle name="Normal 4 2 4 6 21 2" xfId="31051" xr:uid="{00000000-0005-0000-0000-000093860000}"/>
    <cellStyle name="Normal 4 2 4 6 21 3" xfId="31052" xr:uid="{00000000-0005-0000-0000-000094860000}"/>
    <cellStyle name="Normal 4 2 4 6 21 4" xfId="31053" xr:uid="{00000000-0005-0000-0000-000095860000}"/>
    <cellStyle name="Normal 4 2 4 6 21 5" xfId="31054" xr:uid="{00000000-0005-0000-0000-000096860000}"/>
    <cellStyle name="Normal 4 2 4 6 21 6" xfId="31055" xr:uid="{00000000-0005-0000-0000-000097860000}"/>
    <cellStyle name="Normal 4 2 4 6 22" xfId="31056" xr:uid="{00000000-0005-0000-0000-000098860000}"/>
    <cellStyle name="Normal 4 2 4 6 22 2" xfId="31057" xr:uid="{00000000-0005-0000-0000-000099860000}"/>
    <cellStyle name="Normal 4 2 4 6 22 3" xfId="31058" xr:uid="{00000000-0005-0000-0000-00009A860000}"/>
    <cellStyle name="Normal 4 2 4 6 22 4" xfId="31059" xr:uid="{00000000-0005-0000-0000-00009B860000}"/>
    <cellStyle name="Normal 4 2 4 6 22 5" xfId="31060" xr:uid="{00000000-0005-0000-0000-00009C860000}"/>
    <cellStyle name="Normal 4 2 4 6 22 6" xfId="31061" xr:uid="{00000000-0005-0000-0000-00009D860000}"/>
    <cellStyle name="Normal 4 2 4 6 23" xfId="31062" xr:uid="{00000000-0005-0000-0000-00009E860000}"/>
    <cellStyle name="Normal 4 2 4 6 23 2" xfId="31063" xr:uid="{00000000-0005-0000-0000-00009F860000}"/>
    <cellStyle name="Normal 4 2 4 6 23 3" xfId="31064" xr:uid="{00000000-0005-0000-0000-0000A0860000}"/>
    <cellStyle name="Normal 4 2 4 6 23 4" xfId="31065" xr:uid="{00000000-0005-0000-0000-0000A1860000}"/>
    <cellStyle name="Normal 4 2 4 6 23 5" xfId="31066" xr:uid="{00000000-0005-0000-0000-0000A2860000}"/>
    <cellStyle name="Normal 4 2 4 6 23 6" xfId="31067" xr:uid="{00000000-0005-0000-0000-0000A3860000}"/>
    <cellStyle name="Normal 4 2 4 6 24" xfId="31068" xr:uid="{00000000-0005-0000-0000-0000A4860000}"/>
    <cellStyle name="Normal 4 2 4 6 24 2" xfId="31069" xr:uid="{00000000-0005-0000-0000-0000A5860000}"/>
    <cellStyle name="Normal 4 2 4 6 24 3" xfId="31070" xr:uid="{00000000-0005-0000-0000-0000A6860000}"/>
    <cellStyle name="Normal 4 2 4 6 24 4" xfId="31071" xr:uid="{00000000-0005-0000-0000-0000A7860000}"/>
    <cellStyle name="Normal 4 2 4 6 24 5" xfId="31072" xr:uid="{00000000-0005-0000-0000-0000A8860000}"/>
    <cellStyle name="Normal 4 2 4 6 24 6" xfId="31073" xr:uid="{00000000-0005-0000-0000-0000A9860000}"/>
    <cellStyle name="Normal 4 2 4 6 25" xfId="31074" xr:uid="{00000000-0005-0000-0000-0000AA860000}"/>
    <cellStyle name="Normal 4 2 4 6 25 2" xfId="31075" xr:uid="{00000000-0005-0000-0000-0000AB860000}"/>
    <cellStyle name="Normal 4 2 4 6 25 3" xfId="31076" xr:uid="{00000000-0005-0000-0000-0000AC860000}"/>
    <cellStyle name="Normal 4 2 4 6 25 4" xfId="31077" xr:uid="{00000000-0005-0000-0000-0000AD860000}"/>
    <cellStyle name="Normal 4 2 4 6 25 5" xfId="31078" xr:uid="{00000000-0005-0000-0000-0000AE860000}"/>
    <cellStyle name="Normal 4 2 4 6 25 6" xfId="31079" xr:uid="{00000000-0005-0000-0000-0000AF860000}"/>
    <cellStyle name="Normal 4 2 4 6 26" xfId="31080" xr:uid="{00000000-0005-0000-0000-0000B0860000}"/>
    <cellStyle name="Normal 4 2 4 6 26 2" xfId="31081" xr:uid="{00000000-0005-0000-0000-0000B1860000}"/>
    <cellStyle name="Normal 4 2 4 6 26 3" xfId="31082" xr:uid="{00000000-0005-0000-0000-0000B2860000}"/>
    <cellStyle name="Normal 4 2 4 6 26 4" xfId="31083" xr:uid="{00000000-0005-0000-0000-0000B3860000}"/>
    <cellStyle name="Normal 4 2 4 6 26 5" xfId="31084" xr:uid="{00000000-0005-0000-0000-0000B4860000}"/>
    <cellStyle name="Normal 4 2 4 6 26 6" xfId="31085" xr:uid="{00000000-0005-0000-0000-0000B5860000}"/>
    <cellStyle name="Normal 4 2 4 6 27" xfId="31086" xr:uid="{00000000-0005-0000-0000-0000B6860000}"/>
    <cellStyle name="Normal 4 2 4 6 27 2" xfId="31087" xr:uid="{00000000-0005-0000-0000-0000B7860000}"/>
    <cellStyle name="Normal 4 2 4 6 27 3" xfId="31088" xr:uid="{00000000-0005-0000-0000-0000B8860000}"/>
    <cellStyle name="Normal 4 2 4 6 27 4" xfId="31089" xr:uid="{00000000-0005-0000-0000-0000B9860000}"/>
    <cellStyle name="Normal 4 2 4 6 27 5" xfId="31090" xr:uid="{00000000-0005-0000-0000-0000BA860000}"/>
    <cellStyle name="Normal 4 2 4 6 27 6" xfId="31091" xr:uid="{00000000-0005-0000-0000-0000BB860000}"/>
    <cellStyle name="Normal 4 2 4 6 28" xfId="31092" xr:uid="{00000000-0005-0000-0000-0000BC860000}"/>
    <cellStyle name="Normal 4 2 4 6 28 2" xfId="31093" xr:uid="{00000000-0005-0000-0000-0000BD860000}"/>
    <cellStyle name="Normal 4 2 4 6 28 3" xfId="31094" xr:uid="{00000000-0005-0000-0000-0000BE860000}"/>
    <cellStyle name="Normal 4 2 4 6 28 4" xfId="31095" xr:uid="{00000000-0005-0000-0000-0000BF860000}"/>
    <cellStyle name="Normal 4 2 4 6 28 5" xfId="31096" xr:uid="{00000000-0005-0000-0000-0000C0860000}"/>
    <cellStyle name="Normal 4 2 4 6 28 6" xfId="31097" xr:uid="{00000000-0005-0000-0000-0000C1860000}"/>
    <cellStyle name="Normal 4 2 4 6 29" xfId="31098" xr:uid="{00000000-0005-0000-0000-0000C2860000}"/>
    <cellStyle name="Normal 4 2 4 6 29 2" xfId="31099" xr:uid="{00000000-0005-0000-0000-0000C3860000}"/>
    <cellStyle name="Normal 4 2 4 6 29 3" xfId="31100" xr:uid="{00000000-0005-0000-0000-0000C4860000}"/>
    <cellStyle name="Normal 4 2 4 6 29 4" xfId="31101" xr:uid="{00000000-0005-0000-0000-0000C5860000}"/>
    <cellStyle name="Normal 4 2 4 6 29 5" xfId="31102" xr:uid="{00000000-0005-0000-0000-0000C6860000}"/>
    <cellStyle name="Normal 4 2 4 6 29 6" xfId="31103" xr:uid="{00000000-0005-0000-0000-0000C7860000}"/>
    <cellStyle name="Normal 4 2 4 6 3" xfId="31104" xr:uid="{00000000-0005-0000-0000-0000C8860000}"/>
    <cellStyle name="Normal 4 2 4 6 3 2" xfId="31105" xr:uid="{00000000-0005-0000-0000-0000C9860000}"/>
    <cellStyle name="Normal 4 2 4 6 3 3" xfId="31106" xr:uid="{00000000-0005-0000-0000-0000CA860000}"/>
    <cellStyle name="Normal 4 2 4 6 3 4" xfId="31107" xr:uid="{00000000-0005-0000-0000-0000CB860000}"/>
    <cellStyle name="Normal 4 2 4 6 3 5" xfId="31108" xr:uid="{00000000-0005-0000-0000-0000CC860000}"/>
    <cellStyle name="Normal 4 2 4 6 3 6" xfId="31109" xr:uid="{00000000-0005-0000-0000-0000CD860000}"/>
    <cellStyle name="Normal 4 2 4 6 30" xfId="31110" xr:uid="{00000000-0005-0000-0000-0000CE860000}"/>
    <cellStyle name="Normal 4 2 4 6 31" xfId="31111" xr:uid="{00000000-0005-0000-0000-0000CF860000}"/>
    <cellStyle name="Normal 4 2 4 6 32" xfId="31112" xr:uid="{00000000-0005-0000-0000-0000D0860000}"/>
    <cellStyle name="Normal 4 2 4 6 33" xfId="31113" xr:uid="{00000000-0005-0000-0000-0000D1860000}"/>
    <cellStyle name="Normal 4 2 4 6 34" xfId="31114" xr:uid="{00000000-0005-0000-0000-0000D2860000}"/>
    <cellStyle name="Normal 4 2 4 6 4" xfId="31115" xr:uid="{00000000-0005-0000-0000-0000D3860000}"/>
    <cellStyle name="Normal 4 2 4 6 4 2" xfId="31116" xr:uid="{00000000-0005-0000-0000-0000D4860000}"/>
    <cellStyle name="Normal 4 2 4 6 4 3" xfId="31117" xr:uid="{00000000-0005-0000-0000-0000D5860000}"/>
    <cellStyle name="Normal 4 2 4 6 4 4" xfId="31118" xr:uid="{00000000-0005-0000-0000-0000D6860000}"/>
    <cellStyle name="Normal 4 2 4 6 4 5" xfId="31119" xr:uid="{00000000-0005-0000-0000-0000D7860000}"/>
    <cellStyle name="Normal 4 2 4 6 4 6" xfId="31120" xr:uid="{00000000-0005-0000-0000-0000D8860000}"/>
    <cellStyle name="Normal 4 2 4 6 5" xfId="31121" xr:uid="{00000000-0005-0000-0000-0000D9860000}"/>
    <cellStyle name="Normal 4 2 4 6 5 2" xfId="31122" xr:uid="{00000000-0005-0000-0000-0000DA860000}"/>
    <cellStyle name="Normal 4 2 4 6 5 3" xfId="31123" xr:uid="{00000000-0005-0000-0000-0000DB860000}"/>
    <cellStyle name="Normal 4 2 4 6 5 4" xfId="31124" xr:uid="{00000000-0005-0000-0000-0000DC860000}"/>
    <cellStyle name="Normal 4 2 4 6 5 5" xfId="31125" xr:uid="{00000000-0005-0000-0000-0000DD860000}"/>
    <cellStyle name="Normal 4 2 4 6 5 6" xfId="31126" xr:uid="{00000000-0005-0000-0000-0000DE860000}"/>
    <cellStyle name="Normal 4 2 4 6 6" xfId="31127" xr:uid="{00000000-0005-0000-0000-0000DF860000}"/>
    <cellStyle name="Normal 4 2 4 6 6 2" xfId="31128" xr:uid="{00000000-0005-0000-0000-0000E0860000}"/>
    <cellStyle name="Normal 4 2 4 6 6 3" xfId="31129" xr:uid="{00000000-0005-0000-0000-0000E1860000}"/>
    <cellStyle name="Normal 4 2 4 6 6 4" xfId="31130" xr:uid="{00000000-0005-0000-0000-0000E2860000}"/>
    <cellStyle name="Normal 4 2 4 6 6 5" xfId="31131" xr:uid="{00000000-0005-0000-0000-0000E3860000}"/>
    <cellStyle name="Normal 4 2 4 6 6 6" xfId="31132" xr:uid="{00000000-0005-0000-0000-0000E4860000}"/>
    <cellStyle name="Normal 4 2 4 6 7" xfId="31133" xr:uid="{00000000-0005-0000-0000-0000E5860000}"/>
    <cellStyle name="Normal 4 2 4 6 7 2" xfId="31134" xr:uid="{00000000-0005-0000-0000-0000E6860000}"/>
    <cellStyle name="Normal 4 2 4 6 7 3" xfId="31135" xr:uid="{00000000-0005-0000-0000-0000E7860000}"/>
    <cellStyle name="Normal 4 2 4 6 7 4" xfId="31136" xr:uid="{00000000-0005-0000-0000-0000E8860000}"/>
    <cellStyle name="Normal 4 2 4 6 7 5" xfId="31137" xr:uid="{00000000-0005-0000-0000-0000E9860000}"/>
    <cellStyle name="Normal 4 2 4 6 7 6" xfId="31138" xr:uid="{00000000-0005-0000-0000-0000EA860000}"/>
    <cellStyle name="Normal 4 2 4 6 8" xfId="31139" xr:uid="{00000000-0005-0000-0000-0000EB860000}"/>
    <cellStyle name="Normal 4 2 4 6 8 2" xfId="31140" xr:uid="{00000000-0005-0000-0000-0000EC860000}"/>
    <cellStyle name="Normal 4 2 4 6 8 3" xfId="31141" xr:uid="{00000000-0005-0000-0000-0000ED860000}"/>
    <cellStyle name="Normal 4 2 4 6 8 4" xfId="31142" xr:uid="{00000000-0005-0000-0000-0000EE860000}"/>
    <cellStyle name="Normal 4 2 4 6 8 5" xfId="31143" xr:uid="{00000000-0005-0000-0000-0000EF860000}"/>
    <cellStyle name="Normal 4 2 4 6 8 6" xfId="31144" xr:uid="{00000000-0005-0000-0000-0000F0860000}"/>
    <cellStyle name="Normal 4 2 4 6 9" xfId="31145" xr:uid="{00000000-0005-0000-0000-0000F1860000}"/>
    <cellStyle name="Normal 4 2 4 6 9 2" xfId="31146" xr:uid="{00000000-0005-0000-0000-0000F2860000}"/>
    <cellStyle name="Normal 4 2 4 6 9 3" xfId="31147" xr:uid="{00000000-0005-0000-0000-0000F3860000}"/>
    <cellStyle name="Normal 4 2 4 6 9 4" xfId="31148" xr:uid="{00000000-0005-0000-0000-0000F4860000}"/>
    <cellStyle name="Normal 4 2 4 6 9 5" xfId="31149" xr:uid="{00000000-0005-0000-0000-0000F5860000}"/>
    <cellStyle name="Normal 4 2 4 6 9 6" xfId="31150" xr:uid="{00000000-0005-0000-0000-0000F6860000}"/>
    <cellStyle name="Normal 4 2 4 7" xfId="31151" xr:uid="{00000000-0005-0000-0000-0000F7860000}"/>
    <cellStyle name="Normal 4 2 4 7 10" xfId="31152" xr:uid="{00000000-0005-0000-0000-0000F8860000}"/>
    <cellStyle name="Normal 4 2 4 7 10 2" xfId="31153" xr:uid="{00000000-0005-0000-0000-0000F9860000}"/>
    <cellStyle name="Normal 4 2 4 7 10 3" xfId="31154" xr:uid="{00000000-0005-0000-0000-0000FA860000}"/>
    <cellStyle name="Normal 4 2 4 7 10 4" xfId="31155" xr:uid="{00000000-0005-0000-0000-0000FB860000}"/>
    <cellStyle name="Normal 4 2 4 7 10 5" xfId="31156" xr:uid="{00000000-0005-0000-0000-0000FC860000}"/>
    <cellStyle name="Normal 4 2 4 7 10 6" xfId="31157" xr:uid="{00000000-0005-0000-0000-0000FD860000}"/>
    <cellStyle name="Normal 4 2 4 7 11" xfId="31158" xr:uid="{00000000-0005-0000-0000-0000FE860000}"/>
    <cellStyle name="Normal 4 2 4 7 11 2" xfId="31159" xr:uid="{00000000-0005-0000-0000-0000FF860000}"/>
    <cellStyle name="Normal 4 2 4 7 11 3" xfId="31160" xr:uid="{00000000-0005-0000-0000-000000870000}"/>
    <cellStyle name="Normal 4 2 4 7 11 4" xfId="31161" xr:uid="{00000000-0005-0000-0000-000001870000}"/>
    <cellStyle name="Normal 4 2 4 7 11 5" xfId="31162" xr:uid="{00000000-0005-0000-0000-000002870000}"/>
    <cellStyle name="Normal 4 2 4 7 11 6" xfId="31163" xr:uid="{00000000-0005-0000-0000-000003870000}"/>
    <cellStyle name="Normal 4 2 4 7 12" xfId="31164" xr:uid="{00000000-0005-0000-0000-000004870000}"/>
    <cellStyle name="Normal 4 2 4 7 12 2" xfId="31165" xr:uid="{00000000-0005-0000-0000-000005870000}"/>
    <cellStyle name="Normal 4 2 4 7 12 3" xfId="31166" xr:uid="{00000000-0005-0000-0000-000006870000}"/>
    <cellStyle name="Normal 4 2 4 7 12 4" xfId="31167" xr:uid="{00000000-0005-0000-0000-000007870000}"/>
    <cellStyle name="Normal 4 2 4 7 12 5" xfId="31168" xr:uid="{00000000-0005-0000-0000-000008870000}"/>
    <cellStyle name="Normal 4 2 4 7 12 6" xfId="31169" xr:uid="{00000000-0005-0000-0000-000009870000}"/>
    <cellStyle name="Normal 4 2 4 7 13" xfId="31170" xr:uid="{00000000-0005-0000-0000-00000A870000}"/>
    <cellStyle name="Normal 4 2 4 7 13 2" xfId="31171" xr:uid="{00000000-0005-0000-0000-00000B870000}"/>
    <cellStyle name="Normal 4 2 4 7 13 3" xfId="31172" xr:uid="{00000000-0005-0000-0000-00000C870000}"/>
    <cellStyle name="Normal 4 2 4 7 13 4" xfId="31173" xr:uid="{00000000-0005-0000-0000-00000D870000}"/>
    <cellStyle name="Normal 4 2 4 7 13 5" xfId="31174" xr:uid="{00000000-0005-0000-0000-00000E870000}"/>
    <cellStyle name="Normal 4 2 4 7 13 6" xfId="31175" xr:uid="{00000000-0005-0000-0000-00000F870000}"/>
    <cellStyle name="Normal 4 2 4 7 14" xfId="31176" xr:uid="{00000000-0005-0000-0000-000010870000}"/>
    <cellStyle name="Normal 4 2 4 7 14 2" xfId="31177" xr:uid="{00000000-0005-0000-0000-000011870000}"/>
    <cellStyle name="Normal 4 2 4 7 14 3" xfId="31178" xr:uid="{00000000-0005-0000-0000-000012870000}"/>
    <cellStyle name="Normal 4 2 4 7 14 4" xfId="31179" xr:uid="{00000000-0005-0000-0000-000013870000}"/>
    <cellStyle name="Normal 4 2 4 7 14 5" xfId="31180" xr:uid="{00000000-0005-0000-0000-000014870000}"/>
    <cellStyle name="Normal 4 2 4 7 14 6" xfId="31181" xr:uid="{00000000-0005-0000-0000-000015870000}"/>
    <cellStyle name="Normal 4 2 4 7 15" xfId="31182" xr:uid="{00000000-0005-0000-0000-000016870000}"/>
    <cellStyle name="Normal 4 2 4 7 15 2" xfId="31183" xr:uid="{00000000-0005-0000-0000-000017870000}"/>
    <cellStyle name="Normal 4 2 4 7 15 3" xfId="31184" xr:uid="{00000000-0005-0000-0000-000018870000}"/>
    <cellStyle name="Normal 4 2 4 7 15 4" xfId="31185" xr:uid="{00000000-0005-0000-0000-000019870000}"/>
    <cellStyle name="Normal 4 2 4 7 15 5" xfId="31186" xr:uid="{00000000-0005-0000-0000-00001A870000}"/>
    <cellStyle name="Normal 4 2 4 7 15 6" xfId="31187" xr:uid="{00000000-0005-0000-0000-00001B870000}"/>
    <cellStyle name="Normal 4 2 4 7 16" xfId="31188" xr:uid="{00000000-0005-0000-0000-00001C870000}"/>
    <cellStyle name="Normal 4 2 4 7 16 2" xfId="31189" xr:uid="{00000000-0005-0000-0000-00001D870000}"/>
    <cellStyle name="Normal 4 2 4 7 16 3" xfId="31190" xr:uid="{00000000-0005-0000-0000-00001E870000}"/>
    <cellStyle name="Normal 4 2 4 7 16 4" xfId="31191" xr:uid="{00000000-0005-0000-0000-00001F870000}"/>
    <cellStyle name="Normal 4 2 4 7 16 5" xfId="31192" xr:uid="{00000000-0005-0000-0000-000020870000}"/>
    <cellStyle name="Normal 4 2 4 7 16 6" xfId="31193" xr:uid="{00000000-0005-0000-0000-000021870000}"/>
    <cellStyle name="Normal 4 2 4 7 17" xfId="31194" xr:uid="{00000000-0005-0000-0000-000022870000}"/>
    <cellStyle name="Normal 4 2 4 7 17 2" xfId="31195" xr:uid="{00000000-0005-0000-0000-000023870000}"/>
    <cellStyle name="Normal 4 2 4 7 17 3" xfId="31196" xr:uid="{00000000-0005-0000-0000-000024870000}"/>
    <cellStyle name="Normal 4 2 4 7 17 4" xfId="31197" xr:uid="{00000000-0005-0000-0000-000025870000}"/>
    <cellStyle name="Normal 4 2 4 7 17 5" xfId="31198" xr:uid="{00000000-0005-0000-0000-000026870000}"/>
    <cellStyle name="Normal 4 2 4 7 17 6" xfId="31199" xr:uid="{00000000-0005-0000-0000-000027870000}"/>
    <cellStyle name="Normal 4 2 4 7 18" xfId="31200" xr:uid="{00000000-0005-0000-0000-000028870000}"/>
    <cellStyle name="Normal 4 2 4 7 18 2" xfId="31201" xr:uid="{00000000-0005-0000-0000-000029870000}"/>
    <cellStyle name="Normal 4 2 4 7 18 3" xfId="31202" xr:uid="{00000000-0005-0000-0000-00002A870000}"/>
    <cellStyle name="Normal 4 2 4 7 18 4" xfId="31203" xr:uid="{00000000-0005-0000-0000-00002B870000}"/>
    <cellStyle name="Normal 4 2 4 7 18 5" xfId="31204" xr:uid="{00000000-0005-0000-0000-00002C870000}"/>
    <cellStyle name="Normal 4 2 4 7 18 6" xfId="31205" xr:uid="{00000000-0005-0000-0000-00002D870000}"/>
    <cellStyle name="Normal 4 2 4 7 19" xfId="31206" xr:uid="{00000000-0005-0000-0000-00002E870000}"/>
    <cellStyle name="Normal 4 2 4 7 19 2" xfId="31207" xr:uid="{00000000-0005-0000-0000-00002F870000}"/>
    <cellStyle name="Normal 4 2 4 7 19 3" xfId="31208" xr:uid="{00000000-0005-0000-0000-000030870000}"/>
    <cellStyle name="Normal 4 2 4 7 19 4" xfId="31209" xr:uid="{00000000-0005-0000-0000-000031870000}"/>
    <cellStyle name="Normal 4 2 4 7 19 5" xfId="31210" xr:uid="{00000000-0005-0000-0000-000032870000}"/>
    <cellStyle name="Normal 4 2 4 7 19 6" xfId="31211" xr:uid="{00000000-0005-0000-0000-000033870000}"/>
    <cellStyle name="Normal 4 2 4 7 2" xfId="31212" xr:uid="{00000000-0005-0000-0000-000034870000}"/>
    <cellStyle name="Normal 4 2 4 7 2 2" xfId="31213" xr:uid="{00000000-0005-0000-0000-000035870000}"/>
    <cellStyle name="Normal 4 2 4 7 2 3" xfId="31214" xr:uid="{00000000-0005-0000-0000-000036870000}"/>
    <cellStyle name="Normal 4 2 4 7 2 4" xfId="31215" xr:uid="{00000000-0005-0000-0000-000037870000}"/>
    <cellStyle name="Normal 4 2 4 7 2 5" xfId="31216" xr:uid="{00000000-0005-0000-0000-000038870000}"/>
    <cellStyle name="Normal 4 2 4 7 2 6" xfId="31217" xr:uid="{00000000-0005-0000-0000-000039870000}"/>
    <cellStyle name="Normal 4 2 4 7 20" xfId="31218" xr:uid="{00000000-0005-0000-0000-00003A870000}"/>
    <cellStyle name="Normal 4 2 4 7 20 2" xfId="31219" xr:uid="{00000000-0005-0000-0000-00003B870000}"/>
    <cellStyle name="Normal 4 2 4 7 20 3" xfId="31220" xr:uid="{00000000-0005-0000-0000-00003C870000}"/>
    <cellStyle name="Normal 4 2 4 7 20 4" xfId="31221" xr:uid="{00000000-0005-0000-0000-00003D870000}"/>
    <cellStyle name="Normal 4 2 4 7 20 5" xfId="31222" xr:uid="{00000000-0005-0000-0000-00003E870000}"/>
    <cellStyle name="Normal 4 2 4 7 20 6" xfId="31223" xr:uid="{00000000-0005-0000-0000-00003F870000}"/>
    <cellStyle name="Normal 4 2 4 7 21" xfId="31224" xr:uid="{00000000-0005-0000-0000-000040870000}"/>
    <cellStyle name="Normal 4 2 4 7 21 2" xfId="31225" xr:uid="{00000000-0005-0000-0000-000041870000}"/>
    <cellStyle name="Normal 4 2 4 7 21 3" xfId="31226" xr:uid="{00000000-0005-0000-0000-000042870000}"/>
    <cellStyle name="Normal 4 2 4 7 21 4" xfId="31227" xr:uid="{00000000-0005-0000-0000-000043870000}"/>
    <cellStyle name="Normal 4 2 4 7 21 5" xfId="31228" xr:uid="{00000000-0005-0000-0000-000044870000}"/>
    <cellStyle name="Normal 4 2 4 7 21 6" xfId="31229" xr:uid="{00000000-0005-0000-0000-000045870000}"/>
    <cellStyle name="Normal 4 2 4 7 22" xfId="31230" xr:uid="{00000000-0005-0000-0000-000046870000}"/>
    <cellStyle name="Normal 4 2 4 7 22 2" xfId="31231" xr:uid="{00000000-0005-0000-0000-000047870000}"/>
    <cellStyle name="Normal 4 2 4 7 22 3" xfId="31232" xr:uid="{00000000-0005-0000-0000-000048870000}"/>
    <cellStyle name="Normal 4 2 4 7 22 4" xfId="31233" xr:uid="{00000000-0005-0000-0000-000049870000}"/>
    <cellStyle name="Normal 4 2 4 7 22 5" xfId="31234" xr:uid="{00000000-0005-0000-0000-00004A870000}"/>
    <cellStyle name="Normal 4 2 4 7 22 6" xfId="31235" xr:uid="{00000000-0005-0000-0000-00004B870000}"/>
    <cellStyle name="Normal 4 2 4 7 23" xfId="31236" xr:uid="{00000000-0005-0000-0000-00004C870000}"/>
    <cellStyle name="Normal 4 2 4 7 23 2" xfId="31237" xr:uid="{00000000-0005-0000-0000-00004D870000}"/>
    <cellStyle name="Normal 4 2 4 7 23 3" xfId="31238" xr:uid="{00000000-0005-0000-0000-00004E870000}"/>
    <cellStyle name="Normal 4 2 4 7 23 4" xfId="31239" xr:uid="{00000000-0005-0000-0000-00004F870000}"/>
    <cellStyle name="Normal 4 2 4 7 23 5" xfId="31240" xr:uid="{00000000-0005-0000-0000-000050870000}"/>
    <cellStyle name="Normal 4 2 4 7 23 6" xfId="31241" xr:uid="{00000000-0005-0000-0000-000051870000}"/>
    <cellStyle name="Normal 4 2 4 7 24" xfId="31242" xr:uid="{00000000-0005-0000-0000-000052870000}"/>
    <cellStyle name="Normal 4 2 4 7 24 2" xfId="31243" xr:uid="{00000000-0005-0000-0000-000053870000}"/>
    <cellStyle name="Normal 4 2 4 7 24 3" xfId="31244" xr:uid="{00000000-0005-0000-0000-000054870000}"/>
    <cellStyle name="Normal 4 2 4 7 24 4" xfId="31245" xr:uid="{00000000-0005-0000-0000-000055870000}"/>
    <cellStyle name="Normal 4 2 4 7 24 5" xfId="31246" xr:uid="{00000000-0005-0000-0000-000056870000}"/>
    <cellStyle name="Normal 4 2 4 7 24 6" xfId="31247" xr:uid="{00000000-0005-0000-0000-000057870000}"/>
    <cellStyle name="Normal 4 2 4 7 25" xfId="31248" xr:uid="{00000000-0005-0000-0000-000058870000}"/>
    <cellStyle name="Normal 4 2 4 7 25 2" xfId="31249" xr:uid="{00000000-0005-0000-0000-000059870000}"/>
    <cellStyle name="Normal 4 2 4 7 25 3" xfId="31250" xr:uid="{00000000-0005-0000-0000-00005A870000}"/>
    <cellStyle name="Normal 4 2 4 7 25 4" xfId="31251" xr:uid="{00000000-0005-0000-0000-00005B870000}"/>
    <cellStyle name="Normal 4 2 4 7 25 5" xfId="31252" xr:uid="{00000000-0005-0000-0000-00005C870000}"/>
    <cellStyle name="Normal 4 2 4 7 25 6" xfId="31253" xr:uid="{00000000-0005-0000-0000-00005D870000}"/>
    <cellStyle name="Normal 4 2 4 7 26" xfId="31254" xr:uid="{00000000-0005-0000-0000-00005E870000}"/>
    <cellStyle name="Normal 4 2 4 7 26 2" xfId="31255" xr:uid="{00000000-0005-0000-0000-00005F870000}"/>
    <cellStyle name="Normal 4 2 4 7 26 3" xfId="31256" xr:uid="{00000000-0005-0000-0000-000060870000}"/>
    <cellStyle name="Normal 4 2 4 7 26 4" xfId="31257" xr:uid="{00000000-0005-0000-0000-000061870000}"/>
    <cellStyle name="Normal 4 2 4 7 26 5" xfId="31258" xr:uid="{00000000-0005-0000-0000-000062870000}"/>
    <cellStyle name="Normal 4 2 4 7 26 6" xfId="31259" xr:uid="{00000000-0005-0000-0000-000063870000}"/>
    <cellStyle name="Normal 4 2 4 7 27" xfId="31260" xr:uid="{00000000-0005-0000-0000-000064870000}"/>
    <cellStyle name="Normal 4 2 4 7 27 2" xfId="31261" xr:uid="{00000000-0005-0000-0000-000065870000}"/>
    <cellStyle name="Normal 4 2 4 7 27 3" xfId="31262" xr:uid="{00000000-0005-0000-0000-000066870000}"/>
    <cellStyle name="Normal 4 2 4 7 27 4" xfId="31263" xr:uid="{00000000-0005-0000-0000-000067870000}"/>
    <cellStyle name="Normal 4 2 4 7 27 5" xfId="31264" xr:uid="{00000000-0005-0000-0000-000068870000}"/>
    <cellStyle name="Normal 4 2 4 7 27 6" xfId="31265" xr:uid="{00000000-0005-0000-0000-000069870000}"/>
    <cellStyle name="Normal 4 2 4 7 28" xfId="31266" xr:uid="{00000000-0005-0000-0000-00006A870000}"/>
    <cellStyle name="Normal 4 2 4 7 28 2" xfId="31267" xr:uid="{00000000-0005-0000-0000-00006B870000}"/>
    <cellStyle name="Normal 4 2 4 7 28 3" xfId="31268" xr:uid="{00000000-0005-0000-0000-00006C870000}"/>
    <cellStyle name="Normal 4 2 4 7 28 4" xfId="31269" xr:uid="{00000000-0005-0000-0000-00006D870000}"/>
    <cellStyle name="Normal 4 2 4 7 28 5" xfId="31270" xr:uid="{00000000-0005-0000-0000-00006E870000}"/>
    <cellStyle name="Normal 4 2 4 7 28 6" xfId="31271" xr:uid="{00000000-0005-0000-0000-00006F870000}"/>
    <cellStyle name="Normal 4 2 4 7 29" xfId="31272" xr:uid="{00000000-0005-0000-0000-000070870000}"/>
    <cellStyle name="Normal 4 2 4 7 29 2" xfId="31273" xr:uid="{00000000-0005-0000-0000-000071870000}"/>
    <cellStyle name="Normal 4 2 4 7 29 3" xfId="31274" xr:uid="{00000000-0005-0000-0000-000072870000}"/>
    <cellStyle name="Normal 4 2 4 7 29 4" xfId="31275" xr:uid="{00000000-0005-0000-0000-000073870000}"/>
    <cellStyle name="Normal 4 2 4 7 29 5" xfId="31276" xr:uid="{00000000-0005-0000-0000-000074870000}"/>
    <cellStyle name="Normal 4 2 4 7 29 6" xfId="31277" xr:uid="{00000000-0005-0000-0000-000075870000}"/>
    <cellStyle name="Normal 4 2 4 7 3" xfId="31278" xr:uid="{00000000-0005-0000-0000-000076870000}"/>
    <cellStyle name="Normal 4 2 4 7 3 2" xfId="31279" xr:uid="{00000000-0005-0000-0000-000077870000}"/>
    <cellStyle name="Normal 4 2 4 7 3 3" xfId="31280" xr:uid="{00000000-0005-0000-0000-000078870000}"/>
    <cellStyle name="Normal 4 2 4 7 3 4" xfId="31281" xr:uid="{00000000-0005-0000-0000-000079870000}"/>
    <cellStyle name="Normal 4 2 4 7 3 5" xfId="31282" xr:uid="{00000000-0005-0000-0000-00007A870000}"/>
    <cellStyle name="Normal 4 2 4 7 3 6" xfId="31283" xr:uid="{00000000-0005-0000-0000-00007B870000}"/>
    <cellStyle name="Normal 4 2 4 7 30" xfId="31284" xr:uid="{00000000-0005-0000-0000-00007C870000}"/>
    <cellStyle name="Normal 4 2 4 7 31" xfId="31285" xr:uid="{00000000-0005-0000-0000-00007D870000}"/>
    <cellStyle name="Normal 4 2 4 7 32" xfId="31286" xr:uid="{00000000-0005-0000-0000-00007E870000}"/>
    <cellStyle name="Normal 4 2 4 7 33" xfId="31287" xr:uid="{00000000-0005-0000-0000-00007F870000}"/>
    <cellStyle name="Normal 4 2 4 7 34" xfId="31288" xr:uid="{00000000-0005-0000-0000-000080870000}"/>
    <cellStyle name="Normal 4 2 4 7 4" xfId="31289" xr:uid="{00000000-0005-0000-0000-000081870000}"/>
    <cellStyle name="Normal 4 2 4 7 4 2" xfId="31290" xr:uid="{00000000-0005-0000-0000-000082870000}"/>
    <cellStyle name="Normal 4 2 4 7 4 3" xfId="31291" xr:uid="{00000000-0005-0000-0000-000083870000}"/>
    <cellStyle name="Normal 4 2 4 7 4 4" xfId="31292" xr:uid="{00000000-0005-0000-0000-000084870000}"/>
    <cellStyle name="Normal 4 2 4 7 4 5" xfId="31293" xr:uid="{00000000-0005-0000-0000-000085870000}"/>
    <cellStyle name="Normal 4 2 4 7 4 6" xfId="31294" xr:uid="{00000000-0005-0000-0000-000086870000}"/>
    <cellStyle name="Normal 4 2 4 7 5" xfId="31295" xr:uid="{00000000-0005-0000-0000-000087870000}"/>
    <cellStyle name="Normal 4 2 4 7 5 2" xfId="31296" xr:uid="{00000000-0005-0000-0000-000088870000}"/>
    <cellStyle name="Normal 4 2 4 7 5 3" xfId="31297" xr:uid="{00000000-0005-0000-0000-000089870000}"/>
    <cellStyle name="Normal 4 2 4 7 5 4" xfId="31298" xr:uid="{00000000-0005-0000-0000-00008A870000}"/>
    <cellStyle name="Normal 4 2 4 7 5 5" xfId="31299" xr:uid="{00000000-0005-0000-0000-00008B870000}"/>
    <cellStyle name="Normal 4 2 4 7 5 6" xfId="31300" xr:uid="{00000000-0005-0000-0000-00008C870000}"/>
    <cellStyle name="Normal 4 2 4 7 6" xfId="31301" xr:uid="{00000000-0005-0000-0000-00008D870000}"/>
    <cellStyle name="Normal 4 2 4 7 6 2" xfId="31302" xr:uid="{00000000-0005-0000-0000-00008E870000}"/>
    <cellStyle name="Normal 4 2 4 7 6 3" xfId="31303" xr:uid="{00000000-0005-0000-0000-00008F870000}"/>
    <cellStyle name="Normal 4 2 4 7 6 4" xfId="31304" xr:uid="{00000000-0005-0000-0000-000090870000}"/>
    <cellStyle name="Normal 4 2 4 7 6 5" xfId="31305" xr:uid="{00000000-0005-0000-0000-000091870000}"/>
    <cellStyle name="Normal 4 2 4 7 6 6" xfId="31306" xr:uid="{00000000-0005-0000-0000-000092870000}"/>
    <cellStyle name="Normal 4 2 4 7 7" xfId="31307" xr:uid="{00000000-0005-0000-0000-000093870000}"/>
    <cellStyle name="Normal 4 2 4 7 7 2" xfId="31308" xr:uid="{00000000-0005-0000-0000-000094870000}"/>
    <cellStyle name="Normal 4 2 4 7 7 3" xfId="31309" xr:uid="{00000000-0005-0000-0000-000095870000}"/>
    <cellStyle name="Normal 4 2 4 7 7 4" xfId="31310" xr:uid="{00000000-0005-0000-0000-000096870000}"/>
    <cellStyle name="Normal 4 2 4 7 7 5" xfId="31311" xr:uid="{00000000-0005-0000-0000-000097870000}"/>
    <cellStyle name="Normal 4 2 4 7 7 6" xfId="31312" xr:uid="{00000000-0005-0000-0000-000098870000}"/>
    <cellStyle name="Normal 4 2 4 7 8" xfId="31313" xr:uid="{00000000-0005-0000-0000-000099870000}"/>
    <cellStyle name="Normal 4 2 4 7 8 2" xfId="31314" xr:uid="{00000000-0005-0000-0000-00009A870000}"/>
    <cellStyle name="Normal 4 2 4 7 8 3" xfId="31315" xr:uid="{00000000-0005-0000-0000-00009B870000}"/>
    <cellStyle name="Normal 4 2 4 7 8 4" xfId="31316" xr:uid="{00000000-0005-0000-0000-00009C870000}"/>
    <cellStyle name="Normal 4 2 4 7 8 5" xfId="31317" xr:uid="{00000000-0005-0000-0000-00009D870000}"/>
    <cellStyle name="Normal 4 2 4 7 8 6" xfId="31318" xr:uid="{00000000-0005-0000-0000-00009E870000}"/>
    <cellStyle name="Normal 4 2 4 7 9" xfId="31319" xr:uid="{00000000-0005-0000-0000-00009F870000}"/>
    <cellStyle name="Normal 4 2 4 7 9 2" xfId="31320" xr:uid="{00000000-0005-0000-0000-0000A0870000}"/>
    <cellStyle name="Normal 4 2 4 7 9 3" xfId="31321" xr:uid="{00000000-0005-0000-0000-0000A1870000}"/>
    <cellStyle name="Normal 4 2 4 7 9 4" xfId="31322" xr:uid="{00000000-0005-0000-0000-0000A2870000}"/>
    <cellStyle name="Normal 4 2 4 7 9 5" xfId="31323" xr:uid="{00000000-0005-0000-0000-0000A3870000}"/>
    <cellStyle name="Normal 4 2 4 7 9 6" xfId="31324" xr:uid="{00000000-0005-0000-0000-0000A4870000}"/>
    <cellStyle name="Normal 4 2 4 8" xfId="31325" xr:uid="{00000000-0005-0000-0000-0000A5870000}"/>
    <cellStyle name="Normal 4 2 4 8 10" xfId="31326" xr:uid="{00000000-0005-0000-0000-0000A6870000}"/>
    <cellStyle name="Normal 4 2 4 8 10 2" xfId="31327" xr:uid="{00000000-0005-0000-0000-0000A7870000}"/>
    <cellStyle name="Normal 4 2 4 8 10 3" xfId="31328" xr:uid="{00000000-0005-0000-0000-0000A8870000}"/>
    <cellStyle name="Normal 4 2 4 8 10 4" xfId="31329" xr:uid="{00000000-0005-0000-0000-0000A9870000}"/>
    <cellStyle name="Normal 4 2 4 8 10 5" xfId="31330" xr:uid="{00000000-0005-0000-0000-0000AA870000}"/>
    <cellStyle name="Normal 4 2 4 8 10 6" xfId="31331" xr:uid="{00000000-0005-0000-0000-0000AB870000}"/>
    <cellStyle name="Normal 4 2 4 8 11" xfId="31332" xr:uid="{00000000-0005-0000-0000-0000AC870000}"/>
    <cellStyle name="Normal 4 2 4 8 11 2" xfId="31333" xr:uid="{00000000-0005-0000-0000-0000AD870000}"/>
    <cellStyle name="Normal 4 2 4 8 11 3" xfId="31334" xr:uid="{00000000-0005-0000-0000-0000AE870000}"/>
    <cellStyle name="Normal 4 2 4 8 11 4" xfId="31335" xr:uid="{00000000-0005-0000-0000-0000AF870000}"/>
    <cellStyle name="Normal 4 2 4 8 11 5" xfId="31336" xr:uid="{00000000-0005-0000-0000-0000B0870000}"/>
    <cellStyle name="Normal 4 2 4 8 11 6" xfId="31337" xr:uid="{00000000-0005-0000-0000-0000B1870000}"/>
    <cellStyle name="Normal 4 2 4 8 12" xfId="31338" xr:uid="{00000000-0005-0000-0000-0000B2870000}"/>
    <cellStyle name="Normal 4 2 4 8 12 2" xfId="31339" xr:uid="{00000000-0005-0000-0000-0000B3870000}"/>
    <cellStyle name="Normal 4 2 4 8 12 3" xfId="31340" xr:uid="{00000000-0005-0000-0000-0000B4870000}"/>
    <cellStyle name="Normal 4 2 4 8 12 4" xfId="31341" xr:uid="{00000000-0005-0000-0000-0000B5870000}"/>
    <cellStyle name="Normal 4 2 4 8 12 5" xfId="31342" xr:uid="{00000000-0005-0000-0000-0000B6870000}"/>
    <cellStyle name="Normal 4 2 4 8 12 6" xfId="31343" xr:uid="{00000000-0005-0000-0000-0000B7870000}"/>
    <cellStyle name="Normal 4 2 4 8 13" xfId="31344" xr:uid="{00000000-0005-0000-0000-0000B8870000}"/>
    <cellStyle name="Normal 4 2 4 8 13 2" xfId="31345" xr:uid="{00000000-0005-0000-0000-0000B9870000}"/>
    <cellStyle name="Normal 4 2 4 8 13 3" xfId="31346" xr:uid="{00000000-0005-0000-0000-0000BA870000}"/>
    <cellStyle name="Normal 4 2 4 8 13 4" xfId="31347" xr:uid="{00000000-0005-0000-0000-0000BB870000}"/>
    <cellStyle name="Normal 4 2 4 8 13 5" xfId="31348" xr:uid="{00000000-0005-0000-0000-0000BC870000}"/>
    <cellStyle name="Normal 4 2 4 8 13 6" xfId="31349" xr:uid="{00000000-0005-0000-0000-0000BD870000}"/>
    <cellStyle name="Normal 4 2 4 8 14" xfId="31350" xr:uid="{00000000-0005-0000-0000-0000BE870000}"/>
    <cellStyle name="Normal 4 2 4 8 14 2" xfId="31351" xr:uid="{00000000-0005-0000-0000-0000BF870000}"/>
    <cellStyle name="Normal 4 2 4 8 14 3" xfId="31352" xr:uid="{00000000-0005-0000-0000-0000C0870000}"/>
    <cellStyle name="Normal 4 2 4 8 14 4" xfId="31353" xr:uid="{00000000-0005-0000-0000-0000C1870000}"/>
    <cellStyle name="Normal 4 2 4 8 14 5" xfId="31354" xr:uid="{00000000-0005-0000-0000-0000C2870000}"/>
    <cellStyle name="Normal 4 2 4 8 14 6" xfId="31355" xr:uid="{00000000-0005-0000-0000-0000C3870000}"/>
    <cellStyle name="Normal 4 2 4 8 15" xfId="31356" xr:uid="{00000000-0005-0000-0000-0000C4870000}"/>
    <cellStyle name="Normal 4 2 4 8 15 2" xfId="31357" xr:uid="{00000000-0005-0000-0000-0000C5870000}"/>
    <cellStyle name="Normal 4 2 4 8 15 3" xfId="31358" xr:uid="{00000000-0005-0000-0000-0000C6870000}"/>
    <cellStyle name="Normal 4 2 4 8 15 4" xfId="31359" xr:uid="{00000000-0005-0000-0000-0000C7870000}"/>
    <cellStyle name="Normal 4 2 4 8 15 5" xfId="31360" xr:uid="{00000000-0005-0000-0000-0000C8870000}"/>
    <cellStyle name="Normal 4 2 4 8 15 6" xfId="31361" xr:uid="{00000000-0005-0000-0000-0000C9870000}"/>
    <cellStyle name="Normal 4 2 4 8 16" xfId="31362" xr:uid="{00000000-0005-0000-0000-0000CA870000}"/>
    <cellStyle name="Normal 4 2 4 8 16 2" xfId="31363" xr:uid="{00000000-0005-0000-0000-0000CB870000}"/>
    <cellStyle name="Normal 4 2 4 8 16 3" xfId="31364" xr:uid="{00000000-0005-0000-0000-0000CC870000}"/>
    <cellStyle name="Normal 4 2 4 8 16 4" xfId="31365" xr:uid="{00000000-0005-0000-0000-0000CD870000}"/>
    <cellStyle name="Normal 4 2 4 8 16 5" xfId="31366" xr:uid="{00000000-0005-0000-0000-0000CE870000}"/>
    <cellStyle name="Normal 4 2 4 8 16 6" xfId="31367" xr:uid="{00000000-0005-0000-0000-0000CF870000}"/>
    <cellStyle name="Normal 4 2 4 8 17" xfId="31368" xr:uid="{00000000-0005-0000-0000-0000D0870000}"/>
    <cellStyle name="Normal 4 2 4 8 17 2" xfId="31369" xr:uid="{00000000-0005-0000-0000-0000D1870000}"/>
    <cellStyle name="Normal 4 2 4 8 17 3" xfId="31370" xr:uid="{00000000-0005-0000-0000-0000D2870000}"/>
    <cellStyle name="Normal 4 2 4 8 17 4" xfId="31371" xr:uid="{00000000-0005-0000-0000-0000D3870000}"/>
    <cellStyle name="Normal 4 2 4 8 17 5" xfId="31372" xr:uid="{00000000-0005-0000-0000-0000D4870000}"/>
    <cellStyle name="Normal 4 2 4 8 17 6" xfId="31373" xr:uid="{00000000-0005-0000-0000-0000D5870000}"/>
    <cellStyle name="Normal 4 2 4 8 18" xfId="31374" xr:uid="{00000000-0005-0000-0000-0000D6870000}"/>
    <cellStyle name="Normal 4 2 4 8 18 2" xfId="31375" xr:uid="{00000000-0005-0000-0000-0000D7870000}"/>
    <cellStyle name="Normal 4 2 4 8 18 3" xfId="31376" xr:uid="{00000000-0005-0000-0000-0000D8870000}"/>
    <cellStyle name="Normal 4 2 4 8 18 4" xfId="31377" xr:uid="{00000000-0005-0000-0000-0000D9870000}"/>
    <cellStyle name="Normal 4 2 4 8 18 5" xfId="31378" xr:uid="{00000000-0005-0000-0000-0000DA870000}"/>
    <cellStyle name="Normal 4 2 4 8 18 6" xfId="31379" xr:uid="{00000000-0005-0000-0000-0000DB870000}"/>
    <cellStyle name="Normal 4 2 4 8 19" xfId="31380" xr:uid="{00000000-0005-0000-0000-0000DC870000}"/>
    <cellStyle name="Normal 4 2 4 8 19 2" xfId="31381" xr:uid="{00000000-0005-0000-0000-0000DD870000}"/>
    <cellStyle name="Normal 4 2 4 8 19 3" xfId="31382" xr:uid="{00000000-0005-0000-0000-0000DE870000}"/>
    <cellStyle name="Normal 4 2 4 8 19 4" xfId="31383" xr:uid="{00000000-0005-0000-0000-0000DF870000}"/>
    <cellStyle name="Normal 4 2 4 8 19 5" xfId="31384" xr:uid="{00000000-0005-0000-0000-0000E0870000}"/>
    <cellStyle name="Normal 4 2 4 8 19 6" xfId="31385" xr:uid="{00000000-0005-0000-0000-0000E1870000}"/>
    <cellStyle name="Normal 4 2 4 8 2" xfId="31386" xr:uid="{00000000-0005-0000-0000-0000E2870000}"/>
    <cellStyle name="Normal 4 2 4 8 2 2" xfId="31387" xr:uid="{00000000-0005-0000-0000-0000E3870000}"/>
    <cellStyle name="Normal 4 2 4 8 2 3" xfId="31388" xr:uid="{00000000-0005-0000-0000-0000E4870000}"/>
    <cellStyle name="Normal 4 2 4 8 2 4" xfId="31389" xr:uid="{00000000-0005-0000-0000-0000E5870000}"/>
    <cellStyle name="Normal 4 2 4 8 2 5" xfId="31390" xr:uid="{00000000-0005-0000-0000-0000E6870000}"/>
    <cellStyle name="Normal 4 2 4 8 2 6" xfId="31391" xr:uid="{00000000-0005-0000-0000-0000E7870000}"/>
    <cellStyle name="Normal 4 2 4 8 20" xfId="31392" xr:uid="{00000000-0005-0000-0000-0000E8870000}"/>
    <cellStyle name="Normal 4 2 4 8 20 2" xfId="31393" xr:uid="{00000000-0005-0000-0000-0000E9870000}"/>
    <cellStyle name="Normal 4 2 4 8 20 3" xfId="31394" xr:uid="{00000000-0005-0000-0000-0000EA870000}"/>
    <cellStyle name="Normal 4 2 4 8 20 4" xfId="31395" xr:uid="{00000000-0005-0000-0000-0000EB870000}"/>
    <cellStyle name="Normal 4 2 4 8 20 5" xfId="31396" xr:uid="{00000000-0005-0000-0000-0000EC870000}"/>
    <cellStyle name="Normal 4 2 4 8 20 6" xfId="31397" xr:uid="{00000000-0005-0000-0000-0000ED870000}"/>
    <cellStyle name="Normal 4 2 4 8 21" xfId="31398" xr:uid="{00000000-0005-0000-0000-0000EE870000}"/>
    <cellStyle name="Normal 4 2 4 8 21 2" xfId="31399" xr:uid="{00000000-0005-0000-0000-0000EF870000}"/>
    <cellStyle name="Normal 4 2 4 8 21 3" xfId="31400" xr:uid="{00000000-0005-0000-0000-0000F0870000}"/>
    <cellStyle name="Normal 4 2 4 8 21 4" xfId="31401" xr:uid="{00000000-0005-0000-0000-0000F1870000}"/>
    <cellStyle name="Normal 4 2 4 8 21 5" xfId="31402" xr:uid="{00000000-0005-0000-0000-0000F2870000}"/>
    <cellStyle name="Normal 4 2 4 8 21 6" xfId="31403" xr:uid="{00000000-0005-0000-0000-0000F3870000}"/>
    <cellStyle name="Normal 4 2 4 8 22" xfId="31404" xr:uid="{00000000-0005-0000-0000-0000F4870000}"/>
    <cellStyle name="Normal 4 2 4 8 22 2" xfId="31405" xr:uid="{00000000-0005-0000-0000-0000F5870000}"/>
    <cellStyle name="Normal 4 2 4 8 22 3" xfId="31406" xr:uid="{00000000-0005-0000-0000-0000F6870000}"/>
    <cellStyle name="Normal 4 2 4 8 22 4" xfId="31407" xr:uid="{00000000-0005-0000-0000-0000F7870000}"/>
    <cellStyle name="Normal 4 2 4 8 22 5" xfId="31408" xr:uid="{00000000-0005-0000-0000-0000F8870000}"/>
    <cellStyle name="Normal 4 2 4 8 22 6" xfId="31409" xr:uid="{00000000-0005-0000-0000-0000F9870000}"/>
    <cellStyle name="Normal 4 2 4 8 23" xfId="31410" xr:uid="{00000000-0005-0000-0000-0000FA870000}"/>
    <cellStyle name="Normal 4 2 4 8 23 2" xfId="31411" xr:uid="{00000000-0005-0000-0000-0000FB870000}"/>
    <cellStyle name="Normal 4 2 4 8 23 3" xfId="31412" xr:uid="{00000000-0005-0000-0000-0000FC870000}"/>
    <cellStyle name="Normal 4 2 4 8 23 4" xfId="31413" xr:uid="{00000000-0005-0000-0000-0000FD870000}"/>
    <cellStyle name="Normal 4 2 4 8 23 5" xfId="31414" xr:uid="{00000000-0005-0000-0000-0000FE870000}"/>
    <cellStyle name="Normal 4 2 4 8 23 6" xfId="31415" xr:uid="{00000000-0005-0000-0000-0000FF870000}"/>
    <cellStyle name="Normal 4 2 4 8 24" xfId="31416" xr:uid="{00000000-0005-0000-0000-000000880000}"/>
    <cellStyle name="Normal 4 2 4 8 24 2" xfId="31417" xr:uid="{00000000-0005-0000-0000-000001880000}"/>
    <cellStyle name="Normal 4 2 4 8 24 3" xfId="31418" xr:uid="{00000000-0005-0000-0000-000002880000}"/>
    <cellStyle name="Normal 4 2 4 8 24 4" xfId="31419" xr:uid="{00000000-0005-0000-0000-000003880000}"/>
    <cellStyle name="Normal 4 2 4 8 24 5" xfId="31420" xr:uid="{00000000-0005-0000-0000-000004880000}"/>
    <cellStyle name="Normal 4 2 4 8 24 6" xfId="31421" xr:uid="{00000000-0005-0000-0000-000005880000}"/>
    <cellStyle name="Normal 4 2 4 8 25" xfId="31422" xr:uid="{00000000-0005-0000-0000-000006880000}"/>
    <cellStyle name="Normal 4 2 4 8 25 2" xfId="31423" xr:uid="{00000000-0005-0000-0000-000007880000}"/>
    <cellStyle name="Normal 4 2 4 8 25 3" xfId="31424" xr:uid="{00000000-0005-0000-0000-000008880000}"/>
    <cellStyle name="Normal 4 2 4 8 25 4" xfId="31425" xr:uid="{00000000-0005-0000-0000-000009880000}"/>
    <cellStyle name="Normal 4 2 4 8 25 5" xfId="31426" xr:uid="{00000000-0005-0000-0000-00000A880000}"/>
    <cellStyle name="Normal 4 2 4 8 25 6" xfId="31427" xr:uid="{00000000-0005-0000-0000-00000B880000}"/>
    <cellStyle name="Normal 4 2 4 8 26" xfId="31428" xr:uid="{00000000-0005-0000-0000-00000C880000}"/>
    <cellStyle name="Normal 4 2 4 8 26 2" xfId="31429" xr:uid="{00000000-0005-0000-0000-00000D880000}"/>
    <cellStyle name="Normal 4 2 4 8 26 3" xfId="31430" xr:uid="{00000000-0005-0000-0000-00000E880000}"/>
    <cellStyle name="Normal 4 2 4 8 26 4" xfId="31431" xr:uid="{00000000-0005-0000-0000-00000F880000}"/>
    <cellStyle name="Normal 4 2 4 8 26 5" xfId="31432" xr:uid="{00000000-0005-0000-0000-000010880000}"/>
    <cellStyle name="Normal 4 2 4 8 26 6" xfId="31433" xr:uid="{00000000-0005-0000-0000-000011880000}"/>
    <cellStyle name="Normal 4 2 4 8 27" xfId="31434" xr:uid="{00000000-0005-0000-0000-000012880000}"/>
    <cellStyle name="Normal 4 2 4 8 27 2" xfId="31435" xr:uid="{00000000-0005-0000-0000-000013880000}"/>
    <cellStyle name="Normal 4 2 4 8 27 3" xfId="31436" xr:uid="{00000000-0005-0000-0000-000014880000}"/>
    <cellStyle name="Normal 4 2 4 8 27 4" xfId="31437" xr:uid="{00000000-0005-0000-0000-000015880000}"/>
    <cellStyle name="Normal 4 2 4 8 27 5" xfId="31438" xr:uid="{00000000-0005-0000-0000-000016880000}"/>
    <cellStyle name="Normal 4 2 4 8 27 6" xfId="31439" xr:uid="{00000000-0005-0000-0000-000017880000}"/>
    <cellStyle name="Normal 4 2 4 8 28" xfId="31440" xr:uid="{00000000-0005-0000-0000-000018880000}"/>
    <cellStyle name="Normal 4 2 4 8 28 2" xfId="31441" xr:uid="{00000000-0005-0000-0000-000019880000}"/>
    <cellStyle name="Normal 4 2 4 8 28 3" xfId="31442" xr:uid="{00000000-0005-0000-0000-00001A880000}"/>
    <cellStyle name="Normal 4 2 4 8 28 4" xfId="31443" xr:uid="{00000000-0005-0000-0000-00001B880000}"/>
    <cellStyle name="Normal 4 2 4 8 28 5" xfId="31444" xr:uid="{00000000-0005-0000-0000-00001C880000}"/>
    <cellStyle name="Normal 4 2 4 8 28 6" xfId="31445" xr:uid="{00000000-0005-0000-0000-00001D880000}"/>
    <cellStyle name="Normal 4 2 4 8 29" xfId="31446" xr:uid="{00000000-0005-0000-0000-00001E880000}"/>
    <cellStyle name="Normal 4 2 4 8 29 2" xfId="31447" xr:uid="{00000000-0005-0000-0000-00001F880000}"/>
    <cellStyle name="Normal 4 2 4 8 29 3" xfId="31448" xr:uid="{00000000-0005-0000-0000-000020880000}"/>
    <cellStyle name="Normal 4 2 4 8 29 4" xfId="31449" xr:uid="{00000000-0005-0000-0000-000021880000}"/>
    <cellStyle name="Normal 4 2 4 8 29 5" xfId="31450" xr:uid="{00000000-0005-0000-0000-000022880000}"/>
    <cellStyle name="Normal 4 2 4 8 29 6" xfId="31451" xr:uid="{00000000-0005-0000-0000-000023880000}"/>
    <cellStyle name="Normal 4 2 4 8 3" xfId="31452" xr:uid="{00000000-0005-0000-0000-000024880000}"/>
    <cellStyle name="Normal 4 2 4 8 3 2" xfId="31453" xr:uid="{00000000-0005-0000-0000-000025880000}"/>
    <cellStyle name="Normal 4 2 4 8 3 3" xfId="31454" xr:uid="{00000000-0005-0000-0000-000026880000}"/>
    <cellStyle name="Normal 4 2 4 8 3 4" xfId="31455" xr:uid="{00000000-0005-0000-0000-000027880000}"/>
    <cellStyle name="Normal 4 2 4 8 3 5" xfId="31456" xr:uid="{00000000-0005-0000-0000-000028880000}"/>
    <cellStyle name="Normal 4 2 4 8 3 6" xfId="31457" xr:uid="{00000000-0005-0000-0000-000029880000}"/>
    <cellStyle name="Normal 4 2 4 8 30" xfId="31458" xr:uid="{00000000-0005-0000-0000-00002A880000}"/>
    <cellStyle name="Normal 4 2 4 8 31" xfId="31459" xr:uid="{00000000-0005-0000-0000-00002B880000}"/>
    <cellStyle name="Normal 4 2 4 8 32" xfId="31460" xr:uid="{00000000-0005-0000-0000-00002C880000}"/>
    <cellStyle name="Normal 4 2 4 8 33" xfId="31461" xr:uid="{00000000-0005-0000-0000-00002D880000}"/>
    <cellStyle name="Normal 4 2 4 8 34" xfId="31462" xr:uid="{00000000-0005-0000-0000-00002E880000}"/>
    <cellStyle name="Normal 4 2 4 8 4" xfId="31463" xr:uid="{00000000-0005-0000-0000-00002F880000}"/>
    <cellStyle name="Normal 4 2 4 8 4 2" xfId="31464" xr:uid="{00000000-0005-0000-0000-000030880000}"/>
    <cellStyle name="Normal 4 2 4 8 4 3" xfId="31465" xr:uid="{00000000-0005-0000-0000-000031880000}"/>
    <cellStyle name="Normal 4 2 4 8 4 4" xfId="31466" xr:uid="{00000000-0005-0000-0000-000032880000}"/>
    <cellStyle name="Normal 4 2 4 8 4 5" xfId="31467" xr:uid="{00000000-0005-0000-0000-000033880000}"/>
    <cellStyle name="Normal 4 2 4 8 4 6" xfId="31468" xr:uid="{00000000-0005-0000-0000-000034880000}"/>
    <cellStyle name="Normal 4 2 4 8 5" xfId="31469" xr:uid="{00000000-0005-0000-0000-000035880000}"/>
    <cellStyle name="Normal 4 2 4 8 5 2" xfId="31470" xr:uid="{00000000-0005-0000-0000-000036880000}"/>
    <cellStyle name="Normal 4 2 4 8 5 3" xfId="31471" xr:uid="{00000000-0005-0000-0000-000037880000}"/>
    <cellStyle name="Normal 4 2 4 8 5 4" xfId="31472" xr:uid="{00000000-0005-0000-0000-000038880000}"/>
    <cellStyle name="Normal 4 2 4 8 5 5" xfId="31473" xr:uid="{00000000-0005-0000-0000-000039880000}"/>
    <cellStyle name="Normal 4 2 4 8 5 6" xfId="31474" xr:uid="{00000000-0005-0000-0000-00003A880000}"/>
    <cellStyle name="Normal 4 2 4 8 6" xfId="31475" xr:uid="{00000000-0005-0000-0000-00003B880000}"/>
    <cellStyle name="Normal 4 2 4 8 6 2" xfId="31476" xr:uid="{00000000-0005-0000-0000-00003C880000}"/>
    <cellStyle name="Normal 4 2 4 8 6 3" xfId="31477" xr:uid="{00000000-0005-0000-0000-00003D880000}"/>
    <cellStyle name="Normal 4 2 4 8 6 4" xfId="31478" xr:uid="{00000000-0005-0000-0000-00003E880000}"/>
    <cellStyle name="Normal 4 2 4 8 6 5" xfId="31479" xr:uid="{00000000-0005-0000-0000-00003F880000}"/>
    <cellStyle name="Normal 4 2 4 8 6 6" xfId="31480" xr:uid="{00000000-0005-0000-0000-000040880000}"/>
    <cellStyle name="Normal 4 2 4 8 7" xfId="31481" xr:uid="{00000000-0005-0000-0000-000041880000}"/>
    <cellStyle name="Normal 4 2 4 8 7 2" xfId="31482" xr:uid="{00000000-0005-0000-0000-000042880000}"/>
    <cellStyle name="Normal 4 2 4 8 7 3" xfId="31483" xr:uid="{00000000-0005-0000-0000-000043880000}"/>
    <cellStyle name="Normal 4 2 4 8 7 4" xfId="31484" xr:uid="{00000000-0005-0000-0000-000044880000}"/>
    <cellStyle name="Normal 4 2 4 8 7 5" xfId="31485" xr:uid="{00000000-0005-0000-0000-000045880000}"/>
    <cellStyle name="Normal 4 2 4 8 7 6" xfId="31486" xr:uid="{00000000-0005-0000-0000-000046880000}"/>
    <cellStyle name="Normal 4 2 4 8 8" xfId="31487" xr:uid="{00000000-0005-0000-0000-000047880000}"/>
    <cellStyle name="Normal 4 2 4 8 8 2" xfId="31488" xr:uid="{00000000-0005-0000-0000-000048880000}"/>
    <cellStyle name="Normal 4 2 4 8 8 3" xfId="31489" xr:uid="{00000000-0005-0000-0000-000049880000}"/>
    <cellStyle name="Normal 4 2 4 8 8 4" xfId="31490" xr:uid="{00000000-0005-0000-0000-00004A880000}"/>
    <cellStyle name="Normal 4 2 4 8 8 5" xfId="31491" xr:uid="{00000000-0005-0000-0000-00004B880000}"/>
    <cellStyle name="Normal 4 2 4 8 8 6" xfId="31492" xr:uid="{00000000-0005-0000-0000-00004C880000}"/>
    <cellStyle name="Normal 4 2 4 8 9" xfId="31493" xr:uid="{00000000-0005-0000-0000-00004D880000}"/>
    <cellStyle name="Normal 4 2 4 8 9 2" xfId="31494" xr:uid="{00000000-0005-0000-0000-00004E880000}"/>
    <cellStyle name="Normal 4 2 4 8 9 3" xfId="31495" xr:uid="{00000000-0005-0000-0000-00004F880000}"/>
    <cellStyle name="Normal 4 2 4 8 9 4" xfId="31496" xr:uid="{00000000-0005-0000-0000-000050880000}"/>
    <cellStyle name="Normal 4 2 4 8 9 5" xfId="31497" xr:uid="{00000000-0005-0000-0000-000051880000}"/>
    <cellStyle name="Normal 4 2 4 8 9 6" xfId="31498" xr:uid="{00000000-0005-0000-0000-000052880000}"/>
    <cellStyle name="Normal 4 2 4 9" xfId="31499" xr:uid="{00000000-0005-0000-0000-000053880000}"/>
    <cellStyle name="Normal 4 2 4 9 10" xfId="31500" xr:uid="{00000000-0005-0000-0000-000054880000}"/>
    <cellStyle name="Normal 4 2 4 9 10 2" xfId="31501" xr:uid="{00000000-0005-0000-0000-000055880000}"/>
    <cellStyle name="Normal 4 2 4 9 10 3" xfId="31502" xr:uid="{00000000-0005-0000-0000-000056880000}"/>
    <cellStyle name="Normal 4 2 4 9 10 4" xfId="31503" xr:uid="{00000000-0005-0000-0000-000057880000}"/>
    <cellStyle name="Normal 4 2 4 9 10 5" xfId="31504" xr:uid="{00000000-0005-0000-0000-000058880000}"/>
    <cellStyle name="Normal 4 2 4 9 10 6" xfId="31505" xr:uid="{00000000-0005-0000-0000-000059880000}"/>
    <cellStyle name="Normal 4 2 4 9 11" xfId="31506" xr:uid="{00000000-0005-0000-0000-00005A880000}"/>
    <cellStyle name="Normal 4 2 4 9 11 2" xfId="31507" xr:uid="{00000000-0005-0000-0000-00005B880000}"/>
    <cellStyle name="Normal 4 2 4 9 11 3" xfId="31508" xr:uid="{00000000-0005-0000-0000-00005C880000}"/>
    <cellStyle name="Normal 4 2 4 9 11 4" xfId="31509" xr:uid="{00000000-0005-0000-0000-00005D880000}"/>
    <cellStyle name="Normal 4 2 4 9 11 5" xfId="31510" xr:uid="{00000000-0005-0000-0000-00005E880000}"/>
    <cellStyle name="Normal 4 2 4 9 11 6" xfId="31511" xr:uid="{00000000-0005-0000-0000-00005F880000}"/>
    <cellStyle name="Normal 4 2 4 9 12" xfId="31512" xr:uid="{00000000-0005-0000-0000-000060880000}"/>
    <cellStyle name="Normal 4 2 4 9 12 2" xfId="31513" xr:uid="{00000000-0005-0000-0000-000061880000}"/>
    <cellStyle name="Normal 4 2 4 9 12 3" xfId="31514" xr:uid="{00000000-0005-0000-0000-000062880000}"/>
    <cellStyle name="Normal 4 2 4 9 12 4" xfId="31515" xr:uid="{00000000-0005-0000-0000-000063880000}"/>
    <cellStyle name="Normal 4 2 4 9 12 5" xfId="31516" xr:uid="{00000000-0005-0000-0000-000064880000}"/>
    <cellStyle name="Normal 4 2 4 9 12 6" xfId="31517" xr:uid="{00000000-0005-0000-0000-000065880000}"/>
    <cellStyle name="Normal 4 2 4 9 13" xfId="31518" xr:uid="{00000000-0005-0000-0000-000066880000}"/>
    <cellStyle name="Normal 4 2 4 9 13 2" xfId="31519" xr:uid="{00000000-0005-0000-0000-000067880000}"/>
    <cellStyle name="Normal 4 2 4 9 13 3" xfId="31520" xr:uid="{00000000-0005-0000-0000-000068880000}"/>
    <cellStyle name="Normal 4 2 4 9 13 4" xfId="31521" xr:uid="{00000000-0005-0000-0000-000069880000}"/>
    <cellStyle name="Normal 4 2 4 9 13 5" xfId="31522" xr:uid="{00000000-0005-0000-0000-00006A880000}"/>
    <cellStyle name="Normal 4 2 4 9 13 6" xfId="31523" xr:uid="{00000000-0005-0000-0000-00006B880000}"/>
    <cellStyle name="Normal 4 2 4 9 14" xfId="31524" xr:uid="{00000000-0005-0000-0000-00006C880000}"/>
    <cellStyle name="Normal 4 2 4 9 14 2" xfId="31525" xr:uid="{00000000-0005-0000-0000-00006D880000}"/>
    <cellStyle name="Normal 4 2 4 9 14 3" xfId="31526" xr:uid="{00000000-0005-0000-0000-00006E880000}"/>
    <cellStyle name="Normal 4 2 4 9 14 4" xfId="31527" xr:uid="{00000000-0005-0000-0000-00006F880000}"/>
    <cellStyle name="Normal 4 2 4 9 14 5" xfId="31528" xr:uid="{00000000-0005-0000-0000-000070880000}"/>
    <cellStyle name="Normal 4 2 4 9 14 6" xfId="31529" xr:uid="{00000000-0005-0000-0000-000071880000}"/>
    <cellStyle name="Normal 4 2 4 9 15" xfId="31530" xr:uid="{00000000-0005-0000-0000-000072880000}"/>
    <cellStyle name="Normal 4 2 4 9 15 2" xfId="31531" xr:uid="{00000000-0005-0000-0000-000073880000}"/>
    <cellStyle name="Normal 4 2 4 9 15 3" xfId="31532" xr:uid="{00000000-0005-0000-0000-000074880000}"/>
    <cellStyle name="Normal 4 2 4 9 15 4" xfId="31533" xr:uid="{00000000-0005-0000-0000-000075880000}"/>
    <cellStyle name="Normal 4 2 4 9 15 5" xfId="31534" xr:uid="{00000000-0005-0000-0000-000076880000}"/>
    <cellStyle name="Normal 4 2 4 9 15 6" xfId="31535" xr:uid="{00000000-0005-0000-0000-000077880000}"/>
    <cellStyle name="Normal 4 2 4 9 16" xfId="31536" xr:uid="{00000000-0005-0000-0000-000078880000}"/>
    <cellStyle name="Normal 4 2 4 9 16 2" xfId="31537" xr:uid="{00000000-0005-0000-0000-000079880000}"/>
    <cellStyle name="Normal 4 2 4 9 16 3" xfId="31538" xr:uid="{00000000-0005-0000-0000-00007A880000}"/>
    <cellStyle name="Normal 4 2 4 9 16 4" xfId="31539" xr:uid="{00000000-0005-0000-0000-00007B880000}"/>
    <cellStyle name="Normal 4 2 4 9 16 5" xfId="31540" xr:uid="{00000000-0005-0000-0000-00007C880000}"/>
    <cellStyle name="Normal 4 2 4 9 16 6" xfId="31541" xr:uid="{00000000-0005-0000-0000-00007D880000}"/>
    <cellStyle name="Normal 4 2 4 9 17" xfId="31542" xr:uid="{00000000-0005-0000-0000-00007E880000}"/>
    <cellStyle name="Normal 4 2 4 9 17 2" xfId="31543" xr:uid="{00000000-0005-0000-0000-00007F880000}"/>
    <cellStyle name="Normal 4 2 4 9 17 3" xfId="31544" xr:uid="{00000000-0005-0000-0000-000080880000}"/>
    <cellStyle name="Normal 4 2 4 9 17 4" xfId="31545" xr:uid="{00000000-0005-0000-0000-000081880000}"/>
    <cellStyle name="Normal 4 2 4 9 17 5" xfId="31546" xr:uid="{00000000-0005-0000-0000-000082880000}"/>
    <cellStyle name="Normal 4 2 4 9 17 6" xfId="31547" xr:uid="{00000000-0005-0000-0000-000083880000}"/>
    <cellStyle name="Normal 4 2 4 9 18" xfId="31548" xr:uid="{00000000-0005-0000-0000-000084880000}"/>
    <cellStyle name="Normal 4 2 4 9 18 2" xfId="31549" xr:uid="{00000000-0005-0000-0000-000085880000}"/>
    <cellStyle name="Normal 4 2 4 9 18 3" xfId="31550" xr:uid="{00000000-0005-0000-0000-000086880000}"/>
    <cellStyle name="Normal 4 2 4 9 18 4" xfId="31551" xr:uid="{00000000-0005-0000-0000-000087880000}"/>
    <cellStyle name="Normal 4 2 4 9 18 5" xfId="31552" xr:uid="{00000000-0005-0000-0000-000088880000}"/>
    <cellStyle name="Normal 4 2 4 9 18 6" xfId="31553" xr:uid="{00000000-0005-0000-0000-000089880000}"/>
    <cellStyle name="Normal 4 2 4 9 19" xfId="31554" xr:uid="{00000000-0005-0000-0000-00008A880000}"/>
    <cellStyle name="Normal 4 2 4 9 19 2" xfId="31555" xr:uid="{00000000-0005-0000-0000-00008B880000}"/>
    <cellStyle name="Normal 4 2 4 9 19 3" xfId="31556" xr:uid="{00000000-0005-0000-0000-00008C880000}"/>
    <cellStyle name="Normal 4 2 4 9 19 4" xfId="31557" xr:uid="{00000000-0005-0000-0000-00008D880000}"/>
    <cellStyle name="Normal 4 2 4 9 19 5" xfId="31558" xr:uid="{00000000-0005-0000-0000-00008E880000}"/>
    <cellStyle name="Normal 4 2 4 9 19 6" xfId="31559" xr:uid="{00000000-0005-0000-0000-00008F880000}"/>
    <cellStyle name="Normal 4 2 4 9 2" xfId="31560" xr:uid="{00000000-0005-0000-0000-000090880000}"/>
    <cellStyle name="Normal 4 2 4 9 2 2" xfId="31561" xr:uid="{00000000-0005-0000-0000-000091880000}"/>
    <cellStyle name="Normal 4 2 4 9 2 3" xfId="31562" xr:uid="{00000000-0005-0000-0000-000092880000}"/>
    <cellStyle name="Normal 4 2 4 9 2 4" xfId="31563" xr:uid="{00000000-0005-0000-0000-000093880000}"/>
    <cellStyle name="Normal 4 2 4 9 2 5" xfId="31564" xr:uid="{00000000-0005-0000-0000-000094880000}"/>
    <cellStyle name="Normal 4 2 4 9 2 6" xfId="31565" xr:uid="{00000000-0005-0000-0000-000095880000}"/>
    <cellStyle name="Normal 4 2 4 9 20" xfId="31566" xr:uid="{00000000-0005-0000-0000-000096880000}"/>
    <cellStyle name="Normal 4 2 4 9 20 2" xfId="31567" xr:uid="{00000000-0005-0000-0000-000097880000}"/>
    <cellStyle name="Normal 4 2 4 9 20 3" xfId="31568" xr:uid="{00000000-0005-0000-0000-000098880000}"/>
    <cellStyle name="Normal 4 2 4 9 20 4" xfId="31569" xr:uid="{00000000-0005-0000-0000-000099880000}"/>
    <cellStyle name="Normal 4 2 4 9 20 5" xfId="31570" xr:uid="{00000000-0005-0000-0000-00009A880000}"/>
    <cellStyle name="Normal 4 2 4 9 20 6" xfId="31571" xr:uid="{00000000-0005-0000-0000-00009B880000}"/>
    <cellStyle name="Normal 4 2 4 9 21" xfId="31572" xr:uid="{00000000-0005-0000-0000-00009C880000}"/>
    <cellStyle name="Normal 4 2 4 9 21 2" xfId="31573" xr:uid="{00000000-0005-0000-0000-00009D880000}"/>
    <cellStyle name="Normal 4 2 4 9 21 3" xfId="31574" xr:uid="{00000000-0005-0000-0000-00009E880000}"/>
    <cellStyle name="Normal 4 2 4 9 21 4" xfId="31575" xr:uid="{00000000-0005-0000-0000-00009F880000}"/>
    <cellStyle name="Normal 4 2 4 9 21 5" xfId="31576" xr:uid="{00000000-0005-0000-0000-0000A0880000}"/>
    <cellStyle name="Normal 4 2 4 9 21 6" xfId="31577" xr:uid="{00000000-0005-0000-0000-0000A1880000}"/>
    <cellStyle name="Normal 4 2 4 9 22" xfId="31578" xr:uid="{00000000-0005-0000-0000-0000A2880000}"/>
    <cellStyle name="Normal 4 2 4 9 22 2" xfId="31579" xr:uid="{00000000-0005-0000-0000-0000A3880000}"/>
    <cellStyle name="Normal 4 2 4 9 22 3" xfId="31580" xr:uid="{00000000-0005-0000-0000-0000A4880000}"/>
    <cellStyle name="Normal 4 2 4 9 22 4" xfId="31581" xr:uid="{00000000-0005-0000-0000-0000A5880000}"/>
    <cellStyle name="Normal 4 2 4 9 22 5" xfId="31582" xr:uid="{00000000-0005-0000-0000-0000A6880000}"/>
    <cellStyle name="Normal 4 2 4 9 22 6" xfId="31583" xr:uid="{00000000-0005-0000-0000-0000A7880000}"/>
    <cellStyle name="Normal 4 2 4 9 23" xfId="31584" xr:uid="{00000000-0005-0000-0000-0000A8880000}"/>
    <cellStyle name="Normal 4 2 4 9 23 2" xfId="31585" xr:uid="{00000000-0005-0000-0000-0000A9880000}"/>
    <cellStyle name="Normal 4 2 4 9 23 3" xfId="31586" xr:uid="{00000000-0005-0000-0000-0000AA880000}"/>
    <cellStyle name="Normal 4 2 4 9 23 4" xfId="31587" xr:uid="{00000000-0005-0000-0000-0000AB880000}"/>
    <cellStyle name="Normal 4 2 4 9 23 5" xfId="31588" xr:uid="{00000000-0005-0000-0000-0000AC880000}"/>
    <cellStyle name="Normal 4 2 4 9 23 6" xfId="31589" xr:uid="{00000000-0005-0000-0000-0000AD880000}"/>
    <cellStyle name="Normal 4 2 4 9 24" xfId="31590" xr:uid="{00000000-0005-0000-0000-0000AE880000}"/>
    <cellStyle name="Normal 4 2 4 9 24 2" xfId="31591" xr:uid="{00000000-0005-0000-0000-0000AF880000}"/>
    <cellStyle name="Normal 4 2 4 9 24 3" xfId="31592" xr:uid="{00000000-0005-0000-0000-0000B0880000}"/>
    <cellStyle name="Normal 4 2 4 9 24 4" xfId="31593" xr:uid="{00000000-0005-0000-0000-0000B1880000}"/>
    <cellStyle name="Normal 4 2 4 9 24 5" xfId="31594" xr:uid="{00000000-0005-0000-0000-0000B2880000}"/>
    <cellStyle name="Normal 4 2 4 9 24 6" xfId="31595" xr:uid="{00000000-0005-0000-0000-0000B3880000}"/>
    <cellStyle name="Normal 4 2 4 9 25" xfId="31596" xr:uid="{00000000-0005-0000-0000-0000B4880000}"/>
    <cellStyle name="Normal 4 2 4 9 25 2" xfId="31597" xr:uid="{00000000-0005-0000-0000-0000B5880000}"/>
    <cellStyle name="Normal 4 2 4 9 25 3" xfId="31598" xr:uid="{00000000-0005-0000-0000-0000B6880000}"/>
    <cellStyle name="Normal 4 2 4 9 25 4" xfId="31599" xr:uid="{00000000-0005-0000-0000-0000B7880000}"/>
    <cellStyle name="Normal 4 2 4 9 25 5" xfId="31600" xr:uid="{00000000-0005-0000-0000-0000B8880000}"/>
    <cellStyle name="Normal 4 2 4 9 25 6" xfId="31601" xr:uid="{00000000-0005-0000-0000-0000B9880000}"/>
    <cellStyle name="Normal 4 2 4 9 26" xfId="31602" xr:uid="{00000000-0005-0000-0000-0000BA880000}"/>
    <cellStyle name="Normal 4 2 4 9 26 2" xfId="31603" xr:uid="{00000000-0005-0000-0000-0000BB880000}"/>
    <cellStyle name="Normal 4 2 4 9 26 3" xfId="31604" xr:uid="{00000000-0005-0000-0000-0000BC880000}"/>
    <cellStyle name="Normal 4 2 4 9 26 4" xfId="31605" xr:uid="{00000000-0005-0000-0000-0000BD880000}"/>
    <cellStyle name="Normal 4 2 4 9 26 5" xfId="31606" xr:uid="{00000000-0005-0000-0000-0000BE880000}"/>
    <cellStyle name="Normal 4 2 4 9 26 6" xfId="31607" xr:uid="{00000000-0005-0000-0000-0000BF880000}"/>
    <cellStyle name="Normal 4 2 4 9 27" xfId="31608" xr:uid="{00000000-0005-0000-0000-0000C0880000}"/>
    <cellStyle name="Normal 4 2 4 9 27 2" xfId="31609" xr:uid="{00000000-0005-0000-0000-0000C1880000}"/>
    <cellStyle name="Normal 4 2 4 9 27 3" xfId="31610" xr:uid="{00000000-0005-0000-0000-0000C2880000}"/>
    <cellStyle name="Normal 4 2 4 9 27 4" xfId="31611" xr:uid="{00000000-0005-0000-0000-0000C3880000}"/>
    <cellStyle name="Normal 4 2 4 9 27 5" xfId="31612" xr:uid="{00000000-0005-0000-0000-0000C4880000}"/>
    <cellStyle name="Normal 4 2 4 9 27 6" xfId="31613" xr:uid="{00000000-0005-0000-0000-0000C5880000}"/>
    <cellStyle name="Normal 4 2 4 9 28" xfId="31614" xr:uid="{00000000-0005-0000-0000-0000C6880000}"/>
    <cellStyle name="Normal 4 2 4 9 28 2" xfId="31615" xr:uid="{00000000-0005-0000-0000-0000C7880000}"/>
    <cellStyle name="Normal 4 2 4 9 28 3" xfId="31616" xr:uid="{00000000-0005-0000-0000-0000C8880000}"/>
    <cellStyle name="Normal 4 2 4 9 28 4" xfId="31617" xr:uid="{00000000-0005-0000-0000-0000C9880000}"/>
    <cellStyle name="Normal 4 2 4 9 28 5" xfId="31618" xr:uid="{00000000-0005-0000-0000-0000CA880000}"/>
    <cellStyle name="Normal 4 2 4 9 28 6" xfId="31619" xr:uid="{00000000-0005-0000-0000-0000CB880000}"/>
    <cellStyle name="Normal 4 2 4 9 29" xfId="31620" xr:uid="{00000000-0005-0000-0000-0000CC880000}"/>
    <cellStyle name="Normal 4 2 4 9 29 2" xfId="31621" xr:uid="{00000000-0005-0000-0000-0000CD880000}"/>
    <cellStyle name="Normal 4 2 4 9 29 3" xfId="31622" xr:uid="{00000000-0005-0000-0000-0000CE880000}"/>
    <cellStyle name="Normal 4 2 4 9 29 4" xfId="31623" xr:uid="{00000000-0005-0000-0000-0000CF880000}"/>
    <cellStyle name="Normal 4 2 4 9 29 5" xfId="31624" xr:uid="{00000000-0005-0000-0000-0000D0880000}"/>
    <cellStyle name="Normal 4 2 4 9 29 6" xfId="31625" xr:uid="{00000000-0005-0000-0000-0000D1880000}"/>
    <cellStyle name="Normal 4 2 4 9 3" xfId="31626" xr:uid="{00000000-0005-0000-0000-0000D2880000}"/>
    <cellStyle name="Normal 4 2 4 9 3 2" xfId="31627" xr:uid="{00000000-0005-0000-0000-0000D3880000}"/>
    <cellStyle name="Normal 4 2 4 9 3 3" xfId="31628" xr:uid="{00000000-0005-0000-0000-0000D4880000}"/>
    <cellStyle name="Normal 4 2 4 9 3 4" xfId="31629" xr:uid="{00000000-0005-0000-0000-0000D5880000}"/>
    <cellStyle name="Normal 4 2 4 9 3 5" xfId="31630" xr:uid="{00000000-0005-0000-0000-0000D6880000}"/>
    <cellStyle name="Normal 4 2 4 9 3 6" xfId="31631" xr:uid="{00000000-0005-0000-0000-0000D7880000}"/>
    <cellStyle name="Normal 4 2 4 9 30" xfId="31632" xr:uid="{00000000-0005-0000-0000-0000D8880000}"/>
    <cellStyle name="Normal 4 2 4 9 31" xfId="31633" xr:uid="{00000000-0005-0000-0000-0000D9880000}"/>
    <cellStyle name="Normal 4 2 4 9 32" xfId="31634" xr:uid="{00000000-0005-0000-0000-0000DA880000}"/>
    <cellStyle name="Normal 4 2 4 9 33" xfId="31635" xr:uid="{00000000-0005-0000-0000-0000DB880000}"/>
    <cellStyle name="Normal 4 2 4 9 34" xfId="31636" xr:uid="{00000000-0005-0000-0000-0000DC880000}"/>
    <cellStyle name="Normal 4 2 4 9 4" xfId="31637" xr:uid="{00000000-0005-0000-0000-0000DD880000}"/>
    <cellStyle name="Normal 4 2 4 9 4 2" xfId="31638" xr:uid="{00000000-0005-0000-0000-0000DE880000}"/>
    <cellStyle name="Normal 4 2 4 9 4 3" xfId="31639" xr:uid="{00000000-0005-0000-0000-0000DF880000}"/>
    <cellStyle name="Normal 4 2 4 9 4 4" xfId="31640" xr:uid="{00000000-0005-0000-0000-0000E0880000}"/>
    <cellStyle name="Normal 4 2 4 9 4 5" xfId="31641" xr:uid="{00000000-0005-0000-0000-0000E1880000}"/>
    <cellStyle name="Normal 4 2 4 9 4 6" xfId="31642" xr:uid="{00000000-0005-0000-0000-0000E2880000}"/>
    <cellStyle name="Normal 4 2 4 9 5" xfId="31643" xr:uid="{00000000-0005-0000-0000-0000E3880000}"/>
    <cellStyle name="Normal 4 2 4 9 5 2" xfId="31644" xr:uid="{00000000-0005-0000-0000-0000E4880000}"/>
    <cellStyle name="Normal 4 2 4 9 5 3" xfId="31645" xr:uid="{00000000-0005-0000-0000-0000E5880000}"/>
    <cellStyle name="Normal 4 2 4 9 5 4" xfId="31646" xr:uid="{00000000-0005-0000-0000-0000E6880000}"/>
    <cellStyle name="Normal 4 2 4 9 5 5" xfId="31647" xr:uid="{00000000-0005-0000-0000-0000E7880000}"/>
    <cellStyle name="Normal 4 2 4 9 5 6" xfId="31648" xr:uid="{00000000-0005-0000-0000-0000E8880000}"/>
    <cellStyle name="Normal 4 2 4 9 6" xfId="31649" xr:uid="{00000000-0005-0000-0000-0000E9880000}"/>
    <cellStyle name="Normal 4 2 4 9 6 2" xfId="31650" xr:uid="{00000000-0005-0000-0000-0000EA880000}"/>
    <cellStyle name="Normal 4 2 4 9 6 3" xfId="31651" xr:uid="{00000000-0005-0000-0000-0000EB880000}"/>
    <cellStyle name="Normal 4 2 4 9 6 4" xfId="31652" xr:uid="{00000000-0005-0000-0000-0000EC880000}"/>
    <cellStyle name="Normal 4 2 4 9 6 5" xfId="31653" xr:uid="{00000000-0005-0000-0000-0000ED880000}"/>
    <cellStyle name="Normal 4 2 4 9 6 6" xfId="31654" xr:uid="{00000000-0005-0000-0000-0000EE880000}"/>
    <cellStyle name="Normal 4 2 4 9 7" xfId="31655" xr:uid="{00000000-0005-0000-0000-0000EF880000}"/>
    <cellStyle name="Normal 4 2 4 9 7 2" xfId="31656" xr:uid="{00000000-0005-0000-0000-0000F0880000}"/>
    <cellStyle name="Normal 4 2 4 9 7 3" xfId="31657" xr:uid="{00000000-0005-0000-0000-0000F1880000}"/>
    <cellStyle name="Normal 4 2 4 9 7 4" xfId="31658" xr:uid="{00000000-0005-0000-0000-0000F2880000}"/>
    <cellStyle name="Normal 4 2 4 9 7 5" xfId="31659" xr:uid="{00000000-0005-0000-0000-0000F3880000}"/>
    <cellStyle name="Normal 4 2 4 9 7 6" xfId="31660" xr:uid="{00000000-0005-0000-0000-0000F4880000}"/>
    <cellStyle name="Normal 4 2 4 9 8" xfId="31661" xr:uid="{00000000-0005-0000-0000-0000F5880000}"/>
    <cellStyle name="Normal 4 2 4 9 8 2" xfId="31662" xr:uid="{00000000-0005-0000-0000-0000F6880000}"/>
    <cellStyle name="Normal 4 2 4 9 8 3" xfId="31663" xr:uid="{00000000-0005-0000-0000-0000F7880000}"/>
    <cellStyle name="Normal 4 2 4 9 8 4" xfId="31664" xr:uid="{00000000-0005-0000-0000-0000F8880000}"/>
    <cellStyle name="Normal 4 2 4 9 8 5" xfId="31665" xr:uid="{00000000-0005-0000-0000-0000F9880000}"/>
    <cellStyle name="Normal 4 2 4 9 8 6" xfId="31666" xr:uid="{00000000-0005-0000-0000-0000FA880000}"/>
    <cellStyle name="Normal 4 2 4 9 9" xfId="31667" xr:uid="{00000000-0005-0000-0000-0000FB880000}"/>
    <cellStyle name="Normal 4 2 4 9 9 2" xfId="31668" xr:uid="{00000000-0005-0000-0000-0000FC880000}"/>
    <cellStyle name="Normal 4 2 4 9 9 3" xfId="31669" xr:uid="{00000000-0005-0000-0000-0000FD880000}"/>
    <cellStyle name="Normal 4 2 4 9 9 4" xfId="31670" xr:uid="{00000000-0005-0000-0000-0000FE880000}"/>
    <cellStyle name="Normal 4 2 4 9 9 5" xfId="31671" xr:uid="{00000000-0005-0000-0000-0000FF880000}"/>
    <cellStyle name="Normal 4 2 4 9 9 6" xfId="31672" xr:uid="{00000000-0005-0000-0000-000000890000}"/>
    <cellStyle name="Normal 4 2 5" xfId="31673" xr:uid="{00000000-0005-0000-0000-000001890000}"/>
    <cellStyle name="Normal 4 2 5 10" xfId="31674" xr:uid="{00000000-0005-0000-0000-000002890000}"/>
    <cellStyle name="Normal 4 2 5 10 10" xfId="31675" xr:uid="{00000000-0005-0000-0000-000003890000}"/>
    <cellStyle name="Normal 4 2 5 10 10 2" xfId="31676" xr:uid="{00000000-0005-0000-0000-000004890000}"/>
    <cellStyle name="Normal 4 2 5 10 10 3" xfId="31677" xr:uid="{00000000-0005-0000-0000-000005890000}"/>
    <cellStyle name="Normal 4 2 5 10 10 4" xfId="31678" xr:uid="{00000000-0005-0000-0000-000006890000}"/>
    <cellStyle name="Normal 4 2 5 10 10 5" xfId="31679" xr:uid="{00000000-0005-0000-0000-000007890000}"/>
    <cellStyle name="Normal 4 2 5 10 10 6" xfId="31680" xr:uid="{00000000-0005-0000-0000-000008890000}"/>
    <cellStyle name="Normal 4 2 5 10 11" xfId="31681" xr:uid="{00000000-0005-0000-0000-000009890000}"/>
    <cellStyle name="Normal 4 2 5 10 11 2" xfId="31682" xr:uid="{00000000-0005-0000-0000-00000A890000}"/>
    <cellStyle name="Normal 4 2 5 10 11 3" xfId="31683" xr:uid="{00000000-0005-0000-0000-00000B890000}"/>
    <cellStyle name="Normal 4 2 5 10 11 4" xfId="31684" xr:uid="{00000000-0005-0000-0000-00000C890000}"/>
    <cellStyle name="Normal 4 2 5 10 11 5" xfId="31685" xr:uid="{00000000-0005-0000-0000-00000D890000}"/>
    <cellStyle name="Normal 4 2 5 10 11 6" xfId="31686" xr:uid="{00000000-0005-0000-0000-00000E890000}"/>
    <cellStyle name="Normal 4 2 5 10 12" xfId="31687" xr:uid="{00000000-0005-0000-0000-00000F890000}"/>
    <cellStyle name="Normal 4 2 5 10 12 2" xfId="31688" xr:uid="{00000000-0005-0000-0000-000010890000}"/>
    <cellStyle name="Normal 4 2 5 10 12 3" xfId="31689" xr:uid="{00000000-0005-0000-0000-000011890000}"/>
    <cellStyle name="Normal 4 2 5 10 12 4" xfId="31690" xr:uid="{00000000-0005-0000-0000-000012890000}"/>
    <cellStyle name="Normal 4 2 5 10 12 5" xfId="31691" xr:uid="{00000000-0005-0000-0000-000013890000}"/>
    <cellStyle name="Normal 4 2 5 10 12 6" xfId="31692" xr:uid="{00000000-0005-0000-0000-000014890000}"/>
    <cellStyle name="Normal 4 2 5 10 13" xfId="31693" xr:uid="{00000000-0005-0000-0000-000015890000}"/>
    <cellStyle name="Normal 4 2 5 10 13 2" xfId="31694" xr:uid="{00000000-0005-0000-0000-000016890000}"/>
    <cellStyle name="Normal 4 2 5 10 13 3" xfId="31695" xr:uid="{00000000-0005-0000-0000-000017890000}"/>
    <cellStyle name="Normal 4 2 5 10 13 4" xfId="31696" xr:uid="{00000000-0005-0000-0000-000018890000}"/>
    <cellStyle name="Normal 4 2 5 10 13 5" xfId="31697" xr:uid="{00000000-0005-0000-0000-000019890000}"/>
    <cellStyle name="Normal 4 2 5 10 13 6" xfId="31698" xr:uid="{00000000-0005-0000-0000-00001A890000}"/>
    <cellStyle name="Normal 4 2 5 10 14" xfId="31699" xr:uid="{00000000-0005-0000-0000-00001B890000}"/>
    <cellStyle name="Normal 4 2 5 10 14 2" xfId="31700" xr:uid="{00000000-0005-0000-0000-00001C890000}"/>
    <cellStyle name="Normal 4 2 5 10 14 3" xfId="31701" xr:uid="{00000000-0005-0000-0000-00001D890000}"/>
    <cellStyle name="Normal 4 2 5 10 14 4" xfId="31702" xr:uid="{00000000-0005-0000-0000-00001E890000}"/>
    <cellStyle name="Normal 4 2 5 10 14 5" xfId="31703" xr:uid="{00000000-0005-0000-0000-00001F890000}"/>
    <cellStyle name="Normal 4 2 5 10 14 6" xfId="31704" xr:uid="{00000000-0005-0000-0000-000020890000}"/>
    <cellStyle name="Normal 4 2 5 10 15" xfId="31705" xr:uid="{00000000-0005-0000-0000-000021890000}"/>
    <cellStyle name="Normal 4 2 5 10 15 2" xfId="31706" xr:uid="{00000000-0005-0000-0000-000022890000}"/>
    <cellStyle name="Normal 4 2 5 10 15 3" xfId="31707" xr:uid="{00000000-0005-0000-0000-000023890000}"/>
    <cellStyle name="Normal 4 2 5 10 15 4" xfId="31708" xr:uid="{00000000-0005-0000-0000-000024890000}"/>
    <cellStyle name="Normal 4 2 5 10 15 5" xfId="31709" xr:uid="{00000000-0005-0000-0000-000025890000}"/>
    <cellStyle name="Normal 4 2 5 10 15 6" xfId="31710" xr:uid="{00000000-0005-0000-0000-000026890000}"/>
    <cellStyle name="Normal 4 2 5 10 16" xfId="31711" xr:uid="{00000000-0005-0000-0000-000027890000}"/>
    <cellStyle name="Normal 4 2 5 10 16 2" xfId="31712" xr:uid="{00000000-0005-0000-0000-000028890000}"/>
    <cellStyle name="Normal 4 2 5 10 16 3" xfId="31713" xr:uid="{00000000-0005-0000-0000-000029890000}"/>
    <cellStyle name="Normal 4 2 5 10 16 4" xfId="31714" xr:uid="{00000000-0005-0000-0000-00002A890000}"/>
    <cellStyle name="Normal 4 2 5 10 16 5" xfId="31715" xr:uid="{00000000-0005-0000-0000-00002B890000}"/>
    <cellStyle name="Normal 4 2 5 10 16 6" xfId="31716" xr:uid="{00000000-0005-0000-0000-00002C890000}"/>
    <cellStyle name="Normal 4 2 5 10 17" xfId="31717" xr:uid="{00000000-0005-0000-0000-00002D890000}"/>
    <cellStyle name="Normal 4 2 5 10 17 2" xfId="31718" xr:uid="{00000000-0005-0000-0000-00002E890000}"/>
    <cellStyle name="Normal 4 2 5 10 17 3" xfId="31719" xr:uid="{00000000-0005-0000-0000-00002F890000}"/>
    <cellStyle name="Normal 4 2 5 10 17 4" xfId="31720" xr:uid="{00000000-0005-0000-0000-000030890000}"/>
    <cellStyle name="Normal 4 2 5 10 17 5" xfId="31721" xr:uid="{00000000-0005-0000-0000-000031890000}"/>
    <cellStyle name="Normal 4 2 5 10 17 6" xfId="31722" xr:uid="{00000000-0005-0000-0000-000032890000}"/>
    <cellStyle name="Normal 4 2 5 10 18" xfId="31723" xr:uid="{00000000-0005-0000-0000-000033890000}"/>
    <cellStyle name="Normal 4 2 5 10 18 2" xfId="31724" xr:uid="{00000000-0005-0000-0000-000034890000}"/>
    <cellStyle name="Normal 4 2 5 10 18 3" xfId="31725" xr:uid="{00000000-0005-0000-0000-000035890000}"/>
    <cellStyle name="Normal 4 2 5 10 18 4" xfId="31726" xr:uid="{00000000-0005-0000-0000-000036890000}"/>
    <cellStyle name="Normal 4 2 5 10 18 5" xfId="31727" xr:uid="{00000000-0005-0000-0000-000037890000}"/>
    <cellStyle name="Normal 4 2 5 10 18 6" xfId="31728" xr:uid="{00000000-0005-0000-0000-000038890000}"/>
    <cellStyle name="Normal 4 2 5 10 19" xfId="31729" xr:uid="{00000000-0005-0000-0000-000039890000}"/>
    <cellStyle name="Normal 4 2 5 10 19 2" xfId="31730" xr:uid="{00000000-0005-0000-0000-00003A890000}"/>
    <cellStyle name="Normal 4 2 5 10 19 3" xfId="31731" xr:uid="{00000000-0005-0000-0000-00003B890000}"/>
    <cellStyle name="Normal 4 2 5 10 19 4" xfId="31732" xr:uid="{00000000-0005-0000-0000-00003C890000}"/>
    <cellStyle name="Normal 4 2 5 10 19 5" xfId="31733" xr:uid="{00000000-0005-0000-0000-00003D890000}"/>
    <cellStyle name="Normal 4 2 5 10 19 6" xfId="31734" xr:uid="{00000000-0005-0000-0000-00003E890000}"/>
    <cellStyle name="Normal 4 2 5 10 2" xfId="31735" xr:uid="{00000000-0005-0000-0000-00003F890000}"/>
    <cellStyle name="Normal 4 2 5 10 2 2" xfId="31736" xr:uid="{00000000-0005-0000-0000-000040890000}"/>
    <cellStyle name="Normal 4 2 5 10 2 3" xfId="31737" xr:uid="{00000000-0005-0000-0000-000041890000}"/>
    <cellStyle name="Normal 4 2 5 10 2 4" xfId="31738" xr:uid="{00000000-0005-0000-0000-000042890000}"/>
    <cellStyle name="Normal 4 2 5 10 2 5" xfId="31739" xr:uid="{00000000-0005-0000-0000-000043890000}"/>
    <cellStyle name="Normal 4 2 5 10 2 6" xfId="31740" xr:uid="{00000000-0005-0000-0000-000044890000}"/>
    <cellStyle name="Normal 4 2 5 10 20" xfId="31741" xr:uid="{00000000-0005-0000-0000-000045890000}"/>
    <cellStyle name="Normal 4 2 5 10 20 2" xfId="31742" xr:uid="{00000000-0005-0000-0000-000046890000}"/>
    <cellStyle name="Normal 4 2 5 10 20 3" xfId="31743" xr:uid="{00000000-0005-0000-0000-000047890000}"/>
    <cellStyle name="Normal 4 2 5 10 20 4" xfId="31744" xr:uid="{00000000-0005-0000-0000-000048890000}"/>
    <cellStyle name="Normal 4 2 5 10 20 5" xfId="31745" xr:uid="{00000000-0005-0000-0000-000049890000}"/>
    <cellStyle name="Normal 4 2 5 10 20 6" xfId="31746" xr:uid="{00000000-0005-0000-0000-00004A890000}"/>
    <cellStyle name="Normal 4 2 5 10 21" xfId="31747" xr:uid="{00000000-0005-0000-0000-00004B890000}"/>
    <cellStyle name="Normal 4 2 5 10 21 2" xfId="31748" xr:uid="{00000000-0005-0000-0000-00004C890000}"/>
    <cellStyle name="Normal 4 2 5 10 21 3" xfId="31749" xr:uid="{00000000-0005-0000-0000-00004D890000}"/>
    <cellStyle name="Normal 4 2 5 10 21 4" xfId="31750" xr:uid="{00000000-0005-0000-0000-00004E890000}"/>
    <cellStyle name="Normal 4 2 5 10 21 5" xfId="31751" xr:uid="{00000000-0005-0000-0000-00004F890000}"/>
    <cellStyle name="Normal 4 2 5 10 21 6" xfId="31752" xr:uid="{00000000-0005-0000-0000-000050890000}"/>
    <cellStyle name="Normal 4 2 5 10 22" xfId="31753" xr:uid="{00000000-0005-0000-0000-000051890000}"/>
    <cellStyle name="Normal 4 2 5 10 22 2" xfId="31754" xr:uid="{00000000-0005-0000-0000-000052890000}"/>
    <cellStyle name="Normal 4 2 5 10 22 3" xfId="31755" xr:uid="{00000000-0005-0000-0000-000053890000}"/>
    <cellStyle name="Normal 4 2 5 10 22 4" xfId="31756" xr:uid="{00000000-0005-0000-0000-000054890000}"/>
    <cellStyle name="Normal 4 2 5 10 22 5" xfId="31757" xr:uid="{00000000-0005-0000-0000-000055890000}"/>
    <cellStyle name="Normal 4 2 5 10 22 6" xfId="31758" xr:uid="{00000000-0005-0000-0000-000056890000}"/>
    <cellStyle name="Normal 4 2 5 10 23" xfId="31759" xr:uid="{00000000-0005-0000-0000-000057890000}"/>
    <cellStyle name="Normal 4 2 5 10 23 2" xfId="31760" xr:uid="{00000000-0005-0000-0000-000058890000}"/>
    <cellStyle name="Normal 4 2 5 10 23 3" xfId="31761" xr:uid="{00000000-0005-0000-0000-000059890000}"/>
    <cellStyle name="Normal 4 2 5 10 23 4" xfId="31762" xr:uid="{00000000-0005-0000-0000-00005A890000}"/>
    <cellStyle name="Normal 4 2 5 10 23 5" xfId="31763" xr:uid="{00000000-0005-0000-0000-00005B890000}"/>
    <cellStyle name="Normal 4 2 5 10 23 6" xfId="31764" xr:uid="{00000000-0005-0000-0000-00005C890000}"/>
    <cellStyle name="Normal 4 2 5 10 24" xfId="31765" xr:uid="{00000000-0005-0000-0000-00005D890000}"/>
    <cellStyle name="Normal 4 2 5 10 24 2" xfId="31766" xr:uid="{00000000-0005-0000-0000-00005E890000}"/>
    <cellStyle name="Normal 4 2 5 10 24 3" xfId="31767" xr:uid="{00000000-0005-0000-0000-00005F890000}"/>
    <cellStyle name="Normal 4 2 5 10 24 4" xfId="31768" xr:uid="{00000000-0005-0000-0000-000060890000}"/>
    <cellStyle name="Normal 4 2 5 10 24 5" xfId="31769" xr:uid="{00000000-0005-0000-0000-000061890000}"/>
    <cellStyle name="Normal 4 2 5 10 24 6" xfId="31770" xr:uid="{00000000-0005-0000-0000-000062890000}"/>
    <cellStyle name="Normal 4 2 5 10 25" xfId="31771" xr:uid="{00000000-0005-0000-0000-000063890000}"/>
    <cellStyle name="Normal 4 2 5 10 25 2" xfId="31772" xr:uid="{00000000-0005-0000-0000-000064890000}"/>
    <cellStyle name="Normal 4 2 5 10 25 3" xfId="31773" xr:uid="{00000000-0005-0000-0000-000065890000}"/>
    <cellStyle name="Normal 4 2 5 10 25 4" xfId="31774" xr:uid="{00000000-0005-0000-0000-000066890000}"/>
    <cellStyle name="Normal 4 2 5 10 25 5" xfId="31775" xr:uid="{00000000-0005-0000-0000-000067890000}"/>
    <cellStyle name="Normal 4 2 5 10 25 6" xfId="31776" xr:uid="{00000000-0005-0000-0000-000068890000}"/>
    <cellStyle name="Normal 4 2 5 10 26" xfId="31777" xr:uid="{00000000-0005-0000-0000-000069890000}"/>
    <cellStyle name="Normal 4 2 5 10 26 2" xfId="31778" xr:uid="{00000000-0005-0000-0000-00006A890000}"/>
    <cellStyle name="Normal 4 2 5 10 26 3" xfId="31779" xr:uid="{00000000-0005-0000-0000-00006B890000}"/>
    <cellStyle name="Normal 4 2 5 10 26 4" xfId="31780" xr:uid="{00000000-0005-0000-0000-00006C890000}"/>
    <cellStyle name="Normal 4 2 5 10 26 5" xfId="31781" xr:uid="{00000000-0005-0000-0000-00006D890000}"/>
    <cellStyle name="Normal 4 2 5 10 26 6" xfId="31782" xr:uid="{00000000-0005-0000-0000-00006E890000}"/>
    <cellStyle name="Normal 4 2 5 10 27" xfId="31783" xr:uid="{00000000-0005-0000-0000-00006F890000}"/>
    <cellStyle name="Normal 4 2 5 10 27 2" xfId="31784" xr:uid="{00000000-0005-0000-0000-000070890000}"/>
    <cellStyle name="Normal 4 2 5 10 27 3" xfId="31785" xr:uid="{00000000-0005-0000-0000-000071890000}"/>
    <cellStyle name="Normal 4 2 5 10 27 4" xfId="31786" xr:uid="{00000000-0005-0000-0000-000072890000}"/>
    <cellStyle name="Normal 4 2 5 10 27 5" xfId="31787" xr:uid="{00000000-0005-0000-0000-000073890000}"/>
    <cellStyle name="Normal 4 2 5 10 27 6" xfId="31788" xr:uid="{00000000-0005-0000-0000-000074890000}"/>
    <cellStyle name="Normal 4 2 5 10 28" xfId="31789" xr:uid="{00000000-0005-0000-0000-000075890000}"/>
    <cellStyle name="Normal 4 2 5 10 28 2" xfId="31790" xr:uid="{00000000-0005-0000-0000-000076890000}"/>
    <cellStyle name="Normal 4 2 5 10 28 3" xfId="31791" xr:uid="{00000000-0005-0000-0000-000077890000}"/>
    <cellStyle name="Normal 4 2 5 10 28 4" xfId="31792" xr:uid="{00000000-0005-0000-0000-000078890000}"/>
    <cellStyle name="Normal 4 2 5 10 28 5" xfId="31793" xr:uid="{00000000-0005-0000-0000-000079890000}"/>
    <cellStyle name="Normal 4 2 5 10 28 6" xfId="31794" xr:uid="{00000000-0005-0000-0000-00007A890000}"/>
    <cellStyle name="Normal 4 2 5 10 29" xfId="31795" xr:uid="{00000000-0005-0000-0000-00007B890000}"/>
    <cellStyle name="Normal 4 2 5 10 29 2" xfId="31796" xr:uid="{00000000-0005-0000-0000-00007C890000}"/>
    <cellStyle name="Normal 4 2 5 10 29 3" xfId="31797" xr:uid="{00000000-0005-0000-0000-00007D890000}"/>
    <cellStyle name="Normal 4 2 5 10 29 4" xfId="31798" xr:uid="{00000000-0005-0000-0000-00007E890000}"/>
    <cellStyle name="Normal 4 2 5 10 29 5" xfId="31799" xr:uid="{00000000-0005-0000-0000-00007F890000}"/>
    <cellStyle name="Normal 4 2 5 10 29 6" xfId="31800" xr:uid="{00000000-0005-0000-0000-000080890000}"/>
    <cellStyle name="Normal 4 2 5 10 3" xfId="31801" xr:uid="{00000000-0005-0000-0000-000081890000}"/>
    <cellStyle name="Normal 4 2 5 10 3 2" xfId="31802" xr:uid="{00000000-0005-0000-0000-000082890000}"/>
    <cellStyle name="Normal 4 2 5 10 3 3" xfId="31803" xr:uid="{00000000-0005-0000-0000-000083890000}"/>
    <cellStyle name="Normal 4 2 5 10 3 4" xfId="31804" xr:uid="{00000000-0005-0000-0000-000084890000}"/>
    <cellStyle name="Normal 4 2 5 10 3 5" xfId="31805" xr:uid="{00000000-0005-0000-0000-000085890000}"/>
    <cellStyle name="Normal 4 2 5 10 3 6" xfId="31806" xr:uid="{00000000-0005-0000-0000-000086890000}"/>
    <cellStyle name="Normal 4 2 5 10 30" xfId="31807" xr:uid="{00000000-0005-0000-0000-000087890000}"/>
    <cellStyle name="Normal 4 2 5 10 31" xfId="31808" xr:uid="{00000000-0005-0000-0000-000088890000}"/>
    <cellStyle name="Normal 4 2 5 10 32" xfId="31809" xr:uid="{00000000-0005-0000-0000-000089890000}"/>
    <cellStyle name="Normal 4 2 5 10 33" xfId="31810" xr:uid="{00000000-0005-0000-0000-00008A890000}"/>
    <cellStyle name="Normal 4 2 5 10 34" xfId="31811" xr:uid="{00000000-0005-0000-0000-00008B890000}"/>
    <cellStyle name="Normal 4 2 5 10 4" xfId="31812" xr:uid="{00000000-0005-0000-0000-00008C890000}"/>
    <cellStyle name="Normal 4 2 5 10 4 2" xfId="31813" xr:uid="{00000000-0005-0000-0000-00008D890000}"/>
    <cellStyle name="Normal 4 2 5 10 4 3" xfId="31814" xr:uid="{00000000-0005-0000-0000-00008E890000}"/>
    <cellStyle name="Normal 4 2 5 10 4 4" xfId="31815" xr:uid="{00000000-0005-0000-0000-00008F890000}"/>
    <cellStyle name="Normal 4 2 5 10 4 5" xfId="31816" xr:uid="{00000000-0005-0000-0000-000090890000}"/>
    <cellStyle name="Normal 4 2 5 10 4 6" xfId="31817" xr:uid="{00000000-0005-0000-0000-000091890000}"/>
    <cellStyle name="Normal 4 2 5 10 5" xfId="31818" xr:uid="{00000000-0005-0000-0000-000092890000}"/>
    <cellStyle name="Normal 4 2 5 10 5 2" xfId="31819" xr:uid="{00000000-0005-0000-0000-000093890000}"/>
    <cellStyle name="Normal 4 2 5 10 5 3" xfId="31820" xr:uid="{00000000-0005-0000-0000-000094890000}"/>
    <cellStyle name="Normal 4 2 5 10 5 4" xfId="31821" xr:uid="{00000000-0005-0000-0000-000095890000}"/>
    <cellStyle name="Normal 4 2 5 10 5 5" xfId="31822" xr:uid="{00000000-0005-0000-0000-000096890000}"/>
    <cellStyle name="Normal 4 2 5 10 5 6" xfId="31823" xr:uid="{00000000-0005-0000-0000-000097890000}"/>
    <cellStyle name="Normal 4 2 5 10 6" xfId="31824" xr:uid="{00000000-0005-0000-0000-000098890000}"/>
    <cellStyle name="Normal 4 2 5 10 6 2" xfId="31825" xr:uid="{00000000-0005-0000-0000-000099890000}"/>
    <cellStyle name="Normal 4 2 5 10 6 3" xfId="31826" xr:uid="{00000000-0005-0000-0000-00009A890000}"/>
    <cellStyle name="Normal 4 2 5 10 6 4" xfId="31827" xr:uid="{00000000-0005-0000-0000-00009B890000}"/>
    <cellStyle name="Normal 4 2 5 10 6 5" xfId="31828" xr:uid="{00000000-0005-0000-0000-00009C890000}"/>
    <cellStyle name="Normal 4 2 5 10 6 6" xfId="31829" xr:uid="{00000000-0005-0000-0000-00009D890000}"/>
    <cellStyle name="Normal 4 2 5 10 7" xfId="31830" xr:uid="{00000000-0005-0000-0000-00009E890000}"/>
    <cellStyle name="Normal 4 2 5 10 7 2" xfId="31831" xr:uid="{00000000-0005-0000-0000-00009F890000}"/>
    <cellStyle name="Normal 4 2 5 10 7 3" xfId="31832" xr:uid="{00000000-0005-0000-0000-0000A0890000}"/>
    <cellStyle name="Normal 4 2 5 10 7 4" xfId="31833" xr:uid="{00000000-0005-0000-0000-0000A1890000}"/>
    <cellStyle name="Normal 4 2 5 10 7 5" xfId="31834" xr:uid="{00000000-0005-0000-0000-0000A2890000}"/>
    <cellStyle name="Normal 4 2 5 10 7 6" xfId="31835" xr:uid="{00000000-0005-0000-0000-0000A3890000}"/>
    <cellStyle name="Normal 4 2 5 10 8" xfId="31836" xr:uid="{00000000-0005-0000-0000-0000A4890000}"/>
    <cellStyle name="Normal 4 2 5 10 8 2" xfId="31837" xr:uid="{00000000-0005-0000-0000-0000A5890000}"/>
    <cellStyle name="Normal 4 2 5 10 8 3" xfId="31838" xr:uid="{00000000-0005-0000-0000-0000A6890000}"/>
    <cellStyle name="Normal 4 2 5 10 8 4" xfId="31839" xr:uid="{00000000-0005-0000-0000-0000A7890000}"/>
    <cellStyle name="Normal 4 2 5 10 8 5" xfId="31840" xr:uid="{00000000-0005-0000-0000-0000A8890000}"/>
    <cellStyle name="Normal 4 2 5 10 8 6" xfId="31841" xr:uid="{00000000-0005-0000-0000-0000A9890000}"/>
    <cellStyle name="Normal 4 2 5 10 9" xfId="31842" xr:uid="{00000000-0005-0000-0000-0000AA890000}"/>
    <cellStyle name="Normal 4 2 5 10 9 2" xfId="31843" xr:uid="{00000000-0005-0000-0000-0000AB890000}"/>
    <cellStyle name="Normal 4 2 5 10 9 3" xfId="31844" xr:uid="{00000000-0005-0000-0000-0000AC890000}"/>
    <cellStyle name="Normal 4 2 5 10 9 4" xfId="31845" xr:uid="{00000000-0005-0000-0000-0000AD890000}"/>
    <cellStyle name="Normal 4 2 5 10 9 5" xfId="31846" xr:uid="{00000000-0005-0000-0000-0000AE890000}"/>
    <cellStyle name="Normal 4 2 5 10 9 6" xfId="31847" xr:uid="{00000000-0005-0000-0000-0000AF890000}"/>
    <cellStyle name="Normal 4 2 5 11" xfId="31848" xr:uid="{00000000-0005-0000-0000-0000B0890000}"/>
    <cellStyle name="Normal 4 2 5 11 10" xfId="31849" xr:uid="{00000000-0005-0000-0000-0000B1890000}"/>
    <cellStyle name="Normal 4 2 5 11 10 2" xfId="31850" xr:uid="{00000000-0005-0000-0000-0000B2890000}"/>
    <cellStyle name="Normal 4 2 5 11 10 3" xfId="31851" xr:uid="{00000000-0005-0000-0000-0000B3890000}"/>
    <cellStyle name="Normal 4 2 5 11 10 4" xfId="31852" xr:uid="{00000000-0005-0000-0000-0000B4890000}"/>
    <cellStyle name="Normal 4 2 5 11 10 5" xfId="31853" xr:uid="{00000000-0005-0000-0000-0000B5890000}"/>
    <cellStyle name="Normal 4 2 5 11 10 6" xfId="31854" xr:uid="{00000000-0005-0000-0000-0000B6890000}"/>
    <cellStyle name="Normal 4 2 5 11 11" xfId="31855" xr:uid="{00000000-0005-0000-0000-0000B7890000}"/>
    <cellStyle name="Normal 4 2 5 11 11 2" xfId="31856" xr:uid="{00000000-0005-0000-0000-0000B8890000}"/>
    <cellStyle name="Normal 4 2 5 11 11 3" xfId="31857" xr:uid="{00000000-0005-0000-0000-0000B9890000}"/>
    <cellStyle name="Normal 4 2 5 11 11 4" xfId="31858" xr:uid="{00000000-0005-0000-0000-0000BA890000}"/>
    <cellStyle name="Normal 4 2 5 11 11 5" xfId="31859" xr:uid="{00000000-0005-0000-0000-0000BB890000}"/>
    <cellStyle name="Normal 4 2 5 11 11 6" xfId="31860" xr:uid="{00000000-0005-0000-0000-0000BC890000}"/>
    <cellStyle name="Normal 4 2 5 11 12" xfId="31861" xr:uid="{00000000-0005-0000-0000-0000BD890000}"/>
    <cellStyle name="Normal 4 2 5 11 12 2" xfId="31862" xr:uid="{00000000-0005-0000-0000-0000BE890000}"/>
    <cellStyle name="Normal 4 2 5 11 12 3" xfId="31863" xr:uid="{00000000-0005-0000-0000-0000BF890000}"/>
    <cellStyle name="Normal 4 2 5 11 12 4" xfId="31864" xr:uid="{00000000-0005-0000-0000-0000C0890000}"/>
    <cellStyle name="Normal 4 2 5 11 12 5" xfId="31865" xr:uid="{00000000-0005-0000-0000-0000C1890000}"/>
    <cellStyle name="Normal 4 2 5 11 12 6" xfId="31866" xr:uid="{00000000-0005-0000-0000-0000C2890000}"/>
    <cellStyle name="Normal 4 2 5 11 13" xfId="31867" xr:uid="{00000000-0005-0000-0000-0000C3890000}"/>
    <cellStyle name="Normal 4 2 5 11 13 2" xfId="31868" xr:uid="{00000000-0005-0000-0000-0000C4890000}"/>
    <cellStyle name="Normal 4 2 5 11 13 3" xfId="31869" xr:uid="{00000000-0005-0000-0000-0000C5890000}"/>
    <cellStyle name="Normal 4 2 5 11 13 4" xfId="31870" xr:uid="{00000000-0005-0000-0000-0000C6890000}"/>
    <cellStyle name="Normal 4 2 5 11 13 5" xfId="31871" xr:uid="{00000000-0005-0000-0000-0000C7890000}"/>
    <cellStyle name="Normal 4 2 5 11 13 6" xfId="31872" xr:uid="{00000000-0005-0000-0000-0000C8890000}"/>
    <cellStyle name="Normal 4 2 5 11 14" xfId="31873" xr:uid="{00000000-0005-0000-0000-0000C9890000}"/>
    <cellStyle name="Normal 4 2 5 11 14 2" xfId="31874" xr:uid="{00000000-0005-0000-0000-0000CA890000}"/>
    <cellStyle name="Normal 4 2 5 11 14 3" xfId="31875" xr:uid="{00000000-0005-0000-0000-0000CB890000}"/>
    <cellStyle name="Normal 4 2 5 11 14 4" xfId="31876" xr:uid="{00000000-0005-0000-0000-0000CC890000}"/>
    <cellStyle name="Normal 4 2 5 11 14 5" xfId="31877" xr:uid="{00000000-0005-0000-0000-0000CD890000}"/>
    <cellStyle name="Normal 4 2 5 11 14 6" xfId="31878" xr:uid="{00000000-0005-0000-0000-0000CE890000}"/>
    <cellStyle name="Normal 4 2 5 11 15" xfId="31879" xr:uid="{00000000-0005-0000-0000-0000CF890000}"/>
    <cellStyle name="Normal 4 2 5 11 15 2" xfId="31880" xr:uid="{00000000-0005-0000-0000-0000D0890000}"/>
    <cellStyle name="Normal 4 2 5 11 15 3" xfId="31881" xr:uid="{00000000-0005-0000-0000-0000D1890000}"/>
    <cellStyle name="Normal 4 2 5 11 15 4" xfId="31882" xr:uid="{00000000-0005-0000-0000-0000D2890000}"/>
    <cellStyle name="Normal 4 2 5 11 15 5" xfId="31883" xr:uid="{00000000-0005-0000-0000-0000D3890000}"/>
    <cellStyle name="Normal 4 2 5 11 15 6" xfId="31884" xr:uid="{00000000-0005-0000-0000-0000D4890000}"/>
    <cellStyle name="Normal 4 2 5 11 16" xfId="31885" xr:uid="{00000000-0005-0000-0000-0000D5890000}"/>
    <cellStyle name="Normal 4 2 5 11 16 2" xfId="31886" xr:uid="{00000000-0005-0000-0000-0000D6890000}"/>
    <cellStyle name="Normal 4 2 5 11 16 3" xfId="31887" xr:uid="{00000000-0005-0000-0000-0000D7890000}"/>
    <cellStyle name="Normal 4 2 5 11 16 4" xfId="31888" xr:uid="{00000000-0005-0000-0000-0000D8890000}"/>
    <cellStyle name="Normal 4 2 5 11 16 5" xfId="31889" xr:uid="{00000000-0005-0000-0000-0000D9890000}"/>
    <cellStyle name="Normal 4 2 5 11 16 6" xfId="31890" xr:uid="{00000000-0005-0000-0000-0000DA890000}"/>
    <cellStyle name="Normal 4 2 5 11 17" xfId="31891" xr:uid="{00000000-0005-0000-0000-0000DB890000}"/>
    <cellStyle name="Normal 4 2 5 11 17 2" xfId="31892" xr:uid="{00000000-0005-0000-0000-0000DC890000}"/>
    <cellStyle name="Normal 4 2 5 11 17 3" xfId="31893" xr:uid="{00000000-0005-0000-0000-0000DD890000}"/>
    <cellStyle name="Normal 4 2 5 11 17 4" xfId="31894" xr:uid="{00000000-0005-0000-0000-0000DE890000}"/>
    <cellStyle name="Normal 4 2 5 11 17 5" xfId="31895" xr:uid="{00000000-0005-0000-0000-0000DF890000}"/>
    <cellStyle name="Normal 4 2 5 11 17 6" xfId="31896" xr:uid="{00000000-0005-0000-0000-0000E0890000}"/>
    <cellStyle name="Normal 4 2 5 11 18" xfId="31897" xr:uid="{00000000-0005-0000-0000-0000E1890000}"/>
    <cellStyle name="Normal 4 2 5 11 18 2" xfId="31898" xr:uid="{00000000-0005-0000-0000-0000E2890000}"/>
    <cellStyle name="Normal 4 2 5 11 18 3" xfId="31899" xr:uid="{00000000-0005-0000-0000-0000E3890000}"/>
    <cellStyle name="Normal 4 2 5 11 18 4" xfId="31900" xr:uid="{00000000-0005-0000-0000-0000E4890000}"/>
    <cellStyle name="Normal 4 2 5 11 18 5" xfId="31901" xr:uid="{00000000-0005-0000-0000-0000E5890000}"/>
    <cellStyle name="Normal 4 2 5 11 18 6" xfId="31902" xr:uid="{00000000-0005-0000-0000-0000E6890000}"/>
    <cellStyle name="Normal 4 2 5 11 19" xfId="31903" xr:uid="{00000000-0005-0000-0000-0000E7890000}"/>
    <cellStyle name="Normal 4 2 5 11 19 2" xfId="31904" xr:uid="{00000000-0005-0000-0000-0000E8890000}"/>
    <cellStyle name="Normal 4 2 5 11 19 3" xfId="31905" xr:uid="{00000000-0005-0000-0000-0000E9890000}"/>
    <cellStyle name="Normal 4 2 5 11 19 4" xfId="31906" xr:uid="{00000000-0005-0000-0000-0000EA890000}"/>
    <cellStyle name="Normal 4 2 5 11 19 5" xfId="31907" xr:uid="{00000000-0005-0000-0000-0000EB890000}"/>
    <cellStyle name="Normal 4 2 5 11 19 6" xfId="31908" xr:uid="{00000000-0005-0000-0000-0000EC890000}"/>
    <cellStyle name="Normal 4 2 5 11 2" xfId="31909" xr:uid="{00000000-0005-0000-0000-0000ED890000}"/>
    <cellStyle name="Normal 4 2 5 11 2 2" xfId="31910" xr:uid="{00000000-0005-0000-0000-0000EE890000}"/>
    <cellStyle name="Normal 4 2 5 11 2 3" xfId="31911" xr:uid="{00000000-0005-0000-0000-0000EF890000}"/>
    <cellStyle name="Normal 4 2 5 11 2 4" xfId="31912" xr:uid="{00000000-0005-0000-0000-0000F0890000}"/>
    <cellStyle name="Normal 4 2 5 11 2 5" xfId="31913" xr:uid="{00000000-0005-0000-0000-0000F1890000}"/>
    <cellStyle name="Normal 4 2 5 11 2 6" xfId="31914" xr:uid="{00000000-0005-0000-0000-0000F2890000}"/>
    <cellStyle name="Normal 4 2 5 11 20" xfId="31915" xr:uid="{00000000-0005-0000-0000-0000F3890000}"/>
    <cellStyle name="Normal 4 2 5 11 20 2" xfId="31916" xr:uid="{00000000-0005-0000-0000-0000F4890000}"/>
    <cellStyle name="Normal 4 2 5 11 20 3" xfId="31917" xr:uid="{00000000-0005-0000-0000-0000F5890000}"/>
    <cellStyle name="Normal 4 2 5 11 20 4" xfId="31918" xr:uid="{00000000-0005-0000-0000-0000F6890000}"/>
    <cellStyle name="Normal 4 2 5 11 20 5" xfId="31919" xr:uid="{00000000-0005-0000-0000-0000F7890000}"/>
    <cellStyle name="Normal 4 2 5 11 20 6" xfId="31920" xr:uid="{00000000-0005-0000-0000-0000F8890000}"/>
    <cellStyle name="Normal 4 2 5 11 21" xfId="31921" xr:uid="{00000000-0005-0000-0000-0000F9890000}"/>
    <cellStyle name="Normal 4 2 5 11 21 2" xfId="31922" xr:uid="{00000000-0005-0000-0000-0000FA890000}"/>
    <cellStyle name="Normal 4 2 5 11 21 3" xfId="31923" xr:uid="{00000000-0005-0000-0000-0000FB890000}"/>
    <cellStyle name="Normal 4 2 5 11 21 4" xfId="31924" xr:uid="{00000000-0005-0000-0000-0000FC890000}"/>
    <cellStyle name="Normal 4 2 5 11 21 5" xfId="31925" xr:uid="{00000000-0005-0000-0000-0000FD890000}"/>
    <cellStyle name="Normal 4 2 5 11 21 6" xfId="31926" xr:uid="{00000000-0005-0000-0000-0000FE890000}"/>
    <cellStyle name="Normal 4 2 5 11 22" xfId="31927" xr:uid="{00000000-0005-0000-0000-0000FF890000}"/>
    <cellStyle name="Normal 4 2 5 11 22 2" xfId="31928" xr:uid="{00000000-0005-0000-0000-0000008A0000}"/>
    <cellStyle name="Normal 4 2 5 11 22 3" xfId="31929" xr:uid="{00000000-0005-0000-0000-0000018A0000}"/>
    <cellStyle name="Normal 4 2 5 11 22 4" xfId="31930" xr:uid="{00000000-0005-0000-0000-0000028A0000}"/>
    <cellStyle name="Normal 4 2 5 11 22 5" xfId="31931" xr:uid="{00000000-0005-0000-0000-0000038A0000}"/>
    <cellStyle name="Normal 4 2 5 11 22 6" xfId="31932" xr:uid="{00000000-0005-0000-0000-0000048A0000}"/>
    <cellStyle name="Normal 4 2 5 11 23" xfId="31933" xr:uid="{00000000-0005-0000-0000-0000058A0000}"/>
    <cellStyle name="Normal 4 2 5 11 23 2" xfId="31934" xr:uid="{00000000-0005-0000-0000-0000068A0000}"/>
    <cellStyle name="Normal 4 2 5 11 23 3" xfId="31935" xr:uid="{00000000-0005-0000-0000-0000078A0000}"/>
    <cellStyle name="Normal 4 2 5 11 23 4" xfId="31936" xr:uid="{00000000-0005-0000-0000-0000088A0000}"/>
    <cellStyle name="Normal 4 2 5 11 23 5" xfId="31937" xr:uid="{00000000-0005-0000-0000-0000098A0000}"/>
    <cellStyle name="Normal 4 2 5 11 23 6" xfId="31938" xr:uid="{00000000-0005-0000-0000-00000A8A0000}"/>
    <cellStyle name="Normal 4 2 5 11 24" xfId="31939" xr:uid="{00000000-0005-0000-0000-00000B8A0000}"/>
    <cellStyle name="Normal 4 2 5 11 24 2" xfId="31940" xr:uid="{00000000-0005-0000-0000-00000C8A0000}"/>
    <cellStyle name="Normal 4 2 5 11 24 3" xfId="31941" xr:uid="{00000000-0005-0000-0000-00000D8A0000}"/>
    <cellStyle name="Normal 4 2 5 11 24 4" xfId="31942" xr:uid="{00000000-0005-0000-0000-00000E8A0000}"/>
    <cellStyle name="Normal 4 2 5 11 24 5" xfId="31943" xr:uid="{00000000-0005-0000-0000-00000F8A0000}"/>
    <cellStyle name="Normal 4 2 5 11 24 6" xfId="31944" xr:uid="{00000000-0005-0000-0000-0000108A0000}"/>
    <cellStyle name="Normal 4 2 5 11 25" xfId="31945" xr:uid="{00000000-0005-0000-0000-0000118A0000}"/>
    <cellStyle name="Normal 4 2 5 11 25 2" xfId="31946" xr:uid="{00000000-0005-0000-0000-0000128A0000}"/>
    <cellStyle name="Normal 4 2 5 11 25 3" xfId="31947" xr:uid="{00000000-0005-0000-0000-0000138A0000}"/>
    <cellStyle name="Normal 4 2 5 11 25 4" xfId="31948" xr:uid="{00000000-0005-0000-0000-0000148A0000}"/>
    <cellStyle name="Normal 4 2 5 11 25 5" xfId="31949" xr:uid="{00000000-0005-0000-0000-0000158A0000}"/>
    <cellStyle name="Normal 4 2 5 11 25 6" xfId="31950" xr:uid="{00000000-0005-0000-0000-0000168A0000}"/>
    <cellStyle name="Normal 4 2 5 11 26" xfId="31951" xr:uid="{00000000-0005-0000-0000-0000178A0000}"/>
    <cellStyle name="Normal 4 2 5 11 26 2" xfId="31952" xr:uid="{00000000-0005-0000-0000-0000188A0000}"/>
    <cellStyle name="Normal 4 2 5 11 26 3" xfId="31953" xr:uid="{00000000-0005-0000-0000-0000198A0000}"/>
    <cellStyle name="Normal 4 2 5 11 26 4" xfId="31954" xr:uid="{00000000-0005-0000-0000-00001A8A0000}"/>
    <cellStyle name="Normal 4 2 5 11 26 5" xfId="31955" xr:uid="{00000000-0005-0000-0000-00001B8A0000}"/>
    <cellStyle name="Normal 4 2 5 11 26 6" xfId="31956" xr:uid="{00000000-0005-0000-0000-00001C8A0000}"/>
    <cellStyle name="Normal 4 2 5 11 27" xfId="31957" xr:uid="{00000000-0005-0000-0000-00001D8A0000}"/>
    <cellStyle name="Normal 4 2 5 11 27 2" xfId="31958" xr:uid="{00000000-0005-0000-0000-00001E8A0000}"/>
    <cellStyle name="Normal 4 2 5 11 27 3" xfId="31959" xr:uid="{00000000-0005-0000-0000-00001F8A0000}"/>
    <cellStyle name="Normal 4 2 5 11 27 4" xfId="31960" xr:uid="{00000000-0005-0000-0000-0000208A0000}"/>
    <cellStyle name="Normal 4 2 5 11 27 5" xfId="31961" xr:uid="{00000000-0005-0000-0000-0000218A0000}"/>
    <cellStyle name="Normal 4 2 5 11 27 6" xfId="31962" xr:uid="{00000000-0005-0000-0000-0000228A0000}"/>
    <cellStyle name="Normal 4 2 5 11 28" xfId="31963" xr:uid="{00000000-0005-0000-0000-0000238A0000}"/>
    <cellStyle name="Normal 4 2 5 11 28 2" xfId="31964" xr:uid="{00000000-0005-0000-0000-0000248A0000}"/>
    <cellStyle name="Normal 4 2 5 11 28 3" xfId="31965" xr:uid="{00000000-0005-0000-0000-0000258A0000}"/>
    <cellStyle name="Normal 4 2 5 11 28 4" xfId="31966" xr:uid="{00000000-0005-0000-0000-0000268A0000}"/>
    <cellStyle name="Normal 4 2 5 11 28 5" xfId="31967" xr:uid="{00000000-0005-0000-0000-0000278A0000}"/>
    <cellStyle name="Normal 4 2 5 11 28 6" xfId="31968" xr:uid="{00000000-0005-0000-0000-0000288A0000}"/>
    <cellStyle name="Normal 4 2 5 11 29" xfId="31969" xr:uid="{00000000-0005-0000-0000-0000298A0000}"/>
    <cellStyle name="Normal 4 2 5 11 29 2" xfId="31970" xr:uid="{00000000-0005-0000-0000-00002A8A0000}"/>
    <cellStyle name="Normal 4 2 5 11 29 3" xfId="31971" xr:uid="{00000000-0005-0000-0000-00002B8A0000}"/>
    <cellStyle name="Normal 4 2 5 11 29 4" xfId="31972" xr:uid="{00000000-0005-0000-0000-00002C8A0000}"/>
    <cellStyle name="Normal 4 2 5 11 29 5" xfId="31973" xr:uid="{00000000-0005-0000-0000-00002D8A0000}"/>
    <cellStyle name="Normal 4 2 5 11 29 6" xfId="31974" xr:uid="{00000000-0005-0000-0000-00002E8A0000}"/>
    <cellStyle name="Normal 4 2 5 11 3" xfId="31975" xr:uid="{00000000-0005-0000-0000-00002F8A0000}"/>
    <cellStyle name="Normal 4 2 5 11 3 2" xfId="31976" xr:uid="{00000000-0005-0000-0000-0000308A0000}"/>
    <cellStyle name="Normal 4 2 5 11 3 3" xfId="31977" xr:uid="{00000000-0005-0000-0000-0000318A0000}"/>
    <cellStyle name="Normal 4 2 5 11 3 4" xfId="31978" xr:uid="{00000000-0005-0000-0000-0000328A0000}"/>
    <cellStyle name="Normal 4 2 5 11 3 5" xfId="31979" xr:uid="{00000000-0005-0000-0000-0000338A0000}"/>
    <cellStyle name="Normal 4 2 5 11 3 6" xfId="31980" xr:uid="{00000000-0005-0000-0000-0000348A0000}"/>
    <cellStyle name="Normal 4 2 5 11 30" xfId="31981" xr:uid="{00000000-0005-0000-0000-0000358A0000}"/>
    <cellStyle name="Normal 4 2 5 11 31" xfId="31982" xr:uid="{00000000-0005-0000-0000-0000368A0000}"/>
    <cellStyle name="Normal 4 2 5 11 32" xfId="31983" xr:uid="{00000000-0005-0000-0000-0000378A0000}"/>
    <cellStyle name="Normal 4 2 5 11 33" xfId="31984" xr:uid="{00000000-0005-0000-0000-0000388A0000}"/>
    <cellStyle name="Normal 4 2 5 11 34" xfId="31985" xr:uid="{00000000-0005-0000-0000-0000398A0000}"/>
    <cellStyle name="Normal 4 2 5 11 4" xfId="31986" xr:uid="{00000000-0005-0000-0000-00003A8A0000}"/>
    <cellStyle name="Normal 4 2 5 11 4 2" xfId="31987" xr:uid="{00000000-0005-0000-0000-00003B8A0000}"/>
    <cellStyle name="Normal 4 2 5 11 4 3" xfId="31988" xr:uid="{00000000-0005-0000-0000-00003C8A0000}"/>
    <cellStyle name="Normal 4 2 5 11 4 4" xfId="31989" xr:uid="{00000000-0005-0000-0000-00003D8A0000}"/>
    <cellStyle name="Normal 4 2 5 11 4 5" xfId="31990" xr:uid="{00000000-0005-0000-0000-00003E8A0000}"/>
    <cellStyle name="Normal 4 2 5 11 4 6" xfId="31991" xr:uid="{00000000-0005-0000-0000-00003F8A0000}"/>
    <cellStyle name="Normal 4 2 5 11 5" xfId="31992" xr:uid="{00000000-0005-0000-0000-0000408A0000}"/>
    <cellStyle name="Normal 4 2 5 11 5 2" xfId="31993" xr:uid="{00000000-0005-0000-0000-0000418A0000}"/>
    <cellStyle name="Normal 4 2 5 11 5 3" xfId="31994" xr:uid="{00000000-0005-0000-0000-0000428A0000}"/>
    <cellStyle name="Normal 4 2 5 11 5 4" xfId="31995" xr:uid="{00000000-0005-0000-0000-0000438A0000}"/>
    <cellStyle name="Normal 4 2 5 11 5 5" xfId="31996" xr:uid="{00000000-0005-0000-0000-0000448A0000}"/>
    <cellStyle name="Normal 4 2 5 11 5 6" xfId="31997" xr:uid="{00000000-0005-0000-0000-0000458A0000}"/>
    <cellStyle name="Normal 4 2 5 11 6" xfId="31998" xr:uid="{00000000-0005-0000-0000-0000468A0000}"/>
    <cellStyle name="Normal 4 2 5 11 6 2" xfId="31999" xr:uid="{00000000-0005-0000-0000-0000478A0000}"/>
    <cellStyle name="Normal 4 2 5 11 6 3" xfId="32000" xr:uid="{00000000-0005-0000-0000-0000488A0000}"/>
    <cellStyle name="Normal 4 2 5 11 6 4" xfId="32001" xr:uid="{00000000-0005-0000-0000-0000498A0000}"/>
    <cellStyle name="Normal 4 2 5 11 6 5" xfId="32002" xr:uid="{00000000-0005-0000-0000-00004A8A0000}"/>
    <cellStyle name="Normal 4 2 5 11 6 6" xfId="32003" xr:uid="{00000000-0005-0000-0000-00004B8A0000}"/>
    <cellStyle name="Normal 4 2 5 11 7" xfId="32004" xr:uid="{00000000-0005-0000-0000-00004C8A0000}"/>
    <cellStyle name="Normal 4 2 5 11 7 2" xfId="32005" xr:uid="{00000000-0005-0000-0000-00004D8A0000}"/>
    <cellStyle name="Normal 4 2 5 11 7 3" xfId="32006" xr:uid="{00000000-0005-0000-0000-00004E8A0000}"/>
    <cellStyle name="Normal 4 2 5 11 7 4" xfId="32007" xr:uid="{00000000-0005-0000-0000-00004F8A0000}"/>
    <cellStyle name="Normal 4 2 5 11 7 5" xfId="32008" xr:uid="{00000000-0005-0000-0000-0000508A0000}"/>
    <cellStyle name="Normal 4 2 5 11 7 6" xfId="32009" xr:uid="{00000000-0005-0000-0000-0000518A0000}"/>
    <cellStyle name="Normal 4 2 5 11 8" xfId="32010" xr:uid="{00000000-0005-0000-0000-0000528A0000}"/>
    <cellStyle name="Normal 4 2 5 11 8 2" xfId="32011" xr:uid="{00000000-0005-0000-0000-0000538A0000}"/>
    <cellStyle name="Normal 4 2 5 11 8 3" xfId="32012" xr:uid="{00000000-0005-0000-0000-0000548A0000}"/>
    <cellStyle name="Normal 4 2 5 11 8 4" xfId="32013" xr:uid="{00000000-0005-0000-0000-0000558A0000}"/>
    <cellStyle name="Normal 4 2 5 11 8 5" xfId="32014" xr:uid="{00000000-0005-0000-0000-0000568A0000}"/>
    <cellStyle name="Normal 4 2 5 11 8 6" xfId="32015" xr:uid="{00000000-0005-0000-0000-0000578A0000}"/>
    <cellStyle name="Normal 4 2 5 11 9" xfId="32016" xr:uid="{00000000-0005-0000-0000-0000588A0000}"/>
    <cellStyle name="Normal 4 2 5 11 9 2" xfId="32017" xr:uid="{00000000-0005-0000-0000-0000598A0000}"/>
    <cellStyle name="Normal 4 2 5 11 9 3" xfId="32018" xr:uid="{00000000-0005-0000-0000-00005A8A0000}"/>
    <cellStyle name="Normal 4 2 5 11 9 4" xfId="32019" xr:uid="{00000000-0005-0000-0000-00005B8A0000}"/>
    <cellStyle name="Normal 4 2 5 11 9 5" xfId="32020" xr:uid="{00000000-0005-0000-0000-00005C8A0000}"/>
    <cellStyle name="Normal 4 2 5 11 9 6" xfId="32021" xr:uid="{00000000-0005-0000-0000-00005D8A0000}"/>
    <cellStyle name="Normal 4 2 5 12" xfId="32022" xr:uid="{00000000-0005-0000-0000-00005E8A0000}"/>
    <cellStyle name="Normal 4 2 5 12 10" xfId="32023" xr:uid="{00000000-0005-0000-0000-00005F8A0000}"/>
    <cellStyle name="Normal 4 2 5 12 10 2" xfId="32024" xr:uid="{00000000-0005-0000-0000-0000608A0000}"/>
    <cellStyle name="Normal 4 2 5 12 10 3" xfId="32025" xr:uid="{00000000-0005-0000-0000-0000618A0000}"/>
    <cellStyle name="Normal 4 2 5 12 10 4" xfId="32026" xr:uid="{00000000-0005-0000-0000-0000628A0000}"/>
    <cellStyle name="Normal 4 2 5 12 10 5" xfId="32027" xr:uid="{00000000-0005-0000-0000-0000638A0000}"/>
    <cellStyle name="Normal 4 2 5 12 10 6" xfId="32028" xr:uid="{00000000-0005-0000-0000-0000648A0000}"/>
    <cellStyle name="Normal 4 2 5 12 11" xfId="32029" xr:uid="{00000000-0005-0000-0000-0000658A0000}"/>
    <cellStyle name="Normal 4 2 5 12 11 2" xfId="32030" xr:uid="{00000000-0005-0000-0000-0000668A0000}"/>
    <cellStyle name="Normal 4 2 5 12 11 3" xfId="32031" xr:uid="{00000000-0005-0000-0000-0000678A0000}"/>
    <cellStyle name="Normal 4 2 5 12 11 4" xfId="32032" xr:uid="{00000000-0005-0000-0000-0000688A0000}"/>
    <cellStyle name="Normal 4 2 5 12 11 5" xfId="32033" xr:uid="{00000000-0005-0000-0000-0000698A0000}"/>
    <cellStyle name="Normal 4 2 5 12 11 6" xfId="32034" xr:uid="{00000000-0005-0000-0000-00006A8A0000}"/>
    <cellStyle name="Normal 4 2 5 12 12" xfId="32035" xr:uid="{00000000-0005-0000-0000-00006B8A0000}"/>
    <cellStyle name="Normal 4 2 5 12 12 2" xfId="32036" xr:uid="{00000000-0005-0000-0000-00006C8A0000}"/>
    <cellStyle name="Normal 4 2 5 12 12 3" xfId="32037" xr:uid="{00000000-0005-0000-0000-00006D8A0000}"/>
    <cellStyle name="Normal 4 2 5 12 12 4" xfId="32038" xr:uid="{00000000-0005-0000-0000-00006E8A0000}"/>
    <cellStyle name="Normal 4 2 5 12 12 5" xfId="32039" xr:uid="{00000000-0005-0000-0000-00006F8A0000}"/>
    <cellStyle name="Normal 4 2 5 12 12 6" xfId="32040" xr:uid="{00000000-0005-0000-0000-0000708A0000}"/>
    <cellStyle name="Normal 4 2 5 12 13" xfId="32041" xr:uid="{00000000-0005-0000-0000-0000718A0000}"/>
    <cellStyle name="Normal 4 2 5 12 13 2" xfId="32042" xr:uid="{00000000-0005-0000-0000-0000728A0000}"/>
    <cellStyle name="Normal 4 2 5 12 13 3" xfId="32043" xr:uid="{00000000-0005-0000-0000-0000738A0000}"/>
    <cellStyle name="Normal 4 2 5 12 13 4" xfId="32044" xr:uid="{00000000-0005-0000-0000-0000748A0000}"/>
    <cellStyle name="Normal 4 2 5 12 13 5" xfId="32045" xr:uid="{00000000-0005-0000-0000-0000758A0000}"/>
    <cellStyle name="Normal 4 2 5 12 13 6" xfId="32046" xr:uid="{00000000-0005-0000-0000-0000768A0000}"/>
    <cellStyle name="Normal 4 2 5 12 14" xfId="32047" xr:uid="{00000000-0005-0000-0000-0000778A0000}"/>
    <cellStyle name="Normal 4 2 5 12 14 2" xfId="32048" xr:uid="{00000000-0005-0000-0000-0000788A0000}"/>
    <cellStyle name="Normal 4 2 5 12 14 3" xfId="32049" xr:uid="{00000000-0005-0000-0000-0000798A0000}"/>
    <cellStyle name="Normal 4 2 5 12 14 4" xfId="32050" xr:uid="{00000000-0005-0000-0000-00007A8A0000}"/>
    <cellStyle name="Normal 4 2 5 12 14 5" xfId="32051" xr:uid="{00000000-0005-0000-0000-00007B8A0000}"/>
    <cellStyle name="Normal 4 2 5 12 14 6" xfId="32052" xr:uid="{00000000-0005-0000-0000-00007C8A0000}"/>
    <cellStyle name="Normal 4 2 5 12 15" xfId="32053" xr:uid="{00000000-0005-0000-0000-00007D8A0000}"/>
    <cellStyle name="Normal 4 2 5 12 15 2" xfId="32054" xr:uid="{00000000-0005-0000-0000-00007E8A0000}"/>
    <cellStyle name="Normal 4 2 5 12 15 3" xfId="32055" xr:uid="{00000000-0005-0000-0000-00007F8A0000}"/>
    <cellStyle name="Normal 4 2 5 12 15 4" xfId="32056" xr:uid="{00000000-0005-0000-0000-0000808A0000}"/>
    <cellStyle name="Normal 4 2 5 12 15 5" xfId="32057" xr:uid="{00000000-0005-0000-0000-0000818A0000}"/>
    <cellStyle name="Normal 4 2 5 12 15 6" xfId="32058" xr:uid="{00000000-0005-0000-0000-0000828A0000}"/>
    <cellStyle name="Normal 4 2 5 12 16" xfId="32059" xr:uid="{00000000-0005-0000-0000-0000838A0000}"/>
    <cellStyle name="Normal 4 2 5 12 16 2" xfId="32060" xr:uid="{00000000-0005-0000-0000-0000848A0000}"/>
    <cellStyle name="Normal 4 2 5 12 16 3" xfId="32061" xr:uid="{00000000-0005-0000-0000-0000858A0000}"/>
    <cellStyle name="Normal 4 2 5 12 16 4" xfId="32062" xr:uid="{00000000-0005-0000-0000-0000868A0000}"/>
    <cellStyle name="Normal 4 2 5 12 16 5" xfId="32063" xr:uid="{00000000-0005-0000-0000-0000878A0000}"/>
    <cellStyle name="Normal 4 2 5 12 16 6" xfId="32064" xr:uid="{00000000-0005-0000-0000-0000888A0000}"/>
    <cellStyle name="Normal 4 2 5 12 17" xfId="32065" xr:uid="{00000000-0005-0000-0000-0000898A0000}"/>
    <cellStyle name="Normal 4 2 5 12 17 2" xfId="32066" xr:uid="{00000000-0005-0000-0000-00008A8A0000}"/>
    <cellStyle name="Normal 4 2 5 12 17 3" xfId="32067" xr:uid="{00000000-0005-0000-0000-00008B8A0000}"/>
    <cellStyle name="Normal 4 2 5 12 17 4" xfId="32068" xr:uid="{00000000-0005-0000-0000-00008C8A0000}"/>
    <cellStyle name="Normal 4 2 5 12 17 5" xfId="32069" xr:uid="{00000000-0005-0000-0000-00008D8A0000}"/>
    <cellStyle name="Normal 4 2 5 12 17 6" xfId="32070" xr:uid="{00000000-0005-0000-0000-00008E8A0000}"/>
    <cellStyle name="Normal 4 2 5 12 18" xfId="32071" xr:uid="{00000000-0005-0000-0000-00008F8A0000}"/>
    <cellStyle name="Normal 4 2 5 12 18 2" xfId="32072" xr:uid="{00000000-0005-0000-0000-0000908A0000}"/>
    <cellStyle name="Normal 4 2 5 12 18 3" xfId="32073" xr:uid="{00000000-0005-0000-0000-0000918A0000}"/>
    <cellStyle name="Normal 4 2 5 12 18 4" xfId="32074" xr:uid="{00000000-0005-0000-0000-0000928A0000}"/>
    <cellStyle name="Normal 4 2 5 12 18 5" xfId="32075" xr:uid="{00000000-0005-0000-0000-0000938A0000}"/>
    <cellStyle name="Normal 4 2 5 12 18 6" xfId="32076" xr:uid="{00000000-0005-0000-0000-0000948A0000}"/>
    <cellStyle name="Normal 4 2 5 12 19" xfId="32077" xr:uid="{00000000-0005-0000-0000-0000958A0000}"/>
    <cellStyle name="Normal 4 2 5 12 19 2" xfId="32078" xr:uid="{00000000-0005-0000-0000-0000968A0000}"/>
    <cellStyle name="Normal 4 2 5 12 19 3" xfId="32079" xr:uid="{00000000-0005-0000-0000-0000978A0000}"/>
    <cellStyle name="Normal 4 2 5 12 19 4" xfId="32080" xr:uid="{00000000-0005-0000-0000-0000988A0000}"/>
    <cellStyle name="Normal 4 2 5 12 19 5" xfId="32081" xr:uid="{00000000-0005-0000-0000-0000998A0000}"/>
    <cellStyle name="Normal 4 2 5 12 19 6" xfId="32082" xr:uid="{00000000-0005-0000-0000-00009A8A0000}"/>
    <cellStyle name="Normal 4 2 5 12 2" xfId="32083" xr:uid="{00000000-0005-0000-0000-00009B8A0000}"/>
    <cellStyle name="Normal 4 2 5 12 2 2" xfId="32084" xr:uid="{00000000-0005-0000-0000-00009C8A0000}"/>
    <cellStyle name="Normal 4 2 5 12 2 3" xfId="32085" xr:uid="{00000000-0005-0000-0000-00009D8A0000}"/>
    <cellStyle name="Normal 4 2 5 12 2 4" xfId="32086" xr:uid="{00000000-0005-0000-0000-00009E8A0000}"/>
    <cellStyle name="Normal 4 2 5 12 2 5" xfId="32087" xr:uid="{00000000-0005-0000-0000-00009F8A0000}"/>
    <cellStyle name="Normal 4 2 5 12 2 6" xfId="32088" xr:uid="{00000000-0005-0000-0000-0000A08A0000}"/>
    <cellStyle name="Normal 4 2 5 12 20" xfId="32089" xr:uid="{00000000-0005-0000-0000-0000A18A0000}"/>
    <cellStyle name="Normal 4 2 5 12 20 2" xfId="32090" xr:uid="{00000000-0005-0000-0000-0000A28A0000}"/>
    <cellStyle name="Normal 4 2 5 12 20 3" xfId="32091" xr:uid="{00000000-0005-0000-0000-0000A38A0000}"/>
    <cellStyle name="Normal 4 2 5 12 20 4" xfId="32092" xr:uid="{00000000-0005-0000-0000-0000A48A0000}"/>
    <cellStyle name="Normal 4 2 5 12 20 5" xfId="32093" xr:uid="{00000000-0005-0000-0000-0000A58A0000}"/>
    <cellStyle name="Normal 4 2 5 12 20 6" xfId="32094" xr:uid="{00000000-0005-0000-0000-0000A68A0000}"/>
    <cellStyle name="Normal 4 2 5 12 21" xfId="32095" xr:uid="{00000000-0005-0000-0000-0000A78A0000}"/>
    <cellStyle name="Normal 4 2 5 12 21 2" xfId="32096" xr:uid="{00000000-0005-0000-0000-0000A88A0000}"/>
    <cellStyle name="Normal 4 2 5 12 21 3" xfId="32097" xr:uid="{00000000-0005-0000-0000-0000A98A0000}"/>
    <cellStyle name="Normal 4 2 5 12 21 4" xfId="32098" xr:uid="{00000000-0005-0000-0000-0000AA8A0000}"/>
    <cellStyle name="Normal 4 2 5 12 21 5" xfId="32099" xr:uid="{00000000-0005-0000-0000-0000AB8A0000}"/>
    <cellStyle name="Normal 4 2 5 12 21 6" xfId="32100" xr:uid="{00000000-0005-0000-0000-0000AC8A0000}"/>
    <cellStyle name="Normal 4 2 5 12 22" xfId="32101" xr:uid="{00000000-0005-0000-0000-0000AD8A0000}"/>
    <cellStyle name="Normal 4 2 5 12 22 2" xfId="32102" xr:uid="{00000000-0005-0000-0000-0000AE8A0000}"/>
    <cellStyle name="Normal 4 2 5 12 22 3" xfId="32103" xr:uid="{00000000-0005-0000-0000-0000AF8A0000}"/>
    <cellStyle name="Normal 4 2 5 12 22 4" xfId="32104" xr:uid="{00000000-0005-0000-0000-0000B08A0000}"/>
    <cellStyle name="Normal 4 2 5 12 22 5" xfId="32105" xr:uid="{00000000-0005-0000-0000-0000B18A0000}"/>
    <cellStyle name="Normal 4 2 5 12 22 6" xfId="32106" xr:uid="{00000000-0005-0000-0000-0000B28A0000}"/>
    <cellStyle name="Normal 4 2 5 12 23" xfId="32107" xr:uid="{00000000-0005-0000-0000-0000B38A0000}"/>
    <cellStyle name="Normal 4 2 5 12 23 2" xfId="32108" xr:uid="{00000000-0005-0000-0000-0000B48A0000}"/>
    <cellStyle name="Normal 4 2 5 12 23 3" xfId="32109" xr:uid="{00000000-0005-0000-0000-0000B58A0000}"/>
    <cellStyle name="Normal 4 2 5 12 23 4" xfId="32110" xr:uid="{00000000-0005-0000-0000-0000B68A0000}"/>
    <cellStyle name="Normal 4 2 5 12 23 5" xfId="32111" xr:uid="{00000000-0005-0000-0000-0000B78A0000}"/>
    <cellStyle name="Normal 4 2 5 12 23 6" xfId="32112" xr:uid="{00000000-0005-0000-0000-0000B88A0000}"/>
    <cellStyle name="Normal 4 2 5 12 24" xfId="32113" xr:uid="{00000000-0005-0000-0000-0000B98A0000}"/>
    <cellStyle name="Normal 4 2 5 12 24 2" xfId="32114" xr:uid="{00000000-0005-0000-0000-0000BA8A0000}"/>
    <cellStyle name="Normal 4 2 5 12 24 3" xfId="32115" xr:uid="{00000000-0005-0000-0000-0000BB8A0000}"/>
    <cellStyle name="Normal 4 2 5 12 24 4" xfId="32116" xr:uid="{00000000-0005-0000-0000-0000BC8A0000}"/>
    <cellStyle name="Normal 4 2 5 12 24 5" xfId="32117" xr:uid="{00000000-0005-0000-0000-0000BD8A0000}"/>
    <cellStyle name="Normal 4 2 5 12 24 6" xfId="32118" xr:uid="{00000000-0005-0000-0000-0000BE8A0000}"/>
    <cellStyle name="Normal 4 2 5 12 25" xfId="32119" xr:uid="{00000000-0005-0000-0000-0000BF8A0000}"/>
    <cellStyle name="Normal 4 2 5 12 25 2" xfId="32120" xr:uid="{00000000-0005-0000-0000-0000C08A0000}"/>
    <cellStyle name="Normal 4 2 5 12 25 3" xfId="32121" xr:uid="{00000000-0005-0000-0000-0000C18A0000}"/>
    <cellStyle name="Normal 4 2 5 12 25 4" xfId="32122" xr:uid="{00000000-0005-0000-0000-0000C28A0000}"/>
    <cellStyle name="Normal 4 2 5 12 25 5" xfId="32123" xr:uid="{00000000-0005-0000-0000-0000C38A0000}"/>
    <cellStyle name="Normal 4 2 5 12 25 6" xfId="32124" xr:uid="{00000000-0005-0000-0000-0000C48A0000}"/>
    <cellStyle name="Normal 4 2 5 12 26" xfId="32125" xr:uid="{00000000-0005-0000-0000-0000C58A0000}"/>
    <cellStyle name="Normal 4 2 5 12 26 2" xfId="32126" xr:uid="{00000000-0005-0000-0000-0000C68A0000}"/>
    <cellStyle name="Normal 4 2 5 12 26 3" xfId="32127" xr:uid="{00000000-0005-0000-0000-0000C78A0000}"/>
    <cellStyle name="Normal 4 2 5 12 26 4" xfId="32128" xr:uid="{00000000-0005-0000-0000-0000C88A0000}"/>
    <cellStyle name="Normal 4 2 5 12 26 5" xfId="32129" xr:uid="{00000000-0005-0000-0000-0000C98A0000}"/>
    <cellStyle name="Normal 4 2 5 12 26 6" xfId="32130" xr:uid="{00000000-0005-0000-0000-0000CA8A0000}"/>
    <cellStyle name="Normal 4 2 5 12 27" xfId="32131" xr:uid="{00000000-0005-0000-0000-0000CB8A0000}"/>
    <cellStyle name="Normal 4 2 5 12 27 2" xfId="32132" xr:uid="{00000000-0005-0000-0000-0000CC8A0000}"/>
    <cellStyle name="Normal 4 2 5 12 27 3" xfId="32133" xr:uid="{00000000-0005-0000-0000-0000CD8A0000}"/>
    <cellStyle name="Normal 4 2 5 12 27 4" xfId="32134" xr:uid="{00000000-0005-0000-0000-0000CE8A0000}"/>
    <cellStyle name="Normal 4 2 5 12 27 5" xfId="32135" xr:uid="{00000000-0005-0000-0000-0000CF8A0000}"/>
    <cellStyle name="Normal 4 2 5 12 27 6" xfId="32136" xr:uid="{00000000-0005-0000-0000-0000D08A0000}"/>
    <cellStyle name="Normal 4 2 5 12 28" xfId="32137" xr:uid="{00000000-0005-0000-0000-0000D18A0000}"/>
    <cellStyle name="Normal 4 2 5 12 28 2" xfId="32138" xr:uid="{00000000-0005-0000-0000-0000D28A0000}"/>
    <cellStyle name="Normal 4 2 5 12 28 3" xfId="32139" xr:uid="{00000000-0005-0000-0000-0000D38A0000}"/>
    <cellStyle name="Normal 4 2 5 12 28 4" xfId="32140" xr:uid="{00000000-0005-0000-0000-0000D48A0000}"/>
    <cellStyle name="Normal 4 2 5 12 28 5" xfId="32141" xr:uid="{00000000-0005-0000-0000-0000D58A0000}"/>
    <cellStyle name="Normal 4 2 5 12 28 6" xfId="32142" xr:uid="{00000000-0005-0000-0000-0000D68A0000}"/>
    <cellStyle name="Normal 4 2 5 12 29" xfId="32143" xr:uid="{00000000-0005-0000-0000-0000D78A0000}"/>
    <cellStyle name="Normal 4 2 5 12 29 2" xfId="32144" xr:uid="{00000000-0005-0000-0000-0000D88A0000}"/>
    <cellStyle name="Normal 4 2 5 12 29 3" xfId="32145" xr:uid="{00000000-0005-0000-0000-0000D98A0000}"/>
    <cellStyle name="Normal 4 2 5 12 29 4" xfId="32146" xr:uid="{00000000-0005-0000-0000-0000DA8A0000}"/>
    <cellStyle name="Normal 4 2 5 12 29 5" xfId="32147" xr:uid="{00000000-0005-0000-0000-0000DB8A0000}"/>
    <cellStyle name="Normal 4 2 5 12 29 6" xfId="32148" xr:uid="{00000000-0005-0000-0000-0000DC8A0000}"/>
    <cellStyle name="Normal 4 2 5 12 3" xfId="32149" xr:uid="{00000000-0005-0000-0000-0000DD8A0000}"/>
    <cellStyle name="Normal 4 2 5 12 3 2" xfId="32150" xr:uid="{00000000-0005-0000-0000-0000DE8A0000}"/>
    <cellStyle name="Normal 4 2 5 12 3 3" xfId="32151" xr:uid="{00000000-0005-0000-0000-0000DF8A0000}"/>
    <cellStyle name="Normal 4 2 5 12 3 4" xfId="32152" xr:uid="{00000000-0005-0000-0000-0000E08A0000}"/>
    <cellStyle name="Normal 4 2 5 12 3 5" xfId="32153" xr:uid="{00000000-0005-0000-0000-0000E18A0000}"/>
    <cellStyle name="Normal 4 2 5 12 3 6" xfId="32154" xr:uid="{00000000-0005-0000-0000-0000E28A0000}"/>
    <cellStyle name="Normal 4 2 5 12 30" xfId="32155" xr:uid="{00000000-0005-0000-0000-0000E38A0000}"/>
    <cellStyle name="Normal 4 2 5 12 31" xfId="32156" xr:uid="{00000000-0005-0000-0000-0000E48A0000}"/>
    <cellStyle name="Normal 4 2 5 12 32" xfId="32157" xr:uid="{00000000-0005-0000-0000-0000E58A0000}"/>
    <cellStyle name="Normal 4 2 5 12 33" xfId="32158" xr:uid="{00000000-0005-0000-0000-0000E68A0000}"/>
    <cellStyle name="Normal 4 2 5 12 34" xfId="32159" xr:uid="{00000000-0005-0000-0000-0000E78A0000}"/>
    <cellStyle name="Normal 4 2 5 12 4" xfId="32160" xr:uid="{00000000-0005-0000-0000-0000E88A0000}"/>
    <cellStyle name="Normal 4 2 5 12 4 2" xfId="32161" xr:uid="{00000000-0005-0000-0000-0000E98A0000}"/>
    <cellStyle name="Normal 4 2 5 12 4 3" xfId="32162" xr:uid="{00000000-0005-0000-0000-0000EA8A0000}"/>
    <cellStyle name="Normal 4 2 5 12 4 4" xfId="32163" xr:uid="{00000000-0005-0000-0000-0000EB8A0000}"/>
    <cellStyle name="Normal 4 2 5 12 4 5" xfId="32164" xr:uid="{00000000-0005-0000-0000-0000EC8A0000}"/>
    <cellStyle name="Normal 4 2 5 12 4 6" xfId="32165" xr:uid="{00000000-0005-0000-0000-0000ED8A0000}"/>
    <cellStyle name="Normal 4 2 5 12 5" xfId="32166" xr:uid="{00000000-0005-0000-0000-0000EE8A0000}"/>
    <cellStyle name="Normal 4 2 5 12 5 2" xfId="32167" xr:uid="{00000000-0005-0000-0000-0000EF8A0000}"/>
    <cellStyle name="Normal 4 2 5 12 5 3" xfId="32168" xr:uid="{00000000-0005-0000-0000-0000F08A0000}"/>
    <cellStyle name="Normal 4 2 5 12 5 4" xfId="32169" xr:uid="{00000000-0005-0000-0000-0000F18A0000}"/>
    <cellStyle name="Normal 4 2 5 12 5 5" xfId="32170" xr:uid="{00000000-0005-0000-0000-0000F28A0000}"/>
    <cellStyle name="Normal 4 2 5 12 5 6" xfId="32171" xr:uid="{00000000-0005-0000-0000-0000F38A0000}"/>
    <cellStyle name="Normal 4 2 5 12 6" xfId="32172" xr:uid="{00000000-0005-0000-0000-0000F48A0000}"/>
    <cellStyle name="Normal 4 2 5 12 6 2" xfId="32173" xr:uid="{00000000-0005-0000-0000-0000F58A0000}"/>
    <cellStyle name="Normal 4 2 5 12 6 3" xfId="32174" xr:uid="{00000000-0005-0000-0000-0000F68A0000}"/>
    <cellStyle name="Normal 4 2 5 12 6 4" xfId="32175" xr:uid="{00000000-0005-0000-0000-0000F78A0000}"/>
    <cellStyle name="Normal 4 2 5 12 6 5" xfId="32176" xr:uid="{00000000-0005-0000-0000-0000F88A0000}"/>
    <cellStyle name="Normal 4 2 5 12 6 6" xfId="32177" xr:uid="{00000000-0005-0000-0000-0000F98A0000}"/>
    <cellStyle name="Normal 4 2 5 12 7" xfId="32178" xr:uid="{00000000-0005-0000-0000-0000FA8A0000}"/>
    <cellStyle name="Normal 4 2 5 12 7 2" xfId="32179" xr:uid="{00000000-0005-0000-0000-0000FB8A0000}"/>
    <cellStyle name="Normal 4 2 5 12 7 3" xfId="32180" xr:uid="{00000000-0005-0000-0000-0000FC8A0000}"/>
    <cellStyle name="Normal 4 2 5 12 7 4" xfId="32181" xr:uid="{00000000-0005-0000-0000-0000FD8A0000}"/>
    <cellStyle name="Normal 4 2 5 12 7 5" xfId="32182" xr:uid="{00000000-0005-0000-0000-0000FE8A0000}"/>
    <cellStyle name="Normal 4 2 5 12 7 6" xfId="32183" xr:uid="{00000000-0005-0000-0000-0000FF8A0000}"/>
    <cellStyle name="Normal 4 2 5 12 8" xfId="32184" xr:uid="{00000000-0005-0000-0000-0000008B0000}"/>
    <cellStyle name="Normal 4 2 5 12 8 2" xfId="32185" xr:uid="{00000000-0005-0000-0000-0000018B0000}"/>
    <cellStyle name="Normal 4 2 5 12 8 3" xfId="32186" xr:uid="{00000000-0005-0000-0000-0000028B0000}"/>
    <cellStyle name="Normal 4 2 5 12 8 4" xfId="32187" xr:uid="{00000000-0005-0000-0000-0000038B0000}"/>
    <cellStyle name="Normal 4 2 5 12 8 5" xfId="32188" xr:uid="{00000000-0005-0000-0000-0000048B0000}"/>
    <cellStyle name="Normal 4 2 5 12 8 6" xfId="32189" xr:uid="{00000000-0005-0000-0000-0000058B0000}"/>
    <cellStyle name="Normal 4 2 5 12 9" xfId="32190" xr:uid="{00000000-0005-0000-0000-0000068B0000}"/>
    <cellStyle name="Normal 4 2 5 12 9 2" xfId="32191" xr:uid="{00000000-0005-0000-0000-0000078B0000}"/>
    <cellStyle name="Normal 4 2 5 12 9 3" xfId="32192" xr:uid="{00000000-0005-0000-0000-0000088B0000}"/>
    <cellStyle name="Normal 4 2 5 12 9 4" xfId="32193" xr:uid="{00000000-0005-0000-0000-0000098B0000}"/>
    <cellStyle name="Normal 4 2 5 12 9 5" xfId="32194" xr:uid="{00000000-0005-0000-0000-00000A8B0000}"/>
    <cellStyle name="Normal 4 2 5 12 9 6" xfId="32195" xr:uid="{00000000-0005-0000-0000-00000B8B0000}"/>
    <cellStyle name="Normal 4 2 5 13" xfId="32196" xr:uid="{00000000-0005-0000-0000-00000C8B0000}"/>
    <cellStyle name="Normal 4 2 5 13 10" xfId="32197" xr:uid="{00000000-0005-0000-0000-00000D8B0000}"/>
    <cellStyle name="Normal 4 2 5 13 10 2" xfId="32198" xr:uid="{00000000-0005-0000-0000-00000E8B0000}"/>
    <cellStyle name="Normal 4 2 5 13 10 3" xfId="32199" xr:uid="{00000000-0005-0000-0000-00000F8B0000}"/>
    <cellStyle name="Normal 4 2 5 13 10 4" xfId="32200" xr:uid="{00000000-0005-0000-0000-0000108B0000}"/>
    <cellStyle name="Normal 4 2 5 13 10 5" xfId="32201" xr:uid="{00000000-0005-0000-0000-0000118B0000}"/>
    <cellStyle name="Normal 4 2 5 13 10 6" xfId="32202" xr:uid="{00000000-0005-0000-0000-0000128B0000}"/>
    <cellStyle name="Normal 4 2 5 13 11" xfId="32203" xr:uid="{00000000-0005-0000-0000-0000138B0000}"/>
    <cellStyle name="Normal 4 2 5 13 11 2" xfId="32204" xr:uid="{00000000-0005-0000-0000-0000148B0000}"/>
    <cellStyle name="Normal 4 2 5 13 11 3" xfId="32205" xr:uid="{00000000-0005-0000-0000-0000158B0000}"/>
    <cellStyle name="Normal 4 2 5 13 11 4" xfId="32206" xr:uid="{00000000-0005-0000-0000-0000168B0000}"/>
    <cellStyle name="Normal 4 2 5 13 11 5" xfId="32207" xr:uid="{00000000-0005-0000-0000-0000178B0000}"/>
    <cellStyle name="Normal 4 2 5 13 11 6" xfId="32208" xr:uid="{00000000-0005-0000-0000-0000188B0000}"/>
    <cellStyle name="Normal 4 2 5 13 12" xfId="32209" xr:uid="{00000000-0005-0000-0000-0000198B0000}"/>
    <cellStyle name="Normal 4 2 5 13 12 2" xfId="32210" xr:uid="{00000000-0005-0000-0000-00001A8B0000}"/>
    <cellStyle name="Normal 4 2 5 13 12 3" xfId="32211" xr:uid="{00000000-0005-0000-0000-00001B8B0000}"/>
    <cellStyle name="Normal 4 2 5 13 12 4" xfId="32212" xr:uid="{00000000-0005-0000-0000-00001C8B0000}"/>
    <cellStyle name="Normal 4 2 5 13 12 5" xfId="32213" xr:uid="{00000000-0005-0000-0000-00001D8B0000}"/>
    <cellStyle name="Normal 4 2 5 13 12 6" xfId="32214" xr:uid="{00000000-0005-0000-0000-00001E8B0000}"/>
    <cellStyle name="Normal 4 2 5 13 13" xfId="32215" xr:uid="{00000000-0005-0000-0000-00001F8B0000}"/>
    <cellStyle name="Normal 4 2 5 13 13 2" xfId="32216" xr:uid="{00000000-0005-0000-0000-0000208B0000}"/>
    <cellStyle name="Normal 4 2 5 13 13 3" xfId="32217" xr:uid="{00000000-0005-0000-0000-0000218B0000}"/>
    <cellStyle name="Normal 4 2 5 13 13 4" xfId="32218" xr:uid="{00000000-0005-0000-0000-0000228B0000}"/>
    <cellStyle name="Normal 4 2 5 13 13 5" xfId="32219" xr:uid="{00000000-0005-0000-0000-0000238B0000}"/>
    <cellStyle name="Normal 4 2 5 13 13 6" xfId="32220" xr:uid="{00000000-0005-0000-0000-0000248B0000}"/>
    <cellStyle name="Normal 4 2 5 13 14" xfId="32221" xr:uid="{00000000-0005-0000-0000-0000258B0000}"/>
    <cellStyle name="Normal 4 2 5 13 14 2" xfId="32222" xr:uid="{00000000-0005-0000-0000-0000268B0000}"/>
    <cellStyle name="Normal 4 2 5 13 14 3" xfId="32223" xr:uid="{00000000-0005-0000-0000-0000278B0000}"/>
    <cellStyle name="Normal 4 2 5 13 14 4" xfId="32224" xr:uid="{00000000-0005-0000-0000-0000288B0000}"/>
    <cellStyle name="Normal 4 2 5 13 14 5" xfId="32225" xr:uid="{00000000-0005-0000-0000-0000298B0000}"/>
    <cellStyle name="Normal 4 2 5 13 14 6" xfId="32226" xr:uid="{00000000-0005-0000-0000-00002A8B0000}"/>
    <cellStyle name="Normal 4 2 5 13 15" xfId="32227" xr:uid="{00000000-0005-0000-0000-00002B8B0000}"/>
    <cellStyle name="Normal 4 2 5 13 15 2" xfId="32228" xr:uid="{00000000-0005-0000-0000-00002C8B0000}"/>
    <cellStyle name="Normal 4 2 5 13 15 3" xfId="32229" xr:uid="{00000000-0005-0000-0000-00002D8B0000}"/>
    <cellStyle name="Normal 4 2 5 13 15 4" xfId="32230" xr:uid="{00000000-0005-0000-0000-00002E8B0000}"/>
    <cellStyle name="Normal 4 2 5 13 15 5" xfId="32231" xr:uid="{00000000-0005-0000-0000-00002F8B0000}"/>
    <cellStyle name="Normal 4 2 5 13 15 6" xfId="32232" xr:uid="{00000000-0005-0000-0000-0000308B0000}"/>
    <cellStyle name="Normal 4 2 5 13 16" xfId="32233" xr:uid="{00000000-0005-0000-0000-0000318B0000}"/>
    <cellStyle name="Normal 4 2 5 13 16 2" xfId="32234" xr:uid="{00000000-0005-0000-0000-0000328B0000}"/>
    <cellStyle name="Normal 4 2 5 13 16 3" xfId="32235" xr:uid="{00000000-0005-0000-0000-0000338B0000}"/>
    <cellStyle name="Normal 4 2 5 13 16 4" xfId="32236" xr:uid="{00000000-0005-0000-0000-0000348B0000}"/>
    <cellStyle name="Normal 4 2 5 13 16 5" xfId="32237" xr:uid="{00000000-0005-0000-0000-0000358B0000}"/>
    <cellStyle name="Normal 4 2 5 13 16 6" xfId="32238" xr:uid="{00000000-0005-0000-0000-0000368B0000}"/>
    <cellStyle name="Normal 4 2 5 13 17" xfId="32239" xr:uid="{00000000-0005-0000-0000-0000378B0000}"/>
    <cellStyle name="Normal 4 2 5 13 17 2" xfId="32240" xr:uid="{00000000-0005-0000-0000-0000388B0000}"/>
    <cellStyle name="Normal 4 2 5 13 17 3" xfId="32241" xr:uid="{00000000-0005-0000-0000-0000398B0000}"/>
    <cellStyle name="Normal 4 2 5 13 17 4" xfId="32242" xr:uid="{00000000-0005-0000-0000-00003A8B0000}"/>
    <cellStyle name="Normal 4 2 5 13 17 5" xfId="32243" xr:uid="{00000000-0005-0000-0000-00003B8B0000}"/>
    <cellStyle name="Normal 4 2 5 13 17 6" xfId="32244" xr:uid="{00000000-0005-0000-0000-00003C8B0000}"/>
    <cellStyle name="Normal 4 2 5 13 18" xfId="32245" xr:uid="{00000000-0005-0000-0000-00003D8B0000}"/>
    <cellStyle name="Normal 4 2 5 13 18 2" xfId="32246" xr:uid="{00000000-0005-0000-0000-00003E8B0000}"/>
    <cellStyle name="Normal 4 2 5 13 18 3" xfId="32247" xr:uid="{00000000-0005-0000-0000-00003F8B0000}"/>
    <cellStyle name="Normal 4 2 5 13 18 4" xfId="32248" xr:uid="{00000000-0005-0000-0000-0000408B0000}"/>
    <cellStyle name="Normal 4 2 5 13 18 5" xfId="32249" xr:uid="{00000000-0005-0000-0000-0000418B0000}"/>
    <cellStyle name="Normal 4 2 5 13 18 6" xfId="32250" xr:uid="{00000000-0005-0000-0000-0000428B0000}"/>
    <cellStyle name="Normal 4 2 5 13 19" xfId="32251" xr:uid="{00000000-0005-0000-0000-0000438B0000}"/>
    <cellStyle name="Normal 4 2 5 13 19 2" xfId="32252" xr:uid="{00000000-0005-0000-0000-0000448B0000}"/>
    <cellStyle name="Normal 4 2 5 13 19 3" xfId="32253" xr:uid="{00000000-0005-0000-0000-0000458B0000}"/>
    <cellStyle name="Normal 4 2 5 13 19 4" xfId="32254" xr:uid="{00000000-0005-0000-0000-0000468B0000}"/>
    <cellStyle name="Normal 4 2 5 13 19 5" xfId="32255" xr:uid="{00000000-0005-0000-0000-0000478B0000}"/>
    <cellStyle name="Normal 4 2 5 13 19 6" xfId="32256" xr:uid="{00000000-0005-0000-0000-0000488B0000}"/>
    <cellStyle name="Normal 4 2 5 13 2" xfId="32257" xr:uid="{00000000-0005-0000-0000-0000498B0000}"/>
    <cellStyle name="Normal 4 2 5 13 2 2" xfId="32258" xr:uid="{00000000-0005-0000-0000-00004A8B0000}"/>
    <cellStyle name="Normal 4 2 5 13 2 3" xfId="32259" xr:uid="{00000000-0005-0000-0000-00004B8B0000}"/>
    <cellStyle name="Normal 4 2 5 13 2 4" xfId="32260" xr:uid="{00000000-0005-0000-0000-00004C8B0000}"/>
    <cellStyle name="Normal 4 2 5 13 2 5" xfId="32261" xr:uid="{00000000-0005-0000-0000-00004D8B0000}"/>
    <cellStyle name="Normal 4 2 5 13 2 6" xfId="32262" xr:uid="{00000000-0005-0000-0000-00004E8B0000}"/>
    <cellStyle name="Normal 4 2 5 13 20" xfId="32263" xr:uid="{00000000-0005-0000-0000-00004F8B0000}"/>
    <cellStyle name="Normal 4 2 5 13 20 2" xfId="32264" xr:uid="{00000000-0005-0000-0000-0000508B0000}"/>
    <cellStyle name="Normal 4 2 5 13 20 3" xfId="32265" xr:uid="{00000000-0005-0000-0000-0000518B0000}"/>
    <cellStyle name="Normal 4 2 5 13 20 4" xfId="32266" xr:uid="{00000000-0005-0000-0000-0000528B0000}"/>
    <cellStyle name="Normal 4 2 5 13 20 5" xfId="32267" xr:uid="{00000000-0005-0000-0000-0000538B0000}"/>
    <cellStyle name="Normal 4 2 5 13 20 6" xfId="32268" xr:uid="{00000000-0005-0000-0000-0000548B0000}"/>
    <cellStyle name="Normal 4 2 5 13 21" xfId="32269" xr:uid="{00000000-0005-0000-0000-0000558B0000}"/>
    <cellStyle name="Normal 4 2 5 13 21 2" xfId="32270" xr:uid="{00000000-0005-0000-0000-0000568B0000}"/>
    <cellStyle name="Normal 4 2 5 13 21 3" xfId="32271" xr:uid="{00000000-0005-0000-0000-0000578B0000}"/>
    <cellStyle name="Normal 4 2 5 13 21 4" xfId="32272" xr:uid="{00000000-0005-0000-0000-0000588B0000}"/>
    <cellStyle name="Normal 4 2 5 13 21 5" xfId="32273" xr:uid="{00000000-0005-0000-0000-0000598B0000}"/>
    <cellStyle name="Normal 4 2 5 13 21 6" xfId="32274" xr:uid="{00000000-0005-0000-0000-00005A8B0000}"/>
    <cellStyle name="Normal 4 2 5 13 22" xfId="32275" xr:uid="{00000000-0005-0000-0000-00005B8B0000}"/>
    <cellStyle name="Normal 4 2 5 13 22 2" xfId="32276" xr:uid="{00000000-0005-0000-0000-00005C8B0000}"/>
    <cellStyle name="Normal 4 2 5 13 22 3" xfId="32277" xr:uid="{00000000-0005-0000-0000-00005D8B0000}"/>
    <cellStyle name="Normal 4 2 5 13 22 4" xfId="32278" xr:uid="{00000000-0005-0000-0000-00005E8B0000}"/>
    <cellStyle name="Normal 4 2 5 13 22 5" xfId="32279" xr:uid="{00000000-0005-0000-0000-00005F8B0000}"/>
    <cellStyle name="Normal 4 2 5 13 22 6" xfId="32280" xr:uid="{00000000-0005-0000-0000-0000608B0000}"/>
    <cellStyle name="Normal 4 2 5 13 23" xfId="32281" xr:uid="{00000000-0005-0000-0000-0000618B0000}"/>
    <cellStyle name="Normal 4 2 5 13 23 2" xfId="32282" xr:uid="{00000000-0005-0000-0000-0000628B0000}"/>
    <cellStyle name="Normal 4 2 5 13 23 3" xfId="32283" xr:uid="{00000000-0005-0000-0000-0000638B0000}"/>
    <cellStyle name="Normal 4 2 5 13 23 4" xfId="32284" xr:uid="{00000000-0005-0000-0000-0000648B0000}"/>
    <cellStyle name="Normal 4 2 5 13 23 5" xfId="32285" xr:uid="{00000000-0005-0000-0000-0000658B0000}"/>
    <cellStyle name="Normal 4 2 5 13 23 6" xfId="32286" xr:uid="{00000000-0005-0000-0000-0000668B0000}"/>
    <cellStyle name="Normal 4 2 5 13 24" xfId="32287" xr:uid="{00000000-0005-0000-0000-0000678B0000}"/>
    <cellStyle name="Normal 4 2 5 13 24 2" xfId="32288" xr:uid="{00000000-0005-0000-0000-0000688B0000}"/>
    <cellStyle name="Normal 4 2 5 13 24 3" xfId="32289" xr:uid="{00000000-0005-0000-0000-0000698B0000}"/>
    <cellStyle name="Normal 4 2 5 13 24 4" xfId="32290" xr:uid="{00000000-0005-0000-0000-00006A8B0000}"/>
    <cellStyle name="Normal 4 2 5 13 24 5" xfId="32291" xr:uid="{00000000-0005-0000-0000-00006B8B0000}"/>
    <cellStyle name="Normal 4 2 5 13 24 6" xfId="32292" xr:uid="{00000000-0005-0000-0000-00006C8B0000}"/>
    <cellStyle name="Normal 4 2 5 13 25" xfId="32293" xr:uid="{00000000-0005-0000-0000-00006D8B0000}"/>
    <cellStyle name="Normal 4 2 5 13 25 2" xfId="32294" xr:uid="{00000000-0005-0000-0000-00006E8B0000}"/>
    <cellStyle name="Normal 4 2 5 13 25 3" xfId="32295" xr:uid="{00000000-0005-0000-0000-00006F8B0000}"/>
    <cellStyle name="Normal 4 2 5 13 25 4" xfId="32296" xr:uid="{00000000-0005-0000-0000-0000708B0000}"/>
    <cellStyle name="Normal 4 2 5 13 25 5" xfId="32297" xr:uid="{00000000-0005-0000-0000-0000718B0000}"/>
    <cellStyle name="Normal 4 2 5 13 25 6" xfId="32298" xr:uid="{00000000-0005-0000-0000-0000728B0000}"/>
    <cellStyle name="Normal 4 2 5 13 26" xfId="32299" xr:uid="{00000000-0005-0000-0000-0000738B0000}"/>
    <cellStyle name="Normal 4 2 5 13 26 2" xfId="32300" xr:uid="{00000000-0005-0000-0000-0000748B0000}"/>
    <cellStyle name="Normal 4 2 5 13 26 3" xfId="32301" xr:uid="{00000000-0005-0000-0000-0000758B0000}"/>
    <cellStyle name="Normal 4 2 5 13 26 4" xfId="32302" xr:uid="{00000000-0005-0000-0000-0000768B0000}"/>
    <cellStyle name="Normal 4 2 5 13 26 5" xfId="32303" xr:uid="{00000000-0005-0000-0000-0000778B0000}"/>
    <cellStyle name="Normal 4 2 5 13 26 6" xfId="32304" xr:uid="{00000000-0005-0000-0000-0000788B0000}"/>
    <cellStyle name="Normal 4 2 5 13 27" xfId="32305" xr:uid="{00000000-0005-0000-0000-0000798B0000}"/>
    <cellStyle name="Normal 4 2 5 13 27 2" xfId="32306" xr:uid="{00000000-0005-0000-0000-00007A8B0000}"/>
    <cellStyle name="Normal 4 2 5 13 27 3" xfId="32307" xr:uid="{00000000-0005-0000-0000-00007B8B0000}"/>
    <cellStyle name="Normal 4 2 5 13 27 4" xfId="32308" xr:uid="{00000000-0005-0000-0000-00007C8B0000}"/>
    <cellStyle name="Normal 4 2 5 13 27 5" xfId="32309" xr:uid="{00000000-0005-0000-0000-00007D8B0000}"/>
    <cellStyle name="Normal 4 2 5 13 27 6" xfId="32310" xr:uid="{00000000-0005-0000-0000-00007E8B0000}"/>
    <cellStyle name="Normal 4 2 5 13 28" xfId="32311" xr:uid="{00000000-0005-0000-0000-00007F8B0000}"/>
    <cellStyle name="Normal 4 2 5 13 28 2" xfId="32312" xr:uid="{00000000-0005-0000-0000-0000808B0000}"/>
    <cellStyle name="Normal 4 2 5 13 28 3" xfId="32313" xr:uid="{00000000-0005-0000-0000-0000818B0000}"/>
    <cellStyle name="Normal 4 2 5 13 28 4" xfId="32314" xr:uid="{00000000-0005-0000-0000-0000828B0000}"/>
    <cellStyle name="Normal 4 2 5 13 28 5" xfId="32315" xr:uid="{00000000-0005-0000-0000-0000838B0000}"/>
    <cellStyle name="Normal 4 2 5 13 28 6" xfId="32316" xr:uid="{00000000-0005-0000-0000-0000848B0000}"/>
    <cellStyle name="Normal 4 2 5 13 29" xfId="32317" xr:uid="{00000000-0005-0000-0000-0000858B0000}"/>
    <cellStyle name="Normal 4 2 5 13 29 2" xfId="32318" xr:uid="{00000000-0005-0000-0000-0000868B0000}"/>
    <cellStyle name="Normal 4 2 5 13 29 3" xfId="32319" xr:uid="{00000000-0005-0000-0000-0000878B0000}"/>
    <cellStyle name="Normal 4 2 5 13 29 4" xfId="32320" xr:uid="{00000000-0005-0000-0000-0000888B0000}"/>
    <cellStyle name="Normal 4 2 5 13 29 5" xfId="32321" xr:uid="{00000000-0005-0000-0000-0000898B0000}"/>
    <cellStyle name="Normal 4 2 5 13 29 6" xfId="32322" xr:uid="{00000000-0005-0000-0000-00008A8B0000}"/>
    <cellStyle name="Normal 4 2 5 13 3" xfId="32323" xr:uid="{00000000-0005-0000-0000-00008B8B0000}"/>
    <cellStyle name="Normal 4 2 5 13 3 2" xfId="32324" xr:uid="{00000000-0005-0000-0000-00008C8B0000}"/>
    <cellStyle name="Normal 4 2 5 13 3 3" xfId="32325" xr:uid="{00000000-0005-0000-0000-00008D8B0000}"/>
    <cellStyle name="Normal 4 2 5 13 3 4" xfId="32326" xr:uid="{00000000-0005-0000-0000-00008E8B0000}"/>
    <cellStyle name="Normal 4 2 5 13 3 5" xfId="32327" xr:uid="{00000000-0005-0000-0000-00008F8B0000}"/>
    <cellStyle name="Normal 4 2 5 13 3 6" xfId="32328" xr:uid="{00000000-0005-0000-0000-0000908B0000}"/>
    <cellStyle name="Normal 4 2 5 13 30" xfId="32329" xr:uid="{00000000-0005-0000-0000-0000918B0000}"/>
    <cellStyle name="Normal 4 2 5 13 31" xfId="32330" xr:uid="{00000000-0005-0000-0000-0000928B0000}"/>
    <cellStyle name="Normal 4 2 5 13 32" xfId="32331" xr:uid="{00000000-0005-0000-0000-0000938B0000}"/>
    <cellStyle name="Normal 4 2 5 13 33" xfId="32332" xr:uid="{00000000-0005-0000-0000-0000948B0000}"/>
    <cellStyle name="Normal 4 2 5 13 34" xfId="32333" xr:uid="{00000000-0005-0000-0000-0000958B0000}"/>
    <cellStyle name="Normal 4 2 5 13 4" xfId="32334" xr:uid="{00000000-0005-0000-0000-0000968B0000}"/>
    <cellStyle name="Normal 4 2 5 13 4 2" xfId="32335" xr:uid="{00000000-0005-0000-0000-0000978B0000}"/>
    <cellStyle name="Normal 4 2 5 13 4 3" xfId="32336" xr:uid="{00000000-0005-0000-0000-0000988B0000}"/>
    <cellStyle name="Normal 4 2 5 13 4 4" xfId="32337" xr:uid="{00000000-0005-0000-0000-0000998B0000}"/>
    <cellStyle name="Normal 4 2 5 13 4 5" xfId="32338" xr:uid="{00000000-0005-0000-0000-00009A8B0000}"/>
    <cellStyle name="Normal 4 2 5 13 4 6" xfId="32339" xr:uid="{00000000-0005-0000-0000-00009B8B0000}"/>
    <cellStyle name="Normal 4 2 5 13 5" xfId="32340" xr:uid="{00000000-0005-0000-0000-00009C8B0000}"/>
    <cellStyle name="Normal 4 2 5 13 5 2" xfId="32341" xr:uid="{00000000-0005-0000-0000-00009D8B0000}"/>
    <cellStyle name="Normal 4 2 5 13 5 3" xfId="32342" xr:uid="{00000000-0005-0000-0000-00009E8B0000}"/>
    <cellStyle name="Normal 4 2 5 13 5 4" xfId="32343" xr:uid="{00000000-0005-0000-0000-00009F8B0000}"/>
    <cellStyle name="Normal 4 2 5 13 5 5" xfId="32344" xr:uid="{00000000-0005-0000-0000-0000A08B0000}"/>
    <cellStyle name="Normal 4 2 5 13 5 6" xfId="32345" xr:uid="{00000000-0005-0000-0000-0000A18B0000}"/>
    <cellStyle name="Normal 4 2 5 13 6" xfId="32346" xr:uid="{00000000-0005-0000-0000-0000A28B0000}"/>
    <cellStyle name="Normal 4 2 5 13 6 2" xfId="32347" xr:uid="{00000000-0005-0000-0000-0000A38B0000}"/>
    <cellStyle name="Normal 4 2 5 13 6 3" xfId="32348" xr:uid="{00000000-0005-0000-0000-0000A48B0000}"/>
    <cellStyle name="Normal 4 2 5 13 6 4" xfId="32349" xr:uid="{00000000-0005-0000-0000-0000A58B0000}"/>
    <cellStyle name="Normal 4 2 5 13 6 5" xfId="32350" xr:uid="{00000000-0005-0000-0000-0000A68B0000}"/>
    <cellStyle name="Normal 4 2 5 13 6 6" xfId="32351" xr:uid="{00000000-0005-0000-0000-0000A78B0000}"/>
    <cellStyle name="Normal 4 2 5 13 7" xfId="32352" xr:uid="{00000000-0005-0000-0000-0000A88B0000}"/>
    <cellStyle name="Normal 4 2 5 13 7 2" xfId="32353" xr:uid="{00000000-0005-0000-0000-0000A98B0000}"/>
    <cellStyle name="Normal 4 2 5 13 7 3" xfId="32354" xr:uid="{00000000-0005-0000-0000-0000AA8B0000}"/>
    <cellStyle name="Normal 4 2 5 13 7 4" xfId="32355" xr:uid="{00000000-0005-0000-0000-0000AB8B0000}"/>
    <cellStyle name="Normal 4 2 5 13 7 5" xfId="32356" xr:uid="{00000000-0005-0000-0000-0000AC8B0000}"/>
    <cellStyle name="Normal 4 2 5 13 7 6" xfId="32357" xr:uid="{00000000-0005-0000-0000-0000AD8B0000}"/>
    <cellStyle name="Normal 4 2 5 13 8" xfId="32358" xr:uid="{00000000-0005-0000-0000-0000AE8B0000}"/>
    <cellStyle name="Normal 4 2 5 13 8 2" xfId="32359" xr:uid="{00000000-0005-0000-0000-0000AF8B0000}"/>
    <cellStyle name="Normal 4 2 5 13 8 3" xfId="32360" xr:uid="{00000000-0005-0000-0000-0000B08B0000}"/>
    <cellStyle name="Normal 4 2 5 13 8 4" xfId="32361" xr:uid="{00000000-0005-0000-0000-0000B18B0000}"/>
    <cellStyle name="Normal 4 2 5 13 8 5" xfId="32362" xr:uid="{00000000-0005-0000-0000-0000B28B0000}"/>
    <cellStyle name="Normal 4 2 5 13 8 6" xfId="32363" xr:uid="{00000000-0005-0000-0000-0000B38B0000}"/>
    <cellStyle name="Normal 4 2 5 13 9" xfId="32364" xr:uid="{00000000-0005-0000-0000-0000B48B0000}"/>
    <cellStyle name="Normal 4 2 5 13 9 2" xfId="32365" xr:uid="{00000000-0005-0000-0000-0000B58B0000}"/>
    <cellStyle name="Normal 4 2 5 13 9 3" xfId="32366" xr:uid="{00000000-0005-0000-0000-0000B68B0000}"/>
    <cellStyle name="Normal 4 2 5 13 9 4" xfId="32367" xr:uid="{00000000-0005-0000-0000-0000B78B0000}"/>
    <cellStyle name="Normal 4 2 5 13 9 5" xfId="32368" xr:uid="{00000000-0005-0000-0000-0000B88B0000}"/>
    <cellStyle name="Normal 4 2 5 13 9 6" xfId="32369" xr:uid="{00000000-0005-0000-0000-0000B98B0000}"/>
    <cellStyle name="Normal 4 2 5 14" xfId="32370" xr:uid="{00000000-0005-0000-0000-0000BA8B0000}"/>
    <cellStyle name="Normal 4 2 5 14 10" xfId="32371" xr:uid="{00000000-0005-0000-0000-0000BB8B0000}"/>
    <cellStyle name="Normal 4 2 5 14 10 2" xfId="32372" xr:uid="{00000000-0005-0000-0000-0000BC8B0000}"/>
    <cellStyle name="Normal 4 2 5 14 10 3" xfId="32373" xr:uid="{00000000-0005-0000-0000-0000BD8B0000}"/>
    <cellStyle name="Normal 4 2 5 14 10 4" xfId="32374" xr:uid="{00000000-0005-0000-0000-0000BE8B0000}"/>
    <cellStyle name="Normal 4 2 5 14 10 5" xfId="32375" xr:uid="{00000000-0005-0000-0000-0000BF8B0000}"/>
    <cellStyle name="Normal 4 2 5 14 10 6" xfId="32376" xr:uid="{00000000-0005-0000-0000-0000C08B0000}"/>
    <cellStyle name="Normal 4 2 5 14 11" xfId="32377" xr:uid="{00000000-0005-0000-0000-0000C18B0000}"/>
    <cellStyle name="Normal 4 2 5 14 11 2" xfId="32378" xr:uid="{00000000-0005-0000-0000-0000C28B0000}"/>
    <cellStyle name="Normal 4 2 5 14 11 3" xfId="32379" xr:uid="{00000000-0005-0000-0000-0000C38B0000}"/>
    <cellStyle name="Normal 4 2 5 14 11 4" xfId="32380" xr:uid="{00000000-0005-0000-0000-0000C48B0000}"/>
    <cellStyle name="Normal 4 2 5 14 11 5" xfId="32381" xr:uid="{00000000-0005-0000-0000-0000C58B0000}"/>
    <cellStyle name="Normal 4 2 5 14 11 6" xfId="32382" xr:uid="{00000000-0005-0000-0000-0000C68B0000}"/>
    <cellStyle name="Normal 4 2 5 14 12" xfId="32383" xr:uid="{00000000-0005-0000-0000-0000C78B0000}"/>
    <cellStyle name="Normal 4 2 5 14 12 2" xfId="32384" xr:uid="{00000000-0005-0000-0000-0000C88B0000}"/>
    <cellStyle name="Normal 4 2 5 14 12 3" xfId="32385" xr:uid="{00000000-0005-0000-0000-0000C98B0000}"/>
    <cellStyle name="Normal 4 2 5 14 12 4" xfId="32386" xr:uid="{00000000-0005-0000-0000-0000CA8B0000}"/>
    <cellStyle name="Normal 4 2 5 14 12 5" xfId="32387" xr:uid="{00000000-0005-0000-0000-0000CB8B0000}"/>
    <cellStyle name="Normal 4 2 5 14 12 6" xfId="32388" xr:uid="{00000000-0005-0000-0000-0000CC8B0000}"/>
    <cellStyle name="Normal 4 2 5 14 13" xfId="32389" xr:uid="{00000000-0005-0000-0000-0000CD8B0000}"/>
    <cellStyle name="Normal 4 2 5 14 13 2" xfId="32390" xr:uid="{00000000-0005-0000-0000-0000CE8B0000}"/>
    <cellStyle name="Normal 4 2 5 14 13 3" xfId="32391" xr:uid="{00000000-0005-0000-0000-0000CF8B0000}"/>
    <cellStyle name="Normal 4 2 5 14 13 4" xfId="32392" xr:uid="{00000000-0005-0000-0000-0000D08B0000}"/>
    <cellStyle name="Normal 4 2 5 14 13 5" xfId="32393" xr:uid="{00000000-0005-0000-0000-0000D18B0000}"/>
    <cellStyle name="Normal 4 2 5 14 13 6" xfId="32394" xr:uid="{00000000-0005-0000-0000-0000D28B0000}"/>
    <cellStyle name="Normal 4 2 5 14 14" xfId="32395" xr:uid="{00000000-0005-0000-0000-0000D38B0000}"/>
    <cellStyle name="Normal 4 2 5 14 14 2" xfId="32396" xr:uid="{00000000-0005-0000-0000-0000D48B0000}"/>
    <cellStyle name="Normal 4 2 5 14 14 3" xfId="32397" xr:uid="{00000000-0005-0000-0000-0000D58B0000}"/>
    <cellStyle name="Normal 4 2 5 14 14 4" xfId="32398" xr:uid="{00000000-0005-0000-0000-0000D68B0000}"/>
    <cellStyle name="Normal 4 2 5 14 14 5" xfId="32399" xr:uid="{00000000-0005-0000-0000-0000D78B0000}"/>
    <cellStyle name="Normal 4 2 5 14 14 6" xfId="32400" xr:uid="{00000000-0005-0000-0000-0000D88B0000}"/>
    <cellStyle name="Normal 4 2 5 14 15" xfId="32401" xr:uid="{00000000-0005-0000-0000-0000D98B0000}"/>
    <cellStyle name="Normal 4 2 5 14 15 2" xfId="32402" xr:uid="{00000000-0005-0000-0000-0000DA8B0000}"/>
    <cellStyle name="Normal 4 2 5 14 15 3" xfId="32403" xr:uid="{00000000-0005-0000-0000-0000DB8B0000}"/>
    <cellStyle name="Normal 4 2 5 14 15 4" xfId="32404" xr:uid="{00000000-0005-0000-0000-0000DC8B0000}"/>
    <cellStyle name="Normal 4 2 5 14 15 5" xfId="32405" xr:uid="{00000000-0005-0000-0000-0000DD8B0000}"/>
    <cellStyle name="Normal 4 2 5 14 15 6" xfId="32406" xr:uid="{00000000-0005-0000-0000-0000DE8B0000}"/>
    <cellStyle name="Normal 4 2 5 14 16" xfId="32407" xr:uid="{00000000-0005-0000-0000-0000DF8B0000}"/>
    <cellStyle name="Normal 4 2 5 14 16 2" xfId="32408" xr:uid="{00000000-0005-0000-0000-0000E08B0000}"/>
    <cellStyle name="Normal 4 2 5 14 16 3" xfId="32409" xr:uid="{00000000-0005-0000-0000-0000E18B0000}"/>
    <cellStyle name="Normal 4 2 5 14 16 4" xfId="32410" xr:uid="{00000000-0005-0000-0000-0000E28B0000}"/>
    <cellStyle name="Normal 4 2 5 14 16 5" xfId="32411" xr:uid="{00000000-0005-0000-0000-0000E38B0000}"/>
    <cellStyle name="Normal 4 2 5 14 16 6" xfId="32412" xr:uid="{00000000-0005-0000-0000-0000E48B0000}"/>
    <cellStyle name="Normal 4 2 5 14 17" xfId="32413" xr:uid="{00000000-0005-0000-0000-0000E58B0000}"/>
    <cellStyle name="Normal 4 2 5 14 17 2" xfId="32414" xr:uid="{00000000-0005-0000-0000-0000E68B0000}"/>
    <cellStyle name="Normal 4 2 5 14 17 3" xfId="32415" xr:uid="{00000000-0005-0000-0000-0000E78B0000}"/>
    <cellStyle name="Normal 4 2 5 14 17 4" xfId="32416" xr:uid="{00000000-0005-0000-0000-0000E88B0000}"/>
    <cellStyle name="Normal 4 2 5 14 17 5" xfId="32417" xr:uid="{00000000-0005-0000-0000-0000E98B0000}"/>
    <cellStyle name="Normal 4 2 5 14 17 6" xfId="32418" xr:uid="{00000000-0005-0000-0000-0000EA8B0000}"/>
    <cellStyle name="Normal 4 2 5 14 18" xfId="32419" xr:uid="{00000000-0005-0000-0000-0000EB8B0000}"/>
    <cellStyle name="Normal 4 2 5 14 18 2" xfId="32420" xr:uid="{00000000-0005-0000-0000-0000EC8B0000}"/>
    <cellStyle name="Normal 4 2 5 14 18 3" xfId="32421" xr:uid="{00000000-0005-0000-0000-0000ED8B0000}"/>
    <cellStyle name="Normal 4 2 5 14 18 4" xfId="32422" xr:uid="{00000000-0005-0000-0000-0000EE8B0000}"/>
    <cellStyle name="Normal 4 2 5 14 18 5" xfId="32423" xr:uid="{00000000-0005-0000-0000-0000EF8B0000}"/>
    <cellStyle name="Normal 4 2 5 14 18 6" xfId="32424" xr:uid="{00000000-0005-0000-0000-0000F08B0000}"/>
    <cellStyle name="Normal 4 2 5 14 19" xfId="32425" xr:uid="{00000000-0005-0000-0000-0000F18B0000}"/>
    <cellStyle name="Normal 4 2 5 14 19 2" xfId="32426" xr:uid="{00000000-0005-0000-0000-0000F28B0000}"/>
    <cellStyle name="Normal 4 2 5 14 19 3" xfId="32427" xr:uid="{00000000-0005-0000-0000-0000F38B0000}"/>
    <cellStyle name="Normal 4 2 5 14 19 4" xfId="32428" xr:uid="{00000000-0005-0000-0000-0000F48B0000}"/>
    <cellStyle name="Normal 4 2 5 14 19 5" xfId="32429" xr:uid="{00000000-0005-0000-0000-0000F58B0000}"/>
    <cellStyle name="Normal 4 2 5 14 19 6" xfId="32430" xr:uid="{00000000-0005-0000-0000-0000F68B0000}"/>
    <cellStyle name="Normal 4 2 5 14 2" xfId="32431" xr:uid="{00000000-0005-0000-0000-0000F78B0000}"/>
    <cellStyle name="Normal 4 2 5 14 2 2" xfId="32432" xr:uid="{00000000-0005-0000-0000-0000F88B0000}"/>
    <cellStyle name="Normal 4 2 5 14 2 3" xfId="32433" xr:uid="{00000000-0005-0000-0000-0000F98B0000}"/>
    <cellStyle name="Normal 4 2 5 14 2 4" xfId="32434" xr:uid="{00000000-0005-0000-0000-0000FA8B0000}"/>
    <cellStyle name="Normal 4 2 5 14 2 5" xfId="32435" xr:uid="{00000000-0005-0000-0000-0000FB8B0000}"/>
    <cellStyle name="Normal 4 2 5 14 2 6" xfId="32436" xr:uid="{00000000-0005-0000-0000-0000FC8B0000}"/>
    <cellStyle name="Normal 4 2 5 14 20" xfId="32437" xr:uid="{00000000-0005-0000-0000-0000FD8B0000}"/>
    <cellStyle name="Normal 4 2 5 14 20 2" xfId="32438" xr:uid="{00000000-0005-0000-0000-0000FE8B0000}"/>
    <cellStyle name="Normal 4 2 5 14 20 3" xfId="32439" xr:uid="{00000000-0005-0000-0000-0000FF8B0000}"/>
    <cellStyle name="Normal 4 2 5 14 20 4" xfId="32440" xr:uid="{00000000-0005-0000-0000-0000008C0000}"/>
    <cellStyle name="Normal 4 2 5 14 20 5" xfId="32441" xr:uid="{00000000-0005-0000-0000-0000018C0000}"/>
    <cellStyle name="Normal 4 2 5 14 20 6" xfId="32442" xr:uid="{00000000-0005-0000-0000-0000028C0000}"/>
    <cellStyle name="Normal 4 2 5 14 21" xfId="32443" xr:uid="{00000000-0005-0000-0000-0000038C0000}"/>
    <cellStyle name="Normal 4 2 5 14 21 2" xfId="32444" xr:uid="{00000000-0005-0000-0000-0000048C0000}"/>
    <cellStyle name="Normal 4 2 5 14 21 3" xfId="32445" xr:uid="{00000000-0005-0000-0000-0000058C0000}"/>
    <cellStyle name="Normal 4 2 5 14 21 4" xfId="32446" xr:uid="{00000000-0005-0000-0000-0000068C0000}"/>
    <cellStyle name="Normal 4 2 5 14 21 5" xfId="32447" xr:uid="{00000000-0005-0000-0000-0000078C0000}"/>
    <cellStyle name="Normal 4 2 5 14 21 6" xfId="32448" xr:uid="{00000000-0005-0000-0000-0000088C0000}"/>
    <cellStyle name="Normal 4 2 5 14 22" xfId="32449" xr:uid="{00000000-0005-0000-0000-0000098C0000}"/>
    <cellStyle name="Normal 4 2 5 14 22 2" xfId="32450" xr:uid="{00000000-0005-0000-0000-00000A8C0000}"/>
    <cellStyle name="Normal 4 2 5 14 22 3" xfId="32451" xr:uid="{00000000-0005-0000-0000-00000B8C0000}"/>
    <cellStyle name="Normal 4 2 5 14 22 4" xfId="32452" xr:uid="{00000000-0005-0000-0000-00000C8C0000}"/>
    <cellStyle name="Normal 4 2 5 14 22 5" xfId="32453" xr:uid="{00000000-0005-0000-0000-00000D8C0000}"/>
    <cellStyle name="Normal 4 2 5 14 22 6" xfId="32454" xr:uid="{00000000-0005-0000-0000-00000E8C0000}"/>
    <cellStyle name="Normal 4 2 5 14 23" xfId="32455" xr:uid="{00000000-0005-0000-0000-00000F8C0000}"/>
    <cellStyle name="Normal 4 2 5 14 23 2" xfId="32456" xr:uid="{00000000-0005-0000-0000-0000108C0000}"/>
    <cellStyle name="Normal 4 2 5 14 23 3" xfId="32457" xr:uid="{00000000-0005-0000-0000-0000118C0000}"/>
    <cellStyle name="Normal 4 2 5 14 23 4" xfId="32458" xr:uid="{00000000-0005-0000-0000-0000128C0000}"/>
    <cellStyle name="Normal 4 2 5 14 23 5" xfId="32459" xr:uid="{00000000-0005-0000-0000-0000138C0000}"/>
    <cellStyle name="Normal 4 2 5 14 23 6" xfId="32460" xr:uid="{00000000-0005-0000-0000-0000148C0000}"/>
    <cellStyle name="Normal 4 2 5 14 24" xfId="32461" xr:uid="{00000000-0005-0000-0000-0000158C0000}"/>
    <cellStyle name="Normal 4 2 5 14 24 2" xfId="32462" xr:uid="{00000000-0005-0000-0000-0000168C0000}"/>
    <cellStyle name="Normal 4 2 5 14 24 3" xfId="32463" xr:uid="{00000000-0005-0000-0000-0000178C0000}"/>
    <cellStyle name="Normal 4 2 5 14 24 4" xfId="32464" xr:uid="{00000000-0005-0000-0000-0000188C0000}"/>
    <cellStyle name="Normal 4 2 5 14 24 5" xfId="32465" xr:uid="{00000000-0005-0000-0000-0000198C0000}"/>
    <cellStyle name="Normal 4 2 5 14 24 6" xfId="32466" xr:uid="{00000000-0005-0000-0000-00001A8C0000}"/>
    <cellStyle name="Normal 4 2 5 14 25" xfId="32467" xr:uid="{00000000-0005-0000-0000-00001B8C0000}"/>
    <cellStyle name="Normal 4 2 5 14 25 2" xfId="32468" xr:uid="{00000000-0005-0000-0000-00001C8C0000}"/>
    <cellStyle name="Normal 4 2 5 14 25 3" xfId="32469" xr:uid="{00000000-0005-0000-0000-00001D8C0000}"/>
    <cellStyle name="Normal 4 2 5 14 25 4" xfId="32470" xr:uid="{00000000-0005-0000-0000-00001E8C0000}"/>
    <cellStyle name="Normal 4 2 5 14 25 5" xfId="32471" xr:uid="{00000000-0005-0000-0000-00001F8C0000}"/>
    <cellStyle name="Normal 4 2 5 14 25 6" xfId="32472" xr:uid="{00000000-0005-0000-0000-0000208C0000}"/>
    <cellStyle name="Normal 4 2 5 14 26" xfId="32473" xr:uid="{00000000-0005-0000-0000-0000218C0000}"/>
    <cellStyle name="Normal 4 2 5 14 26 2" xfId="32474" xr:uid="{00000000-0005-0000-0000-0000228C0000}"/>
    <cellStyle name="Normal 4 2 5 14 26 3" xfId="32475" xr:uid="{00000000-0005-0000-0000-0000238C0000}"/>
    <cellStyle name="Normal 4 2 5 14 26 4" xfId="32476" xr:uid="{00000000-0005-0000-0000-0000248C0000}"/>
    <cellStyle name="Normal 4 2 5 14 26 5" xfId="32477" xr:uid="{00000000-0005-0000-0000-0000258C0000}"/>
    <cellStyle name="Normal 4 2 5 14 26 6" xfId="32478" xr:uid="{00000000-0005-0000-0000-0000268C0000}"/>
    <cellStyle name="Normal 4 2 5 14 27" xfId="32479" xr:uid="{00000000-0005-0000-0000-0000278C0000}"/>
    <cellStyle name="Normal 4 2 5 14 27 2" xfId="32480" xr:uid="{00000000-0005-0000-0000-0000288C0000}"/>
    <cellStyle name="Normal 4 2 5 14 27 3" xfId="32481" xr:uid="{00000000-0005-0000-0000-0000298C0000}"/>
    <cellStyle name="Normal 4 2 5 14 27 4" xfId="32482" xr:uid="{00000000-0005-0000-0000-00002A8C0000}"/>
    <cellStyle name="Normal 4 2 5 14 27 5" xfId="32483" xr:uid="{00000000-0005-0000-0000-00002B8C0000}"/>
    <cellStyle name="Normal 4 2 5 14 27 6" xfId="32484" xr:uid="{00000000-0005-0000-0000-00002C8C0000}"/>
    <cellStyle name="Normal 4 2 5 14 28" xfId="32485" xr:uid="{00000000-0005-0000-0000-00002D8C0000}"/>
    <cellStyle name="Normal 4 2 5 14 28 2" xfId="32486" xr:uid="{00000000-0005-0000-0000-00002E8C0000}"/>
    <cellStyle name="Normal 4 2 5 14 28 3" xfId="32487" xr:uid="{00000000-0005-0000-0000-00002F8C0000}"/>
    <cellStyle name="Normal 4 2 5 14 28 4" xfId="32488" xr:uid="{00000000-0005-0000-0000-0000308C0000}"/>
    <cellStyle name="Normal 4 2 5 14 28 5" xfId="32489" xr:uid="{00000000-0005-0000-0000-0000318C0000}"/>
    <cellStyle name="Normal 4 2 5 14 28 6" xfId="32490" xr:uid="{00000000-0005-0000-0000-0000328C0000}"/>
    <cellStyle name="Normal 4 2 5 14 29" xfId="32491" xr:uid="{00000000-0005-0000-0000-0000338C0000}"/>
    <cellStyle name="Normal 4 2 5 14 29 2" xfId="32492" xr:uid="{00000000-0005-0000-0000-0000348C0000}"/>
    <cellStyle name="Normal 4 2 5 14 29 3" xfId="32493" xr:uid="{00000000-0005-0000-0000-0000358C0000}"/>
    <cellStyle name="Normal 4 2 5 14 29 4" xfId="32494" xr:uid="{00000000-0005-0000-0000-0000368C0000}"/>
    <cellStyle name="Normal 4 2 5 14 29 5" xfId="32495" xr:uid="{00000000-0005-0000-0000-0000378C0000}"/>
    <cellStyle name="Normal 4 2 5 14 29 6" xfId="32496" xr:uid="{00000000-0005-0000-0000-0000388C0000}"/>
    <cellStyle name="Normal 4 2 5 14 3" xfId="32497" xr:uid="{00000000-0005-0000-0000-0000398C0000}"/>
    <cellStyle name="Normal 4 2 5 14 3 2" xfId="32498" xr:uid="{00000000-0005-0000-0000-00003A8C0000}"/>
    <cellStyle name="Normal 4 2 5 14 3 3" xfId="32499" xr:uid="{00000000-0005-0000-0000-00003B8C0000}"/>
    <cellStyle name="Normal 4 2 5 14 3 4" xfId="32500" xr:uid="{00000000-0005-0000-0000-00003C8C0000}"/>
    <cellStyle name="Normal 4 2 5 14 3 5" xfId="32501" xr:uid="{00000000-0005-0000-0000-00003D8C0000}"/>
    <cellStyle name="Normal 4 2 5 14 3 6" xfId="32502" xr:uid="{00000000-0005-0000-0000-00003E8C0000}"/>
    <cellStyle name="Normal 4 2 5 14 30" xfId="32503" xr:uid="{00000000-0005-0000-0000-00003F8C0000}"/>
    <cellStyle name="Normal 4 2 5 14 31" xfId="32504" xr:uid="{00000000-0005-0000-0000-0000408C0000}"/>
    <cellStyle name="Normal 4 2 5 14 32" xfId="32505" xr:uid="{00000000-0005-0000-0000-0000418C0000}"/>
    <cellStyle name="Normal 4 2 5 14 33" xfId="32506" xr:uid="{00000000-0005-0000-0000-0000428C0000}"/>
    <cellStyle name="Normal 4 2 5 14 34" xfId="32507" xr:uid="{00000000-0005-0000-0000-0000438C0000}"/>
    <cellStyle name="Normal 4 2 5 14 4" xfId="32508" xr:uid="{00000000-0005-0000-0000-0000448C0000}"/>
    <cellStyle name="Normal 4 2 5 14 4 2" xfId="32509" xr:uid="{00000000-0005-0000-0000-0000458C0000}"/>
    <cellStyle name="Normal 4 2 5 14 4 3" xfId="32510" xr:uid="{00000000-0005-0000-0000-0000468C0000}"/>
    <cellStyle name="Normal 4 2 5 14 4 4" xfId="32511" xr:uid="{00000000-0005-0000-0000-0000478C0000}"/>
    <cellStyle name="Normal 4 2 5 14 4 5" xfId="32512" xr:uid="{00000000-0005-0000-0000-0000488C0000}"/>
    <cellStyle name="Normal 4 2 5 14 4 6" xfId="32513" xr:uid="{00000000-0005-0000-0000-0000498C0000}"/>
    <cellStyle name="Normal 4 2 5 14 5" xfId="32514" xr:uid="{00000000-0005-0000-0000-00004A8C0000}"/>
    <cellStyle name="Normal 4 2 5 14 5 2" xfId="32515" xr:uid="{00000000-0005-0000-0000-00004B8C0000}"/>
    <cellStyle name="Normal 4 2 5 14 5 3" xfId="32516" xr:uid="{00000000-0005-0000-0000-00004C8C0000}"/>
    <cellStyle name="Normal 4 2 5 14 5 4" xfId="32517" xr:uid="{00000000-0005-0000-0000-00004D8C0000}"/>
    <cellStyle name="Normal 4 2 5 14 5 5" xfId="32518" xr:uid="{00000000-0005-0000-0000-00004E8C0000}"/>
    <cellStyle name="Normal 4 2 5 14 5 6" xfId="32519" xr:uid="{00000000-0005-0000-0000-00004F8C0000}"/>
    <cellStyle name="Normal 4 2 5 14 6" xfId="32520" xr:uid="{00000000-0005-0000-0000-0000508C0000}"/>
    <cellStyle name="Normal 4 2 5 14 6 2" xfId="32521" xr:uid="{00000000-0005-0000-0000-0000518C0000}"/>
    <cellStyle name="Normal 4 2 5 14 6 3" xfId="32522" xr:uid="{00000000-0005-0000-0000-0000528C0000}"/>
    <cellStyle name="Normal 4 2 5 14 6 4" xfId="32523" xr:uid="{00000000-0005-0000-0000-0000538C0000}"/>
    <cellStyle name="Normal 4 2 5 14 6 5" xfId="32524" xr:uid="{00000000-0005-0000-0000-0000548C0000}"/>
    <cellStyle name="Normal 4 2 5 14 6 6" xfId="32525" xr:uid="{00000000-0005-0000-0000-0000558C0000}"/>
    <cellStyle name="Normal 4 2 5 14 7" xfId="32526" xr:uid="{00000000-0005-0000-0000-0000568C0000}"/>
    <cellStyle name="Normal 4 2 5 14 7 2" xfId="32527" xr:uid="{00000000-0005-0000-0000-0000578C0000}"/>
    <cellStyle name="Normal 4 2 5 14 7 3" xfId="32528" xr:uid="{00000000-0005-0000-0000-0000588C0000}"/>
    <cellStyle name="Normal 4 2 5 14 7 4" xfId="32529" xr:uid="{00000000-0005-0000-0000-0000598C0000}"/>
    <cellStyle name="Normal 4 2 5 14 7 5" xfId="32530" xr:uid="{00000000-0005-0000-0000-00005A8C0000}"/>
    <cellStyle name="Normal 4 2 5 14 7 6" xfId="32531" xr:uid="{00000000-0005-0000-0000-00005B8C0000}"/>
    <cellStyle name="Normal 4 2 5 14 8" xfId="32532" xr:uid="{00000000-0005-0000-0000-00005C8C0000}"/>
    <cellStyle name="Normal 4 2 5 14 8 2" xfId="32533" xr:uid="{00000000-0005-0000-0000-00005D8C0000}"/>
    <cellStyle name="Normal 4 2 5 14 8 3" xfId="32534" xr:uid="{00000000-0005-0000-0000-00005E8C0000}"/>
    <cellStyle name="Normal 4 2 5 14 8 4" xfId="32535" xr:uid="{00000000-0005-0000-0000-00005F8C0000}"/>
    <cellStyle name="Normal 4 2 5 14 8 5" xfId="32536" xr:uid="{00000000-0005-0000-0000-0000608C0000}"/>
    <cellStyle name="Normal 4 2 5 14 8 6" xfId="32537" xr:uid="{00000000-0005-0000-0000-0000618C0000}"/>
    <cellStyle name="Normal 4 2 5 14 9" xfId="32538" xr:uid="{00000000-0005-0000-0000-0000628C0000}"/>
    <cellStyle name="Normal 4 2 5 14 9 2" xfId="32539" xr:uid="{00000000-0005-0000-0000-0000638C0000}"/>
    <cellStyle name="Normal 4 2 5 14 9 3" xfId="32540" xr:uid="{00000000-0005-0000-0000-0000648C0000}"/>
    <cellStyle name="Normal 4 2 5 14 9 4" xfId="32541" xr:uid="{00000000-0005-0000-0000-0000658C0000}"/>
    <cellStyle name="Normal 4 2 5 14 9 5" xfId="32542" xr:uid="{00000000-0005-0000-0000-0000668C0000}"/>
    <cellStyle name="Normal 4 2 5 14 9 6" xfId="32543" xr:uid="{00000000-0005-0000-0000-0000678C0000}"/>
    <cellStyle name="Normal 4 2 5 15" xfId="32544" xr:uid="{00000000-0005-0000-0000-0000688C0000}"/>
    <cellStyle name="Normal 4 2 5 15 10" xfId="32545" xr:uid="{00000000-0005-0000-0000-0000698C0000}"/>
    <cellStyle name="Normal 4 2 5 15 10 2" xfId="32546" xr:uid="{00000000-0005-0000-0000-00006A8C0000}"/>
    <cellStyle name="Normal 4 2 5 15 10 3" xfId="32547" xr:uid="{00000000-0005-0000-0000-00006B8C0000}"/>
    <cellStyle name="Normal 4 2 5 15 10 4" xfId="32548" xr:uid="{00000000-0005-0000-0000-00006C8C0000}"/>
    <cellStyle name="Normal 4 2 5 15 10 5" xfId="32549" xr:uid="{00000000-0005-0000-0000-00006D8C0000}"/>
    <cellStyle name="Normal 4 2 5 15 10 6" xfId="32550" xr:uid="{00000000-0005-0000-0000-00006E8C0000}"/>
    <cellStyle name="Normal 4 2 5 15 11" xfId="32551" xr:uid="{00000000-0005-0000-0000-00006F8C0000}"/>
    <cellStyle name="Normal 4 2 5 15 11 2" xfId="32552" xr:uid="{00000000-0005-0000-0000-0000708C0000}"/>
    <cellStyle name="Normal 4 2 5 15 11 3" xfId="32553" xr:uid="{00000000-0005-0000-0000-0000718C0000}"/>
    <cellStyle name="Normal 4 2 5 15 11 4" xfId="32554" xr:uid="{00000000-0005-0000-0000-0000728C0000}"/>
    <cellStyle name="Normal 4 2 5 15 11 5" xfId="32555" xr:uid="{00000000-0005-0000-0000-0000738C0000}"/>
    <cellStyle name="Normal 4 2 5 15 11 6" xfId="32556" xr:uid="{00000000-0005-0000-0000-0000748C0000}"/>
    <cellStyle name="Normal 4 2 5 15 12" xfId="32557" xr:uid="{00000000-0005-0000-0000-0000758C0000}"/>
    <cellStyle name="Normal 4 2 5 15 12 2" xfId="32558" xr:uid="{00000000-0005-0000-0000-0000768C0000}"/>
    <cellStyle name="Normal 4 2 5 15 12 3" xfId="32559" xr:uid="{00000000-0005-0000-0000-0000778C0000}"/>
    <cellStyle name="Normal 4 2 5 15 12 4" xfId="32560" xr:uid="{00000000-0005-0000-0000-0000788C0000}"/>
    <cellStyle name="Normal 4 2 5 15 12 5" xfId="32561" xr:uid="{00000000-0005-0000-0000-0000798C0000}"/>
    <cellStyle name="Normal 4 2 5 15 12 6" xfId="32562" xr:uid="{00000000-0005-0000-0000-00007A8C0000}"/>
    <cellStyle name="Normal 4 2 5 15 13" xfId="32563" xr:uid="{00000000-0005-0000-0000-00007B8C0000}"/>
    <cellStyle name="Normal 4 2 5 15 13 2" xfId="32564" xr:uid="{00000000-0005-0000-0000-00007C8C0000}"/>
    <cellStyle name="Normal 4 2 5 15 13 3" xfId="32565" xr:uid="{00000000-0005-0000-0000-00007D8C0000}"/>
    <cellStyle name="Normal 4 2 5 15 13 4" xfId="32566" xr:uid="{00000000-0005-0000-0000-00007E8C0000}"/>
    <cellStyle name="Normal 4 2 5 15 13 5" xfId="32567" xr:uid="{00000000-0005-0000-0000-00007F8C0000}"/>
    <cellStyle name="Normal 4 2 5 15 13 6" xfId="32568" xr:uid="{00000000-0005-0000-0000-0000808C0000}"/>
    <cellStyle name="Normal 4 2 5 15 14" xfId="32569" xr:uid="{00000000-0005-0000-0000-0000818C0000}"/>
    <cellStyle name="Normal 4 2 5 15 14 2" xfId="32570" xr:uid="{00000000-0005-0000-0000-0000828C0000}"/>
    <cellStyle name="Normal 4 2 5 15 14 3" xfId="32571" xr:uid="{00000000-0005-0000-0000-0000838C0000}"/>
    <cellStyle name="Normal 4 2 5 15 14 4" xfId="32572" xr:uid="{00000000-0005-0000-0000-0000848C0000}"/>
    <cellStyle name="Normal 4 2 5 15 14 5" xfId="32573" xr:uid="{00000000-0005-0000-0000-0000858C0000}"/>
    <cellStyle name="Normal 4 2 5 15 14 6" xfId="32574" xr:uid="{00000000-0005-0000-0000-0000868C0000}"/>
    <cellStyle name="Normal 4 2 5 15 15" xfId="32575" xr:uid="{00000000-0005-0000-0000-0000878C0000}"/>
    <cellStyle name="Normal 4 2 5 15 15 2" xfId="32576" xr:uid="{00000000-0005-0000-0000-0000888C0000}"/>
    <cellStyle name="Normal 4 2 5 15 15 3" xfId="32577" xr:uid="{00000000-0005-0000-0000-0000898C0000}"/>
    <cellStyle name="Normal 4 2 5 15 15 4" xfId="32578" xr:uid="{00000000-0005-0000-0000-00008A8C0000}"/>
    <cellStyle name="Normal 4 2 5 15 15 5" xfId="32579" xr:uid="{00000000-0005-0000-0000-00008B8C0000}"/>
    <cellStyle name="Normal 4 2 5 15 15 6" xfId="32580" xr:uid="{00000000-0005-0000-0000-00008C8C0000}"/>
    <cellStyle name="Normal 4 2 5 15 16" xfId="32581" xr:uid="{00000000-0005-0000-0000-00008D8C0000}"/>
    <cellStyle name="Normal 4 2 5 15 16 2" xfId="32582" xr:uid="{00000000-0005-0000-0000-00008E8C0000}"/>
    <cellStyle name="Normal 4 2 5 15 16 3" xfId="32583" xr:uid="{00000000-0005-0000-0000-00008F8C0000}"/>
    <cellStyle name="Normal 4 2 5 15 16 4" xfId="32584" xr:uid="{00000000-0005-0000-0000-0000908C0000}"/>
    <cellStyle name="Normal 4 2 5 15 16 5" xfId="32585" xr:uid="{00000000-0005-0000-0000-0000918C0000}"/>
    <cellStyle name="Normal 4 2 5 15 16 6" xfId="32586" xr:uid="{00000000-0005-0000-0000-0000928C0000}"/>
    <cellStyle name="Normal 4 2 5 15 17" xfId="32587" xr:uid="{00000000-0005-0000-0000-0000938C0000}"/>
    <cellStyle name="Normal 4 2 5 15 17 2" xfId="32588" xr:uid="{00000000-0005-0000-0000-0000948C0000}"/>
    <cellStyle name="Normal 4 2 5 15 17 3" xfId="32589" xr:uid="{00000000-0005-0000-0000-0000958C0000}"/>
    <cellStyle name="Normal 4 2 5 15 17 4" xfId="32590" xr:uid="{00000000-0005-0000-0000-0000968C0000}"/>
    <cellStyle name="Normal 4 2 5 15 17 5" xfId="32591" xr:uid="{00000000-0005-0000-0000-0000978C0000}"/>
    <cellStyle name="Normal 4 2 5 15 17 6" xfId="32592" xr:uid="{00000000-0005-0000-0000-0000988C0000}"/>
    <cellStyle name="Normal 4 2 5 15 18" xfId="32593" xr:uid="{00000000-0005-0000-0000-0000998C0000}"/>
    <cellStyle name="Normal 4 2 5 15 18 2" xfId="32594" xr:uid="{00000000-0005-0000-0000-00009A8C0000}"/>
    <cellStyle name="Normal 4 2 5 15 18 3" xfId="32595" xr:uid="{00000000-0005-0000-0000-00009B8C0000}"/>
    <cellStyle name="Normal 4 2 5 15 18 4" xfId="32596" xr:uid="{00000000-0005-0000-0000-00009C8C0000}"/>
    <cellStyle name="Normal 4 2 5 15 18 5" xfId="32597" xr:uid="{00000000-0005-0000-0000-00009D8C0000}"/>
    <cellStyle name="Normal 4 2 5 15 18 6" xfId="32598" xr:uid="{00000000-0005-0000-0000-00009E8C0000}"/>
    <cellStyle name="Normal 4 2 5 15 19" xfId="32599" xr:uid="{00000000-0005-0000-0000-00009F8C0000}"/>
    <cellStyle name="Normal 4 2 5 15 19 2" xfId="32600" xr:uid="{00000000-0005-0000-0000-0000A08C0000}"/>
    <cellStyle name="Normal 4 2 5 15 19 3" xfId="32601" xr:uid="{00000000-0005-0000-0000-0000A18C0000}"/>
    <cellStyle name="Normal 4 2 5 15 19 4" xfId="32602" xr:uid="{00000000-0005-0000-0000-0000A28C0000}"/>
    <cellStyle name="Normal 4 2 5 15 19 5" xfId="32603" xr:uid="{00000000-0005-0000-0000-0000A38C0000}"/>
    <cellStyle name="Normal 4 2 5 15 19 6" xfId="32604" xr:uid="{00000000-0005-0000-0000-0000A48C0000}"/>
    <cellStyle name="Normal 4 2 5 15 2" xfId="32605" xr:uid="{00000000-0005-0000-0000-0000A58C0000}"/>
    <cellStyle name="Normal 4 2 5 15 2 2" xfId="32606" xr:uid="{00000000-0005-0000-0000-0000A68C0000}"/>
    <cellStyle name="Normal 4 2 5 15 2 3" xfId="32607" xr:uid="{00000000-0005-0000-0000-0000A78C0000}"/>
    <cellStyle name="Normal 4 2 5 15 2 4" xfId="32608" xr:uid="{00000000-0005-0000-0000-0000A88C0000}"/>
    <cellStyle name="Normal 4 2 5 15 2 5" xfId="32609" xr:uid="{00000000-0005-0000-0000-0000A98C0000}"/>
    <cellStyle name="Normal 4 2 5 15 2 6" xfId="32610" xr:uid="{00000000-0005-0000-0000-0000AA8C0000}"/>
    <cellStyle name="Normal 4 2 5 15 20" xfId="32611" xr:uid="{00000000-0005-0000-0000-0000AB8C0000}"/>
    <cellStyle name="Normal 4 2 5 15 20 2" xfId="32612" xr:uid="{00000000-0005-0000-0000-0000AC8C0000}"/>
    <cellStyle name="Normal 4 2 5 15 20 3" xfId="32613" xr:uid="{00000000-0005-0000-0000-0000AD8C0000}"/>
    <cellStyle name="Normal 4 2 5 15 20 4" xfId="32614" xr:uid="{00000000-0005-0000-0000-0000AE8C0000}"/>
    <cellStyle name="Normal 4 2 5 15 20 5" xfId="32615" xr:uid="{00000000-0005-0000-0000-0000AF8C0000}"/>
    <cellStyle name="Normal 4 2 5 15 20 6" xfId="32616" xr:uid="{00000000-0005-0000-0000-0000B08C0000}"/>
    <cellStyle name="Normal 4 2 5 15 21" xfId="32617" xr:uid="{00000000-0005-0000-0000-0000B18C0000}"/>
    <cellStyle name="Normal 4 2 5 15 21 2" xfId="32618" xr:uid="{00000000-0005-0000-0000-0000B28C0000}"/>
    <cellStyle name="Normal 4 2 5 15 21 3" xfId="32619" xr:uid="{00000000-0005-0000-0000-0000B38C0000}"/>
    <cellStyle name="Normal 4 2 5 15 21 4" xfId="32620" xr:uid="{00000000-0005-0000-0000-0000B48C0000}"/>
    <cellStyle name="Normal 4 2 5 15 21 5" xfId="32621" xr:uid="{00000000-0005-0000-0000-0000B58C0000}"/>
    <cellStyle name="Normal 4 2 5 15 21 6" xfId="32622" xr:uid="{00000000-0005-0000-0000-0000B68C0000}"/>
    <cellStyle name="Normal 4 2 5 15 22" xfId="32623" xr:uid="{00000000-0005-0000-0000-0000B78C0000}"/>
    <cellStyle name="Normal 4 2 5 15 22 2" xfId="32624" xr:uid="{00000000-0005-0000-0000-0000B88C0000}"/>
    <cellStyle name="Normal 4 2 5 15 22 3" xfId="32625" xr:uid="{00000000-0005-0000-0000-0000B98C0000}"/>
    <cellStyle name="Normal 4 2 5 15 22 4" xfId="32626" xr:uid="{00000000-0005-0000-0000-0000BA8C0000}"/>
    <cellStyle name="Normal 4 2 5 15 22 5" xfId="32627" xr:uid="{00000000-0005-0000-0000-0000BB8C0000}"/>
    <cellStyle name="Normal 4 2 5 15 22 6" xfId="32628" xr:uid="{00000000-0005-0000-0000-0000BC8C0000}"/>
    <cellStyle name="Normal 4 2 5 15 23" xfId="32629" xr:uid="{00000000-0005-0000-0000-0000BD8C0000}"/>
    <cellStyle name="Normal 4 2 5 15 23 2" xfId="32630" xr:uid="{00000000-0005-0000-0000-0000BE8C0000}"/>
    <cellStyle name="Normal 4 2 5 15 23 3" xfId="32631" xr:uid="{00000000-0005-0000-0000-0000BF8C0000}"/>
    <cellStyle name="Normal 4 2 5 15 23 4" xfId="32632" xr:uid="{00000000-0005-0000-0000-0000C08C0000}"/>
    <cellStyle name="Normal 4 2 5 15 23 5" xfId="32633" xr:uid="{00000000-0005-0000-0000-0000C18C0000}"/>
    <cellStyle name="Normal 4 2 5 15 23 6" xfId="32634" xr:uid="{00000000-0005-0000-0000-0000C28C0000}"/>
    <cellStyle name="Normal 4 2 5 15 24" xfId="32635" xr:uid="{00000000-0005-0000-0000-0000C38C0000}"/>
    <cellStyle name="Normal 4 2 5 15 24 2" xfId="32636" xr:uid="{00000000-0005-0000-0000-0000C48C0000}"/>
    <cellStyle name="Normal 4 2 5 15 24 3" xfId="32637" xr:uid="{00000000-0005-0000-0000-0000C58C0000}"/>
    <cellStyle name="Normal 4 2 5 15 24 4" xfId="32638" xr:uid="{00000000-0005-0000-0000-0000C68C0000}"/>
    <cellStyle name="Normal 4 2 5 15 24 5" xfId="32639" xr:uid="{00000000-0005-0000-0000-0000C78C0000}"/>
    <cellStyle name="Normal 4 2 5 15 24 6" xfId="32640" xr:uid="{00000000-0005-0000-0000-0000C88C0000}"/>
    <cellStyle name="Normal 4 2 5 15 25" xfId="32641" xr:uid="{00000000-0005-0000-0000-0000C98C0000}"/>
    <cellStyle name="Normal 4 2 5 15 25 2" xfId="32642" xr:uid="{00000000-0005-0000-0000-0000CA8C0000}"/>
    <cellStyle name="Normal 4 2 5 15 25 3" xfId="32643" xr:uid="{00000000-0005-0000-0000-0000CB8C0000}"/>
    <cellStyle name="Normal 4 2 5 15 25 4" xfId="32644" xr:uid="{00000000-0005-0000-0000-0000CC8C0000}"/>
    <cellStyle name="Normal 4 2 5 15 25 5" xfId="32645" xr:uid="{00000000-0005-0000-0000-0000CD8C0000}"/>
    <cellStyle name="Normal 4 2 5 15 25 6" xfId="32646" xr:uid="{00000000-0005-0000-0000-0000CE8C0000}"/>
    <cellStyle name="Normal 4 2 5 15 26" xfId="32647" xr:uid="{00000000-0005-0000-0000-0000CF8C0000}"/>
    <cellStyle name="Normal 4 2 5 15 26 2" xfId="32648" xr:uid="{00000000-0005-0000-0000-0000D08C0000}"/>
    <cellStyle name="Normal 4 2 5 15 26 3" xfId="32649" xr:uid="{00000000-0005-0000-0000-0000D18C0000}"/>
    <cellStyle name="Normal 4 2 5 15 26 4" xfId="32650" xr:uid="{00000000-0005-0000-0000-0000D28C0000}"/>
    <cellStyle name="Normal 4 2 5 15 26 5" xfId="32651" xr:uid="{00000000-0005-0000-0000-0000D38C0000}"/>
    <cellStyle name="Normal 4 2 5 15 26 6" xfId="32652" xr:uid="{00000000-0005-0000-0000-0000D48C0000}"/>
    <cellStyle name="Normal 4 2 5 15 27" xfId="32653" xr:uid="{00000000-0005-0000-0000-0000D58C0000}"/>
    <cellStyle name="Normal 4 2 5 15 27 2" xfId="32654" xr:uid="{00000000-0005-0000-0000-0000D68C0000}"/>
    <cellStyle name="Normal 4 2 5 15 27 3" xfId="32655" xr:uid="{00000000-0005-0000-0000-0000D78C0000}"/>
    <cellStyle name="Normal 4 2 5 15 27 4" xfId="32656" xr:uid="{00000000-0005-0000-0000-0000D88C0000}"/>
    <cellStyle name="Normal 4 2 5 15 27 5" xfId="32657" xr:uid="{00000000-0005-0000-0000-0000D98C0000}"/>
    <cellStyle name="Normal 4 2 5 15 27 6" xfId="32658" xr:uid="{00000000-0005-0000-0000-0000DA8C0000}"/>
    <cellStyle name="Normal 4 2 5 15 28" xfId="32659" xr:uid="{00000000-0005-0000-0000-0000DB8C0000}"/>
    <cellStyle name="Normal 4 2 5 15 28 2" xfId="32660" xr:uid="{00000000-0005-0000-0000-0000DC8C0000}"/>
    <cellStyle name="Normal 4 2 5 15 28 3" xfId="32661" xr:uid="{00000000-0005-0000-0000-0000DD8C0000}"/>
    <cellStyle name="Normal 4 2 5 15 28 4" xfId="32662" xr:uid="{00000000-0005-0000-0000-0000DE8C0000}"/>
    <cellStyle name="Normal 4 2 5 15 28 5" xfId="32663" xr:uid="{00000000-0005-0000-0000-0000DF8C0000}"/>
    <cellStyle name="Normal 4 2 5 15 28 6" xfId="32664" xr:uid="{00000000-0005-0000-0000-0000E08C0000}"/>
    <cellStyle name="Normal 4 2 5 15 29" xfId="32665" xr:uid="{00000000-0005-0000-0000-0000E18C0000}"/>
    <cellStyle name="Normal 4 2 5 15 29 2" xfId="32666" xr:uid="{00000000-0005-0000-0000-0000E28C0000}"/>
    <cellStyle name="Normal 4 2 5 15 29 3" xfId="32667" xr:uid="{00000000-0005-0000-0000-0000E38C0000}"/>
    <cellStyle name="Normal 4 2 5 15 29 4" xfId="32668" xr:uid="{00000000-0005-0000-0000-0000E48C0000}"/>
    <cellStyle name="Normal 4 2 5 15 29 5" xfId="32669" xr:uid="{00000000-0005-0000-0000-0000E58C0000}"/>
    <cellStyle name="Normal 4 2 5 15 29 6" xfId="32670" xr:uid="{00000000-0005-0000-0000-0000E68C0000}"/>
    <cellStyle name="Normal 4 2 5 15 3" xfId="32671" xr:uid="{00000000-0005-0000-0000-0000E78C0000}"/>
    <cellStyle name="Normal 4 2 5 15 3 2" xfId="32672" xr:uid="{00000000-0005-0000-0000-0000E88C0000}"/>
    <cellStyle name="Normal 4 2 5 15 3 3" xfId="32673" xr:uid="{00000000-0005-0000-0000-0000E98C0000}"/>
    <cellStyle name="Normal 4 2 5 15 3 4" xfId="32674" xr:uid="{00000000-0005-0000-0000-0000EA8C0000}"/>
    <cellStyle name="Normal 4 2 5 15 3 5" xfId="32675" xr:uid="{00000000-0005-0000-0000-0000EB8C0000}"/>
    <cellStyle name="Normal 4 2 5 15 3 6" xfId="32676" xr:uid="{00000000-0005-0000-0000-0000EC8C0000}"/>
    <cellStyle name="Normal 4 2 5 15 30" xfId="32677" xr:uid="{00000000-0005-0000-0000-0000ED8C0000}"/>
    <cellStyle name="Normal 4 2 5 15 31" xfId="32678" xr:uid="{00000000-0005-0000-0000-0000EE8C0000}"/>
    <cellStyle name="Normal 4 2 5 15 32" xfId="32679" xr:uid="{00000000-0005-0000-0000-0000EF8C0000}"/>
    <cellStyle name="Normal 4 2 5 15 33" xfId="32680" xr:uid="{00000000-0005-0000-0000-0000F08C0000}"/>
    <cellStyle name="Normal 4 2 5 15 34" xfId="32681" xr:uid="{00000000-0005-0000-0000-0000F18C0000}"/>
    <cellStyle name="Normal 4 2 5 15 4" xfId="32682" xr:uid="{00000000-0005-0000-0000-0000F28C0000}"/>
    <cellStyle name="Normal 4 2 5 15 4 2" xfId="32683" xr:uid="{00000000-0005-0000-0000-0000F38C0000}"/>
    <cellStyle name="Normal 4 2 5 15 4 3" xfId="32684" xr:uid="{00000000-0005-0000-0000-0000F48C0000}"/>
    <cellStyle name="Normal 4 2 5 15 4 4" xfId="32685" xr:uid="{00000000-0005-0000-0000-0000F58C0000}"/>
    <cellStyle name="Normal 4 2 5 15 4 5" xfId="32686" xr:uid="{00000000-0005-0000-0000-0000F68C0000}"/>
    <cellStyle name="Normal 4 2 5 15 4 6" xfId="32687" xr:uid="{00000000-0005-0000-0000-0000F78C0000}"/>
    <cellStyle name="Normal 4 2 5 15 5" xfId="32688" xr:uid="{00000000-0005-0000-0000-0000F88C0000}"/>
    <cellStyle name="Normal 4 2 5 15 5 2" xfId="32689" xr:uid="{00000000-0005-0000-0000-0000F98C0000}"/>
    <cellStyle name="Normal 4 2 5 15 5 3" xfId="32690" xr:uid="{00000000-0005-0000-0000-0000FA8C0000}"/>
    <cellStyle name="Normal 4 2 5 15 5 4" xfId="32691" xr:uid="{00000000-0005-0000-0000-0000FB8C0000}"/>
    <cellStyle name="Normal 4 2 5 15 5 5" xfId="32692" xr:uid="{00000000-0005-0000-0000-0000FC8C0000}"/>
    <cellStyle name="Normal 4 2 5 15 5 6" xfId="32693" xr:uid="{00000000-0005-0000-0000-0000FD8C0000}"/>
    <cellStyle name="Normal 4 2 5 15 6" xfId="32694" xr:uid="{00000000-0005-0000-0000-0000FE8C0000}"/>
    <cellStyle name="Normal 4 2 5 15 6 2" xfId="32695" xr:uid="{00000000-0005-0000-0000-0000FF8C0000}"/>
    <cellStyle name="Normal 4 2 5 15 6 3" xfId="32696" xr:uid="{00000000-0005-0000-0000-0000008D0000}"/>
    <cellStyle name="Normal 4 2 5 15 6 4" xfId="32697" xr:uid="{00000000-0005-0000-0000-0000018D0000}"/>
    <cellStyle name="Normal 4 2 5 15 6 5" xfId="32698" xr:uid="{00000000-0005-0000-0000-0000028D0000}"/>
    <cellStyle name="Normal 4 2 5 15 6 6" xfId="32699" xr:uid="{00000000-0005-0000-0000-0000038D0000}"/>
    <cellStyle name="Normal 4 2 5 15 7" xfId="32700" xr:uid="{00000000-0005-0000-0000-0000048D0000}"/>
    <cellStyle name="Normal 4 2 5 15 7 2" xfId="32701" xr:uid="{00000000-0005-0000-0000-0000058D0000}"/>
    <cellStyle name="Normal 4 2 5 15 7 3" xfId="32702" xr:uid="{00000000-0005-0000-0000-0000068D0000}"/>
    <cellStyle name="Normal 4 2 5 15 7 4" xfId="32703" xr:uid="{00000000-0005-0000-0000-0000078D0000}"/>
    <cellStyle name="Normal 4 2 5 15 7 5" xfId="32704" xr:uid="{00000000-0005-0000-0000-0000088D0000}"/>
    <cellStyle name="Normal 4 2 5 15 7 6" xfId="32705" xr:uid="{00000000-0005-0000-0000-0000098D0000}"/>
    <cellStyle name="Normal 4 2 5 15 8" xfId="32706" xr:uid="{00000000-0005-0000-0000-00000A8D0000}"/>
    <cellStyle name="Normal 4 2 5 15 8 2" xfId="32707" xr:uid="{00000000-0005-0000-0000-00000B8D0000}"/>
    <cellStyle name="Normal 4 2 5 15 8 3" xfId="32708" xr:uid="{00000000-0005-0000-0000-00000C8D0000}"/>
    <cellStyle name="Normal 4 2 5 15 8 4" xfId="32709" xr:uid="{00000000-0005-0000-0000-00000D8D0000}"/>
    <cellStyle name="Normal 4 2 5 15 8 5" xfId="32710" xr:uid="{00000000-0005-0000-0000-00000E8D0000}"/>
    <cellStyle name="Normal 4 2 5 15 8 6" xfId="32711" xr:uid="{00000000-0005-0000-0000-00000F8D0000}"/>
    <cellStyle name="Normal 4 2 5 15 9" xfId="32712" xr:uid="{00000000-0005-0000-0000-0000108D0000}"/>
    <cellStyle name="Normal 4 2 5 15 9 2" xfId="32713" xr:uid="{00000000-0005-0000-0000-0000118D0000}"/>
    <cellStyle name="Normal 4 2 5 15 9 3" xfId="32714" xr:uid="{00000000-0005-0000-0000-0000128D0000}"/>
    <cellStyle name="Normal 4 2 5 15 9 4" xfId="32715" xr:uid="{00000000-0005-0000-0000-0000138D0000}"/>
    <cellStyle name="Normal 4 2 5 15 9 5" xfId="32716" xr:uid="{00000000-0005-0000-0000-0000148D0000}"/>
    <cellStyle name="Normal 4 2 5 15 9 6" xfId="32717" xr:uid="{00000000-0005-0000-0000-0000158D0000}"/>
    <cellStyle name="Normal 4 2 5 16" xfId="32718" xr:uid="{00000000-0005-0000-0000-0000168D0000}"/>
    <cellStyle name="Normal 4 2 5 16 10" xfId="32719" xr:uid="{00000000-0005-0000-0000-0000178D0000}"/>
    <cellStyle name="Normal 4 2 5 16 10 2" xfId="32720" xr:uid="{00000000-0005-0000-0000-0000188D0000}"/>
    <cellStyle name="Normal 4 2 5 16 10 3" xfId="32721" xr:uid="{00000000-0005-0000-0000-0000198D0000}"/>
    <cellStyle name="Normal 4 2 5 16 10 4" xfId="32722" xr:uid="{00000000-0005-0000-0000-00001A8D0000}"/>
    <cellStyle name="Normal 4 2 5 16 10 5" xfId="32723" xr:uid="{00000000-0005-0000-0000-00001B8D0000}"/>
    <cellStyle name="Normal 4 2 5 16 10 6" xfId="32724" xr:uid="{00000000-0005-0000-0000-00001C8D0000}"/>
    <cellStyle name="Normal 4 2 5 16 11" xfId="32725" xr:uid="{00000000-0005-0000-0000-00001D8D0000}"/>
    <cellStyle name="Normal 4 2 5 16 11 2" xfId="32726" xr:uid="{00000000-0005-0000-0000-00001E8D0000}"/>
    <cellStyle name="Normal 4 2 5 16 11 3" xfId="32727" xr:uid="{00000000-0005-0000-0000-00001F8D0000}"/>
    <cellStyle name="Normal 4 2 5 16 11 4" xfId="32728" xr:uid="{00000000-0005-0000-0000-0000208D0000}"/>
    <cellStyle name="Normal 4 2 5 16 11 5" xfId="32729" xr:uid="{00000000-0005-0000-0000-0000218D0000}"/>
    <cellStyle name="Normal 4 2 5 16 11 6" xfId="32730" xr:uid="{00000000-0005-0000-0000-0000228D0000}"/>
    <cellStyle name="Normal 4 2 5 16 12" xfId="32731" xr:uid="{00000000-0005-0000-0000-0000238D0000}"/>
    <cellStyle name="Normal 4 2 5 16 12 2" xfId="32732" xr:uid="{00000000-0005-0000-0000-0000248D0000}"/>
    <cellStyle name="Normal 4 2 5 16 12 3" xfId="32733" xr:uid="{00000000-0005-0000-0000-0000258D0000}"/>
    <cellStyle name="Normal 4 2 5 16 12 4" xfId="32734" xr:uid="{00000000-0005-0000-0000-0000268D0000}"/>
    <cellStyle name="Normal 4 2 5 16 12 5" xfId="32735" xr:uid="{00000000-0005-0000-0000-0000278D0000}"/>
    <cellStyle name="Normal 4 2 5 16 12 6" xfId="32736" xr:uid="{00000000-0005-0000-0000-0000288D0000}"/>
    <cellStyle name="Normal 4 2 5 16 13" xfId="32737" xr:uid="{00000000-0005-0000-0000-0000298D0000}"/>
    <cellStyle name="Normal 4 2 5 16 13 2" xfId="32738" xr:uid="{00000000-0005-0000-0000-00002A8D0000}"/>
    <cellStyle name="Normal 4 2 5 16 13 3" xfId="32739" xr:uid="{00000000-0005-0000-0000-00002B8D0000}"/>
    <cellStyle name="Normal 4 2 5 16 13 4" xfId="32740" xr:uid="{00000000-0005-0000-0000-00002C8D0000}"/>
    <cellStyle name="Normal 4 2 5 16 13 5" xfId="32741" xr:uid="{00000000-0005-0000-0000-00002D8D0000}"/>
    <cellStyle name="Normal 4 2 5 16 13 6" xfId="32742" xr:uid="{00000000-0005-0000-0000-00002E8D0000}"/>
    <cellStyle name="Normal 4 2 5 16 14" xfId="32743" xr:uid="{00000000-0005-0000-0000-00002F8D0000}"/>
    <cellStyle name="Normal 4 2 5 16 14 2" xfId="32744" xr:uid="{00000000-0005-0000-0000-0000308D0000}"/>
    <cellStyle name="Normal 4 2 5 16 14 3" xfId="32745" xr:uid="{00000000-0005-0000-0000-0000318D0000}"/>
    <cellStyle name="Normal 4 2 5 16 14 4" xfId="32746" xr:uid="{00000000-0005-0000-0000-0000328D0000}"/>
    <cellStyle name="Normal 4 2 5 16 14 5" xfId="32747" xr:uid="{00000000-0005-0000-0000-0000338D0000}"/>
    <cellStyle name="Normal 4 2 5 16 14 6" xfId="32748" xr:uid="{00000000-0005-0000-0000-0000348D0000}"/>
    <cellStyle name="Normal 4 2 5 16 15" xfId="32749" xr:uid="{00000000-0005-0000-0000-0000358D0000}"/>
    <cellStyle name="Normal 4 2 5 16 15 2" xfId="32750" xr:uid="{00000000-0005-0000-0000-0000368D0000}"/>
    <cellStyle name="Normal 4 2 5 16 15 3" xfId="32751" xr:uid="{00000000-0005-0000-0000-0000378D0000}"/>
    <cellStyle name="Normal 4 2 5 16 15 4" xfId="32752" xr:uid="{00000000-0005-0000-0000-0000388D0000}"/>
    <cellStyle name="Normal 4 2 5 16 15 5" xfId="32753" xr:uid="{00000000-0005-0000-0000-0000398D0000}"/>
    <cellStyle name="Normal 4 2 5 16 15 6" xfId="32754" xr:uid="{00000000-0005-0000-0000-00003A8D0000}"/>
    <cellStyle name="Normal 4 2 5 16 16" xfId="32755" xr:uid="{00000000-0005-0000-0000-00003B8D0000}"/>
    <cellStyle name="Normal 4 2 5 16 16 2" xfId="32756" xr:uid="{00000000-0005-0000-0000-00003C8D0000}"/>
    <cellStyle name="Normal 4 2 5 16 16 3" xfId="32757" xr:uid="{00000000-0005-0000-0000-00003D8D0000}"/>
    <cellStyle name="Normal 4 2 5 16 16 4" xfId="32758" xr:uid="{00000000-0005-0000-0000-00003E8D0000}"/>
    <cellStyle name="Normal 4 2 5 16 16 5" xfId="32759" xr:uid="{00000000-0005-0000-0000-00003F8D0000}"/>
    <cellStyle name="Normal 4 2 5 16 16 6" xfId="32760" xr:uid="{00000000-0005-0000-0000-0000408D0000}"/>
    <cellStyle name="Normal 4 2 5 16 17" xfId="32761" xr:uid="{00000000-0005-0000-0000-0000418D0000}"/>
    <cellStyle name="Normal 4 2 5 16 17 2" xfId="32762" xr:uid="{00000000-0005-0000-0000-0000428D0000}"/>
    <cellStyle name="Normal 4 2 5 16 17 3" xfId="32763" xr:uid="{00000000-0005-0000-0000-0000438D0000}"/>
    <cellStyle name="Normal 4 2 5 16 17 4" xfId="32764" xr:uid="{00000000-0005-0000-0000-0000448D0000}"/>
    <cellStyle name="Normal 4 2 5 16 17 5" xfId="32765" xr:uid="{00000000-0005-0000-0000-0000458D0000}"/>
    <cellStyle name="Normal 4 2 5 16 17 6" xfId="32766" xr:uid="{00000000-0005-0000-0000-0000468D0000}"/>
    <cellStyle name="Normal 4 2 5 16 18" xfId="32767" xr:uid="{00000000-0005-0000-0000-0000478D0000}"/>
    <cellStyle name="Normal 4 2 5 16 18 2" xfId="32768" xr:uid="{00000000-0005-0000-0000-0000488D0000}"/>
    <cellStyle name="Normal 4 2 5 16 18 3" xfId="32769" xr:uid="{00000000-0005-0000-0000-0000498D0000}"/>
    <cellStyle name="Normal 4 2 5 16 18 4" xfId="32770" xr:uid="{00000000-0005-0000-0000-00004A8D0000}"/>
    <cellStyle name="Normal 4 2 5 16 18 5" xfId="32771" xr:uid="{00000000-0005-0000-0000-00004B8D0000}"/>
    <cellStyle name="Normal 4 2 5 16 18 6" xfId="32772" xr:uid="{00000000-0005-0000-0000-00004C8D0000}"/>
    <cellStyle name="Normal 4 2 5 16 19" xfId="32773" xr:uid="{00000000-0005-0000-0000-00004D8D0000}"/>
    <cellStyle name="Normal 4 2 5 16 19 2" xfId="32774" xr:uid="{00000000-0005-0000-0000-00004E8D0000}"/>
    <cellStyle name="Normal 4 2 5 16 19 3" xfId="32775" xr:uid="{00000000-0005-0000-0000-00004F8D0000}"/>
    <cellStyle name="Normal 4 2 5 16 19 4" xfId="32776" xr:uid="{00000000-0005-0000-0000-0000508D0000}"/>
    <cellStyle name="Normal 4 2 5 16 19 5" xfId="32777" xr:uid="{00000000-0005-0000-0000-0000518D0000}"/>
    <cellStyle name="Normal 4 2 5 16 19 6" xfId="32778" xr:uid="{00000000-0005-0000-0000-0000528D0000}"/>
    <cellStyle name="Normal 4 2 5 16 2" xfId="32779" xr:uid="{00000000-0005-0000-0000-0000538D0000}"/>
    <cellStyle name="Normal 4 2 5 16 2 2" xfId="32780" xr:uid="{00000000-0005-0000-0000-0000548D0000}"/>
    <cellStyle name="Normal 4 2 5 16 2 3" xfId="32781" xr:uid="{00000000-0005-0000-0000-0000558D0000}"/>
    <cellStyle name="Normal 4 2 5 16 2 4" xfId="32782" xr:uid="{00000000-0005-0000-0000-0000568D0000}"/>
    <cellStyle name="Normal 4 2 5 16 2 5" xfId="32783" xr:uid="{00000000-0005-0000-0000-0000578D0000}"/>
    <cellStyle name="Normal 4 2 5 16 2 6" xfId="32784" xr:uid="{00000000-0005-0000-0000-0000588D0000}"/>
    <cellStyle name="Normal 4 2 5 16 20" xfId="32785" xr:uid="{00000000-0005-0000-0000-0000598D0000}"/>
    <cellStyle name="Normal 4 2 5 16 20 2" xfId="32786" xr:uid="{00000000-0005-0000-0000-00005A8D0000}"/>
    <cellStyle name="Normal 4 2 5 16 20 3" xfId="32787" xr:uid="{00000000-0005-0000-0000-00005B8D0000}"/>
    <cellStyle name="Normal 4 2 5 16 20 4" xfId="32788" xr:uid="{00000000-0005-0000-0000-00005C8D0000}"/>
    <cellStyle name="Normal 4 2 5 16 20 5" xfId="32789" xr:uid="{00000000-0005-0000-0000-00005D8D0000}"/>
    <cellStyle name="Normal 4 2 5 16 20 6" xfId="32790" xr:uid="{00000000-0005-0000-0000-00005E8D0000}"/>
    <cellStyle name="Normal 4 2 5 16 21" xfId="32791" xr:uid="{00000000-0005-0000-0000-00005F8D0000}"/>
    <cellStyle name="Normal 4 2 5 16 21 2" xfId="32792" xr:uid="{00000000-0005-0000-0000-0000608D0000}"/>
    <cellStyle name="Normal 4 2 5 16 21 3" xfId="32793" xr:uid="{00000000-0005-0000-0000-0000618D0000}"/>
    <cellStyle name="Normal 4 2 5 16 21 4" xfId="32794" xr:uid="{00000000-0005-0000-0000-0000628D0000}"/>
    <cellStyle name="Normal 4 2 5 16 21 5" xfId="32795" xr:uid="{00000000-0005-0000-0000-0000638D0000}"/>
    <cellStyle name="Normal 4 2 5 16 21 6" xfId="32796" xr:uid="{00000000-0005-0000-0000-0000648D0000}"/>
    <cellStyle name="Normal 4 2 5 16 22" xfId="32797" xr:uid="{00000000-0005-0000-0000-0000658D0000}"/>
    <cellStyle name="Normal 4 2 5 16 22 2" xfId="32798" xr:uid="{00000000-0005-0000-0000-0000668D0000}"/>
    <cellStyle name="Normal 4 2 5 16 22 3" xfId="32799" xr:uid="{00000000-0005-0000-0000-0000678D0000}"/>
    <cellStyle name="Normal 4 2 5 16 22 4" xfId="32800" xr:uid="{00000000-0005-0000-0000-0000688D0000}"/>
    <cellStyle name="Normal 4 2 5 16 22 5" xfId="32801" xr:uid="{00000000-0005-0000-0000-0000698D0000}"/>
    <cellStyle name="Normal 4 2 5 16 22 6" xfId="32802" xr:uid="{00000000-0005-0000-0000-00006A8D0000}"/>
    <cellStyle name="Normal 4 2 5 16 23" xfId="32803" xr:uid="{00000000-0005-0000-0000-00006B8D0000}"/>
    <cellStyle name="Normal 4 2 5 16 23 2" xfId="32804" xr:uid="{00000000-0005-0000-0000-00006C8D0000}"/>
    <cellStyle name="Normal 4 2 5 16 23 3" xfId="32805" xr:uid="{00000000-0005-0000-0000-00006D8D0000}"/>
    <cellStyle name="Normal 4 2 5 16 23 4" xfId="32806" xr:uid="{00000000-0005-0000-0000-00006E8D0000}"/>
    <cellStyle name="Normal 4 2 5 16 23 5" xfId="32807" xr:uid="{00000000-0005-0000-0000-00006F8D0000}"/>
    <cellStyle name="Normal 4 2 5 16 23 6" xfId="32808" xr:uid="{00000000-0005-0000-0000-0000708D0000}"/>
    <cellStyle name="Normal 4 2 5 16 24" xfId="32809" xr:uid="{00000000-0005-0000-0000-0000718D0000}"/>
    <cellStyle name="Normal 4 2 5 16 24 2" xfId="32810" xr:uid="{00000000-0005-0000-0000-0000728D0000}"/>
    <cellStyle name="Normal 4 2 5 16 24 3" xfId="32811" xr:uid="{00000000-0005-0000-0000-0000738D0000}"/>
    <cellStyle name="Normal 4 2 5 16 24 4" xfId="32812" xr:uid="{00000000-0005-0000-0000-0000748D0000}"/>
    <cellStyle name="Normal 4 2 5 16 24 5" xfId="32813" xr:uid="{00000000-0005-0000-0000-0000758D0000}"/>
    <cellStyle name="Normal 4 2 5 16 24 6" xfId="32814" xr:uid="{00000000-0005-0000-0000-0000768D0000}"/>
    <cellStyle name="Normal 4 2 5 16 25" xfId="32815" xr:uid="{00000000-0005-0000-0000-0000778D0000}"/>
    <cellStyle name="Normal 4 2 5 16 25 2" xfId="32816" xr:uid="{00000000-0005-0000-0000-0000788D0000}"/>
    <cellStyle name="Normal 4 2 5 16 25 3" xfId="32817" xr:uid="{00000000-0005-0000-0000-0000798D0000}"/>
    <cellStyle name="Normal 4 2 5 16 25 4" xfId="32818" xr:uid="{00000000-0005-0000-0000-00007A8D0000}"/>
    <cellStyle name="Normal 4 2 5 16 25 5" xfId="32819" xr:uid="{00000000-0005-0000-0000-00007B8D0000}"/>
    <cellStyle name="Normal 4 2 5 16 25 6" xfId="32820" xr:uid="{00000000-0005-0000-0000-00007C8D0000}"/>
    <cellStyle name="Normal 4 2 5 16 26" xfId="32821" xr:uid="{00000000-0005-0000-0000-00007D8D0000}"/>
    <cellStyle name="Normal 4 2 5 16 26 2" xfId="32822" xr:uid="{00000000-0005-0000-0000-00007E8D0000}"/>
    <cellStyle name="Normal 4 2 5 16 26 3" xfId="32823" xr:uid="{00000000-0005-0000-0000-00007F8D0000}"/>
    <cellStyle name="Normal 4 2 5 16 26 4" xfId="32824" xr:uid="{00000000-0005-0000-0000-0000808D0000}"/>
    <cellStyle name="Normal 4 2 5 16 26 5" xfId="32825" xr:uid="{00000000-0005-0000-0000-0000818D0000}"/>
    <cellStyle name="Normal 4 2 5 16 26 6" xfId="32826" xr:uid="{00000000-0005-0000-0000-0000828D0000}"/>
    <cellStyle name="Normal 4 2 5 16 27" xfId="32827" xr:uid="{00000000-0005-0000-0000-0000838D0000}"/>
    <cellStyle name="Normal 4 2 5 16 27 2" xfId="32828" xr:uid="{00000000-0005-0000-0000-0000848D0000}"/>
    <cellStyle name="Normal 4 2 5 16 27 3" xfId="32829" xr:uid="{00000000-0005-0000-0000-0000858D0000}"/>
    <cellStyle name="Normal 4 2 5 16 27 4" xfId="32830" xr:uid="{00000000-0005-0000-0000-0000868D0000}"/>
    <cellStyle name="Normal 4 2 5 16 27 5" xfId="32831" xr:uid="{00000000-0005-0000-0000-0000878D0000}"/>
    <cellStyle name="Normal 4 2 5 16 27 6" xfId="32832" xr:uid="{00000000-0005-0000-0000-0000888D0000}"/>
    <cellStyle name="Normal 4 2 5 16 28" xfId="32833" xr:uid="{00000000-0005-0000-0000-0000898D0000}"/>
    <cellStyle name="Normal 4 2 5 16 28 2" xfId="32834" xr:uid="{00000000-0005-0000-0000-00008A8D0000}"/>
    <cellStyle name="Normal 4 2 5 16 28 3" xfId="32835" xr:uid="{00000000-0005-0000-0000-00008B8D0000}"/>
    <cellStyle name="Normal 4 2 5 16 28 4" xfId="32836" xr:uid="{00000000-0005-0000-0000-00008C8D0000}"/>
    <cellStyle name="Normal 4 2 5 16 28 5" xfId="32837" xr:uid="{00000000-0005-0000-0000-00008D8D0000}"/>
    <cellStyle name="Normal 4 2 5 16 28 6" xfId="32838" xr:uid="{00000000-0005-0000-0000-00008E8D0000}"/>
    <cellStyle name="Normal 4 2 5 16 29" xfId="32839" xr:uid="{00000000-0005-0000-0000-00008F8D0000}"/>
    <cellStyle name="Normal 4 2 5 16 29 2" xfId="32840" xr:uid="{00000000-0005-0000-0000-0000908D0000}"/>
    <cellStyle name="Normal 4 2 5 16 29 3" xfId="32841" xr:uid="{00000000-0005-0000-0000-0000918D0000}"/>
    <cellStyle name="Normal 4 2 5 16 29 4" xfId="32842" xr:uid="{00000000-0005-0000-0000-0000928D0000}"/>
    <cellStyle name="Normal 4 2 5 16 29 5" xfId="32843" xr:uid="{00000000-0005-0000-0000-0000938D0000}"/>
    <cellStyle name="Normal 4 2 5 16 29 6" xfId="32844" xr:uid="{00000000-0005-0000-0000-0000948D0000}"/>
    <cellStyle name="Normal 4 2 5 16 3" xfId="32845" xr:uid="{00000000-0005-0000-0000-0000958D0000}"/>
    <cellStyle name="Normal 4 2 5 16 3 2" xfId="32846" xr:uid="{00000000-0005-0000-0000-0000968D0000}"/>
    <cellStyle name="Normal 4 2 5 16 3 3" xfId="32847" xr:uid="{00000000-0005-0000-0000-0000978D0000}"/>
    <cellStyle name="Normal 4 2 5 16 3 4" xfId="32848" xr:uid="{00000000-0005-0000-0000-0000988D0000}"/>
    <cellStyle name="Normal 4 2 5 16 3 5" xfId="32849" xr:uid="{00000000-0005-0000-0000-0000998D0000}"/>
    <cellStyle name="Normal 4 2 5 16 3 6" xfId="32850" xr:uid="{00000000-0005-0000-0000-00009A8D0000}"/>
    <cellStyle name="Normal 4 2 5 16 30" xfId="32851" xr:uid="{00000000-0005-0000-0000-00009B8D0000}"/>
    <cellStyle name="Normal 4 2 5 16 31" xfId="32852" xr:uid="{00000000-0005-0000-0000-00009C8D0000}"/>
    <cellStyle name="Normal 4 2 5 16 32" xfId="32853" xr:uid="{00000000-0005-0000-0000-00009D8D0000}"/>
    <cellStyle name="Normal 4 2 5 16 33" xfId="32854" xr:uid="{00000000-0005-0000-0000-00009E8D0000}"/>
    <cellStyle name="Normal 4 2 5 16 34" xfId="32855" xr:uid="{00000000-0005-0000-0000-00009F8D0000}"/>
    <cellStyle name="Normal 4 2 5 16 4" xfId="32856" xr:uid="{00000000-0005-0000-0000-0000A08D0000}"/>
    <cellStyle name="Normal 4 2 5 16 4 2" xfId="32857" xr:uid="{00000000-0005-0000-0000-0000A18D0000}"/>
    <cellStyle name="Normal 4 2 5 16 4 3" xfId="32858" xr:uid="{00000000-0005-0000-0000-0000A28D0000}"/>
    <cellStyle name="Normal 4 2 5 16 4 4" xfId="32859" xr:uid="{00000000-0005-0000-0000-0000A38D0000}"/>
    <cellStyle name="Normal 4 2 5 16 4 5" xfId="32860" xr:uid="{00000000-0005-0000-0000-0000A48D0000}"/>
    <cellStyle name="Normal 4 2 5 16 4 6" xfId="32861" xr:uid="{00000000-0005-0000-0000-0000A58D0000}"/>
    <cellStyle name="Normal 4 2 5 16 5" xfId="32862" xr:uid="{00000000-0005-0000-0000-0000A68D0000}"/>
    <cellStyle name="Normal 4 2 5 16 5 2" xfId="32863" xr:uid="{00000000-0005-0000-0000-0000A78D0000}"/>
    <cellStyle name="Normal 4 2 5 16 5 3" xfId="32864" xr:uid="{00000000-0005-0000-0000-0000A88D0000}"/>
    <cellStyle name="Normal 4 2 5 16 5 4" xfId="32865" xr:uid="{00000000-0005-0000-0000-0000A98D0000}"/>
    <cellStyle name="Normal 4 2 5 16 5 5" xfId="32866" xr:uid="{00000000-0005-0000-0000-0000AA8D0000}"/>
    <cellStyle name="Normal 4 2 5 16 5 6" xfId="32867" xr:uid="{00000000-0005-0000-0000-0000AB8D0000}"/>
    <cellStyle name="Normal 4 2 5 16 6" xfId="32868" xr:uid="{00000000-0005-0000-0000-0000AC8D0000}"/>
    <cellStyle name="Normal 4 2 5 16 6 2" xfId="32869" xr:uid="{00000000-0005-0000-0000-0000AD8D0000}"/>
    <cellStyle name="Normal 4 2 5 16 6 3" xfId="32870" xr:uid="{00000000-0005-0000-0000-0000AE8D0000}"/>
    <cellStyle name="Normal 4 2 5 16 6 4" xfId="32871" xr:uid="{00000000-0005-0000-0000-0000AF8D0000}"/>
    <cellStyle name="Normal 4 2 5 16 6 5" xfId="32872" xr:uid="{00000000-0005-0000-0000-0000B08D0000}"/>
    <cellStyle name="Normal 4 2 5 16 6 6" xfId="32873" xr:uid="{00000000-0005-0000-0000-0000B18D0000}"/>
    <cellStyle name="Normal 4 2 5 16 7" xfId="32874" xr:uid="{00000000-0005-0000-0000-0000B28D0000}"/>
    <cellStyle name="Normal 4 2 5 16 7 2" xfId="32875" xr:uid="{00000000-0005-0000-0000-0000B38D0000}"/>
    <cellStyle name="Normal 4 2 5 16 7 3" xfId="32876" xr:uid="{00000000-0005-0000-0000-0000B48D0000}"/>
    <cellStyle name="Normal 4 2 5 16 7 4" xfId="32877" xr:uid="{00000000-0005-0000-0000-0000B58D0000}"/>
    <cellStyle name="Normal 4 2 5 16 7 5" xfId="32878" xr:uid="{00000000-0005-0000-0000-0000B68D0000}"/>
    <cellStyle name="Normal 4 2 5 16 7 6" xfId="32879" xr:uid="{00000000-0005-0000-0000-0000B78D0000}"/>
    <cellStyle name="Normal 4 2 5 16 8" xfId="32880" xr:uid="{00000000-0005-0000-0000-0000B88D0000}"/>
    <cellStyle name="Normal 4 2 5 16 8 2" xfId="32881" xr:uid="{00000000-0005-0000-0000-0000B98D0000}"/>
    <cellStyle name="Normal 4 2 5 16 8 3" xfId="32882" xr:uid="{00000000-0005-0000-0000-0000BA8D0000}"/>
    <cellStyle name="Normal 4 2 5 16 8 4" xfId="32883" xr:uid="{00000000-0005-0000-0000-0000BB8D0000}"/>
    <cellStyle name="Normal 4 2 5 16 8 5" xfId="32884" xr:uid="{00000000-0005-0000-0000-0000BC8D0000}"/>
    <cellStyle name="Normal 4 2 5 16 8 6" xfId="32885" xr:uid="{00000000-0005-0000-0000-0000BD8D0000}"/>
    <cellStyle name="Normal 4 2 5 16 9" xfId="32886" xr:uid="{00000000-0005-0000-0000-0000BE8D0000}"/>
    <cellStyle name="Normal 4 2 5 16 9 2" xfId="32887" xr:uid="{00000000-0005-0000-0000-0000BF8D0000}"/>
    <cellStyle name="Normal 4 2 5 16 9 3" xfId="32888" xr:uid="{00000000-0005-0000-0000-0000C08D0000}"/>
    <cellStyle name="Normal 4 2 5 16 9 4" xfId="32889" xr:uid="{00000000-0005-0000-0000-0000C18D0000}"/>
    <cellStyle name="Normal 4 2 5 16 9 5" xfId="32890" xr:uid="{00000000-0005-0000-0000-0000C28D0000}"/>
    <cellStyle name="Normal 4 2 5 16 9 6" xfId="32891" xr:uid="{00000000-0005-0000-0000-0000C38D0000}"/>
    <cellStyle name="Normal 4 2 5 17" xfId="32892" xr:uid="{00000000-0005-0000-0000-0000C48D0000}"/>
    <cellStyle name="Normal 4 2 5 17 10" xfId="32893" xr:uid="{00000000-0005-0000-0000-0000C58D0000}"/>
    <cellStyle name="Normal 4 2 5 17 10 2" xfId="32894" xr:uid="{00000000-0005-0000-0000-0000C68D0000}"/>
    <cellStyle name="Normal 4 2 5 17 10 3" xfId="32895" xr:uid="{00000000-0005-0000-0000-0000C78D0000}"/>
    <cellStyle name="Normal 4 2 5 17 10 4" xfId="32896" xr:uid="{00000000-0005-0000-0000-0000C88D0000}"/>
    <cellStyle name="Normal 4 2 5 17 10 5" xfId="32897" xr:uid="{00000000-0005-0000-0000-0000C98D0000}"/>
    <cellStyle name="Normal 4 2 5 17 10 6" xfId="32898" xr:uid="{00000000-0005-0000-0000-0000CA8D0000}"/>
    <cellStyle name="Normal 4 2 5 17 11" xfId="32899" xr:uid="{00000000-0005-0000-0000-0000CB8D0000}"/>
    <cellStyle name="Normal 4 2 5 17 11 2" xfId="32900" xr:uid="{00000000-0005-0000-0000-0000CC8D0000}"/>
    <cellStyle name="Normal 4 2 5 17 11 3" xfId="32901" xr:uid="{00000000-0005-0000-0000-0000CD8D0000}"/>
    <cellStyle name="Normal 4 2 5 17 11 4" xfId="32902" xr:uid="{00000000-0005-0000-0000-0000CE8D0000}"/>
    <cellStyle name="Normal 4 2 5 17 11 5" xfId="32903" xr:uid="{00000000-0005-0000-0000-0000CF8D0000}"/>
    <cellStyle name="Normal 4 2 5 17 11 6" xfId="32904" xr:uid="{00000000-0005-0000-0000-0000D08D0000}"/>
    <cellStyle name="Normal 4 2 5 17 12" xfId="32905" xr:uid="{00000000-0005-0000-0000-0000D18D0000}"/>
    <cellStyle name="Normal 4 2 5 17 12 2" xfId="32906" xr:uid="{00000000-0005-0000-0000-0000D28D0000}"/>
    <cellStyle name="Normal 4 2 5 17 12 3" xfId="32907" xr:uid="{00000000-0005-0000-0000-0000D38D0000}"/>
    <cellStyle name="Normal 4 2 5 17 12 4" xfId="32908" xr:uid="{00000000-0005-0000-0000-0000D48D0000}"/>
    <cellStyle name="Normal 4 2 5 17 12 5" xfId="32909" xr:uid="{00000000-0005-0000-0000-0000D58D0000}"/>
    <cellStyle name="Normal 4 2 5 17 12 6" xfId="32910" xr:uid="{00000000-0005-0000-0000-0000D68D0000}"/>
    <cellStyle name="Normal 4 2 5 17 13" xfId="32911" xr:uid="{00000000-0005-0000-0000-0000D78D0000}"/>
    <cellStyle name="Normal 4 2 5 17 13 2" xfId="32912" xr:uid="{00000000-0005-0000-0000-0000D88D0000}"/>
    <cellStyle name="Normal 4 2 5 17 13 3" xfId="32913" xr:uid="{00000000-0005-0000-0000-0000D98D0000}"/>
    <cellStyle name="Normal 4 2 5 17 13 4" xfId="32914" xr:uid="{00000000-0005-0000-0000-0000DA8D0000}"/>
    <cellStyle name="Normal 4 2 5 17 13 5" xfId="32915" xr:uid="{00000000-0005-0000-0000-0000DB8D0000}"/>
    <cellStyle name="Normal 4 2 5 17 13 6" xfId="32916" xr:uid="{00000000-0005-0000-0000-0000DC8D0000}"/>
    <cellStyle name="Normal 4 2 5 17 14" xfId="32917" xr:uid="{00000000-0005-0000-0000-0000DD8D0000}"/>
    <cellStyle name="Normal 4 2 5 17 14 2" xfId="32918" xr:uid="{00000000-0005-0000-0000-0000DE8D0000}"/>
    <cellStyle name="Normal 4 2 5 17 14 3" xfId="32919" xr:uid="{00000000-0005-0000-0000-0000DF8D0000}"/>
    <cellStyle name="Normal 4 2 5 17 14 4" xfId="32920" xr:uid="{00000000-0005-0000-0000-0000E08D0000}"/>
    <cellStyle name="Normal 4 2 5 17 14 5" xfId="32921" xr:uid="{00000000-0005-0000-0000-0000E18D0000}"/>
    <cellStyle name="Normal 4 2 5 17 14 6" xfId="32922" xr:uid="{00000000-0005-0000-0000-0000E28D0000}"/>
    <cellStyle name="Normal 4 2 5 17 15" xfId="32923" xr:uid="{00000000-0005-0000-0000-0000E38D0000}"/>
    <cellStyle name="Normal 4 2 5 17 15 2" xfId="32924" xr:uid="{00000000-0005-0000-0000-0000E48D0000}"/>
    <cellStyle name="Normal 4 2 5 17 15 3" xfId="32925" xr:uid="{00000000-0005-0000-0000-0000E58D0000}"/>
    <cellStyle name="Normal 4 2 5 17 15 4" xfId="32926" xr:uid="{00000000-0005-0000-0000-0000E68D0000}"/>
    <cellStyle name="Normal 4 2 5 17 15 5" xfId="32927" xr:uid="{00000000-0005-0000-0000-0000E78D0000}"/>
    <cellStyle name="Normal 4 2 5 17 15 6" xfId="32928" xr:uid="{00000000-0005-0000-0000-0000E88D0000}"/>
    <cellStyle name="Normal 4 2 5 17 16" xfId="32929" xr:uid="{00000000-0005-0000-0000-0000E98D0000}"/>
    <cellStyle name="Normal 4 2 5 17 16 2" xfId="32930" xr:uid="{00000000-0005-0000-0000-0000EA8D0000}"/>
    <cellStyle name="Normal 4 2 5 17 16 3" xfId="32931" xr:uid="{00000000-0005-0000-0000-0000EB8D0000}"/>
    <cellStyle name="Normal 4 2 5 17 16 4" xfId="32932" xr:uid="{00000000-0005-0000-0000-0000EC8D0000}"/>
    <cellStyle name="Normal 4 2 5 17 16 5" xfId="32933" xr:uid="{00000000-0005-0000-0000-0000ED8D0000}"/>
    <cellStyle name="Normal 4 2 5 17 16 6" xfId="32934" xr:uid="{00000000-0005-0000-0000-0000EE8D0000}"/>
    <cellStyle name="Normal 4 2 5 17 17" xfId="32935" xr:uid="{00000000-0005-0000-0000-0000EF8D0000}"/>
    <cellStyle name="Normal 4 2 5 17 17 2" xfId="32936" xr:uid="{00000000-0005-0000-0000-0000F08D0000}"/>
    <cellStyle name="Normal 4 2 5 17 17 3" xfId="32937" xr:uid="{00000000-0005-0000-0000-0000F18D0000}"/>
    <cellStyle name="Normal 4 2 5 17 17 4" xfId="32938" xr:uid="{00000000-0005-0000-0000-0000F28D0000}"/>
    <cellStyle name="Normal 4 2 5 17 17 5" xfId="32939" xr:uid="{00000000-0005-0000-0000-0000F38D0000}"/>
    <cellStyle name="Normal 4 2 5 17 17 6" xfId="32940" xr:uid="{00000000-0005-0000-0000-0000F48D0000}"/>
    <cellStyle name="Normal 4 2 5 17 18" xfId="32941" xr:uid="{00000000-0005-0000-0000-0000F58D0000}"/>
    <cellStyle name="Normal 4 2 5 17 18 2" xfId="32942" xr:uid="{00000000-0005-0000-0000-0000F68D0000}"/>
    <cellStyle name="Normal 4 2 5 17 18 3" xfId="32943" xr:uid="{00000000-0005-0000-0000-0000F78D0000}"/>
    <cellStyle name="Normal 4 2 5 17 18 4" xfId="32944" xr:uid="{00000000-0005-0000-0000-0000F88D0000}"/>
    <cellStyle name="Normal 4 2 5 17 18 5" xfId="32945" xr:uid="{00000000-0005-0000-0000-0000F98D0000}"/>
    <cellStyle name="Normal 4 2 5 17 18 6" xfId="32946" xr:uid="{00000000-0005-0000-0000-0000FA8D0000}"/>
    <cellStyle name="Normal 4 2 5 17 19" xfId="32947" xr:uid="{00000000-0005-0000-0000-0000FB8D0000}"/>
    <cellStyle name="Normal 4 2 5 17 19 2" xfId="32948" xr:uid="{00000000-0005-0000-0000-0000FC8D0000}"/>
    <cellStyle name="Normal 4 2 5 17 19 3" xfId="32949" xr:uid="{00000000-0005-0000-0000-0000FD8D0000}"/>
    <cellStyle name="Normal 4 2 5 17 19 4" xfId="32950" xr:uid="{00000000-0005-0000-0000-0000FE8D0000}"/>
    <cellStyle name="Normal 4 2 5 17 19 5" xfId="32951" xr:uid="{00000000-0005-0000-0000-0000FF8D0000}"/>
    <cellStyle name="Normal 4 2 5 17 19 6" xfId="32952" xr:uid="{00000000-0005-0000-0000-0000008E0000}"/>
    <cellStyle name="Normal 4 2 5 17 2" xfId="32953" xr:uid="{00000000-0005-0000-0000-0000018E0000}"/>
    <cellStyle name="Normal 4 2 5 17 2 2" xfId="32954" xr:uid="{00000000-0005-0000-0000-0000028E0000}"/>
    <cellStyle name="Normal 4 2 5 17 2 3" xfId="32955" xr:uid="{00000000-0005-0000-0000-0000038E0000}"/>
    <cellStyle name="Normal 4 2 5 17 2 4" xfId="32956" xr:uid="{00000000-0005-0000-0000-0000048E0000}"/>
    <cellStyle name="Normal 4 2 5 17 2 5" xfId="32957" xr:uid="{00000000-0005-0000-0000-0000058E0000}"/>
    <cellStyle name="Normal 4 2 5 17 2 6" xfId="32958" xr:uid="{00000000-0005-0000-0000-0000068E0000}"/>
    <cellStyle name="Normal 4 2 5 17 20" xfId="32959" xr:uid="{00000000-0005-0000-0000-0000078E0000}"/>
    <cellStyle name="Normal 4 2 5 17 20 2" xfId="32960" xr:uid="{00000000-0005-0000-0000-0000088E0000}"/>
    <cellStyle name="Normal 4 2 5 17 20 3" xfId="32961" xr:uid="{00000000-0005-0000-0000-0000098E0000}"/>
    <cellStyle name="Normal 4 2 5 17 20 4" xfId="32962" xr:uid="{00000000-0005-0000-0000-00000A8E0000}"/>
    <cellStyle name="Normal 4 2 5 17 20 5" xfId="32963" xr:uid="{00000000-0005-0000-0000-00000B8E0000}"/>
    <cellStyle name="Normal 4 2 5 17 20 6" xfId="32964" xr:uid="{00000000-0005-0000-0000-00000C8E0000}"/>
    <cellStyle name="Normal 4 2 5 17 21" xfId="32965" xr:uid="{00000000-0005-0000-0000-00000D8E0000}"/>
    <cellStyle name="Normal 4 2 5 17 21 2" xfId="32966" xr:uid="{00000000-0005-0000-0000-00000E8E0000}"/>
    <cellStyle name="Normal 4 2 5 17 21 3" xfId="32967" xr:uid="{00000000-0005-0000-0000-00000F8E0000}"/>
    <cellStyle name="Normal 4 2 5 17 21 4" xfId="32968" xr:uid="{00000000-0005-0000-0000-0000108E0000}"/>
    <cellStyle name="Normal 4 2 5 17 21 5" xfId="32969" xr:uid="{00000000-0005-0000-0000-0000118E0000}"/>
    <cellStyle name="Normal 4 2 5 17 21 6" xfId="32970" xr:uid="{00000000-0005-0000-0000-0000128E0000}"/>
    <cellStyle name="Normal 4 2 5 17 22" xfId="32971" xr:uid="{00000000-0005-0000-0000-0000138E0000}"/>
    <cellStyle name="Normal 4 2 5 17 22 2" xfId="32972" xr:uid="{00000000-0005-0000-0000-0000148E0000}"/>
    <cellStyle name="Normal 4 2 5 17 22 3" xfId="32973" xr:uid="{00000000-0005-0000-0000-0000158E0000}"/>
    <cellStyle name="Normal 4 2 5 17 22 4" xfId="32974" xr:uid="{00000000-0005-0000-0000-0000168E0000}"/>
    <cellStyle name="Normal 4 2 5 17 22 5" xfId="32975" xr:uid="{00000000-0005-0000-0000-0000178E0000}"/>
    <cellStyle name="Normal 4 2 5 17 22 6" xfId="32976" xr:uid="{00000000-0005-0000-0000-0000188E0000}"/>
    <cellStyle name="Normal 4 2 5 17 23" xfId="32977" xr:uid="{00000000-0005-0000-0000-0000198E0000}"/>
    <cellStyle name="Normal 4 2 5 17 23 2" xfId="32978" xr:uid="{00000000-0005-0000-0000-00001A8E0000}"/>
    <cellStyle name="Normal 4 2 5 17 23 3" xfId="32979" xr:uid="{00000000-0005-0000-0000-00001B8E0000}"/>
    <cellStyle name="Normal 4 2 5 17 23 4" xfId="32980" xr:uid="{00000000-0005-0000-0000-00001C8E0000}"/>
    <cellStyle name="Normal 4 2 5 17 23 5" xfId="32981" xr:uid="{00000000-0005-0000-0000-00001D8E0000}"/>
    <cellStyle name="Normal 4 2 5 17 23 6" xfId="32982" xr:uid="{00000000-0005-0000-0000-00001E8E0000}"/>
    <cellStyle name="Normal 4 2 5 17 24" xfId="32983" xr:uid="{00000000-0005-0000-0000-00001F8E0000}"/>
    <cellStyle name="Normal 4 2 5 17 24 2" xfId="32984" xr:uid="{00000000-0005-0000-0000-0000208E0000}"/>
    <cellStyle name="Normal 4 2 5 17 24 3" xfId="32985" xr:uid="{00000000-0005-0000-0000-0000218E0000}"/>
    <cellStyle name="Normal 4 2 5 17 24 4" xfId="32986" xr:uid="{00000000-0005-0000-0000-0000228E0000}"/>
    <cellStyle name="Normal 4 2 5 17 24 5" xfId="32987" xr:uid="{00000000-0005-0000-0000-0000238E0000}"/>
    <cellStyle name="Normal 4 2 5 17 24 6" xfId="32988" xr:uid="{00000000-0005-0000-0000-0000248E0000}"/>
    <cellStyle name="Normal 4 2 5 17 25" xfId="32989" xr:uid="{00000000-0005-0000-0000-0000258E0000}"/>
    <cellStyle name="Normal 4 2 5 17 25 2" xfId="32990" xr:uid="{00000000-0005-0000-0000-0000268E0000}"/>
    <cellStyle name="Normal 4 2 5 17 25 3" xfId="32991" xr:uid="{00000000-0005-0000-0000-0000278E0000}"/>
    <cellStyle name="Normal 4 2 5 17 25 4" xfId="32992" xr:uid="{00000000-0005-0000-0000-0000288E0000}"/>
    <cellStyle name="Normal 4 2 5 17 25 5" xfId="32993" xr:uid="{00000000-0005-0000-0000-0000298E0000}"/>
    <cellStyle name="Normal 4 2 5 17 25 6" xfId="32994" xr:uid="{00000000-0005-0000-0000-00002A8E0000}"/>
    <cellStyle name="Normal 4 2 5 17 26" xfId="32995" xr:uid="{00000000-0005-0000-0000-00002B8E0000}"/>
    <cellStyle name="Normal 4 2 5 17 26 2" xfId="32996" xr:uid="{00000000-0005-0000-0000-00002C8E0000}"/>
    <cellStyle name="Normal 4 2 5 17 26 3" xfId="32997" xr:uid="{00000000-0005-0000-0000-00002D8E0000}"/>
    <cellStyle name="Normal 4 2 5 17 26 4" xfId="32998" xr:uid="{00000000-0005-0000-0000-00002E8E0000}"/>
    <cellStyle name="Normal 4 2 5 17 26 5" xfId="32999" xr:uid="{00000000-0005-0000-0000-00002F8E0000}"/>
    <cellStyle name="Normal 4 2 5 17 26 6" xfId="33000" xr:uid="{00000000-0005-0000-0000-0000308E0000}"/>
    <cellStyle name="Normal 4 2 5 17 27" xfId="33001" xr:uid="{00000000-0005-0000-0000-0000318E0000}"/>
    <cellStyle name="Normal 4 2 5 17 27 2" xfId="33002" xr:uid="{00000000-0005-0000-0000-0000328E0000}"/>
    <cellStyle name="Normal 4 2 5 17 27 3" xfId="33003" xr:uid="{00000000-0005-0000-0000-0000338E0000}"/>
    <cellStyle name="Normal 4 2 5 17 27 4" xfId="33004" xr:uid="{00000000-0005-0000-0000-0000348E0000}"/>
    <cellStyle name="Normal 4 2 5 17 27 5" xfId="33005" xr:uid="{00000000-0005-0000-0000-0000358E0000}"/>
    <cellStyle name="Normal 4 2 5 17 27 6" xfId="33006" xr:uid="{00000000-0005-0000-0000-0000368E0000}"/>
    <cellStyle name="Normal 4 2 5 17 28" xfId="33007" xr:uid="{00000000-0005-0000-0000-0000378E0000}"/>
    <cellStyle name="Normal 4 2 5 17 28 2" xfId="33008" xr:uid="{00000000-0005-0000-0000-0000388E0000}"/>
    <cellStyle name="Normal 4 2 5 17 28 3" xfId="33009" xr:uid="{00000000-0005-0000-0000-0000398E0000}"/>
    <cellStyle name="Normal 4 2 5 17 28 4" xfId="33010" xr:uid="{00000000-0005-0000-0000-00003A8E0000}"/>
    <cellStyle name="Normal 4 2 5 17 28 5" xfId="33011" xr:uid="{00000000-0005-0000-0000-00003B8E0000}"/>
    <cellStyle name="Normal 4 2 5 17 28 6" xfId="33012" xr:uid="{00000000-0005-0000-0000-00003C8E0000}"/>
    <cellStyle name="Normal 4 2 5 17 29" xfId="33013" xr:uid="{00000000-0005-0000-0000-00003D8E0000}"/>
    <cellStyle name="Normal 4 2 5 17 29 2" xfId="33014" xr:uid="{00000000-0005-0000-0000-00003E8E0000}"/>
    <cellStyle name="Normal 4 2 5 17 29 3" xfId="33015" xr:uid="{00000000-0005-0000-0000-00003F8E0000}"/>
    <cellStyle name="Normal 4 2 5 17 29 4" xfId="33016" xr:uid="{00000000-0005-0000-0000-0000408E0000}"/>
    <cellStyle name="Normal 4 2 5 17 29 5" xfId="33017" xr:uid="{00000000-0005-0000-0000-0000418E0000}"/>
    <cellStyle name="Normal 4 2 5 17 29 6" xfId="33018" xr:uid="{00000000-0005-0000-0000-0000428E0000}"/>
    <cellStyle name="Normal 4 2 5 17 3" xfId="33019" xr:uid="{00000000-0005-0000-0000-0000438E0000}"/>
    <cellStyle name="Normal 4 2 5 17 3 2" xfId="33020" xr:uid="{00000000-0005-0000-0000-0000448E0000}"/>
    <cellStyle name="Normal 4 2 5 17 3 3" xfId="33021" xr:uid="{00000000-0005-0000-0000-0000458E0000}"/>
    <cellStyle name="Normal 4 2 5 17 3 4" xfId="33022" xr:uid="{00000000-0005-0000-0000-0000468E0000}"/>
    <cellStyle name="Normal 4 2 5 17 3 5" xfId="33023" xr:uid="{00000000-0005-0000-0000-0000478E0000}"/>
    <cellStyle name="Normal 4 2 5 17 3 6" xfId="33024" xr:uid="{00000000-0005-0000-0000-0000488E0000}"/>
    <cellStyle name="Normal 4 2 5 17 30" xfId="33025" xr:uid="{00000000-0005-0000-0000-0000498E0000}"/>
    <cellStyle name="Normal 4 2 5 17 31" xfId="33026" xr:uid="{00000000-0005-0000-0000-00004A8E0000}"/>
    <cellStyle name="Normal 4 2 5 17 32" xfId="33027" xr:uid="{00000000-0005-0000-0000-00004B8E0000}"/>
    <cellStyle name="Normal 4 2 5 17 33" xfId="33028" xr:uid="{00000000-0005-0000-0000-00004C8E0000}"/>
    <cellStyle name="Normal 4 2 5 17 34" xfId="33029" xr:uid="{00000000-0005-0000-0000-00004D8E0000}"/>
    <cellStyle name="Normal 4 2 5 17 4" xfId="33030" xr:uid="{00000000-0005-0000-0000-00004E8E0000}"/>
    <cellStyle name="Normal 4 2 5 17 4 2" xfId="33031" xr:uid="{00000000-0005-0000-0000-00004F8E0000}"/>
    <cellStyle name="Normal 4 2 5 17 4 3" xfId="33032" xr:uid="{00000000-0005-0000-0000-0000508E0000}"/>
    <cellStyle name="Normal 4 2 5 17 4 4" xfId="33033" xr:uid="{00000000-0005-0000-0000-0000518E0000}"/>
    <cellStyle name="Normal 4 2 5 17 4 5" xfId="33034" xr:uid="{00000000-0005-0000-0000-0000528E0000}"/>
    <cellStyle name="Normal 4 2 5 17 4 6" xfId="33035" xr:uid="{00000000-0005-0000-0000-0000538E0000}"/>
    <cellStyle name="Normal 4 2 5 17 5" xfId="33036" xr:uid="{00000000-0005-0000-0000-0000548E0000}"/>
    <cellStyle name="Normal 4 2 5 17 5 2" xfId="33037" xr:uid="{00000000-0005-0000-0000-0000558E0000}"/>
    <cellStyle name="Normal 4 2 5 17 5 3" xfId="33038" xr:uid="{00000000-0005-0000-0000-0000568E0000}"/>
    <cellStyle name="Normal 4 2 5 17 5 4" xfId="33039" xr:uid="{00000000-0005-0000-0000-0000578E0000}"/>
    <cellStyle name="Normal 4 2 5 17 5 5" xfId="33040" xr:uid="{00000000-0005-0000-0000-0000588E0000}"/>
    <cellStyle name="Normal 4 2 5 17 5 6" xfId="33041" xr:uid="{00000000-0005-0000-0000-0000598E0000}"/>
    <cellStyle name="Normal 4 2 5 17 6" xfId="33042" xr:uid="{00000000-0005-0000-0000-00005A8E0000}"/>
    <cellStyle name="Normal 4 2 5 17 6 2" xfId="33043" xr:uid="{00000000-0005-0000-0000-00005B8E0000}"/>
    <cellStyle name="Normal 4 2 5 17 6 3" xfId="33044" xr:uid="{00000000-0005-0000-0000-00005C8E0000}"/>
    <cellStyle name="Normal 4 2 5 17 6 4" xfId="33045" xr:uid="{00000000-0005-0000-0000-00005D8E0000}"/>
    <cellStyle name="Normal 4 2 5 17 6 5" xfId="33046" xr:uid="{00000000-0005-0000-0000-00005E8E0000}"/>
    <cellStyle name="Normal 4 2 5 17 6 6" xfId="33047" xr:uid="{00000000-0005-0000-0000-00005F8E0000}"/>
    <cellStyle name="Normal 4 2 5 17 7" xfId="33048" xr:uid="{00000000-0005-0000-0000-0000608E0000}"/>
    <cellStyle name="Normal 4 2 5 17 7 2" xfId="33049" xr:uid="{00000000-0005-0000-0000-0000618E0000}"/>
    <cellStyle name="Normal 4 2 5 17 7 3" xfId="33050" xr:uid="{00000000-0005-0000-0000-0000628E0000}"/>
    <cellStyle name="Normal 4 2 5 17 7 4" xfId="33051" xr:uid="{00000000-0005-0000-0000-0000638E0000}"/>
    <cellStyle name="Normal 4 2 5 17 7 5" xfId="33052" xr:uid="{00000000-0005-0000-0000-0000648E0000}"/>
    <cellStyle name="Normal 4 2 5 17 7 6" xfId="33053" xr:uid="{00000000-0005-0000-0000-0000658E0000}"/>
    <cellStyle name="Normal 4 2 5 17 8" xfId="33054" xr:uid="{00000000-0005-0000-0000-0000668E0000}"/>
    <cellStyle name="Normal 4 2 5 17 8 2" xfId="33055" xr:uid="{00000000-0005-0000-0000-0000678E0000}"/>
    <cellStyle name="Normal 4 2 5 17 8 3" xfId="33056" xr:uid="{00000000-0005-0000-0000-0000688E0000}"/>
    <cellStyle name="Normal 4 2 5 17 8 4" xfId="33057" xr:uid="{00000000-0005-0000-0000-0000698E0000}"/>
    <cellStyle name="Normal 4 2 5 17 8 5" xfId="33058" xr:uid="{00000000-0005-0000-0000-00006A8E0000}"/>
    <cellStyle name="Normal 4 2 5 17 8 6" xfId="33059" xr:uid="{00000000-0005-0000-0000-00006B8E0000}"/>
    <cellStyle name="Normal 4 2 5 17 9" xfId="33060" xr:uid="{00000000-0005-0000-0000-00006C8E0000}"/>
    <cellStyle name="Normal 4 2 5 17 9 2" xfId="33061" xr:uid="{00000000-0005-0000-0000-00006D8E0000}"/>
    <cellStyle name="Normal 4 2 5 17 9 3" xfId="33062" xr:uid="{00000000-0005-0000-0000-00006E8E0000}"/>
    <cellStyle name="Normal 4 2 5 17 9 4" xfId="33063" xr:uid="{00000000-0005-0000-0000-00006F8E0000}"/>
    <cellStyle name="Normal 4 2 5 17 9 5" xfId="33064" xr:uid="{00000000-0005-0000-0000-0000708E0000}"/>
    <cellStyle name="Normal 4 2 5 17 9 6" xfId="33065" xr:uid="{00000000-0005-0000-0000-0000718E0000}"/>
    <cellStyle name="Normal 4 2 5 18" xfId="33066" xr:uid="{00000000-0005-0000-0000-0000728E0000}"/>
    <cellStyle name="Normal 4 2 5 18 10" xfId="33067" xr:uid="{00000000-0005-0000-0000-0000738E0000}"/>
    <cellStyle name="Normal 4 2 5 18 10 2" xfId="33068" xr:uid="{00000000-0005-0000-0000-0000748E0000}"/>
    <cellStyle name="Normal 4 2 5 18 10 3" xfId="33069" xr:uid="{00000000-0005-0000-0000-0000758E0000}"/>
    <cellStyle name="Normal 4 2 5 18 10 4" xfId="33070" xr:uid="{00000000-0005-0000-0000-0000768E0000}"/>
    <cellStyle name="Normal 4 2 5 18 10 5" xfId="33071" xr:uid="{00000000-0005-0000-0000-0000778E0000}"/>
    <cellStyle name="Normal 4 2 5 18 10 6" xfId="33072" xr:uid="{00000000-0005-0000-0000-0000788E0000}"/>
    <cellStyle name="Normal 4 2 5 18 11" xfId="33073" xr:uid="{00000000-0005-0000-0000-0000798E0000}"/>
    <cellStyle name="Normal 4 2 5 18 11 2" xfId="33074" xr:uid="{00000000-0005-0000-0000-00007A8E0000}"/>
    <cellStyle name="Normal 4 2 5 18 11 3" xfId="33075" xr:uid="{00000000-0005-0000-0000-00007B8E0000}"/>
    <cellStyle name="Normal 4 2 5 18 11 4" xfId="33076" xr:uid="{00000000-0005-0000-0000-00007C8E0000}"/>
    <cellStyle name="Normal 4 2 5 18 11 5" xfId="33077" xr:uid="{00000000-0005-0000-0000-00007D8E0000}"/>
    <cellStyle name="Normal 4 2 5 18 11 6" xfId="33078" xr:uid="{00000000-0005-0000-0000-00007E8E0000}"/>
    <cellStyle name="Normal 4 2 5 18 12" xfId="33079" xr:uid="{00000000-0005-0000-0000-00007F8E0000}"/>
    <cellStyle name="Normal 4 2 5 18 12 2" xfId="33080" xr:uid="{00000000-0005-0000-0000-0000808E0000}"/>
    <cellStyle name="Normal 4 2 5 18 12 3" xfId="33081" xr:uid="{00000000-0005-0000-0000-0000818E0000}"/>
    <cellStyle name="Normal 4 2 5 18 12 4" xfId="33082" xr:uid="{00000000-0005-0000-0000-0000828E0000}"/>
    <cellStyle name="Normal 4 2 5 18 12 5" xfId="33083" xr:uid="{00000000-0005-0000-0000-0000838E0000}"/>
    <cellStyle name="Normal 4 2 5 18 12 6" xfId="33084" xr:uid="{00000000-0005-0000-0000-0000848E0000}"/>
    <cellStyle name="Normal 4 2 5 18 13" xfId="33085" xr:uid="{00000000-0005-0000-0000-0000858E0000}"/>
    <cellStyle name="Normal 4 2 5 18 13 2" xfId="33086" xr:uid="{00000000-0005-0000-0000-0000868E0000}"/>
    <cellStyle name="Normal 4 2 5 18 13 3" xfId="33087" xr:uid="{00000000-0005-0000-0000-0000878E0000}"/>
    <cellStyle name="Normal 4 2 5 18 13 4" xfId="33088" xr:uid="{00000000-0005-0000-0000-0000888E0000}"/>
    <cellStyle name="Normal 4 2 5 18 13 5" xfId="33089" xr:uid="{00000000-0005-0000-0000-0000898E0000}"/>
    <cellStyle name="Normal 4 2 5 18 13 6" xfId="33090" xr:uid="{00000000-0005-0000-0000-00008A8E0000}"/>
    <cellStyle name="Normal 4 2 5 18 14" xfId="33091" xr:uid="{00000000-0005-0000-0000-00008B8E0000}"/>
    <cellStyle name="Normal 4 2 5 18 14 2" xfId="33092" xr:uid="{00000000-0005-0000-0000-00008C8E0000}"/>
    <cellStyle name="Normal 4 2 5 18 14 3" xfId="33093" xr:uid="{00000000-0005-0000-0000-00008D8E0000}"/>
    <cellStyle name="Normal 4 2 5 18 14 4" xfId="33094" xr:uid="{00000000-0005-0000-0000-00008E8E0000}"/>
    <cellStyle name="Normal 4 2 5 18 14 5" xfId="33095" xr:uid="{00000000-0005-0000-0000-00008F8E0000}"/>
    <cellStyle name="Normal 4 2 5 18 14 6" xfId="33096" xr:uid="{00000000-0005-0000-0000-0000908E0000}"/>
    <cellStyle name="Normal 4 2 5 18 15" xfId="33097" xr:uid="{00000000-0005-0000-0000-0000918E0000}"/>
    <cellStyle name="Normal 4 2 5 18 15 2" xfId="33098" xr:uid="{00000000-0005-0000-0000-0000928E0000}"/>
    <cellStyle name="Normal 4 2 5 18 15 3" xfId="33099" xr:uid="{00000000-0005-0000-0000-0000938E0000}"/>
    <cellStyle name="Normal 4 2 5 18 15 4" xfId="33100" xr:uid="{00000000-0005-0000-0000-0000948E0000}"/>
    <cellStyle name="Normal 4 2 5 18 15 5" xfId="33101" xr:uid="{00000000-0005-0000-0000-0000958E0000}"/>
    <cellStyle name="Normal 4 2 5 18 15 6" xfId="33102" xr:uid="{00000000-0005-0000-0000-0000968E0000}"/>
    <cellStyle name="Normal 4 2 5 18 16" xfId="33103" xr:uid="{00000000-0005-0000-0000-0000978E0000}"/>
    <cellStyle name="Normal 4 2 5 18 16 2" xfId="33104" xr:uid="{00000000-0005-0000-0000-0000988E0000}"/>
    <cellStyle name="Normal 4 2 5 18 16 3" xfId="33105" xr:uid="{00000000-0005-0000-0000-0000998E0000}"/>
    <cellStyle name="Normal 4 2 5 18 16 4" xfId="33106" xr:uid="{00000000-0005-0000-0000-00009A8E0000}"/>
    <cellStyle name="Normal 4 2 5 18 16 5" xfId="33107" xr:uid="{00000000-0005-0000-0000-00009B8E0000}"/>
    <cellStyle name="Normal 4 2 5 18 16 6" xfId="33108" xr:uid="{00000000-0005-0000-0000-00009C8E0000}"/>
    <cellStyle name="Normal 4 2 5 18 17" xfId="33109" xr:uid="{00000000-0005-0000-0000-00009D8E0000}"/>
    <cellStyle name="Normal 4 2 5 18 17 2" xfId="33110" xr:uid="{00000000-0005-0000-0000-00009E8E0000}"/>
    <cellStyle name="Normal 4 2 5 18 17 3" xfId="33111" xr:uid="{00000000-0005-0000-0000-00009F8E0000}"/>
    <cellStyle name="Normal 4 2 5 18 17 4" xfId="33112" xr:uid="{00000000-0005-0000-0000-0000A08E0000}"/>
    <cellStyle name="Normal 4 2 5 18 17 5" xfId="33113" xr:uid="{00000000-0005-0000-0000-0000A18E0000}"/>
    <cellStyle name="Normal 4 2 5 18 17 6" xfId="33114" xr:uid="{00000000-0005-0000-0000-0000A28E0000}"/>
    <cellStyle name="Normal 4 2 5 18 18" xfId="33115" xr:uid="{00000000-0005-0000-0000-0000A38E0000}"/>
    <cellStyle name="Normal 4 2 5 18 18 2" xfId="33116" xr:uid="{00000000-0005-0000-0000-0000A48E0000}"/>
    <cellStyle name="Normal 4 2 5 18 18 3" xfId="33117" xr:uid="{00000000-0005-0000-0000-0000A58E0000}"/>
    <cellStyle name="Normal 4 2 5 18 18 4" xfId="33118" xr:uid="{00000000-0005-0000-0000-0000A68E0000}"/>
    <cellStyle name="Normal 4 2 5 18 18 5" xfId="33119" xr:uid="{00000000-0005-0000-0000-0000A78E0000}"/>
    <cellStyle name="Normal 4 2 5 18 18 6" xfId="33120" xr:uid="{00000000-0005-0000-0000-0000A88E0000}"/>
    <cellStyle name="Normal 4 2 5 18 19" xfId="33121" xr:uid="{00000000-0005-0000-0000-0000A98E0000}"/>
    <cellStyle name="Normal 4 2 5 18 19 2" xfId="33122" xr:uid="{00000000-0005-0000-0000-0000AA8E0000}"/>
    <cellStyle name="Normal 4 2 5 18 19 3" xfId="33123" xr:uid="{00000000-0005-0000-0000-0000AB8E0000}"/>
    <cellStyle name="Normal 4 2 5 18 19 4" xfId="33124" xr:uid="{00000000-0005-0000-0000-0000AC8E0000}"/>
    <cellStyle name="Normal 4 2 5 18 19 5" xfId="33125" xr:uid="{00000000-0005-0000-0000-0000AD8E0000}"/>
    <cellStyle name="Normal 4 2 5 18 19 6" xfId="33126" xr:uid="{00000000-0005-0000-0000-0000AE8E0000}"/>
    <cellStyle name="Normal 4 2 5 18 2" xfId="33127" xr:uid="{00000000-0005-0000-0000-0000AF8E0000}"/>
    <cellStyle name="Normal 4 2 5 18 2 2" xfId="33128" xr:uid="{00000000-0005-0000-0000-0000B08E0000}"/>
    <cellStyle name="Normal 4 2 5 18 2 3" xfId="33129" xr:uid="{00000000-0005-0000-0000-0000B18E0000}"/>
    <cellStyle name="Normal 4 2 5 18 2 4" xfId="33130" xr:uid="{00000000-0005-0000-0000-0000B28E0000}"/>
    <cellStyle name="Normal 4 2 5 18 2 5" xfId="33131" xr:uid="{00000000-0005-0000-0000-0000B38E0000}"/>
    <cellStyle name="Normal 4 2 5 18 2 6" xfId="33132" xr:uid="{00000000-0005-0000-0000-0000B48E0000}"/>
    <cellStyle name="Normal 4 2 5 18 20" xfId="33133" xr:uid="{00000000-0005-0000-0000-0000B58E0000}"/>
    <cellStyle name="Normal 4 2 5 18 20 2" xfId="33134" xr:uid="{00000000-0005-0000-0000-0000B68E0000}"/>
    <cellStyle name="Normal 4 2 5 18 20 3" xfId="33135" xr:uid="{00000000-0005-0000-0000-0000B78E0000}"/>
    <cellStyle name="Normal 4 2 5 18 20 4" xfId="33136" xr:uid="{00000000-0005-0000-0000-0000B88E0000}"/>
    <cellStyle name="Normal 4 2 5 18 20 5" xfId="33137" xr:uid="{00000000-0005-0000-0000-0000B98E0000}"/>
    <cellStyle name="Normal 4 2 5 18 20 6" xfId="33138" xr:uid="{00000000-0005-0000-0000-0000BA8E0000}"/>
    <cellStyle name="Normal 4 2 5 18 21" xfId="33139" xr:uid="{00000000-0005-0000-0000-0000BB8E0000}"/>
    <cellStyle name="Normal 4 2 5 18 21 2" xfId="33140" xr:uid="{00000000-0005-0000-0000-0000BC8E0000}"/>
    <cellStyle name="Normal 4 2 5 18 21 3" xfId="33141" xr:uid="{00000000-0005-0000-0000-0000BD8E0000}"/>
    <cellStyle name="Normal 4 2 5 18 21 4" xfId="33142" xr:uid="{00000000-0005-0000-0000-0000BE8E0000}"/>
    <cellStyle name="Normal 4 2 5 18 21 5" xfId="33143" xr:uid="{00000000-0005-0000-0000-0000BF8E0000}"/>
    <cellStyle name="Normal 4 2 5 18 21 6" xfId="33144" xr:uid="{00000000-0005-0000-0000-0000C08E0000}"/>
    <cellStyle name="Normal 4 2 5 18 22" xfId="33145" xr:uid="{00000000-0005-0000-0000-0000C18E0000}"/>
    <cellStyle name="Normal 4 2 5 18 22 2" xfId="33146" xr:uid="{00000000-0005-0000-0000-0000C28E0000}"/>
    <cellStyle name="Normal 4 2 5 18 22 3" xfId="33147" xr:uid="{00000000-0005-0000-0000-0000C38E0000}"/>
    <cellStyle name="Normal 4 2 5 18 22 4" xfId="33148" xr:uid="{00000000-0005-0000-0000-0000C48E0000}"/>
    <cellStyle name="Normal 4 2 5 18 22 5" xfId="33149" xr:uid="{00000000-0005-0000-0000-0000C58E0000}"/>
    <cellStyle name="Normal 4 2 5 18 22 6" xfId="33150" xr:uid="{00000000-0005-0000-0000-0000C68E0000}"/>
    <cellStyle name="Normal 4 2 5 18 23" xfId="33151" xr:uid="{00000000-0005-0000-0000-0000C78E0000}"/>
    <cellStyle name="Normal 4 2 5 18 23 2" xfId="33152" xr:uid="{00000000-0005-0000-0000-0000C88E0000}"/>
    <cellStyle name="Normal 4 2 5 18 23 3" xfId="33153" xr:uid="{00000000-0005-0000-0000-0000C98E0000}"/>
    <cellStyle name="Normal 4 2 5 18 23 4" xfId="33154" xr:uid="{00000000-0005-0000-0000-0000CA8E0000}"/>
    <cellStyle name="Normal 4 2 5 18 23 5" xfId="33155" xr:uid="{00000000-0005-0000-0000-0000CB8E0000}"/>
    <cellStyle name="Normal 4 2 5 18 23 6" xfId="33156" xr:uid="{00000000-0005-0000-0000-0000CC8E0000}"/>
    <cellStyle name="Normal 4 2 5 18 24" xfId="33157" xr:uid="{00000000-0005-0000-0000-0000CD8E0000}"/>
    <cellStyle name="Normal 4 2 5 18 24 2" xfId="33158" xr:uid="{00000000-0005-0000-0000-0000CE8E0000}"/>
    <cellStyle name="Normal 4 2 5 18 24 3" xfId="33159" xr:uid="{00000000-0005-0000-0000-0000CF8E0000}"/>
    <cellStyle name="Normal 4 2 5 18 24 4" xfId="33160" xr:uid="{00000000-0005-0000-0000-0000D08E0000}"/>
    <cellStyle name="Normal 4 2 5 18 24 5" xfId="33161" xr:uid="{00000000-0005-0000-0000-0000D18E0000}"/>
    <cellStyle name="Normal 4 2 5 18 24 6" xfId="33162" xr:uid="{00000000-0005-0000-0000-0000D28E0000}"/>
    <cellStyle name="Normal 4 2 5 18 25" xfId="33163" xr:uid="{00000000-0005-0000-0000-0000D38E0000}"/>
    <cellStyle name="Normal 4 2 5 18 25 2" xfId="33164" xr:uid="{00000000-0005-0000-0000-0000D48E0000}"/>
    <cellStyle name="Normal 4 2 5 18 25 3" xfId="33165" xr:uid="{00000000-0005-0000-0000-0000D58E0000}"/>
    <cellStyle name="Normal 4 2 5 18 25 4" xfId="33166" xr:uid="{00000000-0005-0000-0000-0000D68E0000}"/>
    <cellStyle name="Normal 4 2 5 18 25 5" xfId="33167" xr:uid="{00000000-0005-0000-0000-0000D78E0000}"/>
    <cellStyle name="Normal 4 2 5 18 25 6" xfId="33168" xr:uid="{00000000-0005-0000-0000-0000D88E0000}"/>
    <cellStyle name="Normal 4 2 5 18 26" xfId="33169" xr:uid="{00000000-0005-0000-0000-0000D98E0000}"/>
    <cellStyle name="Normal 4 2 5 18 26 2" xfId="33170" xr:uid="{00000000-0005-0000-0000-0000DA8E0000}"/>
    <cellStyle name="Normal 4 2 5 18 26 3" xfId="33171" xr:uid="{00000000-0005-0000-0000-0000DB8E0000}"/>
    <cellStyle name="Normal 4 2 5 18 26 4" xfId="33172" xr:uid="{00000000-0005-0000-0000-0000DC8E0000}"/>
    <cellStyle name="Normal 4 2 5 18 26 5" xfId="33173" xr:uid="{00000000-0005-0000-0000-0000DD8E0000}"/>
    <cellStyle name="Normal 4 2 5 18 26 6" xfId="33174" xr:uid="{00000000-0005-0000-0000-0000DE8E0000}"/>
    <cellStyle name="Normal 4 2 5 18 27" xfId="33175" xr:uid="{00000000-0005-0000-0000-0000DF8E0000}"/>
    <cellStyle name="Normal 4 2 5 18 27 2" xfId="33176" xr:uid="{00000000-0005-0000-0000-0000E08E0000}"/>
    <cellStyle name="Normal 4 2 5 18 27 3" xfId="33177" xr:uid="{00000000-0005-0000-0000-0000E18E0000}"/>
    <cellStyle name="Normal 4 2 5 18 27 4" xfId="33178" xr:uid="{00000000-0005-0000-0000-0000E28E0000}"/>
    <cellStyle name="Normal 4 2 5 18 27 5" xfId="33179" xr:uid="{00000000-0005-0000-0000-0000E38E0000}"/>
    <cellStyle name="Normal 4 2 5 18 27 6" xfId="33180" xr:uid="{00000000-0005-0000-0000-0000E48E0000}"/>
    <cellStyle name="Normal 4 2 5 18 28" xfId="33181" xr:uid="{00000000-0005-0000-0000-0000E58E0000}"/>
    <cellStyle name="Normal 4 2 5 18 28 2" xfId="33182" xr:uid="{00000000-0005-0000-0000-0000E68E0000}"/>
    <cellStyle name="Normal 4 2 5 18 28 3" xfId="33183" xr:uid="{00000000-0005-0000-0000-0000E78E0000}"/>
    <cellStyle name="Normal 4 2 5 18 28 4" xfId="33184" xr:uid="{00000000-0005-0000-0000-0000E88E0000}"/>
    <cellStyle name="Normal 4 2 5 18 28 5" xfId="33185" xr:uid="{00000000-0005-0000-0000-0000E98E0000}"/>
    <cellStyle name="Normal 4 2 5 18 28 6" xfId="33186" xr:uid="{00000000-0005-0000-0000-0000EA8E0000}"/>
    <cellStyle name="Normal 4 2 5 18 29" xfId="33187" xr:uid="{00000000-0005-0000-0000-0000EB8E0000}"/>
    <cellStyle name="Normal 4 2 5 18 29 2" xfId="33188" xr:uid="{00000000-0005-0000-0000-0000EC8E0000}"/>
    <cellStyle name="Normal 4 2 5 18 29 3" xfId="33189" xr:uid="{00000000-0005-0000-0000-0000ED8E0000}"/>
    <cellStyle name="Normal 4 2 5 18 29 4" xfId="33190" xr:uid="{00000000-0005-0000-0000-0000EE8E0000}"/>
    <cellStyle name="Normal 4 2 5 18 29 5" xfId="33191" xr:uid="{00000000-0005-0000-0000-0000EF8E0000}"/>
    <cellStyle name="Normal 4 2 5 18 29 6" xfId="33192" xr:uid="{00000000-0005-0000-0000-0000F08E0000}"/>
    <cellStyle name="Normal 4 2 5 18 3" xfId="33193" xr:uid="{00000000-0005-0000-0000-0000F18E0000}"/>
    <cellStyle name="Normal 4 2 5 18 3 2" xfId="33194" xr:uid="{00000000-0005-0000-0000-0000F28E0000}"/>
    <cellStyle name="Normal 4 2 5 18 3 3" xfId="33195" xr:uid="{00000000-0005-0000-0000-0000F38E0000}"/>
    <cellStyle name="Normal 4 2 5 18 3 4" xfId="33196" xr:uid="{00000000-0005-0000-0000-0000F48E0000}"/>
    <cellStyle name="Normal 4 2 5 18 3 5" xfId="33197" xr:uid="{00000000-0005-0000-0000-0000F58E0000}"/>
    <cellStyle name="Normal 4 2 5 18 3 6" xfId="33198" xr:uid="{00000000-0005-0000-0000-0000F68E0000}"/>
    <cellStyle name="Normal 4 2 5 18 30" xfId="33199" xr:uid="{00000000-0005-0000-0000-0000F78E0000}"/>
    <cellStyle name="Normal 4 2 5 18 31" xfId="33200" xr:uid="{00000000-0005-0000-0000-0000F88E0000}"/>
    <cellStyle name="Normal 4 2 5 18 32" xfId="33201" xr:uid="{00000000-0005-0000-0000-0000F98E0000}"/>
    <cellStyle name="Normal 4 2 5 18 33" xfId="33202" xr:uid="{00000000-0005-0000-0000-0000FA8E0000}"/>
    <cellStyle name="Normal 4 2 5 18 34" xfId="33203" xr:uid="{00000000-0005-0000-0000-0000FB8E0000}"/>
    <cellStyle name="Normal 4 2 5 18 4" xfId="33204" xr:uid="{00000000-0005-0000-0000-0000FC8E0000}"/>
    <cellStyle name="Normal 4 2 5 18 4 2" xfId="33205" xr:uid="{00000000-0005-0000-0000-0000FD8E0000}"/>
    <cellStyle name="Normal 4 2 5 18 4 3" xfId="33206" xr:uid="{00000000-0005-0000-0000-0000FE8E0000}"/>
    <cellStyle name="Normal 4 2 5 18 4 4" xfId="33207" xr:uid="{00000000-0005-0000-0000-0000FF8E0000}"/>
    <cellStyle name="Normal 4 2 5 18 4 5" xfId="33208" xr:uid="{00000000-0005-0000-0000-0000008F0000}"/>
    <cellStyle name="Normal 4 2 5 18 4 6" xfId="33209" xr:uid="{00000000-0005-0000-0000-0000018F0000}"/>
    <cellStyle name="Normal 4 2 5 18 5" xfId="33210" xr:uid="{00000000-0005-0000-0000-0000028F0000}"/>
    <cellStyle name="Normal 4 2 5 18 5 2" xfId="33211" xr:uid="{00000000-0005-0000-0000-0000038F0000}"/>
    <cellStyle name="Normal 4 2 5 18 5 3" xfId="33212" xr:uid="{00000000-0005-0000-0000-0000048F0000}"/>
    <cellStyle name="Normal 4 2 5 18 5 4" xfId="33213" xr:uid="{00000000-0005-0000-0000-0000058F0000}"/>
    <cellStyle name="Normal 4 2 5 18 5 5" xfId="33214" xr:uid="{00000000-0005-0000-0000-0000068F0000}"/>
    <cellStyle name="Normal 4 2 5 18 5 6" xfId="33215" xr:uid="{00000000-0005-0000-0000-0000078F0000}"/>
    <cellStyle name="Normal 4 2 5 18 6" xfId="33216" xr:uid="{00000000-0005-0000-0000-0000088F0000}"/>
    <cellStyle name="Normal 4 2 5 18 6 2" xfId="33217" xr:uid="{00000000-0005-0000-0000-0000098F0000}"/>
    <cellStyle name="Normal 4 2 5 18 6 3" xfId="33218" xr:uid="{00000000-0005-0000-0000-00000A8F0000}"/>
    <cellStyle name="Normal 4 2 5 18 6 4" xfId="33219" xr:uid="{00000000-0005-0000-0000-00000B8F0000}"/>
    <cellStyle name="Normal 4 2 5 18 6 5" xfId="33220" xr:uid="{00000000-0005-0000-0000-00000C8F0000}"/>
    <cellStyle name="Normal 4 2 5 18 6 6" xfId="33221" xr:uid="{00000000-0005-0000-0000-00000D8F0000}"/>
    <cellStyle name="Normal 4 2 5 18 7" xfId="33222" xr:uid="{00000000-0005-0000-0000-00000E8F0000}"/>
    <cellStyle name="Normal 4 2 5 18 7 2" xfId="33223" xr:uid="{00000000-0005-0000-0000-00000F8F0000}"/>
    <cellStyle name="Normal 4 2 5 18 7 3" xfId="33224" xr:uid="{00000000-0005-0000-0000-0000108F0000}"/>
    <cellStyle name="Normal 4 2 5 18 7 4" xfId="33225" xr:uid="{00000000-0005-0000-0000-0000118F0000}"/>
    <cellStyle name="Normal 4 2 5 18 7 5" xfId="33226" xr:uid="{00000000-0005-0000-0000-0000128F0000}"/>
    <cellStyle name="Normal 4 2 5 18 7 6" xfId="33227" xr:uid="{00000000-0005-0000-0000-0000138F0000}"/>
    <cellStyle name="Normal 4 2 5 18 8" xfId="33228" xr:uid="{00000000-0005-0000-0000-0000148F0000}"/>
    <cellStyle name="Normal 4 2 5 18 8 2" xfId="33229" xr:uid="{00000000-0005-0000-0000-0000158F0000}"/>
    <cellStyle name="Normal 4 2 5 18 8 3" xfId="33230" xr:uid="{00000000-0005-0000-0000-0000168F0000}"/>
    <cellStyle name="Normal 4 2 5 18 8 4" xfId="33231" xr:uid="{00000000-0005-0000-0000-0000178F0000}"/>
    <cellStyle name="Normal 4 2 5 18 8 5" xfId="33232" xr:uid="{00000000-0005-0000-0000-0000188F0000}"/>
    <cellStyle name="Normal 4 2 5 18 8 6" xfId="33233" xr:uid="{00000000-0005-0000-0000-0000198F0000}"/>
    <cellStyle name="Normal 4 2 5 18 9" xfId="33234" xr:uid="{00000000-0005-0000-0000-00001A8F0000}"/>
    <cellStyle name="Normal 4 2 5 18 9 2" xfId="33235" xr:uid="{00000000-0005-0000-0000-00001B8F0000}"/>
    <cellStyle name="Normal 4 2 5 18 9 3" xfId="33236" xr:uid="{00000000-0005-0000-0000-00001C8F0000}"/>
    <cellStyle name="Normal 4 2 5 18 9 4" xfId="33237" xr:uid="{00000000-0005-0000-0000-00001D8F0000}"/>
    <cellStyle name="Normal 4 2 5 18 9 5" xfId="33238" xr:uid="{00000000-0005-0000-0000-00001E8F0000}"/>
    <cellStyle name="Normal 4 2 5 18 9 6" xfId="33239" xr:uid="{00000000-0005-0000-0000-00001F8F0000}"/>
    <cellStyle name="Normal 4 2 5 19" xfId="33240" xr:uid="{00000000-0005-0000-0000-0000208F0000}"/>
    <cellStyle name="Normal 4 2 5 19 2" xfId="33241" xr:uid="{00000000-0005-0000-0000-0000218F0000}"/>
    <cellStyle name="Normal 4 2 5 19 3" xfId="33242" xr:uid="{00000000-0005-0000-0000-0000228F0000}"/>
    <cellStyle name="Normal 4 2 5 19 4" xfId="33243" xr:uid="{00000000-0005-0000-0000-0000238F0000}"/>
    <cellStyle name="Normal 4 2 5 19 5" xfId="33244" xr:uid="{00000000-0005-0000-0000-0000248F0000}"/>
    <cellStyle name="Normal 4 2 5 19 6" xfId="33245" xr:uid="{00000000-0005-0000-0000-0000258F0000}"/>
    <cellStyle name="Normal 4 2 5 2" xfId="33246" xr:uid="{00000000-0005-0000-0000-0000268F0000}"/>
    <cellStyle name="Normal 4 2 5 2 10" xfId="33247" xr:uid="{00000000-0005-0000-0000-0000278F0000}"/>
    <cellStyle name="Normal 4 2 5 2 10 2" xfId="33248" xr:uid="{00000000-0005-0000-0000-0000288F0000}"/>
    <cellStyle name="Normal 4 2 5 2 10 3" xfId="33249" xr:uid="{00000000-0005-0000-0000-0000298F0000}"/>
    <cellStyle name="Normal 4 2 5 2 10 4" xfId="33250" xr:uid="{00000000-0005-0000-0000-00002A8F0000}"/>
    <cellStyle name="Normal 4 2 5 2 10 5" xfId="33251" xr:uid="{00000000-0005-0000-0000-00002B8F0000}"/>
    <cellStyle name="Normal 4 2 5 2 10 6" xfId="33252" xr:uid="{00000000-0005-0000-0000-00002C8F0000}"/>
    <cellStyle name="Normal 4 2 5 2 11" xfId="33253" xr:uid="{00000000-0005-0000-0000-00002D8F0000}"/>
    <cellStyle name="Normal 4 2 5 2 11 2" xfId="33254" xr:uid="{00000000-0005-0000-0000-00002E8F0000}"/>
    <cellStyle name="Normal 4 2 5 2 11 3" xfId="33255" xr:uid="{00000000-0005-0000-0000-00002F8F0000}"/>
    <cellStyle name="Normal 4 2 5 2 11 4" xfId="33256" xr:uid="{00000000-0005-0000-0000-0000308F0000}"/>
    <cellStyle name="Normal 4 2 5 2 11 5" xfId="33257" xr:uid="{00000000-0005-0000-0000-0000318F0000}"/>
    <cellStyle name="Normal 4 2 5 2 11 6" xfId="33258" xr:uid="{00000000-0005-0000-0000-0000328F0000}"/>
    <cellStyle name="Normal 4 2 5 2 12" xfId="33259" xr:uid="{00000000-0005-0000-0000-0000338F0000}"/>
    <cellStyle name="Normal 4 2 5 2 12 2" xfId="33260" xr:uid="{00000000-0005-0000-0000-0000348F0000}"/>
    <cellStyle name="Normal 4 2 5 2 12 3" xfId="33261" xr:uid="{00000000-0005-0000-0000-0000358F0000}"/>
    <cellStyle name="Normal 4 2 5 2 12 4" xfId="33262" xr:uid="{00000000-0005-0000-0000-0000368F0000}"/>
    <cellStyle name="Normal 4 2 5 2 12 5" xfId="33263" xr:uid="{00000000-0005-0000-0000-0000378F0000}"/>
    <cellStyle name="Normal 4 2 5 2 12 6" xfId="33264" xr:uid="{00000000-0005-0000-0000-0000388F0000}"/>
    <cellStyle name="Normal 4 2 5 2 13" xfId="33265" xr:uid="{00000000-0005-0000-0000-0000398F0000}"/>
    <cellStyle name="Normal 4 2 5 2 13 2" xfId="33266" xr:uid="{00000000-0005-0000-0000-00003A8F0000}"/>
    <cellStyle name="Normal 4 2 5 2 13 3" xfId="33267" xr:uid="{00000000-0005-0000-0000-00003B8F0000}"/>
    <cellStyle name="Normal 4 2 5 2 13 4" xfId="33268" xr:uid="{00000000-0005-0000-0000-00003C8F0000}"/>
    <cellStyle name="Normal 4 2 5 2 13 5" xfId="33269" xr:uid="{00000000-0005-0000-0000-00003D8F0000}"/>
    <cellStyle name="Normal 4 2 5 2 13 6" xfId="33270" xr:uid="{00000000-0005-0000-0000-00003E8F0000}"/>
    <cellStyle name="Normal 4 2 5 2 14" xfId="33271" xr:uid="{00000000-0005-0000-0000-00003F8F0000}"/>
    <cellStyle name="Normal 4 2 5 2 14 2" xfId="33272" xr:uid="{00000000-0005-0000-0000-0000408F0000}"/>
    <cellStyle name="Normal 4 2 5 2 14 3" xfId="33273" xr:uid="{00000000-0005-0000-0000-0000418F0000}"/>
    <cellStyle name="Normal 4 2 5 2 14 4" xfId="33274" xr:uid="{00000000-0005-0000-0000-0000428F0000}"/>
    <cellStyle name="Normal 4 2 5 2 14 5" xfId="33275" xr:uid="{00000000-0005-0000-0000-0000438F0000}"/>
    <cellStyle name="Normal 4 2 5 2 14 6" xfId="33276" xr:uid="{00000000-0005-0000-0000-0000448F0000}"/>
    <cellStyle name="Normal 4 2 5 2 15" xfId="33277" xr:uid="{00000000-0005-0000-0000-0000458F0000}"/>
    <cellStyle name="Normal 4 2 5 2 15 2" xfId="33278" xr:uid="{00000000-0005-0000-0000-0000468F0000}"/>
    <cellStyle name="Normal 4 2 5 2 15 3" xfId="33279" xr:uid="{00000000-0005-0000-0000-0000478F0000}"/>
    <cellStyle name="Normal 4 2 5 2 15 4" xfId="33280" xr:uid="{00000000-0005-0000-0000-0000488F0000}"/>
    <cellStyle name="Normal 4 2 5 2 15 5" xfId="33281" xr:uid="{00000000-0005-0000-0000-0000498F0000}"/>
    <cellStyle name="Normal 4 2 5 2 15 6" xfId="33282" xr:uid="{00000000-0005-0000-0000-00004A8F0000}"/>
    <cellStyle name="Normal 4 2 5 2 16" xfId="33283" xr:uid="{00000000-0005-0000-0000-00004B8F0000}"/>
    <cellStyle name="Normal 4 2 5 2 16 2" xfId="33284" xr:uid="{00000000-0005-0000-0000-00004C8F0000}"/>
    <cellStyle name="Normal 4 2 5 2 16 3" xfId="33285" xr:uid="{00000000-0005-0000-0000-00004D8F0000}"/>
    <cellStyle name="Normal 4 2 5 2 16 4" xfId="33286" xr:uid="{00000000-0005-0000-0000-00004E8F0000}"/>
    <cellStyle name="Normal 4 2 5 2 16 5" xfId="33287" xr:uid="{00000000-0005-0000-0000-00004F8F0000}"/>
    <cellStyle name="Normal 4 2 5 2 16 6" xfId="33288" xr:uid="{00000000-0005-0000-0000-0000508F0000}"/>
    <cellStyle name="Normal 4 2 5 2 17" xfId="33289" xr:uid="{00000000-0005-0000-0000-0000518F0000}"/>
    <cellStyle name="Normal 4 2 5 2 17 2" xfId="33290" xr:uid="{00000000-0005-0000-0000-0000528F0000}"/>
    <cellStyle name="Normal 4 2 5 2 17 3" xfId="33291" xr:uid="{00000000-0005-0000-0000-0000538F0000}"/>
    <cellStyle name="Normal 4 2 5 2 17 4" xfId="33292" xr:uid="{00000000-0005-0000-0000-0000548F0000}"/>
    <cellStyle name="Normal 4 2 5 2 17 5" xfId="33293" xr:uid="{00000000-0005-0000-0000-0000558F0000}"/>
    <cellStyle name="Normal 4 2 5 2 17 6" xfId="33294" xr:uid="{00000000-0005-0000-0000-0000568F0000}"/>
    <cellStyle name="Normal 4 2 5 2 18" xfId="33295" xr:uid="{00000000-0005-0000-0000-0000578F0000}"/>
    <cellStyle name="Normal 4 2 5 2 18 2" xfId="33296" xr:uid="{00000000-0005-0000-0000-0000588F0000}"/>
    <cellStyle name="Normal 4 2 5 2 18 3" xfId="33297" xr:uid="{00000000-0005-0000-0000-0000598F0000}"/>
    <cellStyle name="Normal 4 2 5 2 18 4" xfId="33298" xr:uid="{00000000-0005-0000-0000-00005A8F0000}"/>
    <cellStyle name="Normal 4 2 5 2 18 5" xfId="33299" xr:uid="{00000000-0005-0000-0000-00005B8F0000}"/>
    <cellStyle name="Normal 4 2 5 2 18 6" xfId="33300" xr:uid="{00000000-0005-0000-0000-00005C8F0000}"/>
    <cellStyle name="Normal 4 2 5 2 19" xfId="33301" xr:uid="{00000000-0005-0000-0000-00005D8F0000}"/>
    <cellStyle name="Normal 4 2 5 2 19 2" xfId="33302" xr:uid="{00000000-0005-0000-0000-00005E8F0000}"/>
    <cellStyle name="Normal 4 2 5 2 19 3" xfId="33303" xr:uid="{00000000-0005-0000-0000-00005F8F0000}"/>
    <cellStyle name="Normal 4 2 5 2 19 4" xfId="33304" xr:uid="{00000000-0005-0000-0000-0000608F0000}"/>
    <cellStyle name="Normal 4 2 5 2 19 5" xfId="33305" xr:uid="{00000000-0005-0000-0000-0000618F0000}"/>
    <cellStyle name="Normal 4 2 5 2 19 6" xfId="33306" xr:uid="{00000000-0005-0000-0000-0000628F0000}"/>
    <cellStyle name="Normal 4 2 5 2 2" xfId="33307" xr:uid="{00000000-0005-0000-0000-0000638F0000}"/>
    <cellStyle name="Normal 4 2 5 2 2 2" xfId="33308" xr:uid="{00000000-0005-0000-0000-0000648F0000}"/>
    <cellStyle name="Normal 4 2 5 2 2 3" xfId="33309" xr:uid="{00000000-0005-0000-0000-0000658F0000}"/>
    <cellStyle name="Normal 4 2 5 2 2 4" xfId="33310" xr:uid="{00000000-0005-0000-0000-0000668F0000}"/>
    <cellStyle name="Normal 4 2 5 2 2 5" xfId="33311" xr:uid="{00000000-0005-0000-0000-0000678F0000}"/>
    <cellStyle name="Normal 4 2 5 2 2 6" xfId="33312" xr:uid="{00000000-0005-0000-0000-0000688F0000}"/>
    <cellStyle name="Normal 4 2 5 2 20" xfId="33313" xr:uid="{00000000-0005-0000-0000-0000698F0000}"/>
    <cellStyle name="Normal 4 2 5 2 20 2" xfId="33314" xr:uid="{00000000-0005-0000-0000-00006A8F0000}"/>
    <cellStyle name="Normal 4 2 5 2 20 3" xfId="33315" xr:uid="{00000000-0005-0000-0000-00006B8F0000}"/>
    <cellStyle name="Normal 4 2 5 2 20 4" xfId="33316" xr:uid="{00000000-0005-0000-0000-00006C8F0000}"/>
    <cellStyle name="Normal 4 2 5 2 20 5" xfId="33317" xr:uid="{00000000-0005-0000-0000-00006D8F0000}"/>
    <cellStyle name="Normal 4 2 5 2 20 6" xfId="33318" xr:uid="{00000000-0005-0000-0000-00006E8F0000}"/>
    <cellStyle name="Normal 4 2 5 2 21" xfId="33319" xr:uid="{00000000-0005-0000-0000-00006F8F0000}"/>
    <cellStyle name="Normal 4 2 5 2 21 2" xfId="33320" xr:uid="{00000000-0005-0000-0000-0000708F0000}"/>
    <cellStyle name="Normal 4 2 5 2 21 3" xfId="33321" xr:uid="{00000000-0005-0000-0000-0000718F0000}"/>
    <cellStyle name="Normal 4 2 5 2 21 4" xfId="33322" xr:uid="{00000000-0005-0000-0000-0000728F0000}"/>
    <cellStyle name="Normal 4 2 5 2 21 5" xfId="33323" xr:uid="{00000000-0005-0000-0000-0000738F0000}"/>
    <cellStyle name="Normal 4 2 5 2 21 6" xfId="33324" xr:uid="{00000000-0005-0000-0000-0000748F0000}"/>
    <cellStyle name="Normal 4 2 5 2 22" xfId="33325" xr:uid="{00000000-0005-0000-0000-0000758F0000}"/>
    <cellStyle name="Normal 4 2 5 2 22 2" xfId="33326" xr:uid="{00000000-0005-0000-0000-0000768F0000}"/>
    <cellStyle name="Normal 4 2 5 2 22 3" xfId="33327" xr:uid="{00000000-0005-0000-0000-0000778F0000}"/>
    <cellStyle name="Normal 4 2 5 2 22 4" xfId="33328" xr:uid="{00000000-0005-0000-0000-0000788F0000}"/>
    <cellStyle name="Normal 4 2 5 2 22 5" xfId="33329" xr:uid="{00000000-0005-0000-0000-0000798F0000}"/>
    <cellStyle name="Normal 4 2 5 2 22 6" xfId="33330" xr:uid="{00000000-0005-0000-0000-00007A8F0000}"/>
    <cellStyle name="Normal 4 2 5 2 23" xfId="33331" xr:uid="{00000000-0005-0000-0000-00007B8F0000}"/>
    <cellStyle name="Normal 4 2 5 2 23 2" xfId="33332" xr:uid="{00000000-0005-0000-0000-00007C8F0000}"/>
    <cellStyle name="Normal 4 2 5 2 23 3" xfId="33333" xr:uid="{00000000-0005-0000-0000-00007D8F0000}"/>
    <cellStyle name="Normal 4 2 5 2 23 4" xfId="33334" xr:uid="{00000000-0005-0000-0000-00007E8F0000}"/>
    <cellStyle name="Normal 4 2 5 2 23 5" xfId="33335" xr:uid="{00000000-0005-0000-0000-00007F8F0000}"/>
    <cellStyle name="Normal 4 2 5 2 23 6" xfId="33336" xr:uid="{00000000-0005-0000-0000-0000808F0000}"/>
    <cellStyle name="Normal 4 2 5 2 24" xfId="33337" xr:uid="{00000000-0005-0000-0000-0000818F0000}"/>
    <cellStyle name="Normal 4 2 5 2 24 2" xfId="33338" xr:uid="{00000000-0005-0000-0000-0000828F0000}"/>
    <cellStyle name="Normal 4 2 5 2 24 3" xfId="33339" xr:uid="{00000000-0005-0000-0000-0000838F0000}"/>
    <cellStyle name="Normal 4 2 5 2 24 4" xfId="33340" xr:uid="{00000000-0005-0000-0000-0000848F0000}"/>
    <cellStyle name="Normal 4 2 5 2 24 5" xfId="33341" xr:uid="{00000000-0005-0000-0000-0000858F0000}"/>
    <cellStyle name="Normal 4 2 5 2 24 6" xfId="33342" xr:uid="{00000000-0005-0000-0000-0000868F0000}"/>
    <cellStyle name="Normal 4 2 5 2 25" xfId="33343" xr:uid="{00000000-0005-0000-0000-0000878F0000}"/>
    <cellStyle name="Normal 4 2 5 2 25 2" xfId="33344" xr:uid="{00000000-0005-0000-0000-0000888F0000}"/>
    <cellStyle name="Normal 4 2 5 2 25 3" xfId="33345" xr:uid="{00000000-0005-0000-0000-0000898F0000}"/>
    <cellStyle name="Normal 4 2 5 2 25 4" xfId="33346" xr:uid="{00000000-0005-0000-0000-00008A8F0000}"/>
    <cellStyle name="Normal 4 2 5 2 25 5" xfId="33347" xr:uid="{00000000-0005-0000-0000-00008B8F0000}"/>
    <cellStyle name="Normal 4 2 5 2 25 6" xfId="33348" xr:uid="{00000000-0005-0000-0000-00008C8F0000}"/>
    <cellStyle name="Normal 4 2 5 2 26" xfId="33349" xr:uid="{00000000-0005-0000-0000-00008D8F0000}"/>
    <cellStyle name="Normal 4 2 5 2 26 2" xfId="33350" xr:uid="{00000000-0005-0000-0000-00008E8F0000}"/>
    <cellStyle name="Normal 4 2 5 2 26 3" xfId="33351" xr:uid="{00000000-0005-0000-0000-00008F8F0000}"/>
    <cellStyle name="Normal 4 2 5 2 26 4" xfId="33352" xr:uid="{00000000-0005-0000-0000-0000908F0000}"/>
    <cellStyle name="Normal 4 2 5 2 26 5" xfId="33353" xr:uid="{00000000-0005-0000-0000-0000918F0000}"/>
    <cellStyle name="Normal 4 2 5 2 26 6" xfId="33354" xr:uid="{00000000-0005-0000-0000-0000928F0000}"/>
    <cellStyle name="Normal 4 2 5 2 27" xfId="33355" xr:uid="{00000000-0005-0000-0000-0000938F0000}"/>
    <cellStyle name="Normal 4 2 5 2 27 2" xfId="33356" xr:uid="{00000000-0005-0000-0000-0000948F0000}"/>
    <cellStyle name="Normal 4 2 5 2 27 3" xfId="33357" xr:uid="{00000000-0005-0000-0000-0000958F0000}"/>
    <cellStyle name="Normal 4 2 5 2 27 4" xfId="33358" xr:uid="{00000000-0005-0000-0000-0000968F0000}"/>
    <cellStyle name="Normal 4 2 5 2 27 5" xfId="33359" xr:uid="{00000000-0005-0000-0000-0000978F0000}"/>
    <cellStyle name="Normal 4 2 5 2 27 6" xfId="33360" xr:uid="{00000000-0005-0000-0000-0000988F0000}"/>
    <cellStyle name="Normal 4 2 5 2 28" xfId="33361" xr:uid="{00000000-0005-0000-0000-0000998F0000}"/>
    <cellStyle name="Normal 4 2 5 2 28 2" xfId="33362" xr:uid="{00000000-0005-0000-0000-00009A8F0000}"/>
    <cellStyle name="Normal 4 2 5 2 28 3" xfId="33363" xr:uid="{00000000-0005-0000-0000-00009B8F0000}"/>
    <cellStyle name="Normal 4 2 5 2 28 4" xfId="33364" xr:uid="{00000000-0005-0000-0000-00009C8F0000}"/>
    <cellStyle name="Normal 4 2 5 2 28 5" xfId="33365" xr:uid="{00000000-0005-0000-0000-00009D8F0000}"/>
    <cellStyle name="Normal 4 2 5 2 28 6" xfId="33366" xr:uid="{00000000-0005-0000-0000-00009E8F0000}"/>
    <cellStyle name="Normal 4 2 5 2 29" xfId="33367" xr:uid="{00000000-0005-0000-0000-00009F8F0000}"/>
    <cellStyle name="Normal 4 2 5 2 29 2" xfId="33368" xr:uid="{00000000-0005-0000-0000-0000A08F0000}"/>
    <cellStyle name="Normal 4 2 5 2 29 3" xfId="33369" xr:uid="{00000000-0005-0000-0000-0000A18F0000}"/>
    <cellStyle name="Normal 4 2 5 2 29 4" xfId="33370" xr:uid="{00000000-0005-0000-0000-0000A28F0000}"/>
    <cellStyle name="Normal 4 2 5 2 29 5" xfId="33371" xr:uid="{00000000-0005-0000-0000-0000A38F0000}"/>
    <cellStyle name="Normal 4 2 5 2 29 6" xfId="33372" xr:uid="{00000000-0005-0000-0000-0000A48F0000}"/>
    <cellStyle name="Normal 4 2 5 2 3" xfId="33373" xr:uid="{00000000-0005-0000-0000-0000A58F0000}"/>
    <cellStyle name="Normal 4 2 5 2 3 2" xfId="33374" xr:uid="{00000000-0005-0000-0000-0000A68F0000}"/>
    <cellStyle name="Normal 4 2 5 2 3 3" xfId="33375" xr:uid="{00000000-0005-0000-0000-0000A78F0000}"/>
    <cellStyle name="Normal 4 2 5 2 3 4" xfId="33376" xr:uid="{00000000-0005-0000-0000-0000A88F0000}"/>
    <cellStyle name="Normal 4 2 5 2 3 5" xfId="33377" xr:uid="{00000000-0005-0000-0000-0000A98F0000}"/>
    <cellStyle name="Normal 4 2 5 2 3 6" xfId="33378" xr:uid="{00000000-0005-0000-0000-0000AA8F0000}"/>
    <cellStyle name="Normal 4 2 5 2 30" xfId="33379" xr:uid="{00000000-0005-0000-0000-0000AB8F0000}"/>
    <cellStyle name="Normal 4 2 5 2 31" xfId="33380" xr:uid="{00000000-0005-0000-0000-0000AC8F0000}"/>
    <cellStyle name="Normal 4 2 5 2 32" xfId="33381" xr:uid="{00000000-0005-0000-0000-0000AD8F0000}"/>
    <cellStyle name="Normal 4 2 5 2 33" xfId="33382" xr:uid="{00000000-0005-0000-0000-0000AE8F0000}"/>
    <cellStyle name="Normal 4 2 5 2 34" xfId="33383" xr:uid="{00000000-0005-0000-0000-0000AF8F0000}"/>
    <cellStyle name="Normal 4 2 5 2 4" xfId="33384" xr:uid="{00000000-0005-0000-0000-0000B08F0000}"/>
    <cellStyle name="Normal 4 2 5 2 4 2" xfId="33385" xr:uid="{00000000-0005-0000-0000-0000B18F0000}"/>
    <cellStyle name="Normal 4 2 5 2 4 3" xfId="33386" xr:uid="{00000000-0005-0000-0000-0000B28F0000}"/>
    <cellStyle name="Normal 4 2 5 2 4 4" xfId="33387" xr:uid="{00000000-0005-0000-0000-0000B38F0000}"/>
    <cellStyle name="Normal 4 2 5 2 4 5" xfId="33388" xr:uid="{00000000-0005-0000-0000-0000B48F0000}"/>
    <cellStyle name="Normal 4 2 5 2 4 6" xfId="33389" xr:uid="{00000000-0005-0000-0000-0000B58F0000}"/>
    <cellStyle name="Normal 4 2 5 2 5" xfId="33390" xr:uid="{00000000-0005-0000-0000-0000B68F0000}"/>
    <cellStyle name="Normal 4 2 5 2 5 2" xfId="33391" xr:uid="{00000000-0005-0000-0000-0000B78F0000}"/>
    <cellStyle name="Normal 4 2 5 2 5 3" xfId="33392" xr:uid="{00000000-0005-0000-0000-0000B88F0000}"/>
    <cellStyle name="Normal 4 2 5 2 5 4" xfId="33393" xr:uid="{00000000-0005-0000-0000-0000B98F0000}"/>
    <cellStyle name="Normal 4 2 5 2 5 5" xfId="33394" xr:uid="{00000000-0005-0000-0000-0000BA8F0000}"/>
    <cellStyle name="Normal 4 2 5 2 5 6" xfId="33395" xr:uid="{00000000-0005-0000-0000-0000BB8F0000}"/>
    <cellStyle name="Normal 4 2 5 2 6" xfId="33396" xr:uid="{00000000-0005-0000-0000-0000BC8F0000}"/>
    <cellStyle name="Normal 4 2 5 2 6 2" xfId="33397" xr:uid="{00000000-0005-0000-0000-0000BD8F0000}"/>
    <cellStyle name="Normal 4 2 5 2 6 3" xfId="33398" xr:uid="{00000000-0005-0000-0000-0000BE8F0000}"/>
    <cellStyle name="Normal 4 2 5 2 6 4" xfId="33399" xr:uid="{00000000-0005-0000-0000-0000BF8F0000}"/>
    <cellStyle name="Normal 4 2 5 2 6 5" xfId="33400" xr:uid="{00000000-0005-0000-0000-0000C08F0000}"/>
    <cellStyle name="Normal 4 2 5 2 6 6" xfId="33401" xr:uid="{00000000-0005-0000-0000-0000C18F0000}"/>
    <cellStyle name="Normal 4 2 5 2 7" xfId="33402" xr:uid="{00000000-0005-0000-0000-0000C28F0000}"/>
    <cellStyle name="Normal 4 2 5 2 7 2" xfId="33403" xr:uid="{00000000-0005-0000-0000-0000C38F0000}"/>
    <cellStyle name="Normal 4 2 5 2 7 3" xfId="33404" xr:uid="{00000000-0005-0000-0000-0000C48F0000}"/>
    <cellStyle name="Normal 4 2 5 2 7 4" xfId="33405" xr:uid="{00000000-0005-0000-0000-0000C58F0000}"/>
    <cellStyle name="Normal 4 2 5 2 7 5" xfId="33406" xr:uid="{00000000-0005-0000-0000-0000C68F0000}"/>
    <cellStyle name="Normal 4 2 5 2 7 6" xfId="33407" xr:uid="{00000000-0005-0000-0000-0000C78F0000}"/>
    <cellStyle name="Normal 4 2 5 2 8" xfId="33408" xr:uid="{00000000-0005-0000-0000-0000C88F0000}"/>
    <cellStyle name="Normal 4 2 5 2 8 2" xfId="33409" xr:uid="{00000000-0005-0000-0000-0000C98F0000}"/>
    <cellStyle name="Normal 4 2 5 2 8 3" xfId="33410" xr:uid="{00000000-0005-0000-0000-0000CA8F0000}"/>
    <cellStyle name="Normal 4 2 5 2 8 4" xfId="33411" xr:uid="{00000000-0005-0000-0000-0000CB8F0000}"/>
    <cellStyle name="Normal 4 2 5 2 8 5" xfId="33412" xr:uid="{00000000-0005-0000-0000-0000CC8F0000}"/>
    <cellStyle name="Normal 4 2 5 2 8 6" xfId="33413" xr:uid="{00000000-0005-0000-0000-0000CD8F0000}"/>
    <cellStyle name="Normal 4 2 5 2 9" xfId="33414" xr:uid="{00000000-0005-0000-0000-0000CE8F0000}"/>
    <cellStyle name="Normal 4 2 5 2 9 2" xfId="33415" xr:uid="{00000000-0005-0000-0000-0000CF8F0000}"/>
    <cellStyle name="Normal 4 2 5 2 9 3" xfId="33416" xr:uid="{00000000-0005-0000-0000-0000D08F0000}"/>
    <cellStyle name="Normal 4 2 5 2 9 4" xfId="33417" xr:uid="{00000000-0005-0000-0000-0000D18F0000}"/>
    <cellStyle name="Normal 4 2 5 2 9 5" xfId="33418" xr:uid="{00000000-0005-0000-0000-0000D28F0000}"/>
    <cellStyle name="Normal 4 2 5 2 9 6" xfId="33419" xr:uid="{00000000-0005-0000-0000-0000D38F0000}"/>
    <cellStyle name="Normal 4 2 5 20" xfId="33420" xr:uid="{00000000-0005-0000-0000-0000D48F0000}"/>
    <cellStyle name="Normal 4 2 5 20 2" xfId="33421" xr:uid="{00000000-0005-0000-0000-0000D58F0000}"/>
    <cellStyle name="Normal 4 2 5 20 3" xfId="33422" xr:uid="{00000000-0005-0000-0000-0000D68F0000}"/>
    <cellStyle name="Normal 4 2 5 20 4" xfId="33423" xr:uid="{00000000-0005-0000-0000-0000D78F0000}"/>
    <cellStyle name="Normal 4 2 5 20 5" xfId="33424" xr:uid="{00000000-0005-0000-0000-0000D88F0000}"/>
    <cellStyle name="Normal 4 2 5 20 6" xfId="33425" xr:uid="{00000000-0005-0000-0000-0000D98F0000}"/>
    <cellStyle name="Normal 4 2 5 21" xfId="33426" xr:uid="{00000000-0005-0000-0000-0000DA8F0000}"/>
    <cellStyle name="Normal 4 2 5 21 2" xfId="33427" xr:uid="{00000000-0005-0000-0000-0000DB8F0000}"/>
    <cellStyle name="Normal 4 2 5 21 3" xfId="33428" xr:uid="{00000000-0005-0000-0000-0000DC8F0000}"/>
    <cellStyle name="Normal 4 2 5 21 4" xfId="33429" xr:uid="{00000000-0005-0000-0000-0000DD8F0000}"/>
    <cellStyle name="Normal 4 2 5 21 5" xfId="33430" xr:uid="{00000000-0005-0000-0000-0000DE8F0000}"/>
    <cellStyle name="Normal 4 2 5 21 6" xfId="33431" xr:uid="{00000000-0005-0000-0000-0000DF8F0000}"/>
    <cellStyle name="Normal 4 2 5 22" xfId="33432" xr:uid="{00000000-0005-0000-0000-0000E08F0000}"/>
    <cellStyle name="Normal 4 2 5 22 2" xfId="33433" xr:uid="{00000000-0005-0000-0000-0000E18F0000}"/>
    <cellStyle name="Normal 4 2 5 22 3" xfId="33434" xr:uid="{00000000-0005-0000-0000-0000E28F0000}"/>
    <cellStyle name="Normal 4 2 5 22 4" xfId="33435" xr:uid="{00000000-0005-0000-0000-0000E38F0000}"/>
    <cellStyle name="Normal 4 2 5 22 5" xfId="33436" xr:uid="{00000000-0005-0000-0000-0000E48F0000}"/>
    <cellStyle name="Normal 4 2 5 22 6" xfId="33437" xr:uid="{00000000-0005-0000-0000-0000E58F0000}"/>
    <cellStyle name="Normal 4 2 5 23" xfId="33438" xr:uid="{00000000-0005-0000-0000-0000E68F0000}"/>
    <cellStyle name="Normal 4 2 5 23 2" xfId="33439" xr:uid="{00000000-0005-0000-0000-0000E78F0000}"/>
    <cellStyle name="Normal 4 2 5 23 3" xfId="33440" xr:uid="{00000000-0005-0000-0000-0000E88F0000}"/>
    <cellStyle name="Normal 4 2 5 23 4" xfId="33441" xr:uid="{00000000-0005-0000-0000-0000E98F0000}"/>
    <cellStyle name="Normal 4 2 5 23 5" xfId="33442" xr:uid="{00000000-0005-0000-0000-0000EA8F0000}"/>
    <cellStyle name="Normal 4 2 5 23 6" xfId="33443" xr:uid="{00000000-0005-0000-0000-0000EB8F0000}"/>
    <cellStyle name="Normal 4 2 5 24" xfId="33444" xr:uid="{00000000-0005-0000-0000-0000EC8F0000}"/>
    <cellStyle name="Normal 4 2 5 24 2" xfId="33445" xr:uid="{00000000-0005-0000-0000-0000ED8F0000}"/>
    <cellStyle name="Normal 4 2 5 24 3" xfId="33446" xr:uid="{00000000-0005-0000-0000-0000EE8F0000}"/>
    <cellStyle name="Normal 4 2 5 24 4" xfId="33447" xr:uid="{00000000-0005-0000-0000-0000EF8F0000}"/>
    <cellStyle name="Normal 4 2 5 24 5" xfId="33448" xr:uid="{00000000-0005-0000-0000-0000F08F0000}"/>
    <cellStyle name="Normal 4 2 5 24 6" xfId="33449" xr:uid="{00000000-0005-0000-0000-0000F18F0000}"/>
    <cellStyle name="Normal 4 2 5 25" xfId="33450" xr:uid="{00000000-0005-0000-0000-0000F28F0000}"/>
    <cellStyle name="Normal 4 2 5 25 2" xfId="33451" xr:uid="{00000000-0005-0000-0000-0000F38F0000}"/>
    <cellStyle name="Normal 4 2 5 25 3" xfId="33452" xr:uid="{00000000-0005-0000-0000-0000F48F0000}"/>
    <cellStyle name="Normal 4 2 5 25 4" xfId="33453" xr:uid="{00000000-0005-0000-0000-0000F58F0000}"/>
    <cellStyle name="Normal 4 2 5 25 5" xfId="33454" xr:uid="{00000000-0005-0000-0000-0000F68F0000}"/>
    <cellStyle name="Normal 4 2 5 25 6" xfId="33455" xr:uid="{00000000-0005-0000-0000-0000F78F0000}"/>
    <cellStyle name="Normal 4 2 5 26" xfId="33456" xr:uid="{00000000-0005-0000-0000-0000F88F0000}"/>
    <cellStyle name="Normal 4 2 5 26 2" xfId="33457" xr:uid="{00000000-0005-0000-0000-0000F98F0000}"/>
    <cellStyle name="Normal 4 2 5 26 3" xfId="33458" xr:uid="{00000000-0005-0000-0000-0000FA8F0000}"/>
    <cellStyle name="Normal 4 2 5 26 4" xfId="33459" xr:uid="{00000000-0005-0000-0000-0000FB8F0000}"/>
    <cellStyle name="Normal 4 2 5 26 5" xfId="33460" xr:uid="{00000000-0005-0000-0000-0000FC8F0000}"/>
    <cellStyle name="Normal 4 2 5 26 6" xfId="33461" xr:uid="{00000000-0005-0000-0000-0000FD8F0000}"/>
    <cellStyle name="Normal 4 2 5 27" xfId="33462" xr:uid="{00000000-0005-0000-0000-0000FE8F0000}"/>
    <cellStyle name="Normal 4 2 5 27 2" xfId="33463" xr:uid="{00000000-0005-0000-0000-0000FF8F0000}"/>
    <cellStyle name="Normal 4 2 5 27 3" xfId="33464" xr:uid="{00000000-0005-0000-0000-000000900000}"/>
    <cellStyle name="Normal 4 2 5 27 4" xfId="33465" xr:uid="{00000000-0005-0000-0000-000001900000}"/>
    <cellStyle name="Normal 4 2 5 27 5" xfId="33466" xr:uid="{00000000-0005-0000-0000-000002900000}"/>
    <cellStyle name="Normal 4 2 5 27 6" xfId="33467" xr:uid="{00000000-0005-0000-0000-000003900000}"/>
    <cellStyle name="Normal 4 2 5 28" xfId="33468" xr:uid="{00000000-0005-0000-0000-000004900000}"/>
    <cellStyle name="Normal 4 2 5 28 2" xfId="33469" xr:uid="{00000000-0005-0000-0000-000005900000}"/>
    <cellStyle name="Normal 4 2 5 28 3" xfId="33470" xr:uid="{00000000-0005-0000-0000-000006900000}"/>
    <cellStyle name="Normal 4 2 5 28 4" xfId="33471" xr:uid="{00000000-0005-0000-0000-000007900000}"/>
    <cellStyle name="Normal 4 2 5 28 5" xfId="33472" xr:uid="{00000000-0005-0000-0000-000008900000}"/>
    <cellStyle name="Normal 4 2 5 28 6" xfId="33473" xr:uid="{00000000-0005-0000-0000-000009900000}"/>
    <cellStyle name="Normal 4 2 5 29" xfId="33474" xr:uid="{00000000-0005-0000-0000-00000A900000}"/>
    <cellStyle name="Normal 4 2 5 29 2" xfId="33475" xr:uid="{00000000-0005-0000-0000-00000B900000}"/>
    <cellStyle name="Normal 4 2 5 29 3" xfId="33476" xr:uid="{00000000-0005-0000-0000-00000C900000}"/>
    <cellStyle name="Normal 4 2 5 29 4" xfId="33477" xr:uid="{00000000-0005-0000-0000-00000D900000}"/>
    <cellStyle name="Normal 4 2 5 29 5" xfId="33478" xr:uid="{00000000-0005-0000-0000-00000E900000}"/>
    <cellStyle name="Normal 4 2 5 29 6" xfId="33479" xr:uid="{00000000-0005-0000-0000-00000F900000}"/>
    <cellStyle name="Normal 4 2 5 3" xfId="33480" xr:uid="{00000000-0005-0000-0000-000010900000}"/>
    <cellStyle name="Normal 4 2 5 3 10" xfId="33481" xr:uid="{00000000-0005-0000-0000-000011900000}"/>
    <cellStyle name="Normal 4 2 5 3 10 2" xfId="33482" xr:uid="{00000000-0005-0000-0000-000012900000}"/>
    <cellStyle name="Normal 4 2 5 3 10 3" xfId="33483" xr:uid="{00000000-0005-0000-0000-000013900000}"/>
    <cellStyle name="Normal 4 2 5 3 10 4" xfId="33484" xr:uid="{00000000-0005-0000-0000-000014900000}"/>
    <cellStyle name="Normal 4 2 5 3 10 5" xfId="33485" xr:uid="{00000000-0005-0000-0000-000015900000}"/>
    <cellStyle name="Normal 4 2 5 3 10 6" xfId="33486" xr:uid="{00000000-0005-0000-0000-000016900000}"/>
    <cellStyle name="Normal 4 2 5 3 11" xfId="33487" xr:uid="{00000000-0005-0000-0000-000017900000}"/>
    <cellStyle name="Normal 4 2 5 3 11 2" xfId="33488" xr:uid="{00000000-0005-0000-0000-000018900000}"/>
    <cellStyle name="Normal 4 2 5 3 11 3" xfId="33489" xr:uid="{00000000-0005-0000-0000-000019900000}"/>
    <cellStyle name="Normal 4 2 5 3 11 4" xfId="33490" xr:uid="{00000000-0005-0000-0000-00001A900000}"/>
    <cellStyle name="Normal 4 2 5 3 11 5" xfId="33491" xr:uid="{00000000-0005-0000-0000-00001B900000}"/>
    <cellStyle name="Normal 4 2 5 3 11 6" xfId="33492" xr:uid="{00000000-0005-0000-0000-00001C900000}"/>
    <cellStyle name="Normal 4 2 5 3 12" xfId="33493" xr:uid="{00000000-0005-0000-0000-00001D900000}"/>
    <cellStyle name="Normal 4 2 5 3 12 2" xfId="33494" xr:uid="{00000000-0005-0000-0000-00001E900000}"/>
    <cellStyle name="Normal 4 2 5 3 12 3" xfId="33495" xr:uid="{00000000-0005-0000-0000-00001F900000}"/>
    <cellStyle name="Normal 4 2 5 3 12 4" xfId="33496" xr:uid="{00000000-0005-0000-0000-000020900000}"/>
    <cellStyle name="Normal 4 2 5 3 12 5" xfId="33497" xr:uid="{00000000-0005-0000-0000-000021900000}"/>
    <cellStyle name="Normal 4 2 5 3 12 6" xfId="33498" xr:uid="{00000000-0005-0000-0000-000022900000}"/>
    <cellStyle name="Normal 4 2 5 3 13" xfId="33499" xr:uid="{00000000-0005-0000-0000-000023900000}"/>
    <cellStyle name="Normal 4 2 5 3 13 2" xfId="33500" xr:uid="{00000000-0005-0000-0000-000024900000}"/>
    <cellStyle name="Normal 4 2 5 3 13 3" xfId="33501" xr:uid="{00000000-0005-0000-0000-000025900000}"/>
    <cellStyle name="Normal 4 2 5 3 13 4" xfId="33502" xr:uid="{00000000-0005-0000-0000-000026900000}"/>
    <cellStyle name="Normal 4 2 5 3 13 5" xfId="33503" xr:uid="{00000000-0005-0000-0000-000027900000}"/>
    <cellStyle name="Normal 4 2 5 3 13 6" xfId="33504" xr:uid="{00000000-0005-0000-0000-000028900000}"/>
    <cellStyle name="Normal 4 2 5 3 14" xfId="33505" xr:uid="{00000000-0005-0000-0000-000029900000}"/>
    <cellStyle name="Normal 4 2 5 3 14 2" xfId="33506" xr:uid="{00000000-0005-0000-0000-00002A900000}"/>
    <cellStyle name="Normal 4 2 5 3 14 3" xfId="33507" xr:uid="{00000000-0005-0000-0000-00002B900000}"/>
    <cellStyle name="Normal 4 2 5 3 14 4" xfId="33508" xr:uid="{00000000-0005-0000-0000-00002C900000}"/>
    <cellStyle name="Normal 4 2 5 3 14 5" xfId="33509" xr:uid="{00000000-0005-0000-0000-00002D900000}"/>
    <cellStyle name="Normal 4 2 5 3 14 6" xfId="33510" xr:uid="{00000000-0005-0000-0000-00002E900000}"/>
    <cellStyle name="Normal 4 2 5 3 15" xfId="33511" xr:uid="{00000000-0005-0000-0000-00002F900000}"/>
    <cellStyle name="Normal 4 2 5 3 15 2" xfId="33512" xr:uid="{00000000-0005-0000-0000-000030900000}"/>
    <cellStyle name="Normal 4 2 5 3 15 3" xfId="33513" xr:uid="{00000000-0005-0000-0000-000031900000}"/>
    <cellStyle name="Normal 4 2 5 3 15 4" xfId="33514" xr:uid="{00000000-0005-0000-0000-000032900000}"/>
    <cellStyle name="Normal 4 2 5 3 15 5" xfId="33515" xr:uid="{00000000-0005-0000-0000-000033900000}"/>
    <cellStyle name="Normal 4 2 5 3 15 6" xfId="33516" xr:uid="{00000000-0005-0000-0000-000034900000}"/>
    <cellStyle name="Normal 4 2 5 3 16" xfId="33517" xr:uid="{00000000-0005-0000-0000-000035900000}"/>
    <cellStyle name="Normal 4 2 5 3 16 2" xfId="33518" xr:uid="{00000000-0005-0000-0000-000036900000}"/>
    <cellStyle name="Normal 4 2 5 3 16 3" xfId="33519" xr:uid="{00000000-0005-0000-0000-000037900000}"/>
    <cellStyle name="Normal 4 2 5 3 16 4" xfId="33520" xr:uid="{00000000-0005-0000-0000-000038900000}"/>
    <cellStyle name="Normal 4 2 5 3 16 5" xfId="33521" xr:uid="{00000000-0005-0000-0000-000039900000}"/>
    <cellStyle name="Normal 4 2 5 3 16 6" xfId="33522" xr:uid="{00000000-0005-0000-0000-00003A900000}"/>
    <cellStyle name="Normal 4 2 5 3 17" xfId="33523" xr:uid="{00000000-0005-0000-0000-00003B900000}"/>
    <cellStyle name="Normal 4 2 5 3 17 2" xfId="33524" xr:uid="{00000000-0005-0000-0000-00003C900000}"/>
    <cellStyle name="Normal 4 2 5 3 17 3" xfId="33525" xr:uid="{00000000-0005-0000-0000-00003D900000}"/>
    <cellStyle name="Normal 4 2 5 3 17 4" xfId="33526" xr:uid="{00000000-0005-0000-0000-00003E900000}"/>
    <cellStyle name="Normal 4 2 5 3 17 5" xfId="33527" xr:uid="{00000000-0005-0000-0000-00003F900000}"/>
    <cellStyle name="Normal 4 2 5 3 17 6" xfId="33528" xr:uid="{00000000-0005-0000-0000-000040900000}"/>
    <cellStyle name="Normal 4 2 5 3 18" xfId="33529" xr:uid="{00000000-0005-0000-0000-000041900000}"/>
    <cellStyle name="Normal 4 2 5 3 18 2" xfId="33530" xr:uid="{00000000-0005-0000-0000-000042900000}"/>
    <cellStyle name="Normal 4 2 5 3 18 3" xfId="33531" xr:uid="{00000000-0005-0000-0000-000043900000}"/>
    <cellStyle name="Normal 4 2 5 3 18 4" xfId="33532" xr:uid="{00000000-0005-0000-0000-000044900000}"/>
    <cellStyle name="Normal 4 2 5 3 18 5" xfId="33533" xr:uid="{00000000-0005-0000-0000-000045900000}"/>
    <cellStyle name="Normal 4 2 5 3 18 6" xfId="33534" xr:uid="{00000000-0005-0000-0000-000046900000}"/>
    <cellStyle name="Normal 4 2 5 3 19" xfId="33535" xr:uid="{00000000-0005-0000-0000-000047900000}"/>
    <cellStyle name="Normal 4 2 5 3 19 2" xfId="33536" xr:uid="{00000000-0005-0000-0000-000048900000}"/>
    <cellStyle name="Normal 4 2 5 3 19 3" xfId="33537" xr:uid="{00000000-0005-0000-0000-000049900000}"/>
    <cellStyle name="Normal 4 2 5 3 19 4" xfId="33538" xr:uid="{00000000-0005-0000-0000-00004A900000}"/>
    <cellStyle name="Normal 4 2 5 3 19 5" xfId="33539" xr:uid="{00000000-0005-0000-0000-00004B900000}"/>
    <cellStyle name="Normal 4 2 5 3 19 6" xfId="33540" xr:uid="{00000000-0005-0000-0000-00004C900000}"/>
    <cellStyle name="Normal 4 2 5 3 2" xfId="33541" xr:uid="{00000000-0005-0000-0000-00004D900000}"/>
    <cellStyle name="Normal 4 2 5 3 2 2" xfId="33542" xr:uid="{00000000-0005-0000-0000-00004E900000}"/>
    <cellStyle name="Normal 4 2 5 3 2 3" xfId="33543" xr:uid="{00000000-0005-0000-0000-00004F900000}"/>
    <cellStyle name="Normal 4 2 5 3 2 4" xfId="33544" xr:uid="{00000000-0005-0000-0000-000050900000}"/>
    <cellStyle name="Normal 4 2 5 3 2 5" xfId="33545" xr:uid="{00000000-0005-0000-0000-000051900000}"/>
    <cellStyle name="Normal 4 2 5 3 2 6" xfId="33546" xr:uid="{00000000-0005-0000-0000-000052900000}"/>
    <cellStyle name="Normal 4 2 5 3 20" xfId="33547" xr:uid="{00000000-0005-0000-0000-000053900000}"/>
    <cellStyle name="Normal 4 2 5 3 20 2" xfId="33548" xr:uid="{00000000-0005-0000-0000-000054900000}"/>
    <cellStyle name="Normal 4 2 5 3 20 3" xfId="33549" xr:uid="{00000000-0005-0000-0000-000055900000}"/>
    <cellStyle name="Normal 4 2 5 3 20 4" xfId="33550" xr:uid="{00000000-0005-0000-0000-000056900000}"/>
    <cellStyle name="Normal 4 2 5 3 20 5" xfId="33551" xr:uid="{00000000-0005-0000-0000-000057900000}"/>
    <cellStyle name="Normal 4 2 5 3 20 6" xfId="33552" xr:uid="{00000000-0005-0000-0000-000058900000}"/>
    <cellStyle name="Normal 4 2 5 3 21" xfId="33553" xr:uid="{00000000-0005-0000-0000-000059900000}"/>
    <cellStyle name="Normal 4 2 5 3 21 2" xfId="33554" xr:uid="{00000000-0005-0000-0000-00005A900000}"/>
    <cellStyle name="Normal 4 2 5 3 21 3" xfId="33555" xr:uid="{00000000-0005-0000-0000-00005B900000}"/>
    <cellStyle name="Normal 4 2 5 3 21 4" xfId="33556" xr:uid="{00000000-0005-0000-0000-00005C900000}"/>
    <cellStyle name="Normal 4 2 5 3 21 5" xfId="33557" xr:uid="{00000000-0005-0000-0000-00005D900000}"/>
    <cellStyle name="Normal 4 2 5 3 21 6" xfId="33558" xr:uid="{00000000-0005-0000-0000-00005E900000}"/>
    <cellStyle name="Normal 4 2 5 3 22" xfId="33559" xr:uid="{00000000-0005-0000-0000-00005F900000}"/>
    <cellStyle name="Normal 4 2 5 3 22 2" xfId="33560" xr:uid="{00000000-0005-0000-0000-000060900000}"/>
    <cellStyle name="Normal 4 2 5 3 22 3" xfId="33561" xr:uid="{00000000-0005-0000-0000-000061900000}"/>
    <cellStyle name="Normal 4 2 5 3 22 4" xfId="33562" xr:uid="{00000000-0005-0000-0000-000062900000}"/>
    <cellStyle name="Normal 4 2 5 3 22 5" xfId="33563" xr:uid="{00000000-0005-0000-0000-000063900000}"/>
    <cellStyle name="Normal 4 2 5 3 22 6" xfId="33564" xr:uid="{00000000-0005-0000-0000-000064900000}"/>
    <cellStyle name="Normal 4 2 5 3 23" xfId="33565" xr:uid="{00000000-0005-0000-0000-000065900000}"/>
    <cellStyle name="Normal 4 2 5 3 23 2" xfId="33566" xr:uid="{00000000-0005-0000-0000-000066900000}"/>
    <cellStyle name="Normal 4 2 5 3 23 3" xfId="33567" xr:uid="{00000000-0005-0000-0000-000067900000}"/>
    <cellStyle name="Normal 4 2 5 3 23 4" xfId="33568" xr:uid="{00000000-0005-0000-0000-000068900000}"/>
    <cellStyle name="Normal 4 2 5 3 23 5" xfId="33569" xr:uid="{00000000-0005-0000-0000-000069900000}"/>
    <cellStyle name="Normal 4 2 5 3 23 6" xfId="33570" xr:uid="{00000000-0005-0000-0000-00006A900000}"/>
    <cellStyle name="Normal 4 2 5 3 24" xfId="33571" xr:uid="{00000000-0005-0000-0000-00006B900000}"/>
    <cellStyle name="Normal 4 2 5 3 24 2" xfId="33572" xr:uid="{00000000-0005-0000-0000-00006C900000}"/>
    <cellStyle name="Normal 4 2 5 3 24 3" xfId="33573" xr:uid="{00000000-0005-0000-0000-00006D900000}"/>
    <cellStyle name="Normal 4 2 5 3 24 4" xfId="33574" xr:uid="{00000000-0005-0000-0000-00006E900000}"/>
    <cellStyle name="Normal 4 2 5 3 24 5" xfId="33575" xr:uid="{00000000-0005-0000-0000-00006F900000}"/>
    <cellStyle name="Normal 4 2 5 3 24 6" xfId="33576" xr:uid="{00000000-0005-0000-0000-000070900000}"/>
    <cellStyle name="Normal 4 2 5 3 25" xfId="33577" xr:uid="{00000000-0005-0000-0000-000071900000}"/>
    <cellStyle name="Normal 4 2 5 3 25 2" xfId="33578" xr:uid="{00000000-0005-0000-0000-000072900000}"/>
    <cellStyle name="Normal 4 2 5 3 25 3" xfId="33579" xr:uid="{00000000-0005-0000-0000-000073900000}"/>
    <cellStyle name="Normal 4 2 5 3 25 4" xfId="33580" xr:uid="{00000000-0005-0000-0000-000074900000}"/>
    <cellStyle name="Normal 4 2 5 3 25 5" xfId="33581" xr:uid="{00000000-0005-0000-0000-000075900000}"/>
    <cellStyle name="Normal 4 2 5 3 25 6" xfId="33582" xr:uid="{00000000-0005-0000-0000-000076900000}"/>
    <cellStyle name="Normal 4 2 5 3 26" xfId="33583" xr:uid="{00000000-0005-0000-0000-000077900000}"/>
    <cellStyle name="Normal 4 2 5 3 26 2" xfId="33584" xr:uid="{00000000-0005-0000-0000-000078900000}"/>
    <cellStyle name="Normal 4 2 5 3 26 3" xfId="33585" xr:uid="{00000000-0005-0000-0000-000079900000}"/>
    <cellStyle name="Normal 4 2 5 3 26 4" xfId="33586" xr:uid="{00000000-0005-0000-0000-00007A900000}"/>
    <cellStyle name="Normal 4 2 5 3 26 5" xfId="33587" xr:uid="{00000000-0005-0000-0000-00007B900000}"/>
    <cellStyle name="Normal 4 2 5 3 26 6" xfId="33588" xr:uid="{00000000-0005-0000-0000-00007C900000}"/>
    <cellStyle name="Normal 4 2 5 3 27" xfId="33589" xr:uid="{00000000-0005-0000-0000-00007D900000}"/>
    <cellStyle name="Normal 4 2 5 3 27 2" xfId="33590" xr:uid="{00000000-0005-0000-0000-00007E900000}"/>
    <cellStyle name="Normal 4 2 5 3 27 3" xfId="33591" xr:uid="{00000000-0005-0000-0000-00007F900000}"/>
    <cellStyle name="Normal 4 2 5 3 27 4" xfId="33592" xr:uid="{00000000-0005-0000-0000-000080900000}"/>
    <cellStyle name="Normal 4 2 5 3 27 5" xfId="33593" xr:uid="{00000000-0005-0000-0000-000081900000}"/>
    <cellStyle name="Normal 4 2 5 3 27 6" xfId="33594" xr:uid="{00000000-0005-0000-0000-000082900000}"/>
    <cellStyle name="Normal 4 2 5 3 28" xfId="33595" xr:uid="{00000000-0005-0000-0000-000083900000}"/>
    <cellStyle name="Normal 4 2 5 3 28 2" xfId="33596" xr:uid="{00000000-0005-0000-0000-000084900000}"/>
    <cellStyle name="Normal 4 2 5 3 28 3" xfId="33597" xr:uid="{00000000-0005-0000-0000-000085900000}"/>
    <cellStyle name="Normal 4 2 5 3 28 4" xfId="33598" xr:uid="{00000000-0005-0000-0000-000086900000}"/>
    <cellStyle name="Normal 4 2 5 3 28 5" xfId="33599" xr:uid="{00000000-0005-0000-0000-000087900000}"/>
    <cellStyle name="Normal 4 2 5 3 28 6" xfId="33600" xr:uid="{00000000-0005-0000-0000-000088900000}"/>
    <cellStyle name="Normal 4 2 5 3 29" xfId="33601" xr:uid="{00000000-0005-0000-0000-000089900000}"/>
    <cellStyle name="Normal 4 2 5 3 29 2" xfId="33602" xr:uid="{00000000-0005-0000-0000-00008A900000}"/>
    <cellStyle name="Normal 4 2 5 3 29 3" xfId="33603" xr:uid="{00000000-0005-0000-0000-00008B900000}"/>
    <cellStyle name="Normal 4 2 5 3 29 4" xfId="33604" xr:uid="{00000000-0005-0000-0000-00008C900000}"/>
    <cellStyle name="Normal 4 2 5 3 29 5" xfId="33605" xr:uid="{00000000-0005-0000-0000-00008D900000}"/>
    <cellStyle name="Normal 4 2 5 3 29 6" xfId="33606" xr:uid="{00000000-0005-0000-0000-00008E900000}"/>
    <cellStyle name="Normal 4 2 5 3 3" xfId="33607" xr:uid="{00000000-0005-0000-0000-00008F900000}"/>
    <cellStyle name="Normal 4 2 5 3 3 2" xfId="33608" xr:uid="{00000000-0005-0000-0000-000090900000}"/>
    <cellStyle name="Normal 4 2 5 3 3 3" xfId="33609" xr:uid="{00000000-0005-0000-0000-000091900000}"/>
    <cellStyle name="Normal 4 2 5 3 3 4" xfId="33610" xr:uid="{00000000-0005-0000-0000-000092900000}"/>
    <cellStyle name="Normal 4 2 5 3 3 5" xfId="33611" xr:uid="{00000000-0005-0000-0000-000093900000}"/>
    <cellStyle name="Normal 4 2 5 3 3 6" xfId="33612" xr:uid="{00000000-0005-0000-0000-000094900000}"/>
    <cellStyle name="Normal 4 2 5 3 30" xfId="33613" xr:uid="{00000000-0005-0000-0000-000095900000}"/>
    <cellStyle name="Normal 4 2 5 3 31" xfId="33614" xr:uid="{00000000-0005-0000-0000-000096900000}"/>
    <cellStyle name="Normal 4 2 5 3 32" xfId="33615" xr:uid="{00000000-0005-0000-0000-000097900000}"/>
    <cellStyle name="Normal 4 2 5 3 33" xfId="33616" xr:uid="{00000000-0005-0000-0000-000098900000}"/>
    <cellStyle name="Normal 4 2 5 3 34" xfId="33617" xr:uid="{00000000-0005-0000-0000-000099900000}"/>
    <cellStyle name="Normal 4 2 5 3 4" xfId="33618" xr:uid="{00000000-0005-0000-0000-00009A900000}"/>
    <cellStyle name="Normal 4 2 5 3 4 2" xfId="33619" xr:uid="{00000000-0005-0000-0000-00009B900000}"/>
    <cellStyle name="Normal 4 2 5 3 4 3" xfId="33620" xr:uid="{00000000-0005-0000-0000-00009C900000}"/>
    <cellStyle name="Normal 4 2 5 3 4 4" xfId="33621" xr:uid="{00000000-0005-0000-0000-00009D900000}"/>
    <cellStyle name="Normal 4 2 5 3 4 5" xfId="33622" xr:uid="{00000000-0005-0000-0000-00009E900000}"/>
    <cellStyle name="Normal 4 2 5 3 4 6" xfId="33623" xr:uid="{00000000-0005-0000-0000-00009F900000}"/>
    <cellStyle name="Normal 4 2 5 3 5" xfId="33624" xr:uid="{00000000-0005-0000-0000-0000A0900000}"/>
    <cellStyle name="Normal 4 2 5 3 5 2" xfId="33625" xr:uid="{00000000-0005-0000-0000-0000A1900000}"/>
    <cellStyle name="Normal 4 2 5 3 5 3" xfId="33626" xr:uid="{00000000-0005-0000-0000-0000A2900000}"/>
    <cellStyle name="Normal 4 2 5 3 5 4" xfId="33627" xr:uid="{00000000-0005-0000-0000-0000A3900000}"/>
    <cellStyle name="Normal 4 2 5 3 5 5" xfId="33628" xr:uid="{00000000-0005-0000-0000-0000A4900000}"/>
    <cellStyle name="Normal 4 2 5 3 5 6" xfId="33629" xr:uid="{00000000-0005-0000-0000-0000A5900000}"/>
    <cellStyle name="Normal 4 2 5 3 6" xfId="33630" xr:uid="{00000000-0005-0000-0000-0000A6900000}"/>
    <cellStyle name="Normal 4 2 5 3 6 2" xfId="33631" xr:uid="{00000000-0005-0000-0000-0000A7900000}"/>
    <cellStyle name="Normal 4 2 5 3 6 3" xfId="33632" xr:uid="{00000000-0005-0000-0000-0000A8900000}"/>
    <cellStyle name="Normal 4 2 5 3 6 4" xfId="33633" xr:uid="{00000000-0005-0000-0000-0000A9900000}"/>
    <cellStyle name="Normal 4 2 5 3 6 5" xfId="33634" xr:uid="{00000000-0005-0000-0000-0000AA900000}"/>
    <cellStyle name="Normal 4 2 5 3 6 6" xfId="33635" xr:uid="{00000000-0005-0000-0000-0000AB900000}"/>
    <cellStyle name="Normal 4 2 5 3 7" xfId="33636" xr:uid="{00000000-0005-0000-0000-0000AC900000}"/>
    <cellStyle name="Normal 4 2 5 3 7 2" xfId="33637" xr:uid="{00000000-0005-0000-0000-0000AD900000}"/>
    <cellStyle name="Normal 4 2 5 3 7 3" xfId="33638" xr:uid="{00000000-0005-0000-0000-0000AE900000}"/>
    <cellStyle name="Normal 4 2 5 3 7 4" xfId="33639" xr:uid="{00000000-0005-0000-0000-0000AF900000}"/>
    <cellStyle name="Normal 4 2 5 3 7 5" xfId="33640" xr:uid="{00000000-0005-0000-0000-0000B0900000}"/>
    <cellStyle name="Normal 4 2 5 3 7 6" xfId="33641" xr:uid="{00000000-0005-0000-0000-0000B1900000}"/>
    <cellStyle name="Normal 4 2 5 3 8" xfId="33642" xr:uid="{00000000-0005-0000-0000-0000B2900000}"/>
    <cellStyle name="Normal 4 2 5 3 8 2" xfId="33643" xr:uid="{00000000-0005-0000-0000-0000B3900000}"/>
    <cellStyle name="Normal 4 2 5 3 8 3" xfId="33644" xr:uid="{00000000-0005-0000-0000-0000B4900000}"/>
    <cellStyle name="Normal 4 2 5 3 8 4" xfId="33645" xr:uid="{00000000-0005-0000-0000-0000B5900000}"/>
    <cellStyle name="Normal 4 2 5 3 8 5" xfId="33646" xr:uid="{00000000-0005-0000-0000-0000B6900000}"/>
    <cellStyle name="Normal 4 2 5 3 8 6" xfId="33647" xr:uid="{00000000-0005-0000-0000-0000B7900000}"/>
    <cellStyle name="Normal 4 2 5 3 9" xfId="33648" xr:uid="{00000000-0005-0000-0000-0000B8900000}"/>
    <cellStyle name="Normal 4 2 5 3 9 2" xfId="33649" xr:uid="{00000000-0005-0000-0000-0000B9900000}"/>
    <cellStyle name="Normal 4 2 5 3 9 3" xfId="33650" xr:uid="{00000000-0005-0000-0000-0000BA900000}"/>
    <cellStyle name="Normal 4 2 5 3 9 4" xfId="33651" xr:uid="{00000000-0005-0000-0000-0000BB900000}"/>
    <cellStyle name="Normal 4 2 5 3 9 5" xfId="33652" xr:uid="{00000000-0005-0000-0000-0000BC900000}"/>
    <cellStyle name="Normal 4 2 5 3 9 6" xfId="33653" xr:uid="{00000000-0005-0000-0000-0000BD900000}"/>
    <cellStyle name="Normal 4 2 5 30" xfId="33654" xr:uid="{00000000-0005-0000-0000-0000BE900000}"/>
    <cellStyle name="Normal 4 2 5 30 2" xfId="33655" xr:uid="{00000000-0005-0000-0000-0000BF900000}"/>
    <cellStyle name="Normal 4 2 5 30 3" xfId="33656" xr:uid="{00000000-0005-0000-0000-0000C0900000}"/>
    <cellStyle name="Normal 4 2 5 30 4" xfId="33657" xr:uid="{00000000-0005-0000-0000-0000C1900000}"/>
    <cellStyle name="Normal 4 2 5 30 5" xfId="33658" xr:uid="{00000000-0005-0000-0000-0000C2900000}"/>
    <cellStyle name="Normal 4 2 5 30 6" xfId="33659" xr:uid="{00000000-0005-0000-0000-0000C3900000}"/>
    <cellStyle name="Normal 4 2 5 31" xfId="33660" xr:uid="{00000000-0005-0000-0000-0000C4900000}"/>
    <cellStyle name="Normal 4 2 5 31 2" xfId="33661" xr:uid="{00000000-0005-0000-0000-0000C5900000}"/>
    <cellStyle name="Normal 4 2 5 31 3" xfId="33662" xr:uid="{00000000-0005-0000-0000-0000C6900000}"/>
    <cellStyle name="Normal 4 2 5 31 4" xfId="33663" xr:uid="{00000000-0005-0000-0000-0000C7900000}"/>
    <cellStyle name="Normal 4 2 5 31 5" xfId="33664" xr:uid="{00000000-0005-0000-0000-0000C8900000}"/>
    <cellStyle name="Normal 4 2 5 31 6" xfId="33665" xr:uid="{00000000-0005-0000-0000-0000C9900000}"/>
    <cellStyle name="Normal 4 2 5 32" xfId="33666" xr:uid="{00000000-0005-0000-0000-0000CA900000}"/>
    <cellStyle name="Normal 4 2 5 32 2" xfId="33667" xr:uid="{00000000-0005-0000-0000-0000CB900000}"/>
    <cellStyle name="Normal 4 2 5 32 3" xfId="33668" xr:uid="{00000000-0005-0000-0000-0000CC900000}"/>
    <cellStyle name="Normal 4 2 5 32 4" xfId="33669" xr:uid="{00000000-0005-0000-0000-0000CD900000}"/>
    <cellStyle name="Normal 4 2 5 32 5" xfId="33670" xr:uid="{00000000-0005-0000-0000-0000CE900000}"/>
    <cellStyle name="Normal 4 2 5 32 6" xfId="33671" xr:uid="{00000000-0005-0000-0000-0000CF900000}"/>
    <cellStyle name="Normal 4 2 5 33" xfId="33672" xr:uid="{00000000-0005-0000-0000-0000D0900000}"/>
    <cellStyle name="Normal 4 2 5 33 2" xfId="33673" xr:uid="{00000000-0005-0000-0000-0000D1900000}"/>
    <cellStyle name="Normal 4 2 5 33 3" xfId="33674" xr:uid="{00000000-0005-0000-0000-0000D2900000}"/>
    <cellStyle name="Normal 4 2 5 33 4" xfId="33675" xr:uid="{00000000-0005-0000-0000-0000D3900000}"/>
    <cellStyle name="Normal 4 2 5 33 5" xfId="33676" xr:uid="{00000000-0005-0000-0000-0000D4900000}"/>
    <cellStyle name="Normal 4 2 5 33 6" xfId="33677" xr:uid="{00000000-0005-0000-0000-0000D5900000}"/>
    <cellStyle name="Normal 4 2 5 34" xfId="33678" xr:uid="{00000000-0005-0000-0000-0000D6900000}"/>
    <cellStyle name="Normal 4 2 5 34 2" xfId="33679" xr:uid="{00000000-0005-0000-0000-0000D7900000}"/>
    <cellStyle name="Normal 4 2 5 34 3" xfId="33680" xr:uid="{00000000-0005-0000-0000-0000D8900000}"/>
    <cellStyle name="Normal 4 2 5 34 4" xfId="33681" xr:uid="{00000000-0005-0000-0000-0000D9900000}"/>
    <cellStyle name="Normal 4 2 5 34 5" xfId="33682" xr:uid="{00000000-0005-0000-0000-0000DA900000}"/>
    <cellStyle name="Normal 4 2 5 34 6" xfId="33683" xr:uid="{00000000-0005-0000-0000-0000DB900000}"/>
    <cellStyle name="Normal 4 2 5 35" xfId="33684" xr:uid="{00000000-0005-0000-0000-0000DC900000}"/>
    <cellStyle name="Normal 4 2 5 35 2" xfId="33685" xr:uid="{00000000-0005-0000-0000-0000DD900000}"/>
    <cellStyle name="Normal 4 2 5 35 3" xfId="33686" xr:uid="{00000000-0005-0000-0000-0000DE900000}"/>
    <cellStyle name="Normal 4 2 5 35 4" xfId="33687" xr:uid="{00000000-0005-0000-0000-0000DF900000}"/>
    <cellStyle name="Normal 4 2 5 35 5" xfId="33688" xr:uid="{00000000-0005-0000-0000-0000E0900000}"/>
    <cellStyle name="Normal 4 2 5 35 6" xfId="33689" xr:uid="{00000000-0005-0000-0000-0000E1900000}"/>
    <cellStyle name="Normal 4 2 5 36" xfId="33690" xr:uid="{00000000-0005-0000-0000-0000E2900000}"/>
    <cellStyle name="Normal 4 2 5 36 2" xfId="33691" xr:uid="{00000000-0005-0000-0000-0000E3900000}"/>
    <cellStyle name="Normal 4 2 5 36 3" xfId="33692" xr:uid="{00000000-0005-0000-0000-0000E4900000}"/>
    <cellStyle name="Normal 4 2 5 36 4" xfId="33693" xr:uid="{00000000-0005-0000-0000-0000E5900000}"/>
    <cellStyle name="Normal 4 2 5 36 5" xfId="33694" xr:uid="{00000000-0005-0000-0000-0000E6900000}"/>
    <cellStyle name="Normal 4 2 5 36 6" xfId="33695" xr:uid="{00000000-0005-0000-0000-0000E7900000}"/>
    <cellStyle name="Normal 4 2 5 37" xfId="33696" xr:uid="{00000000-0005-0000-0000-0000E8900000}"/>
    <cellStyle name="Normal 4 2 5 37 2" xfId="33697" xr:uid="{00000000-0005-0000-0000-0000E9900000}"/>
    <cellStyle name="Normal 4 2 5 37 3" xfId="33698" xr:uid="{00000000-0005-0000-0000-0000EA900000}"/>
    <cellStyle name="Normal 4 2 5 37 4" xfId="33699" xr:uid="{00000000-0005-0000-0000-0000EB900000}"/>
    <cellStyle name="Normal 4 2 5 37 5" xfId="33700" xr:uid="{00000000-0005-0000-0000-0000EC900000}"/>
    <cellStyle name="Normal 4 2 5 37 6" xfId="33701" xr:uid="{00000000-0005-0000-0000-0000ED900000}"/>
    <cellStyle name="Normal 4 2 5 38" xfId="33702" xr:uid="{00000000-0005-0000-0000-0000EE900000}"/>
    <cellStyle name="Normal 4 2 5 38 2" xfId="33703" xr:uid="{00000000-0005-0000-0000-0000EF900000}"/>
    <cellStyle name="Normal 4 2 5 38 3" xfId="33704" xr:uid="{00000000-0005-0000-0000-0000F0900000}"/>
    <cellStyle name="Normal 4 2 5 38 4" xfId="33705" xr:uid="{00000000-0005-0000-0000-0000F1900000}"/>
    <cellStyle name="Normal 4 2 5 38 5" xfId="33706" xr:uid="{00000000-0005-0000-0000-0000F2900000}"/>
    <cellStyle name="Normal 4 2 5 38 6" xfId="33707" xr:uid="{00000000-0005-0000-0000-0000F3900000}"/>
    <cellStyle name="Normal 4 2 5 39" xfId="33708" xr:uid="{00000000-0005-0000-0000-0000F4900000}"/>
    <cellStyle name="Normal 4 2 5 39 2" xfId="33709" xr:uid="{00000000-0005-0000-0000-0000F5900000}"/>
    <cellStyle name="Normal 4 2 5 39 3" xfId="33710" xr:uid="{00000000-0005-0000-0000-0000F6900000}"/>
    <cellStyle name="Normal 4 2 5 39 4" xfId="33711" xr:uid="{00000000-0005-0000-0000-0000F7900000}"/>
    <cellStyle name="Normal 4 2 5 39 5" xfId="33712" xr:uid="{00000000-0005-0000-0000-0000F8900000}"/>
    <cellStyle name="Normal 4 2 5 39 6" xfId="33713" xr:uid="{00000000-0005-0000-0000-0000F9900000}"/>
    <cellStyle name="Normal 4 2 5 4" xfId="33714" xr:uid="{00000000-0005-0000-0000-0000FA900000}"/>
    <cellStyle name="Normal 4 2 5 4 10" xfId="33715" xr:uid="{00000000-0005-0000-0000-0000FB900000}"/>
    <cellStyle name="Normal 4 2 5 4 10 2" xfId="33716" xr:uid="{00000000-0005-0000-0000-0000FC900000}"/>
    <cellStyle name="Normal 4 2 5 4 10 3" xfId="33717" xr:uid="{00000000-0005-0000-0000-0000FD900000}"/>
    <cellStyle name="Normal 4 2 5 4 10 4" xfId="33718" xr:uid="{00000000-0005-0000-0000-0000FE900000}"/>
    <cellStyle name="Normal 4 2 5 4 10 5" xfId="33719" xr:uid="{00000000-0005-0000-0000-0000FF900000}"/>
    <cellStyle name="Normal 4 2 5 4 10 6" xfId="33720" xr:uid="{00000000-0005-0000-0000-000000910000}"/>
    <cellStyle name="Normal 4 2 5 4 11" xfId="33721" xr:uid="{00000000-0005-0000-0000-000001910000}"/>
    <cellStyle name="Normal 4 2 5 4 11 2" xfId="33722" xr:uid="{00000000-0005-0000-0000-000002910000}"/>
    <cellStyle name="Normal 4 2 5 4 11 3" xfId="33723" xr:uid="{00000000-0005-0000-0000-000003910000}"/>
    <cellStyle name="Normal 4 2 5 4 11 4" xfId="33724" xr:uid="{00000000-0005-0000-0000-000004910000}"/>
    <cellStyle name="Normal 4 2 5 4 11 5" xfId="33725" xr:uid="{00000000-0005-0000-0000-000005910000}"/>
    <cellStyle name="Normal 4 2 5 4 11 6" xfId="33726" xr:uid="{00000000-0005-0000-0000-000006910000}"/>
    <cellStyle name="Normal 4 2 5 4 12" xfId="33727" xr:uid="{00000000-0005-0000-0000-000007910000}"/>
    <cellStyle name="Normal 4 2 5 4 12 2" xfId="33728" xr:uid="{00000000-0005-0000-0000-000008910000}"/>
    <cellStyle name="Normal 4 2 5 4 12 3" xfId="33729" xr:uid="{00000000-0005-0000-0000-000009910000}"/>
    <cellStyle name="Normal 4 2 5 4 12 4" xfId="33730" xr:uid="{00000000-0005-0000-0000-00000A910000}"/>
    <cellStyle name="Normal 4 2 5 4 12 5" xfId="33731" xr:uid="{00000000-0005-0000-0000-00000B910000}"/>
    <cellStyle name="Normal 4 2 5 4 12 6" xfId="33732" xr:uid="{00000000-0005-0000-0000-00000C910000}"/>
    <cellStyle name="Normal 4 2 5 4 13" xfId="33733" xr:uid="{00000000-0005-0000-0000-00000D910000}"/>
    <cellStyle name="Normal 4 2 5 4 13 2" xfId="33734" xr:uid="{00000000-0005-0000-0000-00000E910000}"/>
    <cellStyle name="Normal 4 2 5 4 13 3" xfId="33735" xr:uid="{00000000-0005-0000-0000-00000F910000}"/>
    <cellStyle name="Normal 4 2 5 4 13 4" xfId="33736" xr:uid="{00000000-0005-0000-0000-000010910000}"/>
    <cellStyle name="Normal 4 2 5 4 13 5" xfId="33737" xr:uid="{00000000-0005-0000-0000-000011910000}"/>
    <cellStyle name="Normal 4 2 5 4 13 6" xfId="33738" xr:uid="{00000000-0005-0000-0000-000012910000}"/>
    <cellStyle name="Normal 4 2 5 4 14" xfId="33739" xr:uid="{00000000-0005-0000-0000-000013910000}"/>
    <cellStyle name="Normal 4 2 5 4 14 2" xfId="33740" xr:uid="{00000000-0005-0000-0000-000014910000}"/>
    <cellStyle name="Normal 4 2 5 4 14 3" xfId="33741" xr:uid="{00000000-0005-0000-0000-000015910000}"/>
    <cellStyle name="Normal 4 2 5 4 14 4" xfId="33742" xr:uid="{00000000-0005-0000-0000-000016910000}"/>
    <cellStyle name="Normal 4 2 5 4 14 5" xfId="33743" xr:uid="{00000000-0005-0000-0000-000017910000}"/>
    <cellStyle name="Normal 4 2 5 4 14 6" xfId="33744" xr:uid="{00000000-0005-0000-0000-000018910000}"/>
    <cellStyle name="Normal 4 2 5 4 15" xfId="33745" xr:uid="{00000000-0005-0000-0000-000019910000}"/>
    <cellStyle name="Normal 4 2 5 4 15 2" xfId="33746" xr:uid="{00000000-0005-0000-0000-00001A910000}"/>
    <cellStyle name="Normal 4 2 5 4 15 3" xfId="33747" xr:uid="{00000000-0005-0000-0000-00001B910000}"/>
    <cellStyle name="Normal 4 2 5 4 15 4" xfId="33748" xr:uid="{00000000-0005-0000-0000-00001C910000}"/>
    <cellStyle name="Normal 4 2 5 4 15 5" xfId="33749" xr:uid="{00000000-0005-0000-0000-00001D910000}"/>
    <cellStyle name="Normal 4 2 5 4 15 6" xfId="33750" xr:uid="{00000000-0005-0000-0000-00001E910000}"/>
    <cellStyle name="Normal 4 2 5 4 16" xfId="33751" xr:uid="{00000000-0005-0000-0000-00001F910000}"/>
    <cellStyle name="Normal 4 2 5 4 16 2" xfId="33752" xr:uid="{00000000-0005-0000-0000-000020910000}"/>
    <cellStyle name="Normal 4 2 5 4 16 3" xfId="33753" xr:uid="{00000000-0005-0000-0000-000021910000}"/>
    <cellStyle name="Normal 4 2 5 4 16 4" xfId="33754" xr:uid="{00000000-0005-0000-0000-000022910000}"/>
    <cellStyle name="Normal 4 2 5 4 16 5" xfId="33755" xr:uid="{00000000-0005-0000-0000-000023910000}"/>
    <cellStyle name="Normal 4 2 5 4 16 6" xfId="33756" xr:uid="{00000000-0005-0000-0000-000024910000}"/>
    <cellStyle name="Normal 4 2 5 4 17" xfId="33757" xr:uid="{00000000-0005-0000-0000-000025910000}"/>
    <cellStyle name="Normal 4 2 5 4 17 2" xfId="33758" xr:uid="{00000000-0005-0000-0000-000026910000}"/>
    <cellStyle name="Normal 4 2 5 4 17 3" xfId="33759" xr:uid="{00000000-0005-0000-0000-000027910000}"/>
    <cellStyle name="Normal 4 2 5 4 17 4" xfId="33760" xr:uid="{00000000-0005-0000-0000-000028910000}"/>
    <cellStyle name="Normal 4 2 5 4 17 5" xfId="33761" xr:uid="{00000000-0005-0000-0000-000029910000}"/>
    <cellStyle name="Normal 4 2 5 4 17 6" xfId="33762" xr:uid="{00000000-0005-0000-0000-00002A910000}"/>
    <cellStyle name="Normal 4 2 5 4 18" xfId="33763" xr:uid="{00000000-0005-0000-0000-00002B910000}"/>
    <cellStyle name="Normal 4 2 5 4 18 2" xfId="33764" xr:uid="{00000000-0005-0000-0000-00002C910000}"/>
    <cellStyle name="Normal 4 2 5 4 18 3" xfId="33765" xr:uid="{00000000-0005-0000-0000-00002D910000}"/>
    <cellStyle name="Normal 4 2 5 4 18 4" xfId="33766" xr:uid="{00000000-0005-0000-0000-00002E910000}"/>
    <cellStyle name="Normal 4 2 5 4 18 5" xfId="33767" xr:uid="{00000000-0005-0000-0000-00002F910000}"/>
    <cellStyle name="Normal 4 2 5 4 18 6" xfId="33768" xr:uid="{00000000-0005-0000-0000-000030910000}"/>
    <cellStyle name="Normal 4 2 5 4 19" xfId="33769" xr:uid="{00000000-0005-0000-0000-000031910000}"/>
    <cellStyle name="Normal 4 2 5 4 19 2" xfId="33770" xr:uid="{00000000-0005-0000-0000-000032910000}"/>
    <cellStyle name="Normal 4 2 5 4 19 3" xfId="33771" xr:uid="{00000000-0005-0000-0000-000033910000}"/>
    <cellStyle name="Normal 4 2 5 4 19 4" xfId="33772" xr:uid="{00000000-0005-0000-0000-000034910000}"/>
    <cellStyle name="Normal 4 2 5 4 19 5" xfId="33773" xr:uid="{00000000-0005-0000-0000-000035910000}"/>
    <cellStyle name="Normal 4 2 5 4 19 6" xfId="33774" xr:uid="{00000000-0005-0000-0000-000036910000}"/>
    <cellStyle name="Normal 4 2 5 4 2" xfId="33775" xr:uid="{00000000-0005-0000-0000-000037910000}"/>
    <cellStyle name="Normal 4 2 5 4 2 2" xfId="33776" xr:uid="{00000000-0005-0000-0000-000038910000}"/>
    <cellStyle name="Normal 4 2 5 4 2 3" xfId="33777" xr:uid="{00000000-0005-0000-0000-000039910000}"/>
    <cellStyle name="Normal 4 2 5 4 2 4" xfId="33778" xr:uid="{00000000-0005-0000-0000-00003A910000}"/>
    <cellStyle name="Normal 4 2 5 4 2 5" xfId="33779" xr:uid="{00000000-0005-0000-0000-00003B910000}"/>
    <cellStyle name="Normal 4 2 5 4 2 6" xfId="33780" xr:uid="{00000000-0005-0000-0000-00003C910000}"/>
    <cellStyle name="Normal 4 2 5 4 20" xfId="33781" xr:uid="{00000000-0005-0000-0000-00003D910000}"/>
    <cellStyle name="Normal 4 2 5 4 20 2" xfId="33782" xr:uid="{00000000-0005-0000-0000-00003E910000}"/>
    <cellStyle name="Normal 4 2 5 4 20 3" xfId="33783" xr:uid="{00000000-0005-0000-0000-00003F910000}"/>
    <cellStyle name="Normal 4 2 5 4 20 4" xfId="33784" xr:uid="{00000000-0005-0000-0000-000040910000}"/>
    <cellStyle name="Normal 4 2 5 4 20 5" xfId="33785" xr:uid="{00000000-0005-0000-0000-000041910000}"/>
    <cellStyle name="Normal 4 2 5 4 20 6" xfId="33786" xr:uid="{00000000-0005-0000-0000-000042910000}"/>
    <cellStyle name="Normal 4 2 5 4 21" xfId="33787" xr:uid="{00000000-0005-0000-0000-000043910000}"/>
    <cellStyle name="Normal 4 2 5 4 21 2" xfId="33788" xr:uid="{00000000-0005-0000-0000-000044910000}"/>
    <cellStyle name="Normal 4 2 5 4 21 3" xfId="33789" xr:uid="{00000000-0005-0000-0000-000045910000}"/>
    <cellStyle name="Normal 4 2 5 4 21 4" xfId="33790" xr:uid="{00000000-0005-0000-0000-000046910000}"/>
    <cellStyle name="Normal 4 2 5 4 21 5" xfId="33791" xr:uid="{00000000-0005-0000-0000-000047910000}"/>
    <cellStyle name="Normal 4 2 5 4 21 6" xfId="33792" xr:uid="{00000000-0005-0000-0000-000048910000}"/>
    <cellStyle name="Normal 4 2 5 4 22" xfId="33793" xr:uid="{00000000-0005-0000-0000-000049910000}"/>
    <cellStyle name="Normal 4 2 5 4 22 2" xfId="33794" xr:uid="{00000000-0005-0000-0000-00004A910000}"/>
    <cellStyle name="Normal 4 2 5 4 22 3" xfId="33795" xr:uid="{00000000-0005-0000-0000-00004B910000}"/>
    <cellStyle name="Normal 4 2 5 4 22 4" xfId="33796" xr:uid="{00000000-0005-0000-0000-00004C910000}"/>
    <cellStyle name="Normal 4 2 5 4 22 5" xfId="33797" xr:uid="{00000000-0005-0000-0000-00004D910000}"/>
    <cellStyle name="Normal 4 2 5 4 22 6" xfId="33798" xr:uid="{00000000-0005-0000-0000-00004E910000}"/>
    <cellStyle name="Normal 4 2 5 4 23" xfId="33799" xr:uid="{00000000-0005-0000-0000-00004F910000}"/>
    <cellStyle name="Normal 4 2 5 4 23 2" xfId="33800" xr:uid="{00000000-0005-0000-0000-000050910000}"/>
    <cellStyle name="Normal 4 2 5 4 23 3" xfId="33801" xr:uid="{00000000-0005-0000-0000-000051910000}"/>
    <cellStyle name="Normal 4 2 5 4 23 4" xfId="33802" xr:uid="{00000000-0005-0000-0000-000052910000}"/>
    <cellStyle name="Normal 4 2 5 4 23 5" xfId="33803" xr:uid="{00000000-0005-0000-0000-000053910000}"/>
    <cellStyle name="Normal 4 2 5 4 23 6" xfId="33804" xr:uid="{00000000-0005-0000-0000-000054910000}"/>
    <cellStyle name="Normal 4 2 5 4 24" xfId="33805" xr:uid="{00000000-0005-0000-0000-000055910000}"/>
    <cellStyle name="Normal 4 2 5 4 24 2" xfId="33806" xr:uid="{00000000-0005-0000-0000-000056910000}"/>
    <cellStyle name="Normal 4 2 5 4 24 3" xfId="33807" xr:uid="{00000000-0005-0000-0000-000057910000}"/>
    <cellStyle name="Normal 4 2 5 4 24 4" xfId="33808" xr:uid="{00000000-0005-0000-0000-000058910000}"/>
    <cellStyle name="Normal 4 2 5 4 24 5" xfId="33809" xr:uid="{00000000-0005-0000-0000-000059910000}"/>
    <cellStyle name="Normal 4 2 5 4 24 6" xfId="33810" xr:uid="{00000000-0005-0000-0000-00005A910000}"/>
    <cellStyle name="Normal 4 2 5 4 25" xfId="33811" xr:uid="{00000000-0005-0000-0000-00005B910000}"/>
    <cellStyle name="Normal 4 2 5 4 25 2" xfId="33812" xr:uid="{00000000-0005-0000-0000-00005C910000}"/>
    <cellStyle name="Normal 4 2 5 4 25 3" xfId="33813" xr:uid="{00000000-0005-0000-0000-00005D910000}"/>
    <cellStyle name="Normal 4 2 5 4 25 4" xfId="33814" xr:uid="{00000000-0005-0000-0000-00005E910000}"/>
    <cellStyle name="Normal 4 2 5 4 25 5" xfId="33815" xr:uid="{00000000-0005-0000-0000-00005F910000}"/>
    <cellStyle name="Normal 4 2 5 4 25 6" xfId="33816" xr:uid="{00000000-0005-0000-0000-000060910000}"/>
    <cellStyle name="Normal 4 2 5 4 26" xfId="33817" xr:uid="{00000000-0005-0000-0000-000061910000}"/>
    <cellStyle name="Normal 4 2 5 4 26 2" xfId="33818" xr:uid="{00000000-0005-0000-0000-000062910000}"/>
    <cellStyle name="Normal 4 2 5 4 26 3" xfId="33819" xr:uid="{00000000-0005-0000-0000-000063910000}"/>
    <cellStyle name="Normal 4 2 5 4 26 4" xfId="33820" xr:uid="{00000000-0005-0000-0000-000064910000}"/>
    <cellStyle name="Normal 4 2 5 4 26 5" xfId="33821" xr:uid="{00000000-0005-0000-0000-000065910000}"/>
    <cellStyle name="Normal 4 2 5 4 26 6" xfId="33822" xr:uid="{00000000-0005-0000-0000-000066910000}"/>
    <cellStyle name="Normal 4 2 5 4 27" xfId="33823" xr:uid="{00000000-0005-0000-0000-000067910000}"/>
    <cellStyle name="Normal 4 2 5 4 27 2" xfId="33824" xr:uid="{00000000-0005-0000-0000-000068910000}"/>
    <cellStyle name="Normal 4 2 5 4 27 3" xfId="33825" xr:uid="{00000000-0005-0000-0000-000069910000}"/>
    <cellStyle name="Normal 4 2 5 4 27 4" xfId="33826" xr:uid="{00000000-0005-0000-0000-00006A910000}"/>
    <cellStyle name="Normal 4 2 5 4 27 5" xfId="33827" xr:uid="{00000000-0005-0000-0000-00006B910000}"/>
    <cellStyle name="Normal 4 2 5 4 27 6" xfId="33828" xr:uid="{00000000-0005-0000-0000-00006C910000}"/>
    <cellStyle name="Normal 4 2 5 4 28" xfId="33829" xr:uid="{00000000-0005-0000-0000-00006D910000}"/>
    <cellStyle name="Normal 4 2 5 4 28 2" xfId="33830" xr:uid="{00000000-0005-0000-0000-00006E910000}"/>
    <cellStyle name="Normal 4 2 5 4 28 3" xfId="33831" xr:uid="{00000000-0005-0000-0000-00006F910000}"/>
    <cellStyle name="Normal 4 2 5 4 28 4" xfId="33832" xr:uid="{00000000-0005-0000-0000-000070910000}"/>
    <cellStyle name="Normal 4 2 5 4 28 5" xfId="33833" xr:uid="{00000000-0005-0000-0000-000071910000}"/>
    <cellStyle name="Normal 4 2 5 4 28 6" xfId="33834" xr:uid="{00000000-0005-0000-0000-000072910000}"/>
    <cellStyle name="Normal 4 2 5 4 29" xfId="33835" xr:uid="{00000000-0005-0000-0000-000073910000}"/>
    <cellStyle name="Normal 4 2 5 4 29 2" xfId="33836" xr:uid="{00000000-0005-0000-0000-000074910000}"/>
    <cellStyle name="Normal 4 2 5 4 29 3" xfId="33837" xr:uid="{00000000-0005-0000-0000-000075910000}"/>
    <cellStyle name="Normal 4 2 5 4 29 4" xfId="33838" xr:uid="{00000000-0005-0000-0000-000076910000}"/>
    <cellStyle name="Normal 4 2 5 4 29 5" xfId="33839" xr:uid="{00000000-0005-0000-0000-000077910000}"/>
    <cellStyle name="Normal 4 2 5 4 29 6" xfId="33840" xr:uid="{00000000-0005-0000-0000-000078910000}"/>
    <cellStyle name="Normal 4 2 5 4 3" xfId="33841" xr:uid="{00000000-0005-0000-0000-000079910000}"/>
    <cellStyle name="Normal 4 2 5 4 3 2" xfId="33842" xr:uid="{00000000-0005-0000-0000-00007A910000}"/>
    <cellStyle name="Normal 4 2 5 4 3 3" xfId="33843" xr:uid="{00000000-0005-0000-0000-00007B910000}"/>
    <cellStyle name="Normal 4 2 5 4 3 4" xfId="33844" xr:uid="{00000000-0005-0000-0000-00007C910000}"/>
    <cellStyle name="Normal 4 2 5 4 3 5" xfId="33845" xr:uid="{00000000-0005-0000-0000-00007D910000}"/>
    <cellStyle name="Normal 4 2 5 4 3 6" xfId="33846" xr:uid="{00000000-0005-0000-0000-00007E910000}"/>
    <cellStyle name="Normal 4 2 5 4 30" xfId="33847" xr:uid="{00000000-0005-0000-0000-00007F910000}"/>
    <cellStyle name="Normal 4 2 5 4 31" xfId="33848" xr:uid="{00000000-0005-0000-0000-000080910000}"/>
    <cellStyle name="Normal 4 2 5 4 32" xfId="33849" xr:uid="{00000000-0005-0000-0000-000081910000}"/>
    <cellStyle name="Normal 4 2 5 4 33" xfId="33850" xr:uid="{00000000-0005-0000-0000-000082910000}"/>
    <cellStyle name="Normal 4 2 5 4 34" xfId="33851" xr:uid="{00000000-0005-0000-0000-000083910000}"/>
    <cellStyle name="Normal 4 2 5 4 4" xfId="33852" xr:uid="{00000000-0005-0000-0000-000084910000}"/>
    <cellStyle name="Normal 4 2 5 4 4 2" xfId="33853" xr:uid="{00000000-0005-0000-0000-000085910000}"/>
    <cellStyle name="Normal 4 2 5 4 4 3" xfId="33854" xr:uid="{00000000-0005-0000-0000-000086910000}"/>
    <cellStyle name="Normal 4 2 5 4 4 4" xfId="33855" xr:uid="{00000000-0005-0000-0000-000087910000}"/>
    <cellStyle name="Normal 4 2 5 4 4 5" xfId="33856" xr:uid="{00000000-0005-0000-0000-000088910000}"/>
    <cellStyle name="Normal 4 2 5 4 4 6" xfId="33857" xr:uid="{00000000-0005-0000-0000-000089910000}"/>
    <cellStyle name="Normal 4 2 5 4 5" xfId="33858" xr:uid="{00000000-0005-0000-0000-00008A910000}"/>
    <cellStyle name="Normal 4 2 5 4 5 2" xfId="33859" xr:uid="{00000000-0005-0000-0000-00008B910000}"/>
    <cellStyle name="Normal 4 2 5 4 5 3" xfId="33860" xr:uid="{00000000-0005-0000-0000-00008C910000}"/>
    <cellStyle name="Normal 4 2 5 4 5 4" xfId="33861" xr:uid="{00000000-0005-0000-0000-00008D910000}"/>
    <cellStyle name="Normal 4 2 5 4 5 5" xfId="33862" xr:uid="{00000000-0005-0000-0000-00008E910000}"/>
    <cellStyle name="Normal 4 2 5 4 5 6" xfId="33863" xr:uid="{00000000-0005-0000-0000-00008F910000}"/>
    <cellStyle name="Normal 4 2 5 4 6" xfId="33864" xr:uid="{00000000-0005-0000-0000-000090910000}"/>
    <cellStyle name="Normal 4 2 5 4 6 2" xfId="33865" xr:uid="{00000000-0005-0000-0000-000091910000}"/>
    <cellStyle name="Normal 4 2 5 4 6 3" xfId="33866" xr:uid="{00000000-0005-0000-0000-000092910000}"/>
    <cellStyle name="Normal 4 2 5 4 6 4" xfId="33867" xr:uid="{00000000-0005-0000-0000-000093910000}"/>
    <cellStyle name="Normal 4 2 5 4 6 5" xfId="33868" xr:uid="{00000000-0005-0000-0000-000094910000}"/>
    <cellStyle name="Normal 4 2 5 4 6 6" xfId="33869" xr:uid="{00000000-0005-0000-0000-000095910000}"/>
    <cellStyle name="Normal 4 2 5 4 7" xfId="33870" xr:uid="{00000000-0005-0000-0000-000096910000}"/>
    <cellStyle name="Normal 4 2 5 4 7 2" xfId="33871" xr:uid="{00000000-0005-0000-0000-000097910000}"/>
    <cellStyle name="Normal 4 2 5 4 7 3" xfId="33872" xr:uid="{00000000-0005-0000-0000-000098910000}"/>
    <cellStyle name="Normal 4 2 5 4 7 4" xfId="33873" xr:uid="{00000000-0005-0000-0000-000099910000}"/>
    <cellStyle name="Normal 4 2 5 4 7 5" xfId="33874" xr:uid="{00000000-0005-0000-0000-00009A910000}"/>
    <cellStyle name="Normal 4 2 5 4 7 6" xfId="33875" xr:uid="{00000000-0005-0000-0000-00009B910000}"/>
    <cellStyle name="Normal 4 2 5 4 8" xfId="33876" xr:uid="{00000000-0005-0000-0000-00009C910000}"/>
    <cellStyle name="Normal 4 2 5 4 8 2" xfId="33877" xr:uid="{00000000-0005-0000-0000-00009D910000}"/>
    <cellStyle name="Normal 4 2 5 4 8 3" xfId="33878" xr:uid="{00000000-0005-0000-0000-00009E910000}"/>
    <cellStyle name="Normal 4 2 5 4 8 4" xfId="33879" xr:uid="{00000000-0005-0000-0000-00009F910000}"/>
    <cellStyle name="Normal 4 2 5 4 8 5" xfId="33880" xr:uid="{00000000-0005-0000-0000-0000A0910000}"/>
    <cellStyle name="Normal 4 2 5 4 8 6" xfId="33881" xr:uid="{00000000-0005-0000-0000-0000A1910000}"/>
    <cellStyle name="Normal 4 2 5 4 9" xfId="33882" xr:uid="{00000000-0005-0000-0000-0000A2910000}"/>
    <cellStyle name="Normal 4 2 5 4 9 2" xfId="33883" xr:uid="{00000000-0005-0000-0000-0000A3910000}"/>
    <cellStyle name="Normal 4 2 5 4 9 3" xfId="33884" xr:uid="{00000000-0005-0000-0000-0000A4910000}"/>
    <cellStyle name="Normal 4 2 5 4 9 4" xfId="33885" xr:uid="{00000000-0005-0000-0000-0000A5910000}"/>
    <cellStyle name="Normal 4 2 5 4 9 5" xfId="33886" xr:uid="{00000000-0005-0000-0000-0000A6910000}"/>
    <cellStyle name="Normal 4 2 5 4 9 6" xfId="33887" xr:uid="{00000000-0005-0000-0000-0000A7910000}"/>
    <cellStyle name="Normal 4 2 5 40" xfId="33888" xr:uid="{00000000-0005-0000-0000-0000A8910000}"/>
    <cellStyle name="Normal 4 2 5 40 2" xfId="33889" xr:uid="{00000000-0005-0000-0000-0000A9910000}"/>
    <cellStyle name="Normal 4 2 5 40 3" xfId="33890" xr:uid="{00000000-0005-0000-0000-0000AA910000}"/>
    <cellStyle name="Normal 4 2 5 40 4" xfId="33891" xr:uid="{00000000-0005-0000-0000-0000AB910000}"/>
    <cellStyle name="Normal 4 2 5 40 5" xfId="33892" xr:uid="{00000000-0005-0000-0000-0000AC910000}"/>
    <cellStyle name="Normal 4 2 5 40 6" xfId="33893" xr:uid="{00000000-0005-0000-0000-0000AD910000}"/>
    <cellStyle name="Normal 4 2 5 41" xfId="33894" xr:uid="{00000000-0005-0000-0000-0000AE910000}"/>
    <cellStyle name="Normal 4 2 5 41 2" xfId="33895" xr:uid="{00000000-0005-0000-0000-0000AF910000}"/>
    <cellStyle name="Normal 4 2 5 41 3" xfId="33896" xr:uid="{00000000-0005-0000-0000-0000B0910000}"/>
    <cellStyle name="Normal 4 2 5 41 4" xfId="33897" xr:uid="{00000000-0005-0000-0000-0000B1910000}"/>
    <cellStyle name="Normal 4 2 5 41 5" xfId="33898" xr:uid="{00000000-0005-0000-0000-0000B2910000}"/>
    <cellStyle name="Normal 4 2 5 41 6" xfId="33899" xr:uid="{00000000-0005-0000-0000-0000B3910000}"/>
    <cellStyle name="Normal 4 2 5 42" xfId="33900" xr:uid="{00000000-0005-0000-0000-0000B4910000}"/>
    <cellStyle name="Normal 4 2 5 42 2" xfId="33901" xr:uid="{00000000-0005-0000-0000-0000B5910000}"/>
    <cellStyle name="Normal 4 2 5 42 3" xfId="33902" xr:uid="{00000000-0005-0000-0000-0000B6910000}"/>
    <cellStyle name="Normal 4 2 5 42 4" xfId="33903" xr:uid="{00000000-0005-0000-0000-0000B7910000}"/>
    <cellStyle name="Normal 4 2 5 42 5" xfId="33904" xr:uid="{00000000-0005-0000-0000-0000B8910000}"/>
    <cellStyle name="Normal 4 2 5 42 6" xfId="33905" xr:uid="{00000000-0005-0000-0000-0000B9910000}"/>
    <cellStyle name="Normal 4 2 5 43" xfId="33906" xr:uid="{00000000-0005-0000-0000-0000BA910000}"/>
    <cellStyle name="Normal 4 2 5 43 2" xfId="33907" xr:uid="{00000000-0005-0000-0000-0000BB910000}"/>
    <cellStyle name="Normal 4 2 5 43 3" xfId="33908" xr:uid="{00000000-0005-0000-0000-0000BC910000}"/>
    <cellStyle name="Normal 4 2 5 43 4" xfId="33909" xr:uid="{00000000-0005-0000-0000-0000BD910000}"/>
    <cellStyle name="Normal 4 2 5 43 5" xfId="33910" xr:uid="{00000000-0005-0000-0000-0000BE910000}"/>
    <cellStyle name="Normal 4 2 5 43 6" xfId="33911" xr:uid="{00000000-0005-0000-0000-0000BF910000}"/>
    <cellStyle name="Normal 4 2 5 44" xfId="33912" xr:uid="{00000000-0005-0000-0000-0000C0910000}"/>
    <cellStyle name="Normal 4 2 5 44 2" xfId="33913" xr:uid="{00000000-0005-0000-0000-0000C1910000}"/>
    <cellStyle name="Normal 4 2 5 44 3" xfId="33914" xr:uid="{00000000-0005-0000-0000-0000C2910000}"/>
    <cellStyle name="Normal 4 2 5 44 4" xfId="33915" xr:uid="{00000000-0005-0000-0000-0000C3910000}"/>
    <cellStyle name="Normal 4 2 5 44 5" xfId="33916" xr:uid="{00000000-0005-0000-0000-0000C4910000}"/>
    <cellStyle name="Normal 4 2 5 44 6" xfId="33917" xr:uid="{00000000-0005-0000-0000-0000C5910000}"/>
    <cellStyle name="Normal 4 2 5 45" xfId="33918" xr:uid="{00000000-0005-0000-0000-0000C6910000}"/>
    <cellStyle name="Normal 4 2 5 45 2" xfId="33919" xr:uid="{00000000-0005-0000-0000-0000C7910000}"/>
    <cellStyle name="Normal 4 2 5 45 3" xfId="33920" xr:uid="{00000000-0005-0000-0000-0000C8910000}"/>
    <cellStyle name="Normal 4 2 5 45 4" xfId="33921" xr:uid="{00000000-0005-0000-0000-0000C9910000}"/>
    <cellStyle name="Normal 4 2 5 45 5" xfId="33922" xr:uid="{00000000-0005-0000-0000-0000CA910000}"/>
    <cellStyle name="Normal 4 2 5 45 6" xfId="33923" xr:uid="{00000000-0005-0000-0000-0000CB910000}"/>
    <cellStyle name="Normal 4 2 5 46" xfId="33924" xr:uid="{00000000-0005-0000-0000-0000CC910000}"/>
    <cellStyle name="Normal 4 2 5 46 2" xfId="33925" xr:uid="{00000000-0005-0000-0000-0000CD910000}"/>
    <cellStyle name="Normal 4 2 5 46 3" xfId="33926" xr:uid="{00000000-0005-0000-0000-0000CE910000}"/>
    <cellStyle name="Normal 4 2 5 46 4" xfId="33927" xr:uid="{00000000-0005-0000-0000-0000CF910000}"/>
    <cellStyle name="Normal 4 2 5 46 5" xfId="33928" xr:uid="{00000000-0005-0000-0000-0000D0910000}"/>
    <cellStyle name="Normal 4 2 5 46 6" xfId="33929" xr:uid="{00000000-0005-0000-0000-0000D1910000}"/>
    <cellStyle name="Normal 4 2 5 47" xfId="33930" xr:uid="{00000000-0005-0000-0000-0000D2910000}"/>
    <cellStyle name="Normal 4 2 5 48" xfId="33931" xr:uid="{00000000-0005-0000-0000-0000D3910000}"/>
    <cellStyle name="Normal 4 2 5 49" xfId="33932" xr:uid="{00000000-0005-0000-0000-0000D4910000}"/>
    <cellStyle name="Normal 4 2 5 5" xfId="33933" xr:uid="{00000000-0005-0000-0000-0000D5910000}"/>
    <cellStyle name="Normal 4 2 5 5 10" xfId="33934" xr:uid="{00000000-0005-0000-0000-0000D6910000}"/>
    <cellStyle name="Normal 4 2 5 5 10 2" xfId="33935" xr:uid="{00000000-0005-0000-0000-0000D7910000}"/>
    <cellStyle name="Normal 4 2 5 5 10 3" xfId="33936" xr:uid="{00000000-0005-0000-0000-0000D8910000}"/>
    <cellStyle name="Normal 4 2 5 5 10 4" xfId="33937" xr:uid="{00000000-0005-0000-0000-0000D9910000}"/>
    <cellStyle name="Normal 4 2 5 5 10 5" xfId="33938" xr:uid="{00000000-0005-0000-0000-0000DA910000}"/>
    <cellStyle name="Normal 4 2 5 5 10 6" xfId="33939" xr:uid="{00000000-0005-0000-0000-0000DB910000}"/>
    <cellStyle name="Normal 4 2 5 5 11" xfId="33940" xr:uid="{00000000-0005-0000-0000-0000DC910000}"/>
    <cellStyle name="Normal 4 2 5 5 11 2" xfId="33941" xr:uid="{00000000-0005-0000-0000-0000DD910000}"/>
    <cellStyle name="Normal 4 2 5 5 11 3" xfId="33942" xr:uid="{00000000-0005-0000-0000-0000DE910000}"/>
    <cellStyle name="Normal 4 2 5 5 11 4" xfId="33943" xr:uid="{00000000-0005-0000-0000-0000DF910000}"/>
    <cellStyle name="Normal 4 2 5 5 11 5" xfId="33944" xr:uid="{00000000-0005-0000-0000-0000E0910000}"/>
    <cellStyle name="Normal 4 2 5 5 11 6" xfId="33945" xr:uid="{00000000-0005-0000-0000-0000E1910000}"/>
    <cellStyle name="Normal 4 2 5 5 12" xfId="33946" xr:uid="{00000000-0005-0000-0000-0000E2910000}"/>
    <cellStyle name="Normal 4 2 5 5 12 2" xfId="33947" xr:uid="{00000000-0005-0000-0000-0000E3910000}"/>
    <cellStyle name="Normal 4 2 5 5 12 3" xfId="33948" xr:uid="{00000000-0005-0000-0000-0000E4910000}"/>
    <cellStyle name="Normal 4 2 5 5 12 4" xfId="33949" xr:uid="{00000000-0005-0000-0000-0000E5910000}"/>
    <cellStyle name="Normal 4 2 5 5 12 5" xfId="33950" xr:uid="{00000000-0005-0000-0000-0000E6910000}"/>
    <cellStyle name="Normal 4 2 5 5 12 6" xfId="33951" xr:uid="{00000000-0005-0000-0000-0000E7910000}"/>
    <cellStyle name="Normal 4 2 5 5 13" xfId="33952" xr:uid="{00000000-0005-0000-0000-0000E8910000}"/>
    <cellStyle name="Normal 4 2 5 5 13 2" xfId="33953" xr:uid="{00000000-0005-0000-0000-0000E9910000}"/>
    <cellStyle name="Normal 4 2 5 5 13 3" xfId="33954" xr:uid="{00000000-0005-0000-0000-0000EA910000}"/>
    <cellStyle name="Normal 4 2 5 5 13 4" xfId="33955" xr:uid="{00000000-0005-0000-0000-0000EB910000}"/>
    <cellStyle name="Normal 4 2 5 5 13 5" xfId="33956" xr:uid="{00000000-0005-0000-0000-0000EC910000}"/>
    <cellStyle name="Normal 4 2 5 5 13 6" xfId="33957" xr:uid="{00000000-0005-0000-0000-0000ED910000}"/>
    <cellStyle name="Normal 4 2 5 5 14" xfId="33958" xr:uid="{00000000-0005-0000-0000-0000EE910000}"/>
    <cellStyle name="Normal 4 2 5 5 14 2" xfId="33959" xr:uid="{00000000-0005-0000-0000-0000EF910000}"/>
    <cellStyle name="Normal 4 2 5 5 14 3" xfId="33960" xr:uid="{00000000-0005-0000-0000-0000F0910000}"/>
    <cellStyle name="Normal 4 2 5 5 14 4" xfId="33961" xr:uid="{00000000-0005-0000-0000-0000F1910000}"/>
    <cellStyle name="Normal 4 2 5 5 14 5" xfId="33962" xr:uid="{00000000-0005-0000-0000-0000F2910000}"/>
    <cellStyle name="Normal 4 2 5 5 14 6" xfId="33963" xr:uid="{00000000-0005-0000-0000-0000F3910000}"/>
    <cellStyle name="Normal 4 2 5 5 15" xfId="33964" xr:uid="{00000000-0005-0000-0000-0000F4910000}"/>
    <cellStyle name="Normal 4 2 5 5 15 2" xfId="33965" xr:uid="{00000000-0005-0000-0000-0000F5910000}"/>
    <cellStyle name="Normal 4 2 5 5 15 3" xfId="33966" xr:uid="{00000000-0005-0000-0000-0000F6910000}"/>
    <cellStyle name="Normal 4 2 5 5 15 4" xfId="33967" xr:uid="{00000000-0005-0000-0000-0000F7910000}"/>
    <cellStyle name="Normal 4 2 5 5 15 5" xfId="33968" xr:uid="{00000000-0005-0000-0000-0000F8910000}"/>
    <cellStyle name="Normal 4 2 5 5 15 6" xfId="33969" xr:uid="{00000000-0005-0000-0000-0000F9910000}"/>
    <cellStyle name="Normal 4 2 5 5 16" xfId="33970" xr:uid="{00000000-0005-0000-0000-0000FA910000}"/>
    <cellStyle name="Normal 4 2 5 5 16 2" xfId="33971" xr:uid="{00000000-0005-0000-0000-0000FB910000}"/>
    <cellStyle name="Normal 4 2 5 5 16 3" xfId="33972" xr:uid="{00000000-0005-0000-0000-0000FC910000}"/>
    <cellStyle name="Normal 4 2 5 5 16 4" xfId="33973" xr:uid="{00000000-0005-0000-0000-0000FD910000}"/>
    <cellStyle name="Normal 4 2 5 5 16 5" xfId="33974" xr:uid="{00000000-0005-0000-0000-0000FE910000}"/>
    <cellStyle name="Normal 4 2 5 5 16 6" xfId="33975" xr:uid="{00000000-0005-0000-0000-0000FF910000}"/>
    <cellStyle name="Normal 4 2 5 5 17" xfId="33976" xr:uid="{00000000-0005-0000-0000-000000920000}"/>
    <cellStyle name="Normal 4 2 5 5 17 2" xfId="33977" xr:uid="{00000000-0005-0000-0000-000001920000}"/>
    <cellStyle name="Normal 4 2 5 5 17 3" xfId="33978" xr:uid="{00000000-0005-0000-0000-000002920000}"/>
    <cellStyle name="Normal 4 2 5 5 17 4" xfId="33979" xr:uid="{00000000-0005-0000-0000-000003920000}"/>
    <cellStyle name="Normal 4 2 5 5 17 5" xfId="33980" xr:uid="{00000000-0005-0000-0000-000004920000}"/>
    <cellStyle name="Normal 4 2 5 5 17 6" xfId="33981" xr:uid="{00000000-0005-0000-0000-000005920000}"/>
    <cellStyle name="Normal 4 2 5 5 18" xfId="33982" xr:uid="{00000000-0005-0000-0000-000006920000}"/>
    <cellStyle name="Normal 4 2 5 5 18 2" xfId="33983" xr:uid="{00000000-0005-0000-0000-000007920000}"/>
    <cellStyle name="Normal 4 2 5 5 18 3" xfId="33984" xr:uid="{00000000-0005-0000-0000-000008920000}"/>
    <cellStyle name="Normal 4 2 5 5 18 4" xfId="33985" xr:uid="{00000000-0005-0000-0000-000009920000}"/>
    <cellStyle name="Normal 4 2 5 5 18 5" xfId="33986" xr:uid="{00000000-0005-0000-0000-00000A920000}"/>
    <cellStyle name="Normal 4 2 5 5 18 6" xfId="33987" xr:uid="{00000000-0005-0000-0000-00000B920000}"/>
    <cellStyle name="Normal 4 2 5 5 19" xfId="33988" xr:uid="{00000000-0005-0000-0000-00000C920000}"/>
    <cellStyle name="Normal 4 2 5 5 19 2" xfId="33989" xr:uid="{00000000-0005-0000-0000-00000D920000}"/>
    <cellStyle name="Normal 4 2 5 5 19 3" xfId="33990" xr:uid="{00000000-0005-0000-0000-00000E920000}"/>
    <cellStyle name="Normal 4 2 5 5 19 4" xfId="33991" xr:uid="{00000000-0005-0000-0000-00000F920000}"/>
    <cellStyle name="Normal 4 2 5 5 19 5" xfId="33992" xr:uid="{00000000-0005-0000-0000-000010920000}"/>
    <cellStyle name="Normal 4 2 5 5 19 6" xfId="33993" xr:uid="{00000000-0005-0000-0000-000011920000}"/>
    <cellStyle name="Normal 4 2 5 5 2" xfId="33994" xr:uid="{00000000-0005-0000-0000-000012920000}"/>
    <cellStyle name="Normal 4 2 5 5 2 2" xfId="33995" xr:uid="{00000000-0005-0000-0000-000013920000}"/>
    <cellStyle name="Normal 4 2 5 5 2 3" xfId="33996" xr:uid="{00000000-0005-0000-0000-000014920000}"/>
    <cellStyle name="Normal 4 2 5 5 2 4" xfId="33997" xr:uid="{00000000-0005-0000-0000-000015920000}"/>
    <cellStyle name="Normal 4 2 5 5 2 5" xfId="33998" xr:uid="{00000000-0005-0000-0000-000016920000}"/>
    <cellStyle name="Normal 4 2 5 5 2 6" xfId="33999" xr:uid="{00000000-0005-0000-0000-000017920000}"/>
    <cellStyle name="Normal 4 2 5 5 20" xfId="34000" xr:uid="{00000000-0005-0000-0000-000018920000}"/>
    <cellStyle name="Normal 4 2 5 5 20 2" xfId="34001" xr:uid="{00000000-0005-0000-0000-000019920000}"/>
    <cellStyle name="Normal 4 2 5 5 20 3" xfId="34002" xr:uid="{00000000-0005-0000-0000-00001A920000}"/>
    <cellStyle name="Normal 4 2 5 5 20 4" xfId="34003" xr:uid="{00000000-0005-0000-0000-00001B920000}"/>
    <cellStyle name="Normal 4 2 5 5 20 5" xfId="34004" xr:uid="{00000000-0005-0000-0000-00001C920000}"/>
    <cellStyle name="Normal 4 2 5 5 20 6" xfId="34005" xr:uid="{00000000-0005-0000-0000-00001D920000}"/>
    <cellStyle name="Normal 4 2 5 5 21" xfId="34006" xr:uid="{00000000-0005-0000-0000-00001E920000}"/>
    <cellStyle name="Normal 4 2 5 5 21 2" xfId="34007" xr:uid="{00000000-0005-0000-0000-00001F920000}"/>
    <cellStyle name="Normal 4 2 5 5 21 3" xfId="34008" xr:uid="{00000000-0005-0000-0000-000020920000}"/>
    <cellStyle name="Normal 4 2 5 5 21 4" xfId="34009" xr:uid="{00000000-0005-0000-0000-000021920000}"/>
    <cellStyle name="Normal 4 2 5 5 21 5" xfId="34010" xr:uid="{00000000-0005-0000-0000-000022920000}"/>
    <cellStyle name="Normal 4 2 5 5 21 6" xfId="34011" xr:uid="{00000000-0005-0000-0000-000023920000}"/>
    <cellStyle name="Normal 4 2 5 5 22" xfId="34012" xr:uid="{00000000-0005-0000-0000-000024920000}"/>
    <cellStyle name="Normal 4 2 5 5 22 2" xfId="34013" xr:uid="{00000000-0005-0000-0000-000025920000}"/>
    <cellStyle name="Normal 4 2 5 5 22 3" xfId="34014" xr:uid="{00000000-0005-0000-0000-000026920000}"/>
    <cellStyle name="Normal 4 2 5 5 22 4" xfId="34015" xr:uid="{00000000-0005-0000-0000-000027920000}"/>
    <cellStyle name="Normal 4 2 5 5 22 5" xfId="34016" xr:uid="{00000000-0005-0000-0000-000028920000}"/>
    <cellStyle name="Normal 4 2 5 5 22 6" xfId="34017" xr:uid="{00000000-0005-0000-0000-000029920000}"/>
    <cellStyle name="Normal 4 2 5 5 23" xfId="34018" xr:uid="{00000000-0005-0000-0000-00002A920000}"/>
    <cellStyle name="Normal 4 2 5 5 23 2" xfId="34019" xr:uid="{00000000-0005-0000-0000-00002B920000}"/>
    <cellStyle name="Normal 4 2 5 5 23 3" xfId="34020" xr:uid="{00000000-0005-0000-0000-00002C920000}"/>
    <cellStyle name="Normal 4 2 5 5 23 4" xfId="34021" xr:uid="{00000000-0005-0000-0000-00002D920000}"/>
    <cellStyle name="Normal 4 2 5 5 23 5" xfId="34022" xr:uid="{00000000-0005-0000-0000-00002E920000}"/>
    <cellStyle name="Normal 4 2 5 5 23 6" xfId="34023" xr:uid="{00000000-0005-0000-0000-00002F920000}"/>
    <cellStyle name="Normal 4 2 5 5 24" xfId="34024" xr:uid="{00000000-0005-0000-0000-000030920000}"/>
    <cellStyle name="Normal 4 2 5 5 24 2" xfId="34025" xr:uid="{00000000-0005-0000-0000-000031920000}"/>
    <cellStyle name="Normal 4 2 5 5 24 3" xfId="34026" xr:uid="{00000000-0005-0000-0000-000032920000}"/>
    <cellStyle name="Normal 4 2 5 5 24 4" xfId="34027" xr:uid="{00000000-0005-0000-0000-000033920000}"/>
    <cellStyle name="Normal 4 2 5 5 24 5" xfId="34028" xr:uid="{00000000-0005-0000-0000-000034920000}"/>
    <cellStyle name="Normal 4 2 5 5 24 6" xfId="34029" xr:uid="{00000000-0005-0000-0000-000035920000}"/>
    <cellStyle name="Normal 4 2 5 5 25" xfId="34030" xr:uid="{00000000-0005-0000-0000-000036920000}"/>
    <cellStyle name="Normal 4 2 5 5 25 2" xfId="34031" xr:uid="{00000000-0005-0000-0000-000037920000}"/>
    <cellStyle name="Normal 4 2 5 5 25 3" xfId="34032" xr:uid="{00000000-0005-0000-0000-000038920000}"/>
    <cellStyle name="Normal 4 2 5 5 25 4" xfId="34033" xr:uid="{00000000-0005-0000-0000-000039920000}"/>
    <cellStyle name="Normal 4 2 5 5 25 5" xfId="34034" xr:uid="{00000000-0005-0000-0000-00003A920000}"/>
    <cellStyle name="Normal 4 2 5 5 25 6" xfId="34035" xr:uid="{00000000-0005-0000-0000-00003B920000}"/>
    <cellStyle name="Normal 4 2 5 5 26" xfId="34036" xr:uid="{00000000-0005-0000-0000-00003C920000}"/>
    <cellStyle name="Normal 4 2 5 5 26 2" xfId="34037" xr:uid="{00000000-0005-0000-0000-00003D920000}"/>
    <cellStyle name="Normal 4 2 5 5 26 3" xfId="34038" xr:uid="{00000000-0005-0000-0000-00003E920000}"/>
    <cellStyle name="Normal 4 2 5 5 26 4" xfId="34039" xr:uid="{00000000-0005-0000-0000-00003F920000}"/>
    <cellStyle name="Normal 4 2 5 5 26 5" xfId="34040" xr:uid="{00000000-0005-0000-0000-000040920000}"/>
    <cellStyle name="Normal 4 2 5 5 26 6" xfId="34041" xr:uid="{00000000-0005-0000-0000-000041920000}"/>
    <cellStyle name="Normal 4 2 5 5 27" xfId="34042" xr:uid="{00000000-0005-0000-0000-000042920000}"/>
    <cellStyle name="Normal 4 2 5 5 27 2" xfId="34043" xr:uid="{00000000-0005-0000-0000-000043920000}"/>
    <cellStyle name="Normal 4 2 5 5 27 3" xfId="34044" xr:uid="{00000000-0005-0000-0000-000044920000}"/>
    <cellStyle name="Normal 4 2 5 5 27 4" xfId="34045" xr:uid="{00000000-0005-0000-0000-000045920000}"/>
    <cellStyle name="Normal 4 2 5 5 27 5" xfId="34046" xr:uid="{00000000-0005-0000-0000-000046920000}"/>
    <cellStyle name="Normal 4 2 5 5 27 6" xfId="34047" xr:uid="{00000000-0005-0000-0000-000047920000}"/>
    <cellStyle name="Normal 4 2 5 5 28" xfId="34048" xr:uid="{00000000-0005-0000-0000-000048920000}"/>
    <cellStyle name="Normal 4 2 5 5 28 2" xfId="34049" xr:uid="{00000000-0005-0000-0000-000049920000}"/>
    <cellStyle name="Normal 4 2 5 5 28 3" xfId="34050" xr:uid="{00000000-0005-0000-0000-00004A920000}"/>
    <cellStyle name="Normal 4 2 5 5 28 4" xfId="34051" xr:uid="{00000000-0005-0000-0000-00004B920000}"/>
    <cellStyle name="Normal 4 2 5 5 28 5" xfId="34052" xr:uid="{00000000-0005-0000-0000-00004C920000}"/>
    <cellStyle name="Normal 4 2 5 5 28 6" xfId="34053" xr:uid="{00000000-0005-0000-0000-00004D920000}"/>
    <cellStyle name="Normal 4 2 5 5 29" xfId="34054" xr:uid="{00000000-0005-0000-0000-00004E920000}"/>
    <cellStyle name="Normal 4 2 5 5 29 2" xfId="34055" xr:uid="{00000000-0005-0000-0000-00004F920000}"/>
    <cellStyle name="Normal 4 2 5 5 29 3" xfId="34056" xr:uid="{00000000-0005-0000-0000-000050920000}"/>
    <cellStyle name="Normal 4 2 5 5 29 4" xfId="34057" xr:uid="{00000000-0005-0000-0000-000051920000}"/>
    <cellStyle name="Normal 4 2 5 5 29 5" xfId="34058" xr:uid="{00000000-0005-0000-0000-000052920000}"/>
    <cellStyle name="Normal 4 2 5 5 29 6" xfId="34059" xr:uid="{00000000-0005-0000-0000-000053920000}"/>
    <cellStyle name="Normal 4 2 5 5 3" xfId="34060" xr:uid="{00000000-0005-0000-0000-000054920000}"/>
    <cellStyle name="Normal 4 2 5 5 3 2" xfId="34061" xr:uid="{00000000-0005-0000-0000-000055920000}"/>
    <cellStyle name="Normal 4 2 5 5 3 3" xfId="34062" xr:uid="{00000000-0005-0000-0000-000056920000}"/>
    <cellStyle name="Normal 4 2 5 5 3 4" xfId="34063" xr:uid="{00000000-0005-0000-0000-000057920000}"/>
    <cellStyle name="Normal 4 2 5 5 3 5" xfId="34064" xr:uid="{00000000-0005-0000-0000-000058920000}"/>
    <cellStyle name="Normal 4 2 5 5 3 6" xfId="34065" xr:uid="{00000000-0005-0000-0000-000059920000}"/>
    <cellStyle name="Normal 4 2 5 5 30" xfId="34066" xr:uid="{00000000-0005-0000-0000-00005A920000}"/>
    <cellStyle name="Normal 4 2 5 5 31" xfId="34067" xr:uid="{00000000-0005-0000-0000-00005B920000}"/>
    <cellStyle name="Normal 4 2 5 5 32" xfId="34068" xr:uid="{00000000-0005-0000-0000-00005C920000}"/>
    <cellStyle name="Normal 4 2 5 5 33" xfId="34069" xr:uid="{00000000-0005-0000-0000-00005D920000}"/>
    <cellStyle name="Normal 4 2 5 5 34" xfId="34070" xr:uid="{00000000-0005-0000-0000-00005E920000}"/>
    <cellStyle name="Normal 4 2 5 5 4" xfId="34071" xr:uid="{00000000-0005-0000-0000-00005F920000}"/>
    <cellStyle name="Normal 4 2 5 5 4 2" xfId="34072" xr:uid="{00000000-0005-0000-0000-000060920000}"/>
    <cellStyle name="Normal 4 2 5 5 4 3" xfId="34073" xr:uid="{00000000-0005-0000-0000-000061920000}"/>
    <cellStyle name="Normal 4 2 5 5 4 4" xfId="34074" xr:uid="{00000000-0005-0000-0000-000062920000}"/>
    <cellStyle name="Normal 4 2 5 5 4 5" xfId="34075" xr:uid="{00000000-0005-0000-0000-000063920000}"/>
    <cellStyle name="Normal 4 2 5 5 4 6" xfId="34076" xr:uid="{00000000-0005-0000-0000-000064920000}"/>
    <cellStyle name="Normal 4 2 5 5 5" xfId="34077" xr:uid="{00000000-0005-0000-0000-000065920000}"/>
    <cellStyle name="Normal 4 2 5 5 5 2" xfId="34078" xr:uid="{00000000-0005-0000-0000-000066920000}"/>
    <cellStyle name="Normal 4 2 5 5 5 3" xfId="34079" xr:uid="{00000000-0005-0000-0000-000067920000}"/>
    <cellStyle name="Normal 4 2 5 5 5 4" xfId="34080" xr:uid="{00000000-0005-0000-0000-000068920000}"/>
    <cellStyle name="Normal 4 2 5 5 5 5" xfId="34081" xr:uid="{00000000-0005-0000-0000-000069920000}"/>
    <cellStyle name="Normal 4 2 5 5 5 6" xfId="34082" xr:uid="{00000000-0005-0000-0000-00006A920000}"/>
    <cellStyle name="Normal 4 2 5 5 6" xfId="34083" xr:uid="{00000000-0005-0000-0000-00006B920000}"/>
    <cellStyle name="Normal 4 2 5 5 6 2" xfId="34084" xr:uid="{00000000-0005-0000-0000-00006C920000}"/>
    <cellStyle name="Normal 4 2 5 5 6 3" xfId="34085" xr:uid="{00000000-0005-0000-0000-00006D920000}"/>
    <cellStyle name="Normal 4 2 5 5 6 4" xfId="34086" xr:uid="{00000000-0005-0000-0000-00006E920000}"/>
    <cellStyle name="Normal 4 2 5 5 6 5" xfId="34087" xr:uid="{00000000-0005-0000-0000-00006F920000}"/>
    <cellStyle name="Normal 4 2 5 5 6 6" xfId="34088" xr:uid="{00000000-0005-0000-0000-000070920000}"/>
    <cellStyle name="Normal 4 2 5 5 7" xfId="34089" xr:uid="{00000000-0005-0000-0000-000071920000}"/>
    <cellStyle name="Normal 4 2 5 5 7 2" xfId="34090" xr:uid="{00000000-0005-0000-0000-000072920000}"/>
    <cellStyle name="Normal 4 2 5 5 7 3" xfId="34091" xr:uid="{00000000-0005-0000-0000-000073920000}"/>
    <cellStyle name="Normal 4 2 5 5 7 4" xfId="34092" xr:uid="{00000000-0005-0000-0000-000074920000}"/>
    <cellStyle name="Normal 4 2 5 5 7 5" xfId="34093" xr:uid="{00000000-0005-0000-0000-000075920000}"/>
    <cellStyle name="Normal 4 2 5 5 7 6" xfId="34094" xr:uid="{00000000-0005-0000-0000-000076920000}"/>
    <cellStyle name="Normal 4 2 5 5 8" xfId="34095" xr:uid="{00000000-0005-0000-0000-000077920000}"/>
    <cellStyle name="Normal 4 2 5 5 8 2" xfId="34096" xr:uid="{00000000-0005-0000-0000-000078920000}"/>
    <cellStyle name="Normal 4 2 5 5 8 3" xfId="34097" xr:uid="{00000000-0005-0000-0000-000079920000}"/>
    <cellStyle name="Normal 4 2 5 5 8 4" xfId="34098" xr:uid="{00000000-0005-0000-0000-00007A920000}"/>
    <cellStyle name="Normal 4 2 5 5 8 5" xfId="34099" xr:uid="{00000000-0005-0000-0000-00007B920000}"/>
    <cellStyle name="Normal 4 2 5 5 8 6" xfId="34100" xr:uid="{00000000-0005-0000-0000-00007C920000}"/>
    <cellStyle name="Normal 4 2 5 5 9" xfId="34101" xr:uid="{00000000-0005-0000-0000-00007D920000}"/>
    <cellStyle name="Normal 4 2 5 5 9 2" xfId="34102" xr:uid="{00000000-0005-0000-0000-00007E920000}"/>
    <cellStyle name="Normal 4 2 5 5 9 3" xfId="34103" xr:uid="{00000000-0005-0000-0000-00007F920000}"/>
    <cellStyle name="Normal 4 2 5 5 9 4" xfId="34104" xr:uid="{00000000-0005-0000-0000-000080920000}"/>
    <cellStyle name="Normal 4 2 5 5 9 5" xfId="34105" xr:uid="{00000000-0005-0000-0000-000081920000}"/>
    <cellStyle name="Normal 4 2 5 5 9 6" xfId="34106" xr:uid="{00000000-0005-0000-0000-000082920000}"/>
    <cellStyle name="Normal 4 2 5 50" xfId="34107" xr:uid="{00000000-0005-0000-0000-000083920000}"/>
    <cellStyle name="Normal 4 2 5 51" xfId="34108" xr:uid="{00000000-0005-0000-0000-000084920000}"/>
    <cellStyle name="Normal 4 2 5 6" xfId="34109" xr:uid="{00000000-0005-0000-0000-000085920000}"/>
    <cellStyle name="Normal 4 2 5 6 10" xfId="34110" xr:uid="{00000000-0005-0000-0000-000086920000}"/>
    <cellStyle name="Normal 4 2 5 6 10 2" xfId="34111" xr:uid="{00000000-0005-0000-0000-000087920000}"/>
    <cellStyle name="Normal 4 2 5 6 10 3" xfId="34112" xr:uid="{00000000-0005-0000-0000-000088920000}"/>
    <cellStyle name="Normal 4 2 5 6 10 4" xfId="34113" xr:uid="{00000000-0005-0000-0000-000089920000}"/>
    <cellStyle name="Normal 4 2 5 6 10 5" xfId="34114" xr:uid="{00000000-0005-0000-0000-00008A920000}"/>
    <cellStyle name="Normal 4 2 5 6 10 6" xfId="34115" xr:uid="{00000000-0005-0000-0000-00008B920000}"/>
    <cellStyle name="Normal 4 2 5 6 11" xfId="34116" xr:uid="{00000000-0005-0000-0000-00008C920000}"/>
    <cellStyle name="Normal 4 2 5 6 11 2" xfId="34117" xr:uid="{00000000-0005-0000-0000-00008D920000}"/>
    <cellStyle name="Normal 4 2 5 6 11 3" xfId="34118" xr:uid="{00000000-0005-0000-0000-00008E920000}"/>
    <cellStyle name="Normal 4 2 5 6 11 4" xfId="34119" xr:uid="{00000000-0005-0000-0000-00008F920000}"/>
    <cellStyle name="Normal 4 2 5 6 11 5" xfId="34120" xr:uid="{00000000-0005-0000-0000-000090920000}"/>
    <cellStyle name="Normal 4 2 5 6 11 6" xfId="34121" xr:uid="{00000000-0005-0000-0000-000091920000}"/>
    <cellStyle name="Normal 4 2 5 6 12" xfId="34122" xr:uid="{00000000-0005-0000-0000-000092920000}"/>
    <cellStyle name="Normal 4 2 5 6 12 2" xfId="34123" xr:uid="{00000000-0005-0000-0000-000093920000}"/>
    <cellStyle name="Normal 4 2 5 6 12 3" xfId="34124" xr:uid="{00000000-0005-0000-0000-000094920000}"/>
    <cellStyle name="Normal 4 2 5 6 12 4" xfId="34125" xr:uid="{00000000-0005-0000-0000-000095920000}"/>
    <cellStyle name="Normal 4 2 5 6 12 5" xfId="34126" xr:uid="{00000000-0005-0000-0000-000096920000}"/>
    <cellStyle name="Normal 4 2 5 6 12 6" xfId="34127" xr:uid="{00000000-0005-0000-0000-000097920000}"/>
    <cellStyle name="Normal 4 2 5 6 13" xfId="34128" xr:uid="{00000000-0005-0000-0000-000098920000}"/>
    <cellStyle name="Normal 4 2 5 6 13 2" xfId="34129" xr:uid="{00000000-0005-0000-0000-000099920000}"/>
    <cellStyle name="Normal 4 2 5 6 13 3" xfId="34130" xr:uid="{00000000-0005-0000-0000-00009A920000}"/>
    <cellStyle name="Normal 4 2 5 6 13 4" xfId="34131" xr:uid="{00000000-0005-0000-0000-00009B920000}"/>
    <cellStyle name="Normal 4 2 5 6 13 5" xfId="34132" xr:uid="{00000000-0005-0000-0000-00009C920000}"/>
    <cellStyle name="Normal 4 2 5 6 13 6" xfId="34133" xr:uid="{00000000-0005-0000-0000-00009D920000}"/>
    <cellStyle name="Normal 4 2 5 6 14" xfId="34134" xr:uid="{00000000-0005-0000-0000-00009E920000}"/>
    <cellStyle name="Normal 4 2 5 6 14 2" xfId="34135" xr:uid="{00000000-0005-0000-0000-00009F920000}"/>
    <cellStyle name="Normal 4 2 5 6 14 3" xfId="34136" xr:uid="{00000000-0005-0000-0000-0000A0920000}"/>
    <cellStyle name="Normal 4 2 5 6 14 4" xfId="34137" xr:uid="{00000000-0005-0000-0000-0000A1920000}"/>
    <cellStyle name="Normal 4 2 5 6 14 5" xfId="34138" xr:uid="{00000000-0005-0000-0000-0000A2920000}"/>
    <cellStyle name="Normal 4 2 5 6 14 6" xfId="34139" xr:uid="{00000000-0005-0000-0000-0000A3920000}"/>
    <cellStyle name="Normal 4 2 5 6 15" xfId="34140" xr:uid="{00000000-0005-0000-0000-0000A4920000}"/>
    <cellStyle name="Normal 4 2 5 6 15 2" xfId="34141" xr:uid="{00000000-0005-0000-0000-0000A5920000}"/>
    <cellStyle name="Normal 4 2 5 6 15 3" xfId="34142" xr:uid="{00000000-0005-0000-0000-0000A6920000}"/>
    <cellStyle name="Normal 4 2 5 6 15 4" xfId="34143" xr:uid="{00000000-0005-0000-0000-0000A7920000}"/>
    <cellStyle name="Normal 4 2 5 6 15 5" xfId="34144" xr:uid="{00000000-0005-0000-0000-0000A8920000}"/>
    <cellStyle name="Normal 4 2 5 6 15 6" xfId="34145" xr:uid="{00000000-0005-0000-0000-0000A9920000}"/>
    <cellStyle name="Normal 4 2 5 6 16" xfId="34146" xr:uid="{00000000-0005-0000-0000-0000AA920000}"/>
    <cellStyle name="Normal 4 2 5 6 16 2" xfId="34147" xr:uid="{00000000-0005-0000-0000-0000AB920000}"/>
    <cellStyle name="Normal 4 2 5 6 16 3" xfId="34148" xr:uid="{00000000-0005-0000-0000-0000AC920000}"/>
    <cellStyle name="Normal 4 2 5 6 16 4" xfId="34149" xr:uid="{00000000-0005-0000-0000-0000AD920000}"/>
    <cellStyle name="Normal 4 2 5 6 16 5" xfId="34150" xr:uid="{00000000-0005-0000-0000-0000AE920000}"/>
    <cellStyle name="Normal 4 2 5 6 16 6" xfId="34151" xr:uid="{00000000-0005-0000-0000-0000AF920000}"/>
    <cellStyle name="Normal 4 2 5 6 17" xfId="34152" xr:uid="{00000000-0005-0000-0000-0000B0920000}"/>
    <cellStyle name="Normal 4 2 5 6 17 2" xfId="34153" xr:uid="{00000000-0005-0000-0000-0000B1920000}"/>
    <cellStyle name="Normal 4 2 5 6 17 3" xfId="34154" xr:uid="{00000000-0005-0000-0000-0000B2920000}"/>
    <cellStyle name="Normal 4 2 5 6 17 4" xfId="34155" xr:uid="{00000000-0005-0000-0000-0000B3920000}"/>
    <cellStyle name="Normal 4 2 5 6 17 5" xfId="34156" xr:uid="{00000000-0005-0000-0000-0000B4920000}"/>
    <cellStyle name="Normal 4 2 5 6 17 6" xfId="34157" xr:uid="{00000000-0005-0000-0000-0000B5920000}"/>
    <cellStyle name="Normal 4 2 5 6 18" xfId="34158" xr:uid="{00000000-0005-0000-0000-0000B6920000}"/>
    <cellStyle name="Normal 4 2 5 6 18 2" xfId="34159" xr:uid="{00000000-0005-0000-0000-0000B7920000}"/>
    <cellStyle name="Normal 4 2 5 6 18 3" xfId="34160" xr:uid="{00000000-0005-0000-0000-0000B8920000}"/>
    <cellStyle name="Normal 4 2 5 6 18 4" xfId="34161" xr:uid="{00000000-0005-0000-0000-0000B9920000}"/>
    <cellStyle name="Normal 4 2 5 6 18 5" xfId="34162" xr:uid="{00000000-0005-0000-0000-0000BA920000}"/>
    <cellStyle name="Normal 4 2 5 6 18 6" xfId="34163" xr:uid="{00000000-0005-0000-0000-0000BB920000}"/>
    <cellStyle name="Normal 4 2 5 6 19" xfId="34164" xr:uid="{00000000-0005-0000-0000-0000BC920000}"/>
    <cellStyle name="Normal 4 2 5 6 19 2" xfId="34165" xr:uid="{00000000-0005-0000-0000-0000BD920000}"/>
    <cellStyle name="Normal 4 2 5 6 19 3" xfId="34166" xr:uid="{00000000-0005-0000-0000-0000BE920000}"/>
    <cellStyle name="Normal 4 2 5 6 19 4" xfId="34167" xr:uid="{00000000-0005-0000-0000-0000BF920000}"/>
    <cellStyle name="Normal 4 2 5 6 19 5" xfId="34168" xr:uid="{00000000-0005-0000-0000-0000C0920000}"/>
    <cellStyle name="Normal 4 2 5 6 19 6" xfId="34169" xr:uid="{00000000-0005-0000-0000-0000C1920000}"/>
    <cellStyle name="Normal 4 2 5 6 2" xfId="34170" xr:uid="{00000000-0005-0000-0000-0000C2920000}"/>
    <cellStyle name="Normal 4 2 5 6 2 2" xfId="34171" xr:uid="{00000000-0005-0000-0000-0000C3920000}"/>
    <cellStyle name="Normal 4 2 5 6 2 3" xfId="34172" xr:uid="{00000000-0005-0000-0000-0000C4920000}"/>
    <cellStyle name="Normal 4 2 5 6 2 4" xfId="34173" xr:uid="{00000000-0005-0000-0000-0000C5920000}"/>
    <cellStyle name="Normal 4 2 5 6 2 5" xfId="34174" xr:uid="{00000000-0005-0000-0000-0000C6920000}"/>
    <cellStyle name="Normal 4 2 5 6 2 6" xfId="34175" xr:uid="{00000000-0005-0000-0000-0000C7920000}"/>
    <cellStyle name="Normal 4 2 5 6 20" xfId="34176" xr:uid="{00000000-0005-0000-0000-0000C8920000}"/>
    <cellStyle name="Normal 4 2 5 6 20 2" xfId="34177" xr:uid="{00000000-0005-0000-0000-0000C9920000}"/>
    <cellStyle name="Normal 4 2 5 6 20 3" xfId="34178" xr:uid="{00000000-0005-0000-0000-0000CA920000}"/>
    <cellStyle name="Normal 4 2 5 6 20 4" xfId="34179" xr:uid="{00000000-0005-0000-0000-0000CB920000}"/>
    <cellStyle name="Normal 4 2 5 6 20 5" xfId="34180" xr:uid="{00000000-0005-0000-0000-0000CC920000}"/>
    <cellStyle name="Normal 4 2 5 6 20 6" xfId="34181" xr:uid="{00000000-0005-0000-0000-0000CD920000}"/>
    <cellStyle name="Normal 4 2 5 6 21" xfId="34182" xr:uid="{00000000-0005-0000-0000-0000CE920000}"/>
    <cellStyle name="Normal 4 2 5 6 21 2" xfId="34183" xr:uid="{00000000-0005-0000-0000-0000CF920000}"/>
    <cellStyle name="Normal 4 2 5 6 21 3" xfId="34184" xr:uid="{00000000-0005-0000-0000-0000D0920000}"/>
    <cellStyle name="Normal 4 2 5 6 21 4" xfId="34185" xr:uid="{00000000-0005-0000-0000-0000D1920000}"/>
    <cellStyle name="Normal 4 2 5 6 21 5" xfId="34186" xr:uid="{00000000-0005-0000-0000-0000D2920000}"/>
    <cellStyle name="Normal 4 2 5 6 21 6" xfId="34187" xr:uid="{00000000-0005-0000-0000-0000D3920000}"/>
    <cellStyle name="Normal 4 2 5 6 22" xfId="34188" xr:uid="{00000000-0005-0000-0000-0000D4920000}"/>
    <cellStyle name="Normal 4 2 5 6 22 2" xfId="34189" xr:uid="{00000000-0005-0000-0000-0000D5920000}"/>
    <cellStyle name="Normal 4 2 5 6 22 3" xfId="34190" xr:uid="{00000000-0005-0000-0000-0000D6920000}"/>
    <cellStyle name="Normal 4 2 5 6 22 4" xfId="34191" xr:uid="{00000000-0005-0000-0000-0000D7920000}"/>
    <cellStyle name="Normal 4 2 5 6 22 5" xfId="34192" xr:uid="{00000000-0005-0000-0000-0000D8920000}"/>
    <cellStyle name="Normal 4 2 5 6 22 6" xfId="34193" xr:uid="{00000000-0005-0000-0000-0000D9920000}"/>
    <cellStyle name="Normal 4 2 5 6 23" xfId="34194" xr:uid="{00000000-0005-0000-0000-0000DA920000}"/>
    <cellStyle name="Normal 4 2 5 6 23 2" xfId="34195" xr:uid="{00000000-0005-0000-0000-0000DB920000}"/>
    <cellStyle name="Normal 4 2 5 6 23 3" xfId="34196" xr:uid="{00000000-0005-0000-0000-0000DC920000}"/>
    <cellStyle name="Normal 4 2 5 6 23 4" xfId="34197" xr:uid="{00000000-0005-0000-0000-0000DD920000}"/>
    <cellStyle name="Normal 4 2 5 6 23 5" xfId="34198" xr:uid="{00000000-0005-0000-0000-0000DE920000}"/>
    <cellStyle name="Normal 4 2 5 6 23 6" xfId="34199" xr:uid="{00000000-0005-0000-0000-0000DF920000}"/>
    <cellStyle name="Normal 4 2 5 6 24" xfId="34200" xr:uid="{00000000-0005-0000-0000-0000E0920000}"/>
    <cellStyle name="Normal 4 2 5 6 24 2" xfId="34201" xr:uid="{00000000-0005-0000-0000-0000E1920000}"/>
    <cellStyle name="Normal 4 2 5 6 24 3" xfId="34202" xr:uid="{00000000-0005-0000-0000-0000E2920000}"/>
    <cellStyle name="Normal 4 2 5 6 24 4" xfId="34203" xr:uid="{00000000-0005-0000-0000-0000E3920000}"/>
    <cellStyle name="Normal 4 2 5 6 24 5" xfId="34204" xr:uid="{00000000-0005-0000-0000-0000E4920000}"/>
    <cellStyle name="Normal 4 2 5 6 24 6" xfId="34205" xr:uid="{00000000-0005-0000-0000-0000E5920000}"/>
    <cellStyle name="Normal 4 2 5 6 25" xfId="34206" xr:uid="{00000000-0005-0000-0000-0000E6920000}"/>
    <cellStyle name="Normal 4 2 5 6 25 2" xfId="34207" xr:uid="{00000000-0005-0000-0000-0000E7920000}"/>
    <cellStyle name="Normal 4 2 5 6 25 3" xfId="34208" xr:uid="{00000000-0005-0000-0000-0000E8920000}"/>
    <cellStyle name="Normal 4 2 5 6 25 4" xfId="34209" xr:uid="{00000000-0005-0000-0000-0000E9920000}"/>
    <cellStyle name="Normal 4 2 5 6 25 5" xfId="34210" xr:uid="{00000000-0005-0000-0000-0000EA920000}"/>
    <cellStyle name="Normal 4 2 5 6 25 6" xfId="34211" xr:uid="{00000000-0005-0000-0000-0000EB920000}"/>
    <cellStyle name="Normal 4 2 5 6 26" xfId="34212" xr:uid="{00000000-0005-0000-0000-0000EC920000}"/>
    <cellStyle name="Normal 4 2 5 6 26 2" xfId="34213" xr:uid="{00000000-0005-0000-0000-0000ED920000}"/>
    <cellStyle name="Normal 4 2 5 6 26 3" xfId="34214" xr:uid="{00000000-0005-0000-0000-0000EE920000}"/>
    <cellStyle name="Normal 4 2 5 6 26 4" xfId="34215" xr:uid="{00000000-0005-0000-0000-0000EF920000}"/>
    <cellStyle name="Normal 4 2 5 6 26 5" xfId="34216" xr:uid="{00000000-0005-0000-0000-0000F0920000}"/>
    <cellStyle name="Normal 4 2 5 6 26 6" xfId="34217" xr:uid="{00000000-0005-0000-0000-0000F1920000}"/>
    <cellStyle name="Normal 4 2 5 6 27" xfId="34218" xr:uid="{00000000-0005-0000-0000-0000F2920000}"/>
    <cellStyle name="Normal 4 2 5 6 27 2" xfId="34219" xr:uid="{00000000-0005-0000-0000-0000F3920000}"/>
    <cellStyle name="Normal 4 2 5 6 27 3" xfId="34220" xr:uid="{00000000-0005-0000-0000-0000F4920000}"/>
    <cellStyle name="Normal 4 2 5 6 27 4" xfId="34221" xr:uid="{00000000-0005-0000-0000-0000F5920000}"/>
    <cellStyle name="Normal 4 2 5 6 27 5" xfId="34222" xr:uid="{00000000-0005-0000-0000-0000F6920000}"/>
    <cellStyle name="Normal 4 2 5 6 27 6" xfId="34223" xr:uid="{00000000-0005-0000-0000-0000F7920000}"/>
    <cellStyle name="Normal 4 2 5 6 28" xfId="34224" xr:uid="{00000000-0005-0000-0000-0000F8920000}"/>
    <cellStyle name="Normal 4 2 5 6 28 2" xfId="34225" xr:uid="{00000000-0005-0000-0000-0000F9920000}"/>
    <cellStyle name="Normal 4 2 5 6 28 3" xfId="34226" xr:uid="{00000000-0005-0000-0000-0000FA920000}"/>
    <cellStyle name="Normal 4 2 5 6 28 4" xfId="34227" xr:uid="{00000000-0005-0000-0000-0000FB920000}"/>
    <cellStyle name="Normal 4 2 5 6 28 5" xfId="34228" xr:uid="{00000000-0005-0000-0000-0000FC920000}"/>
    <cellStyle name="Normal 4 2 5 6 28 6" xfId="34229" xr:uid="{00000000-0005-0000-0000-0000FD920000}"/>
    <cellStyle name="Normal 4 2 5 6 29" xfId="34230" xr:uid="{00000000-0005-0000-0000-0000FE920000}"/>
    <cellStyle name="Normal 4 2 5 6 29 2" xfId="34231" xr:uid="{00000000-0005-0000-0000-0000FF920000}"/>
    <cellStyle name="Normal 4 2 5 6 29 3" xfId="34232" xr:uid="{00000000-0005-0000-0000-000000930000}"/>
    <cellStyle name="Normal 4 2 5 6 29 4" xfId="34233" xr:uid="{00000000-0005-0000-0000-000001930000}"/>
    <cellStyle name="Normal 4 2 5 6 29 5" xfId="34234" xr:uid="{00000000-0005-0000-0000-000002930000}"/>
    <cellStyle name="Normal 4 2 5 6 29 6" xfId="34235" xr:uid="{00000000-0005-0000-0000-000003930000}"/>
    <cellStyle name="Normal 4 2 5 6 3" xfId="34236" xr:uid="{00000000-0005-0000-0000-000004930000}"/>
    <cellStyle name="Normal 4 2 5 6 3 2" xfId="34237" xr:uid="{00000000-0005-0000-0000-000005930000}"/>
    <cellStyle name="Normal 4 2 5 6 3 3" xfId="34238" xr:uid="{00000000-0005-0000-0000-000006930000}"/>
    <cellStyle name="Normal 4 2 5 6 3 4" xfId="34239" xr:uid="{00000000-0005-0000-0000-000007930000}"/>
    <cellStyle name="Normal 4 2 5 6 3 5" xfId="34240" xr:uid="{00000000-0005-0000-0000-000008930000}"/>
    <cellStyle name="Normal 4 2 5 6 3 6" xfId="34241" xr:uid="{00000000-0005-0000-0000-000009930000}"/>
    <cellStyle name="Normal 4 2 5 6 30" xfId="34242" xr:uid="{00000000-0005-0000-0000-00000A930000}"/>
    <cellStyle name="Normal 4 2 5 6 31" xfId="34243" xr:uid="{00000000-0005-0000-0000-00000B930000}"/>
    <cellStyle name="Normal 4 2 5 6 32" xfId="34244" xr:uid="{00000000-0005-0000-0000-00000C930000}"/>
    <cellStyle name="Normal 4 2 5 6 33" xfId="34245" xr:uid="{00000000-0005-0000-0000-00000D930000}"/>
    <cellStyle name="Normal 4 2 5 6 34" xfId="34246" xr:uid="{00000000-0005-0000-0000-00000E930000}"/>
    <cellStyle name="Normal 4 2 5 6 4" xfId="34247" xr:uid="{00000000-0005-0000-0000-00000F930000}"/>
    <cellStyle name="Normal 4 2 5 6 4 2" xfId="34248" xr:uid="{00000000-0005-0000-0000-000010930000}"/>
    <cellStyle name="Normal 4 2 5 6 4 3" xfId="34249" xr:uid="{00000000-0005-0000-0000-000011930000}"/>
    <cellStyle name="Normal 4 2 5 6 4 4" xfId="34250" xr:uid="{00000000-0005-0000-0000-000012930000}"/>
    <cellStyle name="Normal 4 2 5 6 4 5" xfId="34251" xr:uid="{00000000-0005-0000-0000-000013930000}"/>
    <cellStyle name="Normal 4 2 5 6 4 6" xfId="34252" xr:uid="{00000000-0005-0000-0000-000014930000}"/>
    <cellStyle name="Normal 4 2 5 6 5" xfId="34253" xr:uid="{00000000-0005-0000-0000-000015930000}"/>
    <cellStyle name="Normal 4 2 5 6 5 2" xfId="34254" xr:uid="{00000000-0005-0000-0000-000016930000}"/>
    <cellStyle name="Normal 4 2 5 6 5 3" xfId="34255" xr:uid="{00000000-0005-0000-0000-000017930000}"/>
    <cellStyle name="Normal 4 2 5 6 5 4" xfId="34256" xr:uid="{00000000-0005-0000-0000-000018930000}"/>
    <cellStyle name="Normal 4 2 5 6 5 5" xfId="34257" xr:uid="{00000000-0005-0000-0000-000019930000}"/>
    <cellStyle name="Normal 4 2 5 6 5 6" xfId="34258" xr:uid="{00000000-0005-0000-0000-00001A930000}"/>
    <cellStyle name="Normal 4 2 5 6 6" xfId="34259" xr:uid="{00000000-0005-0000-0000-00001B930000}"/>
    <cellStyle name="Normal 4 2 5 6 6 2" xfId="34260" xr:uid="{00000000-0005-0000-0000-00001C930000}"/>
    <cellStyle name="Normal 4 2 5 6 6 3" xfId="34261" xr:uid="{00000000-0005-0000-0000-00001D930000}"/>
    <cellStyle name="Normal 4 2 5 6 6 4" xfId="34262" xr:uid="{00000000-0005-0000-0000-00001E930000}"/>
    <cellStyle name="Normal 4 2 5 6 6 5" xfId="34263" xr:uid="{00000000-0005-0000-0000-00001F930000}"/>
    <cellStyle name="Normal 4 2 5 6 6 6" xfId="34264" xr:uid="{00000000-0005-0000-0000-000020930000}"/>
    <cellStyle name="Normal 4 2 5 6 7" xfId="34265" xr:uid="{00000000-0005-0000-0000-000021930000}"/>
    <cellStyle name="Normal 4 2 5 6 7 2" xfId="34266" xr:uid="{00000000-0005-0000-0000-000022930000}"/>
    <cellStyle name="Normal 4 2 5 6 7 3" xfId="34267" xr:uid="{00000000-0005-0000-0000-000023930000}"/>
    <cellStyle name="Normal 4 2 5 6 7 4" xfId="34268" xr:uid="{00000000-0005-0000-0000-000024930000}"/>
    <cellStyle name="Normal 4 2 5 6 7 5" xfId="34269" xr:uid="{00000000-0005-0000-0000-000025930000}"/>
    <cellStyle name="Normal 4 2 5 6 7 6" xfId="34270" xr:uid="{00000000-0005-0000-0000-000026930000}"/>
    <cellStyle name="Normal 4 2 5 6 8" xfId="34271" xr:uid="{00000000-0005-0000-0000-000027930000}"/>
    <cellStyle name="Normal 4 2 5 6 8 2" xfId="34272" xr:uid="{00000000-0005-0000-0000-000028930000}"/>
    <cellStyle name="Normal 4 2 5 6 8 3" xfId="34273" xr:uid="{00000000-0005-0000-0000-000029930000}"/>
    <cellStyle name="Normal 4 2 5 6 8 4" xfId="34274" xr:uid="{00000000-0005-0000-0000-00002A930000}"/>
    <cellStyle name="Normal 4 2 5 6 8 5" xfId="34275" xr:uid="{00000000-0005-0000-0000-00002B930000}"/>
    <cellStyle name="Normal 4 2 5 6 8 6" xfId="34276" xr:uid="{00000000-0005-0000-0000-00002C930000}"/>
    <cellStyle name="Normal 4 2 5 6 9" xfId="34277" xr:uid="{00000000-0005-0000-0000-00002D930000}"/>
    <cellStyle name="Normal 4 2 5 6 9 2" xfId="34278" xr:uid="{00000000-0005-0000-0000-00002E930000}"/>
    <cellStyle name="Normal 4 2 5 6 9 3" xfId="34279" xr:uid="{00000000-0005-0000-0000-00002F930000}"/>
    <cellStyle name="Normal 4 2 5 6 9 4" xfId="34280" xr:uid="{00000000-0005-0000-0000-000030930000}"/>
    <cellStyle name="Normal 4 2 5 6 9 5" xfId="34281" xr:uid="{00000000-0005-0000-0000-000031930000}"/>
    <cellStyle name="Normal 4 2 5 6 9 6" xfId="34282" xr:uid="{00000000-0005-0000-0000-000032930000}"/>
    <cellStyle name="Normal 4 2 5 7" xfId="34283" xr:uid="{00000000-0005-0000-0000-000033930000}"/>
    <cellStyle name="Normal 4 2 5 7 10" xfId="34284" xr:uid="{00000000-0005-0000-0000-000034930000}"/>
    <cellStyle name="Normal 4 2 5 7 10 2" xfId="34285" xr:uid="{00000000-0005-0000-0000-000035930000}"/>
    <cellStyle name="Normal 4 2 5 7 10 3" xfId="34286" xr:uid="{00000000-0005-0000-0000-000036930000}"/>
    <cellStyle name="Normal 4 2 5 7 10 4" xfId="34287" xr:uid="{00000000-0005-0000-0000-000037930000}"/>
    <cellStyle name="Normal 4 2 5 7 10 5" xfId="34288" xr:uid="{00000000-0005-0000-0000-000038930000}"/>
    <cellStyle name="Normal 4 2 5 7 10 6" xfId="34289" xr:uid="{00000000-0005-0000-0000-000039930000}"/>
    <cellStyle name="Normal 4 2 5 7 11" xfId="34290" xr:uid="{00000000-0005-0000-0000-00003A930000}"/>
    <cellStyle name="Normal 4 2 5 7 11 2" xfId="34291" xr:uid="{00000000-0005-0000-0000-00003B930000}"/>
    <cellStyle name="Normal 4 2 5 7 11 3" xfId="34292" xr:uid="{00000000-0005-0000-0000-00003C930000}"/>
    <cellStyle name="Normal 4 2 5 7 11 4" xfId="34293" xr:uid="{00000000-0005-0000-0000-00003D930000}"/>
    <cellStyle name="Normal 4 2 5 7 11 5" xfId="34294" xr:uid="{00000000-0005-0000-0000-00003E930000}"/>
    <cellStyle name="Normal 4 2 5 7 11 6" xfId="34295" xr:uid="{00000000-0005-0000-0000-00003F930000}"/>
    <cellStyle name="Normal 4 2 5 7 12" xfId="34296" xr:uid="{00000000-0005-0000-0000-000040930000}"/>
    <cellStyle name="Normal 4 2 5 7 12 2" xfId="34297" xr:uid="{00000000-0005-0000-0000-000041930000}"/>
    <cellStyle name="Normal 4 2 5 7 12 3" xfId="34298" xr:uid="{00000000-0005-0000-0000-000042930000}"/>
    <cellStyle name="Normal 4 2 5 7 12 4" xfId="34299" xr:uid="{00000000-0005-0000-0000-000043930000}"/>
    <cellStyle name="Normal 4 2 5 7 12 5" xfId="34300" xr:uid="{00000000-0005-0000-0000-000044930000}"/>
    <cellStyle name="Normal 4 2 5 7 12 6" xfId="34301" xr:uid="{00000000-0005-0000-0000-000045930000}"/>
    <cellStyle name="Normal 4 2 5 7 13" xfId="34302" xr:uid="{00000000-0005-0000-0000-000046930000}"/>
    <cellStyle name="Normal 4 2 5 7 13 2" xfId="34303" xr:uid="{00000000-0005-0000-0000-000047930000}"/>
    <cellStyle name="Normal 4 2 5 7 13 3" xfId="34304" xr:uid="{00000000-0005-0000-0000-000048930000}"/>
    <cellStyle name="Normal 4 2 5 7 13 4" xfId="34305" xr:uid="{00000000-0005-0000-0000-000049930000}"/>
    <cellStyle name="Normal 4 2 5 7 13 5" xfId="34306" xr:uid="{00000000-0005-0000-0000-00004A930000}"/>
    <cellStyle name="Normal 4 2 5 7 13 6" xfId="34307" xr:uid="{00000000-0005-0000-0000-00004B930000}"/>
    <cellStyle name="Normal 4 2 5 7 14" xfId="34308" xr:uid="{00000000-0005-0000-0000-00004C930000}"/>
    <cellStyle name="Normal 4 2 5 7 14 2" xfId="34309" xr:uid="{00000000-0005-0000-0000-00004D930000}"/>
    <cellStyle name="Normal 4 2 5 7 14 3" xfId="34310" xr:uid="{00000000-0005-0000-0000-00004E930000}"/>
    <cellStyle name="Normal 4 2 5 7 14 4" xfId="34311" xr:uid="{00000000-0005-0000-0000-00004F930000}"/>
    <cellStyle name="Normal 4 2 5 7 14 5" xfId="34312" xr:uid="{00000000-0005-0000-0000-000050930000}"/>
    <cellStyle name="Normal 4 2 5 7 14 6" xfId="34313" xr:uid="{00000000-0005-0000-0000-000051930000}"/>
    <cellStyle name="Normal 4 2 5 7 15" xfId="34314" xr:uid="{00000000-0005-0000-0000-000052930000}"/>
    <cellStyle name="Normal 4 2 5 7 15 2" xfId="34315" xr:uid="{00000000-0005-0000-0000-000053930000}"/>
    <cellStyle name="Normal 4 2 5 7 15 3" xfId="34316" xr:uid="{00000000-0005-0000-0000-000054930000}"/>
    <cellStyle name="Normal 4 2 5 7 15 4" xfId="34317" xr:uid="{00000000-0005-0000-0000-000055930000}"/>
    <cellStyle name="Normal 4 2 5 7 15 5" xfId="34318" xr:uid="{00000000-0005-0000-0000-000056930000}"/>
    <cellStyle name="Normal 4 2 5 7 15 6" xfId="34319" xr:uid="{00000000-0005-0000-0000-000057930000}"/>
    <cellStyle name="Normal 4 2 5 7 16" xfId="34320" xr:uid="{00000000-0005-0000-0000-000058930000}"/>
    <cellStyle name="Normal 4 2 5 7 16 2" xfId="34321" xr:uid="{00000000-0005-0000-0000-000059930000}"/>
    <cellStyle name="Normal 4 2 5 7 16 3" xfId="34322" xr:uid="{00000000-0005-0000-0000-00005A930000}"/>
    <cellStyle name="Normal 4 2 5 7 16 4" xfId="34323" xr:uid="{00000000-0005-0000-0000-00005B930000}"/>
    <cellStyle name="Normal 4 2 5 7 16 5" xfId="34324" xr:uid="{00000000-0005-0000-0000-00005C930000}"/>
    <cellStyle name="Normal 4 2 5 7 16 6" xfId="34325" xr:uid="{00000000-0005-0000-0000-00005D930000}"/>
    <cellStyle name="Normal 4 2 5 7 17" xfId="34326" xr:uid="{00000000-0005-0000-0000-00005E930000}"/>
    <cellStyle name="Normal 4 2 5 7 17 2" xfId="34327" xr:uid="{00000000-0005-0000-0000-00005F930000}"/>
    <cellStyle name="Normal 4 2 5 7 17 3" xfId="34328" xr:uid="{00000000-0005-0000-0000-000060930000}"/>
    <cellStyle name="Normal 4 2 5 7 17 4" xfId="34329" xr:uid="{00000000-0005-0000-0000-000061930000}"/>
    <cellStyle name="Normal 4 2 5 7 17 5" xfId="34330" xr:uid="{00000000-0005-0000-0000-000062930000}"/>
    <cellStyle name="Normal 4 2 5 7 17 6" xfId="34331" xr:uid="{00000000-0005-0000-0000-000063930000}"/>
    <cellStyle name="Normal 4 2 5 7 18" xfId="34332" xr:uid="{00000000-0005-0000-0000-000064930000}"/>
    <cellStyle name="Normal 4 2 5 7 18 2" xfId="34333" xr:uid="{00000000-0005-0000-0000-000065930000}"/>
    <cellStyle name="Normal 4 2 5 7 18 3" xfId="34334" xr:uid="{00000000-0005-0000-0000-000066930000}"/>
    <cellStyle name="Normal 4 2 5 7 18 4" xfId="34335" xr:uid="{00000000-0005-0000-0000-000067930000}"/>
    <cellStyle name="Normal 4 2 5 7 18 5" xfId="34336" xr:uid="{00000000-0005-0000-0000-000068930000}"/>
    <cellStyle name="Normal 4 2 5 7 18 6" xfId="34337" xr:uid="{00000000-0005-0000-0000-000069930000}"/>
    <cellStyle name="Normal 4 2 5 7 19" xfId="34338" xr:uid="{00000000-0005-0000-0000-00006A930000}"/>
    <cellStyle name="Normal 4 2 5 7 19 2" xfId="34339" xr:uid="{00000000-0005-0000-0000-00006B930000}"/>
    <cellStyle name="Normal 4 2 5 7 19 3" xfId="34340" xr:uid="{00000000-0005-0000-0000-00006C930000}"/>
    <cellStyle name="Normal 4 2 5 7 19 4" xfId="34341" xr:uid="{00000000-0005-0000-0000-00006D930000}"/>
    <cellStyle name="Normal 4 2 5 7 19 5" xfId="34342" xr:uid="{00000000-0005-0000-0000-00006E930000}"/>
    <cellStyle name="Normal 4 2 5 7 19 6" xfId="34343" xr:uid="{00000000-0005-0000-0000-00006F930000}"/>
    <cellStyle name="Normal 4 2 5 7 2" xfId="34344" xr:uid="{00000000-0005-0000-0000-000070930000}"/>
    <cellStyle name="Normal 4 2 5 7 2 2" xfId="34345" xr:uid="{00000000-0005-0000-0000-000071930000}"/>
    <cellStyle name="Normal 4 2 5 7 2 3" xfId="34346" xr:uid="{00000000-0005-0000-0000-000072930000}"/>
    <cellStyle name="Normal 4 2 5 7 2 4" xfId="34347" xr:uid="{00000000-0005-0000-0000-000073930000}"/>
    <cellStyle name="Normal 4 2 5 7 2 5" xfId="34348" xr:uid="{00000000-0005-0000-0000-000074930000}"/>
    <cellStyle name="Normal 4 2 5 7 2 6" xfId="34349" xr:uid="{00000000-0005-0000-0000-000075930000}"/>
    <cellStyle name="Normal 4 2 5 7 20" xfId="34350" xr:uid="{00000000-0005-0000-0000-000076930000}"/>
    <cellStyle name="Normal 4 2 5 7 20 2" xfId="34351" xr:uid="{00000000-0005-0000-0000-000077930000}"/>
    <cellStyle name="Normal 4 2 5 7 20 3" xfId="34352" xr:uid="{00000000-0005-0000-0000-000078930000}"/>
    <cellStyle name="Normal 4 2 5 7 20 4" xfId="34353" xr:uid="{00000000-0005-0000-0000-000079930000}"/>
    <cellStyle name="Normal 4 2 5 7 20 5" xfId="34354" xr:uid="{00000000-0005-0000-0000-00007A930000}"/>
    <cellStyle name="Normal 4 2 5 7 20 6" xfId="34355" xr:uid="{00000000-0005-0000-0000-00007B930000}"/>
    <cellStyle name="Normal 4 2 5 7 21" xfId="34356" xr:uid="{00000000-0005-0000-0000-00007C930000}"/>
    <cellStyle name="Normal 4 2 5 7 21 2" xfId="34357" xr:uid="{00000000-0005-0000-0000-00007D930000}"/>
    <cellStyle name="Normal 4 2 5 7 21 3" xfId="34358" xr:uid="{00000000-0005-0000-0000-00007E930000}"/>
    <cellStyle name="Normal 4 2 5 7 21 4" xfId="34359" xr:uid="{00000000-0005-0000-0000-00007F930000}"/>
    <cellStyle name="Normal 4 2 5 7 21 5" xfId="34360" xr:uid="{00000000-0005-0000-0000-000080930000}"/>
    <cellStyle name="Normal 4 2 5 7 21 6" xfId="34361" xr:uid="{00000000-0005-0000-0000-000081930000}"/>
    <cellStyle name="Normal 4 2 5 7 22" xfId="34362" xr:uid="{00000000-0005-0000-0000-000082930000}"/>
    <cellStyle name="Normal 4 2 5 7 22 2" xfId="34363" xr:uid="{00000000-0005-0000-0000-000083930000}"/>
    <cellStyle name="Normal 4 2 5 7 22 3" xfId="34364" xr:uid="{00000000-0005-0000-0000-000084930000}"/>
    <cellStyle name="Normal 4 2 5 7 22 4" xfId="34365" xr:uid="{00000000-0005-0000-0000-000085930000}"/>
    <cellStyle name="Normal 4 2 5 7 22 5" xfId="34366" xr:uid="{00000000-0005-0000-0000-000086930000}"/>
    <cellStyle name="Normal 4 2 5 7 22 6" xfId="34367" xr:uid="{00000000-0005-0000-0000-000087930000}"/>
    <cellStyle name="Normal 4 2 5 7 23" xfId="34368" xr:uid="{00000000-0005-0000-0000-000088930000}"/>
    <cellStyle name="Normal 4 2 5 7 23 2" xfId="34369" xr:uid="{00000000-0005-0000-0000-000089930000}"/>
    <cellStyle name="Normal 4 2 5 7 23 3" xfId="34370" xr:uid="{00000000-0005-0000-0000-00008A930000}"/>
    <cellStyle name="Normal 4 2 5 7 23 4" xfId="34371" xr:uid="{00000000-0005-0000-0000-00008B930000}"/>
    <cellStyle name="Normal 4 2 5 7 23 5" xfId="34372" xr:uid="{00000000-0005-0000-0000-00008C930000}"/>
    <cellStyle name="Normal 4 2 5 7 23 6" xfId="34373" xr:uid="{00000000-0005-0000-0000-00008D930000}"/>
    <cellStyle name="Normal 4 2 5 7 24" xfId="34374" xr:uid="{00000000-0005-0000-0000-00008E930000}"/>
    <cellStyle name="Normal 4 2 5 7 24 2" xfId="34375" xr:uid="{00000000-0005-0000-0000-00008F930000}"/>
    <cellStyle name="Normal 4 2 5 7 24 3" xfId="34376" xr:uid="{00000000-0005-0000-0000-000090930000}"/>
    <cellStyle name="Normal 4 2 5 7 24 4" xfId="34377" xr:uid="{00000000-0005-0000-0000-000091930000}"/>
    <cellStyle name="Normal 4 2 5 7 24 5" xfId="34378" xr:uid="{00000000-0005-0000-0000-000092930000}"/>
    <cellStyle name="Normal 4 2 5 7 24 6" xfId="34379" xr:uid="{00000000-0005-0000-0000-000093930000}"/>
    <cellStyle name="Normal 4 2 5 7 25" xfId="34380" xr:uid="{00000000-0005-0000-0000-000094930000}"/>
    <cellStyle name="Normal 4 2 5 7 25 2" xfId="34381" xr:uid="{00000000-0005-0000-0000-000095930000}"/>
    <cellStyle name="Normal 4 2 5 7 25 3" xfId="34382" xr:uid="{00000000-0005-0000-0000-000096930000}"/>
    <cellStyle name="Normal 4 2 5 7 25 4" xfId="34383" xr:uid="{00000000-0005-0000-0000-000097930000}"/>
    <cellStyle name="Normal 4 2 5 7 25 5" xfId="34384" xr:uid="{00000000-0005-0000-0000-000098930000}"/>
    <cellStyle name="Normal 4 2 5 7 25 6" xfId="34385" xr:uid="{00000000-0005-0000-0000-000099930000}"/>
    <cellStyle name="Normal 4 2 5 7 26" xfId="34386" xr:uid="{00000000-0005-0000-0000-00009A930000}"/>
    <cellStyle name="Normal 4 2 5 7 26 2" xfId="34387" xr:uid="{00000000-0005-0000-0000-00009B930000}"/>
    <cellStyle name="Normal 4 2 5 7 26 3" xfId="34388" xr:uid="{00000000-0005-0000-0000-00009C930000}"/>
    <cellStyle name="Normal 4 2 5 7 26 4" xfId="34389" xr:uid="{00000000-0005-0000-0000-00009D930000}"/>
    <cellStyle name="Normal 4 2 5 7 26 5" xfId="34390" xr:uid="{00000000-0005-0000-0000-00009E930000}"/>
    <cellStyle name="Normal 4 2 5 7 26 6" xfId="34391" xr:uid="{00000000-0005-0000-0000-00009F930000}"/>
    <cellStyle name="Normal 4 2 5 7 27" xfId="34392" xr:uid="{00000000-0005-0000-0000-0000A0930000}"/>
    <cellStyle name="Normal 4 2 5 7 27 2" xfId="34393" xr:uid="{00000000-0005-0000-0000-0000A1930000}"/>
    <cellStyle name="Normal 4 2 5 7 27 3" xfId="34394" xr:uid="{00000000-0005-0000-0000-0000A2930000}"/>
    <cellStyle name="Normal 4 2 5 7 27 4" xfId="34395" xr:uid="{00000000-0005-0000-0000-0000A3930000}"/>
    <cellStyle name="Normal 4 2 5 7 27 5" xfId="34396" xr:uid="{00000000-0005-0000-0000-0000A4930000}"/>
    <cellStyle name="Normal 4 2 5 7 27 6" xfId="34397" xr:uid="{00000000-0005-0000-0000-0000A5930000}"/>
    <cellStyle name="Normal 4 2 5 7 28" xfId="34398" xr:uid="{00000000-0005-0000-0000-0000A6930000}"/>
    <cellStyle name="Normal 4 2 5 7 28 2" xfId="34399" xr:uid="{00000000-0005-0000-0000-0000A7930000}"/>
    <cellStyle name="Normal 4 2 5 7 28 3" xfId="34400" xr:uid="{00000000-0005-0000-0000-0000A8930000}"/>
    <cellStyle name="Normal 4 2 5 7 28 4" xfId="34401" xr:uid="{00000000-0005-0000-0000-0000A9930000}"/>
    <cellStyle name="Normal 4 2 5 7 28 5" xfId="34402" xr:uid="{00000000-0005-0000-0000-0000AA930000}"/>
    <cellStyle name="Normal 4 2 5 7 28 6" xfId="34403" xr:uid="{00000000-0005-0000-0000-0000AB930000}"/>
    <cellStyle name="Normal 4 2 5 7 29" xfId="34404" xr:uid="{00000000-0005-0000-0000-0000AC930000}"/>
    <cellStyle name="Normal 4 2 5 7 29 2" xfId="34405" xr:uid="{00000000-0005-0000-0000-0000AD930000}"/>
    <cellStyle name="Normal 4 2 5 7 29 3" xfId="34406" xr:uid="{00000000-0005-0000-0000-0000AE930000}"/>
    <cellStyle name="Normal 4 2 5 7 29 4" xfId="34407" xr:uid="{00000000-0005-0000-0000-0000AF930000}"/>
    <cellStyle name="Normal 4 2 5 7 29 5" xfId="34408" xr:uid="{00000000-0005-0000-0000-0000B0930000}"/>
    <cellStyle name="Normal 4 2 5 7 29 6" xfId="34409" xr:uid="{00000000-0005-0000-0000-0000B1930000}"/>
    <cellStyle name="Normal 4 2 5 7 3" xfId="34410" xr:uid="{00000000-0005-0000-0000-0000B2930000}"/>
    <cellStyle name="Normal 4 2 5 7 3 2" xfId="34411" xr:uid="{00000000-0005-0000-0000-0000B3930000}"/>
    <cellStyle name="Normal 4 2 5 7 3 3" xfId="34412" xr:uid="{00000000-0005-0000-0000-0000B4930000}"/>
    <cellStyle name="Normal 4 2 5 7 3 4" xfId="34413" xr:uid="{00000000-0005-0000-0000-0000B5930000}"/>
    <cellStyle name="Normal 4 2 5 7 3 5" xfId="34414" xr:uid="{00000000-0005-0000-0000-0000B6930000}"/>
    <cellStyle name="Normal 4 2 5 7 3 6" xfId="34415" xr:uid="{00000000-0005-0000-0000-0000B7930000}"/>
    <cellStyle name="Normal 4 2 5 7 30" xfId="34416" xr:uid="{00000000-0005-0000-0000-0000B8930000}"/>
    <cellStyle name="Normal 4 2 5 7 31" xfId="34417" xr:uid="{00000000-0005-0000-0000-0000B9930000}"/>
    <cellStyle name="Normal 4 2 5 7 32" xfId="34418" xr:uid="{00000000-0005-0000-0000-0000BA930000}"/>
    <cellStyle name="Normal 4 2 5 7 33" xfId="34419" xr:uid="{00000000-0005-0000-0000-0000BB930000}"/>
    <cellStyle name="Normal 4 2 5 7 34" xfId="34420" xr:uid="{00000000-0005-0000-0000-0000BC930000}"/>
    <cellStyle name="Normal 4 2 5 7 4" xfId="34421" xr:uid="{00000000-0005-0000-0000-0000BD930000}"/>
    <cellStyle name="Normal 4 2 5 7 4 2" xfId="34422" xr:uid="{00000000-0005-0000-0000-0000BE930000}"/>
    <cellStyle name="Normal 4 2 5 7 4 3" xfId="34423" xr:uid="{00000000-0005-0000-0000-0000BF930000}"/>
    <cellStyle name="Normal 4 2 5 7 4 4" xfId="34424" xr:uid="{00000000-0005-0000-0000-0000C0930000}"/>
    <cellStyle name="Normal 4 2 5 7 4 5" xfId="34425" xr:uid="{00000000-0005-0000-0000-0000C1930000}"/>
    <cellStyle name="Normal 4 2 5 7 4 6" xfId="34426" xr:uid="{00000000-0005-0000-0000-0000C2930000}"/>
    <cellStyle name="Normal 4 2 5 7 5" xfId="34427" xr:uid="{00000000-0005-0000-0000-0000C3930000}"/>
    <cellStyle name="Normal 4 2 5 7 5 2" xfId="34428" xr:uid="{00000000-0005-0000-0000-0000C4930000}"/>
    <cellStyle name="Normal 4 2 5 7 5 3" xfId="34429" xr:uid="{00000000-0005-0000-0000-0000C5930000}"/>
    <cellStyle name="Normal 4 2 5 7 5 4" xfId="34430" xr:uid="{00000000-0005-0000-0000-0000C6930000}"/>
    <cellStyle name="Normal 4 2 5 7 5 5" xfId="34431" xr:uid="{00000000-0005-0000-0000-0000C7930000}"/>
    <cellStyle name="Normal 4 2 5 7 5 6" xfId="34432" xr:uid="{00000000-0005-0000-0000-0000C8930000}"/>
    <cellStyle name="Normal 4 2 5 7 6" xfId="34433" xr:uid="{00000000-0005-0000-0000-0000C9930000}"/>
    <cellStyle name="Normal 4 2 5 7 6 2" xfId="34434" xr:uid="{00000000-0005-0000-0000-0000CA930000}"/>
    <cellStyle name="Normal 4 2 5 7 6 3" xfId="34435" xr:uid="{00000000-0005-0000-0000-0000CB930000}"/>
    <cellStyle name="Normal 4 2 5 7 6 4" xfId="34436" xr:uid="{00000000-0005-0000-0000-0000CC930000}"/>
    <cellStyle name="Normal 4 2 5 7 6 5" xfId="34437" xr:uid="{00000000-0005-0000-0000-0000CD930000}"/>
    <cellStyle name="Normal 4 2 5 7 6 6" xfId="34438" xr:uid="{00000000-0005-0000-0000-0000CE930000}"/>
    <cellStyle name="Normal 4 2 5 7 7" xfId="34439" xr:uid="{00000000-0005-0000-0000-0000CF930000}"/>
    <cellStyle name="Normal 4 2 5 7 7 2" xfId="34440" xr:uid="{00000000-0005-0000-0000-0000D0930000}"/>
    <cellStyle name="Normal 4 2 5 7 7 3" xfId="34441" xr:uid="{00000000-0005-0000-0000-0000D1930000}"/>
    <cellStyle name="Normal 4 2 5 7 7 4" xfId="34442" xr:uid="{00000000-0005-0000-0000-0000D2930000}"/>
    <cellStyle name="Normal 4 2 5 7 7 5" xfId="34443" xr:uid="{00000000-0005-0000-0000-0000D3930000}"/>
    <cellStyle name="Normal 4 2 5 7 7 6" xfId="34444" xr:uid="{00000000-0005-0000-0000-0000D4930000}"/>
    <cellStyle name="Normal 4 2 5 7 8" xfId="34445" xr:uid="{00000000-0005-0000-0000-0000D5930000}"/>
    <cellStyle name="Normal 4 2 5 7 8 2" xfId="34446" xr:uid="{00000000-0005-0000-0000-0000D6930000}"/>
    <cellStyle name="Normal 4 2 5 7 8 3" xfId="34447" xr:uid="{00000000-0005-0000-0000-0000D7930000}"/>
    <cellStyle name="Normal 4 2 5 7 8 4" xfId="34448" xr:uid="{00000000-0005-0000-0000-0000D8930000}"/>
    <cellStyle name="Normal 4 2 5 7 8 5" xfId="34449" xr:uid="{00000000-0005-0000-0000-0000D9930000}"/>
    <cellStyle name="Normal 4 2 5 7 8 6" xfId="34450" xr:uid="{00000000-0005-0000-0000-0000DA930000}"/>
    <cellStyle name="Normal 4 2 5 7 9" xfId="34451" xr:uid="{00000000-0005-0000-0000-0000DB930000}"/>
    <cellStyle name="Normal 4 2 5 7 9 2" xfId="34452" xr:uid="{00000000-0005-0000-0000-0000DC930000}"/>
    <cellStyle name="Normal 4 2 5 7 9 3" xfId="34453" xr:uid="{00000000-0005-0000-0000-0000DD930000}"/>
    <cellStyle name="Normal 4 2 5 7 9 4" xfId="34454" xr:uid="{00000000-0005-0000-0000-0000DE930000}"/>
    <cellStyle name="Normal 4 2 5 7 9 5" xfId="34455" xr:uid="{00000000-0005-0000-0000-0000DF930000}"/>
    <cellStyle name="Normal 4 2 5 7 9 6" xfId="34456" xr:uid="{00000000-0005-0000-0000-0000E0930000}"/>
    <cellStyle name="Normal 4 2 5 8" xfId="34457" xr:uid="{00000000-0005-0000-0000-0000E1930000}"/>
    <cellStyle name="Normal 4 2 5 8 10" xfId="34458" xr:uid="{00000000-0005-0000-0000-0000E2930000}"/>
    <cellStyle name="Normal 4 2 5 8 10 2" xfId="34459" xr:uid="{00000000-0005-0000-0000-0000E3930000}"/>
    <cellStyle name="Normal 4 2 5 8 10 3" xfId="34460" xr:uid="{00000000-0005-0000-0000-0000E4930000}"/>
    <cellStyle name="Normal 4 2 5 8 10 4" xfId="34461" xr:uid="{00000000-0005-0000-0000-0000E5930000}"/>
    <cellStyle name="Normal 4 2 5 8 10 5" xfId="34462" xr:uid="{00000000-0005-0000-0000-0000E6930000}"/>
    <cellStyle name="Normal 4 2 5 8 10 6" xfId="34463" xr:uid="{00000000-0005-0000-0000-0000E7930000}"/>
    <cellStyle name="Normal 4 2 5 8 11" xfId="34464" xr:uid="{00000000-0005-0000-0000-0000E8930000}"/>
    <cellStyle name="Normal 4 2 5 8 11 2" xfId="34465" xr:uid="{00000000-0005-0000-0000-0000E9930000}"/>
    <cellStyle name="Normal 4 2 5 8 11 3" xfId="34466" xr:uid="{00000000-0005-0000-0000-0000EA930000}"/>
    <cellStyle name="Normal 4 2 5 8 11 4" xfId="34467" xr:uid="{00000000-0005-0000-0000-0000EB930000}"/>
    <cellStyle name="Normal 4 2 5 8 11 5" xfId="34468" xr:uid="{00000000-0005-0000-0000-0000EC930000}"/>
    <cellStyle name="Normal 4 2 5 8 11 6" xfId="34469" xr:uid="{00000000-0005-0000-0000-0000ED930000}"/>
    <cellStyle name="Normal 4 2 5 8 12" xfId="34470" xr:uid="{00000000-0005-0000-0000-0000EE930000}"/>
    <cellStyle name="Normal 4 2 5 8 12 2" xfId="34471" xr:uid="{00000000-0005-0000-0000-0000EF930000}"/>
    <cellStyle name="Normal 4 2 5 8 12 3" xfId="34472" xr:uid="{00000000-0005-0000-0000-0000F0930000}"/>
    <cellStyle name="Normal 4 2 5 8 12 4" xfId="34473" xr:uid="{00000000-0005-0000-0000-0000F1930000}"/>
    <cellStyle name="Normal 4 2 5 8 12 5" xfId="34474" xr:uid="{00000000-0005-0000-0000-0000F2930000}"/>
    <cellStyle name="Normal 4 2 5 8 12 6" xfId="34475" xr:uid="{00000000-0005-0000-0000-0000F3930000}"/>
    <cellStyle name="Normal 4 2 5 8 13" xfId="34476" xr:uid="{00000000-0005-0000-0000-0000F4930000}"/>
    <cellStyle name="Normal 4 2 5 8 13 2" xfId="34477" xr:uid="{00000000-0005-0000-0000-0000F5930000}"/>
    <cellStyle name="Normal 4 2 5 8 13 3" xfId="34478" xr:uid="{00000000-0005-0000-0000-0000F6930000}"/>
    <cellStyle name="Normal 4 2 5 8 13 4" xfId="34479" xr:uid="{00000000-0005-0000-0000-0000F7930000}"/>
    <cellStyle name="Normal 4 2 5 8 13 5" xfId="34480" xr:uid="{00000000-0005-0000-0000-0000F8930000}"/>
    <cellStyle name="Normal 4 2 5 8 13 6" xfId="34481" xr:uid="{00000000-0005-0000-0000-0000F9930000}"/>
    <cellStyle name="Normal 4 2 5 8 14" xfId="34482" xr:uid="{00000000-0005-0000-0000-0000FA930000}"/>
    <cellStyle name="Normal 4 2 5 8 14 2" xfId="34483" xr:uid="{00000000-0005-0000-0000-0000FB930000}"/>
    <cellStyle name="Normal 4 2 5 8 14 3" xfId="34484" xr:uid="{00000000-0005-0000-0000-0000FC930000}"/>
    <cellStyle name="Normal 4 2 5 8 14 4" xfId="34485" xr:uid="{00000000-0005-0000-0000-0000FD930000}"/>
    <cellStyle name="Normal 4 2 5 8 14 5" xfId="34486" xr:uid="{00000000-0005-0000-0000-0000FE930000}"/>
    <cellStyle name="Normal 4 2 5 8 14 6" xfId="34487" xr:uid="{00000000-0005-0000-0000-0000FF930000}"/>
    <cellStyle name="Normal 4 2 5 8 15" xfId="34488" xr:uid="{00000000-0005-0000-0000-000000940000}"/>
    <cellStyle name="Normal 4 2 5 8 15 2" xfId="34489" xr:uid="{00000000-0005-0000-0000-000001940000}"/>
    <cellStyle name="Normal 4 2 5 8 15 3" xfId="34490" xr:uid="{00000000-0005-0000-0000-000002940000}"/>
    <cellStyle name="Normal 4 2 5 8 15 4" xfId="34491" xr:uid="{00000000-0005-0000-0000-000003940000}"/>
    <cellStyle name="Normal 4 2 5 8 15 5" xfId="34492" xr:uid="{00000000-0005-0000-0000-000004940000}"/>
    <cellStyle name="Normal 4 2 5 8 15 6" xfId="34493" xr:uid="{00000000-0005-0000-0000-000005940000}"/>
    <cellStyle name="Normal 4 2 5 8 16" xfId="34494" xr:uid="{00000000-0005-0000-0000-000006940000}"/>
    <cellStyle name="Normal 4 2 5 8 16 2" xfId="34495" xr:uid="{00000000-0005-0000-0000-000007940000}"/>
    <cellStyle name="Normal 4 2 5 8 16 3" xfId="34496" xr:uid="{00000000-0005-0000-0000-000008940000}"/>
    <cellStyle name="Normal 4 2 5 8 16 4" xfId="34497" xr:uid="{00000000-0005-0000-0000-000009940000}"/>
    <cellStyle name="Normal 4 2 5 8 16 5" xfId="34498" xr:uid="{00000000-0005-0000-0000-00000A940000}"/>
    <cellStyle name="Normal 4 2 5 8 16 6" xfId="34499" xr:uid="{00000000-0005-0000-0000-00000B940000}"/>
    <cellStyle name="Normal 4 2 5 8 17" xfId="34500" xr:uid="{00000000-0005-0000-0000-00000C940000}"/>
    <cellStyle name="Normal 4 2 5 8 17 2" xfId="34501" xr:uid="{00000000-0005-0000-0000-00000D940000}"/>
    <cellStyle name="Normal 4 2 5 8 17 3" xfId="34502" xr:uid="{00000000-0005-0000-0000-00000E940000}"/>
    <cellStyle name="Normal 4 2 5 8 17 4" xfId="34503" xr:uid="{00000000-0005-0000-0000-00000F940000}"/>
    <cellStyle name="Normal 4 2 5 8 17 5" xfId="34504" xr:uid="{00000000-0005-0000-0000-000010940000}"/>
    <cellStyle name="Normal 4 2 5 8 17 6" xfId="34505" xr:uid="{00000000-0005-0000-0000-000011940000}"/>
    <cellStyle name="Normal 4 2 5 8 18" xfId="34506" xr:uid="{00000000-0005-0000-0000-000012940000}"/>
    <cellStyle name="Normal 4 2 5 8 18 2" xfId="34507" xr:uid="{00000000-0005-0000-0000-000013940000}"/>
    <cellStyle name="Normal 4 2 5 8 18 3" xfId="34508" xr:uid="{00000000-0005-0000-0000-000014940000}"/>
    <cellStyle name="Normal 4 2 5 8 18 4" xfId="34509" xr:uid="{00000000-0005-0000-0000-000015940000}"/>
    <cellStyle name="Normal 4 2 5 8 18 5" xfId="34510" xr:uid="{00000000-0005-0000-0000-000016940000}"/>
    <cellStyle name="Normal 4 2 5 8 18 6" xfId="34511" xr:uid="{00000000-0005-0000-0000-000017940000}"/>
    <cellStyle name="Normal 4 2 5 8 19" xfId="34512" xr:uid="{00000000-0005-0000-0000-000018940000}"/>
    <cellStyle name="Normal 4 2 5 8 19 2" xfId="34513" xr:uid="{00000000-0005-0000-0000-000019940000}"/>
    <cellStyle name="Normal 4 2 5 8 19 3" xfId="34514" xr:uid="{00000000-0005-0000-0000-00001A940000}"/>
    <cellStyle name="Normal 4 2 5 8 19 4" xfId="34515" xr:uid="{00000000-0005-0000-0000-00001B940000}"/>
    <cellStyle name="Normal 4 2 5 8 19 5" xfId="34516" xr:uid="{00000000-0005-0000-0000-00001C940000}"/>
    <cellStyle name="Normal 4 2 5 8 19 6" xfId="34517" xr:uid="{00000000-0005-0000-0000-00001D940000}"/>
    <cellStyle name="Normal 4 2 5 8 2" xfId="34518" xr:uid="{00000000-0005-0000-0000-00001E940000}"/>
    <cellStyle name="Normal 4 2 5 8 2 2" xfId="34519" xr:uid="{00000000-0005-0000-0000-00001F940000}"/>
    <cellStyle name="Normal 4 2 5 8 2 3" xfId="34520" xr:uid="{00000000-0005-0000-0000-000020940000}"/>
    <cellStyle name="Normal 4 2 5 8 2 4" xfId="34521" xr:uid="{00000000-0005-0000-0000-000021940000}"/>
    <cellStyle name="Normal 4 2 5 8 2 5" xfId="34522" xr:uid="{00000000-0005-0000-0000-000022940000}"/>
    <cellStyle name="Normal 4 2 5 8 2 6" xfId="34523" xr:uid="{00000000-0005-0000-0000-000023940000}"/>
    <cellStyle name="Normal 4 2 5 8 20" xfId="34524" xr:uid="{00000000-0005-0000-0000-000024940000}"/>
    <cellStyle name="Normal 4 2 5 8 20 2" xfId="34525" xr:uid="{00000000-0005-0000-0000-000025940000}"/>
    <cellStyle name="Normal 4 2 5 8 20 3" xfId="34526" xr:uid="{00000000-0005-0000-0000-000026940000}"/>
    <cellStyle name="Normal 4 2 5 8 20 4" xfId="34527" xr:uid="{00000000-0005-0000-0000-000027940000}"/>
    <cellStyle name="Normal 4 2 5 8 20 5" xfId="34528" xr:uid="{00000000-0005-0000-0000-000028940000}"/>
    <cellStyle name="Normal 4 2 5 8 20 6" xfId="34529" xr:uid="{00000000-0005-0000-0000-000029940000}"/>
    <cellStyle name="Normal 4 2 5 8 21" xfId="34530" xr:uid="{00000000-0005-0000-0000-00002A940000}"/>
    <cellStyle name="Normal 4 2 5 8 21 2" xfId="34531" xr:uid="{00000000-0005-0000-0000-00002B940000}"/>
    <cellStyle name="Normal 4 2 5 8 21 3" xfId="34532" xr:uid="{00000000-0005-0000-0000-00002C940000}"/>
    <cellStyle name="Normal 4 2 5 8 21 4" xfId="34533" xr:uid="{00000000-0005-0000-0000-00002D940000}"/>
    <cellStyle name="Normal 4 2 5 8 21 5" xfId="34534" xr:uid="{00000000-0005-0000-0000-00002E940000}"/>
    <cellStyle name="Normal 4 2 5 8 21 6" xfId="34535" xr:uid="{00000000-0005-0000-0000-00002F940000}"/>
    <cellStyle name="Normal 4 2 5 8 22" xfId="34536" xr:uid="{00000000-0005-0000-0000-000030940000}"/>
    <cellStyle name="Normal 4 2 5 8 22 2" xfId="34537" xr:uid="{00000000-0005-0000-0000-000031940000}"/>
    <cellStyle name="Normal 4 2 5 8 22 3" xfId="34538" xr:uid="{00000000-0005-0000-0000-000032940000}"/>
    <cellStyle name="Normal 4 2 5 8 22 4" xfId="34539" xr:uid="{00000000-0005-0000-0000-000033940000}"/>
    <cellStyle name="Normal 4 2 5 8 22 5" xfId="34540" xr:uid="{00000000-0005-0000-0000-000034940000}"/>
    <cellStyle name="Normal 4 2 5 8 22 6" xfId="34541" xr:uid="{00000000-0005-0000-0000-000035940000}"/>
    <cellStyle name="Normal 4 2 5 8 23" xfId="34542" xr:uid="{00000000-0005-0000-0000-000036940000}"/>
    <cellStyle name="Normal 4 2 5 8 23 2" xfId="34543" xr:uid="{00000000-0005-0000-0000-000037940000}"/>
    <cellStyle name="Normal 4 2 5 8 23 3" xfId="34544" xr:uid="{00000000-0005-0000-0000-000038940000}"/>
    <cellStyle name="Normal 4 2 5 8 23 4" xfId="34545" xr:uid="{00000000-0005-0000-0000-000039940000}"/>
    <cellStyle name="Normal 4 2 5 8 23 5" xfId="34546" xr:uid="{00000000-0005-0000-0000-00003A940000}"/>
    <cellStyle name="Normal 4 2 5 8 23 6" xfId="34547" xr:uid="{00000000-0005-0000-0000-00003B940000}"/>
    <cellStyle name="Normal 4 2 5 8 24" xfId="34548" xr:uid="{00000000-0005-0000-0000-00003C940000}"/>
    <cellStyle name="Normal 4 2 5 8 24 2" xfId="34549" xr:uid="{00000000-0005-0000-0000-00003D940000}"/>
    <cellStyle name="Normal 4 2 5 8 24 3" xfId="34550" xr:uid="{00000000-0005-0000-0000-00003E940000}"/>
    <cellStyle name="Normal 4 2 5 8 24 4" xfId="34551" xr:uid="{00000000-0005-0000-0000-00003F940000}"/>
    <cellStyle name="Normal 4 2 5 8 24 5" xfId="34552" xr:uid="{00000000-0005-0000-0000-000040940000}"/>
    <cellStyle name="Normal 4 2 5 8 24 6" xfId="34553" xr:uid="{00000000-0005-0000-0000-000041940000}"/>
    <cellStyle name="Normal 4 2 5 8 25" xfId="34554" xr:uid="{00000000-0005-0000-0000-000042940000}"/>
    <cellStyle name="Normal 4 2 5 8 25 2" xfId="34555" xr:uid="{00000000-0005-0000-0000-000043940000}"/>
    <cellStyle name="Normal 4 2 5 8 25 3" xfId="34556" xr:uid="{00000000-0005-0000-0000-000044940000}"/>
    <cellStyle name="Normal 4 2 5 8 25 4" xfId="34557" xr:uid="{00000000-0005-0000-0000-000045940000}"/>
    <cellStyle name="Normal 4 2 5 8 25 5" xfId="34558" xr:uid="{00000000-0005-0000-0000-000046940000}"/>
    <cellStyle name="Normal 4 2 5 8 25 6" xfId="34559" xr:uid="{00000000-0005-0000-0000-000047940000}"/>
    <cellStyle name="Normal 4 2 5 8 26" xfId="34560" xr:uid="{00000000-0005-0000-0000-000048940000}"/>
    <cellStyle name="Normal 4 2 5 8 26 2" xfId="34561" xr:uid="{00000000-0005-0000-0000-000049940000}"/>
    <cellStyle name="Normal 4 2 5 8 26 3" xfId="34562" xr:uid="{00000000-0005-0000-0000-00004A940000}"/>
    <cellStyle name="Normal 4 2 5 8 26 4" xfId="34563" xr:uid="{00000000-0005-0000-0000-00004B940000}"/>
    <cellStyle name="Normal 4 2 5 8 26 5" xfId="34564" xr:uid="{00000000-0005-0000-0000-00004C940000}"/>
    <cellStyle name="Normal 4 2 5 8 26 6" xfId="34565" xr:uid="{00000000-0005-0000-0000-00004D940000}"/>
    <cellStyle name="Normal 4 2 5 8 27" xfId="34566" xr:uid="{00000000-0005-0000-0000-00004E940000}"/>
    <cellStyle name="Normal 4 2 5 8 27 2" xfId="34567" xr:uid="{00000000-0005-0000-0000-00004F940000}"/>
    <cellStyle name="Normal 4 2 5 8 27 3" xfId="34568" xr:uid="{00000000-0005-0000-0000-000050940000}"/>
    <cellStyle name="Normal 4 2 5 8 27 4" xfId="34569" xr:uid="{00000000-0005-0000-0000-000051940000}"/>
    <cellStyle name="Normal 4 2 5 8 27 5" xfId="34570" xr:uid="{00000000-0005-0000-0000-000052940000}"/>
    <cellStyle name="Normal 4 2 5 8 27 6" xfId="34571" xr:uid="{00000000-0005-0000-0000-000053940000}"/>
    <cellStyle name="Normal 4 2 5 8 28" xfId="34572" xr:uid="{00000000-0005-0000-0000-000054940000}"/>
    <cellStyle name="Normal 4 2 5 8 28 2" xfId="34573" xr:uid="{00000000-0005-0000-0000-000055940000}"/>
    <cellStyle name="Normal 4 2 5 8 28 3" xfId="34574" xr:uid="{00000000-0005-0000-0000-000056940000}"/>
    <cellStyle name="Normal 4 2 5 8 28 4" xfId="34575" xr:uid="{00000000-0005-0000-0000-000057940000}"/>
    <cellStyle name="Normal 4 2 5 8 28 5" xfId="34576" xr:uid="{00000000-0005-0000-0000-000058940000}"/>
    <cellStyle name="Normal 4 2 5 8 28 6" xfId="34577" xr:uid="{00000000-0005-0000-0000-000059940000}"/>
    <cellStyle name="Normal 4 2 5 8 29" xfId="34578" xr:uid="{00000000-0005-0000-0000-00005A940000}"/>
    <cellStyle name="Normal 4 2 5 8 29 2" xfId="34579" xr:uid="{00000000-0005-0000-0000-00005B940000}"/>
    <cellStyle name="Normal 4 2 5 8 29 3" xfId="34580" xr:uid="{00000000-0005-0000-0000-00005C940000}"/>
    <cellStyle name="Normal 4 2 5 8 29 4" xfId="34581" xr:uid="{00000000-0005-0000-0000-00005D940000}"/>
    <cellStyle name="Normal 4 2 5 8 29 5" xfId="34582" xr:uid="{00000000-0005-0000-0000-00005E940000}"/>
    <cellStyle name="Normal 4 2 5 8 29 6" xfId="34583" xr:uid="{00000000-0005-0000-0000-00005F940000}"/>
    <cellStyle name="Normal 4 2 5 8 3" xfId="34584" xr:uid="{00000000-0005-0000-0000-000060940000}"/>
    <cellStyle name="Normal 4 2 5 8 3 2" xfId="34585" xr:uid="{00000000-0005-0000-0000-000061940000}"/>
    <cellStyle name="Normal 4 2 5 8 3 3" xfId="34586" xr:uid="{00000000-0005-0000-0000-000062940000}"/>
    <cellStyle name="Normal 4 2 5 8 3 4" xfId="34587" xr:uid="{00000000-0005-0000-0000-000063940000}"/>
    <cellStyle name="Normal 4 2 5 8 3 5" xfId="34588" xr:uid="{00000000-0005-0000-0000-000064940000}"/>
    <cellStyle name="Normal 4 2 5 8 3 6" xfId="34589" xr:uid="{00000000-0005-0000-0000-000065940000}"/>
    <cellStyle name="Normal 4 2 5 8 30" xfId="34590" xr:uid="{00000000-0005-0000-0000-000066940000}"/>
    <cellStyle name="Normal 4 2 5 8 31" xfId="34591" xr:uid="{00000000-0005-0000-0000-000067940000}"/>
    <cellStyle name="Normal 4 2 5 8 32" xfId="34592" xr:uid="{00000000-0005-0000-0000-000068940000}"/>
    <cellStyle name="Normal 4 2 5 8 33" xfId="34593" xr:uid="{00000000-0005-0000-0000-000069940000}"/>
    <cellStyle name="Normal 4 2 5 8 34" xfId="34594" xr:uid="{00000000-0005-0000-0000-00006A940000}"/>
    <cellStyle name="Normal 4 2 5 8 4" xfId="34595" xr:uid="{00000000-0005-0000-0000-00006B940000}"/>
    <cellStyle name="Normal 4 2 5 8 4 2" xfId="34596" xr:uid="{00000000-0005-0000-0000-00006C940000}"/>
    <cellStyle name="Normal 4 2 5 8 4 3" xfId="34597" xr:uid="{00000000-0005-0000-0000-00006D940000}"/>
    <cellStyle name="Normal 4 2 5 8 4 4" xfId="34598" xr:uid="{00000000-0005-0000-0000-00006E940000}"/>
    <cellStyle name="Normal 4 2 5 8 4 5" xfId="34599" xr:uid="{00000000-0005-0000-0000-00006F940000}"/>
    <cellStyle name="Normal 4 2 5 8 4 6" xfId="34600" xr:uid="{00000000-0005-0000-0000-000070940000}"/>
    <cellStyle name="Normal 4 2 5 8 5" xfId="34601" xr:uid="{00000000-0005-0000-0000-000071940000}"/>
    <cellStyle name="Normal 4 2 5 8 5 2" xfId="34602" xr:uid="{00000000-0005-0000-0000-000072940000}"/>
    <cellStyle name="Normal 4 2 5 8 5 3" xfId="34603" xr:uid="{00000000-0005-0000-0000-000073940000}"/>
    <cellStyle name="Normal 4 2 5 8 5 4" xfId="34604" xr:uid="{00000000-0005-0000-0000-000074940000}"/>
    <cellStyle name="Normal 4 2 5 8 5 5" xfId="34605" xr:uid="{00000000-0005-0000-0000-000075940000}"/>
    <cellStyle name="Normal 4 2 5 8 5 6" xfId="34606" xr:uid="{00000000-0005-0000-0000-000076940000}"/>
    <cellStyle name="Normal 4 2 5 8 6" xfId="34607" xr:uid="{00000000-0005-0000-0000-000077940000}"/>
    <cellStyle name="Normal 4 2 5 8 6 2" xfId="34608" xr:uid="{00000000-0005-0000-0000-000078940000}"/>
    <cellStyle name="Normal 4 2 5 8 6 3" xfId="34609" xr:uid="{00000000-0005-0000-0000-000079940000}"/>
    <cellStyle name="Normal 4 2 5 8 6 4" xfId="34610" xr:uid="{00000000-0005-0000-0000-00007A940000}"/>
    <cellStyle name="Normal 4 2 5 8 6 5" xfId="34611" xr:uid="{00000000-0005-0000-0000-00007B940000}"/>
    <cellStyle name="Normal 4 2 5 8 6 6" xfId="34612" xr:uid="{00000000-0005-0000-0000-00007C940000}"/>
    <cellStyle name="Normal 4 2 5 8 7" xfId="34613" xr:uid="{00000000-0005-0000-0000-00007D940000}"/>
    <cellStyle name="Normal 4 2 5 8 7 2" xfId="34614" xr:uid="{00000000-0005-0000-0000-00007E940000}"/>
    <cellStyle name="Normal 4 2 5 8 7 3" xfId="34615" xr:uid="{00000000-0005-0000-0000-00007F940000}"/>
    <cellStyle name="Normal 4 2 5 8 7 4" xfId="34616" xr:uid="{00000000-0005-0000-0000-000080940000}"/>
    <cellStyle name="Normal 4 2 5 8 7 5" xfId="34617" xr:uid="{00000000-0005-0000-0000-000081940000}"/>
    <cellStyle name="Normal 4 2 5 8 7 6" xfId="34618" xr:uid="{00000000-0005-0000-0000-000082940000}"/>
    <cellStyle name="Normal 4 2 5 8 8" xfId="34619" xr:uid="{00000000-0005-0000-0000-000083940000}"/>
    <cellStyle name="Normal 4 2 5 8 8 2" xfId="34620" xr:uid="{00000000-0005-0000-0000-000084940000}"/>
    <cellStyle name="Normal 4 2 5 8 8 3" xfId="34621" xr:uid="{00000000-0005-0000-0000-000085940000}"/>
    <cellStyle name="Normal 4 2 5 8 8 4" xfId="34622" xr:uid="{00000000-0005-0000-0000-000086940000}"/>
    <cellStyle name="Normal 4 2 5 8 8 5" xfId="34623" xr:uid="{00000000-0005-0000-0000-000087940000}"/>
    <cellStyle name="Normal 4 2 5 8 8 6" xfId="34624" xr:uid="{00000000-0005-0000-0000-000088940000}"/>
    <cellStyle name="Normal 4 2 5 8 9" xfId="34625" xr:uid="{00000000-0005-0000-0000-000089940000}"/>
    <cellStyle name="Normal 4 2 5 8 9 2" xfId="34626" xr:uid="{00000000-0005-0000-0000-00008A940000}"/>
    <cellStyle name="Normal 4 2 5 8 9 3" xfId="34627" xr:uid="{00000000-0005-0000-0000-00008B940000}"/>
    <cellStyle name="Normal 4 2 5 8 9 4" xfId="34628" xr:uid="{00000000-0005-0000-0000-00008C940000}"/>
    <cellStyle name="Normal 4 2 5 8 9 5" xfId="34629" xr:uid="{00000000-0005-0000-0000-00008D940000}"/>
    <cellStyle name="Normal 4 2 5 8 9 6" xfId="34630" xr:uid="{00000000-0005-0000-0000-00008E940000}"/>
    <cellStyle name="Normal 4 2 5 9" xfId="34631" xr:uid="{00000000-0005-0000-0000-00008F940000}"/>
    <cellStyle name="Normal 4 2 5 9 10" xfId="34632" xr:uid="{00000000-0005-0000-0000-000090940000}"/>
    <cellStyle name="Normal 4 2 5 9 10 2" xfId="34633" xr:uid="{00000000-0005-0000-0000-000091940000}"/>
    <cellStyle name="Normal 4 2 5 9 10 3" xfId="34634" xr:uid="{00000000-0005-0000-0000-000092940000}"/>
    <cellStyle name="Normal 4 2 5 9 10 4" xfId="34635" xr:uid="{00000000-0005-0000-0000-000093940000}"/>
    <cellStyle name="Normal 4 2 5 9 10 5" xfId="34636" xr:uid="{00000000-0005-0000-0000-000094940000}"/>
    <cellStyle name="Normal 4 2 5 9 10 6" xfId="34637" xr:uid="{00000000-0005-0000-0000-000095940000}"/>
    <cellStyle name="Normal 4 2 5 9 11" xfId="34638" xr:uid="{00000000-0005-0000-0000-000096940000}"/>
    <cellStyle name="Normal 4 2 5 9 11 2" xfId="34639" xr:uid="{00000000-0005-0000-0000-000097940000}"/>
    <cellStyle name="Normal 4 2 5 9 11 3" xfId="34640" xr:uid="{00000000-0005-0000-0000-000098940000}"/>
    <cellStyle name="Normal 4 2 5 9 11 4" xfId="34641" xr:uid="{00000000-0005-0000-0000-000099940000}"/>
    <cellStyle name="Normal 4 2 5 9 11 5" xfId="34642" xr:uid="{00000000-0005-0000-0000-00009A940000}"/>
    <cellStyle name="Normal 4 2 5 9 11 6" xfId="34643" xr:uid="{00000000-0005-0000-0000-00009B940000}"/>
    <cellStyle name="Normal 4 2 5 9 12" xfId="34644" xr:uid="{00000000-0005-0000-0000-00009C940000}"/>
    <cellStyle name="Normal 4 2 5 9 12 2" xfId="34645" xr:uid="{00000000-0005-0000-0000-00009D940000}"/>
    <cellStyle name="Normal 4 2 5 9 12 3" xfId="34646" xr:uid="{00000000-0005-0000-0000-00009E940000}"/>
    <cellStyle name="Normal 4 2 5 9 12 4" xfId="34647" xr:uid="{00000000-0005-0000-0000-00009F940000}"/>
    <cellStyle name="Normal 4 2 5 9 12 5" xfId="34648" xr:uid="{00000000-0005-0000-0000-0000A0940000}"/>
    <cellStyle name="Normal 4 2 5 9 12 6" xfId="34649" xr:uid="{00000000-0005-0000-0000-0000A1940000}"/>
    <cellStyle name="Normal 4 2 5 9 13" xfId="34650" xr:uid="{00000000-0005-0000-0000-0000A2940000}"/>
    <cellStyle name="Normal 4 2 5 9 13 2" xfId="34651" xr:uid="{00000000-0005-0000-0000-0000A3940000}"/>
    <cellStyle name="Normal 4 2 5 9 13 3" xfId="34652" xr:uid="{00000000-0005-0000-0000-0000A4940000}"/>
    <cellStyle name="Normal 4 2 5 9 13 4" xfId="34653" xr:uid="{00000000-0005-0000-0000-0000A5940000}"/>
    <cellStyle name="Normal 4 2 5 9 13 5" xfId="34654" xr:uid="{00000000-0005-0000-0000-0000A6940000}"/>
    <cellStyle name="Normal 4 2 5 9 13 6" xfId="34655" xr:uid="{00000000-0005-0000-0000-0000A7940000}"/>
    <cellStyle name="Normal 4 2 5 9 14" xfId="34656" xr:uid="{00000000-0005-0000-0000-0000A8940000}"/>
    <cellStyle name="Normal 4 2 5 9 14 2" xfId="34657" xr:uid="{00000000-0005-0000-0000-0000A9940000}"/>
    <cellStyle name="Normal 4 2 5 9 14 3" xfId="34658" xr:uid="{00000000-0005-0000-0000-0000AA940000}"/>
    <cellStyle name="Normal 4 2 5 9 14 4" xfId="34659" xr:uid="{00000000-0005-0000-0000-0000AB940000}"/>
    <cellStyle name="Normal 4 2 5 9 14 5" xfId="34660" xr:uid="{00000000-0005-0000-0000-0000AC940000}"/>
    <cellStyle name="Normal 4 2 5 9 14 6" xfId="34661" xr:uid="{00000000-0005-0000-0000-0000AD940000}"/>
    <cellStyle name="Normal 4 2 5 9 15" xfId="34662" xr:uid="{00000000-0005-0000-0000-0000AE940000}"/>
    <cellStyle name="Normal 4 2 5 9 15 2" xfId="34663" xr:uid="{00000000-0005-0000-0000-0000AF940000}"/>
    <cellStyle name="Normal 4 2 5 9 15 3" xfId="34664" xr:uid="{00000000-0005-0000-0000-0000B0940000}"/>
    <cellStyle name="Normal 4 2 5 9 15 4" xfId="34665" xr:uid="{00000000-0005-0000-0000-0000B1940000}"/>
    <cellStyle name="Normal 4 2 5 9 15 5" xfId="34666" xr:uid="{00000000-0005-0000-0000-0000B2940000}"/>
    <cellStyle name="Normal 4 2 5 9 15 6" xfId="34667" xr:uid="{00000000-0005-0000-0000-0000B3940000}"/>
    <cellStyle name="Normal 4 2 5 9 16" xfId="34668" xr:uid="{00000000-0005-0000-0000-0000B4940000}"/>
    <cellStyle name="Normal 4 2 5 9 16 2" xfId="34669" xr:uid="{00000000-0005-0000-0000-0000B5940000}"/>
    <cellStyle name="Normal 4 2 5 9 16 3" xfId="34670" xr:uid="{00000000-0005-0000-0000-0000B6940000}"/>
    <cellStyle name="Normal 4 2 5 9 16 4" xfId="34671" xr:uid="{00000000-0005-0000-0000-0000B7940000}"/>
    <cellStyle name="Normal 4 2 5 9 16 5" xfId="34672" xr:uid="{00000000-0005-0000-0000-0000B8940000}"/>
    <cellStyle name="Normal 4 2 5 9 16 6" xfId="34673" xr:uid="{00000000-0005-0000-0000-0000B9940000}"/>
    <cellStyle name="Normal 4 2 5 9 17" xfId="34674" xr:uid="{00000000-0005-0000-0000-0000BA940000}"/>
    <cellStyle name="Normal 4 2 5 9 17 2" xfId="34675" xr:uid="{00000000-0005-0000-0000-0000BB940000}"/>
    <cellStyle name="Normal 4 2 5 9 17 3" xfId="34676" xr:uid="{00000000-0005-0000-0000-0000BC940000}"/>
    <cellStyle name="Normal 4 2 5 9 17 4" xfId="34677" xr:uid="{00000000-0005-0000-0000-0000BD940000}"/>
    <cellStyle name="Normal 4 2 5 9 17 5" xfId="34678" xr:uid="{00000000-0005-0000-0000-0000BE940000}"/>
    <cellStyle name="Normal 4 2 5 9 17 6" xfId="34679" xr:uid="{00000000-0005-0000-0000-0000BF940000}"/>
    <cellStyle name="Normal 4 2 5 9 18" xfId="34680" xr:uid="{00000000-0005-0000-0000-0000C0940000}"/>
    <cellStyle name="Normal 4 2 5 9 18 2" xfId="34681" xr:uid="{00000000-0005-0000-0000-0000C1940000}"/>
    <cellStyle name="Normal 4 2 5 9 18 3" xfId="34682" xr:uid="{00000000-0005-0000-0000-0000C2940000}"/>
    <cellStyle name="Normal 4 2 5 9 18 4" xfId="34683" xr:uid="{00000000-0005-0000-0000-0000C3940000}"/>
    <cellStyle name="Normal 4 2 5 9 18 5" xfId="34684" xr:uid="{00000000-0005-0000-0000-0000C4940000}"/>
    <cellStyle name="Normal 4 2 5 9 18 6" xfId="34685" xr:uid="{00000000-0005-0000-0000-0000C5940000}"/>
    <cellStyle name="Normal 4 2 5 9 19" xfId="34686" xr:uid="{00000000-0005-0000-0000-0000C6940000}"/>
    <cellStyle name="Normal 4 2 5 9 19 2" xfId="34687" xr:uid="{00000000-0005-0000-0000-0000C7940000}"/>
    <cellStyle name="Normal 4 2 5 9 19 3" xfId="34688" xr:uid="{00000000-0005-0000-0000-0000C8940000}"/>
    <cellStyle name="Normal 4 2 5 9 19 4" xfId="34689" xr:uid="{00000000-0005-0000-0000-0000C9940000}"/>
    <cellStyle name="Normal 4 2 5 9 19 5" xfId="34690" xr:uid="{00000000-0005-0000-0000-0000CA940000}"/>
    <cellStyle name="Normal 4 2 5 9 19 6" xfId="34691" xr:uid="{00000000-0005-0000-0000-0000CB940000}"/>
    <cellStyle name="Normal 4 2 5 9 2" xfId="34692" xr:uid="{00000000-0005-0000-0000-0000CC940000}"/>
    <cellStyle name="Normal 4 2 5 9 2 2" xfId="34693" xr:uid="{00000000-0005-0000-0000-0000CD940000}"/>
    <cellStyle name="Normal 4 2 5 9 2 3" xfId="34694" xr:uid="{00000000-0005-0000-0000-0000CE940000}"/>
    <cellStyle name="Normal 4 2 5 9 2 4" xfId="34695" xr:uid="{00000000-0005-0000-0000-0000CF940000}"/>
    <cellStyle name="Normal 4 2 5 9 2 5" xfId="34696" xr:uid="{00000000-0005-0000-0000-0000D0940000}"/>
    <cellStyle name="Normal 4 2 5 9 2 6" xfId="34697" xr:uid="{00000000-0005-0000-0000-0000D1940000}"/>
    <cellStyle name="Normal 4 2 5 9 20" xfId="34698" xr:uid="{00000000-0005-0000-0000-0000D2940000}"/>
    <cellStyle name="Normal 4 2 5 9 20 2" xfId="34699" xr:uid="{00000000-0005-0000-0000-0000D3940000}"/>
    <cellStyle name="Normal 4 2 5 9 20 3" xfId="34700" xr:uid="{00000000-0005-0000-0000-0000D4940000}"/>
    <cellStyle name="Normal 4 2 5 9 20 4" xfId="34701" xr:uid="{00000000-0005-0000-0000-0000D5940000}"/>
    <cellStyle name="Normal 4 2 5 9 20 5" xfId="34702" xr:uid="{00000000-0005-0000-0000-0000D6940000}"/>
    <cellStyle name="Normal 4 2 5 9 20 6" xfId="34703" xr:uid="{00000000-0005-0000-0000-0000D7940000}"/>
    <cellStyle name="Normal 4 2 5 9 21" xfId="34704" xr:uid="{00000000-0005-0000-0000-0000D8940000}"/>
    <cellStyle name="Normal 4 2 5 9 21 2" xfId="34705" xr:uid="{00000000-0005-0000-0000-0000D9940000}"/>
    <cellStyle name="Normal 4 2 5 9 21 3" xfId="34706" xr:uid="{00000000-0005-0000-0000-0000DA940000}"/>
    <cellStyle name="Normal 4 2 5 9 21 4" xfId="34707" xr:uid="{00000000-0005-0000-0000-0000DB940000}"/>
    <cellStyle name="Normal 4 2 5 9 21 5" xfId="34708" xr:uid="{00000000-0005-0000-0000-0000DC940000}"/>
    <cellStyle name="Normal 4 2 5 9 21 6" xfId="34709" xr:uid="{00000000-0005-0000-0000-0000DD940000}"/>
    <cellStyle name="Normal 4 2 5 9 22" xfId="34710" xr:uid="{00000000-0005-0000-0000-0000DE940000}"/>
    <cellStyle name="Normal 4 2 5 9 22 2" xfId="34711" xr:uid="{00000000-0005-0000-0000-0000DF940000}"/>
    <cellStyle name="Normal 4 2 5 9 22 3" xfId="34712" xr:uid="{00000000-0005-0000-0000-0000E0940000}"/>
    <cellStyle name="Normal 4 2 5 9 22 4" xfId="34713" xr:uid="{00000000-0005-0000-0000-0000E1940000}"/>
    <cellStyle name="Normal 4 2 5 9 22 5" xfId="34714" xr:uid="{00000000-0005-0000-0000-0000E2940000}"/>
    <cellStyle name="Normal 4 2 5 9 22 6" xfId="34715" xr:uid="{00000000-0005-0000-0000-0000E3940000}"/>
    <cellStyle name="Normal 4 2 5 9 23" xfId="34716" xr:uid="{00000000-0005-0000-0000-0000E4940000}"/>
    <cellStyle name="Normal 4 2 5 9 23 2" xfId="34717" xr:uid="{00000000-0005-0000-0000-0000E5940000}"/>
    <cellStyle name="Normal 4 2 5 9 23 3" xfId="34718" xr:uid="{00000000-0005-0000-0000-0000E6940000}"/>
    <cellStyle name="Normal 4 2 5 9 23 4" xfId="34719" xr:uid="{00000000-0005-0000-0000-0000E7940000}"/>
    <cellStyle name="Normal 4 2 5 9 23 5" xfId="34720" xr:uid="{00000000-0005-0000-0000-0000E8940000}"/>
    <cellStyle name="Normal 4 2 5 9 23 6" xfId="34721" xr:uid="{00000000-0005-0000-0000-0000E9940000}"/>
    <cellStyle name="Normal 4 2 5 9 24" xfId="34722" xr:uid="{00000000-0005-0000-0000-0000EA940000}"/>
    <cellStyle name="Normal 4 2 5 9 24 2" xfId="34723" xr:uid="{00000000-0005-0000-0000-0000EB940000}"/>
    <cellStyle name="Normal 4 2 5 9 24 3" xfId="34724" xr:uid="{00000000-0005-0000-0000-0000EC940000}"/>
    <cellStyle name="Normal 4 2 5 9 24 4" xfId="34725" xr:uid="{00000000-0005-0000-0000-0000ED940000}"/>
    <cellStyle name="Normal 4 2 5 9 24 5" xfId="34726" xr:uid="{00000000-0005-0000-0000-0000EE940000}"/>
    <cellStyle name="Normal 4 2 5 9 24 6" xfId="34727" xr:uid="{00000000-0005-0000-0000-0000EF940000}"/>
    <cellStyle name="Normal 4 2 5 9 25" xfId="34728" xr:uid="{00000000-0005-0000-0000-0000F0940000}"/>
    <cellStyle name="Normal 4 2 5 9 25 2" xfId="34729" xr:uid="{00000000-0005-0000-0000-0000F1940000}"/>
    <cellStyle name="Normal 4 2 5 9 25 3" xfId="34730" xr:uid="{00000000-0005-0000-0000-0000F2940000}"/>
    <cellStyle name="Normal 4 2 5 9 25 4" xfId="34731" xr:uid="{00000000-0005-0000-0000-0000F3940000}"/>
    <cellStyle name="Normal 4 2 5 9 25 5" xfId="34732" xr:uid="{00000000-0005-0000-0000-0000F4940000}"/>
    <cellStyle name="Normal 4 2 5 9 25 6" xfId="34733" xr:uid="{00000000-0005-0000-0000-0000F5940000}"/>
    <cellStyle name="Normal 4 2 5 9 26" xfId="34734" xr:uid="{00000000-0005-0000-0000-0000F6940000}"/>
    <cellStyle name="Normal 4 2 5 9 26 2" xfId="34735" xr:uid="{00000000-0005-0000-0000-0000F7940000}"/>
    <cellStyle name="Normal 4 2 5 9 26 3" xfId="34736" xr:uid="{00000000-0005-0000-0000-0000F8940000}"/>
    <cellStyle name="Normal 4 2 5 9 26 4" xfId="34737" xr:uid="{00000000-0005-0000-0000-0000F9940000}"/>
    <cellStyle name="Normal 4 2 5 9 26 5" xfId="34738" xr:uid="{00000000-0005-0000-0000-0000FA940000}"/>
    <cellStyle name="Normal 4 2 5 9 26 6" xfId="34739" xr:uid="{00000000-0005-0000-0000-0000FB940000}"/>
    <cellStyle name="Normal 4 2 5 9 27" xfId="34740" xr:uid="{00000000-0005-0000-0000-0000FC940000}"/>
    <cellStyle name="Normal 4 2 5 9 27 2" xfId="34741" xr:uid="{00000000-0005-0000-0000-0000FD940000}"/>
    <cellStyle name="Normal 4 2 5 9 27 3" xfId="34742" xr:uid="{00000000-0005-0000-0000-0000FE940000}"/>
    <cellStyle name="Normal 4 2 5 9 27 4" xfId="34743" xr:uid="{00000000-0005-0000-0000-0000FF940000}"/>
    <cellStyle name="Normal 4 2 5 9 27 5" xfId="34744" xr:uid="{00000000-0005-0000-0000-000000950000}"/>
    <cellStyle name="Normal 4 2 5 9 27 6" xfId="34745" xr:uid="{00000000-0005-0000-0000-000001950000}"/>
    <cellStyle name="Normal 4 2 5 9 28" xfId="34746" xr:uid="{00000000-0005-0000-0000-000002950000}"/>
    <cellStyle name="Normal 4 2 5 9 28 2" xfId="34747" xr:uid="{00000000-0005-0000-0000-000003950000}"/>
    <cellStyle name="Normal 4 2 5 9 28 3" xfId="34748" xr:uid="{00000000-0005-0000-0000-000004950000}"/>
    <cellStyle name="Normal 4 2 5 9 28 4" xfId="34749" xr:uid="{00000000-0005-0000-0000-000005950000}"/>
    <cellStyle name="Normal 4 2 5 9 28 5" xfId="34750" xr:uid="{00000000-0005-0000-0000-000006950000}"/>
    <cellStyle name="Normal 4 2 5 9 28 6" xfId="34751" xr:uid="{00000000-0005-0000-0000-000007950000}"/>
    <cellStyle name="Normal 4 2 5 9 29" xfId="34752" xr:uid="{00000000-0005-0000-0000-000008950000}"/>
    <cellStyle name="Normal 4 2 5 9 29 2" xfId="34753" xr:uid="{00000000-0005-0000-0000-000009950000}"/>
    <cellStyle name="Normal 4 2 5 9 29 3" xfId="34754" xr:uid="{00000000-0005-0000-0000-00000A950000}"/>
    <cellStyle name="Normal 4 2 5 9 29 4" xfId="34755" xr:uid="{00000000-0005-0000-0000-00000B950000}"/>
    <cellStyle name="Normal 4 2 5 9 29 5" xfId="34756" xr:uid="{00000000-0005-0000-0000-00000C950000}"/>
    <cellStyle name="Normal 4 2 5 9 29 6" xfId="34757" xr:uid="{00000000-0005-0000-0000-00000D950000}"/>
    <cellStyle name="Normal 4 2 5 9 3" xfId="34758" xr:uid="{00000000-0005-0000-0000-00000E950000}"/>
    <cellStyle name="Normal 4 2 5 9 3 2" xfId="34759" xr:uid="{00000000-0005-0000-0000-00000F950000}"/>
    <cellStyle name="Normal 4 2 5 9 3 3" xfId="34760" xr:uid="{00000000-0005-0000-0000-000010950000}"/>
    <cellStyle name="Normal 4 2 5 9 3 4" xfId="34761" xr:uid="{00000000-0005-0000-0000-000011950000}"/>
    <cellStyle name="Normal 4 2 5 9 3 5" xfId="34762" xr:uid="{00000000-0005-0000-0000-000012950000}"/>
    <cellStyle name="Normal 4 2 5 9 3 6" xfId="34763" xr:uid="{00000000-0005-0000-0000-000013950000}"/>
    <cellStyle name="Normal 4 2 5 9 30" xfId="34764" xr:uid="{00000000-0005-0000-0000-000014950000}"/>
    <cellStyle name="Normal 4 2 5 9 31" xfId="34765" xr:uid="{00000000-0005-0000-0000-000015950000}"/>
    <cellStyle name="Normal 4 2 5 9 32" xfId="34766" xr:uid="{00000000-0005-0000-0000-000016950000}"/>
    <cellStyle name="Normal 4 2 5 9 33" xfId="34767" xr:uid="{00000000-0005-0000-0000-000017950000}"/>
    <cellStyle name="Normal 4 2 5 9 34" xfId="34768" xr:uid="{00000000-0005-0000-0000-000018950000}"/>
    <cellStyle name="Normal 4 2 5 9 4" xfId="34769" xr:uid="{00000000-0005-0000-0000-000019950000}"/>
    <cellStyle name="Normal 4 2 5 9 4 2" xfId="34770" xr:uid="{00000000-0005-0000-0000-00001A950000}"/>
    <cellStyle name="Normal 4 2 5 9 4 3" xfId="34771" xr:uid="{00000000-0005-0000-0000-00001B950000}"/>
    <cellStyle name="Normal 4 2 5 9 4 4" xfId="34772" xr:uid="{00000000-0005-0000-0000-00001C950000}"/>
    <cellStyle name="Normal 4 2 5 9 4 5" xfId="34773" xr:uid="{00000000-0005-0000-0000-00001D950000}"/>
    <cellStyle name="Normal 4 2 5 9 4 6" xfId="34774" xr:uid="{00000000-0005-0000-0000-00001E950000}"/>
    <cellStyle name="Normal 4 2 5 9 5" xfId="34775" xr:uid="{00000000-0005-0000-0000-00001F950000}"/>
    <cellStyle name="Normal 4 2 5 9 5 2" xfId="34776" xr:uid="{00000000-0005-0000-0000-000020950000}"/>
    <cellStyle name="Normal 4 2 5 9 5 3" xfId="34777" xr:uid="{00000000-0005-0000-0000-000021950000}"/>
    <cellStyle name="Normal 4 2 5 9 5 4" xfId="34778" xr:uid="{00000000-0005-0000-0000-000022950000}"/>
    <cellStyle name="Normal 4 2 5 9 5 5" xfId="34779" xr:uid="{00000000-0005-0000-0000-000023950000}"/>
    <cellStyle name="Normal 4 2 5 9 5 6" xfId="34780" xr:uid="{00000000-0005-0000-0000-000024950000}"/>
    <cellStyle name="Normal 4 2 5 9 6" xfId="34781" xr:uid="{00000000-0005-0000-0000-000025950000}"/>
    <cellStyle name="Normal 4 2 5 9 6 2" xfId="34782" xr:uid="{00000000-0005-0000-0000-000026950000}"/>
    <cellStyle name="Normal 4 2 5 9 6 3" xfId="34783" xr:uid="{00000000-0005-0000-0000-000027950000}"/>
    <cellStyle name="Normal 4 2 5 9 6 4" xfId="34784" xr:uid="{00000000-0005-0000-0000-000028950000}"/>
    <cellStyle name="Normal 4 2 5 9 6 5" xfId="34785" xr:uid="{00000000-0005-0000-0000-000029950000}"/>
    <cellStyle name="Normal 4 2 5 9 6 6" xfId="34786" xr:uid="{00000000-0005-0000-0000-00002A950000}"/>
    <cellStyle name="Normal 4 2 5 9 7" xfId="34787" xr:uid="{00000000-0005-0000-0000-00002B950000}"/>
    <cellStyle name="Normal 4 2 5 9 7 2" xfId="34788" xr:uid="{00000000-0005-0000-0000-00002C950000}"/>
    <cellStyle name="Normal 4 2 5 9 7 3" xfId="34789" xr:uid="{00000000-0005-0000-0000-00002D950000}"/>
    <cellStyle name="Normal 4 2 5 9 7 4" xfId="34790" xr:uid="{00000000-0005-0000-0000-00002E950000}"/>
    <cellStyle name="Normal 4 2 5 9 7 5" xfId="34791" xr:uid="{00000000-0005-0000-0000-00002F950000}"/>
    <cellStyle name="Normal 4 2 5 9 7 6" xfId="34792" xr:uid="{00000000-0005-0000-0000-000030950000}"/>
    <cellStyle name="Normal 4 2 5 9 8" xfId="34793" xr:uid="{00000000-0005-0000-0000-000031950000}"/>
    <cellStyle name="Normal 4 2 5 9 8 2" xfId="34794" xr:uid="{00000000-0005-0000-0000-000032950000}"/>
    <cellStyle name="Normal 4 2 5 9 8 3" xfId="34795" xr:uid="{00000000-0005-0000-0000-000033950000}"/>
    <cellStyle name="Normal 4 2 5 9 8 4" xfId="34796" xr:uid="{00000000-0005-0000-0000-000034950000}"/>
    <cellStyle name="Normal 4 2 5 9 8 5" xfId="34797" xr:uid="{00000000-0005-0000-0000-000035950000}"/>
    <cellStyle name="Normal 4 2 5 9 8 6" xfId="34798" xr:uid="{00000000-0005-0000-0000-000036950000}"/>
    <cellStyle name="Normal 4 2 5 9 9" xfId="34799" xr:uid="{00000000-0005-0000-0000-000037950000}"/>
    <cellStyle name="Normal 4 2 5 9 9 2" xfId="34800" xr:uid="{00000000-0005-0000-0000-000038950000}"/>
    <cellStyle name="Normal 4 2 5 9 9 3" xfId="34801" xr:uid="{00000000-0005-0000-0000-000039950000}"/>
    <cellStyle name="Normal 4 2 5 9 9 4" xfId="34802" xr:uid="{00000000-0005-0000-0000-00003A950000}"/>
    <cellStyle name="Normal 4 2 5 9 9 5" xfId="34803" xr:uid="{00000000-0005-0000-0000-00003B950000}"/>
    <cellStyle name="Normal 4 2 5 9 9 6" xfId="34804" xr:uid="{00000000-0005-0000-0000-00003C950000}"/>
    <cellStyle name="Normal 4 2 6" xfId="60819" xr:uid="{00000000-0005-0000-0000-00003D950000}"/>
    <cellStyle name="Normal 4 2 7" xfId="60820" xr:uid="{00000000-0005-0000-0000-00003E950000}"/>
    <cellStyle name="Normal 4 2 8" xfId="60821" xr:uid="{00000000-0005-0000-0000-00003F950000}"/>
    <cellStyle name="Normal 4 2 9" xfId="60822" xr:uid="{00000000-0005-0000-0000-000040950000}"/>
    <cellStyle name="Normal 4 20" xfId="60823" xr:uid="{00000000-0005-0000-0000-000041950000}"/>
    <cellStyle name="Normal 4 21" xfId="60824" xr:uid="{00000000-0005-0000-0000-000042950000}"/>
    <cellStyle name="Normal 4 22" xfId="60825" xr:uid="{00000000-0005-0000-0000-000043950000}"/>
    <cellStyle name="Normal 4 23" xfId="60826" xr:uid="{00000000-0005-0000-0000-000044950000}"/>
    <cellStyle name="Normal 4 24" xfId="60827" xr:uid="{00000000-0005-0000-0000-000045950000}"/>
    <cellStyle name="Normal 4 25" xfId="60828" xr:uid="{00000000-0005-0000-0000-000046950000}"/>
    <cellStyle name="Normal 4 26" xfId="60829" xr:uid="{00000000-0005-0000-0000-000047950000}"/>
    <cellStyle name="Normal 4 27" xfId="60830" xr:uid="{00000000-0005-0000-0000-000048950000}"/>
    <cellStyle name="Normal 4 28" xfId="60831" xr:uid="{00000000-0005-0000-0000-000049950000}"/>
    <cellStyle name="Normal 4 29" xfId="60832" xr:uid="{00000000-0005-0000-0000-00004A950000}"/>
    <cellStyle name="Normal 4 3" xfId="896" xr:uid="{00000000-0005-0000-0000-00004B950000}"/>
    <cellStyle name="Normal 4 3 10" xfId="34805" xr:uid="{00000000-0005-0000-0000-00004C950000}"/>
    <cellStyle name="Normal 4 3 11" xfId="34806" xr:uid="{00000000-0005-0000-0000-00004D950000}"/>
    <cellStyle name="Normal 4 3 12" xfId="34807" xr:uid="{00000000-0005-0000-0000-00004E950000}"/>
    <cellStyle name="Normal 4 3 13" xfId="60833" xr:uid="{00000000-0005-0000-0000-00004F950000}"/>
    <cellStyle name="Normal 4 3 14" xfId="60834" xr:uid="{00000000-0005-0000-0000-000050950000}"/>
    <cellStyle name="Normal 4 3 15" xfId="60835" xr:uid="{00000000-0005-0000-0000-000051950000}"/>
    <cellStyle name="Normal 4 3 16" xfId="60836" xr:uid="{00000000-0005-0000-0000-000052950000}"/>
    <cellStyle name="Normal 4 3 17" xfId="60837" xr:uid="{00000000-0005-0000-0000-000053950000}"/>
    <cellStyle name="Normal 4 3 18" xfId="60838" xr:uid="{00000000-0005-0000-0000-000054950000}"/>
    <cellStyle name="Normal 4 3 19" xfId="60839" xr:uid="{00000000-0005-0000-0000-000055950000}"/>
    <cellStyle name="Normal 4 3 2" xfId="34808" xr:uid="{00000000-0005-0000-0000-000056950000}"/>
    <cellStyle name="Normal 4 3 20" xfId="60840" xr:uid="{00000000-0005-0000-0000-000057950000}"/>
    <cellStyle name="Normal 4 3 21" xfId="60841" xr:uid="{00000000-0005-0000-0000-000058950000}"/>
    <cellStyle name="Normal 4 3 22" xfId="60842" xr:uid="{00000000-0005-0000-0000-000059950000}"/>
    <cellStyle name="Normal 4 3 23" xfId="60843" xr:uid="{00000000-0005-0000-0000-00005A950000}"/>
    <cellStyle name="Normal 4 3 24" xfId="60844" xr:uid="{00000000-0005-0000-0000-00005B950000}"/>
    <cellStyle name="Normal 4 3 25" xfId="60845" xr:uid="{00000000-0005-0000-0000-00005C950000}"/>
    <cellStyle name="Normal 4 3 26" xfId="61976" xr:uid="{00000000-0005-0000-0000-00005D950000}"/>
    <cellStyle name="Normal 4 3 3" xfId="34809" xr:uid="{00000000-0005-0000-0000-00005E950000}"/>
    <cellStyle name="Normal 4 3 4" xfId="34810" xr:uid="{00000000-0005-0000-0000-00005F950000}"/>
    <cellStyle name="Normal 4 3 5" xfId="34811" xr:uid="{00000000-0005-0000-0000-000060950000}"/>
    <cellStyle name="Normal 4 3 6" xfId="34812" xr:uid="{00000000-0005-0000-0000-000061950000}"/>
    <cellStyle name="Normal 4 3 6 2" xfId="34813" xr:uid="{00000000-0005-0000-0000-000062950000}"/>
    <cellStyle name="Normal 4 3 6 3" xfId="34814" xr:uid="{00000000-0005-0000-0000-000063950000}"/>
    <cellStyle name="Normal 4 3 7" xfId="34815" xr:uid="{00000000-0005-0000-0000-000064950000}"/>
    <cellStyle name="Normal 4 3 8" xfId="34816" xr:uid="{00000000-0005-0000-0000-000065950000}"/>
    <cellStyle name="Normal 4 3 9" xfId="34817" xr:uid="{00000000-0005-0000-0000-000066950000}"/>
    <cellStyle name="Normal 4 30" xfId="60846" xr:uid="{00000000-0005-0000-0000-000067950000}"/>
    <cellStyle name="Normal 4 31" xfId="60847" xr:uid="{00000000-0005-0000-0000-000068950000}"/>
    <cellStyle name="Normal 4 32" xfId="60848" xr:uid="{00000000-0005-0000-0000-000069950000}"/>
    <cellStyle name="Normal 4 33" xfId="60849" xr:uid="{00000000-0005-0000-0000-00006A950000}"/>
    <cellStyle name="Normal 4 34" xfId="60850" xr:uid="{00000000-0005-0000-0000-00006B950000}"/>
    <cellStyle name="Normal 4 35" xfId="60851" xr:uid="{00000000-0005-0000-0000-00006C950000}"/>
    <cellStyle name="Normal 4 36" xfId="60852" xr:uid="{00000000-0005-0000-0000-00006D950000}"/>
    <cellStyle name="Normal 4 37" xfId="60853" xr:uid="{00000000-0005-0000-0000-00006E950000}"/>
    <cellStyle name="Normal 4 38" xfId="60854" xr:uid="{00000000-0005-0000-0000-00006F950000}"/>
    <cellStyle name="Normal 4 4" xfId="897" xr:uid="{00000000-0005-0000-0000-000070950000}"/>
    <cellStyle name="Normal 4 4 10" xfId="60855" xr:uid="{00000000-0005-0000-0000-000071950000}"/>
    <cellStyle name="Normal 4 4 11" xfId="60856" xr:uid="{00000000-0005-0000-0000-000072950000}"/>
    <cellStyle name="Normal 4 4 12" xfId="60857" xr:uid="{00000000-0005-0000-0000-000073950000}"/>
    <cellStyle name="Normal 4 4 13" xfId="60858" xr:uid="{00000000-0005-0000-0000-000074950000}"/>
    <cellStyle name="Normal 4 4 14" xfId="60859" xr:uid="{00000000-0005-0000-0000-000075950000}"/>
    <cellStyle name="Normal 4 4 15" xfId="60860" xr:uid="{00000000-0005-0000-0000-000076950000}"/>
    <cellStyle name="Normal 4 4 16" xfId="60861" xr:uid="{00000000-0005-0000-0000-000077950000}"/>
    <cellStyle name="Normal 4 4 17" xfId="60862" xr:uid="{00000000-0005-0000-0000-000078950000}"/>
    <cellStyle name="Normal 4 4 18" xfId="60863" xr:uid="{00000000-0005-0000-0000-000079950000}"/>
    <cellStyle name="Normal 4 4 19" xfId="60864" xr:uid="{00000000-0005-0000-0000-00007A950000}"/>
    <cellStyle name="Normal 4 4 2" xfId="58405" xr:uid="{00000000-0005-0000-0000-00007B950000}"/>
    <cellStyle name="Normal 4 4 20" xfId="60865" xr:uid="{00000000-0005-0000-0000-00007C950000}"/>
    <cellStyle name="Normal 4 4 21" xfId="60866" xr:uid="{00000000-0005-0000-0000-00007D950000}"/>
    <cellStyle name="Normal 4 4 22" xfId="60867" xr:uid="{00000000-0005-0000-0000-00007E950000}"/>
    <cellStyle name="Normal 4 4 23" xfId="60868" xr:uid="{00000000-0005-0000-0000-00007F950000}"/>
    <cellStyle name="Normal 4 4 24" xfId="60869" xr:uid="{00000000-0005-0000-0000-000080950000}"/>
    <cellStyle name="Normal 4 4 25" xfId="60870" xr:uid="{00000000-0005-0000-0000-000081950000}"/>
    <cellStyle name="Normal 4 4 3" xfId="58406" xr:uid="{00000000-0005-0000-0000-000082950000}"/>
    <cellStyle name="Normal 4 4 4" xfId="58407" xr:uid="{00000000-0005-0000-0000-000083950000}"/>
    <cellStyle name="Normal 4 4 5" xfId="58408" xr:uid="{00000000-0005-0000-0000-000084950000}"/>
    <cellStyle name="Normal 4 4 6" xfId="58409" xr:uid="{00000000-0005-0000-0000-000085950000}"/>
    <cellStyle name="Normal 4 4 7" xfId="58410" xr:uid="{00000000-0005-0000-0000-000086950000}"/>
    <cellStyle name="Normal 4 4 8" xfId="58411" xr:uid="{00000000-0005-0000-0000-000087950000}"/>
    <cellStyle name="Normal 4 4 9" xfId="60871" xr:uid="{00000000-0005-0000-0000-000088950000}"/>
    <cellStyle name="Normal 4 5" xfId="898" xr:uid="{00000000-0005-0000-0000-000089950000}"/>
    <cellStyle name="Normal 4 5 2" xfId="58412" xr:uid="{00000000-0005-0000-0000-00008A950000}"/>
    <cellStyle name="Normal 4 5 3" xfId="58413" xr:uid="{00000000-0005-0000-0000-00008B950000}"/>
    <cellStyle name="Normal 4 5 4" xfId="58414" xr:uid="{00000000-0005-0000-0000-00008C950000}"/>
    <cellStyle name="Normal 4 5 5" xfId="58415" xr:uid="{00000000-0005-0000-0000-00008D950000}"/>
    <cellStyle name="Normal 4 5 6" xfId="58416" xr:uid="{00000000-0005-0000-0000-00008E950000}"/>
    <cellStyle name="Normal 4 5 7" xfId="58417" xr:uid="{00000000-0005-0000-0000-00008F950000}"/>
    <cellStyle name="Normal 4 5 8" xfId="58418" xr:uid="{00000000-0005-0000-0000-000090950000}"/>
    <cellStyle name="Normal 4 6" xfId="34818" xr:uid="{00000000-0005-0000-0000-000091950000}"/>
    <cellStyle name="Normal 4 7" xfId="34819" xr:uid="{00000000-0005-0000-0000-000092950000}"/>
    <cellStyle name="Normal 4 8" xfId="34820" xr:uid="{00000000-0005-0000-0000-000093950000}"/>
    <cellStyle name="Normal 4 8 2" xfId="34821" xr:uid="{00000000-0005-0000-0000-000094950000}"/>
    <cellStyle name="Normal 4 8 2 2" xfId="34822" xr:uid="{00000000-0005-0000-0000-000095950000}"/>
    <cellStyle name="Normal 4 8 2 3" xfId="34823" xr:uid="{00000000-0005-0000-0000-000096950000}"/>
    <cellStyle name="Normal 4 8 3" xfId="34824" xr:uid="{00000000-0005-0000-0000-000097950000}"/>
    <cellStyle name="Normal 4 8 4" xfId="34825" xr:uid="{00000000-0005-0000-0000-000098950000}"/>
    <cellStyle name="Normal 4 8 5" xfId="34826" xr:uid="{00000000-0005-0000-0000-000099950000}"/>
    <cellStyle name="Normal 4 8 6" xfId="34827" xr:uid="{00000000-0005-0000-0000-00009A950000}"/>
    <cellStyle name="Normal 4 8 7" xfId="34828" xr:uid="{00000000-0005-0000-0000-00009B950000}"/>
    <cellStyle name="Normal 4 8 8" xfId="34829" xr:uid="{00000000-0005-0000-0000-00009C950000}"/>
    <cellStyle name="Normal 4 9" xfId="34830" xr:uid="{00000000-0005-0000-0000-00009D950000}"/>
    <cellStyle name="Normal 4 9 2" xfId="34831" xr:uid="{00000000-0005-0000-0000-00009E950000}"/>
    <cellStyle name="Normal 4 9 3" xfId="34832" xr:uid="{00000000-0005-0000-0000-00009F950000}"/>
    <cellStyle name="Normal 4_1.Du toan 2018 (Bieu 9,10)" xfId="899" xr:uid="{00000000-0005-0000-0000-0000A0950000}"/>
    <cellStyle name="Normal 40" xfId="900" xr:uid="{00000000-0005-0000-0000-0000A1950000}"/>
    <cellStyle name="Normal 40 10" xfId="34833" xr:uid="{00000000-0005-0000-0000-0000A2950000}"/>
    <cellStyle name="Normal 40 11" xfId="34834" xr:uid="{00000000-0005-0000-0000-0000A3950000}"/>
    <cellStyle name="Normal 40 12" xfId="34835" xr:uid="{00000000-0005-0000-0000-0000A4950000}"/>
    <cellStyle name="Normal 40 13" xfId="34836" xr:uid="{00000000-0005-0000-0000-0000A5950000}"/>
    <cellStyle name="Normal 40 14" xfId="34837" xr:uid="{00000000-0005-0000-0000-0000A6950000}"/>
    <cellStyle name="Normal 40 15" xfId="10" xr:uid="{00000000-0005-0000-0000-0000A7950000}"/>
    <cellStyle name="Normal 40 15 2" xfId="60872" xr:uid="{00000000-0005-0000-0000-0000A8950000}"/>
    <cellStyle name="Normal 40 15 3" xfId="60873" xr:uid="{00000000-0005-0000-0000-0000A9950000}"/>
    <cellStyle name="Normal 40 2" xfId="34838" xr:uid="{00000000-0005-0000-0000-0000AA950000}"/>
    <cellStyle name="Normal 40 3" xfId="34839" xr:uid="{00000000-0005-0000-0000-0000AB950000}"/>
    <cellStyle name="Normal 40 4" xfId="34840" xr:uid="{00000000-0005-0000-0000-0000AC950000}"/>
    <cellStyle name="Normal 40 5" xfId="34841" xr:uid="{00000000-0005-0000-0000-0000AD950000}"/>
    <cellStyle name="Normal 40 6" xfId="34842" xr:uid="{00000000-0005-0000-0000-0000AE950000}"/>
    <cellStyle name="Normal 40 7" xfId="34843" xr:uid="{00000000-0005-0000-0000-0000AF950000}"/>
    <cellStyle name="Normal 40 8" xfId="34844" xr:uid="{00000000-0005-0000-0000-0000B0950000}"/>
    <cellStyle name="Normal 40 9" xfId="34845" xr:uid="{00000000-0005-0000-0000-0000B1950000}"/>
    <cellStyle name="Normal 41" xfId="901" xr:uid="{00000000-0005-0000-0000-0000B2950000}"/>
    <cellStyle name="Normal 41 2" xfId="60874" xr:uid="{00000000-0005-0000-0000-0000B3950000}"/>
    <cellStyle name="Normal 41 3" xfId="60875" xr:uid="{00000000-0005-0000-0000-0000B4950000}"/>
    <cellStyle name="Normal 41 4" xfId="60876" xr:uid="{00000000-0005-0000-0000-0000B5950000}"/>
    <cellStyle name="Normal 41 5" xfId="60877" xr:uid="{00000000-0005-0000-0000-0000B6950000}"/>
    <cellStyle name="Normal 42" xfId="902" xr:uid="{00000000-0005-0000-0000-0000B7950000}"/>
    <cellStyle name="Normal 42 2" xfId="60878" xr:uid="{00000000-0005-0000-0000-0000B8950000}"/>
    <cellStyle name="Normal 42 3" xfId="60879" xr:uid="{00000000-0005-0000-0000-0000B9950000}"/>
    <cellStyle name="Normal 42 4" xfId="60880" xr:uid="{00000000-0005-0000-0000-0000BA950000}"/>
    <cellStyle name="Normal 42 5" xfId="60881" xr:uid="{00000000-0005-0000-0000-0000BB950000}"/>
    <cellStyle name="Normal 43" xfId="58957" xr:uid="{00000000-0005-0000-0000-0000BC950000}"/>
    <cellStyle name="Normal 43 2" xfId="59385" xr:uid="{00000000-0005-0000-0000-0000BD950000}"/>
    <cellStyle name="Normal 43 3" xfId="60882" xr:uid="{00000000-0005-0000-0000-0000BE950000}"/>
    <cellStyle name="Normal 43 4" xfId="60883" xr:uid="{00000000-0005-0000-0000-0000BF950000}"/>
    <cellStyle name="Normal 43 5" xfId="60884" xr:uid="{00000000-0005-0000-0000-0000C0950000}"/>
    <cellStyle name="Normal 44" xfId="60885" xr:uid="{00000000-0005-0000-0000-0000C1950000}"/>
    <cellStyle name="Normal 44 2" xfId="60886" xr:uid="{00000000-0005-0000-0000-0000C2950000}"/>
    <cellStyle name="Normal 44 3" xfId="60887" xr:uid="{00000000-0005-0000-0000-0000C3950000}"/>
    <cellStyle name="Normal 44 4" xfId="60888" xr:uid="{00000000-0005-0000-0000-0000C4950000}"/>
    <cellStyle name="Normal 44 5" xfId="60889" xr:uid="{00000000-0005-0000-0000-0000C5950000}"/>
    <cellStyle name="Normal 44 6" xfId="60890" xr:uid="{00000000-0005-0000-0000-0000C6950000}"/>
    <cellStyle name="Normal 45" xfId="903" xr:uid="{00000000-0005-0000-0000-0000C7950000}"/>
    <cellStyle name="Normal 45 2" xfId="1246" xr:uid="{00000000-0005-0000-0000-0000C8950000}"/>
    <cellStyle name="Normal 45 3" xfId="60891" xr:uid="{00000000-0005-0000-0000-0000C9950000}"/>
    <cellStyle name="Normal 45 4" xfId="60892" xr:uid="{00000000-0005-0000-0000-0000CA950000}"/>
    <cellStyle name="Normal 45 5" xfId="60893" xr:uid="{00000000-0005-0000-0000-0000CB950000}"/>
    <cellStyle name="Normal 46" xfId="904" xr:uid="{00000000-0005-0000-0000-0000CC950000}"/>
    <cellStyle name="Normal 46 2" xfId="60894" xr:uid="{00000000-0005-0000-0000-0000CD950000}"/>
    <cellStyle name="Normal 46 3" xfId="60895" xr:uid="{00000000-0005-0000-0000-0000CE950000}"/>
    <cellStyle name="Normal 46 4" xfId="60896" xr:uid="{00000000-0005-0000-0000-0000CF950000}"/>
    <cellStyle name="Normal 46 5" xfId="60897" xr:uid="{00000000-0005-0000-0000-0000D0950000}"/>
    <cellStyle name="Normal 47" xfId="905" xr:uid="{00000000-0005-0000-0000-0000D1950000}"/>
    <cellStyle name="Normal 47 2" xfId="1247" xr:uid="{00000000-0005-0000-0000-0000D2950000}"/>
    <cellStyle name="Normal 48" xfId="906" xr:uid="{00000000-0005-0000-0000-0000D3950000}"/>
    <cellStyle name="Normal 49" xfId="907" xr:uid="{00000000-0005-0000-0000-0000D4950000}"/>
    <cellStyle name="Normal 5" xfId="908" xr:uid="{00000000-0005-0000-0000-0000D5950000}"/>
    <cellStyle name="Normal 5 10" xfId="58419" xr:uid="{00000000-0005-0000-0000-0000D6950000}"/>
    <cellStyle name="Normal 5 10 2" xfId="60898" xr:uid="{00000000-0005-0000-0000-0000D7950000}"/>
    <cellStyle name="Normal 5 10 2 2" xfId="60899" xr:uid="{00000000-0005-0000-0000-0000D8950000}"/>
    <cellStyle name="Normal 5 10 3" xfId="60900" xr:uid="{00000000-0005-0000-0000-0000D9950000}"/>
    <cellStyle name="Normal 5 10 3 2" xfId="60901" xr:uid="{00000000-0005-0000-0000-0000DA950000}"/>
    <cellStyle name="Normal 5 10 4" xfId="60902" xr:uid="{00000000-0005-0000-0000-0000DB950000}"/>
    <cellStyle name="Normal 5 10 4 2" xfId="60903" xr:uid="{00000000-0005-0000-0000-0000DC950000}"/>
    <cellStyle name="Normal 5 10 5" xfId="60904" xr:uid="{00000000-0005-0000-0000-0000DD950000}"/>
    <cellStyle name="Normal 5 10 5 2" xfId="60905" xr:uid="{00000000-0005-0000-0000-0000DE950000}"/>
    <cellStyle name="Normal 5 11" xfId="1245" xr:uid="{00000000-0005-0000-0000-0000DF950000}"/>
    <cellStyle name="Normal 5 11 2" xfId="60906" xr:uid="{00000000-0005-0000-0000-0000E0950000}"/>
    <cellStyle name="Normal 5 11 2 2" xfId="60907" xr:uid="{00000000-0005-0000-0000-0000E1950000}"/>
    <cellStyle name="Normal 5 11 3" xfId="60908" xr:uid="{00000000-0005-0000-0000-0000E2950000}"/>
    <cellStyle name="Normal 5 11 3 2" xfId="60909" xr:uid="{00000000-0005-0000-0000-0000E3950000}"/>
    <cellStyle name="Normal 5 11 4" xfId="60910" xr:uid="{00000000-0005-0000-0000-0000E4950000}"/>
    <cellStyle name="Normal 5 11 4 2" xfId="60911" xr:uid="{00000000-0005-0000-0000-0000E5950000}"/>
    <cellStyle name="Normal 5 11 5" xfId="60912" xr:uid="{00000000-0005-0000-0000-0000E6950000}"/>
    <cellStyle name="Normal 5 11 5 2" xfId="60913" xr:uid="{00000000-0005-0000-0000-0000E7950000}"/>
    <cellStyle name="Normal 5 12" xfId="58762" xr:uid="{00000000-0005-0000-0000-0000E8950000}"/>
    <cellStyle name="Normal 5 12 2" xfId="60914" xr:uid="{00000000-0005-0000-0000-0000E9950000}"/>
    <cellStyle name="Normal 5 12 3" xfId="61977" xr:uid="{00000000-0005-0000-0000-0000EA950000}"/>
    <cellStyle name="Normal 5 13" xfId="58972" xr:uid="{00000000-0005-0000-0000-0000EB950000}"/>
    <cellStyle name="Normal 5 13 2" xfId="60915" xr:uid="{00000000-0005-0000-0000-0000EC950000}"/>
    <cellStyle name="Normal 5 14" xfId="59268" xr:uid="{00000000-0005-0000-0000-0000ED950000}"/>
    <cellStyle name="Normal 5 14 2" xfId="60916" xr:uid="{00000000-0005-0000-0000-0000EE950000}"/>
    <cellStyle name="Normal 5 15" xfId="59341" xr:uid="{00000000-0005-0000-0000-0000EF950000}"/>
    <cellStyle name="Normal 5 15 2" xfId="60917" xr:uid="{00000000-0005-0000-0000-0000F0950000}"/>
    <cellStyle name="Normal 5 16" xfId="59363" xr:uid="{00000000-0005-0000-0000-0000F1950000}"/>
    <cellStyle name="Normal 5 16 2" xfId="60918" xr:uid="{00000000-0005-0000-0000-0000F2950000}"/>
    <cellStyle name="Normal 5 17" xfId="60919" xr:uid="{00000000-0005-0000-0000-0000F3950000}"/>
    <cellStyle name="Normal 5 17 2" xfId="60920" xr:uid="{00000000-0005-0000-0000-0000F4950000}"/>
    <cellStyle name="Normal 5 18" xfId="60921" xr:uid="{00000000-0005-0000-0000-0000F5950000}"/>
    <cellStyle name="Normal 5 18 2" xfId="60922" xr:uid="{00000000-0005-0000-0000-0000F6950000}"/>
    <cellStyle name="Normal 5 19" xfId="60923" xr:uid="{00000000-0005-0000-0000-0000F7950000}"/>
    <cellStyle name="Normal 5 19 2" xfId="60924" xr:uid="{00000000-0005-0000-0000-0000F8950000}"/>
    <cellStyle name="Normal 5 2" xfId="909" xr:uid="{00000000-0005-0000-0000-0000F9950000}"/>
    <cellStyle name="Normal 5 2 10" xfId="60925" xr:uid="{00000000-0005-0000-0000-0000FA950000}"/>
    <cellStyle name="Normal 5 2 10 2" xfId="60926" xr:uid="{00000000-0005-0000-0000-0000FB950000}"/>
    <cellStyle name="Normal 5 2 11" xfId="60927" xr:uid="{00000000-0005-0000-0000-0000FC950000}"/>
    <cellStyle name="Normal 5 2 12" xfId="60928" xr:uid="{00000000-0005-0000-0000-0000FD950000}"/>
    <cellStyle name="Normal 5 2 13" xfId="60929" xr:uid="{00000000-0005-0000-0000-0000FE950000}"/>
    <cellStyle name="Normal 5 2 14" xfId="60930" xr:uid="{00000000-0005-0000-0000-0000FF950000}"/>
    <cellStyle name="Normal 5 2 15" xfId="60931" xr:uid="{00000000-0005-0000-0000-000000960000}"/>
    <cellStyle name="Normal 5 2 16" xfId="60932" xr:uid="{00000000-0005-0000-0000-000001960000}"/>
    <cellStyle name="Normal 5 2 17" xfId="60933" xr:uid="{00000000-0005-0000-0000-000002960000}"/>
    <cellStyle name="Normal 5 2 18" xfId="60934" xr:uid="{00000000-0005-0000-0000-000003960000}"/>
    <cellStyle name="Normal 5 2 19" xfId="60935" xr:uid="{00000000-0005-0000-0000-000004960000}"/>
    <cellStyle name="Normal 5 2 2" xfId="1243" xr:uid="{00000000-0005-0000-0000-000005960000}"/>
    <cellStyle name="Normal 5 2 2 2" xfId="60936" xr:uid="{00000000-0005-0000-0000-000006960000}"/>
    <cellStyle name="Normal 5 2 2 2 2" xfId="60937" xr:uid="{00000000-0005-0000-0000-000007960000}"/>
    <cellStyle name="Normal 5 2 2 2 3" xfId="60938" xr:uid="{00000000-0005-0000-0000-000008960000}"/>
    <cellStyle name="Normal 5 2 2 3" xfId="60939" xr:uid="{00000000-0005-0000-0000-000009960000}"/>
    <cellStyle name="Normal 5 2 2 4" xfId="60940" xr:uid="{00000000-0005-0000-0000-00000A960000}"/>
    <cellStyle name="Normal 5 2 2 5" xfId="60941" xr:uid="{00000000-0005-0000-0000-00000B960000}"/>
    <cellStyle name="Normal 5 2 2 6" xfId="60942" xr:uid="{00000000-0005-0000-0000-00000C960000}"/>
    <cellStyle name="Normal 5 2 2 7" xfId="60943" xr:uid="{00000000-0005-0000-0000-00000D960000}"/>
    <cellStyle name="Normal 5 2 2 8" xfId="60944" xr:uid="{00000000-0005-0000-0000-00000E960000}"/>
    <cellStyle name="Normal 5 2 20" xfId="60945" xr:uid="{00000000-0005-0000-0000-00000F960000}"/>
    <cellStyle name="Normal 5 2 21" xfId="60946" xr:uid="{00000000-0005-0000-0000-000010960000}"/>
    <cellStyle name="Normal 5 2 22" xfId="60947" xr:uid="{00000000-0005-0000-0000-000011960000}"/>
    <cellStyle name="Normal 5 2 23" xfId="60948" xr:uid="{00000000-0005-0000-0000-000012960000}"/>
    <cellStyle name="Normal 5 2 24" xfId="60949" xr:uid="{00000000-0005-0000-0000-000013960000}"/>
    <cellStyle name="Normal 5 2 25" xfId="60950" xr:uid="{00000000-0005-0000-0000-000014960000}"/>
    <cellStyle name="Normal 5 2 26" xfId="60951" xr:uid="{00000000-0005-0000-0000-000015960000}"/>
    <cellStyle name="Normal 5 2 27" xfId="60952" xr:uid="{00000000-0005-0000-0000-000016960000}"/>
    <cellStyle name="Normal 5 2 28" xfId="60953" xr:uid="{00000000-0005-0000-0000-000017960000}"/>
    <cellStyle name="Normal 5 2 29" xfId="60954" xr:uid="{00000000-0005-0000-0000-000018960000}"/>
    <cellStyle name="Normal 5 2 3" xfId="34846" xr:uid="{00000000-0005-0000-0000-000019960000}"/>
    <cellStyle name="Normal 5 2 3 2" xfId="60955" xr:uid="{00000000-0005-0000-0000-00001A960000}"/>
    <cellStyle name="Normal 5 2 3 2 2" xfId="60956" xr:uid="{00000000-0005-0000-0000-00001B960000}"/>
    <cellStyle name="Normal 5 2 3 2 3" xfId="60957" xr:uid="{00000000-0005-0000-0000-00001C960000}"/>
    <cellStyle name="Normal 5 2 3 3" xfId="60958" xr:uid="{00000000-0005-0000-0000-00001D960000}"/>
    <cellStyle name="Normal 5 2 3 4" xfId="60959" xr:uid="{00000000-0005-0000-0000-00001E960000}"/>
    <cellStyle name="Normal 5 2 3 5" xfId="60960" xr:uid="{00000000-0005-0000-0000-00001F960000}"/>
    <cellStyle name="Normal 5 2 3 6" xfId="60961" xr:uid="{00000000-0005-0000-0000-000020960000}"/>
    <cellStyle name="Normal 5 2 3 7" xfId="60962" xr:uid="{00000000-0005-0000-0000-000021960000}"/>
    <cellStyle name="Normal 5 2 3 8" xfId="60963" xr:uid="{00000000-0005-0000-0000-000022960000}"/>
    <cellStyle name="Normal 5 2 30" xfId="60964" xr:uid="{00000000-0005-0000-0000-000023960000}"/>
    <cellStyle name="Normal 5 2 31" xfId="60965" xr:uid="{00000000-0005-0000-0000-000024960000}"/>
    <cellStyle name="Normal 5 2 32" xfId="61978" xr:uid="{00000000-0005-0000-0000-000025960000}"/>
    <cellStyle name="Normal 5 2 4" xfId="34847" xr:uid="{00000000-0005-0000-0000-000026960000}"/>
    <cellStyle name="Normal 5 2 4 2" xfId="60966" xr:uid="{00000000-0005-0000-0000-000027960000}"/>
    <cellStyle name="Normal 5 2 4 2 2" xfId="60967" xr:uid="{00000000-0005-0000-0000-000028960000}"/>
    <cellStyle name="Normal 5 2 4 2 3" xfId="60968" xr:uid="{00000000-0005-0000-0000-000029960000}"/>
    <cellStyle name="Normal 5 2 4 3" xfId="60969" xr:uid="{00000000-0005-0000-0000-00002A960000}"/>
    <cellStyle name="Normal 5 2 4 4" xfId="60970" xr:uid="{00000000-0005-0000-0000-00002B960000}"/>
    <cellStyle name="Normal 5 2 4 5" xfId="60971" xr:uid="{00000000-0005-0000-0000-00002C960000}"/>
    <cellStyle name="Normal 5 2 4 6" xfId="60972" xr:uid="{00000000-0005-0000-0000-00002D960000}"/>
    <cellStyle name="Normal 5 2 4 7" xfId="60973" xr:uid="{00000000-0005-0000-0000-00002E960000}"/>
    <cellStyle name="Normal 5 2 4 8" xfId="60974" xr:uid="{00000000-0005-0000-0000-00002F960000}"/>
    <cellStyle name="Normal 5 2 5" xfId="34848" xr:uid="{00000000-0005-0000-0000-000030960000}"/>
    <cellStyle name="Normal 5 2 5 2" xfId="60975" xr:uid="{00000000-0005-0000-0000-000031960000}"/>
    <cellStyle name="Normal 5 2 5 2 2" xfId="60976" xr:uid="{00000000-0005-0000-0000-000032960000}"/>
    <cellStyle name="Normal 5 2 5 2 3" xfId="60977" xr:uid="{00000000-0005-0000-0000-000033960000}"/>
    <cellStyle name="Normal 5 2 5 3" xfId="60978" xr:uid="{00000000-0005-0000-0000-000034960000}"/>
    <cellStyle name="Normal 5 2 5 4" xfId="60979" xr:uid="{00000000-0005-0000-0000-000035960000}"/>
    <cellStyle name="Normal 5 2 5 5" xfId="60980" xr:uid="{00000000-0005-0000-0000-000036960000}"/>
    <cellStyle name="Normal 5 2 5 6" xfId="60981" xr:uid="{00000000-0005-0000-0000-000037960000}"/>
    <cellStyle name="Normal 5 2 5 7" xfId="60982" xr:uid="{00000000-0005-0000-0000-000038960000}"/>
    <cellStyle name="Normal 5 2 5 8" xfId="60983" xr:uid="{00000000-0005-0000-0000-000039960000}"/>
    <cellStyle name="Normal 5 2 6" xfId="60984" xr:uid="{00000000-0005-0000-0000-00003A960000}"/>
    <cellStyle name="Normal 5 2 6 2" xfId="60985" xr:uid="{00000000-0005-0000-0000-00003B960000}"/>
    <cellStyle name="Normal 5 2 6 3" xfId="60986" xr:uid="{00000000-0005-0000-0000-00003C960000}"/>
    <cellStyle name="Normal 5 2 6 4" xfId="60987" xr:uid="{00000000-0005-0000-0000-00003D960000}"/>
    <cellStyle name="Normal 5 2 6 5" xfId="60988" xr:uid="{00000000-0005-0000-0000-00003E960000}"/>
    <cellStyle name="Normal 5 2 7" xfId="60989" xr:uid="{00000000-0005-0000-0000-00003F960000}"/>
    <cellStyle name="Normal 5 2 8" xfId="60990" xr:uid="{00000000-0005-0000-0000-000040960000}"/>
    <cellStyle name="Normal 5 2 9" xfId="60991" xr:uid="{00000000-0005-0000-0000-000041960000}"/>
    <cellStyle name="Normal 5 20" xfId="60992" xr:uid="{00000000-0005-0000-0000-000042960000}"/>
    <cellStyle name="Normal 5 20 2" xfId="60993" xr:uid="{00000000-0005-0000-0000-000043960000}"/>
    <cellStyle name="Normal 5 21" xfId="60994" xr:uid="{00000000-0005-0000-0000-000044960000}"/>
    <cellStyle name="Normal 5 21 2" xfId="60995" xr:uid="{00000000-0005-0000-0000-000045960000}"/>
    <cellStyle name="Normal 5 22" xfId="60996" xr:uid="{00000000-0005-0000-0000-000046960000}"/>
    <cellStyle name="Normal 5 22 2" xfId="60997" xr:uid="{00000000-0005-0000-0000-000047960000}"/>
    <cellStyle name="Normal 5 23" xfId="60998" xr:uid="{00000000-0005-0000-0000-000048960000}"/>
    <cellStyle name="Normal 5 23 2" xfId="60999" xr:uid="{00000000-0005-0000-0000-000049960000}"/>
    <cellStyle name="Normal 5 24" xfId="61000" xr:uid="{00000000-0005-0000-0000-00004A960000}"/>
    <cellStyle name="Normal 5 24 2" xfId="61001" xr:uid="{00000000-0005-0000-0000-00004B960000}"/>
    <cellStyle name="Normal 5 25" xfId="61002" xr:uid="{00000000-0005-0000-0000-00004C960000}"/>
    <cellStyle name="Normal 5 25 2" xfId="61003" xr:uid="{00000000-0005-0000-0000-00004D960000}"/>
    <cellStyle name="Normal 5 26" xfId="61004" xr:uid="{00000000-0005-0000-0000-00004E960000}"/>
    <cellStyle name="Normal 5 26 2" xfId="61005" xr:uid="{00000000-0005-0000-0000-00004F960000}"/>
    <cellStyle name="Normal 5 27" xfId="61006" xr:uid="{00000000-0005-0000-0000-000050960000}"/>
    <cellStyle name="Normal 5 27 2" xfId="61007" xr:uid="{00000000-0005-0000-0000-000051960000}"/>
    <cellStyle name="Normal 5 28" xfId="61008" xr:uid="{00000000-0005-0000-0000-000052960000}"/>
    <cellStyle name="Normal 5 28 2" xfId="61009" xr:uid="{00000000-0005-0000-0000-000053960000}"/>
    <cellStyle name="Normal 5 29" xfId="61010" xr:uid="{00000000-0005-0000-0000-000054960000}"/>
    <cellStyle name="Normal 5 29 2" xfId="61011" xr:uid="{00000000-0005-0000-0000-000055960000}"/>
    <cellStyle name="Normal 5 3" xfId="910" xr:uid="{00000000-0005-0000-0000-000056960000}"/>
    <cellStyle name="Normal 5 3 10" xfId="61012" xr:uid="{00000000-0005-0000-0000-000057960000}"/>
    <cellStyle name="Normal 5 3 10 2" xfId="61013" xr:uid="{00000000-0005-0000-0000-000058960000}"/>
    <cellStyle name="Normal 5 3 10 3" xfId="61014" xr:uid="{00000000-0005-0000-0000-000059960000}"/>
    <cellStyle name="Normal 5 3 10 4" xfId="61015" xr:uid="{00000000-0005-0000-0000-00005A960000}"/>
    <cellStyle name="Normal 5 3 10 5" xfId="61016" xr:uid="{00000000-0005-0000-0000-00005B960000}"/>
    <cellStyle name="Normal 5 3 11" xfId="61017" xr:uid="{00000000-0005-0000-0000-00005C960000}"/>
    <cellStyle name="Normal 5 3 11 2" xfId="61018" xr:uid="{00000000-0005-0000-0000-00005D960000}"/>
    <cellStyle name="Normal 5 3 11 3" xfId="61019" xr:uid="{00000000-0005-0000-0000-00005E960000}"/>
    <cellStyle name="Normal 5 3 11 4" xfId="61020" xr:uid="{00000000-0005-0000-0000-00005F960000}"/>
    <cellStyle name="Normal 5 3 11 5" xfId="61021" xr:uid="{00000000-0005-0000-0000-000060960000}"/>
    <cellStyle name="Normal 5 3 12" xfId="61022" xr:uid="{00000000-0005-0000-0000-000061960000}"/>
    <cellStyle name="Normal 5 3 12 2" xfId="61023" xr:uid="{00000000-0005-0000-0000-000062960000}"/>
    <cellStyle name="Normal 5 3 12 3" xfId="61024" xr:uid="{00000000-0005-0000-0000-000063960000}"/>
    <cellStyle name="Normal 5 3 12 4" xfId="61025" xr:uid="{00000000-0005-0000-0000-000064960000}"/>
    <cellStyle name="Normal 5 3 12 5" xfId="61026" xr:uid="{00000000-0005-0000-0000-000065960000}"/>
    <cellStyle name="Normal 5 3 13" xfId="61027" xr:uid="{00000000-0005-0000-0000-000066960000}"/>
    <cellStyle name="Normal 5 3 13 2" xfId="61028" xr:uid="{00000000-0005-0000-0000-000067960000}"/>
    <cellStyle name="Normal 5 3 13 3" xfId="61029" xr:uid="{00000000-0005-0000-0000-000068960000}"/>
    <cellStyle name="Normal 5 3 13 4" xfId="61030" xr:uid="{00000000-0005-0000-0000-000069960000}"/>
    <cellStyle name="Normal 5 3 13 5" xfId="61031" xr:uid="{00000000-0005-0000-0000-00006A960000}"/>
    <cellStyle name="Normal 5 3 14" xfId="61032" xr:uid="{00000000-0005-0000-0000-00006B960000}"/>
    <cellStyle name="Normal 5 3 14 2" xfId="61033" xr:uid="{00000000-0005-0000-0000-00006C960000}"/>
    <cellStyle name="Normal 5 3 14 3" xfId="61034" xr:uid="{00000000-0005-0000-0000-00006D960000}"/>
    <cellStyle name="Normal 5 3 14 4" xfId="61035" xr:uid="{00000000-0005-0000-0000-00006E960000}"/>
    <cellStyle name="Normal 5 3 14 5" xfId="61036" xr:uid="{00000000-0005-0000-0000-00006F960000}"/>
    <cellStyle name="Normal 5 3 15" xfId="61037" xr:uid="{00000000-0005-0000-0000-000070960000}"/>
    <cellStyle name="Normal 5 3 15 2" xfId="61038" xr:uid="{00000000-0005-0000-0000-000071960000}"/>
    <cellStyle name="Normal 5 3 15 3" xfId="61039" xr:uid="{00000000-0005-0000-0000-000072960000}"/>
    <cellStyle name="Normal 5 3 15 4" xfId="61040" xr:uid="{00000000-0005-0000-0000-000073960000}"/>
    <cellStyle name="Normal 5 3 15 5" xfId="61041" xr:uid="{00000000-0005-0000-0000-000074960000}"/>
    <cellStyle name="Normal 5 3 16" xfId="61042" xr:uid="{00000000-0005-0000-0000-000075960000}"/>
    <cellStyle name="Normal 5 3 2" xfId="61043" xr:uid="{00000000-0005-0000-0000-000076960000}"/>
    <cellStyle name="Normal 5 3 2 2" xfId="61044" xr:uid="{00000000-0005-0000-0000-000077960000}"/>
    <cellStyle name="Normal 5 3 2 3" xfId="61045" xr:uid="{00000000-0005-0000-0000-000078960000}"/>
    <cellStyle name="Normal 5 3 2 4" xfId="61046" xr:uid="{00000000-0005-0000-0000-000079960000}"/>
    <cellStyle name="Normal 5 3 2 5" xfId="61047" xr:uid="{00000000-0005-0000-0000-00007A960000}"/>
    <cellStyle name="Normal 5 3 2 6" xfId="61048" xr:uid="{00000000-0005-0000-0000-00007B960000}"/>
    <cellStyle name="Normal 5 3 2 7" xfId="61049" xr:uid="{00000000-0005-0000-0000-00007C960000}"/>
    <cellStyle name="Normal 5 3 3" xfId="61050" xr:uid="{00000000-0005-0000-0000-00007D960000}"/>
    <cellStyle name="Normal 5 3 3 2" xfId="61051" xr:uid="{00000000-0005-0000-0000-00007E960000}"/>
    <cellStyle name="Normal 5 3 3 3" xfId="61052" xr:uid="{00000000-0005-0000-0000-00007F960000}"/>
    <cellStyle name="Normal 5 3 3 4" xfId="61053" xr:uid="{00000000-0005-0000-0000-000080960000}"/>
    <cellStyle name="Normal 5 3 3 5" xfId="61054" xr:uid="{00000000-0005-0000-0000-000081960000}"/>
    <cellStyle name="Normal 5 3 4" xfId="61055" xr:uid="{00000000-0005-0000-0000-000082960000}"/>
    <cellStyle name="Normal 5 3 4 2" xfId="61056" xr:uid="{00000000-0005-0000-0000-000083960000}"/>
    <cellStyle name="Normal 5 3 4 3" xfId="61057" xr:uid="{00000000-0005-0000-0000-000084960000}"/>
    <cellStyle name="Normal 5 3 4 4" xfId="61058" xr:uid="{00000000-0005-0000-0000-000085960000}"/>
    <cellStyle name="Normal 5 3 4 5" xfId="61059" xr:uid="{00000000-0005-0000-0000-000086960000}"/>
    <cellStyle name="Normal 5 3 5" xfId="61060" xr:uid="{00000000-0005-0000-0000-000087960000}"/>
    <cellStyle name="Normal 5 3 5 2" xfId="61061" xr:uid="{00000000-0005-0000-0000-000088960000}"/>
    <cellStyle name="Normal 5 3 5 3" xfId="61062" xr:uid="{00000000-0005-0000-0000-000089960000}"/>
    <cellStyle name="Normal 5 3 5 4" xfId="61063" xr:uid="{00000000-0005-0000-0000-00008A960000}"/>
    <cellStyle name="Normal 5 3 5 5" xfId="61064" xr:uid="{00000000-0005-0000-0000-00008B960000}"/>
    <cellStyle name="Normal 5 3 6" xfId="61065" xr:uid="{00000000-0005-0000-0000-00008C960000}"/>
    <cellStyle name="Normal 5 3 6 2" xfId="61066" xr:uid="{00000000-0005-0000-0000-00008D960000}"/>
    <cellStyle name="Normal 5 3 6 3" xfId="61067" xr:uid="{00000000-0005-0000-0000-00008E960000}"/>
    <cellStyle name="Normal 5 3 6 4" xfId="61068" xr:uid="{00000000-0005-0000-0000-00008F960000}"/>
    <cellStyle name="Normal 5 3 6 5" xfId="61069" xr:uid="{00000000-0005-0000-0000-000090960000}"/>
    <cellStyle name="Normal 5 3 7" xfId="61070" xr:uid="{00000000-0005-0000-0000-000091960000}"/>
    <cellStyle name="Normal 5 3 7 2" xfId="61071" xr:uid="{00000000-0005-0000-0000-000092960000}"/>
    <cellStyle name="Normal 5 3 8" xfId="61072" xr:uid="{00000000-0005-0000-0000-000093960000}"/>
    <cellStyle name="Normal 5 3 8 2" xfId="61073" xr:uid="{00000000-0005-0000-0000-000094960000}"/>
    <cellStyle name="Normal 5 3 8 3" xfId="61074" xr:uid="{00000000-0005-0000-0000-000095960000}"/>
    <cellStyle name="Normal 5 3 8 4" xfId="61075" xr:uid="{00000000-0005-0000-0000-000096960000}"/>
    <cellStyle name="Normal 5 3 8 5" xfId="61076" xr:uid="{00000000-0005-0000-0000-000097960000}"/>
    <cellStyle name="Normal 5 3 9" xfId="61077" xr:uid="{00000000-0005-0000-0000-000098960000}"/>
    <cellStyle name="Normal 5 3 9 2" xfId="61078" xr:uid="{00000000-0005-0000-0000-000099960000}"/>
    <cellStyle name="Normal 5 3 9 3" xfId="61079" xr:uid="{00000000-0005-0000-0000-00009A960000}"/>
    <cellStyle name="Normal 5 3 9 4" xfId="61080" xr:uid="{00000000-0005-0000-0000-00009B960000}"/>
    <cellStyle name="Normal 5 3 9 5" xfId="61081" xr:uid="{00000000-0005-0000-0000-00009C960000}"/>
    <cellStyle name="Normal 5 30" xfId="61082" xr:uid="{00000000-0005-0000-0000-00009D960000}"/>
    <cellStyle name="Normal 5 30 2" xfId="61083" xr:uid="{00000000-0005-0000-0000-00009E960000}"/>
    <cellStyle name="Normal 5 31" xfId="61084" xr:uid="{00000000-0005-0000-0000-00009F960000}"/>
    <cellStyle name="Normal 5 31 2" xfId="61085" xr:uid="{00000000-0005-0000-0000-0000A0960000}"/>
    <cellStyle name="Normal 5 32" xfId="61086" xr:uid="{00000000-0005-0000-0000-0000A1960000}"/>
    <cellStyle name="Normal 5 32 2" xfId="61087" xr:uid="{00000000-0005-0000-0000-0000A2960000}"/>
    <cellStyle name="Normal 5 33" xfId="61088" xr:uid="{00000000-0005-0000-0000-0000A3960000}"/>
    <cellStyle name="Normal 5 33 2" xfId="61089" xr:uid="{00000000-0005-0000-0000-0000A4960000}"/>
    <cellStyle name="Normal 5 34" xfId="61090" xr:uid="{00000000-0005-0000-0000-0000A5960000}"/>
    <cellStyle name="Normal 5 34 2" xfId="61091" xr:uid="{00000000-0005-0000-0000-0000A6960000}"/>
    <cellStyle name="Normal 5 35" xfId="61092" xr:uid="{00000000-0005-0000-0000-0000A7960000}"/>
    <cellStyle name="Normal 5 35 2" xfId="61093" xr:uid="{00000000-0005-0000-0000-0000A8960000}"/>
    <cellStyle name="Normal 5 36" xfId="61094" xr:uid="{00000000-0005-0000-0000-0000A9960000}"/>
    <cellStyle name="Normal 5 36 2" xfId="61095" xr:uid="{00000000-0005-0000-0000-0000AA960000}"/>
    <cellStyle name="Normal 5 37" xfId="61096" xr:uid="{00000000-0005-0000-0000-0000AB960000}"/>
    <cellStyle name="Normal 5 37 2" xfId="61097" xr:uid="{00000000-0005-0000-0000-0000AC960000}"/>
    <cellStyle name="Normal 5 38" xfId="61098" xr:uid="{00000000-0005-0000-0000-0000AD960000}"/>
    <cellStyle name="Normal 5 38 2" xfId="61099" xr:uid="{00000000-0005-0000-0000-0000AE960000}"/>
    <cellStyle name="Normal 5 39" xfId="61100" xr:uid="{00000000-0005-0000-0000-0000AF960000}"/>
    <cellStyle name="Normal 5 39 2" xfId="61101" xr:uid="{00000000-0005-0000-0000-0000B0960000}"/>
    <cellStyle name="Normal 5 4" xfId="911" xr:uid="{00000000-0005-0000-0000-0000B1960000}"/>
    <cellStyle name="Normal 5 4 10" xfId="61102" xr:uid="{00000000-0005-0000-0000-0000B2960000}"/>
    <cellStyle name="Normal 5 4 10 2" xfId="61103" xr:uid="{00000000-0005-0000-0000-0000B3960000}"/>
    <cellStyle name="Normal 5 4 11" xfId="61104" xr:uid="{00000000-0005-0000-0000-0000B4960000}"/>
    <cellStyle name="Normal 5 4 11 2" xfId="61105" xr:uid="{00000000-0005-0000-0000-0000B5960000}"/>
    <cellStyle name="Normal 5 4 12" xfId="61106" xr:uid="{00000000-0005-0000-0000-0000B6960000}"/>
    <cellStyle name="Normal 5 4 12 2" xfId="61107" xr:uid="{00000000-0005-0000-0000-0000B7960000}"/>
    <cellStyle name="Normal 5 4 13" xfId="61108" xr:uid="{00000000-0005-0000-0000-0000B8960000}"/>
    <cellStyle name="Normal 5 4 13 2" xfId="61109" xr:uid="{00000000-0005-0000-0000-0000B9960000}"/>
    <cellStyle name="Normal 5 4 2" xfId="57969" xr:uid="{00000000-0005-0000-0000-0000BA960000}"/>
    <cellStyle name="Normal 5 4 2 2" xfId="61110" xr:uid="{00000000-0005-0000-0000-0000BB960000}"/>
    <cellStyle name="Normal 5 4 2 2 2" xfId="61111" xr:uid="{00000000-0005-0000-0000-0000BC960000}"/>
    <cellStyle name="Normal 5 4 2 2 2 2" xfId="61112" xr:uid="{00000000-0005-0000-0000-0000BD960000}"/>
    <cellStyle name="Normal 5 4 2 2 3" xfId="61113" xr:uid="{00000000-0005-0000-0000-0000BE960000}"/>
    <cellStyle name="Normal 5 4 2 2 3 2" xfId="61114" xr:uid="{00000000-0005-0000-0000-0000BF960000}"/>
    <cellStyle name="Normal 5 4 2 2 4" xfId="61115" xr:uid="{00000000-0005-0000-0000-0000C0960000}"/>
    <cellStyle name="Normal 5 4 2 2 4 2" xfId="61116" xr:uid="{00000000-0005-0000-0000-0000C1960000}"/>
    <cellStyle name="Normal 5 4 2 2 5" xfId="61117" xr:uid="{00000000-0005-0000-0000-0000C2960000}"/>
    <cellStyle name="Normal 5 4 2 2 5 2" xfId="61118" xr:uid="{00000000-0005-0000-0000-0000C3960000}"/>
    <cellStyle name="Normal 5 4 2 3" xfId="61119" xr:uid="{00000000-0005-0000-0000-0000C4960000}"/>
    <cellStyle name="Normal 5 4 2 4" xfId="61120" xr:uid="{00000000-0005-0000-0000-0000C5960000}"/>
    <cellStyle name="Normal 5 4 2 4 2" xfId="61121" xr:uid="{00000000-0005-0000-0000-0000C6960000}"/>
    <cellStyle name="Normal 5 4 2 5" xfId="61122" xr:uid="{00000000-0005-0000-0000-0000C7960000}"/>
    <cellStyle name="Normal 5 4 2 5 2" xfId="61123" xr:uid="{00000000-0005-0000-0000-0000C8960000}"/>
    <cellStyle name="Normal 5 4 2 6" xfId="61124" xr:uid="{00000000-0005-0000-0000-0000C9960000}"/>
    <cellStyle name="Normal 5 4 2 6 2" xfId="61125" xr:uid="{00000000-0005-0000-0000-0000CA960000}"/>
    <cellStyle name="Normal 5 4 2 7" xfId="61126" xr:uid="{00000000-0005-0000-0000-0000CB960000}"/>
    <cellStyle name="Normal 5 4 2 7 2" xfId="61127" xr:uid="{00000000-0005-0000-0000-0000CC960000}"/>
    <cellStyle name="Normal 5 4 3" xfId="58420" xr:uid="{00000000-0005-0000-0000-0000CD960000}"/>
    <cellStyle name="Normal 5 4 3 2" xfId="61128" xr:uid="{00000000-0005-0000-0000-0000CE960000}"/>
    <cellStyle name="Normal 5 4 3 2 2" xfId="61129" xr:uid="{00000000-0005-0000-0000-0000CF960000}"/>
    <cellStyle name="Normal 5 4 3 3" xfId="61130" xr:uid="{00000000-0005-0000-0000-0000D0960000}"/>
    <cellStyle name="Normal 5 4 4" xfId="58421" xr:uid="{00000000-0005-0000-0000-0000D1960000}"/>
    <cellStyle name="Normal 5 4 4 2" xfId="61131" xr:uid="{00000000-0005-0000-0000-0000D2960000}"/>
    <cellStyle name="Normal 5 4 5" xfId="58422" xr:uid="{00000000-0005-0000-0000-0000D3960000}"/>
    <cellStyle name="Normal 5 4 5 2" xfId="61132" xr:uid="{00000000-0005-0000-0000-0000D4960000}"/>
    <cellStyle name="Normal 5 4 6" xfId="58423" xr:uid="{00000000-0005-0000-0000-0000D5960000}"/>
    <cellStyle name="Normal 5 4 6 2" xfId="61133" xr:uid="{00000000-0005-0000-0000-0000D6960000}"/>
    <cellStyle name="Normal 5 4 7" xfId="58424" xr:uid="{00000000-0005-0000-0000-0000D7960000}"/>
    <cellStyle name="Normal 5 4 7 2" xfId="61134" xr:uid="{00000000-0005-0000-0000-0000D8960000}"/>
    <cellStyle name="Normal 5 4 8" xfId="58425" xr:uid="{00000000-0005-0000-0000-0000D9960000}"/>
    <cellStyle name="Normal 5 4 8 2" xfId="61135" xr:uid="{00000000-0005-0000-0000-0000DA960000}"/>
    <cellStyle name="Normal 5 4 9" xfId="61136" xr:uid="{00000000-0005-0000-0000-0000DB960000}"/>
    <cellStyle name="Normal 5 4 9 2" xfId="61137" xr:uid="{00000000-0005-0000-0000-0000DC960000}"/>
    <cellStyle name="Normal 5 40" xfId="61138" xr:uid="{00000000-0005-0000-0000-0000DD960000}"/>
    <cellStyle name="Normal 5 40 2" xfId="61139" xr:uid="{00000000-0005-0000-0000-0000DE960000}"/>
    <cellStyle name="Normal 5 41" xfId="61140" xr:uid="{00000000-0005-0000-0000-0000DF960000}"/>
    <cellStyle name="Normal 5 41 2" xfId="61141" xr:uid="{00000000-0005-0000-0000-0000E0960000}"/>
    <cellStyle name="Normal 5 42" xfId="61142" xr:uid="{00000000-0005-0000-0000-0000E1960000}"/>
    <cellStyle name="Normal 5 42 2" xfId="61143" xr:uid="{00000000-0005-0000-0000-0000E2960000}"/>
    <cellStyle name="Normal 5 43" xfId="61144" xr:uid="{00000000-0005-0000-0000-0000E3960000}"/>
    <cellStyle name="Normal 5 43 2" xfId="61145" xr:uid="{00000000-0005-0000-0000-0000E4960000}"/>
    <cellStyle name="Normal 5 44" xfId="61146" xr:uid="{00000000-0005-0000-0000-0000E5960000}"/>
    <cellStyle name="Normal 5 44 2" xfId="61147" xr:uid="{00000000-0005-0000-0000-0000E6960000}"/>
    <cellStyle name="Normal 5 45" xfId="61148" xr:uid="{00000000-0005-0000-0000-0000E7960000}"/>
    <cellStyle name="Normal 5 45 2" xfId="61149" xr:uid="{00000000-0005-0000-0000-0000E8960000}"/>
    <cellStyle name="Normal 5 46" xfId="61150" xr:uid="{00000000-0005-0000-0000-0000E9960000}"/>
    <cellStyle name="Normal 5 46 2" xfId="61151" xr:uid="{00000000-0005-0000-0000-0000EA960000}"/>
    <cellStyle name="Normal 5 47" xfId="61152" xr:uid="{00000000-0005-0000-0000-0000EB960000}"/>
    <cellStyle name="Normal 5 47 2" xfId="61153" xr:uid="{00000000-0005-0000-0000-0000EC960000}"/>
    <cellStyle name="Normal 5 48" xfId="61154" xr:uid="{00000000-0005-0000-0000-0000ED960000}"/>
    <cellStyle name="Normal 5 48 2" xfId="61155" xr:uid="{00000000-0005-0000-0000-0000EE960000}"/>
    <cellStyle name="Normal 5 49" xfId="61156" xr:uid="{00000000-0005-0000-0000-0000EF960000}"/>
    <cellStyle name="Normal 5 49 2" xfId="61157" xr:uid="{00000000-0005-0000-0000-0000F0960000}"/>
    <cellStyle name="Normal 5 5" xfId="912" xr:uid="{00000000-0005-0000-0000-0000F1960000}"/>
    <cellStyle name="Normal 5 5 2" xfId="58426" xr:uid="{00000000-0005-0000-0000-0000F2960000}"/>
    <cellStyle name="Normal 5 5 2 2" xfId="61158" xr:uid="{00000000-0005-0000-0000-0000F3960000}"/>
    <cellStyle name="Normal 5 5 2 2 2" xfId="61159" xr:uid="{00000000-0005-0000-0000-0000F4960000}"/>
    <cellStyle name="Normal 5 5 2 2 2 2" xfId="61160" xr:uid="{00000000-0005-0000-0000-0000F5960000}"/>
    <cellStyle name="Normal 5 5 2 2 3" xfId="61161" xr:uid="{00000000-0005-0000-0000-0000F6960000}"/>
    <cellStyle name="Normal 5 5 2 2 3 2" xfId="61162" xr:uid="{00000000-0005-0000-0000-0000F7960000}"/>
    <cellStyle name="Normal 5 5 2 2 4" xfId="61163" xr:uid="{00000000-0005-0000-0000-0000F8960000}"/>
    <cellStyle name="Normal 5 5 2 2 4 2" xfId="61164" xr:uid="{00000000-0005-0000-0000-0000F9960000}"/>
    <cellStyle name="Normal 5 5 2 2 5" xfId="61165" xr:uid="{00000000-0005-0000-0000-0000FA960000}"/>
    <cellStyle name="Normal 5 5 2 2 5 2" xfId="61166" xr:uid="{00000000-0005-0000-0000-0000FB960000}"/>
    <cellStyle name="Normal 5 5 2 3" xfId="61167" xr:uid="{00000000-0005-0000-0000-0000FC960000}"/>
    <cellStyle name="Normal 5 5 2 4" xfId="61168" xr:uid="{00000000-0005-0000-0000-0000FD960000}"/>
    <cellStyle name="Normal 5 5 2 4 2" xfId="61169" xr:uid="{00000000-0005-0000-0000-0000FE960000}"/>
    <cellStyle name="Normal 5 5 2 5" xfId="61170" xr:uid="{00000000-0005-0000-0000-0000FF960000}"/>
    <cellStyle name="Normal 5 5 2 5 2" xfId="61171" xr:uid="{00000000-0005-0000-0000-000000970000}"/>
    <cellStyle name="Normal 5 5 2 6" xfId="61172" xr:uid="{00000000-0005-0000-0000-000001970000}"/>
    <cellStyle name="Normal 5 5 2 6 2" xfId="61173" xr:uid="{00000000-0005-0000-0000-000002970000}"/>
    <cellStyle name="Normal 5 5 2 7" xfId="61174" xr:uid="{00000000-0005-0000-0000-000003970000}"/>
    <cellStyle name="Normal 5 5 2 7 2" xfId="61175" xr:uid="{00000000-0005-0000-0000-000004970000}"/>
    <cellStyle name="Normal 5 5 3" xfId="58427" xr:uid="{00000000-0005-0000-0000-000005970000}"/>
    <cellStyle name="Normal 5 5 3 2" xfId="61176" xr:uid="{00000000-0005-0000-0000-000006970000}"/>
    <cellStyle name="Normal 5 5 3 2 2" xfId="61177" xr:uid="{00000000-0005-0000-0000-000007970000}"/>
    <cellStyle name="Normal 5 5 3 3" xfId="61178" xr:uid="{00000000-0005-0000-0000-000008970000}"/>
    <cellStyle name="Normal 5 5 4" xfId="58428" xr:uid="{00000000-0005-0000-0000-000009970000}"/>
    <cellStyle name="Normal 5 5 4 2" xfId="61179" xr:uid="{00000000-0005-0000-0000-00000A970000}"/>
    <cellStyle name="Normal 5 5 5" xfId="58429" xr:uid="{00000000-0005-0000-0000-00000B970000}"/>
    <cellStyle name="Normal 5 5 5 2" xfId="61180" xr:uid="{00000000-0005-0000-0000-00000C970000}"/>
    <cellStyle name="Normal 5 5 6" xfId="58430" xr:uid="{00000000-0005-0000-0000-00000D970000}"/>
    <cellStyle name="Normal 5 5 6 2" xfId="61181" xr:uid="{00000000-0005-0000-0000-00000E970000}"/>
    <cellStyle name="Normal 5 5 7" xfId="58431" xr:uid="{00000000-0005-0000-0000-00000F970000}"/>
    <cellStyle name="Normal 5 5 7 2" xfId="61182" xr:uid="{00000000-0005-0000-0000-000010970000}"/>
    <cellStyle name="Normal 5 5 8" xfId="58432" xr:uid="{00000000-0005-0000-0000-000011970000}"/>
    <cellStyle name="Normal 5 5 8 2" xfId="61183" xr:uid="{00000000-0005-0000-0000-000012970000}"/>
    <cellStyle name="Normal 5 5 9" xfId="61184" xr:uid="{00000000-0005-0000-0000-000013970000}"/>
    <cellStyle name="Normal 5 5 9 2" xfId="61185" xr:uid="{00000000-0005-0000-0000-000014970000}"/>
    <cellStyle name="Normal 5 50" xfId="61186" xr:uid="{00000000-0005-0000-0000-000015970000}"/>
    <cellStyle name="Normal 5 50 2" xfId="61187" xr:uid="{00000000-0005-0000-0000-000016970000}"/>
    <cellStyle name="Normal 5 51" xfId="61188" xr:uid="{00000000-0005-0000-0000-000017970000}"/>
    <cellStyle name="Normal 5 51 2" xfId="61189" xr:uid="{00000000-0005-0000-0000-000018970000}"/>
    <cellStyle name="Normal 5 52" xfId="61979" xr:uid="{00000000-0005-0000-0000-000019970000}"/>
    <cellStyle name="Normal 5 6" xfId="58433" xr:uid="{00000000-0005-0000-0000-00001A970000}"/>
    <cellStyle name="Normal 5 6 2" xfId="61190" xr:uid="{00000000-0005-0000-0000-00001B970000}"/>
    <cellStyle name="Normal 5 6 2 2" xfId="61191" xr:uid="{00000000-0005-0000-0000-00001C970000}"/>
    <cellStyle name="Normal 5 6 2 2 2" xfId="61192" xr:uid="{00000000-0005-0000-0000-00001D970000}"/>
    <cellStyle name="Normal 5 6 2 3" xfId="61193" xr:uid="{00000000-0005-0000-0000-00001E970000}"/>
    <cellStyle name="Normal 5 6 2 3 2" xfId="61194" xr:uid="{00000000-0005-0000-0000-00001F970000}"/>
    <cellStyle name="Normal 5 6 2 4" xfId="61195" xr:uid="{00000000-0005-0000-0000-000020970000}"/>
    <cellStyle name="Normal 5 6 2 4 2" xfId="61196" xr:uid="{00000000-0005-0000-0000-000021970000}"/>
    <cellStyle name="Normal 5 6 2 5" xfId="61197" xr:uid="{00000000-0005-0000-0000-000022970000}"/>
    <cellStyle name="Normal 5 6 2 5 2" xfId="61198" xr:uid="{00000000-0005-0000-0000-000023970000}"/>
    <cellStyle name="Normal 5 6 3" xfId="61199" xr:uid="{00000000-0005-0000-0000-000024970000}"/>
    <cellStyle name="Normal 5 6 3 2" xfId="61200" xr:uid="{00000000-0005-0000-0000-000025970000}"/>
    <cellStyle name="Normal 5 6 3 2 2" xfId="61201" xr:uid="{00000000-0005-0000-0000-000026970000}"/>
    <cellStyle name="Normal 5 6 3 3" xfId="61202" xr:uid="{00000000-0005-0000-0000-000027970000}"/>
    <cellStyle name="Normal 5 6 3 3 2" xfId="61203" xr:uid="{00000000-0005-0000-0000-000028970000}"/>
    <cellStyle name="Normal 5 6 3 4" xfId="61204" xr:uid="{00000000-0005-0000-0000-000029970000}"/>
    <cellStyle name="Normal 5 6 3 4 2" xfId="61205" xr:uid="{00000000-0005-0000-0000-00002A970000}"/>
    <cellStyle name="Normal 5 6 3 5" xfId="61206" xr:uid="{00000000-0005-0000-0000-00002B970000}"/>
    <cellStyle name="Normal 5 6 3 5 2" xfId="61207" xr:uid="{00000000-0005-0000-0000-00002C970000}"/>
    <cellStyle name="Normal 5 6 4" xfId="61208" xr:uid="{00000000-0005-0000-0000-00002D970000}"/>
    <cellStyle name="Normal 5 6 4 2" xfId="61209" xr:uid="{00000000-0005-0000-0000-00002E970000}"/>
    <cellStyle name="Normal 5 6 5" xfId="61210" xr:uid="{00000000-0005-0000-0000-00002F970000}"/>
    <cellStyle name="Normal 5 6 5 2" xfId="61211" xr:uid="{00000000-0005-0000-0000-000030970000}"/>
    <cellStyle name="Normal 5 6 6" xfId="61212" xr:uid="{00000000-0005-0000-0000-000031970000}"/>
    <cellStyle name="Normal 5 6 6 2" xfId="61213" xr:uid="{00000000-0005-0000-0000-000032970000}"/>
    <cellStyle name="Normal 5 6 7" xfId="61214" xr:uid="{00000000-0005-0000-0000-000033970000}"/>
    <cellStyle name="Normal 5 6 7 2" xfId="61215" xr:uid="{00000000-0005-0000-0000-000034970000}"/>
    <cellStyle name="Normal 5 7" xfId="58434" xr:uid="{00000000-0005-0000-0000-000035970000}"/>
    <cellStyle name="Normal 5 7 2" xfId="61216" xr:uid="{00000000-0005-0000-0000-000036970000}"/>
    <cellStyle name="Normal 5 7 2 2" xfId="61217" xr:uid="{00000000-0005-0000-0000-000037970000}"/>
    <cellStyle name="Normal 5 7 3" xfId="61218" xr:uid="{00000000-0005-0000-0000-000038970000}"/>
    <cellStyle name="Normal 5 7 3 2" xfId="61219" xr:uid="{00000000-0005-0000-0000-000039970000}"/>
    <cellStyle name="Normal 5 7 4" xfId="61220" xr:uid="{00000000-0005-0000-0000-00003A970000}"/>
    <cellStyle name="Normal 5 7 4 2" xfId="61221" xr:uid="{00000000-0005-0000-0000-00003B970000}"/>
    <cellStyle name="Normal 5 7 5" xfId="61222" xr:uid="{00000000-0005-0000-0000-00003C970000}"/>
    <cellStyle name="Normal 5 8" xfId="58435" xr:uid="{00000000-0005-0000-0000-00003D970000}"/>
    <cellStyle name="Normal 5 8 2" xfId="61223" xr:uid="{00000000-0005-0000-0000-00003E970000}"/>
    <cellStyle name="Normal 5 8 2 2" xfId="61224" xr:uid="{00000000-0005-0000-0000-00003F970000}"/>
    <cellStyle name="Normal 5 8 3" xfId="61225" xr:uid="{00000000-0005-0000-0000-000040970000}"/>
    <cellStyle name="Normal 5 8 3 2" xfId="61226" xr:uid="{00000000-0005-0000-0000-000041970000}"/>
    <cellStyle name="Normal 5 8 4" xfId="61227" xr:uid="{00000000-0005-0000-0000-000042970000}"/>
    <cellStyle name="Normal 5 8 4 2" xfId="61228" xr:uid="{00000000-0005-0000-0000-000043970000}"/>
    <cellStyle name="Normal 5 8 5" xfId="61229" xr:uid="{00000000-0005-0000-0000-000044970000}"/>
    <cellStyle name="Normal 5 9" xfId="58436" xr:uid="{00000000-0005-0000-0000-000045970000}"/>
    <cellStyle name="Normal 5 9 2" xfId="61230" xr:uid="{00000000-0005-0000-0000-000046970000}"/>
    <cellStyle name="Normal 5 9 2 2" xfId="61231" xr:uid="{00000000-0005-0000-0000-000047970000}"/>
    <cellStyle name="Normal 5 9 3" xfId="61232" xr:uid="{00000000-0005-0000-0000-000048970000}"/>
    <cellStyle name="Normal 5 9 3 2" xfId="61233" xr:uid="{00000000-0005-0000-0000-000049970000}"/>
    <cellStyle name="Normal 5 9 4" xfId="61234" xr:uid="{00000000-0005-0000-0000-00004A970000}"/>
    <cellStyle name="Normal 5 9 4 2" xfId="61235" xr:uid="{00000000-0005-0000-0000-00004B970000}"/>
    <cellStyle name="Normal 5 9 5" xfId="61236" xr:uid="{00000000-0005-0000-0000-00004C970000}"/>
    <cellStyle name="Normal 5_A141023- Bieu giao thu NSNN nam 2015 (638.600)" xfId="913" xr:uid="{00000000-0005-0000-0000-00004D970000}"/>
    <cellStyle name="Normal 50" xfId="1248" xr:uid="{00000000-0005-0000-0000-00004E970000}"/>
    <cellStyle name="Normal 51" xfId="61237" xr:uid="{00000000-0005-0000-0000-00004F970000}"/>
    <cellStyle name="Normal 52" xfId="61238" xr:uid="{00000000-0005-0000-0000-000050970000}"/>
    <cellStyle name="Normal 53" xfId="61239" xr:uid="{00000000-0005-0000-0000-000051970000}"/>
    <cellStyle name="Normal 54" xfId="61240" xr:uid="{00000000-0005-0000-0000-000052970000}"/>
    <cellStyle name="Normal 55" xfId="61241" xr:uid="{00000000-0005-0000-0000-000053970000}"/>
    <cellStyle name="Normal 56" xfId="61242" xr:uid="{00000000-0005-0000-0000-000054970000}"/>
    <cellStyle name="Normal 57" xfId="61243" xr:uid="{00000000-0005-0000-0000-000055970000}"/>
    <cellStyle name="Normal 58" xfId="61244" xr:uid="{00000000-0005-0000-0000-000056970000}"/>
    <cellStyle name="Normal 59" xfId="61245" xr:uid="{00000000-0005-0000-0000-000057970000}"/>
    <cellStyle name="Normal 6" xfId="914" xr:uid="{00000000-0005-0000-0000-000058970000}"/>
    <cellStyle name="Normal 6 10" xfId="61246" xr:uid="{00000000-0005-0000-0000-000059970000}"/>
    <cellStyle name="Normal 6 11" xfId="61247" xr:uid="{00000000-0005-0000-0000-00005A970000}"/>
    <cellStyle name="Normal 6 12" xfId="61248" xr:uid="{00000000-0005-0000-0000-00005B970000}"/>
    <cellStyle name="Normal 6 13" xfId="61249" xr:uid="{00000000-0005-0000-0000-00005C970000}"/>
    <cellStyle name="Normal 6 14" xfId="61250" xr:uid="{00000000-0005-0000-0000-00005D970000}"/>
    <cellStyle name="Normal 6 15" xfId="61251" xr:uid="{00000000-0005-0000-0000-00005E970000}"/>
    <cellStyle name="Normal 6 16" xfId="61252" xr:uid="{00000000-0005-0000-0000-00005F970000}"/>
    <cellStyle name="Normal 6 17" xfId="61253" xr:uid="{00000000-0005-0000-0000-000060970000}"/>
    <cellStyle name="Normal 6 18" xfId="61254" xr:uid="{00000000-0005-0000-0000-000061970000}"/>
    <cellStyle name="Normal 6 19" xfId="61255" xr:uid="{00000000-0005-0000-0000-000062970000}"/>
    <cellStyle name="Normal 6 2" xfId="13" xr:uid="{00000000-0005-0000-0000-000063970000}"/>
    <cellStyle name="Normal 6 2 10" xfId="61256" xr:uid="{00000000-0005-0000-0000-000064970000}"/>
    <cellStyle name="Normal 6 2 11" xfId="61257" xr:uid="{00000000-0005-0000-0000-000065970000}"/>
    <cellStyle name="Normal 6 2 12" xfId="61258" xr:uid="{00000000-0005-0000-0000-000066970000}"/>
    <cellStyle name="Normal 6 2 13" xfId="61259" xr:uid="{00000000-0005-0000-0000-000067970000}"/>
    <cellStyle name="Normal 6 2 14" xfId="61260" xr:uid="{00000000-0005-0000-0000-000068970000}"/>
    <cellStyle name="Normal 6 2 15" xfId="61261" xr:uid="{00000000-0005-0000-0000-000069970000}"/>
    <cellStyle name="Normal 6 2 16" xfId="61262" xr:uid="{00000000-0005-0000-0000-00006A970000}"/>
    <cellStyle name="Normal 6 2 17" xfId="61263" xr:uid="{00000000-0005-0000-0000-00006B970000}"/>
    <cellStyle name="Normal 6 2 18" xfId="61264" xr:uid="{00000000-0005-0000-0000-00006C970000}"/>
    <cellStyle name="Normal 6 2 19" xfId="61265" xr:uid="{00000000-0005-0000-0000-00006D970000}"/>
    <cellStyle name="Normal 6 2 2" xfId="34849" xr:uid="{00000000-0005-0000-0000-00006E970000}"/>
    <cellStyle name="Normal 6 2 2 2" xfId="34850" xr:uid="{00000000-0005-0000-0000-00006F970000}"/>
    <cellStyle name="Normal 6 2 2 3" xfId="34851" xr:uid="{00000000-0005-0000-0000-000070970000}"/>
    <cellStyle name="Normal 6 2 2 3 2" xfId="34852" xr:uid="{00000000-0005-0000-0000-000071970000}"/>
    <cellStyle name="Normal 6 2 2 3 3" xfId="34853" xr:uid="{00000000-0005-0000-0000-000072970000}"/>
    <cellStyle name="Normal 6 2 2 4" xfId="34854" xr:uid="{00000000-0005-0000-0000-000073970000}"/>
    <cellStyle name="Normal 6 2 2 5" xfId="34855" xr:uid="{00000000-0005-0000-0000-000074970000}"/>
    <cellStyle name="Normal 6 2 2 6" xfId="34856" xr:uid="{00000000-0005-0000-0000-000075970000}"/>
    <cellStyle name="Normal 6 2 2 7" xfId="34857" xr:uid="{00000000-0005-0000-0000-000076970000}"/>
    <cellStyle name="Normal 6 2 2 8" xfId="34858" xr:uid="{00000000-0005-0000-0000-000077970000}"/>
    <cellStyle name="Normal 6 2 2 9" xfId="34859" xr:uid="{00000000-0005-0000-0000-000078970000}"/>
    <cellStyle name="Normal 6 2 20" xfId="61266" xr:uid="{00000000-0005-0000-0000-000079970000}"/>
    <cellStyle name="Normal 6 2 21" xfId="61267" xr:uid="{00000000-0005-0000-0000-00007A970000}"/>
    <cellStyle name="Normal 6 2 22" xfId="61268" xr:uid="{00000000-0005-0000-0000-00007B970000}"/>
    <cellStyle name="Normal 6 2 23" xfId="61269" xr:uid="{00000000-0005-0000-0000-00007C970000}"/>
    <cellStyle name="Normal 6 2 24" xfId="61270" xr:uid="{00000000-0005-0000-0000-00007D970000}"/>
    <cellStyle name="Normal 6 2 25" xfId="61271" xr:uid="{00000000-0005-0000-0000-00007E970000}"/>
    <cellStyle name="Normal 6 2 26" xfId="61272" xr:uid="{00000000-0005-0000-0000-00007F970000}"/>
    <cellStyle name="Normal 6 2 27" xfId="61273" xr:uid="{00000000-0005-0000-0000-000080970000}"/>
    <cellStyle name="Normal 6 2 3" xfId="61274" xr:uid="{00000000-0005-0000-0000-000081970000}"/>
    <cellStyle name="Normal 6 2 4" xfId="61275" xr:uid="{00000000-0005-0000-0000-000082970000}"/>
    <cellStyle name="Normal 6 2 5" xfId="61276" xr:uid="{00000000-0005-0000-0000-000083970000}"/>
    <cellStyle name="Normal 6 2 6" xfId="61277" xr:uid="{00000000-0005-0000-0000-000084970000}"/>
    <cellStyle name="Normal 6 2 7" xfId="61278" xr:uid="{00000000-0005-0000-0000-000085970000}"/>
    <cellStyle name="Normal 6 2 8" xfId="61279" xr:uid="{00000000-0005-0000-0000-000086970000}"/>
    <cellStyle name="Normal 6 2 9" xfId="61280" xr:uid="{00000000-0005-0000-0000-000087970000}"/>
    <cellStyle name="Normal 6 20" xfId="61281" xr:uid="{00000000-0005-0000-0000-000088970000}"/>
    <cellStyle name="Normal 6 21" xfId="61282" xr:uid="{00000000-0005-0000-0000-000089970000}"/>
    <cellStyle name="Normal 6 22" xfId="61283" xr:uid="{00000000-0005-0000-0000-00008A970000}"/>
    <cellStyle name="Normal 6 23" xfId="61284" xr:uid="{00000000-0005-0000-0000-00008B970000}"/>
    <cellStyle name="Normal 6 24" xfId="61285" xr:uid="{00000000-0005-0000-0000-00008C970000}"/>
    <cellStyle name="Normal 6 25" xfId="61286" xr:uid="{00000000-0005-0000-0000-00008D970000}"/>
    <cellStyle name="Normal 6 26" xfId="61287" xr:uid="{00000000-0005-0000-0000-00008E970000}"/>
    <cellStyle name="Normal 6 27" xfId="61288" xr:uid="{00000000-0005-0000-0000-00008F970000}"/>
    <cellStyle name="Normal 6 28" xfId="61289" xr:uid="{00000000-0005-0000-0000-000090970000}"/>
    <cellStyle name="Normal 6 29" xfId="61290" xr:uid="{00000000-0005-0000-0000-000091970000}"/>
    <cellStyle name="Normal 6 3" xfId="58437" xr:uid="{00000000-0005-0000-0000-000092970000}"/>
    <cellStyle name="Normal 6 3 2" xfId="61980" xr:uid="{00000000-0005-0000-0000-000093970000}"/>
    <cellStyle name="Normal 6 4" xfId="58763" xr:uid="{00000000-0005-0000-0000-000094970000}"/>
    <cellStyle name="Normal 6 5" xfId="61291" xr:uid="{00000000-0005-0000-0000-000095970000}"/>
    <cellStyle name="Normal 6 6" xfId="61292" xr:uid="{00000000-0005-0000-0000-000096970000}"/>
    <cellStyle name="Normal 6 7" xfId="61293" xr:uid="{00000000-0005-0000-0000-000097970000}"/>
    <cellStyle name="Normal 6 8" xfId="61294" xr:uid="{00000000-0005-0000-0000-000098970000}"/>
    <cellStyle name="Normal 6 9" xfId="61295" xr:uid="{00000000-0005-0000-0000-000099970000}"/>
    <cellStyle name="Normal 6_131021 TDT VON DAU TU 2014 (CT MTQG) GUI TONG HOP" xfId="915" xr:uid="{00000000-0005-0000-0000-00009A970000}"/>
    <cellStyle name="Normal 60" xfId="34860" xr:uid="{00000000-0005-0000-0000-00009B970000}"/>
    <cellStyle name="Normal 60 10" xfId="34861" xr:uid="{00000000-0005-0000-0000-00009C970000}"/>
    <cellStyle name="Normal 60 11" xfId="34862" xr:uid="{00000000-0005-0000-0000-00009D970000}"/>
    <cellStyle name="Normal 60 12" xfId="34863" xr:uid="{00000000-0005-0000-0000-00009E970000}"/>
    <cellStyle name="Normal 60 13" xfId="34864" xr:uid="{00000000-0005-0000-0000-00009F970000}"/>
    <cellStyle name="Normal 60 14" xfId="34865" xr:uid="{00000000-0005-0000-0000-0000A0970000}"/>
    <cellStyle name="Normal 60 15" xfId="34866" xr:uid="{00000000-0005-0000-0000-0000A1970000}"/>
    <cellStyle name="Normal 60 16" xfId="34867" xr:uid="{00000000-0005-0000-0000-0000A2970000}"/>
    <cellStyle name="Normal 60 17" xfId="34868" xr:uid="{00000000-0005-0000-0000-0000A3970000}"/>
    <cellStyle name="Normal 60 18" xfId="34869" xr:uid="{00000000-0005-0000-0000-0000A4970000}"/>
    <cellStyle name="Normal 60 19" xfId="34870" xr:uid="{00000000-0005-0000-0000-0000A5970000}"/>
    <cellStyle name="Normal 60 2" xfId="34871" xr:uid="{00000000-0005-0000-0000-0000A6970000}"/>
    <cellStyle name="Normal 60 2 10" xfId="34872" xr:uid="{00000000-0005-0000-0000-0000A7970000}"/>
    <cellStyle name="Normal 60 2 11" xfId="34873" xr:uid="{00000000-0005-0000-0000-0000A8970000}"/>
    <cellStyle name="Normal 60 2 12" xfId="34874" xr:uid="{00000000-0005-0000-0000-0000A9970000}"/>
    <cellStyle name="Normal 60 2 13" xfId="34875" xr:uid="{00000000-0005-0000-0000-0000AA970000}"/>
    <cellStyle name="Normal 60 2 14" xfId="34876" xr:uid="{00000000-0005-0000-0000-0000AB970000}"/>
    <cellStyle name="Normal 60 2 15" xfId="34877" xr:uid="{00000000-0005-0000-0000-0000AC970000}"/>
    <cellStyle name="Normal 60 2 2" xfId="34878" xr:uid="{00000000-0005-0000-0000-0000AD970000}"/>
    <cellStyle name="Normal 60 2 3" xfId="34879" xr:uid="{00000000-0005-0000-0000-0000AE970000}"/>
    <cellStyle name="Normal 60 2 4" xfId="34880" xr:uid="{00000000-0005-0000-0000-0000AF970000}"/>
    <cellStyle name="Normal 60 2 5" xfId="34881" xr:uid="{00000000-0005-0000-0000-0000B0970000}"/>
    <cellStyle name="Normal 60 2 6" xfId="34882" xr:uid="{00000000-0005-0000-0000-0000B1970000}"/>
    <cellStyle name="Normal 60 2 7" xfId="34883" xr:uid="{00000000-0005-0000-0000-0000B2970000}"/>
    <cellStyle name="Normal 60 2 8" xfId="34884" xr:uid="{00000000-0005-0000-0000-0000B3970000}"/>
    <cellStyle name="Normal 60 2 9" xfId="34885" xr:uid="{00000000-0005-0000-0000-0000B4970000}"/>
    <cellStyle name="Normal 60 20" xfId="34886" xr:uid="{00000000-0005-0000-0000-0000B5970000}"/>
    <cellStyle name="Normal 60 21" xfId="61296" xr:uid="{00000000-0005-0000-0000-0000B6970000}"/>
    <cellStyle name="Normal 60 3" xfId="34887" xr:uid="{00000000-0005-0000-0000-0000B7970000}"/>
    <cellStyle name="Normal 60 3 10" xfId="34888" xr:uid="{00000000-0005-0000-0000-0000B8970000}"/>
    <cellStyle name="Normal 60 3 11" xfId="34889" xr:uid="{00000000-0005-0000-0000-0000B9970000}"/>
    <cellStyle name="Normal 60 3 12" xfId="34890" xr:uid="{00000000-0005-0000-0000-0000BA970000}"/>
    <cellStyle name="Normal 60 3 13" xfId="34891" xr:uid="{00000000-0005-0000-0000-0000BB970000}"/>
    <cellStyle name="Normal 60 3 14" xfId="34892" xr:uid="{00000000-0005-0000-0000-0000BC970000}"/>
    <cellStyle name="Normal 60 3 15" xfId="34893" xr:uid="{00000000-0005-0000-0000-0000BD970000}"/>
    <cellStyle name="Normal 60 3 2" xfId="34894" xr:uid="{00000000-0005-0000-0000-0000BE970000}"/>
    <cellStyle name="Normal 60 3 3" xfId="34895" xr:uid="{00000000-0005-0000-0000-0000BF970000}"/>
    <cellStyle name="Normal 60 3 4" xfId="34896" xr:uid="{00000000-0005-0000-0000-0000C0970000}"/>
    <cellStyle name="Normal 60 3 5" xfId="34897" xr:uid="{00000000-0005-0000-0000-0000C1970000}"/>
    <cellStyle name="Normal 60 3 6" xfId="34898" xr:uid="{00000000-0005-0000-0000-0000C2970000}"/>
    <cellStyle name="Normal 60 3 7" xfId="34899" xr:uid="{00000000-0005-0000-0000-0000C3970000}"/>
    <cellStyle name="Normal 60 3 8" xfId="34900" xr:uid="{00000000-0005-0000-0000-0000C4970000}"/>
    <cellStyle name="Normal 60 3 9" xfId="34901" xr:uid="{00000000-0005-0000-0000-0000C5970000}"/>
    <cellStyle name="Normal 60 4" xfId="34902" xr:uid="{00000000-0005-0000-0000-0000C6970000}"/>
    <cellStyle name="Normal 60 4 10" xfId="34903" xr:uid="{00000000-0005-0000-0000-0000C7970000}"/>
    <cellStyle name="Normal 60 4 11" xfId="34904" xr:uid="{00000000-0005-0000-0000-0000C8970000}"/>
    <cellStyle name="Normal 60 4 12" xfId="34905" xr:uid="{00000000-0005-0000-0000-0000C9970000}"/>
    <cellStyle name="Normal 60 4 13" xfId="34906" xr:uid="{00000000-0005-0000-0000-0000CA970000}"/>
    <cellStyle name="Normal 60 4 14" xfId="34907" xr:uid="{00000000-0005-0000-0000-0000CB970000}"/>
    <cellStyle name="Normal 60 4 15" xfId="34908" xr:uid="{00000000-0005-0000-0000-0000CC970000}"/>
    <cellStyle name="Normal 60 4 2" xfId="34909" xr:uid="{00000000-0005-0000-0000-0000CD970000}"/>
    <cellStyle name="Normal 60 4 3" xfId="34910" xr:uid="{00000000-0005-0000-0000-0000CE970000}"/>
    <cellStyle name="Normal 60 4 4" xfId="34911" xr:uid="{00000000-0005-0000-0000-0000CF970000}"/>
    <cellStyle name="Normal 60 4 5" xfId="34912" xr:uid="{00000000-0005-0000-0000-0000D0970000}"/>
    <cellStyle name="Normal 60 4 6" xfId="34913" xr:uid="{00000000-0005-0000-0000-0000D1970000}"/>
    <cellStyle name="Normal 60 4 7" xfId="34914" xr:uid="{00000000-0005-0000-0000-0000D2970000}"/>
    <cellStyle name="Normal 60 4 8" xfId="34915" xr:uid="{00000000-0005-0000-0000-0000D3970000}"/>
    <cellStyle name="Normal 60 4 9" xfId="34916" xr:uid="{00000000-0005-0000-0000-0000D4970000}"/>
    <cellStyle name="Normal 60 5" xfId="34917" xr:uid="{00000000-0005-0000-0000-0000D5970000}"/>
    <cellStyle name="Normal 60 6" xfId="34918" xr:uid="{00000000-0005-0000-0000-0000D6970000}"/>
    <cellStyle name="Normal 60 7" xfId="34919" xr:uid="{00000000-0005-0000-0000-0000D7970000}"/>
    <cellStyle name="Normal 60 8" xfId="34920" xr:uid="{00000000-0005-0000-0000-0000D8970000}"/>
    <cellStyle name="Normal 60 9" xfId="34921" xr:uid="{00000000-0005-0000-0000-0000D9970000}"/>
    <cellStyle name="Normal 61" xfId="61297" xr:uid="{00000000-0005-0000-0000-0000DA970000}"/>
    <cellStyle name="Normal 61 2" xfId="61298" xr:uid="{00000000-0005-0000-0000-0000DB970000}"/>
    <cellStyle name="Normal 62" xfId="34922" xr:uid="{00000000-0005-0000-0000-0000DC970000}"/>
    <cellStyle name="Normal 62 2" xfId="34923" xr:uid="{00000000-0005-0000-0000-0000DD970000}"/>
    <cellStyle name="Normal 62 2 2" xfId="34924" xr:uid="{00000000-0005-0000-0000-0000DE970000}"/>
    <cellStyle name="Normal 62 2 3" xfId="34925" xr:uid="{00000000-0005-0000-0000-0000DF970000}"/>
    <cellStyle name="Normal 62 3" xfId="34926" xr:uid="{00000000-0005-0000-0000-0000E0970000}"/>
    <cellStyle name="Normal 62 4" xfId="34927" xr:uid="{00000000-0005-0000-0000-0000E1970000}"/>
    <cellStyle name="Normal 62 5" xfId="34928" xr:uid="{00000000-0005-0000-0000-0000E2970000}"/>
    <cellStyle name="Normal 62 6" xfId="34929" xr:uid="{00000000-0005-0000-0000-0000E3970000}"/>
    <cellStyle name="Normal 62 7" xfId="34930" xr:uid="{00000000-0005-0000-0000-0000E4970000}"/>
    <cellStyle name="Normal 62 8" xfId="34931" xr:uid="{00000000-0005-0000-0000-0000E5970000}"/>
    <cellStyle name="Normal 63" xfId="61299" xr:uid="{00000000-0005-0000-0000-0000E6970000}"/>
    <cellStyle name="Normal 64" xfId="61300" xr:uid="{00000000-0005-0000-0000-0000E7970000}"/>
    <cellStyle name="Normal 65" xfId="34932" xr:uid="{00000000-0005-0000-0000-0000E8970000}"/>
    <cellStyle name="Normal 67" xfId="34933" xr:uid="{00000000-0005-0000-0000-0000E9970000}"/>
    <cellStyle name="Normal 68" xfId="61301" xr:uid="{00000000-0005-0000-0000-0000EA970000}"/>
    <cellStyle name="Normal 69" xfId="61302" xr:uid="{00000000-0005-0000-0000-0000EB970000}"/>
    <cellStyle name="Normal 7" xfId="916" xr:uid="{00000000-0005-0000-0000-0000EC970000}"/>
    <cellStyle name="Normal 7 10" xfId="61303" xr:uid="{00000000-0005-0000-0000-0000ED970000}"/>
    <cellStyle name="Normal 7 10 2" xfId="61304" xr:uid="{00000000-0005-0000-0000-0000EE970000}"/>
    <cellStyle name="Normal 7 11" xfId="61305" xr:uid="{00000000-0005-0000-0000-0000EF970000}"/>
    <cellStyle name="Normal 7 11 2" xfId="61306" xr:uid="{00000000-0005-0000-0000-0000F0970000}"/>
    <cellStyle name="Normal 7 12" xfId="61307" xr:uid="{00000000-0005-0000-0000-0000F1970000}"/>
    <cellStyle name="Normal 7 12 2" xfId="61308" xr:uid="{00000000-0005-0000-0000-0000F2970000}"/>
    <cellStyle name="Normal 7 13" xfId="61309" xr:uid="{00000000-0005-0000-0000-0000F3970000}"/>
    <cellStyle name="Normal 7 13 2" xfId="61310" xr:uid="{00000000-0005-0000-0000-0000F4970000}"/>
    <cellStyle name="Normal 7 14" xfId="61311" xr:uid="{00000000-0005-0000-0000-0000F5970000}"/>
    <cellStyle name="Normal 7 14 2" xfId="61312" xr:uid="{00000000-0005-0000-0000-0000F6970000}"/>
    <cellStyle name="Normal 7 15" xfId="61313" xr:uid="{00000000-0005-0000-0000-0000F7970000}"/>
    <cellStyle name="Normal 7 15 2" xfId="61314" xr:uid="{00000000-0005-0000-0000-0000F8970000}"/>
    <cellStyle name="Normal 7 16" xfId="61315" xr:uid="{00000000-0005-0000-0000-0000F9970000}"/>
    <cellStyle name="Normal 7 16 2" xfId="61316" xr:uid="{00000000-0005-0000-0000-0000FA970000}"/>
    <cellStyle name="Normal 7 17" xfId="61317" xr:uid="{00000000-0005-0000-0000-0000FB970000}"/>
    <cellStyle name="Normal 7 17 2" xfId="61318" xr:uid="{00000000-0005-0000-0000-0000FC970000}"/>
    <cellStyle name="Normal 7 18" xfId="61319" xr:uid="{00000000-0005-0000-0000-0000FD970000}"/>
    <cellStyle name="Normal 7 18 2" xfId="61320" xr:uid="{00000000-0005-0000-0000-0000FE970000}"/>
    <cellStyle name="Normal 7 19" xfId="61321" xr:uid="{00000000-0005-0000-0000-0000FF970000}"/>
    <cellStyle name="Normal 7 19 2" xfId="61322" xr:uid="{00000000-0005-0000-0000-000000980000}"/>
    <cellStyle name="Normal 7 2" xfId="917" xr:uid="{00000000-0005-0000-0000-000001980000}"/>
    <cellStyle name="Normal 7 2 10" xfId="61323" xr:uid="{00000000-0005-0000-0000-000002980000}"/>
    <cellStyle name="Normal 7 2 10 2" xfId="61324" xr:uid="{00000000-0005-0000-0000-000003980000}"/>
    <cellStyle name="Normal 7 2 11" xfId="61325" xr:uid="{00000000-0005-0000-0000-000004980000}"/>
    <cellStyle name="Normal 7 2 11 2" xfId="61326" xr:uid="{00000000-0005-0000-0000-000005980000}"/>
    <cellStyle name="Normal 7 2 12" xfId="61327" xr:uid="{00000000-0005-0000-0000-000006980000}"/>
    <cellStyle name="Normal 7 2 12 2" xfId="61328" xr:uid="{00000000-0005-0000-0000-000007980000}"/>
    <cellStyle name="Normal 7 2 13" xfId="61329" xr:uid="{00000000-0005-0000-0000-000008980000}"/>
    <cellStyle name="Normal 7 2 13 2" xfId="61330" xr:uid="{00000000-0005-0000-0000-000009980000}"/>
    <cellStyle name="Normal 7 2 14" xfId="61981" xr:uid="{00000000-0005-0000-0000-00000A980000}"/>
    <cellStyle name="Normal 7 2 2" xfId="58765" xr:uid="{00000000-0005-0000-0000-00000B980000}"/>
    <cellStyle name="Normal 7 2 2 2" xfId="61331" xr:uid="{00000000-0005-0000-0000-00000C980000}"/>
    <cellStyle name="Normal 7 2 2 2 2" xfId="61332" xr:uid="{00000000-0005-0000-0000-00000D980000}"/>
    <cellStyle name="Normal 7 2 2 3" xfId="61333" xr:uid="{00000000-0005-0000-0000-00000E980000}"/>
    <cellStyle name="Normal 7 2 3" xfId="61334" xr:uid="{00000000-0005-0000-0000-00000F980000}"/>
    <cellStyle name="Normal 7 2 3 2" xfId="61335" xr:uid="{00000000-0005-0000-0000-000010980000}"/>
    <cellStyle name="Normal 7 2 3 2 2" xfId="61336" xr:uid="{00000000-0005-0000-0000-000011980000}"/>
    <cellStyle name="Normal 7 2 3 3" xfId="61337" xr:uid="{00000000-0005-0000-0000-000012980000}"/>
    <cellStyle name="Normal 7 2 4" xfId="61338" xr:uid="{00000000-0005-0000-0000-000013980000}"/>
    <cellStyle name="Normal 7 2 4 2" xfId="61339" xr:uid="{00000000-0005-0000-0000-000014980000}"/>
    <cellStyle name="Normal 7 2 5" xfId="61340" xr:uid="{00000000-0005-0000-0000-000015980000}"/>
    <cellStyle name="Normal 7 2 5 2" xfId="61341" xr:uid="{00000000-0005-0000-0000-000016980000}"/>
    <cellStyle name="Normal 7 2 6" xfId="61342" xr:uid="{00000000-0005-0000-0000-000017980000}"/>
    <cellStyle name="Normal 7 2 6 2" xfId="61343" xr:uid="{00000000-0005-0000-0000-000018980000}"/>
    <cellStyle name="Normal 7 2 7" xfId="61344" xr:uid="{00000000-0005-0000-0000-000019980000}"/>
    <cellStyle name="Normal 7 2 7 2" xfId="61345" xr:uid="{00000000-0005-0000-0000-00001A980000}"/>
    <cellStyle name="Normal 7 2 8" xfId="61346" xr:uid="{00000000-0005-0000-0000-00001B980000}"/>
    <cellStyle name="Normal 7 2 8 2" xfId="61347" xr:uid="{00000000-0005-0000-0000-00001C980000}"/>
    <cellStyle name="Normal 7 2 9" xfId="61348" xr:uid="{00000000-0005-0000-0000-00001D980000}"/>
    <cellStyle name="Normal 7 2 9 2" xfId="61349" xr:uid="{00000000-0005-0000-0000-00001E980000}"/>
    <cellStyle name="Normal 7 20" xfId="61350" xr:uid="{00000000-0005-0000-0000-00001F980000}"/>
    <cellStyle name="Normal 7 20 2" xfId="61351" xr:uid="{00000000-0005-0000-0000-000020980000}"/>
    <cellStyle name="Normal 7 21" xfId="61352" xr:uid="{00000000-0005-0000-0000-000021980000}"/>
    <cellStyle name="Normal 7 21 2" xfId="61353" xr:uid="{00000000-0005-0000-0000-000022980000}"/>
    <cellStyle name="Normal 7 22" xfId="61354" xr:uid="{00000000-0005-0000-0000-000023980000}"/>
    <cellStyle name="Normal 7 22 2" xfId="61355" xr:uid="{00000000-0005-0000-0000-000024980000}"/>
    <cellStyle name="Normal 7 23" xfId="61356" xr:uid="{00000000-0005-0000-0000-000025980000}"/>
    <cellStyle name="Normal 7 23 2" xfId="61357" xr:uid="{00000000-0005-0000-0000-000026980000}"/>
    <cellStyle name="Normal 7 24" xfId="61358" xr:uid="{00000000-0005-0000-0000-000027980000}"/>
    <cellStyle name="Normal 7 24 2" xfId="61359" xr:uid="{00000000-0005-0000-0000-000028980000}"/>
    <cellStyle name="Normal 7 25" xfId="61360" xr:uid="{00000000-0005-0000-0000-000029980000}"/>
    <cellStyle name="Normal 7 25 2" xfId="61361" xr:uid="{00000000-0005-0000-0000-00002A980000}"/>
    <cellStyle name="Normal 7 26" xfId="61362" xr:uid="{00000000-0005-0000-0000-00002B980000}"/>
    <cellStyle name="Normal 7 26 2" xfId="61363" xr:uid="{00000000-0005-0000-0000-00002C980000}"/>
    <cellStyle name="Normal 7 27" xfId="61364" xr:uid="{00000000-0005-0000-0000-00002D980000}"/>
    <cellStyle name="Normal 7 27 2" xfId="61365" xr:uid="{00000000-0005-0000-0000-00002E980000}"/>
    <cellStyle name="Normal 7 28" xfId="61366" xr:uid="{00000000-0005-0000-0000-00002F980000}"/>
    <cellStyle name="Normal 7 28 2" xfId="61367" xr:uid="{00000000-0005-0000-0000-000030980000}"/>
    <cellStyle name="Normal 7 29" xfId="61368" xr:uid="{00000000-0005-0000-0000-000031980000}"/>
    <cellStyle name="Normal 7 29 2" xfId="61369" xr:uid="{00000000-0005-0000-0000-000032980000}"/>
    <cellStyle name="Normal 7 3" xfId="58764" xr:uid="{00000000-0005-0000-0000-000033980000}"/>
    <cellStyle name="Normal 7 3 2" xfId="61370" xr:uid="{00000000-0005-0000-0000-000034980000}"/>
    <cellStyle name="Normal 7 3 2 2" xfId="61371" xr:uid="{00000000-0005-0000-0000-000035980000}"/>
    <cellStyle name="Normal 7 3 2 2 2" xfId="61372" xr:uid="{00000000-0005-0000-0000-000036980000}"/>
    <cellStyle name="Normal 7 3 2 3" xfId="61373" xr:uid="{00000000-0005-0000-0000-000037980000}"/>
    <cellStyle name="Normal 7 3 3" xfId="61374" xr:uid="{00000000-0005-0000-0000-000038980000}"/>
    <cellStyle name="Normal 7 3 3 2" xfId="61375" xr:uid="{00000000-0005-0000-0000-000039980000}"/>
    <cellStyle name="Normal 7 3 3 2 2" xfId="61376" xr:uid="{00000000-0005-0000-0000-00003A980000}"/>
    <cellStyle name="Normal 7 3 3 3" xfId="61377" xr:uid="{00000000-0005-0000-0000-00003B980000}"/>
    <cellStyle name="Normal 7 3 4" xfId="61378" xr:uid="{00000000-0005-0000-0000-00003C980000}"/>
    <cellStyle name="Normal 7 3 4 2" xfId="61379" xr:uid="{00000000-0005-0000-0000-00003D980000}"/>
    <cellStyle name="Normal 7 3 5" xfId="61380" xr:uid="{00000000-0005-0000-0000-00003E980000}"/>
    <cellStyle name="Normal 7 3 5 2" xfId="61381" xr:uid="{00000000-0005-0000-0000-00003F980000}"/>
    <cellStyle name="Normal 7 3 6" xfId="61382" xr:uid="{00000000-0005-0000-0000-000040980000}"/>
    <cellStyle name="Normal 7 3 6 2" xfId="61383" xr:uid="{00000000-0005-0000-0000-000041980000}"/>
    <cellStyle name="Normal 7 3 7" xfId="61384" xr:uid="{00000000-0005-0000-0000-000042980000}"/>
    <cellStyle name="Normal 7 30" xfId="61385" xr:uid="{00000000-0005-0000-0000-000043980000}"/>
    <cellStyle name="Normal 7 30 2" xfId="61386" xr:uid="{00000000-0005-0000-0000-000044980000}"/>
    <cellStyle name="Normal 7 31" xfId="61387" xr:uid="{00000000-0005-0000-0000-000045980000}"/>
    <cellStyle name="Normal 7 31 2" xfId="61388" xr:uid="{00000000-0005-0000-0000-000046980000}"/>
    <cellStyle name="Normal 7 32" xfId="61389" xr:uid="{00000000-0005-0000-0000-000047980000}"/>
    <cellStyle name="Normal 7 32 2" xfId="61390" xr:uid="{00000000-0005-0000-0000-000048980000}"/>
    <cellStyle name="Normal 7 33" xfId="61391" xr:uid="{00000000-0005-0000-0000-000049980000}"/>
    <cellStyle name="Normal 7 33 2" xfId="61392" xr:uid="{00000000-0005-0000-0000-00004A980000}"/>
    <cellStyle name="Normal 7 34" xfId="61393" xr:uid="{00000000-0005-0000-0000-00004B980000}"/>
    <cellStyle name="Normal 7 34 2" xfId="61394" xr:uid="{00000000-0005-0000-0000-00004C980000}"/>
    <cellStyle name="Normal 7 35" xfId="61395" xr:uid="{00000000-0005-0000-0000-00004D980000}"/>
    <cellStyle name="Normal 7 35 2" xfId="61396" xr:uid="{00000000-0005-0000-0000-00004E980000}"/>
    <cellStyle name="Normal 7 36" xfId="61397" xr:uid="{00000000-0005-0000-0000-00004F980000}"/>
    <cellStyle name="Normal 7 36 2" xfId="61398" xr:uid="{00000000-0005-0000-0000-000050980000}"/>
    <cellStyle name="Normal 7 37" xfId="61399" xr:uid="{00000000-0005-0000-0000-000051980000}"/>
    <cellStyle name="Normal 7 37 2" xfId="61400" xr:uid="{00000000-0005-0000-0000-000052980000}"/>
    <cellStyle name="Normal 7 38" xfId="61401" xr:uid="{00000000-0005-0000-0000-000053980000}"/>
    <cellStyle name="Normal 7 38 2" xfId="61402" xr:uid="{00000000-0005-0000-0000-000054980000}"/>
    <cellStyle name="Normal 7 39" xfId="61403" xr:uid="{00000000-0005-0000-0000-000055980000}"/>
    <cellStyle name="Normal 7 39 2" xfId="61404" xr:uid="{00000000-0005-0000-0000-000056980000}"/>
    <cellStyle name="Normal 7 4" xfId="61405" xr:uid="{00000000-0005-0000-0000-000057980000}"/>
    <cellStyle name="Normal 7 4 2" xfId="61406" xr:uid="{00000000-0005-0000-0000-000058980000}"/>
    <cellStyle name="Normal 7 4 2 2" xfId="61407" xr:uid="{00000000-0005-0000-0000-000059980000}"/>
    <cellStyle name="Normal 7 4 3" xfId="61408" xr:uid="{00000000-0005-0000-0000-00005A980000}"/>
    <cellStyle name="Normal 7 4 3 2" xfId="61409" xr:uid="{00000000-0005-0000-0000-00005B980000}"/>
    <cellStyle name="Normal 7 4 4" xfId="61410" xr:uid="{00000000-0005-0000-0000-00005C980000}"/>
    <cellStyle name="Normal 7 4 4 2" xfId="61411" xr:uid="{00000000-0005-0000-0000-00005D980000}"/>
    <cellStyle name="Normal 7 4 5" xfId="61412" xr:uid="{00000000-0005-0000-0000-00005E980000}"/>
    <cellStyle name="Normal 7 40" xfId="61413" xr:uid="{00000000-0005-0000-0000-00005F980000}"/>
    <cellStyle name="Normal 7 40 2" xfId="61414" xr:uid="{00000000-0005-0000-0000-000060980000}"/>
    <cellStyle name="Normal 7 41" xfId="61415" xr:uid="{00000000-0005-0000-0000-000061980000}"/>
    <cellStyle name="Normal 7 41 2" xfId="61416" xr:uid="{00000000-0005-0000-0000-000062980000}"/>
    <cellStyle name="Normal 7 42" xfId="61417" xr:uid="{00000000-0005-0000-0000-000063980000}"/>
    <cellStyle name="Normal 7 42 2" xfId="61418" xr:uid="{00000000-0005-0000-0000-000064980000}"/>
    <cellStyle name="Normal 7 43" xfId="61419" xr:uid="{00000000-0005-0000-0000-000065980000}"/>
    <cellStyle name="Normal 7 43 2" xfId="61420" xr:uid="{00000000-0005-0000-0000-000066980000}"/>
    <cellStyle name="Normal 7 44" xfId="61421" xr:uid="{00000000-0005-0000-0000-000067980000}"/>
    <cellStyle name="Normal 7 44 2" xfId="61422" xr:uid="{00000000-0005-0000-0000-000068980000}"/>
    <cellStyle name="Normal 7 45" xfId="61423" xr:uid="{00000000-0005-0000-0000-000069980000}"/>
    <cellStyle name="Normal 7 45 2" xfId="61424" xr:uid="{00000000-0005-0000-0000-00006A980000}"/>
    <cellStyle name="Normal 7 46" xfId="61425" xr:uid="{00000000-0005-0000-0000-00006B980000}"/>
    <cellStyle name="Normal 7 46 2" xfId="61426" xr:uid="{00000000-0005-0000-0000-00006C980000}"/>
    <cellStyle name="Normal 7 47" xfId="61427" xr:uid="{00000000-0005-0000-0000-00006D980000}"/>
    <cellStyle name="Normal 7 48" xfId="61428" xr:uid="{00000000-0005-0000-0000-00006E980000}"/>
    <cellStyle name="Normal 7 5" xfId="61429" xr:uid="{00000000-0005-0000-0000-00006F980000}"/>
    <cellStyle name="Normal 7 5 2" xfId="61430" xr:uid="{00000000-0005-0000-0000-000070980000}"/>
    <cellStyle name="Normal 7 5 2 2" xfId="61431" xr:uid="{00000000-0005-0000-0000-000071980000}"/>
    <cellStyle name="Normal 7 5 3" xfId="61432" xr:uid="{00000000-0005-0000-0000-000072980000}"/>
    <cellStyle name="Normal 7 5 3 2" xfId="61433" xr:uid="{00000000-0005-0000-0000-000073980000}"/>
    <cellStyle name="Normal 7 5 4" xfId="61434" xr:uid="{00000000-0005-0000-0000-000074980000}"/>
    <cellStyle name="Normal 7 5 4 2" xfId="61435" xr:uid="{00000000-0005-0000-0000-000075980000}"/>
    <cellStyle name="Normal 7 5 5" xfId="61436" xr:uid="{00000000-0005-0000-0000-000076980000}"/>
    <cellStyle name="Normal 7 6" xfId="61437" xr:uid="{00000000-0005-0000-0000-000077980000}"/>
    <cellStyle name="Normal 7 6 2" xfId="61438" xr:uid="{00000000-0005-0000-0000-000078980000}"/>
    <cellStyle name="Normal 7 6 2 2" xfId="61439" xr:uid="{00000000-0005-0000-0000-000079980000}"/>
    <cellStyle name="Normal 7 6 3" xfId="61440" xr:uid="{00000000-0005-0000-0000-00007A980000}"/>
    <cellStyle name="Normal 7 6 3 2" xfId="61441" xr:uid="{00000000-0005-0000-0000-00007B980000}"/>
    <cellStyle name="Normal 7 6 4" xfId="61442" xr:uid="{00000000-0005-0000-0000-00007C980000}"/>
    <cellStyle name="Normal 7 6 4 2" xfId="61443" xr:uid="{00000000-0005-0000-0000-00007D980000}"/>
    <cellStyle name="Normal 7 6 5" xfId="61444" xr:uid="{00000000-0005-0000-0000-00007E980000}"/>
    <cellStyle name="Normal 7 7" xfId="61445" xr:uid="{00000000-0005-0000-0000-00007F980000}"/>
    <cellStyle name="Normal 7 7 2" xfId="61446" xr:uid="{00000000-0005-0000-0000-000080980000}"/>
    <cellStyle name="Normal 7 7 2 2" xfId="61447" xr:uid="{00000000-0005-0000-0000-000081980000}"/>
    <cellStyle name="Normal 7 7 3" xfId="61448" xr:uid="{00000000-0005-0000-0000-000082980000}"/>
    <cellStyle name="Normal 7 7 3 2" xfId="61449" xr:uid="{00000000-0005-0000-0000-000083980000}"/>
    <cellStyle name="Normal 7 7 4" xfId="61450" xr:uid="{00000000-0005-0000-0000-000084980000}"/>
    <cellStyle name="Normal 7 7 4 2" xfId="61451" xr:uid="{00000000-0005-0000-0000-000085980000}"/>
    <cellStyle name="Normal 7 7 5" xfId="61452" xr:uid="{00000000-0005-0000-0000-000086980000}"/>
    <cellStyle name="Normal 7 8" xfId="61453" xr:uid="{00000000-0005-0000-0000-000087980000}"/>
    <cellStyle name="Normal 7 8 2" xfId="61454" xr:uid="{00000000-0005-0000-0000-000088980000}"/>
    <cellStyle name="Normal 7 9" xfId="61455" xr:uid="{00000000-0005-0000-0000-000089980000}"/>
    <cellStyle name="Normal 7 9 2" xfId="61456" xr:uid="{00000000-0005-0000-0000-00008A980000}"/>
    <cellStyle name="Normal 7_1.Du toan 2018 (Bieu 9,10)" xfId="918" xr:uid="{00000000-0005-0000-0000-00008B980000}"/>
    <cellStyle name="Normal 70" xfId="61457" xr:uid="{00000000-0005-0000-0000-00008C980000}"/>
    <cellStyle name="Normal 71" xfId="61458" xr:uid="{00000000-0005-0000-0000-00008D980000}"/>
    <cellStyle name="Normal 72" xfId="61459" xr:uid="{00000000-0005-0000-0000-00008E980000}"/>
    <cellStyle name="Normal 73" xfId="61460" xr:uid="{00000000-0005-0000-0000-00008F980000}"/>
    <cellStyle name="Normal 75" xfId="61461" xr:uid="{00000000-0005-0000-0000-000090980000}"/>
    <cellStyle name="Normal 78" xfId="61462" xr:uid="{00000000-0005-0000-0000-000091980000}"/>
    <cellStyle name="Normal 8" xfId="919" xr:uid="{00000000-0005-0000-0000-000092980000}"/>
    <cellStyle name="Normal 8 10" xfId="58766" xr:uid="{00000000-0005-0000-0000-000093980000}"/>
    <cellStyle name="Normal 8 10 2" xfId="61463" xr:uid="{00000000-0005-0000-0000-000094980000}"/>
    <cellStyle name="Normal 8 11" xfId="61464" xr:uid="{00000000-0005-0000-0000-000095980000}"/>
    <cellStyle name="Normal 8 12" xfId="61465" xr:uid="{00000000-0005-0000-0000-000096980000}"/>
    <cellStyle name="Normal 8 13" xfId="61466" xr:uid="{00000000-0005-0000-0000-000097980000}"/>
    <cellStyle name="Normal 8 14" xfId="61467" xr:uid="{00000000-0005-0000-0000-000098980000}"/>
    <cellStyle name="Normal 8 15" xfId="61468" xr:uid="{00000000-0005-0000-0000-000099980000}"/>
    <cellStyle name="Normal 8 16" xfId="61469" xr:uid="{00000000-0005-0000-0000-00009A980000}"/>
    <cellStyle name="Normal 8 17" xfId="61470" xr:uid="{00000000-0005-0000-0000-00009B980000}"/>
    <cellStyle name="Normal 8 18" xfId="61471" xr:uid="{00000000-0005-0000-0000-00009C980000}"/>
    <cellStyle name="Normal 8 19" xfId="61472" xr:uid="{00000000-0005-0000-0000-00009D980000}"/>
    <cellStyle name="Normal 8 2" xfId="920" xr:uid="{00000000-0005-0000-0000-00009E980000}"/>
    <cellStyle name="Normal 8 2 2" xfId="61473" xr:uid="{00000000-0005-0000-0000-00009F980000}"/>
    <cellStyle name="Normal 8 2 3" xfId="61474" xr:uid="{00000000-0005-0000-0000-0000A0980000}"/>
    <cellStyle name="Normal 8 2 4" xfId="61475" xr:uid="{00000000-0005-0000-0000-0000A1980000}"/>
    <cellStyle name="Normal 8 2 5" xfId="61476" xr:uid="{00000000-0005-0000-0000-0000A2980000}"/>
    <cellStyle name="Normal 8 2 6" xfId="61477" xr:uid="{00000000-0005-0000-0000-0000A3980000}"/>
    <cellStyle name="Normal 8 2 7" xfId="61478" xr:uid="{00000000-0005-0000-0000-0000A4980000}"/>
    <cellStyle name="Normal 8 20" xfId="61479" xr:uid="{00000000-0005-0000-0000-0000A5980000}"/>
    <cellStyle name="Normal 8 21" xfId="61480" xr:uid="{00000000-0005-0000-0000-0000A6980000}"/>
    <cellStyle name="Normal 8 22" xfId="61481" xr:uid="{00000000-0005-0000-0000-0000A7980000}"/>
    <cellStyle name="Normal 8 23" xfId="61482" xr:uid="{00000000-0005-0000-0000-0000A8980000}"/>
    <cellStyle name="Normal 8 24" xfId="61483" xr:uid="{00000000-0005-0000-0000-0000A9980000}"/>
    <cellStyle name="Normal 8 25" xfId="61484" xr:uid="{00000000-0005-0000-0000-0000AA980000}"/>
    <cellStyle name="Normal 8 26" xfId="61485" xr:uid="{00000000-0005-0000-0000-0000AB980000}"/>
    <cellStyle name="Normal 8 27" xfId="61486" xr:uid="{00000000-0005-0000-0000-0000AC980000}"/>
    <cellStyle name="Normal 8 28" xfId="61487" xr:uid="{00000000-0005-0000-0000-0000AD980000}"/>
    <cellStyle name="Normal 8 29" xfId="61488" xr:uid="{00000000-0005-0000-0000-0000AE980000}"/>
    <cellStyle name="Normal 8 3" xfId="58438" xr:uid="{00000000-0005-0000-0000-0000AF980000}"/>
    <cellStyle name="Normal 8 3 2" xfId="61489" xr:uid="{00000000-0005-0000-0000-0000B0980000}"/>
    <cellStyle name="Normal 8 3 3" xfId="61490" xr:uid="{00000000-0005-0000-0000-0000B1980000}"/>
    <cellStyle name="Normal 8 3 4" xfId="61491" xr:uid="{00000000-0005-0000-0000-0000B2980000}"/>
    <cellStyle name="Normal 8 3 5" xfId="61492" xr:uid="{00000000-0005-0000-0000-0000B3980000}"/>
    <cellStyle name="Normal 8 3 6" xfId="61493" xr:uid="{00000000-0005-0000-0000-0000B4980000}"/>
    <cellStyle name="Normal 8 3 7" xfId="61494" xr:uid="{00000000-0005-0000-0000-0000B5980000}"/>
    <cellStyle name="Normal 8 30" xfId="61495" xr:uid="{00000000-0005-0000-0000-0000B6980000}"/>
    <cellStyle name="Normal 8 31" xfId="61496" xr:uid="{00000000-0005-0000-0000-0000B7980000}"/>
    <cellStyle name="Normal 8 32" xfId="61497" xr:uid="{00000000-0005-0000-0000-0000B8980000}"/>
    <cellStyle name="Normal 8 33" xfId="61498" xr:uid="{00000000-0005-0000-0000-0000B9980000}"/>
    <cellStyle name="Normal 8 34" xfId="61499" xr:uid="{00000000-0005-0000-0000-0000BA980000}"/>
    <cellStyle name="Normal 8 35" xfId="61500" xr:uid="{00000000-0005-0000-0000-0000BB980000}"/>
    <cellStyle name="Normal 8 36" xfId="61501" xr:uid="{00000000-0005-0000-0000-0000BC980000}"/>
    <cellStyle name="Normal 8 37" xfId="61502" xr:uid="{00000000-0005-0000-0000-0000BD980000}"/>
    <cellStyle name="Normal 8 38" xfId="61982" xr:uid="{00000000-0005-0000-0000-0000BE980000}"/>
    <cellStyle name="Normal 8 4" xfId="58439" xr:uid="{00000000-0005-0000-0000-0000BF980000}"/>
    <cellStyle name="Normal 8 4 2" xfId="61503" xr:uid="{00000000-0005-0000-0000-0000C0980000}"/>
    <cellStyle name="Normal 8 4 3" xfId="61504" xr:uid="{00000000-0005-0000-0000-0000C1980000}"/>
    <cellStyle name="Normal 8 4 4" xfId="61505" xr:uid="{00000000-0005-0000-0000-0000C2980000}"/>
    <cellStyle name="Normal 8 4 5" xfId="61506" xr:uid="{00000000-0005-0000-0000-0000C3980000}"/>
    <cellStyle name="Normal 8 4 6" xfId="61507" xr:uid="{00000000-0005-0000-0000-0000C4980000}"/>
    <cellStyle name="Normal 8 4 7" xfId="61508" xr:uid="{00000000-0005-0000-0000-0000C5980000}"/>
    <cellStyle name="Normal 8 5" xfId="58440" xr:uid="{00000000-0005-0000-0000-0000C6980000}"/>
    <cellStyle name="Normal 8 5 2" xfId="61509" xr:uid="{00000000-0005-0000-0000-0000C7980000}"/>
    <cellStyle name="Normal 8 5 3" xfId="61510" xr:uid="{00000000-0005-0000-0000-0000C8980000}"/>
    <cellStyle name="Normal 8 5 4" xfId="61511" xr:uid="{00000000-0005-0000-0000-0000C9980000}"/>
    <cellStyle name="Normal 8 5 5" xfId="61512" xr:uid="{00000000-0005-0000-0000-0000CA980000}"/>
    <cellStyle name="Normal 8 5 6" xfId="61513" xr:uid="{00000000-0005-0000-0000-0000CB980000}"/>
    <cellStyle name="Normal 8 5 7" xfId="61514" xr:uid="{00000000-0005-0000-0000-0000CC980000}"/>
    <cellStyle name="Normal 8 6" xfId="58441" xr:uid="{00000000-0005-0000-0000-0000CD980000}"/>
    <cellStyle name="Normal 8 6 2" xfId="61515" xr:uid="{00000000-0005-0000-0000-0000CE980000}"/>
    <cellStyle name="Normal 8 6 3" xfId="61516" xr:uid="{00000000-0005-0000-0000-0000CF980000}"/>
    <cellStyle name="Normal 8 6 4" xfId="61517" xr:uid="{00000000-0005-0000-0000-0000D0980000}"/>
    <cellStyle name="Normal 8 6 5" xfId="61518" xr:uid="{00000000-0005-0000-0000-0000D1980000}"/>
    <cellStyle name="Normal 8 6 6" xfId="61519" xr:uid="{00000000-0005-0000-0000-0000D2980000}"/>
    <cellStyle name="Normal 8 6 7" xfId="61520" xr:uid="{00000000-0005-0000-0000-0000D3980000}"/>
    <cellStyle name="Normal 8 7" xfId="58442" xr:uid="{00000000-0005-0000-0000-0000D4980000}"/>
    <cellStyle name="Normal 8 8" xfId="58443" xr:uid="{00000000-0005-0000-0000-0000D5980000}"/>
    <cellStyle name="Normal 8 9" xfId="58444" xr:uid="{00000000-0005-0000-0000-0000D6980000}"/>
    <cellStyle name="Normal 9" xfId="921" xr:uid="{00000000-0005-0000-0000-0000D7980000}"/>
    <cellStyle name="Normal 9 10" xfId="61521" xr:uid="{00000000-0005-0000-0000-0000D8980000}"/>
    <cellStyle name="Normal 9 11" xfId="61522" xr:uid="{00000000-0005-0000-0000-0000D9980000}"/>
    <cellStyle name="Normal 9 12" xfId="61523" xr:uid="{00000000-0005-0000-0000-0000DA980000}"/>
    <cellStyle name="Normal 9 13" xfId="61524" xr:uid="{00000000-0005-0000-0000-0000DB980000}"/>
    <cellStyle name="Normal 9 14" xfId="61525" xr:uid="{00000000-0005-0000-0000-0000DC980000}"/>
    <cellStyle name="Normal 9 15" xfId="61526" xr:uid="{00000000-0005-0000-0000-0000DD980000}"/>
    <cellStyle name="Normal 9 16" xfId="61527" xr:uid="{00000000-0005-0000-0000-0000DE980000}"/>
    <cellStyle name="Normal 9 17" xfId="61528" xr:uid="{00000000-0005-0000-0000-0000DF980000}"/>
    <cellStyle name="Normal 9 18" xfId="61529" xr:uid="{00000000-0005-0000-0000-0000E0980000}"/>
    <cellStyle name="Normal 9 19" xfId="61530" xr:uid="{00000000-0005-0000-0000-0000E1980000}"/>
    <cellStyle name="Normal 9 2" xfId="34934" xr:uid="{00000000-0005-0000-0000-0000E2980000}"/>
    <cellStyle name="Normal 9 2 2" xfId="61531" xr:uid="{00000000-0005-0000-0000-0000E3980000}"/>
    <cellStyle name="Normal 9 2 3" xfId="61532" xr:uid="{00000000-0005-0000-0000-0000E4980000}"/>
    <cellStyle name="Normal 9 20" xfId="61533" xr:uid="{00000000-0005-0000-0000-0000E5980000}"/>
    <cellStyle name="Normal 9 21" xfId="61534" xr:uid="{00000000-0005-0000-0000-0000E6980000}"/>
    <cellStyle name="Normal 9 22" xfId="61535" xr:uid="{00000000-0005-0000-0000-0000E7980000}"/>
    <cellStyle name="Normal 9 23" xfId="61536" xr:uid="{00000000-0005-0000-0000-0000E8980000}"/>
    <cellStyle name="Normal 9 24" xfId="61537" xr:uid="{00000000-0005-0000-0000-0000E9980000}"/>
    <cellStyle name="Normal 9 25" xfId="61538" xr:uid="{00000000-0005-0000-0000-0000EA980000}"/>
    <cellStyle name="Normal 9 3" xfId="34935" xr:uid="{00000000-0005-0000-0000-0000EB980000}"/>
    <cellStyle name="Normal 9 3 2" xfId="61539" xr:uid="{00000000-0005-0000-0000-0000EC980000}"/>
    <cellStyle name="Normal 9 4" xfId="34936" xr:uid="{00000000-0005-0000-0000-0000ED980000}"/>
    <cellStyle name="Normal 9 5" xfId="34937" xr:uid="{00000000-0005-0000-0000-0000EE980000}"/>
    <cellStyle name="Normal 9 6" xfId="34938" xr:uid="{00000000-0005-0000-0000-0000EF980000}"/>
    <cellStyle name="Normal 9 7" xfId="61540" xr:uid="{00000000-0005-0000-0000-0000F0980000}"/>
    <cellStyle name="Normal 9 8" xfId="61541" xr:uid="{00000000-0005-0000-0000-0000F1980000}"/>
    <cellStyle name="Normal 9 9" xfId="61542" xr:uid="{00000000-0005-0000-0000-0000F2980000}"/>
    <cellStyle name="Normal 9_BIEU CHI TIEU, NGUYEN TAC PHAN BO" xfId="57827" xr:uid="{00000000-0005-0000-0000-0000F3980000}"/>
    <cellStyle name="Normal_Bieu mau (CV )" xfId="8" xr:uid="{00000000-0005-0000-0000-0000F4980000}"/>
    <cellStyle name="Normal_Quy I 2016 (BC UBND tinh)" xfId="22" xr:uid="{00000000-0005-0000-0000-0000F5980000}"/>
    <cellStyle name="Normal_Sheet1" xfId="61780" xr:uid="{00000000-0005-0000-0000-0000F6980000}"/>
    <cellStyle name="Normal1" xfId="922" xr:uid="{00000000-0005-0000-0000-0000F7980000}"/>
    <cellStyle name="Normal1 10" xfId="34939" xr:uid="{00000000-0005-0000-0000-0000F8980000}"/>
    <cellStyle name="Normal1 11" xfId="34940" xr:uid="{00000000-0005-0000-0000-0000F9980000}"/>
    <cellStyle name="Normal1 12" xfId="34941" xr:uid="{00000000-0005-0000-0000-0000FA980000}"/>
    <cellStyle name="Normal1 13" xfId="57131" xr:uid="{00000000-0005-0000-0000-0000FB980000}"/>
    <cellStyle name="Normal1 14" xfId="57132" xr:uid="{00000000-0005-0000-0000-0000FC980000}"/>
    <cellStyle name="Normal1 15" xfId="57133" xr:uid="{00000000-0005-0000-0000-0000FD980000}"/>
    <cellStyle name="Normal1 16" xfId="57134" xr:uid="{00000000-0005-0000-0000-0000FE980000}"/>
    <cellStyle name="Normal1 17" xfId="57135" xr:uid="{00000000-0005-0000-0000-0000FF980000}"/>
    <cellStyle name="Normal1 18" xfId="57136" xr:uid="{00000000-0005-0000-0000-000000990000}"/>
    <cellStyle name="Normal1 19" xfId="57137" xr:uid="{00000000-0005-0000-0000-000001990000}"/>
    <cellStyle name="Normal1 2" xfId="34942" xr:uid="{00000000-0005-0000-0000-000002990000}"/>
    <cellStyle name="Normal1 20" xfId="61543" xr:uid="{00000000-0005-0000-0000-000003990000}"/>
    <cellStyle name="Normal1 21" xfId="61544" xr:uid="{00000000-0005-0000-0000-000004990000}"/>
    <cellStyle name="Normal1 22" xfId="61545" xr:uid="{00000000-0005-0000-0000-000005990000}"/>
    <cellStyle name="Normal1 23" xfId="61546" xr:uid="{00000000-0005-0000-0000-000006990000}"/>
    <cellStyle name="Normal1 24" xfId="61547" xr:uid="{00000000-0005-0000-0000-000007990000}"/>
    <cellStyle name="Normal1 3" xfId="34943" xr:uid="{00000000-0005-0000-0000-000008990000}"/>
    <cellStyle name="Normal1 4" xfId="34944" xr:uid="{00000000-0005-0000-0000-000009990000}"/>
    <cellStyle name="Normal1 5" xfId="34945" xr:uid="{00000000-0005-0000-0000-00000A990000}"/>
    <cellStyle name="Normal1 6" xfId="34946" xr:uid="{00000000-0005-0000-0000-00000B990000}"/>
    <cellStyle name="Normal1 6 2" xfId="34947" xr:uid="{00000000-0005-0000-0000-00000C990000}"/>
    <cellStyle name="Normal1 6 3" xfId="34948" xr:uid="{00000000-0005-0000-0000-00000D990000}"/>
    <cellStyle name="Normal1 7" xfId="34949" xr:uid="{00000000-0005-0000-0000-00000E990000}"/>
    <cellStyle name="Normal1 8" xfId="34950" xr:uid="{00000000-0005-0000-0000-00000F990000}"/>
    <cellStyle name="Normal1 9" xfId="34951" xr:uid="{00000000-0005-0000-0000-000010990000}"/>
    <cellStyle name="Normal8" xfId="923" xr:uid="{00000000-0005-0000-0000-000011990000}"/>
    <cellStyle name="Normale_ PESO ELETTR." xfId="34952" xr:uid="{00000000-0005-0000-0000-000012990000}"/>
    <cellStyle name="Normalny_Cennik obowi?zuje od 06-08-2001 r (1)" xfId="34953" xr:uid="{00000000-0005-0000-0000-000013990000}"/>
    <cellStyle name="Note 10" xfId="57828" xr:uid="{00000000-0005-0000-0000-000014990000}"/>
    <cellStyle name="Note 11" xfId="57829" xr:uid="{00000000-0005-0000-0000-000015990000}"/>
    <cellStyle name="Note 12" xfId="57830" xr:uid="{00000000-0005-0000-0000-000016990000}"/>
    <cellStyle name="Note 13" xfId="57831" xr:uid="{00000000-0005-0000-0000-000017990000}"/>
    <cellStyle name="Note 14" xfId="57832" xr:uid="{00000000-0005-0000-0000-000018990000}"/>
    <cellStyle name="Note 2" xfId="34954" xr:uid="{00000000-0005-0000-0000-000019990000}"/>
    <cellStyle name="Note 2 10" xfId="34955" xr:uid="{00000000-0005-0000-0000-00001A990000}"/>
    <cellStyle name="Note 2 10 2" xfId="34956" xr:uid="{00000000-0005-0000-0000-00001B990000}"/>
    <cellStyle name="Note 2 10 3" xfId="34957" xr:uid="{00000000-0005-0000-0000-00001C990000}"/>
    <cellStyle name="Note 2 10 4" xfId="34958" xr:uid="{00000000-0005-0000-0000-00001D990000}"/>
    <cellStyle name="Note 2 10 5" xfId="34959" xr:uid="{00000000-0005-0000-0000-00001E990000}"/>
    <cellStyle name="Note 2 10 6" xfId="34960" xr:uid="{00000000-0005-0000-0000-00001F990000}"/>
    <cellStyle name="Note 2 11" xfId="34961" xr:uid="{00000000-0005-0000-0000-000020990000}"/>
    <cellStyle name="Note 2 11 2" xfId="34962" xr:uid="{00000000-0005-0000-0000-000021990000}"/>
    <cellStyle name="Note 2 11 3" xfId="34963" xr:uid="{00000000-0005-0000-0000-000022990000}"/>
    <cellStyle name="Note 2 11 4" xfId="34964" xr:uid="{00000000-0005-0000-0000-000023990000}"/>
    <cellStyle name="Note 2 11 5" xfId="34965" xr:uid="{00000000-0005-0000-0000-000024990000}"/>
    <cellStyle name="Note 2 11 6" xfId="34966" xr:uid="{00000000-0005-0000-0000-000025990000}"/>
    <cellStyle name="Note 2 12" xfId="34967" xr:uid="{00000000-0005-0000-0000-000026990000}"/>
    <cellStyle name="Note 2 12 2" xfId="34968" xr:uid="{00000000-0005-0000-0000-000027990000}"/>
    <cellStyle name="Note 2 12 3" xfId="34969" xr:uid="{00000000-0005-0000-0000-000028990000}"/>
    <cellStyle name="Note 2 12 4" xfId="34970" xr:uid="{00000000-0005-0000-0000-000029990000}"/>
    <cellStyle name="Note 2 12 5" xfId="34971" xr:uid="{00000000-0005-0000-0000-00002A990000}"/>
    <cellStyle name="Note 2 12 6" xfId="34972" xr:uid="{00000000-0005-0000-0000-00002B990000}"/>
    <cellStyle name="Note 2 13" xfId="34973" xr:uid="{00000000-0005-0000-0000-00002C990000}"/>
    <cellStyle name="Note 2 13 2" xfId="34974" xr:uid="{00000000-0005-0000-0000-00002D990000}"/>
    <cellStyle name="Note 2 13 3" xfId="34975" xr:uid="{00000000-0005-0000-0000-00002E990000}"/>
    <cellStyle name="Note 2 13 4" xfId="34976" xr:uid="{00000000-0005-0000-0000-00002F990000}"/>
    <cellStyle name="Note 2 13 5" xfId="34977" xr:uid="{00000000-0005-0000-0000-000030990000}"/>
    <cellStyle name="Note 2 13 6" xfId="34978" xr:uid="{00000000-0005-0000-0000-000031990000}"/>
    <cellStyle name="Note 2 14" xfId="34979" xr:uid="{00000000-0005-0000-0000-000032990000}"/>
    <cellStyle name="Note 2 14 2" xfId="34980" xr:uid="{00000000-0005-0000-0000-000033990000}"/>
    <cellStyle name="Note 2 14 3" xfId="34981" xr:uid="{00000000-0005-0000-0000-000034990000}"/>
    <cellStyle name="Note 2 14 4" xfId="34982" xr:uid="{00000000-0005-0000-0000-000035990000}"/>
    <cellStyle name="Note 2 14 5" xfId="34983" xr:uid="{00000000-0005-0000-0000-000036990000}"/>
    <cellStyle name="Note 2 14 6" xfId="34984" xr:uid="{00000000-0005-0000-0000-000037990000}"/>
    <cellStyle name="Note 2 15" xfId="34985" xr:uid="{00000000-0005-0000-0000-000038990000}"/>
    <cellStyle name="Note 2 15 2" xfId="34986" xr:uid="{00000000-0005-0000-0000-000039990000}"/>
    <cellStyle name="Note 2 15 3" xfId="34987" xr:uid="{00000000-0005-0000-0000-00003A990000}"/>
    <cellStyle name="Note 2 15 4" xfId="34988" xr:uid="{00000000-0005-0000-0000-00003B990000}"/>
    <cellStyle name="Note 2 15 5" xfId="34989" xr:uid="{00000000-0005-0000-0000-00003C990000}"/>
    <cellStyle name="Note 2 15 6" xfId="34990" xr:uid="{00000000-0005-0000-0000-00003D990000}"/>
    <cellStyle name="Note 2 16" xfId="34991" xr:uid="{00000000-0005-0000-0000-00003E990000}"/>
    <cellStyle name="Note 2 16 2" xfId="34992" xr:uid="{00000000-0005-0000-0000-00003F990000}"/>
    <cellStyle name="Note 2 16 3" xfId="34993" xr:uid="{00000000-0005-0000-0000-000040990000}"/>
    <cellStyle name="Note 2 16 4" xfId="34994" xr:uid="{00000000-0005-0000-0000-000041990000}"/>
    <cellStyle name="Note 2 16 5" xfId="34995" xr:uid="{00000000-0005-0000-0000-000042990000}"/>
    <cellStyle name="Note 2 16 6" xfId="34996" xr:uid="{00000000-0005-0000-0000-000043990000}"/>
    <cellStyle name="Note 2 17" xfId="34997" xr:uid="{00000000-0005-0000-0000-000044990000}"/>
    <cellStyle name="Note 2 17 2" xfId="34998" xr:uid="{00000000-0005-0000-0000-000045990000}"/>
    <cellStyle name="Note 2 17 3" xfId="34999" xr:uid="{00000000-0005-0000-0000-000046990000}"/>
    <cellStyle name="Note 2 17 4" xfId="35000" xr:uid="{00000000-0005-0000-0000-000047990000}"/>
    <cellStyle name="Note 2 17 5" xfId="35001" xr:uid="{00000000-0005-0000-0000-000048990000}"/>
    <cellStyle name="Note 2 17 6" xfId="35002" xr:uid="{00000000-0005-0000-0000-000049990000}"/>
    <cellStyle name="Note 2 18" xfId="35003" xr:uid="{00000000-0005-0000-0000-00004A990000}"/>
    <cellStyle name="Note 2 18 2" xfId="35004" xr:uid="{00000000-0005-0000-0000-00004B990000}"/>
    <cellStyle name="Note 2 18 3" xfId="35005" xr:uid="{00000000-0005-0000-0000-00004C990000}"/>
    <cellStyle name="Note 2 18 4" xfId="35006" xr:uid="{00000000-0005-0000-0000-00004D990000}"/>
    <cellStyle name="Note 2 18 5" xfId="35007" xr:uid="{00000000-0005-0000-0000-00004E990000}"/>
    <cellStyle name="Note 2 18 6" xfId="35008" xr:uid="{00000000-0005-0000-0000-00004F990000}"/>
    <cellStyle name="Note 2 19" xfId="35009" xr:uid="{00000000-0005-0000-0000-000050990000}"/>
    <cellStyle name="Note 2 19 2" xfId="35010" xr:uid="{00000000-0005-0000-0000-000051990000}"/>
    <cellStyle name="Note 2 19 3" xfId="35011" xr:uid="{00000000-0005-0000-0000-000052990000}"/>
    <cellStyle name="Note 2 19 4" xfId="35012" xr:uid="{00000000-0005-0000-0000-000053990000}"/>
    <cellStyle name="Note 2 19 5" xfId="35013" xr:uid="{00000000-0005-0000-0000-000054990000}"/>
    <cellStyle name="Note 2 19 6" xfId="35014" xr:uid="{00000000-0005-0000-0000-000055990000}"/>
    <cellStyle name="Note 2 2" xfId="35015" xr:uid="{00000000-0005-0000-0000-000056990000}"/>
    <cellStyle name="Note 2 2 2" xfId="35016" xr:uid="{00000000-0005-0000-0000-000057990000}"/>
    <cellStyle name="Note 2 2 3" xfId="35017" xr:uid="{00000000-0005-0000-0000-000058990000}"/>
    <cellStyle name="Note 2 2 4" xfId="35018" xr:uid="{00000000-0005-0000-0000-000059990000}"/>
    <cellStyle name="Note 2 2 5" xfId="35019" xr:uid="{00000000-0005-0000-0000-00005A990000}"/>
    <cellStyle name="Note 2 2 6" xfId="35020" xr:uid="{00000000-0005-0000-0000-00005B990000}"/>
    <cellStyle name="Note 2 2 7" xfId="35021" xr:uid="{00000000-0005-0000-0000-00005C990000}"/>
    <cellStyle name="Note 2 20" xfId="35022" xr:uid="{00000000-0005-0000-0000-00005D990000}"/>
    <cellStyle name="Note 2 20 2" xfId="35023" xr:uid="{00000000-0005-0000-0000-00005E990000}"/>
    <cellStyle name="Note 2 20 3" xfId="35024" xr:uid="{00000000-0005-0000-0000-00005F990000}"/>
    <cellStyle name="Note 2 20 4" xfId="35025" xr:uid="{00000000-0005-0000-0000-000060990000}"/>
    <cellStyle name="Note 2 20 5" xfId="35026" xr:uid="{00000000-0005-0000-0000-000061990000}"/>
    <cellStyle name="Note 2 20 6" xfId="35027" xr:uid="{00000000-0005-0000-0000-000062990000}"/>
    <cellStyle name="Note 2 21" xfId="35028" xr:uid="{00000000-0005-0000-0000-000063990000}"/>
    <cellStyle name="Note 2 21 2" xfId="35029" xr:uid="{00000000-0005-0000-0000-000064990000}"/>
    <cellStyle name="Note 2 21 3" xfId="35030" xr:uid="{00000000-0005-0000-0000-000065990000}"/>
    <cellStyle name="Note 2 21 4" xfId="35031" xr:uid="{00000000-0005-0000-0000-000066990000}"/>
    <cellStyle name="Note 2 21 5" xfId="35032" xr:uid="{00000000-0005-0000-0000-000067990000}"/>
    <cellStyle name="Note 2 21 6" xfId="35033" xr:uid="{00000000-0005-0000-0000-000068990000}"/>
    <cellStyle name="Note 2 22" xfId="35034" xr:uid="{00000000-0005-0000-0000-000069990000}"/>
    <cellStyle name="Note 2 22 2" xfId="35035" xr:uid="{00000000-0005-0000-0000-00006A990000}"/>
    <cellStyle name="Note 2 22 3" xfId="35036" xr:uid="{00000000-0005-0000-0000-00006B990000}"/>
    <cellStyle name="Note 2 22 4" xfId="35037" xr:uid="{00000000-0005-0000-0000-00006C990000}"/>
    <cellStyle name="Note 2 22 5" xfId="35038" xr:uid="{00000000-0005-0000-0000-00006D990000}"/>
    <cellStyle name="Note 2 22 6" xfId="35039" xr:uid="{00000000-0005-0000-0000-00006E990000}"/>
    <cellStyle name="Note 2 23" xfId="35040" xr:uid="{00000000-0005-0000-0000-00006F990000}"/>
    <cellStyle name="Note 2 23 2" xfId="35041" xr:uid="{00000000-0005-0000-0000-000070990000}"/>
    <cellStyle name="Note 2 23 3" xfId="35042" xr:uid="{00000000-0005-0000-0000-000071990000}"/>
    <cellStyle name="Note 2 23 4" xfId="35043" xr:uid="{00000000-0005-0000-0000-000072990000}"/>
    <cellStyle name="Note 2 23 5" xfId="35044" xr:uid="{00000000-0005-0000-0000-000073990000}"/>
    <cellStyle name="Note 2 23 6" xfId="35045" xr:uid="{00000000-0005-0000-0000-000074990000}"/>
    <cellStyle name="Note 2 24" xfId="35046" xr:uid="{00000000-0005-0000-0000-000075990000}"/>
    <cellStyle name="Note 2 24 2" xfId="35047" xr:uid="{00000000-0005-0000-0000-000076990000}"/>
    <cellStyle name="Note 2 24 3" xfId="35048" xr:uid="{00000000-0005-0000-0000-000077990000}"/>
    <cellStyle name="Note 2 24 4" xfId="35049" xr:uid="{00000000-0005-0000-0000-000078990000}"/>
    <cellStyle name="Note 2 24 5" xfId="35050" xr:uid="{00000000-0005-0000-0000-000079990000}"/>
    <cellStyle name="Note 2 24 6" xfId="35051" xr:uid="{00000000-0005-0000-0000-00007A990000}"/>
    <cellStyle name="Note 2 25" xfId="35052" xr:uid="{00000000-0005-0000-0000-00007B990000}"/>
    <cellStyle name="Note 2 25 2" xfId="35053" xr:uid="{00000000-0005-0000-0000-00007C990000}"/>
    <cellStyle name="Note 2 25 3" xfId="35054" xr:uid="{00000000-0005-0000-0000-00007D990000}"/>
    <cellStyle name="Note 2 25 4" xfId="35055" xr:uid="{00000000-0005-0000-0000-00007E990000}"/>
    <cellStyle name="Note 2 25 5" xfId="35056" xr:uid="{00000000-0005-0000-0000-00007F990000}"/>
    <cellStyle name="Note 2 25 6" xfId="35057" xr:uid="{00000000-0005-0000-0000-000080990000}"/>
    <cellStyle name="Note 2 26" xfId="35058" xr:uid="{00000000-0005-0000-0000-000081990000}"/>
    <cellStyle name="Note 2 26 2" xfId="35059" xr:uid="{00000000-0005-0000-0000-000082990000}"/>
    <cellStyle name="Note 2 26 3" xfId="35060" xr:uid="{00000000-0005-0000-0000-000083990000}"/>
    <cellStyle name="Note 2 26 4" xfId="35061" xr:uid="{00000000-0005-0000-0000-000084990000}"/>
    <cellStyle name="Note 2 26 5" xfId="35062" xr:uid="{00000000-0005-0000-0000-000085990000}"/>
    <cellStyle name="Note 2 26 6" xfId="35063" xr:uid="{00000000-0005-0000-0000-000086990000}"/>
    <cellStyle name="Note 2 27" xfId="35064" xr:uid="{00000000-0005-0000-0000-000087990000}"/>
    <cellStyle name="Note 2 27 2" xfId="35065" xr:uid="{00000000-0005-0000-0000-000088990000}"/>
    <cellStyle name="Note 2 27 3" xfId="35066" xr:uid="{00000000-0005-0000-0000-000089990000}"/>
    <cellStyle name="Note 2 27 4" xfId="35067" xr:uid="{00000000-0005-0000-0000-00008A990000}"/>
    <cellStyle name="Note 2 27 5" xfId="35068" xr:uid="{00000000-0005-0000-0000-00008B990000}"/>
    <cellStyle name="Note 2 27 6" xfId="35069" xr:uid="{00000000-0005-0000-0000-00008C990000}"/>
    <cellStyle name="Note 2 28" xfId="35070" xr:uid="{00000000-0005-0000-0000-00008D990000}"/>
    <cellStyle name="Note 2 28 2" xfId="35071" xr:uid="{00000000-0005-0000-0000-00008E990000}"/>
    <cellStyle name="Note 2 28 3" xfId="35072" xr:uid="{00000000-0005-0000-0000-00008F990000}"/>
    <cellStyle name="Note 2 28 4" xfId="35073" xr:uid="{00000000-0005-0000-0000-000090990000}"/>
    <cellStyle name="Note 2 28 5" xfId="35074" xr:uid="{00000000-0005-0000-0000-000091990000}"/>
    <cellStyle name="Note 2 28 6" xfId="35075" xr:uid="{00000000-0005-0000-0000-000092990000}"/>
    <cellStyle name="Note 2 29" xfId="35076" xr:uid="{00000000-0005-0000-0000-000093990000}"/>
    <cellStyle name="Note 2 29 2" xfId="35077" xr:uid="{00000000-0005-0000-0000-000094990000}"/>
    <cellStyle name="Note 2 29 3" xfId="35078" xr:uid="{00000000-0005-0000-0000-000095990000}"/>
    <cellStyle name="Note 2 29 4" xfId="35079" xr:uid="{00000000-0005-0000-0000-000096990000}"/>
    <cellStyle name="Note 2 29 5" xfId="35080" xr:uid="{00000000-0005-0000-0000-000097990000}"/>
    <cellStyle name="Note 2 29 6" xfId="35081" xr:uid="{00000000-0005-0000-0000-000098990000}"/>
    <cellStyle name="Note 2 3" xfId="35082" xr:uid="{00000000-0005-0000-0000-000099990000}"/>
    <cellStyle name="Note 2 3 2" xfId="35083" xr:uid="{00000000-0005-0000-0000-00009A990000}"/>
    <cellStyle name="Note 2 3 3" xfId="35084" xr:uid="{00000000-0005-0000-0000-00009B990000}"/>
    <cellStyle name="Note 2 3 4" xfId="35085" xr:uid="{00000000-0005-0000-0000-00009C990000}"/>
    <cellStyle name="Note 2 3 5" xfId="35086" xr:uid="{00000000-0005-0000-0000-00009D990000}"/>
    <cellStyle name="Note 2 3 6" xfId="35087" xr:uid="{00000000-0005-0000-0000-00009E990000}"/>
    <cellStyle name="Note 2 30" xfId="35088" xr:uid="{00000000-0005-0000-0000-00009F990000}"/>
    <cellStyle name="Note 2 31" xfId="35089" xr:uid="{00000000-0005-0000-0000-0000A0990000}"/>
    <cellStyle name="Note 2 32" xfId="35090" xr:uid="{00000000-0005-0000-0000-0000A1990000}"/>
    <cellStyle name="Note 2 33" xfId="35091" xr:uid="{00000000-0005-0000-0000-0000A2990000}"/>
    <cellStyle name="Note 2 34" xfId="35092" xr:uid="{00000000-0005-0000-0000-0000A3990000}"/>
    <cellStyle name="Note 2 35" xfId="58767" xr:uid="{00000000-0005-0000-0000-0000A4990000}"/>
    <cellStyle name="Note 2 4" xfId="35093" xr:uid="{00000000-0005-0000-0000-0000A5990000}"/>
    <cellStyle name="Note 2 4 2" xfId="35094" xr:uid="{00000000-0005-0000-0000-0000A6990000}"/>
    <cellStyle name="Note 2 4 3" xfId="35095" xr:uid="{00000000-0005-0000-0000-0000A7990000}"/>
    <cellStyle name="Note 2 4 4" xfId="35096" xr:uid="{00000000-0005-0000-0000-0000A8990000}"/>
    <cellStyle name="Note 2 4 5" xfId="35097" xr:uid="{00000000-0005-0000-0000-0000A9990000}"/>
    <cellStyle name="Note 2 4 6" xfId="35098" xr:uid="{00000000-0005-0000-0000-0000AA990000}"/>
    <cellStyle name="Note 2 5" xfId="35099" xr:uid="{00000000-0005-0000-0000-0000AB990000}"/>
    <cellStyle name="Note 2 5 2" xfId="35100" xr:uid="{00000000-0005-0000-0000-0000AC990000}"/>
    <cellStyle name="Note 2 5 3" xfId="35101" xr:uid="{00000000-0005-0000-0000-0000AD990000}"/>
    <cellStyle name="Note 2 5 4" xfId="35102" xr:uid="{00000000-0005-0000-0000-0000AE990000}"/>
    <cellStyle name="Note 2 5 5" xfId="35103" xr:uid="{00000000-0005-0000-0000-0000AF990000}"/>
    <cellStyle name="Note 2 5 6" xfId="35104" xr:uid="{00000000-0005-0000-0000-0000B0990000}"/>
    <cellStyle name="Note 2 6" xfId="35105" xr:uid="{00000000-0005-0000-0000-0000B1990000}"/>
    <cellStyle name="Note 2 6 2" xfId="35106" xr:uid="{00000000-0005-0000-0000-0000B2990000}"/>
    <cellStyle name="Note 2 6 3" xfId="35107" xr:uid="{00000000-0005-0000-0000-0000B3990000}"/>
    <cellStyle name="Note 2 6 4" xfId="35108" xr:uid="{00000000-0005-0000-0000-0000B4990000}"/>
    <cellStyle name="Note 2 6 5" xfId="35109" xr:uid="{00000000-0005-0000-0000-0000B5990000}"/>
    <cellStyle name="Note 2 6 6" xfId="35110" xr:uid="{00000000-0005-0000-0000-0000B6990000}"/>
    <cellStyle name="Note 2 7" xfId="35111" xr:uid="{00000000-0005-0000-0000-0000B7990000}"/>
    <cellStyle name="Note 2 7 2" xfId="35112" xr:uid="{00000000-0005-0000-0000-0000B8990000}"/>
    <cellStyle name="Note 2 7 3" xfId="35113" xr:uid="{00000000-0005-0000-0000-0000B9990000}"/>
    <cellStyle name="Note 2 7 4" xfId="35114" xr:uid="{00000000-0005-0000-0000-0000BA990000}"/>
    <cellStyle name="Note 2 7 5" xfId="35115" xr:uid="{00000000-0005-0000-0000-0000BB990000}"/>
    <cellStyle name="Note 2 7 6" xfId="35116" xr:uid="{00000000-0005-0000-0000-0000BC990000}"/>
    <cellStyle name="Note 2 8" xfId="35117" xr:uid="{00000000-0005-0000-0000-0000BD990000}"/>
    <cellStyle name="Note 2 8 2" xfId="35118" xr:uid="{00000000-0005-0000-0000-0000BE990000}"/>
    <cellStyle name="Note 2 8 3" xfId="35119" xr:uid="{00000000-0005-0000-0000-0000BF990000}"/>
    <cellStyle name="Note 2 8 4" xfId="35120" xr:uid="{00000000-0005-0000-0000-0000C0990000}"/>
    <cellStyle name="Note 2 8 5" xfId="35121" xr:uid="{00000000-0005-0000-0000-0000C1990000}"/>
    <cellStyle name="Note 2 8 6" xfId="35122" xr:uid="{00000000-0005-0000-0000-0000C2990000}"/>
    <cellStyle name="Note 2 9" xfId="35123" xr:uid="{00000000-0005-0000-0000-0000C3990000}"/>
    <cellStyle name="Note 2 9 2" xfId="35124" xr:uid="{00000000-0005-0000-0000-0000C4990000}"/>
    <cellStyle name="Note 2 9 3" xfId="35125" xr:uid="{00000000-0005-0000-0000-0000C5990000}"/>
    <cellStyle name="Note 2 9 4" xfId="35126" xr:uid="{00000000-0005-0000-0000-0000C6990000}"/>
    <cellStyle name="Note 2 9 5" xfId="35127" xr:uid="{00000000-0005-0000-0000-0000C7990000}"/>
    <cellStyle name="Note 2 9 6" xfId="35128" xr:uid="{00000000-0005-0000-0000-0000C8990000}"/>
    <cellStyle name="Note 3" xfId="57833" xr:uid="{00000000-0005-0000-0000-0000C9990000}"/>
    <cellStyle name="Note 4" xfId="57834" xr:uid="{00000000-0005-0000-0000-0000CA990000}"/>
    <cellStyle name="Note 5" xfId="57835" xr:uid="{00000000-0005-0000-0000-0000CB990000}"/>
    <cellStyle name="Note 6" xfId="57836" xr:uid="{00000000-0005-0000-0000-0000CC990000}"/>
    <cellStyle name="Note 7" xfId="57837" xr:uid="{00000000-0005-0000-0000-0000CD990000}"/>
    <cellStyle name="Note 8" xfId="57838" xr:uid="{00000000-0005-0000-0000-0000CE990000}"/>
    <cellStyle name="Note 9" xfId="57839" xr:uid="{00000000-0005-0000-0000-0000CF990000}"/>
    <cellStyle name="NWM" xfId="924" xr:uid="{00000000-0005-0000-0000-0000D0990000}"/>
    <cellStyle name="o" xfId="35129" xr:uid="{00000000-0005-0000-0000-0000D3990000}"/>
    <cellStyle name="o 2" xfId="35130" xr:uid="{00000000-0005-0000-0000-0000D4990000}"/>
    <cellStyle name="Ò_x000d_Normal_123569" xfId="925" xr:uid="{00000000-0005-0000-0000-0000D5990000}"/>
    <cellStyle name="o_Muc thu-chi KB Ha Tay" xfId="35131" xr:uid="{00000000-0005-0000-0000-0000D6990000}"/>
    <cellStyle name="o_Muc thu-chi KB Ha Tay_KHKT_tong_quat_BK_(Pb_20.3)(1) (1)" xfId="35132" xr:uid="{00000000-0005-0000-0000-0000D7990000}"/>
    <cellStyle name="o_Muc thu-chi KB Ha Tay_PL 2 (Nhan su)" xfId="35133" xr:uid="{00000000-0005-0000-0000-0000D8990000}"/>
    <cellStyle name="o_Muc thu-chi KB Ha Tay_PL1 " xfId="35134" xr:uid="{00000000-0005-0000-0000-0000D9990000}"/>
    <cellStyle name="o_Muc thu-chi KB Ha Tay_TINH HNH DOANH NGHIEP GUI KIEM TOAN" xfId="35135" xr:uid="{00000000-0005-0000-0000-0000DA990000}"/>
    <cellStyle name="Œ…‹æ_Ø‚è [0.00]_ÆÂ__" xfId="35136" xr:uid="{00000000-0005-0000-0000-0000DB990000}"/>
    <cellStyle name="Œ…‹æØ‚è [0.00]_laroux" xfId="926" xr:uid="{00000000-0005-0000-0000-0000DC990000}"/>
    <cellStyle name="Œ…‹æØ‚è_laroux" xfId="927" xr:uid="{00000000-0005-0000-0000-0000DD990000}"/>
    <cellStyle name="oft Excel]_x000d__x000a_Comment=open=/f ‚ðw’è‚·‚é‚ÆAƒ†[ƒU[’è‹`ŠÖ”‚ðŠÖ”“\‚è•t‚¯‚Ìˆê——‚É“o˜^‚·‚é‚±‚Æ‚ª‚Å‚«‚Ü‚·B_x000d__x000a_Maximized" xfId="928" xr:uid="{00000000-0005-0000-0000-0000DE990000}"/>
    <cellStyle name="oft Excel]_x000d__x000a_Comment=open=/f ‚ðw’è‚·‚é‚ÆAƒ†[ƒU[’è‹`ŠÖ”‚ðŠÖ”“\‚è•t‚¯‚Ìˆê——‚É“o˜^‚·‚é‚±‚Æ‚ª‚Å‚«‚Ü‚·B_x000d__x000a_Maximized 2" xfId="61983" xr:uid="{00000000-0005-0000-0000-0000DF990000}"/>
    <cellStyle name="oft Excel]_x000d__x000a_Comment=open=/f ‚ðZw’è‚·‚é‚ÆAƒ†[ƒU[’è‹`ŠÖ”‚ðŠÖ”“\‚è•t‚¯‚Ìˆê——‚É“o˜^‚·‚é‚±‚Æ‚ª‚Å‚«‚Ü‚·B_x000d__x000a_Maximized" xfId="35137" xr:uid="{00000000-0005-0000-0000-0000E0990000}"/>
    <cellStyle name="oft Excel]_x000d__x000a_Comment=open=/f ‚ðŽw’è‚·‚é‚ÆAƒ†[ƒU[’è‹`ŠÖ”‚ðŠÖ”“\‚è•t‚¯‚Ìˆê——‚É“o˜^‚·‚é‚±‚Æ‚ª‚Å‚«‚Ü‚·B_x000d__x000a_Maximized" xfId="929" xr:uid="{00000000-0005-0000-0000-0000E1990000}"/>
    <cellStyle name="oft Excel]_x000d__x000a_Comment=open=/f ‚ðŽw’è‚·‚é‚ÆAƒ†[ƒU[’è‹`ŠÖ”‚ðŠÖ”“\‚è•t‚¯‚Ìˆê——‚É“o˜^‚·‚é‚±‚Æ‚ª‚Å‚«‚Ü‚·B_x000d__x000a_Maximized 2" xfId="61984" xr:uid="{00000000-0005-0000-0000-0000E2990000}"/>
    <cellStyle name="oft Excel]_x000d__x000a_Comment=The open=/f lines load custom functions into the Paste Function list._x000d__x000a_Maximized=2_x000d__x000a_Basics=1_x000d__x000a_A" xfId="930" xr:uid="{00000000-0005-0000-0000-0000E3990000}"/>
    <cellStyle name="oft Excel]_x000d__x000a_Comment=The open=/f lines load custom functions into the Paste Function list._x000d__x000a_Maximized=2_x000d__x000a_Basics=1_x000d__x000a_A 2" xfId="35138" xr:uid="{00000000-0005-0000-0000-0000E4990000}"/>
    <cellStyle name="oft Excel]_x000d__x000a_Comment=The open=/f lines load custom functions into the Paste Function list._x000d__x000a_Maximized=2_x000d__x000a_Basics=1_x000d__x000a_A_KHKT_tong_quat_BK_(Pb_20.3)(1) (1)" xfId="35139" xr:uid="{00000000-0005-0000-0000-0000E5990000}"/>
    <cellStyle name="oft Excel]_x000d__x000a_Comment=The open=/f lines load custom functions into the Paste Function list._x000d__x000a_Maximized=3_x000d__x000a_Basics=1_x000d__x000a_A" xfId="931" xr:uid="{00000000-0005-0000-0000-0000E6990000}"/>
    <cellStyle name="oft Excel]_x000d__x000a_Comment=The open=/f lines load custom functions into the Paste Function list._x000d__x000a_Maximized=3_x000d__x000a_Basics=1_x000d__x000a_A 2" xfId="35140" xr:uid="{00000000-0005-0000-0000-0000E7990000}"/>
    <cellStyle name="omma [0]_Mktg Prog" xfId="932" xr:uid="{00000000-0005-0000-0000-0000E8990000}"/>
    <cellStyle name="ormal_Sheet1_1" xfId="933" xr:uid="{00000000-0005-0000-0000-0000E9990000}"/>
    <cellStyle name="Output 10" xfId="57840" xr:uid="{00000000-0005-0000-0000-0000EA990000}"/>
    <cellStyle name="Output 11" xfId="57841" xr:uid="{00000000-0005-0000-0000-0000EB990000}"/>
    <cellStyle name="Output 12" xfId="57842" xr:uid="{00000000-0005-0000-0000-0000EC990000}"/>
    <cellStyle name="Output 13" xfId="57843" xr:uid="{00000000-0005-0000-0000-0000ED990000}"/>
    <cellStyle name="Output 14" xfId="57844" xr:uid="{00000000-0005-0000-0000-0000EE990000}"/>
    <cellStyle name="Output 2" xfId="35141" xr:uid="{00000000-0005-0000-0000-0000EF990000}"/>
    <cellStyle name="Output 2 10" xfId="35142" xr:uid="{00000000-0005-0000-0000-0000F0990000}"/>
    <cellStyle name="Output 2 10 2" xfId="35143" xr:uid="{00000000-0005-0000-0000-0000F1990000}"/>
    <cellStyle name="Output 2 10 3" xfId="35144" xr:uid="{00000000-0005-0000-0000-0000F2990000}"/>
    <cellStyle name="Output 2 10 4" xfId="35145" xr:uid="{00000000-0005-0000-0000-0000F3990000}"/>
    <cellStyle name="Output 2 10 5" xfId="35146" xr:uid="{00000000-0005-0000-0000-0000F4990000}"/>
    <cellStyle name="Output 2 10 6" xfId="35147" xr:uid="{00000000-0005-0000-0000-0000F5990000}"/>
    <cellStyle name="Output 2 11" xfId="35148" xr:uid="{00000000-0005-0000-0000-0000F6990000}"/>
    <cellStyle name="Output 2 11 2" xfId="35149" xr:uid="{00000000-0005-0000-0000-0000F7990000}"/>
    <cellStyle name="Output 2 11 3" xfId="35150" xr:uid="{00000000-0005-0000-0000-0000F8990000}"/>
    <cellStyle name="Output 2 11 4" xfId="35151" xr:uid="{00000000-0005-0000-0000-0000F9990000}"/>
    <cellStyle name="Output 2 11 5" xfId="35152" xr:uid="{00000000-0005-0000-0000-0000FA990000}"/>
    <cellStyle name="Output 2 11 6" xfId="35153" xr:uid="{00000000-0005-0000-0000-0000FB990000}"/>
    <cellStyle name="Output 2 12" xfId="35154" xr:uid="{00000000-0005-0000-0000-0000FC990000}"/>
    <cellStyle name="Output 2 12 2" xfId="35155" xr:uid="{00000000-0005-0000-0000-0000FD990000}"/>
    <cellStyle name="Output 2 12 3" xfId="35156" xr:uid="{00000000-0005-0000-0000-0000FE990000}"/>
    <cellStyle name="Output 2 12 4" xfId="35157" xr:uid="{00000000-0005-0000-0000-0000FF990000}"/>
    <cellStyle name="Output 2 12 5" xfId="35158" xr:uid="{00000000-0005-0000-0000-0000009A0000}"/>
    <cellStyle name="Output 2 12 6" xfId="35159" xr:uid="{00000000-0005-0000-0000-0000019A0000}"/>
    <cellStyle name="Output 2 13" xfId="35160" xr:uid="{00000000-0005-0000-0000-0000029A0000}"/>
    <cellStyle name="Output 2 13 2" xfId="35161" xr:uid="{00000000-0005-0000-0000-0000039A0000}"/>
    <cellStyle name="Output 2 13 3" xfId="35162" xr:uid="{00000000-0005-0000-0000-0000049A0000}"/>
    <cellStyle name="Output 2 13 4" xfId="35163" xr:uid="{00000000-0005-0000-0000-0000059A0000}"/>
    <cellStyle name="Output 2 13 5" xfId="35164" xr:uid="{00000000-0005-0000-0000-0000069A0000}"/>
    <cellStyle name="Output 2 13 6" xfId="35165" xr:uid="{00000000-0005-0000-0000-0000079A0000}"/>
    <cellStyle name="Output 2 14" xfId="35166" xr:uid="{00000000-0005-0000-0000-0000089A0000}"/>
    <cellStyle name="Output 2 14 2" xfId="35167" xr:uid="{00000000-0005-0000-0000-0000099A0000}"/>
    <cellStyle name="Output 2 14 3" xfId="35168" xr:uid="{00000000-0005-0000-0000-00000A9A0000}"/>
    <cellStyle name="Output 2 14 4" xfId="35169" xr:uid="{00000000-0005-0000-0000-00000B9A0000}"/>
    <cellStyle name="Output 2 14 5" xfId="35170" xr:uid="{00000000-0005-0000-0000-00000C9A0000}"/>
    <cellStyle name="Output 2 14 6" xfId="35171" xr:uid="{00000000-0005-0000-0000-00000D9A0000}"/>
    <cellStyle name="Output 2 15" xfId="35172" xr:uid="{00000000-0005-0000-0000-00000E9A0000}"/>
    <cellStyle name="Output 2 15 2" xfId="35173" xr:uid="{00000000-0005-0000-0000-00000F9A0000}"/>
    <cellStyle name="Output 2 15 3" xfId="35174" xr:uid="{00000000-0005-0000-0000-0000109A0000}"/>
    <cellStyle name="Output 2 15 4" xfId="35175" xr:uid="{00000000-0005-0000-0000-0000119A0000}"/>
    <cellStyle name="Output 2 15 5" xfId="35176" xr:uid="{00000000-0005-0000-0000-0000129A0000}"/>
    <cellStyle name="Output 2 15 6" xfId="35177" xr:uid="{00000000-0005-0000-0000-0000139A0000}"/>
    <cellStyle name="Output 2 16" xfId="35178" xr:uid="{00000000-0005-0000-0000-0000149A0000}"/>
    <cellStyle name="Output 2 16 2" xfId="35179" xr:uid="{00000000-0005-0000-0000-0000159A0000}"/>
    <cellStyle name="Output 2 16 3" xfId="35180" xr:uid="{00000000-0005-0000-0000-0000169A0000}"/>
    <cellStyle name="Output 2 16 4" xfId="35181" xr:uid="{00000000-0005-0000-0000-0000179A0000}"/>
    <cellStyle name="Output 2 16 5" xfId="35182" xr:uid="{00000000-0005-0000-0000-0000189A0000}"/>
    <cellStyle name="Output 2 16 6" xfId="35183" xr:uid="{00000000-0005-0000-0000-0000199A0000}"/>
    <cellStyle name="Output 2 17" xfId="35184" xr:uid="{00000000-0005-0000-0000-00001A9A0000}"/>
    <cellStyle name="Output 2 17 2" xfId="35185" xr:uid="{00000000-0005-0000-0000-00001B9A0000}"/>
    <cellStyle name="Output 2 17 3" xfId="35186" xr:uid="{00000000-0005-0000-0000-00001C9A0000}"/>
    <cellStyle name="Output 2 17 4" xfId="35187" xr:uid="{00000000-0005-0000-0000-00001D9A0000}"/>
    <cellStyle name="Output 2 17 5" xfId="35188" xr:uid="{00000000-0005-0000-0000-00001E9A0000}"/>
    <cellStyle name="Output 2 17 6" xfId="35189" xr:uid="{00000000-0005-0000-0000-00001F9A0000}"/>
    <cellStyle name="Output 2 18" xfId="35190" xr:uid="{00000000-0005-0000-0000-0000209A0000}"/>
    <cellStyle name="Output 2 18 2" xfId="35191" xr:uid="{00000000-0005-0000-0000-0000219A0000}"/>
    <cellStyle name="Output 2 18 3" xfId="35192" xr:uid="{00000000-0005-0000-0000-0000229A0000}"/>
    <cellStyle name="Output 2 18 4" xfId="35193" xr:uid="{00000000-0005-0000-0000-0000239A0000}"/>
    <cellStyle name="Output 2 18 5" xfId="35194" xr:uid="{00000000-0005-0000-0000-0000249A0000}"/>
    <cellStyle name="Output 2 18 6" xfId="35195" xr:uid="{00000000-0005-0000-0000-0000259A0000}"/>
    <cellStyle name="Output 2 19" xfId="35196" xr:uid="{00000000-0005-0000-0000-0000269A0000}"/>
    <cellStyle name="Output 2 19 2" xfId="35197" xr:uid="{00000000-0005-0000-0000-0000279A0000}"/>
    <cellStyle name="Output 2 19 3" xfId="35198" xr:uid="{00000000-0005-0000-0000-0000289A0000}"/>
    <cellStyle name="Output 2 19 4" xfId="35199" xr:uid="{00000000-0005-0000-0000-0000299A0000}"/>
    <cellStyle name="Output 2 19 5" xfId="35200" xr:uid="{00000000-0005-0000-0000-00002A9A0000}"/>
    <cellStyle name="Output 2 19 6" xfId="35201" xr:uid="{00000000-0005-0000-0000-00002B9A0000}"/>
    <cellStyle name="Output 2 2" xfId="35202" xr:uid="{00000000-0005-0000-0000-00002C9A0000}"/>
    <cellStyle name="Output 2 2 2" xfId="35203" xr:uid="{00000000-0005-0000-0000-00002D9A0000}"/>
    <cellStyle name="Output 2 2 3" xfId="35204" xr:uid="{00000000-0005-0000-0000-00002E9A0000}"/>
    <cellStyle name="Output 2 2 4" xfId="35205" xr:uid="{00000000-0005-0000-0000-00002F9A0000}"/>
    <cellStyle name="Output 2 2 5" xfId="35206" xr:uid="{00000000-0005-0000-0000-0000309A0000}"/>
    <cellStyle name="Output 2 2 6" xfId="35207" xr:uid="{00000000-0005-0000-0000-0000319A0000}"/>
    <cellStyle name="Output 2 2 7" xfId="35208" xr:uid="{00000000-0005-0000-0000-0000329A0000}"/>
    <cellStyle name="Output 2 20" xfId="35209" xr:uid="{00000000-0005-0000-0000-0000339A0000}"/>
    <cellStyle name="Output 2 20 2" xfId="35210" xr:uid="{00000000-0005-0000-0000-0000349A0000}"/>
    <cellStyle name="Output 2 20 3" xfId="35211" xr:uid="{00000000-0005-0000-0000-0000359A0000}"/>
    <cellStyle name="Output 2 20 4" xfId="35212" xr:uid="{00000000-0005-0000-0000-0000369A0000}"/>
    <cellStyle name="Output 2 20 5" xfId="35213" xr:uid="{00000000-0005-0000-0000-0000379A0000}"/>
    <cellStyle name="Output 2 20 6" xfId="35214" xr:uid="{00000000-0005-0000-0000-0000389A0000}"/>
    <cellStyle name="Output 2 21" xfId="35215" xr:uid="{00000000-0005-0000-0000-0000399A0000}"/>
    <cellStyle name="Output 2 21 2" xfId="35216" xr:uid="{00000000-0005-0000-0000-00003A9A0000}"/>
    <cellStyle name="Output 2 21 3" xfId="35217" xr:uid="{00000000-0005-0000-0000-00003B9A0000}"/>
    <cellStyle name="Output 2 21 4" xfId="35218" xr:uid="{00000000-0005-0000-0000-00003C9A0000}"/>
    <cellStyle name="Output 2 21 5" xfId="35219" xr:uid="{00000000-0005-0000-0000-00003D9A0000}"/>
    <cellStyle name="Output 2 21 6" xfId="35220" xr:uid="{00000000-0005-0000-0000-00003E9A0000}"/>
    <cellStyle name="Output 2 22" xfId="35221" xr:uid="{00000000-0005-0000-0000-00003F9A0000}"/>
    <cellStyle name="Output 2 22 2" xfId="35222" xr:uid="{00000000-0005-0000-0000-0000409A0000}"/>
    <cellStyle name="Output 2 22 3" xfId="35223" xr:uid="{00000000-0005-0000-0000-0000419A0000}"/>
    <cellStyle name="Output 2 22 4" xfId="35224" xr:uid="{00000000-0005-0000-0000-0000429A0000}"/>
    <cellStyle name="Output 2 22 5" xfId="35225" xr:uid="{00000000-0005-0000-0000-0000439A0000}"/>
    <cellStyle name="Output 2 22 6" xfId="35226" xr:uid="{00000000-0005-0000-0000-0000449A0000}"/>
    <cellStyle name="Output 2 23" xfId="35227" xr:uid="{00000000-0005-0000-0000-0000459A0000}"/>
    <cellStyle name="Output 2 23 2" xfId="35228" xr:uid="{00000000-0005-0000-0000-0000469A0000}"/>
    <cellStyle name="Output 2 23 3" xfId="35229" xr:uid="{00000000-0005-0000-0000-0000479A0000}"/>
    <cellStyle name="Output 2 23 4" xfId="35230" xr:uid="{00000000-0005-0000-0000-0000489A0000}"/>
    <cellStyle name="Output 2 23 5" xfId="35231" xr:uid="{00000000-0005-0000-0000-0000499A0000}"/>
    <cellStyle name="Output 2 23 6" xfId="35232" xr:uid="{00000000-0005-0000-0000-00004A9A0000}"/>
    <cellStyle name="Output 2 24" xfId="35233" xr:uid="{00000000-0005-0000-0000-00004B9A0000}"/>
    <cellStyle name="Output 2 24 2" xfId="35234" xr:uid="{00000000-0005-0000-0000-00004C9A0000}"/>
    <cellStyle name="Output 2 24 3" xfId="35235" xr:uid="{00000000-0005-0000-0000-00004D9A0000}"/>
    <cellStyle name="Output 2 24 4" xfId="35236" xr:uid="{00000000-0005-0000-0000-00004E9A0000}"/>
    <cellStyle name="Output 2 24 5" xfId="35237" xr:uid="{00000000-0005-0000-0000-00004F9A0000}"/>
    <cellStyle name="Output 2 24 6" xfId="35238" xr:uid="{00000000-0005-0000-0000-0000509A0000}"/>
    <cellStyle name="Output 2 25" xfId="35239" xr:uid="{00000000-0005-0000-0000-0000519A0000}"/>
    <cellStyle name="Output 2 25 2" xfId="35240" xr:uid="{00000000-0005-0000-0000-0000529A0000}"/>
    <cellStyle name="Output 2 25 3" xfId="35241" xr:uid="{00000000-0005-0000-0000-0000539A0000}"/>
    <cellStyle name="Output 2 25 4" xfId="35242" xr:uid="{00000000-0005-0000-0000-0000549A0000}"/>
    <cellStyle name="Output 2 25 5" xfId="35243" xr:uid="{00000000-0005-0000-0000-0000559A0000}"/>
    <cellStyle name="Output 2 25 6" xfId="35244" xr:uid="{00000000-0005-0000-0000-0000569A0000}"/>
    <cellStyle name="Output 2 26" xfId="35245" xr:uid="{00000000-0005-0000-0000-0000579A0000}"/>
    <cellStyle name="Output 2 26 2" xfId="35246" xr:uid="{00000000-0005-0000-0000-0000589A0000}"/>
    <cellStyle name="Output 2 26 3" xfId="35247" xr:uid="{00000000-0005-0000-0000-0000599A0000}"/>
    <cellStyle name="Output 2 26 4" xfId="35248" xr:uid="{00000000-0005-0000-0000-00005A9A0000}"/>
    <cellStyle name="Output 2 26 5" xfId="35249" xr:uid="{00000000-0005-0000-0000-00005B9A0000}"/>
    <cellStyle name="Output 2 26 6" xfId="35250" xr:uid="{00000000-0005-0000-0000-00005C9A0000}"/>
    <cellStyle name="Output 2 27" xfId="35251" xr:uid="{00000000-0005-0000-0000-00005D9A0000}"/>
    <cellStyle name="Output 2 27 2" xfId="35252" xr:uid="{00000000-0005-0000-0000-00005E9A0000}"/>
    <cellStyle name="Output 2 27 3" xfId="35253" xr:uid="{00000000-0005-0000-0000-00005F9A0000}"/>
    <cellStyle name="Output 2 27 4" xfId="35254" xr:uid="{00000000-0005-0000-0000-0000609A0000}"/>
    <cellStyle name="Output 2 27 5" xfId="35255" xr:uid="{00000000-0005-0000-0000-0000619A0000}"/>
    <cellStyle name="Output 2 27 6" xfId="35256" xr:uid="{00000000-0005-0000-0000-0000629A0000}"/>
    <cellStyle name="Output 2 28" xfId="35257" xr:uid="{00000000-0005-0000-0000-0000639A0000}"/>
    <cellStyle name="Output 2 28 2" xfId="35258" xr:uid="{00000000-0005-0000-0000-0000649A0000}"/>
    <cellStyle name="Output 2 28 3" xfId="35259" xr:uid="{00000000-0005-0000-0000-0000659A0000}"/>
    <cellStyle name="Output 2 28 4" xfId="35260" xr:uid="{00000000-0005-0000-0000-0000669A0000}"/>
    <cellStyle name="Output 2 28 5" xfId="35261" xr:uid="{00000000-0005-0000-0000-0000679A0000}"/>
    <cellStyle name="Output 2 28 6" xfId="35262" xr:uid="{00000000-0005-0000-0000-0000689A0000}"/>
    <cellStyle name="Output 2 29" xfId="35263" xr:uid="{00000000-0005-0000-0000-0000699A0000}"/>
    <cellStyle name="Output 2 29 2" xfId="35264" xr:uid="{00000000-0005-0000-0000-00006A9A0000}"/>
    <cellStyle name="Output 2 29 3" xfId="35265" xr:uid="{00000000-0005-0000-0000-00006B9A0000}"/>
    <cellStyle name="Output 2 29 4" xfId="35266" xr:uid="{00000000-0005-0000-0000-00006C9A0000}"/>
    <cellStyle name="Output 2 29 5" xfId="35267" xr:uid="{00000000-0005-0000-0000-00006D9A0000}"/>
    <cellStyle name="Output 2 29 6" xfId="35268" xr:uid="{00000000-0005-0000-0000-00006E9A0000}"/>
    <cellStyle name="Output 2 3" xfId="35269" xr:uid="{00000000-0005-0000-0000-00006F9A0000}"/>
    <cellStyle name="Output 2 3 2" xfId="35270" xr:uid="{00000000-0005-0000-0000-0000709A0000}"/>
    <cellStyle name="Output 2 3 3" xfId="35271" xr:uid="{00000000-0005-0000-0000-0000719A0000}"/>
    <cellStyle name="Output 2 3 4" xfId="35272" xr:uid="{00000000-0005-0000-0000-0000729A0000}"/>
    <cellStyle name="Output 2 3 5" xfId="35273" xr:uid="{00000000-0005-0000-0000-0000739A0000}"/>
    <cellStyle name="Output 2 3 6" xfId="35274" xr:uid="{00000000-0005-0000-0000-0000749A0000}"/>
    <cellStyle name="Output 2 30" xfId="35275" xr:uid="{00000000-0005-0000-0000-0000759A0000}"/>
    <cellStyle name="Output 2 31" xfId="35276" xr:uid="{00000000-0005-0000-0000-0000769A0000}"/>
    <cellStyle name="Output 2 32" xfId="35277" xr:uid="{00000000-0005-0000-0000-0000779A0000}"/>
    <cellStyle name="Output 2 33" xfId="35278" xr:uid="{00000000-0005-0000-0000-0000789A0000}"/>
    <cellStyle name="Output 2 34" xfId="35279" xr:uid="{00000000-0005-0000-0000-0000799A0000}"/>
    <cellStyle name="Output 2 35" xfId="58768" xr:uid="{00000000-0005-0000-0000-00007A9A0000}"/>
    <cellStyle name="Output 2 4" xfId="35280" xr:uid="{00000000-0005-0000-0000-00007B9A0000}"/>
    <cellStyle name="Output 2 4 2" xfId="35281" xr:uid="{00000000-0005-0000-0000-00007C9A0000}"/>
    <cellStyle name="Output 2 4 3" xfId="35282" xr:uid="{00000000-0005-0000-0000-00007D9A0000}"/>
    <cellStyle name="Output 2 4 4" xfId="35283" xr:uid="{00000000-0005-0000-0000-00007E9A0000}"/>
    <cellStyle name="Output 2 4 5" xfId="35284" xr:uid="{00000000-0005-0000-0000-00007F9A0000}"/>
    <cellStyle name="Output 2 4 6" xfId="35285" xr:uid="{00000000-0005-0000-0000-0000809A0000}"/>
    <cellStyle name="Output 2 5" xfId="35286" xr:uid="{00000000-0005-0000-0000-0000819A0000}"/>
    <cellStyle name="Output 2 5 2" xfId="35287" xr:uid="{00000000-0005-0000-0000-0000829A0000}"/>
    <cellStyle name="Output 2 5 3" xfId="35288" xr:uid="{00000000-0005-0000-0000-0000839A0000}"/>
    <cellStyle name="Output 2 5 4" xfId="35289" xr:uid="{00000000-0005-0000-0000-0000849A0000}"/>
    <cellStyle name="Output 2 5 5" xfId="35290" xr:uid="{00000000-0005-0000-0000-0000859A0000}"/>
    <cellStyle name="Output 2 5 6" xfId="35291" xr:uid="{00000000-0005-0000-0000-0000869A0000}"/>
    <cellStyle name="Output 2 6" xfId="35292" xr:uid="{00000000-0005-0000-0000-0000879A0000}"/>
    <cellStyle name="Output 2 6 2" xfId="35293" xr:uid="{00000000-0005-0000-0000-0000889A0000}"/>
    <cellStyle name="Output 2 6 3" xfId="35294" xr:uid="{00000000-0005-0000-0000-0000899A0000}"/>
    <cellStyle name="Output 2 6 4" xfId="35295" xr:uid="{00000000-0005-0000-0000-00008A9A0000}"/>
    <cellStyle name="Output 2 6 5" xfId="35296" xr:uid="{00000000-0005-0000-0000-00008B9A0000}"/>
    <cellStyle name="Output 2 6 6" xfId="35297" xr:uid="{00000000-0005-0000-0000-00008C9A0000}"/>
    <cellStyle name="Output 2 7" xfId="35298" xr:uid="{00000000-0005-0000-0000-00008D9A0000}"/>
    <cellStyle name="Output 2 7 2" xfId="35299" xr:uid="{00000000-0005-0000-0000-00008E9A0000}"/>
    <cellStyle name="Output 2 7 3" xfId="35300" xr:uid="{00000000-0005-0000-0000-00008F9A0000}"/>
    <cellStyle name="Output 2 7 4" xfId="35301" xr:uid="{00000000-0005-0000-0000-0000909A0000}"/>
    <cellStyle name="Output 2 7 5" xfId="35302" xr:uid="{00000000-0005-0000-0000-0000919A0000}"/>
    <cellStyle name="Output 2 7 6" xfId="35303" xr:uid="{00000000-0005-0000-0000-0000929A0000}"/>
    <cellStyle name="Output 2 8" xfId="35304" xr:uid="{00000000-0005-0000-0000-0000939A0000}"/>
    <cellStyle name="Output 2 8 2" xfId="35305" xr:uid="{00000000-0005-0000-0000-0000949A0000}"/>
    <cellStyle name="Output 2 8 3" xfId="35306" xr:uid="{00000000-0005-0000-0000-0000959A0000}"/>
    <cellStyle name="Output 2 8 4" xfId="35307" xr:uid="{00000000-0005-0000-0000-0000969A0000}"/>
    <cellStyle name="Output 2 8 5" xfId="35308" xr:uid="{00000000-0005-0000-0000-0000979A0000}"/>
    <cellStyle name="Output 2 8 6" xfId="35309" xr:uid="{00000000-0005-0000-0000-0000989A0000}"/>
    <cellStyle name="Output 2 9" xfId="35310" xr:uid="{00000000-0005-0000-0000-0000999A0000}"/>
    <cellStyle name="Output 2 9 2" xfId="35311" xr:uid="{00000000-0005-0000-0000-00009A9A0000}"/>
    <cellStyle name="Output 2 9 3" xfId="35312" xr:uid="{00000000-0005-0000-0000-00009B9A0000}"/>
    <cellStyle name="Output 2 9 4" xfId="35313" xr:uid="{00000000-0005-0000-0000-00009C9A0000}"/>
    <cellStyle name="Output 2 9 5" xfId="35314" xr:uid="{00000000-0005-0000-0000-00009D9A0000}"/>
    <cellStyle name="Output 2 9 6" xfId="35315" xr:uid="{00000000-0005-0000-0000-00009E9A0000}"/>
    <cellStyle name="Output 3" xfId="57845" xr:uid="{00000000-0005-0000-0000-00009F9A0000}"/>
    <cellStyle name="Output 4" xfId="57846" xr:uid="{00000000-0005-0000-0000-0000A09A0000}"/>
    <cellStyle name="Output 5" xfId="57847" xr:uid="{00000000-0005-0000-0000-0000A19A0000}"/>
    <cellStyle name="Output 6" xfId="57848" xr:uid="{00000000-0005-0000-0000-0000A29A0000}"/>
    <cellStyle name="Output 7" xfId="57849" xr:uid="{00000000-0005-0000-0000-0000A39A0000}"/>
    <cellStyle name="Output 8" xfId="57850" xr:uid="{00000000-0005-0000-0000-0000A49A0000}"/>
    <cellStyle name="Output 9" xfId="57851" xr:uid="{00000000-0005-0000-0000-0000A59A0000}"/>
    <cellStyle name="p" xfId="934" xr:uid="{00000000-0005-0000-0000-0000A69A0000}"/>
    <cellStyle name="Pattern" xfId="935" xr:uid="{00000000-0005-0000-0000-0000A79A0000}"/>
    <cellStyle name="per.style" xfId="936" xr:uid="{00000000-0005-0000-0000-0000A89A0000}"/>
    <cellStyle name="per.style 2" xfId="937" xr:uid="{00000000-0005-0000-0000-0000A99A0000}"/>
    <cellStyle name="per.style 2 2" xfId="35316" xr:uid="{00000000-0005-0000-0000-0000AA9A0000}"/>
    <cellStyle name="per.style 2 3" xfId="35317" xr:uid="{00000000-0005-0000-0000-0000AB9A0000}"/>
    <cellStyle name="per.style 3" xfId="35318" xr:uid="{00000000-0005-0000-0000-0000AC9A0000}"/>
    <cellStyle name="per.style 4" xfId="35319" xr:uid="{00000000-0005-0000-0000-0000AD9A0000}"/>
    <cellStyle name="per.style 5" xfId="35320" xr:uid="{00000000-0005-0000-0000-0000AE9A0000}"/>
    <cellStyle name="per.style 6" xfId="35321" xr:uid="{00000000-0005-0000-0000-0000AF9A0000}"/>
    <cellStyle name="per.style 7" xfId="35322" xr:uid="{00000000-0005-0000-0000-0000B09A0000}"/>
    <cellStyle name="per.style 8" xfId="35323" xr:uid="{00000000-0005-0000-0000-0000B19A0000}"/>
    <cellStyle name="Percent [0]" xfId="938" xr:uid="{00000000-0005-0000-0000-0000B29A0000}"/>
    <cellStyle name="Percent [0] 2" xfId="58769" xr:uid="{00000000-0005-0000-0000-0000B39A0000}"/>
    <cellStyle name="Percent [00]" xfId="939" xr:uid="{00000000-0005-0000-0000-0000B49A0000}"/>
    <cellStyle name="Percent [00] 2" xfId="58770" xr:uid="{00000000-0005-0000-0000-0000B59A0000}"/>
    <cellStyle name="Percent [2]" xfId="940" xr:uid="{00000000-0005-0000-0000-0000B69A0000}"/>
    <cellStyle name="Percent [2] 10" xfId="61548" xr:uid="{00000000-0005-0000-0000-0000B79A0000}"/>
    <cellStyle name="Percent [2] 11" xfId="61549" xr:uid="{00000000-0005-0000-0000-0000B89A0000}"/>
    <cellStyle name="Percent [2] 12" xfId="61550" xr:uid="{00000000-0005-0000-0000-0000B99A0000}"/>
    <cellStyle name="Percent [2] 13" xfId="61551" xr:uid="{00000000-0005-0000-0000-0000BA9A0000}"/>
    <cellStyle name="Percent [2] 14" xfId="61552" xr:uid="{00000000-0005-0000-0000-0000BB9A0000}"/>
    <cellStyle name="Percent [2] 15" xfId="61553" xr:uid="{00000000-0005-0000-0000-0000BC9A0000}"/>
    <cellStyle name="Percent [2] 16" xfId="61554" xr:uid="{00000000-0005-0000-0000-0000BD9A0000}"/>
    <cellStyle name="Percent [2] 17" xfId="61555" xr:uid="{00000000-0005-0000-0000-0000BE9A0000}"/>
    <cellStyle name="Percent [2] 18" xfId="61556" xr:uid="{00000000-0005-0000-0000-0000BF9A0000}"/>
    <cellStyle name="Percent [2] 19" xfId="61557" xr:uid="{00000000-0005-0000-0000-0000C09A0000}"/>
    <cellStyle name="Percent [2] 2" xfId="35324" xr:uid="{00000000-0005-0000-0000-0000C19A0000}"/>
    <cellStyle name="Percent [2] 2 10" xfId="61558" xr:uid="{00000000-0005-0000-0000-0000C29A0000}"/>
    <cellStyle name="Percent [2] 2 11" xfId="61559" xr:uid="{00000000-0005-0000-0000-0000C39A0000}"/>
    <cellStyle name="Percent [2] 2 12" xfId="61560" xr:uid="{00000000-0005-0000-0000-0000C49A0000}"/>
    <cellStyle name="Percent [2] 2 13" xfId="61561" xr:uid="{00000000-0005-0000-0000-0000C59A0000}"/>
    <cellStyle name="Percent [2] 2 14" xfId="61562" xr:uid="{00000000-0005-0000-0000-0000C69A0000}"/>
    <cellStyle name="Percent [2] 2 15" xfId="61563" xr:uid="{00000000-0005-0000-0000-0000C79A0000}"/>
    <cellStyle name="Percent [2] 2 16" xfId="61564" xr:uid="{00000000-0005-0000-0000-0000C89A0000}"/>
    <cellStyle name="Percent [2] 2 17" xfId="61565" xr:uid="{00000000-0005-0000-0000-0000C99A0000}"/>
    <cellStyle name="Percent [2] 2 18" xfId="61566" xr:uid="{00000000-0005-0000-0000-0000CA9A0000}"/>
    <cellStyle name="Percent [2] 2 19" xfId="61567" xr:uid="{00000000-0005-0000-0000-0000CB9A0000}"/>
    <cellStyle name="Percent [2] 2 2" xfId="61568" xr:uid="{00000000-0005-0000-0000-0000CC9A0000}"/>
    <cellStyle name="Percent [2] 2 20" xfId="61569" xr:uid="{00000000-0005-0000-0000-0000CD9A0000}"/>
    <cellStyle name="Percent [2] 2 21" xfId="61570" xr:uid="{00000000-0005-0000-0000-0000CE9A0000}"/>
    <cellStyle name="Percent [2] 2 22" xfId="61571" xr:uid="{00000000-0005-0000-0000-0000CF9A0000}"/>
    <cellStyle name="Percent [2] 2 23" xfId="61572" xr:uid="{00000000-0005-0000-0000-0000D09A0000}"/>
    <cellStyle name="Percent [2] 2 24" xfId="61573" xr:uid="{00000000-0005-0000-0000-0000D19A0000}"/>
    <cellStyle name="Percent [2] 2 25" xfId="61574" xr:uid="{00000000-0005-0000-0000-0000D29A0000}"/>
    <cellStyle name="Percent [2] 2 26" xfId="61575" xr:uid="{00000000-0005-0000-0000-0000D39A0000}"/>
    <cellStyle name="Percent [2] 2 27" xfId="61576" xr:uid="{00000000-0005-0000-0000-0000D49A0000}"/>
    <cellStyle name="Percent [2] 2 28" xfId="61577" xr:uid="{00000000-0005-0000-0000-0000D59A0000}"/>
    <cellStyle name="Percent [2] 2 29" xfId="61578" xr:uid="{00000000-0005-0000-0000-0000D69A0000}"/>
    <cellStyle name="Percent [2] 2 3" xfId="61579" xr:uid="{00000000-0005-0000-0000-0000D79A0000}"/>
    <cellStyle name="Percent [2] 2 30" xfId="61580" xr:uid="{00000000-0005-0000-0000-0000D89A0000}"/>
    <cellStyle name="Percent [2] 2 31" xfId="61581" xr:uid="{00000000-0005-0000-0000-0000D99A0000}"/>
    <cellStyle name="Percent [2] 2 32" xfId="61582" xr:uid="{00000000-0005-0000-0000-0000DA9A0000}"/>
    <cellStyle name="Percent [2] 2 33" xfId="61583" xr:uid="{00000000-0005-0000-0000-0000DB9A0000}"/>
    <cellStyle name="Percent [2] 2 34" xfId="61584" xr:uid="{00000000-0005-0000-0000-0000DC9A0000}"/>
    <cellStyle name="Percent [2] 2 4" xfId="61585" xr:uid="{00000000-0005-0000-0000-0000DD9A0000}"/>
    <cellStyle name="Percent [2] 2 5" xfId="61586" xr:uid="{00000000-0005-0000-0000-0000DE9A0000}"/>
    <cellStyle name="Percent [2] 2 5 2" xfId="61587" xr:uid="{00000000-0005-0000-0000-0000DF9A0000}"/>
    <cellStyle name="Percent [2] 2 5 3" xfId="61588" xr:uid="{00000000-0005-0000-0000-0000E09A0000}"/>
    <cellStyle name="Percent [2] 2 5 4" xfId="61589" xr:uid="{00000000-0005-0000-0000-0000E19A0000}"/>
    <cellStyle name="Percent [2] 2 5 5" xfId="61590" xr:uid="{00000000-0005-0000-0000-0000E29A0000}"/>
    <cellStyle name="Percent [2] 2 6" xfId="61591" xr:uid="{00000000-0005-0000-0000-0000E39A0000}"/>
    <cellStyle name="Percent [2] 2 6 2" xfId="61592" xr:uid="{00000000-0005-0000-0000-0000E49A0000}"/>
    <cellStyle name="Percent [2] 2 6 3" xfId="61593" xr:uid="{00000000-0005-0000-0000-0000E59A0000}"/>
    <cellStyle name="Percent [2] 2 6 4" xfId="61594" xr:uid="{00000000-0005-0000-0000-0000E69A0000}"/>
    <cellStyle name="Percent [2] 2 6 5" xfId="61595" xr:uid="{00000000-0005-0000-0000-0000E79A0000}"/>
    <cellStyle name="Percent [2] 2 7" xfId="61596" xr:uid="{00000000-0005-0000-0000-0000E89A0000}"/>
    <cellStyle name="Percent [2] 2 8" xfId="61597" xr:uid="{00000000-0005-0000-0000-0000E99A0000}"/>
    <cellStyle name="Percent [2] 2 9" xfId="61598" xr:uid="{00000000-0005-0000-0000-0000EA9A0000}"/>
    <cellStyle name="Percent [2] 20" xfId="61599" xr:uid="{00000000-0005-0000-0000-0000EB9A0000}"/>
    <cellStyle name="Percent [2] 21" xfId="61600" xr:uid="{00000000-0005-0000-0000-0000EC9A0000}"/>
    <cellStyle name="Percent [2] 22" xfId="61601" xr:uid="{00000000-0005-0000-0000-0000ED9A0000}"/>
    <cellStyle name="Percent [2] 23" xfId="61602" xr:uid="{00000000-0005-0000-0000-0000EE9A0000}"/>
    <cellStyle name="Percent [2] 24" xfId="61603" xr:uid="{00000000-0005-0000-0000-0000EF9A0000}"/>
    <cellStyle name="Percent [2] 25" xfId="61604" xr:uid="{00000000-0005-0000-0000-0000F09A0000}"/>
    <cellStyle name="Percent [2] 26" xfId="61605" xr:uid="{00000000-0005-0000-0000-0000F19A0000}"/>
    <cellStyle name="Percent [2] 27" xfId="61606" xr:uid="{00000000-0005-0000-0000-0000F29A0000}"/>
    <cellStyle name="Percent [2] 28" xfId="61607" xr:uid="{00000000-0005-0000-0000-0000F39A0000}"/>
    <cellStyle name="Percent [2] 29" xfId="61608" xr:uid="{00000000-0005-0000-0000-0000F49A0000}"/>
    <cellStyle name="Percent [2] 3" xfId="35325" xr:uid="{00000000-0005-0000-0000-0000F59A0000}"/>
    <cellStyle name="Percent [2] 30" xfId="61609" xr:uid="{00000000-0005-0000-0000-0000F69A0000}"/>
    <cellStyle name="Percent [2] 31" xfId="61610" xr:uid="{00000000-0005-0000-0000-0000F79A0000}"/>
    <cellStyle name="Percent [2] 32" xfId="61611" xr:uid="{00000000-0005-0000-0000-0000F89A0000}"/>
    <cellStyle name="Percent [2] 4" xfId="35326" xr:uid="{00000000-0005-0000-0000-0000F99A0000}"/>
    <cellStyle name="Percent [2] 5" xfId="35327" xr:uid="{00000000-0005-0000-0000-0000FA9A0000}"/>
    <cellStyle name="Percent [2] 6" xfId="58771" xr:uid="{00000000-0005-0000-0000-0000FB9A0000}"/>
    <cellStyle name="Percent [2] 7" xfId="61612" xr:uid="{00000000-0005-0000-0000-0000FC9A0000}"/>
    <cellStyle name="Percent [2] 8" xfId="61613" xr:uid="{00000000-0005-0000-0000-0000FD9A0000}"/>
    <cellStyle name="Percent [2] 9" xfId="61614" xr:uid="{00000000-0005-0000-0000-0000FE9A0000}"/>
    <cellStyle name="Percent 10" xfId="941" xr:uid="{00000000-0005-0000-0000-0000FF9A0000}"/>
    <cellStyle name="Percent 10 2" xfId="61615" xr:uid="{00000000-0005-0000-0000-0000009B0000}"/>
    <cellStyle name="Percent 11" xfId="35328" xr:uid="{00000000-0005-0000-0000-0000019B0000}"/>
    <cellStyle name="Percent 11 2" xfId="61616" xr:uid="{00000000-0005-0000-0000-0000029B0000}"/>
    <cellStyle name="Percent 12" xfId="35329" xr:uid="{00000000-0005-0000-0000-0000039B0000}"/>
    <cellStyle name="Percent 12 2" xfId="61617" xr:uid="{00000000-0005-0000-0000-0000049B0000}"/>
    <cellStyle name="Percent 13" xfId="35330" xr:uid="{00000000-0005-0000-0000-0000059B0000}"/>
    <cellStyle name="Percent 13 2" xfId="35331" xr:uid="{00000000-0005-0000-0000-0000069B0000}"/>
    <cellStyle name="Percent 14" xfId="35332" xr:uid="{00000000-0005-0000-0000-0000079B0000}"/>
    <cellStyle name="Percent 14 2" xfId="61618" xr:uid="{00000000-0005-0000-0000-0000089B0000}"/>
    <cellStyle name="Percent 15" xfId="35333" xr:uid="{00000000-0005-0000-0000-0000099B0000}"/>
    <cellStyle name="Percent 15 2" xfId="61619" xr:uid="{00000000-0005-0000-0000-00000A9B0000}"/>
    <cellStyle name="Percent 16" xfId="35334" xr:uid="{00000000-0005-0000-0000-00000B9B0000}"/>
    <cellStyle name="Percent 16 2" xfId="61620" xr:uid="{00000000-0005-0000-0000-00000C9B0000}"/>
    <cellStyle name="Percent 17" xfId="35335" xr:uid="{00000000-0005-0000-0000-00000D9B0000}"/>
    <cellStyle name="Percent 17 2" xfId="61621" xr:uid="{00000000-0005-0000-0000-00000E9B0000}"/>
    <cellStyle name="Percent 18" xfId="35336" xr:uid="{00000000-0005-0000-0000-00000F9B0000}"/>
    <cellStyle name="Percent 18 2" xfId="61622" xr:uid="{00000000-0005-0000-0000-0000109B0000}"/>
    <cellStyle name="Percent 19" xfId="61623" xr:uid="{00000000-0005-0000-0000-0000119B0000}"/>
    <cellStyle name="Percent 19 2" xfId="61624" xr:uid="{00000000-0005-0000-0000-0000129B0000}"/>
    <cellStyle name="Percent 2" xfId="942" xr:uid="{00000000-0005-0000-0000-0000139B0000}"/>
    <cellStyle name="Percent 2 10" xfId="35337" xr:uid="{00000000-0005-0000-0000-0000149B0000}"/>
    <cellStyle name="Percent 2 11" xfId="35338" xr:uid="{00000000-0005-0000-0000-0000159B0000}"/>
    <cellStyle name="Percent 2 12" xfId="35339" xr:uid="{00000000-0005-0000-0000-0000169B0000}"/>
    <cellStyle name="Percent 2 13" xfId="35340" xr:uid="{00000000-0005-0000-0000-0000179B0000}"/>
    <cellStyle name="Percent 2 13 2" xfId="35341" xr:uid="{00000000-0005-0000-0000-0000189B0000}"/>
    <cellStyle name="Percent 2 13 3" xfId="35342" xr:uid="{00000000-0005-0000-0000-0000199B0000}"/>
    <cellStyle name="Percent 2 14" xfId="35343" xr:uid="{00000000-0005-0000-0000-00001A9B0000}"/>
    <cellStyle name="Percent 2 15" xfId="35344" xr:uid="{00000000-0005-0000-0000-00001B9B0000}"/>
    <cellStyle name="Percent 2 16" xfId="35345" xr:uid="{00000000-0005-0000-0000-00001C9B0000}"/>
    <cellStyle name="Percent 2 17" xfId="35346" xr:uid="{00000000-0005-0000-0000-00001D9B0000}"/>
    <cellStyle name="Percent 2 18" xfId="35347" xr:uid="{00000000-0005-0000-0000-00001E9B0000}"/>
    <cellStyle name="Percent 2 19" xfId="35348" xr:uid="{00000000-0005-0000-0000-00001F9B0000}"/>
    <cellStyle name="Percent 2 2" xfId="943" xr:uid="{00000000-0005-0000-0000-0000209B0000}"/>
    <cellStyle name="Percent 2 2 2" xfId="61625" xr:uid="{00000000-0005-0000-0000-0000219B0000}"/>
    <cellStyle name="Percent 2 20" xfId="58772" xr:uid="{00000000-0005-0000-0000-0000229B0000}"/>
    <cellStyle name="Percent 2 3" xfId="35349" xr:uid="{00000000-0005-0000-0000-0000239B0000}"/>
    <cellStyle name="Percent 2 3 2" xfId="61626" xr:uid="{00000000-0005-0000-0000-0000249B0000}"/>
    <cellStyle name="Percent 2 4" xfId="35350" xr:uid="{00000000-0005-0000-0000-0000259B0000}"/>
    <cellStyle name="Percent 2 4 2" xfId="61627" xr:uid="{00000000-0005-0000-0000-0000269B0000}"/>
    <cellStyle name="Percent 2 5" xfId="35351" xr:uid="{00000000-0005-0000-0000-0000279B0000}"/>
    <cellStyle name="Percent 2 6" xfId="35352" xr:uid="{00000000-0005-0000-0000-0000289B0000}"/>
    <cellStyle name="Percent 2 7" xfId="35353" xr:uid="{00000000-0005-0000-0000-0000299B0000}"/>
    <cellStyle name="Percent 2 8" xfId="35354" xr:uid="{00000000-0005-0000-0000-00002A9B0000}"/>
    <cellStyle name="Percent 2 9" xfId="35355" xr:uid="{00000000-0005-0000-0000-00002B9B0000}"/>
    <cellStyle name="Percent 2_Bieu kem de cuong" xfId="944" xr:uid="{00000000-0005-0000-0000-00002C9B0000}"/>
    <cellStyle name="Percent 20" xfId="61628" xr:uid="{00000000-0005-0000-0000-00002D9B0000}"/>
    <cellStyle name="Percent 20 2" xfId="61629" xr:uid="{00000000-0005-0000-0000-00002E9B0000}"/>
    <cellStyle name="Percent 21" xfId="61630" xr:uid="{00000000-0005-0000-0000-00002F9B0000}"/>
    <cellStyle name="Percent 21 2" xfId="61631" xr:uid="{00000000-0005-0000-0000-0000309B0000}"/>
    <cellStyle name="Percent 22" xfId="61632" xr:uid="{00000000-0005-0000-0000-0000319B0000}"/>
    <cellStyle name="Percent 22 2" xfId="61633" xr:uid="{00000000-0005-0000-0000-0000329B0000}"/>
    <cellStyle name="Percent 23" xfId="61634" xr:uid="{00000000-0005-0000-0000-0000339B0000}"/>
    <cellStyle name="Percent 23 2" xfId="61635" xr:uid="{00000000-0005-0000-0000-0000349B0000}"/>
    <cellStyle name="Percent 24" xfId="61636" xr:uid="{00000000-0005-0000-0000-0000359B0000}"/>
    <cellStyle name="Percent 24 2" xfId="61637" xr:uid="{00000000-0005-0000-0000-0000369B0000}"/>
    <cellStyle name="Percent 25" xfId="61638" xr:uid="{00000000-0005-0000-0000-0000379B0000}"/>
    <cellStyle name="Percent 25 2" xfId="61639" xr:uid="{00000000-0005-0000-0000-0000389B0000}"/>
    <cellStyle name="Percent 26" xfId="61640" xr:uid="{00000000-0005-0000-0000-0000399B0000}"/>
    <cellStyle name="Percent 26 2" xfId="61641" xr:uid="{00000000-0005-0000-0000-00003A9B0000}"/>
    <cellStyle name="Percent 27" xfId="61642" xr:uid="{00000000-0005-0000-0000-00003B9B0000}"/>
    <cellStyle name="Percent 27 2" xfId="61643" xr:uid="{00000000-0005-0000-0000-00003C9B0000}"/>
    <cellStyle name="Percent 28" xfId="61644" xr:uid="{00000000-0005-0000-0000-00003D9B0000}"/>
    <cellStyle name="Percent 28 2" xfId="61645" xr:uid="{00000000-0005-0000-0000-00003E9B0000}"/>
    <cellStyle name="Percent 29" xfId="61646" xr:uid="{00000000-0005-0000-0000-00003F9B0000}"/>
    <cellStyle name="Percent 3" xfId="945" xr:uid="{00000000-0005-0000-0000-0000409B0000}"/>
    <cellStyle name="Percent 3 2" xfId="35356" xr:uid="{00000000-0005-0000-0000-0000419B0000}"/>
    <cellStyle name="Percent 3 2 2" xfId="57138" xr:uid="{00000000-0005-0000-0000-0000429B0000}"/>
    <cellStyle name="Percent 3 2 3" xfId="57139" xr:uid="{00000000-0005-0000-0000-0000439B0000}"/>
    <cellStyle name="Percent 3 2 4" xfId="57140" xr:uid="{00000000-0005-0000-0000-0000449B0000}"/>
    <cellStyle name="Percent 3 2 5" xfId="57141" xr:uid="{00000000-0005-0000-0000-0000459B0000}"/>
    <cellStyle name="Percent 3 2 6" xfId="57142" xr:uid="{00000000-0005-0000-0000-0000469B0000}"/>
    <cellStyle name="Percent 3 2 7" xfId="57143" xr:uid="{00000000-0005-0000-0000-0000479B0000}"/>
    <cellStyle name="Percent 3 2 8" xfId="57144" xr:uid="{00000000-0005-0000-0000-0000489B0000}"/>
    <cellStyle name="Percent 3 2 9" xfId="57145" xr:uid="{00000000-0005-0000-0000-0000499B0000}"/>
    <cellStyle name="Percent 3 3" xfId="58773" xr:uid="{00000000-0005-0000-0000-00004A9B0000}"/>
    <cellStyle name="Percent 3 4" xfId="61985" xr:uid="{00000000-0005-0000-0000-00004B9B0000}"/>
    <cellStyle name="Percent 30" xfId="61647" xr:uid="{00000000-0005-0000-0000-00004C9B0000}"/>
    <cellStyle name="Percent 31" xfId="61648" xr:uid="{00000000-0005-0000-0000-00004D9B0000}"/>
    <cellStyle name="Percent 32" xfId="61649" xr:uid="{00000000-0005-0000-0000-00004E9B0000}"/>
    <cellStyle name="Percent 33" xfId="61650" xr:uid="{00000000-0005-0000-0000-00004F9B0000}"/>
    <cellStyle name="Percent 34" xfId="61651" xr:uid="{00000000-0005-0000-0000-0000509B0000}"/>
    <cellStyle name="Percent 35" xfId="61652" xr:uid="{00000000-0005-0000-0000-0000519B0000}"/>
    <cellStyle name="Percent 36" xfId="61653" xr:uid="{00000000-0005-0000-0000-0000529B0000}"/>
    <cellStyle name="Percent 37" xfId="61654" xr:uid="{00000000-0005-0000-0000-0000539B0000}"/>
    <cellStyle name="Percent 38" xfId="61655" xr:uid="{00000000-0005-0000-0000-0000549B0000}"/>
    <cellStyle name="Percent 39" xfId="61656" xr:uid="{00000000-0005-0000-0000-0000559B0000}"/>
    <cellStyle name="Percent 4" xfId="946" xr:uid="{00000000-0005-0000-0000-0000569B0000}"/>
    <cellStyle name="Percent 4 10" xfId="61657" xr:uid="{00000000-0005-0000-0000-0000579B0000}"/>
    <cellStyle name="Percent 4 11" xfId="61658" xr:uid="{00000000-0005-0000-0000-0000589B0000}"/>
    <cellStyle name="Percent 4 12" xfId="61659" xr:uid="{00000000-0005-0000-0000-0000599B0000}"/>
    <cellStyle name="Percent 4 13" xfId="61660" xr:uid="{00000000-0005-0000-0000-00005A9B0000}"/>
    <cellStyle name="Percent 4 14" xfId="61661" xr:uid="{00000000-0005-0000-0000-00005B9B0000}"/>
    <cellStyle name="Percent 4 15" xfId="61662" xr:uid="{00000000-0005-0000-0000-00005C9B0000}"/>
    <cellStyle name="Percent 4 16" xfId="61663" xr:uid="{00000000-0005-0000-0000-00005D9B0000}"/>
    <cellStyle name="Percent 4 17" xfId="61664" xr:uid="{00000000-0005-0000-0000-00005E9B0000}"/>
    <cellStyle name="Percent 4 18" xfId="61665" xr:uid="{00000000-0005-0000-0000-00005F9B0000}"/>
    <cellStyle name="Percent 4 19" xfId="61666" xr:uid="{00000000-0005-0000-0000-0000609B0000}"/>
    <cellStyle name="Percent 4 2" xfId="58774" xr:uid="{00000000-0005-0000-0000-0000619B0000}"/>
    <cellStyle name="Percent 4 20" xfId="61667" xr:uid="{00000000-0005-0000-0000-0000629B0000}"/>
    <cellStyle name="Percent 4 21" xfId="61668" xr:uid="{00000000-0005-0000-0000-0000639B0000}"/>
    <cellStyle name="Percent 4 22" xfId="61669" xr:uid="{00000000-0005-0000-0000-0000649B0000}"/>
    <cellStyle name="Percent 4 23" xfId="61670" xr:uid="{00000000-0005-0000-0000-0000659B0000}"/>
    <cellStyle name="Percent 4 24" xfId="61671" xr:uid="{00000000-0005-0000-0000-0000669B0000}"/>
    <cellStyle name="Percent 4 25" xfId="61986" xr:uid="{00000000-0005-0000-0000-0000679B0000}"/>
    <cellStyle name="Percent 4 3" xfId="61672" xr:uid="{00000000-0005-0000-0000-0000689B0000}"/>
    <cellStyle name="Percent 4 4" xfId="61673" xr:uid="{00000000-0005-0000-0000-0000699B0000}"/>
    <cellStyle name="Percent 4 5" xfId="61674" xr:uid="{00000000-0005-0000-0000-00006A9B0000}"/>
    <cellStyle name="Percent 4 6" xfId="61675" xr:uid="{00000000-0005-0000-0000-00006B9B0000}"/>
    <cellStyle name="Percent 4 7" xfId="61676" xr:uid="{00000000-0005-0000-0000-00006C9B0000}"/>
    <cellStyle name="Percent 4 8" xfId="61677" xr:uid="{00000000-0005-0000-0000-00006D9B0000}"/>
    <cellStyle name="Percent 4 9" xfId="61678" xr:uid="{00000000-0005-0000-0000-00006E9B0000}"/>
    <cellStyle name="Percent 40" xfId="61679" xr:uid="{00000000-0005-0000-0000-00006F9B0000}"/>
    <cellStyle name="Percent 5" xfId="35357" xr:uid="{00000000-0005-0000-0000-0000709B0000}"/>
    <cellStyle name="Percent 5 2" xfId="58775" xr:uid="{00000000-0005-0000-0000-0000719B0000}"/>
    <cellStyle name="Percent 5 3" xfId="61987" xr:uid="{00000000-0005-0000-0000-0000729B0000}"/>
    <cellStyle name="Percent 6" xfId="947" xr:uid="{00000000-0005-0000-0000-0000739B0000}"/>
    <cellStyle name="Percent 6 2" xfId="58776" xr:uid="{00000000-0005-0000-0000-0000749B0000}"/>
    <cellStyle name="Percent 7" xfId="948" xr:uid="{00000000-0005-0000-0000-0000759B0000}"/>
    <cellStyle name="Percent 7 2" xfId="61680" xr:uid="{00000000-0005-0000-0000-0000769B0000}"/>
    <cellStyle name="Percent 8" xfId="35358" xr:uid="{00000000-0005-0000-0000-0000779B0000}"/>
    <cellStyle name="Percent 8 2" xfId="61681" xr:uid="{00000000-0005-0000-0000-0000789B0000}"/>
    <cellStyle name="Percent 9" xfId="35359" xr:uid="{00000000-0005-0000-0000-0000799B0000}"/>
    <cellStyle name="Percent 9 2" xfId="61682" xr:uid="{00000000-0005-0000-0000-00007A9B0000}"/>
    <cellStyle name="PERCENTAGE" xfId="949" xr:uid="{00000000-0005-0000-0000-00007B9B0000}"/>
    <cellStyle name="Phần Trăm 2" xfId="35360" xr:uid="{00000000-0005-0000-0000-00009D9B0000}"/>
    <cellStyle name="PrePop Currency (0)" xfId="950" xr:uid="{00000000-0005-0000-0000-00007C9B0000}"/>
    <cellStyle name="PrePop Currency (0) 2" xfId="58777" xr:uid="{00000000-0005-0000-0000-00007D9B0000}"/>
    <cellStyle name="PrePop Currency (2)" xfId="951" xr:uid="{00000000-0005-0000-0000-00007E9B0000}"/>
    <cellStyle name="PrePop Currency (2) 2" xfId="58778" xr:uid="{00000000-0005-0000-0000-00007F9B0000}"/>
    <cellStyle name="PrePop Units (0)" xfId="952" xr:uid="{00000000-0005-0000-0000-0000809B0000}"/>
    <cellStyle name="PrePop Units (0) 2" xfId="58779" xr:uid="{00000000-0005-0000-0000-0000819B0000}"/>
    <cellStyle name="PrePop Units (1)" xfId="953" xr:uid="{00000000-0005-0000-0000-0000829B0000}"/>
    <cellStyle name="PrePop Units (1) 2" xfId="58780" xr:uid="{00000000-0005-0000-0000-0000839B0000}"/>
    <cellStyle name="PrePop Units (2)" xfId="954" xr:uid="{00000000-0005-0000-0000-0000849B0000}"/>
    <cellStyle name="PrePop Units (2) 2" xfId="58781" xr:uid="{00000000-0005-0000-0000-0000859B0000}"/>
    <cellStyle name="pricing" xfId="955" xr:uid="{00000000-0005-0000-0000-0000869B0000}"/>
    <cellStyle name="pricing 2" xfId="35361" xr:uid="{00000000-0005-0000-0000-0000879B0000}"/>
    <cellStyle name="pricing 2 2" xfId="35362" xr:uid="{00000000-0005-0000-0000-0000889B0000}"/>
    <cellStyle name="pricing 2 3" xfId="35363" xr:uid="{00000000-0005-0000-0000-0000899B0000}"/>
    <cellStyle name="pricing 3" xfId="35364" xr:uid="{00000000-0005-0000-0000-00008A9B0000}"/>
    <cellStyle name="pricing 4" xfId="35365" xr:uid="{00000000-0005-0000-0000-00008B9B0000}"/>
    <cellStyle name="pricing 5" xfId="35366" xr:uid="{00000000-0005-0000-0000-00008C9B0000}"/>
    <cellStyle name="pricing 6" xfId="35367" xr:uid="{00000000-0005-0000-0000-00008D9B0000}"/>
    <cellStyle name="pricing 7" xfId="35368" xr:uid="{00000000-0005-0000-0000-00008E9B0000}"/>
    <cellStyle name="pricing 8" xfId="35369" xr:uid="{00000000-0005-0000-0000-00008F9B0000}"/>
    <cellStyle name="pricing 9" xfId="58782" xr:uid="{00000000-0005-0000-0000-0000909B0000}"/>
    <cellStyle name="PSChar" xfId="956" xr:uid="{00000000-0005-0000-0000-0000919B0000}"/>
    <cellStyle name="PSChar 2" xfId="35370" xr:uid="{00000000-0005-0000-0000-0000929B0000}"/>
    <cellStyle name="PSChar 2 2" xfId="35371" xr:uid="{00000000-0005-0000-0000-0000939B0000}"/>
    <cellStyle name="PSChar 2 3" xfId="35372" xr:uid="{00000000-0005-0000-0000-0000949B0000}"/>
    <cellStyle name="PSChar 3" xfId="35373" xr:uid="{00000000-0005-0000-0000-0000959B0000}"/>
    <cellStyle name="PSChar 4" xfId="35374" xr:uid="{00000000-0005-0000-0000-0000969B0000}"/>
    <cellStyle name="PSChar 5" xfId="35375" xr:uid="{00000000-0005-0000-0000-0000979B0000}"/>
    <cellStyle name="PSChar 6" xfId="35376" xr:uid="{00000000-0005-0000-0000-0000989B0000}"/>
    <cellStyle name="PSChar 7" xfId="35377" xr:uid="{00000000-0005-0000-0000-0000999B0000}"/>
    <cellStyle name="PSChar 8" xfId="35378" xr:uid="{00000000-0005-0000-0000-00009A9B0000}"/>
    <cellStyle name="PSHeading" xfId="957" xr:uid="{00000000-0005-0000-0000-00009B9B0000}"/>
    <cellStyle name="PSHeading 2" xfId="61988" xr:uid="{00000000-0005-0000-0000-00009C9B0000}"/>
    <cellStyle name="Quantity" xfId="958" xr:uid="{00000000-0005-0000-0000-00009E9B0000}"/>
    <cellStyle name="regstoresfromspecstores" xfId="959" xr:uid="{00000000-0005-0000-0000-00009F9B0000}"/>
    <cellStyle name="regstoresfromspecstores 2" xfId="61989" xr:uid="{00000000-0005-0000-0000-0000A09B0000}"/>
    <cellStyle name="RevList" xfId="960" xr:uid="{00000000-0005-0000-0000-0000A19B0000}"/>
    <cellStyle name="RevList 2" xfId="35379" xr:uid="{00000000-0005-0000-0000-0000A29B0000}"/>
    <cellStyle name="RevList 2 2" xfId="35380" xr:uid="{00000000-0005-0000-0000-0000A39B0000}"/>
    <cellStyle name="RevList 2 3" xfId="35381" xr:uid="{00000000-0005-0000-0000-0000A49B0000}"/>
    <cellStyle name="RevList 3" xfId="35382" xr:uid="{00000000-0005-0000-0000-0000A59B0000}"/>
    <cellStyle name="RevList 4" xfId="35383" xr:uid="{00000000-0005-0000-0000-0000A69B0000}"/>
    <cellStyle name="RevList 5" xfId="35384" xr:uid="{00000000-0005-0000-0000-0000A79B0000}"/>
    <cellStyle name="RevList 6" xfId="35385" xr:uid="{00000000-0005-0000-0000-0000A89B0000}"/>
    <cellStyle name="RevList 7" xfId="35386" xr:uid="{00000000-0005-0000-0000-0000A99B0000}"/>
    <cellStyle name="RevList 8" xfId="35387" xr:uid="{00000000-0005-0000-0000-0000AA9B0000}"/>
    <cellStyle name="RevList 9" xfId="58783" xr:uid="{00000000-0005-0000-0000-0000AB9B0000}"/>
    <cellStyle name="rlink_tiªn l­în_x001b_Hyperlink_TONG HOP KINH PHI" xfId="961" xr:uid="{00000000-0005-0000-0000-0000AC9B0000}"/>
    <cellStyle name="rmal_ADAdot" xfId="962" xr:uid="{00000000-0005-0000-0000-0000AD9B0000}"/>
    <cellStyle name="RowLevel_1" xfId="61683" xr:uid="{00000000-0005-0000-0000-0000AE9B0000}"/>
    <cellStyle name="S—_x0008_" xfId="963" xr:uid="{00000000-0005-0000-0000-0000AF9B0000}"/>
    <cellStyle name="S—_x0008_ 2" xfId="58784" xr:uid="{00000000-0005-0000-0000-0000B09B0000}"/>
    <cellStyle name="s]_x000d__x000a_spooler=yes_x000d__x000a_load=_x000d__x000a_Beep=yes_x000d__x000a_NullPort=None_x000d__x000a_BorderWidth=3_x000d__x000a_CursorBlinkRate=1200_x000d__x000a_DoubleClickSpeed=452_x000d__x000a_Programs=co" xfId="964" xr:uid="{00000000-0005-0000-0000-0000B19B0000}"/>
    <cellStyle name="s]_x000d__x000a_spooler=yes_x000d__x000a_load=_x000d__x000a_Beep=yes_x000d__x000a_NullPort=None_x000d__x000a_BorderWidth=3_x000d__x000a_CursorBlinkRate=1200_x000d__x000a_DoubleClickSpeed=452_x000d__x000a_Programs=co 2" xfId="35388" xr:uid="{00000000-0005-0000-0000-0000B29B0000}"/>
    <cellStyle name="S—_x0008__160505 BIEU CHI NSDP TREN DAU DAN (BAO GÔM BSCMT)" xfId="965" xr:uid="{00000000-0005-0000-0000-0000B39B0000}"/>
    <cellStyle name="SAPBEXaggData" xfId="966" xr:uid="{00000000-0005-0000-0000-0000B49B0000}"/>
    <cellStyle name="SAPBEXaggData 2" xfId="61990" xr:uid="{00000000-0005-0000-0000-0000B59B0000}"/>
    <cellStyle name="SAPBEXaggDataEmph" xfId="967" xr:uid="{00000000-0005-0000-0000-0000B69B0000}"/>
    <cellStyle name="SAPBEXaggDataEmph 2" xfId="61991" xr:uid="{00000000-0005-0000-0000-0000B79B0000}"/>
    <cellStyle name="SAPBEXaggItem" xfId="968" xr:uid="{00000000-0005-0000-0000-0000B89B0000}"/>
    <cellStyle name="SAPBEXaggItem 2" xfId="58785" xr:uid="{00000000-0005-0000-0000-0000B99B0000}"/>
    <cellStyle name="SAPBEXchaText" xfId="969" xr:uid="{00000000-0005-0000-0000-0000BA9B0000}"/>
    <cellStyle name="SAPBEXchaText 2" xfId="58786" xr:uid="{00000000-0005-0000-0000-0000BB9B0000}"/>
    <cellStyle name="SAPBEXexcBad7" xfId="970" xr:uid="{00000000-0005-0000-0000-0000BC9B0000}"/>
    <cellStyle name="SAPBEXexcBad7 2" xfId="61992" xr:uid="{00000000-0005-0000-0000-0000BD9B0000}"/>
    <cellStyle name="SAPBEXexcBad8" xfId="971" xr:uid="{00000000-0005-0000-0000-0000BE9B0000}"/>
    <cellStyle name="SAPBEXexcBad8 2" xfId="61993" xr:uid="{00000000-0005-0000-0000-0000BF9B0000}"/>
    <cellStyle name="SAPBEXexcBad9" xfId="972" xr:uid="{00000000-0005-0000-0000-0000C09B0000}"/>
    <cellStyle name="SAPBEXexcBad9 2" xfId="61994" xr:uid="{00000000-0005-0000-0000-0000C19B0000}"/>
    <cellStyle name="SAPBEXexcCritical4" xfId="973" xr:uid="{00000000-0005-0000-0000-0000C29B0000}"/>
    <cellStyle name="SAPBEXexcCritical4 2" xfId="61995" xr:uid="{00000000-0005-0000-0000-0000C39B0000}"/>
    <cellStyle name="SAPBEXexcCritical5" xfId="974" xr:uid="{00000000-0005-0000-0000-0000C49B0000}"/>
    <cellStyle name="SAPBEXexcCritical5 2" xfId="61996" xr:uid="{00000000-0005-0000-0000-0000C59B0000}"/>
    <cellStyle name="SAPBEXexcCritical6" xfId="975" xr:uid="{00000000-0005-0000-0000-0000C69B0000}"/>
    <cellStyle name="SAPBEXexcCritical6 2" xfId="58787" xr:uid="{00000000-0005-0000-0000-0000C79B0000}"/>
    <cellStyle name="SAPBEXexcGood1" xfId="976" xr:uid="{00000000-0005-0000-0000-0000C89B0000}"/>
    <cellStyle name="SAPBEXexcGood1 2" xfId="61997" xr:uid="{00000000-0005-0000-0000-0000C99B0000}"/>
    <cellStyle name="SAPBEXexcGood2" xfId="977" xr:uid="{00000000-0005-0000-0000-0000CA9B0000}"/>
    <cellStyle name="SAPBEXexcGood2 2" xfId="61998" xr:uid="{00000000-0005-0000-0000-0000CB9B0000}"/>
    <cellStyle name="SAPBEXexcGood3" xfId="978" xr:uid="{00000000-0005-0000-0000-0000CC9B0000}"/>
    <cellStyle name="SAPBEXexcGood3 2" xfId="61999" xr:uid="{00000000-0005-0000-0000-0000CD9B0000}"/>
    <cellStyle name="SAPBEXfilterDrill" xfId="979" xr:uid="{00000000-0005-0000-0000-0000CE9B0000}"/>
    <cellStyle name="SAPBEXfilterDrill 2" xfId="58788" xr:uid="{00000000-0005-0000-0000-0000CF9B0000}"/>
    <cellStyle name="SAPBEXfilterItem" xfId="980" xr:uid="{00000000-0005-0000-0000-0000D09B0000}"/>
    <cellStyle name="SAPBEXfilterItem 2" xfId="58789" xr:uid="{00000000-0005-0000-0000-0000D19B0000}"/>
    <cellStyle name="SAPBEXfilterText" xfId="981" xr:uid="{00000000-0005-0000-0000-0000D29B0000}"/>
    <cellStyle name="SAPBEXfilterText 2" xfId="58790" xr:uid="{00000000-0005-0000-0000-0000D39B0000}"/>
    <cellStyle name="SAPBEXformats" xfId="982" xr:uid="{00000000-0005-0000-0000-0000D49B0000}"/>
    <cellStyle name="SAPBEXformats 2" xfId="62000" xr:uid="{00000000-0005-0000-0000-0000D59B0000}"/>
    <cellStyle name="SAPBEXheaderItem" xfId="983" xr:uid="{00000000-0005-0000-0000-0000D69B0000}"/>
    <cellStyle name="SAPBEXheaderItem 2" xfId="58791" xr:uid="{00000000-0005-0000-0000-0000D79B0000}"/>
    <cellStyle name="SAPBEXheaderText" xfId="984" xr:uid="{00000000-0005-0000-0000-0000D89B0000}"/>
    <cellStyle name="SAPBEXheaderText 2" xfId="58792" xr:uid="{00000000-0005-0000-0000-0000D99B0000}"/>
    <cellStyle name="SAPBEXresData" xfId="985" xr:uid="{00000000-0005-0000-0000-0000DA9B0000}"/>
    <cellStyle name="SAPBEXresData 2" xfId="62001" xr:uid="{00000000-0005-0000-0000-0000DB9B0000}"/>
    <cellStyle name="SAPBEXresDataEmph" xfId="986" xr:uid="{00000000-0005-0000-0000-0000DC9B0000}"/>
    <cellStyle name="SAPBEXresDataEmph 2" xfId="62002" xr:uid="{00000000-0005-0000-0000-0000DD9B0000}"/>
    <cellStyle name="SAPBEXresItem" xfId="987" xr:uid="{00000000-0005-0000-0000-0000DE9B0000}"/>
    <cellStyle name="SAPBEXresItem 2" xfId="58793" xr:uid="{00000000-0005-0000-0000-0000DF9B0000}"/>
    <cellStyle name="SAPBEXstdData" xfId="988" xr:uid="{00000000-0005-0000-0000-0000E09B0000}"/>
    <cellStyle name="SAPBEXstdData 2" xfId="62003" xr:uid="{00000000-0005-0000-0000-0000E19B0000}"/>
    <cellStyle name="SAPBEXstdDataEmph" xfId="989" xr:uid="{00000000-0005-0000-0000-0000E29B0000}"/>
    <cellStyle name="SAPBEXstdDataEmph 2" xfId="62004" xr:uid="{00000000-0005-0000-0000-0000E39B0000}"/>
    <cellStyle name="SAPBEXstdItem" xfId="990" xr:uid="{00000000-0005-0000-0000-0000E49B0000}"/>
    <cellStyle name="SAPBEXstdItem 2" xfId="58794" xr:uid="{00000000-0005-0000-0000-0000E59B0000}"/>
    <cellStyle name="SAPBEXtitle" xfId="991" xr:uid="{00000000-0005-0000-0000-0000E69B0000}"/>
    <cellStyle name="SAPBEXtitle 2" xfId="58795" xr:uid="{00000000-0005-0000-0000-0000E79B0000}"/>
    <cellStyle name="SAPBEXundefined" xfId="992" xr:uid="{00000000-0005-0000-0000-0000E89B0000}"/>
    <cellStyle name="SAPBEXundefined 2" xfId="62005" xr:uid="{00000000-0005-0000-0000-0000E99B0000}"/>
    <cellStyle name="_x0001_sç?" xfId="35389" xr:uid="{00000000-0005-0000-0000-0000EA9B0000}"/>
    <cellStyle name="_x0001_sç??_? ?A?t?t?.?" xfId="35390" xr:uid="{00000000-0005-0000-0000-0000EB9B0000}"/>
    <cellStyle name="serJet 1200 Series PCL 6" xfId="993" xr:uid="{00000000-0005-0000-0000-0000EC9B0000}"/>
    <cellStyle name="serJet 1200 Series PCL 6 2" xfId="62006" xr:uid="{00000000-0005-0000-0000-0000ED9B0000}"/>
    <cellStyle name="SHADEDSTORES" xfId="994" xr:uid="{00000000-0005-0000-0000-0000EE9B0000}"/>
    <cellStyle name="SHADEDSTORES 2" xfId="58796" xr:uid="{00000000-0005-0000-0000-0000EF9B0000}"/>
    <cellStyle name="SHADEDSTORES 3" xfId="59120" xr:uid="{00000000-0005-0000-0000-0000F09B0000}"/>
    <cellStyle name="SHADEDSTORES 4" xfId="59063" xr:uid="{00000000-0005-0000-0000-0000F19B0000}"/>
    <cellStyle name="SHADEDSTORES 5" xfId="59119" xr:uid="{00000000-0005-0000-0000-0000F29B0000}"/>
    <cellStyle name="SHADEDSTORES 6" xfId="59064" xr:uid="{00000000-0005-0000-0000-0000F39B0000}"/>
    <cellStyle name="Sheet Title" xfId="35391" xr:uid="{00000000-0005-0000-0000-0000F49B0000}"/>
    <cellStyle name="Siêu nối kết_Book1" xfId="35392" xr:uid="{00000000-0005-0000-0000-0000F59B0000}"/>
    <cellStyle name="songuyen" xfId="995" xr:uid="{00000000-0005-0000-0000-0000F69B0000}"/>
    <cellStyle name="Spaltenebene_1_主营业务利润明细表" xfId="35393" xr:uid="{00000000-0005-0000-0000-0000F79B0000}"/>
    <cellStyle name="specstores" xfId="996" xr:uid="{00000000-0005-0000-0000-0000F89B0000}"/>
    <cellStyle name="specstores 2" xfId="62007" xr:uid="{00000000-0005-0000-0000-0000F99B0000}"/>
    <cellStyle name="Standard" xfId="997" xr:uid="{00000000-0005-0000-0000-0000FA9B0000}"/>
    <cellStyle name="STTDG" xfId="998" xr:uid="{00000000-0005-0000-0000-0000FB9B0000}"/>
    <cellStyle name="STTDG 2" xfId="62008" xr:uid="{00000000-0005-0000-0000-0000FC9B0000}"/>
    <cellStyle name="style" xfId="35394" xr:uid="{00000000-0005-0000-0000-0000FD9B0000}"/>
    <cellStyle name="Style 1" xfId="999" xr:uid="{00000000-0005-0000-0000-0000FE9B0000}"/>
    <cellStyle name="Style 1 10" xfId="61684" xr:uid="{00000000-0005-0000-0000-0000FF9B0000}"/>
    <cellStyle name="Style 1 11" xfId="61685" xr:uid="{00000000-0005-0000-0000-0000009C0000}"/>
    <cellStyle name="Style 1 12" xfId="61686" xr:uid="{00000000-0005-0000-0000-0000019C0000}"/>
    <cellStyle name="Style 1 13" xfId="61687" xr:uid="{00000000-0005-0000-0000-0000029C0000}"/>
    <cellStyle name="Style 1 14" xfId="61688" xr:uid="{00000000-0005-0000-0000-0000039C0000}"/>
    <cellStyle name="Style 1 15" xfId="61689" xr:uid="{00000000-0005-0000-0000-0000049C0000}"/>
    <cellStyle name="Style 1 16" xfId="61690" xr:uid="{00000000-0005-0000-0000-0000059C0000}"/>
    <cellStyle name="Style 1 17" xfId="61691" xr:uid="{00000000-0005-0000-0000-0000069C0000}"/>
    <cellStyle name="Style 1 18" xfId="61692" xr:uid="{00000000-0005-0000-0000-0000079C0000}"/>
    <cellStyle name="Style 1 19" xfId="61693" xr:uid="{00000000-0005-0000-0000-0000089C0000}"/>
    <cellStyle name="Style 1 2" xfId="1000" xr:uid="{00000000-0005-0000-0000-0000099C0000}"/>
    <cellStyle name="Style 1 2 2" xfId="1001" xr:uid="{00000000-0005-0000-0000-00000A9C0000}"/>
    <cellStyle name="Style 1 2 3" xfId="58798" xr:uid="{00000000-0005-0000-0000-00000B9C0000}"/>
    <cellStyle name="Style 1 20" xfId="61694" xr:uid="{00000000-0005-0000-0000-00000C9C0000}"/>
    <cellStyle name="Style 1 21" xfId="61695" xr:uid="{00000000-0005-0000-0000-00000D9C0000}"/>
    <cellStyle name="Style 1 22" xfId="61696" xr:uid="{00000000-0005-0000-0000-00000E9C0000}"/>
    <cellStyle name="Style 1 23" xfId="61697" xr:uid="{00000000-0005-0000-0000-00000F9C0000}"/>
    <cellStyle name="Style 1 24" xfId="61698" xr:uid="{00000000-0005-0000-0000-0000109C0000}"/>
    <cellStyle name="Style 1 25" xfId="61699" xr:uid="{00000000-0005-0000-0000-0000119C0000}"/>
    <cellStyle name="Style 1 26" xfId="62009" xr:uid="{00000000-0005-0000-0000-0000129C0000}"/>
    <cellStyle name="Style 1 3" xfId="35395" xr:uid="{00000000-0005-0000-0000-0000139C0000}"/>
    <cellStyle name="Style 1 4" xfId="35396" xr:uid="{00000000-0005-0000-0000-0000149C0000}"/>
    <cellStyle name="Style 1 5" xfId="35397" xr:uid="{00000000-0005-0000-0000-0000159C0000}"/>
    <cellStyle name="Style 1 6" xfId="58797" xr:uid="{00000000-0005-0000-0000-0000169C0000}"/>
    <cellStyle name="Style 1 7" xfId="61700" xr:uid="{00000000-0005-0000-0000-0000179C0000}"/>
    <cellStyle name="Style 1 8" xfId="61701" xr:uid="{00000000-0005-0000-0000-0000189C0000}"/>
    <cellStyle name="Style 1 9" xfId="61702" xr:uid="{00000000-0005-0000-0000-0000199C0000}"/>
    <cellStyle name="Style 1_1.Du toan 2018 (Bieu 9,10)" xfId="1002" xr:uid="{00000000-0005-0000-0000-00001A9C0000}"/>
    <cellStyle name="Style 10" xfId="1003" xr:uid="{00000000-0005-0000-0000-00001B9C0000}"/>
    <cellStyle name="Style 10 2" xfId="62010" xr:uid="{00000000-0005-0000-0000-00001C9C0000}"/>
    <cellStyle name="Style 11" xfId="1004" xr:uid="{00000000-0005-0000-0000-00001D9C0000}"/>
    <cellStyle name="Style 11 2" xfId="62011" xr:uid="{00000000-0005-0000-0000-00001E9C0000}"/>
    <cellStyle name="Style 12" xfId="1005" xr:uid="{00000000-0005-0000-0000-00001F9C0000}"/>
    <cellStyle name="Style 12 2" xfId="62012" xr:uid="{00000000-0005-0000-0000-0000209C0000}"/>
    <cellStyle name="Style 13" xfId="1006" xr:uid="{00000000-0005-0000-0000-0000219C0000}"/>
    <cellStyle name="Style 13 2" xfId="62013" xr:uid="{00000000-0005-0000-0000-0000229C0000}"/>
    <cellStyle name="Style 14" xfId="1007" xr:uid="{00000000-0005-0000-0000-0000239C0000}"/>
    <cellStyle name="Style 14 2" xfId="62014" xr:uid="{00000000-0005-0000-0000-0000249C0000}"/>
    <cellStyle name="Style 15" xfId="1008" xr:uid="{00000000-0005-0000-0000-0000259C0000}"/>
    <cellStyle name="Style 15 2" xfId="62015" xr:uid="{00000000-0005-0000-0000-0000269C0000}"/>
    <cellStyle name="Style 16" xfId="1009" xr:uid="{00000000-0005-0000-0000-0000279C0000}"/>
    <cellStyle name="Style 16 2" xfId="62016" xr:uid="{00000000-0005-0000-0000-0000289C0000}"/>
    <cellStyle name="Style 17" xfId="1010" xr:uid="{00000000-0005-0000-0000-0000299C0000}"/>
    <cellStyle name="Style 17 2" xfId="62017" xr:uid="{00000000-0005-0000-0000-00002A9C0000}"/>
    <cellStyle name="Style 18" xfId="1011" xr:uid="{00000000-0005-0000-0000-00002B9C0000}"/>
    <cellStyle name="Style 18 2" xfId="62018" xr:uid="{00000000-0005-0000-0000-00002C9C0000}"/>
    <cellStyle name="Style 19" xfId="1012" xr:uid="{00000000-0005-0000-0000-00002D9C0000}"/>
    <cellStyle name="Style 19 2" xfId="62019" xr:uid="{00000000-0005-0000-0000-00002E9C0000}"/>
    <cellStyle name="Style 2" xfId="1013" xr:uid="{00000000-0005-0000-0000-00002F9C0000}"/>
    <cellStyle name="Style 2 2" xfId="58799" xr:uid="{00000000-0005-0000-0000-0000309C0000}"/>
    <cellStyle name="Style 20" xfId="1014" xr:uid="{00000000-0005-0000-0000-0000319C0000}"/>
    <cellStyle name="Style 20 2" xfId="62020" xr:uid="{00000000-0005-0000-0000-0000329C0000}"/>
    <cellStyle name="Style 21" xfId="1015" xr:uid="{00000000-0005-0000-0000-0000339C0000}"/>
    <cellStyle name="Style 21 2" xfId="62021" xr:uid="{00000000-0005-0000-0000-0000349C0000}"/>
    <cellStyle name="Style 22" xfId="1016" xr:uid="{00000000-0005-0000-0000-0000359C0000}"/>
    <cellStyle name="Style 22 2" xfId="62022" xr:uid="{00000000-0005-0000-0000-0000369C0000}"/>
    <cellStyle name="Style 23" xfId="1017" xr:uid="{00000000-0005-0000-0000-0000379C0000}"/>
    <cellStyle name="Style 23 2" xfId="62023" xr:uid="{00000000-0005-0000-0000-0000389C0000}"/>
    <cellStyle name="Style 24" xfId="1018" xr:uid="{00000000-0005-0000-0000-0000399C0000}"/>
    <cellStyle name="Style 24 2" xfId="62024" xr:uid="{00000000-0005-0000-0000-00003A9C0000}"/>
    <cellStyle name="Style 25" xfId="1019" xr:uid="{00000000-0005-0000-0000-00003B9C0000}"/>
    <cellStyle name="Style 25 2" xfId="62025" xr:uid="{00000000-0005-0000-0000-00003C9C0000}"/>
    <cellStyle name="Style 26" xfId="1020" xr:uid="{00000000-0005-0000-0000-00003D9C0000}"/>
    <cellStyle name="Style 26 2" xfId="62026" xr:uid="{00000000-0005-0000-0000-00003E9C0000}"/>
    <cellStyle name="Style 27" xfId="1021" xr:uid="{00000000-0005-0000-0000-00003F9C0000}"/>
    <cellStyle name="Style 27 2" xfId="62027" xr:uid="{00000000-0005-0000-0000-0000409C0000}"/>
    <cellStyle name="Style 28" xfId="1022" xr:uid="{00000000-0005-0000-0000-0000419C0000}"/>
    <cellStyle name="Style 28 2" xfId="1023" xr:uid="{00000000-0005-0000-0000-0000429C0000}"/>
    <cellStyle name="Style 29" xfId="1024" xr:uid="{00000000-0005-0000-0000-0000439C0000}"/>
    <cellStyle name="Style 29 2" xfId="62028" xr:uid="{00000000-0005-0000-0000-0000449C0000}"/>
    <cellStyle name="Style 3" xfId="1025" xr:uid="{00000000-0005-0000-0000-0000459C0000}"/>
    <cellStyle name="Style 3 2" xfId="58800" xr:uid="{00000000-0005-0000-0000-0000469C0000}"/>
    <cellStyle name="Style 30" xfId="1026" xr:uid="{00000000-0005-0000-0000-0000479C0000}"/>
    <cellStyle name="Style 31" xfId="1027" xr:uid="{00000000-0005-0000-0000-0000489C0000}"/>
    <cellStyle name="Style 32" xfId="1028" xr:uid="{00000000-0005-0000-0000-0000499C0000}"/>
    <cellStyle name="Style 33" xfId="1029" xr:uid="{00000000-0005-0000-0000-00004A9C0000}"/>
    <cellStyle name="Style 34" xfId="1030" xr:uid="{00000000-0005-0000-0000-00004B9C0000}"/>
    <cellStyle name="Style 35" xfId="1031" xr:uid="{00000000-0005-0000-0000-00004C9C0000}"/>
    <cellStyle name="Style 36" xfId="1032" xr:uid="{00000000-0005-0000-0000-00004D9C0000}"/>
    <cellStyle name="Style 37" xfId="1033" xr:uid="{00000000-0005-0000-0000-00004E9C0000}"/>
    <cellStyle name="Style 38" xfId="1034" xr:uid="{00000000-0005-0000-0000-00004F9C0000}"/>
    <cellStyle name="Style 39" xfId="1035" xr:uid="{00000000-0005-0000-0000-0000509C0000}"/>
    <cellStyle name="Style 4" xfId="1036" xr:uid="{00000000-0005-0000-0000-0000519C0000}"/>
    <cellStyle name="Style 4 2" xfId="58801" xr:uid="{00000000-0005-0000-0000-0000529C0000}"/>
    <cellStyle name="Style 40" xfId="1037" xr:uid="{00000000-0005-0000-0000-0000539C0000}"/>
    <cellStyle name="Style 41" xfId="1038" xr:uid="{00000000-0005-0000-0000-0000549C0000}"/>
    <cellStyle name="Style 42" xfId="1039" xr:uid="{00000000-0005-0000-0000-0000559C0000}"/>
    <cellStyle name="style 42 2" xfId="35398" xr:uid="{00000000-0005-0000-0000-0000569C0000}"/>
    <cellStyle name="style 42 3" xfId="35399" xr:uid="{00000000-0005-0000-0000-0000579C0000}"/>
    <cellStyle name="Style 43" xfId="1040" xr:uid="{00000000-0005-0000-0000-0000589C0000}"/>
    <cellStyle name="Style 44" xfId="1041" xr:uid="{00000000-0005-0000-0000-0000599C0000}"/>
    <cellStyle name="Style 45" xfId="1042" xr:uid="{00000000-0005-0000-0000-00005A9C0000}"/>
    <cellStyle name="Style 46" xfId="1043" xr:uid="{00000000-0005-0000-0000-00005B9C0000}"/>
    <cellStyle name="Style 47" xfId="1044" xr:uid="{00000000-0005-0000-0000-00005C9C0000}"/>
    <cellStyle name="Style 48" xfId="1045" xr:uid="{00000000-0005-0000-0000-00005D9C0000}"/>
    <cellStyle name="Style 49" xfId="1046" xr:uid="{00000000-0005-0000-0000-00005E9C0000}"/>
    <cellStyle name="Style 5" xfId="1047" xr:uid="{00000000-0005-0000-0000-00005F9C0000}"/>
    <cellStyle name="Style 5 2" xfId="58802" xr:uid="{00000000-0005-0000-0000-0000609C0000}"/>
    <cellStyle name="Style 50" xfId="1048" xr:uid="{00000000-0005-0000-0000-0000619C0000}"/>
    <cellStyle name="Style 51" xfId="1049" xr:uid="{00000000-0005-0000-0000-0000629C0000}"/>
    <cellStyle name="Style 52" xfId="1050" xr:uid="{00000000-0005-0000-0000-0000639C0000}"/>
    <cellStyle name="Style 53" xfId="1051" xr:uid="{00000000-0005-0000-0000-0000649C0000}"/>
    <cellStyle name="Style 54" xfId="1052" xr:uid="{00000000-0005-0000-0000-0000659C0000}"/>
    <cellStyle name="Style 55" xfId="1053" xr:uid="{00000000-0005-0000-0000-0000669C0000}"/>
    <cellStyle name="Style 56" xfId="1054" xr:uid="{00000000-0005-0000-0000-0000679C0000}"/>
    <cellStyle name="Style 57" xfId="1055" xr:uid="{00000000-0005-0000-0000-0000689C0000}"/>
    <cellStyle name="Style 58" xfId="1056" xr:uid="{00000000-0005-0000-0000-0000699C0000}"/>
    <cellStyle name="Style 59" xfId="1057" xr:uid="{00000000-0005-0000-0000-00006A9C0000}"/>
    <cellStyle name="Style 6" xfId="1058" xr:uid="{00000000-0005-0000-0000-00006B9C0000}"/>
    <cellStyle name="Style 6 2" xfId="62029" xr:uid="{00000000-0005-0000-0000-00006C9C0000}"/>
    <cellStyle name="Style 60" xfId="1059" xr:uid="{00000000-0005-0000-0000-00006D9C0000}"/>
    <cellStyle name="Style 61" xfId="1060" xr:uid="{00000000-0005-0000-0000-00006E9C0000}"/>
    <cellStyle name="Style 62" xfId="1061" xr:uid="{00000000-0005-0000-0000-00006F9C0000}"/>
    <cellStyle name="Style 63" xfId="1062" xr:uid="{00000000-0005-0000-0000-0000709C0000}"/>
    <cellStyle name="Style 64" xfId="1063" xr:uid="{00000000-0005-0000-0000-0000719C0000}"/>
    <cellStyle name="Style 65" xfId="1064" xr:uid="{00000000-0005-0000-0000-0000729C0000}"/>
    <cellStyle name="Style 66" xfId="1065" xr:uid="{00000000-0005-0000-0000-0000739C0000}"/>
    <cellStyle name="Style 67" xfId="1066" xr:uid="{00000000-0005-0000-0000-0000749C0000}"/>
    <cellStyle name="Style 68" xfId="1067" xr:uid="{00000000-0005-0000-0000-0000759C0000}"/>
    <cellStyle name="Style 69" xfId="1068" xr:uid="{00000000-0005-0000-0000-0000769C0000}"/>
    <cellStyle name="Style 7" xfId="1069" xr:uid="{00000000-0005-0000-0000-0000779C0000}"/>
    <cellStyle name="Style 7 2" xfId="62030" xr:uid="{00000000-0005-0000-0000-0000789C0000}"/>
    <cellStyle name="Style 70" xfId="1070" xr:uid="{00000000-0005-0000-0000-0000799C0000}"/>
    <cellStyle name="Style 71" xfId="1071" xr:uid="{00000000-0005-0000-0000-00007A9C0000}"/>
    <cellStyle name="Style 72" xfId="1072" xr:uid="{00000000-0005-0000-0000-00007B9C0000}"/>
    <cellStyle name="Style 73" xfId="1073" xr:uid="{00000000-0005-0000-0000-00007C9C0000}"/>
    <cellStyle name="Style 73 2" xfId="1074" xr:uid="{00000000-0005-0000-0000-00007D9C0000}"/>
    <cellStyle name="Style 74" xfId="1075" xr:uid="{00000000-0005-0000-0000-00007E9C0000}"/>
    <cellStyle name="Style 8" xfId="1076" xr:uid="{00000000-0005-0000-0000-00007F9C0000}"/>
    <cellStyle name="Style 8 2" xfId="62031" xr:uid="{00000000-0005-0000-0000-0000809C0000}"/>
    <cellStyle name="Style 9" xfId="1077" xr:uid="{00000000-0005-0000-0000-0000819C0000}"/>
    <cellStyle name="Style 9 2" xfId="62032" xr:uid="{00000000-0005-0000-0000-0000829C0000}"/>
    <cellStyle name="Style Date" xfId="1078" xr:uid="{00000000-0005-0000-0000-0000839C0000}"/>
    <cellStyle name="style_1" xfId="1079" xr:uid="{00000000-0005-0000-0000-0000849C0000}"/>
    <cellStyle name="Style1" xfId="35400" xr:uid="{00000000-0005-0000-0000-0000859C0000}"/>
    <cellStyle name="subhead" xfId="1080" xr:uid="{00000000-0005-0000-0000-0000869C0000}"/>
    <cellStyle name="subhead 10" xfId="35401" xr:uid="{00000000-0005-0000-0000-0000879C0000}"/>
    <cellStyle name="subhead 11" xfId="35402" xr:uid="{00000000-0005-0000-0000-0000889C0000}"/>
    <cellStyle name="subhead 12" xfId="35403" xr:uid="{00000000-0005-0000-0000-0000899C0000}"/>
    <cellStyle name="subhead 13" xfId="57146" xr:uid="{00000000-0005-0000-0000-00008A9C0000}"/>
    <cellStyle name="subhead 14" xfId="57147" xr:uid="{00000000-0005-0000-0000-00008B9C0000}"/>
    <cellStyle name="subhead 15" xfId="57148" xr:uid="{00000000-0005-0000-0000-00008C9C0000}"/>
    <cellStyle name="subhead 16" xfId="57149" xr:uid="{00000000-0005-0000-0000-00008D9C0000}"/>
    <cellStyle name="subhead 17" xfId="57150" xr:uid="{00000000-0005-0000-0000-00008E9C0000}"/>
    <cellStyle name="subhead 18" xfId="57151" xr:uid="{00000000-0005-0000-0000-00008F9C0000}"/>
    <cellStyle name="subhead 19" xfId="57152" xr:uid="{00000000-0005-0000-0000-0000909C0000}"/>
    <cellStyle name="subhead 2" xfId="35404" xr:uid="{00000000-0005-0000-0000-0000919C0000}"/>
    <cellStyle name="subhead 20" xfId="61703" xr:uid="{00000000-0005-0000-0000-0000929C0000}"/>
    <cellStyle name="subhead 21" xfId="61704" xr:uid="{00000000-0005-0000-0000-0000939C0000}"/>
    <cellStyle name="subhead 22" xfId="61705" xr:uid="{00000000-0005-0000-0000-0000949C0000}"/>
    <cellStyle name="subhead 23" xfId="61706" xr:uid="{00000000-0005-0000-0000-0000959C0000}"/>
    <cellStyle name="subhead 24" xfId="61707" xr:uid="{00000000-0005-0000-0000-0000969C0000}"/>
    <cellStyle name="subhead 25" xfId="61708" xr:uid="{00000000-0005-0000-0000-0000979C0000}"/>
    <cellStyle name="subhead 26" xfId="62033" xr:uid="{00000000-0005-0000-0000-0000989C0000}"/>
    <cellStyle name="subhead 3" xfId="35405" xr:uid="{00000000-0005-0000-0000-0000999C0000}"/>
    <cellStyle name="subhead 4" xfId="35406" xr:uid="{00000000-0005-0000-0000-00009A9C0000}"/>
    <cellStyle name="subhead 5" xfId="35407" xr:uid="{00000000-0005-0000-0000-00009B9C0000}"/>
    <cellStyle name="subhead 6" xfId="35408" xr:uid="{00000000-0005-0000-0000-00009C9C0000}"/>
    <cellStyle name="subhead 6 2" xfId="35409" xr:uid="{00000000-0005-0000-0000-00009D9C0000}"/>
    <cellStyle name="subhead 6 3" xfId="35410" xr:uid="{00000000-0005-0000-0000-00009E9C0000}"/>
    <cellStyle name="subhead 7" xfId="35411" xr:uid="{00000000-0005-0000-0000-00009F9C0000}"/>
    <cellStyle name="subhead 8" xfId="35412" xr:uid="{00000000-0005-0000-0000-0000A09C0000}"/>
    <cellStyle name="subhead 9" xfId="35413" xr:uid="{00000000-0005-0000-0000-0000A19C0000}"/>
    <cellStyle name="SubHeading" xfId="35414" xr:uid="{00000000-0005-0000-0000-0000A29C0000}"/>
    <cellStyle name="Subtotal" xfId="1081" xr:uid="{00000000-0005-0000-0000-0000A39C0000}"/>
    <cellStyle name="Subtotal 2" xfId="35415" xr:uid="{00000000-0005-0000-0000-0000A49C0000}"/>
    <cellStyle name="Subtotal 2 2" xfId="35416" xr:uid="{00000000-0005-0000-0000-0000A59C0000}"/>
    <cellStyle name="Subtotal 2 3" xfId="35417" xr:uid="{00000000-0005-0000-0000-0000A69C0000}"/>
    <cellStyle name="Subtotal 3" xfId="35418" xr:uid="{00000000-0005-0000-0000-0000A79C0000}"/>
    <cellStyle name="Subtotal 4" xfId="35419" xr:uid="{00000000-0005-0000-0000-0000A89C0000}"/>
    <cellStyle name="Subtotal 5" xfId="35420" xr:uid="{00000000-0005-0000-0000-0000A99C0000}"/>
    <cellStyle name="Subtotal 6" xfId="35421" xr:uid="{00000000-0005-0000-0000-0000AA9C0000}"/>
    <cellStyle name="Subtotal 7" xfId="35422" xr:uid="{00000000-0005-0000-0000-0000AB9C0000}"/>
    <cellStyle name="Subtotal 8" xfId="35423" xr:uid="{00000000-0005-0000-0000-0000AC9C0000}"/>
    <cellStyle name="Subtotal 9" xfId="58803" xr:uid="{00000000-0005-0000-0000-0000AD9C0000}"/>
    <cellStyle name="symbol" xfId="1082" xr:uid="{00000000-0005-0000-0000-0000AE9C0000}"/>
    <cellStyle name="T" xfId="1083" xr:uid="{00000000-0005-0000-0000-0000AF9C0000}"/>
    <cellStyle name="T 10" xfId="35424" xr:uid="{00000000-0005-0000-0000-0000B09C0000}"/>
    <cellStyle name="T 10 2" xfId="35425" xr:uid="{00000000-0005-0000-0000-0000B19C0000}"/>
    <cellStyle name="T 10 3" xfId="35426" xr:uid="{00000000-0005-0000-0000-0000B29C0000}"/>
    <cellStyle name="T 10 4" xfId="35427" xr:uid="{00000000-0005-0000-0000-0000B39C0000}"/>
    <cellStyle name="T 10 5" xfId="35428" xr:uid="{00000000-0005-0000-0000-0000B49C0000}"/>
    <cellStyle name="T 10 6" xfId="35429" xr:uid="{00000000-0005-0000-0000-0000B59C0000}"/>
    <cellStyle name="T 11" xfId="35430" xr:uid="{00000000-0005-0000-0000-0000B69C0000}"/>
    <cellStyle name="T 11 2" xfId="35431" xr:uid="{00000000-0005-0000-0000-0000B79C0000}"/>
    <cellStyle name="T 11 3" xfId="35432" xr:uid="{00000000-0005-0000-0000-0000B89C0000}"/>
    <cellStyle name="T 11 4" xfId="35433" xr:uid="{00000000-0005-0000-0000-0000B99C0000}"/>
    <cellStyle name="T 11 5" xfId="35434" xr:uid="{00000000-0005-0000-0000-0000BA9C0000}"/>
    <cellStyle name="T 11 6" xfId="35435" xr:uid="{00000000-0005-0000-0000-0000BB9C0000}"/>
    <cellStyle name="T 12" xfId="35436" xr:uid="{00000000-0005-0000-0000-0000BC9C0000}"/>
    <cellStyle name="T 12 2" xfId="35437" xr:uid="{00000000-0005-0000-0000-0000BD9C0000}"/>
    <cellStyle name="T 12 3" xfId="35438" xr:uid="{00000000-0005-0000-0000-0000BE9C0000}"/>
    <cellStyle name="T 12 4" xfId="35439" xr:uid="{00000000-0005-0000-0000-0000BF9C0000}"/>
    <cellStyle name="T 12 5" xfId="35440" xr:uid="{00000000-0005-0000-0000-0000C09C0000}"/>
    <cellStyle name="T 12 6" xfId="35441" xr:uid="{00000000-0005-0000-0000-0000C19C0000}"/>
    <cellStyle name="T 13" xfId="35442" xr:uid="{00000000-0005-0000-0000-0000C29C0000}"/>
    <cellStyle name="T 13 2" xfId="35443" xr:uid="{00000000-0005-0000-0000-0000C39C0000}"/>
    <cellStyle name="T 13 3" xfId="35444" xr:uid="{00000000-0005-0000-0000-0000C49C0000}"/>
    <cellStyle name="T 13 4" xfId="35445" xr:uid="{00000000-0005-0000-0000-0000C59C0000}"/>
    <cellStyle name="T 13 5" xfId="35446" xr:uid="{00000000-0005-0000-0000-0000C69C0000}"/>
    <cellStyle name="T 13 6" xfId="35447" xr:uid="{00000000-0005-0000-0000-0000C79C0000}"/>
    <cellStyle name="T 14" xfId="35448" xr:uid="{00000000-0005-0000-0000-0000C89C0000}"/>
    <cellStyle name="T 14 2" xfId="35449" xr:uid="{00000000-0005-0000-0000-0000C99C0000}"/>
    <cellStyle name="T 14 3" xfId="35450" xr:uid="{00000000-0005-0000-0000-0000CA9C0000}"/>
    <cellStyle name="T 14 4" xfId="35451" xr:uid="{00000000-0005-0000-0000-0000CB9C0000}"/>
    <cellStyle name="T 14 5" xfId="35452" xr:uid="{00000000-0005-0000-0000-0000CC9C0000}"/>
    <cellStyle name="T 14 6" xfId="35453" xr:uid="{00000000-0005-0000-0000-0000CD9C0000}"/>
    <cellStyle name="T 15" xfId="35454" xr:uid="{00000000-0005-0000-0000-0000CE9C0000}"/>
    <cellStyle name="T 15 2" xfId="35455" xr:uid="{00000000-0005-0000-0000-0000CF9C0000}"/>
    <cellStyle name="T 15 3" xfId="35456" xr:uid="{00000000-0005-0000-0000-0000D09C0000}"/>
    <cellStyle name="T 15 4" xfId="35457" xr:uid="{00000000-0005-0000-0000-0000D19C0000}"/>
    <cellStyle name="T 15 5" xfId="35458" xr:uid="{00000000-0005-0000-0000-0000D29C0000}"/>
    <cellStyle name="T 15 6" xfId="35459" xr:uid="{00000000-0005-0000-0000-0000D39C0000}"/>
    <cellStyle name="T 16" xfId="35460" xr:uid="{00000000-0005-0000-0000-0000D49C0000}"/>
    <cellStyle name="T 16 2" xfId="35461" xr:uid="{00000000-0005-0000-0000-0000D59C0000}"/>
    <cellStyle name="T 16 3" xfId="35462" xr:uid="{00000000-0005-0000-0000-0000D69C0000}"/>
    <cellStyle name="T 16 4" xfId="35463" xr:uid="{00000000-0005-0000-0000-0000D79C0000}"/>
    <cellStyle name="T 16 5" xfId="35464" xr:uid="{00000000-0005-0000-0000-0000D89C0000}"/>
    <cellStyle name="T 16 6" xfId="35465" xr:uid="{00000000-0005-0000-0000-0000D99C0000}"/>
    <cellStyle name="T 17" xfId="35466" xr:uid="{00000000-0005-0000-0000-0000DA9C0000}"/>
    <cellStyle name="T 17 2" xfId="35467" xr:uid="{00000000-0005-0000-0000-0000DB9C0000}"/>
    <cellStyle name="T 17 3" xfId="35468" xr:uid="{00000000-0005-0000-0000-0000DC9C0000}"/>
    <cellStyle name="T 17 4" xfId="35469" xr:uid="{00000000-0005-0000-0000-0000DD9C0000}"/>
    <cellStyle name="T 17 5" xfId="35470" xr:uid="{00000000-0005-0000-0000-0000DE9C0000}"/>
    <cellStyle name="T 17 6" xfId="35471" xr:uid="{00000000-0005-0000-0000-0000DF9C0000}"/>
    <cellStyle name="T 18" xfId="35472" xr:uid="{00000000-0005-0000-0000-0000E09C0000}"/>
    <cellStyle name="T 18 2" xfId="35473" xr:uid="{00000000-0005-0000-0000-0000E19C0000}"/>
    <cellStyle name="T 18 3" xfId="35474" xr:uid="{00000000-0005-0000-0000-0000E29C0000}"/>
    <cellStyle name="T 18 4" xfId="35475" xr:uid="{00000000-0005-0000-0000-0000E39C0000}"/>
    <cellStyle name="T 18 5" xfId="35476" xr:uid="{00000000-0005-0000-0000-0000E49C0000}"/>
    <cellStyle name="T 18 6" xfId="35477" xr:uid="{00000000-0005-0000-0000-0000E59C0000}"/>
    <cellStyle name="T 19" xfId="35478" xr:uid="{00000000-0005-0000-0000-0000E69C0000}"/>
    <cellStyle name="T 19 2" xfId="35479" xr:uid="{00000000-0005-0000-0000-0000E79C0000}"/>
    <cellStyle name="T 19 3" xfId="35480" xr:uid="{00000000-0005-0000-0000-0000E89C0000}"/>
    <cellStyle name="T 19 4" xfId="35481" xr:uid="{00000000-0005-0000-0000-0000E99C0000}"/>
    <cellStyle name="T 19 5" xfId="35482" xr:uid="{00000000-0005-0000-0000-0000EA9C0000}"/>
    <cellStyle name="T 19 6" xfId="35483" xr:uid="{00000000-0005-0000-0000-0000EB9C0000}"/>
    <cellStyle name="T 2" xfId="35484" xr:uid="{00000000-0005-0000-0000-0000EC9C0000}"/>
    <cellStyle name="T 2 10" xfId="35485" xr:uid="{00000000-0005-0000-0000-0000ED9C0000}"/>
    <cellStyle name="T 2 10 2" xfId="35486" xr:uid="{00000000-0005-0000-0000-0000EE9C0000}"/>
    <cellStyle name="T 2 10 3" xfId="35487" xr:uid="{00000000-0005-0000-0000-0000EF9C0000}"/>
    <cellStyle name="T 2 10 4" xfId="35488" xr:uid="{00000000-0005-0000-0000-0000F09C0000}"/>
    <cellStyle name="T 2 10 5" xfId="35489" xr:uid="{00000000-0005-0000-0000-0000F19C0000}"/>
    <cellStyle name="T 2 10 6" xfId="35490" xr:uid="{00000000-0005-0000-0000-0000F29C0000}"/>
    <cellStyle name="T 2 11" xfId="35491" xr:uid="{00000000-0005-0000-0000-0000F39C0000}"/>
    <cellStyle name="T 2 11 2" xfId="35492" xr:uid="{00000000-0005-0000-0000-0000F49C0000}"/>
    <cellStyle name="T 2 11 3" xfId="35493" xr:uid="{00000000-0005-0000-0000-0000F59C0000}"/>
    <cellStyle name="T 2 11 4" xfId="35494" xr:uid="{00000000-0005-0000-0000-0000F69C0000}"/>
    <cellStyle name="T 2 11 5" xfId="35495" xr:uid="{00000000-0005-0000-0000-0000F79C0000}"/>
    <cellStyle name="T 2 11 6" xfId="35496" xr:uid="{00000000-0005-0000-0000-0000F89C0000}"/>
    <cellStyle name="T 2 12" xfId="35497" xr:uid="{00000000-0005-0000-0000-0000F99C0000}"/>
    <cellStyle name="T 2 12 2" xfId="35498" xr:uid="{00000000-0005-0000-0000-0000FA9C0000}"/>
    <cellStyle name="T 2 12 3" xfId="35499" xr:uid="{00000000-0005-0000-0000-0000FB9C0000}"/>
    <cellStyle name="T 2 12 4" xfId="35500" xr:uid="{00000000-0005-0000-0000-0000FC9C0000}"/>
    <cellStyle name="T 2 12 5" xfId="35501" xr:uid="{00000000-0005-0000-0000-0000FD9C0000}"/>
    <cellStyle name="T 2 12 6" xfId="35502" xr:uid="{00000000-0005-0000-0000-0000FE9C0000}"/>
    <cellStyle name="T 2 13" xfId="35503" xr:uid="{00000000-0005-0000-0000-0000FF9C0000}"/>
    <cellStyle name="T 2 13 2" xfId="35504" xr:uid="{00000000-0005-0000-0000-0000009D0000}"/>
    <cellStyle name="T 2 13 3" xfId="35505" xr:uid="{00000000-0005-0000-0000-0000019D0000}"/>
    <cellStyle name="T 2 13 4" xfId="35506" xr:uid="{00000000-0005-0000-0000-0000029D0000}"/>
    <cellStyle name="T 2 13 5" xfId="35507" xr:uid="{00000000-0005-0000-0000-0000039D0000}"/>
    <cellStyle name="T 2 13 6" xfId="35508" xr:uid="{00000000-0005-0000-0000-0000049D0000}"/>
    <cellStyle name="T 2 14" xfId="35509" xr:uid="{00000000-0005-0000-0000-0000059D0000}"/>
    <cellStyle name="T 2 14 2" xfId="35510" xr:uid="{00000000-0005-0000-0000-0000069D0000}"/>
    <cellStyle name="T 2 14 3" xfId="35511" xr:uid="{00000000-0005-0000-0000-0000079D0000}"/>
    <cellStyle name="T 2 14 4" xfId="35512" xr:uid="{00000000-0005-0000-0000-0000089D0000}"/>
    <cellStyle name="T 2 14 5" xfId="35513" xr:uid="{00000000-0005-0000-0000-0000099D0000}"/>
    <cellStyle name="T 2 14 6" xfId="35514" xr:uid="{00000000-0005-0000-0000-00000A9D0000}"/>
    <cellStyle name="T 2 15" xfId="35515" xr:uid="{00000000-0005-0000-0000-00000B9D0000}"/>
    <cellStyle name="T 2 15 2" xfId="35516" xr:uid="{00000000-0005-0000-0000-00000C9D0000}"/>
    <cellStyle name="T 2 15 3" xfId="35517" xr:uid="{00000000-0005-0000-0000-00000D9D0000}"/>
    <cellStyle name="T 2 15 4" xfId="35518" xr:uid="{00000000-0005-0000-0000-00000E9D0000}"/>
    <cellStyle name="T 2 15 5" xfId="35519" xr:uid="{00000000-0005-0000-0000-00000F9D0000}"/>
    <cellStyle name="T 2 15 6" xfId="35520" xr:uid="{00000000-0005-0000-0000-0000109D0000}"/>
    <cellStyle name="T 2 16" xfId="35521" xr:uid="{00000000-0005-0000-0000-0000119D0000}"/>
    <cellStyle name="T 2 16 2" xfId="35522" xr:uid="{00000000-0005-0000-0000-0000129D0000}"/>
    <cellStyle name="T 2 16 3" xfId="35523" xr:uid="{00000000-0005-0000-0000-0000139D0000}"/>
    <cellStyle name="T 2 16 4" xfId="35524" xr:uid="{00000000-0005-0000-0000-0000149D0000}"/>
    <cellStyle name="T 2 16 5" xfId="35525" xr:uid="{00000000-0005-0000-0000-0000159D0000}"/>
    <cellStyle name="T 2 16 6" xfId="35526" xr:uid="{00000000-0005-0000-0000-0000169D0000}"/>
    <cellStyle name="T 2 17" xfId="35527" xr:uid="{00000000-0005-0000-0000-0000179D0000}"/>
    <cellStyle name="T 2 17 2" xfId="35528" xr:uid="{00000000-0005-0000-0000-0000189D0000}"/>
    <cellStyle name="T 2 17 3" xfId="35529" xr:uid="{00000000-0005-0000-0000-0000199D0000}"/>
    <cellStyle name="T 2 17 4" xfId="35530" xr:uid="{00000000-0005-0000-0000-00001A9D0000}"/>
    <cellStyle name="T 2 17 5" xfId="35531" xr:uid="{00000000-0005-0000-0000-00001B9D0000}"/>
    <cellStyle name="T 2 17 6" xfId="35532" xr:uid="{00000000-0005-0000-0000-00001C9D0000}"/>
    <cellStyle name="T 2 18" xfId="35533" xr:uid="{00000000-0005-0000-0000-00001D9D0000}"/>
    <cellStyle name="T 2 18 2" xfId="35534" xr:uid="{00000000-0005-0000-0000-00001E9D0000}"/>
    <cellStyle name="T 2 18 3" xfId="35535" xr:uid="{00000000-0005-0000-0000-00001F9D0000}"/>
    <cellStyle name="T 2 18 4" xfId="35536" xr:uid="{00000000-0005-0000-0000-0000209D0000}"/>
    <cellStyle name="T 2 18 5" xfId="35537" xr:uid="{00000000-0005-0000-0000-0000219D0000}"/>
    <cellStyle name="T 2 18 6" xfId="35538" xr:uid="{00000000-0005-0000-0000-0000229D0000}"/>
    <cellStyle name="T 2 19" xfId="35539" xr:uid="{00000000-0005-0000-0000-0000239D0000}"/>
    <cellStyle name="T 2 19 2" xfId="35540" xr:uid="{00000000-0005-0000-0000-0000249D0000}"/>
    <cellStyle name="T 2 19 3" xfId="35541" xr:uid="{00000000-0005-0000-0000-0000259D0000}"/>
    <cellStyle name="T 2 19 4" xfId="35542" xr:uid="{00000000-0005-0000-0000-0000269D0000}"/>
    <cellStyle name="T 2 19 5" xfId="35543" xr:uid="{00000000-0005-0000-0000-0000279D0000}"/>
    <cellStyle name="T 2 19 6" xfId="35544" xr:uid="{00000000-0005-0000-0000-0000289D0000}"/>
    <cellStyle name="T 2 2" xfId="35545" xr:uid="{00000000-0005-0000-0000-0000299D0000}"/>
    <cellStyle name="T 2 2 10" xfId="35546" xr:uid="{00000000-0005-0000-0000-00002A9D0000}"/>
    <cellStyle name="T 2 2 10 2" xfId="35547" xr:uid="{00000000-0005-0000-0000-00002B9D0000}"/>
    <cellStyle name="T 2 2 10 3" xfId="35548" xr:uid="{00000000-0005-0000-0000-00002C9D0000}"/>
    <cellStyle name="T 2 2 10 4" xfId="35549" xr:uid="{00000000-0005-0000-0000-00002D9D0000}"/>
    <cellStyle name="T 2 2 10 5" xfId="35550" xr:uid="{00000000-0005-0000-0000-00002E9D0000}"/>
    <cellStyle name="T 2 2 10 6" xfId="35551" xr:uid="{00000000-0005-0000-0000-00002F9D0000}"/>
    <cellStyle name="T 2 2 11" xfId="35552" xr:uid="{00000000-0005-0000-0000-0000309D0000}"/>
    <cellStyle name="T 2 2 11 2" xfId="35553" xr:uid="{00000000-0005-0000-0000-0000319D0000}"/>
    <cellStyle name="T 2 2 11 3" xfId="35554" xr:uid="{00000000-0005-0000-0000-0000329D0000}"/>
    <cellStyle name="T 2 2 11 4" xfId="35555" xr:uid="{00000000-0005-0000-0000-0000339D0000}"/>
    <cellStyle name="T 2 2 11 5" xfId="35556" xr:uid="{00000000-0005-0000-0000-0000349D0000}"/>
    <cellStyle name="T 2 2 11 6" xfId="35557" xr:uid="{00000000-0005-0000-0000-0000359D0000}"/>
    <cellStyle name="T 2 2 12" xfId="35558" xr:uid="{00000000-0005-0000-0000-0000369D0000}"/>
    <cellStyle name="T 2 2 12 2" xfId="35559" xr:uid="{00000000-0005-0000-0000-0000379D0000}"/>
    <cellStyle name="T 2 2 12 3" xfId="35560" xr:uid="{00000000-0005-0000-0000-0000389D0000}"/>
    <cellStyle name="T 2 2 12 4" xfId="35561" xr:uid="{00000000-0005-0000-0000-0000399D0000}"/>
    <cellStyle name="T 2 2 12 5" xfId="35562" xr:uid="{00000000-0005-0000-0000-00003A9D0000}"/>
    <cellStyle name="T 2 2 12 6" xfId="35563" xr:uid="{00000000-0005-0000-0000-00003B9D0000}"/>
    <cellStyle name="T 2 2 13" xfId="35564" xr:uid="{00000000-0005-0000-0000-00003C9D0000}"/>
    <cellStyle name="T 2 2 13 2" xfId="35565" xr:uid="{00000000-0005-0000-0000-00003D9D0000}"/>
    <cellStyle name="T 2 2 13 3" xfId="35566" xr:uid="{00000000-0005-0000-0000-00003E9D0000}"/>
    <cellStyle name="T 2 2 13 4" xfId="35567" xr:uid="{00000000-0005-0000-0000-00003F9D0000}"/>
    <cellStyle name="T 2 2 13 5" xfId="35568" xr:uid="{00000000-0005-0000-0000-0000409D0000}"/>
    <cellStyle name="T 2 2 13 6" xfId="35569" xr:uid="{00000000-0005-0000-0000-0000419D0000}"/>
    <cellStyle name="T 2 2 14" xfId="35570" xr:uid="{00000000-0005-0000-0000-0000429D0000}"/>
    <cellStyle name="T 2 2 14 2" xfId="35571" xr:uid="{00000000-0005-0000-0000-0000439D0000}"/>
    <cellStyle name="T 2 2 14 3" xfId="35572" xr:uid="{00000000-0005-0000-0000-0000449D0000}"/>
    <cellStyle name="T 2 2 14 4" xfId="35573" xr:uid="{00000000-0005-0000-0000-0000459D0000}"/>
    <cellStyle name="T 2 2 14 5" xfId="35574" xr:uid="{00000000-0005-0000-0000-0000469D0000}"/>
    <cellStyle name="T 2 2 14 6" xfId="35575" xr:uid="{00000000-0005-0000-0000-0000479D0000}"/>
    <cellStyle name="T 2 2 15" xfId="35576" xr:uid="{00000000-0005-0000-0000-0000489D0000}"/>
    <cellStyle name="T 2 2 15 2" xfId="35577" xr:uid="{00000000-0005-0000-0000-0000499D0000}"/>
    <cellStyle name="T 2 2 15 3" xfId="35578" xr:uid="{00000000-0005-0000-0000-00004A9D0000}"/>
    <cellStyle name="T 2 2 15 4" xfId="35579" xr:uid="{00000000-0005-0000-0000-00004B9D0000}"/>
    <cellStyle name="T 2 2 15 5" xfId="35580" xr:uid="{00000000-0005-0000-0000-00004C9D0000}"/>
    <cellStyle name="T 2 2 15 6" xfId="35581" xr:uid="{00000000-0005-0000-0000-00004D9D0000}"/>
    <cellStyle name="T 2 2 16" xfId="35582" xr:uid="{00000000-0005-0000-0000-00004E9D0000}"/>
    <cellStyle name="T 2 2 16 2" xfId="35583" xr:uid="{00000000-0005-0000-0000-00004F9D0000}"/>
    <cellStyle name="T 2 2 16 3" xfId="35584" xr:uid="{00000000-0005-0000-0000-0000509D0000}"/>
    <cellStyle name="T 2 2 16 4" xfId="35585" xr:uid="{00000000-0005-0000-0000-0000519D0000}"/>
    <cellStyle name="T 2 2 16 5" xfId="35586" xr:uid="{00000000-0005-0000-0000-0000529D0000}"/>
    <cellStyle name="T 2 2 16 6" xfId="35587" xr:uid="{00000000-0005-0000-0000-0000539D0000}"/>
    <cellStyle name="T 2 2 17" xfId="35588" xr:uid="{00000000-0005-0000-0000-0000549D0000}"/>
    <cellStyle name="T 2 2 17 2" xfId="35589" xr:uid="{00000000-0005-0000-0000-0000559D0000}"/>
    <cellStyle name="T 2 2 17 3" xfId="35590" xr:uid="{00000000-0005-0000-0000-0000569D0000}"/>
    <cellStyle name="T 2 2 17 4" xfId="35591" xr:uid="{00000000-0005-0000-0000-0000579D0000}"/>
    <cellStyle name="T 2 2 17 5" xfId="35592" xr:uid="{00000000-0005-0000-0000-0000589D0000}"/>
    <cellStyle name="T 2 2 17 6" xfId="35593" xr:uid="{00000000-0005-0000-0000-0000599D0000}"/>
    <cellStyle name="T 2 2 18" xfId="35594" xr:uid="{00000000-0005-0000-0000-00005A9D0000}"/>
    <cellStyle name="T 2 2 18 2" xfId="35595" xr:uid="{00000000-0005-0000-0000-00005B9D0000}"/>
    <cellStyle name="T 2 2 18 3" xfId="35596" xr:uid="{00000000-0005-0000-0000-00005C9D0000}"/>
    <cellStyle name="T 2 2 18 4" xfId="35597" xr:uid="{00000000-0005-0000-0000-00005D9D0000}"/>
    <cellStyle name="T 2 2 18 5" xfId="35598" xr:uid="{00000000-0005-0000-0000-00005E9D0000}"/>
    <cellStyle name="T 2 2 18 6" xfId="35599" xr:uid="{00000000-0005-0000-0000-00005F9D0000}"/>
    <cellStyle name="T 2 2 19" xfId="35600" xr:uid="{00000000-0005-0000-0000-0000609D0000}"/>
    <cellStyle name="T 2 2 19 2" xfId="35601" xr:uid="{00000000-0005-0000-0000-0000619D0000}"/>
    <cellStyle name="T 2 2 19 3" xfId="35602" xr:uid="{00000000-0005-0000-0000-0000629D0000}"/>
    <cellStyle name="T 2 2 19 4" xfId="35603" xr:uid="{00000000-0005-0000-0000-0000639D0000}"/>
    <cellStyle name="T 2 2 19 5" xfId="35604" xr:uid="{00000000-0005-0000-0000-0000649D0000}"/>
    <cellStyle name="T 2 2 19 6" xfId="35605" xr:uid="{00000000-0005-0000-0000-0000659D0000}"/>
    <cellStyle name="T 2 2 2" xfId="35606" xr:uid="{00000000-0005-0000-0000-0000669D0000}"/>
    <cellStyle name="T 2 2 2 2" xfId="35607" xr:uid="{00000000-0005-0000-0000-0000679D0000}"/>
    <cellStyle name="T 2 2 2 3" xfId="35608" xr:uid="{00000000-0005-0000-0000-0000689D0000}"/>
    <cellStyle name="T 2 2 2 4" xfId="35609" xr:uid="{00000000-0005-0000-0000-0000699D0000}"/>
    <cellStyle name="T 2 2 2 5" xfId="35610" xr:uid="{00000000-0005-0000-0000-00006A9D0000}"/>
    <cellStyle name="T 2 2 2 6" xfId="35611" xr:uid="{00000000-0005-0000-0000-00006B9D0000}"/>
    <cellStyle name="T 2 2 2 7" xfId="35612" xr:uid="{00000000-0005-0000-0000-00006C9D0000}"/>
    <cellStyle name="T 2 2 20" xfId="35613" xr:uid="{00000000-0005-0000-0000-00006D9D0000}"/>
    <cellStyle name="T 2 2 20 2" xfId="35614" xr:uid="{00000000-0005-0000-0000-00006E9D0000}"/>
    <cellStyle name="T 2 2 20 3" xfId="35615" xr:uid="{00000000-0005-0000-0000-00006F9D0000}"/>
    <cellStyle name="T 2 2 20 4" xfId="35616" xr:uid="{00000000-0005-0000-0000-0000709D0000}"/>
    <cellStyle name="T 2 2 20 5" xfId="35617" xr:uid="{00000000-0005-0000-0000-0000719D0000}"/>
    <cellStyle name="T 2 2 20 6" xfId="35618" xr:uid="{00000000-0005-0000-0000-0000729D0000}"/>
    <cellStyle name="T 2 2 21" xfId="35619" xr:uid="{00000000-0005-0000-0000-0000739D0000}"/>
    <cellStyle name="T 2 2 21 2" xfId="35620" xr:uid="{00000000-0005-0000-0000-0000749D0000}"/>
    <cellStyle name="T 2 2 21 3" xfId="35621" xr:uid="{00000000-0005-0000-0000-0000759D0000}"/>
    <cellStyle name="T 2 2 21 4" xfId="35622" xr:uid="{00000000-0005-0000-0000-0000769D0000}"/>
    <cellStyle name="T 2 2 21 5" xfId="35623" xr:uid="{00000000-0005-0000-0000-0000779D0000}"/>
    <cellStyle name="T 2 2 21 6" xfId="35624" xr:uid="{00000000-0005-0000-0000-0000789D0000}"/>
    <cellStyle name="T 2 2 22" xfId="35625" xr:uid="{00000000-0005-0000-0000-0000799D0000}"/>
    <cellStyle name="T 2 2 22 2" xfId="35626" xr:uid="{00000000-0005-0000-0000-00007A9D0000}"/>
    <cellStyle name="T 2 2 22 3" xfId="35627" xr:uid="{00000000-0005-0000-0000-00007B9D0000}"/>
    <cellStyle name="T 2 2 22 4" xfId="35628" xr:uid="{00000000-0005-0000-0000-00007C9D0000}"/>
    <cellStyle name="T 2 2 22 5" xfId="35629" xr:uid="{00000000-0005-0000-0000-00007D9D0000}"/>
    <cellStyle name="T 2 2 22 6" xfId="35630" xr:uid="{00000000-0005-0000-0000-00007E9D0000}"/>
    <cellStyle name="T 2 2 23" xfId="35631" xr:uid="{00000000-0005-0000-0000-00007F9D0000}"/>
    <cellStyle name="T 2 2 23 2" xfId="35632" xr:uid="{00000000-0005-0000-0000-0000809D0000}"/>
    <cellStyle name="T 2 2 23 3" xfId="35633" xr:uid="{00000000-0005-0000-0000-0000819D0000}"/>
    <cellStyle name="T 2 2 23 4" xfId="35634" xr:uid="{00000000-0005-0000-0000-0000829D0000}"/>
    <cellStyle name="T 2 2 23 5" xfId="35635" xr:uid="{00000000-0005-0000-0000-0000839D0000}"/>
    <cellStyle name="T 2 2 23 6" xfId="35636" xr:uid="{00000000-0005-0000-0000-0000849D0000}"/>
    <cellStyle name="T 2 2 24" xfId="35637" xr:uid="{00000000-0005-0000-0000-0000859D0000}"/>
    <cellStyle name="T 2 2 24 2" xfId="35638" xr:uid="{00000000-0005-0000-0000-0000869D0000}"/>
    <cellStyle name="T 2 2 24 3" xfId="35639" xr:uid="{00000000-0005-0000-0000-0000879D0000}"/>
    <cellStyle name="T 2 2 24 4" xfId="35640" xr:uid="{00000000-0005-0000-0000-0000889D0000}"/>
    <cellStyle name="T 2 2 24 5" xfId="35641" xr:uid="{00000000-0005-0000-0000-0000899D0000}"/>
    <cellStyle name="T 2 2 24 6" xfId="35642" xr:uid="{00000000-0005-0000-0000-00008A9D0000}"/>
    <cellStyle name="T 2 2 25" xfId="35643" xr:uid="{00000000-0005-0000-0000-00008B9D0000}"/>
    <cellStyle name="T 2 2 25 2" xfId="35644" xr:uid="{00000000-0005-0000-0000-00008C9D0000}"/>
    <cellStyle name="T 2 2 25 3" xfId="35645" xr:uid="{00000000-0005-0000-0000-00008D9D0000}"/>
    <cellStyle name="T 2 2 25 4" xfId="35646" xr:uid="{00000000-0005-0000-0000-00008E9D0000}"/>
    <cellStyle name="T 2 2 25 5" xfId="35647" xr:uid="{00000000-0005-0000-0000-00008F9D0000}"/>
    <cellStyle name="T 2 2 25 6" xfId="35648" xr:uid="{00000000-0005-0000-0000-0000909D0000}"/>
    <cellStyle name="T 2 2 26" xfId="35649" xr:uid="{00000000-0005-0000-0000-0000919D0000}"/>
    <cellStyle name="T 2 2 26 2" xfId="35650" xr:uid="{00000000-0005-0000-0000-0000929D0000}"/>
    <cellStyle name="T 2 2 26 3" xfId="35651" xr:uid="{00000000-0005-0000-0000-0000939D0000}"/>
    <cellStyle name="T 2 2 26 4" xfId="35652" xr:uid="{00000000-0005-0000-0000-0000949D0000}"/>
    <cellStyle name="T 2 2 26 5" xfId="35653" xr:uid="{00000000-0005-0000-0000-0000959D0000}"/>
    <cellStyle name="T 2 2 26 6" xfId="35654" xr:uid="{00000000-0005-0000-0000-0000969D0000}"/>
    <cellStyle name="T 2 2 27" xfId="35655" xr:uid="{00000000-0005-0000-0000-0000979D0000}"/>
    <cellStyle name="T 2 2 27 2" xfId="35656" xr:uid="{00000000-0005-0000-0000-0000989D0000}"/>
    <cellStyle name="T 2 2 27 3" xfId="35657" xr:uid="{00000000-0005-0000-0000-0000999D0000}"/>
    <cellStyle name="T 2 2 27 4" xfId="35658" xr:uid="{00000000-0005-0000-0000-00009A9D0000}"/>
    <cellStyle name="T 2 2 27 5" xfId="35659" xr:uid="{00000000-0005-0000-0000-00009B9D0000}"/>
    <cellStyle name="T 2 2 27 6" xfId="35660" xr:uid="{00000000-0005-0000-0000-00009C9D0000}"/>
    <cellStyle name="T 2 2 28" xfId="35661" xr:uid="{00000000-0005-0000-0000-00009D9D0000}"/>
    <cellStyle name="T 2 2 28 2" xfId="35662" xr:uid="{00000000-0005-0000-0000-00009E9D0000}"/>
    <cellStyle name="T 2 2 28 3" xfId="35663" xr:uid="{00000000-0005-0000-0000-00009F9D0000}"/>
    <cellStyle name="T 2 2 28 4" xfId="35664" xr:uid="{00000000-0005-0000-0000-0000A09D0000}"/>
    <cellStyle name="T 2 2 28 5" xfId="35665" xr:uid="{00000000-0005-0000-0000-0000A19D0000}"/>
    <cellStyle name="T 2 2 28 6" xfId="35666" xr:uid="{00000000-0005-0000-0000-0000A29D0000}"/>
    <cellStyle name="T 2 2 29" xfId="35667" xr:uid="{00000000-0005-0000-0000-0000A39D0000}"/>
    <cellStyle name="T 2 2 29 2" xfId="35668" xr:uid="{00000000-0005-0000-0000-0000A49D0000}"/>
    <cellStyle name="T 2 2 29 3" xfId="35669" xr:uid="{00000000-0005-0000-0000-0000A59D0000}"/>
    <cellStyle name="T 2 2 29 4" xfId="35670" xr:uid="{00000000-0005-0000-0000-0000A69D0000}"/>
    <cellStyle name="T 2 2 29 5" xfId="35671" xr:uid="{00000000-0005-0000-0000-0000A79D0000}"/>
    <cellStyle name="T 2 2 29 6" xfId="35672" xr:uid="{00000000-0005-0000-0000-0000A89D0000}"/>
    <cellStyle name="T 2 2 3" xfId="35673" xr:uid="{00000000-0005-0000-0000-0000A99D0000}"/>
    <cellStyle name="T 2 2 3 2" xfId="35674" xr:uid="{00000000-0005-0000-0000-0000AA9D0000}"/>
    <cellStyle name="T 2 2 3 3" xfId="35675" xr:uid="{00000000-0005-0000-0000-0000AB9D0000}"/>
    <cellStyle name="T 2 2 3 4" xfId="35676" xr:uid="{00000000-0005-0000-0000-0000AC9D0000}"/>
    <cellStyle name="T 2 2 3 5" xfId="35677" xr:uid="{00000000-0005-0000-0000-0000AD9D0000}"/>
    <cellStyle name="T 2 2 3 6" xfId="35678" xr:uid="{00000000-0005-0000-0000-0000AE9D0000}"/>
    <cellStyle name="T 2 2 30" xfId="35679" xr:uid="{00000000-0005-0000-0000-0000AF9D0000}"/>
    <cellStyle name="T 2 2 31" xfId="35680" xr:uid="{00000000-0005-0000-0000-0000B09D0000}"/>
    <cellStyle name="T 2 2 32" xfId="35681" xr:uid="{00000000-0005-0000-0000-0000B19D0000}"/>
    <cellStyle name="T 2 2 33" xfId="35682" xr:uid="{00000000-0005-0000-0000-0000B29D0000}"/>
    <cellStyle name="T 2 2 34" xfId="35683" xr:uid="{00000000-0005-0000-0000-0000B39D0000}"/>
    <cellStyle name="T 2 2 4" xfId="35684" xr:uid="{00000000-0005-0000-0000-0000B49D0000}"/>
    <cellStyle name="T 2 2 4 2" xfId="35685" xr:uid="{00000000-0005-0000-0000-0000B59D0000}"/>
    <cellStyle name="T 2 2 4 3" xfId="35686" xr:uid="{00000000-0005-0000-0000-0000B69D0000}"/>
    <cellStyle name="T 2 2 4 4" xfId="35687" xr:uid="{00000000-0005-0000-0000-0000B79D0000}"/>
    <cellStyle name="T 2 2 4 5" xfId="35688" xr:uid="{00000000-0005-0000-0000-0000B89D0000}"/>
    <cellStyle name="T 2 2 4 6" xfId="35689" xr:uid="{00000000-0005-0000-0000-0000B99D0000}"/>
    <cellStyle name="T 2 2 5" xfId="35690" xr:uid="{00000000-0005-0000-0000-0000BA9D0000}"/>
    <cellStyle name="T 2 2 5 2" xfId="35691" xr:uid="{00000000-0005-0000-0000-0000BB9D0000}"/>
    <cellStyle name="T 2 2 5 3" xfId="35692" xr:uid="{00000000-0005-0000-0000-0000BC9D0000}"/>
    <cellStyle name="T 2 2 5 4" xfId="35693" xr:uid="{00000000-0005-0000-0000-0000BD9D0000}"/>
    <cellStyle name="T 2 2 5 5" xfId="35694" xr:uid="{00000000-0005-0000-0000-0000BE9D0000}"/>
    <cellStyle name="T 2 2 5 6" xfId="35695" xr:uid="{00000000-0005-0000-0000-0000BF9D0000}"/>
    <cellStyle name="T 2 2 6" xfId="35696" xr:uid="{00000000-0005-0000-0000-0000C09D0000}"/>
    <cellStyle name="T 2 2 6 2" xfId="35697" xr:uid="{00000000-0005-0000-0000-0000C19D0000}"/>
    <cellStyle name="T 2 2 6 3" xfId="35698" xr:uid="{00000000-0005-0000-0000-0000C29D0000}"/>
    <cellStyle name="T 2 2 6 4" xfId="35699" xr:uid="{00000000-0005-0000-0000-0000C39D0000}"/>
    <cellStyle name="T 2 2 6 5" xfId="35700" xr:uid="{00000000-0005-0000-0000-0000C49D0000}"/>
    <cellStyle name="T 2 2 6 6" xfId="35701" xr:uid="{00000000-0005-0000-0000-0000C59D0000}"/>
    <cellStyle name="T 2 2 7" xfId="35702" xr:uid="{00000000-0005-0000-0000-0000C69D0000}"/>
    <cellStyle name="T 2 2 7 2" xfId="35703" xr:uid="{00000000-0005-0000-0000-0000C79D0000}"/>
    <cellStyle name="T 2 2 7 3" xfId="35704" xr:uid="{00000000-0005-0000-0000-0000C89D0000}"/>
    <cellStyle name="T 2 2 7 4" xfId="35705" xr:uid="{00000000-0005-0000-0000-0000C99D0000}"/>
    <cellStyle name="T 2 2 7 5" xfId="35706" xr:uid="{00000000-0005-0000-0000-0000CA9D0000}"/>
    <cellStyle name="T 2 2 7 6" xfId="35707" xr:uid="{00000000-0005-0000-0000-0000CB9D0000}"/>
    <cellStyle name="T 2 2 8" xfId="35708" xr:uid="{00000000-0005-0000-0000-0000CC9D0000}"/>
    <cellStyle name="T 2 2 8 2" xfId="35709" xr:uid="{00000000-0005-0000-0000-0000CD9D0000}"/>
    <cellStyle name="T 2 2 8 3" xfId="35710" xr:uid="{00000000-0005-0000-0000-0000CE9D0000}"/>
    <cellStyle name="T 2 2 8 4" xfId="35711" xr:uid="{00000000-0005-0000-0000-0000CF9D0000}"/>
    <cellStyle name="T 2 2 8 5" xfId="35712" xr:uid="{00000000-0005-0000-0000-0000D09D0000}"/>
    <cellStyle name="T 2 2 8 6" xfId="35713" xr:uid="{00000000-0005-0000-0000-0000D19D0000}"/>
    <cellStyle name="T 2 2 9" xfId="35714" xr:uid="{00000000-0005-0000-0000-0000D29D0000}"/>
    <cellStyle name="T 2 2 9 2" xfId="35715" xr:uid="{00000000-0005-0000-0000-0000D39D0000}"/>
    <cellStyle name="T 2 2 9 3" xfId="35716" xr:uid="{00000000-0005-0000-0000-0000D49D0000}"/>
    <cellStyle name="T 2 2 9 4" xfId="35717" xr:uid="{00000000-0005-0000-0000-0000D59D0000}"/>
    <cellStyle name="T 2 2 9 5" xfId="35718" xr:uid="{00000000-0005-0000-0000-0000D69D0000}"/>
    <cellStyle name="T 2 2 9 6" xfId="35719" xr:uid="{00000000-0005-0000-0000-0000D79D0000}"/>
    <cellStyle name="T 2 20" xfId="35720" xr:uid="{00000000-0005-0000-0000-0000D89D0000}"/>
    <cellStyle name="T 2 20 2" xfId="35721" xr:uid="{00000000-0005-0000-0000-0000D99D0000}"/>
    <cellStyle name="T 2 20 3" xfId="35722" xr:uid="{00000000-0005-0000-0000-0000DA9D0000}"/>
    <cellStyle name="T 2 20 4" xfId="35723" xr:uid="{00000000-0005-0000-0000-0000DB9D0000}"/>
    <cellStyle name="T 2 20 5" xfId="35724" xr:uid="{00000000-0005-0000-0000-0000DC9D0000}"/>
    <cellStyle name="T 2 20 6" xfId="35725" xr:uid="{00000000-0005-0000-0000-0000DD9D0000}"/>
    <cellStyle name="T 2 21" xfId="35726" xr:uid="{00000000-0005-0000-0000-0000DE9D0000}"/>
    <cellStyle name="T 2 21 2" xfId="35727" xr:uid="{00000000-0005-0000-0000-0000DF9D0000}"/>
    <cellStyle name="T 2 21 3" xfId="35728" xr:uid="{00000000-0005-0000-0000-0000E09D0000}"/>
    <cellStyle name="T 2 21 4" xfId="35729" xr:uid="{00000000-0005-0000-0000-0000E19D0000}"/>
    <cellStyle name="T 2 21 5" xfId="35730" xr:uid="{00000000-0005-0000-0000-0000E29D0000}"/>
    <cellStyle name="T 2 21 6" xfId="35731" xr:uid="{00000000-0005-0000-0000-0000E39D0000}"/>
    <cellStyle name="T 2 22" xfId="35732" xr:uid="{00000000-0005-0000-0000-0000E49D0000}"/>
    <cellStyle name="T 2 22 2" xfId="35733" xr:uid="{00000000-0005-0000-0000-0000E59D0000}"/>
    <cellStyle name="T 2 22 3" xfId="35734" xr:uid="{00000000-0005-0000-0000-0000E69D0000}"/>
    <cellStyle name="T 2 22 4" xfId="35735" xr:uid="{00000000-0005-0000-0000-0000E79D0000}"/>
    <cellStyle name="T 2 22 5" xfId="35736" xr:uid="{00000000-0005-0000-0000-0000E89D0000}"/>
    <cellStyle name="T 2 22 6" xfId="35737" xr:uid="{00000000-0005-0000-0000-0000E99D0000}"/>
    <cellStyle name="T 2 23" xfId="35738" xr:uid="{00000000-0005-0000-0000-0000EA9D0000}"/>
    <cellStyle name="T 2 23 2" xfId="35739" xr:uid="{00000000-0005-0000-0000-0000EB9D0000}"/>
    <cellStyle name="T 2 23 3" xfId="35740" xr:uid="{00000000-0005-0000-0000-0000EC9D0000}"/>
    <cellStyle name="T 2 23 4" xfId="35741" xr:uid="{00000000-0005-0000-0000-0000ED9D0000}"/>
    <cellStyle name="T 2 23 5" xfId="35742" xr:uid="{00000000-0005-0000-0000-0000EE9D0000}"/>
    <cellStyle name="T 2 23 6" xfId="35743" xr:uid="{00000000-0005-0000-0000-0000EF9D0000}"/>
    <cellStyle name="T 2 24" xfId="35744" xr:uid="{00000000-0005-0000-0000-0000F09D0000}"/>
    <cellStyle name="T 2 24 2" xfId="35745" xr:uid="{00000000-0005-0000-0000-0000F19D0000}"/>
    <cellStyle name="T 2 24 3" xfId="35746" xr:uid="{00000000-0005-0000-0000-0000F29D0000}"/>
    <cellStyle name="T 2 24 4" xfId="35747" xr:uid="{00000000-0005-0000-0000-0000F39D0000}"/>
    <cellStyle name="T 2 24 5" xfId="35748" xr:uid="{00000000-0005-0000-0000-0000F49D0000}"/>
    <cellStyle name="T 2 24 6" xfId="35749" xr:uid="{00000000-0005-0000-0000-0000F59D0000}"/>
    <cellStyle name="T 2 25" xfId="35750" xr:uid="{00000000-0005-0000-0000-0000F69D0000}"/>
    <cellStyle name="T 2 25 2" xfId="35751" xr:uid="{00000000-0005-0000-0000-0000F79D0000}"/>
    <cellStyle name="T 2 25 3" xfId="35752" xr:uid="{00000000-0005-0000-0000-0000F89D0000}"/>
    <cellStyle name="T 2 25 4" xfId="35753" xr:uid="{00000000-0005-0000-0000-0000F99D0000}"/>
    <cellStyle name="T 2 25 5" xfId="35754" xr:uid="{00000000-0005-0000-0000-0000FA9D0000}"/>
    <cellStyle name="T 2 25 6" xfId="35755" xr:uid="{00000000-0005-0000-0000-0000FB9D0000}"/>
    <cellStyle name="T 2 26" xfId="35756" xr:uid="{00000000-0005-0000-0000-0000FC9D0000}"/>
    <cellStyle name="T 2 26 2" xfId="35757" xr:uid="{00000000-0005-0000-0000-0000FD9D0000}"/>
    <cellStyle name="T 2 26 3" xfId="35758" xr:uid="{00000000-0005-0000-0000-0000FE9D0000}"/>
    <cellStyle name="T 2 26 4" xfId="35759" xr:uid="{00000000-0005-0000-0000-0000FF9D0000}"/>
    <cellStyle name="T 2 26 5" xfId="35760" xr:uid="{00000000-0005-0000-0000-0000009E0000}"/>
    <cellStyle name="T 2 26 6" xfId="35761" xr:uid="{00000000-0005-0000-0000-0000019E0000}"/>
    <cellStyle name="T 2 27" xfId="35762" xr:uid="{00000000-0005-0000-0000-0000029E0000}"/>
    <cellStyle name="T 2 27 2" xfId="35763" xr:uid="{00000000-0005-0000-0000-0000039E0000}"/>
    <cellStyle name="T 2 27 3" xfId="35764" xr:uid="{00000000-0005-0000-0000-0000049E0000}"/>
    <cellStyle name="T 2 27 4" xfId="35765" xr:uid="{00000000-0005-0000-0000-0000059E0000}"/>
    <cellStyle name="T 2 27 5" xfId="35766" xr:uid="{00000000-0005-0000-0000-0000069E0000}"/>
    <cellStyle name="T 2 27 6" xfId="35767" xr:uid="{00000000-0005-0000-0000-0000079E0000}"/>
    <cellStyle name="T 2 28" xfId="35768" xr:uid="{00000000-0005-0000-0000-0000089E0000}"/>
    <cellStyle name="T 2 28 2" xfId="35769" xr:uid="{00000000-0005-0000-0000-0000099E0000}"/>
    <cellStyle name="T 2 28 3" xfId="35770" xr:uid="{00000000-0005-0000-0000-00000A9E0000}"/>
    <cellStyle name="T 2 28 4" xfId="35771" xr:uid="{00000000-0005-0000-0000-00000B9E0000}"/>
    <cellStyle name="T 2 28 5" xfId="35772" xr:uid="{00000000-0005-0000-0000-00000C9E0000}"/>
    <cellStyle name="T 2 28 6" xfId="35773" xr:uid="{00000000-0005-0000-0000-00000D9E0000}"/>
    <cellStyle name="T 2 29" xfId="35774" xr:uid="{00000000-0005-0000-0000-00000E9E0000}"/>
    <cellStyle name="T 2 29 2" xfId="35775" xr:uid="{00000000-0005-0000-0000-00000F9E0000}"/>
    <cellStyle name="T 2 29 3" xfId="35776" xr:uid="{00000000-0005-0000-0000-0000109E0000}"/>
    <cellStyle name="T 2 29 4" xfId="35777" xr:uid="{00000000-0005-0000-0000-0000119E0000}"/>
    <cellStyle name="T 2 29 5" xfId="35778" xr:uid="{00000000-0005-0000-0000-0000129E0000}"/>
    <cellStyle name="T 2 29 6" xfId="35779" xr:uid="{00000000-0005-0000-0000-0000139E0000}"/>
    <cellStyle name="T 2 3" xfId="35780" xr:uid="{00000000-0005-0000-0000-0000149E0000}"/>
    <cellStyle name="T 2 3 2" xfId="35781" xr:uid="{00000000-0005-0000-0000-0000159E0000}"/>
    <cellStyle name="T 2 3 3" xfId="35782" xr:uid="{00000000-0005-0000-0000-0000169E0000}"/>
    <cellStyle name="T 2 3 4" xfId="35783" xr:uid="{00000000-0005-0000-0000-0000179E0000}"/>
    <cellStyle name="T 2 3 5" xfId="35784" xr:uid="{00000000-0005-0000-0000-0000189E0000}"/>
    <cellStyle name="T 2 3 6" xfId="35785" xr:uid="{00000000-0005-0000-0000-0000199E0000}"/>
    <cellStyle name="T 2 3 7" xfId="35786" xr:uid="{00000000-0005-0000-0000-00001A9E0000}"/>
    <cellStyle name="T 2 30" xfId="35787" xr:uid="{00000000-0005-0000-0000-00001B9E0000}"/>
    <cellStyle name="T 2 30 2" xfId="35788" xr:uid="{00000000-0005-0000-0000-00001C9E0000}"/>
    <cellStyle name="T 2 30 3" xfId="35789" xr:uid="{00000000-0005-0000-0000-00001D9E0000}"/>
    <cellStyle name="T 2 30 4" xfId="35790" xr:uid="{00000000-0005-0000-0000-00001E9E0000}"/>
    <cellStyle name="T 2 30 5" xfId="35791" xr:uid="{00000000-0005-0000-0000-00001F9E0000}"/>
    <cellStyle name="T 2 30 6" xfId="35792" xr:uid="{00000000-0005-0000-0000-0000209E0000}"/>
    <cellStyle name="T 2 31" xfId="35793" xr:uid="{00000000-0005-0000-0000-0000219E0000}"/>
    <cellStyle name="T 2 32" xfId="35794" xr:uid="{00000000-0005-0000-0000-0000229E0000}"/>
    <cellStyle name="T 2 33" xfId="35795" xr:uid="{00000000-0005-0000-0000-0000239E0000}"/>
    <cellStyle name="T 2 34" xfId="35796" xr:uid="{00000000-0005-0000-0000-0000249E0000}"/>
    <cellStyle name="T 2 35" xfId="35797" xr:uid="{00000000-0005-0000-0000-0000259E0000}"/>
    <cellStyle name="T 2 4" xfId="35798" xr:uid="{00000000-0005-0000-0000-0000269E0000}"/>
    <cellStyle name="T 2 4 2" xfId="35799" xr:uid="{00000000-0005-0000-0000-0000279E0000}"/>
    <cellStyle name="T 2 4 3" xfId="35800" xr:uid="{00000000-0005-0000-0000-0000289E0000}"/>
    <cellStyle name="T 2 4 4" xfId="35801" xr:uid="{00000000-0005-0000-0000-0000299E0000}"/>
    <cellStyle name="T 2 4 5" xfId="35802" xr:uid="{00000000-0005-0000-0000-00002A9E0000}"/>
    <cellStyle name="T 2 4 6" xfId="35803" xr:uid="{00000000-0005-0000-0000-00002B9E0000}"/>
    <cellStyle name="T 2 5" xfId="35804" xr:uid="{00000000-0005-0000-0000-00002C9E0000}"/>
    <cellStyle name="T 2 5 2" xfId="35805" xr:uid="{00000000-0005-0000-0000-00002D9E0000}"/>
    <cellStyle name="T 2 5 3" xfId="35806" xr:uid="{00000000-0005-0000-0000-00002E9E0000}"/>
    <cellStyle name="T 2 5 4" xfId="35807" xr:uid="{00000000-0005-0000-0000-00002F9E0000}"/>
    <cellStyle name="T 2 5 5" xfId="35808" xr:uid="{00000000-0005-0000-0000-0000309E0000}"/>
    <cellStyle name="T 2 5 6" xfId="35809" xr:uid="{00000000-0005-0000-0000-0000319E0000}"/>
    <cellStyle name="T 2 6" xfId="35810" xr:uid="{00000000-0005-0000-0000-0000329E0000}"/>
    <cellStyle name="T 2 6 2" xfId="35811" xr:uid="{00000000-0005-0000-0000-0000339E0000}"/>
    <cellStyle name="T 2 6 3" xfId="35812" xr:uid="{00000000-0005-0000-0000-0000349E0000}"/>
    <cellStyle name="T 2 6 4" xfId="35813" xr:uid="{00000000-0005-0000-0000-0000359E0000}"/>
    <cellStyle name="T 2 6 5" xfId="35814" xr:uid="{00000000-0005-0000-0000-0000369E0000}"/>
    <cellStyle name="T 2 6 6" xfId="35815" xr:uid="{00000000-0005-0000-0000-0000379E0000}"/>
    <cellStyle name="T 2 7" xfId="35816" xr:uid="{00000000-0005-0000-0000-0000389E0000}"/>
    <cellStyle name="T 2 7 2" xfId="35817" xr:uid="{00000000-0005-0000-0000-0000399E0000}"/>
    <cellStyle name="T 2 7 3" xfId="35818" xr:uid="{00000000-0005-0000-0000-00003A9E0000}"/>
    <cellStyle name="T 2 7 4" xfId="35819" xr:uid="{00000000-0005-0000-0000-00003B9E0000}"/>
    <cellStyle name="T 2 7 5" xfId="35820" xr:uid="{00000000-0005-0000-0000-00003C9E0000}"/>
    <cellStyle name="T 2 7 6" xfId="35821" xr:uid="{00000000-0005-0000-0000-00003D9E0000}"/>
    <cellStyle name="T 2 8" xfId="35822" xr:uid="{00000000-0005-0000-0000-00003E9E0000}"/>
    <cellStyle name="T 2 8 2" xfId="35823" xr:uid="{00000000-0005-0000-0000-00003F9E0000}"/>
    <cellStyle name="T 2 8 3" xfId="35824" xr:uid="{00000000-0005-0000-0000-0000409E0000}"/>
    <cellStyle name="T 2 8 4" xfId="35825" xr:uid="{00000000-0005-0000-0000-0000419E0000}"/>
    <cellStyle name="T 2 8 5" xfId="35826" xr:uid="{00000000-0005-0000-0000-0000429E0000}"/>
    <cellStyle name="T 2 8 6" xfId="35827" xr:uid="{00000000-0005-0000-0000-0000439E0000}"/>
    <cellStyle name="T 2 9" xfId="35828" xr:uid="{00000000-0005-0000-0000-0000449E0000}"/>
    <cellStyle name="T 2 9 2" xfId="35829" xr:uid="{00000000-0005-0000-0000-0000459E0000}"/>
    <cellStyle name="T 2 9 3" xfId="35830" xr:uid="{00000000-0005-0000-0000-0000469E0000}"/>
    <cellStyle name="T 2 9 4" xfId="35831" xr:uid="{00000000-0005-0000-0000-0000479E0000}"/>
    <cellStyle name="T 2 9 5" xfId="35832" xr:uid="{00000000-0005-0000-0000-0000489E0000}"/>
    <cellStyle name="T 2 9 6" xfId="35833" xr:uid="{00000000-0005-0000-0000-0000499E0000}"/>
    <cellStyle name="T 2_KHKT_tong_quat_BK_(Pb_20.3)(1) (1)" xfId="35834" xr:uid="{00000000-0005-0000-0000-00004A9E0000}"/>
    <cellStyle name="T 20" xfId="35835" xr:uid="{00000000-0005-0000-0000-00004B9E0000}"/>
    <cellStyle name="T 20 2" xfId="35836" xr:uid="{00000000-0005-0000-0000-00004C9E0000}"/>
    <cellStyle name="T 20 3" xfId="35837" xr:uid="{00000000-0005-0000-0000-00004D9E0000}"/>
    <cellStyle name="T 20 4" xfId="35838" xr:uid="{00000000-0005-0000-0000-00004E9E0000}"/>
    <cellStyle name="T 20 5" xfId="35839" xr:uid="{00000000-0005-0000-0000-00004F9E0000}"/>
    <cellStyle name="T 20 6" xfId="35840" xr:uid="{00000000-0005-0000-0000-0000509E0000}"/>
    <cellStyle name="T 21" xfId="35841" xr:uid="{00000000-0005-0000-0000-0000519E0000}"/>
    <cellStyle name="T 21 2" xfId="35842" xr:uid="{00000000-0005-0000-0000-0000529E0000}"/>
    <cellStyle name="T 21 3" xfId="35843" xr:uid="{00000000-0005-0000-0000-0000539E0000}"/>
    <cellStyle name="T 21 4" xfId="35844" xr:uid="{00000000-0005-0000-0000-0000549E0000}"/>
    <cellStyle name="T 21 5" xfId="35845" xr:uid="{00000000-0005-0000-0000-0000559E0000}"/>
    <cellStyle name="T 21 6" xfId="35846" xr:uid="{00000000-0005-0000-0000-0000569E0000}"/>
    <cellStyle name="T 22" xfId="35847" xr:uid="{00000000-0005-0000-0000-0000579E0000}"/>
    <cellStyle name="T 22 2" xfId="35848" xr:uid="{00000000-0005-0000-0000-0000589E0000}"/>
    <cellStyle name="T 22 3" xfId="35849" xr:uid="{00000000-0005-0000-0000-0000599E0000}"/>
    <cellStyle name="T 22 4" xfId="35850" xr:uid="{00000000-0005-0000-0000-00005A9E0000}"/>
    <cellStyle name="T 22 5" xfId="35851" xr:uid="{00000000-0005-0000-0000-00005B9E0000}"/>
    <cellStyle name="T 22 6" xfId="35852" xr:uid="{00000000-0005-0000-0000-00005C9E0000}"/>
    <cellStyle name="T 23" xfId="35853" xr:uid="{00000000-0005-0000-0000-00005D9E0000}"/>
    <cellStyle name="T 23 2" xfId="35854" xr:uid="{00000000-0005-0000-0000-00005E9E0000}"/>
    <cellStyle name="T 23 3" xfId="35855" xr:uid="{00000000-0005-0000-0000-00005F9E0000}"/>
    <cellStyle name="T 23 4" xfId="35856" xr:uid="{00000000-0005-0000-0000-0000609E0000}"/>
    <cellStyle name="T 23 5" xfId="35857" xr:uid="{00000000-0005-0000-0000-0000619E0000}"/>
    <cellStyle name="T 23 6" xfId="35858" xr:uid="{00000000-0005-0000-0000-0000629E0000}"/>
    <cellStyle name="T 24" xfId="35859" xr:uid="{00000000-0005-0000-0000-0000639E0000}"/>
    <cellStyle name="T 24 2" xfId="35860" xr:uid="{00000000-0005-0000-0000-0000649E0000}"/>
    <cellStyle name="T 24 3" xfId="35861" xr:uid="{00000000-0005-0000-0000-0000659E0000}"/>
    <cellStyle name="T 24 4" xfId="35862" xr:uid="{00000000-0005-0000-0000-0000669E0000}"/>
    <cellStyle name="T 24 5" xfId="35863" xr:uid="{00000000-0005-0000-0000-0000679E0000}"/>
    <cellStyle name="T 24 6" xfId="35864" xr:uid="{00000000-0005-0000-0000-0000689E0000}"/>
    <cellStyle name="T 25" xfId="35865" xr:uid="{00000000-0005-0000-0000-0000699E0000}"/>
    <cellStyle name="T 25 2" xfId="35866" xr:uid="{00000000-0005-0000-0000-00006A9E0000}"/>
    <cellStyle name="T 25 3" xfId="35867" xr:uid="{00000000-0005-0000-0000-00006B9E0000}"/>
    <cellStyle name="T 25 4" xfId="35868" xr:uid="{00000000-0005-0000-0000-00006C9E0000}"/>
    <cellStyle name="T 25 5" xfId="35869" xr:uid="{00000000-0005-0000-0000-00006D9E0000}"/>
    <cellStyle name="T 25 6" xfId="35870" xr:uid="{00000000-0005-0000-0000-00006E9E0000}"/>
    <cellStyle name="T 26" xfId="35871" xr:uid="{00000000-0005-0000-0000-00006F9E0000}"/>
    <cellStyle name="T 26 2" xfId="35872" xr:uid="{00000000-0005-0000-0000-0000709E0000}"/>
    <cellStyle name="T 26 3" xfId="35873" xr:uid="{00000000-0005-0000-0000-0000719E0000}"/>
    <cellStyle name="T 26 4" xfId="35874" xr:uid="{00000000-0005-0000-0000-0000729E0000}"/>
    <cellStyle name="T 26 5" xfId="35875" xr:uid="{00000000-0005-0000-0000-0000739E0000}"/>
    <cellStyle name="T 26 6" xfId="35876" xr:uid="{00000000-0005-0000-0000-0000749E0000}"/>
    <cellStyle name="T 27" xfId="35877" xr:uid="{00000000-0005-0000-0000-0000759E0000}"/>
    <cellStyle name="T 27 2" xfId="35878" xr:uid="{00000000-0005-0000-0000-0000769E0000}"/>
    <cellStyle name="T 27 3" xfId="35879" xr:uid="{00000000-0005-0000-0000-0000779E0000}"/>
    <cellStyle name="T 27 4" xfId="35880" xr:uid="{00000000-0005-0000-0000-0000789E0000}"/>
    <cellStyle name="T 27 5" xfId="35881" xr:uid="{00000000-0005-0000-0000-0000799E0000}"/>
    <cellStyle name="T 27 6" xfId="35882" xr:uid="{00000000-0005-0000-0000-00007A9E0000}"/>
    <cellStyle name="T 28" xfId="35883" xr:uid="{00000000-0005-0000-0000-00007B9E0000}"/>
    <cellStyle name="T 28 2" xfId="35884" xr:uid="{00000000-0005-0000-0000-00007C9E0000}"/>
    <cellStyle name="T 28 3" xfId="35885" xr:uid="{00000000-0005-0000-0000-00007D9E0000}"/>
    <cellStyle name="T 28 4" xfId="35886" xr:uid="{00000000-0005-0000-0000-00007E9E0000}"/>
    <cellStyle name="T 28 5" xfId="35887" xr:uid="{00000000-0005-0000-0000-00007F9E0000}"/>
    <cellStyle name="T 28 6" xfId="35888" xr:uid="{00000000-0005-0000-0000-0000809E0000}"/>
    <cellStyle name="T 29" xfId="35889" xr:uid="{00000000-0005-0000-0000-0000819E0000}"/>
    <cellStyle name="T 29 2" xfId="35890" xr:uid="{00000000-0005-0000-0000-0000829E0000}"/>
    <cellStyle name="T 29 3" xfId="35891" xr:uid="{00000000-0005-0000-0000-0000839E0000}"/>
    <cellStyle name="T 29 4" xfId="35892" xr:uid="{00000000-0005-0000-0000-0000849E0000}"/>
    <cellStyle name="T 29 5" xfId="35893" xr:uid="{00000000-0005-0000-0000-0000859E0000}"/>
    <cellStyle name="T 29 6" xfId="35894" xr:uid="{00000000-0005-0000-0000-0000869E0000}"/>
    <cellStyle name="T 3" xfId="35895" xr:uid="{00000000-0005-0000-0000-0000879E0000}"/>
    <cellStyle name="T 3 10" xfId="35896" xr:uid="{00000000-0005-0000-0000-0000889E0000}"/>
    <cellStyle name="T 3 10 2" xfId="35897" xr:uid="{00000000-0005-0000-0000-0000899E0000}"/>
    <cellStyle name="T 3 10 3" xfId="35898" xr:uid="{00000000-0005-0000-0000-00008A9E0000}"/>
    <cellStyle name="T 3 10 4" xfId="35899" xr:uid="{00000000-0005-0000-0000-00008B9E0000}"/>
    <cellStyle name="T 3 10 5" xfId="35900" xr:uid="{00000000-0005-0000-0000-00008C9E0000}"/>
    <cellStyle name="T 3 10 6" xfId="35901" xr:uid="{00000000-0005-0000-0000-00008D9E0000}"/>
    <cellStyle name="T 3 11" xfId="35902" xr:uid="{00000000-0005-0000-0000-00008E9E0000}"/>
    <cellStyle name="T 3 11 2" xfId="35903" xr:uid="{00000000-0005-0000-0000-00008F9E0000}"/>
    <cellStyle name="T 3 11 3" xfId="35904" xr:uid="{00000000-0005-0000-0000-0000909E0000}"/>
    <cellStyle name="T 3 11 4" xfId="35905" xr:uid="{00000000-0005-0000-0000-0000919E0000}"/>
    <cellStyle name="T 3 11 5" xfId="35906" xr:uid="{00000000-0005-0000-0000-0000929E0000}"/>
    <cellStyle name="T 3 11 6" xfId="35907" xr:uid="{00000000-0005-0000-0000-0000939E0000}"/>
    <cellStyle name="T 3 12" xfId="35908" xr:uid="{00000000-0005-0000-0000-0000949E0000}"/>
    <cellStyle name="T 3 12 2" xfId="35909" xr:uid="{00000000-0005-0000-0000-0000959E0000}"/>
    <cellStyle name="T 3 12 3" xfId="35910" xr:uid="{00000000-0005-0000-0000-0000969E0000}"/>
    <cellStyle name="T 3 12 4" xfId="35911" xr:uid="{00000000-0005-0000-0000-0000979E0000}"/>
    <cellStyle name="T 3 12 5" xfId="35912" xr:uid="{00000000-0005-0000-0000-0000989E0000}"/>
    <cellStyle name="T 3 12 6" xfId="35913" xr:uid="{00000000-0005-0000-0000-0000999E0000}"/>
    <cellStyle name="T 3 13" xfId="35914" xr:uid="{00000000-0005-0000-0000-00009A9E0000}"/>
    <cellStyle name="T 3 13 2" xfId="35915" xr:uid="{00000000-0005-0000-0000-00009B9E0000}"/>
    <cellStyle name="T 3 13 3" xfId="35916" xr:uid="{00000000-0005-0000-0000-00009C9E0000}"/>
    <cellStyle name="T 3 13 4" xfId="35917" xr:uid="{00000000-0005-0000-0000-00009D9E0000}"/>
    <cellStyle name="T 3 13 5" xfId="35918" xr:uid="{00000000-0005-0000-0000-00009E9E0000}"/>
    <cellStyle name="T 3 13 6" xfId="35919" xr:uid="{00000000-0005-0000-0000-00009F9E0000}"/>
    <cellStyle name="T 3 14" xfId="35920" xr:uid="{00000000-0005-0000-0000-0000A09E0000}"/>
    <cellStyle name="T 3 14 2" xfId="35921" xr:uid="{00000000-0005-0000-0000-0000A19E0000}"/>
    <cellStyle name="T 3 14 3" xfId="35922" xr:uid="{00000000-0005-0000-0000-0000A29E0000}"/>
    <cellStyle name="T 3 14 4" xfId="35923" xr:uid="{00000000-0005-0000-0000-0000A39E0000}"/>
    <cellStyle name="T 3 14 5" xfId="35924" xr:uid="{00000000-0005-0000-0000-0000A49E0000}"/>
    <cellStyle name="T 3 14 6" xfId="35925" xr:uid="{00000000-0005-0000-0000-0000A59E0000}"/>
    <cellStyle name="T 3 15" xfId="35926" xr:uid="{00000000-0005-0000-0000-0000A69E0000}"/>
    <cellStyle name="T 3 15 2" xfId="35927" xr:uid="{00000000-0005-0000-0000-0000A79E0000}"/>
    <cellStyle name="T 3 15 3" xfId="35928" xr:uid="{00000000-0005-0000-0000-0000A89E0000}"/>
    <cellStyle name="T 3 15 4" xfId="35929" xr:uid="{00000000-0005-0000-0000-0000A99E0000}"/>
    <cellStyle name="T 3 15 5" xfId="35930" xr:uid="{00000000-0005-0000-0000-0000AA9E0000}"/>
    <cellStyle name="T 3 15 6" xfId="35931" xr:uid="{00000000-0005-0000-0000-0000AB9E0000}"/>
    <cellStyle name="T 3 16" xfId="35932" xr:uid="{00000000-0005-0000-0000-0000AC9E0000}"/>
    <cellStyle name="T 3 16 2" xfId="35933" xr:uid="{00000000-0005-0000-0000-0000AD9E0000}"/>
    <cellStyle name="T 3 16 3" xfId="35934" xr:uid="{00000000-0005-0000-0000-0000AE9E0000}"/>
    <cellStyle name="T 3 16 4" xfId="35935" xr:uid="{00000000-0005-0000-0000-0000AF9E0000}"/>
    <cellStyle name="T 3 16 5" xfId="35936" xr:uid="{00000000-0005-0000-0000-0000B09E0000}"/>
    <cellStyle name="T 3 16 6" xfId="35937" xr:uid="{00000000-0005-0000-0000-0000B19E0000}"/>
    <cellStyle name="T 3 17" xfId="35938" xr:uid="{00000000-0005-0000-0000-0000B29E0000}"/>
    <cellStyle name="T 3 17 2" xfId="35939" xr:uid="{00000000-0005-0000-0000-0000B39E0000}"/>
    <cellStyle name="T 3 17 3" xfId="35940" xr:uid="{00000000-0005-0000-0000-0000B49E0000}"/>
    <cellStyle name="T 3 17 4" xfId="35941" xr:uid="{00000000-0005-0000-0000-0000B59E0000}"/>
    <cellStyle name="T 3 17 5" xfId="35942" xr:uid="{00000000-0005-0000-0000-0000B69E0000}"/>
    <cellStyle name="T 3 17 6" xfId="35943" xr:uid="{00000000-0005-0000-0000-0000B79E0000}"/>
    <cellStyle name="T 3 18" xfId="35944" xr:uid="{00000000-0005-0000-0000-0000B89E0000}"/>
    <cellStyle name="T 3 18 2" xfId="35945" xr:uid="{00000000-0005-0000-0000-0000B99E0000}"/>
    <cellStyle name="T 3 18 3" xfId="35946" xr:uid="{00000000-0005-0000-0000-0000BA9E0000}"/>
    <cellStyle name="T 3 18 4" xfId="35947" xr:uid="{00000000-0005-0000-0000-0000BB9E0000}"/>
    <cellStyle name="T 3 18 5" xfId="35948" xr:uid="{00000000-0005-0000-0000-0000BC9E0000}"/>
    <cellStyle name="T 3 18 6" xfId="35949" xr:uid="{00000000-0005-0000-0000-0000BD9E0000}"/>
    <cellStyle name="T 3 19" xfId="35950" xr:uid="{00000000-0005-0000-0000-0000BE9E0000}"/>
    <cellStyle name="T 3 19 2" xfId="35951" xr:uid="{00000000-0005-0000-0000-0000BF9E0000}"/>
    <cellStyle name="T 3 19 3" xfId="35952" xr:uid="{00000000-0005-0000-0000-0000C09E0000}"/>
    <cellStyle name="T 3 19 4" xfId="35953" xr:uid="{00000000-0005-0000-0000-0000C19E0000}"/>
    <cellStyle name="T 3 19 5" xfId="35954" xr:uid="{00000000-0005-0000-0000-0000C29E0000}"/>
    <cellStyle name="T 3 19 6" xfId="35955" xr:uid="{00000000-0005-0000-0000-0000C39E0000}"/>
    <cellStyle name="T 3 2" xfId="35956" xr:uid="{00000000-0005-0000-0000-0000C49E0000}"/>
    <cellStyle name="T 3 2 2" xfId="35957" xr:uid="{00000000-0005-0000-0000-0000C59E0000}"/>
    <cellStyle name="T 3 2 3" xfId="35958" xr:uid="{00000000-0005-0000-0000-0000C69E0000}"/>
    <cellStyle name="T 3 2 4" xfId="35959" xr:uid="{00000000-0005-0000-0000-0000C79E0000}"/>
    <cellStyle name="T 3 2 5" xfId="35960" xr:uid="{00000000-0005-0000-0000-0000C89E0000}"/>
    <cellStyle name="T 3 2 6" xfId="35961" xr:uid="{00000000-0005-0000-0000-0000C99E0000}"/>
    <cellStyle name="T 3 2 7" xfId="35962" xr:uid="{00000000-0005-0000-0000-0000CA9E0000}"/>
    <cellStyle name="T 3 20" xfId="35963" xr:uid="{00000000-0005-0000-0000-0000CB9E0000}"/>
    <cellStyle name="T 3 20 2" xfId="35964" xr:uid="{00000000-0005-0000-0000-0000CC9E0000}"/>
    <cellStyle name="T 3 20 3" xfId="35965" xr:uid="{00000000-0005-0000-0000-0000CD9E0000}"/>
    <cellStyle name="T 3 20 4" xfId="35966" xr:uid="{00000000-0005-0000-0000-0000CE9E0000}"/>
    <cellStyle name="T 3 20 5" xfId="35967" xr:uid="{00000000-0005-0000-0000-0000CF9E0000}"/>
    <cellStyle name="T 3 20 6" xfId="35968" xr:uid="{00000000-0005-0000-0000-0000D09E0000}"/>
    <cellStyle name="T 3 21" xfId="35969" xr:uid="{00000000-0005-0000-0000-0000D19E0000}"/>
    <cellStyle name="T 3 21 2" xfId="35970" xr:uid="{00000000-0005-0000-0000-0000D29E0000}"/>
    <cellStyle name="T 3 21 3" xfId="35971" xr:uid="{00000000-0005-0000-0000-0000D39E0000}"/>
    <cellStyle name="T 3 21 4" xfId="35972" xr:uid="{00000000-0005-0000-0000-0000D49E0000}"/>
    <cellStyle name="T 3 21 5" xfId="35973" xr:uid="{00000000-0005-0000-0000-0000D59E0000}"/>
    <cellStyle name="T 3 21 6" xfId="35974" xr:uid="{00000000-0005-0000-0000-0000D69E0000}"/>
    <cellStyle name="T 3 22" xfId="35975" xr:uid="{00000000-0005-0000-0000-0000D79E0000}"/>
    <cellStyle name="T 3 22 2" xfId="35976" xr:uid="{00000000-0005-0000-0000-0000D89E0000}"/>
    <cellStyle name="T 3 22 3" xfId="35977" xr:uid="{00000000-0005-0000-0000-0000D99E0000}"/>
    <cellStyle name="T 3 22 4" xfId="35978" xr:uid="{00000000-0005-0000-0000-0000DA9E0000}"/>
    <cellStyle name="T 3 22 5" xfId="35979" xr:uid="{00000000-0005-0000-0000-0000DB9E0000}"/>
    <cellStyle name="T 3 22 6" xfId="35980" xr:uid="{00000000-0005-0000-0000-0000DC9E0000}"/>
    <cellStyle name="T 3 23" xfId="35981" xr:uid="{00000000-0005-0000-0000-0000DD9E0000}"/>
    <cellStyle name="T 3 23 2" xfId="35982" xr:uid="{00000000-0005-0000-0000-0000DE9E0000}"/>
    <cellStyle name="T 3 23 3" xfId="35983" xr:uid="{00000000-0005-0000-0000-0000DF9E0000}"/>
    <cellStyle name="T 3 23 4" xfId="35984" xr:uid="{00000000-0005-0000-0000-0000E09E0000}"/>
    <cellStyle name="T 3 23 5" xfId="35985" xr:uid="{00000000-0005-0000-0000-0000E19E0000}"/>
    <cellStyle name="T 3 23 6" xfId="35986" xr:uid="{00000000-0005-0000-0000-0000E29E0000}"/>
    <cellStyle name="T 3 24" xfId="35987" xr:uid="{00000000-0005-0000-0000-0000E39E0000}"/>
    <cellStyle name="T 3 24 2" xfId="35988" xr:uid="{00000000-0005-0000-0000-0000E49E0000}"/>
    <cellStyle name="T 3 24 3" xfId="35989" xr:uid="{00000000-0005-0000-0000-0000E59E0000}"/>
    <cellStyle name="T 3 24 4" xfId="35990" xr:uid="{00000000-0005-0000-0000-0000E69E0000}"/>
    <cellStyle name="T 3 24 5" xfId="35991" xr:uid="{00000000-0005-0000-0000-0000E79E0000}"/>
    <cellStyle name="T 3 24 6" xfId="35992" xr:uid="{00000000-0005-0000-0000-0000E89E0000}"/>
    <cellStyle name="T 3 25" xfId="35993" xr:uid="{00000000-0005-0000-0000-0000E99E0000}"/>
    <cellStyle name="T 3 25 2" xfId="35994" xr:uid="{00000000-0005-0000-0000-0000EA9E0000}"/>
    <cellStyle name="T 3 25 3" xfId="35995" xr:uid="{00000000-0005-0000-0000-0000EB9E0000}"/>
    <cellStyle name="T 3 25 4" xfId="35996" xr:uid="{00000000-0005-0000-0000-0000EC9E0000}"/>
    <cellStyle name="T 3 25 5" xfId="35997" xr:uid="{00000000-0005-0000-0000-0000ED9E0000}"/>
    <cellStyle name="T 3 25 6" xfId="35998" xr:uid="{00000000-0005-0000-0000-0000EE9E0000}"/>
    <cellStyle name="T 3 26" xfId="35999" xr:uid="{00000000-0005-0000-0000-0000EF9E0000}"/>
    <cellStyle name="T 3 26 2" xfId="36000" xr:uid="{00000000-0005-0000-0000-0000F09E0000}"/>
    <cellStyle name="T 3 26 3" xfId="36001" xr:uid="{00000000-0005-0000-0000-0000F19E0000}"/>
    <cellStyle name="T 3 26 4" xfId="36002" xr:uid="{00000000-0005-0000-0000-0000F29E0000}"/>
    <cellStyle name="T 3 26 5" xfId="36003" xr:uid="{00000000-0005-0000-0000-0000F39E0000}"/>
    <cellStyle name="T 3 26 6" xfId="36004" xr:uid="{00000000-0005-0000-0000-0000F49E0000}"/>
    <cellStyle name="T 3 27" xfId="36005" xr:uid="{00000000-0005-0000-0000-0000F59E0000}"/>
    <cellStyle name="T 3 27 2" xfId="36006" xr:uid="{00000000-0005-0000-0000-0000F69E0000}"/>
    <cellStyle name="T 3 27 3" xfId="36007" xr:uid="{00000000-0005-0000-0000-0000F79E0000}"/>
    <cellStyle name="T 3 27 4" xfId="36008" xr:uid="{00000000-0005-0000-0000-0000F89E0000}"/>
    <cellStyle name="T 3 27 5" xfId="36009" xr:uid="{00000000-0005-0000-0000-0000F99E0000}"/>
    <cellStyle name="T 3 27 6" xfId="36010" xr:uid="{00000000-0005-0000-0000-0000FA9E0000}"/>
    <cellStyle name="T 3 28" xfId="36011" xr:uid="{00000000-0005-0000-0000-0000FB9E0000}"/>
    <cellStyle name="T 3 28 2" xfId="36012" xr:uid="{00000000-0005-0000-0000-0000FC9E0000}"/>
    <cellStyle name="T 3 28 3" xfId="36013" xr:uid="{00000000-0005-0000-0000-0000FD9E0000}"/>
    <cellStyle name="T 3 28 4" xfId="36014" xr:uid="{00000000-0005-0000-0000-0000FE9E0000}"/>
    <cellStyle name="T 3 28 5" xfId="36015" xr:uid="{00000000-0005-0000-0000-0000FF9E0000}"/>
    <cellStyle name="T 3 28 6" xfId="36016" xr:uid="{00000000-0005-0000-0000-0000009F0000}"/>
    <cellStyle name="T 3 29" xfId="36017" xr:uid="{00000000-0005-0000-0000-0000019F0000}"/>
    <cellStyle name="T 3 29 2" xfId="36018" xr:uid="{00000000-0005-0000-0000-0000029F0000}"/>
    <cellStyle name="T 3 29 3" xfId="36019" xr:uid="{00000000-0005-0000-0000-0000039F0000}"/>
    <cellStyle name="T 3 29 4" xfId="36020" xr:uid="{00000000-0005-0000-0000-0000049F0000}"/>
    <cellStyle name="T 3 29 5" xfId="36021" xr:uid="{00000000-0005-0000-0000-0000059F0000}"/>
    <cellStyle name="T 3 29 6" xfId="36022" xr:uid="{00000000-0005-0000-0000-0000069F0000}"/>
    <cellStyle name="T 3 3" xfId="36023" xr:uid="{00000000-0005-0000-0000-0000079F0000}"/>
    <cellStyle name="T 3 3 2" xfId="36024" xr:uid="{00000000-0005-0000-0000-0000089F0000}"/>
    <cellStyle name="T 3 3 3" xfId="36025" xr:uid="{00000000-0005-0000-0000-0000099F0000}"/>
    <cellStyle name="T 3 3 4" xfId="36026" xr:uid="{00000000-0005-0000-0000-00000A9F0000}"/>
    <cellStyle name="T 3 3 5" xfId="36027" xr:uid="{00000000-0005-0000-0000-00000B9F0000}"/>
    <cellStyle name="T 3 3 6" xfId="36028" xr:uid="{00000000-0005-0000-0000-00000C9F0000}"/>
    <cellStyle name="T 3 30" xfId="36029" xr:uid="{00000000-0005-0000-0000-00000D9F0000}"/>
    <cellStyle name="T 3 31" xfId="36030" xr:uid="{00000000-0005-0000-0000-00000E9F0000}"/>
    <cellStyle name="T 3 32" xfId="36031" xr:uid="{00000000-0005-0000-0000-00000F9F0000}"/>
    <cellStyle name="T 3 33" xfId="36032" xr:uid="{00000000-0005-0000-0000-0000109F0000}"/>
    <cellStyle name="T 3 34" xfId="36033" xr:uid="{00000000-0005-0000-0000-0000119F0000}"/>
    <cellStyle name="T 3 4" xfId="36034" xr:uid="{00000000-0005-0000-0000-0000129F0000}"/>
    <cellStyle name="T 3 4 2" xfId="36035" xr:uid="{00000000-0005-0000-0000-0000139F0000}"/>
    <cellStyle name="T 3 4 3" xfId="36036" xr:uid="{00000000-0005-0000-0000-0000149F0000}"/>
    <cellStyle name="T 3 4 4" xfId="36037" xr:uid="{00000000-0005-0000-0000-0000159F0000}"/>
    <cellStyle name="T 3 4 5" xfId="36038" xr:uid="{00000000-0005-0000-0000-0000169F0000}"/>
    <cellStyle name="T 3 4 6" xfId="36039" xr:uid="{00000000-0005-0000-0000-0000179F0000}"/>
    <cellStyle name="T 3 5" xfId="36040" xr:uid="{00000000-0005-0000-0000-0000189F0000}"/>
    <cellStyle name="T 3 5 2" xfId="36041" xr:uid="{00000000-0005-0000-0000-0000199F0000}"/>
    <cellStyle name="T 3 5 3" xfId="36042" xr:uid="{00000000-0005-0000-0000-00001A9F0000}"/>
    <cellStyle name="T 3 5 4" xfId="36043" xr:uid="{00000000-0005-0000-0000-00001B9F0000}"/>
    <cellStyle name="T 3 5 5" xfId="36044" xr:uid="{00000000-0005-0000-0000-00001C9F0000}"/>
    <cellStyle name="T 3 5 6" xfId="36045" xr:uid="{00000000-0005-0000-0000-00001D9F0000}"/>
    <cellStyle name="T 3 6" xfId="36046" xr:uid="{00000000-0005-0000-0000-00001E9F0000}"/>
    <cellStyle name="T 3 6 2" xfId="36047" xr:uid="{00000000-0005-0000-0000-00001F9F0000}"/>
    <cellStyle name="T 3 6 3" xfId="36048" xr:uid="{00000000-0005-0000-0000-0000209F0000}"/>
    <cellStyle name="T 3 6 4" xfId="36049" xr:uid="{00000000-0005-0000-0000-0000219F0000}"/>
    <cellStyle name="T 3 6 5" xfId="36050" xr:uid="{00000000-0005-0000-0000-0000229F0000}"/>
    <cellStyle name="T 3 6 6" xfId="36051" xr:uid="{00000000-0005-0000-0000-0000239F0000}"/>
    <cellStyle name="T 3 7" xfId="36052" xr:uid="{00000000-0005-0000-0000-0000249F0000}"/>
    <cellStyle name="T 3 7 2" xfId="36053" xr:uid="{00000000-0005-0000-0000-0000259F0000}"/>
    <cellStyle name="T 3 7 3" xfId="36054" xr:uid="{00000000-0005-0000-0000-0000269F0000}"/>
    <cellStyle name="T 3 7 4" xfId="36055" xr:uid="{00000000-0005-0000-0000-0000279F0000}"/>
    <cellStyle name="T 3 7 5" xfId="36056" xr:uid="{00000000-0005-0000-0000-0000289F0000}"/>
    <cellStyle name="T 3 7 6" xfId="36057" xr:uid="{00000000-0005-0000-0000-0000299F0000}"/>
    <cellStyle name="T 3 8" xfId="36058" xr:uid="{00000000-0005-0000-0000-00002A9F0000}"/>
    <cellStyle name="T 3 8 2" xfId="36059" xr:uid="{00000000-0005-0000-0000-00002B9F0000}"/>
    <cellStyle name="T 3 8 3" xfId="36060" xr:uid="{00000000-0005-0000-0000-00002C9F0000}"/>
    <cellStyle name="T 3 8 4" xfId="36061" xr:uid="{00000000-0005-0000-0000-00002D9F0000}"/>
    <cellStyle name="T 3 8 5" xfId="36062" xr:uid="{00000000-0005-0000-0000-00002E9F0000}"/>
    <cellStyle name="T 3 8 6" xfId="36063" xr:uid="{00000000-0005-0000-0000-00002F9F0000}"/>
    <cellStyle name="T 3 9" xfId="36064" xr:uid="{00000000-0005-0000-0000-0000309F0000}"/>
    <cellStyle name="T 3 9 2" xfId="36065" xr:uid="{00000000-0005-0000-0000-0000319F0000}"/>
    <cellStyle name="T 3 9 3" xfId="36066" xr:uid="{00000000-0005-0000-0000-0000329F0000}"/>
    <cellStyle name="T 3 9 4" xfId="36067" xr:uid="{00000000-0005-0000-0000-0000339F0000}"/>
    <cellStyle name="T 3 9 5" xfId="36068" xr:uid="{00000000-0005-0000-0000-0000349F0000}"/>
    <cellStyle name="T 3 9 6" xfId="36069" xr:uid="{00000000-0005-0000-0000-0000359F0000}"/>
    <cellStyle name="T 30" xfId="36070" xr:uid="{00000000-0005-0000-0000-0000369F0000}"/>
    <cellStyle name="T 30 2" xfId="36071" xr:uid="{00000000-0005-0000-0000-0000379F0000}"/>
    <cellStyle name="T 30 3" xfId="36072" xr:uid="{00000000-0005-0000-0000-0000389F0000}"/>
    <cellStyle name="T 30 4" xfId="36073" xr:uid="{00000000-0005-0000-0000-0000399F0000}"/>
    <cellStyle name="T 30 5" xfId="36074" xr:uid="{00000000-0005-0000-0000-00003A9F0000}"/>
    <cellStyle name="T 30 6" xfId="36075" xr:uid="{00000000-0005-0000-0000-00003B9F0000}"/>
    <cellStyle name="T 31" xfId="36076" xr:uid="{00000000-0005-0000-0000-00003C9F0000}"/>
    <cellStyle name="T 31 2" xfId="36077" xr:uid="{00000000-0005-0000-0000-00003D9F0000}"/>
    <cellStyle name="T 31 3" xfId="36078" xr:uid="{00000000-0005-0000-0000-00003E9F0000}"/>
    <cellStyle name="T 31 4" xfId="36079" xr:uid="{00000000-0005-0000-0000-00003F9F0000}"/>
    <cellStyle name="T 31 5" xfId="36080" xr:uid="{00000000-0005-0000-0000-0000409F0000}"/>
    <cellStyle name="T 31 6" xfId="36081" xr:uid="{00000000-0005-0000-0000-0000419F0000}"/>
    <cellStyle name="T 32" xfId="36082" xr:uid="{00000000-0005-0000-0000-0000429F0000}"/>
    <cellStyle name="T 32 2" xfId="36083" xr:uid="{00000000-0005-0000-0000-0000439F0000}"/>
    <cellStyle name="T 32 3" xfId="36084" xr:uid="{00000000-0005-0000-0000-0000449F0000}"/>
    <cellStyle name="T 32 4" xfId="36085" xr:uid="{00000000-0005-0000-0000-0000459F0000}"/>
    <cellStyle name="T 32 5" xfId="36086" xr:uid="{00000000-0005-0000-0000-0000469F0000}"/>
    <cellStyle name="T 32 6" xfId="36087" xr:uid="{00000000-0005-0000-0000-0000479F0000}"/>
    <cellStyle name="T 33" xfId="36088" xr:uid="{00000000-0005-0000-0000-0000489F0000}"/>
    <cellStyle name="T 33 2" xfId="36089" xr:uid="{00000000-0005-0000-0000-0000499F0000}"/>
    <cellStyle name="T 33 3" xfId="36090" xr:uid="{00000000-0005-0000-0000-00004A9F0000}"/>
    <cellStyle name="T 33 4" xfId="36091" xr:uid="{00000000-0005-0000-0000-00004B9F0000}"/>
    <cellStyle name="T 33 5" xfId="36092" xr:uid="{00000000-0005-0000-0000-00004C9F0000}"/>
    <cellStyle name="T 33 6" xfId="36093" xr:uid="{00000000-0005-0000-0000-00004D9F0000}"/>
    <cellStyle name="T 34" xfId="36094" xr:uid="{00000000-0005-0000-0000-00004E9F0000}"/>
    <cellStyle name="T 35" xfId="36095" xr:uid="{00000000-0005-0000-0000-00004F9F0000}"/>
    <cellStyle name="T 36" xfId="36096" xr:uid="{00000000-0005-0000-0000-0000509F0000}"/>
    <cellStyle name="T 37" xfId="36097" xr:uid="{00000000-0005-0000-0000-0000519F0000}"/>
    <cellStyle name="T 38" xfId="36098" xr:uid="{00000000-0005-0000-0000-0000529F0000}"/>
    <cellStyle name="T 39" xfId="58804" xr:uid="{00000000-0005-0000-0000-0000539F0000}"/>
    <cellStyle name="T 4" xfId="36099" xr:uid="{00000000-0005-0000-0000-0000549F0000}"/>
    <cellStyle name="T 4 10" xfId="36100" xr:uid="{00000000-0005-0000-0000-0000559F0000}"/>
    <cellStyle name="T 4 10 2" xfId="36101" xr:uid="{00000000-0005-0000-0000-0000569F0000}"/>
    <cellStyle name="T 4 10 3" xfId="36102" xr:uid="{00000000-0005-0000-0000-0000579F0000}"/>
    <cellStyle name="T 4 10 4" xfId="36103" xr:uid="{00000000-0005-0000-0000-0000589F0000}"/>
    <cellStyle name="T 4 10 5" xfId="36104" xr:uid="{00000000-0005-0000-0000-0000599F0000}"/>
    <cellStyle name="T 4 10 6" xfId="36105" xr:uid="{00000000-0005-0000-0000-00005A9F0000}"/>
    <cellStyle name="T 4 11" xfId="36106" xr:uid="{00000000-0005-0000-0000-00005B9F0000}"/>
    <cellStyle name="T 4 11 2" xfId="36107" xr:uid="{00000000-0005-0000-0000-00005C9F0000}"/>
    <cellStyle name="T 4 11 3" xfId="36108" xr:uid="{00000000-0005-0000-0000-00005D9F0000}"/>
    <cellStyle name="T 4 11 4" xfId="36109" xr:uid="{00000000-0005-0000-0000-00005E9F0000}"/>
    <cellStyle name="T 4 11 5" xfId="36110" xr:uid="{00000000-0005-0000-0000-00005F9F0000}"/>
    <cellStyle name="T 4 11 6" xfId="36111" xr:uid="{00000000-0005-0000-0000-0000609F0000}"/>
    <cellStyle name="T 4 12" xfId="36112" xr:uid="{00000000-0005-0000-0000-0000619F0000}"/>
    <cellStyle name="T 4 12 2" xfId="36113" xr:uid="{00000000-0005-0000-0000-0000629F0000}"/>
    <cellStyle name="T 4 12 3" xfId="36114" xr:uid="{00000000-0005-0000-0000-0000639F0000}"/>
    <cellStyle name="T 4 12 4" xfId="36115" xr:uid="{00000000-0005-0000-0000-0000649F0000}"/>
    <cellStyle name="T 4 12 5" xfId="36116" xr:uid="{00000000-0005-0000-0000-0000659F0000}"/>
    <cellStyle name="T 4 12 6" xfId="36117" xr:uid="{00000000-0005-0000-0000-0000669F0000}"/>
    <cellStyle name="T 4 13" xfId="36118" xr:uid="{00000000-0005-0000-0000-0000679F0000}"/>
    <cellStyle name="T 4 13 2" xfId="36119" xr:uid="{00000000-0005-0000-0000-0000689F0000}"/>
    <cellStyle name="T 4 13 3" xfId="36120" xr:uid="{00000000-0005-0000-0000-0000699F0000}"/>
    <cellStyle name="T 4 13 4" xfId="36121" xr:uid="{00000000-0005-0000-0000-00006A9F0000}"/>
    <cellStyle name="T 4 13 5" xfId="36122" xr:uid="{00000000-0005-0000-0000-00006B9F0000}"/>
    <cellStyle name="T 4 13 6" xfId="36123" xr:uid="{00000000-0005-0000-0000-00006C9F0000}"/>
    <cellStyle name="T 4 14" xfId="36124" xr:uid="{00000000-0005-0000-0000-00006D9F0000}"/>
    <cellStyle name="T 4 14 2" xfId="36125" xr:uid="{00000000-0005-0000-0000-00006E9F0000}"/>
    <cellStyle name="T 4 14 3" xfId="36126" xr:uid="{00000000-0005-0000-0000-00006F9F0000}"/>
    <cellStyle name="T 4 14 4" xfId="36127" xr:uid="{00000000-0005-0000-0000-0000709F0000}"/>
    <cellStyle name="T 4 14 5" xfId="36128" xr:uid="{00000000-0005-0000-0000-0000719F0000}"/>
    <cellStyle name="T 4 14 6" xfId="36129" xr:uid="{00000000-0005-0000-0000-0000729F0000}"/>
    <cellStyle name="T 4 15" xfId="36130" xr:uid="{00000000-0005-0000-0000-0000739F0000}"/>
    <cellStyle name="T 4 15 2" xfId="36131" xr:uid="{00000000-0005-0000-0000-0000749F0000}"/>
    <cellStyle name="T 4 15 3" xfId="36132" xr:uid="{00000000-0005-0000-0000-0000759F0000}"/>
    <cellStyle name="T 4 15 4" xfId="36133" xr:uid="{00000000-0005-0000-0000-0000769F0000}"/>
    <cellStyle name="T 4 15 5" xfId="36134" xr:uid="{00000000-0005-0000-0000-0000779F0000}"/>
    <cellStyle name="T 4 15 6" xfId="36135" xr:uid="{00000000-0005-0000-0000-0000789F0000}"/>
    <cellStyle name="T 4 16" xfId="36136" xr:uid="{00000000-0005-0000-0000-0000799F0000}"/>
    <cellStyle name="T 4 16 2" xfId="36137" xr:uid="{00000000-0005-0000-0000-00007A9F0000}"/>
    <cellStyle name="T 4 16 3" xfId="36138" xr:uid="{00000000-0005-0000-0000-00007B9F0000}"/>
    <cellStyle name="T 4 16 4" xfId="36139" xr:uid="{00000000-0005-0000-0000-00007C9F0000}"/>
    <cellStyle name="T 4 16 5" xfId="36140" xr:uid="{00000000-0005-0000-0000-00007D9F0000}"/>
    <cellStyle name="T 4 16 6" xfId="36141" xr:uid="{00000000-0005-0000-0000-00007E9F0000}"/>
    <cellStyle name="T 4 17" xfId="36142" xr:uid="{00000000-0005-0000-0000-00007F9F0000}"/>
    <cellStyle name="T 4 17 2" xfId="36143" xr:uid="{00000000-0005-0000-0000-0000809F0000}"/>
    <cellStyle name="T 4 17 3" xfId="36144" xr:uid="{00000000-0005-0000-0000-0000819F0000}"/>
    <cellStyle name="T 4 17 4" xfId="36145" xr:uid="{00000000-0005-0000-0000-0000829F0000}"/>
    <cellStyle name="T 4 17 5" xfId="36146" xr:uid="{00000000-0005-0000-0000-0000839F0000}"/>
    <cellStyle name="T 4 17 6" xfId="36147" xr:uid="{00000000-0005-0000-0000-0000849F0000}"/>
    <cellStyle name="T 4 18" xfId="36148" xr:uid="{00000000-0005-0000-0000-0000859F0000}"/>
    <cellStyle name="T 4 18 2" xfId="36149" xr:uid="{00000000-0005-0000-0000-0000869F0000}"/>
    <cellStyle name="T 4 18 3" xfId="36150" xr:uid="{00000000-0005-0000-0000-0000879F0000}"/>
    <cellStyle name="T 4 18 4" xfId="36151" xr:uid="{00000000-0005-0000-0000-0000889F0000}"/>
    <cellStyle name="T 4 18 5" xfId="36152" xr:uid="{00000000-0005-0000-0000-0000899F0000}"/>
    <cellStyle name="T 4 18 6" xfId="36153" xr:uid="{00000000-0005-0000-0000-00008A9F0000}"/>
    <cellStyle name="T 4 19" xfId="36154" xr:uid="{00000000-0005-0000-0000-00008B9F0000}"/>
    <cellStyle name="T 4 19 2" xfId="36155" xr:uid="{00000000-0005-0000-0000-00008C9F0000}"/>
    <cellStyle name="T 4 19 3" xfId="36156" xr:uid="{00000000-0005-0000-0000-00008D9F0000}"/>
    <cellStyle name="T 4 19 4" xfId="36157" xr:uid="{00000000-0005-0000-0000-00008E9F0000}"/>
    <cellStyle name="T 4 19 5" xfId="36158" xr:uid="{00000000-0005-0000-0000-00008F9F0000}"/>
    <cellStyle name="T 4 19 6" xfId="36159" xr:uid="{00000000-0005-0000-0000-0000909F0000}"/>
    <cellStyle name="T 4 2" xfId="36160" xr:uid="{00000000-0005-0000-0000-0000919F0000}"/>
    <cellStyle name="T 4 2 2" xfId="36161" xr:uid="{00000000-0005-0000-0000-0000929F0000}"/>
    <cellStyle name="T 4 2 3" xfId="36162" xr:uid="{00000000-0005-0000-0000-0000939F0000}"/>
    <cellStyle name="T 4 2 4" xfId="36163" xr:uid="{00000000-0005-0000-0000-0000949F0000}"/>
    <cellStyle name="T 4 2 5" xfId="36164" xr:uid="{00000000-0005-0000-0000-0000959F0000}"/>
    <cellStyle name="T 4 2 6" xfId="36165" xr:uid="{00000000-0005-0000-0000-0000969F0000}"/>
    <cellStyle name="T 4 2 7" xfId="36166" xr:uid="{00000000-0005-0000-0000-0000979F0000}"/>
    <cellStyle name="T 4 20" xfId="36167" xr:uid="{00000000-0005-0000-0000-0000989F0000}"/>
    <cellStyle name="T 4 20 2" xfId="36168" xr:uid="{00000000-0005-0000-0000-0000999F0000}"/>
    <cellStyle name="T 4 20 3" xfId="36169" xr:uid="{00000000-0005-0000-0000-00009A9F0000}"/>
    <cellStyle name="T 4 20 4" xfId="36170" xr:uid="{00000000-0005-0000-0000-00009B9F0000}"/>
    <cellStyle name="T 4 20 5" xfId="36171" xr:uid="{00000000-0005-0000-0000-00009C9F0000}"/>
    <cellStyle name="T 4 20 6" xfId="36172" xr:uid="{00000000-0005-0000-0000-00009D9F0000}"/>
    <cellStyle name="T 4 21" xfId="36173" xr:uid="{00000000-0005-0000-0000-00009E9F0000}"/>
    <cellStyle name="T 4 21 2" xfId="36174" xr:uid="{00000000-0005-0000-0000-00009F9F0000}"/>
    <cellStyle name="T 4 21 3" xfId="36175" xr:uid="{00000000-0005-0000-0000-0000A09F0000}"/>
    <cellStyle name="T 4 21 4" xfId="36176" xr:uid="{00000000-0005-0000-0000-0000A19F0000}"/>
    <cellStyle name="T 4 21 5" xfId="36177" xr:uid="{00000000-0005-0000-0000-0000A29F0000}"/>
    <cellStyle name="T 4 21 6" xfId="36178" xr:uid="{00000000-0005-0000-0000-0000A39F0000}"/>
    <cellStyle name="T 4 22" xfId="36179" xr:uid="{00000000-0005-0000-0000-0000A49F0000}"/>
    <cellStyle name="T 4 22 2" xfId="36180" xr:uid="{00000000-0005-0000-0000-0000A59F0000}"/>
    <cellStyle name="T 4 22 3" xfId="36181" xr:uid="{00000000-0005-0000-0000-0000A69F0000}"/>
    <cellStyle name="T 4 22 4" xfId="36182" xr:uid="{00000000-0005-0000-0000-0000A79F0000}"/>
    <cellStyle name="T 4 22 5" xfId="36183" xr:uid="{00000000-0005-0000-0000-0000A89F0000}"/>
    <cellStyle name="T 4 22 6" xfId="36184" xr:uid="{00000000-0005-0000-0000-0000A99F0000}"/>
    <cellStyle name="T 4 23" xfId="36185" xr:uid="{00000000-0005-0000-0000-0000AA9F0000}"/>
    <cellStyle name="T 4 23 2" xfId="36186" xr:uid="{00000000-0005-0000-0000-0000AB9F0000}"/>
    <cellStyle name="T 4 23 3" xfId="36187" xr:uid="{00000000-0005-0000-0000-0000AC9F0000}"/>
    <cellStyle name="T 4 23 4" xfId="36188" xr:uid="{00000000-0005-0000-0000-0000AD9F0000}"/>
    <cellStyle name="T 4 23 5" xfId="36189" xr:uid="{00000000-0005-0000-0000-0000AE9F0000}"/>
    <cellStyle name="T 4 23 6" xfId="36190" xr:uid="{00000000-0005-0000-0000-0000AF9F0000}"/>
    <cellStyle name="T 4 24" xfId="36191" xr:uid="{00000000-0005-0000-0000-0000B09F0000}"/>
    <cellStyle name="T 4 24 2" xfId="36192" xr:uid="{00000000-0005-0000-0000-0000B19F0000}"/>
    <cellStyle name="T 4 24 3" xfId="36193" xr:uid="{00000000-0005-0000-0000-0000B29F0000}"/>
    <cellStyle name="T 4 24 4" xfId="36194" xr:uid="{00000000-0005-0000-0000-0000B39F0000}"/>
    <cellStyle name="T 4 24 5" xfId="36195" xr:uid="{00000000-0005-0000-0000-0000B49F0000}"/>
    <cellStyle name="T 4 24 6" xfId="36196" xr:uid="{00000000-0005-0000-0000-0000B59F0000}"/>
    <cellStyle name="T 4 25" xfId="36197" xr:uid="{00000000-0005-0000-0000-0000B69F0000}"/>
    <cellStyle name="T 4 25 2" xfId="36198" xr:uid="{00000000-0005-0000-0000-0000B79F0000}"/>
    <cellStyle name="T 4 25 3" xfId="36199" xr:uid="{00000000-0005-0000-0000-0000B89F0000}"/>
    <cellStyle name="T 4 25 4" xfId="36200" xr:uid="{00000000-0005-0000-0000-0000B99F0000}"/>
    <cellStyle name="T 4 25 5" xfId="36201" xr:uid="{00000000-0005-0000-0000-0000BA9F0000}"/>
    <cellStyle name="T 4 25 6" xfId="36202" xr:uid="{00000000-0005-0000-0000-0000BB9F0000}"/>
    <cellStyle name="T 4 26" xfId="36203" xr:uid="{00000000-0005-0000-0000-0000BC9F0000}"/>
    <cellStyle name="T 4 26 2" xfId="36204" xr:uid="{00000000-0005-0000-0000-0000BD9F0000}"/>
    <cellStyle name="T 4 26 3" xfId="36205" xr:uid="{00000000-0005-0000-0000-0000BE9F0000}"/>
    <cellStyle name="T 4 26 4" xfId="36206" xr:uid="{00000000-0005-0000-0000-0000BF9F0000}"/>
    <cellStyle name="T 4 26 5" xfId="36207" xr:uid="{00000000-0005-0000-0000-0000C09F0000}"/>
    <cellStyle name="T 4 26 6" xfId="36208" xr:uid="{00000000-0005-0000-0000-0000C19F0000}"/>
    <cellStyle name="T 4 27" xfId="36209" xr:uid="{00000000-0005-0000-0000-0000C29F0000}"/>
    <cellStyle name="T 4 27 2" xfId="36210" xr:uid="{00000000-0005-0000-0000-0000C39F0000}"/>
    <cellStyle name="T 4 27 3" xfId="36211" xr:uid="{00000000-0005-0000-0000-0000C49F0000}"/>
    <cellStyle name="T 4 27 4" xfId="36212" xr:uid="{00000000-0005-0000-0000-0000C59F0000}"/>
    <cellStyle name="T 4 27 5" xfId="36213" xr:uid="{00000000-0005-0000-0000-0000C69F0000}"/>
    <cellStyle name="T 4 27 6" xfId="36214" xr:uid="{00000000-0005-0000-0000-0000C79F0000}"/>
    <cellStyle name="T 4 28" xfId="36215" xr:uid="{00000000-0005-0000-0000-0000C89F0000}"/>
    <cellStyle name="T 4 28 2" xfId="36216" xr:uid="{00000000-0005-0000-0000-0000C99F0000}"/>
    <cellStyle name="T 4 28 3" xfId="36217" xr:uid="{00000000-0005-0000-0000-0000CA9F0000}"/>
    <cellStyle name="T 4 28 4" xfId="36218" xr:uid="{00000000-0005-0000-0000-0000CB9F0000}"/>
    <cellStyle name="T 4 28 5" xfId="36219" xr:uid="{00000000-0005-0000-0000-0000CC9F0000}"/>
    <cellStyle name="T 4 28 6" xfId="36220" xr:uid="{00000000-0005-0000-0000-0000CD9F0000}"/>
    <cellStyle name="T 4 29" xfId="36221" xr:uid="{00000000-0005-0000-0000-0000CE9F0000}"/>
    <cellStyle name="T 4 29 2" xfId="36222" xr:uid="{00000000-0005-0000-0000-0000CF9F0000}"/>
    <cellStyle name="T 4 29 3" xfId="36223" xr:uid="{00000000-0005-0000-0000-0000D09F0000}"/>
    <cellStyle name="T 4 29 4" xfId="36224" xr:uid="{00000000-0005-0000-0000-0000D19F0000}"/>
    <cellStyle name="T 4 29 5" xfId="36225" xr:uid="{00000000-0005-0000-0000-0000D29F0000}"/>
    <cellStyle name="T 4 29 6" xfId="36226" xr:uid="{00000000-0005-0000-0000-0000D39F0000}"/>
    <cellStyle name="T 4 3" xfId="36227" xr:uid="{00000000-0005-0000-0000-0000D49F0000}"/>
    <cellStyle name="T 4 3 2" xfId="36228" xr:uid="{00000000-0005-0000-0000-0000D59F0000}"/>
    <cellStyle name="T 4 3 3" xfId="36229" xr:uid="{00000000-0005-0000-0000-0000D69F0000}"/>
    <cellStyle name="T 4 3 4" xfId="36230" xr:uid="{00000000-0005-0000-0000-0000D79F0000}"/>
    <cellStyle name="T 4 3 5" xfId="36231" xr:uid="{00000000-0005-0000-0000-0000D89F0000}"/>
    <cellStyle name="T 4 3 6" xfId="36232" xr:uid="{00000000-0005-0000-0000-0000D99F0000}"/>
    <cellStyle name="T 4 30" xfId="36233" xr:uid="{00000000-0005-0000-0000-0000DA9F0000}"/>
    <cellStyle name="T 4 31" xfId="36234" xr:uid="{00000000-0005-0000-0000-0000DB9F0000}"/>
    <cellStyle name="T 4 32" xfId="36235" xr:uid="{00000000-0005-0000-0000-0000DC9F0000}"/>
    <cellStyle name="T 4 33" xfId="36236" xr:uid="{00000000-0005-0000-0000-0000DD9F0000}"/>
    <cellStyle name="T 4 34" xfId="36237" xr:uid="{00000000-0005-0000-0000-0000DE9F0000}"/>
    <cellStyle name="T 4 4" xfId="36238" xr:uid="{00000000-0005-0000-0000-0000DF9F0000}"/>
    <cellStyle name="T 4 4 2" xfId="36239" xr:uid="{00000000-0005-0000-0000-0000E09F0000}"/>
    <cellStyle name="T 4 4 3" xfId="36240" xr:uid="{00000000-0005-0000-0000-0000E19F0000}"/>
    <cellStyle name="T 4 4 4" xfId="36241" xr:uid="{00000000-0005-0000-0000-0000E29F0000}"/>
    <cellStyle name="T 4 4 5" xfId="36242" xr:uid="{00000000-0005-0000-0000-0000E39F0000}"/>
    <cellStyle name="T 4 4 6" xfId="36243" xr:uid="{00000000-0005-0000-0000-0000E49F0000}"/>
    <cellStyle name="T 4 5" xfId="36244" xr:uid="{00000000-0005-0000-0000-0000E59F0000}"/>
    <cellStyle name="T 4 5 2" xfId="36245" xr:uid="{00000000-0005-0000-0000-0000E69F0000}"/>
    <cellStyle name="T 4 5 3" xfId="36246" xr:uid="{00000000-0005-0000-0000-0000E79F0000}"/>
    <cellStyle name="T 4 5 4" xfId="36247" xr:uid="{00000000-0005-0000-0000-0000E89F0000}"/>
    <cellStyle name="T 4 5 5" xfId="36248" xr:uid="{00000000-0005-0000-0000-0000E99F0000}"/>
    <cellStyle name="T 4 5 6" xfId="36249" xr:uid="{00000000-0005-0000-0000-0000EA9F0000}"/>
    <cellStyle name="T 4 6" xfId="36250" xr:uid="{00000000-0005-0000-0000-0000EB9F0000}"/>
    <cellStyle name="T 4 6 2" xfId="36251" xr:uid="{00000000-0005-0000-0000-0000EC9F0000}"/>
    <cellStyle name="T 4 6 3" xfId="36252" xr:uid="{00000000-0005-0000-0000-0000ED9F0000}"/>
    <cellStyle name="T 4 6 4" xfId="36253" xr:uid="{00000000-0005-0000-0000-0000EE9F0000}"/>
    <cellStyle name="T 4 6 5" xfId="36254" xr:uid="{00000000-0005-0000-0000-0000EF9F0000}"/>
    <cellStyle name="T 4 6 6" xfId="36255" xr:uid="{00000000-0005-0000-0000-0000F09F0000}"/>
    <cellStyle name="T 4 7" xfId="36256" xr:uid="{00000000-0005-0000-0000-0000F19F0000}"/>
    <cellStyle name="T 4 7 2" xfId="36257" xr:uid="{00000000-0005-0000-0000-0000F29F0000}"/>
    <cellStyle name="T 4 7 3" xfId="36258" xr:uid="{00000000-0005-0000-0000-0000F39F0000}"/>
    <cellStyle name="T 4 7 4" xfId="36259" xr:uid="{00000000-0005-0000-0000-0000F49F0000}"/>
    <cellStyle name="T 4 7 5" xfId="36260" xr:uid="{00000000-0005-0000-0000-0000F59F0000}"/>
    <cellStyle name="T 4 7 6" xfId="36261" xr:uid="{00000000-0005-0000-0000-0000F69F0000}"/>
    <cellStyle name="T 4 8" xfId="36262" xr:uid="{00000000-0005-0000-0000-0000F79F0000}"/>
    <cellStyle name="T 4 8 2" xfId="36263" xr:uid="{00000000-0005-0000-0000-0000F89F0000}"/>
    <cellStyle name="T 4 8 3" xfId="36264" xr:uid="{00000000-0005-0000-0000-0000F99F0000}"/>
    <cellStyle name="T 4 8 4" xfId="36265" xr:uid="{00000000-0005-0000-0000-0000FA9F0000}"/>
    <cellStyle name="T 4 8 5" xfId="36266" xr:uid="{00000000-0005-0000-0000-0000FB9F0000}"/>
    <cellStyle name="T 4 8 6" xfId="36267" xr:uid="{00000000-0005-0000-0000-0000FC9F0000}"/>
    <cellStyle name="T 4 9" xfId="36268" xr:uid="{00000000-0005-0000-0000-0000FD9F0000}"/>
    <cellStyle name="T 4 9 2" xfId="36269" xr:uid="{00000000-0005-0000-0000-0000FE9F0000}"/>
    <cellStyle name="T 4 9 3" xfId="36270" xr:uid="{00000000-0005-0000-0000-0000FF9F0000}"/>
    <cellStyle name="T 4 9 4" xfId="36271" xr:uid="{00000000-0005-0000-0000-000000A00000}"/>
    <cellStyle name="T 4 9 5" xfId="36272" xr:uid="{00000000-0005-0000-0000-000001A00000}"/>
    <cellStyle name="T 4 9 6" xfId="36273" xr:uid="{00000000-0005-0000-0000-000002A00000}"/>
    <cellStyle name="T 40" xfId="59161" xr:uid="{00000000-0005-0000-0000-000003A00000}"/>
    <cellStyle name="T 41" xfId="59038" xr:uid="{00000000-0005-0000-0000-000004A00000}"/>
    <cellStyle name="T 42" xfId="59121" xr:uid="{00000000-0005-0000-0000-000005A00000}"/>
    <cellStyle name="T 43" xfId="59062" xr:uid="{00000000-0005-0000-0000-000006A00000}"/>
    <cellStyle name="T 5" xfId="36274" xr:uid="{00000000-0005-0000-0000-000007A00000}"/>
    <cellStyle name="T 5 10" xfId="36275" xr:uid="{00000000-0005-0000-0000-000008A00000}"/>
    <cellStyle name="T 5 10 2" xfId="36276" xr:uid="{00000000-0005-0000-0000-000009A00000}"/>
    <cellStyle name="T 5 10 3" xfId="36277" xr:uid="{00000000-0005-0000-0000-00000AA00000}"/>
    <cellStyle name="T 5 10 4" xfId="36278" xr:uid="{00000000-0005-0000-0000-00000BA00000}"/>
    <cellStyle name="T 5 10 5" xfId="36279" xr:uid="{00000000-0005-0000-0000-00000CA00000}"/>
    <cellStyle name="T 5 10 6" xfId="36280" xr:uid="{00000000-0005-0000-0000-00000DA00000}"/>
    <cellStyle name="T 5 11" xfId="36281" xr:uid="{00000000-0005-0000-0000-00000EA00000}"/>
    <cellStyle name="T 5 11 2" xfId="36282" xr:uid="{00000000-0005-0000-0000-00000FA00000}"/>
    <cellStyle name="T 5 11 3" xfId="36283" xr:uid="{00000000-0005-0000-0000-000010A00000}"/>
    <cellStyle name="T 5 11 4" xfId="36284" xr:uid="{00000000-0005-0000-0000-000011A00000}"/>
    <cellStyle name="T 5 11 5" xfId="36285" xr:uid="{00000000-0005-0000-0000-000012A00000}"/>
    <cellStyle name="T 5 11 6" xfId="36286" xr:uid="{00000000-0005-0000-0000-000013A00000}"/>
    <cellStyle name="T 5 12" xfId="36287" xr:uid="{00000000-0005-0000-0000-000014A00000}"/>
    <cellStyle name="T 5 12 2" xfId="36288" xr:uid="{00000000-0005-0000-0000-000015A00000}"/>
    <cellStyle name="T 5 12 3" xfId="36289" xr:uid="{00000000-0005-0000-0000-000016A00000}"/>
    <cellStyle name="T 5 12 4" xfId="36290" xr:uid="{00000000-0005-0000-0000-000017A00000}"/>
    <cellStyle name="T 5 12 5" xfId="36291" xr:uid="{00000000-0005-0000-0000-000018A00000}"/>
    <cellStyle name="T 5 12 6" xfId="36292" xr:uid="{00000000-0005-0000-0000-000019A00000}"/>
    <cellStyle name="T 5 13" xfId="36293" xr:uid="{00000000-0005-0000-0000-00001AA00000}"/>
    <cellStyle name="T 5 13 2" xfId="36294" xr:uid="{00000000-0005-0000-0000-00001BA00000}"/>
    <cellStyle name="T 5 13 3" xfId="36295" xr:uid="{00000000-0005-0000-0000-00001CA00000}"/>
    <cellStyle name="T 5 13 4" xfId="36296" xr:uid="{00000000-0005-0000-0000-00001DA00000}"/>
    <cellStyle name="T 5 13 5" xfId="36297" xr:uid="{00000000-0005-0000-0000-00001EA00000}"/>
    <cellStyle name="T 5 13 6" xfId="36298" xr:uid="{00000000-0005-0000-0000-00001FA00000}"/>
    <cellStyle name="T 5 14" xfId="36299" xr:uid="{00000000-0005-0000-0000-000020A00000}"/>
    <cellStyle name="T 5 14 2" xfId="36300" xr:uid="{00000000-0005-0000-0000-000021A00000}"/>
    <cellStyle name="T 5 14 3" xfId="36301" xr:uid="{00000000-0005-0000-0000-000022A00000}"/>
    <cellStyle name="T 5 14 4" xfId="36302" xr:uid="{00000000-0005-0000-0000-000023A00000}"/>
    <cellStyle name="T 5 14 5" xfId="36303" xr:uid="{00000000-0005-0000-0000-000024A00000}"/>
    <cellStyle name="T 5 14 6" xfId="36304" xr:uid="{00000000-0005-0000-0000-000025A00000}"/>
    <cellStyle name="T 5 15" xfId="36305" xr:uid="{00000000-0005-0000-0000-000026A00000}"/>
    <cellStyle name="T 5 15 2" xfId="36306" xr:uid="{00000000-0005-0000-0000-000027A00000}"/>
    <cellStyle name="T 5 15 3" xfId="36307" xr:uid="{00000000-0005-0000-0000-000028A00000}"/>
    <cellStyle name="T 5 15 4" xfId="36308" xr:uid="{00000000-0005-0000-0000-000029A00000}"/>
    <cellStyle name="T 5 15 5" xfId="36309" xr:uid="{00000000-0005-0000-0000-00002AA00000}"/>
    <cellStyle name="T 5 15 6" xfId="36310" xr:uid="{00000000-0005-0000-0000-00002BA00000}"/>
    <cellStyle name="T 5 16" xfId="36311" xr:uid="{00000000-0005-0000-0000-00002CA00000}"/>
    <cellStyle name="T 5 16 2" xfId="36312" xr:uid="{00000000-0005-0000-0000-00002DA00000}"/>
    <cellStyle name="T 5 16 3" xfId="36313" xr:uid="{00000000-0005-0000-0000-00002EA00000}"/>
    <cellStyle name="T 5 16 4" xfId="36314" xr:uid="{00000000-0005-0000-0000-00002FA00000}"/>
    <cellStyle name="T 5 16 5" xfId="36315" xr:uid="{00000000-0005-0000-0000-000030A00000}"/>
    <cellStyle name="T 5 16 6" xfId="36316" xr:uid="{00000000-0005-0000-0000-000031A00000}"/>
    <cellStyle name="T 5 17" xfId="36317" xr:uid="{00000000-0005-0000-0000-000032A00000}"/>
    <cellStyle name="T 5 17 2" xfId="36318" xr:uid="{00000000-0005-0000-0000-000033A00000}"/>
    <cellStyle name="T 5 17 3" xfId="36319" xr:uid="{00000000-0005-0000-0000-000034A00000}"/>
    <cellStyle name="T 5 17 4" xfId="36320" xr:uid="{00000000-0005-0000-0000-000035A00000}"/>
    <cellStyle name="T 5 17 5" xfId="36321" xr:uid="{00000000-0005-0000-0000-000036A00000}"/>
    <cellStyle name="T 5 17 6" xfId="36322" xr:uid="{00000000-0005-0000-0000-000037A00000}"/>
    <cellStyle name="T 5 18" xfId="36323" xr:uid="{00000000-0005-0000-0000-000038A00000}"/>
    <cellStyle name="T 5 18 2" xfId="36324" xr:uid="{00000000-0005-0000-0000-000039A00000}"/>
    <cellStyle name="T 5 18 3" xfId="36325" xr:uid="{00000000-0005-0000-0000-00003AA00000}"/>
    <cellStyle name="T 5 18 4" xfId="36326" xr:uid="{00000000-0005-0000-0000-00003BA00000}"/>
    <cellStyle name="T 5 18 5" xfId="36327" xr:uid="{00000000-0005-0000-0000-00003CA00000}"/>
    <cellStyle name="T 5 18 6" xfId="36328" xr:uid="{00000000-0005-0000-0000-00003DA00000}"/>
    <cellStyle name="T 5 19" xfId="36329" xr:uid="{00000000-0005-0000-0000-00003EA00000}"/>
    <cellStyle name="T 5 19 2" xfId="36330" xr:uid="{00000000-0005-0000-0000-00003FA00000}"/>
    <cellStyle name="T 5 19 3" xfId="36331" xr:uid="{00000000-0005-0000-0000-000040A00000}"/>
    <cellStyle name="T 5 19 4" xfId="36332" xr:uid="{00000000-0005-0000-0000-000041A00000}"/>
    <cellStyle name="T 5 19 5" xfId="36333" xr:uid="{00000000-0005-0000-0000-000042A00000}"/>
    <cellStyle name="T 5 19 6" xfId="36334" xr:uid="{00000000-0005-0000-0000-000043A00000}"/>
    <cellStyle name="T 5 2" xfId="36335" xr:uid="{00000000-0005-0000-0000-000044A00000}"/>
    <cellStyle name="T 5 2 2" xfId="36336" xr:uid="{00000000-0005-0000-0000-000045A00000}"/>
    <cellStyle name="T 5 2 3" xfId="36337" xr:uid="{00000000-0005-0000-0000-000046A00000}"/>
    <cellStyle name="T 5 2 4" xfId="36338" xr:uid="{00000000-0005-0000-0000-000047A00000}"/>
    <cellStyle name="T 5 2 5" xfId="36339" xr:uid="{00000000-0005-0000-0000-000048A00000}"/>
    <cellStyle name="T 5 2 6" xfId="36340" xr:uid="{00000000-0005-0000-0000-000049A00000}"/>
    <cellStyle name="T 5 2 7" xfId="36341" xr:uid="{00000000-0005-0000-0000-00004AA00000}"/>
    <cellStyle name="T 5 20" xfId="36342" xr:uid="{00000000-0005-0000-0000-00004BA00000}"/>
    <cellStyle name="T 5 20 2" xfId="36343" xr:uid="{00000000-0005-0000-0000-00004CA00000}"/>
    <cellStyle name="T 5 20 3" xfId="36344" xr:uid="{00000000-0005-0000-0000-00004DA00000}"/>
    <cellStyle name="T 5 20 4" xfId="36345" xr:uid="{00000000-0005-0000-0000-00004EA00000}"/>
    <cellStyle name="T 5 20 5" xfId="36346" xr:uid="{00000000-0005-0000-0000-00004FA00000}"/>
    <cellStyle name="T 5 20 6" xfId="36347" xr:uid="{00000000-0005-0000-0000-000050A00000}"/>
    <cellStyle name="T 5 21" xfId="36348" xr:uid="{00000000-0005-0000-0000-000051A00000}"/>
    <cellStyle name="T 5 21 2" xfId="36349" xr:uid="{00000000-0005-0000-0000-000052A00000}"/>
    <cellStyle name="T 5 21 3" xfId="36350" xr:uid="{00000000-0005-0000-0000-000053A00000}"/>
    <cellStyle name="T 5 21 4" xfId="36351" xr:uid="{00000000-0005-0000-0000-000054A00000}"/>
    <cellStyle name="T 5 21 5" xfId="36352" xr:uid="{00000000-0005-0000-0000-000055A00000}"/>
    <cellStyle name="T 5 21 6" xfId="36353" xr:uid="{00000000-0005-0000-0000-000056A00000}"/>
    <cellStyle name="T 5 22" xfId="36354" xr:uid="{00000000-0005-0000-0000-000057A00000}"/>
    <cellStyle name="T 5 22 2" xfId="36355" xr:uid="{00000000-0005-0000-0000-000058A00000}"/>
    <cellStyle name="T 5 22 3" xfId="36356" xr:uid="{00000000-0005-0000-0000-000059A00000}"/>
    <cellStyle name="T 5 22 4" xfId="36357" xr:uid="{00000000-0005-0000-0000-00005AA00000}"/>
    <cellStyle name="T 5 22 5" xfId="36358" xr:uid="{00000000-0005-0000-0000-00005BA00000}"/>
    <cellStyle name="T 5 22 6" xfId="36359" xr:uid="{00000000-0005-0000-0000-00005CA00000}"/>
    <cellStyle name="T 5 23" xfId="36360" xr:uid="{00000000-0005-0000-0000-00005DA00000}"/>
    <cellStyle name="T 5 23 2" xfId="36361" xr:uid="{00000000-0005-0000-0000-00005EA00000}"/>
    <cellStyle name="T 5 23 3" xfId="36362" xr:uid="{00000000-0005-0000-0000-00005FA00000}"/>
    <cellStyle name="T 5 23 4" xfId="36363" xr:uid="{00000000-0005-0000-0000-000060A00000}"/>
    <cellStyle name="T 5 23 5" xfId="36364" xr:uid="{00000000-0005-0000-0000-000061A00000}"/>
    <cellStyle name="T 5 23 6" xfId="36365" xr:uid="{00000000-0005-0000-0000-000062A00000}"/>
    <cellStyle name="T 5 24" xfId="36366" xr:uid="{00000000-0005-0000-0000-000063A00000}"/>
    <cellStyle name="T 5 24 2" xfId="36367" xr:uid="{00000000-0005-0000-0000-000064A00000}"/>
    <cellStyle name="T 5 24 3" xfId="36368" xr:uid="{00000000-0005-0000-0000-000065A00000}"/>
    <cellStyle name="T 5 24 4" xfId="36369" xr:uid="{00000000-0005-0000-0000-000066A00000}"/>
    <cellStyle name="T 5 24 5" xfId="36370" xr:uid="{00000000-0005-0000-0000-000067A00000}"/>
    <cellStyle name="T 5 24 6" xfId="36371" xr:uid="{00000000-0005-0000-0000-000068A00000}"/>
    <cellStyle name="T 5 25" xfId="36372" xr:uid="{00000000-0005-0000-0000-000069A00000}"/>
    <cellStyle name="T 5 25 2" xfId="36373" xr:uid="{00000000-0005-0000-0000-00006AA00000}"/>
    <cellStyle name="T 5 25 3" xfId="36374" xr:uid="{00000000-0005-0000-0000-00006BA00000}"/>
    <cellStyle name="T 5 25 4" xfId="36375" xr:uid="{00000000-0005-0000-0000-00006CA00000}"/>
    <cellStyle name="T 5 25 5" xfId="36376" xr:uid="{00000000-0005-0000-0000-00006DA00000}"/>
    <cellStyle name="T 5 25 6" xfId="36377" xr:uid="{00000000-0005-0000-0000-00006EA00000}"/>
    <cellStyle name="T 5 26" xfId="36378" xr:uid="{00000000-0005-0000-0000-00006FA00000}"/>
    <cellStyle name="T 5 26 2" xfId="36379" xr:uid="{00000000-0005-0000-0000-000070A00000}"/>
    <cellStyle name="T 5 26 3" xfId="36380" xr:uid="{00000000-0005-0000-0000-000071A00000}"/>
    <cellStyle name="T 5 26 4" xfId="36381" xr:uid="{00000000-0005-0000-0000-000072A00000}"/>
    <cellStyle name="T 5 26 5" xfId="36382" xr:uid="{00000000-0005-0000-0000-000073A00000}"/>
    <cellStyle name="T 5 26 6" xfId="36383" xr:uid="{00000000-0005-0000-0000-000074A00000}"/>
    <cellStyle name="T 5 27" xfId="36384" xr:uid="{00000000-0005-0000-0000-000075A00000}"/>
    <cellStyle name="T 5 27 2" xfId="36385" xr:uid="{00000000-0005-0000-0000-000076A00000}"/>
    <cellStyle name="T 5 27 3" xfId="36386" xr:uid="{00000000-0005-0000-0000-000077A00000}"/>
    <cellStyle name="T 5 27 4" xfId="36387" xr:uid="{00000000-0005-0000-0000-000078A00000}"/>
    <cellStyle name="T 5 27 5" xfId="36388" xr:uid="{00000000-0005-0000-0000-000079A00000}"/>
    <cellStyle name="T 5 27 6" xfId="36389" xr:uid="{00000000-0005-0000-0000-00007AA00000}"/>
    <cellStyle name="T 5 28" xfId="36390" xr:uid="{00000000-0005-0000-0000-00007BA00000}"/>
    <cellStyle name="T 5 28 2" xfId="36391" xr:uid="{00000000-0005-0000-0000-00007CA00000}"/>
    <cellStyle name="T 5 28 3" xfId="36392" xr:uid="{00000000-0005-0000-0000-00007DA00000}"/>
    <cellStyle name="T 5 28 4" xfId="36393" xr:uid="{00000000-0005-0000-0000-00007EA00000}"/>
    <cellStyle name="T 5 28 5" xfId="36394" xr:uid="{00000000-0005-0000-0000-00007FA00000}"/>
    <cellStyle name="T 5 28 6" xfId="36395" xr:uid="{00000000-0005-0000-0000-000080A00000}"/>
    <cellStyle name="T 5 29" xfId="36396" xr:uid="{00000000-0005-0000-0000-000081A00000}"/>
    <cellStyle name="T 5 29 2" xfId="36397" xr:uid="{00000000-0005-0000-0000-000082A00000}"/>
    <cellStyle name="T 5 29 3" xfId="36398" xr:uid="{00000000-0005-0000-0000-000083A00000}"/>
    <cellStyle name="T 5 29 4" xfId="36399" xr:uid="{00000000-0005-0000-0000-000084A00000}"/>
    <cellStyle name="T 5 29 5" xfId="36400" xr:uid="{00000000-0005-0000-0000-000085A00000}"/>
    <cellStyle name="T 5 29 6" xfId="36401" xr:uid="{00000000-0005-0000-0000-000086A00000}"/>
    <cellStyle name="T 5 3" xfId="36402" xr:uid="{00000000-0005-0000-0000-000087A00000}"/>
    <cellStyle name="T 5 3 2" xfId="36403" xr:uid="{00000000-0005-0000-0000-000088A00000}"/>
    <cellStyle name="T 5 3 3" xfId="36404" xr:uid="{00000000-0005-0000-0000-000089A00000}"/>
    <cellStyle name="T 5 3 4" xfId="36405" xr:uid="{00000000-0005-0000-0000-00008AA00000}"/>
    <cellStyle name="T 5 3 5" xfId="36406" xr:uid="{00000000-0005-0000-0000-00008BA00000}"/>
    <cellStyle name="T 5 3 6" xfId="36407" xr:uid="{00000000-0005-0000-0000-00008CA00000}"/>
    <cellStyle name="T 5 30" xfId="36408" xr:uid="{00000000-0005-0000-0000-00008DA00000}"/>
    <cellStyle name="T 5 31" xfId="36409" xr:uid="{00000000-0005-0000-0000-00008EA00000}"/>
    <cellStyle name="T 5 32" xfId="36410" xr:uid="{00000000-0005-0000-0000-00008FA00000}"/>
    <cellStyle name="T 5 33" xfId="36411" xr:uid="{00000000-0005-0000-0000-000090A00000}"/>
    <cellStyle name="T 5 34" xfId="36412" xr:uid="{00000000-0005-0000-0000-000091A00000}"/>
    <cellStyle name="T 5 4" xfId="36413" xr:uid="{00000000-0005-0000-0000-000092A00000}"/>
    <cellStyle name="T 5 4 2" xfId="36414" xr:uid="{00000000-0005-0000-0000-000093A00000}"/>
    <cellStyle name="T 5 4 3" xfId="36415" xr:uid="{00000000-0005-0000-0000-000094A00000}"/>
    <cellStyle name="T 5 4 4" xfId="36416" xr:uid="{00000000-0005-0000-0000-000095A00000}"/>
    <cellStyle name="T 5 4 5" xfId="36417" xr:uid="{00000000-0005-0000-0000-000096A00000}"/>
    <cellStyle name="T 5 4 6" xfId="36418" xr:uid="{00000000-0005-0000-0000-000097A00000}"/>
    <cellStyle name="T 5 5" xfId="36419" xr:uid="{00000000-0005-0000-0000-000098A00000}"/>
    <cellStyle name="T 5 5 2" xfId="36420" xr:uid="{00000000-0005-0000-0000-000099A00000}"/>
    <cellStyle name="T 5 5 3" xfId="36421" xr:uid="{00000000-0005-0000-0000-00009AA00000}"/>
    <cellStyle name="T 5 5 4" xfId="36422" xr:uid="{00000000-0005-0000-0000-00009BA00000}"/>
    <cellStyle name="T 5 5 5" xfId="36423" xr:uid="{00000000-0005-0000-0000-00009CA00000}"/>
    <cellStyle name="T 5 5 6" xfId="36424" xr:uid="{00000000-0005-0000-0000-00009DA00000}"/>
    <cellStyle name="T 5 6" xfId="36425" xr:uid="{00000000-0005-0000-0000-00009EA00000}"/>
    <cellStyle name="T 5 6 2" xfId="36426" xr:uid="{00000000-0005-0000-0000-00009FA00000}"/>
    <cellStyle name="T 5 6 3" xfId="36427" xr:uid="{00000000-0005-0000-0000-0000A0A00000}"/>
    <cellStyle name="T 5 6 4" xfId="36428" xr:uid="{00000000-0005-0000-0000-0000A1A00000}"/>
    <cellStyle name="T 5 6 5" xfId="36429" xr:uid="{00000000-0005-0000-0000-0000A2A00000}"/>
    <cellStyle name="T 5 6 6" xfId="36430" xr:uid="{00000000-0005-0000-0000-0000A3A00000}"/>
    <cellStyle name="T 5 7" xfId="36431" xr:uid="{00000000-0005-0000-0000-0000A4A00000}"/>
    <cellStyle name="T 5 7 2" xfId="36432" xr:uid="{00000000-0005-0000-0000-0000A5A00000}"/>
    <cellStyle name="T 5 7 3" xfId="36433" xr:uid="{00000000-0005-0000-0000-0000A6A00000}"/>
    <cellStyle name="T 5 7 4" xfId="36434" xr:uid="{00000000-0005-0000-0000-0000A7A00000}"/>
    <cellStyle name="T 5 7 5" xfId="36435" xr:uid="{00000000-0005-0000-0000-0000A8A00000}"/>
    <cellStyle name="T 5 7 6" xfId="36436" xr:uid="{00000000-0005-0000-0000-0000A9A00000}"/>
    <cellStyle name="T 5 8" xfId="36437" xr:uid="{00000000-0005-0000-0000-0000AAA00000}"/>
    <cellStyle name="T 5 8 2" xfId="36438" xr:uid="{00000000-0005-0000-0000-0000ABA00000}"/>
    <cellStyle name="T 5 8 3" xfId="36439" xr:uid="{00000000-0005-0000-0000-0000ACA00000}"/>
    <cellStyle name="T 5 8 4" xfId="36440" xr:uid="{00000000-0005-0000-0000-0000ADA00000}"/>
    <cellStyle name="T 5 8 5" xfId="36441" xr:uid="{00000000-0005-0000-0000-0000AEA00000}"/>
    <cellStyle name="T 5 8 6" xfId="36442" xr:uid="{00000000-0005-0000-0000-0000AFA00000}"/>
    <cellStyle name="T 5 9" xfId="36443" xr:uid="{00000000-0005-0000-0000-0000B0A00000}"/>
    <cellStyle name="T 5 9 2" xfId="36444" xr:uid="{00000000-0005-0000-0000-0000B1A00000}"/>
    <cellStyle name="T 5 9 3" xfId="36445" xr:uid="{00000000-0005-0000-0000-0000B2A00000}"/>
    <cellStyle name="T 5 9 4" xfId="36446" xr:uid="{00000000-0005-0000-0000-0000B3A00000}"/>
    <cellStyle name="T 5 9 5" xfId="36447" xr:uid="{00000000-0005-0000-0000-0000B4A00000}"/>
    <cellStyle name="T 5 9 6" xfId="36448" xr:uid="{00000000-0005-0000-0000-0000B5A00000}"/>
    <cellStyle name="T 6" xfId="36449" xr:uid="{00000000-0005-0000-0000-0000B6A00000}"/>
    <cellStyle name="T 6 2" xfId="36450" xr:uid="{00000000-0005-0000-0000-0000B7A00000}"/>
    <cellStyle name="T 6 3" xfId="36451" xr:uid="{00000000-0005-0000-0000-0000B8A00000}"/>
    <cellStyle name="T 6 4" xfId="36452" xr:uid="{00000000-0005-0000-0000-0000B9A00000}"/>
    <cellStyle name="T 6 5" xfId="36453" xr:uid="{00000000-0005-0000-0000-0000BAA00000}"/>
    <cellStyle name="T 6 6" xfId="36454" xr:uid="{00000000-0005-0000-0000-0000BBA00000}"/>
    <cellStyle name="T 6 7" xfId="36455" xr:uid="{00000000-0005-0000-0000-0000BCA00000}"/>
    <cellStyle name="T 7" xfId="36456" xr:uid="{00000000-0005-0000-0000-0000BDA00000}"/>
    <cellStyle name="T 7 2" xfId="36457" xr:uid="{00000000-0005-0000-0000-0000BEA00000}"/>
    <cellStyle name="T 7 3" xfId="36458" xr:uid="{00000000-0005-0000-0000-0000BFA00000}"/>
    <cellStyle name="T 7 4" xfId="36459" xr:uid="{00000000-0005-0000-0000-0000C0A00000}"/>
    <cellStyle name="T 7 5" xfId="36460" xr:uid="{00000000-0005-0000-0000-0000C1A00000}"/>
    <cellStyle name="T 7 6" xfId="36461" xr:uid="{00000000-0005-0000-0000-0000C2A00000}"/>
    <cellStyle name="T 8" xfId="36462" xr:uid="{00000000-0005-0000-0000-0000C3A00000}"/>
    <cellStyle name="T 8 2" xfId="36463" xr:uid="{00000000-0005-0000-0000-0000C4A00000}"/>
    <cellStyle name="T 8 3" xfId="36464" xr:uid="{00000000-0005-0000-0000-0000C5A00000}"/>
    <cellStyle name="T 8 4" xfId="36465" xr:uid="{00000000-0005-0000-0000-0000C6A00000}"/>
    <cellStyle name="T 8 5" xfId="36466" xr:uid="{00000000-0005-0000-0000-0000C7A00000}"/>
    <cellStyle name="T 8 6" xfId="36467" xr:uid="{00000000-0005-0000-0000-0000C8A00000}"/>
    <cellStyle name="T 9" xfId="36468" xr:uid="{00000000-0005-0000-0000-0000C9A00000}"/>
    <cellStyle name="T 9 2" xfId="36469" xr:uid="{00000000-0005-0000-0000-0000CAA00000}"/>
    <cellStyle name="T 9 3" xfId="36470" xr:uid="{00000000-0005-0000-0000-0000CBA00000}"/>
    <cellStyle name="T 9 4" xfId="36471" xr:uid="{00000000-0005-0000-0000-0000CCA00000}"/>
    <cellStyle name="T 9 5" xfId="36472" xr:uid="{00000000-0005-0000-0000-0000CDA00000}"/>
    <cellStyle name="T 9 6" xfId="36473" xr:uid="{00000000-0005-0000-0000-0000CEA00000}"/>
    <cellStyle name="T_01659000" xfId="57852" xr:uid="{00000000-0005-0000-0000-0000CFA00000}"/>
    <cellStyle name="T_01659000 2" xfId="58805" xr:uid="{00000000-0005-0000-0000-0000D0A00000}"/>
    <cellStyle name="T_03 - DT - GPMB" xfId="36474" xr:uid="{00000000-0005-0000-0000-0000D1A00000}"/>
    <cellStyle name="T_03 - DT - GPMB_TMDTluong_540000(1)" xfId="36475" xr:uid="{00000000-0005-0000-0000-0000D2A00000}"/>
    <cellStyle name="T_04" xfId="57853" xr:uid="{00000000-0005-0000-0000-0000D3A00000}"/>
    <cellStyle name="T_04 2" xfId="58806" xr:uid="{00000000-0005-0000-0000-0000D4A00000}"/>
    <cellStyle name="T_3P-100KVA Ngan hang Cong Thuong" xfId="36476" xr:uid="{00000000-0005-0000-0000-0000D5A00000}"/>
    <cellStyle name="T_50-BB Vung tau 2011" xfId="1084" xr:uid="{00000000-0005-0000-0000-0000D6A00000}"/>
    <cellStyle name="T_50-BB Vung tau 2011 2" xfId="59162" xr:uid="{00000000-0005-0000-0000-0000D7A00000}"/>
    <cellStyle name="T_50-BB Vung tau 2011 3" xfId="59037" xr:uid="{00000000-0005-0000-0000-0000D8A00000}"/>
    <cellStyle name="T_50-BB Vung tau 2011 4" xfId="59122" xr:uid="{00000000-0005-0000-0000-0000D9A00000}"/>
    <cellStyle name="T_50-BB Vung tau 2011 5" xfId="59061" xr:uid="{00000000-0005-0000-0000-0000DAA00000}"/>
    <cellStyle name="T_50-BB Vung tau 2011_120907 Thu tang them 4500" xfId="1085" xr:uid="{00000000-0005-0000-0000-0000DBA00000}"/>
    <cellStyle name="T_50-BB Vung tau 2011_120907 Thu tang them 4500 2" xfId="59163" xr:uid="{00000000-0005-0000-0000-0000DCA00000}"/>
    <cellStyle name="T_50-BB Vung tau 2011_120907 Thu tang them 4500 3" xfId="59036" xr:uid="{00000000-0005-0000-0000-0000DDA00000}"/>
    <cellStyle name="T_50-BB Vung tau 2011_120907 Thu tang them 4500 4" xfId="59123" xr:uid="{00000000-0005-0000-0000-0000DEA00000}"/>
    <cellStyle name="T_50-BB Vung tau 2011_120907 Thu tang them 4500 5" xfId="59060" xr:uid="{00000000-0005-0000-0000-0000DFA00000}"/>
    <cellStyle name="T_50-BB Vung tau 2011_27-8Tong hop PA uoc 2012-DT 2013 -PA 420.000 ty-490.000 ty chuyen doi" xfId="1086" xr:uid="{00000000-0005-0000-0000-0000E0A00000}"/>
    <cellStyle name="T_50-BB Vung tau 2011_27-8Tong hop PA uoc 2012-DT 2013 -PA 420.000 ty-490.000 ty chuyen doi 2" xfId="59164" xr:uid="{00000000-0005-0000-0000-0000E1A00000}"/>
    <cellStyle name="T_50-BB Vung tau 2011_27-8Tong hop PA uoc 2012-DT 2013 -PA 420.000 ty-490.000 ty chuyen doi 3" xfId="59035" xr:uid="{00000000-0005-0000-0000-0000E2A00000}"/>
    <cellStyle name="T_50-BB Vung tau 2011_27-8Tong hop PA uoc 2012-DT 2013 -PA 420.000 ty-490.000 ty chuyen doi 4" xfId="59124" xr:uid="{00000000-0005-0000-0000-0000E3A00000}"/>
    <cellStyle name="T_50-BB Vung tau 2011_27-8Tong hop PA uoc 2012-DT 2013 -PA 420.000 ty-490.000 ty chuyen doi 5" xfId="59059" xr:uid="{00000000-0005-0000-0000-0000E4A00000}"/>
    <cellStyle name="T_5602A000" xfId="57854" xr:uid="{00000000-0005-0000-0000-0000E5A00000}"/>
    <cellStyle name="T_5602A000 2" xfId="58807" xr:uid="{00000000-0005-0000-0000-0000E6A00000}"/>
    <cellStyle name="T_6_Dieuchinh_6thang_2010_Totrinh_HDND" xfId="36477" xr:uid="{00000000-0005-0000-0000-0000E7A00000}"/>
    <cellStyle name="T_bao cao" xfId="1087" xr:uid="{00000000-0005-0000-0000-0000E8A00000}"/>
    <cellStyle name="T_bao cao 2" xfId="58808" xr:uid="{00000000-0005-0000-0000-0000E9A00000}"/>
    <cellStyle name="T_bao cao 3" xfId="59165" xr:uid="{00000000-0005-0000-0000-0000EAA00000}"/>
    <cellStyle name="T_bao cao 4" xfId="59034" xr:uid="{00000000-0005-0000-0000-0000EBA00000}"/>
    <cellStyle name="T_bao cao 5" xfId="59125" xr:uid="{00000000-0005-0000-0000-0000ECA00000}"/>
    <cellStyle name="T_bao cao 6" xfId="59058" xr:uid="{00000000-0005-0000-0000-0000EDA00000}"/>
    <cellStyle name="T_Bao cao QT Gui STC" xfId="57855" xr:uid="{00000000-0005-0000-0000-0000EEA00000}"/>
    <cellStyle name="T_Bao cao QT Gui STC 2" xfId="58809" xr:uid="{00000000-0005-0000-0000-0000EFA00000}"/>
    <cellStyle name="T_Bao cao so lieu kiem toan nam 2007 sua" xfId="1088" xr:uid="{00000000-0005-0000-0000-0000F0A00000}"/>
    <cellStyle name="T_Bao cao so lieu kiem toan nam 2007 sua 2" xfId="58810" xr:uid="{00000000-0005-0000-0000-0000F1A00000}"/>
    <cellStyle name="T_Bao cao so lieu kiem toan nam 2007 sua 3" xfId="59166" xr:uid="{00000000-0005-0000-0000-0000F2A00000}"/>
    <cellStyle name="T_Bao cao so lieu kiem toan nam 2007 sua 4" xfId="59033" xr:uid="{00000000-0005-0000-0000-0000F3A00000}"/>
    <cellStyle name="T_Bao cao so lieu kiem toan nam 2007 sua 5" xfId="59126" xr:uid="{00000000-0005-0000-0000-0000F4A00000}"/>
    <cellStyle name="T_Bao cao so lieu kiem toan nam 2007 sua 6" xfId="59057" xr:uid="{00000000-0005-0000-0000-0000F5A00000}"/>
    <cellStyle name="T_bao cao thang 6 nam 2009 Cuong TH" xfId="57856" xr:uid="{00000000-0005-0000-0000-0000F6A00000}"/>
    <cellStyle name="T_bao cao thang 6 nam 2009 Cuong TH 2" xfId="58811" xr:uid="{00000000-0005-0000-0000-0000F7A00000}"/>
    <cellStyle name="T_BBTNG-06" xfId="1089" xr:uid="{00000000-0005-0000-0000-0000F8A00000}"/>
    <cellStyle name="T_BBTNG-06 2" xfId="58812" xr:uid="{00000000-0005-0000-0000-0000F9A00000}"/>
    <cellStyle name="T_BBTNG-06 3" xfId="59167" xr:uid="{00000000-0005-0000-0000-0000FAA00000}"/>
    <cellStyle name="T_BBTNG-06 4" xfId="59032" xr:uid="{00000000-0005-0000-0000-0000FBA00000}"/>
    <cellStyle name="T_BBTNG-06 5" xfId="59127" xr:uid="{00000000-0005-0000-0000-0000FCA00000}"/>
    <cellStyle name="T_BBTNG-06 6" xfId="59056" xr:uid="{00000000-0005-0000-0000-0000FDA00000}"/>
    <cellStyle name="T_BC CTMT-2008 Ttinh" xfId="1090" xr:uid="{00000000-0005-0000-0000-0000FEA00000}"/>
    <cellStyle name="T_BC CTMT-2008 Ttinh 2" xfId="58813" xr:uid="{00000000-0005-0000-0000-0000FFA00000}"/>
    <cellStyle name="T_BC CTMT-2008 Ttinh 3" xfId="59168" xr:uid="{00000000-0005-0000-0000-000000A10000}"/>
    <cellStyle name="T_BC CTMT-2008 Ttinh 4" xfId="59031" xr:uid="{00000000-0005-0000-0000-000001A10000}"/>
    <cellStyle name="T_BC CTMT-2008 Ttinh 5" xfId="59128" xr:uid="{00000000-0005-0000-0000-000002A10000}"/>
    <cellStyle name="T_BC CTMT-2008 Ttinh 6" xfId="59055" xr:uid="{00000000-0005-0000-0000-000003A10000}"/>
    <cellStyle name="T_Bc GTNT 2008 - Kh 2009" xfId="57857" xr:uid="{00000000-0005-0000-0000-000004A10000}"/>
    <cellStyle name="T_Bc GTNT 2008 - Kh 2009 2" xfId="58814" xr:uid="{00000000-0005-0000-0000-000005A10000}"/>
    <cellStyle name="T_BCXDCB_6thang_2010_BTV" xfId="36478" xr:uid="{00000000-0005-0000-0000-000006A10000}"/>
    <cellStyle name="T_BIEN BAN GIAO NHAN Hß SO" xfId="57858" xr:uid="{00000000-0005-0000-0000-000007A10000}"/>
    <cellStyle name="T_BIEN BAN GIAO NHAN Hß SO 2" xfId="58815" xr:uid="{00000000-0005-0000-0000-000008A10000}"/>
    <cellStyle name="T_Bieu bao cao von TPCP gd 2003-2010(18.5)" xfId="57859" xr:uid="{00000000-0005-0000-0000-000009A10000}"/>
    <cellStyle name="T_Bieu bao cao von TPCP gd 2003-2010(18.5) 2" xfId="58816" xr:uid="{00000000-0005-0000-0000-00000AA10000}"/>
    <cellStyle name="T_Bieu GKH von TLGTTPCP 2009 (15.4.09)" xfId="57860" xr:uid="{00000000-0005-0000-0000-00000BA10000}"/>
    <cellStyle name="T_Bieu GKH von TLGTTPCP 2009 (15.4.09) 2" xfId="58817" xr:uid="{00000000-0005-0000-0000-00000CA10000}"/>
    <cellStyle name="T_Bieu GT-TL" xfId="57861" xr:uid="{00000000-0005-0000-0000-00000DA10000}"/>
    <cellStyle name="T_Bieu GT-TL 2" xfId="58818" xr:uid="{00000000-0005-0000-0000-00000EA10000}"/>
    <cellStyle name="T_Bieu kem cv 1454 ( Ca Mau)" xfId="1091" xr:uid="{00000000-0005-0000-0000-00000FA10000}"/>
    <cellStyle name="T_Bieu kem cv 1454 ( Ca Mau) 2" xfId="59169" xr:uid="{00000000-0005-0000-0000-000010A10000}"/>
    <cellStyle name="T_Bieu kem cv 1454 ( Ca Mau) 3" xfId="59030" xr:uid="{00000000-0005-0000-0000-000011A10000}"/>
    <cellStyle name="T_Bieu kem cv 1454 ( Ca Mau) 4" xfId="59129" xr:uid="{00000000-0005-0000-0000-000012A10000}"/>
    <cellStyle name="T_Bieu kem cv 1454 ( Ca Mau) 5" xfId="59054" xr:uid="{00000000-0005-0000-0000-000013A10000}"/>
    <cellStyle name="T_Bieu mau danh muc du an thuoc CTMTQG nam 2008" xfId="1092" xr:uid="{00000000-0005-0000-0000-000014A10000}"/>
    <cellStyle name="T_Bieu mau danh muc du an thuoc CTMTQG nam 2008 2" xfId="58819" xr:uid="{00000000-0005-0000-0000-000015A10000}"/>
    <cellStyle name="T_Bieu mau danh muc du an thuoc CTMTQG nam 2008 3" xfId="59170" xr:uid="{00000000-0005-0000-0000-000016A10000}"/>
    <cellStyle name="T_Bieu mau danh muc du an thuoc CTMTQG nam 2008 4" xfId="59029" xr:uid="{00000000-0005-0000-0000-000017A10000}"/>
    <cellStyle name="T_Bieu mau danh muc du an thuoc CTMTQG nam 2008 5" xfId="59130" xr:uid="{00000000-0005-0000-0000-000018A10000}"/>
    <cellStyle name="T_Bieu mau danh muc du an thuoc CTMTQG nam 2008 6" xfId="59053" xr:uid="{00000000-0005-0000-0000-000019A10000}"/>
    <cellStyle name="T_Bieu tong hop nhu cau ung 2011 da chon loc -Mien nui" xfId="1093" xr:uid="{00000000-0005-0000-0000-00001AA10000}"/>
    <cellStyle name="T_Bieu tong hop nhu cau ung 2011 da chon loc -Mien nui 2" xfId="58820" xr:uid="{00000000-0005-0000-0000-00001BA10000}"/>
    <cellStyle name="T_Bieu tong hop nhu cau ung 2011 da chon loc -Mien nui 3" xfId="59171" xr:uid="{00000000-0005-0000-0000-00001CA10000}"/>
    <cellStyle name="T_Bieu tong hop nhu cau ung 2011 da chon loc -Mien nui 4" xfId="59028" xr:uid="{00000000-0005-0000-0000-00001DA10000}"/>
    <cellStyle name="T_Bieu tong hop nhu cau ung 2011 da chon loc -Mien nui 5" xfId="59131" xr:uid="{00000000-0005-0000-0000-00001EA10000}"/>
    <cellStyle name="T_Bieu tong hop nhu cau ung 2011 da chon loc -Mien nui 6" xfId="59052" xr:uid="{00000000-0005-0000-0000-00001FA10000}"/>
    <cellStyle name="T_BieuKH.TM(T12.Gui TH)_2" xfId="36479" xr:uid="{00000000-0005-0000-0000-000020A10000}"/>
    <cellStyle name="T_BieuKH.TM(T12.Gui TH)_2 10" xfId="36480" xr:uid="{00000000-0005-0000-0000-000021A10000}"/>
    <cellStyle name="T_BieuKH.TM(T12.Gui TH)_2 10 2" xfId="36481" xr:uid="{00000000-0005-0000-0000-000022A10000}"/>
    <cellStyle name="T_BieuKH.TM(T12.Gui TH)_2 10 3" xfId="36482" xr:uid="{00000000-0005-0000-0000-000023A10000}"/>
    <cellStyle name="T_BieuKH.TM(T12.Gui TH)_2 10 4" xfId="36483" xr:uid="{00000000-0005-0000-0000-000024A10000}"/>
    <cellStyle name="T_BieuKH.TM(T12.Gui TH)_2 10 5" xfId="36484" xr:uid="{00000000-0005-0000-0000-000025A10000}"/>
    <cellStyle name="T_BieuKH.TM(T12.Gui TH)_2 10 6" xfId="36485" xr:uid="{00000000-0005-0000-0000-000026A10000}"/>
    <cellStyle name="T_BieuKH.TM(T12.Gui TH)_2 11" xfId="36486" xr:uid="{00000000-0005-0000-0000-000027A10000}"/>
    <cellStyle name="T_BieuKH.TM(T12.Gui TH)_2 11 2" xfId="36487" xr:uid="{00000000-0005-0000-0000-000028A10000}"/>
    <cellStyle name="T_BieuKH.TM(T12.Gui TH)_2 11 3" xfId="36488" xr:uid="{00000000-0005-0000-0000-000029A10000}"/>
    <cellStyle name="T_BieuKH.TM(T12.Gui TH)_2 11 4" xfId="36489" xr:uid="{00000000-0005-0000-0000-00002AA10000}"/>
    <cellStyle name="T_BieuKH.TM(T12.Gui TH)_2 11 5" xfId="36490" xr:uid="{00000000-0005-0000-0000-00002BA10000}"/>
    <cellStyle name="T_BieuKH.TM(T12.Gui TH)_2 11 6" xfId="36491" xr:uid="{00000000-0005-0000-0000-00002CA10000}"/>
    <cellStyle name="T_BieuKH.TM(T12.Gui TH)_2 12" xfId="36492" xr:uid="{00000000-0005-0000-0000-00002DA10000}"/>
    <cellStyle name="T_BieuKH.TM(T12.Gui TH)_2 12 2" xfId="36493" xr:uid="{00000000-0005-0000-0000-00002EA10000}"/>
    <cellStyle name="T_BieuKH.TM(T12.Gui TH)_2 12 3" xfId="36494" xr:uid="{00000000-0005-0000-0000-00002FA10000}"/>
    <cellStyle name="T_BieuKH.TM(T12.Gui TH)_2 12 4" xfId="36495" xr:uid="{00000000-0005-0000-0000-000030A10000}"/>
    <cellStyle name="T_BieuKH.TM(T12.Gui TH)_2 12 5" xfId="36496" xr:uid="{00000000-0005-0000-0000-000031A10000}"/>
    <cellStyle name="T_BieuKH.TM(T12.Gui TH)_2 12 6" xfId="36497" xr:uid="{00000000-0005-0000-0000-000032A10000}"/>
    <cellStyle name="T_BieuKH.TM(T12.Gui TH)_2 13" xfId="36498" xr:uid="{00000000-0005-0000-0000-000033A10000}"/>
    <cellStyle name="T_BieuKH.TM(T12.Gui TH)_2 13 2" xfId="36499" xr:uid="{00000000-0005-0000-0000-000034A10000}"/>
    <cellStyle name="T_BieuKH.TM(T12.Gui TH)_2 13 3" xfId="36500" xr:uid="{00000000-0005-0000-0000-000035A10000}"/>
    <cellStyle name="T_BieuKH.TM(T12.Gui TH)_2 13 4" xfId="36501" xr:uid="{00000000-0005-0000-0000-000036A10000}"/>
    <cellStyle name="T_BieuKH.TM(T12.Gui TH)_2 13 5" xfId="36502" xr:uid="{00000000-0005-0000-0000-000037A10000}"/>
    <cellStyle name="T_BieuKH.TM(T12.Gui TH)_2 13 6" xfId="36503" xr:uid="{00000000-0005-0000-0000-000038A10000}"/>
    <cellStyle name="T_BieuKH.TM(T12.Gui TH)_2 14" xfId="36504" xr:uid="{00000000-0005-0000-0000-000039A10000}"/>
    <cellStyle name="T_BieuKH.TM(T12.Gui TH)_2 14 2" xfId="36505" xr:uid="{00000000-0005-0000-0000-00003AA10000}"/>
    <cellStyle name="T_BieuKH.TM(T12.Gui TH)_2 14 3" xfId="36506" xr:uid="{00000000-0005-0000-0000-00003BA10000}"/>
    <cellStyle name="T_BieuKH.TM(T12.Gui TH)_2 14 4" xfId="36507" xr:uid="{00000000-0005-0000-0000-00003CA10000}"/>
    <cellStyle name="T_BieuKH.TM(T12.Gui TH)_2 14 5" xfId="36508" xr:uid="{00000000-0005-0000-0000-00003DA10000}"/>
    <cellStyle name="T_BieuKH.TM(T12.Gui TH)_2 14 6" xfId="36509" xr:uid="{00000000-0005-0000-0000-00003EA10000}"/>
    <cellStyle name="T_BieuKH.TM(T12.Gui TH)_2 15" xfId="36510" xr:uid="{00000000-0005-0000-0000-00003FA10000}"/>
    <cellStyle name="T_BieuKH.TM(T12.Gui TH)_2 15 2" xfId="36511" xr:uid="{00000000-0005-0000-0000-000040A10000}"/>
    <cellStyle name="T_BieuKH.TM(T12.Gui TH)_2 15 3" xfId="36512" xr:uid="{00000000-0005-0000-0000-000041A10000}"/>
    <cellStyle name="T_BieuKH.TM(T12.Gui TH)_2 15 4" xfId="36513" xr:uid="{00000000-0005-0000-0000-000042A10000}"/>
    <cellStyle name="T_BieuKH.TM(T12.Gui TH)_2 15 5" xfId="36514" xr:uid="{00000000-0005-0000-0000-000043A10000}"/>
    <cellStyle name="T_BieuKH.TM(T12.Gui TH)_2 15 6" xfId="36515" xr:uid="{00000000-0005-0000-0000-000044A10000}"/>
    <cellStyle name="T_BieuKH.TM(T12.Gui TH)_2 16" xfId="36516" xr:uid="{00000000-0005-0000-0000-000045A10000}"/>
    <cellStyle name="T_BieuKH.TM(T12.Gui TH)_2 16 2" xfId="36517" xr:uid="{00000000-0005-0000-0000-000046A10000}"/>
    <cellStyle name="T_BieuKH.TM(T12.Gui TH)_2 16 3" xfId="36518" xr:uid="{00000000-0005-0000-0000-000047A10000}"/>
    <cellStyle name="T_BieuKH.TM(T12.Gui TH)_2 16 4" xfId="36519" xr:uid="{00000000-0005-0000-0000-000048A10000}"/>
    <cellStyle name="T_BieuKH.TM(T12.Gui TH)_2 16 5" xfId="36520" xr:uid="{00000000-0005-0000-0000-000049A10000}"/>
    <cellStyle name="T_BieuKH.TM(T12.Gui TH)_2 16 6" xfId="36521" xr:uid="{00000000-0005-0000-0000-00004AA10000}"/>
    <cellStyle name="T_BieuKH.TM(T12.Gui TH)_2 17" xfId="36522" xr:uid="{00000000-0005-0000-0000-00004BA10000}"/>
    <cellStyle name="T_BieuKH.TM(T12.Gui TH)_2 17 2" xfId="36523" xr:uid="{00000000-0005-0000-0000-00004CA10000}"/>
    <cellStyle name="T_BieuKH.TM(T12.Gui TH)_2 17 3" xfId="36524" xr:uid="{00000000-0005-0000-0000-00004DA10000}"/>
    <cellStyle name="T_BieuKH.TM(T12.Gui TH)_2 17 4" xfId="36525" xr:uid="{00000000-0005-0000-0000-00004EA10000}"/>
    <cellStyle name="T_BieuKH.TM(T12.Gui TH)_2 17 5" xfId="36526" xr:uid="{00000000-0005-0000-0000-00004FA10000}"/>
    <cellStyle name="T_BieuKH.TM(T12.Gui TH)_2 17 6" xfId="36527" xr:uid="{00000000-0005-0000-0000-000050A10000}"/>
    <cellStyle name="T_BieuKH.TM(T12.Gui TH)_2 18" xfId="36528" xr:uid="{00000000-0005-0000-0000-000051A10000}"/>
    <cellStyle name="T_BieuKH.TM(T12.Gui TH)_2 18 2" xfId="36529" xr:uid="{00000000-0005-0000-0000-000052A10000}"/>
    <cellStyle name="T_BieuKH.TM(T12.Gui TH)_2 18 3" xfId="36530" xr:uid="{00000000-0005-0000-0000-000053A10000}"/>
    <cellStyle name="T_BieuKH.TM(T12.Gui TH)_2 18 4" xfId="36531" xr:uid="{00000000-0005-0000-0000-000054A10000}"/>
    <cellStyle name="T_BieuKH.TM(T12.Gui TH)_2 18 5" xfId="36532" xr:uid="{00000000-0005-0000-0000-000055A10000}"/>
    <cellStyle name="T_BieuKH.TM(T12.Gui TH)_2 18 6" xfId="36533" xr:uid="{00000000-0005-0000-0000-000056A10000}"/>
    <cellStyle name="T_BieuKH.TM(T12.Gui TH)_2 19" xfId="36534" xr:uid="{00000000-0005-0000-0000-000057A10000}"/>
    <cellStyle name="T_BieuKH.TM(T12.Gui TH)_2 19 2" xfId="36535" xr:uid="{00000000-0005-0000-0000-000058A10000}"/>
    <cellStyle name="T_BieuKH.TM(T12.Gui TH)_2 19 3" xfId="36536" xr:uid="{00000000-0005-0000-0000-000059A10000}"/>
    <cellStyle name="T_BieuKH.TM(T12.Gui TH)_2 19 4" xfId="36537" xr:uid="{00000000-0005-0000-0000-00005AA10000}"/>
    <cellStyle name="T_BieuKH.TM(T12.Gui TH)_2 19 5" xfId="36538" xr:uid="{00000000-0005-0000-0000-00005BA10000}"/>
    <cellStyle name="T_BieuKH.TM(T12.Gui TH)_2 19 6" xfId="36539" xr:uid="{00000000-0005-0000-0000-00005CA10000}"/>
    <cellStyle name="T_BieuKH.TM(T12.Gui TH)_2 2" xfId="36540" xr:uid="{00000000-0005-0000-0000-00005DA10000}"/>
    <cellStyle name="T_BieuKH.TM(T12.Gui TH)_2 2 2" xfId="36541" xr:uid="{00000000-0005-0000-0000-00005EA10000}"/>
    <cellStyle name="T_BieuKH.TM(T12.Gui TH)_2 2 3" xfId="36542" xr:uid="{00000000-0005-0000-0000-00005FA10000}"/>
    <cellStyle name="T_BieuKH.TM(T12.Gui TH)_2 2 4" xfId="36543" xr:uid="{00000000-0005-0000-0000-000060A10000}"/>
    <cellStyle name="T_BieuKH.TM(T12.Gui TH)_2 2 5" xfId="36544" xr:uid="{00000000-0005-0000-0000-000061A10000}"/>
    <cellStyle name="T_BieuKH.TM(T12.Gui TH)_2 2 6" xfId="36545" xr:uid="{00000000-0005-0000-0000-000062A10000}"/>
    <cellStyle name="T_BieuKH.TM(T12.Gui TH)_2 2 7" xfId="36546" xr:uid="{00000000-0005-0000-0000-000063A10000}"/>
    <cellStyle name="T_BieuKH.TM(T12.Gui TH)_2 20" xfId="36547" xr:uid="{00000000-0005-0000-0000-000064A10000}"/>
    <cellStyle name="T_BieuKH.TM(T12.Gui TH)_2 20 2" xfId="36548" xr:uid="{00000000-0005-0000-0000-000065A10000}"/>
    <cellStyle name="T_BieuKH.TM(T12.Gui TH)_2 20 3" xfId="36549" xr:uid="{00000000-0005-0000-0000-000066A10000}"/>
    <cellStyle name="T_BieuKH.TM(T12.Gui TH)_2 20 4" xfId="36550" xr:uid="{00000000-0005-0000-0000-000067A10000}"/>
    <cellStyle name="T_BieuKH.TM(T12.Gui TH)_2 20 5" xfId="36551" xr:uid="{00000000-0005-0000-0000-000068A10000}"/>
    <cellStyle name="T_BieuKH.TM(T12.Gui TH)_2 20 6" xfId="36552" xr:uid="{00000000-0005-0000-0000-000069A10000}"/>
    <cellStyle name="T_BieuKH.TM(T12.Gui TH)_2 21" xfId="36553" xr:uid="{00000000-0005-0000-0000-00006AA10000}"/>
    <cellStyle name="T_BieuKH.TM(T12.Gui TH)_2 21 2" xfId="36554" xr:uid="{00000000-0005-0000-0000-00006BA10000}"/>
    <cellStyle name="T_BieuKH.TM(T12.Gui TH)_2 21 3" xfId="36555" xr:uid="{00000000-0005-0000-0000-00006CA10000}"/>
    <cellStyle name="T_BieuKH.TM(T12.Gui TH)_2 21 4" xfId="36556" xr:uid="{00000000-0005-0000-0000-00006DA10000}"/>
    <cellStyle name="T_BieuKH.TM(T12.Gui TH)_2 21 5" xfId="36557" xr:uid="{00000000-0005-0000-0000-00006EA10000}"/>
    <cellStyle name="T_BieuKH.TM(T12.Gui TH)_2 21 6" xfId="36558" xr:uid="{00000000-0005-0000-0000-00006FA10000}"/>
    <cellStyle name="T_BieuKH.TM(T12.Gui TH)_2 22" xfId="36559" xr:uid="{00000000-0005-0000-0000-000070A10000}"/>
    <cellStyle name="T_BieuKH.TM(T12.Gui TH)_2 22 2" xfId="36560" xr:uid="{00000000-0005-0000-0000-000071A10000}"/>
    <cellStyle name="T_BieuKH.TM(T12.Gui TH)_2 22 3" xfId="36561" xr:uid="{00000000-0005-0000-0000-000072A10000}"/>
    <cellStyle name="T_BieuKH.TM(T12.Gui TH)_2 22 4" xfId="36562" xr:uid="{00000000-0005-0000-0000-000073A10000}"/>
    <cellStyle name="T_BieuKH.TM(T12.Gui TH)_2 22 5" xfId="36563" xr:uid="{00000000-0005-0000-0000-000074A10000}"/>
    <cellStyle name="T_BieuKH.TM(T12.Gui TH)_2 22 6" xfId="36564" xr:uid="{00000000-0005-0000-0000-000075A10000}"/>
    <cellStyle name="T_BieuKH.TM(T12.Gui TH)_2 23" xfId="36565" xr:uid="{00000000-0005-0000-0000-000076A10000}"/>
    <cellStyle name="T_BieuKH.TM(T12.Gui TH)_2 23 2" xfId="36566" xr:uid="{00000000-0005-0000-0000-000077A10000}"/>
    <cellStyle name="T_BieuKH.TM(T12.Gui TH)_2 23 3" xfId="36567" xr:uid="{00000000-0005-0000-0000-000078A10000}"/>
    <cellStyle name="T_BieuKH.TM(T12.Gui TH)_2 23 4" xfId="36568" xr:uid="{00000000-0005-0000-0000-000079A10000}"/>
    <cellStyle name="T_BieuKH.TM(T12.Gui TH)_2 23 5" xfId="36569" xr:uid="{00000000-0005-0000-0000-00007AA10000}"/>
    <cellStyle name="T_BieuKH.TM(T12.Gui TH)_2 23 6" xfId="36570" xr:uid="{00000000-0005-0000-0000-00007BA10000}"/>
    <cellStyle name="T_BieuKH.TM(T12.Gui TH)_2 24" xfId="36571" xr:uid="{00000000-0005-0000-0000-00007CA10000}"/>
    <cellStyle name="T_BieuKH.TM(T12.Gui TH)_2 24 2" xfId="36572" xr:uid="{00000000-0005-0000-0000-00007DA10000}"/>
    <cellStyle name="T_BieuKH.TM(T12.Gui TH)_2 24 3" xfId="36573" xr:uid="{00000000-0005-0000-0000-00007EA10000}"/>
    <cellStyle name="T_BieuKH.TM(T12.Gui TH)_2 24 4" xfId="36574" xr:uid="{00000000-0005-0000-0000-00007FA10000}"/>
    <cellStyle name="T_BieuKH.TM(T12.Gui TH)_2 24 5" xfId="36575" xr:uid="{00000000-0005-0000-0000-000080A10000}"/>
    <cellStyle name="T_BieuKH.TM(T12.Gui TH)_2 24 6" xfId="36576" xr:uid="{00000000-0005-0000-0000-000081A10000}"/>
    <cellStyle name="T_BieuKH.TM(T12.Gui TH)_2 25" xfId="36577" xr:uid="{00000000-0005-0000-0000-000082A10000}"/>
    <cellStyle name="T_BieuKH.TM(T12.Gui TH)_2 25 2" xfId="36578" xr:uid="{00000000-0005-0000-0000-000083A10000}"/>
    <cellStyle name="T_BieuKH.TM(T12.Gui TH)_2 25 3" xfId="36579" xr:uid="{00000000-0005-0000-0000-000084A10000}"/>
    <cellStyle name="T_BieuKH.TM(T12.Gui TH)_2 25 4" xfId="36580" xr:uid="{00000000-0005-0000-0000-000085A10000}"/>
    <cellStyle name="T_BieuKH.TM(T12.Gui TH)_2 25 5" xfId="36581" xr:uid="{00000000-0005-0000-0000-000086A10000}"/>
    <cellStyle name="T_BieuKH.TM(T12.Gui TH)_2 25 6" xfId="36582" xr:uid="{00000000-0005-0000-0000-000087A10000}"/>
    <cellStyle name="T_BieuKH.TM(T12.Gui TH)_2 26" xfId="36583" xr:uid="{00000000-0005-0000-0000-000088A10000}"/>
    <cellStyle name="T_BieuKH.TM(T12.Gui TH)_2 26 2" xfId="36584" xr:uid="{00000000-0005-0000-0000-000089A10000}"/>
    <cellStyle name="T_BieuKH.TM(T12.Gui TH)_2 26 3" xfId="36585" xr:uid="{00000000-0005-0000-0000-00008AA10000}"/>
    <cellStyle name="T_BieuKH.TM(T12.Gui TH)_2 26 4" xfId="36586" xr:uid="{00000000-0005-0000-0000-00008BA10000}"/>
    <cellStyle name="T_BieuKH.TM(T12.Gui TH)_2 26 5" xfId="36587" xr:uid="{00000000-0005-0000-0000-00008CA10000}"/>
    <cellStyle name="T_BieuKH.TM(T12.Gui TH)_2 26 6" xfId="36588" xr:uid="{00000000-0005-0000-0000-00008DA10000}"/>
    <cellStyle name="T_BieuKH.TM(T12.Gui TH)_2 27" xfId="36589" xr:uid="{00000000-0005-0000-0000-00008EA10000}"/>
    <cellStyle name="T_BieuKH.TM(T12.Gui TH)_2 27 2" xfId="36590" xr:uid="{00000000-0005-0000-0000-00008FA10000}"/>
    <cellStyle name="T_BieuKH.TM(T12.Gui TH)_2 27 3" xfId="36591" xr:uid="{00000000-0005-0000-0000-000090A10000}"/>
    <cellStyle name="T_BieuKH.TM(T12.Gui TH)_2 27 4" xfId="36592" xr:uid="{00000000-0005-0000-0000-000091A10000}"/>
    <cellStyle name="T_BieuKH.TM(T12.Gui TH)_2 27 5" xfId="36593" xr:uid="{00000000-0005-0000-0000-000092A10000}"/>
    <cellStyle name="T_BieuKH.TM(T12.Gui TH)_2 27 6" xfId="36594" xr:uid="{00000000-0005-0000-0000-000093A10000}"/>
    <cellStyle name="T_BieuKH.TM(T12.Gui TH)_2 28" xfId="36595" xr:uid="{00000000-0005-0000-0000-000094A10000}"/>
    <cellStyle name="T_BieuKH.TM(T12.Gui TH)_2 28 2" xfId="36596" xr:uid="{00000000-0005-0000-0000-000095A10000}"/>
    <cellStyle name="T_BieuKH.TM(T12.Gui TH)_2 28 3" xfId="36597" xr:uid="{00000000-0005-0000-0000-000096A10000}"/>
    <cellStyle name="T_BieuKH.TM(T12.Gui TH)_2 28 4" xfId="36598" xr:uid="{00000000-0005-0000-0000-000097A10000}"/>
    <cellStyle name="T_BieuKH.TM(T12.Gui TH)_2 28 5" xfId="36599" xr:uid="{00000000-0005-0000-0000-000098A10000}"/>
    <cellStyle name="T_BieuKH.TM(T12.Gui TH)_2 28 6" xfId="36600" xr:uid="{00000000-0005-0000-0000-000099A10000}"/>
    <cellStyle name="T_BieuKH.TM(T12.Gui TH)_2 29" xfId="36601" xr:uid="{00000000-0005-0000-0000-00009AA10000}"/>
    <cellStyle name="T_BieuKH.TM(T12.Gui TH)_2 29 2" xfId="36602" xr:uid="{00000000-0005-0000-0000-00009BA10000}"/>
    <cellStyle name="T_BieuKH.TM(T12.Gui TH)_2 29 3" xfId="36603" xr:uid="{00000000-0005-0000-0000-00009CA10000}"/>
    <cellStyle name="T_BieuKH.TM(T12.Gui TH)_2 29 4" xfId="36604" xr:uid="{00000000-0005-0000-0000-00009DA10000}"/>
    <cellStyle name="T_BieuKH.TM(T12.Gui TH)_2 29 5" xfId="36605" xr:uid="{00000000-0005-0000-0000-00009EA10000}"/>
    <cellStyle name="T_BieuKH.TM(T12.Gui TH)_2 29 6" xfId="36606" xr:uid="{00000000-0005-0000-0000-00009FA10000}"/>
    <cellStyle name="T_BieuKH.TM(T12.Gui TH)_2 3" xfId="36607" xr:uid="{00000000-0005-0000-0000-0000A0A10000}"/>
    <cellStyle name="T_BieuKH.TM(T12.Gui TH)_2 3 2" xfId="36608" xr:uid="{00000000-0005-0000-0000-0000A1A10000}"/>
    <cellStyle name="T_BieuKH.TM(T12.Gui TH)_2 3 3" xfId="36609" xr:uid="{00000000-0005-0000-0000-0000A2A10000}"/>
    <cellStyle name="T_BieuKH.TM(T12.Gui TH)_2 3 4" xfId="36610" xr:uid="{00000000-0005-0000-0000-0000A3A10000}"/>
    <cellStyle name="T_BieuKH.TM(T12.Gui TH)_2 3 5" xfId="36611" xr:uid="{00000000-0005-0000-0000-0000A4A10000}"/>
    <cellStyle name="T_BieuKH.TM(T12.Gui TH)_2 3 6" xfId="36612" xr:uid="{00000000-0005-0000-0000-0000A5A10000}"/>
    <cellStyle name="T_BieuKH.TM(T12.Gui TH)_2 30" xfId="36613" xr:uid="{00000000-0005-0000-0000-0000A6A10000}"/>
    <cellStyle name="T_BieuKH.TM(T12.Gui TH)_2 31" xfId="36614" xr:uid="{00000000-0005-0000-0000-0000A7A10000}"/>
    <cellStyle name="T_BieuKH.TM(T12.Gui TH)_2 32" xfId="36615" xr:uid="{00000000-0005-0000-0000-0000A8A10000}"/>
    <cellStyle name="T_BieuKH.TM(T12.Gui TH)_2 33" xfId="36616" xr:uid="{00000000-0005-0000-0000-0000A9A10000}"/>
    <cellStyle name="T_BieuKH.TM(T12.Gui TH)_2 34" xfId="36617" xr:uid="{00000000-0005-0000-0000-0000AAA10000}"/>
    <cellStyle name="T_BieuKH.TM(T12.Gui TH)_2 4" xfId="36618" xr:uid="{00000000-0005-0000-0000-0000ABA10000}"/>
    <cellStyle name="T_BieuKH.TM(T12.Gui TH)_2 4 2" xfId="36619" xr:uid="{00000000-0005-0000-0000-0000ACA10000}"/>
    <cellStyle name="T_BieuKH.TM(T12.Gui TH)_2 4 3" xfId="36620" xr:uid="{00000000-0005-0000-0000-0000ADA10000}"/>
    <cellStyle name="T_BieuKH.TM(T12.Gui TH)_2 4 4" xfId="36621" xr:uid="{00000000-0005-0000-0000-0000AEA10000}"/>
    <cellStyle name="T_BieuKH.TM(T12.Gui TH)_2 4 5" xfId="36622" xr:uid="{00000000-0005-0000-0000-0000AFA10000}"/>
    <cellStyle name="T_BieuKH.TM(T12.Gui TH)_2 4 6" xfId="36623" xr:uid="{00000000-0005-0000-0000-0000B0A10000}"/>
    <cellStyle name="T_BieuKH.TM(T12.Gui TH)_2 5" xfId="36624" xr:uid="{00000000-0005-0000-0000-0000B1A10000}"/>
    <cellStyle name="T_BieuKH.TM(T12.Gui TH)_2 5 2" xfId="36625" xr:uid="{00000000-0005-0000-0000-0000B2A10000}"/>
    <cellStyle name="T_BieuKH.TM(T12.Gui TH)_2 5 3" xfId="36626" xr:uid="{00000000-0005-0000-0000-0000B3A10000}"/>
    <cellStyle name="T_BieuKH.TM(T12.Gui TH)_2 5 4" xfId="36627" xr:uid="{00000000-0005-0000-0000-0000B4A10000}"/>
    <cellStyle name="T_BieuKH.TM(T12.Gui TH)_2 5 5" xfId="36628" xr:uid="{00000000-0005-0000-0000-0000B5A10000}"/>
    <cellStyle name="T_BieuKH.TM(T12.Gui TH)_2 5 6" xfId="36629" xr:uid="{00000000-0005-0000-0000-0000B6A10000}"/>
    <cellStyle name="T_BieuKH.TM(T12.Gui TH)_2 6" xfId="36630" xr:uid="{00000000-0005-0000-0000-0000B7A10000}"/>
    <cellStyle name="T_BieuKH.TM(T12.Gui TH)_2 6 2" xfId="36631" xr:uid="{00000000-0005-0000-0000-0000B8A10000}"/>
    <cellStyle name="T_BieuKH.TM(T12.Gui TH)_2 6 3" xfId="36632" xr:uid="{00000000-0005-0000-0000-0000B9A10000}"/>
    <cellStyle name="T_BieuKH.TM(T12.Gui TH)_2 6 4" xfId="36633" xr:uid="{00000000-0005-0000-0000-0000BAA10000}"/>
    <cellStyle name="T_BieuKH.TM(T12.Gui TH)_2 6 5" xfId="36634" xr:uid="{00000000-0005-0000-0000-0000BBA10000}"/>
    <cellStyle name="T_BieuKH.TM(T12.Gui TH)_2 6 6" xfId="36635" xr:uid="{00000000-0005-0000-0000-0000BCA10000}"/>
    <cellStyle name="T_BieuKH.TM(T12.Gui TH)_2 7" xfId="36636" xr:uid="{00000000-0005-0000-0000-0000BDA10000}"/>
    <cellStyle name="T_BieuKH.TM(T12.Gui TH)_2 7 2" xfId="36637" xr:uid="{00000000-0005-0000-0000-0000BEA10000}"/>
    <cellStyle name="T_BieuKH.TM(T12.Gui TH)_2 7 3" xfId="36638" xr:uid="{00000000-0005-0000-0000-0000BFA10000}"/>
    <cellStyle name="T_BieuKH.TM(T12.Gui TH)_2 7 4" xfId="36639" xr:uid="{00000000-0005-0000-0000-0000C0A10000}"/>
    <cellStyle name="T_BieuKH.TM(T12.Gui TH)_2 7 5" xfId="36640" xr:uid="{00000000-0005-0000-0000-0000C1A10000}"/>
    <cellStyle name="T_BieuKH.TM(T12.Gui TH)_2 7 6" xfId="36641" xr:uid="{00000000-0005-0000-0000-0000C2A10000}"/>
    <cellStyle name="T_BieuKH.TM(T12.Gui TH)_2 8" xfId="36642" xr:uid="{00000000-0005-0000-0000-0000C3A10000}"/>
    <cellStyle name="T_BieuKH.TM(T12.Gui TH)_2 8 2" xfId="36643" xr:uid="{00000000-0005-0000-0000-0000C4A10000}"/>
    <cellStyle name="T_BieuKH.TM(T12.Gui TH)_2 8 3" xfId="36644" xr:uid="{00000000-0005-0000-0000-0000C5A10000}"/>
    <cellStyle name="T_BieuKH.TM(T12.Gui TH)_2 8 4" xfId="36645" xr:uid="{00000000-0005-0000-0000-0000C6A10000}"/>
    <cellStyle name="T_BieuKH.TM(T12.Gui TH)_2 8 5" xfId="36646" xr:uid="{00000000-0005-0000-0000-0000C7A10000}"/>
    <cellStyle name="T_BieuKH.TM(T12.Gui TH)_2 8 6" xfId="36647" xr:uid="{00000000-0005-0000-0000-0000C8A10000}"/>
    <cellStyle name="T_BieuKH.TM(T12.Gui TH)_2 9" xfId="36648" xr:uid="{00000000-0005-0000-0000-0000C9A10000}"/>
    <cellStyle name="T_BieuKH.TM(T12.Gui TH)_2 9 2" xfId="36649" xr:uid="{00000000-0005-0000-0000-0000CAA10000}"/>
    <cellStyle name="T_BieuKH.TM(T12.Gui TH)_2 9 3" xfId="36650" xr:uid="{00000000-0005-0000-0000-0000CBA10000}"/>
    <cellStyle name="T_BieuKH.TM(T12.Gui TH)_2 9 4" xfId="36651" xr:uid="{00000000-0005-0000-0000-0000CCA10000}"/>
    <cellStyle name="T_BieuKH.TM(T12.Gui TH)_2 9 5" xfId="36652" xr:uid="{00000000-0005-0000-0000-0000CDA10000}"/>
    <cellStyle name="T_BieuKH.TM(T12.Gui TH)_2 9 6" xfId="36653" xr:uid="{00000000-0005-0000-0000-0000CEA10000}"/>
    <cellStyle name="T_BieuKH.TM(T12.Gui TH)_2_6_Dieuchinh_6thang_2010_Totrinh_HDND" xfId="36654" xr:uid="{00000000-0005-0000-0000-0000CFA10000}"/>
    <cellStyle name="T_BieuKH.TM(T12.Gui TH)_2_BCXDCB_6thang_2010_BTV" xfId="36655" xr:uid="{00000000-0005-0000-0000-0000D0A10000}"/>
    <cellStyle name="T_BieuKH.TM(T12.Gui TH)_2_Bieu Bo sung_GuichiThu" xfId="36656" xr:uid="{00000000-0005-0000-0000-0000D1A10000}"/>
    <cellStyle name="T_BieuKH.TM(T12.Gui TH)_2_KH_DTXD_2011_KTNN_Ha" xfId="36657" xr:uid="{00000000-0005-0000-0000-0000D2A10000}"/>
    <cellStyle name="T_BieuKH.TM(T12.Gui TH)_2_KH_DTXD_2011_KTNN_Ha1" xfId="36658" xr:uid="{00000000-0005-0000-0000-0000D3A10000}"/>
    <cellStyle name="T_BieuKH.TM(T12.Gui TH)_2_Nhucauvon_2010" xfId="36659" xr:uid="{00000000-0005-0000-0000-0000D4A10000}"/>
    <cellStyle name="T_BieuKH.TM(T12.Gui TH)_2_Nhucauvon_2010_6_BCXDCB_6thang_2010_BCH" xfId="36660" xr:uid="{00000000-0005-0000-0000-0000D5A10000}"/>
    <cellStyle name="T_BKL khe dung" xfId="57862" xr:uid="{00000000-0005-0000-0000-0000D6A10000}"/>
    <cellStyle name="T_BKL khe dung 2" xfId="58821" xr:uid="{00000000-0005-0000-0000-0000D7A10000}"/>
    <cellStyle name="T_Book1" xfId="1094" xr:uid="{00000000-0005-0000-0000-0000D8A10000}"/>
    <cellStyle name="T_Book1 10" xfId="36661" xr:uid="{00000000-0005-0000-0000-0000D9A10000}"/>
    <cellStyle name="T_Book1 10 2" xfId="36662" xr:uid="{00000000-0005-0000-0000-0000DAA10000}"/>
    <cellStyle name="T_Book1 10 3" xfId="36663" xr:uid="{00000000-0005-0000-0000-0000DBA10000}"/>
    <cellStyle name="T_Book1 10 4" xfId="36664" xr:uid="{00000000-0005-0000-0000-0000DCA10000}"/>
    <cellStyle name="T_Book1 10 5" xfId="36665" xr:uid="{00000000-0005-0000-0000-0000DDA10000}"/>
    <cellStyle name="T_Book1 10 6" xfId="36666" xr:uid="{00000000-0005-0000-0000-0000DEA10000}"/>
    <cellStyle name="T_Book1 11" xfId="36667" xr:uid="{00000000-0005-0000-0000-0000DFA10000}"/>
    <cellStyle name="T_Book1 11 2" xfId="36668" xr:uid="{00000000-0005-0000-0000-0000E0A10000}"/>
    <cellStyle name="T_Book1 11 3" xfId="36669" xr:uid="{00000000-0005-0000-0000-0000E1A10000}"/>
    <cellStyle name="T_Book1 11 4" xfId="36670" xr:uid="{00000000-0005-0000-0000-0000E2A10000}"/>
    <cellStyle name="T_Book1 11 5" xfId="36671" xr:uid="{00000000-0005-0000-0000-0000E3A10000}"/>
    <cellStyle name="T_Book1 11 6" xfId="36672" xr:uid="{00000000-0005-0000-0000-0000E4A10000}"/>
    <cellStyle name="T_Book1 12" xfId="36673" xr:uid="{00000000-0005-0000-0000-0000E5A10000}"/>
    <cellStyle name="T_Book1 12 2" xfId="36674" xr:uid="{00000000-0005-0000-0000-0000E6A10000}"/>
    <cellStyle name="T_Book1 12 3" xfId="36675" xr:uid="{00000000-0005-0000-0000-0000E7A10000}"/>
    <cellStyle name="T_Book1 12 4" xfId="36676" xr:uid="{00000000-0005-0000-0000-0000E8A10000}"/>
    <cellStyle name="T_Book1 12 5" xfId="36677" xr:uid="{00000000-0005-0000-0000-0000E9A10000}"/>
    <cellStyle name="T_Book1 12 6" xfId="36678" xr:uid="{00000000-0005-0000-0000-0000EAA10000}"/>
    <cellStyle name="T_Book1 13" xfId="36679" xr:uid="{00000000-0005-0000-0000-0000EBA10000}"/>
    <cellStyle name="T_Book1 13 2" xfId="36680" xr:uid="{00000000-0005-0000-0000-0000ECA10000}"/>
    <cellStyle name="T_Book1 13 3" xfId="36681" xr:uid="{00000000-0005-0000-0000-0000EDA10000}"/>
    <cellStyle name="T_Book1 13 4" xfId="36682" xr:uid="{00000000-0005-0000-0000-0000EEA10000}"/>
    <cellStyle name="T_Book1 13 5" xfId="36683" xr:uid="{00000000-0005-0000-0000-0000EFA10000}"/>
    <cellStyle name="T_Book1 13 6" xfId="36684" xr:uid="{00000000-0005-0000-0000-0000F0A10000}"/>
    <cellStyle name="T_Book1 14" xfId="36685" xr:uid="{00000000-0005-0000-0000-0000F1A10000}"/>
    <cellStyle name="T_Book1 14 2" xfId="36686" xr:uid="{00000000-0005-0000-0000-0000F2A10000}"/>
    <cellStyle name="T_Book1 14 3" xfId="36687" xr:uid="{00000000-0005-0000-0000-0000F3A10000}"/>
    <cellStyle name="T_Book1 14 4" xfId="36688" xr:uid="{00000000-0005-0000-0000-0000F4A10000}"/>
    <cellStyle name="T_Book1 14 5" xfId="36689" xr:uid="{00000000-0005-0000-0000-0000F5A10000}"/>
    <cellStyle name="T_Book1 14 6" xfId="36690" xr:uid="{00000000-0005-0000-0000-0000F6A10000}"/>
    <cellStyle name="T_Book1 15" xfId="36691" xr:uid="{00000000-0005-0000-0000-0000F7A10000}"/>
    <cellStyle name="T_Book1 15 2" xfId="36692" xr:uid="{00000000-0005-0000-0000-0000F8A10000}"/>
    <cellStyle name="T_Book1 15 3" xfId="36693" xr:uid="{00000000-0005-0000-0000-0000F9A10000}"/>
    <cellStyle name="T_Book1 15 4" xfId="36694" xr:uid="{00000000-0005-0000-0000-0000FAA10000}"/>
    <cellStyle name="T_Book1 15 5" xfId="36695" xr:uid="{00000000-0005-0000-0000-0000FBA10000}"/>
    <cellStyle name="T_Book1 15 6" xfId="36696" xr:uid="{00000000-0005-0000-0000-0000FCA10000}"/>
    <cellStyle name="T_Book1 16" xfId="36697" xr:uid="{00000000-0005-0000-0000-0000FDA10000}"/>
    <cellStyle name="T_Book1 16 2" xfId="36698" xr:uid="{00000000-0005-0000-0000-0000FEA10000}"/>
    <cellStyle name="T_Book1 16 3" xfId="36699" xr:uid="{00000000-0005-0000-0000-0000FFA10000}"/>
    <cellStyle name="T_Book1 16 4" xfId="36700" xr:uid="{00000000-0005-0000-0000-000000A20000}"/>
    <cellStyle name="T_Book1 16 5" xfId="36701" xr:uid="{00000000-0005-0000-0000-000001A20000}"/>
    <cellStyle name="T_Book1 16 6" xfId="36702" xr:uid="{00000000-0005-0000-0000-000002A20000}"/>
    <cellStyle name="T_Book1 17" xfId="36703" xr:uid="{00000000-0005-0000-0000-000003A20000}"/>
    <cellStyle name="T_Book1 17 2" xfId="36704" xr:uid="{00000000-0005-0000-0000-000004A20000}"/>
    <cellStyle name="T_Book1 17 3" xfId="36705" xr:uid="{00000000-0005-0000-0000-000005A20000}"/>
    <cellStyle name="T_Book1 17 4" xfId="36706" xr:uid="{00000000-0005-0000-0000-000006A20000}"/>
    <cellStyle name="T_Book1 17 5" xfId="36707" xr:uid="{00000000-0005-0000-0000-000007A20000}"/>
    <cellStyle name="T_Book1 17 6" xfId="36708" xr:uid="{00000000-0005-0000-0000-000008A20000}"/>
    <cellStyle name="T_Book1 18" xfId="36709" xr:uid="{00000000-0005-0000-0000-000009A20000}"/>
    <cellStyle name="T_Book1 18 2" xfId="36710" xr:uid="{00000000-0005-0000-0000-00000AA20000}"/>
    <cellStyle name="T_Book1 18 3" xfId="36711" xr:uid="{00000000-0005-0000-0000-00000BA20000}"/>
    <cellStyle name="T_Book1 18 4" xfId="36712" xr:uid="{00000000-0005-0000-0000-00000CA20000}"/>
    <cellStyle name="T_Book1 18 5" xfId="36713" xr:uid="{00000000-0005-0000-0000-00000DA20000}"/>
    <cellStyle name="T_Book1 18 6" xfId="36714" xr:uid="{00000000-0005-0000-0000-00000EA20000}"/>
    <cellStyle name="T_Book1 19" xfId="36715" xr:uid="{00000000-0005-0000-0000-00000FA20000}"/>
    <cellStyle name="T_Book1 19 2" xfId="36716" xr:uid="{00000000-0005-0000-0000-000010A20000}"/>
    <cellStyle name="T_Book1 19 3" xfId="36717" xr:uid="{00000000-0005-0000-0000-000011A20000}"/>
    <cellStyle name="T_Book1 19 4" xfId="36718" xr:uid="{00000000-0005-0000-0000-000012A20000}"/>
    <cellStyle name="T_Book1 19 5" xfId="36719" xr:uid="{00000000-0005-0000-0000-000013A20000}"/>
    <cellStyle name="T_Book1 19 6" xfId="36720" xr:uid="{00000000-0005-0000-0000-000014A20000}"/>
    <cellStyle name="T_Book1 2" xfId="36721" xr:uid="{00000000-0005-0000-0000-000015A20000}"/>
    <cellStyle name="T_Book1 2 10" xfId="36722" xr:uid="{00000000-0005-0000-0000-000016A20000}"/>
    <cellStyle name="T_Book1 2 10 2" xfId="36723" xr:uid="{00000000-0005-0000-0000-000017A20000}"/>
    <cellStyle name="T_Book1 2 10 3" xfId="36724" xr:uid="{00000000-0005-0000-0000-000018A20000}"/>
    <cellStyle name="T_Book1 2 10 4" xfId="36725" xr:uid="{00000000-0005-0000-0000-000019A20000}"/>
    <cellStyle name="T_Book1 2 10 5" xfId="36726" xr:uid="{00000000-0005-0000-0000-00001AA20000}"/>
    <cellStyle name="T_Book1 2 10 6" xfId="36727" xr:uid="{00000000-0005-0000-0000-00001BA20000}"/>
    <cellStyle name="T_Book1 2 11" xfId="36728" xr:uid="{00000000-0005-0000-0000-00001CA20000}"/>
    <cellStyle name="T_Book1 2 11 2" xfId="36729" xr:uid="{00000000-0005-0000-0000-00001DA20000}"/>
    <cellStyle name="T_Book1 2 11 3" xfId="36730" xr:uid="{00000000-0005-0000-0000-00001EA20000}"/>
    <cellStyle name="T_Book1 2 11 4" xfId="36731" xr:uid="{00000000-0005-0000-0000-00001FA20000}"/>
    <cellStyle name="T_Book1 2 11 5" xfId="36732" xr:uid="{00000000-0005-0000-0000-000020A20000}"/>
    <cellStyle name="T_Book1 2 11 6" xfId="36733" xr:uid="{00000000-0005-0000-0000-000021A20000}"/>
    <cellStyle name="T_Book1 2 12" xfId="36734" xr:uid="{00000000-0005-0000-0000-000022A20000}"/>
    <cellStyle name="T_Book1 2 12 2" xfId="36735" xr:uid="{00000000-0005-0000-0000-000023A20000}"/>
    <cellStyle name="T_Book1 2 12 3" xfId="36736" xr:uid="{00000000-0005-0000-0000-000024A20000}"/>
    <cellStyle name="T_Book1 2 12 4" xfId="36737" xr:uid="{00000000-0005-0000-0000-000025A20000}"/>
    <cellStyle name="T_Book1 2 12 5" xfId="36738" xr:uid="{00000000-0005-0000-0000-000026A20000}"/>
    <cellStyle name="T_Book1 2 12 6" xfId="36739" xr:uid="{00000000-0005-0000-0000-000027A20000}"/>
    <cellStyle name="T_Book1 2 13" xfId="36740" xr:uid="{00000000-0005-0000-0000-000028A20000}"/>
    <cellStyle name="T_Book1 2 13 2" xfId="36741" xr:uid="{00000000-0005-0000-0000-000029A20000}"/>
    <cellStyle name="T_Book1 2 13 3" xfId="36742" xr:uid="{00000000-0005-0000-0000-00002AA20000}"/>
    <cellStyle name="T_Book1 2 13 4" xfId="36743" xr:uid="{00000000-0005-0000-0000-00002BA20000}"/>
    <cellStyle name="T_Book1 2 13 5" xfId="36744" xr:uid="{00000000-0005-0000-0000-00002CA20000}"/>
    <cellStyle name="T_Book1 2 13 6" xfId="36745" xr:uid="{00000000-0005-0000-0000-00002DA20000}"/>
    <cellStyle name="T_Book1 2 14" xfId="36746" xr:uid="{00000000-0005-0000-0000-00002EA20000}"/>
    <cellStyle name="T_Book1 2 14 2" xfId="36747" xr:uid="{00000000-0005-0000-0000-00002FA20000}"/>
    <cellStyle name="T_Book1 2 14 3" xfId="36748" xr:uid="{00000000-0005-0000-0000-000030A20000}"/>
    <cellStyle name="T_Book1 2 14 4" xfId="36749" xr:uid="{00000000-0005-0000-0000-000031A20000}"/>
    <cellStyle name="T_Book1 2 14 5" xfId="36750" xr:uid="{00000000-0005-0000-0000-000032A20000}"/>
    <cellStyle name="T_Book1 2 14 6" xfId="36751" xr:uid="{00000000-0005-0000-0000-000033A20000}"/>
    <cellStyle name="T_Book1 2 15" xfId="36752" xr:uid="{00000000-0005-0000-0000-000034A20000}"/>
    <cellStyle name="T_Book1 2 15 2" xfId="36753" xr:uid="{00000000-0005-0000-0000-000035A20000}"/>
    <cellStyle name="T_Book1 2 15 3" xfId="36754" xr:uid="{00000000-0005-0000-0000-000036A20000}"/>
    <cellStyle name="T_Book1 2 15 4" xfId="36755" xr:uid="{00000000-0005-0000-0000-000037A20000}"/>
    <cellStyle name="T_Book1 2 15 5" xfId="36756" xr:uid="{00000000-0005-0000-0000-000038A20000}"/>
    <cellStyle name="T_Book1 2 15 6" xfId="36757" xr:uid="{00000000-0005-0000-0000-000039A20000}"/>
    <cellStyle name="T_Book1 2 16" xfId="36758" xr:uid="{00000000-0005-0000-0000-00003AA20000}"/>
    <cellStyle name="T_Book1 2 16 2" xfId="36759" xr:uid="{00000000-0005-0000-0000-00003BA20000}"/>
    <cellStyle name="T_Book1 2 16 3" xfId="36760" xr:uid="{00000000-0005-0000-0000-00003CA20000}"/>
    <cellStyle name="T_Book1 2 16 4" xfId="36761" xr:uid="{00000000-0005-0000-0000-00003DA20000}"/>
    <cellStyle name="T_Book1 2 16 5" xfId="36762" xr:uid="{00000000-0005-0000-0000-00003EA20000}"/>
    <cellStyle name="T_Book1 2 16 6" xfId="36763" xr:uid="{00000000-0005-0000-0000-00003FA20000}"/>
    <cellStyle name="T_Book1 2 17" xfId="36764" xr:uid="{00000000-0005-0000-0000-000040A20000}"/>
    <cellStyle name="T_Book1 2 17 2" xfId="36765" xr:uid="{00000000-0005-0000-0000-000041A20000}"/>
    <cellStyle name="T_Book1 2 17 3" xfId="36766" xr:uid="{00000000-0005-0000-0000-000042A20000}"/>
    <cellStyle name="T_Book1 2 17 4" xfId="36767" xr:uid="{00000000-0005-0000-0000-000043A20000}"/>
    <cellStyle name="T_Book1 2 17 5" xfId="36768" xr:uid="{00000000-0005-0000-0000-000044A20000}"/>
    <cellStyle name="T_Book1 2 17 6" xfId="36769" xr:uid="{00000000-0005-0000-0000-000045A20000}"/>
    <cellStyle name="T_Book1 2 18" xfId="36770" xr:uid="{00000000-0005-0000-0000-000046A20000}"/>
    <cellStyle name="T_Book1 2 18 2" xfId="36771" xr:uid="{00000000-0005-0000-0000-000047A20000}"/>
    <cellStyle name="T_Book1 2 18 3" xfId="36772" xr:uid="{00000000-0005-0000-0000-000048A20000}"/>
    <cellStyle name="T_Book1 2 18 4" xfId="36773" xr:uid="{00000000-0005-0000-0000-000049A20000}"/>
    <cellStyle name="T_Book1 2 18 5" xfId="36774" xr:uid="{00000000-0005-0000-0000-00004AA20000}"/>
    <cellStyle name="T_Book1 2 18 6" xfId="36775" xr:uid="{00000000-0005-0000-0000-00004BA20000}"/>
    <cellStyle name="T_Book1 2 19" xfId="36776" xr:uid="{00000000-0005-0000-0000-00004CA20000}"/>
    <cellStyle name="T_Book1 2 19 2" xfId="36777" xr:uid="{00000000-0005-0000-0000-00004DA20000}"/>
    <cellStyle name="T_Book1 2 19 3" xfId="36778" xr:uid="{00000000-0005-0000-0000-00004EA20000}"/>
    <cellStyle name="T_Book1 2 19 4" xfId="36779" xr:uid="{00000000-0005-0000-0000-00004FA20000}"/>
    <cellStyle name="T_Book1 2 19 5" xfId="36780" xr:uid="{00000000-0005-0000-0000-000050A20000}"/>
    <cellStyle name="T_Book1 2 19 6" xfId="36781" xr:uid="{00000000-0005-0000-0000-000051A20000}"/>
    <cellStyle name="T_Book1 2 2" xfId="36782" xr:uid="{00000000-0005-0000-0000-000052A20000}"/>
    <cellStyle name="T_Book1 2 2 10" xfId="36783" xr:uid="{00000000-0005-0000-0000-000053A20000}"/>
    <cellStyle name="T_Book1 2 2 10 2" xfId="36784" xr:uid="{00000000-0005-0000-0000-000054A20000}"/>
    <cellStyle name="T_Book1 2 2 10 3" xfId="36785" xr:uid="{00000000-0005-0000-0000-000055A20000}"/>
    <cellStyle name="T_Book1 2 2 10 4" xfId="36786" xr:uid="{00000000-0005-0000-0000-000056A20000}"/>
    <cellStyle name="T_Book1 2 2 10 5" xfId="36787" xr:uid="{00000000-0005-0000-0000-000057A20000}"/>
    <cellStyle name="T_Book1 2 2 10 6" xfId="36788" xr:uid="{00000000-0005-0000-0000-000058A20000}"/>
    <cellStyle name="T_Book1 2 2 11" xfId="36789" xr:uid="{00000000-0005-0000-0000-000059A20000}"/>
    <cellStyle name="T_Book1 2 2 11 2" xfId="36790" xr:uid="{00000000-0005-0000-0000-00005AA20000}"/>
    <cellStyle name="T_Book1 2 2 11 3" xfId="36791" xr:uid="{00000000-0005-0000-0000-00005BA20000}"/>
    <cellStyle name="T_Book1 2 2 11 4" xfId="36792" xr:uid="{00000000-0005-0000-0000-00005CA20000}"/>
    <cellStyle name="T_Book1 2 2 11 5" xfId="36793" xr:uid="{00000000-0005-0000-0000-00005DA20000}"/>
    <cellStyle name="T_Book1 2 2 11 6" xfId="36794" xr:uid="{00000000-0005-0000-0000-00005EA20000}"/>
    <cellStyle name="T_Book1 2 2 12" xfId="36795" xr:uid="{00000000-0005-0000-0000-00005FA20000}"/>
    <cellStyle name="T_Book1 2 2 12 2" xfId="36796" xr:uid="{00000000-0005-0000-0000-000060A20000}"/>
    <cellStyle name="T_Book1 2 2 12 3" xfId="36797" xr:uid="{00000000-0005-0000-0000-000061A20000}"/>
    <cellStyle name="T_Book1 2 2 12 4" xfId="36798" xr:uid="{00000000-0005-0000-0000-000062A20000}"/>
    <cellStyle name="T_Book1 2 2 12 5" xfId="36799" xr:uid="{00000000-0005-0000-0000-000063A20000}"/>
    <cellStyle name="T_Book1 2 2 12 6" xfId="36800" xr:uid="{00000000-0005-0000-0000-000064A20000}"/>
    <cellStyle name="T_Book1 2 2 13" xfId="36801" xr:uid="{00000000-0005-0000-0000-000065A20000}"/>
    <cellStyle name="T_Book1 2 2 13 2" xfId="36802" xr:uid="{00000000-0005-0000-0000-000066A20000}"/>
    <cellStyle name="T_Book1 2 2 13 3" xfId="36803" xr:uid="{00000000-0005-0000-0000-000067A20000}"/>
    <cellStyle name="T_Book1 2 2 13 4" xfId="36804" xr:uid="{00000000-0005-0000-0000-000068A20000}"/>
    <cellStyle name="T_Book1 2 2 13 5" xfId="36805" xr:uid="{00000000-0005-0000-0000-000069A20000}"/>
    <cellStyle name="T_Book1 2 2 13 6" xfId="36806" xr:uid="{00000000-0005-0000-0000-00006AA20000}"/>
    <cellStyle name="T_Book1 2 2 14" xfId="36807" xr:uid="{00000000-0005-0000-0000-00006BA20000}"/>
    <cellStyle name="T_Book1 2 2 14 2" xfId="36808" xr:uid="{00000000-0005-0000-0000-00006CA20000}"/>
    <cellStyle name="T_Book1 2 2 14 3" xfId="36809" xr:uid="{00000000-0005-0000-0000-00006DA20000}"/>
    <cellStyle name="T_Book1 2 2 14 4" xfId="36810" xr:uid="{00000000-0005-0000-0000-00006EA20000}"/>
    <cellStyle name="T_Book1 2 2 14 5" xfId="36811" xr:uid="{00000000-0005-0000-0000-00006FA20000}"/>
    <cellStyle name="T_Book1 2 2 14 6" xfId="36812" xr:uid="{00000000-0005-0000-0000-000070A20000}"/>
    <cellStyle name="T_Book1 2 2 15" xfId="36813" xr:uid="{00000000-0005-0000-0000-000071A20000}"/>
    <cellStyle name="T_Book1 2 2 15 2" xfId="36814" xr:uid="{00000000-0005-0000-0000-000072A20000}"/>
    <cellStyle name="T_Book1 2 2 15 3" xfId="36815" xr:uid="{00000000-0005-0000-0000-000073A20000}"/>
    <cellStyle name="T_Book1 2 2 15 4" xfId="36816" xr:uid="{00000000-0005-0000-0000-000074A20000}"/>
    <cellStyle name="T_Book1 2 2 15 5" xfId="36817" xr:uid="{00000000-0005-0000-0000-000075A20000}"/>
    <cellStyle name="T_Book1 2 2 15 6" xfId="36818" xr:uid="{00000000-0005-0000-0000-000076A20000}"/>
    <cellStyle name="T_Book1 2 2 16" xfId="36819" xr:uid="{00000000-0005-0000-0000-000077A20000}"/>
    <cellStyle name="T_Book1 2 2 16 2" xfId="36820" xr:uid="{00000000-0005-0000-0000-000078A20000}"/>
    <cellStyle name="T_Book1 2 2 16 3" xfId="36821" xr:uid="{00000000-0005-0000-0000-000079A20000}"/>
    <cellStyle name="T_Book1 2 2 16 4" xfId="36822" xr:uid="{00000000-0005-0000-0000-00007AA20000}"/>
    <cellStyle name="T_Book1 2 2 16 5" xfId="36823" xr:uid="{00000000-0005-0000-0000-00007BA20000}"/>
    <cellStyle name="T_Book1 2 2 16 6" xfId="36824" xr:uid="{00000000-0005-0000-0000-00007CA20000}"/>
    <cellStyle name="T_Book1 2 2 17" xfId="36825" xr:uid="{00000000-0005-0000-0000-00007DA20000}"/>
    <cellStyle name="T_Book1 2 2 17 2" xfId="36826" xr:uid="{00000000-0005-0000-0000-00007EA20000}"/>
    <cellStyle name="T_Book1 2 2 17 3" xfId="36827" xr:uid="{00000000-0005-0000-0000-00007FA20000}"/>
    <cellStyle name="T_Book1 2 2 17 4" xfId="36828" xr:uid="{00000000-0005-0000-0000-000080A20000}"/>
    <cellStyle name="T_Book1 2 2 17 5" xfId="36829" xr:uid="{00000000-0005-0000-0000-000081A20000}"/>
    <cellStyle name="T_Book1 2 2 17 6" xfId="36830" xr:uid="{00000000-0005-0000-0000-000082A20000}"/>
    <cellStyle name="T_Book1 2 2 18" xfId="36831" xr:uid="{00000000-0005-0000-0000-000083A20000}"/>
    <cellStyle name="T_Book1 2 2 18 2" xfId="36832" xr:uid="{00000000-0005-0000-0000-000084A20000}"/>
    <cellStyle name="T_Book1 2 2 18 3" xfId="36833" xr:uid="{00000000-0005-0000-0000-000085A20000}"/>
    <cellStyle name="T_Book1 2 2 18 4" xfId="36834" xr:uid="{00000000-0005-0000-0000-000086A20000}"/>
    <cellStyle name="T_Book1 2 2 18 5" xfId="36835" xr:uid="{00000000-0005-0000-0000-000087A20000}"/>
    <cellStyle name="T_Book1 2 2 18 6" xfId="36836" xr:uid="{00000000-0005-0000-0000-000088A20000}"/>
    <cellStyle name="T_Book1 2 2 19" xfId="36837" xr:uid="{00000000-0005-0000-0000-000089A20000}"/>
    <cellStyle name="T_Book1 2 2 19 2" xfId="36838" xr:uid="{00000000-0005-0000-0000-00008AA20000}"/>
    <cellStyle name="T_Book1 2 2 19 3" xfId="36839" xr:uid="{00000000-0005-0000-0000-00008BA20000}"/>
    <cellStyle name="T_Book1 2 2 19 4" xfId="36840" xr:uid="{00000000-0005-0000-0000-00008CA20000}"/>
    <cellStyle name="T_Book1 2 2 19 5" xfId="36841" xr:uid="{00000000-0005-0000-0000-00008DA20000}"/>
    <cellStyle name="T_Book1 2 2 19 6" xfId="36842" xr:uid="{00000000-0005-0000-0000-00008EA20000}"/>
    <cellStyle name="T_Book1 2 2 2" xfId="36843" xr:uid="{00000000-0005-0000-0000-00008FA20000}"/>
    <cellStyle name="T_Book1 2 2 2 10" xfId="36844" xr:uid="{00000000-0005-0000-0000-000090A20000}"/>
    <cellStyle name="T_Book1 2 2 2 10 2" xfId="36845" xr:uid="{00000000-0005-0000-0000-000091A20000}"/>
    <cellStyle name="T_Book1 2 2 2 10 3" xfId="36846" xr:uid="{00000000-0005-0000-0000-000092A20000}"/>
    <cellStyle name="T_Book1 2 2 2 10 4" xfId="36847" xr:uid="{00000000-0005-0000-0000-000093A20000}"/>
    <cellStyle name="T_Book1 2 2 2 10 5" xfId="36848" xr:uid="{00000000-0005-0000-0000-000094A20000}"/>
    <cellStyle name="T_Book1 2 2 2 10 6" xfId="36849" xr:uid="{00000000-0005-0000-0000-000095A20000}"/>
    <cellStyle name="T_Book1 2 2 2 11" xfId="36850" xr:uid="{00000000-0005-0000-0000-000096A20000}"/>
    <cellStyle name="T_Book1 2 2 2 11 2" xfId="36851" xr:uid="{00000000-0005-0000-0000-000097A20000}"/>
    <cellStyle name="T_Book1 2 2 2 11 3" xfId="36852" xr:uid="{00000000-0005-0000-0000-000098A20000}"/>
    <cellStyle name="T_Book1 2 2 2 11 4" xfId="36853" xr:uid="{00000000-0005-0000-0000-000099A20000}"/>
    <cellStyle name="T_Book1 2 2 2 11 5" xfId="36854" xr:uid="{00000000-0005-0000-0000-00009AA20000}"/>
    <cellStyle name="T_Book1 2 2 2 11 6" xfId="36855" xr:uid="{00000000-0005-0000-0000-00009BA20000}"/>
    <cellStyle name="T_Book1 2 2 2 12" xfId="36856" xr:uid="{00000000-0005-0000-0000-00009CA20000}"/>
    <cellStyle name="T_Book1 2 2 2 12 2" xfId="36857" xr:uid="{00000000-0005-0000-0000-00009DA20000}"/>
    <cellStyle name="T_Book1 2 2 2 12 3" xfId="36858" xr:uid="{00000000-0005-0000-0000-00009EA20000}"/>
    <cellStyle name="T_Book1 2 2 2 12 4" xfId="36859" xr:uid="{00000000-0005-0000-0000-00009FA20000}"/>
    <cellStyle name="T_Book1 2 2 2 12 5" xfId="36860" xr:uid="{00000000-0005-0000-0000-0000A0A20000}"/>
    <cellStyle name="T_Book1 2 2 2 12 6" xfId="36861" xr:uid="{00000000-0005-0000-0000-0000A1A20000}"/>
    <cellStyle name="T_Book1 2 2 2 13" xfId="36862" xr:uid="{00000000-0005-0000-0000-0000A2A20000}"/>
    <cellStyle name="T_Book1 2 2 2 13 2" xfId="36863" xr:uid="{00000000-0005-0000-0000-0000A3A20000}"/>
    <cellStyle name="T_Book1 2 2 2 13 3" xfId="36864" xr:uid="{00000000-0005-0000-0000-0000A4A20000}"/>
    <cellStyle name="T_Book1 2 2 2 13 4" xfId="36865" xr:uid="{00000000-0005-0000-0000-0000A5A20000}"/>
    <cellStyle name="T_Book1 2 2 2 13 5" xfId="36866" xr:uid="{00000000-0005-0000-0000-0000A6A20000}"/>
    <cellStyle name="T_Book1 2 2 2 13 6" xfId="36867" xr:uid="{00000000-0005-0000-0000-0000A7A20000}"/>
    <cellStyle name="T_Book1 2 2 2 14" xfId="36868" xr:uid="{00000000-0005-0000-0000-0000A8A20000}"/>
    <cellStyle name="T_Book1 2 2 2 14 2" xfId="36869" xr:uid="{00000000-0005-0000-0000-0000A9A20000}"/>
    <cellStyle name="T_Book1 2 2 2 14 3" xfId="36870" xr:uid="{00000000-0005-0000-0000-0000AAA20000}"/>
    <cellStyle name="T_Book1 2 2 2 14 4" xfId="36871" xr:uid="{00000000-0005-0000-0000-0000ABA20000}"/>
    <cellStyle name="T_Book1 2 2 2 14 5" xfId="36872" xr:uid="{00000000-0005-0000-0000-0000ACA20000}"/>
    <cellStyle name="T_Book1 2 2 2 14 6" xfId="36873" xr:uid="{00000000-0005-0000-0000-0000ADA20000}"/>
    <cellStyle name="T_Book1 2 2 2 15" xfId="36874" xr:uid="{00000000-0005-0000-0000-0000AEA20000}"/>
    <cellStyle name="T_Book1 2 2 2 15 2" xfId="36875" xr:uid="{00000000-0005-0000-0000-0000AFA20000}"/>
    <cellStyle name="T_Book1 2 2 2 15 3" xfId="36876" xr:uid="{00000000-0005-0000-0000-0000B0A20000}"/>
    <cellStyle name="T_Book1 2 2 2 15 4" xfId="36877" xr:uid="{00000000-0005-0000-0000-0000B1A20000}"/>
    <cellStyle name="T_Book1 2 2 2 15 5" xfId="36878" xr:uid="{00000000-0005-0000-0000-0000B2A20000}"/>
    <cellStyle name="T_Book1 2 2 2 15 6" xfId="36879" xr:uid="{00000000-0005-0000-0000-0000B3A20000}"/>
    <cellStyle name="T_Book1 2 2 2 16" xfId="36880" xr:uid="{00000000-0005-0000-0000-0000B4A20000}"/>
    <cellStyle name="T_Book1 2 2 2 16 2" xfId="36881" xr:uid="{00000000-0005-0000-0000-0000B5A20000}"/>
    <cellStyle name="T_Book1 2 2 2 16 3" xfId="36882" xr:uid="{00000000-0005-0000-0000-0000B6A20000}"/>
    <cellStyle name="T_Book1 2 2 2 16 4" xfId="36883" xr:uid="{00000000-0005-0000-0000-0000B7A20000}"/>
    <cellStyle name="T_Book1 2 2 2 16 5" xfId="36884" xr:uid="{00000000-0005-0000-0000-0000B8A20000}"/>
    <cellStyle name="T_Book1 2 2 2 16 6" xfId="36885" xr:uid="{00000000-0005-0000-0000-0000B9A20000}"/>
    <cellStyle name="T_Book1 2 2 2 17" xfId="36886" xr:uid="{00000000-0005-0000-0000-0000BAA20000}"/>
    <cellStyle name="T_Book1 2 2 2 17 2" xfId="36887" xr:uid="{00000000-0005-0000-0000-0000BBA20000}"/>
    <cellStyle name="T_Book1 2 2 2 17 3" xfId="36888" xr:uid="{00000000-0005-0000-0000-0000BCA20000}"/>
    <cellStyle name="T_Book1 2 2 2 17 4" xfId="36889" xr:uid="{00000000-0005-0000-0000-0000BDA20000}"/>
    <cellStyle name="T_Book1 2 2 2 17 5" xfId="36890" xr:uid="{00000000-0005-0000-0000-0000BEA20000}"/>
    <cellStyle name="T_Book1 2 2 2 17 6" xfId="36891" xr:uid="{00000000-0005-0000-0000-0000BFA20000}"/>
    <cellStyle name="T_Book1 2 2 2 18" xfId="36892" xr:uid="{00000000-0005-0000-0000-0000C0A20000}"/>
    <cellStyle name="T_Book1 2 2 2 18 2" xfId="36893" xr:uid="{00000000-0005-0000-0000-0000C1A20000}"/>
    <cellStyle name="T_Book1 2 2 2 18 3" xfId="36894" xr:uid="{00000000-0005-0000-0000-0000C2A20000}"/>
    <cellStyle name="T_Book1 2 2 2 18 4" xfId="36895" xr:uid="{00000000-0005-0000-0000-0000C3A20000}"/>
    <cellStyle name="T_Book1 2 2 2 18 5" xfId="36896" xr:uid="{00000000-0005-0000-0000-0000C4A20000}"/>
    <cellStyle name="T_Book1 2 2 2 18 6" xfId="36897" xr:uid="{00000000-0005-0000-0000-0000C5A20000}"/>
    <cellStyle name="T_Book1 2 2 2 19" xfId="36898" xr:uid="{00000000-0005-0000-0000-0000C6A20000}"/>
    <cellStyle name="T_Book1 2 2 2 19 2" xfId="36899" xr:uid="{00000000-0005-0000-0000-0000C7A20000}"/>
    <cellStyle name="T_Book1 2 2 2 19 3" xfId="36900" xr:uid="{00000000-0005-0000-0000-0000C8A20000}"/>
    <cellStyle name="T_Book1 2 2 2 19 4" xfId="36901" xr:uid="{00000000-0005-0000-0000-0000C9A20000}"/>
    <cellStyle name="T_Book1 2 2 2 19 5" xfId="36902" xr:uid="{00000000-0005-0000-0000-0000CAA20000}"/>
    <cellStyle name="T_Book1 2 2 2 19 6" xfId="36903" xr:uid="{00000000-0005-0000-0000-0000CBA20000}"/>
    <cellStyle name="T_Book1 2 2 2 2" xfId="36904" xr:uid="{00000000-0005-0000-0000-0000CCA20000}"/>
    <cellStyle name="T_Book1 2 2 2 2 2" xfId="36905" xr:uid="{00000000-0005-0000-0000-0000CDA20000}"/>
    <cellStyle name="T_Book1 2 2 2 2 3" xfId="36906" xr:uid="{00000000-0005-0000-0000-0000CEA20000}"/>
    <cellStyle name="T_Book1 2 2 2 2 4" xfId="36907" xr:uid="{00000000-0005-0000-0000-0000CFA20000}"/>
    <cellStyle name="T_Book1 2 2 2 2 5" xfId="36908" xr:uid="{00000000-0005-0000-0000-0000D0A20000}"/>
    <cellStyle name="T_Book1 2 2 2 2 6" xfId="36909" xr:uid="{00000000-0005-0000-0000-0000D1A20000}"/>
    <cellStyle name="T_Book1 2 2 2 2 7" xfId="36910" xr:uid="{00000000-0005-0000-0000-0000D2A20000}"/>
    <cellStyle name="T_Book1 2 2 2 20" xfId="36911" xr:uid="{00000000-0005-0000-0000-0000D3A20000}"/>
    <cellStyle name="T_Book1 2 2 2 20 2" xfId="36912" xr:uid="{00000000-0005-0000-0000-0000D4A20000}"/>
    <cellStyle name="T_Book1 2 2 2 20 3" xfId="36913" xr:uid="{00000000-0005-0000-0000-0000D5A20000}"/>
    <cellStyle name="T_Book1 2 2 2 20 4" xfId="36914" xr:uid="{00000000-0005-0000-0000-0000D6A20000}"/>
    <cellStyle name="T_Book1 2 2 2 20 5" xfId="36915" xr:uid="{00000000-0005-0000-0000-0000D7A20000}"/>
    <cellStyle name="T_Book1 2 2 2 20 6" xfId="36916" xr:uid="{00000000-0005-0000-0000-0000D8A20000}"/>
    <cellStyle name="T_Book1 2 2 2 21" xfId="36917" xr:uid="{00000000-0005-0000-0000-0000D9A20000}"/>
    <cellStyle name="T_Book1 2 2 2 21 2" xfId="36918" xr:uid="{00000000-0005-0000-0000-0000DAA20000}"/>
    <cellStyle name="T_Book1 2 2 2 21 3" xfId="36919" xr:uid="{00000000-0005-0000-0000-0000DBA20000}"/>
    <cellStyle name="T_Book1 2 2 2 21 4" xfId="36920" xr:uid="{00000000-0005-0000-0000-0000DCA20000}"/>
    <cellStyle name="T_Book1 2 2 2 21 5" xfId="36921" xr:uid="{00000000-0005-0000-0000-0000DDA20000}"/>
    <cellStyle name="T_Book1 2 2 2 21 6" xfId="36922" xr:uid="{00000000-0005-0000-0000-0000DEA20000}"/>
    <cellStyle name="T_Book1 2 2 2 22" xfId="36923" xr:uid="{00000000-0005-0000-0000-0000DFA20000}"/>
    <cellStyle name="T_Book1 2 2 2 22 2" xfId="36924" xr:uid="{00000000-0005-0000-0000-0000E0A20000}"/>
    <cellStyle name="T_Book1 2 2 2 22 3" xfId="36925" xr:uid="{00000000-0005-0000-0000-0000E1A20000}"/>
    <cellStyle name="T_Book1 2 2 2 22 4" xfId="36926" xr:uid="{00000000-0005-0000-0000-0000E2A20000}"/>
    <cellStyle name="T_Book1 2 2 2 22 5" xfId="36927" xr:uid="{00000000-0005-0000-0000-0000E3A20000}"/>
    <cellStyle name="T_Book1 2 2 2 22 6" xfId="36928" xr:uid="{00000000-0005-0000-0000-0000E4A20000}"/>
    <cellStyle name="T_Book1 2 2 2 23" xfId="36929" xr:uid="{00000000-0005-0000-0000-0000E5A20000}"/>
    <cellStyle name="T_Book1 2 2 2 23 2" xfId="36930" xr:uid="{00000000-0005-0000-0000-0000E6A20000}"/>
    <cellStyle name="T_Book1 2 2 2 23 3" xfId="36931" xr:uid="{00000000-0005-0000-0000-0000E7A20000}"/>
    <cellStyle name="T_Book1 2 2 2 23 4" xfId="36932" xr:uid="{00000000-0005-0000-0000-0000E8A20000}"/>
    <cellStyle name="T_Book1 2 2 2 23 5" xfId="36933" xr:uid="{00000000-0005-0000-0000-0000E9A20000}"/>
    <cellStyle name="T_Book1 2 2 2 23 6" xfId="36934" xr:uid="{00000000-0005-0000-0000-0000EAA20000}"/>
    <cellStyle name="T_Book1 2 2 2 24" xfId="36935" xr:uid="{00000000-0005-0000-0000-0000EBA20000}"/>
    <cellStyle name="T_Book1 2 2 2 24 2" xfId="36936" xr:uid="{00000000-0005-0000-0000-0000ECA20000}"/>
    <cellStyle name="T_Book1 2 2 2 24 3" xfId="36937" xr:uid="{00000000-0005-0000-0000-0000EDA20000}"/>
    <cellStyle name="T_Book1 2 2 2 24 4" xfId="36938" xr:uid="{00000000-0005-0000-0000-0000EEA20000}"/>
    <cellStyle name="T_Book1 2 2 2 24 5" xfId="36939" xr:uid="{00000000-0005-0000-0000-0000EFA20000}"/>
    <cellStyle name="T_Book1 2 2 2 24 6" xfId="36940" xr:uid="{00000000-0005-0000-0000-0000F0A20000}"/>
    <cellStyle name="T_Book1 2 2 2 25" xfId="36941" xr:uid="{00000000-0005-0000-0000-0000F1A20000}"/>
    <cellStyle name="T_Book1 2 2 2 25 2" xfId="36942" xr:uid="{00000000-0005-0000-0000-0000F2A20000}"/>
    <cellStyle name="T_Book1 2 2 2 25 3" xfId="36943" xr:uid="{00000000-0005-0000-0000-0000F3A20000}"/>
    <cellStyle name="T_Book1 2 2 2 25 4" xfId="36944" xr:uid="{00000000-0005-0000-0000-0000F4A20000}"/>
    <cellStyle name="T_Book1 2 2 2 25 5" xfId="36945" xr:uid="{00000000-0005-0000-0000-0000F5A20000}"/>
    <cellStyle name="T_Book1 2 2 2 25 6" xfId="36946" xr:uid="{00000000-0005-0000-0000-0000F6A20000}"/>
    <cellStyle name="T_Book1 2 2 2 26" xfId="36947" xr:uid="{00000000-0005-0000-0000-0000F7A20000}"/>
    <cellStyle name="T_Book1 2 2 2 26 2" xfId="36948" xr:uid="{00000000-0005-0000-0000-0000F8A20000}"/>
    <cellStyle name="T_Book1 2 2 2 26 3" xfId="36949" xr:uid="{00000000-0005-0000-0000-0000F9A20000}"/>
    <cellStyle name="T_Book1 2 2 2 26 4" xfId="36950" xr:uid="{00000000-0005-0000-0000-0000FAA20000}"/>
    <cellStyle name="T_Book1 2 2 2 26 5" xfId="36951" xr:uid="{00000000-0005-0000-0000-0000FBA20000}"/>
    <cellStyle name="T_Book1 2 2 2 26 6" xfId="36952" xr:uid="{00000000-0005-0000-0000-0000FCA20000}"/>
    <cellStyle name="T_Book1 2 2 2 27" xfId="36953" xr:uid="{00000000-0005-0000-0000-0000FDA20000}"/>
    <cellStyle name="T_Book1 2 2 2 27 2" xfId="36954" xr:uid="{00000000-0005-0000-0000-0000FEA20000}"/>
    <cellStyle name="T_Book1 2 2 2 27 3" xfId="36955" xr:uid="{00000000-0005-0000-0000-0000FFA20000}"/>
    <cellStyle name="T_Book1 2 2 2 27 4" xfId="36956" xr:uid="{00000000-0005-0000-0000-000000A30000}"/>
    <cellStyle name="T_Book1 2 2 2 27 5" xfId="36957" xr:uid="{00000000-0005-0000-0000-000001A30000}"/>
    <cellStyle name="T_Book1 2 2 2 27 6" xfId="36958" xr:uid="{00000000-0005-0000-0000-000002A30000}"/>
    <cellStyle name="T_Book1 2 2 2 28" xfId="36959" xr:uid="{00000000-0005-0000-0000-000003A30000}"/>
    <cellStyle name="T_Book1 2 2 2 28 2" xfId="36960" xr:uid="{00000000-0005-0000-0000-000004A30000}"/>
    <cellStyle name="T_Book1 2 2 2 28 3" xfId="36961" xr:uid="{00000000-0005-0000-0000-000005A30000}"/>
    <cellStyle name="T_Book1 2 2 2 28 4" xfId="36962" xr:uid="{00000000-0005-0000-0000-000006A30000}"/>
    <cellStyle name="T_Book1 2 2 2 28 5" xfId="36963" xr:uid="{00000000-0005-0000-0000-000007A30000}"/>
    <cellStyle name="T_Book1 2 2 2 28 6" xfId="36964" xr:uid="{00000000-0005-0000-0000-000008A30000}"/>
    <cellStyle name="T_Book1 2 2 2 29" xfId="36965" xr:uid="{00000000-0005-0000-0000-000009A30000}"/>
    <cellStyle name="T_Book1 2 2 2 29 2" xfId="36966" xr:uid="{00000000-0005-0000-0000-00000AA30000}"/>
    <cellStyle name="T_Book1 2 2 2 29 3" xfId="36967" xr:uid="{00000000-0005-0000-0000-00000BA30000}"/>
    <cellStyle name="T_Book1 2 2 2 29 4" xfId="36968" xr:uid="{00000000-0005-0000-0000-00000CA30000}"/>
    <cellStyle name="T_Book1 2 2 2 29 5" xfId="36969" xr:uid="{00000000-0005-0000-0000-00000DA30000}"/>
    <cellStyle name="T_Book1 2 2 2 29 6" xfId="36970" xr:uid="{00000000-0005-0000-0000-00000EA30000}"/>
    <cellStyle name="T_Book1 2 2 2 3" xfId="36971" xr:uid="{00000000-0005-0000-0000-00000FA30000}"/>
    <cellStyle name="T_Book1 2 2 2 3 2" xfId="36972" xr:uid="{00000000-0005-0000-0000-000010A30000}"/>
    <cellStyle name="T_Book1 2 2 2 3 3" xfId="36973" xr:uid="{00000000-0005-0000-0000-000011A30000}"/>
    <cellStyle name="T_Book1 2 2 2 3 4" xfId="36974" xr:uid="{00000000-0005-0000-0000-000012A30000}"/>
    <cellStyle name="T_Book1 2 2 2 3 5" xfId="36975" xr:uid="{00000000-0005-0000-0000-000013A30000}"/>
    <cellStyle name="T_Book1 2 2 2 3 6" xfId="36976" xr:uid="{00000000-0005-0000-0000-000014A30000}"/>
    <cellStyle name="T_Book1 2 2 2 30" xfId="36977" xr:uid="{00000000-0005-0000-0000-000015A30000}"/>
    <cellStyle name="T_Book1 2 2 2 31" xfId="36978" xr:uid="{00000000-0005-0000-0000-000016A30000}"/>
    <cellStyle name="T_Book1 2 2 2 32" xfId="36979" xr:uid="{00000000-0005-0000-0000-000017A30000}"/>
    <cellStyle name="T_Book1 2 2 2 33" xfId="36980" xr:uid="{00000000-0005-0000-0000-000018A30000}"/>
    <cellStyle name="T_Book1 2 2 2 34" xfId="36981" xr:uid="{00000000-0005-0000-0000-000019A30000}"/>
    <cellStyle name="T_Book1 2 2 2 4" xfId="36982" xr:uid="{00000000-0005-0000-0000-00001AA30000}"/>
    <cellStyle name="T_Book1 2 2 2 4 2" xfId="36983" xr:uid="{00000000-0005-0000-0000-00001BA30000}"/>
    <cellStyle name="T_Book1 2 2 2 4 3" xfId="36984" xr:uid="{00000000-0005-0000-0000-00001CA30000}"/>
    <cellStyle name="T_Book1 2 2 2 4 4" xfId="36985" xr:uid="{00000000-0005-0000-0000-00001DA30000}"/>
    <cellStyle name="T_Book1 2 2 2 4 5" xfId="36986" xr:uid="{00000000-0005-0000-0000-00001EA30000}"/>
    <cellStyle name="T_Book1 2 2 2 4 6" xfId="36987" xr:uid="{00000000-0005-0000-0000-00001FA30000}"/>
    <cellStyle name="T_Book1 2 2 2 5" xfId="36988" xr:uid="{00000000-0005-0000-0000-000020A30000}"/>
    <cellStyle name="T_Book1 2 2 2 5 2" xfId="36989" xr:uid="{00000000-0005-0000-0000-000021A30000}"/>
    <cellStyle name="T_Book1 2 2 2 5 3" xfId="36990" xr:uid="{00000000-0005-0000-0000-000022A30000}"/>
    <cellStyle name="T_Book1 2 2 2 5 4" xfId="36991" xr:uid="{00000000-0005-0000-0000-000023A30000}"/>
    <cellStyle name="T_Book1 2 2 2 5 5" xfId="36992" xr:uid="{00000000-0005-0000-0000-000024A30000}"/>
    <cellStyle name="T_Book1 2 2 2 5 6" xfId="36993" xr:uid="{00000000-0005-0000-0000-000025A30000}"/>
    <cellStyle name="T_Book1 2 2 2 6" xfId="36994" xr:uid="{00000000-0005-0000-0000-000026A30000}"/>
    <cellStyle name="T_Book1 2 2 2 6 2" xfId="36995" xr:uid="{00000000-0005-0000-0000-000027A30000}"/>
    <cellStyle name="T_Book1 2 2 2 6 3" xfId="36996" xr:uid="{00000000-0005-0000-0000-000028A30000}"/>
    <cellStyle name="T_Book1 2 2 2 6 4" xfId="36997" xr:uid="{00000000-0005-0000-0000-000029A30000}"/>
    <cellStyle name="T_Book1 2 2 2 6 5" xfId="36998" xr:uid="{00000000-0005-0000-0000-00002AA30000}"/>
    <cellStyle name="T_Book1 2 2 2 6 6" xfId="36999" xr:uid="{00000000-0005-0000-0000-00002BA30000}"/>
    <cellStyle name="T_Book1 2 2 2 7" xfId="37000" xr:uid="{00000000-0005-0000-0000-00002CA30000}"/>
    <cellStyle name="T_Book1 2 2 2 7 2" xfId="37001" xr:uid="{00000000-0005-0000-0000-00002DA30000}"/>
    <cellStyle name="T_Book1 2 2 2 7 3" xfId="37002" xr:uid="{00000000-0005-0000-0000-00002EA30000}"/>
    <cellStyle name="T_Book1 2 2 2 7 4" xfId="37003" xr:uid="{00000000-0005-0000-0000-00002FA30000}"/>
    <cellStyle name="T_Book1 2 2 2 7 5" xfId="37004" xr:uid="{00000000-0005-0000-0000-000030A30000}"/>
    <cellStyle name="T_Book1 2 2 2 7 6" xfId="37005" xr:uid="{00000000-0005-0000-0000-000031A30000}"/>
    <cellStyle name="T_Book1 2 2 2 8" xfId="37006" xr:uid="{00000000-0005-0000-0000-000032A30000}"/>
    <cellStyle name="T_Book1 2 2 2 8 2" xfId="37007" xr:uid="{00000000-0005-0000-0000-000033A30000}"/>
    <cellStyle name="T_Book1 2 2 2 8 3" xfId="37008" xr:uid="{00000000-0005-0000-0000-000034A30000}"/>
    <cellStyle name="T_Book1 2 2 2 8 4" xfId="37009" xr:uid="{00000000-0005-0000-0000-000035A30000}"/>
    <cellStyle name="T_Book1 2 2 2 8 5" xfId="37010" xr:uid="{00000000-0005-0000-0000-000036A30000}"/>
    <cellStyle name="T_Book1 2 2 2 8 6" xfId="37011" xr:uid="{00000000-0005-0000-0000-000037A30000}"/>
    <cellStyle name="T_Book1 2 2 2 9" xfId="37012" xr:uid="{00000000-0005-0000-0000-000038A30000}"/>
    <cellStyle name="T_Book1 2 2 2 9 2" xfId="37013" xr:uid="{00000000-0005-0000-0000-000039A30000}"/>
    <cellStyle name="T_Book1 2 2 2 9 3" xfId="37014" xr:uid="{00000000-0005-0000-0000-00003AA30000}"/>
    <cellStyle name="T_Book1 2 2 2 9 4" xfId="37015" xr:uid="{00000000-0005-0000-0000-00003BA30000}"/>
    <cellStyle name="T_Book1 2 2 2 9 5" xfId="37016" xr:uid="{00000000-0005-0000-0000-00003CA30000}"/>
    <cellStyle name="T_Book1 2 2 2 9 6" xfId="37017" xr:uid="{00000000-0005-0000-0000-00003DA30000}"/>
    <cellStyle name="T_Book1 2 2 20" xfId="37018" xr:uid="{00000000-0005-0000-0000-00003EA30000}"/>
    <cellStyle name="T_Book1 2 2 20 2" xfId="37019" xr:uid="{00000000-0005-0000-0000-00003FA30000}"/>
    <cellStyle name="T_Book1 2 2 20 3" xfId="37020" xr:uid="{00000000-0005-0000-0000-000040A30000}"/>
    <cellStyle name="T_Book1 2 2 20 4" xfId="37021" xr:uid="{00000000-0005-0000-0000-000041A30000}"/>
    <cellStyle name="T_Book1 2 2 20 5" xfId="37022" xr:uid="{00000000-0005-0000-0000-000042A30000}"/>
    <cellStyle name="T_Book1 2 2 20 6" xfId="37023" xr:uid="{00000000-0005-0000-0000-000043A30000}"/>
    <cellStyle name="T_Book1 2 2 21" xfId="37024" xr:uid="{00000000-0005-0000-0000-000044A30000}"/>
    <cellStyle name="T_Book1 2 2 21 2" xfId="37025" xr:uid="{00000000-0005-0000-0000-000045A30000}"/>
    <cellStyle name="T_Book1 2 2 21 3" xfId="37026" xr:uid="{00000000-0005-0000-0000-000046A30000}"/>
    <cellStyle name="T_Book1 2 2 21 4" xfId="37027" xr:uid="{00000000-0005-0000-0000-000047A30000}"/>
    <cellStyle name="T_Book1 2 2 21 5" xfId="37028" xr:uid="{00000000-0005-0000-0000-000048A30000}"/>
    <cellStyle name="T_Book1 2 2 21 6" xfId="37029" xr:uid="{00000000-0005-0000-0000-000049A30000}"/>
    <cellStyle name="T_Book1 2 2 22" xfId="37030" xr:uid="{00000000-0005-0000-0000-00004AA30000}"/>
    <cellStyle name="T_Book1 2 2 22 2" xfId="37031" xr:uid="{00000000-0005-0000-0000-00004BA30000}"/>
    <cellStyle name="T_Book1 2 2 22 3" xfId="37032" xr:uid="{00000000-0005-0000-0000-00004CA30000}"/>
    <cellStyle name="T_Book1 2 2 22 4" xfId="37033" xr:uid="{00000000-0005-0000-0000-00004DA30000}"/>
    <cellStyle name="T_Book1 2 2 22 5" xfId="37034" xr:uid="{00000000-0005-0000-0000-00004EA30000}"/>
    <cellStyle name="T_Book1 2 2 22 6" xfId="37035" xr:uid="{00000000-0005-0000-0000-00004FA30000}"/>
    <cellStyle name="T_Book1 2 2 23" xfId="37036" xr:uid="{00000000-0005-0000-0000-000050A30000}"/>
    <cellStyle name="T_Book1 2 2 23 2" xfId="37037" xr:uid="{00000000-0005-0000-0000-000051A30000}"/>
    <cellStyle name="T_Book1 2 2 23 3" xfId="37038" xr:uid="{00000000-0005-0000-0000-000052A30000}"/>
    <cellStyle name="T_Book1 2 2 23 4" xfId="37039" xr:uid="{00000000-0005-0000-0000-000053A30000}"/>
    <cellStyle name="T_Book1 2 2 23 5" xfId="37040" xr:uid="{00000000-0005-0000-0000-000054A30000}"/>
    <cellStyle name="T_Book1 2 2 23 6" xfId="37041" xr:uid="{00000000-0005-0000-0000-000055A30000}"/>
    <cellStyle name="T_Book1 2 2 24" xfId="37042" xr:uid="{00000000-0005-0000-0000-000056A30000}"/>
    <cellStyle name="T_Book1 2 2 24 2" xfId="37043" xr:uid="{00000000-0005-0000-0000-000057A30000}"/>
    <cellStyle name="T_Book1 2 2 24 3" xfId="37044" xr:uid="{00000000-0005-0000-0000-000058A30000}"/>
    <cellStyle name="T_Book1 2 2 24 4" xfId="37045" xr:uid="{00000000-0005-0000-0000-000059A30000}"/>
    <cellStyle name="T_Book1 2 2 24 5" xfId="37046" xr:uid="{00000000-0005-0000-0000-00005AA30000}"/>
    <cellStyle name="T_Book1 2 2 24 6" xfId="37047" xr:uid="{00000000-0005-0000-0000-00005BA30000}"/>
    <cellStyle name="T_Book1 2 2 25" xfId="37048" xr:uid="{00000000-0005-0000-0000-00005CA30000}"/>
    <cellStyle name="T_Book1 2 2 25 2" xfId="37049" xr:uid="{00000000-0005-0000-0000-00005DA30000}"/>
    <cellStyle name="T_Book1 2 2 25 3" xfId="37050" xr:uid="{00000000-0005-0000-0000-00005EA30000}"/>
    <cellStyle name="T_Book1 2 2 25 4" xfId="37051" xr:uid="{00000000-0005-0000-0000-00005FA30000}"/>
    <cellStyle name="T_Book1 2 2 25 5" xfId="37052" xr:uid="{00000000-0005-0000-0000-000060A30000}"/>
    <cellStyle name="T_Book1 2 2 25 6" xfId="37053" xr:uid="{00000000-0005-0000-0000-000061A30000}"/>
    <cellStyle name="T_Book1 2 2 26" xfId="37054" xr:uid="{00000000-0005-0000-0000-000062A30000}"/>
    <cellStyle name="T_Book1 2 2 26 2" xfId="37055" xr:uid="{00000000-0005-0000-0000-000063A30000}"/>
    <cellStyle name="T_Book1 2 2 26 3" xfId="37056" xr:uid="{00000000-0005-0000-0000-000064A30000}"/>
    <cellStyle name="T_Book1 2 2 26 4" xfId="37057" xr:uid="{00000000-0005-0000-0000-000065A30000}"/>
    <cellStyle name="T_Book1 2 2 26 5" xfId="37058" xr:uid="{00000000-0005-0000-0000-000066A30000}"/>
    <cellStyle name="T_Book1 2 2 26 6" xfId="37059" xr:uid="{00000000-0005-0000-0000-000067A30000}"/>
    <cellStyle name="T_Book1 2 2 27" xfId="37060" xr:uid="{00000000-0005-0000-0000-000068A30000}"/>
    <cellStyle name="T_Book1 2 2 27 2" xfId="37061" xr:uid="{00000000-0005-0000-0000-000069A30000}"/>
    <cellStyle name="T_Book1 2 2 27 3" xfId="37062" xr:uid="{00000000-0005-0000-0000-00006AA30000}"/>
    <cellStyle name="T_Book1 2 2 27 4" xfId="37063" xr:uid="{00000000-0005-0000-0000-00006BA30000}"/>
    <cellStyle name="T_Book1 2 2 27 5" xfId="37064" xr:uid="{00000000-0005-0000-0000-00006CA30000}"/>
    <cellStyle name="T_Book1 2 2 27 6" xfId="37065" xr:uid="{00000000-0005-0000-0000-00006DA30000}"/>
    <cellStyle name="T_Book1 2 2 28" xfId="37066" xr:uid="{00000000-0005-0000-0000-00006EA30000}"/>
    <cellStyle name="T_Book1 2 2 28 2" xfId="37067" xr:uid="{00000000-0005-0000-0000-00006FA30000}"/>
    <cellStyle name="T_Book1 2 2 28 3" xfId="37068" xr:uid="{00000000-0005-0000-0000-000070A30000}"/>
    <cellStyle name="T_Book1 2 2 28 4" xfId="37069" xr:uid="{00000000-0005-0000-0000-000071A30000}"/>
    <cellStyle name="T_Book1 2 2 28 5" xfId="37070" xr:uid="{00000000-0005-0000-0000-000072A30000}"/>
    <cellStyle name="T_Book1 2 2 28 6" xfId="37071" xr:uid="{00000000-0005-0000-0000-000073A30000}"/>
    <cellStyle name="T_Book1 2 2 29" xfId="37072" xr:uid="{00000000-0005-0000-0000-000074A30000}"/>
    <cellStyle name="T_Book1 2 2 29 2" xfId="37073" xr:uid="{00000000-0005-0000-0000-000075A30000}"/>
    <cellStyle name="T_Book1 2 2 29 3" xfId="37074" xr:uid="{00000000-0005-0000-0000-000076A30000}"/>
    <cellStyle name="T_Book1 2 2 29 4" xfId="37075" xr:uid="{00000000-0005-0000-0000-000077A30000}"/>
    <cellStyle name="T_Book1 2 2 29 5" xfId="37076" xr:uid="{00000000-0005-0000-0000-000078A30000}"/>
    <cellStyle name="T_Book1 2 2 29 6" xfId="37077" xr:uid="{00000000-0005-0000-0000-000079A30000}"/>
    <cellStyle name="T_Book1 2 2 3" xfId="37078" xr:uid="{00000000-0005-0000-0000-00007AA30000}"/>
    <cellStyle name="T_Book1 2 2 3 10" xfId="37079" xr:uid="{00000000-0005-0000-0000-00007BA30000}"/>
    <cellStyle name="T_Book1 2 2 3 10 2" xfId="37080" xr:uid="{00000000-0005-0000-0000-00007CA30000}"/>
    <cellStyle name="T_Book1 2 2 3 10 3" xfId="37081" xr:uid="{00000000-0005-0000-0000-00007DA30000}"/>
    <cellStyle name="T_Book1 2 2 3 10 4" xfId="37082" xr:uid="{00000000-0005-0000-0000-00007EA30000}"/>
    <cellStyle name="T_Book1 2 2 3 10 5" xfId="37083" xr:uid="{00000000-0005-0000-0000-00007FA30000}"/>
    <cellStyle name="T_Book1 2 2 3 10 6" xfId="37084" xr:uid="{00000000-0005-0000-0000-000080A30000}"/>
    <cellStyle name="T_Book1 2 2 3 11" xfId="37085" xr:uid="{00000000-0005-0000-0000-000081A30000}"/>
    <cellStyle name="T_Book1 2 2 3 11 2" xfId="37086" xr:uid="{00000000-0005-0000-0000-000082A30000}"/>
    <cellStyle name="T_Book1 2 2 3 11 3" xfId="37087" xr:uid="{00000000-0005-0000-0000-000083A30000}"/>
    <cellStyle name="T_Book1 2 2 3 11 4" xfId="37088" xr:uid="{00000000-0005-0000-0000-000084A30000}"/>
    <cellStyle name="T_Book1 2 2 3 11 5" xfId="37089" xr:uid="{00000000-0005-0000-0000-000085A30000}"/>
    <cellStyle name="T_Book1 2 2 3 11 6" xfId="37090" xr:uid="{00000000-0005-0000-0000-000086A30000}"/>
    <cellStyle name="T_Book1 2 2 3 12" xfId="37091" xr:uid="{00000000-0005-0000-0000-000087A30000}"/>
    <cellStyle name="T_Book1 2 2 3 12 2" xfId="37092" xr:uid="{00000000-0005-0000-0000-000088A30000}"/>
    <cellStyle name="T_Book1 2 2 3 12 3" xfId="37093" xr:uid="{00000000-0005-0000-0000-000089A30000}"/>
    <cellStyle name="T_Book1 2 2 3 12 4" xfId="37094" xr:uid="{00000000-0005-0000-0000-00008AA30000}"/>
    <cellStyle name="T_Book1 2 2 3 12 5" xfId="37095" xr:uid="{00000000-0005-0000-0000-00008BA30000}"/>
    <cellStyle name="T_Book1 2 2 3 12 6" xfId="37096" xr:uid="{00000000-0005-0000-0000-00008CA30000}"/>
    <cellStyle name="T_Book1 2 2 3 13" xfId="37097" xr:uid="{00000000-0005-0000-0000-00008DA30000}"/>
    <cellStyle name="T_Book1 2 2 3 13 2" xfId="37098" xr:uid="{00000000-0005-0000-0000-00008EA30000}"/>
    <cellStyle name="T_Book1 2 2 3 13 3" xfId="37099" xr:uid="{00000000-0005-0000-0000-00008FA30000}"/>
    <cellStyle name="T_Book1 2 2 3 13 4" xfId="37100" xr:uid="{00000000-0005-0000-0000-000090A30000}"/>
    <cellStyle name="T_Book1 2 2 3 13 5" xfId="37101" xr:uid="{00000000-0005-0000-0000-000091A30000}"/>
    <cellStyle name="T_Book1 2 2 3 13 6" xfId="37102" xr:uid="{00000000-0005-0000-0000-000092A30000}"/>
    <cellStyle name="T_Book1 2 2 3 14" xfId="37103" xr:uid="{00000000-0005-0000-0000-000093A30000}"/>
    <cellStyle name="T_Book1 2 2 3 14 2" xfId="37104" xr:uid="{00000000-0005-0000-0000-000094A30000}"/>
    <cellStyle name="T_Book1 2 2 3 14 3" xfId="37105" xr:uid="{00000000-0005-0000-0000-000095A30000}"/>
    <cellStyle name="T_Book1 2 2 3 14 4" xfId="37106" xr:uid="{00000000-0005-0000-0000-000096A30000}"/>
    <cellStyle name="T_Book1 2 2 3 14 5" xfId="37107" xr:uid="{00000000-0005-0000-0000-000097A30000}"/>
    <cellStyle name="T_Book1 2 2 3 14 6" xfId="37108" xr:uid="{00000000-0005-0000-0000-000098A30000}"/>
    <cellStyle name="T_Book1 2 2 3 15" xfId="37109" xr:uid="{00000000-0005-0000-0000-000099A30000}"/>
    <cellStyle name="T_Book1 2 2 3 15 2" xfId="37110" xr:uid="{00000000-0005-0000-0000-00009AA30000}"/>
    <cellStyle name="T_Book1 2 2 3 15 3" xfId="37111" xr:uid="{00000000-0005-0000-0000-00009BA30000}"/>
    <cellStyle name="T_Book1 2 2 3 15 4" xfId="37112" xr:uid="{00000000-0005-0000-0000-00009CA30000}"/>
    <cellStyle name="T_Book1 2 2 3 15 5" xfId="37113" xr:uid="{00000000-0005-0000-0000-00009DA30000}"/>
    <cellStyle name="T_Book1 2 2 3 15 6" xfId="37114" xr:uid="{00000000-0005-0000-0000-00009EA30000}"/>
    <cellStyle name="T_Book1 2 2 3 16" xfId="37115" xr:uid="{00000000-0005-0000-0000-00009FA30000}"/>
    <cellStyle name="T_Book1 2 2 3 16 2" xfId="37116" xr:uid="{00000000-0005-0000-0000-0000A0A30000}"/>
    <cellStyle name="T_Book1 2 2 3 16 3" xfId="37117" xr:uid="{00000000-0005-0000-0000-0000A1A30000}"/>
    <cellStyle name="T_Book1 2 2 3 16 4" xfId="37118" xr:uid="{00000000-0005-0000-0000-0000A2A30000}"/>
    <cellStyle name="T_Book1 2 2 3 16 5" xfId="37119" xr:uid="{00000000-0005-0000-0000-0000A3A30000}"/>
    <cellStyle name="T_Book1 2 2 3 16 6" xfId="37120" xr:uid="{00000000-0005-0000-0000-0000A4A30000}"/>
    <cellStyle name="T_Book1 2 2 3 17" xfId="37121" xr:uid="{00000000-0005-0000-0000-0000A5A30000}"/>
    <cellStyle name="T_Book1 2 2 3 17 2" xfId="37122" xr:uid="{00000000-0005-0000-0000-0000A6A30000}"/>
    <cellStyle name="T_Book1 2 2 3 17 3" xfId="37123" xr:uid="{00000000-0005-0000-0000-0000A7A30000}"/>
    <cellStyle name="T_Book1 2 2 3 17 4" xfId="37124" xr:uid="{00000000-0005-0000-0000-0000A8A30000}"/>
    <cellStyle name="T_Book1 2 2 3 17 5" xfId="37125" xr:uid="{00000000-0005-0000-0000-0000A9A30000}"/>
    <cellStyle name="T_Book1 2 2 3 17 6" xfId="37126" xr:uid="{00000000-0005-0000-0000-0000AAA30000}"/>
    <cellStyle name="T_Book1 2 2 3 18" xfId="37127" xr:uid="{00000000-0005-0000-0000-0000ABA30000}"/>
    <cellStyle name="T_Book1 2 2 3 18 2" xfId="37128" xr:uid="{00000000-0005-0000-0000-0000ACA30000}"/>
    <cellStyle name="T_Book1 2 2 3 18 3" xfId="37129" xr:uid="{00000000-0005-0000-0000-0000ADA30000}"/>
    <cellStyle name="T_Book1 2 2 3 18 4" xfId="37130" xr:uid="{00000000-0005-0000-0000-0000AEA30000}"/>
    <cellStyle name="T_Book1 2 2 3 18 5" xfId="37131" xr:uid="{00000000-0005-0000-0000-0000AFA30000}"/>
    <cellStyle name="T_Book1 2 2 3 18 6" xfId="37132" xr:uid="{00000000-0005-0000-0000-0000B0A30000}"/>
    <cellStyle name="T_Book1 2 2 3 19" xfId="37133" xr:uid="{00000000-0005-0000-0000-0000B1A30000}"/>
    <cellStyle name="T_Book1 2 2 3 19 2" xfId="37134" xr:uid="{00000000-0005-0000-0000-0000B2A30000}"/>
    <cellStyle name="T_Book1 2 2 3 19 3" xfId="37135" xr:uid="{00000000-0005-0000-0000-0000B3A30000}"/>
    <cellStyle name="T_Book1 2 2 3 19 4" xfId="37136" xr:uid="{00000000-0005-0000-0000-0000B4A30000}"/>
    <cellStyle name="T_Book1 2 2 3 19 5" xfId="37137" xr:uid="{00000000-0005-0000-0000-0000B5A30000}"/>
    <cellStyle name="T_Book1 2 2 3 19 6" xfId="37138" xr:uid="{00000000-0005-0000-0000-0000B6A30000}"/>
    <cellStyle name="T_Book1 2 2 3 2" xfId="37139" xr:uid="{00000000-0005-0000-0000-0000B7A30000}"/>
    <cellStyle name="T_Book1 2 2 3 2 2" xfId="37140" xr:uid="{00000000-0005-0000-0000-0000B8A30000}"/>
    <cellStyle name="T_Book1 2 2 3 2 3" xfId="37141" xr:uid="{00000000-0005-0000-0000-0000B9A30000}"/>
    <cellStyle name="T_Book1 2 2 3 2 4" xfId="37142" xr:uid="{00000000-0005-0000-0000-0000BAA30000}"/>
    <cellStyle name="T_Book1 2 2 3 2 5" xfId="37143" xr:uid="{00000000-0005-0000-0000-0000BBA30000}"/>
    <cellStyle name="T_Book1 2 2 3 2 6" xfId="37144" xr:uid="{00000000-0005-0000-0000-0000BCA30000}"/>
    <cellStyle name="T_Book1 2 2 3 2 7" xfId="37145" xr:uid="{00000000-0005-0000-0000-0000BDA30000}"/>
    <cellStyle name="T_Book1 2 2 3 20" xfId="37146" xr:uid="{00000000-0005-0000-0000-0000BEA30000}"/>
    <cellStyle name="T_Book1 2 2 3 20 2" xfId="37147" xr:uid="{00000000-0005-0000-0000-0000BFA30000}"/>
    <cellStyle name="T_Book1 2 2 3 20 3" xfId="37148" xr:uid="{00000000-0005-0000-0000-0000C0A30000}"/>
    <cellStyle name="T_Book1 2 2 3 20 4" xfId="37149" xr:uid="{00000000-0005-0000-0000-0000C1A30000}"/>
    <cellStyle name="T_Book1 2 2 3 20 5" xfId="37150" xr:uid="{00000000-0005-0000-0000-0000C2A30000}"/>
    <cellStyle name="T_Book1 2 2 3 20 6" xfId="37151" xr:uid="{00000000-0005-0000-0000-0000C3A30000}"/>
    <cellStyle name="T_Book1 2 2 3 21" xfId="37152" xr:uid="{00000000-0005-0000-0000-0000C4A30000}"/>
    <cellStyle name="T_Book1 2 2 3 21 2" xfId="37153" xr:uid="{00000000-0005-0000-0000-0000C5A30000}"/>
    <cellStyle name="T_Book1 2 2 3 21 3" xfId="37154" xr:uid="{00000000-0005-0000-0000-0000C6A30000}"/>
    <cellStyle name="T_Book1 2 2 3 21 4" xfId="37155" xr:uid="{00000000-0005-0000-0000-0000C7A30000}"/>
    <cellStyle name="T_Book1 2 2 3 21 5" xfId="37156" xr:uid="{00000000-0005-0000-0000-0000C8A30000}"/>
    <cellStyle name="T_Book1 2 2 3 21 6" xfId="37157" xr:uid="{00000000-0005-0000-0000-0000C9A30000}"/>
    <cellStyle name="T_Book1 2 2 3 22" xfId="37158" xr:uid="{00000000-0005-0000-0000-0000CAA30000}"/>
    <cellStyle name="T_Book1 2 2 3 22 2" xfId="37159" xr:uid="{00000000-0005-0000-0000-0000CBA30000}"/>
    <cellStyle name="T_Book1 2 2 3 22 3" xfId="37160" xr:uid="{00000000-0005-0000-0000-0000CCA30000}"/>
    <cellStyle name="T_Book1 2 2 3 22 4" xfId="37161" xr:uid="{00000000-0005-0000-0000-0000CDA30000}"/>
    <cellStyle name="T_Book1 2 2 3 22 5" xfId="37162" xr:uid="{00000000-0005-0000-0000-0000CEA30000}"/>
    <cellStyle name="T_Book1 2 2 3 22 6" xfId="37163" xr:uid="{00000000-0005-0000-0000-0000CFA30000}"/>
    <cellStyle name="T_Book1 2 2 3 23" xfId="37164" xr:uid="{00000000-0005-0000-0000-0000D0A30000}"/>
    <cellStyle name="T_Book1 2 2 3 23 2" xfId="37165" xr:uid="{00000000-0005-0000-0000-0000D1A30000}"/>
    <cellStyle name="T_Book1 2 2 3 23 3" xfId="37166" xr:uid="{00000000-0005-0000-0000-0000D2A30000}"/>
    <cellStyle name="T_Book1 2 2 3 23 4" xfId="37167" xr:uid="{00000000-0005-0000-0000-0000D3A30000}"/>
    <cellStyle name="T_Book1 2 2 3 23 5" xfId="37168" xr:uid="{00000000-0005-0000-0000-0000D4A30000}"/>
    <cellStyle name="T_Book1 2 2 3 23 6" xfId="37169" xr:uid="{00000000-0005-0000-0000-0000D5A30000}"/>
    <cellStyle name="T_Book1 2 2 3 24" xfId="37170" xr:uid="{00000000-0005-0000-0000-0000D6A30000}"/>
    <cellStyle name="T_Book1 2 2 3 24 2" xfId="37171" xr:uid="{00000000-0005-0000-0000-0000D7A30000}"/>
    <cellStyle name="T_Book1 2 2 3 24 3" xfId="37172" xr:uid="{00000000-0005-0000-0000-0000D8A30000}"/>
    <cellStyle name="T_Book1 2 2 3 24 4" xfId="37173" xr:uid="{00000000-0005-0000-0000-0000D9A30000}"/>
    <cellStyle name="T_Book1 2 2 3 24 5" xfId="37174" xr:uid="{00000000-0005-0000-0000-0000DAA30000}"/>
    <cellStyle name="T_Book1 2 2 3 24 6" xfId="37175" xr:uid="{00000000-0005-0000-0000-0000DBA30000}"/>
    <cellStyle name="T_Book1 2 2 3 25" xfId="37176" xr:uid="{00000000-0005-0000-0000-0000DCA30000}"/>
    <cellStyle name="T_Book1 2 2 3 25 2" xfId="37177" xr:uid="{00000000-0005-0000-0000-0000DDA30000}"/>
    <cellStyle name="T_Book1 2 2 3 25 3" xfId="37178" xr:uid="{00000000-0005-0000-0000-0000DEA30000}"/>
    <cellStyle name="T_Book1 2 2 3 25 4" xfId="37179" xr:uid="{00000000-0005-0000-0000-0000DFA30000}"/>
    <cellStyle name="T_Book1 2 2 3 25 5" xfId="37180" xr:uid="{00000000-0005-0000-0000-0000E0A30000}"/>
    <cellStyle name="T_Book1 2 2 3 25 6" xfId="37181" xr:uid="{00000000-0005-0000-0000-0000E1A30000}"/>
    <cellStyle name="T_Book1 2 2 3 26" xfId="37182" xr:uid="{00000000-0005-0000-0000-0000E2A30000}"/>
    <cellStyle name="T_Book1 2 2 3 26 2" xfId="37183" xr:uid="{00000000-0005-0000-0000-0000E3A30000}"/>
    <cellStyle name="T_Book1 2 2 3 26 3" xfId="37184" xr:uid="{00000000-0005-0000-0000-0000E4A30000}"/>
    <cellStyle name="T_Book1 2 2 3 26 4" xfId="37185" xr:uid="{00000000-0005-0000-0000-0000E5A30000}"/>
    <cellStyle name="T_Book1 2 2 3 26 5" xfId="37186" xr:uid="{00000000-0005-0000-0000-0000E6A30000}"/>
    <cellStyle name="T_Book1 2 2 3 26 6" xfId="37187" xr:uid="{00000000-0005-0000-0000-0000E7A30000}"/>
    <cellStyle name="T_Book1 2 2 3 27" xfId="37188" xr:uid="{00000000-0005-0000-0000-0000E8A30000}"/>
    <cellStyle name="T_Book1 2 2 3 27 2" xfId="37189" xr:uid="{00000000-0005-0000-0000-0000E9A30000}"/>
    <cellStyle name="T_Book1 2 2 3 27 3" xfId="37190" xr:uid="{00000000-0005-0000-0000-0000EAA30000}"/>
    <cellStyle name="T_Book1 2 2 3 27 4" xfId="37191" xr:uid="{00000000-0005-0000-0000-0000EBA30000}"/>
    <cellStyle name="T_Book1 2 2 3 27 5" xfId="37192" xr:uid="{00000000-0005-0000-0000-0000ECA30000}"/>
    <cellStyle name="T_Book1 2 2 3 27 6" xfId="37193" xr:uid="{00000000-0005-0000-0000-0000EDA30000}"/>
    <cellStyle name="T_Book1 2 2 3 28" xfId="37194" xr:uid="{00000000-0005-0000-0000-0000EEA30000}"/>
    <cellStyle name="T_Book1 2 2 3 28 2" xfId="37195" xr:uid="{00000000-0005-0000-0000-0000EFA30000}"/>
    <cellStyle name="T_Book1 2 2 3 28 3" xfId="37196" xr:uid="{00000000-0005-0000-0000-0000F0A30000}"/>
    <cellStyle name="T_Book1 2 2 3 28 4" xfId="37197" xr:uid="{00000000-0005-0000-0000-0000F1A30000}"/>
    <cellStyle name="T_Book1 2 2 3 28 5" xfId="37198" xr:uid="{00000000-0005-0000-0000-0000F2A30000}"/>
    <cellStyle name="T_Book1 2 2 3 28 6" xfId="37199" xr:uid="{00000000-0005-0000-0000-0000F3A30000}"/>
    <cellStyle name="T_Book1 2 2 3 29" xfId="37200" xr:uid="{00000000-0005-0000-0000-0000F4A30000}"/>
    <cellStyle name="T_Book1 2 2 3 29 2" xfId="37201" xr:uid="{00000000-0005-0000-0000-0000F5A30000}"/>
    <cellStyle name="T_Book1 2 2 3 29 3" xfId="37202" xr:uid="{00000000-0005-0000-0000-0000F6A30000}"/>
    <cellStyle name="T_Book1 2 2 3 29 4" xfId="37203" xr:uid="{00000000-0005-0000-0000-0000F7A30000}"/>
    <cellStyle name="T_Book1 2 2 3 29 5" xfId="37204" xr:uid="{00000000-0005-0000-0000-0000F8A30000}"/>
    <cellStyle name="T_Book1 2 2 3 29 6" xfId="37205" xr:uid="{00000000-0005-0000-0000-0000F9A30000}"/>
    <cellStyle name="T_Book1 2 2 3 3" xfId="37206" xr:uid="{00000000-0005-0000-0000-0000FAA30000}"/>
    <cellStyle name="T_Book1 2 2 3 3 2" xfId="37207" xr:uid="{00000000-0005-0000-0000-0000FBA30000}"/>
    <cellStyle name="T_Book1 2 2 3 3 3" xfId="37208" xr:uid="{00000000-0005-0000-0000-0000FCA30000}"/>
    <cellStyle name="T_Book1 2 2 3 3 4" xfId="37209" xr:uid="{00000000-0005-0000-0000-0000FDA30000}"/>
    <cellStyle name="T_Book1 2 2 3 3 5" xfId="37210" xr:uid="{00000000-0005-0000-0000-0000FEA30000}"/>
    <cellStyle name="T_Book1 2 2 3 3 6" xfId="37211" xr:uid="{00000000-0005-0000-0000-0000FFA30000}"/>
    <cellStyle name="T_Book1 2 2 3 30" xfId="37212" xr:uid="{00000000-0005-0000-0000-000000A40000}"/>
    <cellStyle name="T_Book1 2 2 3 31" xfId="37213" xr:uid="{00000000-0005-0000-0000-000001A40000}"/>
    <cellStyle name="T_Book1 2 2 3 32" xfId="37214" xr:uid="{00000000-0005-0000-0000-000002A40000}"/>
    <cellStyle name="T_Book1 2 2 3 33" xfId="37215" xr:uid="{00000000-0005-0000-0000-000003A40000}"/>
    <cellStyle name="T_Book1 2 2 3 34" xfId="37216" xr:uid="{00000000-0005-0000-0000-000004A40000}"/>
    <cellStyle name="T_Book1 2 2 3 4" xfId="37217" xr:uid="{00000000-0005-0000-0000-000005A40000}"/>
    <cellStyle name="T_Book1 2 2 3 4 2" xfId="37218" xr:uid="{00000000-0005-0000-0000-000006A40000}"/>
    <cellStyle name="T_Book1 2 2 3 4 3" xfId="37219" xr:uid="{00000000-0005-0000-0000-000007A40000}"/>
    <cellStyle name="T_Book1 2 2 3 4 4" xfId="37220" xr:uid="{00000000-0005-0000-0000-000008A40000}"/>
    <cellStyle name="T_Book1 2 2 3 4 5" xfId="37221" xr:uid="{00000000-0005-0000-0000-000009A40000}"/>
    <cellStyle name="T_Book1 2 2 3 4 6" xfId="37222" xr:uid="{00000000-0005-0000-0000-00000AA40000}"/>
    <cellStyle name="T_Book1 2 2 3 5" xfId="37223" xr:uid="{00000000-0005-0000-0000-00000BA40000}"/>
    <cellStyle name="T_Book1 2 2 3 5 2" xfId="37224" xr:uid="{00000000-0005-0000-0000-00000CA40000}"/>
    <cellStyle name="T_Book1 2 2 3 5 3" xfId="37225" xr:uid="{00000000-0005-0000-0000-00000DA40000}"/>
    <cellStyle name="T_Book1 2 2 3 5 4" xfId="37226" xr:uid="{00000000-0005-0000-0000-00000EA40000}"/>
    <cellStyle name="T_Book1 2 2 3 5 5" xfId="37227" xr:uid="{00000000-0005-0000-0000-00000FA40000}"/>
    <cellStyle name="T_Book1 2 2 3 5 6" xfId="37228" xr:uid="{00000000-0005-0000-0000-000010A40000}"/>
    <cellStyle name="T_Book1 2 2 3 6" xfId="37229" xr:uid="{00000000-0005-0000-0000-000011A40000}"/>
    <cellStyle name="T_Book1 2 2 3 6 2" xfId="37230" xr:uid="{00000000-0005-0000-0000-000012A40000}"/>
    <cellStyle name="T_Book1 2 2 3 6 3" xfId="37231" xr:uid="{00000000-0005-0000-0000-000013A40000}"/>
    <cellStyle name="T_Book1 2 2 3 6 4" xfId="37232" xr:uid="{00000000-0005-0000-0000-000014A40000}"/>
    <cellStyle name="T_Book1 2 2 3 6 5" xfId="37233" xr:uid="{00000000-0005-0000-0000-000015A40000}"/>
    <cellStyle name="T_Book1 2 2 3 6 6" xfId="37234" xr:uid="{00000000-0005-0000-0000-000016A40000}"/>
    <cellStyle name="T_Book1 2 2 3 7" xfId="37235" xr:uid="{00000000-0005-0000-0000-000017A40000}"/>
    <cellStyle name="T_Book1 2 2 3 7 2" xfId="37236" xr:uid="{00000000-0005-0000-0000-000018A40000}"/>
    <cellStyle name="T_Book1 2 2 3 7 3" xfId="37237" xr:uid="{00000000-0005-0000-0000-000019A40000}"/>
    <cellStyle name="T_Book1 2 2 3 7 4" xfId="37238" xr:uid="{00000000-0005-0000-0000-00001AA40000}"/>
    <cellStyle name="T_Book1 2 2 3 7 5" xfId="37239" xr:uid="{00000000-0005-0000-0000-00001BA40000}"/>
    <cellStyle name="T_Book1 2 2 3 7 6" xfId="37240" xr:uid="{00000000-0005-0000-0000-00001CA40000}"/>
    <cellStyle name="T_Book1 2 2 3 8" xfId="37241" xr:uid="{00000000-0005-0000-0000-00001DA40000}"/>
    <cellStyle name="T_Book1 2 2 3 8 2" xfId="37242" xr:uid="{00000000-0005-0000-0000-00001EA40000}"/>
    <cellStyle name="T_Book1 2 2 3 8 3" xfId="37243" xr:uid="{00000000-0005-0000-0000-00001FA40000}"/>
    <cellStyle name="T_Book1 2 2 3 8 4" xfId="37244" xr:uid="{00000000-0005-0000-0000-000020A40000}"/>
    <cellStyle name="T_Book1 2 2 3 8 5" xfId="37245" xr:uid="{00000000-0005-0000-0000-000021A40000}"/>
    <cellStyle name="T_Book1 2 2 3 8 6" xfId="37246" xr:uid="{00000000-0005-0000-0000-000022A40000}"/>
    <cellStyle name="T_Book1 2 2 3 9" xfId="37247" xr:uid="{00000000-0005-0000-0000-000023A40000}"/>
    <cellStyle name="T_Book1 2 2 3 9 2" xfId="37248" xr:uid="{00000000-0005-0000-0000-000024A40000}"/>
    <cellStyle name="T_Book1 2 2 3 9 3" xfId="37249" xr:uid="{00000000-0005-0000-0000-000025A40000}"/>
    <cellStyle name="T_Book1 2 2 3 9 4" xfId="37250" xr:uid="{00000000-0005-0000-0000-000026A40000}"/>
    <cellStyle name="T_Book1 2 2 3 9 5" xfId="37251" xr:uid="{00000000-0005-0000-0000-000027A40000}"/>
    <cellStyle name="T_Book1 2 2 3 9 6" xfId="37252" xr:uid="{00000000-0005-0000-0000-000028A40000}"/>
    <cellStyle name="T_Book1 2 2 30" xfId="37253" xr:uid="{00000000-0005-0000-0000-000029A40000}"/>
    <cellStyle name="T_Book1 2 2 30 2" xfId="37254" xr:uid="{00000000-0005-0000-0000-00002AA40000}"/>
    <cellStyle name="T_Book1 2 2 30 3" xfId="37255" xr:uid="{00000000-0005-0000-0000-00002BA40000}"/>
    <cellStyle name="T_Book1 2 2 30 4" xfId="37256" xr:uid="{00000000-0005-0000-0000-00002CA40000}"/>
    <cellStyle name="T_Book1 2 2 30 5" xfId="37257" xr:uid="{00000000-0005-0000-0000-00002DA40000}"/>
    <cellStyle name="T_Book1 2 2 30 6" xfId="37258" xr:uid="{00000000-0005-0000-0000-00002EA40000}"/>
    <cellStyle name="T_Book1 2 2 31" xfId="37259" xr:uid="{00000000-0005-0000-0000-00002FA40000}"/>
    <cellStyle name="T_Book1 2 2 31 2" xfId="37260" xr:uid="{00000000-0005-0000-0000-000030A40000}"/>
    <cellStyle name="T_Book1 2 2 31 3" xfId="37261" xr:uid="{00000000-0005-0000-0000-000031A40000}"/>
    <cellStyle name="T_Book1 2 2 31 4" xfId="37262" xr:uid="{00000000-0005-0000-0000-000032A40000}"/>
    <cellStyle name="T_Book1 2 2 31 5" xfId="37263" xr:uid="{00000000-0005-0000-0000-000033A40000}"/>
    <cellStyle name="T_Book1 2 2 31 6" xfId="37264" xr:uid="{00000000-0005-0000-0000-000034A40000}"/>
    <cellStyle name="T_Book1 2 2 32" xfId="37265" xr:uid="{00000000-0005-0000-0000-000035A40000}"/>
    <cellStyle name="T_Book1 2 2 33" xfId="37266" xr:uid="{00000000-0005-0000-0000-000036A40000}"/>
    <cellStyle name="T_Book1 2 2 34" xfId="37267" xr:uid="{00000000-0005-0000-0000-000037A40000}"/>
    <cellStyle name="T_Book1 2 2 35" xfId="37268" xr:uid="{00000000-0005-0000-0000-000038A40000}"/>
    <cellStyle name="T_Book1 2 2 36" xfId="37269" xr:uid="{00000000-0005-0000-0000-000039A40000}"/>
    <cellStyle name="T_Book1 2 2 4" xfId="37270" xr:uid="{00000000-0005-0000-0000-00003AA40000}"/>
    <cellStyle name="T_Book1 2 2 4 2" xfId="37271" xr:uid="{00000000-0005-0000-0000-00003BA40000}"/>
    <cellStyle name="T_Book1 2 2 4 3" xfId="37272" xr:uid="{00000000-0005-0000-0000-00003CA40000}"/>
    <cellStyle name="T_Book1 2 2 4 4" xfId="37273" xr:uid="{00000000-0005-0000-0000-00003DA40000}"/>
    <cellStyle name="T_Book1 2 2 4 5" xfId="37274" xr:uid="{00000000-0005-0000-0000-00003EA40000}"/>
    <cellStyle name="T_Book1 2 2 4 6" xfId="37275" xr:uid="{00000000-0005-0000-0000-00003FA40000}"/>
    <cellStyle name="T_Book1 2 2 4 7" xfId="37276" xr:uid="{00000000-0005-0000-0000-000040A40000}"/>
    <cellStyle name="T_Book1 2 2 5" xfId="37277" xr:uid="{00000000-0005-0000-0000-000041A40000}"/>
    <cellStyle name="T_Book1 2 2 5 2" xfId="37278" xr:uid="{00000000-0005-0000-0000-000042A40000}"/>
    <cellStyle name="T_Book1 2 2 5 3" xfId="37279" xr:uid="{00000000-0005-0000-0000-000043A40000}"/>
    <cellStyle name="T_Book1 2 2 5 4" xfId="37280" xr:uid="{00000000-0005-0000-0000-000044A40000}"/>
    <cellStyle name="T_Book1 2 2 5 5" xfId="37281" xr:uid="{00000000-0005-0000-0000-000045A40000}"/>
    <cellStyle name="T_Book1 2 2 5 6" xfId="37282" xr:uid="{00000000-0005-0000-0000-000046A40000}"/>
    <cellStyle name="T_Book1 2 2 6" xfId="37283" xr:uid="{00000000-0005-0000-0000-000047A40000}"/>
    <cellStyle name="T_Book1 2 2 6 2" xfId="37284" xr:uid="{00000000-0005-0000-0000-000048A40000}"/>
    <cellStyle name="T_Book1 2 2 6 3" xfId="37285" xr:uid="{00000000-0005-0000-0000-000049A40000}"/>
    <cellStyle name="T_Book1 2 2 6 4" xfId="37286" xr:uid="{00000000-0005-0000-0000-00004AA40000}"/>
    <cellStyle name="T_Book1 2 2 6 5" xfId="37287" xr:uid="{00000000-0005-0000-0000-00004BA40000}"/>
    <cellStyle name="T_Book1 2 2 6 6" xfId="37288" xr:uid="{00000000-0005-0000-0000-00004CA40000}"/>
    <cellStyle name="T_Book1 2 2 7" xfId="37289" xr:uid="{00000000-0005-0000-0000-00004DA40000}"/>
    <cellStyle name="T_Book1 2 2 7 2" xfId="37290" xr:uid="{00000000-0005-0000-0000-00004EA40000}"/>
    <cellStyle name="T_Book1 2 2 7 3" xfId="37291" xr:uid="{00000000-0005-0000-0000-00004FA40000}"/>
    <cellStyle name="T_Book1 2 2 7 4" xfId="37292" xr:uid="{00000000-0005-0000-0000-000050A40000}"/>
    <cellStyle name="T_Book1 2 2 7 5" xfId="37293" xr:uid="{00000000-0005-0000-0000-000051A40000}"/>
    <cellStyle name="T_Book1 2 2 7 6" xfId="37294" xr:uid="{00000000-0005-0000-0000-000052A40000}"/>
    <cellStyle name="T_Book1 2 2 8" xfId="37295" xr:uid="{00000000-0005-0000-0000-000053A40000}"/>
    <cellStyle name="T_Book1 2 2 8 2" xfId="37296" xr:uid="{00000000-0005-0000-0000-000054A40000}"/>
    <cellStyle name="T_Book1 2 2 8 3" xfId="37297" xr:uid="{00000000-0005-0000-0000-000055A40000}"/>
    <cellStyle name="T_Book1 2 2 8 4" xfId="37298" xr:uid="{00000000-0005-0000-0000-000056A40000}"/>
    <cellStyle name="T_Book1 2 2 8 5" xfId="37299" xr:uid="{00000000-0005-0000-0000-000057A40000}"/>
    <cellStyle name="T_Book1 2 2 8 6" xfId="37300" xr:uid="{00000000-0005-0000-0000-000058A40000}"/>
    <cellStyle name="T_Book1 2 2 9" xfId="37301" xr:uid="{00000000-0005-0000-0000-000059A40000}"/>
    <cellStyle name="T_Book1 2 2 9 2" xfId="37302" xr:uid="{00000000-0005-0000-0000-00005AA40000}"/>
    <cellStyle name="T_Book1 2 2 9 3" xfId="37303" xr:uid="{00000000-0005-0000-0000-00005BA40000}"/>
    <cellStyle name="T_Book1 2 2 9 4" xfId="37304" xr:uid="{00000000-0005-0000-0000-00005CA40000}"/>
    <cellStyle name="T_Book1 2 2 9 5" xfId="37305" xr:uid="{00000000-0005-0000-0000-00005DA40000}"/>
    <cellStyle name="T_Book1 2 2 9 6" xfId="37306" xr:uid="{00000000-0005-0000-0000-00005EA40000}"/>
    <cellStyle name="T_Book1 2 20" xfId="37307" xr:uid="{00000000-0005-0000-0000-00005FA40000}"/>
    <cellStyle name="T_Book1 2 20 2" xfId="37308" xr:uid="{00000000-0005-0000-0000-000060A40000}"/>
    <cellStyle name="T_Book1 2 20 3" xfId="37309" xr:uid="{00000000-0005-0000-0000-000061A40000}"/>
    <cellStyle name="T_Book1 2 20 4" xfId="37310" xr:uid="{00000000-0005-0000-0000-000062A40000}"/>
    <cellStyle name="T_Book1 2 20 5" xfId="37311" xr:uid="{00000000-0005-0000-0000-000063A40000}"/>
    <cellStyle name="T_Book1 2 20 6" xfId="37312" xr:uid="{00000000-0005-0000-0000-000064A40000}"/>
    <cellStyle name="T_Book1 2 21" xfId="37313" xr:uid="{00000000-0005-0000-0000-000065A40000}"/>
    <cellStyle name="T_Book1 2 21 2" xfId="37314" xr:uid="{00000000-0005-0000-0000-000066A40000}"/>
    <cellStyle name="T_Book1 2 21 3" xfId="37315" xr:uid="{00000000-0005-0000-0000-000067A40000}"/>
    <cellStyle name="T_Book1 2 21 4" xfId="37316" xr:uid="{00000000-0005-0000-0000-000068A40000}"/>
    <cellStyle name="T_Book1 2 21 5" xfId="37317" xr:uid="{00000000-0005-0000-0000-000069A40000}"/>
    <cellStyle name="T_Book1 2 21 6" xfId="37318" xr:uid="{00000000-0005-0000-0000-00006AA40000}"/>
    <cellStyle name="T_Book1 2 22" xfId="37319" xr:uid="{00000000-0005-0000-0000-00006BA40000}"/>
    <cellStyle name="T_Book1 2 22 2" xfId="37320" xr:uid="{00000000-0005-0000-0000-00006CA40000}"/>
    <cellStyle name="T_Book1 2 22 3" xfId="37321" xr:uid="{00000000-0005-0000-0000-00006DA40000}"/>
    <cellStyle name="T_Book1 2 22 4" xfId="37322" xr:uid="{00000000-0005-0000-0000-00006EA40000}"/>
    <cellStyle name="T_Book1 2 22 5" xfId="37323" xr:uid="{00000000-0005-0000-0000-00006FA40000}"/>
    <cellStyle name="T_Book1 2 22 6" xfId="37324" xr:uid="{00000000-0005-0000-0000-000070A40000}"/>
    <cellStyle name="T_Book1 2 23" xfId="37325" xr:uid="{00000000-0005-0000-0000-000071A40000}"/>
    <cellStyle name="T_Book1 2 23 2" xfId="37326" xr:uid="{00000000-0005-0000-0000-000072A40000}"/>
    <cellStyle name="T_Book1 2 23 3" xfId="37327" xr:uid="{00000000-0005-0000-0000-000073A40000}"/>
    <cellStyle name="T_Book1 2 23 4" xfId="37328" xr:uid="{00000000-0005-0000-0000-000074A40000}"/>
    <cellStyle name="T_Book1 2 23 5" xfId="37329" xr:uid="{00000000-0005-0000-0000-000075A40000}"/>
    <cellStyle name="T_Book1 2 23 6" xfId="37330" xr:uid="{00000000-0005-0000-0000-000076A40000}"/>
    <cellStyle name="T_Book1 2 24" xfId="37331" xr:uid="{00000000-0005-0000-0000-000077A40000}"/>
    <cellStyle name="T_Book1 2 24 2" xfId="37332" xr:uid="{00000000-0005-0000-0000-000078A40000}"/>
    <cellStyle name="T_Book1 2 24 3" xfId="37333" xr:uid="{00000000-0005-0000-0000-000079A40000}"/>
    <cellStyle name="T_Book1 2 24 4" xfId="37334" xr:uid="{00000000-0005-0000-0000-00007AA40000}"/>
    <cellStyle name="T_Book1 2 24 5" xfId="37335" xr:uid="{00000000-0005-0000-0000-00007BA40000}"/>
    <cellStyle name="T_Book1 2 24 6" xfId="37336" xr:uid="{00000000-0005-0000-0000-00007CA40000}"/>
    <cellStyle name="T_Book1 2 25" xfId="37337" xr:uid="{00000000-0005-0000-0000-00007DA40000}"/>
    <cellStyle name="T_Book1 2 25 2" xfId="37338" xr:uid="{00000000-0005-0000-0000-00007EA40000}"/>
    <cellStyle name="T_Book1 2 25 3" xfId="37339" xr:uid="{00000000-0005-0000-0000-00007FA40000}"/>
    <cellStyle name="T_Book1 2 25 4" xfId="37340" xr:uid="{00000000-0005-0000-0000-000080A40000}"/>
    <cellStyle name="T_Book1 2 25 5" xfId="37341" xr:uid="{00000000-0005-0000-0000-000081A40000}"/>
    <cellStyle name="T_Book1 2 25 6" xfId="37342" xr:uid="{00000000-0005-0000-0000-000082A40000}"/>
    <cellStyle name="T_Book1 2 26" xfId="37343" xr:uid="{00000000-0005-0000-0000-000083A40000}"/>
    <cellStyle name="T_Book1 2 26 2" xfId="37344" xr:uid="{00000000-0005-0000-0000-000084A40000}"/>
    <cellStyle name="T_Book1 2 26 3" xfId="37345" xr:uid="{00000000-0005-0000-0000-000085A40000}"/>
    <cellStyle name="T_Book1 2 26 4" xfId="37346" xr:uid="{00000000-0005-0000-0000-000086A40000}"/>
    <cellStyle name="T_Book1 2 26 5" xfId="37347" xr:uid="{00000000-0005-0000-0000-000087A40000}"/>
    <cellStyle name="T_Book1 2 26 6" xfId="37348" xr:uid="{00000000-0005-0000-0000-000088A40000}"/>
    <cellStyle name="T_Book1 2 27" xfId="37349" xr:uid="{00000000-0005-0000-0000-000089A40000}"/>
    <cellStyle name="T_Book1 2 27 2" xfId="37350" xr:uid="{00000000-0005-0000-0000-00008AA40000}"/>
    <cellStyle name="T_Book1 2 27 3" xfId="37351" xr:uid="{00000000-0005-0000-0000-00008BA40000}"/>
    <cellStyle name="T_Book1 2 27 4" xfId="37352" xr:uid="{00000000-0005-0000-0000-00008CA40000}"/>
    <cellStyle name="T_Book1 2 27 5" xfId="37353" xr:uid="{00000000-0005-0000-0000-00008DA40000}"/>
    <cellStyle name="T_Book1 2 27 6" xfId="37354" xr:uid="{00000000-0005-0000-0000-00008EA40000}"/>
    <cellStyle name="T_Book1 2 28" xfId="37355" xr:uid="{00000000-0005-0000-0000-00008FA40000}"/>
    <cellStyle name="T_Book1 2 28 2" xfId="37356" xr:uid="{00000000-0005-0000-0000-000090A40000}"/>
    <cellStyle name="T_Book1 2 28 3" xfId="37357" xr:uid="{00000000-0005-0000-0000-000091A40000}"/>
    <cellStyle name="T_Book1 2 28 4" xfId="37358" xr:uid="{00000000-0005-0000-0000-000092A40000}"/>
    <cellStyle name="T_Book1 2 28 5" xfId="37359" xr:uid="{00000000-0005-0000-0000-000093A40000}"/>
    <cellStyle name="T_Book1 2 28 6" xfId="37360" xr:uid="{00000000-0005-0000-0000-000094A40000}"/>
    <cellStyle name="T_Book1 2 29" xfId="37361" xr:uid="{00000000-0005-0000-0000-000095A40000}"/>
    <cellStyle name="T_Book1 2 29 2" xfId="37362" xr:uid="{00000000-0005-0000-0000-000096A40000}"/>
    <cellStyle name="T_Book1 2 29 3" xfId="37363" xr:uid="{00000000-0005-0000-0000-000097A40000}"/>
    <cellStyle name="T_Book1 2 29 4" xfId="37364" xr:uid="{00000000-0005-0000-0000-000098A40000}"/>
    <cellStyle name="T_Book1 2 29 5" xfId="37365" xr:uid="{00000000-0005-0000-0000-000099A40000}"/>
    <cellStyle name="T_Book1 2 29 6" xfId="37366" xr:uid="{00000000-0005-0000-0000-00009AA40000}"/>
    <cellStyle name="T_Book1 2 3" xfId="37367" xr:uid="{00000000-0005-0000-0000-00009BA40000}"/>
    <cellStyle name="T_Book1 2 3 10" xfId="37368" xr:uid="{00000000-0005-0000-0000-00009CA40000}"/>
    <cellStyle name="T_Book1 2 3 10 2" xfId="37369" xr:uid="{00000000-0005-0000-0000-00009DA40000}"/>
    <cellStyle name="T_Book1 2 3 10 3" xfId="37370" xr:uid="{00000000-0005-0000-0000-00009EA40000}"/>
    <cellStyle name="T_Book1 2 3 10 4" xfId="37371" xr:uid="{00000000-0005-0000-0000-00009FA40000}"/>
    <cellStyle name="T_Book1 2 3 10 5" xfId="37372" xr:uid="{00000000-0005-0000-0000-0000A0A40000}"/>
    <cellStyle name="T_Book1 2 3 10 6" xfId="37373" xr:uid="{00000000-0005-0000-0000-0000A1A40000}"/>
    <cellStyle name="T_Book1 2 3 11" xfId="37374" xr:uid="{00000000-0005-0000-0000-0000A2A40000}"/>
    <cellStyle name="T_Book1 2 3 11 2" xfId="37375" xr:uid="{00000000-0005-0000-0000-0000A3A40000}"/>
    <cellStyle name="T_Book1 2 3 11 3" xfId="37376" xr:uid="{00000000-0005-0000-0000-0000A4A40000}"/>
    <cellStyle name="T_Book1 2 3 11 4" xfId="37377" xr:uid="{00000000-0005-0000-0000-0000A5A40000}"/>
    <cellStyle name="T_Book1 2 3 11 5" xfId="37378" xr:uid="{00000000-0005-0000-0000-0000A6A40000}"/>
    <cellStyle name="T_Book1 2 3 11 6" xfId="37379" xr:uid="{00000000-0005-0000-0000-0000A7A40000}"/>
    <cellStyle name="T_Book1 2 3 12" xfId="37380" xr:uid="{00000000-0005-0000-0000-0000A8A40000}"/>
    <cellStyle name="T_Book1 2 3 12 2" xfId="37381" xr:uid="{00000000-0005-0000-0000-0000A9A40000}"/>
    <cellStyle name="T_Book1 2 3 12 3" xfId="37382" xr:uid="{00000000-0005-0000-0000-0000AAA40000}"/>
    <cellStyle name="T_Book1 2 3 12 4" xfId="37383" xr:uid="{00000000-0005-0000-0000-0000ABA40000}"/>
    <cellStyle name="T_Book1 2 3 12 5" xfId="37384" xr:uid="{00000000-0005-0000-0000-0000ACA40000}"/>
    <cellStyle name="T_Book1 2 3 12 6" xfId="37385" xr:uid="{00000000-0005-0000-0000-0000ADA40000}"/>
    <cellStyle name="T_Book1 2 3 13" xfId="37386" xr:uid="{00000000-0005-0000-0000-0000AEA40000}"/>
    <cellStyle name="T_Book1 2 3 13 2" xfId="37387" xr:uid="{00000000-0005-0000-0000-0000AFA40000}"/>
    <cellStyle name="T_Book1 2 3 13 3" xfId="37388" xr:uid="{00000000-0005-0000-0000-0000B0A40000}"/>
    <cellStyle name="T_Book1 2 3 13 4" xfId="37389" xr:uid="{00000000-0005-0000-0000-0000B1A40000}"/>
    <cellStyle name="T_Book1 2 3 13 5" xfId="37390" xr:uid="{00000000-0005-0000-0000-0000B2A40000}"/>
    <cellStyle name="T_Book1 2 3 13 6" xfId="37391" xr:uid="{00000000-0005-0000-0000-0000B3A40000}"/>
    <cellStyle name="T_Book1 2 3 14" xfId="37392" xr:uid="{00000000-0005-0000-0000-0000B4A40000}"/>
    <cellStyle name="T_Book1 2 3 14 2" xfId="37393" xr:uid="{00000000-0005-0000-0000-0000B5A40000}"/>
    <cellStyle name="T_Book1 2 3 14 3" xfId="37394" xr:uid="{00000000-0005-0000-0000-0000B6A40000}"/>
    <cellStyle name="T_Book1 2 3 14 4" xfId="37395" xr:uid="{00000000-0005-0000-0000-0000B7A40000}"/>
    <cellStyle name="T_Book1 2 3 14 5" xfId="37396" xr:uid="{00000000-0005-0000-0000-0000B8A40000}"/>
    <cellStyle name="T_Book1 2 3 14 6" xfId="37397" xr:uid="{00000000-0005-0000-0000-0000B9A40000}"/>
    <cellStyle name="T_Book1 2 3 15" xfId="37398" xr:uid="{00000000-0005-0000-0000-0000BAA40000}"/>
    <cellStyle name="T_Book1 2 3 15 2" xfId="37399" xr:uid="{00000000-0005-0000-0000-0000BBA40000}"/>
    <cellStyle name="T_Book1 2 3 15 3" xfId="37400" xr:uid="{00000000-0005-0000-0000-0000BCA40000}"/>
    <cellStyle name="T_Book1 2 3 15 4" xfId="37401" xr:uid="{00000000-0005-0000-0000-0000BDA40000}"/>
    <cellStyle name="T_Book1 2 3 15 5" xfId="37402" xr:uid="{00000000-0005-0000-0000-0000BEA40000}"/>
    <cellStyle name="T_Book1 2 3 15 6" xfId="37403" xr:uid="{00000000-0005-0000-0000-0000BFA40000}"/>
    <cellStyle name="T_Book1 2 3 16" xfId="37404" xr:uid="{00000000-0005-0000-0000-0000C0A40000}"/>
    <cellStyle name="T_Book1 2 3 16 2" xfId="37405" xr:uid="{00000000-0005-0000-0000-0000C1A40000}"/>
    <cellStyle name="T_Book1 2 3 16 3" xfId="37406" xr:uid="{00000000-0005-0000-0000-0000C2A40000}"/>
    <cellStyle name="T_Book1 2 3 16 4" xfId="37407" xr:uid="{00000000-0005-0000-0000-0000C3A40000}"/>
    <cellStyle name="T_Book1 2 3 16 5" xfId="37408" xr:uid="{00000000-0005-0000-0000-0000C4A40000}"/>
    <cellStyle name="T_Book1 2 3 16 6" xfId="37409" xr:uid="{00000000-0005-0000-0000-0000C5A40000}"/>
    <cellStyle name="T_Book1 2 3 17" xfId="37410" xr:uid="{00000000-0005-0000-0000-0000C6A40000}"/>
    <cellStyle name="T_Book1 2 3 17 2" xfId="37411" xr:uid="{00000000-0005-0000-0000-0000C7A40000}"/>
    <cellStyle name="T_Book1 2 3 17 3" xfId="37412" xr:uid="{00000000-0005-0000-0000-0000C8A40000}"/>
    <cellStyle name="T_Book1 2 3 17 4" xfId="37413" xr:uid="{00000000-0005-0000-0000-0000C9A40000}"/>
    <cellStyle name="T_Book1 2 3 17 5" xfId="37414" xr:uid="{00000000-0005-0000-0000-0000CAA40000}"/>
    <cellStyle name="T_Book1 2 3 17 6" xfId="37415" xr:uid="{00000000-0005-0000-0000-0000CBA40000}"/>
    <cellStyle name="T_Book1 2 3 18" xfId="37416" xr:uid="{00000000-0005-0000-0000-0000CCA40000}"/>
    <cellStyle name="T_Book1 2 3 18 2" xfId="37417" xr:uid="{00000000-0005-0000-0000-0000CDA40000}"/>
    <cellStyle name="T_Book1 2 3 18 3" xfId="37418" xr:uid="{00000000-0005-0000-0000-0000CEA40000}"/>
    <cellStyle name="T_Book1 2 3 18 4" xfId="37419" xr:uid="{00000000-0005-0000-0000-0000CFA40000}"/>
    <cellStyle name="T_Book1 2 3 18 5" xfId="37420" xr:uid="{00000000-0005-0000-0000-0000D0A40000}"/>
    <cellStyle name="T_Book1 2 3 18 6" xfId="37421" xr:uid="{00000000-0005-0000-0000-0000D1A40000}"/>
    <cellStyle name="T_Book1 2 3 19" xfId="37422" xr:uid="{00000000-0005-0000-0000-0000D2A40000}"/>
    <cellStyle name="T_Book1 2 3 19 2" xfId="37423" xr:uid="{00000000-0005-0000-0000-0000D3A40000}"/>
    <cellStyle name="T_Book1 2 3 19 3" xfId="37424" xr:uid="{00000000-0005-0000-0000-0000D4A40000}"/>
    <cellStyle name="T_Book1 2 3 19 4" xfId="37425" xr:uid="{00000000-0005-0000-0000-0000D5A40000}"/>
    <cellStyle name="T_Book1 2 3 19 5" xfId="37426" xr:uid="{00000000-0005-0000-0000-0000D6A40000}"/>
    <cellStyle name="T_Book1 2 3 19 6" xfId="37427" xr:uid="{00000000-0005-0000-0000-0000D7A40000}"/>
    <cellStyle name="T_Book1 2 3 2" xfId="37428" xr:uid="{00000000-0005-0000-0000-0000D8A40000}"/>
    <cellStyle name="T_Book1 2 3 2 2" xfId="37429" xr:uid="{00000000-0005-0000-0000-0000D9A40000}"/>
    <cellStyle name="T_Book1 2 3 2 3" xfId="37430" xr:uid="{00000000-0005-0000-0000-0000DAA40000}"/>
    <cellStyle name="T_Book1 2 3 2 4" xfId="37431" xr:uid="{00000000-0005-0000-0000-0000DBA40000}"/>
    <cellStyle name="T_Book1 2 3 2 5" xfId="37432" xr:uid="{00000000-0005-0000-0000-0000DCA40000}"/>
    <cellStyle name="T_Book1 2 3 2 6" xfId="37433" xr:uid="{00000000-0005-0000-0000-0000DDA40000}"/>
    <cellStyle name="T_Book1 2 3 2 7" xfId="37434" xr:uid="{00000000-0005-0000-0000-0000DEA40000}"/>
    <cellStyle name="T_Book1 2 3 20" xfId="37435" xr:uid="{00000000-0005-0000-0000-0000DFA40000}"/>
    <cellStyle name="T_Book1 2 3 20 2" xfId="37436" xr:uid="{00000000-0005-0000-0000-0000E0A40000}"/>
    <cellStyle name="T_Book1 2 3 20 3" xfId="37437" xr:uid="{00000000-0005-0000-0000-0000E1A40000}"/>
    <cellStyle name="T_Book1 2 3 20 4" xfId="37438" xr:uid="{00000000-0005-0000-0000-0000E2A40000}"/>
    <cellStyle name="T_Book1 2 3 20 5" xfId="37439" xr:uid="{00000000-0005-0000-0000-0000E3A40000}"/>
    <cellStyle name="T_Book1 2 3 20 6" xfId="37440" xr:uid="{00000000-0005-0000-0000-0000E4A40000}"/>
    <cellStyle name="T_Book1 2 3 21" xfId="37441" xr:uid="{00000000-0005-0000-0000-0000E5A40000}"/>
    <cellStyle name="T_Book1 2 3 21 2" xfId="37442" xr:uid="{00000000-0005-0000-0000-0000E6A40000}"/>
    <cellStyle name="T_Book1 2 3 21 3" xfId="37443" xr:uid="{00000000-0005-0000-0000-0000E7A40000}"/>
    <cellStyle name="T_Book1 2 3 21 4" xfId="37444" xr:uid="{00000000-0005-0000-0000-0000E8A40000}"/>
    <cellStyle name="T_Book1 2 3 21 5" xfId="37445" xr:uid="{00000000-0005-0000-0000-0000E9A40000}"/>
    <cellStyle name="T_Book1 2 3 21 6" xfId="37446" xr:uid="{00000000-0005-0000-0000-0000EAA40000}"/>
    <cellStyle name="T_Book1 2 3 22" xfId="37447" xr:uid="{00000000-0005-0000-0000-0000EBA40000}"/>
    <cellStyle name="T_Book1 2 3 22 2" xfId="37448" xr:uid="{00000000-0005-0000-0000-0000ECA40000}"/>
    <cellStyle name="T_Book1 2 3 22 3" xfId="37449" xr:uid="{00000000-0005-0000-0000-0000EDA40000}"/>
    <cellStyle name="T_Book1 2 3 22 4" xfId="37450" xr:uid="{00000000-0005-0000-0000-0000EEA40000}"/>
    <cellStyle name="T_Book1 2 3 22 5" xfId="37451" xr:uid="{00000000-0005-0000-0000-0000EFA40000}"/>
    <cellStyle name="T_Book1 2 3 22 6" xfId="37452" xr:uid="{00000000-0005-0000-0000-0000F0A40000}"/>
    <cellStyle name="T_Book1 2 3 23" xfId="37453" xr:uid="{00000000-0005-0000-0000-0000F1A40000}"/>
    <cellStyle name="T_Book1 2 3 23 2" xfId="37454" xr:uid="{00000000-0005-0000-0000-0000F2A40000}"/>
    <cellStyle name="T_Book1 2 3 23 3" xfId="37455" xr:uid="{00000000-0005-0000-0000-0000F3A40000}"/>
    <cellStyle name="T_Book1 2 3 23 4" xfId="37456" xr:uid="{00000000-0005-0000-0000-0000F4A40000}"/>
    <cellStyle name="T_Book1 2 3 23 5" xfId="37457" xr:uid="{00000000-0005-0000-0000-0000F5A40000}"/>
    <cellStyle name="T_Book1 2 3 23 6" xfId="37458" xr:uid="{00000000-0005-0000-0000-0000F6A40000}"/>
    <cellStyle name="T_Book1 2 3 24" xfId="37459" xr:uid="{00000000-0005-0000-0000-0000F7A40000}"/>
    <cellStyle name="T_Book1 2 3 24 2" xfId="37460" xr:uid="{00000000-0005-0000-0000-0000F8A40000}"/>
    <cellStyle name="T_Book1 2 3 24 3" xfId="37461" xr:uid="{00000000-0005-0000-0000-0000F9A40000}"/>
    <cellStyle name="T_Book1 2 3 24 4" xfId="37462" xr:uid="{00000000-0005-0000-0000-0000FAA40000}"/>
    <cellStyle name="T_Book1 2 3 24 5" xfId="37463" xr:uid="{00000000-0005-0000-0000-0000FBA40000}"/>
    <cellStyle name="T_Book1 2 3 24 6" xfId="37464" xr:uid="{00000000-0005-0000-0000-0000FCA40000}"/>
    <cellStyle name="T_Book1 2 3 25" xfId="37465" xr:uid="{00000000-0005-0000-0000-0000FDA40000}"/>
    <cellStyle name="T_Book1 2 3 25 2" xfId="37466" xr:uid="{00000000-0005-0000-0000-0000FEA40000}"/>
    <cellStyle name="T_Book1 2 3 25 3" xfId="37467" xr:uid="{00000000-0005-0000-0000-0000FFA40000}"/>
    <cellStyle name="T_Book1 2 3 25 4" xfId="37468" xr:uid="{00000000-0005-0000-0000-000000A50000}"/>
    <cellStyle name="T_Book1 2 3 25 5" xfId="37469" xr:uid="{00000000-0005-0000-0000-000001A50000}"/>
    <cellStyle name="T_Book1 2 3 25 6" xfId="37470" xr:uid="{00000000-0005-0000-0000-000002A50000}"/>
    <cellStyle name="T_Book1 2 3 26" xfId="37471" xr:uid="{00000000-0005-0000-0000-000003A50000}"/>
    <cellStyle name="T_Book1 2 3 26 2" xfId="37472" xr:uid="{00000000-0005-0000-0000-000004A50000}"/>
    <cellStyle name="T_Book1 2 3 26 3" xfId="37473" xr:uid="{00000000-0005-0000-0000-000005A50000}"/>
    <cellStyle name="T_Book1 2 3 26 4" xfId="37474" xr:uid="{00000000-0005-0000-0000-000006A50000}"/>
    <cellStyle name="T_Book1 2 3 26 5" xfId="37475" xr:uid="{00000000-0005-0000-0000-000007A50000}"/>
    <cellStyle name="T_Book1 2 3 26 6" xfId="37476" xr:uid="{00000000-0005-0000-0000-000008A50000}"/>
    <cellStyle name="T_Book1 2 3 27" xfId="37477" xr:uid="{00000000-0005-0000-0000-000009A50000}"/>
    <cellStyle name="T_Book1 2 3 27 2" xfId="37478" xr:uid="{00000000-0005-0000-0000-00000AA50000}"/>
    <cellStyle name="T_Book1 2 3 27 3" xfId="37479" xr:uid="{00000000-0005-0000-0000-00000BA50000}"/>
    <cellStyle name="T_Book1 2 3 27 4" xfId="37480" xr:uid="{00000000-0005-0000-0000-00000CA50000}"/>
    <cellStyle name="T_Book1 2 3 27 5" xfId="37481" xr:uid="{00000000-0005-0000-0000-00000DA50000}"/>
    <cellStyle name="T_Book1 2 3 27 6" xfId="37482" xr:uid="{00000000-0005-0000-0000-00000EA50000}"/>
    <cellStyle name="T_Book1 2 3 28" xfId="37483" xr:uid="{00000000-0005-0000-0000-00000FA50000}"/>
    <cellStyle name="T_Book1 2 3 28 2" xfId="37484" xr:uid="{00000000-0005-0000-0000-000010A50000}"/>
    <cellStyle name="T_Book1 2 3 28 3" xfId="37485" xr:uid="{00000000-0005-0000-0000-000011A50000}"/>
    <cellStyle name="T_Book1 2 3 28 4" xfId="37486" xr:uid="{00000000-0005-0000-0000-000012A50000}"/>
    <cellStyle name="T_Book1 2 3 28 5" xfId="37487" xr:uid="{00000000-0005-0000-0000-000013A50000}"/>
    <cellStyle name="T_Book1 2 3 28 6" xfId="37488" xr:uid="{00000000-0005-0000-0000-000014A50000}"/>
    <cellStyle name="T_Book1 2 3 29" xfId="37489" xr:uid="{00000000-0005-0000-0000-000015A50000}"/>
    <cellStyle name="T_Book1 2 3 29 2" xfId="37490" xr:uid="{00000000-0005-0000-0000-000016A50000}"/>
    <cellStyle name="T_Book1 2 3 29 3" xfId="37491" xr:uid="{00000000-0005-0000-0000-000017A50000}"/>
    <cellStyle name="T_Book1 2 3 29 4" xfId="37492" xr:uid="{00000000-0005-0000-0000-000018A50000}"/>
    <cellStyle name="T_Book1 2 3 29 5" xfId="37493" xr:uid="{00000000-0005-0000-0000-000019A50000}"/>
    <cellStyle name="T_Book1 2 3 29 6" xfId="37494" xr:uid="{00000000-0005-0000-0000-00001AA50000}"/>
    <cellStyle name="T_Book1 2 3 3" xfId="37495" xr:uid="{00000000-0005-0000-0000-00001BA50000}"/>
    <cellStyle name="T_Book1 2 3 3 2" xfId="37496" xr:uid="{00000000-0005-0000-0000-00001CA50000}"/>
    <cellStyle name="T_Book1 2 3 3 3" xfId="37497" xr:uid="{00000000-0005-0000-0000-00001DA50000}"/>
    <cellStyle name="T_Book1 2 3 3 4" xfId="37498" xr:uid="{00000000-0005-0000-0000-00001EA50000}"/>
    <cellStyle name="T_Book1 2 3 3 5" xfId="37499" xr:uid="{00000000-0005-0000-0000-00001FA50000}"/>
    <cellStyle name="T_Book1 2 3 3 6" xfId="37500" xr:uid="{00000000-0005-0000-0000-000020A50000}"/>
    <cellStyle name="T_Book1 2 3 30" xfId="37501" xr:uid="{00000000-0005-0000-0000-000021A50000}"/>
    <cellStyle name="T_Book1 2 3 31" xfId="37502" xr:uid="{00000000-0005-0000-0000-000022A50000}"/>
    <cellStyle name="T_Book1 2 3 32" xfId="37503" xr:uid="{00000000-0005-0000-0000-000023A50000}"/>
    <cellStyle name="T_Book1 2 3 33" xfId="37504" xr:uid="{00000000-0005-0000-0000-000024A50000}"/>
    <cellStyle name="T_Book1 2 3 34" xfId="37505" xr:uid="{00000000-0005-0000-0000-000025A50000}"/>
    <cellStyle name="T_Book1 2 3 4" xfId="37506" xr:uid="{00000000-0005-0000-0000-000026A50000}"/>
    <cellStyle name="T_Book1 2 3 4 2" xfId="37507" xr:uid="{00000000-0005-0000-0000-000027A50000}"/>
    <cellStyle name="T_Book1 2 3 4 3" xfId="37508" xr:uid="{00000000-0005-0000-0000-000028A50000}"/>
    <cellStyle name="T_Book1 2 3 4 4" xfId="37509" xr:uid="{00000000-0005-0000-0000-000029A50000}"/>
    <cellStyle name="T_Book1 2 3 4 5" xfId="37510" xr:uid="{00000000-0005-0000-0000-00002AA50000}"/>
    <cellStyle name="T_Book1 2 3 4 6" xfId="37511" xr:uid="{00000000-0005-0000-0000-00002BA50000}"/>
    <cellStyle name="T_Book1 2 3 5" xfId="37512" xr:uid="{00000000-0005-0000-0000-00002CA50000}"/>
    <cellStyle name="T_Book1 2 3 5 2" xfId="37513" xr:uid="{00000000-0005-0000-0000-00002DA50000}"/>
    <cellStyle name="T_Book1 2 3 5 3" xfId="37514" xr:uid="{00000000-0005-0000-0000-00002EA50000}"/>
    <cellStyle name="T_Book1 2 3 5 4" xfId="37515" xr:uid="{00000000-0005-0000-0000-00002FA50000}"/>
    <cellStyle name="T_Book1 2 3 5 5" xfId="37516" xr:uid="{00000000-0005-0000-0000-000030A50000}"/>
    <cellStyle name="T_Book1 2 3 5 6" xfId="37517" xr:uid="{00000000-0005-0000-0000-000031A50000}"/>
    <cellStyle name="T_Book1 2 3 6" xfId="37518" xr:uid="{00000000-0005-0000-0000-000032A50000}"/>
    <cellStyle name="T_Book1 2 3 6 2" xfId="37519" xr:uid="{00000000-0005-0000-0000-000033A50000}"/>
    <cellStyle name="T_Book1 2 3 6 3" xfId="37520" xr:uid="{00000000-0005-0000-0000-000034A50000}"/>
    <cellStyle name="T_Book1 2 3 6 4" xfId="37521" xr:uid="{00000000-0005-0000-0000-000035A50000}"/>
    <cellStyle name="T_Book1 2 3 6 5" xfId="37522" xr:uid="{00000000-0005-0000-0000-000036A50000}"/>
    <cellStyle name="T_Book1 2 3 6 6" xfId="37523" xr:uid="{00000000-0005-0000-0000-000037A50000}"/>
    <cellStyle name="T_Book1 2 3 7" xfId="37524" xr:uid="{00000000-0005-0000-0000-000038A50000}"/>
    <cellStyle name="T_Book1 2 3 7 2" xfId="37525" xr:uid="{00000000-0005-0000-0000-000039A50000}"/>
    <cellStyle name="T_Book1 2 3 7 3" xfId="37526" xr:uid="{00000000-0005-0000-0000-00003AA50000}"/>
    <cellStyle name="T_Book1 2 3 7 4" xfId="37527" xr:uid="{00000000-0005-0000-0000-00003BA50000}"/>
    <cellStyle name="T_Book1 2 3 7 5" xfId="37528" xr:uid="{00000000-0005-0000-0000-00003CA50000}"/>
    <cellStyle name="T_Book1 2 3 7 6" xfId="37529" xr:uid="{00000000-0005-0000-0000-00003DA50000}"/>
    <cellStyle name="T_Book1 2 3 8" xfId="37530" xr:uid="{00000000-0005-0000-0000-00003EA50000}"/>
    <cellStyle name="T_Book1 2 3 8 2" xfId="37531" xr:uid="{00000000-0005-0000-0000-00003FA50000}"/>
    <cellStyle name="T_Book1 2 3 8 3" xfId="37532" xr:uid="{00000000-0005-0000-0000-000040A50000}"/>
    <cellStyle name="T_Book1 2 3 8 4" xfId="37533" xr:uid="{00000000-0005-0000-0000-000041A50000}"/>
    <cellStyle name="T_Book1 2 3 8 5" xfId="37534" xr:uid="{00000000-0005-0000-0000-000042A50000}"/>
    <cellStyle name="T_Book1 2 3 8 6" xfId="37535" xr:uid="{00000000-0005-0000-0000-000043A50000}"/>
    <cellStyle name="T_Book1 2 3 9" xfId="37536" xr:uid="{00000000-0005-0000-0000-000044A50000}"/>
    <cellStyle name="T_Book1 2 3 9 2" xfId="37537" xr:uid="{00000000-0005-0000-0000-000045A50000}"/>
    <cellStyle name="T_Book1 2 3 9 3" xfId="37538" xr:uid="{00000000-0005-0000-0000-000046A50000}"/>
    <cellStyle name="T_Book1 2 3 9 4" xfId="37539" xr:uid="{00000000-0005-0000-0000-000047A50000}"/>
    <cellStyle name="T_Book1 2 3 9 5" xfId="37540" xr:uid="{00000000-0005-0000-0000-000048A50000}"/>
    <cellStyle name="T_Book1 2 3 9 6" xfId="37541" xr:uid="{00000000-0005-0000-0000-000049A50000}"/>
    <cellStyle name="T_Book1 2 30" xfId="37542" xr:uid="{00000000-0005-0000-0000-00004AA50000}"/>
    <cellStyle name="T_Book1 2 30 2" xfId="37543" xr:uid="{00000000-0005-0000-0000-00004BA50000}"/>
    <cellStyle name="T_Book1 2 30 3" xfId="37544" xr:uid="{00000000-0005-0000-0000-00004CA50000}"/>
    <cellStyle name="T_Book1 2 30 4" xfId="37545" xr:uid="{00000000-0005-0000-0000-00004DA50000}"/>
    <cellStyle name="T_Book1 2 30 5" xfId="37546" xr:uid="{00000000-0005-0000-0000-00004EA50000}"/>
    <cellStyle name="T_Book1 2 30 6" xfId="37547" xr:uid="{00000000-0005-0000-0000-00004FA50000}"/>
    <cellStyle name="T_Book1 2 31" xfId="37548" xr:uid="{00000000-0005-0000-0000-000050A50000}"/>
    <cellStyle name="T_Book1 2 31 2" xfId="37549" xr:uid="{00000000-0005-0000-0000-000051A50000}"/>
    <cellStyle name="T_Book1 2 31 3" xfId="37550" xr:uid="{00000000-0005-0000-0000-000052A50000}"/>
    <cellStyle name="T_Book1 2 31 4" xfId="37551" xr:uid="{00000000-0005-0000-0000-000053A50000}"/>
    <cellStyle name="T_Book1 2 31 5" xfId="37552" xr:uid="{00000000-0005-0000-0000-000054A50000}"/>
    <cellStyle name="T_Book1 2 31 6" xfId="37553" xr:uid="{00000000-0005-0000-0000-000055A50000}"/>
    <cellStyle name="T_Book1 2 32" xfId="37554" xr:uid="{00000000-0005-0000-0000-000056A50000}"/>
    <cellStyle name="T_Book1 2 32 2" xfId="37555" xr:uid="{00000000-0005-0000-0000-000057A50000}"/>
    <cellStyle name="T_Book1 2 32 3" xfId="37556" xr:uid="{00000000-0005-0000-0000-000058A50000}"/>
    <cellStyle name="T_Book1 2 32 4" xfId="37557" xr:uid="{00000000-0005-0000-0000-000059A50000}"/>
    <cellStyle name="T_Book1 2 32 5" xfId="37558" xr:uid="{00000000-0005-0000-0000-00005AA50000}"/>
    <cellStyle name="T_Book1 2 32 6" xfId="37559" xr:uid="{00000000-0005-0000-0000-00005BA50000}"/>
    <cellStyle name="T_Book1 2 33" xfId="37560" xr:uid="{00000000-0005-0000-0000-00005CA50000}"/>
    <cellStyle name="T_Book1 2 33 2" xfId="37561" xr:uid="{00000000-0005-0000-0000-00005DA50000}"/>
    <cellStyle name="T_Book1 2 33 3" xfId="37562" xr:uid="{00000000-0005-0000-0000-00005EA50000}"/>
    <cellStyle name="T_Book1 2 33 4" xfId="37563" xr:uid="{00000000-0005-0000-0000-00005FA50000}"/>
    <cellStyle name="T_Book1 2 33 5" xfId="37564" xr:uid="{00000000-0005-0000-0000-000060A50000}"/>
    <cellStyle name="T_Book1 2 33 6" xfId="37565" xr:uid="{00000000-0005-0000-0000-000061A50000}"/>
    <cellStyle name="T_Book1 2 34" xfId="37566" xr:uid="{00000000-0005-0000-0000-000062A50000}"/>
    <cellStyle name="T_Book1 2 34 2" xfId="37567" xr:uid="{00000000-0005-0000-0000-000063A50000}"/>
    <cellStyle name="T_Book1 2 34 3" xfId="37568" xr:uid="{00000000-0005-0000-0000-000064A50000}"/>
    <cellStyle name="T_Book1 2 34 4" xfId="37569" xr:uid="{00000000-0005-0000-0000-000065A50000}"/>
    <cellStyle name="T_Book1 2 34 5" xfId="37570" xr:uid="{00000000-0005-0000-0000-000066A50000}"/>
    <cellStyle name="T_Book1 2 34 6" xfId="37571" xr:uid="{00000000-0005-0000-0000-000067A50000}"/>
    <cellStyle name="T_Book1 2 35" xfId="37572" xr:uid="{00000000-0005-0000-0000-000068A50000}"/>
    <cellStyle name="T_Book1 2 35 2" xfId="37573" xr:uid="{00000000-0005-0000-0000-000069A50000}"/>
    <cellStyle name="T_Book1 2 35 3" xfId="37574" xr:uid="{00000000-0005-0000-0000-00006AA50000}"/>
    <cellStyle name="T_Book1 2 35 4" xfId="37575" xr:uid="{00000000-0005-0000-0000-00006BA50000}"/>
    <cellStyle name="T_Book1 2 35 5" xfId="37576" xr:uid="{00000000-0005-0000-0000-00006CA50000}"/>
    <cellStyle name="T_Book1 2 35 6" xfId="37577" xr:uid="{00000000-0005-0000-0000-00006DA50000}"/>
    <cellStyle name="T_Book1 2 36" xfId="37578" xr:uid="{00000000-0005-0000-0000-00006EA50000}"/>
    <cellStyle name="T_Book1 2 36 2" xfId="37579" xr:uid="{00000000-0005-0000-0000-00006FA50000}"/>
    <cellStyle name="T_Book1 2 36 3" xfId="37580" xr:uid="{00000000-0005-0000-0000-000070A50000}"/>
    <cellStyle name="T_Book1 2 36 4" xfId="37581" xr:uid="{00000000-0005-0000-0000-000071A50000}"/>
    <cellStyle name="T_Book1 2 36 5" xfId="37582" xr:uid="{00000000-0005-0000-0000-000072A50000}"/>
    <cellStyle name="T_Book1 2 36 6" xfId="37583" xr:uid="{00000000-0005-0000-0000-000073A50000}"/>
    <cellStyle name="T_Book1 2 37" xfId="37584" xr:uid="{00000000-0005-0000-0000-000074A50000}"/>
    <cellStyle name="T_Book1 2 38" xfId="37585" xr:uid="{00000000-0005-0000-0000-000075A50000}"/>
    <cellStyle name="T_Book1 2 39" xfId="37586" xr:uid="{00000000-0005-0000-0000-000076A50000}"/>
    <cellStyle name="T_Book1 2 4" xfId="37587" xr:uid="{00000000-0005-0000-0000-000077A50000}"/>
    <cellStyle name="T_Book1 2 4 10" xfId="37588" xr:uid="{00000000-0005-0000-0000-000078A50000}"/>
    <cellStyle name="T_Book1 2 4 10 2" xfId="37589" xr:uid="{00000000-0005-0000-0000-000079A50000}"/>
    <cellStyle name="T_Book1 2 4 10 3" xfId="37590" xr:uid="{00000000-0005-0000-0000-00007AA50000}"/>
    <cellStyle name="T_Book1 2 4 10 4" xfId="37591" xr:uid="{00000000-0005-0000-0000-00007BA50000}"/>
    <cellStyle name="T_Book1 2 4 10 5" xfId="37592" xr:uid="{00000000-0005-0000-0000-00007CA50000}"/>
    <cellStyle name="T_Book1 2 4 10 6" xfId="37593" xr:uid="{00000000-0005-0000-0000-00007DA50000}"/>
    <cellStyle name="T_Book1 2 4 11" xfId="37594" xr:uid="{00000000-0005-0000-0000-00007EA50000}"/>
    <cellStyle name="T_Book1 2 4 11 2" xfId="37595" xr:uid="{00000000-0005-0000-0000-00007FA50000}"/>
    <cellStyle name="T_Book1 2 4 11 3" xfId="37596" xr:uid="{00000000-0005-0000-0000-000080A50000}"/>
    <cellStyle name="T_Book1 2 4 11 4" xfId="37597" xr:uid="{00000000-0005-0000-0000-000081A50000}"/>
    <cellStyle name="T_Book1 2 4 11 5" xfId="37598" xr:uid="{00000000-0005-0000-0000-000082A50000}"/>
    <cellStyle name="T_Book1 2 4 11 6" xfId="37599" xr:uid="{00000000-0005-0000-0000-000083A50000}"/>
    <cellStyle name="T_Book1 2 4 12" xfId="37600" xr:uid="{00000000-0005-0000-0000-000084A50000}"/>
    <cellStyle name="T_Book1 2 4 12 2" xfId="37601" xr:uid="{00000000-0005-0000-0000-000085A50000}"/>
    <cellStyle name="T_Book1 2 4 12 3" xfId="37602" xr:uid="{00000000-0005-0000-0000-000086A50000}"/>
    <cellStyle name="T_Book1 2 4 12 4" xfId="37603" xr:uid="{00000000-0005-0000-0000-000087A50000}"/>
    <cellStyle name="T_Book1 2 4 12 5" xfId="37604" xr:uid="{00000000-0005-0000-0000-000088A50000}"/>
    <cellStyle name="T_Book1 2 4 12 6" xfId="37605" xr:uid="{00000000-0005-0000-0000-000089A50000}"/>
    <cellStyle name="T_Book1 2 4 13" xfId="37606" xr:uid="{00000000-0005-0000-0000-00008AA50000}"/>
    <cellStyle name="T_Book1 2 4 13 2" xfId="37607" xr:uid="{00000000-0005-0000-0000-00008BA50000}"/>
    <cellStyle name="T_Book1 2 4 13 3" xfId="37608" xr:uid="{00000000-0005-0000-0000-00008CA50000}"/>
    <cellStyle name="T_Book1 2 4 13 4" xfId="37609" xr:uid="{00000000-0005-0000-0000-00008DA50000}"/>
    <cellStyle name="T_Book1 2 4 13 5" xfId="37610" xr:uid="{00000000-0005-0000-0000-00008EA50000}"/>
    <cellStyle name="T_Book1 2 4 13 6" xfId="37611" xr:uid="{00000000-0005-0000-0000-00008FA50000}"/>
    <cellStyle name="T_Book1 2 4 14" xfId="37612" xr:uid="{00000000-0005-0000-0000-000090A50000}"/>
    <cellStyle name="T_Book1 2 4 14 2" xfId="37613" xr:uid="{00000000-0005-0000-0000-000091A50000}"/>
    <cellStyle name="T_Book1 2 4 14 3" xfId="37614" xr:uid="{00000000-0005-0000-0000-000092A50000}"/>
    <cellStyle name="T_Book1 2 4 14 4" xfId="37615" xr:uid="{00000000-0005-0000-0000-000093A50000}"/>
    <cellStyle name="T_Book1 2 4 14 5" xfId="37616" xr:uid="{00000000-0005-0000-0000-000094A50000}"/>
    <cellStyle name="T_Book1 2 4 14 6" xfId="37617" xr:uid="{00000000-0005-0000-0000-000095A50000}"/>
    <cellStyle name="T_Book1 2 4 15" xfId="37618" xr:uid="{00000000-0005-0000-0000-000096A50000}"/>
    <cellStyle name="T_Book1 2 4 15 2" xfId="37619" xr:uid="{00000000-0005-0000-0000-000097A50000}"/>
    <cellStyle name="T_Book1 2 4 15 3" xfId="37620" xr:uid="{00000000-0005-0000-0000-000098A50000}"/>
    <cellStyle name="T_Book1 2 4 15 4" xfId="37621" xr:uid="{00000000-0005-0000-0000-000099A50000}"/>
    <cellStyle name="T_Book1 2 4 15 5" xfId="37622" xr:uid="{00000000-0005-0000-0000-00009AA50000}"/>
    <cellStyle name="T_Book1 2 4 15 6" xfId="37623" xr:uid="{00000000-0005-0000-0000-00009BA50000}"/>
    <cellStyle name="T_Book1 2 4 16" xfId="37624" xr:uid="{00000000-0005-0000-0000-00009CA50000}"/>
    <cellStyle name="T_Book1 2 4 16 2" xfId="37625" xr:uid="{00000000-0005-0000-0000-00009DA50000}"/>
    <cellStyle name="T_Book1 2 4 16 3" xfId="37626" xr:uid="{00000000-0005-0000-0000-00009EA50000}"/>
    <cellStyle name="T_Book1 2 4 16 4" xfId="37627" xr:uid="{00000000-0005-0000-0000-00009FA50000}"/>
    <cellStyle name="T_Book1 2 4 16 5" xfId="37628" xr:uid="{00000000-0005-0000-0000-0000A0A50000}"/>
    <cellStyle name="T_Book1 2 4 16 6" xfId="37629" xr:uid="{00000000-0005-0000-0000-0000A1A50000}"/>
    <cellStyle name="T_Book1 2 4 17" xfId="37630" xr:uid="{00000000-0005-0000-0000-0000A2A50000}"/>
    <cellStyle name="T_Book1 2 4 17 2" xfId="37631" xr:uid="{00000000-0005-0000-0000-0000A3A50000}"/>
    <cellStyle name="T_Book1 2 4 17 3" xfId="37632" xr:uid="{00000000-0005-0000-0000-0000A4A50000}"/>
    <cellStyle name="T_Book1 2 4 17 4" xfId="37633" xr:uid="{00000000-0005-0000-0000-0000A5A50000}"/>
    <cellStyle name="T_Book1 2 4 17 5" xfId="37634" xr:uid="{00000000-0005-0000-0000-0000A6A50000}"/>
    <cellStyle name="T_Book1 2 4 17 6" xfId="37635" xr:uid="{00000000-0005-0000-0000-0000A7A50000}"/>
    <cellStyle name="T_Book1 2 4 18" xfId="37636" xr:uid="{00000000-0005-0000-0000-0000A8A50000}"/>
    <cellStyle name="T_Book1 2 4 18 2" xfId="37637" xr:uid="{00000000-0005-0000-0000-0000A9A50000}"/>
    <cellStyle name="T_Book1 2 4 18 3" xfId="37638" xr:uid="{00000000-0005-0000-0000-0000AAA50000}"/>
    <cellStyle name="T_Book1 2 4 18 4" xfId="37639" xr:uid="{00000000-0005-0000-0000-0000ABA50000}"/>
    <cellStyle name="T_Book1 2 4 18 5" xfId="37640" xr:uid="{00000000-0005-0000-0000-0000ACA50000}"/>
    <cellStyle name="T_Book1 2 4 18 6" xfId="37641" xr:uid="{00000000-0005-0000-0000-0000ADA50000}"/>
    <cellStyle name="T_Book1 2 4 19" xfId="37642" xr:uid="{00000000-0005-0000-0000-0000AEA50000}"/>
    <cellStyle name="T_Book1 2 4 19 2" xfId="37643" xr:uid="{00000000-0005-0000-0000-0000AFA50000}"/>
    <cellStyle name="T_Book1 2 4 19 3" xfId="37644" xr:uid="{00000000-0005-0000-0000-0000B0A50000}"/>
    <cellStyle name="T_Book1 2 4 19 4" xfId="37645" xr:uid="{00000000-0005-0000-0000-0000B1A50000}"/>
    <cellStyle name="T_Book1 2 4 19 5" xfId="37646" xr:uid="{00000000-0005-0000-0000-0000B2A50000}"/>
    <cellStyle name="T_Book1 2 4 19 6" xfId="37647" xr:uid="{00000000-0005-0000-0000-0000B3A50000}"/>
    <cellStyle name="T_Book1 2 4 2" xfId="37648" xr:uid="{00000000-0005-0000-0000-0000B4A50000}"/>
    <cellStyle name="T_Book1 2 4 2 2" xfId="37649" xr:uid="{00000000-0005-0000-0000-0000B5A50000}"/>
    <cellStyle name="T_Book1 2 4 2 3" xfId="37650" xr:uid="{00000000-0005-0000-0000-0000B6A50000}"/>
    <cellStyle name="T_Book1 2 4 2 4" xfId="37651" xr:uid="{00000000-0005-0000-0000-0000B7A50000}"/>
    <cellStyle name="T_Book1 2 4 2 5" xfId="37652" xr:uid="{00000000-0005-0000-0000-0000B8A50000}"/>
    <cellStyle name="T_Book1 2 4 2 6" xfId="37653" xr:uid="{00000000-0005-0000-0000-0000B9A50000}"/>
    <cellStyle name="T_Book1 2 4 2 7" xfId="37654" xr:uid="{00000000-0005-0000-0000-0000BAA50000}"/>
    <cellStyle name="T_Book1 2 4 20" xfId="37655" xr:uid="{00000000-0005-0000-0000-0000BBA50000}"/>
    <cellStyle name="T_Book1 2 4 20 2" xfId="37656" xr:uid="{00000000-0005-0000-0000-0000BCA50000}"/>
    <cellStyle name="T_Book1 2 4 20 3" xfId="37657" xr:uid="{00000000-0005-0000-0000-0000BDA50000}"/>
    <cellStyle name="T_Book1 2 4 20 4" xfId="37658" xr:uid="{00000000-0005-0000-0000-0000BEA50000}"/>
    <cellStyle name="T_Book1 2 4 20 5" xfId="37659" xr:uid="{00000000-0005-0000-0000-0000BFA50000}"/>
    <cellStyle name="T_Book1 2 4 20 6" xfId="37660" xr:uid="{00000000-0005-0000-0000-0000C0A50000}"/>
    <cellStyle name="T_Book1 2 4 21" xfId="37661" xr:uid="{00000000-0005-0000-0000-0000C1A50000}"/>
    <cellStyle name="T_Book1 2 4 21 2" xfId="37662" xr:uid="{00000000-0005-0000-0000-0000C2A50000}"/>
    <cellStyle name="T_Book1 2 4 21 3" xfId="37663" xr:uid="{00000000-0005-0000-0000-0000C3A50000}"/>
    <cellStyle name="T_Book1 2 4 21 4" xfId="37664" xr:uid="{00000000-0005-0000-0000-0000C4A50000}"/>
    <cellStyle name="T_Book1 2 4 21 5" xfId="37665" xr:uid="{00000000-0005-0000-0000-0000C5A50000}"/>
    <cellStyle name="T_Book1 2 4 21 6" xfId="37666" xr:uid="{00000000-0005-0000-0000-0000C6A50000}"/>
    <cellStyle name="T_Book1 2 4 22" xfId="37667" xr:uid="{00000000-0005-0000-0000-0000C7A50000}"/>
    <cellStyle name="T_Book1 2 4 22 2" xfId="37668" xr:uid="{00000000-0005-0000-0000-0000C8A50000}"/>
    <cellStyle name="T_Book1 2 4 22 3" xfId="37669" xr:uid="{00000000-0005-0000-0000-0000C9A50000}"/>
    <cellStyle name="T_Book1 2 4 22 4" xfId="37670" xr:uid="{00000000-0005-0000-0000-0000CAA50000}"/>
    <cellStyle name="T_Book1 2 4 22 5" xfId="37671" xr:uid="{00000000-0005-0000-0000-0000CBA50000}"/>
    <cellStyle name="T_Book1 2 4 22 6" xfId="37672" xr:uid="{00000000-0005-0000-0000-0000CCA50000}"/>
    <cellStyle name="T_Book1 2 4 23" xfId="37673" xr:uid="{00000000-0005-0000-0000-0000CDA50000}"/>
    <cellStyle name="T_Book1 2 4 23 2" xfId="37674" xr:uid="{00000000-0005-0000-0000-0000CEA50000}"/>
    <cellStyle name="T_Book1 2 4 23 3" xfId="37675" xr:uid="{00000000-0005-0000-0000-0000CFA50000}"/>
    <cellStyle name="T_Book1 2 4 23 4" xfId="37676" xr:uid="{00000000-0005-0000-0000-0000D0A50000}"/>
    <cellStyle name="T_Book1 2 4 23 5" xfId="37677" xr:uid="{00000000-0005-0000-0000-0000D1A50000}"/>
    <cellStyle name="T_Book1 2 4 23 6" xfId="37678" xr:uid="{00000000-0005-0000-0000-0000D2A50000}"/>
    <cellStyle name="T_Book1 2 4 24" xfId="37679" xr:uid="{00000000-0005-0000-0000-0000D3A50000}"/>
    <cellStyle name="T_Book1 2 4 24 2" xfId="37680" xr:uid="{00000000-0005-0000-0000-0000D4A50000}"/>
    <cellStyle name="T_Book1 2 4 24 3" xfId="37681" xr:uid="{00000000-0005-0000-0000-0000D5A50000}"/>
    <cellStyle name="T_Book1 2 4 24 4" xfId="37682" xr:uid="{00000000-0005-0000-0000-0000D6A50000}"/>
    <cellStyle name="T_Book1 2 4 24 5" xfId="37683" xr:uid="{00000000-0005-0000-0000-0000D7A50000}"/>
    <cellStyle name="T_Book1 2 4 24 6" xfId="37684" xr:uid="{00000000-0005-0000-0000-0000D8A50000}"/>
    <cellStyle name="T_Book1 2 4 25" xfId="37685" xr:uid="{00000000-0005-0000-0000-0000D9A50000}"/>
    <cellStyle name="T_Book1 2 4 25 2" xfId="37686" xr:uid="{00000000-0005-0000-0000-0000DAA50000}"/>
    <cellStyle name="T_Book1 2 4 25 3" xfId="37687" xr:uid="{00000000-0005-0000-0000-0000DBA50000}"/>
    <cellStyle name="T_Book1 2 4 25 4" xfId="37688" xr:uid="{00000000-0005-0000-0000-0000DCA50000}"/>
    <cellStyle name="T_Book1 2 4 25 5" xfId="37689" xr:uid="{00000000-0005-0000-0000-0000DDA50000}"/>
    <cellStyle name="T_Book1 2 4 25 6" xfId="37690" xr:uid="{00000000-0005-0000-0000-0000DEA50000}"/>
    <cellStyle name="T_Book1 2 4 26" xfId="37691" xr:uid="{00000000-0005-0000-0000-0000DFA50000}"/>
    <cellStyle name="T_Book1 2 4 26 2" xfId="37692" xr:uid="{00000000-0005-0000-0000-0000E0A50000}"/>
    <cellStyle name="T_Book1 2 4 26 3" xfId="37693" xr:uid="{00000000-0005-0000-0000-0000E1A50000}"/>
    <cellStyle name="T_Book1 2 4 26 4" xfId="37694" xr:uid="{00000000-0005-0000-0000-0000E2A50000}"/>
    <cellStyle name="T_Book1 2 4 26 5" xfId="37695" xr:uid="{00000000-0005-0000-0000-0000E3A50000}"/>
    <cellStyle name="T_Book1 2 4 26 6" xfId="37696" xr:uid="{00000000-0005-0000-0000-0000E4A50000}"/>
    <cellStyle name="T_Book1 2 4 27" xfId="37697" xr:uid="{00000000-0005-0000-0000-0000E5A50000}"/>
    <cellStyle name="T_Book1 2 4 27 2" xfId="37698" xr:uid="{00000000-0005-0000-0000-0000E6A50000}"/>
    <cellStyle name="T_Book1 2 4 27 3" xfId="37699" xr:uid="{00000000-0005-0000-0000-0000E7A50000}"/>
    <cellStyle name="T_Book1 2 4 27 4" xfId="37700" xr:uid="{00000000-0005-0000-0000-0000E8A50000}"/>
    <cellStyle name="T_Book1 2 4 27 5" xfId="37701" xr:uid="{00000000-0005-0000-0000-0000E9A50000}"/>
    <cellStyle name="T_Book1 2 4 27 6" xfId="37702" xr:uid="{00000000-0005-0000-0000-0000EAA50000}"/>
    <cellStyle name="T_Book1 2 4 28" xfId="37703" xr:uid="{00000000-0005-0000-0000-0000EBA50000}"/>
    <cellStyle name="T_Book1 2 4 28 2" xfId="37704" xr:uid="{00000000-0005-0000-0000-0000ECA50000}"/>
    <cellStyle name="T_Book1 2 4 28 3" xfId="37705" xr:uid="{00000000-0005-0000-0000-0000EDA50000}"/>
    <cellStyle name="T_Book1 2 4 28 4" xfId="37706" xr:uid="{00000000-0005-0000-0000-0000EEA50000}"/>
    <cellStyle name="T_Book1 2 4 28 5" xfId="37707" xr:uid="{00000000-0005-0000-0000-0000EFA50000}"/>
    <cellStyle name="T_Book1 2 4 28 6" xfId="37708" xr:uid="{00000000-0005-0000-0000-0000F0A50000}"/>
    <cellStyle name="T_Book1 2 4 29" xfId="37709" xr:uid="{00000000-0005-0000-0000-0000F1A50000}"/>
    <cellStyle name="T_Book1 2 4 29 2" xfId="37710" xr:uid="{00000000-0005-0000-0000-0000F2A50000}"/>
    <cellStyle name="T_Book1 2 4 29 3" xfId="37711" xr:uid="{00000000-0005-0000-0000-0000F3A50000}"/>
    <cellStyle name="T_Book1 2 4 29 4" xfId="37712" xr:uid="{00000000-0005-0000-0000-0000F4A50000}"/>
    <cellStyle name="T_Book1 2 4 29 5" xfId="37713" xr:uid="{00000000-0005-0000-0000-0000F5A50000}"/>
    <cellStyle name="T_Book1 2 4 29 6" xfId="37714" xr:uid="{00000000-0005-0000-0000-0000F6A50000}"/>
    <cellStyle name="T_Book1 2 4 3" xfId="37715" xr:uid="{00000000-0005-0000-0000-0000F7A50000}"/>
    <cellStyle name="T_Book1 2 4 3 2" xfId="37716" xr:uid="{00000000-0005-0000-0000-0000F8A50000}"/>
    <cellStyle name="T_Book1 2 4 3 3" xfId="37717" xr:uid="{00000000-0005-0000-0000-0000F9A50000}"/>
    <cellStyle name="T_Book1 2 4 3 4" xfId="37718" xr:uid="{00000000-0005-0000-0000-0000FAA50000}"/>
    <cellStyle name="T_Book1 2 4 3 5" xfId="37719" xr:uid="{00000000-0005-0000-0000-0000FBA50000}"/>
    <cellStyle name="T_Book1 2 4 3 6" xfId="37720" xr:uid="{00000000-0005-0000-0000-0000FCA50000}"/>
    <cellStyle name="T_Book1 2 4 30" xfId="37721" xr:uid="{00000000-0005-0000-0000-0000FDA50000}"/>
    <cellStyle name="T_Book1 2 4 31" xfId="37722" xr:uid="{00000000-0005-0000-0000-0000FEA50000}"/>
    <cellStyle name="T_Book1 2 4 32" xfId="37723" xr:uid="{00000000-0005-0000-0000-0000FFA50000}"/>
    <cellStyle name="T_Book1 2 4 33" xfId="37724" xr:uid="{00000000-0005-0000-0000-000000A60000}"/>
    <cellStyle name="T_Book1 2 4 34" xfId="37725" xr:uid="{00000000-0005-0000-0000-000001A60000}"/>
    <cellStyle name="T_Book1 2 4 4" xfId="37726" xr:uid="{00000000-0005-0000-0000-000002A60000}"/>
    <cellStyle name="T_Book1 2 4 4 2" xfId="37727" xr:uid="{00000000-0005-0000-0000-000003A60000}"/>
    <cellStyle name="T_Book1 2 4 4 3" xfId="37728" xr:uid="{00000000-0005-0000-0000-000004A60000}"/>
    <cellStyle name="T_Book1 2 4 4 4" xfId="37729" xr:uid="{00000000-0005-0000-0000-000005A60000}"/>
    <cellStyle name="T_Book1 2 4 4 5" xfId="37730" xr:uid="{00000000-0005-0000-0000-000006A60000}"/>
    <cellStyle name="T_Book1 2 4 4 6" xfId="37731" xr:uid="{00000000-0005-0000-0000-000007A60000}"/>
    <cellStyle name="T_Book1 2 4 5" xfId="37732" xr:uid="{00000000-0005-0000-0000-000008A60000}"/>
    <cellStyle name="T_Book1 2 4 5 2" xfId="37733" xr:uid="{00000000-0005-0000-0000-000009A60000}"/>
    <cellStyle name="T_Book1 2 4 5 3" xfId="37734" xr:uid="{00000000-0005-0000-0000-00000AA60000}"/>
    <cellStyle name="T_Book1 2 4 5 4" xfId="37735" xr:uid="{00000000-0005-0000-0000-00000BA60000}"/>
    <cellStyle name="T_Book1 2 4 5 5" xfId="37736" xr:uid="{00000000-0005-0000-0000-00000CA60000}"/>
    <cellStyle name="T_Book1 2 4 5 6" xfId="37737" xr:uid="{00000000-0005-0000-0000-00000DA60000}"/>
    <cellStyle name="T_Book1 2 4 6" xfId="37738" xr:uid="{00000000-0005-0000-0000-00000EA60000}"/>
    <cellStyle name="T_Book1 2 4 6 2" xfId="37739" xr:uid="{00000000-0005-0000-0000-00000FA60000}"/>
    <cellStyle name="T_Book1 2 4 6 3" xfId="37740" xr:uid="{00000000-0005-0000-0000-000010A60000}"/>
    <cellStyle name="T_Book1 2 4 6 4" xfId="37741" xr:uid="{00000000-0005-0000-0000-000011A60000}"/>
    <cellStyle name="T_Book1 2 4 6 5" xfId="37742" xr:uid="{00000000-0005-0000-0000-000012A60000}"/>
    <cellStyle name="T_Book1 2 4 6 6" xfId="37743" xr:uid="{00000000-0005-0000-0000-000013A60000}"/>
    <cellStyle name="T_Book1 2 4 7" xfId="37744" xr:uid="{00000000-0005-0000-0000-000014A60000}"/>
    <cellStyle name="T_Book1 2 4 7 2" xfId="37745" xr:uid="{00000000-0005-0000-0000-000015A60000}"/>
    <cellStyle name="T_Book1 2 4 7 3" xfId="37746" xr:uid="{00000000-0005-0000-0000-000016A60000}"/>
    <cellStyle name="T_Book1 2 4 7 4" xfId="37747" xr:uid="{00000000-0005-0000-0000-000017A60000}"/>
    <cellStyle name="T_Book1 2 4 7 5" xfId="37748" xr:uid="{00000000-0005-0000-0000-000018A60000}"/>
    <cellStyle name="T_Book1 2 4 7 6" xfId="37749" xr:uid="{00000000-0005-0000-0000-000019A60000}"/>
    <cellStyle name="T_Book1 2 4 8" xfId="37750" xr:uid="{00000000-0005-0000-0000-00001AA60000}"/>
    <cellStyle name="T_Book1 2 4 8 2" xfId="37751" xr:uid="{00000000-0005-0000-0000-00001BA60000}"/>
    <cellStyle name="T_Book1 2 4 8 3" xfId="37752" xr:uid="{00000000-0005-0000-0000-00001CA60000}"/>
    <cellStyle name="T_Book1 2 4 8 4" xfId="37753" xr:uid="{00000000-0005-0000-0000-00001DA60000}"/>
    <cellStyle name="T_Book1 2 4 8 5" xfId="37754" xr:uid="{00000000-0005-0000-0000-00001EA60000}"/>
    <cellStyle name="T_Book1 2 4 8 6" xfId="37755" xr:uid="{00000000-0005-0000-0000-00001FA60000}"/>
    <cellStyle name="T_Book1 2 4 9" xfId="37756" xr:uid="{00000000-0005-0000-0000-000020A60000}"/>
    <cellStyle name="T_Book1 2 4 9 2" xfId="37757" xr:uid="{00000000-0005-0000-0000-000021A60000}"/>
    <cellStyle name="T_Book1 2 4 9 3" xfId="37758" xr:uid="{00000000-0005-0000-0000-000022A60000}"/>
    <cellStyle name="T_Book1 2 4 9 4" xfId="37759" xr:uid="{00000000-0005-0000-0000-000023A60000}"/>
    <cellStyle name="T_Book1 2 4 9 5" xfId="37760" xr:uid="{00000000-0005-0000-0000-000024A60000}"/>
    <cellStyle name="T_Book1 2 4 9 6" xfId="37761" xr:uid="{00000000-0005-0000-0000-000025A60000}"/>
    <cellStyle name="T_Book1 2 40" xfId="37762" xr:uid="{00000000-0005-0000-0000-000026A60000}"/>
    <cellStyle name="T_Book1 2 41" xfId="37763" xr:uid="{00000000-0005-0000-0000-000027A60000}"/>
    <cellStyle name="T_Book1 2 5" xfId="37764" xr:uid="{00000000-0005-0000-0000-000028A60000}"/>
    <cellStyle name="T_Book1 2 5 10" xfId="37765" xr:uid="{00000000-0005-0000-0000-000029A60000}"/>
    <cellStyle name="T_Book1 2 5 10 2" xfId="37766" xr:uid="{00000000-0005-0000-0000-00002AA60000}"/>
    <cellStyle name="T_Book1 2 5 10 3" xfId="37767" xr:uid="{00000000-0005-0000-0000-00002BA60000}"/>
    <cellStyle name="T_Book1 2 5 10 4" xfId="37768" xr:uid="{00000000-0005-0000-0000-00002CA60000}"/>
    <cellStyle name="T_Book1 2 5 10 5" xfId="37769" xr:uid="{00000000-0005-0000-0000-00002DA60000}"/>
    <cellStyle name="T_Book1 2 5 10 6" xfId="37770" xr:uid="{00000000-0005-0000-0000-00002EA60000}"/>
    <cellStyle name="T_Book1 2 5 11" xfId="37771" xr:uid="{00000000-0005-0000-0000-00002FA60000}"/>
    <cellStyle name="T_Book1 2 5 11 2" xfId="37772" xr:uid="{00000000-0005-0000-0000-000030A60000}"/>
    <cellStyle name="T_Book1 2 5 11 3" xfId="37773" xr:uid="{00000000-0005-0000-0000-000031A60000}"/>
    <cellStyle name="T_Book1 2 5 11 4" xfId="37774" xr:uid="{00000000-0005-0000-0000-000032A60000}"/>
    <cellStyle name="T_Book1 2 5 11 5" xfId="37775" xr:uid="{00000000-0005-0000-0000-000033A60000}"/>
    <cellStyle name="T_Book1 2 5 11 6" xfId="37776" xr:uid="{00000000-0005-0000-0000-000034A60000}"/>
    <cellStyle name="T_Book1 2 5 12" xfId="37777" xr:uid="{00000000-0005-0000-0000-000035A60000}"/>
    <cellStyle name="T_Book1 2 5 12 2" xfId="37778" xr:uid="{00000000-0005-0000-0000-000036A60000}"/>
    <cellStyle name="T_Book1 2 5 12 3" xfId="37779" xr:uid="{00000000-0005-0000-0000-000037A60000}"/>
    <cellStyle name="T_Book1 2 5 12 4" xfId="37780" xr:uid="{00000000-0005-0000-0000-000038A60000}"/>
    <cellStyle name="T_Book1 2 5 12 5" xfId="37781" xr:uid="{00000000-0005-0000-0000-000039A60000}"/>
    <cellStyle name="T_Book1 2 5 12 6" xfId="37782" xr:uid="{00000000-0005-0000-0000-00003AA60000}"/>
    <cellStyle name="T_Book1 2 5 13" xfId="37783" xr:uid="{00000000-0005-0000-0000-00003BA60000}"/>
    <cellStyle name="T_Book1 2 5 13 2" xfId="37784" xr:uid="{00000000-0005-0000-0000-00003CA60000}"/>
    <cellStyle name="T_Book1 2 5 13 3" xfId="37785" xr:uid="{00000000-0005-0000-0000-00003DA60000}"/>
    <cellStyle name="T_Book1 2 5 13 4" xfId="37786" xr:uid="{00000000-0005-0000-0000-00003EA60000}"/>
    <cellStyle name="T_Book1 2 5 13 5" xfId="37787" xr:uid="{00000000-0005-0000-0000-00003FA60000}"/>
    <cellStyle name="T_Book1 2 5 13 6" xfId="37788" xr:uid="{00000000-0005-0000-0000-000040A60000}"/>
    <cellStyle name="T_Book1 2 5 14" xfId="37789" xr:uid="{00000000-0005-0000-0000-000041A60000}"/>
    <cellStyle name="T_Book1 2 5 14 2" xfId="37790" xr:uid="{00000000-0005-0000-0000-000042A60000}"/>
    <cellStyle name="T_Book1 2 5 14 3" xfId="37791" xr:uid="{00000000-0005-0000-0000-000043A60000}"/>
    <cellStyle name="T_Book1 2 5 14 4" xfId="37792" xr:uid="{00000000-0005-0000-0000-000044A60000}"/>
    <cellStyle name="T_Book1 2 5 14 5" xfId="37793" xr:uid="{00000000-0005-0000-0000-000045A60000}"/>
    <cellStyle name="T_Book1 2 5 14 6" xfId="37794" xr:uid="{00000000-0005-0000-0000-000046A60000}"/>
    <cellStyle name="T_Book1 2 5 15" xfId="37795" xr:uid="{00000000-0005-0000-0000-000047A60000}"/>
    <cellStyle name="T_Book1 2 5 15 2" xfId="37796" xr:uid="{00000000-0005-0000-0000-000048A60000}"/>
    <cellStyle name="T_Book1 2 5 15 3" xfId="37797" xr:uid="{00000000-0005-0000-0000-000049A60000}"/>
    <cellStyle name="T_Book1 2 5 15 4" xfId="37798" xr:uid="{00000000-0005-0000-0000-00004AA60000}"/>
    <cellStyle name="T_Book1 2 5 15 5" xfId="37799" xr:uid="{00000000-0005-0000-0000-00004BA60000}"/>
    <cellStyle name="T_Book1 2 5 15 6" xfId="37800" xr:uid="{00000000-0005-0000-0000-00004CA60000}"/>
    <cellStyle name="T_Book1 2 5 16" xfId="37801" xr:uid="{00000000-0005-0000-0000-00004DA60000}"/>
    <cellStyle name="T_Book1 2 5 16 2" xfId="37802" xr:uid="{00000000-0005-0000-0000-00004EA60000}"/>
    <cellStyle name="T_Book1 2 5 16 3" xfId="37803" xr:uid="{00000000-0005-0000-0000-00004FA60000}"/>
    <cellStyle name="T_Book1 2 5 16 4" xfId="37804" xr:uid="{00000000-0005-0000-0000-000050A60000}"/>
    <cellStyle name="T_Book1 2 5 16 5" xfId="37805" xr:uid="{00000000-0005-0000-0000-000051A60000}"/>
    <cellStyle name="T_Book1 2 5 16 6" xfId="37806" xr:uid="{00000000-0005-0000-0000-000052A60000}"/>
    <cellStyle name="T_Book1 2 5 17" xfId="37807" xr:uid="{00000000-0005-0000-0000-000053A60000}"/>
    <cellStyle name="T_Book1 2 5 17 2" xfId="37808" xr:uid="{00000000-0005-0000-0000-000054A60000}"/>
    <cellStyle name="T_Book1 2 5 17 3" xfId="37809" xr:uid="{00000000-0005-0000-0000-000055A60000}"/>
    <cellStyle name="T_Book1 2 5 17 4" xfId="37810" xr:uid="{00000000-0005-0000-0000-000056A60000}"/>
    <cellStyle name="T_Book1 2 5 17 5" xfId="37811" xr:uid="{00000000-0005-0000-0000-000057A60000}"/>
    <cellStyle name="T_Book1 2 5 17 6" xfId="37812" xr:uid="{00000000-0005-0000-0000-000058A60000}"/>
    <cellStyle name="T_Book1 2 5 18" xfId="37813" xr:uid="{00000000-0005-0000-0000-000059A60000}"/>
    <cellStyle name="T_Book1 2 5 18 2" xfId="37814" xr:uid="{00000000-0005-0000-0000-00005AA60000}"/>
    <cellStyle name="T_Book1 2 5 18 3" xfId="37815" xr:uid="{00000000-0005-0000-0000-00005BA60000}"/>
    <cellStyle name="T_Book1 2 5 18 4" xfId="37816" xr:uid="{00000000-0005-0000-0000-00005CA60000}"/>
    <cellStyle name="T_Book1 2 5 18 5" xfId="37817" xr:uid="{00000000-0005-0000-0000-00005DA60000}"/>
    <cellStyle name="T_Book1 2 5 18 6" xfId="37818" xr:uid="{00000000-0005-0000-0000-00005EA60000}"/>
    <cellStyle name="T_Book1 2 5 19" xfId="37819" xr:uid="{00000000-0005-0000-0000-00005FA60000}"/>
    <cellStyle name="T_Book1 2 5 19 2" xfId="37820" xr:uid="{00000000-0005-0000-0000-000060A60000}"/>
    <cellStyle name="T_Book1 2 5 19 3" xfId="37821" xr:uid="{00000000-0005-0000-0000-000061A60000}"/>
    <cellStyle name="T_Book1 2 5 19 4" xfId="37822" xr:uid="{00000000-0005-0000-0000-000062A60000}"/>
    <cellStyle name="T_Book1 2 5 19 5" xfId="37823" xr:uid="{00000000-0005-0000-0000-000063A60000}"/>
    <cellStyle name="T_Book1 2 5 19 6" xfId="37824" xr:uid="{00000000-0005-0000-0000-000064A60000}"/>
    <cellStyle name="T_Book1 2 5 2" xfId="37825" xr:uid="{00000000-0005-0000-0000-000065A60000}"/>
    <cellStyle name="T_Book1 2 5 2 2" xfId="37826" xr:uid="{00000000-0005-0000-0000-000066A60000}"/>
    <cellStyle name="T_Book1 2 5 2 3" xfId="37827" xr:uid="{00000000-0005-0000-0000-000067A60000}"/>
    <cellStyle name="T_Book1 2 5 2 4" xfId="37828" xr:uid="{00000000-0005-0000-0000-000068A60000}"/>
    <cellStyle name="T_Book1 2 5 2 5" xfId="37829" xr:uid="{00000000-0005-0000-0000-000069A60000}"/>
    <cellStyle name="T_Book1 2 5 2 6" xfId="37830" xr:uid="{00000000-0005-0000-0000-00006AA60000}"/>
    <cellStyle name="T_Book1 2 5 2 7" xfId="37831" xr:uid="{00000000-0005-0000-0000-00006BA60000}"/>
    <cellStyle name="T_Book1 2 5 20" xfId="37832" xr:uid="{00000000-0005-0000-0000-00006CA60000}"/>
    <cellStyle name="T_Book1 2 5 20 2" xfId="37833" xr:uid="{00000000-0005-0000-0000-00006DA60000}"/>
    <cellStyle name="T_Book1 2 5 20 3" xfId="37834" xr:uid="{00000000-0005-0000-0000-00006EA60000}"/>
    <cellStyle name="T_Book1 2 5 20 4" xfId="37835" xr:uid="{00000000-0005-0000-0000-00006FA60000}"/>
    <cellStyle name="T_Book1 2 5 20 5" xfId="37836" xr:uid="{00000000-0005-0000-0000-000070A60000}"/>
    <cellStyle name="T_Book1 2 5 20 6" xfId="37837" xr:uid="{00000000-0005-0000-0000-000071A60000}"/>
    <cellStyle name="T_Book1 2 5 21" xfId="37838" xr:uid="{00000000-0005-0000-0000-000072A60000}"/>
    <cellStyle name="T_Book1 2 5 21 2" xfId="37839" xr:uid="{00000000-0005-0000-0000-000073A60000}"/>
    <cellStyle name="T_Book1 2 5 21 3" xfId="37840" xr:uid="{00000000-0005-0000-0000-000074A60000}"/>
    <cellStyle name="T_Book1 2 5 21 4" xfId="37841" xr:uid="{00000000-0005-0000-0000-000075A60000}"/>
    <cellStyle name="T_Book1 2 5 21 5" xfId="37842" xr:uid="{00000000-0005-0000-0000-000076A60000}"/>
    <cellStyle name="T_Book1 2 5 21 6" xfId="37843" xr:uid="{00000000-0005-0000-0000-000077A60000}"/>
    <cellStyle name="T_Book1 2 5 22" xfId="37844" xr:uid="{00000000-0005-0000-0000-000078A60000}"/>
    <cellStyle name="T_Book1 2 5 22 2" xfId="37845" xr:uid="{00000000-0005-0000-0000-000079A60000}"/>
    <cellStyle name="T_Book1 2 5 22 3" xfId="37846" xr:uid="{00000000-0005-0000-0000-00007AA60000}"/>
    <cellStyle name="T_Book1 2 5 22 4" xfId="37847" xr:uid="{00000000-0005-0000-0000-00007BA60000}"/>
    <cellStyle name="T_Book1 2 5 22 5" xfId="37848" xr:uid="{00000000-0005-0000-0000-00007CA60000}"/>
    <cellStyle name="T_Book1 2 5 22 6" xfId="37849" xr:uid="{00000000-0005-0000-0000-00007DA60000}"/>
    <cellStyle name="T_Book1 2 5 23" xfId="37850" xr:uid="{00000000-0005-0000-0000-00007EA60000}"/>
    <cellStyle name="T_Book1 2 5 23 2" xfId="37851" xr:uid="{00000000-0005-0000-0000-00007FA60000}"/>
    <cellStyle name="T_Book1 2 5 23 3" xfId="37852" xr:uid="{00000000-0005-0000-0000-000080A60000}"/>
    <cellStyle name="T_Book1 2 5 23 4" xfId="37853" xr:uid="{00000000-0005-0000-0000-000081A60000}"/>
    <cellStyle name="T_Book1 2 5 23 5" xfId="37854" xr:uid="{00000000-0005-0000-0000-000082A60000}"/>
    <cellStyle name="T_Book1 2 5 23 6" xfId="37855" xr:uid="{00000000-0005-0000-0000-000083A60000}"/>
    <cellStyle name="T_Book1 2 5 24" xfId="37856" xr:uid="{00000000-0005-0000-0000-000084A60000}"/>
    <cellStyle name="T_Book1 2 5 24 2" xfId="37857" xr:uid="{00000000-0005-0000-0000-000085A60000}"/>
    <cellStyle name="T_Book1 2 5 24 3" xfId="37858" xr:uid="{00000000-0005-0000-0000-000086A60000}"/>
    <cellStyle name="T_Book1 2 5 24 4" xfId="37859" xr:uid="{00000000-0005-0000-0000-000087A60000}"/>
    <cellStyle name="T_Book1 2 5 24 5" xfId="37860" xr:uid="{00000000-0005-0000-0000-000088A60000}"/>
    <cellStyle name="T_Book1 2 5 24 6" xfId="37861" xr:uid="{00000000-0005-0000-0000-000089A60000}"/>
    <cellStyle name="T_Book1 2 5 25" xfId="37862" xr:uid="{00000000-0005-0000-0000-00008AA60000}"/>
    <cellStyle name="T_Book1 2 5 25 2" xfId="37863" xr:uid="{00000000-0005-0000-0000-00008BA60000}"/>
    <cellStyle name="T_Book1 2 5 25 3" xfId="37864" xr:uid="{00000000-0005-0000-0000-00008CA60000}"/>
    <cellStyle name="T_Book1 2 5 25 4" xfId="37865" xr:uid="{00000000-0005-0000-0000-00008DA60000}"/>
    <cellStyle name="T_Book1 2 5 25 5" xfId="37866" xr:uid="{00000000-0005-0000-0000-00008EA60000}"/>
    <cellStyle name="T_Book1 2 5 25 6" xfId="37867" xr:uid="{00000000-0005-0000-0000-00008FA60000}"/>
    <cellStyle name="T_Book1 2 5 26" xfId="37868" xr:uid="{00000000-0005-0000-0000-000090A60000}"/>
    <cellStyle name="T_Book1 2 5 26 2" xfId="37869" xr:uid="{00000000-0005-0000-0000-000091A60000}"/>
    <cellStyle name="T_Book1 2 5 26 3" xfId="37870" xr:uid="{00000000-0005-0000-0000-000092A60000}"/>
    <cellStyle name="T_Book1 2 5 26 4" xfId="37871" xr:uid="{00000000-0005-0000-0000-000093A60000}"/>
    <cellStyle name="T_Book1 2 5 26 5" xfId="37872" xr:uid="{00000000-0005-0000-0000-000094A60000}"/>
    <cellStyle name="T_Book1 2 5 26 6" xfId="37873" xr:uid="{00000000-0005-0000-0000-000095A60000}"/>
    <cellStyle name="T_Book1 2 5 27" xfId="37874" xr:uid="{00000000-0005-0000-0000-000096A60000}"/>
    <cellStyle name="T_Book1 2 5 27 2" xfId="37875" xr:uid="{00000000-0005-0000-0000-000097A60000}"/>
    <cellStyle name="T_Book1 2 5 27 3" xfId="37876" xr:uid="{00000000-0005-0000-0000-000098A60000}"/>
    <cellStyle name="T_Book1 2 5 27 4" xfId="37877" xr:uid="{00000000-0005-0000-0000-000099A60000}"/>
    <cellStyle name="T_Book1 2 5 27 5" xfId="37878" xr:uid="{00000000-0005-0000-0000-00009AA60000}"/>
    <cellStyle name="T_Book1 2 5 27 6" xfId="37879" xr:uid="{00000000-0005-0000-0000-00009BA60000}"/>
    <cellStyle name="T_Book1 2 5 28" xfId="37880" xr:uid="{00000000-0005-0000-0000-00009CA60000}"/>
    <cellStyle name="T_Book1 2 5 28 2" xfId="37881" xr:uid="{00000000-0005-0000-0000-00009DA60000}"/>
    <cellStyle name="T_Book1 2 5 28 3" xfId="37882" xr:uid="{00000000-0005-0000-0000-00009EA60000}"/>
    <cellStyle name="T_Book1 2 5 28 4" xfId="37883" xr:uid="{00000000-0005-0000-0000-00009FA60000}"/>
    <cellStyle name="T_Book1 2 5 28 5" xfId="37884" xr:uid="{00000000-0005-0000-0000-0000A0A60000}"/>
    <cellStyle name="T_Book1 2 5 28 6" xfId="37885" xr:uid="{00000000-0005-0000-0000-0000A1A60000}"/>
    <cellStyle name="T_Book1 2 5 29" xfId="37886" xr:uid="{00000000-0005-0000-0000-0000A2A60000}"/>
    <cellStyle name="T_Book1 2 5 29 2" xfId="37887" xr:uid="{00000000-0005-0000-0000-0000A3A60000}"/>
    <cellStyle name="T_Book1 2 5 29 3" xfId="37888" xr:uid="{00000000-0005-0000-0000-0000A4A60000}"/>
    <cellStyle name="T_Book1 2 5 29 4" xfId="37889" xr:uid="{00000000-0005-0000-0000-0000A5A60000}"/>
    <cellStyle name="T_Book1 2 5 29 5" xfId="37890" xr:uid="{00000000-0005-0000-0000-0000A6A60000}"/>
    <cellStyle name="T_Book1 2 5 29 6" xfId="37891" xr:uid="{00000000-0005-0000-0000-0000A7A60000}"/>
    <cellStyle name="T_Book1 2 5 3" xfId="37892" xr:uid="{00000000-0005-0000-0000-0000A8A60000}"/>
    <cellStyle name="T_Book1 2 5 3 2" xfId="37893" xr:uid="{00000000-0005-0000-0000-0000A9A60000}"/>
    <cellStyle name="T_Book1 2 5 3 3" xfId="37894" xr:uid="{00000000-0005-0000-0000-0000AAA60000}"/>
    <cellStyle name="T_Book1 2 5 3 4" xfId="37895" xr:uid="{00000000-0005-0000-0000-0000ABA60000}"/>
    <cellStyle name="T_Book1 2 5 3 5" xfId="37896" xr:uid="{00000000-0005-0000-0000-0000ACA60000}"/>
    <cellStyle name="T_Book1 2 5 3 6" xfId="37897" xr:uid="{00000000-0005-0000-0000-0000ADA60000}"/>
    <cellStyle name="T_Book1 2 5 30" xfId="37898" xr:uid="{00000000-0005-0000-0000-0000AEA60000}"/>
    <cellStyle name="T_Book1 2 5 31" xfId="37899" xr:uid="{00000000-0005-0000-0000-0000AFA60000}"/>
    <cellStyle name="T_Book1 2 5 32" xfId="37900" xr:uid="{00000000-0005-0000-0000-0000B0A60000}"/>
    <cellStyle name="T_Book1 2 5 33" xfId="37901" xr:uid="{00000000-0005-0000-0000-0000B1A60000}"/>
    <cellStyle name="T_Book1 2 5 34" xfId="37902" xr:uid="{00000000-0005-0000-0000-0000B2A60000}"/>
    <cellStyle name="T_Book1 2 5 4" xfId="37903" xr:uid="{00000000-0005-0000-0000-0000B3A60000}"/>
    <cellStyle name="T_Book1 2 5 4 2" xfId="37904" xr:uid="{00000000-0005-0000-0000-0000B4A60000}"/>
    <cellStyle name="T_Book1 2 5 4 3" xfId="37905" xr:uid="{00000000-0005-0000-0000-0000B5A60000}"/>
    <cellStyle name="T_Book1 2 5 4 4" xfId="37906" xr:uid="{00000000-0005-0000-0000-0000B6A60000}"/>
    <cellStyle name="T_Book1 2 5 4 5" xfId="37907" xr:uid="{00000000-0005-0000-0000-0000B7A60000}"/>
    <cellStyle name="T_Book1 2 5 4 6" xfId="37908" xr:uid="{00000000-0005-0000-0000-0000B8A60000}"/>
    <cellStyle name="T_Book1 2 5 5" xfId="37909" xr:uid="{00000000-0005-0000-0000-0000B9A60000}"/>
    <cellStyle name="T_Book1 2 5 5 2" xfId="37910" xr:uid="{00000000-0005-0000-0000-0000BAA60000}"/>
    <cellStyle name="T_Book1 2 5 5 3" xfId="37911" xr:uid="{00000000-0005-0000-0000-0000BBA60000}"/>
    <cellStyle name="T_Book1 2 5 5 4" xfId="37912" xr:uid="{00000000-0005-0000-0000-0000BCA60000}"/>
    <cellStyle name="T_Book1 2 5 5 5" xfId="37913" xr:uid="{00000000-0005-0000-0000-0000BDA60000}"/>
    <cellStyle name="T_Book1 2 5 5 6" xfId="37914" xr:uid="{00000000-0005-0000-0000-0000BEA60000}"/>
    <cellStyle name="T_Book1 2 5 6" xfId="37915" xr:uid="{00000000-0005-0000-0000-0000BFA60000}"/>
    <cellStyle name="T_Book1 2 5 6 2" xfId="37916" xr:uid="{00000000-0005-0000-0000-0000C0A60000}"/>
    <cellStyle name="T_Book1 2 5 6 3" xfId="37917" xr:uid="{00000000-0005-0000-0000-0000C1A60000}"/>
    <cellStyle name="T_Book1 2 5 6 4" xfId="37918" xr:uid="{00000000-0005-0000-0000-0000C2A60000}"/>
    <cellStyle name="T_Book1 2 5 6 5" xfId="37919" xr:uid="{00000000-0005-0000-0000-0000C3A60000}"/>
    <cellStyle name="T_Book1 2 5 6 6" xfId="37920" xr:uid="{00000000-0005-0000-0000-0000C4A60000}"/>
    <cellStyle name="T_Book1 2 5 7" xfId="37921" xr:uid="{00000000-0005-0000-0000-0000C5A60000}"/>
    <cellStyle name="T_Book1 2 5 7 2" xfId="37922" xr:uid="{00000000-0005-0000-0000-0000C6A60000}"/>
    <cellStyle name="T_Book1 2 5 7 3" xfId="37923" xr:uid="{00000000-0005-0000-0000-0000C7A60000}"/>
    <cellStyle name="T_Book1 2 5 7 4" xfId="37924" xr:uid="{00000000-0005-0000-0000-0000C8A60000}"/>
    <cellStyle name="T_Book1 2 5 7 5" xfId="37925" xr:uid="{00000000-0005-0000-0000-0000C9A60000}"/>
    <cellStyle name="T_Book1 2 5 7 6" xfId="37926" xr:uid="{00000000-0005-0000-0000-0000CAA60000}"/>
    <cellStyle name="T_Book1 2 5 8" xfId="37927" xr:uid="{00000000-0005-0000-0000-0000CBA60000}"/>
    <cellStyle name="T_Book1 2 5 8 2" xfId="37928" xr:uid="{00000000-0005-0000-0000-0000CCA60000}"/>
    <cellStyle name="T_Book1 2 5 8 3" xfId="37929" xr:uid="{00000000-0005-0000-0000-0000CDA60000}"/>
    <cellStyle name="T_Book1 2 5 8 4" xfId="37930" xr:uid="{00000000-0005-0000-0000-0000CEA60000}"/>
    <cellStyle name="T_Book1 2 5 8 5" xfId="37931" xr:uid="{00000000-0005-0000-0000-0000CFA60000}"/>
    <cellStyle name="T_Book1 2 5 8 6" xfId="37932" xr:uid="{00000000-0005-0000-0000-0000D0A60000}"/>
    <cellStyle name="T_Book1 2 5 9" xfId="37933" xr:uid="{00000000-0005-0000-0000-0000D1A60000}"/>
    <cellStyle name="T_Book1 2 5 9 2" xfId="37934" xr:uid="{00000000-0005-0000-0000-0000D2A60000}"/>
    <cellStyle name="T_Book1 2 5 9 3" xfId="37935" xr:uid="{00000000-0005-0000-0000-0000D3A60000}"/>
    <cellStyle name="T_Book1 2 5 9 4" xfId="37936" xr:uid="{00000000-0005-0000-0000-0000D4A60000}"/>
    <cellStyle name="T_Book1 2 5 9 5" xfId="37937" xr:uid="{00000000-0005-0000-0000-0000D5A60000}"/>
    <cellStyle name="T_Book1 2 5 9 6" xfId="37938" xr:uid="{00000000-0005-0000-0000-0000D6A60000}"/>
    <cellStyle name="T_Book1 2 6" xfId="37939" xr:uid="{00000000-0005-0000-0000-0000D7A60000}"/>
    <cellStyle name="T_Book1 2 6 10" xfId="37940" xr:uid="{00000000-0005-0000-0000-0000D8A60000}"/>
    <cellStyle name="T_Book1 2 6 10 2" xfId="37941" xr:uid="{00000000-0005-0000-0000-0000D9A60000}"/>
    <cellStyle name="T_Book1 2 6 10 3" xfId="37942" xr:uid="{00000000-0005-0000-0000-0000DAA60000}"/>
    <cellStyle name="T_Book1 2 6 10 4" xfId="37943" xr:uid="{00000000-0005-0000-0000-0000DBA60000}"/>
    <cellStyle name="T_Book1 2 6 10 5" xfId="37944" xr:uid="{00000000-0005-0000-0000-0000DCA60000}"/>
    <cellStyle name="T_Book1 2 6 10 6" xfId="37945" xr:uid="{00000000-0005-0000-0000-0000DDA60000}"/>
    <cellStyle name="T_Book1 2 6 11" xfId="37946" xr:uid="{00000000-0005-0000-0000-0000DEA60000}"/>
    <cellStyle name="T_Book1 2 6 11 2" xfId="37947" xr:uid="{00000000-0005-0000-0000-0000DFA60000}"/>
    <cellStyle name="T_Book1 2 6 11 3" xfId="37948" xr:uid="{00000000-0005-0000-0000-0000E0A60000}"/>
    <cellStyle name="T_Book1 2 6 11 4" xfId="37949" xr:uid="{00000000-0005-0000-0000-0000E1A60000}"/>
    <cellStyle name="T_Book1 2 6 11 5" xfId="37950" xr:uid="{00000000-0005-0000-0000-0000E2A60000}"/>
    <cellStyle name="T_Book1 2 6 11 6" xfId="37951" xr:uid="{00000000-0005-0000-0000-0000E3A60000}"/>
    <cellStyle name="T_Book1 2 6 12" xfId="37952" xr:uid="{00000000-0005-0000-0000-0000E4A60000}"/>
    <cellStyle name="T_Book1 2 6 12 2" xfId="37953" xr:uid="{00000000-0005-0000-0000-0000E5A60000}"/>
    <cellStyle name="T_Book1 2 6 12 3" xfId="37954" xr:uid="{00000000-0005-0000-0000-0000E6A60000}"/>
    <cellStyle name="T_Book1 2 6 12 4" xfId="37955" xr:uid="{00000000-0005-0000-0000-0000E7A60000}"/>
    <cellStyle name="T_Book1 2 6 12 5" xfId="37956" xr:uid="{00000000-0005-0000-0000-0000E8A60000}"/>
    <cellStyle name="T_Book1 2 6 12 6" xfId="37957" xr:uid="{00000000-0005-0000-0000-0000E9A60000}"/>
    <cellStyle name="T_Book1 2 6 13" xfId="37958" xr:uid="{00000000-0005-0000-0000-0000EAA60000}"/>
    <cellStyle name="T_Book1 2 6 13 2" xfId="37959" xr:uid="{00000000-0005-0000-0000-0000EBA60000}"/>
    <cellStyle name="T_Book1 2 6 13 3" xfId="37960" xr:uid="{00000000-0005-0000-0000-0000ECA60000}"/>
    <cellStyle name="T_Book1 2 6 13 4" xfId="37961" xr:uid="{00000000-0005-0000-0000-0000EDA60000}"/>
    <cellStyle name="T_Book1 2 6 13 5" xfId="37962" xr:uid="{00000000-0005-0000-0000-0000EEA60000}"/>
    <cellStyle name="T_Book1 2 6 13 6" xfId="37963" xr:uid="{00000000-0005-0000-0000-0000EFA60000}"/>
    <cellStyle name="T_Book1 2 6 14" xfId="37964" xr:uid="{00000000-0005-0000-0000-0000F0A60000}"/>
    <cellStyle name="T_Book1 2 6 14 2" xfId="37965" xr:uid="{00000000-0005-0000-0000-0000F1A60000}"/>
    <cellStyle name="T_Book1 2 6 14 3" xfId="37966" xr:uid="{00000000-0005-0000-0000-0000F2A60000}"/>
    <cellStyle name="T_Book1 2 6 14 4" xfId="37967" xr:uid="{00000000-0005-0000-0000-0000F3A60000}"/>
    <cellStyle name="T_Book1 2 6 14 5" xfId="37968" xr:uid="{00000000-0005-0000-0000-0000F4A60000}"/>
    <cellStyle name="T_Book1 2 6 14 6" xfId="37969" xr:uid="{00000000-0005-0000-0000-0000F5A60000}"/>
    <cellStyle name="T_Book1 2 6 15" xfId="37970" xr:uid="{00000000-0005-0000-0000-0000F6A60000}"/>
    <cellStyle name="T_Book1 2 6 15 2" xfId="37971" xr:uid="{00000000-0005-0000-0000-0000F7A60000}"/>
    <cellStyle name="T_Book1 2 6 15 3" xfId="37972" xr:uid="{00000000-0005-0000-0000-0000F8A60000}"/>
    <cellStyle name="T_Book1 2 6 15 4" xfId="37973" xr:uid="{00000000-0005-0000-0000-0000F9A60000}"/>
    <cellStyle name="T_Book1 2 6 15 5" xfId="37974" xr:uid="{00000000-0005-0000-0000-0000FAA60000}"/>
    <cellStyle name="T_Book1 2 6 15 6" xfId="37975" xr:uid="{00000000-0005-0000-0000-0000FBA60000}"/>
    <cellStyle name="T_Book1 2 6 16" xfId="37976" xr:uid="{00000000-0005-0000-0000-0000FCA60000}"/>
    <cellStyle name="T_Book1 2 6 16 2" xfId="37977" xr:uid="{00000000-0005-0000-0000-0000FDA60000}"/>
    <cellStyle name="T_Book1 2 6 16 3" xfId="37978" xr:uid="{00000000-0005-0000-0000-0000FEA60000}"/>
    <cellStyle name="T_Book1 2 6 16 4" xfId="37979" xr:uid="{00000000-0005-0000-0000-0000FFA60000}"/>
    <cellStyle name="T_Book1 2 6 16 5" xfId="37980" xr:uid="{00000000-0005-0000-0000-000000A70000}"/>
    <cellStyle name="T_Book1 2 6 16 6" xfId="37981" xr:uid="{00000000-0005-0000-0000-000001A70000}"/>
    <cellStyle name="T_Book1 2 6 17" xfId="37982" xr:uid="{00000000-0005-0000-0000-000002A70000}"/>
    <cellStyle name="T_Book1 2 6 17 2" xfId="37983" xr:uid="{00000000-0005-0000-0000-000003A70000}"/>
    <cellStyle name="T_Book1 2 6 17 3" xfId="37984" xr:uid="{00000000-0005-0000-0000-000004A70000}"/>
    <cellStyle name="T_Book1 2 6 17 4" xfId="37985" xr:uid="{00000000-0005-0000-0000-000005A70000}"/>
    <cellStyle name="T_Book1 2 6 17 5" xfId="37986" xr:uid="{00000000-0005-0000-0000-000006A70000}"/>
    <cellStyle name="T_Book1 2 6 17 6" xfId="37987" xr:uid="{00000000-0005-0000-0000-000007A70000}"/>
    <cellStyle name="T_Book1 2 6 18" xfId="37988" xr:uid="{00000000-0005-0000-0000-000008A70000}"/>
    <cellStyle name="T_Book1 2 6 18 2" xfId="37989" xr:uid="{00000000-0005-0000-0000-000009A70000}"/>
    <cellStyle name="T_Book1 2 6 18 3" xfId="37990" xr:uid="{00000000-0005-0000-0000-00000AA70000}"/>
    <cellStyle name="T_Book1 2 6 18 4" xfId="37991" xr:uid="{00000000-0005-0000-0000-00000BA70000}"/>
    <cellStyle name="T_Book1 2 6 18 5" xfId="37992" xr:uid="{00000000-0005-0000-0000-00000CA70000}"/>
    <cellStyle name="T_Book1 2 6 18 6" xfId="37993" xr:uid="{00000000-0005-0000-0000-00000DA70000}"/>
    <cellStyle name="T_Book1 2 6 19" xfId="37994" xr:uid="{00000000-0005-0000-0000-00000EA70000}"/>
    <cellStyle name="T_Book1 2 6 19 2" xfId="37995" xr:uid="{00000000-0005-0000-0000-00000FA70000}"/>
    <cellStyle name="T_Book1 2 6 19 3" xfId="37996" xr:uid="{00000000-0005-0000-0000-000010A70000}"/>
    <cellStyle name="T_Book1 2 6 19 4" xfId="37997" xr:uid="{00000000-0005-0000-0000-000011A70000}"/>
    <cellStyle name="T_Book1 2 6 19 5" xfId="37998" xr:uid="{00000000-0005-0000-0000-000012A70000}"/>
    <cellStyle name="T_Book1 2 6 19 6" xfId="37999" xr:uid="{00000000-0005-0000-0000-000013A70000}"/>
    <cellStyle name="T_Book1 2 6 2" xfId="38000" xr:uid="{00000000-0005-0000-0000-000014A70000}"/>
    <cellStyle name="T_Book1 2 6 2 2" xfId="38001" xr:uid="{00000000-0005-0000-0000-000015A70000}"/>
    <cellStyle name="T_Book1 2 6 2 3" xfId="38002" xr:uid="{00000000-0005-0000-0000-000016A70000}"/>
    <cellStyle name="T_Book1 2 6 2 4" xfId="38003" xr:uid="{00000000-0005-0000-0000-000017A70000}"/>
    <cellStyle name="T_Book1 2 6 2 5" xfId="38004" xr:uid="{00000000-0005-0000-0000-000018A70000}"/>
    <cellStyle name="T_Book1 2 6 2 6" xfId="38005" xr:uid="{00000000-0005-0000-0000-000019A70000}"/>
    <cellStyle name="T_Book1 2 6 2 7" xfId="38006" xr:uid="{00000000-0005-0000-0000-00001AA70000}"/>
    <cellStyle name="T_Book1 2 6 20" xfId="38007" xr:uid="{00000000-0005-0000-0000-00001BA70000}"/>
    <cellStyle name="T_Book1 2 6 20 2" xfId="38008" xr:uid="{00000000-0005-0000-0000-00001CA70000}"/>
    <cellStyle name="T_Book1 2 6 20 3" xfId="38009" xr:uid="{00000000-0005-0000-0000-00001DA70000}"/>
    <cellStyle name="T_Book1 2 6 20 4" xfId="38010" xr:uid="{00000000-0005-0000-0000-00001EA70000}"/>
    <cellStyle name="T_Book1 2 6 20 5" xfId="38011" xr:uid="{00000000-0005-0000-0000-00001FA70000}"/>
    <cellStyle name="T_Book1 2 6 20 6" xfId="38012" xr:uid="{00000000-0005-0000-0000-000020A70000}"/>
    <cellStyle name="T_Book1 2 6 21" xfId="38013" xr:uid="{00000000-0005-0000-0000-000021A70000}"/>
    <cellStyle name="T_Book1 2 6 21 2" xfId="38014" xr:uid="{00000000-0005-0000-0000-000022A70000}"/>
    <cellStyle name="T_Book1 2 6 21 3" xfId="38015" xr:uid="{00000000-0005-0000-0000-000023A70000}"/>
    <cellStyle name="T_Book1 2 6 21 4" xfId="38016" xr:uid="{00000000-0005-0000-0000-000024A70000}"/>
    <cellStyle name="T_Book1 2 6 21 5" xfId="38017" xr:uid="{00000000-0005-0000-0000-000025A70000}"/>
    <cellStyle name="T_Book1 2 6 21 6" xfId="38018" xr:uid="{00000000-0005-0000-0000-000026A70000}"/>
    <cellStyle name="T_Book1 2 6 22" xfId="38019" xr:uid="{00000000-0005-0000-0000-000027A70000}"/>
    <cellStyle name="T_Book1 2 6 22 2" xfId="38020" xr:uid="{00000000-0005-0000-0000-000028A70000}"/>
    <cellStyle name="T_Book1 2 6 22 3" xfId="38021" xr:uid="{00000000-0005-0000-0000-000029A70000}"/>
    <cellStyle name="T_Book1 2 6 22 4" xfId="38022" xr:uid="{00000000-0005-0000-0000-00002AA70000}"/>
    <cellStyle name="T_Book1 2 6 22 5" xfId="38023" xr:uid="{00000000-0005-0000-0000-00002BA70000}"/>
    <cellStyle name="T_Book1 2 6 22 6" xfId="38024" xr:uid="{00000000-0005-0000-0000-00002CA70000}"/>
    <cellStyle name="T_Book1 2 6 23" xfId="38025" xr:uid="{00000000-0005-0000-0000-00002DA70000}"/>
    <cellStyle name="T_Book1 2 6 23 2" xfId="38026" xr:uid="{00000000-0005-0000-0000-00002EA70000}"/>
    <cellStyle name="T_Book1 2 6 23 3" xfId="38027" xr:uid="{00000000-0005-0000-0000-00002FA70000}"/>
    <cellStyle name="T_Book1 2 6 23 4" xfId="38028" xr:uid="{00000000-0005-0000-0000-000030A70000}"/>
    <cellStyle name="T_Book1 2 6 23 5" xfId="38029" xr:uid="{00000000-0005-0000-0000-000031A70000}"/>
    <cellStyle name="T_Book1 2 6 23 6" xfId="38030" xr:uid="{00000000-0005-0000-0000-000032A70000}"/>
    <cellStyle name="T_Book1 2 6 24" xfId="38031" xr:uid="{00000000-0005-0000-0000-000033A70000}"/>
    <cellStyle name="T_Book1 2 6 24 2" xfId="38032" xr:uid="{00000000-0005-0000-0000-000034A70000}"/>
    <cellStyle name="T_Book1 2 6 24 3" xfId="38033" xr:uid="{00000000-0005-0000-0000-000035A70000}"/>
    <cellStyle name="T_Book1 2 6 24 4" xfId="38034" xr:uid="{00000000-0005-0000-0000-000036A70000}"/>
    <cellStyle name="T_Book1 2 6 24 5" xfId="38035" xr:uid="{00000000-0005-0000-0000-000037A70000}"/>
    <cellStyle name="T_Book1 2 6 24 6" xfId="38036" xr:uid="{00000000-0005-0000-0000-000038A70000}"/>
    <cellStyle name="T_Book1 2 6 25" xfId="38037" xr:uid="{00000000-0005-0000-0000-000039A70000}"/>
    <cellStyle name="T_Book1 2 6 25 2" xfId="38038" xr:uid="{00000000-0005-0000-0000-00003AA70000}"/>
    <cellStyle name="T_Book1 2 6 25 3" xfId="38039" xr:uid="{00000000-0005-0000-0000-00003BA70000}"/>
    <cellStyle name="T_Book1 2 6 25 4" xfId="38040" xr:uid="{00000000-0005-0000-0000-00003CA70000}"/>
    <cellStyle name="T_Book1 2 6 25 5" xfId="38041" xr:uid="{00000000-0005-0000-0000-00003DA70000}"/>
    <cellStyle name="T_Book1 2 6 25 6" xfId="38042" xr:uid="{00000000-0005-0000-0000-00003EA70000}"/>
    <cellStyle name="T_Book1 2 6 26" xfId="38043" xr:uid="{00000000-0005-0000-0000-00003FA70000}"/>
    <cellStyle name="T_Book1 2 6 26 2" xfId="38044" xr:uid="{00000000-0005-0000-0000-000040A70000}"/>
    <cellStyle name="T_Book1 2 6 26 3" xfId="38045" xr:uid="{00000000-0005-0000-0000-000041A70000}"/>
    <cellStyle name="T_Book1 2 6 26 4" xfId="38046" xr:uid="{00000000-0005-0000-0000-000042A70000}"/>
    <cellStyle name="T_Book1 2 6 26 5" xfId="38047" xr:uid="{00000000-0005-0000-0000-000043A70000}"/>
    <cellStyle name="T_Book1 2 6 26 6" xfId="38048" xr:uid="{00000000-0005-0000-0000-000044A70000}"/>
    <cellStyle name="T_Book1 2 6 27" xfId="38049" xr:uid="{00000000-0005-0000-0000-000045A70000}"/>
    <cellStyle name="T_Book1 2 6 27 2" xfId="38050" xr:uid="{00000000-0005-0000-0000-000046A70000}"/>
    <cellStyle name="T_Book1 2 6 27 3" xfId="38051" xr:uid="{00000000-0005-0000-0000-000047A70000}"/>
    <cellStyle name="T_Book1 2 6 27 4" xfId="38052" xr:uid="{00000000-0005-0000-0000-000048A70000}"/>
    <cellStyle name="T_Book1 2 6 27 5" xfId="38053" xr:uid="{00000000-0005-0000-0000-000049A70000}"/>
    <cellStyle name="T_Book1 2 6 27 6" xfId="38054" xr:uid="{00000000-0005-0000-0000-00004AA70000}"/>
    <cellStyle name="T_Book1 2 6 28" xfId="38055" xr:uid="{00000000-0005-0000-0000-00004BA70000}"/>
    <cellStyle name="T_Book1 2 6 28 2" xfId="38056" xr:uid="{00000000-0005-0000-0000-00004CA70000}"/>
    <cellStyle name="T_Book1 2 6 28 3" xfId="38057" xr:uid="{00000000-0005-0000-0000-00004DA70000}"/>
    <cellStyle name="T_Book1 2 6 28 4" xfId="38058" xr:uid="{00000000-0005-0000-0000-00004EA70000}"/>
    <cellStyle name="T_Book1 2 6 28 5" xfId="38059" xr:uid="{00000000-0005-0000-0000-00004FA70000}"/>
    <cellStyle name="T_Book1 2 6 28 6" xfId="38060" xr:uid="{00000000-0005-0000-0000-000050A70000}"/>
    <cellStyle name="T_Book1 2 6 29" xfId="38061" xr:uid="{00000000-0005-0000-0000-000051A70000}"/>
    <cellStyle name="T_Book1 2 6 29 2" xfId="38062" xr:uid="{00000000-0005-0000-0000-000052A70000}"/>
    <cellStyle name="T_Book1 2 6 29 3" xfId="38063" xr:uid="{00000000-0005-0000-0000-000053A70000}"/>
    <cellStyle name="T_Book1 2 6 29 4" xfId="38064" xr:uid="{00000000-0005-0000-0000-000054A70000}"/>
    <cellStyle name="T_Book1 2 6 29 5" xfId="38065" xr:uid="{00000000-0005-0000-0000-000055A70000}"/>
    <cellStyle name="T_Book1 2 6 29 6" xfId="38066" xr:uid="{00000000-0005-0000-0000-000056A70000}"/>
    <cellStyle name="T_Book1 2 6 3" xfId="38067" xr:uid="{00000000-0005-0000-0000-000057A70000}"/>
    <cellStyle name="T_Book1 2 6 3 2" xfId="38068" xr:uid="{00000000-0005-0000-0000-000058A70000}"/>
    <cellStyle name="T_Book1 2 6 3 3" xfId="38069" xr:uid="{00000000-0005-0000-0000-000059A70000}"/>
    <cellStyle name="T_Book1 2 6 3 4" xfId="38070" xr:uid="{00000000-0005-0000-0000-00005AA70000}"/>
    <cellStyle name="T_Book1 2 6 3 5" xfId="38071" xr:uid="{00000000-0005-0000-0000-00005BA70000}"/>
    <cellStyle name="T_Book1 2 6 3 6" xfId="38072" xr:uid="{00000000-0005-0000-0000-00005CA70000}"/>
    <cellStyle name="T_Book1 2 6 30" xfId="38073" xr:uid="{00000000-0005-0000-0000-00005DA70000}"/>
    <cellStyle name="T_Book1 2 6 31" xfId="38074" xr:uid="{00000000-0005-0000-0000-00005EA70000}"/>
    <cellStyle name="T_Book1 2 6 32" xfId="38075" xr:uid="{00000000-0005-0000-0000-00005FA70000}"/>
    <cellStyle name="T_Book1 2 6 33" xfId="38076" xr:uid="{00000000-0005-0000-0000-000060A70000}"/>
    <cellStyle name="T_Book1 2 6 34" xfId="38077" xr:uid="{00000000-0005-0000-0000-000061A70000}"/>
    <cellStyle name="T_Book1 2 6 4" xfId="38078" xr:uid="{00000000-0005-0000-0000-000062A70000}"/>
    <cellStyle name="T_Book1 2 6 4 2" xfId="38079" xr:uid="{00000000-0005-0000-0000-000063A70000}"/>
    <cellStyle name="T_Book1 2 6 4 3" xfId="38080" xr:uid="{00000000-0005-0000-0000-000064A70000}"/>
    <cellStyle name="T_Book1 2 6 4 4" xfId="38081" xr:uid="{00000000-0005-0000-0000-000065A70000}"/>
    <cellStyle name="T_Book1 2 6 4 5" xfId="38082" xr:uid="{00000000-0005-0000-0000-000066A70000}"/>
    <cellStyle name="T_Book1 2 6 4 6" xfId="38083" xr:uid="{00000000-0005-0000-0000-000067A70000}"/>
    <cellStyle name="T_Book1 2 6 5" xfId="38084" xr:uid="{00000000-0005-0000-0000-000068A70000}"/>
    <cellStyle name="T_Book1 2 6 5 2" xfId="38085" xr:uid="{00000000-0005-0000-0000-000069A70000}"/>
    <cellStyle name="T_Book1 2 6 5 3" xfId="38086" xr:uid="{00000000-0005-0000-0000-00006AA70000}"/>
    <cellStyle name="T_Book1 2 6 5 4" xfId="38087" xr:uid="{00000000-0005-0000-0000-00006BA70000}"/>
    <cellStyle name="T_Book1 2 6 5 5" xfId="38088" xr:uid="{00000000-0005-0000-0000-00006CA70000}"/>
    <cellStyle name="T_Book1 2 6 5 6" xfId="38089" xr:uid="{00000000-0005-0000-0000-00006DA70000}"/>
    <cellStyle name="T_Book1 2 6 6" xfId="38090" xr:uid="{00000000-0005-0000-0000-00006EA70000}"/>
    <cellStyle name="T_Book1 2 6 6 2" xfId="38091" xr:uid="{00000000-0005-0000-0000-00006FA70000}"/>
    <cellStyle name="T_Book1 2 6 6 3" xfId="38092" xr:uid="{00000000-0005-0000-0000-000070A70000}"/>
    <cellStyle name="T_Book1 2 6 6 4" xfId="38093" xr:uid="{00000000-0005-0000-0000-000071A70000}"/>
    <cellStyle name="T_Book1 2 6 6 5" xfId="38094" xr:uid="{00000000-0005-0000-0000-000072A70000}"/>
    <cellStyle name="T_Book1 2 6 6 6" xfId="38095" xr:uid="{00000000-0005-0000-0000-000073A70000}"/>
    <cellStyle name="T_Book1 2 6 7" xfId="38096" xr:uid="{00000000-0005-0000-0000-000074A70000}"/>
    <cellStyle name="T_Book1 2 6 7 2" xfId="38097" xr:uid="{00000000-0005-0000-0000-000075A70000}"/>
    <cellStyle name="T_Book1 2 6 7 3" xfId="38098" xr:uid="{00000000-0005-0000-0000-000076A70000}"/>
    <cellStyle name="T_Book1 2 6 7 4" xfId="38099" xr:uid="{00000000-0005-0000-0000-000077A70000}"/>
    <cellStyle name="T_Book1 2 6 7 5" xfId="38100" xr:uid="{00000000-0005-0000-0000-000078A70000}"/>
    <cellStyle name="T_Book1 2 6 7 6" xfId="38101" xr:uid="{00000000-0005-0000-0000-000079A70000}"/>
    <cellStyle name="T_Book1 2 6 8" xfId="38102" xr:uid="{00000000-0005-0000-0000-00007AA70000}"/>
    <cellStyle name="T_Book1 2 6 8 2" xfId="38103" xr:uid="{00000000-0005-0000-0000-00007BA70000}"/>
    <cellStyle name="T_Book1 2 6 8 3" xfId="38104" xr:uid="{00000000-0005-0000-0000-00007CA70000}"/>
    <cellStyle name="T_Book1 2 6 8 4" xfId="38105" xr:uid="{00000000-0005-0000-0000-00007DA70000}"/>
    <cellStyle name="T_Book1 2 6 8 5" xfId="38106" xr:uid="{00000000-0005-0000-0000-00007EA70000}"/>
    <cellStyle name="T_Book1 2 6 8 6" xfId="38107" xr:uid="{00000000-0005-0000-0000-00007FA70000}"/>
    <cellStyle name="T_Book1 2 6 9" xfId="38108" xr:uid="{00000000-0005-0000-0000-000080A70000}"/>
    <cellStyle name="T_Book1 2 6 9 2" xfId="38109" xr:uid="{00000000-0005-0000-0000-000081A70000}"/>
    <cellStyle name="T_Book1 2 6 9 3" xfId="38110" xr:uid="{00000000-0005-0000-0000-000082A70000}"/>
    <cellStyle name="T_Book1 2 6 9 4" xfId="38111" xr:uid="{00000000-0005-0000-0000-000083A70000}"/>
    <cellStyle name="T_Book1 2 6 9 5" xfId="38112" xr:uid="{00000000-0005-0000-0000-000084A70000}"/>
    <cellStyle name="T_Book1 2 6 9 6" xfId="38113" xr:uid="{00000000-0005-0000-0000-000085A70000}"/>
    <cellStyle name="T_Book1 2 7" xfId="38114" xr:uid="{00000000-0005-0000-0000-000086A70000}"/>
    <cellStyle name="T_Book1 2 7 10" xfId="38115" xr:uid="{00000000-0005-0000-0000-000087A70000}"/>
    <cellStyle name="T_Book1 2 7 10 2" xfId="38116" xr:uid="{00000000-0005-0000-0000-000088A70000}"/>
    <cellStyle name="T_Book1 2 7 10 3" xfId="38117" xr:uid="{00000000-0005-0000-0000-000089A70000}"/>
    <cellStyle name="T_Book1 2 7 10 4" xfId="38118" xr:uid="{00000000-0005-0000-0000-00008AA70000}"/>
    <cellStyle name="T_Book1 2 7 10 5" xfId="38119" xr:uid="{00000000-0005-0000-0000-00008BA70000}"/>
    <cellStyle name="T_Book1 2 7 10 6" xfId="38120" xr:uid="{00000000-0005-0000-0000-00008CA70000}"/>
    <cellStyle name="T_Book1 2 7 11" xfId="38121" xr:uid="{00000000-0005-0000-0000-00008DA70000}"/>
    <cellStyle name="T_Book1 2 7 11 2" xfId="38122" xr:uid="{00000000-0005-0000-0000-00008EA70000}"/>
    <cellStyle name="T_Book1 2 7 11 3" xfId="38123" xr:uid="{00000000-0005-0000-0000-00008FA70000}"/>
    <cellStyle name="T_Book1 2 7 11 4" xfId="38124" xr:uid="{00000000-0005-0000-0000-000090A70000}"/>
    <cellStyle name="T_Book1 2 7 11 5" xfId="38125" xr:uid="{00000000-0005-0000-0000-000091A70000}"/>
    <cellStyle name="T_Book1 2 7 11 6" xfId="38126" xr:uid="{00000000-0005-0000-0000-000092A70000}"/>
    <cellStyle name="T_Book1 2 7 12" xfId="38127" xr:uid="{00000000-0005-0000-0000-000093A70000}"/>
    <cellStyle name="T_Book1 2 7 12 2" xfId="38128" xr:uid="{00000000-0005-0000-0000-000094A70000}"/>
    <cellStyle name="T_Book1 2 7 12 3" xfId="38129" xr:uid="{00000000-0005-0000-0000-000095A70000}"/>
    <cellStyle name="T_Book1 2 7 12 4" xfId="38130" xr:uid="{00000000-0005-0000-0000-000096A70000}"/>
    <cellStyle name="T_Book1 2 7 12 5" xfId="38131" xr:uid="{00000000-0005-0000-0000-000097A70000}"/>
    <cellStyle name="T_Book1 2 7 12 6" xfId="38132" xr:uid="{00000000-0005-0000-0000-000098A70000}"/>
    <cellStyle name="T_Book1 2 7 13" xfId="38133" xr:uid="{00000000-0005-0000-0000-000099A70000}"/>
    <cellStyle name="T_Book1 2 7 13 2" xfId="38134" xr:uid="{00000000-0005-0000-0000-00009AA70000}"/>
    <cellStyle name="T_Book1 2 7 13 3" xfId="38135" xr:uid="{00000000-0005-0000-0000-00009BA70000}"/>
    <cellStyle name="T_Book1 2 7 13 4" xfId="38136" xr:uid="{00000000-0005-0000-0000-00009CA70000}"/>
    <cellStyle name="T_Book1 2 7 13 5" xfId="38137" xr:uid="{00000000-0005-0000-0000-00009DA70000}"/>
    <cellStyle name="T_Book1 2 7 13 6" xfId="38138" xr:uid="{00000000-0005-0000-0000-00009EA70000}"/>
    <cellStyle name="T_Book1 2 7 14" xfId="38139" xr:uid="{00000000-0005-0000-0000-00009FA70000}"/>
    <cellStyle name="T_Book1 2 7 14 2" xfId="38140" xr:uid="{00000000-0005-0000-0000-0000A0A70000}"/>
    <cellStyle name="T_Book1 2 7 14 3" xfId="38141" xr:uid="{00000000-0005-0000-0000-0000A1A70000}"/>
    <cellStyle name="T_Book1 2 7 14 4" xfId="38142" xr:uid="{00000000-0005-0000-0000-0000A2A70000}"/>
    <cellStyle name="T_Book1 2 7 14 5" xfId="38143" xr:uid="{00000000-0005-0000-0000-0000A3A70000}"/>
    <cellStyle name="T_Book1 2 7 14 6" xfId="38144" xr:uid="{00000000-0005-0000-0000-0000A4A70000}"/>
    <cellStyle name="T_Book1 2 7 15" xfId="38145" xr:uid="{00000000-0005-0000-0000-0000A5A70000}"/>
    <cellStyle name="T_Book1 2 7 15 2" xfId="38146" xr:uid="{00000000-0005-0000-0000-0000A6A70000}"/>
    <cellStyle name="T_Book1 2 7 15 3" xfId="38147" xr:uid="{00000000-0005-0000-0000-0000A7A70000}"/>
    <cellStyle name="T_Book1 2 7 15 4" xfId="38148" xr:uid="{00000000-0005-0000-0000-0000A8A70000}"/>
    <cellStyle name="T_Book1 2 7 15 5" xfId="38149" xr:uid="{00000000-0005-0000-0000-0000A9A70000}"/>
    <cellStyle name="T_Book1 2 7 15 6" xfId="38150" xr:uid="{00000000-0005-0000-0000-0000AAA70000}"/>
    <cellStyle name="T_Book1 2 7 16" xfId="38151" xr:uid="{00000000-0005-0000-0000-0000ABA70000}"/>
    <cellStyle name="T_Book1 2 7 16 2" xfId="38152" xr:uid="{00000000-0005-0000-0000-0000ACA70000}"/>
    <cellStyle name="T_Book1 2 7 16 3" xfId="38153" xr:uid="{00000000-0005-0000-0000-0000ADA70000}"/>
    <cellStyle name="T_Book1 2 7 16 4" xfId="38154" xr:uid="{00000000-0005-0000-0000-0000AEA70000}"/>
    <cellStyle name="T_Book1 2 7 16 5" xfId="38155" xr:uid="{00000000-0005-0000-0000-0000AFA70000}"/>
    <cellStyle name="T_Book1 2 7 16 6" xfId="38156" xr:uid="{00000000-0005-0000-0000-0000B0A70000}"/>
    <cellStyle name="T_Book1 2 7 17" xfId="38157" xr:uid="{00000000-0005-0000-0000-0000B1A70000}"/>
    <cellStyle name="T_Book1 2 7 17 2" xfId="38158" xr:uid="{00000000-0005-0000-0000-0000B2A70000}"/>
    <cellStyle name="T_Book1 2 7 17 3" xfId="38159" xr:uid="{00000000-0005-0000-0000-0000B3A70000}"/>
    <cellStyle name="T_Book1 2 7 17 4" xfId="38160" xr:uid="{00000000-0005-0000-0000-0000B4A70000}"/>
    <cellStyle name="T_Book1 2 7 17 5" xfId="38161" xr:uid="{00000000-0005-0000-0000-0000B5A70000}"/>
    <cellStyle name="T_Book1 2 7 17 6" xfId="38162" xr:uid="{00000000-0005-0000-0000-0000B6A70000}"/>
    <cellStyle name="T_Book1 2 7 18" xfId="38163" xr:uid="{00000000-0005-0000-0000-0000B7A70000}"/>
    <cellStyle name="T_Book1 2 7 18 2" xfId="38164" xr:uid="{00000000-0005-0000-0000-0000B8A70000}"/>
    <cellStyle name="T_Book1 2 7 18 3" xfId="38165" xr:uid="{00000000-0005-0000-0000-0000B9A70000}"/>
    <cellStyle name="T_Book1 2 7 18 4" xfId="38166" xr:uid="{00000000-0005-0000-0000-0000BAA70000}"/>
    <cellStyle name="T_Book1 2 7 18 5" xfId="38167" xr:uid="{00000000-0005-0000-0000-0000BBA70000}"/>
    <cellStyle name="T_Book1 2 7 18 6" xfId="38168" xr:uid="{00000000-0005-0000-0000-0000BCA70000}"/>
    <cellStyle name="T_Book1 2 7 19" xfId="38169" xr:uid="{00000000-0005-0000-0000-0000BDA70000}"/>
    <cellStyle name="T_Book1 2 7 19 2" xfId="38170" xr:uid="{00000000-0005-0000-0000-0000BEA70000}"/>
    <cellStyle name="T_Book1 2 7 19 3" xfId="38171" xr:uid="{00000000-0005-0000-0000-0000BFA70000}"/>
    <cellStyle name="T_Book1 2 7 19 4" xfId="38172" xr:uid="{00000000-0005-0000-0000-0000C0A70000}"/>
    <cellStyle name="T_Book1 2 7 19 5" xfId="38173" xr:uid="{00000000-0005-0000-0000-0000C1A70000}"/>
    <cellStyle name="T_Book1 2 7 19 6" xfId="38174" xr:uid="{00000000-0005-0000-0000-0000C2A70000}"/>
    <cellStyle name="T_Book1 2 7 2" xfId="38175" xr:uid="{00000000-0005-0000-0000-0000C3A70000}"/>
    <cellStyle name="T_Book1 2 7 2 2" xfId="38176" xr:uid="{00000000-0005-0000-0000-0000C4A70000}"/>
    <cellStyle name="T_Book1 2 7 2 3" xfId="38177" xr:uid="{00000000-0005-0000-0000-0000C5A70000}"/>
    <cellStyle name="T_Book1 2 7 2 4" xfId="38178" xr:uid="{00000000-0005-0000-0000-0000C6A70000}"/>
    <cellStyle name="T_Book1 2 7 2 5" xfId="38179" xr:uid="{00000000-0005-0000-0000-0000C7A70000}"/>
    <cellStyle name="T_Book1 2 7 2 6" xfId="38180" xr:uid="{00000000-0005-0000-0000-0000C8A70000}"/>
    <cellStyle name="T_Book1 2 7 2 7" xfId="38181" xr:uid="{00000000-0005-0000-0000-0000C9A70000}"/>
    <cellStyle name="T_Book1 2 7 20" xfId="38182" xr:uid="{00000000-0005-0000-0000-0000CAA70000}"/>
    <cellStyle name="T_Book1 2 7 20 2" xfId="38183" xr:uid="{00000000-0005-0000-0000-0000CBA70000}"/>
    <cellStyle name="T_Book1 2 7 20 3" xfId="38184" xr:uid="{00000000-0005-0000-0000-0000CCA70000}"/>
    <cellStyle name="T_Book1 2 7 20 4" xfId="38185" xr:uid="{00000000-0005-0000-0000-0000CDA70000}"/>
    <cellStyle name="T_Book1 2 7 20 5" xfId="38186" xr:uid="{00000000-0005-0000-0000-0000CEA70000}"/>
    <cellStyle name="T_Book1 2 7 20 6" xfId="38187" xr:uid="{00000000-0005-0000-0000-0000CFA70000}"/>
    <cellStyle name="T_Book1 2 7 21" xfId="38188" xr:uid="{00000000-0005-0000-0000-0000D0A70000}"/>
    <cellStyle name="T_Book1 2 7 21 2" xfId="38189" xr:uid="{00000000-0005-0000-0000-0000D1A70000}"/>
    <cellStyle name="T_Book1 2 7 21 3" xfId="38190" xr:uid="{00000000-0005-0000-0000-0000D2A70000}"/>
    <cellStyle name="T_Book1 2 7 21 4" xfId="38191" xr:uid="{00000000-0005-0000-0000-0000D3A70000}"/>
    <cellStyle name="T_Book1 2 7 21 5" xfId="38192" xr:uid="{00000000-0005-0000-0000-0000D4A70000}"/>
    <cellStyle name="T_Book1 2 7 21 6" xfId="38193" xr:uid="{00000000-0005-0000-0000-0000D5A70000}"/>
    <cellStyle name="T_Book1 2 7 22" xfId="38194" xr:uid="{00000000-0005-0000-0000-0000D6A70000}"/>
    <cellStyle name="T_Book1 2 7 22 2" xfId="38195" xr:uid="{00000000-0005-0000-0000-0000D7A70000}"/>
    <cellStyle name="T_Book1 2 7 22 3" xfId="38196" xr:uid="{00000000-0005-0000-0000-0000D8A70000}"/>
    <cellStyle name="T_Book1 2 7 22 4" xfId="38197" xr:uid="{00000000-0005-0000-0000-0000D9A70000}"/>
    <cellStyle name="T_Book1 2 7 22 5" xfId="38198" xr:uid="{00000000-0005-0000-0000-0000DAA70000}"/>
    <cellStyle name="T_Book1 2 7 22 6" xfId="38199" xr:uid="{00000000-0005-0000-0000-0000DBA70000}"/>
    <cellStyle name="T_Book1 2 7 23" xfId="38200" xr:uid="{00000000-0005-0000-0000-0000DCA70000}"/>
    <cellStyle name="T_Book1 2 7 23 2" xfId="38201" xr:uid="{00000000-0005-0000-0000-0000DDA70000}"/>
    <cellStyle name="T_Book1 2 7 23 3" xfId="38202" xr:uid="{00000000-0005-0000-0000-0000DEA70000}"/>
    <cellStyle name="T_Book1 2 7 23 4" xfId="38203" xr:uid="{00000000-0005-0000-0000-0000DFA70000}"/>
    <cellStyle name="T_Book1 2 7 23 5" xfId="38204" xr:uid="{00000000-0005-0000-0000-0000E0A70000}"/>
    <cellStyle name="T_Book1 2 7 23 6" xfId="38205" xr:uid="{00000000-0005-0000-0000-0000E1A70000}"/>
    <cellStyle name="T_Book1 2 7 24" xfId="38206" xr:uid="{00000000-0005-0000-0000-0000E2A70000}"/>
    <cellStyle name="T_Book1 2 7 24 2" xfId="38207" xr:uid="{00000000-0005-0000-0000-0000E3A70000}"/>
    <cellStyle name="T_Book1 2 7 24 3" xfId="38208" xr:uid="{00000000-0005-0000-0000-0000E4A70000}"/>
    <cellStyle name="T_Book1 2 7 24 4" xfId="38209" xr:uid="{00000000-0005-0000-0000-0000E5A70000}"/>
    <cellStyle name="T_Book1 2 7 24 5" xfId="38210" xr:uid="{00000000-0005-0000-0000-0000E6A70000}"/>
    <cellStyle name="T_Book1 2 7 24 6" xfId="38211" xr:uid="{00000000-0005-0000-0000-0000E7A70000}"/>
    <cellStyle name="T_Book1 2 7 25" xfId="38212" xr:uid="{00000000-0005-0000-0000-0000E8A70000}"/>
    <cellStyle name="T_Book1 2 7 25 2" xfId="38213" xr:uid="{00000000-0005-0000-0000-0000E9A70000}"/>
    <cellStyle name="T_Book1 2 7 25 3" xfId="38214" xr:uid="{00000000-0005-0000-0000-0000EAA70000}"/>
    <cellStyle name="T_Book1 2 7 25 4" xfId="38215" xr:uid="{00000000-0005-0000-0000-0000EBA70000}"/>
    <cellStyle name="T_Book1 2 7 25 5" xfId="38216" xr:uid="{00000000-0005-0000-0000-0000ECA70000}"/>
    <cellStyle name="T_Book1 2 7 25 6" xfId="38217" xr:uid="{00000000-0005-0000-0000-0000EDA70000}"/>
    <cellStyle name="T_Book1 2 7 26" xfId="38218" xr:uid="{00000000-0005-0000-0000-0000EEA70000}"/>
    <cellStyle name="T_Book1 2 7 26 2" xfId="38219" xr:uid="{00000000-0005-0000-0000-0000EFA70000}"/>
    <cellStyle name="T_Book1 2 7 26 3" xfId="38220" xr:uid="{00000000-0005-0000-0000-0000F0A70000}"/>
    <cellStyle name="T_Book1 2 7 26 4" xfId="38221" xr:uid="{00000000-0005-0000-0000-0000F1A70000}"/>
    <cellStyle name="T_Book1 2 7 26 5" xfId="38222" xr:uid="{00000000-0005-0000-0000-0000F2A70000}"/>
    <cellStyle name="T_Book1 2 7 26 6" xfId="38223" xr:uid="{00000000-0005-0000-0000-0000F3A70000}"/>
    <cellStyle name="T_Book1 2 7 27" xfId="38224" xr:uid="{00000000-0005-0000-0000-0000F4A70000}"/>
    <cellStyle name="T_Book1 2 7 27 2" xfId="38225" xr:uid="{00000000-0005-0000-0000-0000F5A70000}"/>
    <cellStyle name="T_Book1 2 7 27 3" xfId="38226" xr:uid="{00000000-0005-0000-0000-0000F6A70000}"/>
    <cellStyle name="T_Book1 2 7 27 4" xfId="38227" xr:uid="{00000000-0005-0000-0000-0000F7A70000}"/>
    <cellStyle name="T_Book1 2 7 27 5" xfId="38228" xr:uid="{00000000-0005-0000-0000-0000F8A70000}"/>
    <cellStyle name="T_Book1 2 7 27 6" xfId="38229" xr:uid="{00000000-0005-0000-0000-0000F9A70000}"/>
    <cellStyle name="T_Book1 2 7 28" xfId="38230" xr:uid="{00000000-0005-0000-0000-0000FAA70000}"/>
    <cellStyle name="T_Book1 2 7 28 2" xfId="38231" xr:uid="{00000000-0005-0000-0000-0000FBA70000}"/>
    <cellStyle name="T_Book1 2 7 28 3" xfId="38232" xr:uid="{00000000-0005-0000-0000-0000FCA70000}"/>
    <cellStyle name="T_Book1 2 7 28 4" xfId="38233" xr:uid="{00000000-0005-0000-0000-0000FDA70000}"/>
    <cellStyle name="T_Book1 2 7 28 5" xfId="38234" xr:uid="{00000000-0005-0000-0000-0000FEA70000}"/>
    <cellStyle name="T_Book1 2 7 28 6" xfId="38235" xr:uid="{00000000-0005-0000-0000-0000FFA70000}"/>
    <cellStyle name="T_Book1 2 7 29" xfId="38236" xr:uid="{00000000-0005-0000-0000-000000A80000}"/>
    <cellStyle name="T_Book1 2 7 29 2" xfId="38237" xr:uid="{00000000-0005-0000-0000-000001A80000}"/>
    <cellStyle name="T_Book1 2 7 29 3" xfId="38238" xr:uid="{00000000-0005-0000-0000-000002A80000}"/>
    <cellStyle name="T_Book1 2 7 29 4" xfId="38239" xr:uid="{00000000-0005-0000-0000-000003A80000}"/>
    <cellStyle name="T_Book1 2 7 29 5" xfId="38240" xr:uid="{00000000-0005-0000-0000-000004A80000}"/>
    <cellStyle name="T_Book1 2 7 29 6" xfId="38241" xr:uid="{00000000-0005-0000-0000-000005A80000}"/>
    <cellStyle name="T_Book1 2 7 3" xfId="38242" xr:uid="{00000000-0005-0000-0000-000006A80000}"/>
    <cellStyle name="T_Book1 2 7 3 2" xfId="38243" xr:uid="{00000000-0005-0000-0000-000007A80000}"/>
    <cellStyle name="T_Book1 2 7 3 3" xfId="38244" xr:uid="{00000000-0005-0000-0000-000008A80000}"/>
    <cellStyle name="T_Book1 2 7 3 4" xfId="38245" xr:uid="{00000000-0005-0000-0000-000009A80000}"/>
    <cellStyle name="T_Book1 2 7 3 5" xfId="38246" xr:uid="{00000000-0005-0000-0000-00000AA80000}"/>
    <cellStyle name="T_Book1 2 7 3 6" xfId="38247" xr:uid="{00000000-0005-0000-0000-00000BA80000}"/>
    <cellStyle name="T_Book1 2 7 30" xfId="38248" xr:uid="{00000000-0005-0000-0000-00000CA80000}"/>
    <cellStyle name="T_Book1 2 7 31" xfId="38249" xr:uid="{00000000-0005-0000-0000-00000DA80000}"/>
    <cellStyle name="T_Book1 2 7 32" xfId="38250" xr:uid="{00000000-0005-0000-0000-00000EA80000}"/>
    <cellStyle name="T_Book1 2 7 33" xfId="38251" xr:uid="{00000000-0005-0000-0000-00000FA80000}"/>
    <cellStyle name="T_Book1 2 7 34" xfId="38252" xr:uid="{00000000-0005-0000-0000-000010A80000}"/>
    <cellStyle name="T_Book1 2 7 4" xfId="38253" xr:uid="{00000000-0005-0000-0000-000011A80000}"/>
    <cellStyle name="T_Book1 2 7 4 2" xfId="38254" xr:uid="{00000000-0005-0000-0000-000012A80000}"/>
    <cellStyle name="T_Book1 2 7 4 3" xfId="38255" xr:uid="{00000000-0005-0000-0000-000013A80000}"/>
    <cellStyle name="T_Book1 2 7 4 4" xfId="38256" xr:uid="{00000000-0005-0000-0000-000014A80000}"/>
    <cellStyle name="T_Book1 2 7 4 5" xfId="38257" xr:uid="{00000000-0005-0000-0000-000015A80000}"/>
    <cellStyle name="T_Book1 2 7 4 6" xfId="38258" xr:uid="{00000000-0005-0000-0000-000016A80000}"/>
    <cellStyle name="T_Book1 2 7 5" xfId="38259" xr:uid="{00000000-0005-0000-0000-000017A80000}"/>
    <cellStyle name="T_Book1 2 7 5 2" xfId="38260" xr:uid="{00000000-0005-0000-0000-000018A80000}"/>
    <cellStyle name="T_Book1 2 7 5 3" xfId="38261" xr:uid="{00000000-0005-0000-0000-000019A80000}"/>
    <cellStyle name="T_Book1 2 7 5 4" xfId="38262" xr:uid="{00000000-0005-0000-0000-00001AA80000}"/>
    <cellStyle name="T_Book1 2 7 5 5" xfId="38263" xr:uid="{00000000-0005-0000-0000-00001BA80000}"/>
    <cellStyle name="T_Book1 2 7 5 6" xfId="38264" xr:uid="{00000000-0005-0000-0000-00001CA80000}"/>
    <cellStyle name="T_Book1 2 7 6" xfId="38265" xr:uid="{00000000-0005-0000-0000-00001DA80000}"/>
    <cellStyle name="T_Book1 2 7 6 2" xfId="38266" xr:uid="{00000000-0005-0000-0000-00001EA80000}"/>
    <cellStyle name="T_Book1 2 7 6 3" xfId="38267" xr:uid="{00000000-0005-0000-0000-00001FA80000}"/>
    <cellStyle name="T_Book1 2 7 6 4" xfId="38268" xr:uid="{00000000-0005-0000-0000-000020A80000}"/>
    <cellStyle name="T_Book1 2 7 6 5" xfId="38269" xr:uid="{00000000-0005-0000-0000-000021A80000}"/>
    <cellStyle name="T_Book1 2 7 6 6" xfId="38270" xr:uid="{00000000-0005-0000-0000-000022A80000}"/>
    <cellStyle name="T_Book1 2 7 7" xfId="38271" xr:uid="{00000000-0005-0000-0000-000023A80000}"/>
    <cellStyle name="T_Book1 2 7 7 2" xfId="38272" xr:uid="{00000000-0005-0000-0000-000024A80000}"/>
    <cellStyle name="T_Book1 2 7 7 3" xfId="38273" xr:uid="{00000000-0005-0000-0000-000025A80000}"/>
    <cellStyle name="T_Book1 2 7 7 4" xfId="38274" xr:uid="{00000000-0005-0000-0000-000026A80000}"/>
    <cellStyle name="T_Book1 2 7 7 5" xfId="38275" xr:uid="{00000000-0005-0000-0000-000027A80000}"/>
    <cellStyle name="T_Book1 2 7 7 6" xfId="38276" xr:uid="{00000000-0005-0000-0000-000028A80000}"/>
    <cellStyle name="T_Book1 2 7 8" xfId="38277" xr:uid="{00000000-0005-0000-0000-000029A80000}"/>
    <cellStyle name="T_Book1 2 7 8 2" xfId="38278" xr:uid="{00000000-0005-0000-0000-00002AA80000}"/>
    <cellStyle name="T_Book1 2 7 8 3" xfId="38279" xr:uid="{00000000-0005-0000-0000-00002BA80000}"/>
    <cellStyle name="T_Book1 2 7 8 4" xfId="38280" xr:uid="{00000000-0005-0000-0000-00002CA80000}"/>
    <cellStyle name="T_Book1 2 7 8 5" xfId="38281" xr:uid="{00000000-0005-0000-0000-00002DA80000}"/>
    <cellStyle name="T_Book1 2 7 8 6" xfId="38282" xr:uid="{00000000-0005-0000-0000-00002EA80000}"/>
    <cellStyle name="T_Book1 2 7 9" xfId="38283" xr:uid="{00000000-0005-0000-0000-00002FA80000}"/>
    <cellStyle name="T_Book1 2 7 9 2" xfId="38284" xr:uid="{00000000-0005-0000-0000-000030A80000}"/>
    <cellStyle name="T_Book1 2 7 9 3" xfId="38285" xr:uid="{00000000-0005-0000-0000-000031A80000}"/>
    <cellStyle name="T_Book1 2 7 9 4" xfId="38286" xr:uid="{00000000-0005-0000-0000-000032A80000}"/>
    <cellStyle name="T_Book1 2 7 9 5" xfId="38287" xr:uid="{00000000-0005-0000-0000-000033A80000}"/>
    <cellStyle name="T_Book1 2 7 9 6" xfId="38288" xr:uid="{00000000-0005-0000-0000-000034A80000}"/>
    <cellStyle name="T_Book1 2 8" xfId="38289" xr:uid="{00000000-0005-0000-0000-000035A80000}"/>
    <cellStyle name="T_Book1 2 8 10" xfId="38290" xr:uid="{00000000-0005-0000-0000-000036A80000}"/>
    <cellStyle name="T_Book1 2 8 10 2" xfId="38291" xr:uid="{00000000-0005-0000-0000-000037A80000}"/>
    <cellStyle name="T_Book1 2 8 10 3" xfId="38292" xr:uid="{00000000-0005-0000-0000-000038A80000}"/>
    <cellStyle name="T_Book1 2 8 10 4" xfId="38293" xr:uid="{00000000-0005-0000-0000-000039A80000}"/>
    <cellStyle name="T_Book1 2 8 10 5" xfId="38294" xr:uid="{00000000-0005-0000-0000-00003AA80000}"/>
    <cellStyle name="T_Book1 2 8 10 6" xfId="38295" xr:uid="{00000000-0005-0000-0000-00003BA80000}"/>
    <cellStyle name="T_Book1 2 8 11" xfId="38296" xr:uid="{00000000-0005-0000-0000-00003CA80000}"/>
    <cellStyle name="T_Book1 2 8 11 2" xfId="38297" xr:uid="{00000000-0005-0000-0000-00003DA80000}"/>
    <cellStyle name="T_Book1 2 8 11 3" xfId="38298" xr:uid="{00000000-0005-0000-0000-00003EA80000}"/>
    <cellStyle name="T_Book1 2 8 11 4" xfId="38299" xr:uid="{00000000-0005-0000-0000-00003FA80000}"/>
    <cellStyle name="T_Book1 2 8 11 5" xfId="38300" xr:uid="{00000000-0005-0000-0000-000040A80000}"/>
    <cellStyle name="T_Book1 2 8 11 6" xfId="38301" xr:uid="{00000000-0005-0000-0000-000041A80000}"/>
    <cellStyle name="T_Book1 2 8 12" xfId="38302" xr:uid="{00000000-0005-0000-0000-000042A80000}"/>
    <cellStyle name="T_Book1 2 8 12 2" xfId="38303" xr:uid="{00000000-0005-0000-0000-000043A80000}"/>
    <cellStyle name="T_Book1 2 8 12 3" xfId="38304" xr:uid="{00000000-0005-0000-0000-000044A80000}"/>
    <cellStyle name="T_Book1 2 8 12 4" xfId="38305" xr:uid="{00000000-0005-0000-0000-000045A80000}"/>
    <cellStyle name="T_Book1 2 8 12 5" xfId="38306" xr:uid="{00000000-0005-0000-0000-000046A80000}"/>
    <cellStyle name="T_Book1 2 8 12 6" xfId="38307" xr:uid="{00000000-0005-0000-0000-000047A80000}"/>
    <cellStyle name="T_Book1 2 8 13" xfId="38308" xr:uid="{00000000-0005-0000-0000-000048A80000}"/>
    <cellStyle name="T_Book1 2 8 13 2" xfId="38309" xr:uid="{00000000-0005-0000-0000-000049A80000}"/>
    <cellStyle name="T_Book1 2 8 13 3" xfId="38310" xr:uid="{00000000-0005-0000-0000-00004AA80000}"/>
    <cellStyle name="T_Book1 2 8 13 4" xfId="38311" xr:uid="{00000000-0005-0000-0000-00004BA80000}"/>
    <cellStyle name="T_Book1 2 8 13 5" xfId="38312" xr:uid="{00000000-0005-0000-0000-00004CA80000}"/>
    <cellStyle name="T_Book1 2 8 13 6" xfId="38313" xr:uid="{00000000-0005-0000-0000-00004DA80000}"/>
    <cellStyle name="T_Book1 2 8 14" xfId="38314" xr:uid="{00000000-0005-0000-0000-00004EA80000}"/>
    <cellStyle name="T_Book1 2 8 14 2" xfId="38315" xr:uid="{00000000-0005-0000-0000-00004FA80000}"/>
    <cellStyle name="T_Book1 2 8 14 3" xfId="38316" xr:uid="{00000000-0005-0000-0000-000050A80000}"/>
    <cellStyle name="T_Book1 2 8 14 4" xfId="38317" xr:uid="{00000000-0005-0000-0000-000051A80000}"/>
    <cellStyle name="T_Book1 2 8 14 5" xfId="38318" xr:uid="{00000000-0005-0000-0000-000052A80000}"/>
    <cellStyle name="T_Book1 2 8 14 6" xfId="38319" xr:uid="{00000000-0005-0000-0000-000053A80000}"/>
    <cellStyle name="T_Book1 2 8 15" xfId="38320" xr:uid="{00000000-0005-0000-0000-000054A80000}"/>
    <cellStyle name="T_Book1 2 8 15 2" xfId="38321" xr:uid="{00000000-0005-0000-0000-000055A80000}"/>
    <cellStyle name="T_Book1 2 8 15 3" xfId="38322" xr:uid="{00000000-0005-0000-0000-000056A80000}"/>
    <cellStyle name="T_Book1 2 8 15 4" xfId="38323" xr:uid="{00000000-0005-0000-0000-000057A80000}"/>
    <cellStyle name="T_Book1 2 8 15 5" xfId="38324" xr:uid="{00000000-0005-0000-0000-000058A80000}"/>
    <cellStyle name="T_Book1 2 8 15 6" xfId="38325" xr:uid="{00000000-0005-0000-0000-000059A80000}"/>
    <cellStyle name="T_Book1 2 8 16" xfId="38326" xr:uid="{00000000-0005-0000-0000-00005AA80000}"/>
    <cellStyle name="T_Book1 2 8 16 2" xfId="38327" xr:uid="{00000000-0005-0000-0000-00005BA80000}"/>
    <cellStyle name="T_Book1 2 8 16 3" xfId="38328" xr:uid="{00000000-0005-0000-0000-00005CA80000}"/>
    <cellStyle name="T_Book1 2 8 16 4" xfId="38329" xr:uid="{00000000-0005-0000-0000-00005DA80000}"/>
    <cellStyle name="T_Book1 2 8 16 5" xfId="38330" xr:uid="{00000000-0005-0000-0000-00005EA80000}"/>
    <cellStyle name="T_Book1 2 8 16 6" xfId="38331" xr:uid="{00000000-0005-0000-0000-00005FA80000}"/>
    <cellStyle name="T_Book1 2 8 17" xfId="38332" xr:uid="{00000000-0005-0000-0000-000060A80000}"/>
    <cellStyle name="T_Book1 2 8 17 2" xfId="38333" xr:uid="{00000000-0005-0000-0000-000061A80000}"/>
    <cellStyle name="T_Book1 2 8 17 3" xfId="38334" xr:uid="{00000000-0005-0000-0000-000062A80000}"/>
    <cellStyle name="T_Book1 2 8 17 4" xfId="38335" xr:uid="{00000000-0005-0000-0000-000063A80000}"/>
    <cellStyle name="T_Book1 2 8 17 5" xfId="38336" xr:uid="{00000000-0005-0000-0000-000064A80000}"/>
    <cellStyle name="T_Book1 2 8 17 6" xfId="38337" xr:uid="{00000000-0005-0000-0000-000065A80000}"/>
    <cellStyle name="T_Book1 2 8 18" xfId="38338" xr:uid="{00000000-0005-0000-0000-000066A80000}"/>
    <cellStyle name="T_Book1 2 8 18 2" xfId="38339" xr:uid="{00000000-0005-0000-0000-000067A80000}"/>
    <cellStyle name="T_Book1 2 8 18 3" xfId="38340" xr:uid="{00000000-0005-0000-0000-000068A80000}"/>
    <cellStyle name="T_Book1 2 8 18 4" xfId="38341" xr:uid="{00000000-0005-0000-0000-000069A80000}"/>
    <cellStyle name="T_Book1 2 8 18 5" xfId="38342" xr:uid="{00000000-0005-0000-0000-00006AA80000}"/>
    <cellStyle name="T_Book1 2 8 18 6" xfId="38343" xr:uid="{00000000-0005-0000-0000-00006BA80000}"/>
    <cellStyle name="T_Book1 2 8 19" xfId="38344" xr:uid="{00000000-0005-0000-0000-00006CA80000}"/>
    <cellStyle name="T_Book1 2 8 19 2" xfId="38345" xr:uid="{00000000-0005-0000-0000-00006DA80000}"/>
    <cellStyle name="T_Book1 2 8 19 3" xfId="38346" xr:uid="{00000000-0005-0000-0000-00006EA80000}"/>
    <cellStyle name="T_Book1 2 8 19 4" xfId="38347" xr:uid="{00000000-0005-0000-0000-00006FA80000}"/>
    <cellStyle name="T_Book1 2 8 19 5" xfId="38348" xr:uid="{00000000-0005-0000-0000-000070A80000}"/>
    <cellStyle name="T_Book1 2 8 19 6" xfId="38349" xr:uid="{00000000-0005-0000-0000-000071A80000}"/>
    <cellStyle name="T_Book1 2 8 2" xfId="38350" xr:uid="{00000000-0005-0000-0000-000072A80000}"/>
    <cellStyle name="T_Book1 2 8 2 2" xfId="38351" xr:uid="{00000000-0005-0000-0000-000073A80000}"/>
    <cellStyle name="T_Book1 2 8 2 3" xfId="38352" xr:uid="{00000000-0005-0000-0000-000074A80000}"/>
    <cellStyle name="T_Book1 2 8 2 4" xfId="38353" xr:uid="{00000000-0005-0000-0000-000075A80000}"/>
    <cellStyle name="T_Book1 2 8 2 5" xfId="38354" xr:uid="{00000000-0005-0000-0000-000076A80000}"/>
    <cellStyle name="T_Book1 2 8 2 6" xfId="38355" xr:uid="{00000000-0005-0000-0000-000077A80000}"/>
    <cellStyle name="T_Book1 2 8 2 7" xfId="38356" xr:uid="{00000000-0005-0000-0000-000078A80000}"/>
    <cellStyle name="T_Book1 2 8 20" xfId="38357" xr:uid="{00000000-0005-0000-0000-000079A80000}"/>
    <cellStyle name="T_Book1 2 8 20 2" xfId="38358" xr:uid="{00000000-0005-0000-0000-00007AA80000}"/>
    <cellStyle name="T_Book1 2 8 20 3" xfId="38359" xr:uid="{00000000-0005-0000-0000-00007BA80000}"/>
    <cellStyle name="T_Book1 2 8 20 4" xfId="38360" xr:uid="{00000000-0005-0000-0000-00007CA80000}"/>
    <cellStyle name="T_Book1 2 8 20 5" xfId="38361" xr:uid="{00000000-0005-0000-0000-00007DA80000}"/>
    <cellStyle name="T_Book1 2 8 20 6" xfId="38362" xr:uid="{00000000-0005-0000-0000-00007EA80000}"/>
    <cellStyle name="T_Book1 2 8 21" xfId="38363" xr:uid="{00000000-0005-0000-0000-00007FA80000}"/>
    <cellStyle name="T_Book1 2 8 21 2" xfId="38364" xr:uid="{00000000-0005-0000-0000-000080A80000}"/>
    <cellStyle name="T_Book1 2 8 21 3" xfId="38365" xr:uid="{00000000-0005-0000-0000-000081A80000}"/>
    <cellStyle name="T_Book1 2 8 21 4" xfId="38366" xr:uid="{00000000-0005-0000-0000-000082A80000}"/>
    <cellStyle name="T_Book1 2 8 21 5" xfId="38367" xr:uid="{00000000-0005-0000-0000-000083A80000}"/>
    <cellStyle name="T_Book1 2 8 21 6" xfId="38368" xr:uid="{00000000-0005-0000-0000-000084A80000}"/>
    <cellStyle name="T_Book1 2 8 22" xfId="38369" xr:uid="{00000000-0005-0000-0000-000085A80000}"/>
    <cellStyle name="T_Book1 2 8 22 2" xfId="38370" xr:uid="{00000000-0005-0000-0000-000086A80000}"/>
    <cellStyle name="T_Book1 2 8 22 3" xfId="38371" xr:uid="{00000000-0005-0000-0000-000087A80000}"/>
    <cellStyle name="T_Book1 2 8 22 4" xfId="38372" xr:uid="{00000000-0005-0000-0000-000088A80000}"/>
    <cellStyle name="T_Book1 2 8 22 5" xfId="38373" xr:uid="{00000000-0005-0000-0000-000089A80000}"/>
    <cellStyle name="T_Book1 2 8 22 6" xfId="38374" xr:uid="{00000000-0005-0000-0000-00008AA80000}"/>
    <cellStyle name="T_Book1 2 8 23" xfId="38375" xr:uid="{00000000-0005-0000-0000-00008BA80000}"/>
    <cellStyle name="T_Book1 2 8 23 2" xfId="38376" xr:uid="{00000000-0005-0000-0000-00008CA80000}"/>
    <cellStyle name="T_Book1 2 8 23 3" xfId="38377" xr:uid="{00000000-0005-0000-0000-00008DA80000}"/>
    <cellStyle name="T_Book1 2 8 23 4" xfId="38378" xr:uid="{00000000-0005-0000-0000-00008EA80000}"/>
    <cellStyle name="T_Book1 2 8 23 5" xfId="38379" xr:uid="{00000000-0005-0000-0000-00008FA80000}"/>
    <cellStyle name="T_Book1 2 8 23 6" xfId="38380" xr:uid="{00000000-0005-0000-0000-000090A80000}"/>
    <cellStyle name="T_Book1 2 8 24" xfId="38381" xr:uid="{00000000-0005-0000-0000-000091A80000}"/>
    <cellStyle name="T_Book1 2 8 24 2" xfId="38382" xr:uid="{00000000-0005-0000-0000-000092A80000}"/>
    <cellStyle name="T_Book1 2 8 24 3" xfId="38383" xr:uid="{00000000-0005-0000-0000-000093A80000}"/>
    <cellStyle name="T_Book1 2 8 24 4" xfId="38384" xr:uid="{00000000-0005-0000-0000-000094A80000}"/>
    <cellStyle name="T_Book1 2 8 24 5" xfId="38385" xr:uid="{00000000-0005-0000-0000-000095A80000}"/>
    <cellStyle name="T_Book1 2 8 24 6" xfId="38386" xr:uid="{00000000-0005-0000-0000-000096A80000}"/>
    <cellStyle name="T_Book1 2 8 25" xfId="38387" xr:uid="{00000000-0005-0000-0000-000097A80000}"/>
    <cellStyle name="T_Book1 2 8 25 2" xfId="38388" xr:uid="{00000000-0005-0000-0000-000098A80000}"/>
    <cellStyle name="T_Book1 2 8 25 3" xfId="38389" xr:uid="{00000000-0005-0000-0000-000099A80000}"/>
    <cellStyle name="T_Book1 2 8 25 4" xfId="38390" xr:uid="{00000000-0005-0000-0000-00009AA80000}"/>
    <cellStyle name="T_Book1 2 8 25 5" xfId="38391" xr:uid="{00000000-0005-0000-0000-00009BA80000}"/>
    <cellStyle name="T_Book1 2 8 25 6" xfId="38392" xr:uid="{00000000-0005-0000-0000-00009CA80000}"/>
    <cellStyle name="T_Book1 2 8 26" xfId="38393" xr:uid="{00000000-0005-0000-0000-00009DA80000}"/>
    <cellStyle name="T_Book1 2 8 26 2" xfId="38394" xr:uid="{00000000-0005-0000-0000-00009EA80000}"/>
    <cellStyle name="T_Book1 2 8 26 3" xfId="38395" xr:uid="{00000000-0005-0000-0000-00009FA80000}"/>
    <cellStyle name="T_Book1 2 8 26 4" xfId="38396" xr:uid="{00000000-0005-0000-0000-0000A0A80000}"/>
    <cellStyle name="T_Book1 2 8 26 5" xfId="38397" xr:uid="{00000000-0005-0000-0000-0000A1A80000}"/>
    <cellStyle name="T_Book1 2 8 26 6" xfId="38398" xr:uid="{00000000-0005-0000-0000-0000A2A80000}"/>
    <cellStyle name="T_Book1 2 8 27" xfId="38399" xr:uid="{00000000-0005-0000-0000-0000A3A80000}"/>
    <cellStyle name="T_Book1 2 8 27 2" xfId="38400" xr:uid="{00000000-0005-0000-0000-0000A4A80000}"/>
    <cellStyle name="T_Book1 2 8 27 3" xfId="38401" xr:uid="{00000000-0005-0000-0000-0000A5A80000}"/>
    <cellStyle name="T_Book1 2 8 27 4" xfId="38402" xr:uid="{00000000-0005-0000-0000-0000A6A80000}"/>
    <cellStyle name="T_Book1 2 8 27 5" xfId="38403" xr:uid="{00000000-0005-0000-0000-0000A7A80000}"/>
    <cellStyle name="T_Book1 2 8 27 6" xfId="38404" xr:uid="{00000000-0005-0000-0000-0000A8A80000}"/>
    <cellStyle name="T_Book1 2 8 28" xfId="38405" xr:uid="{00000000-0005-0000-0000-0000A9A80000}"/>
    <cellStyle name="T_Book1 2 8 28 2" xfId="38406" xr:uid="{00000000-0005-0000-0000-0000AAA80000}"/>
    <cellStyle name="T_Book1 2 8 28 3" xfId="38407" xr:uid="{00000000-0005-0000-0000-0000ABA80000}"/>
    <cellStyle name="T_Book1 2 8 28 4" xfId="38408" xr:uid="{00000000-0005-0000-0000-0000ACA80000}"/>
    <cellStyle name="T_Book1 2 8 28 5" xfId="38409" xr:uid="{00000000-0005-0000-0000-0000ADA80000}"/>
    <cellStyle name="T_Book1 2 8 28 6" xfId="38410" xr:uid="{00000000-0005-0000-0000-0000AEA80000}"/>
    <cellStyle name="T_Book1 2 8 29" xfId="38411" xr:uid="{00000000-0005-0000-0000-0000AFA80000}"/>
    <cellStyle name="T_Book1 2 8 29 2" xfId="38412" xr:uid="{00000000-0005-0000-0000-0000B0A80000}"/>
    <cellStyle name="T_Book1 2 8 29 3" xfId="38413" xr:uid="{00000000-0005-0000-0000-0000B1A80000}"/>
    <cellStyle name="T_Book1 2 8 29 4" xfId="38414" xr:uid="{00000000-0005-0000-0000-0000B2A80000}"/>
    <cellStyle name="T_Book1 2 8 29 5" xfId="38415" xr:uid="{00000000-0005-0000-0000-0000B3A80000}"/>
    <cellStyle name="T_Book1 2 8 29 6" xfId="38416" xr:uid="{00000000-0005-0000-0000-0000B4A80000}"/>
    <cellStyle name="T_Book1 2 8 3" xfId="38417" xr:uid="{00000000-0005-0000-0000-0000B5A80000}"/>
    <cellStyle name="T_Book1 2 8 3 2" xfId="38418" xr:uid="{00000000-0005-0000-0000-0000B6A80000}"/>
    <cellStyle name="T_Book1 2 8 3 3" xfId="38419" xr:uid="{00000000-0005-0000-0000-0000B7A80000}"/>
    <cellStyle name="T_Book1 2 8 3 4" xfId="38420" xr:uid="{00000000-0005-0000-0000-0000B8A80000}"/>
    <cellStyle name="T_Book1 2 8 3 5" xfId="38421" xr:uid="{00000000-0005-0000-0000-0000B9A80000}"/>
    <cellStyle name="T_Book1 2 8 3 6" xfId="38422" xr:uid="{00000000-0005-0000-0000-0000BAA80000}"/>
    <cellStyle name="T_Book1 2 8 30" xfId="38423" xr:uid="{00000000-0005-0000-0000-0000BBA80000}"/>
    <cellStyle name="T_Book1 2 8 31" xfId="38424" xr:uid="{00000000-0005-0000-0000-0000BCA80000}"/>
    <cellStyle name="T_Book1 2 8 32" xfId="38425" xr:uid="{00000000-0005-0000-0000-0000BDA80000}"/>
    <cellStyle name="T_Book1 2 8 33" xfId="38426" xr:uid="{00000000-0005-0000-0000-0000BEA80000}"/>
    <cellStyle name="T_Book1 2 8 34" xfId="38427" xr:uid="{00000000-0005-0000-0000-0000BFA80000}"/>
    <cellStyle name="T_Book1 2 8 4" xfId="38428" xr:uid="{00000000-0005-0000-0000-0000C0A80000}"/>
    <cellStyle name="T_Book1 2 8 4 2" xfId="38429" xr:uid="{00000000-0005-0000-0000-0000C1A80000}"/>
    <cellStyle name="T_Book1 2 8 4 3" xfId="38430" xr:uid="{00000000-0005-0000-0000-0000C2A80000}"/>
    <cellStyle name="T_Book1 2 8 4 4" xfId="38431" xr:uid="{00000000-0005-0000-0000-0000C3A80000}"/>
    <cellStyle name="T_Book1 2 8 4 5" xfId="38432" xr:uid="{00000000-0005-0000-0000-0000C4A80000}"/>
    <cellStyle name="T_Book1 2 8 4 6" xfId="38433" xr:uid="{00000000-0005-0000-0000-0000C5A80000}"/>
    <cellStyle name="T_Book1 2 8 5" xfId="38434" xr:uid="{00000000-0005-0000-0000-0000C6A80000}"/>
    <cellStyle name="T_Book1 2 8 5 2" xfId="38435" xr:uid="{00000000-0005-0000-0000-0000C7A80000}"/>
    <cellStyle name="T_Book1 2 8 5 3" xfId="38436" xr:uid="{00000000-0005-0000-0000-0000C8A80000}"/>
    <cellStyle name="T_Book1 2 8 5 4" xfId="38437" xr:uid="{00000000-0005-0000-0000-0000C9A80000}"/>
    <cellStyle name="T_Book1 2 8 5 5" xfId="38438" xr:uid="{00000000-0005-0000-0000-0000CAA80000}"/>
    <cellStyle name="T_Book1 2 8 5 6" xfId="38439" xr:uid="{00000000-0005-0000-0000-0000CBA80000}"/>
    <cellStyle name="T_Book1 2 8 6" xfId="38440" xr:uid="{00000000-0005-0000-0000-0000CCA80000}"/>
    <cellStyle name="T_Book1 2 8 6 2" xfId="38441" xr:uid="{00000000-0005-0000-0000-0000CDA80000}"/>
    <cellStyle name="T_Book1 2 8 6 3" xfId="38442" xr:uid="{00000000-0005-0000-0000-0000CEA80000}"/>
    <cellStyle name="T_Book1 2 8 6 4" xfId="38443" xr:uid="{00000000-0005-0000-0000-0000CFA80000}"/>
    <cellStyle name="T_Book1 2 8 6 5" xfId="38444" xr:uid="{00000000-0005-0000-0000-0000D0A80000}"/>
    <cellStyle name="T_Book1 2 8 6 6" xfId="38445" xr:uid="{00000000-0005-0000-0000-0000D1A80000}"/>
    <cellStyle name="T_Book1 2 8 7" xfId="38446" xr:uid="{00000000-0005-0000-0000-0000D2A80000}"/>
    <cellStyle name="T_Book1 2 8 7 2" xfId="38447" xr:uid="{00000000-0005-0000-0000-0000D3A80000}"/>
    <cellStyle name="T_Book1 2 8 7 3" xfId="38448" xr:uid="{00000000-0005-0000-0000-0000D4A80000}"/>
    <cellStyle name="T_Book1 2 8 7 4" xfId="38449" xr:uid="{00000000-0005-0000-0000-0000D5A80000}"/>
    <cellStyle name="T_Book1 2 8 7 5" xfId="38450" xr:uid="{00000000-0005-0000-0000-0000D6A80000}"/>
    <cellStyle name="T_Book1 2 8 7 6" xfId="38451" xr:uid="{00000000-0005-0000-0000-0000D7A80000}"/>
    <cellStyle name="T_Book1 2 8 8" xfId="38452" xr:uid="{00000000-0005-0000-0000-0000D8A80000}"/>
    <cellStyle name="T_Book1 2 8 8 2" xfId="38453" xr:uid="{00000000-0005-0000-0000-0000D9A80000}"/>
    <cellStyle name="T_Book1 2 8 8 3" xfId="38454" xr:uid="{00000000-0005-0000-0000-0000DAA80000}"/>
    <cellStyle name="T_Book1 2 8 8 4" xfId="38455" xr:uid="{00000000-0005-0000-0000-0000DBA80000}"/>
    <cellStyle name="T_Book1 2 8 8 5" xfId="38456" xr:uid="{00000000-0005-0000-0000-0000DCA80000}"/>
    <cellStyle name="T_Book1 2 8 8 6" xfId="38457" xr:uid="{00000000-0005-0000-0000-0000DDA80000}"/>
    <cellStyle name="T_Book1 2 8 9" xfId="38458" xr:uid="{00000000-0005-0000-0000-0000DEA80000}"/>
    <cellStyle name="T_Book1 2 8 9 2" xfId="38459" xr:uid="{00000000-0005-0000-0000-0000DFA80000}"/>
    <cellStyle name="T_Book1 2 8 9 3" xfId="38460" xr:uid="{00000000-0005-0000-0000-0000E0A80000}"/>
    <cellStyle name="T_Book1 2 8 9 4" xfId="38461" xr:uid="{00000000-0005-0000-0000-0000E1A80000}"/>
    <cellStyle name="T_Book1 2 8 9 5" xfId="38462" xr:uid="{00000000-0005-0000-0000-0000E2A80000}"/>
    <cellStyle name="T_Book1 2 8 9 6" xfId="38463" xr:uid="{00000000-0005-0000-0000-0000E3A80000}"/>
    <cellStyle name="T_Book1 2 9" xfId="38464" xr:uid="{00000000-0005-0000-0000-0000E4A80000}"/>
    <cellStyle name="T_Book1 2 9 2" xfId="38465" xr:uid="{00000000-0005-0000-0000-0000E5A80000}"/>
    <cellStyle name="T_Book1 2 9 3" xfId="38466" xr:uid="{00000000-0005-0000-0000-0000E6A80000}"/>
    <cellStyle name="T_Book1 2 9 4" xfId="38467" xr:uid="{00000000-0005-0000-0000-0000E7A80000}"/>
    <cellStyle name="T_Book1 2 9 5" xfId="38468" xr:uid="{00000000-0005-0000-0000-0000E8A80000}"/>
    <cellStyle name="T_Book1 2 9 6" xfId="38469" xr:uid="{00000000-0005-0000-0000-0000E9A80000}"/>
    <cellStyle name="T_Book1 2 9 7" xfId="38470" xr:uid="{00000000-0005-0000-0000-0000EAA80000}"/>
    <cellStyle name="T_Book1 2_KHKT_tong_quat_BK_(Pb_20.3)(1) (1)" xfId="38471" xr:uid="{00000000-0005-0000-0000-0000EBA80000}"/>
    <cellStyle name="T_Book1 2_KHKT_tong_quat_BK_(Pb_20.3)(1) (1) 10" xfId="38472" xr:uid="{00000000-0005-0000-0000-0000ECA80000}"/>
    <cellStyle name="T_Book1 2_KHKT_tong_quat_BK_(Pb_20.3)(1) (1) 10 2" xfId="38473" xr:uid="{00000000-0005-0000-0000-0000EDA80000}"/>
    <cellStyle name="T_Book1 2_KHKT_tong_quat_BK_(Pb_20.3)(1) (1) 10 3" xfId="38474" xr:uid="{00000000-0005-0000-0000-0000EEA80000}"/>
    <cellStyle name="T_Book1 2_KHKT_tong_quat_BK_(Pb_20.3)(1) (1) 10 4" xfId="38475" xr:uid="{00000000-0005-0000-0000-0000EFA80000}"/>
    <cellStyle name="T_Book1 2_KHKT_tong_quat_BK_(Pb_20.3)(1) (1) 10 5" xfId="38476" xr:uid="{00000000-0005-0000-0000-0000F0A80000}"/>
    <cellStyle name="T_Book1 2_KHKT_tong_quat_BK_(Pb_20.3)(1) (1) 10 6" xfId="38477" xr:uid="{00000000-0005-0000-0000-0000F1A80000}"/>
    <cellStyle name="T_Book1 2_KHKT_tong_quat_BK_(Pb_20.3)(1) (1) 11" xfId="38478" xr:uid="{00000000-0005-0000-0000-0000F2A80000}"/>
    <cellStyle name="T_Book1 2_KHKT_tong_quat_BK_(Pb_20.3)(1) (1) 11 2" xfId="38479" xr:uid="{00000000-0005-0000-0000-0000F3A80000}"/>
    <cellStyle name="T_Book1 2_KHKT_tong_quat_BK_(Pb_20.3)(1) (1) 11 3" xfId="38480" xr:uid="{00000000-0005-0000-0000-0000F4A80000}"/>
    <cellStyle name="T_Book1 2_KHKT_tong_quat_BK_(Pb_20.3)(1) (1) 11 4" xfId="38481" xr:uid="{00000000-0005-0000-0000-0000F5A80000}"/>
    <cellStyle name="T_Book1 2_KHKT_tong_quat_BK_(Pb_20.3)(1) (1) 11 5" xfId="38482" xr:uid="{00000000-0005-0000-0000-0000F6A80000}"/>
    <cellStyle name="T_Book1 2_KHKT_tong_quat_BK_(Pb_20.3)(1) (1) 11 6" xfId="38483" xr:uid="{00000000-0005-0000-0000-0000F7A80000}"/>
    <cellStyle name="T_Book1 2_KHKT_tong_quat_BK_(Pb_20.3)(1) (1) 12" xfId="38484" xr:uid="{00000000-0005-0000-0000-0000F8A80000}"/>
    <cellStyle name="T_Book1 2_KHKT_tong_quat_BK_(Pb_20.3)(1) (1) 12 2" xfId="38485" xr:uid="{00000000-0005-0000-0000-0000F9A80000}"/>
    <cellStyle name="T_Book1 2_KHKT_tong_quat_BK_(Pb_20.3)(1) (1) 12 3" xfId="38486" xr:uid="{00000000-0005-0000-0000-0000FAA80000}"/>
    <cellStyle name="T_Book1 2_KHKT_tong_quat_BK_(Pb_20.3)(1) (1) 12 4" xfId="38487" xr:uid="{00000000-0005-0000-0000-0000FBA80000}"/>
    <cellStyle name="T_Book1 2_KHKT_tong_quat_BK_(Pb_20.3)(1) (1) 12 5" xfId="38488" xr:uid="{00000000-0005-0000-0000-0000FCA80000}"/>
    <cellStyle name="T_Book1 2_KHKT_tong_quat_BK_(Pb_20.3)(1) (1) 12 6" xfId="38489" xr:uid="{00000000-0005-0000-0000-0000FDA80000}"/>
    <cellStyle name="T_Book1 2_KHKT_tong_quat_BK_(Pb_20.3)(1) (1) 13" xfId="38490" xr:uid="{00000000-0005-0000-0000-0000FEA80000}"/>
    <cellStyle name="T_Book1 2_KHKT_tong_quat_BK_(Pb_20.3)(1) (1) 13 2" xfId="38491" xr:uid="{00000000-0005-0000-0000-0000FFA80000}"/>
    <cellStyle name="T_Book1 2_KHKT_tong_quat_BK_(Pb_20.3)(1) (1) 13 3" xfId="38492" xr:uid="{00000000-0005-0000-0000-000000A90000}"/>
    <cellStyle name="T_Book1 2_KHKT_tong_quat_BK_(Pb_20.3)(1) (1) 13 4" xfId="38493" xr:uid="{00000000-0005-0000-0000-000001A90000}"/>
    <cellStyle name="T_Book1 2_KHKT_tong_quat_BK_(Pb_20.3)(1) (1) 13 5" xfId="38494" xr:uid="{00000000-0005-0000-0000-000002A90000}"/>
    <cellStyle name="T_Book1 2_KHKT_tong_quat_BK_(Pb_20.3)(1) (1) 13 6" xfId="38495" xr:uid="{00000000-0005-0000-0000-000003A90000}"/>
    <cellStyle name="T_Book1 2_KHKT_tong_quat_BK_(Pb_20.3)(1) (1) 14" xfId="38496" xr:uid="{00000000-0005-0000-0000-000004A90000}"/>
    <cellStyle name="T_Book1 2_KHKT_tong_quat_BK_(Pb_20.3)(1) (1) 14 2" xfId="38497" xr:uid="{00000000-0005-0000-0000-000005A90000}"/>
    <cellStyle name="T_Book1 2_KHKT_tong_quat_BK_(Pb_20.3)(1) (1) 14 3" xfId="38498" xr:uid="{00000000-0005-0000-0000-000006A90000}"/>
    <cellStyle name="T_Book1 2_KHKT_tong_quat_BK_(Pb_20.3)(1) (1) 14 4" xfId="38499" xr:uid="{00000000-0005-0000-0000-000007A90000}"/>
    <cellStyle name="T_Book1 2_KHKT_tong_quat_BK_(Pb_20.3)(1) (1) 14 5" xfId="38500" xr:uid="{00000000-0005-0000-0000-000008A90000}"/>
    <cellStyle name="T_Book1 2_KHKT_tong_quat_BK_(Pb_20.3)(1) (1) 14 6" xfId="38501" xr:uid="{00000000-0005-0000-0000-000009A90000}"/>
    <cellStyle name="T_Book1 2_KHKT_tong_quat_BK_(Pb_20.3)(1) (1) 15" xfId="38502" xr:uid="{00000000-0005-0000-0000-00000AA90000}"/>
    <cellStyle name="T_Book1 2_KHKT_tong_quat_BK_(Pb_20.3)(1) (1) 15 2" xfId="38503" xr:uid="{00000000-0005-0000-0000-00000BA90000}"/>
    <cellStyle name="T_Book1 2_KHKT_tong_quat_BK_(Pb_20.3)(1) (1) 15 3" xfId="38504" xr:uid="{00000000-0005-0000-0000-00000CA90000}"/>
    <cellStyle name="T_Book1 2_KHKT_tong_quat_BK_(Pb_20.3)(1) (1) 15 4" xfId="38505" xr:uid="{00000000-0005-0000-0000-00000DA90000}"/>
    <cellStyle name="T_Book1 2_KHKT_tong_quat_BK_(Pb_20.3)(1) (1) 15 5" xfId="38506" xr:uid="{00000000-0005-0000-0000-00000EA90000}"/>
    <cellStyle name="T_Book1 2_KHKT_tong_quat_BK_(Pb_20.3)(1) (1) 15 6" xfId="38507" xr:uid="{00000000-0005-0000-0000-00000FA90000}"/>
    <cellStyle name="T_Book1 2_KHKT_tong_quat_BK_(Pb_20.3)(1) (1) 16" xfId="38508" xr:uid="{00000000-0005-0000-0000-000010A90000}"/>
    <cellStyle name="T_Book1 2_KHKT_tong_quat_BK_(Pb_20.3)(1) (1) 16 2" xfId="38509" xr:uid="{00000000-0005-0000-0000-000011A90000}"/>
    <cellStyle name="T_Book1 2_KHKT_tong_quat_BK_(Pb_20.3)(1) (1) 16 3" xfId="38510" xr:uid="{00000000-0005-0000-0000-000012A90000}"/>
    <cellStyle name="T_Book1 2_KHKT_tong_quat_BK_(Pb_20.3)(1) (1) 16 4" xfId="38511" xr:uid="{00000000-0005-0000-0000-000013A90000}"/>
    <cellStyle name="T_Book1 2_KHKT_tong_quat_BK_(Pb_20.3)(1) (1) 16 5" xfId="38512" xr:uid="{00000000-0005-0000-0000-000014A90000}"/>
    <cellStyle name="T_Book1 2_KHKT_tong_quat_BK_(Pb_20.3)(1) (1) 16 6" xfId="38513" xr:uid="{00000000-0005-0000-0000-000015A90000}"/>
    <cellStyle name="T_Book1 2_KHKT_tong_quat_BK_(Pb_20.3)(1) (1) 17" xfId="38514" xr:uid="{00000000-0005-0000-0000-000016A90000}"/>
    <cellStyle name="T_Book1 2_KHKT_tong_quat_BK_(Pb_20.3)(1) (1) 17 2" xfId="38515" xr:uid="{00000000-0005-0000-0000-000017A90000}"/>
    <cellStyle name="T_Book1 2_KHKT_tong_quat_BK_(Pb_20.3)(1) (1) 17 3" xfId="38516" xr:uid="{00000000-0005-0000-0000-000018A90000}"/>
    <cellStyle name="T_Book1 2_KHKT_tong_quat_BK_(Pb_20.3)(1) (1) 17 4" xfId="38517" xr:uid="{00000000-0005-0000-0000-000019A90000}"/>
    <cellStyle name="T_Book1 2_KHKT_tong_quat_BK_(Pb_20.3)(1) (1) 17 5" xfId="38518" xr:uid="{00000000-0005-0000-0000-00001AA90000}"/>
    <cellStyle name="T_Book1 2_KHKT_tong_quat_BK_(Pb_20.3)(1) (1) 17 6" xfId="38519" xr:uid="{00000000-0005-0000-0000-00001BA90000}"/>
    <cellStyle name="T_Book1 2_KHKT_tong_quat_BK_(Pb_20.3)(1) (1) 18" xfId="38520" xr:uid="{00000000-0005-0000-0000-00001CA90000}"/>
    <cellStyle name="T_Book1 2_KHKT_tong_quat_BK_(Pb_20.3)(1) (1) 18 2" xfId="38521" xr:uid="{00000000-0005-0000-0000-00001DA90000}"/>
    <cellStyle name="T_Book1 2_KHKT_tong_quat_BK_(Pb_20.3)(1) (1) 18 3" xfId="38522" xr:uid="{00000000-0005-0000-0000-00001EA90000}"/>
    <cellStyle name="T_Book1 2_KHKT_tong_quat_BK_(Pb_20.3)(1) (1) 18 4" xfId="38523" xr:uid="{00000000-0005-0000-0000-00001FA90000}"/>
    <cellStyle name="T_Book1 2_KHKT_tong_quat_BK_(Pb_20.3)(1) (1) 18 5" xfId="38524" xr:uid="{00000000-0005-0000-0000-000020A90000}"/>
    <cellStyle name="T_Book1 2_KHKT_tong_quat_BK_(Pb_20.3)(1) (1) 18 6" xfId="38525" xr:uid="{00000000-0005-0000-0000-000021A90000}"/>
    <cellStyle name="T_Book1 2_KHKT_tong_quat_BK_(Pb_20.3)(1) (1) 19" xfId="38526" xr:uid="{00000000-0005-0000-0000-000022A90000}"/>
    <cellStyle name="T_Book1 2_KHKT_tong_quat_BK_(Pb_20.3)(1) (1) 19 2" xfId="38527" xr:uid="{00000000-0005-0000-0000-000023A90000}"/>
    <cellStyle name="T_Book1 2_KHKT_tong_quat_BK_(Pb_20.3)(1) (1) 19 3" xfId="38528" xr:uid="{00000000-0005-0000-0000-000024A90000}"/>
    <cellStyle name="T_Book1 2_KHKT_tong_quat_BK_(Pb_20.3)(1) (1) 19 4" xfId="38529" xr:uid="{00000000-0005-0000-0000-000025A90000}"/>
    <cellStyle name="T_Book1 2_KHKT_tong_quat_BK_(Pb_20.3)(1) (1) 19 5" xfId="38530" xr:uid="{00000000-0005-0000-0000-000026A90000}"/>
    <cellStyle name="T_Book1 2_KHKT_tong_quat_BK_(Pb_20.3)(1) (1) 19 6" xfId="38531" xr:uid="{00000000-0005-0000-0000-000027A90000}"/>
    <cellStyle name="T_Book1 2_KHKT_tong_quat_BK_(Pb_20.3)(1) (1) 2" xfId="38532" xr:uid="{00000000-0005-0000-0000-000028A90000}"/>
    <cellStyle name="T_Book1 2_KHKT_tong_quat_BK_(Pb_20.3)(1) (1) 2 2" xfId="38533" xr:uid="{00000000-0005-0000-0000-000029A90000}"/>
    <cellStyle name="T_Book1 2_KHKT_tong_quat_BK_(Pb_20.3)(1) (1) 2 3" xfId="38534" xr:uid="{00000000-0005-0000-0000-00002AA90000}"/>
    <cellStyle name="T_Book1 2_KHKT_tong_quat_BK_(Pb_20.3)(1) (1) 2 4" xfId="38535" xr:uid="{00000000-0005-0000-0000-00002BA90000}"/>
    <cellStyle name="T_Book1 2_KHKT_tong_quat_BK_(Pb_20.3)(1) (1) 2 5" xfId="38536" xr:uid="{00000000-0005-0000-0000-00002CA90000}"/>
    <cellStyle name="T_Book1 2_KHKT_tong_quat_BK_(Pb_20.3)(1) (1) 2 6" xfId="38537" xr:uid="{00000000-0005-0000-0000-00002DA90000}"/>
    <cellStyle name="T_Book1 2_KHKT_tong_quat_BK_(Pb_20.3)(1) (1) 2 7" xfId="38538" xr:uid="{00000000-0005-0000-0000-00002EA90000}"/>
    <cellStyle name="T_Book1 2_KHKT_tong_quat_BK_(Pb_20.3)(1) (1) 20" xfId="38539" xr:uid="{00000000-0005-0000-0000-00002FA90000}"/>
    <cellStyle name="T_Book1 2_KHKT_tong_quat_BK_(Pb_20.3)(1) (1) 20 2" xfId="38540" xr:uid="{00000000-0005-0000-0000-000030A90000}"/>
    <cellStyle name="T_Book1 2_KHKT_tong_quat_BK_(Pb_20.3)(1) (1) 20 3" xfId="38541" xr:uid="{00000000-0005-0000-0000-000031A90000}"/>
    <cellStyle name="T_Book1 2_KHKT_tong_quat_BK_(Pb_20.3)(1) (1) 20 4" xfId="38542" xr:uid="{00000000-0005-0000-0000-000032A90000}"/>
    <cellStyle name="T_Book1 2_KHKT_tong_quat_BK_(Pb_20.3)(1) (1) 20 5" xfId="38543" xr:uid="{00000000-0005-0000-0000-000033A90000}"/>
    <cellStyle name="T_Book1 2_KHKT_tong_quat_BK_(Pb_20.3)(1) (1) 20 6" xfId="38544" xr:uid="{00000000-0005-0000-0000-000034A90000}"/>
    <cellStyle name="T_Book1 2_KHKT_tong_quat_BK_(Pb_20.3)(1) (1) 21" xfId="38545" xr:uid="{00000000-0005-0000-0000-000035A90000}"/>
    <cellStyle name="T_Book1 2_KHKT_tong_quat_BK_(Pb_20.3)(1) (1) 21 2" xfId="38546" xr:uid="{00000000-0005-0000-0000-000036A90000}"/>
    <cellStyle name="T_Book1 2_KHKT_tong_quat_BK_(Pb_20.3)(1) (1) 21 3" xfId="38547" xr:uid="{00000000-0005-0000-0000-000037A90000}"/>
    <cellStyle name="T_Book1 2_KHKT_tong_quat_BK_(Pb_20.3)(1) (1) 21 4" xfId="38548" xr:uid="{00000000-0005-0000-0000-000038A90000}"/>
    <cellStyle name="T_Book1 2_KHKT_tong_quat_BK_(Pb_20.3)(1) (1) 21 5" xfId="38549" xr:uid="{00000000-0005-0000-0000-000039A90000}"/>
    <cellStyle name="T_Book1 2_KHKT_tong_quat_BK_(Pb_20.3)(1) (1) 21 6" xfId="38550" xr:uid="{00000000-0005-0000-0000-00003AA90000}"/>
    <cellStyle name="T_Book1 2_KHKT_tong_quat_BK_(Pb_20.3)(1) (1) 22" xfId="38551" xr:uid="{00000000-0005-0000-0000-00003BA90000}"/>
    <cellStyle name="T_Book1 2_KHKT_tong_quat_BK_(Pb_20.3)(1) (1) 22 2" xfId="38552" xr:uid="{00000000-0005-0000-0000-00003CA90000}"/>
    <cellStyle name="T_Book1 2_KHKT_tong_quat_BK_(Pb_20.3)(1) (1) 22 3" xfId="38553" xr:uid="{00000000-0005-0000-0000-00003DA90000}"/>
    <cellStyle name="T_Book1 2_KHKT_tong_quat_BK_(Pb_20.3)(1) (1) 22 4" xfId="38554" xr:uid="{00000000-0005-0000-0000-00003EA90000}"/>
    <cellStyle name="T_Book1 2_KHKT_tong_quat_BK_(Pb_20.3)(1) (1) 22 5" xfId="38555" xr:uid="{00000000-0005-0000-0000-00003FA90000}"/>
    <cellStyle name="T_Book1 2_KHKT_tong_quat_BK_(Pb_20.3)(1) (1) 22 6" xfId="38556" xr:uid="{00000000-0005-0000-0000-000040A90000}"/>
    <cellStyle name="T_Book1 2_KHKT_tong_quat_BK_(Pb_20.3)(1) (1) 23" xfId="38557" xr:uid="{00000000-0005-0000-0000-000041A90000}"/>
    <cellStyle name="T_Book1 2_KHKT_tong_quat_BK_(Pb_20.3)(1) (1) 23 2" xfId="38558" xr:uid="{00000000-0005-0000-0000-000042A90000}"/>
    <cellStyle name="T_Book1 2_KHKT_tong_quat_BK_(Pb_20.3)(1) (1) 23 3" xfId="38559" xr:uid="{00000000-0005-0000-0000-000043A90000}"/>
    <cellStyle name="T_Book1 2_KHKT_tong_quat_BK_(Pb_20.3)(1) (1) 23 4" xfId="38560" xr:uid="{00000000-0005-0000-0000-000044A90000}"/>
    <cellStyle name="T_Book1 2_KHKT_tong_quat_BK_(Pb_20.3)(1) (1) 23 5" xfId="38561" xr:uid="{00000000-0005-0000-0000-000045A90000}"/>
    <cellStyle name="T_Book1 2_KHKT_tong_quat_BK_(Pb_20.3)(1) (1) 23 6" xfId="38562" xr:uid="{00000000-0005-0000-0000-000046A90000}"/>
    <cellStyle name="T_Book1 2_KHKT_tong_quat_BK_(Pb_20.3)(1) (1) 24" xfId="38563" xr:uid="{00000000-0005-0000-0000-000047A90000}"/>
    <cellStyle name="T_Book1 2_KHKT_tong_quat_BK_(Pb_20.3)(1) (1) 24 2" xfId="38564" xr:uid="{00000000-0005-0000-0000-000048A90000}"/>
    <cellStyle name="T_Book1 2_KHKT_tong_quat_BK_(Pb_20.3)(1) (1) 24 3" xfId="38565" xr:uid="{00000000-0005-0000-0000-000049A90000}"/>
    <cellStyle name="T_Book1 2_KHKT_tong_quat_BK_(Pb_20.3)(1) (1) 24 4" xfId="38566" xr:uid="{00000000-0005-0000-0000-00004AA90000}"/>
    <cellStyle name="T_Book1 2_KHKT_tong_quat_BK_(Pb_20.3)(1) (1) 24 5" xfId="38567" xr:uid="{00000000-0005-0000-0000-00004BA90000}"/>
    <cellStyle name="T_Book1 2_KHKT_tong_quat_BK_(Pb_20.3)(1) (1) 24 6" xfId="38568" xr:uid="{00000000-0005-0000-0000-00004CA90000}"/>
    <cellStyle name="T_Book1 2_KHKT_tong_quat_BK_(Pb_20.3)(1) (1) 25" xfId="38569" xr:uid="{00000000-0005-0000-0000-00004DA90000}"/>
    <cellStyle name="T_Book1 2_KHKT_tong_quat_BK_(Pb_20.3)(1) (1) 25 2" xfId="38570" xr:uid="{00000000-0005-0000-0000-00004EA90000}"/>
    <cellStyle name="T_Book1 2_KHKT_tong_quat_BK_(Pb_20.3)(1) (1) 25 3" xfId="38571" xr:uid="{00000000-0005-0000-0000-00004FA90000}"/>
    <cellStyle name="T_Book1 2_KHKT_tong_quat_BK_(Pb_20.3)(1) (1) 25 4" xfId="38572" xr:uid="{00000000-0005-0000-0000-000050A90000}"/>
    <cellStyle name="T_Book1 2_KHKT_tong_quat_BK_(Pb_20.3)(1) (1) 25 5" xfId="38573" xr:uid="{00000000-0005-0000-0000-000051A90000}"/>
    <cellStyle name="T_Book1 2_KHKT_tong_quat_BK_(Pb_20.3)(1) (1) 25 6" xfId="38574" xr:uid="{00000000-0005-0000-0000-000052A90000}"/>
    <cellStyle name="T_Book1 2_KHKT_tong_quat_BK_(Pb_20.3)(1) (1) 26" xfId="38575" xr:uid="{00000000-0005-0000-0000-000053A90000}"/>
    <cellStyle name="T_Book1 2_KHKT_tong_quat_BK_(Pb_20.3)(1) (1) 26 2" xfId="38576" xr:uid="{00000000-0005-0000-0000-000054A90000}"/>
    <cellStyle name="T_Book1 2_KHKT_tong_quat_BK_(Pb_20.3)(1) (1) 26 3" xfId="38577" xr:uid="{00000000-0005-0000-0000-000055A90000}"/>
    <cellStyle name="T_Book1 2_KHKT_tong_quat_BK_(Pb_20.3)(1) (1) 26 4" xfId="38578" xr:uid="{00000000-0005-0000-0000-000056A90000}"/>
    <cellStyle name="T_Book1 2_KHKT_tong_quat_BK_(Pb_20.3)(1) (1) 26 5" xfId="38579" xr:uid="{00000000-0005-0000-0000-000057A90000}"/>
    <cellStyle name="T_Book1 2_KHKT_tong_quat_BK_(Pb_20.3)(1) (1) 26 6" xfId="38580" xr:uid="{00000000-0005-0000-0000-000058A90000}"/>
    <cellStyle name="T_Book1 2_KHKT_tong_quat_BK_(Pb_20.3)(1) (1) 27" xfId="38581" xr:uid="{00000000-0005-0000-0000-000059A90000}"/>
    <cellStyle name="T_Book1 2_KHKT_tong_quat_BK_(Pb_20.3)(1) (1) 27 2" xfId="38582" xr:uid="{00000000-0005-0000-0000-00005AA90000}"/>
    <cellStyle name="T_Book1 2_KHKT_tong_quat_BK_(Pb_20.3)(1) (1) 27 3" xfId="38583" xr:uid="{00000000-0005-0000-0000-00005BA90000}"/>
    <cellStyle name="T_Book1 2_KHKT_tong_quat_BK_(Pb_20.3)(1) (1) 27 4" xfId="38584" xr:uid="{00000000-0005-0000-0000-00005CA90000}"/>
    <cellStyle name="T_Book1 2_KHKT_tong_quat_BK_(Pb_20.3)(1) (1) 27 5" xfId="38585" xr:uid="{00000000-0005-0000-0000-00005DA90000}"/>
    <cellStyle name="T_Book1 2_KHKT_tong_quat_BK_(Pb_20.3)(1) (1) 27 6" xfId="38586" xr:uid="{00000000-0005-0000-0000-00005EA90000}"/>
    <cellStyle name="T_Book1 2_KHKT_tong_quat_BK_(Pb_20.3)(1) (1) 28" xfId="38587" xr:uid="{00000000-0005-0000-0000-00005FA90000}"/>
    <cellStyle name="T_Book1 2_KHKT_tong_quat_BK_(Pb_20.3)(1) (1) 28 2" xfId="38588" xr:uid="{00000000-0005-0000-0000-000060A90000}"/>
    <cellStyle name="T_Book1 2_KHKT_tong_quat_BK_(Pb_20.3)(1) (1) 28 3" xfId="38589" xr:uid="{00000000-0005-0000-0000-000061A90000}"/>
    <cellStyle name="T_Book1 2_KHKT_tong_quat_BK_(Pb_20.3)(1) (1) 28 4" xfId="38590" xr:uid="{00000000-0005-0000-0000-000062A90000}"/>
    <cellStyle name="T_Book1 2_KHKT_tong_quat_BK_(Pb_20.3)(1) (1) 28 5" xfId="38591" xr:uid="{00000000-0005-0000-0000-000063A90000}"/>
    <cellStyle name="T_Book1 2_KHKT_tong_quat_BK_(Pb_20.3)(1) (1) 28 6" xfId="38592" xr:uid="{00000000-0005-0000-0000-000064A90000}"/>
    <cellStyle name="T_Book1 2_KHKT_tong_quat_BK_(Pb_20.3)(1) (1) 29" xfId="38593" xr:uid="{00000000-0005-0000-0000-000065A90000}"/>
    <cellStyle name="T_Book1 2_KHKT_tong_quat_BK_(Pb_20.3)(1) (1) 29 2" xfId="38594" xr:uid="{00000000-0005-0000-0000-000066A90000}"/>
    <cellStyle name="T_Book1 2_KHKT_tong_quat_BK_(Pb_20.3)(1) (1) 29 3" xfId="38595" xr:uid="{00000000-0005-0000-0000-000067A90000}"/>
    <cellStyle name="T_Book1 2_KHKT_tong_quat_BK_(Pb_20.3)(1) (1) 29 4" xfId="38596" xr:uid="{00000000-0005-0000-0000-000068A90000}"/>
    <cellStyle name="T_Book1 2_KHKT_tong_quat_BK_(Pb_20.3)(1) (1) 29 5" xfId="38597" xr:uid="{00000000-0005-0000-0000-000069A90000}"/>
    <cellStyle name="T_Book1 2_KHKT_tong_quat_BK_(Pb_20.3)(1) (1) 29 6" xfId="38598" xr:uid="{00000000-0005-0000-0000-00006AA90000}"/>
    <cellStyle name="T_Book1 2_KHKT_tong_quat_BK_(Pb_20.3)(1) (1) 3" xfId="38599" xr:uid="{00000000-0005-0000-0000-00006BA90000}"/>
    <cellStyle name="T_Book1 2_KHKT_tong_quat_BK_(Pb_20.3)(1) (1) 3 2" xfId="38600" xr:uid="{00000000-0005-0000-0000-00006CA90000}"/>
    <cellStyle name="T_Book1 2_KHKT_tong_quat_BK_(Pb_20.3)(1) (1) 3 3" xfId="38601" xr:uid="{00000000-0005-0000-0000-00006DA90000}"/>
    <cellStyle name="T_Book1 2_KHKT_tong_quat_BK_(Pb_20.3)(1) (1) 3 4" xfId="38602" xr:uid="{00000000-0005-0000-0000-00006EA90000}"/>
    <cellStyle name="T_Book1 2_KHKT_tong_quat_BK_(Pb_20.3)(1) (1) 3 5" xfId="38603" xr:uid="{00000000-0005-0000-0000-00006FA90000}"/>
    <cellStyle name="T_Book1 2_KHKT_tong_quat_BK_(Pb_20.3)(1) (1) 3 6" xfId="38604" xr:uid="{00000000-0005-0000-0000-000070A90000}"/>
    <cellStyle name="T_Book1 2_KHKT_tong_quat_BK_(Pb_20.3)(1) (1) 30" xfId="38605" xr:uid="{00000000-0005-0000-0000-000071A90000}"/>
    <cellStyle name="T_Book1 2_KHKT_tong_quat_BK_(Pb_20.3)(1) (1) 31" xfId="38606" xr:uid="{00000000-0005-0000-0000-000072A90000}"/>
    <cellStyle name="T_Book1 2_KHKT_tong_quat_BK_(Pb_20.3)(1) (1) 32" xfId="38607" xr:uid="{00000000-0005-0000-0000-000073A90000}"/>
    <cellStyle name="T_Book1 2_KHKT_tong_quat_BK_(Pb_20.3)(1) (1) 33" xfId="38608" xr:uid="{00000000-0005-0000-0000-000074A90000}"/>
    <cellStyle name="T_Book1 2_KHKT_tong_quat_BK_(Pb_20.3)(1) (1) 34" xfId="38609" xr:uid="{00000000-0005-0000-0000-000075A90000}"/>
    <cellStyle name="T_Book1 2_KHKT_tong_quat_BK_(Pb_20.3)(1) (1) 4" xfId="38610" xr:uid="{00000000-0005-0000-0000-000076A90000}"/>
    <cellStyle name="T_Book1 2_KHKT_tong_quat_BK_(Pb_20.3)(1) (1) 4 2" xfId="38611" xr:uid="{00000000-0005-0000-0000-000077A90000}"/>
    <cellStyle name="T_Book1 2_KHKT_tong_quat_BK_(Pb_20.3)(1) (1) 4 3" xfId="38612" xr:uid="{00000000-0005-0000-0000-000078A90000}"/>
    <cellStyle name="T_Book1 2_KHKT_tong_quat_BK_(Pb_20.3)(1) (1) 4 4" xfId="38613" xr:uid="{00000000-0005-0000-0000-000079A90000}"/>
    <cellStyle name="T_Book1 2_KHKT_tong_quat_BK_(Pb_20.3)(1) (1) 4 5" xfId="38614" xr:uid="{00000000-0005-0000-0000-00007AA90000}"/>
    <cellStyle name="T_Book1 2_KHKT_tong_quat_BK_(Pb_20.3)(1) (1) 4 6" xfId="38615" xr:uid="{00000000-0005-0000-0000-00007BA90000}"/>
    <cellStyle name="T_Book1 2_KHKT_tong_quat_BK_(Pb_20.3)(1) (1) 5" xfId="38616" xr:uid="{00000000-0005-0000-0000-00007CA90000}"/>
    <cellStyle name="T_Book1 2_KHKT_tong_quat_BK_(Pb_20.3)(1) (1) 5 2" xfId="38617" xr:uid="{00000000-0005-0000-0000-00007DA90000}"/>
    <cellStyle name="T_Book1 2_KHKT_tong_quat_BK_(Pb_20.3)(1) (1) 5 3" xfId="38618" xr:uid="{00000000-0005-0000-0000-00007EA90000}"/>
    <cellStyle name="T_Book1 2_KHKT_tong_quat_BK_(Pb_20.3)(1) (1) 5 4" xfId="38619" xr:uid="{00000000-0005-0000-0000-00007FA90000}"/>
    <cellStyle name="T_Book1 2_KHKT_tong_quat_BK_(Pb_20.3)(1) (1) 5 5" xfId="38620" xr:uid="{00000000-0005-0000-0000-000080A90000}"/>
    <cellStyle name="T_Book1 2_KHKT_tong_quat_BK_(Pb_20.3)(1) (1) 5 6" xfId="38621" xr:uid="{00000000-0005-0000-0000-000081A90000}"/>
    <cellStyle name="T_Book1 2_KHKT_tong_quat_BK_(Pb_20.3)(1) (1) 6" xfId="38622" xr:uid="{00000000-0005-0000-0000-000082A90000}"/>
    <cellStyle name="T_Book1 2_KHKT_tong_quat_BK_(Pb_20.3)(1) (1) 6 2" xfId="38623" xr:uid="{00000000-0005-0000-0000-000083A90000}"/>
    <cellStyle name="T_Book1 2_KHKT_tong_quat_BK_(Pb_20.3)(1) (1) 6 3" xfId="38624" xr:uid="{00000000-0005-0000-0000-000084A90000}"/>
    <cellStyle name="T_Book1 2_KHKT_tong_quat_BK_(Pb_20.3)(1) (1) 6 4" xfId="38625" xr:uid="{00000000-0005-0000-0000-000085A90000}"/>
    <cellStyle name="T_Book1 2_KHKT_tong_quat_BK_(Pb_20.3)(1) (1) 6 5" xfId="38626" xr:uid="{00000000-0005-0000-0000-000086A90000}"/>
    <cellStyle name="T_Book1 2_KHKT_tong_quat_BK_(Pb_20.3)(1) (1) 6 6" xfId="38627" xr:uid="{00000000-0005-0000-0000-000087A90000}"/>
    <cellStyle name="T_Book1 2_KHKT_tong_quat_BK_(Pb_20.3)(1) (1) 7" xfId="38628" xr:uid="{00000000-0005-0000-0000-000088A90000}"/>
    <cellStyle name="T_Book1 2_KHKT_tong_quat_BK_(Pb_20.3)(1) (1) 7 2" xfId="38629" xr:uid="{00000000-0005-0000-0000-000089A90000}"/>
    <cellStyle name="T_Book1 2_KHKT_tong_quat_BK_(Pb_20.3)(1) (1) 7 3" xfId="38630" xr:uid="{00000000-0005-0000-0000-00008AA90000}"/>
    <cellStyle name="T_Book1 2_KHKT_tong_quat_BK_(Pb_20.3)(1) (1) 7 4" xfId="38631" xr:uid="{00000000-0005-0000-0000-00008BA90000}"/>
    <cellStyle name="T_Book1 2_KHKT_tong_quat_BK_(Pb_20.3)(1) (1) 7 5" xfId="38632" xr:uid="{00000000-0005-0000-0000-00008CA90000}"/>
    <cellStyle name="T_Book1 2_KHKT_tong_quat_BK_(Pb_20.3)(1) (1) 7 6" xfId="38633" xr:uid="{00000000-0005-0000-0000-00008DA90000}"/>
    <cellStyle name="T_Book1 2_KHKT_tong_quat_BK_(Pb_20.3)(1) (1) 8" xfId="38634" xr:uid="{00000000-0005-0000-0000-00008EA90000}"/>
    <cellStyle name="T_Book1 2_KHKT_tong_quat_BK_(Pb_20.3)(1) (1) 8 2" xfId="38635" xr:uid="{00000000-0005-0000-0000-00008FA90000}"/>
    <cellStyle name="T_Book1 2_KHKT_tong_quat_BK_(Pb_20.3)(1) (1) 8 3" xfId="38636" xr:uid="{00000000-0005-0000-0000-000090A90000}"/>
    <cellStyle name="T_Book1 2_KHKT_tong_quat_BK_(Pb_20.3)(1) (1) 8 4" xfId="38637" xr:uid="{00000000-0005-0000-0000-000091A90000}"/>
    <cellStyle name="T_Book1 2_KHKT_tong_quat_BK_(Pb_20.3)(1) (1) 8 5" xfId="38638" xr:uid="{00000000-0005-0000-0000-000092A90000}"/>
    <cellStyle name="T_Book1 2_KHKT_tong_quat_BK_(Pb_20.3)(1) (1) 8 6" xfId="38639" xr:uid="{00000000-0005-0000-0000-000093A90000}"/>
    <cellStyle name="T_Book1 2_KHKT_tong_quat_BK_(Pb_20.3)(1) (1) 9" xfId="38640" xr:uid="{00000000-0005-0000-0000-000094A90000}"/>
    <cellStyle name="T_Book1 2_KHKT_tong_quat_BK_(Pb_20.3)(1) (1) 9 2" xfId="38641" xr:uid="{00000000-0005-0000-0000-000095A90000}"/>
    <cellStyle name="T_Book1 2_KHKT_tong_quat_BK_(Pb_20.3)(1) (1) 9 3" xfId="38642" xr:uid="{00000000-0005-0000-0000-000096A90000}"/>
    <cellStyle name="T_Book1 2_KHKT_tong_quat_BK_(Pb_20.3)(1) (1) 9 4" xfId="38643" xr:uid="{00000000-0005-0000-0000-000097A90000}"/>
    <cellStyle name="T_Book1 2_KHKT_tong_quat_BK_(Pb_20.3)(1) (1) 9 5" xfId="38644" xr:uid="{00000000-0005-0000-0000-000098A90000}"/>
    <cellStyle name="T_Book1 2_KHKT_tong_quat_BK_(Pb_20.3)(1) (1) 9 6" xfId="38645" xr:uid="{00000000-0005-0000-0000-000099A90000}"/>
    <cellStyle name="T_Book1 2_PL 2 (Nhan su)" xfId="38646" xr:uid="{00000000-0005-0000-0000-00009AA90000}"/>
    <cellStyle name="T_Book1 2_PL 2 (Nhan su) 10" xfId="38647" xr:uid="{00000000-0005-0000-0000-00009BA90000}"/>
    <cellStyle name="T_Book1 2_PL 2 (Nhan su) 10 2" xfId="38648" xr:uid="{00000000-0005-0000-0000-00009CA90000}"/>
    <cellStyle name="T_Book1 2_PL 2 (Nhan su) 10 3" xfId="38649" xr:uid="{00000000-0005-0000-0000-00009DA90000}"/>
    <cellStyle name="T_Book1 2_PL 2 (Nhan su) 10 4" xfId="38650" xr:uid="{00000000-0005-0000-0000-00009EA90000}"/>
    <cellStyle name="T_Book1 2_PL 2 (Nhan su) 10 5" xfId="38651" xr:uid="{00000000-0005-0000-0000-00009FA90000}"/>
    <cellStyle name="T_Book1 2_PL 2 (Nhan su) 10 6" xfId="38652" xr:uid="{00000000-0005-0000-0000-0000A0A90000}"/>
    <cellStyle name="T_Book1 2_PL 2 (Nhan su) 11" xfId="38653" xr:uid="{00000000-0005-0000-0000-0000A1A90000}"/>
    <cellStyle name="T_Book1 2_PL 2 (Nhan su) 11 2" xfId="38654" xr:uid="{00000000-0005-0000-0000-0000A2A90000}"/>
    <cellStyle name="T_Book1 2_PL 2 (Nhan su) 11 3" xfId="38655" xr:uid="{00000000-0005-0000-0000-0000A3A90000}"/>
    <cellStyle name="T_Book1 2_PL 2 (Nhan su) 11 4" xfId="38656" xr:uid="{00000000-0005-0000-0000-0000A4A90000}"/>
    <cellStyle name="T_Book1 2_PL 2 (Nhan su) 11 5" xfId="38657" xr:uid="{00000000-0005-0000-0000-0000A5A90000}"/>
    <cellStyle name="T_Book1 2_PL 2 (Nhan su) 11 6" xfId="38658" xr:uid="{00000000-0005-0000-0000-0000A6A90000}"/>
    <cellStyle name="T_Book1 2_PL 2 (Nhan su) 12" xfId="38659" xr:uid="{00000000-0005-0000-0000-0000A7A90000}"/>
    <cellStyle name="T_Book1 2_PL 2 (Nhan su) 12 2" xfId="38660" xr:uid="{00000000-0005-0000-0000-0000A8A90000}"/>
    <cellStyle name="T_Book1 2_PL 2 (Nhan su) 12 3" xfId="38661" xr:uid="{00000000-0005-0000-0000-0000A9A90000}"/>
    <cellStyle name="T_Book1 2_PL 2 (Nhan su) 12 4" xfId="38662" xr:uid="{00000000-0005-0000-0000-0000AAA90000}"/>
    <cellStyle name="T_Book1 2_PL 2 (Nhan su) 12 5" xfId="38663" xr:uid="{00000000-0005-0000-0000-0000ABA90000}"/>
    <cellStyle name="T_Book1 2_PL 2 (Nhan su) 12 6" xfId="38664" xr:uid="{00000000-0005-0000-0000-0000ACA90000}"/>
    <cellStyle name="T_Book1 2_PL 2 (Nhan su) 13" xfId="38665" xr:uid="{00000000-0005-0000-0000-0000ADA90000}"/>
    <cellStyle name="T_Book1 2_PL 2 (Nhan su) 13 2" xfId="38666" xr:uid="{00000000-0005-0000-0000-0000AEA90000}"/>
    <cellStyle name="T_Book1 2_PL 2 (Nhan su) 13 3" xfId="38667" xr:uid="{00000000-0005-0000-0000-0000AFA90000}"/>
    <cellStyle name="T_Book1 2_PL 2 (Nhan su) 13 4" xfId="38668" xr:uid="{00000000-0005-0000-0000-0000B0A90000}"/>
    <cellStyle name="T_Book1 2_PL 2 (Nhan su) 13 5" xfId="38669" xr:uid="{00000000-0005-0000-0000-0000B1A90000}"/>
    <cellStyle name="T_Book1 2_PL 2 (Nhan su) 13 6" xfId="38670" xr:uid="{00000000-0005-0000-0000-0000B2A90000}"/>
    <cellStyle name="T_Book1 2_PL 2 (Nhan su) 14" xfId="38671" xr:uid="{00000000-0005-0000-0000-0000B3A90000}"/>
    <cellStyle name="T_Book1 2_PL 2 (Nhan su) 14 2" xfId="38672" xr:uid="{00000000-0005-0000-0000-0000B4A90000}"/>
    <cellStyle name="T_Book1 2_PL 2 (Nhan su) 14 3" xfId="38673" xr:uid="{00000000-0005-0000-0000-0000B5A90000}"/>
    <cellStyle name="T_Book1 2_PL 2 (Nhan su) 14 4" xfId="38674" xr:uid="{00000000-0005-0000-0000-0000B6A90000}"/>
    <cellStyle name="T_Book1 2_PL 2 (Nhan su) 14 5" xfId="38675" xr:uid="{00000000-0005-0000-0000-0000B7A90000}"/>
    <cellStyle name="T_Book1 2_PL 2 (Nhan su) 14 6" xfId="38676" xr:uid="{00000000-0005-0000-0000-0000B8A90000}"/>
    <cellStyle name="T_Book1 2_PL 2 (Nhan su) 15" xfId="38677" xr:uid="{00000000-0005-0000-0000-0000B9A90000}"/>
    <cellStyle name="T_Book1 2_PL 2 (Nhan su) 15 2" xfId="38678" xr:uid="{00000000-0005-0000-0000-0000BAA90000}"/>
    <cellStyle name="T_Book1 2_PL 2 (Nhan su) 15 3" xfId="38679" xr:uid="{00000000-0005-0000-0000-0000BBA90000}"/>
    <cellStyle name="T_Book1 2_PL 2 (Nhan su) 15 4" xfId="38680" xr:uid="{00000000-0005-0000-0000-0000BCA90000}"/>
    <cellStyle name="T_Book1 2_PL 2 (Nhan su) 15 5" xfId="38681" xr:uid="{00000000-0005-0000-0000-0000BDA90000}"/>
    <cellStyle name="T_Book1 2_PL 2 (Nhan su) 15 6" xfId="38682" xr:uid="{00000000-0005-0000-0000-0000BEA90000}"/>
    <cellStyle name="T_Book1 2_PL 2 (Nhan su) 16" xfId="38683" xr:uid="{00000000-0005-0000-0000-0000BFA90000}"/>
    <cellStyle name="T_Book1 2_PL 2 (Nhan su) 16 2" xfId="38684" xr:uid="{00000000-0005-0000-0000-0000C0A90000}"/>
    <cellStyle name="T_Book1 2_PL 2 (Nhan su) 16 3" xfId="38685" xr:uid="{00000000-0005-0000-0000-0000C1A90000}"/>
    <cellStyle name="T_Book1 2_PL 2 (Nhan su) 16 4" xfId="38686" xr:uid="{00000000-0005-0000-0000-0000C2A90000}"/>
    <cellStyle name="T_Book1 2_PL 2 (Nhan su) 16 5" xfId="38687" xr:uid="{00000000-0005-0000-0000-0000C3A90000}"/>
    <cellStyle name="T_Book1 2_PL 2 (Nhan su) 16 6" xfId="38688" xr:uid="{00000000-0005-0000-0000-0000C4A90000}"/>
    <cellStyle name="T_Book1 2_PL 2 (Nhan su) 17" xfId="38689" xr:uid="{00000000-0005-0000-0000-0000C5A90000}"/>
    <cellStyle name="T_Book1 2_PL 2 (Nhan su) 17 2" xfId="38690" xr:uid="{00000000-0005-0000-0000-0000C6A90000}"/>
    <cellStyle name="T_Book1 2_PL 2 (Nhan su) 17 3" xfId="38691" xr:uid="{00000000-0005-0000-0000-0000C7A90000}"/>
    <cellStyle name="T_Book1 2_PL 2 (Nhan su) 17 4" xfId="38692" xr:uid="{00000000-0005-0000-0000-0000C8A90000}"/>
    <cellStyle name="T_Book1 2_PL 2 (Nhan su) 17 5" xfId="38693" xr:uid="{00000000-0005-0000-0000-0000C9A90000}"/>
    <cellStyle name="T_Book1 2_PL 2 (Nhan su) 17 6" xfId="38694" xr:uid="{00000000-0005-0000-0000-0000CAA90000}"/>
    <cellStyle name="T_Book1 2_PL 2 (Nhan su) 18" xfId="38695" xr:uid="{00000000-0005-0000-0000-0000CBA90000}"/>
    <cellStyle name="T_Book1 2_PL 2 (Nhan su) 18 2" xfId="38696" xr:uid="{00000000-0005-0000-0000-0000CCA90000}"/>
    <cellStyle name="T_Book1 2_PL 2 (Nhan su) 18 3" xfId="38697" xr:uid="{00000000-0005-0000-0000-0000CDA90000}"/>
    <cellStyle name="T_Book1 2_PL 2 (Nhan su) 18 4" xfId="38698" xr:uid="{00000000-0005-0000-0000-0000CEA90000}"/>
    <cellStyle name="T_Book1 2_PL 2 (Nhan su) 18 5" xfId="38699" xr:uid="{00000000-0005-0000-0000-0000CFA90000}"/>
    <cellStyle name="T_Book1 2_PL 2 (Nhan su) 18 6" xfId="38700" xr:uid="{00000000-0005-0000-0000-0000D0A90000}"/>
    <cellStyle name="T_Book1 2_PL 2 (Nhan su) 19" xfId="38701" xr:uid="{00000000-0005-0000-0000-0000D1A90000}"/>
    <cellStyle name="T_Book1 2_PL 2 (Nhan su) 19 2" xfId="38702" xr:uid="{00000000-0005-0000-0000-0000D2A90000}"/>
    <cellStyle name="T_Book1 2_PL 2 (Nhan su) 19 3" xfId="38703" xr:uid="{00000000-0005-0000-0000-0000D3A90000}"/>
    <cellStyle name="T_Book1 2_PL 2 (Nhan su) 19 4" xfId="38704" xr:uid="{00000000-0005-0000-0000-0000D4A90000}"/>
    <cellStyle name="T_Book1 2_PL 2 (Nhan su) 19 5" xfId="38705" xr:uid="{00000000-0005-0000-0000-0000D5A90000}"/>
    <cellStyle name="T_Book1 2_PL 2 (Nhan su) 19 6" xfId="38706" xr:uid="{00000000-0005-0000-0000-0000D6A90000}"/>
    <cellStyle name="T_Book1 2_PL 2 (Nhan su) 2" xfId="38707" xr:uid="{00000000-0005-0000-0000-0000D7A90000}"/>
    <cellStyle name="T_Book1 2_PL 2 (Nhan su) 2 2" xfId="38708" xr:uid="{00000000-0005-0000-0000-0000D8A90000}"/>
    <cellStyle name="T_Book1 2_PL 2 (Nhan su) 2 3" xfId="38709" xr:uid="{00000000-0005-0000-0000-0000D9A90000}"/>
    <cellStyle name="T_Book1 2_PL 2 (Nhan su) 2 4" xfId="38710" xr:uid="{00000000-0005-0000-0000-0000DAA90000}"/>
    <cellStyle name="T_Book1 2_PL 2 (Nhan su) 2 5" xfId="38711" xr:uid="{00000000-0005-0000-0000-0000DBA90000}"/>
    <cellStyle name="T_Book1 2_PL 2 (Nhan su) 2 6" xfId="38712" xr:uid="{00000000-0005-0000-0000-0000DCA90000}"/>
    <cellStyle name="T_Book1 2_PL 2 (Nhan su) 2 7" xfId="38713" xr:uid="{00000000-0005-0000-0000-0000DDA90000}"/>
    <cellStyle name="T_Book1 2_PL 2 (Nhan su) 20" xfId="38714" xr:uid="{00000000-0005-0000-0000-0000DEA90000}"/>
    <cellStyle name="T_Book1 2_PL 2 (Nhan su) 20 2" xfId="38715" xr:uid="{00000000-0005-0000-0000-0000DFA90000}"/>
    <cellStyle name="T_Book1 2_PL 2 (Nhan su) 20 3" xfId="38716" xr:uid="{00000000-0005-0000-0000-0000E0A90000}"/>
    <cellStyle name="T_Book1 2_PL 2 (Nhan su) 20 4" xfId="38717" xr:uid="{00000000-0005-0000-0000-0000E1A90000}"/>
    <cellStyle name="T_Book1 2_PL 2 (Nhan su) 20 5" xfId="38718" xr:uid="{00000000-0005-0000-0000-0000E2A90000}"/>
    <cellStyle name="T_Book1 2_PL 2 (Nhan su) 20 6" xfId="38719" xr:uid="{00000000-0005-0000-0000-0000E3A90000}"/>
    <cellStyle name="T_Book1 2_PL 2 (Nhan su) 21" xfId="38720" xr:uid="{00000000-0005-0000-0000-0000E4A90000}"/>
    <cellStyle name="T_Book1 2_PL 2 (Nhan su) 21 2" xfId="38721" xr:uid="{00000000-0005-0000-0000-0000E5A90000}"/>
    <cellStyle name="T_Book1 2_PL 2 (Nhan su) 21 3" xfId="38722" xr:uid="{00000000-0005-0000-0000-0000E6A90000}"/>
    <cellStyle name="T_Book1 2_PL 2 (Nhan su) 21 4" xfId="38723" xr:uid="{00000000-0005-0000-0000-0000E7A90000}"/>
    <cellStyle name="T_Book1 2_PL 2 (Nhan su) 21 5" xfId="38724" xr:uid="{00000000-0005-0000-0000-0000E8A90000}"/>
    <cellStyle name="T_Book1 2_PL 2 (Nhan su) 21 6" xfId="38725" xr:uid="{00000000-0005-0000-0000-0000E9A90000}"/>
    <cellStyle name="T_Book1 2_PL 2 (Nhan su) 22" xfId="38726" xr:uid="{00000000-0005-0000-0000-0000EAA90000}"/>
    <cellStyle name="T_Book1 2_PL 2 (Nhan su) 22 2" xfId="38727" xr:uid="{00000000-0005-0000-0000-0000EBA90000}"/>
    <cellStyle name="T_Book1 2_PL 2 (Nhan su) 22 3" xfId="38728" xr:uid="{00000000-0005-0000-0000-0000ECA90000}"/>
    <cellStyle name="T_Book1 2_PL 2 (Nhan su) 22 4" xfId="38729" xr:uid="{00000000-0005-0000-0000-0000EDA90000}"/>
    <cellStyle name="T_Book1 2_PL 2 (Nhan su) 22 5" xfId="38730" xr:uid="{00000000-0005-0000-0000-0000EEA90000}"/>
    <cellStyle name="T_Book1 2_PL 2 (Nhan su) 22 6" xfId="38731" xr:uid="{00000000-0005-0000-0000-0000EFA90000}"/>
    <cellStyle name="T_Book1 2_PL 2 (Nhan su) 23" xfId="38732" xr:uid="{00000000-0005-0000-0000-0000F0A90000}"/>
    <cellStyle name="T_Book1 2_PL 2 (Nhan su) 23 2" xfId="38733" xr:uid="{00000000-0005-0000-0000-0000F1A90000}"/>
    <cellStyle name="T_Book1 2_PL 2 (Nhan su) 23 3" xfId="38734" xr:uid="{00000000-0005-0000-0000-0000F2A90000}"/>
    <cellStyle name="T_Book1 2_PL 2 (Nhan su) 23 4" xfId="38735" xr:uid="{00000000-0005-0000-0000-0000F3A90000}"/>
    <cellStyle name="T_Book1 2_PL 2 (Nhan su) 23 5" xfId="38736" xr:uid="{00000000-0005-0000-0000-0000F4A90000}"/>
    <cellStyle name="T_Book1 2_PL 2 (Nhan su) 23 6" xfId="38737" xr:uid="{00000000-0005-0000-0000-0000F5A90000}"/>
    <cellStyle name="T_Book1 2_PL 2 (Nhan su) 24" xfId="38738" xr:uid="{00000000-0005-0000-0000-0000F6A90000}"/>
    <cellStyle name="T_Book1 2_PL 2 (Nhan su) 24 2" xfId="38739" xr:uid="{00000000-0005-0000-0000-0000F7A90000}"/>
    <cellStyle name="T_Book1 2_PL 2 (Nhan su) 24 3" xfId="38740" xr:uid="{00000000-0005-0000-0000-0000F8A90000}"/>
    <cellStyle name="T_Book1 2_PL 2 (Nhan su) 24 4" xfId="38741" xr:uid="{00000000-0005-0000-0000-0000F9A90000}"/>
    <cellStyle name="T_Book1 2_PL 2 (Nhan su) 24 5" xfId="38742" xr:uid="{00000000-0005-0000-0000-0000FAA90000}"/>
    <cellStyle name="T_Book1 2_PL 2 (Nhan su) 24 6" xfId="38743" xr:uid="{00000000-0005-0000-0000-0000FBA90000}"/>
    <cellStyle name="T_Book1 2_PL 2 (Nhan su) 25" xfId="38744" xr:uid="{00000000-0005-0000-0000-0000FCA90000}"/>
    <cellStyle name="T_Book1 2_PL 2 (Nhan su) 25 2" xfId="38745" xr:uid="{00000000-0005-0000-0000-0000FDA90000}"/>
    <cellStyle name="T_Book1 2_PL 2 (Nhan su) 25 3" xfId="38746" xr:uid="{00000000-0005-0000-0000-0000FEA90000}"/>
    <cellStyle name="T_Book1 2_PL 2 (Nhan su) 25 4" xfId="38747" xr:uid="{00000000-0005-0000-0000-0000FFA90000}"/>
    <cellStyle name="T_Book1 2_PL 2 (Nhan su) 25 5" xfId="38748" xr:uid="{00000000-0005-0000-0000-000000AA0000}"/>
    <cellStyle name="T_Book1 2_PL 2 (Nhan su) 25 6" xfId="38749" xr:uid="{00000000-0005-0000-0000-000001AA0000}"/>
    <cellStyle name="T_Book1 2_PL 2 (Nhan su) 26" xfId="38750" xr:uid="{00000000-0005-0000-0000-000002AA0000}"/>
    <cellStyle name="T_Book1 2_PL 2 (Nhan su) 26 2" xfId="38751" xr:uid="{00000000-0005-0000-0000-000003AA0000}"/>
    <cellStyle name="T_Book1 2_PL 2 (Nhan su) 26 3" xfId="38752" xr:uid="{00000000-0005-0000-0000-000004AA0000}"/>
    <cellStyle name="T_Book1 2_PL 2 (Nhan su) 26 4" xfId="38753" xr:uid="{00000000-0005-0000-0000-000005AA0000}"/>
    <cellStyle name="T_Book1 2_PL 2 (Nhan su) 26 5" xfId="38754" xr:uid="{00000000-0005-0000-0000-000006AA0000}"/>
    <cellStyle name="T_Book1 2_PL 2 (Nhan su) 26 6" xfId="38755" xr:uid="{00000000-0005-0000-0000-000007AA0000}"/>
    <cellStyle name="T_Book1 2_PL 2 (Nhan su) 27" xfId="38756" xr:uid="{00000000-0005-0000-0000-000008AA0000}"/>
    <cellStyle name="T_Book1 2_PL 2 (Nhan su) 27 2" xfId="38757" xr:uid="{00000000-0005-0000-0000-000009AA0000}"/>
    <cellStyle name="T_Book1 2_PL 2 (Nhan su) 27 3" xfId="38758" xr:uid="{00000000-0005-0000-0000-00000AAA0000}"/>
    <cellStyle name="T_Book1 2_PL 2 (Nhan su) 27 4" xfId="38759" xr:uid="{00000000-0005-0000-0000-00000BAA0000}"/>
    <cellStyle name="T_Book1 2_PL 2 (Nhan su) 27 5" xfId="38760" xr:uid="{00000000-0005-0000-0000-00000CAA0000}"/>
    <cellStyle name="T_Book1 2_PL 2 (Nhan su) 27 6" xfId="38761" xr:uid="{00000000-0005-0000-0000-00000DAA0000}"/>
    <cellStyle name="T_Book1 2_PL 2 (Nhan su) 28" xfId="38762" xr:uid="{00000000-0005-0000-0000-00000EAA0000}"/>
    <cellStyle name="T_Book1 2_PL 2 (Nhan su) 28 2" xfId="38763" xr:uid="{00000000-0005-0000-0000-00000FAA0000}"/>
    <cellStyle name="T_Book1 2_PL 2 (Nhan su) 28 3" xfId="38764" xr:uid="{00000000-0005-0000-0000-000010AA0000}"/>
    <cellStyle name="T_Book1 2_PL 2 (Nhan su) 28 4" xfId="38765" xr:uid="{00000000-0005-0000-0000-000011AA0000}"/>
    <cellStyle name="T_Book1 2_PL 2 (Nhan su) 28 5" xfId="38766" xr:uid="{00000000-0005-0000-0000-000012AA0000}"/>
    <cellStyle name="T_Book1 2_PL 2 (Nhan su) 28 6" xfId="38767" xr:uid="{00000000-0005-0000-0000-000013AA0000}"/>
    <cellStyle name="T_Book1 2_PL 2 (Nhan su) 29" xfId="38768" xr:uid="{00000000-0005-0000-0000-000014AA0000}"/>
    <cellStyle name="T_Book1 2_PL 2 (Nhan su) 29 2" xfId="38769" xr:uid="{00000000-0005-0000-0000-000015AA0000}"/>
    <cellStyle name="T_Book1 2_PL 2 (Nhan su) 29 3" xfId="38770" xr:uid="{00000000-0005-0000-0000-000016AA0000}"/>
    <cellStyle name="T_Book1 2_PL 2 (Nhan su) 29 4" xfId="38771" xr:uid="{00000000-0005-0000-0000-000017AA0000}"/>
    <cellStyle name="T_Book1 2_PL 2 (Nhan su) 29 5" xfId="38772" xr:uid="{00000000-0005-0000-0000-000018AA0000}"/>
    <cellStyle name="T_Book1 2_PL 2 (Nhan su) 29 6" xfId="38773" xr:uid="{00000000-0005-0000-0000-000019AA0000}"/>
    <cellStyle name="T_Book1 2_PL 2 (Nhan su) 3" xfId="38774" xr:uid="{00000000-0005-0000-0000-00001AAA0000}"/>
    <cellStyle name="T_Book1 2_PL 2 (Nhan su) 3 2" xfId="38775" xr:uid="{00000000-0005-0000-0000-00001BAA0000}"/>
    <cellStyle name="T_Book1 2_PL 2 (Nhan su) 3 3" xfId="38776" xr:uid="{00000000-0005-0000-0000-00001CAA0000}"/>
    <cellStyle name="T_Book1 2_PL 2 (Nhan su) 3 4" xfId="38777" xr:uid="{00000000-0005-0000-0000-00001DAA0000}"/>
    <cellStyle name="T_Book1 2_PL 2 (Nhan su) 3 5" xfId="38778" xr:uid="{00000000-0005-0000-0000-00001EAA0000}"/>
    <cellStyle name="T_Book1 2_PL 2 (Nhan su) 3 6" xfId="38779" xr:uid="{00000000-0005-0000-0000-00001FAA0000}"/>
    <cellStyle name="T_Book1 2_PL 2 (Nhan su) 30" xfId="38780" xr:uid="{00000000-0005-0000-0000-000020AA0000}"/>
    <cellStyle name="T_Book1 2_PL 2 (Nhan su) 31" xfId="38781" xr:uid="{00000000-0005-0000-0000-000021AA0000}"/>
    <cellStyle name="T_Book1 2_PL 2 (Nhan su) 32" xfId="38782" xr:uid="{00000000-0005-0000-0000-000022AA0000}"/>
    <cellStyle name="T_Book1 2_PL 2 (Nhan su) 33" xfId="38783" xr:uid="{00000000-0005-0000-0000-000023AA0000}"/>
    <cellStyle name="T_Book1 2_PL 2 (Nhan su) 34" xfId="38784" xr:uid="{00000000-0005-0000-0000-000024AA0000}"/>
    <cellStyle name="T_Book1 2_PL 2 (Nhan su) 4" xfId="38785" xr:uid="{00000000-0005-0000-0000-000025AA0000}"/>
    <cellStyle name="T_Book1 2_PL 2 (Nhan su) 4 2" xfId="38786" xr:uid="{00000000-0005-0000-0000-000026AA0000}"/>
    <cellStyle name="T_Book1 2_PL 2 (Nhan su) 4 3" xfId="38787" xr:uid="{00000000-0005-0000-0000-000027AA0000}"/>
    <cellStyle name="T_Book1 2_PL 2 (Nhan su) 4 4" xfId="38788" xr:uid="{00000000-0005-0000-0000-000028AA0000}"/>
    <cellStyle name="T_Book1 2_PL 2 (Nhan su) 4 5" xfId="38789" xr:uid="{00000000-0005-0000-0000-000029AA0000}"/>
    <cellStyle name="T_Book1 2_PL 2 (Nhan su) 4 6" xfId="38790" xr:uid="{00000000-0005-0000-0000-00002AAA0000}"/>
    <cellStyle name="T_Book1 2_PL 2 (Nhan su) 5" xfId="38791" xr:uid="{00000000-0005-0000-0000-00002BAA0000}"/>
    <cellStyle name="T_Book1 2_PL 2 (Nhan su) 5 2" xfId="38792" xr:uid="{00000000-0005-0000-0000-00002CAA0000}"/>
    <cellStyle name="T_Book1 2_PL 2 (Nhan su) 5 3" xfId="38793" xr:uid="{00000000-0005-0000-0000-00002DAA0000}"/>
    <cellStyle name="T_Book1 2_PL 2 (Nhan su) 5 4" xfId="38794" xr:uid="{00000000-0005-0000-0000-00002EAA0000}"/>
    <cellStyle name="T_Book1 2_PL 2 (Nhan su) 5 5" xfId="38795" xr:uid="{00000000-0005-0000-0000-00002FAA0000}"/>
    <cellStyle name="T_Book1 2_PL 2 (Nhan su) 5 6" xfId="38796" xr:uid="{00000000-0005-0000-0000-000030AA0000}"/>
    <cellStyle name="T_Book1 2_PL 2 (Nhan su) 6" xfId="38797" xr:uid="{00000000-0005-0000-0000-000031AA0000}"/>
    <cellStyle name="T_Book1 2_PL 2 (Nhan su) 6 2" xfId="38798" xr:uid="{00000000-0005-0000-0000-000032AA0000}"/>
    <cellStyle name="T_Book1 2_PL 2 (Nhan su) 6 3" xfId="38799" xr:uid="{00000000-0005-0000-0000-000033AA0000}"/>
    <cellStyle name="T_Book1 2_PL 2 (Nhan su) 6 4" xfId="38800" xr:uid="{00000000-0005-0000-0000-000034AA0000}"/>
    <cellStyle name="T_Book1 2_PL 2 (Nhan su) 6 5" xfId="38801" xr:uid="{00000000-0005-0000-0000-000035AA0000}"/>
    <cellStyle name="T_Book1 2_PL 2 (Nhan su) 6 6" xfId="38802" xr:uid="{00000000-0005-0000-0000-000036AA0000}"/>
    <cellStyle name="T_Book1 2_PL 2 (Nhan su) 7" xfId="38803" xr:uid="{00000000-0005-0000-0000-000037AA0000}"/>
    <cellStyle name="T_Book1 2_PL 2 (Nhan su) 7 2" xfId="38804" xr:uid="{00000000-0005-0000-0000-000038AA0000}"/>
    <cellStyle name="T_Book1 2_PL 2 (Nhan su) 7 3" xfId="38805" xr:uid="{00000000-0005-0000-0000-000039AA0000}"/>
    <cellStyle name="T_Book1 2_PL 2 (Nhan su) 7 4" xfId="38806" xr:uid="{00000000-0005-0000-0000-00003AAA0000}"/>
    <cellStyle name="T_Book1 2_PL 2 (Nhan su) 7 5" xfId="38807" xr:uid="{00000000-0005-0000-0000-00003BAA0000}"/>
    <cellStyle name="T_Book1 2_PL 2 (Nhan su) 7 6" xfId="38808" xr:uid="{00000000-0005-0000-0000-00003CAA0000}"/>
    <cellStyle name="T_Book1 2_PL 2 (Nhan su) 8" xfId="38809" xr:uid="{00000000-0005-0000-0000-00003DAA0000}"/>
    <cellStyle name="T_Book1 2_PL 2 (Nhan su) 8 2" xfId="38810" xr:uid="{00000000-0005-0000-0000-00003EAA0000}"/>
    <cellStyle name="T_Book1 2_PL 2 (Nhan su) 8 3" xfId="38811" xr:uid="{00000000-0005-0000-0000-00003FAA0000}"/>
    <cellStyle name="T_Book1 2_PL 2 (Nhan su) 8 4" xfId="38812" xr:uid="{00000000-0005-0000-0000-000040AA0000}"/>
    <cellStyle name="T_Book1 2_PL 2 (Nhan su) 8 5" xfId="38813" xr:uid="{00000000-0005-0000-0000-000041AA0000}"/>
    <cellStyle name="T_Book1 2_PL 2 (Nhan su) 8 6" xfId="38814" xr:uid="{00000000-0005-0000-0000-000042AA0000}"/>
    <cellStyle name="T_Book1 2_PL 2 (Nhan su) 9" xfId="38815" xr:uid="{00000000-0005-0000-0000-000043AA0000}"/>
    <cellStyle name="T_Book1 2_PL 2 (Nhan su) 9 2" xfId="38816" xr:uid="{00000000-0005-0000-0000-000044AA0000}"/>
    <cellStyle name="T_Book1 2_PL 2 (Nhan su) 9 3" xfId="38817" xr:uid="{00000000-0005-0000-0000-000045AA0000}"/>
    <cellStyle name="T_Book1 2_PL 2 (Nhan su) 9 4" xfId="38818" xr:uid="{00000000-0005-0000-0000-000046AA0000}"/>
    <cellStyle name="T_Book1 2_PL 2 (Nhan su) 9 5" xfId="38819" xr:uid="{00000000-0005-0000-0000-000047AA0000}"/>
    <cellStyle name="T_Book1 2_PL 2 (Nhan su) 9 6" xfId="38820" xr:uid="{00000000-0005-0000-0000-000048AA0000}"/>
    <cellStyle name="T_Book1 2_PL1 " xfId="38821" xr:uid="{00000000-0005-0000-0000-000049AA0000}"/>
    <cellStyle name="T_Book1 2_PL1  10" xfId="38822" xr:uid="{00000000-0005-0000-0000-00004AAA0000}"/>
    <cellStyle name="T_Book1 2_PL1  10 2" xfId="38823" xr:uid="{00000000-0005-0000-0000-00004BAA0000}"/>
    <cellStyle name="T_Book1 2_PL1  10 3" xfId="38824" xr:uid="{00000000-0005-0000-0000-00004CAA0000}"/>
    <cellStyle name="T_Book1 2_PL1  10 4" xfId="38825" xr:uid="{00000000-0005-0000-0000-00004DAA0000}"/>
    <cellStyle name="T_Book1 2_PL1  10 5" xfId="38826" xr:uid="{00000000-0005-0000-0000-00004EAA0000}"/>
    <cellStyle name="T_Book1 2_PL1  10 6" xfId="38827" xr:uid="{00000000-0005-0000-0000-00004FAA0000}"/>
    <cellStyle name="T_Book1 2_PL1  11" xfId="38828" xr:uid="{00000000-0005-0000-0000-000050AA0000}"/>
    <cellStyle name="T_Book1 2_PL1  11 2" xfId="38829" xr:uid="{00000000-0005-0000-0000-000051AA0000}"/>
    <cellStyle name="T_Book1 2_PL1  11 3" xfId="38830" xr:uid="{00000000-0005-0000-0000-000052AA0000}"/>
    <cellStyle name="T_Book1 2_PL1  11 4" xfId="38831" xr:uid="{00000000-0005-0000-0000-000053AA0000}"/>
    <cellStyle name="T_Book1 2_PL1  11 5" xfId="38832" xr:uid="{00000000-0005-0000-0000-000054AA0000}"/>
    <cellStyle name="T_Book1 2_PL1  11 6" xfId="38833" xr:uid="{00000000-0005-0000-0000-000055AA0000}"/>
    <cellStyle name="T_Book1 2_PL1  12" xfId="38834" xr:uid="{00000000-0005-0000-0000-000056AA0000}"/>
    <cellStyle name="T_Book1 2_PL1  12 2" xfId="38835" xr:uid="{00000000-0005-0000-0000-000057AA0000}"/>
    <cellStyle name="T_Book1 2_PL1  12 3" xfId="38836" xr:uid="{00000000-0005-0000-0000-000058AA0000}"/>
    <cellStyle name="T_Book1 2_PL1  12 4" xfId="38837" xr:uid="{00000000-0005-0000-0000-000059AA0000}"/>
    <cellStyle name="T_Book1 2_PL1  12 5" xfId="38838" xr:uid="{00000000-0005-0000-0000-00005AAA0000}"/>
    <cellStyle name="T_Book1 2_PL1  12 6" xfId="38839" xr:uid="{00000000-0005-0000-0000-00005BAA0000}"/>
    <cellStyle name="T_Book1 2_PL1  13" xfId="38840" xr:uid="{00000000-0005-0000-0000-00005CAA0000}"/>
    <cellStyle name="T_Book1 2_PL1  13 2" xfId="38841" xr:uid="{00000000-0005-0000-0000-00005DAA0000}"/>
    <cellStyle name="T_Book1 2_PL1  13 3" xfId="38842" xr:uid="{00000000-0005-0000-0000-00005EAA0000}"/>
    <cellStyle name="T_Book1 2_PL1  13 4" xfId="38843" xr:uid="{00000000-0005-0000-0000-00005FAA0000}"/>
    <cellStyle name="T_Book1 2_PL1  13 5" xfId="38844" xr:uid="{00000000-0005-0000-0000-000060AA0000}"/>
    <cellStyle name="T_Book1 2_PL1  13 6" xfId="38845" xr:uid="{00000000-0005-0000-0000-000061AA0000}"/>
    <cellStyle name="T_Book1 2_PL1  14" xfId="38846" xr:uid="{00000000-0005-0000-0000-000062AA0000}"/>
    <cellStyle name="T_Book1 2_PL1  14 2" xfId="38847" xr:uid="{00000000-0005-0000-0000-000063AA0000}"/>
    <cellStyle name="T_Book1 2_PL1  14 3" xfId="38848" xr:uid="{00000000-0005-0000-0000-000064AA0000}"/>
    <cellStyle name="T_Book1 2_PL1  14 4" xfId="38849" xr:uid="{00000000-0005-0000-0000-000065AA0000}"/>
    <cellStyle name="T_Book1 2_PL1  14 5" xfId="38850" xr:uid="{00000000-0005-0000-0000-000066AA0000}"/>
    <cellStyle name="T_Book1 2_PL1  14 6" xfId="38851" xr:uid="{00000000-0005-0000-0000-000067AA0000}"/>
    <cellStyle name="T_Book1 2_PL1  15" xfId="38852" xr:uid="{00000000-0005-0000-0000-000068AA0000}"/>
    <cellStyle name="T_Book1 2_PL1  15 2" xfId="38853" xr:uid="{00000000-0005-0000-0000-000069AA0000}"/>
    <cellStyle name="T_Book1 2_PL1  15 3" xfId="38854" xr:uid="{00000000-0005-0000-0000-00006AAA0000}"/>
    <cellStyle name="T_Book1 2_PL1  15 4" xfId="38855" xr:uid="{00000000-0005-0000-0000-00006BAA0000}"/>
    <cellStyle name="T_Book1 2_PL1  15 5" xfId="38856" xr:uid="{00000000-0005-0000-0000-00006CAA0000}"/>
    <cellStyle name="T_Book1 2_PL1  15 6" xfId="38857" xr:uid="{00000000-0005-0000-0000-00006DAA0000}"/>
    <cellStyle name="T_Book1 2_PL1  16" xfId="38858" xr:uid="{00000000-0005-0000-0000-00006EAA0000}"/>
    <cellStyle name="T_Book1 2_PL1  16 2" xfId="38859" xr:uid="{00000000-0005-0000-0000-00006FAA0000}"/>
    <cellStyle name="T_Book1 2_PL1  16 3" xfId="38860" xr:uid="{00000000-0005-0000-0000-000070AA0000}"/>
    <cellStyle name="T_Book1 2_PL1  16 4" xfId="38861" xr:uid="{00000000-0005-0000-0000-000071AA0000}"/>
    <cellStyle name="T_Book1 2_PL1  16 5" xfId="38862" xr:uid="{00000000-0005-0000-0000-000072AA0000}"/>
    <cellStyle name="T_Book1 2_PL1  16 6" xfId="38863" xr:uid="{00000000-0005-0000-0000-000073AA0000}"/>
    <cellStyle name="T_Book1 2_PL1  17" xfId="38864" xr:uid="{00000000-0005-0000-0000-000074AA0000}"/>
    <cellStyle name="T_Book1 2_PL1  17 2" xfId="38865" xr:uid="{00000000-0005-0000-0000-000075AA0000}"/>
    <cellStyle name="T_Book1 2_PL1  17 3" xfId="38866" xr:uid="{00000000-0005-0000-0000-000076AA0000}"/>
    <cellStyle name="T_Book1 2_PL1  17 4" xfId="38867" xr:uid="{00000000-0005-0000-0000-000077AA0000}"/>
    <cellStyle name="T_Book1 2_PL1  17 5" xfId="38868" xr:uid="{00000000-0005-0000-0000-000078AA0000}"/>
    <cellStyle name="T_Book1 2_PL1  17 6" xfId="38869" xr:uid="{00000000-0005-0000-0000-000079AA0000}"/>
    <cellStyle name="T_Book1 2_PL1  18" xfId="38870" xr:uid="{00000000-0005-0000-0000-00007AAA0000}"/>
    <cellStyle name="T_Book1 2_PL1  18 2" xfId="38871" xr:uid="{00000000-0005-0000-0000-00007BAA0000}"/>
    <cellStyle name="T_Book1 2_PL1  18 3" xfId="38872" xr:uid="{00000000-0005-0000-0000-00007CAA0000}"/>
    <cellStyle name="T_Book1 2_PL1  18 4" xfId="38873" xr:uid="{00000000-0005-0000-0000-00007DAA0000}"/>
    <cellStyle name="T_Book1 2_PL1  18 5" xfId="38874" xr:uid="{00000000-0005-0000-0000-00007EAA0000}"/>
    <cellStyle name="T_Book1 2_PL1  18 6" xfId="38875" xr:uid="{00000000-0005-0000-0000-00007FAA0000}"/>
    <cellStyle name="T_Book1 2_PL1  19" xfId="38876" xr:uid="{00000000-0005-0000-0000-000080AA0000}"/>
    <cellStyle name="T_Book1 2_PL1  19 2" xfId="38877" xr:uid="{00000000-0005-0000-0000-000081AA0000}"/>
    <cellStyle name="T_Book1 2_PL1  19 3" xfId="38878" xr:uid="{00000000-0005-0000-0000-000082AA0000}"/>
    <cellStyle name="T_Book1 2_PL1  19 4" xfId="38879" xr:uid="{00000000-0005-0000-0000-000083AA0000}"/>
    <cellStyle name="T_Book1 2_PL1  19 5" xfId="38880" xr:uid="{00000000-0005-0000-0000-000084AA0000}"/>
    <cellStyle name="T_Book1 2_PL1  19 6" xfId="38881" xr:uid="{00000000-0005-0000-0000-000085AA0000}"/>
    <cellStyle name="T_Book1 2_PL1  2" xfId="38882" xr:uid="{00000000-0005-0000-0000-000086AA0000}"/>
    <cellStyle name="T_Book1 2_PL1  2 2" xfId="38883" xr:uid="{00000000-0005-0000-0000-000087AA0000}"/>
    <cellStyle name="T_Book1 2_PL1  2 3" xfId="38884" xr:uid="{00000000-0005-0000-0000-000088AA0000}"/>
    <cellStyle name="T_Book1 2_PL1  2 4" xfId="38885" xr:uid="{00000000-0005-0000-0000-000089AA0000}"/>
    <cellStyle name="T_Book1 2_PL1  2 5" xfId="38886" xr:uid="{00000000-0005-0000-0000-00008AAA0000}"/>
    <cellStyle name="T_Book1 2_PL1  2 6" xfId="38887" xr:uid="{00000000-0005-0000-0000-00008BAA0000}"/>
    <cellStyle name="T_Book1 2_PL1  2 7" xfId="38888" xr:uid="{00000000-0005-0000-0000-00008CAA0000}"/>
    <cellStyle name="T_Book1 2_PL1  20" xfId="38889" xr:uid="{00000000-0005-0000-0000-00008DAA0000}"/>
    <cellStyle name="T_Book1 2_PL1  20 2" xfId="38890" xr:uid="{00000000-0005-0000-0000-00008EAA0000}"/>
    <cellStyle name="T_Book1 2_PL1  20 3" xfId="38891" xr:uid="{00000000-0005-0000-0000-00008FAA0000}"/>
    <cellStyle name="T_Book1 2_PL1  20 4" xfId="38892" xr:uid="{00000000-0005-0000-0000-000090AA0000}"/>
    <cellStyle name="T_Book1 2_PL1  20 5" xfId="38893" xr:uid="{00000000-0005-0000-0000-000091AA0000}"/>
    <cellStyle name="T_Book1 2_PL1  20 6" xfId="38894" xr:uid="{00000000-0005-0000-0000-000092AA0000}"/>
    <cellStyle name="T_Book1 2_PL1  21" xfId="38895" xr:uid="{00000000-0005-0000-0000-000093AA0000}"/>
    <cellStyle name="T_Book1 2_PL1  21 2" xfId="38896" xr:uid="{00000000-0005-0000-0000-000094AA0000}"/>
    <cellStyle name="T_Book1 2_PL1  21 3" xfId="38897" xr:uid="{00000000-0005-0000-0000-000095AA0000}"/>
    <cellStyle name="T_Book1 2_PL1  21 4" xfId="38898" xr:uid="{00000000-0005-0000-0000-000096AA0000}"/>
    <cellStyle name="T_Book1 2_PL1  21 5" xfId="38899" xr:uid="{00000000-0005-0000-0000-000097AA0000}"/>
    <cellStyle name="T_Book1 2_PL1  21 6" xfId="38900" xr:uid="{00000000-0005-0000-0000-000098AA0000}"/>
    <cellStyle name="T_Book1 2_PL1  22" xfId="38901" xr:uid="{00000000-0005-0000-0000-000099AA0000}"/>
    <cellStyle name="T_Book1 2_PL1  22 2" xfId="38902" xr:uid="{00000000-0005-0000-0000-00009AAA0000}"/>
    <cellStyle name="T_Book1 2_PL1  22 3" xfId="38903" xr:uid="{00000000-0005-0000-0000-00009BAA0000}"/>
    <cellStyle name="T_Book1 2_PL1  22 4" xfId="38904" xr:uid="{00000000-0005-0000-0000-00009CAA0000}"/>
    <cellStyle name="T_Book1 2_PL1  22 5" xfId="38905" xr:uid="{00000000-0005-0000-0000-00009DAA0000}"/>
    <cellStyle name="T_Book1 2_PL1  22 6" xfId="38906" xr:uid="{00000000-0005-0000-0000-00009EAA0000}"/>
    <cellStyle name="T_Book1 2_PL1  23" xfId="38907" xr:uid="{00000000-0005-0000-0000-00009FAA0000}"/>
    <cellStyle name="T_Book1 2_PL1  23 2" xfId="38908" xr:uid="{00000000-0005-0000-0000-0000A0AA0000}"/>
    <cellStyle name="T_Book1 2_PL1  23 3" xfId="38909" xr:uid="{00000000-0005-0000-0000-0000A1AA0000}"/>
    <cellStyle name="T_Book1 2_PL1  23 4" xfId="38910" xr:uid="{00000000-0005-0000-0000-0000A2AA0000}"/>
    <cellStyle name="T_Book1 2_PL1  23 5" xfId="38911" xr:uid="{00000000-0005-0000-0000-0000A3AA0000}"/>
    <cellStyle name="T_Book1 2_PL1  23 6" xfId="38912" xr:uid="{00000000-0005-0000-0000-0000A4AA0000}"/>
    <cellStyle name="T_Book1 2_PL1  24" xfId="38913" xr:uid="{00000000-0005-0000-0000-0000A5AA0000}"/>
    <cellStyle name="T_Book1 2_PL1  24 2" xfId="38914" xr:uid="{00000000-0005-0000-0000-0000A6AA0000}"/>
    <cellStyle name="T_Book1 2_PL1  24 3" xfId="38915" xr:uid="{00000000-0005-0000-0000-0000A7AA0000}"/>
    <cellStyle name="T_Book1 2_PL1  24 4" xfId="38916" xr:uid="{00000000-0005-0000-0000-0000A8AA0000}"/>
    <cellStyle name="T_Book1 2_PL1  24 5" xfId="38917" xr:uid="{00000000-0005-0000-0000-0000A9AA0000}"/>
    <cellStyle name="T_Book1 2_PL1  24 6" xfId="38918" xr:uid="{00000000-0005-0000-0000-0000AAAA0000}"/>
    <cellStyle name="T_Book1 2_PL1  25" xfId="38919" xr:uid="{00000000-0005-0000-0000-0000ABAA0000}"/>
    <cellStyle name="T_Book1 2_PL1  25 2" xfId="38920" xr:uid="{00000000-0005-0000-0000-0000ACAA0000}"/>
    <cellStyle name="T_Book1 2_PL1  25 3" xfId="38921" xr:uid="{00000000-0005-0000-0000-0000ADAA0000}"/>
    <cellStyle name="T_Book1 2_PL1  25 4" xfId="38922" xr:uid="{00000000-0005-0000-0000-0000AEAA0000}"/>
    <cellStyle name="T_Book1 2_PL1  25 5" xfId="38923" xr:uid="{00000000-0005-0000-0000-0000AFAA0000}"/>
    <cellStyle name="T_Book1 2_PL1  25 6" xfId="38924" xr:uid="{00000000-0005-0000-0000-0000B0AA0000}"/>
    <cellStyle name="T_Book1 2_PL1  26" xfId="38925" xr:uid="{00000000-0005-0000-0000-0000B1AA0000}"/>
    <cellStyle name="T_Book1 2_PL1  26 2" xfId="38926" xr:uid="{00000000-0005-0000-0000-0000B2AA0000}"/>
    <cellStyle name="T_Book1 2_PL1  26 3" xfId="38927" xr:uid="{00000000-0005-0000-0000-0000B3AA0000}"/>
    <cellStyle name="T_Book1 2_PL1  26 4" xfId="38928" xr:uid="{00000000-0005-0000-0000-0000B4AA0000}"/>
    <cellStyle name="T_Book1 2_PL1  26 5" xfId="38929" xr:uid="{00000000-0005-0000-0000-0000B5AA0000}"/>
    <cellStyle name="T_Book1 2_PL1  26 6" xfId="38930" xr:uid="{00000000-0005-0000-0000-0000B6AA0000}"/>
    <cellStyle name="T_Book1 2_PL1  27" xfId="38931" xr:uid="{00000000-0005-0000-0000-0000B7AA0000}"/>
    <cellStyle name="T_Book1 2_PL1  27 2" xfId="38932" xr:uid="{00000000-0005-0000-0000-0000B8AA0000}"/>
    <cellStyle name="T_Book1 2_PL1  27 3" xfId="38933" xr:uid="{00000000-0005-0000-0000-0000B9AA0000}"/>
    <cellStyle name="T_Book1 2_PL1  27 4" xfId="38934" xr:uid="{00000000-0005-0000-0000-0000BAAA0000}"/>
    <cellStyle name="T_Book1 2_PL1  27 5" xfId="38935" xr:uid="{00000000-0005-0000-0000-0000BBAA0000}"/>
    <cellStyle name="T_Book1 2_PL1  27 6" xfId="38936" xr:uid="{00000000-0005-0000-0000-0000BCAA0000}"/>
    <cellStyle name="T_Book1 2_PL1  28" xfId="38937" xr:uid="{00000000-0005-0000-0000-0000BDAA0000}"/>
    <cellStyle name="T_Book1 2_PL1  28 2" xfId="38938" xr:uid="{00000000-0005-0000-0000-0000BEAA0000}"/>
    <cellStyle name="T_Book1 2_PL1  28 3" xfId="38939" xr:uid="{00000000-0005-0000-0000-0000BFAA0000}"/>
    <cellStyle name="T_Book1 2_PL1  28 4" xfId="38940" xr:uid="{00000000-0005-0000-0000-0000C0AA0000}"/>
    <cellStyle name="T_Book1 2_PL1  28 5" xfId="38941" xr:uid="{00000000-0005-0000-0000-0000C1AA0000}"/>
    <cellStyle name="T_Book1 2_PL1  28 6" xfId="38942" xr:uid="{00000000-0005-0000-0000-0000C2AA0000}"/>
    <cellStyle name="T_Book1 2_PL1  29" xfId="38943" xr:uid="{00000000-0005-0000-0000-0000C3AA0000}"/>
    <cellStyle name="T_Book1 2_PL1  29 2" xfId="38944" xr:uid="{00000000-0005-0000-0000-0000C4AA0000}"/>
    <cellStyle name="T_Book1 2_PL1  29 3" xfId="38945" xr:uid="{00000000-0005-0000-0000-0000C5AA0000}"/>
    <cellStyle name="T_Book1 2_PL1  29 4" xfId="38946" xr:uid="{00000000-0005-0000-0000-0000C6AA0000}"/>
    <cellStyle name="T_Book1 2_PL1  29 5" xfId="38947" xr:uid="{00000000-0005-0000-0000-0000C7AA0000}"/>
    <cellStyle name="T_Book1 2_PL1  29 6" xfId="38948" xr:uid="{00000000-0005-0000-0000-0000C8AA0000}"/>
    <cellStyle name="T_Book1 2_PL1  3" xfId="38949" xr:uid="{00000000-0005-0000-0000-0000C9AA0000}"/>
    <cellStyle name="T_Book1 2_PL1  3 2" xfId="38950" xr:uid="{00000000-0005-0000-0000-0000CAAA0000}"/>
    <cellStyle name="T_Book1 2_PL1  3 3" xfId="38951" xr:uid="{00000000-0005-0000-0000-0000CBAA0000}"/>
    <cellStyle name="T_Book1 2_PL1  3 4" xfId="38952" xr:uid="{00000000-0005-0000-0000-0000CCAA0000}"/>
    <cellStyle name="T_Book1 2_PL1  3 5" xfId="38953" xr:uid="{00000000-0005-0000-0000-0000CDAA0000}"/>
    <cellStyle name="T_Book1 2_PL1  3 6" xfId="38954" xr:uid="{00000000-0005-0000-0000-0000CEAA0000}"/>
    <cellStyle name="T_Book1 2_PL1  30" xfId="38955" xr:uid="{00000000-0005-0000-0000-0000CFAA0000}"/>
    <cellStyle name="T_Book1 2_PL1  31" xfId="38956" xr:uid="{00000000-0005-0000-0000-0000D0AA0000}"/>
    <cellStyle name="T_Book1 2_PL1  32" xfId="38957" xr:uid="{00000000-0005-0000-0000-0000D1AA0000}"/>
    <cellStyle name="T_Book1 2_PL1  33" xfId="38958" xr:uid="{00000000-0005-0000-0000-0000D2AA0000}"/>
    <cellStyle name="T_Book1 2_PL1  34" xfId="38959" xr:uid="{00000000-0005-0000-0000-0000D3AA0000}"/>
    <cellStyle name="T_Book1 2_PL1  4" xfId="38960" xr:uid="{00000000-0005-0000-0000-0000D4AA0000}"/>
    <cellStyle name="T_Book1 2_PL1  4 2" xfId="38961" xr:uid="{00000000-0005-0000-0000-0000D5AA0000}"/>
    <cellStyle name="T_Book1 2_PL1  4 3" xfId="38962" xr:uid="{00000000-0005-0000-0000-0000D6AA0000}"/>
    <cellStyle name="T_Book1 2_PL1  4 4" xfId="38963" xr:uid="{00000000-0005-0000-0000-0000D7AA0000}"/>
    <cellStyle name="T_Book1 2_PL1  4 5" xfId="38964" xr:uid="{00000000-0005-0000-0000-0000D8AA0000}"/>
    <cellStyle name="T_Book1 2_PL1  4 6" xfId="38965" xr:uid="{00000000-0005-0000-0000-0000D9AA0000}"/>
    <cellStyle name="T_Book1 2_PL1  5" xfId="38966" xr:uid="{00000000-0005-0000-0000-0000DAAA0000}"/>
    <cellStyle name="T_Book1 2_PL1  5 2" xfId="38967" xr:uid="{00000000-0005-0000-0000-0000DBAA0000}"/>
    <cellStyle name="T_Book1 2_PL1  5 3" xfId="38968" xr:uid="{00000000-0005-0000-0000-0000DCAA0000}"/>
    <cellStyle name="T_Book1 2_PL1  5 4" xfId="38969" xr:uid="{00000000-0005-0000-0000-0000DDAA0000}"/>
    <cellStyle name="T_Book1 2_PL1  5 5" xfId="38970" xr:uid="{00000000-0005-0000-0000-0000DEAA0000}"/>
    <cellStyle name="T_Book1 2_PL1  5 6" xfId="38971" xr:uid="{00000000-0005-0000-0000-0000DFAA0000}"/>
    <cellStyle name="T_Book1 2_PL1  6" xfId="38972" xr:uid="{00000000-0005-0000-0000-0000E0AA0000}"/>
    <cellStyle name="T_Book1 2_PL1  6 2" xfId="38973" xr:uid="{00000000-0005-0000-0000-0000E1AA0000}"/>
    <cellStyle name="T_Book1 2_PL1  6 3" xfId="38974" xr:uid="{00000000-0005-0000-0000-0000E2AA0000}"/>
    <cellStyle name="T_Book1 2_PL1  6 4" xfId="38975" xr:uid="{00000000-0005-0000-0000-0000E3AA0000}"/>
    <cellStyle name="T_Book1 2_PL1  6 5" xfId="38976" xr:uid="{00000000-0005-0000-0000-0000E4AA0000}"/>
    <cellStyle name="T_Book1 2_PL1  6 6" xfId="38977" xr:uid="{00000000-0005-0000-0000-0000E5AA0000}"/>
    <cellStyle name="T_Book1 2_PL1  7" xfId="38978" xr:uid="{00000000-0005-0000-0000-0000E6AA0000}"/>
    <cellStyle name="T_Book1 2_PL1  7 2" xfId="38979" xr:uid="{00000000-0005-0000-0000-0000E7AA0000}"/>
    <cellStyle name="T_Book1 2_PL1  7 3" xfId="38980" xr:uid="{00000000-0005-0000-0000-0000E8AA0000}"/>
    <cellStyle name="T_Book1 2_PL1  7 4" xfId="38981" xr:uid="{00000000-0005-0000-0000-0000E9AA0000}"/>
    <cellStyle name="T_Book1 2_PL1  7 5" xfId="38982" xr:uid="{00000000-0005-0000-0000-0000EAAA0000}"/>
    <cellStyle name="T_Book1 2_PL1  7 6" xfId="38983" xr:uid="{00000000-0005-0000-0000-0000EBAA0000}"/>
    <cellStyle name="T_Book1 2_PL1  8" xfId="38984" xr:uid="{00000000-0005-0000-0000-0000ECAA0000}"/>
    <cellStyle name="T_Book1 2_PL1  8 2" xfId="38985" xr:uid="{00000000-0005-0000-0000-0000EDAA0000}"/>
    <cellStyle name="T_Book1 2_PL1  8 3" xfId="38986" xr:uid="{00000000-0005-0000-0000-0000EEAA0000}"/>
    <cellStyle name="T_Book1 2_PL1  8 4" xfId="38987" xr:uid="{00000000-0005-0000-0000-0000EFAA0000}"/>
    <cellStyle name="T_Book1 2_PL1  8 5" xfId="38988" xr:uid="{00000000-0005-0000-0000-0000F0AA0000}"/>
    <cellStyle name="T_Book1 2_PL1  8 6" xfId="38989" xr:uid="{00000000-0005-0000-0000-0000F1AA0000}"/>
    <cellStyle name="T_Book1 2_PL1  9" xfId="38990" xr:uid="{00000000-0005-0000-0000-0000F2AA0000}"/>
    <cellStyle name="T_Book1 2_PL1  9 2" xfId="38991" xr:uid="{00000000-0005-0000-0000-0000F3AA0000}"/>
    <cellStyle name="T_Book1 2_PL1  9 3" xfId="38992" xr:uid="{00000000-0005-0000-0000-0000F4AA0000}"/>
    <cellStyle name="T_Book1 2_PL1  9 4" xfId="38993" xr:uid="{00000000-0005-0000-0000-0000F5AA0000}"/>
    <cellStyle name="T_Book1 2_PL1  9 5" xfId="38994" xr:uid="{00000000-0005-0000-0000-0000F6AA0000}"/>
    <cellStyle name="T_Book1 2_PL1  9 6" xfId="38995" xr:uid="{00000000-0005-0000-0000-0000F7AA0000}"/>
    <cellStyle name="T_Book1 20" xfId="38996" xr:uid="{00000000-0005-0000-0000-0000F8AA0000}"/>
    <cellStyle name="T_Book1 20 2" xfId="38997" xr:uid="{00000000-0005-0000-0000-0000F9AA0000}"/>
    <cellStyle name="T_Book1 20 3" xfId="38998" xr:uid="{00000000-0005-0000-0000-0000FAAA0000}"/>
    <cellStyle name="T_Book1 20 4" xfId="38999" xr:uid="{00000000-0005-0000-0000-0000FBAA0000}"/>
    <cellStyle name="T_Book1 20 5" xfId="39000" xr:uid="{00000000-0005-0000-0000-0000FCAA0000}"/>
    <cellStyle name="T_Book1 20 6" xfId="39001" xr:uid="{00000000-0005-0000-0000-0000FDAA0000}"/>
    <cellStyle name="T_Book1 21" xfId="39002" xr:uid="{00000000-0005-0000-0000-0000FEAA0000}"/>
    <cellStyle name="T_Book1 21 2" xfId="39003" xr:uid="{00000000-0005-0000-0000-0000FFAA0000}"/>
    <cellStyle name="T_Book1 21 3" xfId="39004" xr:uid="{00000000-0005-0000-0000-000000AB0000}"/>
    <cellStyle name="T_Book1 21 4" xfId="39005" xr:uid="{00000000-0005-0000-0000-000001AB0000}"/>
    <cellStyle name="T_Book1 21 5" xfId="39006" xr:uid="{00000000-0005-0000-0000-000002AB0000}"/>
    <cellStyle name="T_Book1 21 6" xfId="39007" xr:uid="{00000000-0005-0000-0000-000003AB0000}"/>
    <cellStyle name="T_Book1 22" xfId="39008" xr:uid="{00000000-0005-0000-0000-000004AB0000}"/>
    <cellStyle name="T_Book1 22 2" xfId="39009" xr:uid="{00000000-0005-0000-0000-000005AB0000}"/>
    <cellStyle name="T_Book1 22 3" xfId="39010" xr:uid="{00000000-0005-0000-0000-000006AB0000}"/>
    <cellStyle name="T_Book1 22 4" xfId="39011" xr:uid="{00000000-0005-0000-0000-000007AB0000}"/>
    <cellStyle name="T_Book1 22 5" xfId="39012" xr:uid="{00000000-0005-0000-0000-000008AB0000}"/>
    <cellStyle name="T_Book1 22 6" xfId="39013" xr:uid="{00000000-0005-0000-0000-000009AB0000}"/>
    <cellStyle name="T_Book1 23" xfId="39014" xr:uid="{00000000-0005-0000-0000-00000AAB0000}"/>
    <cellStyle name="T_Book1 23 2" xfId="39015" xr:uid="{00000000-0005-0000-0000-00000BAB0000}"/>
    <cellStyle name="T_Book1 23 3" xfId="39016" xr:uid="{00000000-0005-0000-0000-00000CAB0000}"/>
    <cellStyle name="T_Book1 23 4" xfId="39017" xr:uid="{00000000-0005-0000-0000-00000DAB0000}"/>
    <cellStyle name="T_Book1 23 5" xfId="39018" xr:uid="{00000000-0005-0000-0000-00000EAB0000}"/>
    <cellStyle name="T_Book1 23 6" xfId="39019" xr:uid="{00000000-0005-0000-0000-00000FAB0000}"/>
    <cellStyle name="T_Book1 24" xfId="39020" xr:uid="{00000000-0005-0000-0000-000010AB0000}"/>
    <cellStyle name="T_Book1 24 2" xfId="39021" xr:uid="{00000000-0005-0000-0000-000011AB0000}"/>
    <cellStyle name="T_Book1 24 3" xfId="39022" xr:uid="{00000000-0005-0000-0000-000012AB0000}"/>
    <cellStyle name="T_Book1 24 4" xfId="39023" xr:uid="{00000000-0005-0000-0000-000013AB0000}"/>
    <cellStyle name="T_Book1 24 5" xfId="39024" xr:uid="{00000000-0005-0000-0000-000014AB0000}"/>
    <cellStyle name="T_Book1 24 6" xfId="39025" xr:uid="{00000000-0005-0000-0000-000015AB0000}"/>
    <cellStyle name="T_Book1 25" xfId="39026" xr:uid="{00000000-0005-0000-0000-000016AB0000}"/>
    <cellStyle name="T_Book1 25 2" xfId="39027" xr:uid="{00000000-0005-0000-0000-000017AB0000}"/>
    <cellStyle name="T_Book1 25 3" xfId="39028" xr:uid="{00000000-0005-0000-0000-000018AB0000}"/>
    <cellStyle name="T_Book1 25 4" xfId="39029" xr:uid="{00000000-0005-0000-0000-000019AB0000}"/>
    <cellStyle name="T_Book1 25 5" xfId="39030" xr:uid="{00000000-0005-0000-0000-00001AAB0000}"/>
    <cellStyle name="T_Book1 25 6" xfId="39031" xr:uid="{00000000-0005-0000-0000-00001BAB0000}"/>
    <cellStyle name="T_Book1 26" xfId="39032" xr:uid="{00000000-0005-0000-0000-00001CAB0000}"/>
    <cellStyle name="T_Book1 26 2" xfId="39033" xr:uid="{00000000-0005-0000-0000-00001DAB0000}"/>
    <cellStyle name="T_Book1 26 3" xfId="39034" xr:uid="{00000000-0005-0000-0000-00001EAB0000}"/>
    <cellStyle name="T_Book1 26 4" xfId="39035" xr:uid="{00000000-0005-0000-0000-00001FAB0000}"/>
    <cellStyle name="T_Book1 26 5" xfId="39036" xr:uid="{00000000-0005-0000-0000-000020AB0000}"/>
    <cellStyle name="T_Book1 26 6" xfId="39037" xr:uid="{00000000-0005-0000-0000-000021AB0000}"/>
    <cellStyle name="T_Book1 27" xfId="39038" xr:uid="{00000000-0005-0000-0000-000022AB0000}"/>
    <cellStyle name="T_Book1 27 2" xfId="39039" xr:uid="{00000000-0005-0000-0000-000023AB0000}"/>
    <cellStyle name="T_Book1 27 3" xfId="39040" xr:uid="{00000000-0005-0000-0000-000024AB0000}"/>
    <cellStyle name="T_Book1 27 4" xfId="39041" xr:uid="{00000000-0005-0000-0000-000025AB0000}"/>
    <cellStyle name="T_Book1 27 5" xfId="39042" xr:uid="{00000000-0005-0000-0000-000026AB0000}"/>
    <cellStyle name="T_Book1 27 6" xfId="39043" xr:uid="{00000000-0005-0000-0000-000027AB0000}"/>
    <cellStyle name="T_Book1 28" xfId="39044" xr:uid="{00000000-0005-0000-0000-000028AB0000}"/>
    <cellStyle name="T_Book1 28 2" xfId="39045" xr:uid="{00000000-0005-0000-0000-000029AB0000}"/>
    <cellStyle name="T_Book1 28 3" xfId="39046" xr:uid="{00000000-0005-0000-0000-00002AAB0000}"/>
    <cellStyle name="T_Book1 28 4" xfId="39047" xr:uid="{00000000-0005-0000-0000-00002BAB0000}"/>
    <cellStyle name="T_Book1 28 5" xfId="39048" xr:uid="{00000000-0005-0000-0000-00002CAB0000}"/>
    <cellStyle name="T_Book1 28 6" xfId="39049" xr:uid="{00000000-0005-0000-0000-00002DAB0000}"/>
    <cellStyle name="T_Book1 29" xfId="39050" xr:uid="{00000000-0005-0000-0000-00002EAB0000}"/>
    <cellStyle name="T_Book1 29 2" xfId="39051" xr:uid="{00000000-0005-0000-0000-00002FAB0000}"/>
    <cellStyle name="T_Book1 29 3" xfId="39052" xr:uid="{00000000-0005-0000-0000-000030AB0000}"/>
    <cellStyle name="T_Book1 29 4" xfId="39053" xr:uid="{00000000-0005-0000-0000-000031AB0000}"/>
    <cellStyle name="T_Book1 29 5" xfId="39054" xr:uid="{00000000-0005-0000-0000-000032AB0000}"/>
    <cellStyle name="T_Book1 29 6" xfId="39055" xr:uid="{00000000-0005-0000-0000-000033AB0000}"/>
    <cellStyle name="T_Book1 3" xfId="39056" xr:uid="{00000000-0005-0000-0000-000034AB0000}"/>
    <cellStyle name="T_Book1 3 2" xfId="39057" xr:uid="{00000000-0005-0000-0000-000035AB0000}"/>
    <cellStyle name="T_Book1 3 2 10" xfId="39058" xr:uid="{00000000-0005-0000-0000-000036AB0000}"/>
    <cellStyle name="T_Book1 3 2 10 2" xfId="39059" xr:uid="{00000000-0005-0000-0000-000037AB0000}"/>
    <cellStyle name="T_Book1 3 2 10 3" xfId="39060" xr:uid="{00000000-0005-0000-0000-000038AB0000}"/>
    <cellStyle name="T_Book1 3 2 10 4" xfId="39061" xr:uid="{00000000-0005-0000-0000-000039AB0000}"/>
    <cellStyle name="T_Book1 3 2 10 5" xfId="39062" xr:uid="{00000000-0005-0000-0000-00003AAB0000}"/>
    <cellStyle name="T_Book1 3 2 10 6" xfId="39063" xr:uid="{00000000-0005-0000-0000-00003BAB0000}"/>
    <cellStyle name="T_Book1 3 2 11" xfId="39064" xr:uid="{00000000-0005-0000-0000-00003CAB0000}"/>
    <cellStyle name="T_Book1 3 2 11 2" xfId="39065" xr:uid="{00000000-0005-0000-0000-00003DAB0000}"/>
    <cellStyle name="T_Book1 3 2 11 3" xfId="39066" xr:uid="{00000000-0005-0000-0000-00003EAB0000}"/>
    <cellStyle name="T_Book1 3 2 11 4" xfId="39067" xr:uid="{00000000-0005-0000-0000-00003FAB0000}"/>
    <cellStyle name="T_Book1 3 2 11 5" xfId="39068" xr:uid="{00000000-0005-0000-0000-000040AB0000}"/>
    <cellStyle name="T_Book1 3 2 11 6" xfId="39069" xr:uid="{00000000-0005-0000-0000-000041AB0000}"/>
    <cellStyle name="T_Book1 3 2 12" xfId="39070" xr:uid="{00000000-0005-0000-0000-000042AB0000}"/>
    <cellStyle name="T_Book1 3 2 12 2" xfId="39071" xr:uid="{00000000-0005-0000-0000-000043AB0000}"/>
    <cellStyle name="T_Book1 3 2 12 3" xfId="39072" xr:uid="{00000000-0005-0000-0000-000044AB0000}"/>
    <cellStyle name="T_Book1 3 2 12 4" xfId="39073" xr:uid="{00000000-0005-0000-0000-000045AB0000}"/>
    <cellStyle name="T_Book1 3 2 12 5" xfId="39074" xr:uid="{00000000-0005-0000-0000-000046AB0000}"/>
    <cellStyle name="T_Book1 3 2 12 6" xfId="39075" xr:uid="{00000000-0005-0000-0000-000047AB0000}"/>
    <cellStyle name="T_Book1 3 2 13" xfId="39076" xr:uid="{00000000-0005-0000-0000-000048AB0000}"/>
    <cellStyle name="T_Book1 3 2 13 2" xfId="39077" xr:uid="{00000000-0005-0000-0000-000049AB0000}"/>
    <cellStyle name="T_Book1 3 2 13 3" xfId="39078" xr:uid="{00000000-0005-0000-0000-00004AAB0000}"/>
    <cellStyle name="T_Book1 3 2 13 4" xfId="39079" xr:uid="{00000000-0005-0000-0000-00004BAB0000}"/>
    <cellStyle name="T_Book1 3 2 13 5" xfId="39080" xr:uid="{00000000-0005-0000-0000-00004CAB0000}"/>
    <cellStyle name="T_Book1 3 2 13 6" xfId="39081" xr:uid="{00000000-0005-0000-0000-00004DAB0000}"/>
    <cellStyle name="T_Book1 3 2 14" xfId="39082" xr:uid="{00000000-0005-0000-0000-00004EAB0000}"/>
    <cellStyle name="T_Book1 3 2 14 2" xfId="39083" xr:uid="{00000000-0005-0000-0000-00004FAB0000}"/>
    <cellStyle name="T_Book1 3 2 14 3" xfId="39084" xr:uid="{00000000-0005-0000-0000-000050AB0000}"/>
    <cellStyle name="T_Book1 3 2 14 4" xfId="39085" xr:uid="{00000000-0005-0000-0000-000051AB0000}"/>
    <cellStyle name="T_Book1 3 2 14 5" xfId="39086" xr:uid="{00000000-0005-0000-0000-000052AB0000}"/>
    <cellStyle name="T_Book1 3 2 14 6" xfId="39087" xr:uid="{00000000-0005-0000-0000-000053AB0000}"/>
    <cellStyle name="T_Book1 3 2 15" xfId="39088" xr:uid="{00000000-0005-0000-0000-000054AB0000}"/>
    <cellStyle name="T_Book1 3 2 15 2" xfId="39089" xr:uid="{00000000-0005-0000-0000-000055AB0000}"/>
    <cellStyle name="T_Book1 3 2 15 3" xfId="39090" xr:uid="{00000000-0005-0000-0000-000056AB0000}"/>
    <cellStyle name="T_Book1 3 2 15 4" xfId="39091" xr:uid="{00000000-0005-0000-0000-000057AB0000}"/>
    <cellStyle name="T_Book1 3 2 15 5" xfId="39092" xr:uid="{00000000-0005-0000-0000-000058AB0000}"/>
    <cellStyle name="T_Book1 3 2 15 6" xfId="39093" xr:uid="{00000000-0005-0000-0000-000059AB0000}"/>
    <cellStyle name="T_Book1 3 2 16" xfId="39094" xr:uid="{00000000-0005-0000-0000-00005AAB0000}"/>
    <cellStyle name="T_Book1 3 2 16 2" xfId="39095" xr:uid="{00000000-0005-0000-0000-00005BAB0000}"/>
    <cellStyle name="T_Book1 3 2 16 3" xfId="39096" xr:uid="{00000000-0005-0000-0000-00005CAB0000}"/>
    <cellStyle name="T_Book1 3 2 16 4" xfId="39097" xr:uid="{00000000-0005-0000-0000-00005DAB0000}"/>
    <cellStyle name="T_Book1 3 2 16 5" xfId="39098" xr:uid="{00000000-0005-0000-0000-00005EAB0000}"/>
    <cellStyle name="T_Book1 3 2 16 6" xfId="39099" xr:uid="{00000000-0005-0000-0000-00005FAB0000}"/>
    <cellStyle name="T_Book1 3 2 17" xfId="39100" xr:uid="{00000000-0005-0000-0000-000060AB0000}"/>
    <cellStyle name="T_Book1 3 2 17 2" xfId="39101" xr:uid="{00000000-0005-0000-0000-000061AB0000}"/>
    <cellStyle name="T_Book1 3 2 17 3" xfId="39102" xr:uid="{00000000-0005-0000-0000-000062AB0000}"/>
    <cellStyle name="T_Book1 3 2 17 4" xfId="39103" xr:uid="{00000000-0005-0000-0000-000063AB0000}"/>
    <cellStyle name="T_Book1 3 2 17 5" xfId="39104" xr:uid="{00000000-0005-0000-0000-000064AB0000}"/>
    <cellStyle name="T_Book1 3 2 17 6" xfId="39105" xr:uid="{00000000-0005-0000-0000-000065AB0000}"/>
    <cellStyle name="T_Book1 3 2 18" xfId="39106" xr:uid="{00000000-0005-0000-0000-000066AB0000}"/>
    <cellStyle name="T_Book1 3 2 18 2" xfId="39107" xr:uid="{00000000-0005-0000-0000-000067AB0000}"/>
    <cellStyle name="T_Book1 3 2 18 3" xfId="39108" xr:uid="{00000000-0005-0000-0000-000068AB0000}"/>
    <cellStyle name="T_Book1 3 2 18 4" xfId="39109" xr:uid="{00000000-0005-0000-0000-000069AB0000}"/>
    <cellStyle name="T_Book1 3 2 18 5" xfId="39110" xr:uid="{00000000-0005-0000-0000-00006AAB0000}"/>
    <cellStyle name="T_Book1 3 2 18 6" xfId="39111" xr:uid="{00000000-0005-0000-0000-00006BAB0000}"/>
    <cellStyle name="T_Book1 3 2 19" xfId="39112" xr:uid="{00000000-0005-0000-0000-00006CAB0000}"/>
    <cellStyle name="T_Book1 3 2 19 2" xfId="39113" xr:uid="{00000000-0005-0000-0000-00006DAB0000}"/>
    <cellStyle name="T_Book1 3 2 19 3" xfId="39114" xr:uid="{00000000-0005-0000-0000-00006EAB0000}"/>
    <cellStyle name="T_Book1 3 2 19 4" xfId="39115" xr:uid="{00000000-0005-0000-0000-00006FAB0000}"/>
    <cellStyle name="T_Book1 3 2 19 5" xfId="39116" xr:uid="{00000000-0005-0000-0000-000070AB0000}"/>
    <cellStyle name="T_Book1 3 2 19 6" xfId="39117" xr:uid="{00000000-0005-0000-0000-000071AB0000}"/>
    <cellStyle name="T_Book1 3 2 2" xfId="39118" xr:uid="{00000000-0005-0000-0000-000072AB0000}"/>
    <cellStyle name="T_Book1 3 2 2 2" xfId="39119" xr:uid="{00000000-0005-0000-0000-000073AB0000}"/>
    <cellStyle name="T_Book1 3 2 2 3" xfId="39120" xr:uid="{00000000-0005-0000-0000-000074AB0000}"/>
    <cellStyle name="T_Book1 3 2 2 4" xfId="39121" xr:uid="{00000000-0005-0000-0000-000075AB0000}"/>
    <cellStyle name="T_Book1 3 2 2 5" xfId="39122" xr:uid="{00000000-0005-0000-0000-000076AB0000}"/>
    <cellStyle name="T_Book1 3 2 2 6" xfId="39123" xr:uid="{00000000-0005-0000-0000-000077AB0000}"/>
    <cellStyle name="T_Book1 3 2 2 7" xfId="39124" xr:uid="{00000000-0005-0000-0000-000078AB0000}"/>
    <cellStyle name="T_Book1 3 2 20" xfId="39125" xr:uid="{00000000-0005-0000-0000-000079AB0000}"/>
    <cellStyle name="T_Book1 3 2 20 2" xfId="39126" xr:uid="{00000000-0005-0000-0000-00007AAB0000}"/>
    <cellStyle name="T_Book1 3 2 20 3" xfId="39127" xr:uid="{00000000-0005-0000-0000-00007BAB0000}"/>
    <cellStyle name="T_Book1 3 2 20 4" xfId="39128" xr:uid="{00000000-0005-0000-0000-00007CAB0000}"/>
    <cellStyle name="T_Book1 3 2 20 5" xfId="39129" xr:uid="{00000000-0005-0000-0000-00007DAB0000}"/>
    <cellStyle name="T_Book1 3 2 20 6" xfId="39130" xr:uid="{00000000-0005-0000-0000-00007EAB0000}"/>
    <cellStyle name="T_Book1 3 2 21" xfId="39131" xr:uid="{00000000-0005-0000-0000-00007FAB0000}"/>
    <cellStyle name="T_Book1 3 2 21 2" xfId="39132" xr:uid="{00000000-0005-0000-0000-000080AB0000}"/>
    <cellStyle name="T_Book1 3 2 21 3" xfId="39133" xr:uid="{00000000-0005-0000-0000-000081AB0000}"/>
    <cellStyle name="T_Book1 3 2 21 4" xfId="39134" xr:uid="{00000000-0005-0000-0000-000082AB0000}"/>
    <cellStyle name="T_Book1 3 2 21 5" xfId="39135" xr:uid="{00000000-0005-0000-0000-000083AB0000}"/>
    <cellStyle name="T_Book1 3 2 21 6" xfId="39136" xr:uid="{00000000-0005-0000-0000-000084AB0000}"/>
    <cellStyle name="T_Book1 3 2 22" xfId="39137" xr:uid="{00000000-0005-0000-0000-000085AB0000}"/>
    <cellStyle name="T_Book1 3 2 22 2" xfId="39138" xr:uid="{00000000-0005-0000-0000-000086AB0000}"/>
    <cellStyle name="T_Book1 3 2 22 3" xfId="39139" xr:uid="{00000000-0005-0000-0000-000087AB0000}"/>
    <cellStyle name="T_Book1 3 2 22 4" xfId="39140" xr:uid="{00000000-0005-0000-0000-000088AB0000}"/>
    <cellStyle name="T_Book1 3 2 22 5" xfId="39141" xr:uid="{00000000-0005-0000-0000-000089AB0000}"/>
    <cellStyle name="T_Book1 3 2 22 6" xfId="39142" xr:uid="{00000000-0005-0000-0000-00008AAB0000}"/>
    <cellStyle name="T_Book1 3 2 23" xfId="39143" xr:uid="{00000000-0005-0000-0000-00008BAB0000}"/>
    <cellStyle name="T_Book1 3 2 23 2" xfId="39144" xr:uid="{00000000-0005-0000-0000-00008CAB0000}"/>
    <cellStyle name="T_Book1 3 2 23 3" xfId="39145" xr:uid="{00000000-0005-0000-0000-00008DAB0000}"/>
    <cellStyle name="T_Book1 3 2 23 4" xfId="39146" xr:uid="{00000000-0005-0000-0000-00008EAB0000}"/>
    <cellStyle name="T_Book1 3 2 23 5" xfId="39147" xr:uid="{00000000-0005-0000-0000-00008FAB0000}"/>
    <cellStyle name="T_Book1 3 2 23 6" xfId="39148" xr:uid="{00000000-0005-0000-0000-000090AB0000}"/>
    <cellStyle name="T_Book1 3 2 24" xfId="39149" xr:uid="{00000000-0005-0000-0000-000091AB0000}"/>
    <cellStyle name="T_Book1 3 2 24 2" xfId="39150" xr:uid="{00000000-0005-0000-0000-000092AB0000}"/>
    <cellStyle name="T_Book1 3 2 24 3" xfId="39151" xr:uid="{00000000-0005-0000-0000-000093AB0000}"/>
    <cellStyle name="T_Book1 3 2 24 4" xfId="39152" xr:uid="{00000000-0005-0000-0000-000094AB0000}"/>
    <cellStyle name="T_Book1 3 2 24 5" xfId="39153" xr:uid="{00000000-0005-0000-0000-000095AB0000}"/>
    <cellStyle name="T_Book1 3 2 24 6" xfId="39154" xr:uid="{00000000-0005-0000-0000-000096AB0000}"/>
    <cellStyle name="T_Book1 3 2 25" xfId="39155" xr:uid="{00000000-0005-0000-0000-000097AB0000}"/>
    <cellStyle name="T_Book1 3 2 25 2" xfId="39156" xr:uid="{00000000-0005-0000-0000-000098AB0000}"/>
    <cellStyle name="T_Book1 3 2 25 3" xfId="39157" xr:uid="{00000000-0005-0000-0000-000099AB0000}"/>
    <cellStyle name="T_Book1 3 2 25 4" xfId="39158" xr:uid="{00000000-0005-0000-0000-00009AAB0000}"/>
    <cellStyle name="T_Book1 3 2 25 5" xfId="39159" xr:uid="{00000000-0005-0000-0000-00009BAB0000}"/>
    <cellStyle name="T_Book1 3 2 25 6" xfId="39160" xr:uid="{00000000-0005-0000-0000-00009CAB0000}"/>
    <cellStyle name="T_Book1 3 2 26" xfId="39161" xr:uid="{00000000-0005-0000-0000-00009DAB0000}"/>
    <cellStyle name="T_Book1 3 2 26 2" xfId="39162" xr:uid="{00000000-0005-0000-0000-00009EAB0000}"/>
    <cellStyle name="T_Book1 3 2 26 3" xfId="39163" xr:uid="{00000000-0005-0000-0000-00009FAB0000}"/>
    <cellStyle name="T_Book1 3 2 26 4" xfId="39164" xr:uid="{00000000-0005-0000-0000-0000A0AB0000}"/>
    <cellStyle name="T_Book1 3 2 26 5" xfId="39165" xr:uid="{00000000-0005-0000-0000-0000A1AB0000}"/>
    <cellStyle name="T_Book1 3 2 26 6" xfId="39166" xr:uid="{00000000-0005-0000-0000-0000A2AB0000}"/>
    <cellStyle name="T_Book1 3 2 27" xfId="39167" xr:uid="{00000000-0005-0000-0000-0000A3AB0000}"/>
    <cellStyle name="T_Book1 3 2 27 2" xfId="39168" xr:uid="{00000000-0005-0000-0000-0000A4AB0000}"/>
    <cellStyle name="T_Book1 3 2 27 3" xfId="39169" xr:uid="{00000000-0005-0000-0000-0000A5AB0000}"/>
    <cellStyle name="T_Book1 3 2 27 4" xfId="39170" xr:uid="{00000000-0005-0000-0000-0000A6AB0000}"/>
    <cellStyle name="T_Book1 3 2 27 5" xfId="39171" xr:uid="{00000000-0005-0000-0000-0000A7AB0000}"/>
    <cellStyle name="T_Book1 3 2 27 6" xfId="39172" xr:uid="{00000000-0005-0000-0000-0000A8AB0000}"/>
    <cellStyle name="T_Book1 3 2 28" xfId="39173" xr:uid="{00000000-0005-0000-0000-0000A9AB0000}"/>
    <cellStyle name="T_Book1 3 2 28 2" xfId="39174" xr:uid="{00000000-0005-0000-0000-0000AAAB0000}"/>
    <cellStyle name="T_Book1 3 2 28 3" xfId="39175" xr:uid="{00000000-0005-0000-0000-0000ABAB0000}"/>
    <cellStyle name="T_Book1 3 2 28 4" xfId="39176" xr:uid="{00000000-0005-0000-0000-0000ACAB0000}"/>
    <cellStyle name="T_Book1 3 2 28 5" xfId="39177" xr:uid="{00000000-0005-0000-0000-0000ADAB0000}"/>
    <cellStyle name="T_Book1 3 2 28 6" xfId="39178" xr:uid="{00000000-0005-0000-0000-0000AEAB0000}"/>
    <cellStyle name="T_Book1 3 2 29" xfId="39179" xr:uid="{00000000-0005-0000-0000-0000AFAB0000}"/>
    <cellStyle name="T_Book1 3 2 29 2" xfId="39180" xr:uid="{00000000-0005-0000-0000-0000B0AB0000}"/>
    <cellStyle name="T_Book1 3 2 29 3" xfId="39181" xr:uid="{00000000-0005-0000-0000-0000B1AB0000}"/>
    <cellStyle name="T_Book1 3 2 29 4" xfId="39182" xr:uid="{00000000-0005-0000-0000-0000B2AB0000}"/>
    <cellStyle name="T_Book1 3 2 29 5" xfId="39183" xr:uid="{00000000-0005-0000-0000-0000B3AB0000}"/>
    <cellStyle name="T_Book1 3 2 29 6" xfId="39184" xr:uid="{00000000-0005-0000-0000-0000B4AB0000}"/>
    <cellStyle name="T_Book1 3 2 3" xfId="39185" xr:uid="{00000000-0005-0000-0000-0000B5AB0000}"/>
    <cellStyle name="T_Book1 3 2 3 2" xfId="39186" xr:uid="{00000000-0005-0000-0000-0000B6AB0000}"/>
    <cellStyle name="T_Book1 3 2 3 3" xfId="39187" xr:uid="{00000000-0005-0000-0000-0000B7AB0000}"/>
    <cellStyle name="T_Book1 3 2 3 4" xfId="39188" xr:uid="{00000000-0005-0000-0000-0000B8AB0000}"/>
    <cellStyle name="T_Book1 3 2 3 5" xfId="39189" xr:uid="{00000000-0005-0000-0000-0000B9AB0000}"/>
    <cellStyle name="T_Book1 3 2 3 6" xfId="39190" xr:uid="{00000000-0005-0000-0000-0000BAAB0000}"/>
    <cellStyle name="T_Book1 3 2 30" xfId="39191" xr:uid="{00000000-0005-0000-0000-0000BBAB0000}"/>
    <cellStyle name="T_Book1 3 2 31" xfId="39192" xr:uid="{00000000-0005-0000-0000-0000BCAB0000}"/>
    <cellStyle name="T_Book1 3 2 32" xfId="39193" xr:uid="{00000000-0005-0000-0000-0000BDAB0000}"/>
    <cellStyle name="T_Book1 3 2 33" xfId="39194" xr:uid="{00000000-0005-0000-0000-0000BEAB0000}"/>
    <cellStyle name="T_Book1 3 2 34" xfId="39195" xr:uid="{00000000-0005-0000-0000-0000BFAB0000}"/>
    <cellStyle name="T_Book1 3 2 4" xfId="39196" xr:uid="{00000000-0005-0000-0000-0000C0AB0000}"/>
    <cellStyle name="T_Book1 3 2 4 2" xfId="39197" xr:uid="{00000000-0005-0000-0000-0000C1AB0000}"/>
    <cellStyle name="T_Book1 3 2 4 3" xfId="39198" xr:uid="{00000000-0005-0000-0000-0000C2AB0000}"/>
    <cellStyle name="T_Book1 3 2 4 4" xfId="39199" xr:uid="{00000000-0005-0000-0000-0000C3AB0000}"/>
    <cellStyle name="T_Book1 3 2 4 5" xfId="39200" xr:uid="{00000000-0005-0000-0000-0000C4AB0000}"/>
    <cellStyle name="T_Book1 3 2 4 6" xfId="39201" xr:uid="{00000000-0005-0000-0000-0000C5AB0000}"/>
    <cellStyle name="T_Book1 3 2 5" xfId="39202" xr:uid="{00000000-0005-0000-0000-0000C6AB0000}"/>
    <cellStyle name="T_Book1 3 2 5 2" xfId="39203" xr:uid="{00000000-0005-0000-0000-0000C7AB0000}"/>
    <cellStyle name="T_Book1 3 2 5 3" xfId="39204" xr:uid="{00000000-0005-0000-0000-0000C8AB0000}"/>
    <cellStyle name="T_Book1 3 2 5 4" xfId="39205" xr:uid="{00000000-0005-0000-0000-0000C9AB0000}"/>
    <cellStyle name="T_Book1 3 2 5 5" xfId="39206" xr:uid="{00000000-0005-0000-0000-0000CAAB0000}"/>
    <cellStyle name="T_Book1 3 2 5 6" xfId="39207" xr:uid="{00000000-0005-0000-0000-0000CBAB0000}"/>
    <cellStyle name="T_Book1 3 2 6" xfId="39208" xr:uid="{00000000-0005-0000-0000-0000CCAB0000}"/>
    <cellStyle name="T_Book1 3 2 6 2" xfId="39209" xr:uid="{00000000-0005-0000-0000-0000CDAB0000}"/>
    <cellStyle name="T_Book1 3 2 6 3" xfId="39210" xr:uid="{00000000-0005-0000-0000-0000CEAB0000}"/>
    <cellStyle name="T_Book1 3 2 6 4" xfId="39211" xr:uid="{00000000-0005-0000-0000-0000CFAB0000}"/>
    <cellStyle name="T_Book1 3 2 6 5" xfId="39212" xr:uid="{00000000-0005-0000-0000-0000D0AB0000}"/>
    <cellStyle name="T_Book1 3 2 6 6" xfId="39213" xr:uid="{00000000-0005-0000-0000-0000D1AB0000}"/>
    <cellStyle name="T_Book1 3 2 7" xfId="39214" xr:uid="{00000000-0005-0000-0000-0000D2AB0000}"/>
    <cellStyle name="T_Book1 3 2 7 2" xfId="39215" xr:uid="{00000000-0005-0000-0000-0000D3AB0000}"/>
    <cellStyle name="T_Book1 3 2 7 3" xfId="39216" xr:uid="{00000000-0005-0000-0000-0000D4AB0000}"/>
    <cellStyle name="T_Book1 3 2 7 4" xfId="39217" xr:uid="{00000000-0005-0000-0000-0000D5AB0000}"/>
    <cellStyle name="T_Book1 3 2 7 5" xfId="39218" xr:uid="{00000000-0005-0000-0000-0000D6AB0000}"/>
    <cellStyle name="T_Book1 3 2 7 6" xfId="39219" xr:uid="{00000000-0005-0000-0000-0000D7AB0000}"/>
    <cellStyle name="T_Book1 3 2 8" xfId="39220" xr:uid="{00000000-0005-0000-0000-0000D8AB0000}"/>
    <cellStyle name="T_Book1 3 2 8 2" xfId="39221" xr:uid="{00000000-0005-0000-0000-0000D9AB0000}"/>
    <cellStyle name="T_Book1 3 2 8 3" xfId="39222" xr:uid="{00000000-0005-0000-0000-0000DAAB0000}"/>
    <cellStyle name="T_Book1 3 2 8 4" xfId="39223" xr:uid="{00000000-0005-0000-0000-0000DBAB0000}"/>
    <cellStyle name="T_Book1 3 2 8 5" xfId="39224" xr:uid="{00000000-0005-0000-0000-0000DCAB0000}"/>
    <cellStyle name="T_Book1 3 2 8 6" xfId="39225" xr:uid="{00000000-0005-0000-0000-0000DDAB0000}"/>
    <cellStyle name="T_Book1 3 2 9" xfId="39226" xr:uid="{00000000-0005-0000-0000-0000DEAB0000}"/>
    <cellStyle name="T_Book1 3 2 9 2" xfId="39227" xr:uid="{00000000-0005-0000-0000-0000DFAB0000}"/>
    <cellStyle name="T_Book1 3 2 9 3" xfId="39228" xr:uid="{00000000-0005-0000-0000-0000E0AB0000}"/>
    <cellStyle name="T_Book1 3 2 9 4" xfId="39229" xr:uid="{00000000-0005-0000-0000-0000E1AB0000}"/>
    <cellStyle name="T_Book1 3 2 9 5" xfId="39230" xr:uid="{00000000-0005-0000-0000-0000E2AB0000}"/>
    <cellStyle name="T_Book1 3 2 9 6" xfId="39231" xr:uid="{00000000-0005-0000-0000-0000E3AB0000}"/>
    <cellStyle name="T_Book1 3 3" xfId="39232" xr:uid="{00000000-0005-0000-0000-0000E4AB0000}"/>
    <cellStyle name="T_Book1 3 3 10" xfId="39233" xr:uid="{00000000-0005-0000-0000-0000E5AB0000}"/>
    <cellStyle name="T_Book1 3 3 10 2" xfId="39234" xr:uid="{00000000-0005-0000-0000-0000E6AB0000}"/>
    <cellStyle name="T_Book1 3 3 10 3" xfId="39235" xr:uid="{00000000-0005-0000-0000-0000E7AB0000}"/>
    <cellStyle name="T_Book1 3 3 10 4" xfId="39236" xr:uid="{00000000-0005-0000-0000-0000E8AB0000}"/>
    <cellStyle name="T_Book1 3 3 10 5" xfId="39237" xr:uid="{00000000-0005-0000-0000-0000E9AB0000}"/>
    <cellStyle name="T_Book1 3 3 10 6" xfId="39238" xr:uid="{00000000-0005-0000-0000-0000EAAB0000}"/>
    <cellStyle name="T_Book1 3 3 11" xfId="39239" xr:uid="{00000000-0005-0000-0000-0000EBAB0000}"/>
    <cellStyle name="T_Book1 3 3 11 2" xfId="39240" xr:uid="{00000000-0005-0000-0000-0000ECAB0000}"/>
    <cellStyle name="T_Book1 3 3 11 3" xfId="39241" xr:uid="{00000000-0005-0000-0000-0000EDAB0000}"/>
    <cellStyle name="T_Book1 3 3 11 4" xfId="39242" xr:uid="{00000000-0005-0000-0000-0000EEAB0000}"/>
    <cellStyle name="T_Book1 3 3 11 5" xfId="39243" xr:uid="{00000000-0005-0000-0000-0000EFAB0000}"/>
    <cellStyle name="T_Book1 3 3 11 6" xfId="39244" xr:uid="{00000000-0005-0000-0000-0000F0AB0000}"/>
    <cellStyle name="T_Book1 3 3 12" xfId="39245" xr:uid="{00000000-0005-0000-0000-0000F1AB0000}"/>
    <cellStyle name="T_Book1 3 3 12 2" xfId="39246" xr:uid="{00000000-0005-0000-0000-0000F2AB0000}"/>
    <cellStyle name="T_Book1 3 3 12 3" xfId="39247" xr:uid="{00000000-0005-0000-0000-0000F3AB0000}"/>
    <cellStyle name="T_Book1 3 3 12 4" xfId="39248" xr:uid="{00000000-0005-0000-0000-0000F4AB0000}"/>
    <cellStyle name="T_Book1 3 3 12 5" xfId="39249" xr:uid="{00000000-0005-0000-0000-0000F5AB0000}"/>
    <cellStyle name="T_Book1 3 3 12 6" xfId="39250" xr:uid="{00000000-0005-0000-0000-0000F6AB0000}"/>
    <cellStyle name="T_Book1 3 3 13" xfId="39251" xr:uid="{00000000-0005-0000-0000-0000F7AB0000}"/>
    <cellStyle name="T_Book1 3 3 13 2" xfId="39252" xr:uid="{00000000-0005-0000-0000-0000F8AB0000}"/>
    <cellStyle name="T_Book1 3 3 13 3" xfId="39253" xr:uid="{00000000-0005-0000-0000-0000F9AB0000}"/>
    <cellStyle name="T_Book1 3 3 13 4" xfId="39254" xr:uid="{00000000-0005-0000-0000-0000FAAB0000}"/>
    <cellStyle name="T_Book1 3 3 13 5" xfId="39255" xr:uid="{00000000-0005-0000-0000-0000FBAB0000}"/>
    <cellStyle name="T_Book1 3 3 13 6" xfId="39256" xr:uid="{00000000-0005-0000-0000-0000FCAB0000}"/>
    <cellStyle name="T_Book1 3 3 14" xfId="39257" xr:uid="{00000000-0005-0000-0000-0000FDAB0000}"/>
    <cellStyle name="T_Book1 3 3 14 2" xfId="39258" xr:uid="{00000000-0005-0000-0000-0000FEAB0000}"/>
    <cellStyle name="T_Book1 3 3 14 3" xfId="39259" xr:uid="{00000000-0005-0000-0000-0000FFAB0000}"/>
    <cellStyle name="T_Book1 3 3 14 4" xfId="39260" xr:uid="{00000000-0005-0000-0000-000000AC0000}"/>
    <cellStyle name="T_Book1 3 3 14 5" xfId="39261" xr:uid="{00000000-0005-0000-0000-000001AC0000}"/>
    <cellStyle name="T_Book1 3 3 14 6" xfId="39262" xr:uid="{00000000-0005-0000-0000-000002AC0000}"/>
    <cellStyle name="T_Book1 3 3 15" xfId="39263" xr:uid="{00000000-0005-0000-0000-000003AC0000}"/>
    <cellStyle name="T_Book1 3 3 15 2" xfId="39264" xr:uid="{00000000-0005-0000-0000-000004AC0000}"/>
    <cellStyle name="T_Book1 3 3 15 3" xfId="39265" xr:uid="{00000000-0005-0000-0000-000005AC0000}"/>
    <cellStyle name="T_Book1 3 3 15 4" xfId="39266" xr:uid="{00000000-0005-0000-0000-000006AC0000}"/>
    <cellStyle name="T_Book1 3 3 15 5" xfId="39267" xr:uid="{00000000-0005-0000-0000-000007AC0000}"/>
    <cellStyle name="T_Book1 3 3 15 6" xfId="39268" xr:uid="{00000000-0005-0000-0000-000008AC0000}"/>
    <cellStyle name="T_Book1 3 3 16" xfId="39269" xr:uid="{00000000-0005-0000-0000-000009AC0000}"/>
    <cellStyle name="T_Book1 3 3 16 2" xfId="39270" xr:uid="{00000000-0005-0000-0000-00000AAC0000}"/>
    <cellStyle name="T_Book1 3 3 16 3" xfId="39271" xr:uid="{00000000-0005-0000-0000-00000BAC0000}"/>
    <cellStyle name="T_Book1 3 3 16 4" xfId="39272" xr:uid="{00000000-0005-0000-0000-00000CAC0000}"/>
    <cellStyle name="T_Book1 3 3 16 5" xfId="39273" xr:uid="{00000000-0005-0000-0000-00000DAC0000}"/>
    <cellStyle name="T_Book1 3 3 16 6" xfId="39274" xr:uid="{00000000-0005-0000-0000-00000EAC0000}"/>
    <cellStyle name="T_Book1 3 3 17" xfId="39275" xr:uid="{00000000-0005-0000-0000-00000FAC0000}"/>
    <cellStyle name="T_Book1 3 3 17 2" xfId="39276" xr:uid="{00000000-0005-0000-0000-000010AC0000}"/>
    <cellStyle name="T_Book1 3 3 17 3" xfId="39277" xr:uid="{00000000-0005-0000-0000-000011AC0000}"/>
    <cellStyle name="T_Book1 3 3 17 4" xfId="39278" xr:uid="{00000000-0005-0000-0000-000012AC0000}"/>
    <cellStyle name="T_Book1 3 3 17 5" xfId="39279" xr:uid="{00000000-0005-0000-0000-000013AC0000}"/>
    <cellStyle name="T_Book1 3 3 17 6" xfId="39280" xr:uid="{00000000-0005-0000-0000-000014AC0000}"/>
    <cellStyle name="T_Book1 3 3 18" xfId="39281" xr:uid="{00000000-0005-0000-0000-000015AC0000}"/>
    <cellStyle name="T_Book1 3 3 18 2" xfId="39282" xr:uid="{00000000-0005-0000-0000-000016AC0000}"/>
    <cellStyle name="T_Book1 3 3 18 3" xfId="39283" xr:uid="{00000000-0005-0000-0000-000017AC0000}"/>
    <cellStyle name="T_Book1 3 3 18 4" xfId="39284" xr:uid="{00000000-0005-0000-0000-000018AC0000}"/>
    <cellStyle name="T_Book1 3 3 18 5" xfId="39285" xr:uid="{00000000-0005-0000-0000-000019AC0000}"/>
    <cellStyle name="T_Book1 3 3 18 6" xfId="39286" xr:uid="{00000000-0005-0000-0000-00001AAC0000}"/>
    <cellStyle name="T_Book1 3 3 19" xfId="39287" xr:uid="{00000000-0005-0000-0000-00001BAC0000}"/>
    <cellStyle name="T_Book1 3 3 19 2" xfId="39288" xr:uid="{00000000-0005-0000-0000-00001CAC0000}"/>
    <cellStyle name="T_Book1 3 3 19 3" xfId="39289" xr:uid="{00000000-0005-0000-0000-00001DAC0000}"/>
    <cellStyle name="T_Book1 3 3 19 4" xfId="39290" xr:uid="{00000000-0005-0000-0000-00001EAC0000}"/>
    <cellStyle name="T_Book1 3 3 19 5" xfId="39291" xr:uid="{00000000-0005-0000-0000-00001FAC0000}"/>
    <cellStyle name="T_Book1 3 3 19 6" xfId="39292" xr:uid="{00000000-0005-0000-0000-000020AC0000}"/>
    <cellStyle name="T_Book1 3 3 2" xfId="39293" xr:uid="{00000000-0005-0000-0000-000021AC0000}"/>
    <cellStyle name="T_Book1 3 3 2 2" xfId="39294" xr:uid="{00000000-0005-0000-0000-000022AC0000}"/>
    <cellStyle name="T_Book1 3 3 2 3" xfId="39295" xr:uid="{00000000-0005-0000-0000-000023AC0000}"/>
    <cellStyle name="T_Book1 3 3 2 4" xfId="39296" xr:uid="{00000000-0005-0000-0000-000024AC0000}"/>
    <cellStyle name="T_Book1 3 3 2 5" xfId="39297" xr:uid="{00000000-0005-0000-0000-000025AC0000}"/>
    <cellStyle name="T_Book1 3 3 2 6" xfId="39298" xr:uid="{00000000-0005-0000-0000-000026AC0000}"/>
    <cellStyle name="T_Book1 3 3 2 7" xfId="39299" xr:uid="{00000000-0005-0000-0000-000027AC0000}"/>
    <cellStyle name="T_Book1 3 3 20" xfId="39300" xr:uid="{00000000-0005-0000-0000-000028AC0000}"/>
    <cellStyle name="T_Book1 3 3 20 2" xfId="39301" xr:uid="{00000000-0005-0000-0000-000029AC0000}"/>
    <cellStyle name="T_Book1 3 3 20 3" xfId="39302" xr:uid="{00000000-0005-0000-0000-00002AAC0000}"/>
    <cellStyle name="T_Book1 3 3 20 4" xfId="39303" xr:uid="{00000000-0005-0000-0000-00002BAC0000}"/>
    <cellStyle name="T_Book1 3 3 20 5" xfId="39304" xr:uid="{00000000-0005-0000-0000-00002CAC0000}"/>
    <cellStyle name="T_Book1 3 3 20 6" xfId="39305" xr:uid="{00000000-0005-0000-0000-00002DAC0000}"/>
    <cellStyle name="T_Book1 3 3 21" xfId="39306" xr:uid="{00000000-0005-0000-0000-00002EAC0000}"/>
    <cellStyle name="T_Book1 3 3 21 2" xfId="39307" xr:uid="{00000000-0005-0000-0000-00002FAC0000}"/>
    <cellStyle name="T_Book1 3 3 21 3" xfId="39308" xr:uid="{00000000-0005-0000-0000-000030AC0000}"/>
    <cellStyle name="T_Book1 3 3 21 4" xfId="39309" xr:uid="{00000000-0005-0000-0000-000031AC0000}"/>
    <cellStyle name="T_Book1 3 3 21 5" xfId="39310" xr:uid="{00000000-0005-0000-0000-000032AC0000}"/>
    <cellStyle name="T_Book1 3 3 21 6" xfId="39311" xr:uid="{00000000-0005-0000-0000-000033AC0000}"/>
    <cellStyle name="T_Book1 3 3 22" xfId="39312" xr:uid="{00000000-0005-0000-0000-000034AC0000}"/>
    <cellStyle name="T_Book1 3 3 22 2" xfId="39313" xr:uid="{00000000-0005-0000-0000-000035AC0000}"/>
    <cellStyle name="T_Book1 3 3 22 3" xfId="39314" xr:uid="{00000000-0005-0000-0000-000036AC0000}"/>
    <cellStyle name="T_Book1 3 3 22 4" xfId="39315" xr:uid="{00000000-0005-0000-0000-000037AC0000}"/>
    <cellStyle name="T_Book1 3 3 22 5" xfId="39316" xr:uid="{00000000-0005-0000-0000-000038AC0000}"/>
    <cellStyle name="T_Book1 3 3 22 6" xfId="39317" xr:uid="{00000000-0005-0000-0000-000039AC0000}"/>
    <cellStyle name="T_Book1 3 3 23" xfId="39318" xr:uid="{00000000-0005-0000-0000-00003AAC0000}"/>
    <cellStyle name="T_Book1 3 3 23 2" xfId="39319" xr:uid="{00000000-0005-0000-0000-00003BAC0000}"/>
    <cellStyle name="T_Book1 3 3 23 3" xfId="39320" xr:uid="{00000000-0005-0000-0000-00003CAC0000}"/>
    <cellStyle name="T_Book1 3 3 23 4" xfId="39321" xr:uid="{00000000-0005-0000-0000-00003DAC0000}"/>
    <cellStyle name="T_Book1 3 3 23 5" xfId="39322" xr:uid="{00000000-0005-0000-0000-00003EAC0000}"/>
    <cellStyle name="T_Book1 3 3 23 6" xfId="39323" xr:uid="{00000000-0005-0000-0000-00003FAC0000}"/>
    <cellStyle name="T_Book1 3 3 24" xfId="39324" xr:uid="{00000000-0005-0000-0000-000040AC0000}"/>
    <cellStyle name="T_Book1 3 3 24 2" xfId="39325" xr:uid="{00000000-0005-0000-0000-000041AC0000}"/>
    <cellStyle name="T_Book1 3 3 24 3" xfId="39326" xr:uid="{00000000-0005-0000-0000-000042AC0000}"/>
    <cellStyle name="T_Book1 3 3 24 4" xfId="39327" xr:uid="{00000000-0005-0000-0000-000043AC0000}"/>
    <cellStyle name="T_Book1 3 3 24 5" xfId="39328" xr:uid="{00000000-0005-0000-0000-000044AC0000}"/>
    <cellStyle name="T_Book1 3 3 24 6" xfId="39329" xr:uid="{00000000-0005-0000-0000-000045AC0000}"/>
    <cellStyle name="T_Book1 3 3 25" xfId="39330" xr:uid="{00000000-0005-0000-0000-000046AC0000}"/>
    <cellStyle name="T_Book1 3 3 25 2" xfId="39331" xr:uid="{00000000-0005-0000-0000-000047AC0000}"/>
    <cellStyle name="T_Book1 3 3 25 3" xfId="39332" xr:uid="{00000000-0005-0000-0000-000048AC0000}"/>
    <cellStyle name="T_Book1 3 3 25 4" xfId="39333" xr:uid="{00000000-0005-0000-0000-000049AC0000}"/>
    <cellStyle name="T_Book1 3 3 25 5" xfId="39334" xr:uid="{00000000-0005-0000-0000-00004AAC0000}"/>
    <cellStyle name="T_Book1 3 3 25 6" xfId="39335" xr:uid="{00000000-0005-0000-0000-00004BAC0000}"/>
    <cellStyle name="T_Book1 3 3 26" xfId="39336" xr:uid="{00000000-0005-0000-0000-00004CAC0000}"/>
    <cellStyle name="T_Book1 3 3 26 2" xfId="39337" xr:uid="{00000000-0005-0000-0000-00004DAC0000}"/>
    <cellStyle name="T_Book1 3 3 26 3" xfId="39338" xr:uid="{00000000-0005-0000-0000-00004EAC0000}"/>
    <cellStyle name="T_Book1 3 3 26 4" xfId="39339" xr:uid="{00000000-0005-0000-0000-00004FAC0000}"/>
    <cellStyle name="T_Book1 3 3 26 5" xfId="39340" xr:uid="{00000000-0005-0000-0000-000050AC0000}"/>
    <cellStyle name="T_Book1 3 3 26 6" xfId="39341" xr:uid="{00000000-0005-0000-0000-000051AC0000}"/>
    <cellStyle name="T_Book1 3 3 27" xfId="39342" xr:uid="{00000000-0005-0000-0000-000052AC0000}"/>
    <cellStyle name="T_Book1 3 3 27 2" xfId="39343" xr:uid="{00000000-0005-0000-0000-000053AC0000}"/>
    <cellStyle name="T_Book1 3 3 27 3" xfId="39344" xr:uid="{00000000-0005-0000-0000-000054AC0000}"/>
    <cellStyle name="T_Book1 3 3 27 4" xfId="39345" xr:uid="{00000000-0005-0000-0000-000055AC0000}"/>
    <cellStyle name="T_Book1 3 3 27 5" xfId="39346" xr:uid="{00000000-0005-0000-0000-000056AC0000}"/>
    <cellStyle name="T_Book1 3 3 27 6" xfId="39347" xr:uid="{00000000-0005-0000-0000-000057AC0000}"/>
    <cellStyle name="T_Book1 3 3 28" xfId="39348" xr:uid="{00000000-0005-0000-0000-000058AC0000}"/>
    <cellStyle name="T_Book1 3 3 28 2" xfId="39349" xr:uid="{00000000-0005-0000-0000-000059AC0000}"/>
    <cellStyle name="T_Book1 3 3 28 3" xfId="39350" xr:uid="{00000000-0005-0000-0000-00005AAC0000}"/>
    <cellStyle name="T_Book1 3 3 28 4" xfId="39351" xr:uid="{00000000-0005-0000-0000-00005BAC0000}"/>
    <cellStyle name="T_Book1 3 3 28 5" xfId="39352" xr:uid="{00000000-0005-0000-0000-00005CAC0000}"/>
    <cellStyle name="T_Book1 3 3 28 6" xfId="39353" xr:uid="{00000000-0005-0000-0000-00005DAC0000}"/>
    <cellStyle name="T_Book1 3 3 29" xfId="39354" xr:uid="{00000000-0005-0000-0000-00005EAC0000}"/>
    <cellStyle name="T_Book1 3 3 29 2" xfId="39355" xr:uid="{00000000-0005-0000-0000-00005FAC0000}"/>
    <cellStyle name="T_Book1 3 3 29 3" xfId="39356" xr:uid="{00000000-0005-0000-0000-000060AC0000}"/>
    <cellStyle name="T_Book1 3 3 29 4" xfId="39357" xr:uid="{00000000-0005-0000-0000-000061AC0000}"/>
    <cellStyle name="T_Book1 3 3 29 5" xfId="39358" xr:uid="{00000000-0005-0000-0000-000062AC0000}"/>
    <cellStyle name="T_Book1 3 3 29 6" xfId="39359" xr:uid="{00000000-0005-0000-0000-000063AC0000}"/>
    <cellStyle name="T_Book1 3 3 3" xfId="39360" xr:uid="{00000000-0005-0000-0000-000064AC0000}"/>
    <cellStyle name="T_Book1 3 3 3 2" xfId="39361" xr:uid="{00000000-0005-0000-0000-000065AC0000}"/>
    <cellStyle name="T_Book1 3 3 3 3" xfId="39362" xr:uid="{00000000-0005-0000-0000-000066AC0000}"/>
    <cellStyle name="T_Book1 3 3 3 4" xfId="39363" xr:uid="{00000000-0005-0000-0000-000067AC0000}"/>
    <cellStyle name="T_Book1 3 3 3 5" xfId="39364" xr:uid="{00000000-0005-0000-0000-000068AC0000}"/>
    <cellStyle name="T_Book1 3 3 3 6" xfId="39365" xr:uid="{00000000-0005-0000-0000-000069AC0000}"/>
    <cellStyle name="T_Book1 3 3 30" xfId="39366" xr:uid="{00000000-0005-0000-0000-00006AAC0000}"/>
    <cellStyle name="T_Book1 3 3 31" xfId="39367" xr:uid="{00000000-0005-0000-0000-00006BAC0000}"/>
    <cellStyle name="T_Book1 3 3 32" xfId="39368" xr:uid="{00000000-0005-0000-0000-00006CAC0000}"/>
    <cellStyle name="T_Book1 3 3 33" xfId="39369" xr:uid="{00000000-0005-0000-0000-00006DAC0000}"/>
    <cellStyle name="T_Book1 3 3 34" xfId="39370" xr:uid="{00000000-0005-0000-0000-00006EAC0000}"/>
    <cellStyle name="T_Book1 3 3 4" xfId="39371" xr:uid="{00000000-0005-0000-0000-00006FAC0000}"/>
    <cellStyle name="T_Book1 3 3 4 2" xfId="39372" xr:uid="{00000000-0005-0000-0000-000070AC0000}"/>
    <cellStyle name="T_Book1 3 3 4 3" xfId="39373" xr:uid="{00000000-0005-0000-0000-000071AC0000}"/>
    <cellStyle name="T_Book1 3 3 4 4" xfId="39374" xr:uid="{00000000-0005-0000-0000-000072AC0000}"/>
    <cellStyle name="T_Book1 3 3 4 5" xfId="39375" xr:uid="{00000000-0005-0000-0000-000073AC0000}"/>
    <cellStyle name="T_Book1 3 3 4 6" xfId="39376" xr:uid="{00000000-0005-0000-0000-000074AC0000}"/>
    <cellStyle name="T_Book1 3 3 5" xfId="39377" xr:uid="{00000000-0005-0000-0000-000075AC0000}"/>
    <cellStyle name="T_Book1 3 3 5 2" xfId="39378" xr:uid="{00000000-0005-0000-0000-000076AC0000}"/>
    <cellStyle name="T_Book1 3 3 5 3" xfId="39379" xr:uid="{00000000-0005-0000-0000-000077AC0000}"/>
    <cellStyle name="T_Book1 3 3 5 4" xfId="39380" xr:uid="{00000000-0005-0000-0000-000078AC0000}"/>
    <cellStyle name="T_Book1 3 3 5 5" xfId="39381" xr:uid="{00000000-0005-0000-0000-000079AC0000}"/>
    <cellStyle name="T_Book1 3 3 5 6" xfId="39382" xr:uid="{00000000-0005-0000-0000-00007AAC0000}"/>
    <cellStyle name="T_Book1 3 3 6" xfId="39383" xr:uid="{00000000-0005-0000-0000-00007BAC0000}"/>
    <cellStyle name="T_Book1 3 3 6 2" xfId="39384" xr:uid="{00000000-0005-0000-0000-00007CAC0000}"/>
    <cellStyle name="T_Book1 3 3 6 3" xfId="39385" xr:uid="{00000000-0005-0000-0000-00007DAC0000}"/>
    <cellStyle name="T_Book1 3 3 6 4" xfId="39386" xr:uid="{00000000-0005-0000-0000-00007EAC0000}"/>
    <cellStyle name="T_Book1 3 3 6 5" xfId="39387" xr:uid="{00000000-0005-0000-0000-00007FAC0000}"/>
    <cellStyle name="T_Book1 3 3 6 6" xfId="39388" xr:uid="{00000000-0005-0000-0000-000080AC0000}"/>
    <cellStyle name="T_Book1 3 3 7" xfId="39389" xr:uid="{00000000-0005-0000-0000-000081AC0000}"/>
    <cellStyle name="T_Book1 3 3 7 2" xfId="39390" xr:uid="{00000000-0005-0000-0000-000082AC0000}"/>
    <cellStyle name="T_Book1 3 3 7 3" xfId="39391" xr:uid="{00000000-0005-0000-0000-000083AC0000}"/>
    <cellStyle name="T_Book1 3 3 7 4" xfId="39392" xr:uid="{00000000-0005-0000-0000-000084AC0000}"/>
    <cellStyle name="T_Book1 3 3 7 5" xfId="39393" xr:uid="{00000000-0005-0000-0000-000085AC0000}"/>
    <cellStyle name="T_Book1 3 3 7 6" xfId="39394" xr:uid="{00000000-0005-0000-0000-000086AC0000}"/>
    <cellStyle name="T_Book1 3 3 8" xfId="39395" xr:uid="{00000000-0005-0000-0000-000087AC0000}"/>
    <cellStyle name="T_Book1 3 3 8 2" xfId="39396" xr:uid="{00000000-0005-0000-0000-000088AC0000}"/>
    <cellStyle name="T_Book1 3 3 8 3" xfId="39397" xr:uid="{00000000-0005-0000-0000-000089AC0000}"/>
    <cellStyle name="T_Book1 3 3 8 4" xfId="39398" xr:uid="{00000000-0005-0000-0000-00008AAC0000}"/>
    <cellStyle name="T_Book1 3 3 8 5" xfId="39399" xr:uid="{00000000-0005-0000-0000-00008BAC0000}"/>
    <cellStyle name="T_Book1 3 3 8 6" xfId="39400" xr:uid="{00000000-0005-0000-0000-00008CAC0000}"/>
    <cellStyle name="T_Book1 3 3 9" xfId="39401" xr:uid="{00000000-0005-0000-0000-00008DAC0000}"/>
    <cellStyle name="T_Book1 3 3 9 2" xfId="39402" xr:uid="{00000000-0005-0000-0000-00008EAC0000}"/>
    <cellStyle name="T_Book1 3 3 9 3" xfId="39403" xr:uid="{00000000-0005-0000-0000-00008FAC0000}"/>
    <cellStyle name="T_Book1 3 3 9 4" xfId="39404" xr:uid="{00000000-0005-0000-0000-000090AC0000}"/>
    <cellStyle name="T_Book1 3 3 9 5" xfId="39405" xr:uid="{00000000-0005-0000-0000-000091AC0000}"/>
    <cellStyle name="T_Book1 3 3 9 6" xfId="39406" xr:uid="{00000000-0005-0000-0000-000092AC0000}"/>
    <cellStyle name="T_Book1 30" xfId="39407" xr:uid="{00000000-0005-0000-0000-000093AC0000}"/>
    <cellStyle name="T_Book1 30 2" xfId="39408" xr:uid="{00000000-0005-0000-0000-000094AC0000}"/>
    <cellStyle name="T_Book1 30 3" xfId="39409" xr:uid="{00000000-0005-0000-0000-000095AC0000}"/>
    <cellStyle name="T_Book1 30 4" xfId="39410" xr:uid="{00000000-0005-0000-0000-000096AC0000}"/>
    <cellStyle name="T_Book1 30 5" xfId="39411" xr:uid="{00000000-0005-0000-0000-000097AC0000}"/>
    <cellStyle name="T_Book1 30 6" xfId="39412" xr:uid="{00000000-0005-0000-0000-000098AC0000}"/>
    <cellStyle name="T_Book1 31" xfId="39413" xr:uid="{00000000-0005-0000-0000-000099AC0000}"/>
    <cellStyle name="T_Book1 31 2" xfId="39414" xr:uid="{00000000-0005-0000-0000-00009AAC0000}"/>
    <cellStyle name="T_Book1 31 3" xfId="39415" xr:uid="{00000000-0005-0000-0000-00009BAC0000}"/>
    <cellStyle name="T_Book1 31 4" xfId="39416" xr:uid="{00000000-0005-0000-0000-00009CAC0000}"/>
    <cellStyle name="T_Book1 31 5" xfId="39417" xr:uid="{00000000-0005-0000-0000-00009DAC0000}"/>
    <cellStyle name="T_Book1 31 6" xfId="39418" xr:uid="{00000000-0005-0000-0000-00009EAC0000}"/>
    <cellStyle name="T_Book1 32" xfId="39419" xr:uid="{00000000-0005-0000-0000-00009FAC0000}"/>
    <cellStyle name="T_Book1 32 2" xfId="39420" xr:uid="{00000000-0005-0000-0000-0000A0AC0000}"/>
    <cellStyle name="T_Book1 32 3" xfId="39421" xr:uid="{00000000-0005-0000-0000-0000A1AC0000}"/>
    <cellStyle name="T_Book1 32 4" xfId="39422" xr:uid="{00000000-0005-0000-0000-0000A2AC0000}"/>
    <cellStyle name="T_Book1 32 5" xfId="39423" xr:uid="{00000000-0005-0000-0000-0000A3AC0000}"/>
    <cellStyle name="T_Book1 32 6" xfId="39424" xr:uid="{00000000-0005-0000-0000-0000A4AC0000}"/>
    <cellStyle name="T_Book1 33" xfId="39425" xr:uid="{00000000-0005-0000-0000-0000A5AC0000}"/>
    <cellStyle name="T_Book1 33 2" xfId="39426" xr:uid="{00000000-0005-0000-0000-0000A6AC0000}"/>
    <cellStyle name="T_Book1 33 3" xfId="39427" xr:uid="{00000000-0005-0000-0000-0000A7AC0000}"/>
    <cellStyle name="T_Book1 33 4" xfId="39428" xr:uid="{00000000-0005-0000-0000-0000A8AC0000}"/>
    <cellStyle name="T_Book1 33 5" xfId="39429" xr:uid="{00000000-0005-0000-0000-0000A9AC0000}"/>
    <cellStyle name="T_Book1 33 6" xfId="39430" xr:uid="{00000000-0005-0000-0000-0000AAAC0000}"/>
    <cellStyle name="T_Book1 34" xfId="39431" xr:uid="{00000000-0005-0000-0000-0000ABAC0000}"/>
    <cellStyle name="T_Book1 34 2" xfId="39432" xr:uid="{00000000-0005-0000-0000-0000ACAC0000}"/>
    <cellStyle name="T_Book1 34 3" xfId="39433" xr:uid="{00000000-0005-0000-0000-0000ADAC0000}"/>
    <cellStyle name="T_Book1 34 4" xfId="39434" xr:uid="{00000000-0005-0000-0000-0000AEAC0000}"/>
    <cellStyle name="T_Book1 34 5" xfId="39435" xr:uid="{00000000-0005-0000-0000-0000AFAC0000}"/>
    <cellStyle name="T_Book1 34 6" xfId="39436" xr:uid="{00000000-0005-0000-0000-0000B0AC0000}"/>
    <cellStyle name="T_Book1 35" xfId="39437" xr:uid="{00000000-0005-0000-0000-0000B1AC0000}"/>
    <cellStyle name="T_Book1 35 2" xfId="39438" xr:uid="{00000000-0005-0000-0000-0000B2AC0000}"/>
    <cellStyle name="T_Book1 35 3" xfId="39439" xr:uid="{00000000-0005-0000-0000-0000B3AC0000}"/>
    <cellStyle name="T_Book1 35 4" xfId="39440" xr:uid="{00000000-0005-0000-0000-0000B4AC0000}"/>
    <cellStyle name="T_Book1 35 5" xfId="39441" xr:uid="{00000000-0005-0000-0000-0000B5AC0000}"/>
    <cellStyle name="T_Book1 35 6" xfId="39442" xr:uid="{00000000-0005-0000-0000-0000B6AC0000}"/>
    <cellStyle name="T_Book1 36" xfId="39443" xr:uid="{00000000-0005-0000-0000-0000B7AC0000}"/>
    <cellStyle name="T_Book1 36 2" xfId="39444" xr:uid="{00000000-0005-0000-0000-0000B8AC0000}"/>
    <cellStyle name="T_Book1 36 3" xfId="39445" xr:uid="{00000000-0005-0000-0000-0000B9AC0000}"/>
    <cellStyle name="T_Book1 36 4" xfId="39446" xr:uid="{00000000-0005-0000-0000-0000BAAC0000}"/>
    <cellStyle name="T_Book1 36 5" xfId="39447" xr:uid="{00000000-0005-0000-0000-0000BBAC0000}"/>
    <cellStyle name="T_Book1 36 6" xfId="39448" xr:uid="{00000000-0005-0000-0000-0000BCAC0000}"/>
    <cellStyle name="T_Book1 37" xfId="39449" xr:uid="{00000000-0005-0000-0000-0000BDAC0000}"/>
    <cellStyle name="T_Book1 38" xfId="39450" xr:uid="{00000000-0005-0000-0000-0000BEAC0000}"/>
    <cellStyle name="T_Book1 39" xfId="39451" xr:uid="{00000000-0005-0000-0000-0000BFAC0000}"/>
    <cellStyle name="T_Book1 4" xfId="39452" xr:uid="{00000000-0005-0000-0000-0000C0AC0000}"/>
    <cellStyle name="T_Book1 4 10" xfId="39453" xr:uid="{00000000-0005-0000-0000-0000C1AC0000}"/>
    <cellStyle name="T_Book1 4 10 2" xfId="39454" xr:uid="{00000000-0005-0000-0000-0000C2AC0000}"/>
    <cellStyle name="T_Book1 4 10 3" xfId="39455" xr:uid="{00000000-0005-0000-0000-0000C3AC0000}"/>
    <cellStyle name="T_Book1 4 10 4" xfId="39456" xr:uid="{00000000-0005-0000-0000-0000C4AC0000}"/>
    <cellStyle name="T_Book1 4 10 5" xfId="39457" xr:uid="{00000000-0005-0000-0000-0000C5AC0000}"/>
    <cellStyle name="T_Book1 4 10 6" xfId="39458" xr:uid="{00000000-0005-0000-0000-0000C6AC0000}"/>
    <cellStyle name="T_Book1 4 11" xfId="39459" xr:uid="{00000000-0005-0000-0000-0000C7AC0000}"/>
    <cellStyle name="T_Book1 4 11 2" xfId="39460" xr:uid="{00000000-0005-0000-0000-0000C8AC0000}"/>
    <cellStyle name="T_Book1 4 11 3" xfId="39461" xr:uid="{00000000-0005-0000-0000-0000C9AC0000}"/>
    <cellStyle name="T_Book1 4 11 4" xfId="39462" xr:uid="{00000000-0005-0000-0000-0000CAAC0000}"/>
    <cellStyle name="T_Book1 4 11 5" xfId="39463" xr:uid="{00000000-0005-0000-0000-0000CBAC0000}"/>
    <cellStyle name="T_Book1 4 11 6" xfId="39464" xr:uid="{00000000-0005-0000-0000-0000CCAC0000}"/>
    <cellStyle name="T_Book1 4 12" xfId="39465" xr:uid="{00000000-0005-0000-0000-0000CDAC0000}"/>
    <cellStyle name="T_Book1 4 12 2" xfId="39466" xr:uid="{00000000-0005-0000-0000-0000CEAC0000}"/>
    <cellStyle name="T_Book1 4 12 3" xfId="39467" xr:uid="{00000000-0005-0000-0000-0000CFAC0000}"/>
    <cellStyle name="T_Book1 4 12 4" xfId="39468" xr:uid="{00000000-0005-0000-0000-0000D0AC0000}"/>
    <cellStyle name="T_Book1 4 12 5" xfId="39469" xr:uid="{00000000-0005-0000-0000-0000D1AC0000}"/>
    <cellStyle name="T_Book1 4 12 6" xfId="39470" xr:uid="{00000000-0005-0000-0000-0000D2AC0000}"/>
    <cellStyle name="T_Book1 4 13" xfId="39471" xr:uid="{00000000-0005-0000-0000-0000D3AC0000}"/>
    <cellStyle name="T_Book1 4 13 2" xfId="39472" xr:uid="{00000000-0005-0000-0000-0000D4AC0000}"/>
    <cellStyle name="T_Book1 4 13 3" xfId="39473" xr:uid="{00000000-0005-0000-0000-0000D5AC0000}"/>
    <cellStyle name="T_Book1 4 13 4" xfId="39474" xr:uid="{00000000-0005-0000-0000-0000D6AC0000}"/>
    <cellStyle name="T_Book1 4 13 5" xfId="39475" xr:uid="{00000000-0005-0000-0000-0000D7AC0000}"/>
    <cellStyle name="T_Book1 4 13 6" xfId="39476" xr:uid="{00000000-0005-0000-0000-0000D8AC0000}"/>
    <cellStyle name="T_Book1 4 14" xfId="39477" xr:uid="{00000000-0005-0000-0000-0000D9AC0000}"/>
    <cellStyle name="T_Book1 4 14 2" xfId="39478" xr:uid="{00000000-0005-0000-0000-0000DAAC0000}"/>
    <cellStyle name="T_Book1 4 14 3" xfId="39479" xr:uid="{00000000-0005-0000-0000-0000DBAC0000}"/>
    <cellStyle name="T_Book1 4 14 4" xfId="39480" xr:uid="{00000000-0005-0000-0000-0000DCAC0000}"/>
    <cellStyle name="T_Book1 4 14 5" xfId="39481" xr:uid="{00000000-0005-0000-0000-0000DDAC0000}"/>
    <cellStyle name="T_Book1 4 14 6" xfId="39482" xr:uid="{00000000-0005-0000-0000-0000DEAC0000}"/>
    <cellStyle name="T_Book1 4 15" xfId="39483" xr:uid="{00000000-0005-0000-0000-0000DFAC0000}"/>
    <cellStyle name="T_Book1 4 15 2" xfId="39484" xr:uid="{00000000-0005-0000-0000-0000E0AC0000}"/>
    <cellStyle name="T_Book1 4 15 3" xfId="39485" xr:uid="{00000000-0005-0000-0000-0000E1AC0000}"/>
    <cellStyle name="T_Book1 4 15 4" xfId="39486" xr:uid="{00000000-0005-0000-0000-0000E2AC0000}"/>
    <cellStyle name="T_Book1 4 15 5" xfId="39487" xr:uid="{00000000-0005-0000-0000-0000E3AC0000}"/>
    <cellStyle name="T_Book1 4 15 6" xfId="39488" xr:uid="{00000000-0005-0000-0000-0000E4AC0000}"/>
    <cellStyle name="T_Book1 4 16" xfId="39489" xr:uid="{00000000-0005-0000-0000-0000E5AC0000}"/>
    <cellStyle name="T_Book1 4 16 2" xfId="39490" xr:uid="{00000000-0005-0000-0000-0000E6AC0000}"/>
    <cellStyle name="T_Book1 4 16 3" xfId="39491" xr:uid="{00000000-0005-0000-0000-0000E7AC0000}"/>
    <cellStyle name="T_Book1 4 16 4" xfId="39492" xr:uid="{00000000-0005-0000-0000-0000E8AC0000}"/>
    <cellStyle name="T_Book1 4 16 5" xfId="39493" xr:uid="{00000000-0005-0000-0000-0000E9AC0000}"/>
    <cellStyle name="T_Book1 4 16 6" xfId="39494" xr:uid="{00000000-0005-0000-0000-0000EAAC0000}"/>
    <cellStyle name="T_Book1 4 17" xfId="39495" xr:uid="{00000000-0005-0000-0000-0000EBAC0000}"/>
    <cellStyle name="T_Book1 4 17 2" xfId="39496" xr:uid="{00000000-0005-0000-0000-0000ECAC0000}"/>
    <cellStyle name="T_Book1 4 17 3" xfId="39497" xr:uid="{00000000-0005-0000-0000-0000EDAC0000}"/>
    <cellStyle name="T_Book1 4 17 4" xfId="39498" xr:uid="{00000000-0005-0000-0000-0000EEAC0000}"/>
    <cellStyle name="T_Book1 4 17 5" xfId="39499" xr:uid="{00000000-0005-0000-0000-0000EFAC0000}"/>
    <cellStyle name="T_Book1 4 17 6" xfId="39500" xr:uid="{00000000-0005-0000-0000-0000F0AC0000}"/>
    <cellStyle name="T_Book1 4 18" xfId="39501" xr:uid="{00000000-0005-0000-0000-0000F1AC0000}"/>
    <cellStyle name="T_Book1 4 18 2" xfId="39502" xr:uid="{00000000-0005-0000-0000-0000F2AC0000}"/>
    <cellStyle name="T_Book1 4 18 3" xfId="39503" xr:uid="{00000000-0005-0000-0000-0000F3AC0000}"/>
    <cellStyle name="T_Book1 4 18 4" xfId="39504" xr:uid="{00000000-0005-0000-0000-0000F4AC0000}"/>
    <cellStyle name="T_Book1 4 18 5" xfId="39505" xr:uid="{00000000-0005-0000-0000-0000F5AC0000}"/>
    <cellStyle name="T_Book1 4 18 6" xfId="39506" xr:uid="{00000000-0005-0000-0000-0000F6AC0000}"/>
    <cellStyle name="T_Book1 4 19" xfId="39507" xr:uid="{00000000-0005-0000-0000-0000F7AC0000}"/>
    <cellStyle name="T_Book1 4 19 2" xfId="39508" xr:uid="{00000000-0005-0000-0000-0000F8AC0000}"/>
    <cellStyle name="T_Book1 4 19 3" xfId="39509" xr:uid="{00000000-0005-0000-0000-0000F9AC0000}"/>
    <cellStyle name="T_Book1 4 19 4" xfId="39510" xr:uid="{00000000-0005-0000-0000-0000FAAC0000}"/>
    <cellStyle name="T_Book1 4 19 5" xfId="39511" xr:uid="{00000000-0005-0000-0000-0000FBAC0000}"/>
    <cellStyle name="T_Book1 4 19 6" xfId="39512" xr:uid="{00000000-0005-0000-0000-0000FCAC0000}"/>
    <cellStyle name="T_Book1 4 2" xfId="39513" xr:uid="{00000000-0005-0000-0000-0000FDAC0000}"/>
    <cellStyle name="T_Book1 4 2 2" xfId="39514" xr:uid="{00000000-0005-0000-0000-0000FEAC0000}"/>
    <cellStyle name="T_Book1 4 2 3" xfId="39515" xr:uid="{00000000-0005-0000-0000-0000FFAC0000}"/>
    <cellStyle name="T_Book1 4 2 4" xfId="39516" xr:uid="{00000000-0005-0000-0000-000000AD0000}"/>
    <cellStyle name="T_Book1 4 2 5" xfId="39517" xr:uid="{00000000-0005-0000-0000-000001AD0000}"/>
    <cellStyle name="T_Book1 4 2 6" xfId="39518" xr:uid="{00000000-0005-0000-0000-000002AD0000}"/>
    <cellStyle name="T_Book1 4 2 7" xfId="39519" xr:uid="{00000000-0005-0000-0000-000003AD0000}"/>
    <cellStyle name="T_Book1 4 20" xfId="39520" xr:uid="{00000000-0005-0000-0000-000004AD0000}"/>
    <cellStyle name="T_Book1 4 20 2" xfId="39521" xr:uid="{00000000-0005-0000-0000-000005AD0000}"/>
    <cellStyle name="T_Book1 4 20 3" xfId="39522" xr:uid="{00000000-0005-0000-0000-000006AD0000}"/>
    <cellStyle name="T_Book1 4 20 4" xfId="39523" xr:uid="{00000000-0005-0000-0000-000007AD0000}"/>
    <cellStyle name="T_Book1 4 20 5" xfId="39524" xr:uid="{00000000-0005-0000-0000-000008AD0000}"/>
    <cellStyle name="T_Book1 4 20 6" xfId="39525" xr:uid="{00000000-0005-0000-0000-000009AD0000}"/>
    <cellStyle name="T_Book1 4 21" xfId="39526" xr:uid="{00000000-0005-0000-0000-00000AAD0000}"/>
    <cellStyle name="T_Book1 4 21 2" xfId="39527" xr:uid="{00000000-0005-0000-0000-00000BAD0000}"/>
    <cellStyle name="T_Book1 4 21 3" xfId="39528" xr:uid="{00000000-0005-0000-0000-00000CAD0000}"/>
    <cellStyle name="T_Book1 4 21 4" xfId="39529" xr:uid="{00000000-0005-0000-0000-00000DAD0000}"/>
    <cellStyle name="T_Book1 4 21 5" xfId="39530" xr:uid="{00000000-0005-0000-0000-00000EAD0000}"/>
    <cellStyle name="T_Book1 4 21 6" xfId="39531" xr:uid="{00000000-0005-0000-0000-00000FAD0000}"/>
    <cellStyle name="T_Book1 4 22" xfId="39532" xr:uid="{00000000-0005-0000-0000-000010AD0000}"/>
    <cellStyle name="T_Book1 4 22 2" xfId="39533" xr:uid="{00000000-0005-0000-0000-000011AD0000}"/>
    <cellStyle name="T_Book1 4 22 3" xfId="39534" xr:uid="{00000000-0005-0000-0000-000012AD0000}"/>
    <cellStyle name="T_Book1 4 22 4" xfId="39535" xr:uid="{00000000-0005-0000-0000-000013AD0000}"/>
    <cellStyle name="T_Book1 4 22 5" xfId="39536" xr:uid="{00000000-0005-0000-0000-000014AD0000}"/>
    <cellStyle name="T_Book1 4 22 6" xfId="39537" xr:uid="{00000000-0005-0000-0000-000015AD0000}"/>
    <cellStyle name="T_Book1 4 23" xfId="39538" xr:uid="{00000000-0005-0000-0000-000016AD0000}"/>
    <cellStyle name="T_Book1 4 23 2" xfId="39539" xr:uid="{00000000-0005-0000-0000-000017AD0000}"/>
    <cellStyle name="T_Book1 4 23 3" xfId="39540" xr:uid="{00000000-0005-0000-0000-000018AD0000}"/>
    <cellStyle name="T_Book1 4 23 4" xfId="39541" xr:uid="{00000000-0005-0000-0000-000019AD0000}"/>
    <cellStyle name="T_Book1 4 23 5" xfId="39542" xr:uid="{00000000-0005-0000-0000-00001AAD0000}"/>
    <cellStyle name="T_Book1 4 23 6" xfId="39543" xr:uid="{00000000-0005-0000-0000-00001BAD0000}"/>
    <cellStyle name="T_Book1 4 24" xfId="39544" xr:uid="{00000000-0005-0000-0000-00001CAD0000}"/>
    <cellStyle name="T_Book1 4 24 2" xfId="39545" xr:uid="{00000000-0005-0000-0000-00001DAD0000}"/>
    <cellStyle name="T_Book1 4 24 3" xfId="39546" xr:uid="{00000000-0005-0000-0000-00001EAD0000}"/>
    <cellStyle name="T_Book1 4 24 4" xfId="39547" xr:uid="{00000000-0005-0000-0000-00001FAD0000}"/>
    <cellStyle name="T_Book1 4 24 5" xfId="39548" xr:uid="{00000000-0005-0000-0000-000020AD0000}"/>
    <cellStyle name="T_Book1 4 24 6" xfId="39549" xr:uid="{00000000-0005-0000-0000-000021AD0000}"/>
    <cellStyle name="T_Book1 4 25" xfId="39550" xr:uid="{00000000-0005-0000-0000-000022AD0000}"/>
    <cellStyle name="T_Book1 4 25 2" xfId="39551" xr:uid="{00000000-0005-0000-0000-000023AD0000}"/>
    <cellStyle name="T_Book1 4 25 3" xfId="39552" xr:uid="{00000000-0005-0000-0000-000024AD0000}"/>
    <cellStyle name="T_Book1 4 25 4" xfId="39553" xr:uid="{00000000-0005-0000-0000-000025AD0000}"/>
    <cellStyle name="T_Book1 4 25 5" xfId="39554" xr:uid="{00000000-0005-0000-0000-000026AD0000}"/>
    <cellStyle name="T_Book1 4 25 6" xfId="39555" xr:uid="{00000000-0005-0000-0000-000027AD0000}"/>
    <cellStyle name="T_Book1 4 26" xfId="39556" xr:uid="{00000000-0005-0000-0000-000028AD0000}"/>
    <cellStyle name="T_Book1 4 26 2" xfId="39557" xr:uid="{00000000-0005-0000-0000-000029AD0000}"/>
    <cellStyle name="T_Book1 4 26 3" xfId="39558" xr:uid="{00000000-0005-0000-0000-00002AAD0000}"/>
    <cellStyle name="T_Book1 4 26 4" xfId="39559" xr:uid="{00000000-0005-0000-0000-00002BAD0000}"/>
    <cellStyle name="T_Book1 4 26 5" xfId="39560" xr:uid="{00000000-0005-0000-0000-00002CAD0000}"/>
    <cellStyle name="T_Book1 4 26 6" xfId="39561" xr:uid="{00000000-0005-0000-0000-00002DAD0000}"/>
    <cellStyle name="T_Book1 4 27" xfId="39562" xr:uid="{00000000-0005-0000-0000-00002EAD0000}"/>
    <cellStyle name="T_Book1 4 27 2" xfId="39563" xr:uid="{00000000-0005-0000-0000-00002FAD0000}"/>
    <cellStyle name="T_Book1 4 27 3" xfId="39564" xr:uid="{00000000-0005-0000-0000-000030AD0000}"/>
    <cellStyle name="T_Book1 4 27 4" xfId="39565" xr:uid="{00000000-0005-0000-0000-000031AD0000}"/>
    <cellStyle name="T_Book1 4 27 5" xfId="39566" xr:uid="{00000000-0005-0000-0000-000032AD0000}"/>
    <cellStyle name="T_Book1 4 27 6" xfId="39567" xr:uid="{00000000-0005-0000-0000-000033AD0000}"/>
    <cellStyle name="T_Book1 4 28" xfId="39568" xr:uid="{00000000-0005-0000-0000-000034AD0000}"/>
    <cellStyle name="T_Book1 4 28 2" xfId="39569" xr:uid="{00000000-0005-0000-0000-000035AD0000}"/>
    <cellStyle name="T_Book1 4 28 3" xfId="39570" xr:uid="{00000000-0005-0000-0000-000036AD0000}"/>
    <cellStyle name="T_Book1 4 28 4" xfId="39571" xr:uid="{00000000-0005-0000-0000-000037AD0000}"/>
    <cellStyle name="T_Book1 4 28 5" xfId="39572" xr:uid="{00000000-0005-0000-0000-000038AD0000}"/>
    <cellStyle name="T_Book1 4 28 6" xfId="39573" xr:uid="{00000000-0005-0000-0000-000039AD0000}"/>
    <cellStyle name="T_Book1 4 29" xfId="39574" xr:uid="{00000000-0005-0000-0000-00003AAD0000}"/>
    <cellStyle name="T_Book1 4 29 2" xfId="39575" xr:uid="{00000000-0005-0000-0000-00003BAD0000}"/>
    <cellStyle name="T_Book1 4 29 3" xfId="39576" xr:uid="{00000000-0005-0000-0000-00003CAD0000}"/>
    <cellStyle name="T_Book1 4 29 4" xfId="39577" xr:uid="{00000000-0005-0000-0000-00003DAD0000}"/>
    <cellStyle name="T_Book1 4 29 5" xfId="39578" xr:uid="{00000000-0005-0000-0000-00003EAD0000}"/>
    <cellStyle name="T_Book1 4 29 6" xfId="39579" xr:uid="{00000000-0005-0000-0000-00003FAD0000}"/>
    <cellStyle name="T_Book1 4 3" xfId="39580" xr:uid="{00000000-0005-0000-0000-000040AD0000}"/>
    <cellStyle name="T_Book1 4 3 2" xfId="39581" xr:uid="{00000000-0005-0000-0000-000041AD0000}"/>
    <cellStyle name="T_Book1 4 3 3" xfId="39582" xr:uid="{00000000-0005-0000-0000-000042AD0000}"/>
    <cellStyle name="T_Book1 4 3 4" xfId="39583" xr:uid="{00000000-0005-0000-0000-000043AD0000}"/>
    <cellStyle name="T_Book1 4 3 5" xfId="39584" xr:uid="{00000000-0005-0000-0000-000044AD0000}"/>
    <cellStyle name="T_Book1 4 3 6" xfId="39585" xr:uid="{00000000-0005-0000-0000-000045AD0000}"/>
    <cellStyle name="T_Book1 4 30" xfId="39586" xr:uid="{00000000-0005-0000-0000-000046AD0000}"/>
    <cellStyle name="T_Book1 4 31" xfId="39587" xr:uid="{00000000-0005-0000-0000-000047AD0000}"/>
    <cellStyle name="T_Book1 4 32" xfId="39588" xr:uid="{00000000-0005-0000-0000-000048AD0000}"/>
    <cellStyle name="T_Book1 4 33" xfId="39589" xr:uid="{00000000-0005-0000-0000-000049AD0000}"/>
    <cellStyle name="T_Book1 4 34" xfId="39590" xr:uid="{00000000-0005-0000-0000-00004AAD0000}"/>
    <cellStyle name="T_Book1 4 4" xfId="39591" xr:uid="{00000000-0005-0000-0000-00004BAD0000}"/>
    <cellStyle name="T_Book1 4 4 2" xfId="39592" xr:uid="{00000000-0005-0000-0000-00004CAD0000}"/>
    <cellStyle name="T_Book1 4 4 3" xfId="39593" xr:uid="{00000000-0005-0000-0000-00004DAD0000}"/>
    <cellStyle name="T_Book1 4 4 4" xfId="39594" xr:uid="{00000000-0005-0000-0000-00004EAD0000}"/>
    <cellStyle name="T_Book1 4 4 5" xfId="39595" xr:uid="{00000000-0005-0000-0000-00004FAD0000}"/>
    <cellStyle name="T_Book1 4 4 6" xfId="39596" xr:uid="{00000000-0005-0000-0000-000050AD0000}"/>
    <cellStyle name="T_Book1 4 5" xfId="39597" xr:uid="{00000000-0005-0000-0000-000051AD0000}"/>
    <cellStyle name="T_Book1 4 5 2" xfId="39598" xr:uid="{00000000-0005-0000-0000-000052AD0000}"/>
    <cellStyle name="T_Book1 4 5 3" xfId="39599" xr:uid="{00000000-0005-0000-0000-000053AD0000}"/>
    <cellStyle name="T_Book1 4 5 4" xfId="39600" xr:uid="{00000000-0005-0000-0000-000054AD0000}"/>
    <cellStyle name="T_Book1 4 5 5" xfId="39601" xr:uid="{00000000-0005-0000-0000-000055AD0000}"/>
    <cellStyle name="T_Book1 4 5 6" xfId="39602" xr:uid="{00000000-0005-0000-0000-000056AD0000}"/>
    <cellStyle name="T_Book1 4 6" xfId="39603" xr:uid="{00000000-0005-0000-0000-000057AD0000}"/>
    <cellStyle name="T_Book1 4 6 2" xfId="39604" xr:uid="{00000000-0005-0000-0000-000058AD0000}"/>
    <cellStyle name="T_Book1 4 6 3" xfId="39605" xr:uid="{00000000-0005-0000-0000-000059AD0000}"/>
    <cellStyle name="T_Book1 4 6 4" xfId="39606" xr:uid="{00000000-0005-0000-0000-00005AAD0000}"/>
    <cellStyle name="T_Book1 4 6 5" xfId="39607" xr:uid="{00000000-0005-0000-0000-00005BAD0000}"/>
    <cellStyle name="T_Book1 4 6 6" xfId="39608" xr:uid="{00000000-0005-0000-0000-00005CAD0000}"/>
    <cellStyle name="T_Book1 4 7" xfId="39609" xr:uid="{00000000-0005-0000-0000-00005DAD0000}"/>
    <cellStyle name="T_Book1 4 7 2" xfId="39610" xr:uid="{00000000-0005-0000-0000-00005EAD0000}"/>
    <cellStyle name="T_Book1 4 7 3" xfId="39611" xr:uid="{00000000-0005-0000-0000-00005FAD0000}"/>
    <cellStyle name="T_Book1 4 7 4" xfId="39612" xr:uid="{00000000-0005-0000-0000-000060AD0000}"/>
    <cellStyle name="T_Book1 4 7 5" xfId="39613" xr:uid="{00000000-0005-0000-0000-000061AD0000}"/>
    <cellStyle name="T_Book1 4 7 6" xfId="39614" xr:uid="{00000000-0005-0000-0000-000062AD0000}"/>
    <cellStyle name="T_Book1 4 8" xfId="39615" xr:uid="{00000000-0005-0000-0000-000063AD0000}"/>
    <cellStyle name="T_Book1 4 8 2" xfId="39616" xr:uid="{00000000-0005-0000-0000-000064AD0000}"/>
    <cellStyle name="T_Book1 4 8 3" xfId="39617" xr:uid="{00000000-0005-0000-0000-000065AD0000}"/>
    <cellStyle name="T_Book1 4 8 4" xfId="39618" xr:uid="{00000000-0005-0000-0000-000066AD0000}"/>
    <cellStyle name="T_Book1 4 8 5" xfId="39619" xr:uid="{00000000-0005-0000-0000-000067AD0000}"/>
    <cellStyle name="T_Book1 4 8 6" xfId="39620" xr:uid="{00000000-0005-0000-0000-000068AD0000}"/>
    <cellStyle name="T_Book1 4 9" xfId="39621" xr:uid="{00000000-0005-0000-0000-000069AD0000}"/>
    <cellStyle name="T_Book1 4 9 2" xfId="39622" xr:uid="{00000000-0005-0000-0000-00006AAD0000}"/>
    <cellStyle name="T_Book1 4 9 3" xfId="39623" xr:uid="{00000000-0005-0000-0000-00006BAD0000}"/>
    <cellStyle name="T_Book1 4 9 4" xfId="39624" xr:uid="{00000000-0005-0000-0000-00006CAD0000}"/>
    <cellStyle name="T_Book1 4 9 5" xfId="39625" xr:uid="{00000000-0005-0000-0000-00006DAD0000}"/>
    <cellStyle name="T_Book1 4 9 6" xfId="39626" xr:uid="{00000000-0005-0000-0000-00006EAD0000}"/>
    <cellStyle name="T_Book1 40" xfId="39627" xr:uid="{00000000-0005-0000-0000-00006FAD0000}"/>
    <cellStyle name="T_Book1 41" xfId="39628" xr:uid="{00000000-0005-0000-0000-000070AD0000}"/>
    <cellStyle name="T_Book1 42" xfId="58822" xr:uid="{00000000-0005-0000-0000-000071AD0000}"/>
    <cellStyle name="T_Book1 43" xfId="59172" xr:uid="{00000000-0005-0000-0000-000072AD0000}"/>
    <cellStyle name="T_Book1 44" xfId="59027" xr:uid="{00000000-0005-0000-0000-000073AD0000}"/>
    <cellStyle name="T_Book1 45" xfId="59132" xr:uid="{00000000-0005-0000-0000-000074AD0000}"/>
    <cellStyle name="T_Book1 46" xfId="59051" xr:uid="{00000000-0005-0000-0000-000075AD0000}"/>
    <cellStyle name="T_Book1 5" xfId="39629" xr:uid="{00000000-0005-0000-0000-000076AD0000}"/>
    <cellStyle name="T_Book1 5 10" xfId="39630" xr:uid="{00000000-0005-0000-0000-000077AD0000}"/>
    <cellStyle name="T_Book1 5 10 2" xfId="39631" xr:uid="{00000000-0005-0000-0000-000078AD0000}"/>
    <cellStyle name="T_Book1 5 10 3" xfId="39632" xr:uid="{00000000-0005-0000-0000-000079AD0000}"/>
    <cellStyle name="T_Book1 5 10 4" xfId="39633" xr:uid="{00000000-0005-0000-0000-00007AAD0000}"/>
    <cellStyle name="T_Book1 5 10 5" xfId="39634" xr:uid="{00000000-0005-0000-0000-00007BAD0000}"/>
    <cellStyle name="T_Book1 5 10 6" xfId="39635" xr:uid="{00000000-0005-0000-0000-00007CAD0000}"/>
    <cellStyle name="T_Book1 5 11" xfId="39636" xr:uid="{00000000-0005-0000-0000-00007DAD0000}"/>
    <cellStyle name="T_Book1 5 11 2" xfId="39637" xr:uid="{00000000-0005-0000-0000-00007EAD0000}"/>
    <cellStyle name="T_Book1 5 11 3" xfId="39638" xr:uid="{00000000-0005-0000-0000-00007FAD0000}"/>
    <cellStyle name="T_Book1 5 11 4" xfId="39639" xr:uid="{00000000-0005-0000-0000-000080AD0000}"/>
    <cellStyle name="T_Book1 5 11 5" xfId="39640" xr:uid="{00000000-0005-0000-0000-000081AD0000}"/>
    <cellStyle name="T_Book1 5 11 6" xfId="39641" xr:uid="{00000000-0005-0000-0000-000082AD0000}"/>
    <cellStyle name="T_Book1 5 12" xfId="39642" xr:uid="{00000000-0005-0000-0000-000083AD0000}"/>
    <cellStyle name="T_Book1 5 12 2" xfId="39643" xr:uid="{00000000-0005-0000-0000-000084AD0000}"/>
    <cellStyle name="T_Book1 5 12 3" xfId="39644" xr:uid="{00000000-0005-0000-0000-000085AD0000}"/>
    <cellStyle name="T_Book1 5 12 4" xfId="39645" xr:uid="{00000000-0005-0000-0000-000086AD0000}"/>
    <cellStyle name="T_Book1 5 12 5" xfId="39646" xr:uid="{00000000-0005-0000-0000-000087AD0000}"/>
    <cellStyle name="T_Book1 5 12 6" xfId="39647" xr:uid="{00000000-0005-0000-0000-000088AD0000}"/>
    <cellStyle name="T_Book1 5 13" xfId="39648" xr:uid="{00000000-0005-0000-0000-000089AD0000}"/>
    <cellStyle name="T_Book1 5 13 2" xfId="39649" xr:uid="{00000000-0005-0000-0000-00008AAD0000}"/>
    <cellStyle name="T_Book1 5 13 3" xfId="39650" xr:uid="{00000000-0005-0000-0000-00008BAD0000}"/>
    <cellStyle name="T_Book1 5 13 4" xfId="39651" xr:uid="{00000000-0005-0000-0000-00008CAD0000}"/>
    <cellStyle name="T_Book1 5 13 5" xfId="39652" xr:uid="{00000000-0005-0000-0000-00008DAD0000}"/>
    <cellStyle name="T_Book1 5 13 6" xfId="39653" xr:uid="{00000000-0005-0000-0000-00008EAD0000}"/>
    <cellStyle name="T_Book1 5 14" xfId="39654" xr:uid="{00000000-0005-0000-0000-00008FAD0000}"/>
    <cellStyle name="T_Book1 5 14 2" xfId="39655" xr:uid="{00000000-0005-0000-0000-000090AD0000}"/>
    <cellStyle name="T_Book1 5 14 3" xfId="39656" xr:uid="{00000000-0005-0000-0000-000091AD0000}"/>
    <cellStyle name="T_Book1 5 14 4" xfId="39657" xr:uid="{00000000-0005-0000-0000-000092AD0000}"/>
    <cellStyle name="T_Book1 5 14 5" xfId="39658" xr:uid="{00000000-0005-0000-0000-000093AD0000}"/>
    <cellStyle name="T_Book1 5 14 6" xfId="39659" xr:uid="{00000000-0005-0000-0000-000094AD0000}"/>
    <cellStyle name="T_Book1 5 15" xfId="39660" xr:uid="{00000000-0005-0000-0000-000095AD0000}"/>
    <cellStyle name="T_Book1 5 15 2" xfId="39661" xr:uid="{00000000-0005-0000-0000-000096AD0000}"/>
    <cellStyle name="T_Book1 5 15 3" xfId="39662" xr:uid="{00000000-0005-0000-0000-000097AD0000}"/>
    <cellStyle name="T_Book1 5 15 4" xfId="39663" xr:uid="{00000000-0005-0000-0000-000098AD0000}"/>
    <cellStyle name="T_Book1 5 15 5" xfId="39664" xr:uid="{00000000-0005-0000-0000-000099AD0000}"/>
    <cellStyle name="T_Book1 5 15 6" xfId="39665" xr:uid="{00000000-0005-0000-0000-00009AAD0000}"/>
    <cellStyle name="T_Book1 5 16" xfId="39666" xr:uid="{00000000-0005-0000-0000-00009BAD0000}"/>
    <cellStyle name="T_Book1 5 16 2" xfId="39667" xr:uid="{00000000-0005-0000-0000-00009CAD0000}"/>
    <cellStyle name="T_Book1 5 16 3" xfId="39668" xr:uid="{00000000-0005-0000-0000-00009DAD0000}"/>
    <cellStyle name="T_Book1 5 16 4" xfId="39669" xr:uid="{00000000-0005-0000-0000-00009EAD0000}"/>
    <cellStyle name="T_Book1 5 16 5" xfId="39670" xr:uid="{00000000-0005-0000-0000-00009FAD0000}"/>
    <cellStyle name="T_Book1 5 16 6" xfId="39671" xr:uid="{00000000-0005-0000-0000-0000A0AD0000}"/>
    <cellStyle name="T_Book1 5 17" xfId="39672" xr:uid="{00000000-0005-0000-0000-0000A1AD0000}"/>
    <cellStyle name="T_Book1 5 17 2" xfId="39673" xr:uid="{00000000-0005-0000-0000-0000A2AD0000}"/>
    <cellStyle name="T_Book1 5 17 3" xfId="39674" xr:uid="{00000000-0005-0000-0000-0000A3AD0000}"/>
    <cellStyle name="T_Book1 5 17 4" xfId="39675" xr:uid="{00000000-0005-0000-0000-0000A4AD0000}"/>
    <cellStyle name="T_Book1 5 17 5" xfId="39676" xr:uid="{00000000-0005-0000-0000-0000A5AD0000}"/>
    <cellStyle name="T_Book1 5 17 6" xfId="39677" xr:uid="{00000000-0005-0000-0000-0000A6AD0000}"/>
    <cellStyle name="T_Book1 5 18" xfId="39678" xr:uid="{00000000-0005-0000-0000-0000A7AD0000}"/>
    <cellStyle name="T_Book1 5 18 2" xfId="39679" xr:uid="{00000000-0005-0000-0000-0000A8AD0000}"/>
    <cellStyle name="T_Book1 5 18 3" xfId="39680" xr:uid="{00000000-0005-0000-0000-0000A9AD0000}"/>
    <cellStyle name="T_Book1 5 18 4" xfId="39681" xr:uid="{00000000-0005-0000-0000-0000AAAD0000}"/>
    <cellStyle name="T_Book1 5 18 5" xfId="39682" xr:uid="{00000000-0005-0000-0000-0000ABAD0000}"/>
    <cellStyle name="T_Book1 5 18 6" xfId="39683" xr:uid="{00000000-0005-0000-0000-0000ACAD0000}"/>
    <cellStyle name="T_Book1 5 19" xfId="39684" xr:uid="{00000000-0005-0000-0000-0000ADAD0000}"/>
    <cellStyle name="T_Book1 5 19 2" xfId="39685" xr:uid="{00000000-0005-0000-0000-0000AEAD0000}"/>
    <cellStyle name="T_Book1 5 19 3" xfId="39686" xr:uid="{00000000-0005-0000-0000-0000AFAD0000}"/>
    <cellStyle name="T_Book1 5 19 4" xfId="39687" xr:uid="{00000000-0005-0000-0000-0000B0AD0000}"/>
    <cellStyle name="T_Book1 5 19 5" xfId="39688" xr:uid="{00000000-0005-0000-0000-0000B1AD0000}"/>
    <cellStyle name="T_Book1 5 19 6" xfId="39689" xr:uid="{00000000-0005-0000-0000-0000B2AD0000}"/>
    <cellStyle name="T_Book1 5 2" xfId="39690" xr:uid="{00000000-0005-0000-0000-0000B3AD0000}"/>
    <cellStyle name="T_Book1 5 2 2" xfId="39691" xr:uid="{00000000-0005-0000-0000-0000B4AD0000}"/>
    <cellStyle name="T_Book1 5 2 3" xfId="39692" xr:uid="{00000000-0005-0000-0000-0000B5AD0000}"/>
    <cellStyle name="T_Book1 5 2 4" xfId="39693" xr:uid="{00000000-0005-0000-0000-0000B6AD0000}"/>
    <cellStyle name="T_Book1 5 2 5" xfId="39694" xr:uid="{00000000-0005-0000-0000-0000B7AD0000}"/>
    <cellStyle name="T_Book1 5 2 6" xfId="39695" xr:uid="{00000000-0005-0000-0000-0000B8AD0000}"/>
    <cellStyle name="T_Book1 5 2 7" xfId="39696" xr:uid="{00000000-0005-0000-0000-0000B9AD0000}"/>
    <cellStyle name="T_Book1 5 20" xfId="39697" xr:uid="{00000000-0005-0000-0000-0000BAAD0000}"/>
    <cellStyle name="T_Book1 5 20 2" xfId="39698" xr:uid="{00000000-0005-0000-0000-0000BBAD0000}"/>
    <cellStyle name="T_Book1 5 20 3" xfId="39699" xr:uid="{00000000-0005-0000-0000-0000BCAD0000}"/>
    <cellStyle name="T_Book1 5 20 4" xfId="39700" xr:uid="{00000000-0005-0000-0000-0000BDAD0000}"/>
    <cellStyle name="T_Book1 5 20 5" xfId="39701" xr:uid="{00000000-0005-0000-0000-0000BEAD0000}"/>
    <cellStyle name="T_Book1 5 20 6" xfId="39702" xr:uid="{00000000-0005-0000-0000-0000BFAD0000}"/>
    <cellStyle name="T_Book1 5 21" xfId="39703" xr:uid="{00000000-0005-0000-0000-0000C0AD0000}"/>
    <cellStyle name="T_Book1 5 21 2" xfId="39704" xr:uid="{00000000-0005-0000-0000-0000C1AD0000}"/>
    <cellStyle name="T_Book1 5 21 3" xfId="39705" xr:uid="{00000000-0005-0000-0000-0000C2AD0000}"/>
    <cellStyle name="T_Book1 5 21 4" xfId="39706" xr:uid="{00000000-0005-0000-0000-0000C3AD0000}"/>
    <cellStyle name="T_Book1 5 21 5" xfId="39707" xr:uid="{00000000-0005-0000-0000-0000C4AD0000}"/>
    <cellStyle name="T_Book1 5 21 6" xfId="39708" xr:uid="{00000000-0005-0000-0000-0000C5AD0000}"/>
    <cellStyle name="T_Book1 5 22" xfId="39709" xr:uid="{00000000-0005-0000-0000-0000C6AD0000}"/>
    <cellStyle name="T_Book1 5 22 2" xfId="39710" xr:uid="{00000000-0005-0000-0000-0000C7AD0000}"/>
    <cellStyle name="T_Book1 5 22 3" xfId="39711" xr:uid="{00000000-0005-0000-0000-0000C8AD0000}"/>
    <cellStyle name="T_Book1 5 22 4" xfId="39712" xr:uid="{00000000-0005-0000-0000-0000C9AD0000}"/>
    <cellStyle name="T_Book1 5 22 5" xfId="39713" xr:uid="{00000000-0005-0000-0000-0000CAAD0000}"/>
    <cellStyle name="T_Book1 5 22 6" xfId="39714" xr:uid="{00000000-0005-0000-0000-0000CBAD0000}"/>
    <cellStyle name="T_Book1 5 23" xfId="39715" xr:uid="{00000000-0005-0000-0000-0000CCAD0000}"/>
    <cellStyle name="T_Book1 5 23 2" xfId="39716" xr:uid="{00000000-0005-0000-0000-0000CDAD0000}"/>
    <cellStyle name="T_Book1 5 23 3" xfId="39717" xr:uid="{00000000-0005-0000-0000-0000CEAD0000}"/>
    <cellStyle name="T_Book1 5 23 4" xfId="39718" xr:uid="{00000000-0005-0000-0000-0000CFAD0000}"/>
    <cellStyle name="T_Book1 5 23 5" xfId="39719" xr:uid="{00000000-0005-0000-0000-0000D0AD0000}"/>
    <cellStyle name="T_Book1 5 23 6" xfId="39720" xr:uid="{00000000-0005-0000-0000-0000D1AD0000}"/>
    <cellStyle name="T_Book1 5 24" xfId="39721" xr:uid="{00000000-0005-0000-0000-0000D2AD0000}"/>
    <cellStyle name="T_Book1 5 24 2" xfId="39722" xr:uid="{00000000-0005-0000-0000-0000D3AD0000}"/>
    <cellStyle name="T_Book1 5 24 3" xfId="39723" xr:uid="{00000000-0005-0000-0000-0000D4AD0000}"/>
    <cellStyle name="T_Book1 5 24 4" xfId="39724" xr:uid="{00000000-0005-0000-0000-0000D5AD0000}"/>
    <cellStyle name="T_Book1 5 24 5" xfId="39725" xr:uid="{00000000-0005-0000-0000-0000D6AD0000}"/>
    <cellStyle name="T_Book1 5 24 6" xfId="39726" xr:uid="{00000000-0005-0000-0000-0000D7AD0000}"/>
    <cellStyle name="T_Book1 5 25" xfId="39727" xr:uid="{00000000-0005-0000-0000-0000D8AD0000}"/>
    <cellStyle name="T_Book1 5 25 2" xfId="39728" xr:uid="{00000000-0005-0000-0000-0000D9AD0000}"/>
    <cellStyle name="T_Book1 5 25 3" xfId="39729" xr:uid="{00000000-0005-0000-0000-0000DAAD0000}"/>
    <cellStyle name="T_Book1 5 25 4" xfId="39730" xr:uid="{00000000-0005-0000-0000-0000DBAD0000}"/>
    <cellStyle name="T_Book1 5 25 5" xfId="39731" xr:uid="{00000000-0005-0000-0000-0000DCAD0000}"/>
    <cellStyle name="T_Book1 5 25 6" xfId="39732" xr:uid="{00000000-0005-0000-0000-0000DDAD0000}"/>
    <cellStyle name="T_Book1 5 26" xfId="39733" xr:uid="{00000000-0005-0000-0000-0000DEAD0000}"/>
    <cellStyle name="T_Book1 5 26 2" xfId="39734" xr:uid="{00000000-0005-0000-0000-0000DFAD0000}"/>
    <cellStyle name="T_Book1 5 26 3" xfId="39735" xr:uid="{00000000-0005-0000-0000-0000E0AD0000}"/>
    <cellStyle name="T_Book1 5 26 4" xfId="39736" xr:uid="{00000000-0005-0000-0000-0000E1AD0000}"/>
    <cellStyle name="T_Book1 5 26 5" xfId="39737" xr:uid="{00000000-0005-0000-0000-0000E2AD0000}"/>
    <cellStyle name="T_Book1 5 26 6" xfId="39738" xr:uid="{00000000-0005-0000-0000-0000E3AD0000}"/>
    <cellStyle name="T_Book1 5 27" xfId="39739" xr:uid="{00000000-0005-0000-0000-0000E4AD0000}"/>
    <cellStyle name="T_Book1 5 27 2" xfId="39740" xr:uid="{00000000-0005-0000-0000-0000E5AD0000}"/>
    <cellStyle name="T_Book1 5 27 3" xfId="39741" xr:uid="{00000000-0005-0000-0000-0000E6AD0000}"/>
    <cellStyle name="T_Book1 5 27 4" xfId="39742" xr:uid="{00000000-0005-0000-0000-0000E7AD0000}"/>
    <cellStyle name="T_Book1 5 27 5" xfId="39743" xr:uid="{00000000-0005-0000-0000-0000E8AD0000}"/>
    <cellStyle name="T_Book1 5 27 6" xfId="39744" xr:uid="{00000000-0005-0000-0000-0000E9AD0000}"/>
    <cellStyle name="T_Book1 5 28" xfId="39745" xr:uid="{00000000-0005-0000-0000-0000EAAD0000}"/>
    <cellStyle name="T_Book1 5 28 2" xfId="39746" xr:uid="{00000000-0005-0000-0000-0000EBAD0000}"/>
    <cellStyle name="T_Book1 5 28 3" xfId="39747" xr:uid="{00000000-0005-0000-0000-0000ECAD0000}"/>
    <cellStyle name="T_Book1 5 28 4" xfId="39748" xr:uid="{00000000-0005-0000-0000-0000EDAD0000}"/>
    <cellStyle name="T_Book1 5 28 5" xfId="39749" xr:uid="{00000000-0005-0000-0000-0000EEAD0000}"/>
    <cellStyle name="T_Book1 5 28 6" xfId="39750" xr:uid="{00000000-0005-0000-0000-0000EFAD0000}"/>
    <cellStyle name="T_Book1 5 29" xfId="39751" xr:uid="{00000000-0005-0000-0000-0000F0AD0000}"/>
    <cellStyle name="T_Book1 5 29 2" xfId="39752" xr:uid="{00000000-0005-0000-0000-0000F1AD0000}"/>
    <cellStyle name="T_Book1 5 29 3" xfId="39753" xr:uid="{00000000-0005-0000-0000-0000F2AD0000}"/>
    <cellStyle name="T_Book1 5 29 4" xfId="39754" xr:uid="{00000000-0005-0000-0000-0000F3AD0000}"/>
    <cellStyle name="T_Book1 5 29 5" xfId="39755" xr:uid="{00000000-0005-0000-0000-0000F4AD0000}"/>
    <cellStyle name="T_Book1 5 29 6" xfId="39756" xr:uid="{00000000-0005-0000-0000-0000F5AD0000}"/>
    <cellStyle name="T_Book1 5 3" xfId="39757" xr:uid="{00000000-0005-0000-0000-0000F6AD0000}"/>
    <cellStyle name="T_Book1 5 3 2" xfId="39758" xr:uid="{00000000-0005-0000-0000-0000F7AD0000}"/>
    <cellStyle name="T_Book1 5 3 3" xfId="39759" xr:uid="{00000000-0005-0000-0000-0000F8AD0000}"/>
    <cellStyle name="T_Book1 5 3 4" xfId="39760" xr:uid="{00000000-0005-0000-0000-0000F9AD0000}"/>
    <cellStyle name="T_Book1 5 3 5" xfId="39761" xr:uid="{00000000-0005-0000-0000-0000FAAD0000}"/>
    <cellStyle name="T_Book1 5 3 6" xfId="39762" xr:uid="{00000000-0005-0000-0000-0000FBAD0000}"/>
    <cellStyle name="T_Book1 5 30" xfId="39763" xr:uid="{00000000-0005-0000-0000-0000FCAD0000}"/>
    <cellStyle name="T_Book1 5 31" xfId="39764" xr:uid="{00000000-0005-0000-0000-0000FDAD0000}"/>
    <cellStyle name="T_Book1 5 32" xfId="39765" xr:uid="{00000000-0005-0000-0000-0000FEAD0000}"/>
    <cellStyle name="T_Book1 5 33" xfId="39766" xr:uid="{00000000-0005-0000-0000-0000FFAD0000}"/>
    <cellStyle name="T_Book1 5 34" xfId="39767" xr:uid="{00000000-0005-0000-0000-000000AE0000}"/>
    <cellStyle name="T_Book1 5 4" xfId="39768" xr:uid="{00000000-0005-0000-0000-000001AE0000}"/>
    <cellStyle name="T_Book1 5 4 2" xfId="39769" xr:uid="{00000000-0005-0000-0000-000002AE0000}"/>
    <cellStyle name="T_Book1 5 4 3" xfId="39770" xr:uid="{00000000-0005-0000-0000-000003AE0000}"/>
    <cellStyle name="T_Book1 5 4 4" xfId="39771" xr:uid="{00000000-0005-0000-0000-000004AE0000}"/>
    <cellStyle name="T_Book1 5 4 5" xfId="39772" xr:uid="{00000000-0005-0000-0000-000005AE0000}"/>
    <cellStyle name="T_Book1 5 4 6" xfId="39773" xr:uid="{00000000-0005-0000-0000-000006AE0000}"/>
    <cellStyle name="T_Book1 5 5" xfId="39774" xr:uid="{00000000-0005-0000-0000-000007AE0000}"/>
    <cellStyle name="T_Book1 5 5 2" xfId="39775" xr:uid="{00000000-0005-0000-0000-000008AE0000}"/>
    <cellStyle name="T_Book1 5 5 3" xfId="39776" xr:uid="{00000000-0005-0000-0000-000009AE0000}"/>
    <cellStyle name="T_Book1 5 5 4" xfId="39777" xr:uid="{00000000-0005-0000-0000-00000AAE0000}"/>
    <cellStyle name="T_Book1 5 5 5" xfId="39778" xr:uid="{00000000-0005-0000-0000-00000BAE0000}"/>
    <cellStyle name="T_Book1 5 5 6" xfId="39779" xr:uid="{00000000-0005-0000-0000-00000CAE0000}"/>
    <cellStyle name="T_Book1 5 6" xfId="39780" xr:uid="{00000000-0005-0000-0000-00000DAE0000}"/>
    <cellStyle name="T_Book1 5 6 2" xfId="39781" xr:uid="{00000000-0005-0000-0000-00000EAE0000}"/>
    <cellStyle name="T_Book1 5 6 3" xfId="39782" xr:uid="{00000000-0005-0000-0000-00000FAE0000}"/>
    <cellStyle name="T_Book1 5 6 4" xfId="39783" xr:uid="{00000000-0005-0000-0000-000010AE0000}"/>
    <cellStyle name="T_Book1 5 6 5" xfId="39784" xr:uid="{00000000-0005-0000-0000-000011AE0000}"/>
    <cellStyle name="T_Book1 5 6 6" xfId="39785" xr:uid="{00000000-0005-0000-0000-000012AE0000}"/>
    <cellStyle name="T_Book1 5 7" xfId="39786" xr:uid="{00000000-0005-0000-0000-000013AE0000}"/>
    <cellStyle name="T_Book1 5 7 2" xfId="39787" xr:uid="{00000000-0005-0000-0000-000014AE0000}"/>
    <cellStyle name="T_Book1 5 7 3" xfId="39788" xr:uid="{00000000-0005-0000-0000-000015AE0000}"/>
    <cellStyle name="T_Book1 5 7 4" xfId="39789" xr:uid="{00000000-0005-0000-0000-000016AE0000}"/>
    <cellStyle name="T_Book1 5 7 5" xfId="39790" xr:uid="{00000000-0005-0000-0000-000017AE0000}"/>
    <cellStyle name="T_Book1 5 7 6" xfId="39791" xr:uid="{00000000-0005-0000-0000-000018AE0000}"/>
    <cellStyle name="T_Book1 5 8" xfId="39792" xr:uid="{00000000-0005-0000-0000-000019AE0000}"/>
    <cellStyle name="T_Book1 5 8 2" xfId="39793" xr:uid="{00000000-0005-0000-0000-00001AAE0000}"/>
    <cellStyle name="T_Book1 5 8 3" xfId="39794" xr:uid="{00000000-0005-0000-0000-00001BAE0000}"/>
    <cellStyle name="T_Book1 5 8 4" xfId="39795" xr:uid="{00000000-0005-0000-0000-00001CAE0000}"/>
    <cellStyle name="T_Book1 5 8 5" xfId="39796" xr:uid="{00000000-0005-0000-0000-00001DAE0000}"/>
    <cellStyle name="T_Book1 5 8 6" xfId="39797" xr:uid="{00000000-0005-0000-0000-00001EAE0000}"/>
    <cellStyle name="T_Book1 5 9" xfId="39798" xr:uid="{00000000-0005-0000-0000-00001FAE0000}"/>
    <cellStyle name="T_Book1 5 9 2" xfId="39799" xr:uid="{00000000-0005-0000-0000-000020AE0000}"/>
    <cellStyle name="T_Book1 5 9 3" xfId="39800" xr:uid="{00000000-0005-0000-0000-000021AE0000}"/>
    <cellStyle name="T_Book1 5 9 4" xfId="39801" xr:uid="{00000000-0005-0000-0000-000022AE0000}"/>
    <cellStyle name="T_Book1 5 9 5" xfId="39802" xr:uid="{00000000-0005-0000-0000-000023AE0000}"/>
    <cellStyle name="T_Book1 5 9 6" xfId="39803" xr:uid="{00000000-0005-0000-0000-000024AE0000}"/>
    <cellStyle name="T_Book1 6" xfId="39804" xr:uid="{00000000-0005-0000-0000-000025AE0000}"/>
    <cellStyle name="T_Book1 6 10" xfId="39805" xr:uid="{00000000-0005-0000-0000-000026AE0000}"/>
    <cellStyle name="T_Book1 6 10 2" xfId="39806" xr:uid="{00000000-0005-0000-0000-000027AE0000}"/>
    <cellStyle name="T_Book1 6 10 3" xfId="39807" xr:uid="{00000000-0005-0000-0000-000028AE0000}"/>
    <cellStyle name="T_Book1 6 10 4" xfId="39808" xr:uid="{00000000-0005-0000-0000-000029AE0000}"/>
    <cellStyle name="T_Book1 6 10 5" xfId="39809" xr:uid="{00000000-0005-0000-0000-00002AAE0000}"/>
    <cellStyle name="T_Book1 6 10 6" xfId="39810" xr:uid="{00000000-0005-0000-0000-00002BAE0000}"/>
    <cellStyle name="T_Book1 6 11" xfId="39811" xr:uid="{00000000-0005-0000-0000-00002CAE0000}"/>
    <cellStyle name="T_Book1 6 11 2" xfId="39812" xr:uid="{00000000-0005-0000-0000-00002DAE0000}"/>
    <cellStyle name="T_Book1 6 11 3" xfId="39813" xr:uid="{00000000-0005-0000-0000-00002EAE0000}"/>
    <cellStyle name="T_Book1 6 11 4" xfId="39814" xr:uid="{00000000-0005-0000-0000-00002FAE0000}"/>
    <cellStyle name="T_Book1 6 11 5" xfId="39815" xr:uid="{00000000-0005-0000-0000-000030AE0000}"/>
    <cellStyle name="T_Book1 6 11 6" xfId="39816" xr:uid="{00000000-0005-0000-0000-000031AE0000}"/>
    <cellStyle name="T_Book1 6 12" xfId="39817" xr:uid="{00000000-0005-0000-0000-000032AE0000}"/>
    <cellStyle name="T_Book1 6 12 2" xfId="39818" xr:uid="{00000000-0005-0000-0000-000033AE0000}"/>
    <cellStyle name="T_Book1 6 12 3" xfId="39819" xr:uid="{00000000-0005-0000-0000-000034AE0000}"/>
    <cellStyle name="T_Book1 6 12 4" xfId="39820" xr:uid="{00000000-0005-0000-0000-000035AE0000}"/>
    <cellStyle name="T_Book1 6 12 5" xfId="39821" xr:uid="{00000000-0005-0000-0000-000036AE0000}"/>
    <cellStyle name="T_Book1 6 12 6" xfId="39822" xr:uid="{00000000-0005-0000-0000-000037AE0000}"/>
    <cellStyle name="T_Book1 6 13" xfId="39823" xr:uid="{00000000-0005-0000-0000-000038AE0000}"/>
    <cellStyle name="T_Book1 6 13 2" xfId="39824" xr:uid="{00000000-0005-0000-0000-000039AE0000}"/>
    <cellStyle name="T_Book1 6 13 3" xfId="39825" xr:uid="{00000000-0005-0000-0000-00003AAE0000}"/>
    <cellStyle name="T_Book1 6 13 4" xfId="39826" xr:uid="{00000000-0005-0000-0000-00003BAE0000}"/>
    <cellStyle name="T_Book1 6 13 5" xfId="39827" xr:uid="{00000000-0005-0000-0000-00003CAE0000}"/>
    <cellStyle name="T_Book1 6 13 6" xfId="39828" xr:uid="{00000000-0005-0000-0000-00003DAE0000}"/>
    <cellStyle name="T_Book1 6 14" xfId="39829" xr:uid="{00000000-0005-0000-0000-00003EAE0000}"/>
    <cellStyle name="T_Book1 6 14 2" xfId="39830" xr:uid="{00000000-0005-0000-0000-00003FAE0000}"/>
    <cellStyle name="T_Book1 6 14 3" xfId="39831" xr:uid="{00000000-0005-0000-0000-000040AE0000}"/>
    <cellStyle name="T_Book1 6 14 4" xfId="39832" xr:uid="{00000000-0005-0000-0000-000041AE0000}"/>
    <cellStyle name="T_Book1 6 14 5" xfId="39833" xr:uid="{00000000-0005-0000-0000-000042AE0000}"/>
    <cellStyle name="T_Book1 6 14 6" xfId="39834" xr:uid="{00000000-0005-0000-0000-000043AE0000}"/>
    <cellStyle name="T_Book1 6 15" xfId="39835" xr:uid="{00000000-0005-0000-0000-000044AE0000}"/>
    <cellStyle name="T_Book1 6 15 2" xfId="39836" xr:uid="{00000000-0005-0000-0000-000045AE0000}"/>
    <cellStyle name="T_Book1 6 15 3" xfId="39837" xr:uid="{00000000-0005-0000-0000-000046AE0000}"/>
    <cellStyle name="T_Book1 6 15 4" xfId="39838" xr:uid="{00000000-0005-0000-0000-000047AE0000}"/>
    <cellStyle name="T_Book1 6 15 5" xfId="39839" xr:uid="{00000000-0005-0000-0000-000048AE0000}"/>
    <cellStyle name="T_Book1 6 15 6" xfId="39840" xr:uid="{00000000-0005-0000-0000-000049AE0000}"/>
    <cellStyle name="T_Book1 6 16" xfId="39841" xr:uid="{00000000-0005-0000-0000-00004AAE0000}"/>
    <cellStyle name="T_Book1 6 16 2" xfId="39842" xr:uid="{00000000-0005-0000-0000-00004BAE0000}"/>
    <cellStyle name="T_Book1 6 16 3" xfId="39843" xr:uid="{00000000-0005-0000-0000-00004CAE0000}"/>
    <cellStyle name="T_Book1 6 16 4" xfId="39844" xr:uid="{00000000-0005-0000-0000-00004DAE0000}"/>
    <cellStyle name="T_Book1 6 16 5" xfId="39845" xr:uid="{00000000-0005-0000-0000-00004EAE0000}"/>
    <cellStyle name="T_Book1 6 16 6" xfId="39846" xr:uid="{00000000-0005-0000-0000-00004FAE0000}"/>
    <cellStyle name="T_Book1 6 17" xfId="39847" xr:uid="{00000000-0005-0000-0000-000050AE0000}"/>
    <cellStyle name="T_Book1 6 17 2" xfId="39848" xr:uid="{00000000-0005-0000-0000-000051AE0000}"/>
    <cellStyle name="T_Book1 6 17 3" xfId="39849" xr:uid="{00000000-0005-0000-0000-000052AE0000}"/>
    <cellStyle name="T_Book1 6 17 4" xfId="39850" xr:uid="{00000000-0005-0000-0000-000053AE0000}"/>
    <cellStyle name="T_Book1 6 17 5" xfId="39851" xr:uid="{00000000-0005-0000-0000-000054AE0000}"/>
    <cellStyle name="T_Book1 6 17 6" xfId="39852" xr:uid="{00000000-0005-0000-0000-000055AE0000}"/>
    <cellStyle name="T_Book1 6 18" xfId="39853" xr:uid="{00000000-0005-0000-0000-000056AE0000}"/>
    <cellStyle name="T_Book1 6 18 2" xfId="39854" xr:uid="{00000000-0005-0000-0000-000057AE0000}"/>
    <cellStyle name="T_Book1 6 18 3" xfId="39855" xr:uid="{00000000-0005-0000-0000-000058AE0000}"/>
    <cellStyle name="T_Book1 6 18 4" xfId="39856" xr:uid="{00000000-0005-0000-0000-000059AE0000}"/>
    <cellStyle name="T_Book1 6 18 5" xfId="39857" xr:uid="{00000000-0005-0000-0000-00005AAE0000}"/>
    <cellStyle name="T_Book1 6 18 6" xfId="39858" xr:uid="{00000000-0005-0000-0000-00005BAE0000}"/>
    <cellStyle name="T_Book1 6 19" xfId="39859" xr:uid="{00000000-0005-0000-0000-00005CAE0000}"/>
    <cellStyle name="T_Book1 6 19 2" xfId="39860" xr:uid="{00000000-0005-0000-0000-00005DAE0000}"/>
    <cellStyle name="T_Book1 6 19 3" xfId="39861" xr:uid="{00000000-0005-0000-0000-00005EAE0000}"/>
    <cellStyle name="T_Book1 6 19 4" xfId="39862" xr:uid="{00000000-0005-0000-0000-00005FAE0000}"/>
    <cellStyle name="T_Book1 6 19 5" xfId="39863" xr:uid="{00000000-0005-0000-0000-000060AE0000}"/>
    <cellStyle name="T_Book1 6 19 6" xfId="39864" xr:uid="{00000000-0005-0000-0000-000061AE0000}"/>
    <cellStyle name="T_Book1 6 2" xfId="39865" xr:uid="{00000000-0005-0000-0000-000062AE0000}"/>
    <cellStyle name="T_Book1 6 2 2" xfId="39866" xr:uid="{00000000-0005-0000-0000-000063AE0000}"/>
    <cellStyle name="T_Book1 6 2 3" xfId="39867" xr:uid="{00000000-0005-0000-0000-000064AE0000}"/>
    <cellStyle name="T_Book1 6 2 4" xfId="39868" xr:uid="{00000000-0005-0000-0000-000065AE0000}"/>
    <cellStyle name="T_Book1 6 2 5" xfId="39869" xr:uid="{00000000-0005-0000-0000-000066AE0000}"/>
    <cellStyle name="T_Book1 6 2 6" xfId="39870" xr:uid="{00000000-0005-0000-0000-000067AE0000}"/>
    <cellStyle name="T_Book1 6 2 7" xfId="39871" xr:uid="{00000000-0005-0000-0000-000068AE0000}"/>
    <cellStyle name="T_Book1 6 20" xfId="39872" xr:uid="{00000000-0005-0000-0000-000069AE0000}"/>
    <cellStyle name="T_Book1 6 20 2" xfId="39873" xr:uid="{00000000-0005-0000-0000-00006AAE0000}"/>
    <cellStyle name="T_Book1 6 20 3" xfId="39874" xr:uid="{00000000-0005-0000-0000-00006BAE0000}"/>
    <cellStyle name="T_Book1 6 20 4" xfId="39875" xr:uid="{00000000-0005-0000-0000-00006CAE0000}"/>
    <cellStyle name="T_Book1 6 20 5" xfId="39876" xr:uid="{00000000-0005-0000-0000-00006DAE0000}"/>
    <cellStyle name="T_Book1 6 20 6" xfId="39877" xr:uid="{00000000-0005-0000-0000-00006EAE0000}"/>
    <cellStyle name="T_Book1 6 21" xfId="39878" xr:uid="{00000000-0005-0000-0000-00006FAE0000}"/>
    <cellStyle name="T_Book1 6 21 2" xfId="39879" xr:uid="{00000000-0005-0000-0000-000070AE0000}"/>
    <cellStyle name="T_Book1 6 21 3" xfId="39880" xr:uid="{00000000-0005-0000-0000-000071AE0000}"/>
    <cellStyle name="T_Book1 6 21 4" xfId="39881" xr:uid="{00000000-0005-0000-0000-000072AE0000}"/>
    <cellStyle name="T_Book1 6 21 5" xfId="39882" xr:uid="{00000000-0005-0000-0000-000073AE0000}"/>
    <cellStyle name="T_Book1 6 21 6" xfId="39883" xr:uid="{00000000-0005-0000-0000-000074AE0000}"/>
    <cellStyle name="T_Book1 6 22" xfId="39884" xr:uid="{00000000-0005-0000-0000-000075AE0000}"/>
    <cellStyle name="T_Book1 6 22 2" xfId="39885" xr:uid="{00000000-0005-0000-0000-000076AE0000}"/>
    <cellStyle name="T_Book1 6 22 3" xfId="39886" xr:uid="{00000000-0005-0000-0000-000077AE0000}"/>
    <cellStyle name="T_Book1 6 22 4" xfId="39887" xr:uid="{00000000-0005-0000-0000-000078AE0000}"/>
    <cellStyle name="T_Book1 6 22 5" xfId="39888" xr:uid="{00000000-0005-0000-0000-000079AE0000}"/>
    <cellStyle name="T_Book1 6 22 6" xfId="39889" xr:uid="{00000000-0005-0000-0000-00007AAE0000}"/>
    <cellStyle name="T_Book1 6 23" xfId="39890" xr:uid="{00000000-0005-0000-0000-00007BAE0000}"/>
    <cellStyle name="T_Book1 6 23 2" xfId="39891" xr:uid="{00000000-0005-0000-0000-00007CAE0000}"/>
    <cellStyle name="T_Book1 6 23 3" xfId="39892" xr:uid="{00000000-0005-0000-0000-00007DAE0000}"/>
    <cellStyle name="T_Book1 6 23 4" xfId="39893" xr:uid="{00000000-0005-0000-0000-00007EAE0000}"/>
    <cellStyle name="T_Book1 6 23 5" xfId="39894" xr:uid="{00000000-0005-0000-0000-00007FAE0000}"/>
    <cellStyle name="T_Book1 6 23 6" xfId="39895" xr:uid="{00000000-0005-0000-0000-000080AE0000}"/>
    <cellStyle name="T_Book1 6 24" xfId="39896" xr:uid="{00000000-0005-0000-0000-000081AE0000}"/>
    <cellStyle name="T_Book1 6 24 2" xfId="39897" xr:uid="{00000000-0005-0000-0000-000082AE0000}"/>
    <cellStyle name="T_Book1 6 24 3" xfId="39898" xr:uid="{00000000-0005-0000-0000-000083AE0000}"/>
    <cellStyle name="T_Book1 6 24 4" xfId="39899" xr:uid="{00000000-0005-0000-0000-000084AE0000}"/>
    <cellStyle name="T_Book1 6 24 5" xfId="39900" xr:uid="{00000000-0005-0000-0000-000085AE0000}"/>
    <cellStyle name="T_Book1 6 24 6" xfId="39901" xr:uid="{00000000-0005-0000-0000-000086AE0000}"/>
    <cellStyle name="T_Book1 6 25" xfId="39902" xr:uid="{00000000-0005-0000-0000-000087AE0000}"/>
    <cellStyle name="T_Book1 6 25 2" xfId="39903" xr:uid="{00000000-0005-0000-0000-000088AE0000}"/>
    <cellStyle name="T_Book1 6 25 3" xfId="39904" xr:uid="{00000000-0005-0000-0000-000089AE0000}"/>
    <cellStyle name="T_Book1 6 25 4" xfId="39905" xr:uid="{00000000-0005-0000-0000-00008AAE0000}"/>
    <cellStyle name="T_Book1 6 25 5" xfId="39906" xr:uid="{00000000-0005-0000-0000-00008BAE0000}"/>
    <cellStyle name="T_Book1 6 25 6" xfId="39907" xr:uid="{00000000-0005-0000-0000-00008CAE0000}"/>
    <cellStyle name="T_Book1 6 26" xfId="39908" xr:uid="{00000000-0005-0000-0000-00008DAE0000}"/>
    <cellStyle name="T_Book1 6 26 2" xfId="39909" xr:uid="{00000000-0005-0000-0000-00008EAE0000}"/>
    <cellStyle name="T_Book1 6 26 3" xfId="39910" xr:uid="{00000000-0005-0000-0000-00008FAE0000}"/>
    <cellStyle name="T_Book1 6 26 4" xfId="39911" xr:uid="{00000000-0005-0000-0000-000090AE0000}"/>
    <cellStyle name="T_Book1 6 26 5" xfId="39912" xr:uid="{00000000-0005-0000-0000-000091AE0000}"/>
    <cellStyle name="T_Book1 6 26 6" xfId="39913" xr:uid="{00000000-0005-0000-0000-000092AE0000}"/>
    <cellStyle name="T_Book1 6 27" xfId="39914" xr:uid="{00000000-0005-0000-0000-000093AE0000}"/>
    <cellStyle name="T_Book1 6 27 2" xfId="39915" xr:uid="{00000000-0005-0000-0000-000094AE0000}"/>
    <cellStyle name="T_Book1 6 27 3" xfId="39916" xr:uid="{00000000-0005-0000-0000-000095AE0000}"/>
    <cellStyle name="T_Book1 6 27 4" xfId="39917" xr:uid="{00000000-0005-0000-0000-000096AE0000}"/>
    <cellStyle name="T_Book1 6 27 5" xfId="39918" xr:uid="{00000000-0005-0000-0000-000097AE0000}"/>
    <cellStyle name="T_Book1 6 27 6" xfId="39919" xr:uid="{00000000-0005-0000-0000-000098AE0000}"/>
    <cellStyle name="T_Book1 6 28" xfId="39920" xr:uid="{00000000-0005-0000-0000-000099AE0000}"/>
    <cellStyle name="T_Book1 6 28 2" xfId="39921" xr:uid="{00000000-0005-0000-0000-00009AAE0000}"/>
    <cellStyle name="T_Book1 6 28 3" xfId="39922" xr:uid="{00000000-0005-0000-0000-00009BAE0000}"/>
    <cellStyle name="T_Book1 6 28 4" xfId="39923" xr:uid="{00000000-0005-0000-0000-00009CAE0000}"/>
    <cellStyle name="T_Book1 6 28 5" xfId="39924" xr:uid="{00000000-0005-0000-0000-00009DAE0000}"/>
    <cellStyle name="T_Book1 6 28 6" xfId="39925" xr:uid="{00000000-0005-0000-0000-00009EAE0000}"/>
    <cellStyle name="T_Book1 6 29" xfId="39926" xr:uid="{00000000-0005-0000-0000-00009FAE0000}"/>
    <cellStyle name="T_Book1 6 29 2" xfId="39927" xr:uid="{00000000-0005-0000-0000-0000A0AE0000}"/>
    <cellStyle name="T_Book1 6 29 3" xfId="39928" xr:uid="{00000000-0005-0000-0000-0000A1AE0000}"/>
    <cellStyle name="T_Book1 6 29 4" xfId="39929" xr:uid="{00000000-0005-0000-0000-0000A2AE0000}"/>
    <cellStyle name="T_Book1 6 29 5" xfId="39930" xr:uid="{00000000-0005-0000-0000-0000A3AE0000}"/>
    <cellStyle name="T_Book1 6 29 6" xfId="39931" xr:uid="{00000000-0005-0000-0000-0000A4AE0000}"/>
    <cellStyle name="T_Book1 6 3" xfId="39932" xr:uid="{00000000-0005-0000-0000-0000A5AE0000}"/>
    <cellStyle name="T_Book1 6 3 2" xfId="39933" xr:uid="{00000000-0005-0000-0000-0000A6AE0000}"/>
    <cellStyle name="T_Book1 6 3 3" xfId="39934" xr:uid="{00000000-0005-0000-0000-0000A7AE0000}"/>
    <cellStyle name="T_Book1 6 3 4" xfId="39935" xr:uid="{00000000-0005-0000-0000-0000A8AE0000}"/>
    <cellStyle name="T_Book1 6 3 5" xfId="39936" xr:uid="{00000000-0005-0000-0000-0000A9AE0000}"/>
    <cellStyle name="T_Book1 6 3 6" xfId="39937" xr:uid="{00000000-0005-0000-0000-0000AAAE0000}"/>
    <cellStyle name="T_Book1 6 30" xfId="39938" xr:uid="{00000000-0005-0000-0000-0000ABAE0000}"/>
    <cellStyle name="T_Book1 6 31" xfId="39939" xr:uid="{00000000-0005-0000-0000-0000ACAE0000}"/>
    <cellStyle name="T_Book1 6 32" xfId="39940" xr:uid="{00000000-0005-0000-0000-0000ADAE0000}"/>
    <cellStyle name="T_Book1 6 33" xfId="39941" xr:uid="{00000000-0005-0000-0000-0000AEAE0000}"/>
    <cellStyle name="T_Book1 6 34" xfId="39942" xr:uid="{00000000-0005-0000-0000-0000AFAE0000}"/>
    <cellStyle name="T_Book1 6 4" xfId="39943" xr:uid="{00000000-0005-0000-0000-0000B0AE0000}"/>
    <cellStyle name="T_Book1 6 4 2" xfId="39944" xr:uid="{00000000-0005-0000-0000-0000B1AE0000}"/>
    <cellStyle name="T_Book1 6 4 3" xfId="39945" xr:uid="{00000000-0005-0000-0000-0000B2AE0000}"/>
    <cellStyle name="T_Book1 6 4 4" xfId="39946" xr:uid="{00000000-0005-0000-0000-0000B3AE0000}"/>
    <cellStyle name="T_Book1 6 4 5" xfId="39947" xr:uid="{00000000-0005-0000-0000-0000B4AE0000}"/>
    <cellStyle name="T_Book1 6 4 6" xfId="39948" xr:uid="{00000000-0005-0000-0000-0000B5AE0000}"/>
    <cellStyle name="T_Book1 6 5" xfId="39949" xr:uid="{00000000-0005-0000-0000-0000B6AE0000}"/>
    <cellStyle name="T_Book1 6 5 2" xfId="39950" xr:uid="{00000000-0005-0000-0000-0000B7AE0000}"/>
    <cellStyle name="T_Book1 6 5 3" xfId="39951" xr:uid="{00000000-0005-0000-0000-0000B8AE0000}"/>
    <cellStyle name="T_Book1 6 5 4" xfId="39952" xr:uid="{00000000-0005-0000-0000-0000B9AE0000}"/>
    <cellStyle name="T_Book1 6 5 5" xfId="39953" xr:uid="{00000000-0005-0000-0000-0000BAAE0000}"/>
    <cellStyle name="T_Book1 6 5 6" xfId="39954" xr:uid="{00000000-0005-0000-0000-0000BBAE0000}"/>
    <cellStyle name="T_Book1 6 6" xfId="39955" xr:uid="{00000000-0005-0000-0000-0000BCAE0000}"/>
    <cellStyle name="T_Book1 6 6 2" xfId="39956" xr:uid="{00000000-0005-0000-0000-0000BDAE0000}"/>
    <cellStyle name="T_Book1 6 6 3" xfId="39957" xr:uid="{00000000-0005-0000-0000-0000BEAE0000}"/>
    <cellStyle name="T_Book1 6 6 4" xfId="39958" xr:uid="{00000000-0005-0000-0000-0000BFAE0000}"/>
    <cellStyle name="T_Book1 6 6 5" xfId="39959" xr:uid="{00000000-0005-0000-0000-0000C0AE0000}"/>
    <cellStyle name="T_Book1 6 6 6" xfId="39960" xr:uid="{00000000-0005-0000-0000-0000C1AE0000}"/>
    <cellStyle name="T_Book1 6 7" xfId="39961" xr:uid="{00000000-0005-0000-0000-0000C2AE0000}"/>
    <cellStyle name="T_Book1 6 7 2" xfId="39962" xr:uid="{00000000-0005-0000-0000-0000C3AE0000}"/>
    <cellStyle name="T_Book1 6 7 3" xfId="39963" xr:uid="{00000000-0005-0000-0000-0000C4AE0000}"/>
    <cellStyle name="T_Book1 6 7 4" xfId="39964" xr:uid="{00000000-0005-0000-0000-0000C5AE0000}"/>
    <cellStyle name="T_Book1 6 7 5" xfId="39965" xr:uid="{00000000-0005-0000-0000-0000C6AE0000}"/>
    <cellStyle name="T_Book1 6 7 6" xfId="39966" xr:uid="{00000000-0005-0000-0000-0000C7AE0000}"/>
    <cellStyle name="T_Book1 6 8" xfId="39967" xr:uid="{00000000-0005-0000-0000-0000C8AE0000}"/>
    <cellStyle name="T_Book1 6 8 2" xfId="39968" xr:uid="{00000000-0005-0000-0000-0000C9AE0000}"/>
    <cellStyle name="T_Book1 6 8 3" xfId="39969" xr:uid="{00000000-0005-0000-0000-0000CAAE0000}"/>
    <cellStyle name="T_Book1 6 8 4" xfId="39970" xr:uid="{00000000-0005-0000-0000-0000CBAE0000}"/>
    <cellStyle name="T_Book1 6 8 5" xfId="39971" xr:uid="{00000000-0005-0000-0000-0000CCAE0000}"/>
    <cellStyle name="T_Book1 6 8 6" xfId="39972" xr:uid="{00000000-0005-0000-0000-0000CDAE0000}"/>
    <cellStyle name="T_Book1 6 9" xfId="39973" xr:uid="{00000000-0005-0000-0000-0000CEAE0000}"/>
    <cellStyle name="T_Book1 6 9 2" xfId="39974" xr:uid="{00000000-0005-0000-0000-0000CFAE0000}"/>
    <cellStyle name="T_Book1 6 9 3" xfId="39975" xr:uid="{00000000-0005-0000-0000-0000D0AE0000}"/>
    <cellStyle name="T_Book1 6 9 4" xfId="39976" xr:uid="{00000000-0005-0000-0000-0000D1AE0000}"/>
    <cellStyle name="T_Book1 6 9 5" xfId="39977" xr:uid="{00000000-0005-0000-0000-0000D2AE0000}"/>
    <cellStyle name="T_Book1 6 9 6" xfId="39978" xr:uid="{00000000-0005-0000-0000-0000D3AE0000}"/>
    <cellStyle name="T_Book1 7" xfId="39979" xr:uid="{00000000-0005-0000-0000-0000D4AE0000}"/>
    <cellStyle name="T_Book1 7 10" xfId="39980" xr:uid="{00000000-0005-0000-0000-0000D5AE0000}"/>
    <cellStyle name="T_Book1 7 10 2" xfId="39981" xr:uid="{00000000-0005-0000-0000-0000D6AE0000}"/>
    <cellStyle name="T_Book1 7 10 3" xfId="39982" xr:uid="{00000000-0005-0000-0000-0000D7AE0000}"/>
    <cellStyle name="T_Book1 7 10 4" xfId="39983" xr:uid="{00000000-0005-0000-0000-0000D8AE0000}"/>
    <cellStyle name="T_Book1 7 10 5" xfId="39984" xr:uid="{00000000-0005-0000-0000-0000D9AE0000}"/>
    <cellStyle name="T_Book1 7 10 6" xfId="39985" xr:uid="{00000000-0005-0000-0000-0000DAAE0000}"/>
    <cellStyle name="T_Book1 7 11" xfId="39986" xr:uid="{00000000-0005-0000-0000-0000DBAE0000}"/>
    <cellStyle name="T_Book1 7 11 2" xfId="39987" xr:uid="{00000000-0005-0000-0000-0000DCAE0000}"/>
    <cellStyle name="T_Book1 7 11 3" xfId="39988" xr:uid="{00000000-0005-0000-0000-0000DDAE0000}"/>
    <cellStyle name="T_Book1 7 11 4" xfId="39989" xr:uid="{00000000-0005-0000-0000-0000DEAE0000}"/>
    <cellStyle name="T_Book1 7 11 5" xfId="39990" xr:uid="{00000000-0005-0000-0000-0000DFAE0000}"/>
    <cellStyle name="T_Book1 7 11 6" xfId="39991" xr:uid="{00000000-0005-0000-0000-0000E0AE0000}"/>
    <cellStyle name="T_Book1 7 12" xfId="39992" xr:uid="{00000000-0005-0000-0000-0000E1AE0000}"/>
    <cellStyle name="T_Book1 7 12 2" xfId="39993" xr:uid="{00000000-0005-0000-0000-0000E2AE0000}"/>
    <cellStyle name="T_Book1 7 12 3" xfId="39994" xr:uid="{00000000-0005-0000-0000-0000E3AE0000}"/>
    <cellStyle name="T_Book1 7 12 4" xfId="39995" xr:uid="{00000000-0005-0000-0000-0000E4AE0000}"/>
    <cellStyle name="T_Book1 7 12 5" xfId="39996" xr:uid="{00000000-0005-0000-0000-0000E5AE0000}"/>
    <cellStyle name="T_Book1 7 12 6" xfId="39997" xr:uid="{00000000-0005-0000-0000-0000E6AE0000}"/>
    <cellStyle name="T_Book1 7 13" xfId="39998" xr:uid="{00000000-0005-0000-0000-0000E7AE0000}"/>
    <cellStyle name="T_Book1 7 13 2" xfId="39999" xr:uid="{00000000-0005-0000-0000-0000E8AE0000}"/>
    <cellStyle name="T_Book1 7 13 3" xfId="40000" xr:uid="{00000000-0005-0000-0000-0000E9AE0000}"/>
    <cellStyle name="T_Book1 7 13 4" xfId="40001" xr:uid="{00000000-0005-0000-0000-0000EAAE0000}"/>
    <cellStyle name="T_Book1 7 13 5" xfId="40002" xr:uid="{00000000-0005-0000-0000-0000EBAE0000}"/>
    <cellStyle name="T_Book1 7 13 6" xfId="40003" xr:uid="{00000000-0005-0000-0000-0000ECAE0000}"/>
    <cellStyle name="T_Book1 7 14" xfId="40004" xr:uid="{00000000-0005-0000-0000-0000EDAE0000}"/>
    <cellStyle name="T_Book1 7 14 2" xfId="40005" xr:uid="{00000000-0005-0000-0000-0000EEAE0000}"/>
    <cellStyle name="T_Book1 7 14 3" xfId="40006" xr:uid="{00000000-0005-0000-0000-0000EFAE0000}"/>
    <cellStyle name="T_Book1 7 14 4" xfId="40007" xr:uid="{00000000-0005-0000-0000-0000F0AE0000}"/>
    <cellStyle name="T_Book1 7 14 5" xfId="40008" xr:uid="{00000000-0005-0000-0000-0000F1AE0000}"/>
    <cellStyle name="T_Book1 7 14 6" xfId="40009" xr:uid="{00000000-0005-0000-0000-0000F2AE0000}"/>
    <cellStyle name="T_Book1 7 15" xfId="40010" xr:uid="{00000000-0005-0000-0000-0000F3AE0000}"/>
    <cellStyle name="T_Book1 7 15 2" xfId="40011" xr:uid="{00000000-0005-0000-0000-0000F4AE0000}"/>
    <cellStyle name="T_Book1 7 15 3" xfId="40012" xr:uid="{00000000-0005-0000-0000-0000F5AE0000}"/>
    <cellStyle name="T_Book1 7 15 4" xfId="40013" xr:uid="{00000000-0005-0000-0000-0000F6AE0000}"/>
    <cellStyle name="T_Book1 7 15 5" xfId="40014" xr:uid="{00000000-0005-0000-0000-0000F7AE0000}"/>
    <cellStyle name="T_Book1 7 15 6" xfId="40015" xr:uid="{00000000-0005-0000-0000-0000F8AE0000}"/>
    <cellStyle name="T_Book1 7 16" xfId="40016" xr:uid="{00000000-0005-0000-0000-0000F9AE0000}"/>
    <cellStyle name="T_Book1 7 16 2" xfId="40017" xr:uid="{00000000-0005-0000-0000-0000FAAE0000}"/>
    <cellStyle name="T_Book1 7 16 3" xfId="40018" xr:uid="{00000000-0005-0000-0000-0000FBAE0000}"/>
    <cellStyle name="T_Book1 7 16 4" xfId="40019" xr:uid="{00000000-0005-0000-0000-0000FCAE0000}"/>
    <cellStyle name="T_Book1 7 16 5" xfId="40020" xr:uid="{00000000-0005-0000-0000-0000FDAE0000}"/>
    <cellStyle name="T_Book1 7 16 6" xfId="40021" xr:uid="{00000000-0005-0000-0000-0000FEAE0000}"/>
    <cellStyle name="T_Book1 7 17" xfId="40022" xr:uid="{00000000-0005-0000-0000-0000FFAE0000}"/>
    <cellStyle name="T_Book1 7 17 2" xfId="40023" xr:uid="{00000000-0005-0000-0000-000000AF0000}"/>
    <cellStyle name="T_Book1 7 17 3" xfId="40024" xr:uid="{00000000-0005-0000-0000-000001AF0000}"/>
    <cellStyle name="T_Book1 7 17 4" xfId="40025" xr:uid="{00000000-0005-0000-0000-000002AF0000}"/>
    <cellStyle name="T_Book1 7 17 5" xfId="40026" xr:uid="{00000000-0005-0000-0000-000003AF0000}"/>
    <cellStyle name="T_Book1 7 17 6" xfId="40027" xr:uid="{00000000-0005-0000-0000-000004AF0000}"/>
    <cellStyle name="T_Book1 7 18" xfId="40028" xr:uid="{00000000-0005-0000-0000-000005AF0000}"/>
    <cellStyle name="T_Book1 7 18 2" xfId="40029" xr:uid="{00000000-0005-0000-0000-000006AF0000}"/>
    <cellStyle name="T_Book1 7 18 3" xfId="40030" xr:uid="{00000000-0005-0000-0000-000007AF0000}"/>
    <cellStyle name="T_Book1 7 18 4" xfId="40031" xr:uid="{00000000-0005-0000-0000-000008AF0000}"/>
    <cellStyle name="T_Book1 7 18 5" xfId="40032" xr:uid="{00000000-0005-0000-0000-000009AF0000}"/>
    <cellStyle name="T_Book1 7 18 6" xfId="40033" xr:uid="{00000000-0005-0000-0000-00000AAF0000}"/>
    <cellStyle name="T_Book1 7 19" xfId="40034" xr:uid="{00000000-0005-0000-0000-00000BAF0000}"/>
    <cellStyle name="T_Book1 7 19 2" xfId="40035" xr:uid="{00000000-0005-0000-0000-00000CAF0000}"/>
    <cellStyle name="T_Book1 7 19 3" xfId="40036" xr:uid="{00000000-0005-0000-0000-00000DAF0000}"/>
    <cellStyle name="T_Book1 7 19 4" xfId="40037" xr:uid="{00000000-0005-0000-0000-00000EAF0000}"/>
    <cellStyle name="T_Book1 7 19 5" xfId="40038" xr:uid="{00000000-0005-0000-0000-00000FAF0000}"/>
    <cellStyle name="T_Book1 7 19 6" xfId="40039" xr:uid="{00000000-0005-0000-0000-000010AF0000}"/>
    <cellStyle name="T_Book1 7 2" xfId="40040" xr:uid="{00000000-0005-0000-0000-000011AF0000}"/>
    <cellStyle name="T_Book1 7 2 2" xfId="40041" xr:uid="{00000000-0005-0000-0000-000012AF0000}"/>
    <cellStyle name="T_Book1 7 2 3" xfId="40042" xr:uid="{00000000-0005-0000-0000-000013AF0000}"/>
    <cellStyle name="T_Book1 7 2 4" xfId="40043" xr:uid="{00000000-0005-0000-0000-000014AF0000}"/>
    <cellStyle name="T_Book1 7 2 5" xfId="40044" xr:uid="{00000000-0005-0000-0000-000015AF0000}"/>
    <cellStyle name="T_Book1 7 2 6" xfId="40045" xr:uid="{00000000-0005-0000-0000-000016AF0000}"/>
    <cellStyle name="T_Book1 7 2 7" xfId="40046" xr:uid="{00000000-0005-0000-0000-000017AF0000}"/>
    <cellStyle name="T_Book1 7 20" xfId="40047" xr:uid="{00000000-0005-0000-0000-000018AF0000}"/>
    <cellStyle name="T_Book1 7 20 2" xfId="40048" xr:uid="{00000000-0005-0000-0000-000019AF0000}"/>
    <cellStyle name="T_Book1 7 20 3" xfId="40049" xr:uid="{00000000-0005-0000-0000-00001AAF0000}"/>
    <cellStyle name="T_Book1 7 20 4" xfId="40050" xr:uid="{00000000-0005-0000-0000-00001BAF0000}"/>
    <cellStyle name="T_Book1 7 20 5" xfId="40051" xr:uid="{00000000-0005-0000-0000-00001CAF0000}"/>
    <cellStyle name="T_Book1 7 20 6" xfId="40052" xr:uid="{00000000-0005-0000-0000-00001DAF0000}"/>
    <cellStyle name="T_Book1 7 21" xfId="40053" xr:uid="{00000000-0005-0000-0000-00001EAF0000}"/>
    <cellStyle name="T_Book1 7 21 2" xfId="40054" xr:uid="{00000000-0005-0000-0000-00001FAF0000}"/>
    <cellStyle name="T_Book1 7 21 3" xfId="40055" xr:uid="{00000000-0005-0000-0000-000020AF0000}"/>
    <cellStyle name="T_Book1 7 21 4" xfId="40056" xr:uid="{00000000-0005-0000-0000-000021AF0000}"/>
    <cellStyle name="T_Book1 7 21 5" xfId="40057" xr:uid="{00000000-0005-0000-0000-000022AF0000}"/>
    <cellStyle name="T_Book1 7 21 6" xfId="40058" xr:uid="{00000000-0005-0000-0000-000023AF0000}"/>
    <cellStyle name="T_Book1 7 22" xfId="40059" xr:uid="{00000000-0005-0000-0000-000024AF0000}"/>
    <cellStyle name="T_Book1 7 22 2" xfId="40060" xr:uid="{00000000-0005-0000-0000-000025AF0000}"/>
    <cellStyle name="T_Book1 7 22 3" xfId="40061" xr:uid="{00000000-0005-0000-0000-000026AF0000}"/>
    <cellStyle name="T_Book1 7 22 4" xfId="40062" xr:uid="{00000000-0005-0000-0000-000027AF0000}"/>
    <cellStyle name="T_Book1 7 22 5" xfId="40063" xr:uid="{00000000-0005-0000-0000-000028AF0000}"/>
    <cellStyle name="T_Book1 7 22 6" xfId="40064" xr:uid="{00000000-0005-0000-0000-000029AF0000}"/>
    <cellStyle name="T_Book1 7 23" xfId="40065" xr:uid="{00000000-0005-0000-0000-00002AAF0000}"/>
    <cellStyle name="T_Book1 7 23 2" xfId="40066" xr:uid="{00000000-0005-0000-0000-00002BAF0000}"/>
    <cellStyle name="T_Book1 7 23 3" xfId="40067" xr:uid="{00000000-0005-0000-0000-00002CAF0000}"/>
    <cellStyle name="T_Book1 7 23 4" xfId="40068" xr:uid="{00000000-0005-0000-0000-00002DAF0000}"/>
    <cellStyle name="T_Book1 7 23 5" xfId="40069" xr:uid="{00000000-0005-0000-0000-00002EAF0000}"/>
    <cellStyle name="T_Book1 7 23 6" xfId="40070" xr:uid="{00000000-0005-0000-0000-00002FAF0000}"/>
    <cellStyle name="T_Book1 7 24" xfId="40071" xr:uid="{00000000-0005-0000-0000-000030AF0000}"/>
    <cellStyle name="T_Book1 7 24 2" xfId="40072" xr:uid="{00000000-0005-0000-0000-000031AF0000}"/>
    <cellStyle name="T_Book1 7 24 3" xfId="40073" xr:uid="{00000000-0005-0000-0000-000032AF0000}"/>
    <cellStyle name="T_Book1 7 24 4" xfId="40074" xr:uid="{00000000-0005-0000-0000-000033AF0000}"/>
    <cellStyle name="T_Book1 7 24 5" xfId="40075" xr:uid="{00000000-0005-0000-0000-000034AF0000}"/>
    <cellStyle name="T_Book1 7 24 6" xfId="40076" xr:uid="{00000000-0005-0000-0000-000035AF0000}"/>
    <cellStyle name="T_Book1 7 25" xfId="40077" xr:uid="{00000000-0005-0000-0000-000036AF0000}"/>
    <cellStyle name="T_Book1 7 25 2" xfId="40078" xr:uid="{00000000-0005-0000-0000-000037AF0000}"/>
    <cellStyle name="T_Book1 7 25 3" xfId="40079" xr:uid="{00000000-0005-0000-0000-000038AF0000}"/>
    <cellStyle name="T_Book1 7 25 4" xfId="40080" xr:uid="{00000000-0005-0000-0000-000039AF0000}"/>
    <cellStyle name="T_Book1 7 25 5" xfId="40081" xr:uid="{00000000-0005-0000-0000-00003AAF0000}"/>
    <cellStyle name="T_Book1 7 25 6" xfId="40082" xr:uid="{00000000-0005-0000-0000-00003BAF0000}"/>
    <cellStyle name="T_Book1 7 26" xfId="40083" xr:uid="{00000000-0005-0000-0000-00003CAF0000}"/>
    <cellStyle name="T_Book1 7 26 2" xfId="40084" xr:uid="{00000000-0005-0000-0000-00003DAF0000}"/>
    <cellStyle name="T_Book1 7 26 3" xfId="40085" xr:uid="{00000000-0005-0000-0000-00003EAF0000}"/>
    <cellStyle name="T_Book1 7 26 4" xfId="40086" xr:uid="{00000000-0005-0000-0000-00003FAF0000}"/>
    <cellStyle name="T_Book1 7 26 5" xfId="40087" xr:uid="{00000000-0005-0000-0000-000040AF0000}"/>
    <cellStyle name="T_Book1 7 26 6" xfId="40088" xr:uid="{00000000-0005-0000-0000-000041AF0000}"/>
    <cellStyle name="T_Book1 7 27" xfId="40089" xr:uid="{00000000-0005-0000-0000-000042AF0000}"/>
    <cellStyle name="T_Book1 7 27 2" xfId="40090" xr:uid="{00000000-0005-0000-0000-000043AF0000}"/>
    <cellStyle name="T_Book1 7 27 3" xfId="40091" xr:uid="{00000000-0005-0000-0000-000044AF0000}"/>
    <cellStyle name="T_Book1 7 27 4" xfId="40092" xr:uid="{00000000-0005-0000-0000-000045AF0000}"/>
    <cellStyle name="T_Book1 7 27 5" xfId="40093" xr:uid="{00000000-0005-0000-0000-000046AF0000}"/>
    <cellStyle name="T_Book1 7 27 6" xfId="40094" xr:uid="{00000000-0005-0000-0000-000047AF0000}"/>
    <cellStyle name="T_Book1 7 28" xfId="40095" xr:uid="{00000000-0005-0000-0000-000048AF0000}"/>
    <cellStyle name="T_Book1 7 28 2" xfId="40096" xr:uid="{00000000-0005-0000-0000-000049AF0000}"/>
    <cellStyle name="T_Book1 7 28 3" xfId="40097" xr:uid="{00000000-0005-0000-0000-00004AAF0000}"/>
    <cellStyle name="T_Book1 7 28 4" xfId="40098" xr:uid="{00000000-0005-0000-0000-00004BAF0000}"/>
    <cellStyle name="T_Book1 7 28 5" xfId="40099" xr:uid="{00000000-0005-0000-0000-00004CAF0000}"/>
    <cellStyle name="T_Book1 7 28 6" xfId="40100" xr:uid="{00000000-0005-0000-0000-00004DAF0000}"/>
    <cellStyle name="T_Book1 7 29" xfId="40101" xr:uid="{00000000-0005-0000-0000-00004EAF0000}"/>
    <cellStyle name="T_Book1 7 29 2" xfId="40102" xr:uid="{00000000-0005-0000-0000-00004FAF0000}"/>
    <cellStyle name="T_Book1 7 29 3" xfId="40103" xr:uid="{00000000-0005-0000-0000-000050AF0000}"/>
    <cellStyle name="T_Book1 7 29 4" xfId="40104" xr:uid="{00000000-0005-0000-0000-000051AF0000}"/>
    <cellStyle name="T_Book1 7 29 5" xfId="40105" xr:uid="{00000000-0005-0000-0000-000052AF0000}"/>
    <cellStyle name="T_Book1 7 29 6" xfId="40106" xr:uid="{00000000-0005-0000-0000-000053AF0000}"/>
    <cellStyle name="T_Book1 7 3" xfId="40107" xr:uid="{00000000-0005-0000-0000-000054AF0000}"/>
    <cellStyle name="T_Book1 7 3 2" xfId="40108" xr:uid="{00000000-0005-0000-0000-000055AF0000}"/>
    <cellStyle name="T_Book1 7 3 3" xfId="40109" xr:uid="{00000000-0005-0000-0000-000056AF0000}"/>
    <cellStyle name="T_Book1 7 3 4" xfId="40110" xr:uid="{00000000-0005-0000-0000-000057AF0000}"/>
    <cellStyle name="T_Book1 7 3 5" xfId="40111" xr:uid="{00000000-0005-0000-0000-000058AF0000}"/>
    <cellStyle name="T_Book1 7 3 6" xfId="40112" xr:uid="{00000000-0005-0000-0000-000059AF0000}"/>
    <cellStyle name="T_Book1 7 30" xfId="40113" xr:uid="{00000000-0005-0000-0000-00005AAF0000}"/>
    <cellStyle name="T_Book1 7 31" xfId="40114" xr:uid="{00000000-0005-0000-0000-00005BAF0000}"/>
    <cellStyle name="T_Book1 7 32" xfId="40115" xr:uid="{00000000-0005-0000-0000-00005CAF0000}"/>
    <cellStyle name="T_Book1 7 33" xfId="40116" xr:uid="{00000000-0005-0000-0000-00005DAF0000}"/>
    <cellStyle name="T_Book1 7 34" xfId="40117" xr:uid="{00000000-0005-0000-0000-00005EAF0000}"/>
    <cellStyle name="T_Book1 7 4" xfId="40118" xr:uid="{00000000-0005-0000-0000-00005FAF0000}"/>
    <cellStyle name="T_Book1 7 4 2" xfId="40119" xr:uid="{00000000-0005-0000-0000-000060AF0000}"/>
    <cellStyle name="T_Book1 7 4 3" xfId="40120" xr:uid="{00000000-0005-0000-0000-000061AF0000}"/>
    <cellStyle name="T_Book1 7 4 4" xfId="40121" xr:uid="{00000000-0005-0000-0000-000062AF0000}"/>
    <cellStyle name="T_Book1 7 4 5" xfId="40122" xr:uid="{00000000-0005-0000-0000-000063AF0000}"/>
    <cellStyle name="T_Book1 7 4 6" xfId="40123" xr:uid="{00000000-0005-0000-0000-000064AF0000}"/>
    <cellStyle name="T_Book1 7 5" xfId="40124" xr:uid="{00000000-0005-0000-0000-000065AF0000}"/>
    <cellStyle name="T_Book1 7 5 2" xfId="40125" xr:uid="{00000000-0005-0000-0000-000066AF0000}"/>
    <cellStyle name="T_Book1 7 5 3" xfId="40126" xr:uid="{00000000-0005-0000-0000-000067AF0000}"/>
    <cellStyle name="T_Book1 7 5 4" xfId="40127" xr:uid="{00000000-0005-0000-0000-000068AF0000}"/>
    <cellStyle name="T_Book1 7 5 5" xfId="40128" xr:uid="{00000000-0005-0000-0000-000069AF0000}"/>
    <cellStyle name="T_Book1 7 5 6" xfId="40129" xr:uid="{00000000-0005-0000-0000-00006AAF0000}"/>
    <cellStyle name="T_Book1 7 6" xfId="40130" xr:uid="{00000000-0005-0000-0000-00006BAF0000}"/>
    <cellStyle name="T_Book1 7 6 2" xfId="40131" xr:uid="{00000000-0005-0000-0000-00006CAF0000}"/>
    <cellStyle name="T_Book1 7 6 3" xfId="40132" xr:uid="{00000000-0005-0000-0000-00006DAF0000}"/>
    <cellStyle name="T_Book1 7 6 4" xfId="40133" xr:uid="{00000000-0005-0000-0000-00006EAF0000}"/>
    <cellStyle name="T_Book1 7 6 5" xfId="40134" xr:uid="{00000000-0005-0000-0000-00006FAF0000}"/>
    <cellStyle name="T_Book1 7 6 6" xfId="40135" xr:uid="{00000000-0005-0000-0000-000070AF0000}"/>
    <cellStyle name="T_Book1 7 7" xfId="40136" xr:uid="{00000000-0005-0000-0000-000071AF0000}"/>
    <cellStyle name="T_Book1 7 7 2" xfId="40137" xr:uid="{00000000-0005-0000-0000-000072AF0000}"/>
    <cellStyle name="T_Book1 7 7 3" xfId="40138" xr:uid="{00000000-0005-0000-0000-000073AF0000}"/>
    <cellStyle name="T_Book1 7 7 4" xfId="40139" xr:uid="{00000000-0005-0000-0000-000074AF0000}"/>
    <cellStyle name="T_Book1 7 7 5" xfId="40140" xr:uid="{00000000-0005-0000-0000-000075AF0000}"/>
    <cellStyle name="T_Book1 7 7 6" xfId="40141" xr:uid="{00000000-0005-0000-0000-000076AF0000}"/>
    <cellStyle name="T_Book1 7 8" xfId="40142" xr:uid="{00000000-0005-0000-0000-000077AF0000}"/>
    <cellStyle name="T_Book1 7 8 2" xfId="40143" xr:uid="{00000000-0005-0000-0000-000078AF0000}"/>
    <cellStyle name="T_Book1 7 8 3" xfId="40144" xr:uid="{00000000-0005-0000-0000-000079AF0000}"/>
    <cellStyle name="T_Book1 7 8 4" xfId="40145" xr:uid="{00000000-0005-0000-0000-00007AAF0000}"/>
    <cellStyle name="T_Book1 7 8 5" xfId="40146" xr:uid="{00000000-0005-0000-0000-00007BAF0000}"/>
    <cellStyle name="T_Book1 7 8 6" xfId="40147" xr:uid="{00000000-0005-0000-0000-00007CAF0000}"/>
    <cellStyle name="T_Book1 7 9" xfId="40148" xr:uid="{00000000-0005-0000-0000-00007DAF0000}"/>
    <cellStyle name="T_Book1 7 9 2" xfId="40149" xr:uid="{00000000-0005-0000-0000-00007EAF0000}"/>
    <cellStyle name="T_Book1 7 9 3" xfId="40150" xr:uid="{00000000-0005-0000-0000-00007FAF0000}"/>
    <cellStyle name="T_Book1 7 9 4" xfId="40151" xr:uid="{00000000-0005-0000-0000-000080AF0000}"/>
    <cellStyle name="T_Book1 7 9 5" xfId="40152" xr:uid="{00000000-0005-0000-0000-000081AF0000}"/>
    <cellStyle name="T_Book1 7 9 6" xfId="40153" xr:uid="{00000000-0005-0000-0000-000082AF0000}"/>
    <cellStyle name="T_Book1 8" xfId="40154" xr:uid="{00000000-0005-0000-0000-000083AF0000}"/>
    <cellStyle name="T_Book1 9" xfId="40155" xr:uid="{00000000-0005-0000-0000-000084AF0000}"/>
    <cellStyle name="T_Book1 9 2" xfId="40156" xr:uid="{00000000-0005-0000-0000-000085AF0000}"/>
    <cellStyle name="T_Book1 9 3" xfId="40157" xr:uid="{00000000-0005-0000-0000-000086AF0000}"/>
    <cellStyle name="T_Book1 9 4" xfId="40158" xr:uid="{00000000-0005-0000-0000-000087AF0000}"/>
    <cellStyle name="T_Book1 9 5" xfId="40159" xr:uid="{00000000-0005-0000-0000-000088AF0000}"/>
    <cellStyle name="T_Book1 9 6" xfId="40160" xr:uid="{00000000-0005-0000-0000-000089AF0000}"/>
    <cellStyle name="T_Book1 9 7" xfId="40161" xr:uid="{00000000-0005-0000-0000-00008AAF0000}"/>
    <cellStyle name="T_Book1_1" xfId="1095" xr:uid="{00000000-0005-0000-0000-00008BAF0000}"/>
    <cellStyle name="T_Book1_1 10" xfId="40162" xr:uid="{00000000-0005-0000-0000-00008CAF0000}"/>
    <cellStyle name="T_Book1_1 10 2" xfId="40163" xr:uid="{00000000-0005-0000-0000-00008DAF0000}"/>
    <cellStyle name="T_Book1_1 10 3" xfId="40164" xr:uid="{00000000-0005-0000-0000-00008EAF0000}"/>
    <cellStyle name="T_Book1_1 10 4" xfId="40165" xr:uid="{00000000-0005-0000-0000-00008FAF0000}"/>
    <cellStyle name="T_Book1_1 10 5" xfId="40166" xr:uid="{00000000-0005-0000-0000-000090AF0000}"/>
    <cellStyle name="T_Book1_1 10 6" xfId="40167" xr:uid="{00000000-0005-0000-0000-000091AF0000}"/>
    <cellStyle name="T_Book1_1 11" xfId="40168" xr:uid="{00000000-0005-0000-0000-000092AF0000}"/>
    <cellStyle name="T_Book1_1 11 2" xfId="40169" xr:uid="{00000000-0005-0000-0000-000093AF0000}"/>
    <cellStyle name="T_Book1_1 11 3" xfId="40170" xr:uid="{00000000-0005-0000-0000-000094AF0000}"/>
    <cellStyle name="T_Book1_1 11 4" xfId="40171" xr:uid="{00000000-0005-0000-0000-000095AF0000}"/>
    <cellStyle name="T_Book1_1 11 5" xfId="40172" xr:uid="{00000000-0005-0000-0000-000096AF0000}"/>
    <cellStyle name="T_Book1_1 11 6" xfId="40173" xr:uid="{00000000-0005-0000-0000-000097AF0000}"/>
    <cellStyle name="T_Book1_1 12" xfId="40174" xr:uid="{00000000-0005-0000-0000-000098AF0000}"/>
    <cellStyle name="T_Book1_1 12 2" xfId="40175" xr:uid="{00000000-0005-0000-0000-000099AF0000}"/>
    <cellStyle name="T_Book1_1 12 3" xfId="40176" xr:uid="{00000000-0005-0000-0000-00009AAF0000}"/>
    <cellStyle name="T_Book1_1 12 4" xfId="40177" xr:uid="{00000000-0005-0000-0000-00009BAF0000}"/>
    <cellStyle name="T_Book1_1 12 5" xfId="40178" xr:uid="{00000000-0005-0000-0000-00009CAF0000}"/>
    <cellStyle name="T_Book1_1 12 6" xfId="40179" xr:uid="{00000000-0005-0000-0000-00009DAF0000}"/>
    <cellStyle name="T_Book1_1 13" xfId="40180" xr:uid="{00000000-0005-0000-0000-00009EAF0000}"/>
    <cellStyle name="T_Book1_1 13 2" xfId="40181" xr:uid="{00000000-0005-0000-0000-00009FAF0000}"/>
    <cellStyle name="T_Book1_1 13 3" xfId="40182" xr:uid="{00000000-0005-0000-0000-0000A0AF0000}"/>
    <cellStyle name="T_Book1_1 13 4" xfId="40183" xr:uid="{00000000-0005-0000-0000-0000A1AF0000}"/>
    <cellStyle name="T_Book1_1 13 5" xfId="40184" xr:uid="{00000000-0005-0000-0000-0000A2AF0000}"/>
    <cellStyle name="T_Book1_1 13 6" xfId="40185" xr:uid="{00000000-0005-0000-0000-0000A3AF0000}"/>
    <cellStyle name="T_Book1_1 14" xfId="40186" xr:uid="{00000000-0005-0000-0000-0000A4AF0000}"/>
    <cellStyle name="T_Book1_1 14 2" xfId="40187" xr:uid="{00000000-0005-0000-0000-0000A5AF0000}"/>
    <cellStyle name="T_Book1_1 14 3" xfId="40188" xr:uid="{00000000-0005-0000-0000-0000A6AF0000}"/>
    <cellStyle name="T_Book1_1 14 4" xfId="40189" xr:uid="{00000000-0005-0000-0000-0000A7AF0000}"/>
    <cellStyle name="T_Book1_1 14 5" xfId="40190" xr:uid="{00000000-0005-0000-0000-0000A8AF0000}"/>
    <cellStyle name="T_Book1_1 14 6" xfId="40191" xr:uid="{00000000-0005-0000-0000-0000A9AF0000}"/>
    <cellStyle name="T_Book1_1 15" xfId="40192" xr:uid="{00000000-0005-0000-0000-0000AAAF0000}"/>
    <cellStyle name="T_Book1_1 15 2" xfId="40193" xr:uid="{00000000-0005-0000-0000-0000ABAF0000}"/>
    <cellStyle name="T_Book1_1 15 3" xfId="40194" xr:uid="{00000000-0005-0000-0000-0000ACAF0000}"/>
    <cellStyle name="T_Book1_1 15 4" xfId="40195" xr:uid="{00000000-0005-0000-0000-0000ADAF0000}"/>
    <cellStyle name="T_Book1_1 15 5" xfId="40196" xr:uid="{00000000-0005-0000-0000-0000AEAF0000}"/>
    <cellStyle name="T_Book1_1 15 6" xfId="40197" xr:uid="{00000000-0005-0000-0000-0000AFAF0000}"/>
    <cellStyle name="T_Book1_1 16" xfId="40198" xr:uid="{00000000-0005-0000-0000-0000B0AF0000}"/>
    <cellStyle name="T_Book1_1 16 2" xfId="40199" xr:uid="{00000000-0005-0000-0000-0000B1AF0000}"/>
    <cellStyle name="T_Book1_1 16 3" xfId="40200" xr:uid="{00000000-0005-0000-0000-0000B2AF0000}"/>
    <cellStyle name="T_Book1_1 16 4" xfId="40201" xr:uid="{00000000-0005-0000-0000-0000B3AF0000}"/>
    <cellStyle name="T_Book1_1 16 5" xfId="40202" xr:uid="{00000000-0005-0000-0000-0000B4AF0000}"/>
    <cellStyle name="T_Book1_1 16 6" xfId="40203" xr:uid="{00000000-0005-0000-0000-0000B5AF0000}"/>
    <cellStyle name="T_Book1_1 17" xfId="40204" xr:uid="{00000000-0005-0000-0000-0000B6AF0000}"/>
    <cellStyle name="T_Book1_1 17 2" xfId="40205" xr:uid="{00000000-0005-0000-0000-0000B7AF0000}"/>
    <cellStyle name="T_Book1_1 17 3" xfId="40206" xr:uid="{00000000-0005-0000-0000-0000B8AF0000}"/>
    <cellStyle name="T_Book1_1 17 4" xfId="40207" xr:uid="{00000000-0005-0000-0000-0000B9AF0000}"/>
    <cellStyle name="T_Book1_1 17 5" xfId="40208" xr:uid="{00000000-0005-0000-0000-0000BAAF0000}"/>
    <cellStyle name="T_Book1_1 17 6" xfId="40209" xr:uid="{00000000-0005-0000-0000-0000BBAF0000}"/>
    <cellStyle name="T_Book1_1 18" xfId="40210" xr:uid="{00000000-0005-0000-0000-0000BCAF0000}"/>
    <cellStyle name="T_Book1_1 18 2" xfId="40211" xr:uid="{00000000-0005-0000-0000-0000BDAF0000}"/>
    <cellStyle name="T_Book1_1 18 3" xfId="40212" xr:uid="{00000000-0005-0000-0000-0000BEAF0000}"/>
    <cellStyle name="T_Book1_1 18 4" xfId="40213" xr:uid="{00000000-0005-0000-0000-0000BFAF0000}"/>
    <cellStyle name="T_Book1_1 18 5" xfId="40214" xr:uid="{00000000-0005-0000-0000-0000C0AF0000}"/>
    <cellStyle name="T_Book1_1 18 6" xfId="40215" xr:uid="{00000000-0005-0000-0000-0000C1AF0000}"/>
    <cellStyle name="T_Book1_1 19" xfId="40216" xr:uid="{00000000-0005-0000-0000-0000C2AF0000}"/>
    <cellStyle name="T_Book1_1 19 2" xfId="40217" xr:uid="{00000000-0005-0000-0000-0000C3AF0000}"/>
    <cellStyle name="T_Book1_1 19 3" xfId="40218" xr:uid="{00000000-0005-0000-0000-0000C4AF0000}"/>
    <cellStyle name="T_Book1_1 19 4" xfId="40219" xr:uid="{00000000-0005-0000-0000-0000C5AF0000}"/>
    <cellStyle name="T_Book1_1 19 5" xfId="40220" xr:uid="{00000000-0005-0000-0000-0000C6AF0000}"/>
    <cellStyle name="T_Book1_1 19 6" xfId="40221" xr:uid="{00000000-0005-0000-0000-0000C7AF0000}"/>
    <cellStyle name="T_Book1_1 2" xfId="40222" xr:uid="{00000000-0005-0000-0000-0000C8AF0000}"/>
    <cellStyle name="T_Book1_1 2 2" xfId="40223" xr:uid="{00000000-0005-0000-0000-0000C9AF0000}"/>
    <cellStyle name="T_Book1_1 2 2 10" xfId="40224" xr:uid="{00000000-0005-0000-0000-0000CAAF0000}"/>
    <cellStyle name="T_Book1_1 2 2 10 2" xfId="40225" xr:uid="{00000000-0005-0000-0000-0000CBAF0000}"/>
    <cellStyle name="T_Book1_1 2 2 10 3" xfId="40226" xr:uid="{00000000-0005-0000-0000-0000CCAF0000}"/>
    <cellStyle name="T_Book1_1 2 2 10 4" xfId="40227" xr:uid="{00000000-0005-0000-0000-0000CDAF0000}"/>
    <cellStyle name="T_Book1_1 2 2 10 5" xfId="40228" xr:uid="{00000000-0005-0000-0000-0000CEAF0000}"/>
    <cellStyle name="T_Book1_1 2 2 10 6" xfId="40229" xr:uid="{00000000-0005-0000-0000-0000CFAF0000}"/>
    <cellStyle name="T_Book1_1 2 2 11" xfId="40230" xr:uid="{00000000-0005-0000-0000-0000D0AF0000}"/>
    <cellStyle name="T_Book1_1 2 2 11 2" xfId="40231" xr:uid="{00000000-0005-0000-0000-0000D1AF0000}"/>
    <cellStyle name="T_Book1_1 2 2 11 3" xfId="40232" xr:uid="{00000000-0005-0000-0000-0000D2AF0000}"/>
    <cellStyle name="T_Book1_1 2 2 11 4" xfId="40233" xr:uid="{00000000-0005-0000-0000-0000D3AF0000}"/>
    <cellStyle name="T_Book1_1 2 2 11 5" xfId="40234" xr:uid="{00000000-0005-0000-0000-0000D4AF0000}"/>
    <cellStyle name="T_Book1_1 2 2 11 6" xfId="40235" xr:uid="{00000000-0005-0000-0000-0000D5AF0000}"/>
    <cellStyle name="T_Book1_1 2 2 12" xfId="40236" xr:uid="{00000000-0005-0000-0000-0000D6AF0000}"/>
    <cellStyle name="T_Book1_1 2 2 12 2" xfId="40237" xr:uid="{00000000-0005-0000-0000-0000D7AF0000}"/>
    <cellStyle name="T_Book1_1 2 2 12 3" xfId="40238" xr:uid="{00000000-0005-0000-0000-0000D8AF0000}"/>
    <cellStyle name="T_Book1_1 2 2 12 4" xfId="40239" xr:uid="{00000000-0005-0000-0000-0000D9AF0000}"/>
    <cellStyle name="T_Book1_1 2 2 12 5" xfId="40240" xr:uid="{00000000-0005-0000-0000-0000DAAF0000}"/>
    <cellStyle name="T_Book1_1 2 2 12 6" xfId="40241" xr:uid="{00000000-0005-0000-0000-0000DBAF0000}"/>
    <cellStyle name="T_Book1_1 2 2 13" xfId="40242" xr:uid="{00000000-0005-0000-0000-0000DCAF0000}"/>
    <cellStyle name="T_Book1_1 2 2 13 2" xfId="40243" xr:uid="{00000000-0005-0000-0000-0000DDAF0000}"/>
    <cellStyle name="T_Book1_1 2 2 13 3" xfId="40244" xr:uid="{00000000-0005-0000-0000-0000DEAF0000}"/>
    <cellStyle name="T_Book1_1 2 2 13 4" xfId="40245" xr:uid="{00000000-0005-0000-0000-0000DFAF0000}"/>
    <cellStyle name="T_Book1_1 2 2 13 5" xfId="40246" xr:uid="{00000000-0005-0000-0000-0000E0AF0000}"/>
    <cellStyle name="T_Book1_1 2 2 13 6" xfId="40247" xr:uid="{00000000-0005-0000-0000-0000E1AF0000}"/>
    <cellStyle name="T_Book1_1 2 2 14" xfId="40248" xr:uid="{00000000-0005-0000-0000-0000E2AF0000}"/>
    <cellStyle name="T_Book1_1 2 2 14 2" xfId="40249" xr:uid="{00000000-0005-0000-0000-0000E3AF0000}"/>
    <cellStyle name="T_Book1_1 2 2 14 3" xfId="40250" xr:uid="{00000000-0005-0000-0000-0000E4AF0000}"/>
    <cellStyle name="T_Book1_1 2 2 14 4" xfId="40251" xr:uid="{00000000-0005-0000-0000-0000E5AF0000}"/>
    <cellStyle name="T_Book1_1 2 2 14 5" xfId="40252" xr:uid="{00000000-0005-0000-0000-0000E6AF0000}"/>
    <cellStyle name="T_Book1_1 2 2 14 6" xfId="40253" xr:uid="{00000000-0005-0000-0000-0000E7AF0000}"/>
    <cellStyle name="T_Book1_1 2 2 15" xfId="40254" xr:uid="{00000000-0005-0000-0000-0000E8AF0000}"/>
    <cellStyle name="T_Book1_1 2 2 15 2" xfId="40255" xr:uid="{00000000-0005-0000-0000-0000E9AF0000}"/>
    <cellStyle name="T_Book1_1 2 2 15 3" xfId="40256" xr:uid="{00000000-0005-0000-0000-0000EAAF0000}"/>
    <cellStyle name="T_Book1_1 2 2 15 4" xfId="40257" xr:uid="{00000000-0005-0000-0000-0000EBAF0000}"/>
    <cellStyle name="T_Book1_1 2 2 15 5" xfId="40258" xr:uid="{00000000-0005-0000-0000-0000ECAF0000}"/>
    <cellStyle name="T_Book1_1 2 2 15 6" xfId="40259" xr:uid="{00000000-0005-0000-0000-0000EDAF0000}"/>
    <cellStyle name="T_Book1_1 2 2 16" xfId="40260" xr:uid="{00000000-0005-0000-0000-0000EEAF0000}"/>
    <cellStyle name="T_Book1_1 2 2 16 2" xfId="40261" xr:uid="{00000000-0005-0000-0000-0000EFAF0000}"/>
    <cellStyle name="T_Book1_1 2 2 16 3" xfId="40262" xr:uid="{00000000-0005-0000-0000-0000F0AF0000}"/>
    <cellStyle name="T_Book1_1 2 2 16 4" xfId="40263" xr:uid="{00000000-0005-0000-0000-0000F1AF0000}"/>
    <cellStyle name="T_Book1_1 2 2 16 5" xfId="40264" xr:uid="{00000000-0005-0000-0000-0000F2AF0000}"/>
    <cellStyle name="T_Book1_1 2 2 16 6" xfId="40265" xr:uid="{00000000-0005-0000-0000-0000F3AF0000}"/>
    <cellStyle name="T_Book1_1 2 2 17" xfId="40266" xr:uid="{00000000-0005-0000-0000-0000F4AF0000}"/>
    <cellStyle name="T_Book1_1 2 2 17 2" xfId="40267" xr:uid="{00000000-0005-0000-0000-0000F5AF0000}"/>
    <cellStyle name="T_Book1_1 2 2 17 3" xfId="40268" xr:uid="{00000000-0005-0000-0000-0000F6AF0000}"/>
    <cellStyle name="T_Book1_1 2 2 17 4" xfId="40269" xr:uid="{00000000-0005-0000-0000-0000F7AF0000}"/>
    <cellStyle name="T_Book1_1 2 2 17 5" xfId="40270" xr:uid="{00000000-0005-0000-0000-0000F8AF0000}"/>
    <cellStyle name="T_Book1_1 2 2 17 6" xfId="40271" xr:uid="{00000000-0005-0000-0000-0000F9AF0000}"/>
    <cellStyle name="T_Book1_1 2 2 18" xfId="40272" xr:uid="{00000000-0005-0000-0000-0000FAAF0000}"/>
    <cellStyle name="T_Book1_1 2 2 18 2" xfId="40273" xr:uid="{00000000-0005-0000-0000-0000FBAF0000}"/>
    <cellStyle name="T_Book1_1 2 2 18 3" xfId="40274" xr:uid="{00000000-0005-0000-0000-0000FCAF0000}"/>
    <cellStyle name="T_Book1_1 2 2 18 4" xfId="40275" xr:uid="{00000000-0005-0000-0000-0000FDAF0000}"/>
    <cellStyle name="T_Book1_1 2 2 18 5" xfId="40276" xr:uid="{00000000-0005-0000-0000-0000FEAF0000}"/>
    <cellStyle name="T_Book1_1 2 2 18 6" xfId="40277" xr:uid="{00000000-0005-0000-0000-0000FFAF0000}"/>
    <cellStyle name="T_Book1_1 2 2 19" xfId="40278" xr:uid="{00000000-0005-0000-0000-000000B00000}"/>
    <cellStyle name="T_Book1_1 2 2 19 2" xfId="40279" xr:uid="{00000000-0005-0000-0000-000001B00000}"/>
    <cellStyle name="T_Book1_1 2 2 19 3" xfId="40280" xr:uid="{00000000-0005-0000-0000-000002B00000}"/>
    <cellStyle name="T_Book1_1 2 2 19 4" xfId="40281" xr:uid="{00000000-0005-0000-0000-000003B00000}"/>
    <cellStyle name="T_Book1_1 2 2 19 5" xfId="40282" xr:uid="{00000000-0005-0000-0000-000004B00000}"/>
    <cellStyle name="T_Book1_1 2 2 19 6" xfId="40283" xr:uid="{00000000-0005-0000-0000-000005B00000}"/>
    <cellStyle name="T_Book1_1 2 2 2" xfId="40284" xr:uid="{00000000-0005-0000-0000-000006B00000}"/>
    <cellStyle name="T_Book1_1 2 2 2 2" xfId="40285" xr:uid="{00000000-0005-0000-0000-000007B00000}"/>
    <cellStyle name="T_Book1_1 2 2 2 3" xfId="40286" xr:uid="{00000000-0005-0000-0000-000008B00000}"/>
    <cellStyle name="T_Book1_1 2 2 2 4" xfId="40287" xr:uid="{00000000-0005-0000-0000-000009B00000}"/>
    <cellStyle name="T_Book1_1 2 2 2 5" xfId="40288" xr:uid="{00000000-0005-0000-0000-00000AB00000}"/>
    <cellStyle name="T_Book1_1 2 2 2 6" xfId="40289" xr:uid="{00000000-0005-0000-0000-00000BB00000}"/>
    <cellStyle name="T_Book1_1 2 2 2 7" xfId="40290" xr:uid="{00000000-0005-0000-0000-00000CB00000}"/>
    <cellStyle name="T_Book1_1 2 2 20" xfId="40291" xr:uid="{00000000-0005-0000-0000-00000DB00000}"/>
    <cellStyle name="T_Book1_1 2 2 20 2" xfId="40292" xr:uid="{00000000-0005-0000-0000-00000EB00000}"/>
    <cellStyle name="T_Book1_1 2 2 20 3" xfId="40293" xr:uid="{00000000-0005-0000-0000-00000FB00000}"/>
    <cellStyle name="T_Book1_1 2 2 20 4" xfId="40294" xr:uid="{00000000-0005-0000-0000-000010B00000}"/>
    <cellStyle name="T_Book1_1 2 2 20 5" xfId="40295" xr:uid="{00000000-0005-0000-0000-000011B00000}"/>
    <cellStyle name="T_Book1_1 2 2 20 6" xfId="40296" xr:uid="{00000000-0005-0000-0000-000012B00000}"/>
    <cellStyle name="T_Book1_1 2 2 21" xfId="40297" xr:uid="{00000000-0005-0000-0000-000013B00000}"/>
    <cellStyle name="T_Book1_1 2 2 21 2" xfId="40298" xr:uid="{00000000-0005-0000-0000-000014B00000}"/>
    <cellStyle name="T_Book1_1 2 2 21 3" xfId="40299" xr:uid="{00000000-0005-0000-0000-000015B00000}"/>
    <cellStyle name="T_Book1_1 2 2 21 4" xfId="40300" xr:uid="{00000000-0005-0000-0000-000016B00000}"/>
    <cellStyle name="T_Book1_1 2 2 21 5" xfId="40301" xr:uid="{00000000-0005-0000-0000-000017B00000}"/>
    <cellStyle name="T_Book1_1 2 2 21 6" xfId="40302" xr:uid="{00000000-0005-0000-0000-000018B00000}"/>
    <cellStyle name="T_Book1_1 2 2 22" xfId="40303" xr:uid="{00000000-0005-0000-0000-000019B00000}"/>
    <cellStyle name="T_Book1_1 2 2 22 2" xfId="40304" xr:uid="{00000000-0005-0000-0000-00001AB00000}"/>
    <cellStyle name="T_Book1_1 2 2 22 3" xfId="40305" xr:uid="{00000000-0005-0000-0000-00001BB00000}"/>
    <cellStyle name="T_Book1_1 2 2 22 4" xfId="40306" xr:uid="{00000000-0005-0000-0000-00001CB00000}"/>
    <cellStyle name="T_Book1_1 2 2 22 5" xfId="40307" xr:uid="{00000000-0005-0000-0000-00001DB00000}"/>
    <cellStyle name="T_Book1_1 2 2 22 6" xfId="40308" xr:uid="{00000000-0005-0000-0000-00001EB00000}"/>
    <cellStyle name="T_Book1_1 2 2 23" xfId="40309" xr:uid="{00000000-0005-0000-0000-00001FB00000}"/>
    <cellStyle name="T_Book1_1 2 2 23 2" xfId="40310" xr:uid="{00000000-0005-0000-0000-000020B00000}"/>
    <cellStyle name="T_Book1_1 2 2 23 3" xfId="40311" xr:uid="{00000000-0005-0000-0000-000021B00000}"/>
    <cellStyle name="T_Book1_1 2 2 23 4" xfId="40312" xr:uid="{00000000-0005-0000-0000-000022B00000}"/>
    <cellStyle name="T_Book1_1 2 2 23 5" xfId="40313" xr:uid="{00000000-0005-0000-0000-000023B00000}"/>
    <cellStyle name="T_Book1_1 2 2 23 6" xfId="40314" xr:uid="{00000000-0005-0000-0000-000024B00000}"/>
    <cellStyle name="T_Book1_1 2 2 24" xfId="40315" xr:uid="{00000000-0005-0000-0000-000025B00000}"/>
    <cellStyle name="T_Book1_1 2 2 24 2" xfId="40316" xr:uid="{00000000-0005-0000-0000-000026B00000}"/>
    <cellStyle name="T_Book1_1 2 2 24 3" xfId="40317" xr:uid="{00000000-0005-0000-0000-000027B00000}"/>
    <cellStyle name="T_Book1_1 2 2 24 4" xfId="40318" xr:uid="{00000000-0005-0000-0000-000028B00000}"/>
    <cellStyle name="T_Book1_1 2 2 24 5" xfId="40319" xr:uid="{00000000-0005-0000-0000-000029B00000}"/>
    <cellStyle name="T_Book1_1 2 2 24 6" xfId="40320" xr:uid="{00000000-0005-0000-0000-00002AB00000}"/>
    <cellStyle name="T_Book1_1 2 2 25" xfId="40321" xr:uid="{00000000-0005-0000-0000-00002BB00000}"/>
    <cellStyle name="T_Book1_1 2 2 25 2" xfId="40322" xr:uid="{00000000-0005-0000-0000-00002CB00000}"/>
    <cellStyle name="T_Book1_1 2 2 25 3" xfId="40323" xr:uid="{00000000-0005-0000-0000-00002DB00000}"/>
    <cellStyle name="T_Book1_1 2 2 25 4" xfId="40324" xr:uid="{00000000-0005-0000-0000-00002EB00000}"/>
    <cellStyle name="T_Book1_1 2 2 25 5" xfId="40325" xr:uid="{00000000-0005-0000-0000-00002FB00000}"/>
    <cellStyle name="T_Book1_1 2 2 25 6" xfId="40326" xr:uid="{00000000-0005-0000-0000-000030B00000}"/>
    <cellStyle name="T_Book1_1 2 2 26" xfId="40327" xr:uid="{00000000-0005-0000-0000-000031B00000}"/>
    <cellStyle name="T_Book1_1 2 2 26 2" xfId="40328" xr:uid="{00000000-0005-0000-0000-000032B00000}"/>
    <cellStyle name="T_Book1_1 2 2 26 3" xfId="40329" xr:uid="{00000000-0005-0000-0000-000033B00000}"/>
    <cellStyle name="T_Book1_1 2 2 26 4" xfId="40330" xr:uid="{00000000-0005-0000-0000-000034B00000}"/>
    <cellStyle name="T_Book1_1 2 2 26 5" xfId="40331" xr:uid="{00000000-0005-0000-0000-000035B00000}"/>
    <cellStyle name="T_Book1_1 2 2 26 6" xfId="40332" xr:uid="{00000000-0005-0000-0000-000036B00000}"/>
    <cellStyle name="T_Book1_1 2 2 27" xfId="40333" xr:uid="{00000000-0005-0000-0000-000037B00000}"/>
    <cellStyle name="T_Book1_1 2 2 27 2" xfId="40334" xr:uid="{00000000-0005-0000-0000-000038B00000}"/>
    <cellStyle name="T_Book1_1 2 2 27 3" xfId="40335" xr:uid="{00000000-0005-0000-0000-000039B00000}"/>
    <cellStyle name="T_Book1_1 2 2 27 4" xfId="40336" xr:uid="{00000000-0005-0000-0000-00003AB00000}"/>
    <cellStyle name="T_Book1_1 2 2 27 5" xfId="40337" xr:uid="{00000000-0005-0000-0000-00003BB00000}"/>
    <cellStyle name="T_Book1_1 2 2 27 6" xfId="40338" xr:uid="{00000000-0005-0000-0000-00003CB00000}"/>
    <cellStyle name="T_Book1_1 2 2 28" xfId="40339" xr:uid="{00000000-0005-0000-0000-00003DB00000}"/>
    <cellStyle name="T_Book1_1 2 2 28 2" xfId="40340" xr:uid="{00000000-0005-0000-0000-00003EB00000}"/>
    <cellStyle name="T_Book1_1 2 2 28 3" xfId="40341" xr:uid="{00000000-0005-0000-0000-00003FB00000}"/>
    <cellStyle name="T_Book1_1 2 2 28 4" xfId="40342" xr:uid="{00000000-0005-0000-0000-000040B00000}"/>
    <cellStyle name="T_Book1_1 2 2 28 5" xfId="40343" xr:uid="{00000000-0005-0000-0000-000041B00000}"/>
    <cellStyle name="T_Book1_1 2 2 28 6" xfId="40344" xr:uid="{00000000-0005-0000-0000-000042B00000}"/>
    <cellStyle name="T_Book1_1 2 2 29" xfId="40345" xr:uid="{00000000-0005-0000-0000-000043B00000}"/>
    <cellStyle name="T_Book1_1 2 2 29 2" xfId="40346" xr:uid="{00000000-0005-0000-0000-000044B00000}"/>
    <cellStyle name="T_Book1_1 2 2 29 3" xfId="40347" xr:uid="{00000000-0005-0000-0000-000045B00000}"/>
    <cellStyle name="T_Book1_1 2 2 29 4" xfId="40348" xr:uid="{00000000-0005-0000-0000-000046B00000}"/>
    <cellStyle name="T_Book1_1 2 2 29 5" xfId="40349" xr:uid="{00000000-0005-0000-0000-000047B00000}"/>
    <cellStyle name="T_Book1_1 2 2 29 6" xfId="40350" xr:uid="{00000000-0005-0000-0000-000048B00000}"/>
    <cellStyle name="T_Book1_1 2 2 3" xfId="40351" xr:uid="{00000000-0005-0000-0000-000049B00000}"/>
    <cellStyle name="T_Book1_1 2 2 3 2" xfId="40352" xr:uid="{00000000-0005-0000-0000-00004AB00000}"/>
    <cellStyle name="T_Book1_1 2 2 3 3" xfId="40353" xr:uid="{00000000-0005-0000-0000-00004BB00000}"/>
    <cellStyle name="T_Book1_1 2 2 3 4" xfId="40354" xr:uid="{00000000-0005-0000-0000-00004CB00000}"/>
    <cellStyle name="T_Book1_1 2 2 3 5" xfId="40355" xr:uid="{00000000-0005-0000-0000-00004DB00000}"/>
    <cellStyle name="T_Book1_1 2 2 3 6" xfId="40356" xr:uid="{00000000-0005-0000-0000-00004EB00000}"/>
    <cellStyle name="T_Book1_1 2 2 30" xfId="40357" xr:uid="{00000000-0005-0000-0000-00004FB00000}"/>
    <cellStyle name="T_Book1_1 2 2 31" xfId="40358" xr:uid="{00000000-0005-0000-0000-000050B00000}"/>
    <cellStyle name="T_Book1_1 2 2 32" xfId="40359" xr:uid="{00000000-0005-0000-0000-000051B00000}"/>
    <cellStyle name="T_Book1_1 2 2 33" xfId="40360" xr:uid="{00000000-0005-0000-0000-000052B00000}"/>
    <cellStyle name="T_Book1_1 2 2 34" xfId="40361" xr:uid="{00000000-0005-0000-0000-000053B00000}"/>
    <cellStyle name="T_Book1_1 2 2 4" xfId="40362" xr:uid="{00000000-0005-0000-0000-000054B00000}"/>
    <cellStyle name="T_Book1_1 2 2 4 2" xfId="40363" xr:uid="{00000000-0005-0000-0000-000055B00000}"/>
    <cellStyle name="T_Book1_1 2 2 4 3" xfId="40364" xr:uid="{00000000-0005-0000-0000-000056B00000}"/>
    <cellStyle name="T_Book1_1 2 2 4 4" xfId="40365" xr:uid="{00000000-0005-0000-0000-000057B00000}"/>
    <cellStyle name="T_Book1_1 2 2 4 5" xfId="40366" xr:uid="{00000000-0005-0000-0000-000058B00000}"/>
    <cellStyle name="T_Book1_1 2 2 4 6" xfId="40367" xr:uid="{00000000-0005-0000-0000-000059B00000}"/>
    <cellStyle name="T_Book1_1 2 2 5" xfId="40368" xr:uid="{00000000-0005-0000-0000-00005AB00000}"/>
    <cellStyle name="T_Book1_1 2 2 5 2" xfId="40369" xr:uid="{00000000-0005-0000-0000-00005BB00000}"/>
    <cellStyle name="T_Book1_1 2 2 5 3" xfId="40370" xr:uid="{00000000-0005-0000-0000-00005CB00000}"/>
    <cellStyle name="T_Book1_1 2 2 5 4" xfId="40371" xr:uid="{00000000-0005-0000-0000-00005DB00000}"/>
    <cellStyle name="T_Book1_1 2 2 5 5" xfId="40372" xr:uid="{00000000-0005-0000-0000-00005EB00000}"/>
    <cellStyle name="T_Book1_1 2 2 5 6" xfId="40373" xr:uid="{00000000-0005-0000-0000-00005FB00000}"/>
    <cellStyle name="T_Book1_1 2 2 6" xfId="40374" xr:uid="{00000000-0005-0000-0000-000060B00000}"/>
    <cellStyle name="T_Book1_1 2 2 6 2" xfId="40375" xr:uid="{00000000-0005-0000-0000-000061B00000}"/>
    <cellStyle name="T_Book1_1 2 2 6 3" xfId="40376" xr:uid="{00000000-0005-0000-0000-000062B00000}"/>
    <cellStyle name="T_Book1_1 2 2 6 4" xfId="40377" xr:uid="{00000000-0005-0000-0000-000063B00000}"/>
    <cellStyle name="T_Book1_1 2 2 6 5" xfId="40378" xr:uid="{00000000-0005-0000-0000-000064B00000}"/>
    <cellStyle name="T_Book1_1 2 2 6 6" xfId="40379" xr:uid="{00000000-0005-0000-0000-000065B00000}"/>
    <cellStyle name="T_Book1_1 2 2 7" xfId="40380" xr:uid="{00000000-0005-0000-0000-000066B00000}"/>
    <cellStyle name="T_Book1_1 2 2 7 2" xfId="40381" xr:uid="{00000000-0005-0000-0000-000067B00000}"/>
    <cellStyle name="T_Book1_1 2 2 7 3" xfId="40382" xr:uid="{00000000-0005-0000-0000-000068B00000}"/>
    <cellStyle name="T_Book1_1 2 2 7 4" xfId="40383" xr:uid="{00000000-0005-0000-0000-000069B00000}"/>
    <cellStyle name="T_Book1_1 2 2 7 5" xfId="40384" xr:uid="{00000000-0005-0000-0000-00006AB00000}"/>
    <cellStyle name="T_Book1_1 2 2 7 6" xfId="40385" xr:uid="{00000000-0005-0000-0000-00006BB00000}"/>
    <cellStyle name="T_Book1_1 2 2 8" xfId="40386" xr:uid="{00000000-0005-0000-0000-00006CB00000}"/>
    <cellStyle name="T_Book1_1 2 2 8 2" xfId="40387" xr:uid="{00000000-0005-0000-0000-00006DB00000}"/>
    <cellStyle name="T_Book1_1 2 2 8 3" xfId="40388" xr:uid="{00000000-0005-0000-0000-00006EB00000}"/>
    <cellStyle name="T_Book1_1 2 2 8 4" xfId="40389" xr:uid="{00000000-0005-0000-0000-00006FB00000}"/>
    <cellStyle name="T_Book1_1 2 2 8 5" xfId="40390" xr:uid="{00000000-0005-0000-0000-000070B00000}"/>
    <cellStyle name="T_Book1_1 2 2 8 6" xfId="40391" xr:uid="{00000000-0005-0000-0000-000071B00000}"/>
    <cellStyle name="T_Book1_1 2 2 9" xfId="40392" xr:uid="{00000000-0005-0000-0000-000072B00000}"/>
    <cellStyle name="T_Book1_1 2 2 9 2" xfId="40393" xr:uid="{00000000-0005-0000-0000-000073B00000}"/>
    <cellStyle name="T_Book1_1 2 2 9 3" xfId="40394" xr:uid="{00000000-0005-0000-0000-000074B00000}"/>
    <cellStyle name="T_Book1_1 2 2 9 4" xfId="40395" xr:uid="{00000000-0005-0000-0000-000075B00000}"/>
    <cellStyle name="T_Book1_1 2 2 9 5" xfId="40396" xr:uid="{00000000-0005-0000-0000-000076B00000}"/>
    <cellStyle name="T_Book1_1 2 2 9 6" xfId="40397" xr:uid="{00000000-0005-0000-0000-000077B00000}"/>
    <cellStyle name="T_Book1_1 2 3" xfId="40398" xr:uid="{00000000-0005-0000-0000-000078B00000}"/>
    <cellStyle name="T_Book1_1 2 3 10" xfId="40399" xr:uid="{00000000-0005-0000-0000-000079B00000}"/>
    <cellStyle name="T_Book1_1 2 3 10 2" xfId="40400" xr:uid="{00000000-0005-0000-0000-00007AB00000}"/>
    <cellStyle name="T_Book1_1 2 3 10 3" xfId="40401" xr:uid="{00000000-0005-0000-0000-00007BB00000}"/>
    <cellStyle name="T_Book1_1 2 3 10 4" xfId="40402" xr:uid="{00000000-0005-0000-0000-00007CB00000}"/>
    <cellStyle name="T_Book1_1 2 3 10 5" xfId="40403" xr:uid="{00000000-0005-0000-0000-00007DB00000}"/>
    <cellStyle name="T_Book1_1 2 3 10 6" xfId="40404" xr:uid="{00000000-0005-0000-0000-00007EB00000}"/>
    <cellStyle name="T_Book1_1 2 3 11" xfId="40405" xr:uid="{00000000-0005-0000-0000-00007FB00000}"/>
    <cellStyle name="T_Book1_1 2 3 11 2" xfId="40406" xr:uid="{00000000-0005-0000-0000-000080B00000}"/>
    <cellStyle name="T_Book1_1 2 3 11 3" xfId="40407" xr:uid="{00000000-0005-0000-0000-000081B00000}"/>
    <cellStyle name="T_Book1_1 2 3 11 4" xfId="40408" xr:uid="{00000000-0005-0000-0000-000082B00000}"/>
    <cellStyle name="T_Book1_1 2 3 11 5" xfId="40409" xr:uid="{00000000-0005-0000-0000-000083B00000}"/>
    <cellStyle name="T_Book1_1 2 3 11 6" xfId="40410" xr:uid="{00000000-0005-0000-0000-000084B00000}"/>
    <cellStyle name="T_Book1_1 2 3 12" xfId="40411" xr:uid="{00000000-0005-0000-0000-000085B00000}"/>
    <cellStyle name="T_Book1_1 2 3 12 2" xfId="40412" xr:uid="{00000000-0005-0000-0000-000086B00000}"/>
    <cellStyle name="T_Book1_1 2 3 12 3" xfId="40413" xr:uid="{00000000-0005-0000-0000-000087B00000}"/>
    <cellStyle name="T_Book1_1 2 3 12 4" xfId="40414" xr:uid="{00000000-0005-0000-0000-000088B00000}"/>
    <cellStyle name="T_Book1_1 2 3 12 5" xfId="40415" xr:uid="{00000000-0005-0000-0000-000089B00000}"/>
    <cellStyle name="T_Book1_1 2 3 12 6" xfId="40416" xr:uid="{00000000-0005-0000-0000-00008AB00000}"/>
    <cellStyle name="T_Book1_1 2 3 13" xfId="40417" xr:uid="{00000000-0005-0000-0000-00008BB00000}"/>
    <cellStyle name="T_Book1_1 2 3 13 2" xfId="40418" xr:uid="{00000000-0005-0000-0000-00008CB00000}"/>
    <cellStyle name="T_Book1_1 2 3 13 3" xfId="40419" xr:uid="{00000000-0005-0000-0000-00008DB00000}"/>
    <cellStyle name="T_Book1_1 2 3 13 4" xfId="40420" xr:uid="{00000000-0005-0000-0000-00008EB00000}"/>
    <cellStyle name="T_Book1_1 2 3 13 5" xfId="40421" xr:uid="{00000000-0005-0000-0000-00008FB00000}"/>
    <cellStyle name="T_Book1_1 2 3 13 6" xfId="40422" xr:uid="{00000000-0005-0000-0000-000090B00000}"/>
    <cellStyle name="T_Book1_1 2 3 14" xfId="40423" xr:uid="{00000000-0005-0000-0000-000091B00000}"/>
    <cellStyle name="T_Book1_1 2 3 14 2" xfId="40424" xr:uid="{00000000-0005-0000-0000-000092B00000}"/>
    <cellStyle name="T_Book1_1 2 3 14 3" xfId="40425" xr:uid="{00000000-0005-0000-0000-000093B00000}"/>
    <cellStyle name="T_Book1_1 2 3 14 4" xfId="40426" xr:uid="{00000000-0005-0000-0000-000094B00000}"/>
    <cellStyle name="T_Book1_1 2 3 14 5" xfId="40427" xr:uid="{00000000-0005-0000-0000-000095B00000}"/>
    <cellStyle name="T_Book1_1 2 3 14 6" xfId="40428" xr:uid="{00000000-0005-0000-0000-000096B00000}"/>
    <cellStyle name="T_Book1_1 2 3 15" xfId="40429" xr:uid="{00000000-0005-0000-0000-000097B00000}"/>
    <cellStyle name="T_Book1_1 2 3 15 2" xfId="40430" xr:uid="{00000000-0005-0000-0000-000098B00000}"/>
    <cellStyle name="T_Book1_1 2 3 15 3" xfId="40431" xr:uid="{00000000-0005-0000-0000-000099B00000}"/>
    <cellStyle name="T_Book1_1 2 3 15 4" xfId="40432" xr:uid="{00000000-0005-0000-0000-00009AB00000}"/>
    <cellStyle name="T_Book1_1 2 3 15 5" xfId="40433" xr:uid="{00000000-0005-0000-0000-00009BB00000}"/>
    <cellStyle name="T_Book1_1 2 3 15 6" xfId="40434" xr:uid="{00000000-0005-0000-0000-00009CB00000}"/>
    <cellStyle name="T_Book1_1 2 3 16" xfId="40435" xr:uid="{00000000-0005-0000-0000-00009DB00000}"/>
    <cellStyle name="T_Book1_1 2 3 16 2" xfId="40436" xr:uid="{00000000-0005-0000-0000-00009EB00000}"/>
    <cellStyle name="T_Book1_1 2 3 16 3" xfId="40437" xr:uid="{00000000-0005-0000-0000-00009FB00000}"/>
    <cellStyle name="T_Book1_1 2 3 16 4" xfId="40438" xr:uid="{00000000-0005-0000-0000-0000A0B00000}"/>
    <cellStyle name="T_Book1_1 2 3 16 5" xfId="40439" xr:uid="{00000000-0005-0000-0000-0000A1B00000}"/>
    <cellStyle name="T_Book1_1 2 3 16 6" xfId="40440" xr:uid="{00000000-0005-0000-0000-0000A2B00000}"/>
    <cellStyle name="T_Book1_1 2 3 17" xfId="40441" xr:uid="{00000000-0005-0000-0000-0000A3B00000}"/>
    <cellStyle name="T_Book1_1 2 3 17 2" xfId="40442" xr:uid="{00000000-0005-0000-0000-0000A4B00000}"/>
    <cellStyle name="T_Book1_1 2 3 17 3" xfId="40443" xr:uid="{00000000-0005-0000-0000-0000A5B00000}"/>
    <cellStyle name="T_Book1_1 2 3 17 4" xfId="40444" xr:uid="{00000000-0005-0000-0000-0000A6B00000}"/>
    <cellStyle name="T_Book1_1 2 3 17 5" xfId="40445" xr:uid="{00000000-0005-0000-0000-0000A7B00000}"/>
    <cellStyle name="T_Book1_1 2 3 17 6" xfId="40446" xr:uid="{00000000-0005-0000-0000-0000A8B00000}"/>
    <cellStyle name="T_Book1_1 2 3 18" xfId="40447" xr:uid="{00000000-0005-0000-0000-0000A9B00000}"/>
    <cellStyle name="T_Book1_1 2 3 18 2" xfId="40448" xr:uid="{00000000-0005-0000-0000-0000AAB00000}"/>
    <cellStyle name="T_Book1_1 2 3 18 3" xfId="40449" xr:uid="{00000000-0005-0000-0000-0000ABB00000}"/>
    <cellStyle name="T_Book1_1 2 3 18 4" xfId="40450" xr:uid="{00000000-0005-0000-0000-0000ACB00000}"/>
    <cellStyle name="T_Book1_1 2 3 18 5" xfId="40451" xr:uid="{00000000-0005-0000-0000-0000ADB00000}"/>
    <cellStyle name="T_Book1_1 2 3 18 6" xfId="40452" xr:uid="{00000000-0005-0000-0000-0000AEB00000}"/>
    <cellStyle name="T_Book1_1 2 3 19" xfId="40453" xr:uid="{00000000-0005-0000-0000-0000AFB00000}"/>
    <cellStyle name="T_Book1_1 2 3 19 2" xfId="40454" xr:uid="{00000000-0005-0000-0000-0000B0B00000}"/>
    <cellStyle name="T_Book1_1 2 3 19 3" xfId="40455" xr:uid="{00000000-0005-0000-0000-0000B1B00000}"/>
    <cellStyle name="T_Book1_1 2 3 19 4" xfId="40456" xr:uid="{00000000-0005-0000-0000-0000B2B00000}"/>
    <cellStyle name="T_Book1_1 2 3 19 5" xfId="40457" xr:uid="{00000000-0005-0000-0000-0000B3B00000}"/>
    <cellStyle name="T_Book1_1 2 3 19 6" xfId="40458" xr:uid="{00000000-0005-0000-0000-0000B4B00000}"/>
    <cellStyle name="T_Book1_1 2 3 2" xfId="40459" xr:uid="{00000000-0005-0000-0000-0000B5B00000}"/>
    <cellStyle name="T_Book1_1 2 3 2 2" xfId="40460" xr:uid="{00000000-0005-0000-0000-0000B6B00000}"/>
    <cellStyle name="T_Book1_1 2 3 2 3" xfId="40461" xr:uid="{00000000-0005-0000-0000-0000B7B00000}"/>
    <cellStyle name="T_Book1_1 2 3 2 4" xfId="40462" xr:uid="{00000000-0005-0000-0000-0000B8B00000}"/>
    <cellStyle name="T_Book1_1 2 3 2 5" xfId="40463" xr:uid="{00000000-0005-0000-0000-0000B9B00000}"/>
    <cellStyle name="T_Book1_1 2 3 2 6" xfId="40464" xr:uid="{00000000-0005-0000-0000-0000BAB00000}"/>
    <cellStyle name="T_Book1_1 2 3 2 7" xfId="40465" xr:uid="{00000000-0005-0000-0000-0000BBB00000}"/>
    <cellStyle name="T_Book1_1 2 3 20" xfId="40466" xr:uid="{00000000-0005-0000-0000-0000BCB00000}"/>
    <cellStyle name="T_Book1_1 2 3 20 2" xfId="40467" xr:uid="{00000000-0005-0000-0000-0000BDB00000}"/>
    <cellStyle name="T_Book1_1 2 3 20 3" xfId="40468" xr:uid="{00000000-0005-0000-0000-0000BEB00000}"/>
    <cellStyle name="T_Book1_1 2 3 20 4" xfId="40469" xr:uid="{00000000-0005-0000-0000-0000BFB00000}"/>
    <cellStyle name="T_Book1_1 2 3 20 5" xfId="40470" xr:uid="{00000000-0005-0000-0000-0000C0B00000}"/>
    <cellStyle name="T_Book1_1 2 3 20 6" xfId="40471" xr:uid="{00000000-0005-0000-0000-0000C1B00000}"/>
    <cellStyle name="T_Book1_1 2 3 21" xfId="40472" xr:uid="{00000000-0005-0000-0000-0000C2B00000}"/>
    <cellStyle name="T_Book1_1 2 3 21 2" xfId="40473" xr:uid="{00000000-0005-0000-0000-0000C3B00000}"/>
    <cellStyle name="T_Book1_1 2 3 21 3" xfId="40474" xr:uid="{00000000-0005-0000-0000-0000C4B00000}"/>
    <cellStyle name="T_Book1_1 2 3 21 4" xfId="40475" xr:uid="{00000000-0005-0000-0000-0000C5B00000}"/>
    <cellStyle name="T_Book1_1 2 3 21 5" xfId="40476" xr:uid="{00000000-0005-0000-0000-0000C6B00000}"/>
    <cellStyle name="T_Book1_1 2 3 21 6" xfId="40477" xr:uid="{00000000-0005-0000-0000-0000C7B00000}"/>
    <cellStyle name="T_Book1_1 2 3 22" xfId="40478" xr:uid="{00000000-0005-0000-0000-0000C8B00000}"/>
    <cellStyle name="T_Book1_1 2 3 22 2" xfId="40479" xr:uid="{00000000-0005-0000-0000-0000C9B00000}"/>
    <cellStyle name="T_Book1_1 2 3 22 3" xfId="40480" xr:uid="{00000000-0005-0000-0000-0000CAB00000}"/>
    <cellStyle name="T_Book1_1 2 3 22 4" xfId="40481" xr:uid="{00000000-0005-0000-0000-0000CBB00000}"/>
    <cellStyle name="T_Book1_1 2 3 22 5" xfId="40482" xr:uid="{00000000-0005-0000-0000-0000CCB00000}"/>
    <cellStyle name="T_Book1_1 2 3 22 6" xfId="40483" xr:uid="{00000000-0005-0000-0000-0000CDB00000}"/>
    <cellStyle name="T_Book1_1 2 3 23" xfId="40484" xr:uid="{00000000-0005-0000-0000-0000CEB00000}"/>
    <cellStyle name="T_Book1_1 2 3 23 2" xfId="40485" xr:uid="{00000000-0005-0000-0000-0000CFB00000}"/>
    <cellStyle name="T_Book1_1 2 3 23 3" xfId="40486" xr:uid="{00000000-0005-0000-0000-0000D0B00000}"/>
    <cellStyle name="T_Book1_1 2 3 23 4" xfId="40487" xr:uid="{00000000-0005-0000-0000-0000D1B00000}"/>
    <cellStyle name="T_Book1_1 2 3 23 5" xfId="40488" xr:uid="{00000000-0005-0000-0000-0000D2B00000}"/>
    <cellStyle name="T_Book1_1 2 3 23 6" xfId="40489" xr:uid="{00000000-0005-0000-0000-0000D3B00000}"/>
    <cellStyle name="T_Book1_1 2 3 24" xfId="40490" xr:uid="{00000000-0005-0000-0000-0000D4B00000}"/>
    <cellStyle name="T_Book1_1 2 3 24 2" xfId="40491" xr:uid="{00000000-0005-0000-0000-0000D5B00000}"/>
    <cellStyle name="T_Book1_1 2 3 24 3" xfId="40492" xr:uid="{00000000-0005-0000-0000-0000D6B00000}"/>
    <cellStyle name="T_Book1_1 2 3 24 4" xfId="40493" xr:uid="{00000000-0005-0000-0000-0000D7B00000}"/>
    <cellStyle name="T_Book1_1 2 3 24 5" xfId="40494" xr:uid="{00000000-0005-0000-0000-0000D8B00000}"/>
    <cellStyle name="T_Book1_1 2 3 24 6" xfId="40495" xr:uid="{00000000-0005-0000-0000-0000D9B00000}"/>
    <cellStyle name="T_Book1_1 2 3 25" xfId="40496" xr:uid="{00000000-0005-0000-0000-0000DAB00000}"/>
    <cellStyle name="T_Book1_1 2 3 25 2" xfId="40497" xr:uid="{00000000-0005-0000-0000-0000DBB00000}"/>
    <cellStyle name="T_Book1_1 2 3 25 3" xfId="40498" xr:uid="{00000000-0005-0000-0000-0000DCB00000}"/>
    <cellStyle name="T_Book1_1 2 3 25 4" xfId="40499" xr:uid="{00000000-0005-0000-0000-0000DDB00000}"/>
    <cellStyle name="T_Book1_1 2 3 25 5" xfId="40500" xr:uid="{00000000-0005-0000-0000-0000DEB00000}"/>
    <cellStyle name="T_Book1_1 2 3 25 6" xfId="40501" xr:uid="{00000000-0005-0000-0000-0000DFB00000}"/>
    <cellStyle name="T_Book1_1 2 3 26" xfId="40502" xr:uid="{00000000-0005-0000-0000-0000E0B00000}"/>
    <cellStyle name="T_Book1_1 2 3 26 2" xfId="40503" xr:uid="{00000000-0005-0000-0000-0000E1B00000}"/>
    <cellStyle name="T_Book1_1 2 3 26 3" xfId="40504" xr:uid="{00000000-0005-0000-0000-0000E2B00000}"/>
    <cellStyle name="T_Book1_1 2 3 26 4" xfId="40505" xr:uid="{00000000-0005-0000-0000-0000E3B00000}"/>
    <cellStyle name="T_Book1_1 2 3 26 5" xfId="40506" xr:uid="{00000000-0005-0000-0000-0000E4B00000}"/>
    <cellStyle name="T_Book1_1 2 3 26 6" xfId="40507" xr:uid="{00000000-0005-0000-0000-0000E5B00000}"/>
    <cellStyle name="T_Book1_1 2 3 27" xfId="40508" xr:uid="{00000000-0005-0000-0000-0000E6B00000}"/>
    <cellStyle name="T_Book1_1 2 3 27 2" xfId="40509" xr:uid="{00000000-0005-0000-0000-0000E7B00000}"/>
    <cellStyle name="T_Book1_1 2 3 27 3" xfId="40510" xr:uid="{00000000-0005-0000-0000-0000E8B00000}"/>
    <cellStyle name="T_Book1_1 2 3 27 4" xfId="40511" xr:uid="{00000000-0005-0000-0000-0000E9B00000}"/>
    <cellStyle name="T_Book1_1 2 3 27 5" xfId="40512" xr:uid="{00000000-0005-0000-0000-0000EAB00000}"/>
    <cellStyle name="T_Book1_1 2 3 27 6" xfId="40513" xr:uid="{00000000-0005-0000-0000-0000EBB00000}"/>
    <cellStyle name="T_Book1_1 2 3 28" xfId="40514" xr:uid="{00000000-0005-0000-0000-0000ECB00000}"/>
    <cellStyle name="T_Book1_1 2 3 28 2" xfId="40515" xr:uid="{00000000-0005-0000-0000-0000EDB00000}"/>
    <cellStyle name="T_Book1_1 2 3 28 3" xfId="40516" xr:uid="{00000000-0005-0000-0000-0000EEB00000}"/>
    <cellStyle name="T_Book1_1 2 3 28 4" xfId="40517" xr:uid="{00000000-0005-0000-0000-0000EFB00000}"/>
    <cellStyle name="T_Book1_1 2 3 28 5" xfId="40518" xr:uid="{00000000-0005-0000-0000-0000F0B00000}"/>
    <cellStyle name="T_Book1_1 2 3 28 6" xfId="40519" xr:uid="{00000000-0005-0000-0000-0000F1B00000}"/>
    <cellStyle name="T_Book1_1 2 3 29" xfId="40520" xr:uid="{00000000-0005-0000-0000-0000F2B00000}"/>
    <cellStyle name="T_Book1_1 2 3 29 2" xfId="40521" xr:uid="{00000000-0005-0000-0000-0000F3B00000}"/>
    <cellStyle name="T_Book1_1 2 3 29 3" xfId="40522" xr:uid="{00000000-0005-0000-0000-0000F4B00000}"/>
    <cellStyle name="T_Book1_1 2 3 29 4" xfId="40523" xr:uid="{00000000-0005-0000-0000-0000F5B00000}"/>
    <cellStyle name="T_Book1_1 2 3 29 5" xfId="40524" xr:uid="{00000000-0005-0000-0000-0000F6B00000}"/>
    <cellStyle name="T_Book1_1 2 3 29 6" xfId="40525" xr:uid="{00000000-0005-0000-0000-0000F7B00000}"/>
    <cellStyle name="T_Book1_1 2 3 3" xfId="40526" xr:uid="{00000000-0005-0000-0000-0000F8B00000}"/>
    <cellStyle name="T_Book1_1 2 3 3 2" xfId="40527" xr:uid="{00000000-0005-0000-0000-0000F9B00000}"/>
    <cellStyle name="T_Book1_1 2 3 3 3" xfId="40528" xr:uid="{00000000-0005-0000-0000-0000FAB00000}"/>
    <cellStyle name="T_Book1_1 2 3 3 4" xfId="40529" xr:uid="{00000000-0005-0000-0000-0000FBB00000}"/>
    <cellStyle name="T_Book1_1 2 3 3 5" xfId="40530" xr:uid="{00000000-0005-0000-0000-0000FCB00000}"/>
    <cellStyle name="T_Book1_1 2 3 3 6" xfId="40531" xr:uid="{00000000-0005-0000-0000-0000FDB00000}"/>
    <cellStyle name="T_Book1_1 2 3 30" xfId="40532" xr:uid="{00000000-0005-0000-0000-0000FEB00000}"/>
    <cellStyle name="T_Book1_1 2 3 31" xfId="40533" xr:uid="{00000000-0005-0000-0000-0000FFB00000}"/>
    <cellStyle name="T_Book1_1 2 3 32" xfId="40534" xr:uid="{00000000-0005-0000-0000-000000B10000}"/>
    <cellStyle name="T_Book1_1 2 3 33" xfId="40535" xr:uid="{00000000-0005-0000-0000-000001B10000}"/>
    <cellStyle name="T_Book1_1 2 3 34" xfId="40536" xr:uid="{00000000-0005-0000-0000-000002B10000}"/>
    <cellStyle name="T_Book1_1 2 3 4" xfId="40537" xr:uid="{00000000-0005-0000-0000-000003B10000}"/>
    <cellStyle name="T_Book1_1 2 3 4 2" xfId="40538" xr:uid="{00000000-0005-0000-0000-000004B10000}"/>
    <cellStyle name="T_Book1_1 2 3 4 3" xfId="40539" xr:uid="{00000000-0005-0000-0000-000005B10000}"/>
    <cellStyle name="T_Book1_1 2 3 4 4" xfId="40540" xr:uid="{00000000-0005-0000-0000-000006B10000}"/>
    <cellStyle name="T_Book1_1 2 3 4 5" xfId="40541" xr:uid="{00000000-0005-0000-0000-000007B10000}"/>
    <cellStyle name="T_Book1_1 2 3 4 6" xfId="40542" xr:uid="{00000000-0005-0000-0000-000008B10000}"/>
    <cellStyle name="T_Book1_1 2 3 5" xfId="40543" xr:uid="{00000000-0005-0000-0000-000009B10000}"/>
    <cellStyle name="T_Book1_1 2 3 5 2" xfId="40544" xr:uid="{00000000-0005-0000-0000-00000AB10000}"/>
    <cellStyle name="T_Book1_1 2 3 5 3" xfId="40545" xr:uid="{00000000-0005-0000-0000-00000BB10000}"/>
    <cellStyle name="T_Book1_1 2 3 5 4" xfId="40546" xr:uid="{00000000-0005-0000-0000-00000CB10000}"/>
    <cellStyle name="T_Book1_1 2 3 5 5" xfId="40547" xr:uid="{00000000-0005-0000-0000-00000DB10000}"/>
    <cellStyle name="T_Book1_1 2 3 5 6" xfId="40548" xr:uid="{00000000-0005-0000-0000-00000EB10000}"/>
    <cellStyle name="T_Book1_1 2 3 6" xfId="40549" xr:uid="{00000000-0005-0000-0000-00000FB10000}"/>
    <cellStyle name="T_Book1_1 2 3 6 2" xfId="40550" xr:uid="{00000000-0005-0000-0000-000010B10000}"/>
    <cellStyle name="T_Book1_1 2 3 6 3" xfId="40551" xr:uid="{00000000-0005-0000-0000-000011B10000}"/>
    <cellStyle name="T_Book1_1 2 3 6 4" xfId="40552" xr:uid="{00000000-0005-0000-0000-000012B10000}"/>
    <cellStyle name="T_Book1_1 2 3 6 5" xfId="40553" xr:uid="{00000000-0005-0000-0000-000013B10000}"/>
    <cellStyle name="T_Book1_1 2 3 6 6" xfId="40554" xr:uid="{00000000-0005-0000-0000-000014B10000}"/>
    <cellStyle name="T_Book1_1 2 3 7" xfId="40555" xr:uid="{00000000-0005-0000-0000-000015B10000}"/>
    <cellStyle name="T_Book1_1 2 3 7 2" xfId="40556" xr:uid="{00000000-0005-0000-0000-000016B10000}"/>
    <cellStyle name="T_Book1_1 2 3 7 3" xfId="40557" xr:uid="{00000000-0005-0000-0000-000017B10000}"/>
    <cellStyle name="T_Book1_1 2 3 7 4" xfId="40558" xr:uid="{00000000-0005-0000-0000-000018B10000}"/>
    <cellStyle name="T_Book1_1 2 3 7 5" xfId="40559" xr:uid="{00000000-0005-0000-0000-000019B10000}"/>
    <cellStyle name="T_Book1_1 2 3 7 6" xfId="40560" xr:uid="{00000000-0005-0000-0000-00001AB10000}"/>
    <cellStyle name="T_Book1_1 2 3 8" xfId="40561" xr:uid="{00000000-0005-0000-0000-00001BB10000}"/>
    <cellStyle name="T_Book1_1 2 3 8 2" xfId="40562" xr:uid="{00000000-0005-0000-0000-00001CB10000}"/>
    <cellStyle name="T_Book1_1 2 3 8 3" xfId="40563" xr:uid="{00000000-0005-0000-0000-00001DB10000}"/>
    <cellStyle name="T_Book1_1 2 3 8 4" xfId="40564" xr:uid="{00000000-0005-0000-0000-00001EB10000}"/>
    <cellStyle name="T_Book1_1 2 3 8 5" xfId="40565" xr:uid="{00000000-0005-0000-0000-00001FB10000}"/>
    <cellStyle name="T_Book1_1 2 3 8 6" xfId="40566" xr:uid="{00000000-0005-0000-0000-000020B10000}"/>
    <cellStyle name="T_Book1_1 2 3 9" xfId="40567" xr:uid="{00000000-0005-0000-0000-000021B10000}"/>
    <cellStyle name="T_Book1_1 2 3 9 2" xfId="40568" xr:uid="{00000000-0005-0000-0000-000022B10000}"/>
    <cellStyle name="T_Book1_1 2 3 9 3" xfId="40569" xr:uid="{00000000-0005-0000-0000-000023B10000}"/>
    <cellStyle name="T_Book1_1 2 3 9 4" xfId="40570" xr:uid="{00000000-0005-0000-0000-000024B10000}"/>
    <cellStyle name="T_Book1_1 2 3 9 5" xfId="40571" xr:uid="{00000000-0005-0000-0000-000025B10000}"/>
    <cellStyle name="T_Book1_1 2 3 9 6" xfId="40572" xr:uid="{00000000-0005-0000-0000-000026B10000}"/>
    <cellStyle name="T_Book1_1 20" xfId="40573" xr:uid="{00000000-0005-0000-0000-000027B10000}"/>
    <cellStyle name="T_Book1_1 20 2" xfId="40574" xr:uid="{00000000-0005-0000-0000-000028B10000}"/>
    <cellStyle name="T_Book1_1 20 3" xfId="40575" xr:uid="{00000000-0005-0000-0000-000029B10000}"/>
    <cellStyle name="T_Book1_1 20 4" xfId="40576" xr:uid="{00000000-0005-0000-0000-00002AB10000}"/>
    <cellStyle name="T_Book1_1 20 5" xfId="40577" xr:uid="{00000000-0005-0000-0000-00002BB10000}"/>
    <cellStyle name="T_Book1_1 20 6" xfId="40578" xr:uid="{00000000-0005-0000-0000-00002CB10000}"/>
    <cellStyle name="T_Book1_1 21" xfId="40579" xr:uid="{00000000-0005-0000-0000-00002DB10000}"/>
    <cellStyle name="T_Book1_1 21 2" xfId="40580" xr:uid="{00000000-0005-0000-0000-00002EB10000}"/>
    <cellStyle name="T_Book1_1 21 3" xfId="40581" xr:uid="{00000000-0005-0000-0000-00002FB10000}"/>
    <cellStyle name="T_Book1_1 21 4" xfId="40582" xr:uid="{00000000-0005-0000-0000-000030B10000}"/>
    <cellStyle name="T_Book1_1 21 5" xfId="40583" xr:uid="{00000000-0005-0000-0000-000031B10000}"/>
    <cellStyle name="T_Book1_1 21 6" xfId="40584" xr:uid="{00000000-0005-0000-0000-000032B10000}"/>
    <cellStyle name="T_Book1_1 22" xfId="40585" xr:uid="{00000000-0005-0000-0000-000033B10000}"/>
    <cellStyle name="T_Book1_1 22 2" xfId="40586" xr:uid="{00000000-0005-0000-0000-000034B10000}"/>
    <cellStyle name="T_Book1_1 22 3" xfId="40587" xr:uid="{00000000-0005-0000-0000-000035B10000}"/>
    <cellStyle name="T_Book1_1 22 4" xfId="40588" xr:uid="{00000000-0005-0000-0000-000036B10000}"/>
    <cellStyle name="T_Book1_1 22 5" xfId="40589" xr:uid="{00000000-0005-0000-0000-000037B10000}"/>
    <cellStyle name="T_Book1_1 22 6" xfId="40590" xr:uid="{00000000-0005-0000-0000-000038B10000}"/>
    <cellStyle name="T_Book1_1 23" xfId="40591" xr:uid="{00000000-0005-0000-0000-000039B10000}"/>
    <cellStyle name="T_Book1_1 23 2" xfId="40592" xr:uid="{00000000-0005-0000-0000-00003AB10000}"/>
    <cellStyle name="T_Book1_1 23 3" xfId="40593" xr:uid="{00000000-0005-0000-0000-00003BB10000}"/>
    <cellStyle name="T_Book1_1 23 4" xfId="40594" xr:uid="{00000000-0005-0000-0000-00003CB10000}"/>
    <cellStyle name="T_Book1_1 23 5" xfId="40595" xr:uid="{00000000-0005-0000-0000-00003DB10000}"/>
    <cellStyle name="T_Book1_1 23 6" xfId="40596" xr:uid="{00000000-0005-0000-0000-00003EB10000}"/>
    <cellStyle name="T_Book1_1 24" xfId="40597" xr:uid="{00000000-0005-0000-0000-00003FB10000}"/>
    <cellStyle name="T_Book1_1 24 2" xfId="40598" xr:uid="{00000000-0005-0000-0000-000040B10000}"/>
    <cellStyle name="T_Book1_1 24 3" xfId="40599" xr:uid="{00000000-0005-0000-0000-000041B10000}"/>
    <cellStyle name="T_Book1_1 24 4" xfId="40600" xr:uid="{00000000-0005-0000-0000-000042B10000}"/>
    <cellStyle name="T_Book1_1 24 5" xfId="40601" xr:uid="{00000000-0005-0000-0000-000043B10000}"/>
    <cellStyle name="T_Book1_1 24 6" xfId="40602" xr:uid="{00000000-0005-0000-0000-000044B10000}"/>
    <cellStyle name="T_Book1_1 25" xfId="40603" xr:uid="{00000000-0005-0000-0000-000045B10000}"/>
    <cellStyle name="T_Book1_1 25 2" xfId="40604" xr:uid="{00000000-0005-0000-0000-000046B10000}"/>
    <cellStyle name="T_Book1_1 25 3" xfId="40605" xr:uid="{00000000-0005-0000-0000-000047B10000}"/>
    <cellStyle name="T_Book1_1 25 4" xfId="40606" xr:uid="{00000000-0005-0000-0000-000048B10000}"/>
    <cellStyle name="T_Book1_1 25 5" xfId="40607" xr:uid="{00000000-0005-0000-0000-000049B10000}"/>
    <cellStyle name="T_Book1_1 25 6" xfId="40608" xr:uid="{00000000-0005-0000-0000-00004AB10000}"/>
    <cellStyle name="T_Book1_1 26" xfId="40609" xr:uid="{00000000-0005-0000-0000-00004BB10000}"/>
    <cellStyle name="T_Book1_1 26 2" xfId="40610" xr:uid="{00000000-0005-0000-0000-00004CB10000}"/>
    <cellStyle name="T_Book1_1 26 3" xfId="40611" xr:uid="{00000000-0005-0000-0000-00004DB10000}"/>
    <cellStyle name="T_Book1_1 26 4" xfId="40612" xr:uid="{00000000-0005-0000-0000-00004EB10000}"/>
    <cellStyle name="T_Book1_1 26 5" xfId="40613" xr:uid="{00000000-0005-0000-0000-00004FB10000}"/>
    <cellStyle name="T_Book1_1 26 6" xfId="40614" xr:uid="{00000000-0005-0000-0000-000050B10000}"/>
    <cellStyle name="T_Book1_1 27" xfId="40615" xr:uid="{00000000-0005-0000-0000-000051B10000}"/>
    <cellStyle name="T_Book1_1 27 2" xfId="40616" xr:uid="{00000000-0005-0000-0000-000052B10000}"/>
    <cellStyle name="T_Book1_1 27 3" xfId="40617" xr:uid="{00000000-0005-0000-0000-000053B10000}"/>
    <cellStyle name="T_Book1_1 27 4" xfId="40618" xr:uid="{00000000-0005-0000-0000-000054B10000}"/>
    <cellStyle name="T_Book1_1 27 5" xfId="40619" xr:uid="{00000000-0005-0000-0000-000055B10000}"/>
    <cellStyle name="T_Book1_1 27 6" xfId="40620" xr:uid="{00000000-0005-0000-0000-000056B10000}"/>
    <cellStyle name="T_Book1_1 28" xfId="40621" xr:uid="{00000000-0005-0000-0000-000057B10000}"/>
    <cellStyle name="T_Book1_1 28 2" xfId="40622" xr:uid="{00000000-0005-0000-0000-000058B10000}"/>
    <cellStyle name="T_Book1_1 28 3" xfId="40623" xr:uid="{00000000-0005-0000-0000-000059B10000}"/>
    <cellStyle name="T_Book1_1 28 4" xfId="40624" xr:uid="{00000000-0005-0000-0000-00005AB10000}"/>
    <cellStyle name="T_Book1_1 28 5" xfId="40625" xr:uid="{00000000-0005-0000-0000-00005BB10000}"/>
    <cellStyle name="T_Book1_1 28 6" xfId="40626" xr:uid="{00000000-0005-0000-0000-00005CB10000}"/>
    <cellStyle name="T_Book1_1 29" xfId="40627" xr:uid="{00000000-0005-0000-0000-00005DB10000}"/>
    <cellStyle name="T_Book1_1 29 2" xfId="40628" xr:uid="{00000000-0005-0000-0000-00005EB10000}"/>
    <cellStyle name="T_Book1_1 29 3" xfId="40629" xr:uid="{00000000-0005-0000-0000-00005FB10000}"/>
    <cellStyle name="T_Book1_1 29 4" xfId="40630" xr:uid="{00000000-0005-0000-0000-000060B10000}"/>
    <cellStyle name="T_Book1_1 29 5" xfId="40631" xr:uid="{00000000-0005-0000-0000-000061B10000}"/>
    <cellStyle name="T_Book1_1 29 6" xfId="40632" xr:uid="{00000000-0005-0000-0000-000062B10000}"/>
    <cellStyle name="T_Book1_1 3" xfId="40633" xr:uid="{00000000-0005-0000-0000-000063B10000}"/>
    <cellStyle name="T_Book1_1 3 10" xfId="40634" xr:uid="{00000000-0005-0000-0000-000064B10000}"/>
    <cellStyle name="T_Book1_1 3 10 2" xfId="40635" xr:uid="{00000000-0005-0000-0000-000065B10000}"/>
    <cellStyle name="T_Book1_1 3 10 3" xfId="40636" xr:uid="{00000000-0005-0000-0000-000066B10000}"/>
    <cellStyle name="T_Book1_1 3 10 4" xfId="40637" xr:uid="{00000000-0005-0000-0000-000067B10000}"/>
    <cellStyle name="T_Book1_1 3 10 5" xfId="40638" xr:uid="{00000000-0005-0000-0000-000068B10000}"/>
    <cellStyle name="T_Book1_1 3 10 6" xfId="40639" xr:uid="{00000000-0005-0000-0000-000069B10000}"/>
    <cellStyle name="T_Book1_1 3 11" xfId="40640" xr:uid="{00000000-0005-0000-0000-00006AB10000}"/>
    <cellStyle name="T_Book1_1 3 11 2" xfId="40641" xr:uid="{00000000-0005-0000-0000-00006BB10000}"/>
    <cellStyle name="T_Book1_1 3 11 3" xfId="40642" xr:uid="{00000000-0005-0000-0000-00006CB10000}"/>
    <cellStyle name="T_Book1_1 3 11 4" xfId="40643" xr:uid="{00000000-0005-0000-0000-00006DB10000}"/>
    <cellStyle name="T_Book1_1 3 11 5" xfId="40644" xr:uid="{00000000-0005-0000-0000-00006EB10000}"/>
    <cellStyle name="T_Book1_1 3 11 6" xfId="40645" xr:uid="{00000000-0005-0000-0000-00006FB10000}"/>
    <cellStyle name="T_Book1_1 3 12" xfId="40646" xr:uid="{00000000-0005-0000-0000-000070B10000}"/>
    <cellStyle name="T_Book1_1 3 12 2" xfId="40647" xr:uid="{00000000-0005-0000-0000-000071B10000}"/>
    <cellStyle name="T_Book1_1 3 12 3" xfId="40648" xr:uid="{00000000-0005-0000-0000-000072B10000}"/>
    <cellStyle name="T_Book1_1 3 12 4" xfId="40649" xr:uid="{00000000-0005-0000-0000-000073B10000}"/>
    <cellStyle name="T_Book1_1 3 12 5" xfId="40650" xr:uid="{00000000-0005-0000-0000-000074B10000}"/>
    <cellStyle name="T_Book1_1 3 12 6" xfId="40651" xr:uid="{00000000-0005-0000-0000-000075B10000}"/>
    <cellStyle name="T_Book1_1 3 13" xfId="40652" xr:uid="{00000000-0005-0000-0000-000076B10000}"/>
    <cellStyle name="T_Book1_1 3 13 2" xfId="40653" xr:uid="{00000000-0005-0000-0000-000077B10000}"/>
    <cellStyle name="T_Book1_1 3 13 3" xfId="40654" xr:uid="{00000000-0005-0000-0000-000078B10000}"/>
    <cellStyle name="T_Book1_1 3 13 4" xfId="40655" xr:uid="{00000000-0005-0000-0000-000079B10000}"/>
    <cellStyle name="T_Book1_1 3 13 5" xfId="40656" xr:uid="{00000000-0005-0000-0000-00007AB10000}"/>
    <cellStyle name="T_Book1_1 3 13 6" xfId="40657" xr:uid="{00000000-0005-0000-0000-00007BB10000}"/>
    <cellStyle name="T_Book1_1 3 14" xfId="40658" xr:uid="{00000000-0005-0000-0000-00007CB10000}"/>
    <cellStyle name="T_Book1_1 3 14 2" xfId="40659" xr:uid="{00000000-0005-0000-0000-00007DB10000}"/>
    <cellStyle name="T_Book1_1 3 14 3" xfId="40660" xr:uid="{00000000-0005-0000-0000-00007EB10000}"/>
    <cellStyle name="T_Book1_1 3 14 4" xfId="40661" xr:uid="{00000000-0005-0000-0000-00007FB10000}"/>
    <cellStyle name="T_Book1_1 3 14 5" xfId="40662" xr:uid="{00000000-0005-0000-0000-000080B10000}"/>
    <cellStyle name="T_Book1_1 3 14 6" xfId="40663" xr:uid="{00000000-0005-0000-0000-000081B10000}"/>
    <cellStyle name="T_Book1_1 3 15" xfId="40664" xr:uid="{00000000-0005-0000-0000-000082B10000}"/>
    <cellStyle name="T_Book1_1 3 15 2" xfId="40665" xr:uid="{00000000-0005-0000-0000-000083B10000}"/>
    <cellStyle name="T_Book1_1 3 15 3" xfId="40666" xr:uid="{00000000-0005-0000-0000-000084B10000}"/>
    <cellStyle name="T_Book1_1 3 15 4" xfId="40667" xr:uid="{00000000-0005-0000-0000-000085B10000}"/>
    <cellStyle name="T_Book1_1 3 15 5" xfId="40668" xr:uid="{00000000-0005-0000-0000-000086B10000}"/>
    <cellStyle name="T_Book1_1 3 15 6" xfId="40669" xr:uid="{00000000-0005-0000-0000-000087B10000}"/>
    <cellStyle name="T_Book1_1 3 16" xfId="40670" xr:uid="{00000000-0005-0000-0000-000088B10000}"/>
    <cellStyle name="T_Book1_1 3 16 2" xfId="40671" xr:uid="{00000000-0005-0000-0000-000089B10000}"/>
    <cellStyle name="T_Book1_1 3 16 3" xfId="40672" xr:uid="{00000000-0005-0000-0000-00008AB10000}"/>
    <cellStyle name="T_Book1_1 3 16 4" xfId="40673" xr:uid="{00000000-0005-0000-0000-00008BB10000}"/>
    <cellStyle name="T_Book1_1 3 16 5" xfId="40674" xr:uid="{00000000-0005-0000-0000-00008CB10000}"/>
    <cellStyle name="T_Book1_1 3 16 6" xfId="40675" xr:uid="{00000000-0005-0000-0000-00008DB10000}"/>
    <cellStyle name="T_Book1_1 3 17" xfId="40676" xr:uid="{00000000-0005-0000-0000-00008EB10000}"/>
    <cellStyle name="T_Book1_1 3 17 2" xfId="40677" xr:uid="{00000000-0005-0000-0000-00008FB10000}"/>
    <cellStyle name="T_Book1_1 3 17 3" xfId="40678" xr:uid="{00000000-0005-0000-0000-000090B10000}"/>
    <cellStyle name="T_Book1_1 3 17 4" xfId="40679" xr:uid="{00000000-0005-0000-0000-000091B10000}"/>
    <cellStyle name="T_Book1_1 3 17 5" xfId="40680" xr:uid="{00000000-0005-0000-0000-000092B10000}"/>
    <cellStyle name="T_Book1_1 3 17 6" xfId="40681" xr:uid="{00000000-0005-0000-0000-000093B10000}"/>
    <cellStyle name="T_Book1_1 3 18" xfId="40682" xr:uid="{00000000-0005-0000-0000-000094B10000}"/>
    <cellStyle name="T_Book1_1 3 18 2" xfId="40683" xr:uid="{00000000-0005-0000-0000-000095B10000}"/>
    <cellStyle name="T_Book1_1 3 18 3" xfId="40684" xr:uid="{00000000-0005-0000-0000-000096B10000}"/>
    <cellStyle name="T_Book1_1 3 18 4" xfId="40685" xr:uid="{00000000-0005-0000-0000-000097B10000}"/>
    <cellStyle name="T_Book1_1 3 18 5" xfId="40686" xr:uid="{00000000-0005-0000-0000-000098B10000}"/>
    <cellStyle name="T_Book1_1 3 18 6" xfId="40687" xr:uid="{00000000-0005-0000-0000-000099B10000}"/>
    <cellStyle name="T_Book1_1 3 19" xfId="40688" xr:uid="{00000000-0005-0000-0000-00009AB10000}"/>
    <cellStyle name="T_Book1_1 3 19 2" xfId="40689" xr:uid="{00000000-0005-0000-0000-00009BB10000}"/>
    <cellStyle name="T_Book1_1 3 19 3" xfId="40690" xr:uid="{00000000-0005-0000-0000-00009CB10000}"/>
    <cellStyle name="T_Book1_1 3 19 4" xfId="40691" xr:uid="{00000000-0005-0000-0000-00009DB10000}"/>
    <cellStyle name="T_Book1_1 3 19 5" xfId="40692" xr:uid="{00000000-0005-0000-0000-00009EB10000}"/>
    <cellStyle name="T_Book1_1 3 19 6" xfId="40693" xr:uid="{00000000-0005-0000-0000-00009FB10000}"/>
    <cellStyle name="T_Book1_1 3 2" xfId="40694" xr:uid="{00000000-0005-0000-0000-0000A0B10000}"/>
    <cellStyle name="T_Book1_1 3 2 2" xfId="40695" xr:uid="{00000000-0005-0000-0000-0000A1B10000}"/>
    <cellStyle name="T_Book1_1 3 2 3" xfId="40696" xr:uid="{00000000-0005-0000-0000-0000A2B10000}"/>
    <cellStyle name="T_Book1_1 3 2 4" xfId="40697" xr:uid="{00000000-0005-0000-0000-0000A3B10000}"/>
    <cellStyle name="T_Book1_1 3 2 5" xfId="40698" xr:uid="{00000000-0005-0000-0000-0000A4B10000}"/>
    <cellStyle name="T_Book1_1 3 2 6" xfId="40699" xr:uid="{00000000-0005-0000-0000-0000A5B10000}"/>
    <cellStyle name="T_Book1_1 3 2 7" xfId="40700" xr:uid="{00000000-0005-0000-0000-0000A6B10000}"/>
    <cellStyle name="T_Book1_1 3 20" xfId="40701" xr:uid="{00000000-0005-0000-0000-0000A7B10000}"/>
    <cellStyle name="T_Book1_1 3 20 2" xfId="40702" xr:uid="{00000000-0005-0000-0000-0000A8B10000}"/>
    <cellStyle name="T_Book1_1 3 20 3" xfId="40703" xr:uid="{00000000-0005-0000-0000-0000A9B10000}"/>
    <cellStyle name="T_Book1_1 3 20 4" xfId="40704" xr:uid="{00000000-0005-0000-0000-0000AAB10000}"/>
    <cellStyle name="T_Book1_1 3 20 5" xfId="40705" xr:uid="{00000000-0005-0000-0000-0000ABB10000}"/>
    <cellStyle name="T_Book1_1 3 20 6" xfId="40706" xr:uid="{00000000-0005-0000-0000-0000ACB10000}"/>
    <cellStyle name="T_Book1_1 3 21" xfId="40707" xr:uid="{00000000-0005-0000-0000-0000ADB10000}"/>
    <cellStyle name="T_Book1_1 3 21 2" xfId="40708" xr:uid="{00000000-0005-0000-0000-0000AEB10000}"/>
    <cellStyle name="T_Book1_1 3 21 3" xfId="40709" xr:uid="{00000000-0005-0000-0000-0000AFB10000}"/>
    <cellStyle name="T_Book1_1 3 21 4" xfId="40710" xr:uid="{00000000-0005-0000-0000-0000B0B10000}"/>
    <cellStyle name="T_Book1_1 3 21 5" xfId="40711" xr:uid="{00000000-0005-0000-0000-0000B1B10000}"/>
    <cellStyle name="T_Book1_1 3 21 6" xfId="40712" xr:uid="{00000000-0005-0000-0000-0000B2B10000}"/>
    <cellStyle name="T_Book1_1 3 22" xfId="40713" xr:uid="{00000000-0005-0000-0000-0000B3B10000}"/>
    <cellStyle name="T_Book1_1 3 22 2" xfId="40714" xr:uid="{00000000-0005-0000-0000-0000B4B10000}"/>
    <cellStyle name="T_Book1_1 3 22 3" xfId="40715" xr:uid="{00000000-0005-0000-0000-0000B5B10000}"/>
    <cellStyle name="T_Book1_1 3 22 4" xfId="40716" xr:uid="{00000000-0005-0000-0000-0000B6B10000}"/>
    <cellStyle name="T_Book1_1 3 22 5" xfId="40717" xr:uid="{00000000-0005-0000-0000-0000B7B10000}"/>
    <cellStyle name="T_Book1_1 3 22 6" xfId="40718" xr:uid="{00000000-0005-0000-0000-0000B8B10000}"/>
    <cellStyle name="T_Book1_1 3 23" xfId="40719" xr:uid="{00000000-0005-0000-0000-0000B9B10000}"/>
    <cellStyle name="T_Book1_1 3 23 2" xfId="40720" xr:uid="{00000000-0005-0000-0000-0000BAB10000}"/>
    <cellStyle name="T_Book1_1 3 23 3" xfId="40721" xr:uid="{00000000-0005-0000-0000-0000BBB10000}"/>
    <cellStyle name="T_Book1_1 3 23 4" xfId="40722" xr:uid="{00000000-0005-0000-0000-0000BCB10000}"/>
    <cellStyle name="T_Book1_1 3 23 5" xfId="40723" xr:uid="{00000000-0005-0000-0000-0000BDB10000}"/>
    <cellStyle name="T_Book1_1 3 23 6" xfId="40724" xr:uid="{00000000-0005-0000-0000-0000BEB10000}"/>
    <cellStyle name="T_Book1_1 3 24" xfId="40725" xr:uid="{00000000-0005-0000-0000-0000BFB10000}"/>
    <cellStyle name="T_Book1_1 3 24 2" xfId="40726" xr:uid="{00000000-0005-0000-0000-0000C0B10000}"/>
    <cellStyle name="T_Book1_1 3 24 3" xfId="40727" xr:uid="{00000000-0005-0000-0000-0000C1B10000}"/>
    <cellStyle name="T_Book1_1 3 24 4" xfId="40728" xr:uid="{00000000-0005-0000-0000-0000C2B10000}"/>
    <cellStyle name="T_Book1_1 3 24 5" xfId="40729" xr:uid="{00000000-0005-0000-0000-0000C3B10000}"/>
    <cellStyle name="T_Book1_1 3 24 6" xfId="40730" xr:uid="{00000000-0005-0000-0000-0000C4B10000}"/>
    <cellStyle name="T_Book1_1 3 25" xfId="40731" xr:uid="{00000000-0005-0000-0000-0000C5B10000}"/>
    <cellStyle name="T_Book1_1 3 25 2" xfId="40732" xr:uid="{00000000-0005-0000-0000-0000C6B10000}"/>
    <cellStyle name="T_Book1_1 3 25 3" xfId="40733" xr:uid="{00000000-0005-0000-0000-0000C7B10000}"/>
    <cellStyle name="T_Book1_1 3 25 4" xfId="40734" xr:uid="{00000000-0005-0000-0000-0000C8B10000}"/>
    <cellStyle name="T_Book1_1 3 25 5" xfId="40735" xr:uid="{00000000-0005-0000-0000-0000C9B10000}"/>
    <cellStyle name="T_Book1_1 3 25 6" xfId="40736" xr:uid="{00000000-0005-0000-0000-0000CAB10000}"/>
    <cellStyle name="T_Book1_1 3 26" xfId="40737" xr:uid="{00000000-0005-0000-0000-0000CBB10000}"/>
    <cellStyle name="T_Book1_1 3 26 2" xfId="40738" xr:uid="{00000000-0005-0000-0000-0000CCB10000}"/>
    <cellStyle name="T_Book1_1 3 26 3" xfId="40739" xr:uid="{00000000-0005-0000-0000-0000CDB10000}"/>
    <cellStyle name="T_Book1_1 3 26 4" xfId="40740" xr:uid="{00000000-0005-0000-0000-0000CEB10000}"/>
    <cellStyle name="T_Book1_1 3 26 5" xfId="40741" xr:uid="{00000000-0005-0000-0000-0000CFB10000}"/>
    <cellStyle name="T_Book1_1 3 26 6" xfId="40742" xr:uid="{00000000-0005-0000-0000-0000D0B10000}"/>
    <cellStyle name="T_Book1_1 3 27" xfId="40743" xr:uid="{00000000-0005-0000-0000-0000D1B10000}"/>
    <cellStyle name="T_Book1_1 3 27 2" xfId="40744" xr:uid="{00000000-0005-0000-0000-0000D2B10000}"/>
    <cellStyle name="T_Book1_1 3 27 3" xfId="40745" xr:uid="{00000000-0005-0000-0000-0000D3B10000}"/>
    <cellStyle name="T_Book1_1 3 27 4" xfId="40746" xr:uid="{00000000-0005-0000-0000-0000D4B10000}"/>
    <cellStyle name="T_Book1_1 3 27 5" xfId="40747" xr:uid="{00000000-0005-0000-0000-0000D5B10000}"/>
    <cellStyle name="T_Book1_1 3 27 6" xfId="40748" xr:uid="{00000000-0005-0000-0000-0000D6B10000}"/>
    <cellStyle name="T_Book1_1 3 28" xfId="40749" xr:uid="{00000000-0005-0000-0000-0000D7B10000}"/>
    <cellStyle name="T_Book1_1 3 28 2" xfId="40750" xr:uid="{00000000-0005-0000-0000-0000D8B10000}"/>
    <cellStyle name="T_Book1_1 3 28 3" xfId="40751" xr:uid="{00000000-0005-0000-0000-0000D9B10000}"/>
    <cellStyle name="T_Book1_1 3 28 4" xfId="40752" xr:uid="{00000000-0005-0000-0000-0000DAB10000}"/>
    <cellStyle name="T_Book1_1 3 28 5" xfId="40753" xr:uid="{00000000-0005-0000-0000-0000DBB10000}"/>
    <cellStyle name="T_Book1_1 3 28 6" xfId="40754" xr:uid="{00000000-0005-0000-0000-0000DCB10000}"/>
    <cellStyle name="T_Book1_1 3 29" xfId="40755" xr:uid="{00000000-0005-0000-0000-0000DDB10000}"/>
    <cellStyle name="T_Book1_1 3 29 2" xfId="40756" xr:uid="{00000000-0005-0000-0000-0000DEB10000}"/>
    <cellStyle name="T_Book1_1 3 29 3" xfId="40757" xr:uid="{00000000-0005-0000-0000-0000DFB10000}"/>
    <cellStyle name="T_Book1_1 3 29 4" xfId="40758" xr:uid="{00000000-0005-0000-0000-0000E0B10000}"/>
    <cellStyle name="T_Book1_1 3 29 5" xfId="40759" xr:uid="{00000000-0005-0000-0000-0000E1B10000}"/>
    <cellStyle name="T_Book1_1 3 29 6" xfId="40760" xr:uid="{00000000-0005-0000-0000-0000E2B10000}"/>
    <cellStyle name="T_Book1_1 3 3" xfId="40761" xr:uid="{00000000-0005-0000-0000-0000E3B10000}"/>
    <cellStyle name="T_Book1_1 3 3 2" xfId="40762" xr:uid="{00000000-0005-0000-0000-0000E4B10000}"/>
    <cellStyle name="T_Book1_1 3 3 3" xfId="40763" xr:uid="{00000000-0005-0000-0000-0000E5B10000}"/>
    <cellStyle name="T_Book1_1 3 3 4" xfId="40764" xr:uid="{00000000-0005-0000-0000-0000E6B10000}"/>
    <cellStyle name="T_Book1_1 3 3 5" xfId="40765" xr:uid="{00000000-0005-0000-0000-0000E7B10000}"/>
    <cellStyle name="T_Book1_1 3 3 6" xfId="40766" xr:uid="{00000000-0005-0000-0000-0000E8B10000}"/>
    <cellStyle name="T_Book1_1 3 30" xfId="40767" xr:uid="{00000000-0005-0000-0000-0000E9B10000}"/>
    <cellStyle name="T_Book1_1 3 31" xfId="40768" xr:uid="{00000000-0005-0000-0000-0000EAB10000}"/>
    <cellStyle name="T_Book1_1 3 32" xfId="40769" xr:uid="{00000000-0005-0000-0000-0000EBB10000}"/>
    <cellStyle name="T_Book1_1 3 33" xfId="40770" xr:uid="{00000000-0005-0000-0000-0000ECB10000}"/>
    <cellStyle name="T_Book1_1 3 34" xfId="40771" xr:uid="{00000000-0005-0000-0000-0000EDB10000}"/>
    <cellStyle name="T_Book1_1 3 4" xfId="40772" xr:uid="{00000000-0005-0000-0000-0000EEB10000}"/>
    <cellStyle name="T_Book1_1 3 4 2" xfId="40773" xr:uid="{00000000-0005-0000-0000-0000EFB10000}"/>
    <cellStyle name="T_Book1_1 3 4 3" xfId="40774" xr:uid="{00000000-0005-0000-0000-0000F0B10000}"/>
    <cellStyle name="T_Book1_1 3 4 4" xfId="40775" xr:uid="{00000000-0005-0000-0000-0000F1B10000}"/>
    <cellStyle name="T_Book1_1 3 4 5" xfId="40776" xr:uid="{00000000-0005-0000-0000-0000F2B10000}"/>
    <cellStyle name="T_Book1_1 3 4 6" xfId="40777" xr:uid="{00000000-0005-0000-0000-0000F3B10000}"/>
    <cellStyle name="T_Book1_1 3 5" xfId="40778" xr:uid="{00000000-0005-0000-0000-0000F4B10000}"/>
    <cellStyle name="T_Book1_1 3 5 2" xfId="40779" xr:uid="{00000000-0005-0000-0000-0000F5B10000}"/>
    <cellStyle name="T_Book1_1 3 5 3" xfId="40780" xr:uid="{00000000-0005-0000-0000-0000F6B10000}"/>
    <cellStyle name="T_Book1_1 3 5 4" xfId="40781" xr:uid="{00000000-0005-0000-0000-0000F7B10000}"/>
    <cellStyle name="T_Book1_1 3 5 5" xfId="40782" xr:uid="{00000000-0005-0000-0000-0000F8B10000}"/>
    <cellStyle name="T_Book1_1 3 5 6" xfId="40783" xr:uid="{00000000-0005-0000-0000-0000F9B10000}"/>
    <cellStyle name="T_Book1_1 3 6" xfId="40784" xr:uid="{00000000-0005-0000-0000-0000FAB10000}"/>
    <cellStyle name="T_Book1_1 3 6 2" xfId="40785" xr:uid="{00000000-0005-0000-0000-0000FBB10000}"/>
    <cellStyle name="T_Book1_1 3 6 3" xfId="40786" xr:uid="{00000000-0005-0000-0000-0000FCB10000}"/>
    <cellStyle name="T_Book1_1 3 6 4" xfId="40787" xr:uid="{00000000-0005-0000-0000-0000FDB10000}"/>
    <cellStyle name="T_Book1_1 3 6 5" xfId="40788" xr:uid="{00000000-0005-0000-0000-0000FEB10000}"/>
    <cellStyle name="T_Book1_1 3 6 6" xfId="40789" xr:uid="{00000000-0005-0000-0000-0000FFB10000}"/>
    <cellStyle name="T_Book1_1 3 7" xfId="40790" xr:uid="{00000000-0005-0000-0000-000000B20000}"/>
    <cellStyle name="T_Book1_1 3 7 2" xfId="40791" xr:uid="{00000000-0005-0000-0000-000001B20000}"/>
    <cellStyle name="T_Book1_1 3 7 3" xfId="40792" xr:uid="{00000000-0005-0000-0000-000002B20000}"/>
    <cellStyle name="T_Book1_1 3 7 4" xfId="40793" xr:uid="{00000000-0005-0000-0000-000003B20000}"/>
    <cellStyle name="T_Book1_1 3 7 5" xfId="40794" xr:uid="{00000000-0005-0000-0000-000004B20000}"/>
    <cellStyle name="T_Book1_1 3 7 6" xfId="40795" xr:uid="{00000000-0005-0000-0000-000005B20000}"/>
    <cellStyle name="T_Book1_1 3 8" xfId="40796" xr:uid="{00000000-0005-0000-0000-000006B20000}"/>
    <cellStyle name="T_Book1_1 3 8 2" xfId="40797" xr:uid="{00000000-0005-0000-0000-000007B20000}"/>
    <cellStyle name="T_Book1_1 3 8 3" xfId="40798" xr:uid="{00000000-0005-0000-0000-000008B20000}"/>
    <cellStyle name="T_Book1_1 3 8 4" xfId="40799" xr:uid="{00000000-0005-0000-0000-000009B20000}"/>
    <cellStyle name="T_Book1_1 3 8 5" xfId="40800" xr:uid="{00000000-0005-0000-0000-00000AB20000}"/>
    <cellStyle name="T_Book1_1 3 8 6" xfId="40801" xr:uid="{00000000-0005-0000-0000-00000BB20000}"/>
    <cellStyle name="T_Book1_1 3 9" xfId="40802" xr:uid="{00000000-0005-0000-0000-00000CB20000}"/>
    <cellStyle name="T_Book1_1 3 9 2" xfId="40803" xr:uid="{00000000-0005-0000-0000-00000DB20000}"/>
    <cellStyle name="T_Book1_1 3 9 3" xfId="40804" xr:uid="{00000000-0005-0000-0000-00000EB20000}"/>
    <cellStyle name="T_Book1_1 3 9 4" xfId="40805" xr:uid="{00000000-0005-0000-0000-00000FB20000}"/>
    <cellStyle name="T_Book1_1 3 9 5" xfId="40806" xr:uid="{00000000-0005-0000-0000-000010B20000}"/>
    <cellStyle name="T_Book1_1 3 9 6" xfId="40807" xr:uid="{00000000-0005-0000-0000-000011B20000}"/>
    <cellStyle name="T_Book1_1 30" xfId="40808" xr:uid="{00000000-0005-0000-0000-000012B20000}"/>
    <cellStyle name="T_Book1_1 30 2" xfId="40809" xr:uid="{00000000-0005-0000-0000-000013B20000}"/>
    <cellStyle name="T_Book1_1 30 3" xfId="40810" xr:uid="{00000000-0005-0000-0000-000014B20000}"/>
    <cellStyle name="T_Book1_1 30 4" xfId="40811" xr:uid="{00000000-0005-0000-0000-000015B20000}"/>
    <cellStyle name="T_Book1_1 30 5" xfId="40812" xr:uid="{00000000-0005-0000-0000-000016B20000}"/>
    <cellStyle name="T_Book1_1 30 6" xfId="40813" xr:uid="{00000000-0005-0000-0000-000017B20000}"/>
    <cellStyle name="T_Book1_1 31" xfId="40814" xr:uid="{00000000-0005-0000-0000-000018B20000}"/>
    <cellStyle name="T_Book1_1 31 2" xfId="40815" xr:uid="{00000000-0005-0000-0000-000019B20000}"/>
    <cellStyle name="T_Book1_1 31 3" xfId="40816" xr:uid="{00000000-0005-0000-0000-00001AB20000}"/>
    <cellStyle name="T_Book1_1 31 4" xfId="40817" xr:uid="{00000000-0005-0000-0000-00001BB20000}"/>
    <cellStyle name="T_Book1_1 31 5" xfId="40818" xr:uid="{00000000-0005-0000-0000-00001CB20000}"/>
    <cellStyle name="T_Book1_1 31 6" xfId="40819" xr:uid="{00000000-0005-0000-0000-00001DB20000}"/>
    <cellStyle name="T_Book1_1 32" xfId="40820" xr:uid="{00000000-0005-0000-0000-00001EB20000}"/>
    <cellStyle name="T_Book1_1 32 2" xfId="40821" xr:uid="{00000000-0005-0000-0000-00001FB20000}"/>
    <cellStyle name="T_Book1_1 32 3" xfId="40822" xr:uid="{00000000-0005-0000-0000-000020B20000}"/>
    <cellStyle name="T_Book1_1 32 4" xfId="40823" xr:uid="{00000000-0005-0000-0000-000021B20000}"/>
    <cellStyle name="T_Book1_1 32 5" xfId="40824" xr:uid="{00000000-0005-0000-0000-000022B20000}"/>
    <cellStyle name="T_Book1_1 32 6" xfId="40825" xr:uid="{00000000-0005-0000-0000-000023B20000}"/>
    <cellStyle name="T_Book1_1 33" xfId="40826" xr:uid="{00000000-0005-0000-0000-000024B20000}"/>
    <cellStyle name="T_Book1_1 33 2" xfId="40827" xr:uid="{00000000-0005-0000-0000-000025B20000}"/>
    <cellStyle name="T_Book1_1 33 3" xfId="40828" xr:uid="{00000000-0005-0000-0000-000026B20000}"/>
    <cellStyle name="T_Book1_1 33 4" xfId="40829" xr:uid="{00000000-0005-0000-0000-000027B20000}"/>
    <cellStyle name="T_Book1_1 33 5" xfId="40830" xr:uid="{00000000-0005-0000-0000-000028B20000}"/>
    <cellStyle name="T_Book1_1 33 6" xfId="40831" xr:uid="{00000000-0005-0000-0000-000029B20000}"/>
    <cellStyle name="T_Book1_1 34" xfId="40832" xr:uid="{00000000-0005-0000-0000-00002AB20000}"/>
    <cellStyle name="T_Book1_1 34 2" xfId="40833" xr:uid="{00000000-0005-0000-0000-00002BB20000}"/>
    <cellStyle name="T_Book1_1 34 3" xfId="40834" xr:uid="{00000000-0005-0000-0000-00002CB20000}"/>
    <cellStyle name="T_Book1_1 34 4" xfId="40835" xr:uid="{00000000-0005-0000-0000-00002DB20000}"/>
    <cellStyle name="T_Book1_1 34 5" xfId="40836" xr:uid="{00000000-0005-0000-0000-00002EB20000}"/>
    <cellStyle name="T_Book1_1 34 6" xfId="40837" xr:uid="{00000000-0005-0000-0000-00002FB20000}"/>
    <cellStyle name="T_Book1_1 35" xfId="40838" xr:uid="{00000000-0005-0000-0000-000030B20000}"/>
    <cellStyle name="T_Book1_1 35 2" xfId="40839" xr:uid="{00000000-0005-0000-0000-000031B20000}"/>
    <cellStyle name="T_Book1_1 35 3" xfId="40840" xr:uid="{00000000-0005-0000-0000-000032B20000}"/>
    <cellStyle name="T_Book1_1 35 4" xfId="40841" xr:uid="{00000000-0005-0000-0000-000033B20000}"/>
    <cellStyle name="T_Book1_1 35 5" xfId="40842" xr:uid="{00000000-0005-0000-0000-000034B20000}"/>
    <cellStyle name="T_Book1_1 35 6" xfId="40843" xr:uid="{00000000-0005-0000-0000-000035B20000}"/>
    <cellStyle name="T_Book1_1 36" xfId="40844" xr:uid="{00000000-0005-0000-0000-000036B20000}"/>
    <cellStyle name="T_Book1_1 36 2" xfId="40845" xr:uid="{00000000-0005-0000-0000-000037B20000}"/>
    <cellStyle name="T_Book1_1 36 3" xfId="40846" xr:uid="{00000000-0005-0000-0000-000038B20000}"/>
    <cellStyle name="T_Book1_1 36 4" xfId="40847" xr:uid="{00000000-0005-0000-0000-000039B20000}"/>
    <cellStyle name="T_Book1_1 36 5" xfId="40848" xr:uid="{00000000-0005-0000-0000-00003AB20000}"/>
    <cellStyle name="T_Book1_1 36 6" xfId="40849" xr:uid="{00000000-0005-0000-0000-00003BB20000}"/>
    <cellStyle name="T_Book1_1 37" xfId="40850" xr:uid="{00000000-0005-0000-0000-00003CB20000}"/>
    <cellStyle name="T_Book1_1 38" xfId="40851" xr:uid="{00000000-0005-0000-0000-00003DB20000}"/>
    <cellStyle name="T_Book1_1 39" xfId="40852" xr:uid="{00000000-0005-0000-0000-00003EB20000}"/>
    <cellStyle name="T_Book1_1 4" xfId="40853" xr:uid="{00000000-0005-0000-0000-00003FB20000}"/>
    <cellStyle name="T_Book1_1 4 10" xfId="40854" xr:uid="{00000000-0005-0000-0000-000040B20000}"/>
    <cellStyle name="T_Book1_1 4 10 2" xfId="40855" xr:uid="{00000000-0005-0000-0000-000041B20000}"/>
    <cellStyle name="T_Book1_1 4 10 3" xfId="40856" xr:uid="{00000000-0005-0000-0000-000042B20000}"/>
    <cellStyle name="T_Book1_1 4 10 4" xfId="40857" xr:uid="{00000000-0005-0000-0000-000043B20000}"/>
    <cellStyle name="T_Book1_1 4 10 5" xfId="40858" xr:uid="{00000000-0005-0000-0000-000044B20000}"/>
    <cellStyle name="T_Book1_1 4 10 6" xfId="40859" xr:uid="{00000000-0005-0000-0000-000045B20000}"/>
    <cellStyle name="T_Book1_1 4 11" xfId="40860" xr:uid="{00000000-0005-0000-0000-000046B20000}"/>
    <cellStyle name="T_Book1_1 4 11 2" xfId="40861" xr:uid="{00000000-0005-0000-0000-000047B20000}"/>
    <cellStyle name="T_Book1_1 4 11 3" xfId="40862" xr:uid="{00000000-0005-0000-0000-000048B20000}"/>
    <cellStyle name="T_Book1_1 4 11 4" xfId="40863" xr:uid="{00000000-0005-0000-0000-000049B20000}"/>
    <cellStyle name="T_Book1_1 4 11 5" xfId="40864" xr:uid="{00000000-0005-0000-0000-00004AB20000}"/>
    <cellStyle name="T_Book1_1 4 11 6" xfId="40865" xr:uid="{00000000-0005-0000-0000-00004BB20000}"/>
    <cellStyle name="T_Book1_1 4 12" xfId="40866" xr:uid="{00000000-0005-0000-0000-00004CB20000}"/>
    <cellStyle name="T_Book1_1 4 12 2" xfId="40867" xr:uid="{00000000-0005-0000-0000-00004DB20000}"/>
    <cellStyle name="T_Book1_1 4 12 3" xfId="40868" xr:uid="{00000000-0005-0000-0000-00004EB20000}"/>
    <cellStyle name="T_Book1_1 4 12 4" xfId="40869" xr:uid="{00000000-0005-0000-0000-00004FB20000}"/>
    <cellStyle name="T_Book1_1 4 12 5" xfId="40870" xr:uid="{00000000-0005-0000-0000-000050B20000}"/>
    <cellStyle name="T_Book1_1 4 12 6" xfId="40871" xr:uid="{00000000-0005-0000-0000-000051B20000}"/>
    <cellStyle name="T_Book1_1 4 13" xfId="40872" xr:uid="{00000000-0005-0000-0000-000052B20000}"/>
    <cellStyle name="T_Book1_1 4 13 2" xfId="40873" xr:uid="{00000000-0005-0000-0000-000053B20000}"/>
    <cellStyle name="T_Book1_1 4 13 3" xfId="40874" xr:uid="{00000000-0005-0000-0000-000054B20000}"/>
    <cellStyle name="T_Book1_1 4 13 4" xfId="40875" xr:uid="{00000000-0005-0000-0000-000055B20000}"/>
    <cellStyle name="T_Book1_1 4 13 5" xfId="40876" xr:uid="{00000000-0005-0000-0000-000056B20000}"/>
    <cellStyle name="T_Book1_1 4 13 6" xfId="40877" xr:uid="{00000000-0005-0000-0000-000057B20000}"/>
    <cellStyle name="T_Book1_1 4 14" xfId="40878" xr:uid="{00000000-0005-0000-0000-000058B20000}"/>
    <cellStyle name="T_Book1_1 4 14 2" xfId="40879" xr:uid="{00000000-0005-0000-0000-000059B20000}"/>
    <cellStyle name="T_Book1_1 4 14 3" xfId="40880" xr:uid="{00000000-0005-0000-0000-00005AB20000}"/>
    <cellStyle name="T_Book1_1 4 14 4" xfId="40881" xr:uid="{00000000-0005-0000-0000-00005BB20000}"/>
    <cellStyle name="T_Book1_1 4 14 5" xfId="40882" xr:uid="{00000000-0005-0000-0000-00005CB20000}"/>
    <cellStyle name="T_Book1_1 4 14 6" xfId="40883" xr:uid="{00000000-0005-0000-0000-00005DB20000}"/>
    <cellStyle name="T_Book1_1 4 15" xfId="40884" xr:uid="{00000000-0005-0000-0000-00005EB20000}"/>
    <cellStyle name="T_Book1_1 4 15 2" xfId="40885" xr:uid="{00000000-0005-0000-0000-00005FB20000}"/>
    <cellStyle name="T_Book1_1 4 15 3" xfId="40886" xr:uid="{00000000-0005-0000-0000-000060B20000}"/>
    <cellStyle name="T_Book1_1 4 15 4" xfId="40887" xr:uid="{00000000-0005-0000-0000-000061B20000}"/>
    <cellStyle name="T_Book1_1 4 15 5" xfId="40888" xr:uid="{00000000-0005-0000-0000-000062B20000}"/>
    <cellStyle name="T_Book1_1 4 15 6" xfId="40889" xr:uid="{00000000-0005-0000-0000-000063B20000}"/>
    <cellStyle name="T_Book1_1 4 16" xfId="40890" xr:uid="{00000000-0005-0000-0000-000064B20000}"/>
    <cellStyle name="T_Book1_1 4 16 2" xfId="40891" xr:uid="{00000000-0005-0000-0000-000065B20000}"/>
    <cellStyle name="T_Book1_1 4 16 3" xfId="40892" xr:uid="{00000000-0005-0000-0000-000066B20000}"/>
    <cellStyle name="T_Book1_1 4 16 4" xfId="40893" xr:uid="{00000000-0005-0000-0000-000067B20000}"/>
    <cellStyle name="T_Book1_1 4 16 5" xfId="40894" xr:uid="{00000000-0005-0000-0000-000068B20000}"/>
    <cellStyle name="T_Book1_1 4 16 6" xfId="40895" xr:uid="{00000000-0005-0000-0000-000069B20000}"/>
    <cellStyle name="T_Book1_1 4 17" xfId="40896" xr:uid="{00000000-0005-0000-0000-00006AB20000}"/>
    <cellStyle name="T_Book1_1 4 17 2" xfId="40897" xr:uid="{00000000-0005-0000-0000-00006BB20000}"/>
    <cellStyle name="T_Book1_1 4 17 3" xfId="40898" xr:uid="{00000000-0005-0000-0000-00006CB20000}"/>
    <cellStyle name="T_Book1_1 4 17 4" xfId="40899" xr:uid="{00000000-0005-0000-0000-00006DB20000}"/>
    <cellStyle name="T_Book1_1 4 17 5" xfId="40900" xr:uid="{00000000-0005-0000-0000-00006EB20000}"/>
    <cellStyle name="T_Book1_1 4 17 6" xfId="40901" xr:uid="{00000000-0005-0000-0000-00006FB20000}"/>
    <cellStyle name="T_Book1_1 4 18" xfId="40902" xr:uid="{00000000-0005-0000-0000-000070B20000}"/>
    <cellStyle name="T_Book1_1 4 18 2" xfId="40903" xr:uid="{00000000-0005-0000-0000-000071B20000}"/>
    <cellStyle name="T_Book1_1 4 18 3" xfId="40904" xr:uid="{00000000-0005-0000-0000-000072B20000}"/>
    <cellStyle name="T_Book1_1 4 18 4" xfId="40905" xr:uid="{00000000-0005-0000-0000-000073B20000}"/>
    <cellStyle name="T_Book1_1 4 18 5" xfId="40906" xr:uid="{00000000-0005-0000-0000-000074B20000}"/>
    <cellStyle name="T_Book1_1 4 18 6" xfId="40907" xr:uid="{00000000-0005-0000-0000-000075B20000}"/>
    <cellStyle name="T_Book1_1 4 19" xfId="40908" xr:uid="{00000000-0005-0000-0000-000076B20000}"/>
    <cellStyle name="T_Book1_1 4 19 2" xfId="40909" xr:uid="{00000000-0005-0000-0000-000077B20000}"/>
    <cellStyle name="T_Book1_1 4 19 3" xfId="40910" xr:uid="{00000000-0005-0000-0000-000078B20000}"/>
    <cellStyle name="T_Book1_1 4 19 4" xfId="40911" xr:uid="{00000000-0005-0000-0000-000079B20000}"/>
    <cellStyle name="T_Book1_1 4 19 5" xfId="40912" xr:uid="{00000000-0005-0000-0000-00007AB20000}"/>
    <cellStyle name="T_Book1_1 4 19 6" xfId="40913" xr:uid="{00000000-0005-0000-0000-00007BB20000}"/>
    <cellStyle name="T_Book1_1 4 2" xfId="40914" xr:uid="{00000000-0005-0000-0000-00007CB20000}"/>
    <cellStyle name="T_Book1_1 4 2 2" xfId="40915" xr:uid="{00000000-0005-0000-0000-00007DB20000}"/>
    <cellStyle name="T_Book1_1 4 2 3" xfId="40916" xr:uid="{00000000-0005-0000-0000-00007EB20000}"/>
    <cellStyle name="T_Book1_1 4 2 4" xfId="40917" xr:uid="{00000000-0005-0000-0000-00007FB20000}"/>
    <cellStyle name="T_Book1_1 4 2 5" xfId="40918" xr:uid="{00000000-0005-0000-0000-000080B20000}"/>
    <cellStyle name="T_Book1_1 4 2 6" xfId="40919" xr:uid="{00000000-0005-0000-0000-000081B20000}"/>
    <cellStyle name="T_Book1_1 4 2 7" xfId="40920" xr:uid="{00000000-0005-0000-0000-000082B20000}"/>
    <cellStyle name="T_Book1_1 4 20" xfId="40921" xr:uid="{00000000-0005-0000-0000-000083B20000}"/>
    <cellStyle name="T_Book1_1 4 20 2" xfId="40922" xr:uid="{00000000-0005-0000-0000-000084B20000}"/>
    <cellStyle name="T_Book1_1 4 20 3" xfId="40923" xr:uid="{00000000-0005-0000-0000-000085B20000}"/>
    <cellStyle name="T_Book1_1 4 20 4" xfId="40924" xr:uid="{00000000-0005-0000-0000-000086B20000}"/>
    <cellStyle name="T_Book1_1 4 20 5" xfId="40925" xr:uid="{00000000-0005-0000-0000-000087B20000}"/>
    <cellStyle name="T_Book1_1 4 20 6" xfId="40926" xr:uid="{00000000-0005-0000-0000-000088B20000}"/>
    <cellStyle name="T_Book1_1 4 21" xfId="40927" xr:uid="{00000000-0005-0000-0000-000089B20000}"/>
    <cellStyle name="T_Book1_1 4 21 2" xfId="40928" xr:uid="{00000000-0005-0000-0000-00008AB20000}"/>
    <cellStyle name="T_Book1_1 4 21 3" xfId="40929" xr:uid="{00000000-0005-0000-0000-00008BB20000}"/>
    <cellStyle name="T_Book1_1 4 21 4" xfId="40930" xr:uid="{00000000-0005-0000-0000-00008CB20000}"/>
    <cellStyle name="T_Book1_1 4 21 5" xfId="40931" xr:uid="{00000000-0005-0000-0000-00008DB20000}"/>
    <cellStyle name="T_Book1_1 4 21 6" xfId="40932" xr:uid="{00000000-0005-0000-0000-00008EB20000}"/>
    <cellStyle name="T_Book1_1 4 22" xfId="40933" xr:uid="{00000000-0005-0000-0000-00008FB20000}"/>
    <cellStyle name="T_Book1_1 4 22 2" xfId="40934" xr:uid="{00000000-0005-0000-0000-000090B20000}"/>
    <cellStyle name="T_Book1_1 4 22 3" xfId="40935" xr:uid="{00000000-0005-0000-0000-000091B20000}"/>
    <cellStyle name="T_Book1_1 4 22 4" xfId="40936" xr:uid="{00000000-0005-0000-0000-000092B20000}"/>
    <cellStyle name="T_Book1_1 4 22 5" xfId="40937" xr:uid="{00000000-0005-0000-0000-000093B20000}"/>
    <cellStyle name="T_Book1_1 4 22 6" xfId="40938" xr:uid="{00000000-0005-0000-0000-000094B20000}"/>
    <cellStyle name="T_Book1_1 4 23" xfId="40939" xr:uid="{00000000-0005-0000-0000-000095B20000}"/>
    <cellStyle name="T_Book1_1 4 23 2" xfId="40940" xr:uid="{00000000-0005-0000-0000-000096B20000}"/>
    <cellStyle name="T_Book1_1 4 23 3" xfId="40941" xr:uid="{00000000-0005-0000-0000-000097B20000}"/>
    <cellStyle name="T_Book1_1 4 23 4" xfId="40942" xr:uid="{00000000-0005-0000-0000-000098B20000}"/>
    <cellStyle name="T_Book1_1 4 23 5" xfId="40943" xr:uid="{00000000-0005-0000-0000-000099B20000}"/>
    <cellStyle name="T_Book1_1 4 23 6" xfId="40944" xr:uid="{00000000-0005-0000-0000-00009AB20000}"/>
    <cellStyle name="T_Book1_1 4 24" xfId="40945" xr:uid="{00000000-0005-0000-0000-00009BB20000}"/>
    <cellStyle name="T_Book1_1 4 24 2" xfId="40946" xr:uid="{00000000-0005-0000-0000-00009CB20000}"/>
    <cellStyle name="T_Book1_1 4 24 3" xfId="40947" xr:uid="{00000000-0005-0000-0000-00009DB20000}"/>
    <cellStyle name="T_Book1_1 4 24 4" xfId="40948" xr:uid="{00000000-0005-0000-0000-00009EB20000}"/>
    <cellStyle name="T_Book1_1 4 24 5" xfId="40949" xr:uid="{00000000-0005-0000-0000-00009FB20000}"/>
    <cellStyle name="T_Book1_1 4 24 6" xfId="40950" xr:uid="{00000000-0005-0000-0000-0000A0B20000}"/>
    <cellStyle name="T_Book1_1 4 25" xfId="40951" xr:uid="{00000000-0005-0000-0000-0000A1B20000}"/>
    <cellStyle name="T_Book1_1 4 25 2" xfId="40952" xr:uid="{00000000-0005-0000-0000-0000A2B20000}"/>
    <cellStyle name="T_Book1_1 4 25 3" xfId="40953" xr:uid="{00000000-0005-0000-0000-0000A3B20000}"/>
    <cellStyle name="T_Book1_1 4 25 4" xfId="40954" xr:uid="{00000000-0005-0000-0000-0000A4B20000}"/>
    <cellStyle name="T_Book1_1 4 25 5" xfId="40955" xr:uid="{00000000-0005-0000-0000-0000A5B20000}"/>
    <cellStyle name="T_Book1_1 4 25 6" xfId="40956" xr:uid="{00000000-0005-0000-0000-0000A6B20000}"/>
    <cellStyle name="T_Book1_1 4 26" xfId="40957" xr:uid="{00000000-0005-0000-0000-0000A7B20000}"/>
    <cellStyle name="T_Book1_1 4 26 2" xfId="40958" xr:uid="{00000000-0005-0000-0000-0000A8B20000}"/>
    <cellStyle name="T_Book1_1 4 26 3" xfId="40959" xr:uid="{00000000-0005-0000-0000-0000A9B20000}"/>
    <cellStyle name="T_Book1_1 4 26 4" xfId="40960" xr:uid="{00000000-0005-0000-0000-0000AAB20000}"/>
    <cellStyle name="T_Book1_1 4 26 5" xfId="40961" xr:uid="{00000000-0005-0000-0000-0000ABB20000}"/>
    <cellStyle name="T_Book1_1 4 26 6" xfId="40962" xr:uid="{00000000-0005-0000-0000-0000ACB20000}"/>
    <cellStyle name="T_Book1_1 4 27" xfId="40963" xr:uid="{00000000-0005-0000-0000-0000ADB20000}"/>
    <cellStyle name="T_Book1_1 4 27 2" xfId="40964" xr:uid="{00000000-0005-0000-0000-0000AEB20000}"/>
    <cellStyle name="T_Book1_1 4 27 3" xfId="40965" xr:uid="{00000000-0005-0000-0000-0000AFB20000}"/>
    <cellStyle name="T_Book1_1 4 27 4" xfId="40966" xr:uid="{00000000-0005-0000-0000-0000B0B20000}"/>
    <cellStyle name="T_Book1_1 4 27 5" xfId="40967" xr:uid="{00000000-0005-0000-0000-0000B1B20000}"/>
    <cellStyle name="T_Book1_1 4 27 6" xfId="40968" xr:uid="{00000000-0005-0000-0000-0000B2B20000}"/>
    <cellStyle name="T_Book1_1 4 28" xfId="40969" xr:uid="{00000000-0005-0000-0000-0000B3B20000}"/>
    <cellStyle name="T_Book1_1 4 28 2" xfId="40970" xr:uid="{00000000-0005-0000-0000-0000B4B20000}"/>
    <cellStyle name="T_Book1_1 4 28 3" xfId="40971" xr:uid="{00000000-0005-0000-0000-0000B5B20000}"/>
    <cellStyle name="T_Book1_1 4 28 4" xfId="40972" xr:uid="{00000000-0005-0000-0000-0000B6B20000}"/>
    <cellStyle name="T_Book1_1 4 28 5" xfId="40973" xr:uid="{00000000-0005-0000-0000-0000B7B20000}"/>
    <cellStyle name="T_Book1_1 4 28 6" xfId="40974" xr:uid="{00000000-0005-0000-0000-0000B8B20000}"/>
    <cellStyle name="T_Book1_1 4 29" xfId="40975" xr:uid="{00000000-0005-0000-0000-0000B9B20000}"/>
    <cellStyle name="T_Book1_1 4 29 2" xfId="40976" xr:uid="{00000000-0005-0000-0000-0000BAB20000}"/>
    <cellStyle name="T_Book1_1 4 29 3" xfId="40977" xr:uid="{00000000-0005-0000-0000-0000BBB20000}"/>
    <cellStyle name="T_Book1_1 4 29 4" xfId="40978" xr:uid="{00000000-0005-0000-0000-0000BCB20000}"/>
    <cellStyle name="T_Book1_1 4 29 5" xfId="40979" xr:uid="{00000000-0005-0000-0000-0000BDB20000}"/>
    <cellStyle name="T_Book1_1 4 29 6" xfId="40980" xr:uid="{00000000-0005-0000-0000-0000BEB20000}"/>
    <cellStyle name="T_Book1_1 4 3" xfId="40981" xr:uid="{00000000-0005-0000-0000-0000BFB20000}"/>
    <cellStyle name="T_Book1_1 4 3 2" xfId="40982" xr:uid="{00000000-0005-0000-0000-0000C0B20000}"/>
    <cellStyle name="T_Book1_1 4 3 3" xfId="40983" xr:uid="{00000000-0005-0000-0000-0000C1B20000}"/>
    <cellStyle name="T_Book1_1 4 3 4" xfId="40984" xr:uid="{00000000-0005-0000-0000-0000C2B20000}"/>
    <cellStyle name="T_Book1_1 4 3 5" xfId="40985" xr:uid="{00000000-0005-0000-0000-0000C3B20000}"/>
    <cellStyle name="T_Book1_1 4 3 6" xfId="40986" xr:uid="{00000000-0005-0000-0000-0000C4B20000}"/>
    <cellStyle name="T_Book1_1 4 30" xfId="40987" xr:uid="{00000000-0005-0000-0000-0000C5B20000}"/>
    <cellStyle name="T_Book1_1 4 31" xfId="40988" xr:uid="{00000000-0005-0000-0000-0000C6B20000}"/>
    <cellStyle name="T_Book1_1 4 32" xfId="40989" xr:uid="{00000000-0005-0000-0000-0000C7B20000}"/>
    <cellStyle name="T_Book1_1 4 33" xfId="40990" xr:uid="{00000000-0005-0000-0000-0000C8B20000}"/>
    <cellStyle name="T_Book1_1 4 34" xfId="40991" xr:uid="{00000000-0005-0000-0000-0000C9B20000}"/>
    <cellStyle name="T_Book1_1 4 4" xfId="40992" xr:uid="{00000000-0005-0000-0000-0000CAB20000}"/>
    <cellStyle name="T_Book1_1 4 4 2" xfId="40993" xr:uid="{00000000-0005-0000-0000-0000CBB20000}"/>
    <cellStyle name="T_Book1_1 4 4 3" xfId="40994" xr:uid="{00000000-0005-0000-0000-0000CCB20000}"/>
    <cellStyle name="T_Book1_1 4 4 4" xfId="40995" xr:uid="{00000000-0005-0000-0000-0000CDB20000}"/>
    <cellStyle name="T_Book1_1 4 4 5" xfId="40996" xr:uid="{00000000-0005-0000-0000-0000CEB20000}"/>
    <cellStyle name="T_Book1_1 4 4 6" xfId="40997" xr:uid="{00000000-0005-0000-0000-0000CFB20000}"/>
    <cellStyle name="T_Book1_1 4 5" xfId="40998" xr:uid="{00000000-0005-0000-0000-0000D0B20000}"/>
    <cellStyle name="T_Book1_1 4 5 2" xfId="40999" xr:uid="{00000000-0005-0000-0000-0000D1B20000}"/>
    <cellStyle name="T_Book1_1 4 5 3" xfId="41000" xr:uid="{00000000-0005-0000-0000-0000D2B20000}"/>
    <cellStyle name="T_Book1_1 4 5 4" xfId="41001" xr:uid="{00000000-0005-0000-0000-0000D3B20000}"/>
    <cellStyle name="T_Book1_1 4 5 5" xfId="41002" xr:uid="{00000000-0005-0000-0000-0000D4B20000}"/>
    <cellStyle name="T_Book1_1 4 5 6" xfId="41003" xr:uid="{00000000-0005-0000-0000-0000D5B20000}"/>
    <cellStyle name="T_Book1_1 4 6" xfId="41004" xr:uid="{00000000-0005-0000-0000-0000D6B20000}"/>
    <cellStyle name="T_Book1_1 4 6 2" xfId="41005" xr:uid="{00000000-0005-0000-0000-0000D7B20000}"/>
    <cellStyle name="T_Book1_1 4 6 3" xfId="41006" xr:uid="{00000000-0005-0000-0000-0000D8B20000}"/>
    <cellStyle name="T_Book1_1 4 6 4" xfId="41007" xr:uid="{00000000-0005-0000-0000-0000D9B20000}"/>
    <cellStyle name="T_Book1_1 4 6 5" xfId="41008" xr:uid="{00000000-0005-0000-0000-0000DAB20000}"/>
    <cellStyle name="T_Book1_1 4 6 6" xfId="41009" xr:uid="{00000000-0005-0000-0000-0000DBB20000}"/>
    <cellStyle name="T_Book1_1 4 7" xfId="41010" xr:uid="{00000000-0005-0000-0000-0000DCB20000}"/>
    <cellStyle name="T_Book1_1 4 7 2" xfId="41011" xr:uid="{00000000-0005-0000-0000-0000DDB20000}"/>
    <cellStyle name="T_Book1_1 4 7 3" xfId="41012" xr:uid="{00000000-0005-0000-0000-0000DEB20000}"/>
    <cellStyle name="T_Book1_1 4 7 4" xfId="41013" xr:uid="{00000000-0005-0000-0000-0000DFB20000}"/>
    <cellStyle name="T_Book1_1 4 7 5" xfId="41014" xr:uid="{00000000-0005-0000-0000-0000E0B20000}"/>
    <cellStyle name="T_Book1_1 4 7 6" xfId="41015" xr:uid="{00000000-0005-0000-0000-0000E1B20000}"/>
    <cellStyle name="T_Book1_1 4 8" xfId="41016" xr:uid="{00000000-0005-0000-0000-0000E2B20000}"/>
    <cellStyle name="T_Book1_1 4 8 2" xfId="41017" xr:uid="{00000000-0005-0000-0000-0000E3B20000}"/>
    <cellStyle name="T_Book1_1 4 8 3" xfId="41018" xr:uid="{00000000-0005-0000-0000-0000E4B20000}"/>
    <cellStyle name="T_Book1_1 4 8 4" xfId="41019" xr:uid="{00000000-0005-0000-0000-0000E5B20000}"/>
    <cellStyle name="T_Book1_1 4 8 5" xfId="41020" xr:uid="{00000000-0005-0000-0000-0000E6B20000}"/>
    <cellStyle name="T_Book1_1 4 8 6" xfId="41021" xr:uid="{00000000-0005-0000-0000-0000E7B20000}"/>
    <cellStyle name="T_Book1_1 4 9" xfId="41022" xr:uid="{00000000-0005-0000-0000-0000E8B20000}"/>
    <cellStyle name="T_Book1_1 4 9 2" xfId="41023" xr:uid="{00000000-0005-0000-0000-0000E9B20000}"/>
    <cellStyle name="T_Book1_1 4 9 3" xfId="41024" xr:uid="{00000000-0005-0000-0000-0000EAB20000}"/>
    <cellStyle name="T_Book1_1 4 9 4" xfId="41025" xr:uid="{00000000-0005-0000-0000-0000EBB20000}"/>
    <cellStyle name="T_Book1_1 4 9 5" xfId="41026" xr:uid="{00000000-0005-0000-0000-0000ECB20000}"/>
    <cellStyle name="T_Book1_1 4 9 6" xfId="41027" xr:uid="{00000000-0005-0000-0000-0000EDB20000}"/>
    <cellStyle name="T_Book1_1 40" xfId="41028" xr:uid="{00000000-0005-0000-0000-0000EEB20000}"/>
    <cellStyle name="T_Book1_1 41" xfId="41029" xr:uid="{00000000-0005-0000-0000-0000EFB20000}"/>
    <cellStyle name="T_Book1_1 42" xfId="58823" xr:uid="{00000000-0005-0000-0000-0000F0B20000}"/>
    <cellStyle name="T_Book1_1 43" xfId="59173" xr:uid="{00000000-0005-0000-0000-0000F1B20000}"/>
    <cellStyle name="T_Book1_1 44" xfId="59026" xr:uid="{00000000-0005-0000-0000-0000F2B20000}"/>
    <cellStyle name="T_Book1_1 45" xfId="59133" xr:uid="{00000000-0005-0000-0000-0000F3B20000}"/>
    <cellStyle name="T_Book1_1 46" xfId="59050" xr:uid="{00000000-0005-0000-0000-0000F4B20000}"/>
    <cellStyle name="T_Book1_1 5" xfId="41030" xr:uid="{00000000-0005-0000-0000-0000F5B20000}"/>
    <cellStyle name="T_Book1_1 5 10" xfId="41031" xr:uid="{00000000-0005-0000-0000-0000F6B20000}"/>
    <cellStyle name="T_Book1_1 5 10 2" xfId="41032" xr:uid="{00000000-0005-0000-0000-0000F7B20000}"/>
    <cellStyle name="T_Book1_1 5 10 3" xfId="41033" xr:uid="{00000000-0005-0000-0000-0000F8B20000}"/>
    <cellStyle name="T_Book1_1 5 10 4" xfId="41034" xr:uid="{00000000-0005-0000-0000-0000F9B20000}"/>
    <cellStyle name="T_Book1_1 5 10 5" xfId="41035" xr:uid="{00000000-0005-0000-0000-0000FAB20000}"/>
    <cellStyle name="T_Book1_1 5 10 6" xfId="41036" xr:uid="{00000000-0005-0000-0000-0000FBB20000}"/>
    <cellStyle name="T_Book1_1 5 11" xfId="41037" xr:uid="{00000000-0005-0000-0000-0000FCB20000}"/>
    <cellStyle name="T_Book1_1 5 11 2" xfId="41038" xr:uid="{00000000-0005-0000-0000-0000FDB20000}"/>
    <cellStyle name="T_Book1_1 5 11 3" xfId="41039" xr:uid="{00000000-0005-0000-0000-0000FEB20000}"/>
    <cellStyle name="T_Book1_1 5 11 4" xfId="41040" xr:uid="{00000000-0005-0000-0000-0000FFB20000}"/>
    <cellStyle name="T_Book1_1 5 11 5" xfId="41041" xr:uid="{00000000-0005-0000-0000-000000B30000}"/>
    <cellStyle name="T_Book1_1 5 11 6" xfId="41042" xr:uid="{00000000-0005-0000-0000-000001B30000}"/>
    <cellStyle name="T_Book1_1 5 12" xfId="41043" xr:uid="{00000000-0005-0000-0000-000002B30000}"/>
    <cellStyle name="T_Book1_1 5 12 2" xfId="41044" xr:uid="{00000000-0005-0000-0000-000003B30000}"/>
    <cellStyle name="T_Book1_1 5 12 3" xfId="41045" xr:uid="{00000000-0005-0000-0000-000004B30000}"/>
    <cellStyle name="T_Book1_1 5 12 4" xfId="41046" xr:uid="{00000000-0005-0000-0000-000005B30000}"/>
    <cellStyle name="T_Book1_1 5 12 5" xfId="41047" xr:uid="{00000000-0005-0000-0000-000006B30000}"/>
    <cellStyle name="T_Book1_1 5 12 6" xfId="41048" xr:uid="{00000000-0005-0000-0000-000007B30000}"/>
    <cellStyle name="T_Book1_1 5 13" xfId="41049" xr:uid="{00000000-0005-0000-0000-000008B30000}"/>
    <cellStyle name="T_Book1_1 5 13 2" xfId="41050" xr:uid="{00000000-0005-0000-0000-000009B30000}"/>
    <cellStyle name="T_Book1_1 5 13 3" xfId="41051" xr:uid="{00000000-0005-0000-0000-00000AB30000}"/>
    <cellStyle name="T_Book1_1 5 13 4" xfId="41052" xr:uid="{00000000-0005-0000-0000-00000BB30000}"/>
    <cellStyle name="T_Book1_1 5 13 5" xfId="41053" xr:uid="{00000000-0005-0000-0000-00000CB30000}"/>
    <cellStyle name="T_Book1_1 5 13 6" xfId="41054" xr:uid="{00000000-0005-0000-0000-00000DB30000}"/>
    <cellStyle name="T_Book1_1 5 14" xfId="41055" xr:uid="{00000000-0005-0000-0000-00000EB30000}"/>
    <cellStyle name="T_Book1_1 5 14 2" xfId="41056" xr:uid="{00000000-0005-0000-0000-00000FB30000}"/>
    <cellStyle name="T_Book1_1 5 14 3" xfId="41057" xr:uid="{00000000-0005-0000-0000-000010B30000}"/>
    <cellStyle name="T_Book1_1 5 14 4" xfId="41058" xr:uid="{00000000-0005-0000-0000-000011B30000}"/>
    <cellStyle name="T_Book1_1 5 14 5" xfId="41059" xr:uid="{00000000-0005-0000-0000-000012B30000}"/>
    <cellStyle name="T_Book1_1 5 14 6" xfId="41060" xr:uid="{00000000-0005-0000-0000-000013B30000}"/>
    <cellStyle name="T_Book1_1 5 15" xfId="41061" xr:uid="{00000000-0005-0000-0000-000014B30000}"/>
    <cellStyle name="T_Book1_1 5 15 2" xfId="41062" xr:uid="{00000000-0005-0000-0000-000015B30000}"/>
    <cellStyle name="T_Book1_1 5 15 3" xfId="41063" xr:uid="{00000000-0005-0000-0000-000016B30000}"/>
    <cellStyle name="T_Book1_1 5 15 4" xfId="41064" xr:uid="{00000000-0005-0000-0000-000017B30000}"/>
    <cellStyle name="T_Book1_1 5 15 5" xfId="41065" xr:uid="{00000000-0005-0000-0000-000018B30000}"/>
    <cellStyle name="T_Book1_1 5 15 6" xfId="41066" xr:uid="{00000000-0005-0000-0000-000019B30000}"/>
    <cellStyle name="T_Book1_1 5 16" xfId="41067" xr:uid="{00000000-0005-0000-0000-00001AB30000}"/>
    <cellStyle name="T_Book1_1 5 16 2" xfId="41068" xr:uid="{00000000-0005-0000-0000-00001BB30000}"/>
    <cellStyle name="T_Book1_1 5 16 3" xfId="41069" xr:uid="{00000000-0005-0000-0000-00001CB30000}"/>
    <cellStyle name="T_Book1_1 5 16 4" xfId="41070" xr:uid="{00000000-0005-0000-0000-00001DB30000}"/>
    <cellStyle name="T_Book1_1 5 16 5" xfId="41071" xr:uid="{00000000-0005-0000-0000-00001EB30000}"/>
    <cellStyle name="T_Book1_1 5 16 6" xfId="41072" xr:uid="{00000000-0005-0000-0000-00001FB30000}"/>
    <cellStyle name="T_Book1_1 5 17" xfId="41073" xr:uid="{00000000-0005-0000-0000-000020B30000}"/>
    <cellStyle name="T_Book1_1 5 17 2" xfId="41074" xr:uid="{00000000-0005-0000-0000-000021B30000}"/>
    <cellStyle name="T_Book1_1 5 17 3" xfId="41075" xr:uid="{00000000-0005-0000-0000-000022B30000}"/>
    <cellStyle name="T_Book1_1 5 17 4" xfId="41076" xr:uid="{00000000-0005-0000-0000-000023B30000}"/>
    <cellStyle name="T_Book1_1 5 17 5" xfId="41077" xr:uid="{00000000-0005-0000-0000-000024B30000}"/>
    <cellStyle name="T_Book1_1 5 17 6" xfId="41078" xr:uid="{00000000-0005-0000-0000-000025B30000}"/>
    <cellStyle name="T_Book1_1 5 18" xfId="41079" xr:uid="{00000000-0005-0000-0000-000026B30000}"/>
    <cellStyle name="T_Book1_1 5 18 2" xfId="41080" xr:uid="{00000000-0005-0000-0000-000027B30000}"/>
    <cellStyle name="T_Book1_1 5 18 3" xfId="41081" xr:uid="{00000000-0005-0000-0000-000028B30000}"/>
    <cellStyle name="T_Book1_1 5 18 4" xfId="41082" xr:uid="{00000000-0005-0000-0000-000029B30000}"/>
    <cellStyle name="T_Book1_1 5 18 5" xfId="41083" xr:uid="{00000000-0005-0000-0000-00002AB30000}"/>
    <cellStyle name="T_Book1_1 5 18 6" xfId="41084" xr:uid="{00000000-0005-0000-0000-00002BB30000}"/>
    <cellStyle name="T_Book1_1 5 19" xfId="41085" xr:uid="{00000000-0005-0000-0000-00002CB30000}"/>
    <cellStyle name="T_Book1_1 5 19 2" xfId="41086" xr:uid="{00000000-0005-0000-0000-00002DB30000}"/>
    <cellStyle name="T_Book1_1 5 19 3" xfId="41087" xr:uid="{00000000-0005-0000-0000-00002EB30000}"/>
    <cellStyle name="T_Book1_1 5 19 4" xfId="41088" xr:uid="{00000000-0005-0000-0000-00002FB30000}"/>
    <cellStyle name="T_Book1_1 5 19 5" xfId="41089" xr:uid="{00000000-0005-0000-0000-000030B30000}"/>
    <cellStyle name="T_Book1_1 5 19 6" xfId="41090" xr:uid="{00000000-0005-0000-0000-000031B30000}"/>
    <cellStyle name="T_Book1_1 5 2" xfId="41091" xr:uid="{00000000-0005-0000-0000-000032B30000}"/>
    <cellStyle name="T_Book1_1 5 2 2" xfId="41092" xr:uid="{00000000-0005-0000-0000-000033B30000}"/>
    <cellStyle name="T_Book1_1 5 2 3" xfId="41093" xr:uid="{00000000-0005-0000-0000-000034B30000}"/>
    <cellStyle name="T_Book1_1 5 2 4" xfId="41094" xr:uid="{00000000-0005-0000-0000-000035B30000}"/>
    <cellStyle name="T_Book1_1 5 2 5" xfId="41095" xr:uid="{00000000-0005-0000-0000-000036B30000}"/>
    <cellStyle name="T_Book1_1 5 2 6" xfId="41096" xr:uid="{00000000-0005-0000-0000-000037B30000}"/>
    <cellStyle name="T_Book1_1 5 2 7" xfId="41097" xr:uid="{00000000-0005-0000-0000-000038B30000}"/>
    <cellStyle name="T_Book1_1 5 20" xfId="41098" xr:uid="{00000000-0005-0000-0000-000039B30000}"/>
    <cellStyle name="T_Book1_1 5 20 2" xfId="41099" xr:uid="{00000000-0005-0000-0000-00003AB30000}"/>
    <cellStyle name="T_Book1_1 5 20 3" xfId="41100" xr:uid="{00000000-0005-0000-0000-00003BB30000}"/>
    <cellStyle name="T_Book1_1 5 20 4" xfId="41101" xr:uid="{00000000-0005-0000-0000-00003CB30000}"/>
    <cellStyle name="T_Book1_1 5 20 5" xfId="41102" xr:uid="{00000000-0005-0000-0000-00003DB30000}"/>
    <cellStyle name="T_Book1_1 5 20 6" xfId="41103" xr:uid="{00000000-0005-0000-0000-00003EB30000}"/>
    <cellStyle name="T_Book1_1 5 21" xfId="41104" xr:uid="{00000000-0005-0000-0000-00003FB30000}"/>
    <cellStyle name="T_Book1_1 5 21 2" xfId="41105" xr:uid="{00000000-0005-0000-0000-000040B30000}"/>
    <cellStyle name="T_Book1_1 5 21 3" xfId="41106" xr:uid="{00000000-0005-0000-0000-000041B30000}"/>
    <cellStyle name="T_Book1_1 5 21 4" xfId="41107" xr:uid="{00000000-0005-0000-0000-000042B30000}"/>
    <cellStyle name="T_Book1_1 5 21 5" xfId="41108" xr:uid="{00000000-0005-0000-0000-000043B30000}"/>
    <cellStyle name="T_Book1_1 5 21 6" xfId="41109" xr:uid="{00000000-0005-0000-0000-000044B30000}"/>
    <cellStyle name="T_Book1_1 5 22" xfId="41110" xr:uid="{00000000-0005-0000-0000-000045B30000}"/>
    <cellStyle name="T_Book1_1 5 22 2" xfId="41111" xr:uid="{00000000-0005-0000-0000-000046B30000}"/>
    <cellStyle name="T_Book1_1 5 22 3" xfId="41112" xr:uid="{00000000-0005-0000-0000-000047B30000}"/>
    <cellStyle name="T_Book1_1 5 22 4" xfId="41113" xr:uid="{00000000-0005-0000-0000-000048B30000}"/>
    <cellStyle name="T_Book1_1 5 22 5" xfId="41114" xr:uid="{00000000-0005-0000-0000-000049B30000}"/>
    <cellStyle name="T_Book1_1 5 22 6" xfId="41115" xr:uid="{00000000-0005-0000-0000-00004AB30000}"/>
    <cellStyle name="T_Book1_1 5 23" xfId="41116" xr:uid="{00000000-0005-0000-0000-00004BB30000}"/>
    <cellStyle name="T_Book1_1 5 23 2" xfId="41117" xr:uid="{00000000-0005-0000-0000-00004CB30000}"/>
    <cellStyle name="T_Book1_1 5 23 3" xfId="41118" xr:uid="{00000000-0005-0000-0000-00004DB30000}"/>
    <cellStyle name="T_Book1_1 5 23 4" xfId="41119" xr:uid="{00000000-0005-0000-0000-00004EB30000}"/>
    <cellStyle name="T_Book1_1 5 23 5" xfId="41120" xr:uid="{00000000-0005-0000-0000-00004FB30000}"/>
    <cellStyle name="T_Book1_1 5 23 6" xfId="41121" xr:uid="{00000000-0005-0000-0000-000050B30000}"/>
    <cellStyle name="T_Book1_1 5 24" xfId="41122" xr:uid="{00000000-0005-0000-0000-000051B30000}"/>
    <cellStyle name="T_Book1_1 5 24 2" xfId="41123" xr:uid="{00000000-0005-0000-0000-000052B30000}"/>
    <cellStyle name="T_Book1_1 5 24 3" xfId="41124" xr:uid="{00000000-0005-0000-0000-000053B30000}"/>
    <cellStyle name="T_Book1_1 5 24 4" xfId="41125" xr:uid="{00000000-0005-0000-0000-000054B30000}"/>
    <cellStyle name="T_Book1_1 5 24 5" xfId="41126" xr:uid="{00000000-0005-0000-0000-000055B30000}"/>
    <cellStyle name="T_Book1_1 5 24 6" xfId="41127" xr:uid="{00000000-0005-0000-0000-000056B30000}"/>
    <cellStyle name="T_Book1_1 5 25" xfId="41128" xr:uid="{00000000-0005-0000-0000-000057B30000}"/>
    <cellStyle name="T_Book1_1 5 25 2" xfId="41129" xr:uid="{00000000-0005-0000-0000-000058B30000}"/>
    <cellStyle name="T_Book1_1 5 25 3" xfId="41130" xr:uid="{00000000-0005-0000-0000-000059B30000}"/>
    <cellStyle name="T_Book1_1 5 25 4" xfId="41131" xr:uid="{00000000-0005-0000-0000-00005AB30000}"/>
    <cellStyle name="T_Book1_1 5 25 5" xfId="41132" xr:uid="{00000000-0005-0000-0000-00005BB30000}"/>
    <cellStyle name="T_Book1_1 5 25 6" xfId="41133" xr:uid="{00000000-0005-0000-0000-00005CB30000}"/>
    <cellStyle name="T_Book1_1 5 26" xfId="41134" xr:uid="{00000000-0005-0000-0000-00005DB30000}"/>
    <cellStyle name="T_Book1_1 5 26 2" xfId="41135" xr:uid="{00000000-0005-0000-0000-00005EB30000}"/>
    <cellStyle name="T_Book1_1 5 26 3" xfId="41136" xr:uid="{00000000-0005-0000-0000-00005FB30000}"/>
    <cellStyle name="T_Book1_1 5 26 4" xfId="41137" xr:uid="{00000000-0005-0000-0000-000060B30000}"/>
    <cellStyle name="T_Book1_1 5 26 5" xfId="41138" xr:uid="{00000000-0005-0000-0000-000061B30000}"/>
    <cellStyle name="T_Book1_1 5 26 6" xfId="41139" xr:uid="{00000000-0005-0000-0000-000062B30000}"/>
    <cellStyle name="T_Book1_1 5 27" xfId="41140" xr:uid="{00000000-0005-0000-0000-000063B30000}"/>
    <cellStyle name="T_Book1_1 5 27 2" xfId="41141" xr:uid="{00000000-0005-0000-0000-000064B30000}"/>
    <cellStyle name="T_Book1_1 5 27 3" xfId="41142" xr:uid="{00000000-0005-0000-0000-000065B30000}"/>
    <cellStyle name="T_Book1_1 5 27 4" xfId="41143" xr:uid="{00000000-0005-0000-0000-000066B30000}"/>
    <cellStyle name="T_Book1_1 5 27 5" xfId="41144" xr:uid="{00000000-0005-0000-0000-000067B30000}"/>
    <cellStyle name="T_Book1_1 5 27 6" xfId="41145" xr:uid="{00000000-0005-0000-0000-000068B30000}"/>
    <cellStyle name="T_Book1_1 5 28" xfId="41146" xr:uid="{00000000-0005-0000-0000-000069B30000}"/>
    <cellStyle name="T_Book1_1 5 28 2" xfId="41147" xr:uid="{00000000-0005-0000-0000-00006AB30000}"/>
    <cellStyle name="T_Book1_1 5 28 3" xfId="41148" xr:uid="{00000000-0005-0000-0000-00006BB30000}"/>
    <cellStyle name="T_Book1_1 5 28 4" xfId="41149" xr:uid="{00000000-0005-0000-0000-00006CB30000}"/>
    <cellStyle name="T_Book1_1 5 28 5" xfId="41150" xr:uid="{00000000-0005-0000-0000-00006DB30000}"/>
    <cellStyle name="T_Book1_1 5 28 6" xfId="41151" xr:uid="{00000000-0005-0000-0000-00006EB30000}"/>
    <cellStyle name="T_Book1_1 5 29" xfId="41152" xr:uid="{00000000-0005-0000-0000-00006FB30000}"/>
    <cellStyle name="T_Book1_1 5 29 2" xfId="41153" xr:uid="{00000000-0005-0000-0000-000070B30000}"/>
    <cellStyle name="T_Book1_1 5 29 3" xfId="41154" xr:uid="{00000000-0005-0000-0000-000071B30000}"/>
    <cellStyle name="T_Book1_1 5 29 4" xfId="41155" xr:uid="{00000000-0005-0000-0000-000072B30000}"/>
    <cellStyle name="T_Book1_1 5 29 5" xfId="41156" xr:uid="{00000000-0005-0000-0000-000073B30000}"/>
    <cellStyle name="T_Book1_1 5 29 6" xfId="41157" xr:uid="{00000000-0005-0000-0000-000074B30000}"/>
    <cellStyle name="T_Book1_1 5 3" xfId="41158" xr:uid="{00000000-0005-0000-0000-000075B30000}"/>
    <cellStyle name="T_Book1_1 5 3 2" xfId="41159" xr:uid="{00000000-0005-0000-0000-000076B30000}"/>
    <cellStyle name="T_Book1_1 5 3 3" xfId="41160" xr:uid="{00000000-0005-0000-0000-000077B30000}"/>
    <cellStyle name="T_Book1_1 5 3 4" xfId="41161" xr:uid="{00000000-0005-0000-0000-000078B30000}"/>
    <cellStyle name="T_Book1_1 5 3 5" xfId="41162" xr:uid="{00000000-0005-0000-0000-000079B30000}"/>
    <cellStyle name="T_Book1_1 5 3 6" xfId="41163" xr:uid="{00000000-0005-0000-0000-00007AB30000}"/>
    <cellStyle name="T_Book1_1 5 30" xfId="41164" xr:uid="{00000000-0005-0000-0000-00007BB30000}"/>
    <cellStyle name="T_Book1_1 5 31" xfId="41165" xr:uid="{00000000-0005-0000-0000-00007CB30000}"/>
    <cellStyle name="T_Book1_1 5 32" xfId="41166" xr:uid="{00000000-0005-0000-0000-00007DB30000}"/>
    <cellStyle name="T_Book1_1 5 33" xfId="41167" xr:uid="{00000000-0005-0000-0000-00007EB30000}"/>
    <cellStyle name="T_Book1_1 5 34" xfId="41168" xr:uid="{00000000-0005-0000-0000-00007FB30000}"/>
    <cellStyle name="T_Book1_1 5 4" xfId="41169" xr:uid="{00000000-0005-0000-0000-000080B30000}"/>
    <cellStyle name="T_Book1_1 5 4 2" xfId="41170" xr:uid="{00000000-0005-0000-0000-000081B30000}"/>
    <cellStyle name="T_Book1_1 5 4 3" xfId="41171" xr:uid="{00000000-0005-0000-0000-000082B30000}"/>
    <cellStyle name="T_Book1_1 5 4 4" xfId="41172" xr:uid="{00000000-0005-0000-0000-000083B30000}"/>
    <cellStyle name="T_Book1_1 5 4 5" xfId="41173" xr:uid="{00000000-0005-0000-0000-000084B30000}"/>
    <cellStyle name="T_Book1_1 5 4 6" xfId="41174" xr:uid="{00000000-0005-0000-0000-000085B30000}"/>
    <cellStyle name="T_Book1_1 5 5" xfId="41175" xr:uid="{00000000-0005-0000-0000-000086B30000}"/>
    <cellStyle name="T_Book1_1 5 5 2" xfId="41176" xr:uid="{00000000-0005-0000-0000-000087B30000}"/>
    <cellStyle name="T_Book1_1 5 5 3" xfId="41177" xr:uid="{00000000-0005-0000-0000-000088B30000}"/>
    <cellStyle name="T_Book1_1 5 5 4" xfId="41178" xr:uid="{00000000-0005-0000-0000-000089B30000}"/>
    <cellStyle name="T_Book1_1 5 5 5" xfId="41179" xr:uid="{00000000-0005-0000-0000-00008AB30000}"/>
    <cellStyle name="T_Book1_1 5 5 6" xfId="41180" xr:uid="{00000000-0005-0000-0000-00008BB30000}"/>
    <cellStyle name="T_Book1_1 5 6" xfId="41181" xr:uid="{00000000-0005-0000-0000-00008CB30000}"/>
    <cellStyle name="T_Book1_1 5 6 2" xfId="41182" xr:uid="{00000000-0005-0000-0000-00008DB30000}"/>
    <cellStyle name="T_Book1_1 5 6 3" xfId="41183" xr:uid="{00000000-0005-0000-0000-00008EB30000}"/>
    <cellStyle name="T_Book1_1 5 6 4" xfId="41184" xr:uid="{00000000-0005-0000-0000-00008FB30000}"/>
    <cellStyle name="T_Book1_1 5 6 5" xfId="41185" xr:uid="{00000000-0005-0000-0000-000090B30000}"/>
    <cellStyle name="T_Book1_1 5 6 6" xfId="41186" xr:uid="{00000000-0005-0000-0000-000091B30000}"/>
    <cellStyle name="T_Book1_1 5 7" xfId="41187" xr:uid="{00000000-0005-0000-0000-000092B30000}"/>
    <cellStyle name="T_Book1_1 5 7 2" xfId="41188" xr:uid="{00000000-0005-0000-0000-000093B30000}"/>
    <cellStyle name="T_Book1_1 5 7 3" xfId="41189" xr:uid="{00000000-0005-0000-0000-000094B30000}"/>
    <cellStyle name="T_Book1_1 5 7 4" xfId="41190" xr:uid="{00000000-0005-0000-0000-000095B30000}"/>
    <cellStyle name="T_Book1_1 5 7 5" xfId="41191" xr:uid="{00000000-0005-0000-0000-000096B30000}"/>
    <cellStyle name="T_Book1_1 5 7 6" xfId="41192" xr:uid="{00000000-0005-0000-0000-000097B30000}"/>
    <cellStyle name="T_Book1_1 5 8" xfId="41193" xr:uid="{00000000-0005-0000-0000-000098B30000}"/>
    <cellStyle name="T_Book1_1 5 8 2" xfId="41194" xr:uid="{00000000-0005-0000-0000-000099B30000}"/>
    <cellStyle name="T_Book1_1 5 8 3" xfId="41195" xr:uid="{00000000-0005-0000-0000-00009AB30000}"/>
    <cellStyle name="T_Book1_1 5 8 4" xfId="41196" xr:uid="{00000000-0005-0000-0000-00009BB30000}"/>
    <cellStyle name="T_Book1_1 5 8 5" xfId="41197" xr:uid="{00000000-0005-0000-0000-00009CB30000}"/>
    <cellStyle name="T_Book1_1 5 8 6" xfId="41198" xr:uid="{00000000-0005-0000-0000-00009DB30000}"/>
    <cellStyle name="T_Book1_1 5 9" xfId="41199" xr:uid="{00000000-0005-0000-0000-00009EB30000}"/>
    <cellStyle name="T_Book1_1 5 9 2" xfId="41200" xr:uid="{00000000-0005-0000-0000-00009FB30000}"/>
    <cellStyle name="T_Book1_1 5 9 3" xfId="41201" xr:uid="{00000000-0005-0000-0000-0000A0B30000}"/>
    <cellStyle name="T_Book1_1 5 9 4" xfId="41202" xr:uid="{00000000-0005-0000-0000-0000A1B30000}"/>
    <cellStyle name="T_Book1_1 5 9 5" xfId="41203" xr:uid="{00000000-0005-0000-0000-0000A2B30000}"/>
    <cellStyle name="T_Book1_1 5 9 6" xfId="41204" xr:uid="{00000000-0005-0000-0000-0000A3B30000}"/>
    <cellStyle name="T_Book1_1 6" xfId="41205" xr:uid="{00000000-0005-0000-0000-0000A4B30000}"/>
    <cellStyle name="T_Book1_1 6 10" xfId="41206" xr:uid="{00000000-0005-0000-0000-0000A5B30000}"/>
    <cellStyle name="T_Book1_1 6 10 2" xfId="41207" xr:uid="{00000000-0005-0000-0000-0000A6B30000}"/>
    <cellStyle name="T_Book1_1 6 10 3" xfId="41208" xr:uid="{00000000-0005-0000-0000-0000A7B30000}"/>
    <cellStyle name="T_Book1_1 6 10 4" xfId="41209" xr:uid="{00000000-0005-0000-0000-0000A8B30000}"/>
    <cellStyle name="T_Book1_1 6 10 5" xfId="41210" xr:uid="{00000000-0005-0000-0000-0000A9B30000}"/>
    <cellStyle name="T_Book1_1 6 10 6" xfId="41211" xr:uid="{00000000-0005-0000-0000-0000AAB30000}"/>
    <cellStyle name="T_Book1_1 6 11" xfId="41212" xr:uid="{00000000-0005-0000-0000-0000ABB30000}"/>
    <cellStyle name="T_Book1_1 6 11 2" xfId="41213" xr:uid="{00000000-0005-0000-0000-0000ACB30000}"/>
    <cellStyle name="T_Book1_1 6 11 3" xfId="41214" xr:uid="{00000000-0005-0000-0000-0000ADB30000}"/>
    <cellStyle name="T_Book1_1 6 11 4" xfId="41215" xr:uid="{00000000-0005-0000-0000-0000AEB30000}"/>
    <cellStyle name="T_Book1_1 6 11 5" xfId="41216" xr:uid="{00000000-0005-0000-0000-0000AFB30000}"/>
    <cellStyle name="T_Book1_1 6 11 6" xfId="41217" xr:uid="{00000000-0005-0000-0000-0000B0B30000}"/>
    <cellStyle name="T_Book1_1 6 12" xfId="41218" xr:uid="{00000000-0005-0000-0000-0000B1B30000}"/>
    <cellStyle name="T_Book1_1 6 12 2" xfId="41219" xr:uid="{00000000-0005-0000-0000-0000B2B30000}"/>
    <cellStyle name="T_Book1_1 6 12 3" xfId="41220" xr:uid="{00000000-0005-0000-0000-0000B3B30000}"/>
    <cellStyle name="T_Book1_1 6 12 4" xfId="41221" xr:uid="{00000000-0005-0000-0000-0000B4B30000}"/>
    <cellStyle name="T_Book1_1 6 12 5" xfId="41222" xr:uid="{00000000-0005-0000-0000-0000B5B30000}"/>
    <cellStyle name="T_Book1_1 6 12 6" xfId="41223" xr:uid="{00000000-0005-0000-0000-0000B6B30000}"/>
    <cellStyle name="T_Book1_1 6 13" xfId="41224" xr:uid="{00000000-0005-0000-0000-0000B7B30000}"/>
    <cellStyle name="T_Book1_1 6 13 2" xfId="41225" xr:uid="{00000000-0005-0000-0000-0000B8B30000}"/>
    <cellStyle name="T_Book1_1 6 13 3" xfId="41226" xr:uid="{00000000-0005-0000-0000-0000B9B30000}"/>
    <cellStyle name="T_Book1_1 6 13 4" xfId="41227" xr:uid="{00000000-0005-0000-0000-0000BAB30000}"/>
    <cellStyle name="T_Book1_1 6 13 5" xfId="41228" xr:uid="{00000000-0005-0000-0000-0000BBB30000}"/>
    <cellStyle name="T_Book1_1 6 13 6" xfId="41229" xr:uid="{00000000-0005-0000-0000-0000BCB30000}"/>
    <cellStyle name="T_Book1_1 6 14" xfId="41230" xr:uid="{00000000-0005-0000-0000-0000BDB30000}"/>
    <cellStyle name="T_Book1_1 6 14 2" xfId="41231" xr:uid="{00000000-0005-0000-0000-0000BEB30000}"/>
    <cellStyle name="T_Book1_1 6 14 3" xfId="41232" xr:uid="{00000000-0005-0000-0000-0000BFB30000}"/>
    <cellStyle name="T_Book1_1 6 14 4" xfId="41233" xr:uid="{00000000-0005-0000-0000-0000C0B30000}"/>
    <cellStyle name="T_Book1_1 6 14 5" xfId="41234" xr:uid="{00000000-0005-0000-0000-0000C1B30000}"/>
    <cellStyle name="T_Book1_1 6 14 6" xfId="41235" xr:uid="{00000000-0005-0000-0000-0000C2B30000}"/>
    <cellStyle name="T_Book1_1 6 15" xfId="41236" xr:uid="{00000000-0005-0000-0000-0000C3B30000}"/>
    <cellStyle name="T_Book1_1 6 15 2" xfId="41237" xr:uid="{00000000-0005-0000-0000-0000C4B30000}"/>
    <cellStyle name="T_Book1_1 6 15 3" xfId="41238" xr:uid="{00000000-0005-0000-0000-0000C5B30000}"/>
    <cellStyle name="T_Book1_1 6 15 4" xfId="41239" xr:uid="{00000000-0005-0000-0000-0000C6B30000}"/>
    <cellStyle name="T_Book1_1 6 15 5" xfId="41240" xr:uid="{00000000-0005-0000-0000-0000C7B30000}"/>
    <cellStyle name="T_Book1_1 6 15 6" xfId="41241" xr:uid="{00000000-0005-0000-0000-0000C8B30000}"/>
    <cellStyle name="T_Book1_1 6 16" xfId="41242" xr:uid="{00000000-0005-0000-0000-0000C9B30000}"/>
    <cellStyle name="T_Book1_1 6 16 2" xfId="41243" xr:uid="{00000000-0005-0000-0000-0000CAB30000}"/>
    <cellStyle name="T_Book1_1 6 16 3" xfId="41244" xr:uid="{00000000-0005-0000-0000-0000CBB30000}"/>
    <cellStyle name="T_Book1_1 6 16 4" xfId="41245" xr:uid="{00000000-0005-0000-0000-0000CCB30000}"/>
    <cellStyle name="T_Book1_1 6 16 5" xfId="41246" xr:uid="{00000000-0005-0000-0000-0000CDB30000}"/>
    <cellStyle name="T_Book1_1 6 16 6" xfId="41247" xr:uid="{00000000-0005-0000-0000-0000CEB30000}"/>
    <cellStyle name="T_Book1_1 6 17" xfId="41248" xr:uid="{00000000-0005-0000-0000-0000CFB30000}"/>
    <cellStyle name="T_Book1_1 6 17 2" xfId="41249" xr:uid="{00000000-0005-0000-0000-0000D0B30000}"/>
    <cellStyle name="T_Book1_1 6 17 3" xfId="41250" xr:uid="{00000000-0005-0000-0000-0000D1B30000}"/>
    <cellStyle name="T_Book1_1 6 17 4" xfId="41251" xr:uid="{00000000-0005-0000-0000-0000D2B30000}"/>
    <cellStyle name="T_Book1_1 6 17 5" xfId="41252" xr:uid="{00000000-0005-0000-0000-0000D3B30000}"/>
    <cellStyle name="T_Book1_1 6 17 6" xfId="41253" xr:uid="{00000000-0005-0000-0000-0000D4B30000}"/>
    <cellStyle name="T_Book1_1 6 18" xfId="41254" xr:uid="{00000000-0005-0000-0000-0000D5B30000}"/>
    <cellStyle name="T_Book1_1 6 18 2" xfId="41255" xr:uid="{00000000-0005-0000-0000-0000D6B30000}"/>
    <cellStyle name="T_Book1_1 6 18 3" xfId="41256" xr:uid="{00000000-0005-0000-0000-0000D7B30000}"/>
    <cellStyle name="T_Book1_1 6 18 4" xfId="41257" xr:uid="{00000000-0005-0000-0000-0000D8B30000}"/>
    <cellStyle name="T_Book1_1 6 18 5" xfId="41258" xr:uid="{00000000-0005-0000-0000-0000D9B30000}"/>
    <cellStyle name="T_Book1_1 6 18 6" xfId="41259" xr:uid="{00000000-0005-0000-0000-0000DAB30000}"/>
    <cellStyle name="T_Book1_1 6 19" xfId="41260" xr:uid="{00000000-0005-0000-0000-0000DBB30000}"/>
    <cellStyle name="T_Book1_1 6 19 2" xfId="41261" xr:uid="{00000000-0005-0000-0000-0000DCB30000}"/>
    <cellStyle name="T_Book1_1 6 19 3" xfId="41262" xr:uid="{00000000-0005-0000-0000-0000DDB30000}"/>
    <cellStyle name="T_Book1_1 6 19 4" xfId="41263" xr:uid="{00000000-0005-0000-0000-0000DEB30000}"/>
    <cellStyle name="T_Book1_1 6 19 5" xfId="41264" xr:uid="{00000000-0005-0000-0000-0000DFB30000}"/>
    <cellStyle name="T_Book1_1 6 19 6" xfId="41265" xr:uid="{00000000-0005-0000-0000-0000E0B30000}"/>
    <cellStyle name="T_Book1_1 6 2" xfId="41266" xr:uid="{00000000-0005-0000-0000-0000E1B30000}"/>
    <cellStyle name="T_Book1_1 6 2 2" xfId="41267" xr:uid="{00000000-0005-0000-0000-0000E2B30000}"/>
    <cellStyle name="T_Book1_1 6 2 3" xfId="41268" xr:uid="{00000000-0005-0000-0000-0000E3B30000}"/>
    <cellStyle name="T_Book1_1 6 2 4" xfId="41269" xr:uid="{00000000-0005-0000-0000-0000E4B30000}"/>
    <cellStyle name="T_Book1_1 6 2 5" xfId="41270" xr:uid="{00000000-0005-0000-0000-0000E5B30000}"/>
    <cellStyle name="T_Book1_1 6 2 6" xfId="41271" xr:uid="{00000000-0005-0000-0000-0000E6B30000}"/>
    <cellStyle name="T_Book1_1 6 2 7" xfId="41272" xr:uid="{00000000-0005-0000-0000-0000E7B30000}"/>
    <cellStyle name="T_Book1_1 6 20" xfId="41273" xr:uid="{00000000-0005-0000-0000-0000E8B30000}"/>
    <cellStyle name="T_Book1_1 6 20 2" xfId="41274" xr:uid="{00000000-0005-0000-0000-0000E9B30000}"/>
    <cellStyle name="T_Book1_1 6 20 3" xfId="41275" xr:uid="{00000000-0005-0000-0000-0000EAB30000}"/>
    <cellStyle name="T_Book1_1 6 20 4" xfId="41276" xr:uid="{00000000-0005-0000-0000-0000EBB30000}"/>
    <cellStyle name="T_Book1_1 6 20 5" xfId="41277" xr:uid="{00000000-0005-0000-0000-0000ECB30000}"/>
    <cellStyle name="T_Book1_1 6 20 6" xfId="41278" xr:uid="{00000000-0005-0000-0000-0000EDB30000}"/>
    <cellStyle name="T_Book1_1 6 21" xfId="41279" xr:uid="{00000000-0005-0000-0000-0000EEB30000}"/>
    <cellStyle name="T_Book1_1 6 21 2" xfId="41280" xr:uid="{00000000-0005-0000-0000-0000EFB30000}"/>
    <cellStyle name="T_Book1_1 6 21 3" xfId="41281" xr:uid="{00000000-0005-0000-0000-0000F0B30000}"/>
    <cellStyle name="T_Book1_1 6 21 4" xfId="41282" xr:uid="{00000000-0005-0000-0000-0000F1B30000}"/>
    <cellStyle name="T_Book1_1 6 21 5" xfId="41283" xr:uid="{00000000-0005-0000-0000-0000F2B30000}"/>
    <cellStyle name="T_Book1_1 6 21 6" xfId="41284" xr:uid="{00000000-0005-0000-0000-0000F3B30000}"/>
    <cellStyle name="T_Book1_1 6 22" xfId="41285" xr:uid="{00000000-0005-0000-0000-0000F4B30000}"/>
    <cellStyle name="T_Book1_1 6 22 2" xfId="41286" xr:uid="{00000000-0005-0000-0000-0000F5B30000}"/>
    <cellStyle name="T_Book1_1 6 22 3" xfId="41287" xr:uid="{00000000-0005-0000-0000-0000F6B30000}"/>
    <cellStyle name="T_Book1_1 6 22 4" xfId="41288" xr:uid="{00000000-0005-0000-0000-0000F7B30000}"/>
    <cellStyle name="T_Book1_1 6 22 5" xfId="41289" xr:uid="{00000000-0005-0000-0000-0000F8B30000}"/>
    <cellStyle name="T_Book1_1 6 22 6" xfId="41290" xr:uid="{00000000-0005-0000-0000-0000F9B30000}"/>
    <cellStyle name="T_Book1_1 6 23" xfId="41291" xr:uid="{00000000-0005-0000-0000-0000FAB30000}"/>
    <cellStyle name="T_Book1_1 6 23 2" xfId="41292" xr:uid="{00000000-0005-0000-0000-0000FBB30000}"/>
    <cellStyle name="T_Book1_1 6 23 3" xfId="41293" xr:uid="{00000000-0005-0000-0000-0000FCB30000}"/>
    <cellStyle name="T_Book1_1 6 23 4" xfId="41294" xr:uid="{00000000-0005-0000-0000-0000FDB30000}"/>
    <cellStyle name="T_Book1_1 6 23 5" xfId="41295" xr:uid="{00000000-0005-0000-0000-0000FEB30000}"/>
    <cellStyle name="T_Book1_1 6 23 6" xfId="41296" xr:uid="{00000000-0005-0000-0000-0000FFB30000}"/>
    <cellStyle name="T_Book1_1 6 24" xfId="41297" xr:uid="{00000000-0005-0000-0000-000000B40000}"/>
    <cellStyle name="T_Book1_1 6 24 2" xfId="41298" xr:uid="{00000000-0005-0000-0000-000001B40000}"/>
    <cellStyle name="T_Book1_1 6 24 3" xfId="41299" xr:uid="{00000000-0005-0000-0000-000002B40000}"/>
    <cellStyle name="T_Book1_1 6 24 4" xfId="41300" xr:uid="{00000000-0005-0000-0000-000003B40000}"/>
    <cellStyle name="T_Book1_1 6 24 5" xfId="41301" xr:uid="{00000000-0005-0000-0000-000004B40000}"/>
    <cellStyle name="T_Book1_1 6 24 6" xfId="41302" xr:uid="{00000000-0005-0000-0000-000005B40000}"/>
    <cellStyle name="T_Book1_1 6 25" xfId="41303" xr:uid="{00000000-0005-0000-0000-000006B40000}"/>
    <cellStyle name="T_Book1_1 6 25 2" xfId="41304" xr:uid="{00000000-0005-0000-0000-000007B40000}"/>
    <cellStyle name="T_Book1_1 6 25 3" xfId="41305" xr:uid="{00000000-0005-0000-0000-000008B40000}"/>
    <cellStyle name="T_Book1_1 6 25 4" xfId="41306" xr:uid="{00000000-0005-0000-0000-000009B40000}"/>
    <cellStyle name="T_Book1_1 6 25 5" xfId="41307" xr:uid="{00000000-0005-0000-0000-00000AB40000}"/>
    <cellStyle name="T_Book1_1 6 25 6" xfId="41308" xr:uid="{00000000-0005-0000-0000-00000BB40000}"/>
    <cellStyle name="T_Book1_1 6 26" xfId="41309" xr:uid="{00000000-0005-0000-0000-00000CB40000}"/>
    <cellStyle name="T_Book1_1 6 26 2" xfId="41310" xr:uid="{00000000-0005-0000-0000-00000DB40000}"/>
    <cellStyle name="T_Book1_1 6 26 3" xfId="41311" xr:uid="{00000000-0005-0000-0000-00000EB40000}"/>
    <cellStyle name="T_Book1_1 6 26 4" xfId="41312" xr:uid="{00000000-0005-0000-0000-00000FB40000}"/>
    <cellStyle name="T_Book1_1 6 26 5" xfId="41313" xr:uid="{00000000-0005-0000-0000-000010B40000}"/>
    <cellStyle name="T_Book1_1 6 26 6" xfId="41314" xr:uid="{00000000-0005-0000-0000-000011B40000}"/>
    <cellStyle name="T_Book1_1 6 27" xfId="41315" xr:uid="{00000000-0005-0000-0000-000012B40000}"/>
    <cellStyle name="T_Book1_1 6 27 2" xfId="41316" xr:uid="{00000000-0005-0000-0000-000013B40000}"/>
    <cellStyle name="T_Book1_1 6 27 3" xfId="41317" xr:uid="{00000000-0005-0000-0000-000014B40000}"/>
    <cellStyle name="T_Book1_1 6 27 4" xfId="41318" xr:uid="{00000000-0005-0000-0000-000015B40000}"/>
    <cellStyle name="T_Book1_1 6 27 5" xfId="41319" xr:uid="{00000000-0005-0000-0000-000016B40000}"/>
    <cellStyle name="T_Book1_1 6 27 6" xfId="41320" xr:uid="{00000000-0005-0000-0000-000017B40000}"/>
    <cellStyle name="T_Book1_1 6 28" xfId="41321" xr:uid="{00000000-0005-0000-0000-000018B40000}"/>
    <cellStyle name="T_Book1_1 6 28 2" xfId="41322" xr:uid="{00000000-0005-0000-0000-000019B40000}"/>
    <cellStyle name="T_Book1_1 6 28 3" xfId="41323" xr:uid="{00000000-0005-0000-0000-00001AB40000}"/>
    <cellStyle name="T_Book1_1 6 28 4" xfId="41324" xr:uid="{00000000-0005-0000-0000-00001BB40000}"/>
    <cellStyle name="T_Book1_1 6 28 5" xfId="41325" xr:uid="{00000000-0005-0000-0000-00001CB40000}"/>
    <cellStyle name="T_Book1_1 6 28 6" xfId="41326" xr:uid="{00000000-0005-0000-0000-00001DB40000}"/>
    <cellStyle name="T_Book1_1 6 29" xfId="41327" xr:uid="{00000000-0005-0000-0000-00001EB40000}"/>
    <cellStyle name="T_Book1_1 6 29 2" xfId="41328" xr:uid="{00000000-0005-0000-0000-00001FB40000}"/>
    <cellStyle name="T_Book1_1 6 29 3" xfId="41329" xr:uid="{00000000-0005-0000-0000-000020B40000}"/>
    <cellStyle name="T_Book1_1 6 29 4" xfId="41330" xr:uid="{00000000-0005-0000-0000-000021B40000}"/>
    <cellStyle name="T_Book1_1 6 29 5" xfId="41331" xr:uid="{00000000-0005-0000-0000-000022B40000}"/>
    <cellStyle name="T_Book1_1 6 29 6" xfId="41332" xr:uid="{00000000-0005-0000-0000-000023B40000}"/>
    <cellStyle name="T_Book1_1 6 3" xfId="41333" xr:uid="{00000000-0005-0000-0000-000024B40000}"/>
    <cellStyle name="T_Book1_1 6 3 2" xfId="41334" xr:uid="{00000000-0005-0000-0000-000025B40000}"/>
    <cellStyle name="T_Book1_1 6 3 3" xfId="41335" xr:uid="{00000000-0005-0000-0000-000026B40000}"/>
    <cellStyle name="T_Book1_1 6 3 4" xfId="41336" xr:uid="{00000000-0005-0000-0000-000027B40000}"/>
    <cellStyle name="T_Book1_1 6 3 5" xfId="41337" xr:uid="{00000000-0005-0000-0000-000028B40000}"/>
    <cellStyle name="T_Book1_1 6 3 6" xfId="41338" xr:uid="{00000000-0005-0000-0000-000029B40000}"/>
    <cellStyle name="T_Book1_1 6 30" xfId="41339" xr:uid="{00000000-0005-0000-0000-00002AB40000}"/>
    <cellStyle name="T_Book1_1 6 31" xfId="41340" xr:uid="{00000000-0005-0000-0000-00002BB40000}"/>
    <cellStyle name="T_Book1_1 6 32" xfId="41341" xr:uid="{00000000-0005-0000-0000-00002CB40000}"/>
    <cellStyle name="T_Book1_1 6 33" xfId="41342" xr:uid="{00000000-0005-0000-0000-00002DB40000}"/>
    <cellStyle name="T_Book1_1 6 34" xfId="41343" xr:uid="{00000000-0005-0000-0000-00002EB40000}"/>
    <cellStyle name="T_Book1_1 6 4" xfId="41344" xr:uid="{00000000-0005-0000-0000-00002FB40000}"/>
    <cellStyle name="T_Book1_1 6 4 2" xfId="41345" xr:uid="{00000000-0005-0000-0000-000030B40000}"/>
    <cellStyle name="T_Book1_1 6 4 3" xfId="41346" xr:uid="{00000000-0005-0000-0000-000031B40000}"/>
    <cellStyle name="T_Book1_1 6 4 4" xfId="41347" xr:uid="{00000000-0005-0000-0000-000032B40000}"/>
    <cellStyle name="T_Book1_1 6 4 5" xfId="41348" xr:uid="{00000000-0005-0000-0000-000033B40000}"/>
    <cellStyle name="T_Book1_1 6 4 6" xfId="41349" xr:uid="{00000000-0005-0000-0000-000034B40000}"/>
    <cellStyle name="T_Book1_1 6 5" xfId="41350" xr:uid="{00000000-0005-0000-0000-000035B40000}"/>
    <cellStyle name="T_Book1_1 6 5 2" xfId="41351" xr:uid="{00000000-0005-0000-0000-000036B40000}"/>
    <cellStyle name="T_Book1_1 6 5 3" xfId="41352" xr:uid="{00000000-0005-0000-0000-000037B40000}"/>
    <cellStyle name="T_Book1_1 6 5 4" xfId="41353" xr:uid="{00000000-0005-0000-0000-000038B40000}"/>
    <cellStyle name="T_Book1_1 6 5 5" xfId="41354" xr:uid="{00000000-0005-0000-0000-000039B40000}"/>
    <cellStyle name="T_Book1_1 6 5 6" xfId="41355" xr:uid="{00000000-0005-0000-0000-00003AB40000}"/>
    <cellStyle name="T_Book1_1 6 6" xfId="41356" xr:uid="{00000000-0005-0000-0000-00003BB40000}"/>
    <cellStyle name="T_Book1_1 6 6 2" xfId="41357" xr:uid="{00000000-0005-0000-0000-00003CB40000}"/>
    <cellStyle name="T_Book1_1 6 6 3" xfId="41358" xr:uid="{00000000-0005-0000-0000-00003DB40000}"/>
    <cellStyle name="T_Book1_1 6 6 4" xfId="41359" xr:uid="{00000000-0005-0000-0000-00003EB40000}"/>
    <cellStyle name="T_Book1_1 6 6 5" xfId="41360" xr:uid="{00000000-0005-0000-0000-00003FB40000}"/>
    <cellStyle name="T_Book1_1 6 6 6" xfId="41361" xr:uid="{00000000-0005-0000-0000-000040B40000}"/>
    <cellStyle name="T_Book1_1 6 7" xfId="41362" xr:uid="{00000000-0005-0000-0000-000041B40000}"/>
    <cellStyle name="T_Book1_1 6 7 2" xfId="41363" xr:uid="{00000000-0005-0000-0000-000042B40000}"/>
    <cellStyle name="T_Book1_1 6 7 3" xfId="41364" xr:uid="{00000000-0005-0000-0000-000043B40000}"/>
    <cellStyle name="T_Book1_1 6 7 4" xfId="41365" xr:uid="{00000000-0005-0000-0000-000044B40000}"/>
    <cellStyle name="T_Book1_1 6 7 5" xfId="41366" xr:uid="{00000000-0005-0000-0000-000045B40000}"/>
    <cellStyle name="T_Book1_1 6 7 6" xfId="41367" xr:uid="{00000000-0005-0000-0000-000046B40000}"/>
    <cellStyle name="T_Book1_1 6 8" xfId="41368" xr:uid="{00000000-0005-0000-0000-000047B40000}"/>
    <cellStyle name="T_Book1_1 6 8 2" xfId="41369" xr:uid="{00000000-0005-0000-0000-000048B40000}"/>
    <cellStyle name="T_Book1_1 6 8 3" xfId="41370" xr:uid="{00000000-0005-0000-0000-000049B40000}"/>
    <cellStyle name="T_Book1_1 6 8 4" xfId="41371" xr:uid="{00000000-0005-0000-0000-00004AB40000}"/>
    <cellStyle name="T_Book1_1 6 8 5" xfId="41372" xr:uid="{00000000-0005-0000-0000-00004BB40000}"/>
    <cellStyle name="T_Book1_1 6 8 6" xfId="41373" xr:uid="{00000000-0005-0000-0000-00004CB40000}"/>
    <cellStyle name="T_Book1_1 6 9" xfId="41374" xr:uid="{00000000-0005-0000-0000-00004DB40000}"/>
    <cellStyle name="T_Book1_1 6 9 2" xfId="41375" xr:uid="{00000000-0005-0000-0000-00004EB40000}"/>
    <cellStyle name="T_Book1_1 6 9 3" xfId="41376" xr:uid="{00000000-0005-0000-0000-00004FB40000}"/>
    <cellStyle name="T_Book1_1 6 9 4" xfId="41377" xr:uid="{00000000-0005-0000-0000-000050B40000}"/>
    <cellStyle name="T_Book1_1 6 9 5" xfId="41378" xr:uid="{00000000-0005-0000-0000-000051B40000}"/>
    <cellStyle name="T_Book1_1 6 9 6" xfId="41379" xr:uid="{00000000-0005-0000-0000-000052B40000}"/>
    <cellStyle name="T_Book1_1 7" xfId="41380" xr:uid="{00000000-0005-0000-0000-000053B40000}"/>
    <cellStyle name="T_Book1_1 7 10" xfId="41381" xr:uid="{00000000-0005-0000-0000-000054B40000}"/>
    <cellStyle name="T_Book1_1 7 10 2" xfId="41382" xr:uid="{00000000-0005-0000-0000-000055B40000}"/>
    <cellStyle name="T_Book1_1 7 10 3" xfId="41383" xr:uid="{00000000-0005-0000-0000-000056B40000}"/>
    <cellStyle name="T_Book1_1 7 10 4" xfId="41384" xr:uid="{00000000-0005-0000-0000-000057B40000}"/>
    <cellStyle name="T_Book1_1 7 10 5" xfId="41385" xr:uid="{00000000-0005-0000-0000-000058B40000}"/>
    <cellStyle name="T_Book1_1 7 10 6" xfId="41386" xr:uid="{00000000-0005-0000-0000-000059B40000}"/>
    <cellStyle name="T_Book1_1 7 11" xfId="41387" xr:uid="{00000000-0005-0000-0000-00005AB40000}"/>
    <cellStyle name="T_Book1_1 7 11 2" xfId="41388" xr:uid="{00000000-0005-0000-0000-00005BB40000}"/>
    <cellStyle name="T_Book1_1 7 11 3" xfId="41389" xr:uid="{00000000-0005-0000-0000-00005CB40000}"/>
    <cellStyle name="T_Book1_1 7 11 4" xfId="41390" xr:uid="{00000000-0005-0000-0000-00005DB40000}"/>
    <cellStyle name="T_Book1_1 7 11 5" xfId="41391" xr:uid="{00000000-0005-0000-0000-00005EB40000}"/>
    <cellStyle name="T_Book1_1 7 11 6" xfId="41392" xr:uid="{00000000-0005-0000-0000-00005FB40000}"/>
    <cellStyle name="T_Book1_1 7 12" xfId="41393" xr:uid="{00000000-0005-0000-0000-000060B40000}"/>
    <cellStyle name="T_Book1_1 7 12 2" xfId="41394" xr:uid="{00000000-0005-0000-0000-000061B40000}"/>
    <cellStyle name="T_Book1_1 7 12 3" xfId="41395" xr:uid="{00000000-0005-0000-0000-000062B40000}"/>
    <cellStyle name="T_Book1_1 7 12 4" xfId="41396" xr:uid="{00000000-0005-0000-0000-000063B40000}"/>
    <cellStyle name="T_Book1_1 7 12 5" xfId="41397" xr:uid="{00000000-0005-0000-0000-000064B40000}"/>
    <cellStyle name="T_Book1_1 7 12 6" xfId="41398" xr:uid="{00000000-0005-0000-0000-000065B40000}"/>
    <cellStyle name="T_Book1_1 7 13" xfId="41399" xr:uid="{00000000-0005-0000-0000-000066B40000}"/>
    <cellStyle name="T_Book1_1 7 13 2" xfId="41400" xr:uid="{00000000-0005-0000-0000-000067B40000}"/>
    <cellStyle name="T_Book1_1 7 13 3" xfId="41401" xr:uid="{00000000-0005-0000-0000-000068B40000}"/>
    <cellStyle name="T_Book1_1 7 13 4" xfId="41402" xr:uid="{00000000-0005-0000-0000-000069B40000}"/>
    <cellStyle name="T_Book1_1 7 13 5" xfId="41403" xr:uid="{00000000-0005-0000-0000-00006AB40000}"/>
    <cellStyle name="T_Book1_1 7 13 6" xfId="41404" xr:uid="{00000000-0005-0000-0000-00006BB40000}"/>
    <cellStyle name="T_Book1_1 7 14" xfId="41405" xr:uid="{00000000-0005-0000-0000-00006CB40000}"/>
    <cellStyle name="T_Book1_1 7 14 2" xfId="41406" xr:uid="{00000000-0005-0000-0000-00006DB40000}"/>
    <cellStyle name="T_Book1_1 7 14 3" xfId="41407" xr:uid="{00000000-0005-0000-0000-00006EB40000}"/>
    <cellStyle name="T_Book1_1 7 14 4" xfId="41408" xr:uid="{00000000-0005-0000-0000-00006FB40000}"/>
    <cellStyle name="T_Book1_1 7 14 5" xfId="41409" xr:uid="{00000000-0005-0000-0000-000070B40000}"/>
    <cellStyle name="T_Book1_1 7 14 6" xfId="41410" xr:uid="{00000000-0005-0000-0000-000071B40000}"/>
    <cellStyle name="T_Book1_1 7 15" xfId="41411" xr:uid="{00000000-0005-0000-0000-000072B40000}"/>
    <cellStyle name="T_Book1_1 7 15 2" xfId="41412" xr:uid="{00000000-0005-0000-0000-000073B40000}"/>
    <cellStyle name="T_Book1_1 7 15 3" xfId="41413" xr:uid="{00000000-0005-0000-0000-000074B40000}"/>
    <cellStyle name="T_Book1_1 7 15 4" xfId="41414" xr:uid="{00000000-0005-0000-0000-000075B40000}"/>
    <cellStyle name="T_Book1_1 7 15 5" xfId="41415" xr:uid="{00000000-0005-0000-0000-000076B40000}"/>
    <cellStyle name="T_Book1_1 7 15 6" xfId="41416" xr:uid="{00000000-0005-0000-0000-000077B40000}"/>
    <cellStyle name="T_Book1_1 7 16" xfId="41417" xr:uid="{00000000-0005-0000-0000-000078B40000}"/>
    <cellStyle name="T_Book1_1 7 16 2" xfId="41418" xr:uid="{00000000-0005-0000-0000-000079B40000}"/>
    <cellStyle name="T_Book1_1 7 16 3" xfId="41419" xr:uid="{00000000-0005-0000-0000-00007AB40000}"/>
    <cellStyle name="T_Book1_1 7 16 4" xfId="41420" xr:uid="{00000000-0005-0000-0000-00007BB40000}"/>
    <cellStyle name="T_Book1_1 7 16 5" xfId="41421" xr:uid="{00000000-0005-0000-0000-00007CB40000}"/>
    <cellStyle name="T_Book1_1 7 16 6" xfId="41422" xr:uid="{00000000-0005-0000-0000-00007DB40000}"/>
    <cellStyle name="T_Book1_1 7 17" xfId="41423" xr:uid="{00000000-0005-0000-0000-00007EB40000}"/>
    <cellStyle name="T_Book1_1 7 17 2" xfId="41424" xr:uid="{00000000-0005-0000-0000-00007FB40000}"/>
    <cellStyle name="T_Book1_1 7 17 3" xfId="41425" xr:uid="{00000000-0005-0000-0000-000080B40000}"/>
    <cellStyle name="T_Book1_1 7 17 4" xfId="41426" xr:uid="{00000000-0005-0000-0000-000081B40000}"/>
    <cellStyle name="T_Book1_1 7 17 5" xfId="41427" xr:uid="{00000000-0005-0000-0000-000082B40000}"/>
    <cellStyle name="T_Book1_1 7 17 6" xfId="41428" xr:uid="{00000000-0005-0000-0000-000083B40000}"/>
    <cellStyle name="T_Book1_1 7 18" xfId="41429" xr:uid="{00000000-0005-0000-0000-000084B40000}"/>
    <cellStyle name="T_Book1_1 7 18 2" xfId="41430" xr:uid="{00000000-0005-0000-0000-000085B40000}"/>
    <cellStyle name="T_Book1_1 7 18 3" xfId="41431" xr:uid="{00000000-0005-0000-0000-000086B40000}"/>
    <cellStyle name="T_Book1_1 7 18 4" xfId="41432" xr:uid="{00000000-0005-0000-0000-000087B40000}"/>
    <cellStyle name="T_Book1_1 7 18 5" xfId="41433" xr:uid="{00000000-0005-0000-0000-000088B40000}"/>
    <cellStyle name="T_Book1_1 7 18 6" xfId="41434" xr:uid="{00000000-0005-0000-0000-000089B40000}"/>
    <cellStyle name="T_Book1_1 7 19" xfId="41435" xr:uid="{00000000-0005-0000-0000-00008AB40000}"/>
    <cellStyle name="T_Book1_1 7 19 2" xfId="41436" xr:uid="{00000000-0005-0000-0000-00008BB40000}"/>
    <cellStyle name="T_Book1_1 7 19 3" xfId="41437" xr:uid="{00000000-0005-0000-0000-00008CB40000}"/>
    <cellStyle name="T_Book1_1 7 19 4" xfId="41438" xr:uid="{00000000-0005-0000-0000-00008DB40000}"/>
    <cellStyle name="T_Book1_1 7 19 5" xfId="41439" xr:uid="{00000000-0005-0000-0000-00008EB40000}"/>
    <cellStyle name="T_Book1_1 7 19 6" xfId="41440" xr:uid="{00000000-0005-0000-0000-00008FB40000}"/>
    <cellStyle name="T_Book1_1 7 2" xfId="41441" xr:uid="{00000000-0005-0000-0000-000090B40000}"/>
    <cellStyle name="T_Book1_1 7 2 2" xfId="41442" xr:uid="{00000000-0005-0000-0000-000091B40000}"/>
    <cellStyle name="T_Book1_1 7 2 3" xfId="41443" xr:uid="{00000000-0005-0000-0000-000092B40000}"/>
    <cellStyle name="T_Book1_1 7 2 4" xfId="41444" xr:uid="{00000000-0005-0000-0000-000093B40000}"/>
    <cellStyle name="T_Book1_1 7 2 5" xfId="41445" xr:uid="{00000000-0005-0000-0000-000094B40000}"/>
    <cellStyle name="T_Book1_1 7 2 6" xfId="41446" xr:uid="{00000000-0005-0000-0000-000095B40000}"/>
    <cellStyle name="T_Book1_1 7 2 7" xfId="41447" xr:uid="{00000000-0005-0000-0000-000096B40000}"/>
    <cellStyle name="T_Book1_1 7 20" xfId="41448" xr:uid="{00000000-0005-0000-0000-000097B40000}"/>
    <cellStyle name="T_Book1_1 7 20 2" xfId="41449" xr:uid="{00000000-0005-0000-0000-000098B40000}"/>
    <cellStyle name="T_Book1_1 7 20 3" xfId="41450" xr:uid="{00000000-0005-0000-0000-000099B40000}"/>
    <cellStyle name="T_Book1_1 7 20 4" xfId="41451" xr:uid="{00000000-0005-0000-0000-00009AB40000}"/>
    <cellStyle name="T_Book1_1 7 20 5" xfId="41452" xr:uid="{00000000-0005-0000-0000-00009BB40000}"/>
    <cellStyle name="T_Book1_1 7 20 6" xfId="41453" xr:uid="{00000000-0005-0000-0000-00009CB40000}"/>
    <cellStyle name="T_Book1_1 7 21" xfId="41454" xr:uid="{00000000-0005-0000-0000-00009DB40000}"/>
    <cellStyle name="T_Book1_1 7 21 2" xfId="41455" xr:uid="{00000000-0005-0000-0000-00009EB40000}"/>
    <cellStyle name="T_Book1_1 7 21 3" xfId="41456" xr:uid="{00000000-0005-0000-0000-00009FB40000}"/>
    <cellStyle name="T_Book1_1 7 21 4" xfId="41457" xr:uid="{00000000-0005-0000-0000-0000A0B40000}"/>
    <cellStyle name="T_Book1_1 7 21 5" xfId="41458" xr:uid="{00000000-0005-0000-0000-0000A1B40000}"/>
    <cellStyle name="T_Book1_1 7 21 6" xfId="41459" xr:uid="{00000000-0005-0000-0000-0000A2B40000}"/>
    <cellStyle name="T_Book1_1 7 22" xfId="41460" xr:uid="{00000000-0005-0000-0000-0000A3B40000}"/>
    <cellStyle name="T_Book1_1 7 22 2" xfId="41461" xr:uid="{00000000-0005-0000-0000-0000A4B40000}"/>
    <cellStyle name="T_Book1_1 7 22 3" xfId="41462" xr:uid="{00000000-0005-0000-0000-0000A5B40000}"/>
    <cellStyle name="T_Book1_1 7 22 4" xfId="41463" xr:uid="{00000000-0005-0000-0000-0000A6B40000}"/>
    <cellStyle name="T_Book1_1 7 22 5" xfId="41464" xr:uid="{00000000-0005-0000-0000-0000A7B40000}"/>
    <cellStyle name="T_Book1_1 7 22 6" xfId="41465" xr:uid="{00000000-0005-0000-0000-0000A8B40000}"/>
    <cellStyle name="T_Book1_1 7 23" xfId="41466" xr:uid="{00000000-0005-0000-0000-0000A9B40000}"/>
    <cellStyle name="T_Book1_1 7 23 2" xfId="41467" xr:uid="{00000000-0005-0000-0000-0000AAB40000}"/>
    <cellStyle name="T_Book1_1 7 23 3" xfId="41468" xr:uid="{00000000-0005-0000-0000-0000ABB40000}"/>
    <cellStyle name="T_Book1_1 7 23 4" xfId="41469" xr:uid="{00000000-0005-0000-0000-0000ACB40000}"/>
    <cellStyle name="T_Book1_1 7 23 5" xfId="41470" xr:uid="{00000000-0005-0000-0000-0000ADB40000}"/>
    <cellStyle name="T_Book1_1 7 23 6" xfId="41471" xr:uid="{00000000-0005-0000-0000-0000AEB40000}"/>
    <cellStyle name="T_Book1_1 7 24" xfId="41472" xr:uid="{00000000-0005-0000-0000-0000AFB40000}"/>
    <cellStyle name="T_Book1_1 7 24 2" xfId="41473" xr:uid="{00000000-0005-0000-0000-0000B0B40000}"/>
    <cellStyle name="T_Book1_1 7 24 3" xfId="41474" xr:uid="{00000000-0005-0000-0000-0000B1B40000}"/>
    <cellStyle name="T_Book1_1 7 24 4" xfId="41475" xr:uid="{00000000-0005-0000-0000-0000B2B40000}"/>
    <cellStyle name="T_Book1_1 7 24 5" xfId="41476" xr:uid="{00000000-0005-0000-0000-0000B3B40000}"/>
    <cellStyle name="T_Book1_1 7 24 6" xfId="41477" xr:uid="{00000000-0005-0000-0000-0000B4B40000}"/>
    <cellStyle name="T_Book1_1 7 25" xfId="41478" xr:uid="{00000000-0005-0000-0000-0000B5B40000}"/>
    <cellStyle name="T_Book1_1 7 25 2" xfId="41479" xr:uid="{00000000-0005-0000-0000-0000B6B40000}"/>
    <cellStyle name="T_Book1_1 7 25 3" xfId="41480" xr:uid="{00000000-0005-0000-0000-0000B7B40000}"/>
    <cellStyle name="T_Book1_1 7 25 4" xfId="41481" xr:uid="{00000000-0005-0000-0000-0000B8B40000}"/>
    <cellStyle name="T_Book1_1 7 25 5" xfId="41482" xr:uid="{00000000-0005-0000-0000-0000B9B40000}"/>
    <cellStyle name="T_Book1_1 7 25 6" xfId="41483" xr:uid="{00000000-0005-0000-0000-0000BAB40000}"/>
    <cellStyle name="T_Book1_1 7 26" xfId="41484" xr:uid="{00000000-0005-0000-0000-0000BBB40000}"/>
    <cellStyle name="T_Book1_1 7 26 2" xfId="41485" xr:uid="{00000000-0005-0000-0000-0000BCB40000}"/>
    <cellStyle name="T_Book1_1 7 26 3" xfId="41486" xr:uid="{00000000-0005-0000-0000-0000BDB40000}"/>
    <cellStyle name="T_Book1_1 7 26 4" xfId="41487" xr:uid="{00000000-0005-0000-0000-0000BEB40000}"/>
    <cellStyle name="T_Book1_1 7 26 5" xfId="41488" xr:uid="{00000000-0005-0000-0000-0000BFB40000}"/>
    <cellStyle name="T_Book1_1 7 26 6" xfId="41489" xr:uid="{00000000-0005-0000-0000-0000C0B40000}"/>
    <cellStyle name="T_Book1_1 7 27" xfId="41490" xr:uid="{00000000-0005-0000-0000-0000C1B40000}"/>
    <cellStyle name="T_Book1_1 7 27 2" xfId="41491" xr:uid="{00000000-0005-0000-0000-0000C2B40000}"/>
    <cellStyle name="T_Book1_1 7 27 3" xfId="41492" xr:uid="{00000000-0005-0000-0000-0000C3B40000}"/>
    <cellStyle name="T_Book1_1 7 27 4" xfId="41493" xr:uid="{00000000-0005-0000-0000-0000C4B40000}"/>
    <cellStyle name="T_Book1_1 7 27 5" xfId="41494" xr:uid="{00000000-0005-0000-0000-0000C5B40000}"/>
    <cellStyle name="T_Book1_1 7 27 6" xfId="41495" xr:uid="{00000000-0005-0000-0000-0000C6B40000}"/>
    <cellStyle name="T_Book1_1 7 28" xfId="41496" xr:uid="{00000000-0005-0000-0000-0000C7B40000}"/>
    <cellStyle name="T_Book1_1 7 28 2" xfId="41497" xr:uid="{00000000-0005-0000-0000-0000C8B40000}"/>
    <cellStyle name="T_Book1_1 7 28 3" xfId="41498" xr:uid="{00000000-0005-0000-0000-0000C9B40000}"/>
    <cellStyle name="T_Book1_1 7 28 4" xfId="41499" xr:uid="{00000000-0005-0000-0000-0000CAB40000}"/>
    <cellStyle name="T_Book1_1 7 28 5" xfId="41500" xr:uid="{00000000-0005-0000-0000-0000CBB40000}"/>
    <cellStyle name="T_Book1_1 7 28 6" xfId="41501" xr:uid="{00000000-0005-0000-0000-0000CCB40000}"/>
    <cellStyle name="T_Book1_1 7 29" xfId="41502" xr:uid="{00000000-0005-0000-0000-0000CDB40000}"/>
    <cellStyle name="T_Book1_1 7 29 2" xfId="41503" xr:uid="{00000000-0005-0000-0000-0000CEB40000}"/>
    <cellStyle name="T_Book1_1 7 29 3" xfId="41504" xr:uid="{00000000-0005-0000-0000-0000CFB40000}"/>
    <cellStyle name="T_Book1_1 7 29 4" xfId="41505" xr:uid="{00000000-0005-0000-0000-0000D0B40000}"/>
    <cellStyle name="T_Book1_1 7 29 5" xfId="41506" xr:uid="{00000000-0005-0000-0000-0000D1B40000}"/>
    <cellStyle name="T_Book1_1 7 29 6" xfId="41507" xr:uid="{00000000-0005-0000-0000-0000D2B40000}"/>
    <cellStyle name="T_Book1_1 7 3" xfId="41508" xr:uid="{00000000-0005-0000-0000-0000D3B40000}"/>
    <cellStyle name="T_Book1_1 7 3 2" xfId="41509" xr:uid="{00000000-0005-0000-0000-0000D4B40000}"/>
    <cellStyle name="T_Book1_1 7 3 3" xfId="41510" xr:uid="{00000000-0005-0000-0000-0000D5B40000}"/>
    <cellStyle name="T_Book1_1 7 3 4" xfId="41511" xr:uid="{00000000-0005-0000-0000-0000D6B40000}"/>
    <cellStyle name="T_Book1_1 7 3 5" xfId="41512" xr:uid="{00000000-0005-0000-0000-0000D7B40000}"/>
    <cellStyle name="T_Book1_1 7 3 6" xfId="41513" xr:uid="{00000000-0005-0000-0000-0000D8B40000}"/>
    <cellStyle name="T_Book1_1 7 30" xfId="41514" xr:uid="{00000000-0005-0000-0000-0000D9B40000}"/>
    <cellStyle name="T_Book1_1 7 31" xfId="41515" xr:uid="{00000000-0005-0000-0000-0000DAB40000}"/>
    <cellStyle name="T_Book1_1 7 32" xfId="41516" xr:uid="{00000000-0005-0000-0000-0000DBB40000}"/>
    <cellStyle name="T_Book1_1 7 33" xfId="41517" xr:uid="{00000000-0005-0000-0000-0000DCB40000}"/>
    <cellStyle name="T_Book1_1 7 34" xfId="41518" xr:uid="{00000000-0005-0000-0000-0000DDB40000}"/>
    <cellStyle name="T_Book1_1 7 4" xfId="41519" xr:uid="{00000000-0005-0000-0000-0000DEB40000}"/>
    <cellStyle name="T_Book1_1 7 4 2" xfId="41520" xr:uid="{00000000-0005-0000-0000-0000DFB40000}"/>
    <cellStyle name="T_Book1_1 7 4 3" xfId="41521" xr:uid="{00000000-0005-0000-0000-0000E0B40000}"/>
    <cellStyle name="T_Book1_1 7 4 4" xfId="41522" xr:uid="{00000000-0005-0000-0000-0000E1B40000}"/>
    <cellStyle name="T_Book1_1 7 4 5" xfId="41523" xr:uid="{00000000-0005-0000-0000-0000E2B40000}"/>
    <cellStyle name="T_Book1_1 7 4 6" xfId="41524" xr:uid="{00000000-0005-0000-0000-0000E3B40000}"/>
    <cellStyle name="T_Book1_1 7 5" xfId="41525" xr:uid="{00000000-0005-0000-0000-0000E4B40000}"/>
    <cellStyle name="T_Book1_1 7 5 2" xfId="41526" xr:uid="{00000000-0005-0000-0000-0000E5B40000}"/>
    <cellStyle name="T_Book1_1 7 5 3" xfId="41527" xr:uid="{00000000-0005-0000-0000-0000E6B40000}"/>
    <cellStyle name="T_Book1_1 7 5 4" xfId="41528" xr:uid="{00000000-0005-0000-0000-0000E7B40000}"/>
    <cellStyle name="T_Book1_1 7 5 5" xfId="41529" xr:uid="{00000000-0005-0000-0000-0000E8B40000}"/>
    <cellStyle name="T_Book1_1 7 5 6" xfId="41530" xr:uid="{00000000-0005-0000-0000-0000E9B40000}"/>
    <cellStyle name="T_Book1_1 7 6" xfId="41531" xr:uid="{00000000-0005-0000-0000-0000EAB40000}"/>
    <cellStyle name="T_Book1_1 7 6 2" xfId="41532" xr:uid="{00000000-0005-0000-0000-0000EBB40000}"/>
    <cellStyle name="T_Book1_1 7 6 3" xfId="41533" xr:uid="{00000000-0005-0000-0000-0000ECB40000}"/>
    <cellStyle name="T_Book1_1 7 6 4" xfId="41534" xr:uid="{00000000-0005-0000-0000-0000EDB40000}"/>
    <cellStyle name="T_Book1_1 7 6 5" xfId="41535" xr:uid="{00000000-0005-0000-0000-0000EEB40000}"/>
    <cellStyle name="T_Book1_1 7 6 6" xfId="41536" xr:uid="{00000000-0005-0000-0000-0000EFB40000}"/>
    <cellStyle name="T_Book1_1 7 7" xfId="41537" xr:uid="{00000000-0005-0000-0000-0000F0B40000}"/>
    <cellStyle name="T_Book1_1 7 7 2" xfId="41538" xr:uid="{00000000-0005-0000-0000-0000F1B40000}"/>
    <cellStyle name="T_Book1_1 7 7 3" xfId="41539" xr:uid="{00000000-0005-0000-0000-0000F2B40000}"/>
    <cellStyle name="T_Book1_1 7 7 4" xfId="41540" xr:uid="{00000000-0005-0000-0000-0000F3B40000}"/>
    <cellStyle name="T_Book1_1 7 7 5" xfId="41541" xr:uid="{00000000-0005-0000-0000-0000F4B40000}"/>
    <cellStyle name="T_Book1_1 7 7 6" xfId="41542" xr:uid="{00000000-0005-0000-0000-0000F5B40000}"/>
    <cellStyle name="T_Book1_1 7 8" xfId="41543" xr:uid="{00000000-0005-0000-0000-0000F6B40000}"/>
    <cellStyle name="T_Book1_1 7 8 2" xfId="41544" xr:uid="{00000000-0005-0000-0000-0000F7B40000}"/>
    <cellStyle name="T_Book1_1 7 8 3" xfId="41545" xr:uid="{00000000-0005-0000-0000-0000F8B40000}"/>
    <cellStyle name="T_Book1_1 7 8 4" xfId="41546" xr:uid="{00000000-0005-0000-0000-0000F9B40000}"/>
    <cellStyle name="T_Book1_1 7 8 5" xfId="41547" xr:uid="{00000000-0005-0000-0000-0000FAB40000}"/>
    <cellStyle name="T_Book1_1 7 8 6" xfId="41548" xr:uid="{00000000-0005-0000-0000-0000FBB40000}"/>
    <cellStyle name="T_Book1_1 7 9" xfId="41549" xr:uid="{00000000-0005-0000-0000-0000FCB40000}"/>
    <cellStyle name="T_Book1_1 7 9 2" xfId="41550" xr:uid="{00000000-0005-0000-0000-0000FDB40000}"/>
    <cellStyle name="T_Book1_1 7 9 3" xfId="41551" xr:uid="{00000000-0005-0000-0000-0000FEB40000}"/>
    <cellStyle name="T_Book1_1 7 9 4" xfId="41552" xr:uid="{00000000-0005-0000-0000-0000FFB40000}"/>
    <cellStyle name="T_Book1_1 7 9 5" xfId="41553" xr:uid="{00000000-0005-0000-0000-000000B50000}"/>
    <cellStyle name="T_Book1_1 7 9 6" xfId="41554" xr:uid="{00000000-0005-0000-0000-000001B50000}"/>
    <cellStyle name="T_Book1_1 8" xfId="41555" xr:uid="{00000000-0005-0000-0000-000002B50000}"/>
    <cellStyle name="T_Book1_1 9" xfId="41556" xr:uid="{00000000-0005-0000-0000-000003B50000}"/>
    <cellStyle name="T_Book1_1 9 2" xfId="41557" xr:uid="{00000000-0005-0000-0000-000004B50000}"/>
    <cellStyle name="T_Book1_1 9 3" xfId="41558" xr:uid="{00000000-0005-0000-0000-000005B50000}"/>
    <cellStyle name="T_Book1_1 9 4" xfId="41559" xr:uid="{00000000-0005-0000-0000-000006B50000}"/>
    <cellStyle name="T_Book1_1 9 5" xfId="41560" xr:uid="{00000000-0005-0000-0000-000007B50000}"/>
    <cellStyle name="T_Book1_1 9 6" xfId="41561" xr:uid="{00000000-0005-0000-0000-000008B50000}"/>
    <cellStyle name="T_Book1_1 9 7" xfId="41562" xr:uid="{00000000-0005-0000-0000-000009B50000}"/>
    <cellStyle name="T_Book1_1_Bao cao QT Gui STC" xfId="57863" xr:uid="{00000000-0005-0000-0000-00000AB50000}"/>
    <cellStyle name="T_Book1_1_Bao cao QT Gui STC 2" xfId="58824" xr:uid="{00000000-0005-0000-0000-00000BB50000}"/>
    <cellStyle name="T_Book1_1_Bc GTNT 2008 - Kh 2009" xfId="57864" xr:uid="{00000000-0005-0000-0000-00000CB50000}"/>
    <cellStyle name="T_Book1_1_Bc GTNT 2008 - Kh 2009 2" xfId="58825" xr:uid="{00000000-0005-0000-0000-00000DB50000}"/>
    <cellStyle name="T_Book1_1_Bieu bao cao von TPCP gd 2003-2010(18.5)" xfId="57865" xr:uid="{00000000-0005-0000-0000-00000EB50000}"/>
    <cellStyle name="T_Book1_1_Bieu bao cao von TPCP gd 2003-2010(18.5) 2" xfId="58826" xr:uid="{00000000-0005-0000-0000-00000FB50000}"/>
    <cellStyle name="T_Book1_1_Bieu tong hop nhu cau ung 2011 da chon loc -Mien nui" xfId="1096" xr:uid="{00000000-0005-0000-0000-000010B50000}"/>
    <cellStyle name="T_Book1_1_Bieu tong hop nhu cau ung 2011 da chon loc -Mien nui 2" xfId="58827" xr:uid="{00000000-0005-0000-0000-000011B50000}"/>
    <cellStyle name="T_Book1_1_Bieu tong hop nhu cau ung 2011 da chon loc -Mien nui 3" xfId="59174" xr:uid="{00000000-0005-0000-0000-000012B50000}"/>
    <cellStyle name="T_Book1_1_Bieu tong hop nhu cau ung 2011 da chon loc -Mien nui 4" xfId="59025" xr:uid="{00000000-0005-0000-0000-000013B50000}"/>
    <cellStyle name="T_Book1_1_Bieu tong hop nhu cau ung 2011 da chon loc -Mien nui 5" xfId="59134" xr:uid="{00000000-0005-0000-0000-000014B50000}"/>
    <cellStyle name="T_Book1_1_Bieu tong hop nhu cau ung 2011 da chon loc -Mien nui 6" xfId="59049" xr:uid="{00000000-0005-0000-0000-000015B50000}"/>
    <cellStyle name="T_Book1_1_Book1" xfId="41563" xr:uid="{00000000-0005-0000-0000-000016B50000}"/>
    <cellStyle name="T_Book1_1_Book1 2" xfId="58828" xr:uid="{00000000-0005-0000-0000-000017B50000}"/>
    <cellStyle name="T_Book1_1_Book1_1" xfId="41564" xr:uid="{00000000-0005-0000-0000-000018B50000}"/>
    <cellStyle name="T_Book1_1_Book1_1 2" xfId="58829" xr:uid="{00000000-0005-0000-0000-000019B50000}"/>
    <cellStyle name="T_Book1_1_Book1_1_Gia goi thau KS, TKBVTC sua Ngay 12-01" xfId="41565" xr:uid="{00000000-0005-0000-0000-00001AB50000}"/>
    <cellStyle name="T_Book1_1_Book1_Book1" xfId="41566" xr:uid="{00000000-0005-0000-0000-00001BB50000}"/>
    <cellStyle name="T_Book1_1_Book1_Book1_Gia goi thau KS, TKBVTC sua Ngay 12-01" xfId="41567" xr:uid="{00000000-0005-0000-0000-00001CB50000}"/>
    <cellStyle name="T_Book1_1_Book1_Book2" xfId="41568" xr:uid="{00000000-0005-0000-0000-00001DB50000}"/>
    <cellStyle name="T_Book1_1_Book1_thanh hoa lap du an 062008" xfId="41569" xr:uid="{00000000-0005-0000-0000-00001FB50000}"/>
    <cellStyle name="T_Book1_1_Book1_TMDTluong_540000(1)" xfId="41570" xr:uid="{00000000-0005-0000-0000-00001EB50000}"/>
    <cellStyle name="T_Book1_1_Book2" xfId="41571" xr:uid="{00000000-0005-0000-0000-000020B50000}"/>
    <cellStyle name="T_Book1_1_CAI TAO BEP AN" xfId="57866" xr:uid="{00000000-0005-0000-0000-000021B50000}"/>
    <cellStyle name="T_Book1_1_CAI TAO BEP AN 2" xfId="58830" xr:uid="{00000000-0005-0000-0000-000022B50000}"/>
    <cellStyle name="T_Book1_1_cai tao nha an bac ha tl" xfId="57867" xr:uid="{00000000-0005-0000-0000-000023B50000}"/>
    <cellStyle name="T_Book1_1_cai tao nha an bac ha tl 2" xfId="58831" xr:uid="{00000000-0005-0000-0000-000024B50000}"/>
    <cellStyle name="T_Book1_1_CPK" xfId="1097" xr:uid="{00000000-0005-0000-0000-000025B50000}"/>
    <cellStyle name="T_Book1_1_CPK 2" xfId="58832" xr:uid="{00000000-0005-0000-0000-000026B50000}"/>
    <cellStyle name="T_Book1_1_CPK 3" xfId="59175" xr:uid="{00000000-0005-0000-0000-000027B50000}"/>
    <cellStyle name="T_Book1_1_CPK 4" xfId="59024" xr:uid="{00000000-0005-0000-0000-000028B50000}"/>
    <cellStyle name="T_Book1_1_CPK 5" xfId="59135" xr:uid="{00000000-0005-0000-0000-000029B50000}"/>
    <cellStyle name="T_Book1_1_CPK 6" xfId="59048" xr:uid="{00000000-0005-0000-0000-00002AB50000}"/>
    <cellStyle name="T_Book1_1_Du toan khao sat don 553 (da sua 16.5.08)" xfId="41572" xr:uid="{00000000-0005-0000-0000-00002BB50000}"/>
    <cellStyle name="T_Book1_1_Du toan TL702D2" xfId="41573" xr:uid="{00000000-0005-0000-0000-00002CB50000}"/>
    <cellStyle name="T_Book1_1_Du toan TL702D2_Book1" xfId="41574" xr:uid="{00000000-0005-0000-0000-00002DB50000}"/>
    <cellStyle name="T_Book1_1_Du toan TL702D2_Book2" xfId="41575" xr:uid="{00000000-0005-0000-0000-00002EB50000}"/>
    <cellStyle name="T_Book1_1_Du toan TL702D2_thanh hoa lap du an 062008" xfId="41576" xr:uid="{00000000-0005-0000-0000-000030B50000}"/>
    <cellStyle name="T_Book1_1_Du toan TL702D2_TMDTluong_540000(1)" xfId="41577" xr:uid="{00000000-0005-0000-0000-00002FB50000}"/>
    <cellStyle name="T_Book1_1_duong GT di phong HTKTsua" xfId="57868" xr:uid="{00000000-0005-0000-0000-000031B50000}"/>
    <cellStyle name="T_Book1_1_duong GT di phong HTKTsua 2" xfId="58833" xr:uid="{00000000-0005-0000-0000-000032B50000}"/>
    <cellStyle name="T_Book1_1_giao cho bac" xfId="57869" xr:uid="{00000000-0005-0000-0000-000033B50000}"/>
    <cellStyle name="T_Book1_1_giao cho bac 2" xfId="58834" xr:uid="{00000000-0005-0000-0000-000034B50000}"/>
    <cellStyle name="T_Book1_1_Khoi luong cac hang muc chi tiet-702" xfId="41578" xr:uid="{00000000-0005-0000-0000-000035B50000}"/>
    <cellStyle name="T_Book1_1_Khoi luong cac hang muc chi tiet-702_Book1" xfId="41579" xr:uid="{00000000-0005-0000-0000-000036B50000}"/>
    <cellStyle name="T_Book1_1_Khoi luong cac hang muc chi tiet-702_Book2" xfId="41580" xr:uid="{00000000-0005-0000-0000-000037B50000}"/>
    <cellStyle name="T_Book1_1_Khoi luong cac hang muc chi tiet-702_thanh hoa lap du an 062008" xfId="41581" xr:uid="{00000000-0005-0000-0000-000039B50000}"/>
    <cellStyle name="T_Book1_1_Khoi luong cac hang muc chi tiet-702_TMDTluong_540000(1)" xfId="41582" xr:uid="{00000000-0005-0000-0000-000038B50000}"/>
    <cellStyle name="T_Book1_1_Luy ke von ung nam 2011 -Thoa gui ngay 12-8-2012" xfId="1098" xr:uid="{00000000-0005-0000-0000-00003AB50000}"/>
    <cellStyle name="T_Book1_1_Luy ke von ung nam 2011 -Thoa gui ngay 12-8-2012 2" xfId="59176" xr:uid="{00000000-0005-0000-0000-00003BB50000}"/>
    <cellStyle name="T_Book1_1_Luy ke von ung nam 2011 -Thoa gui ngay 12-8-2012 3" xfId="59023" xr:uid="{00000000-0005-0000-0000-00003CB50000}"/>
    <cellStyle name="T_Book1_1_Luy ke von ung nam 2011 -Thoa gui ngay 12-8-2012 4" xfId="59136" xr:uid="{00000000-0005-0000-0000-00003DB50000}"/>
    <cellStyle name="T_Book1_1_Luy ke von ung nam 2011 -Thoa gui ngay 12-8-2012 5" xfId="59047" xr:uid="{00000000-0005-0000-0000-00003EB50000}"/>
    <cellStyle name="T_Book1_1_ngoai that tl" xfId="57870" xr:uid="{00000000-0005-0000-0000-00003FB50000}"/>
    <cellStyle name="T_Book1_1_ngoai that tl 2" xfId="58835" xr:uid="{00000000-0005-0000-0000-000040B50000}"/>
    <cellStyle name="T_Book1_1_Nha o noi tru 3TBH tl" xfId="57871" xr:uid="{00000000-0005-0000-0000-000041B50000}"/>
    <cellStyle name="T_Book1_1_Nha o noi tru 3TBH tl 2" xfId="58836" xr:uid="{00000000-0005-0000-0000-000042B50000}"/>
    <cellStyle name="T_Book1_1_Nhap" xfId="41583" xr:uid="{00000000-0005-0000-0000-000043B50000}"/>
    <cellStyle name="T_Book1_1_Phu luc KS" xfId="41584" xr:uid="{00000000-0005-0000-0000-000044B50000}"/>
    <cellStyle name="T_Book1_1_Sheet1" xfId="41585" xr:uid="{00000000-0005-0000-0000-000045B50000}"/>
    <cellStyle name="T_Book1_1_thanh hoa lap du an 062008" xfId="41586" xr:uid="{00000000-0005-0000-0000-00004BB50000}"/>
    <cellStyle name="T_Book1_1_Thiet bi" xfId="1099" xr:uid="{00000000-0005-0000-0000-00004CB50000}"/>
    <cellStyle name="T_Book1_1_Thiet bi 2" xfId="58837" xr:uid="{00000000-0005-0000-0000-00004DB50000}"/>
    <cellStyle name="T_Book1_1_Thiet bi 3" xfId="59177" xr:uid="{00000000-0005-0000-0000-00004EB50000}"/>
    <cellStyle name="T_Book1_1_Thiet bi 4" xfId="59022" xr:uid="{00000000-0005-0000-0000-00004FB50000}"/>
    <cellStyle name="T_Book1_1_Thiet bi 5" xfId="59137" xr:uid="{00000000-0005-0000-0000-000050B50000}"/>
    <cellStyle name="T_Book1_1_Thiet bi 6" xfId="59046" xr:uid="{00000000-0005-0000-0000-000051B50000}"/>
    <cellStyle name="T_Book1_1_TL_namluc7( BX TT 03)" xfId="57872" xr:uid="{00000000-0005-0000-0000-000046B50000}"/>
    <cellStyle name="T_Book1_1_TL_namluc7( BX TT 03) 2" xfId="58838" xr:uid="{00000000-0005-0000-0000-000047B50000}"/>
    <cellStyle name="T_Book1_1_TMDTluong_540000(1)" xfId="41587" xr:uid="{00000000-0005-0000-0000-000048B50000}"/>
    <cellStyle name="T_Book1_1_tongket2003-2010 Kg Vu DP" xfId="57873" xr:uid="{00000000-0005-0000-0000-000049B50000}"/>
    <cellStyle name="T_Book1_1_tongket2003-2010 Kg Vu DP 2" xfId="58839" xr:uid="{00000000-0005-0000-0000-00004AB50000}"/>
    <cellStyle name="T_Book1_2" xfId="41588" xr:uid="{00000000-0005-0000-0000-000052B50000}"/>
    <cellStyle name="T_Book1_2 10" xfId="41589" xr:uid="{00000000-0005-0000-0000-000053B50000}"/>
    <cellStyle name="T_Book1_2 10 2" xfId="41590" xr:uid="{00000000-0005-0000-0000-000054B50000}"/>
    <cellStyle name="T_Book1_2 10 3" xfId="41591" xr:uid="{00000000-0005-0000-0000-000055B50000}"/>
    <cellStyle name="T_Book1_2 10 4" xfId="41592" xr:uid="{00000000-0005-0000-0000-000056B50000}"/>
    <cellStyle name="T_Book1_2 10 5" xfId="41593" xr:uid="{00000000-0005-0000-0000-000057B50000}"/>
    <cellStyle name="T_Book1_2 10 6" xfId="41594" xr:uid="{00000000-0005-0000-0000-000058B50000}"/>
    <cellStyle name="T_Book1_2 11" xfId="41595" xr:uid="{00000000-0005-0000-0000-000059B50000}"/>
    <cellStyle name="T_Book1_2 11 2" xfId="41596" xr:uid="{00000000-0005-0000-0000-00005AB50000}"/>
    <cellStyle name="T_Book1_2 11 3" xfId="41597" xr:uid="{00000000-0005-0000-0000-00005BB50000}"/>
    <cellStyle name="T_Book1_2 11 4" xfId="41598" xr:uid="{00000000-0005-0000-0000-00005CB50000}"/>
    <cellStyle name="T_Book1_2 11 5" xfId="41599" xr:uid="{00000000-0005-0000-0000-00005DB50000}"/>
    <cellStyle name="T_Book1_2 11 6" xfId="41600" xr:uid="{00000000-0005-0000-0000-00005EB50000}"/>
    <cellStyle name="T_Book1_2 12" xfId="41601" xr:uid="{00000000-0005-0000-0000-00005FB50000}"/>
    <cellStyle name="T_Book1_2 12 2" xfId="41602" xr:uid="{00000000-0005-0000-0000-000060B50000}"/>
    <cellStyle name="T_Book1_2 12 3" xfId="41603" xr:uid="{00000000-0005-0000-0000-000061B50000}"/>
    <cellStyle name="T_Book1_2 12 4" xfId="41604" xr:uid="{00000000-0005-0000-0000-000062B50000}"/>
    <cellStyle name="T_Book1_2 12 5" xfId="41605" xr:uid="{00000000-0005-0000-0000-000063B50000}"/>
    <cellStyle name="T_Book1_2 12 6" xfId="41606" xr:uid="{00000000-0005-0000-0000-000064B50000}"/>
    <cellStyle name="T_Book1_2 13" xfId="41607" xr:uid="{00000000-0005-0000-0000-000065B50000}"/>
    <cellStyle name="T_Book1_2 13 2" xfId="41608" xr:uid="{00000000-0005-0000-0000-000066B50000}"/>
    <cellStyle name="T_Book1_2 13 3" xfId="41609" xr:uid="{00000000-0005-0000-0000-000067B50000}"/>
    <cellStyle name="T_Book1_2 13 4" xfId="41610" xr:uid="{00000000-0005-0000-0000-000068B50000}"/>
    <cellStyle name="T_Book1_2 13 5" xfId="41611" xr:uid="{00000000-0005-0000-0000-000069B50000}"/>
    <cellStyle name="T_Book1_2 13 6" xfId="41612" xr:uid="{00000000-0005-0000-0000-00006AB50000}"/>
    <cellStyle name="T_Book1_2 14" xfId="41613" xr:uid="{00000000-0005-0000-0000-00006BB50000}"/>
    <cellStyle name="T_Book1_2 14 2" xfId="41614" xr:uid="{00000000-0005-0000-0000-00006CB50000}"/>
    <cellStyle name="T_Book1_2 14 3" xfId="41615" xr:uid="{00000000-0005-0000-0000-00006DB50000}"/>
    <cellStyle name="T_Book1_2 14 4" xfId="41616" xr:uid="{00000000-0005-0000-0000-00006EB50000}"/>
    <cellStyle name="T_Book1_2 14 5" xfId="41617" xr:uid="{00000000-0005-0000-0000-00006FB50000}"/>
    <cellStyle name="T_Book1_2 14 6" xfId="41618" xr:uid="{00000000-0005-0000-0000-000070B50000}"/>
    <cellStyle name="T_Book1_2 15" xfId="41619" xr:uid="{00000000-0005-0000-0000-000071B50000}"/>
    <cellStyle name="T_Book1_2 15 2" xfId="41620" xr:uid="{00000000-0005-0000-0000-000072B50000}"/>
    <cellStyle name="T_Book1_2 15 3" xfId="41621" xr:uid="{00000000-0005-0000-0000-000073B50000}"/>
    <cellStyle name="T_Book1_2 15 4" xfId="41622" xr:uid="{00000000-0005-0000-0000-000074B50000}"/>
    <cellStyle name="T_Book1_2 15 5" xfId="41623" xr:uid="{00000000-0005-0000-0000-000075B50000}"/>
    <cellStyle name="T_Book1_2 15 6" xfId="41624" xr:uid="{00000000-0005-0000-0000-000076B50000}"/>
    <cellStyle name="T_Book1_2 16" xfId="41625" xr:uid="{00000000-0005-0000-0000-000077B50000}"/>
    <cellStyle name="T_Book1_2 16 2" xfId="41626" xr:uid="{00000000-0005-0000-0000-000078B50000}"/>
    <cellStyle name="T_Book1_2 16 3" xfId="41627" xr:uid="{00000000-0005-0000-0000-000079B50000}"/>
    <cellStyle name="T_Book1_2 16 4" xfId="41628" xr:uid="{00000000-0005-0000-0000-00007AB50000}"/>
    <cellStyle name="T_Book1_2 16 5" xfId="41629" xr:uid="{00000000-0005-0000-0000-00007BB50000}"/>
    <cellStyle name="T_Book1_2 16 6" xfId="41630" xr:uid="{00000000-0005-0000-0000-00007CB50000}"/>
    <cellStyle name="T_Book1_2 17" xfId="41631" xr:uid="{00000000-0005-0000-0000-00007DB50000}"/>
    <cellStyle name="T_Book1_2 17 2" xfId="41632" xr:uid="{00000000-0005-0000-0000-00007EB50000}"/>
    <cellStyle name="T_Book1_2 17 3" xfId="41633" xr:uid="{00000000-0005-0000-0000-00007FB50000}"/>
    <cellStyle name="T_Book1_2 17 4" xfId="41634" xr:uid="{00000000-0005-0000-0000-000080B50000}"/>
    <cellStyle name="T_Book1_2 17 5" xfId="41635" xr:uid="{00000000-0005-0000-0000-000081B50000}"/>
    <cellStyle name="T_Book1_2 17 6" xfId="41636" xr:uid="{00000000-0005-0000-0000-000082B50000}"/>
    <cellStyle name="T_Book1_2 18" xfId="41637" xr:uid="{00000000-0005-0000-0000-000083B50000}"/>
    <cellStyle name="T_Book1_2 18 2" xfId="41638" xr:uid="{00000000-0005-0000-0000-000084B50000}"/>
    <cellStyle name="T_Book1_2 18 3" xfId="41639" xr:uid="{00000000-0005-0000-0000-000085B50000}"/>
    <cellStyle name="T_Book1_2 18 4" xfId="41640" xr:uid="{00000000-0005-0000-0000-000086B50000}"/>
    <cellStyle name="T_Book1_2 18 5" xfId="41641" xr:uid="{00000000-0005-0000-0000-000087B50000}"/>
    <cellStyle name="T_Book1_2 18 6" xfId="41642" xr:uid="{00000000-0005-0000-0000-000088B50000}"/>
    <cellStyle name="T_Book1_2 19" xfId="41643" xr:uid="{00000000-0005-0000-0000-000089B50000}"/>
    <cellStyle name="T_Book1_2 19 2" xfId="41644" xr:uid="{00000000-0005-0000-0000-00008AB50000}"/>
    <cellStyle name="T_Book1_2 19 3" xfId="41645" xr:uid="{00000000-0005-0000-0000-00008BB50000}"/>
    <cellStyle name="T_Book1_2 19 4" xfId="41646" xr:uid="{00000000-0005-0000-0000-00008CB50000}"/>
    <cellStyle name="T_Book1_2 19 5" xfId="41647" xr:uid="{00000000-0005-0000-0000-00008DB50000}"/>
    <cellStyle name="T_Book1_2 19 6" xfId="41648" xr:uid="{00000000-0005-0000-0000-00008EB50000}"/>
    <cellStyle name="T_Book1_2 2" xfId="41649" xr:uid="{00000000-0005-0000-0000-00008FB50000}"/>
    <cellStyle name="T_Book1_2 2 2" xfId="41650" xr:uid="{00000000-0005-0000-0000-000090B50000}"/>
    <cellStyle name="T_Book1_2 2 2 10" xfId="41651" xr:uid="{00000000-0005-0000-0000-000091B50000}"/>
    <cellStyle name="T_Book1_2 2 2 10 2" xfId="41652" xr:uid="{00000000-0005-0000-0000-000092B50000}"/>
    <cellStyle name="T_Book1_2 2 2 10 3" xfId="41653" xr:uid="{00000000-0005-0000-0000-000093B50000}"/>
    <cellStyle name="T_Book1_2 2 2 10 4" xfId="41654" xr:uid="{00000000-0005-0000-0000-000094B50000}"/>
    <cellStyle name="T_Book1_2 2 2 10 5" xfId="41655" xr:uid="{00000000-0005-0000-0000-000095B50000}"/>
    <cellStyle name="T_Book1_2 2 2 10 6" xfId="41656" xr:uid="{00000000-0005-0000-0000-000096B50000}"/>
    <cellStyle name="T_Book1_2 2 2 11" xfId="41657" xr:uid="{00000000-0005-0000-0000-000097B50000}"/>
    <cellStyle name="T_Book1_2 2 2 11 2" xfId="41658" xr:uid="{00000000-0005-0000-0000-000098B50000}"/>
    <cellStyle name="T_Book1_2 2 2 11 3" xfId="41659" xr:uid="{00000000-0005-0000-0000-000099B50000}"/>
    <cellStyle name="T_Book1_2 2 2 11 4" xfId="41660" xr:uid="{00000000-0005-0000-0000-00009AB50000}"/>
    <cellStyle name="T_Book1_2 2 2 11 5" xfId="41661" xr:uid="{00000000-0005-0000-0000-00009BB50000}"/>
    <cellStyle name="T_Book1_2 2 2 11 6" xfId="41662" xr:uid="{00000000-0005-0000-0000-00009CB50000}"/>
    <cellStyle name="T_Book1_2 2 2 12" xfId="41663" xr:uid="{00000000-0005-0000-0000-00009DB50000}"/>
    <cellStyle name="T_Book1_2 2 2 12 2" xfId="41664" xr:uid="{00000000-0005-0000-0000-00009EB50000}"/>
    <cellStyle name="T_Book1_2 2 2 12 3" xfId="41665" xr:uid="{00000000-0005-0000-0000-00009FB50000}"/>
    <cellStyle name="T_Book1_2 2 2 12 4" xfId="41666" xr:uid="{00000000-0005-0000-0000-0000A0B50000}"/>
    <cellStyle name="T_Book1_2 2 2 12 5" xfId="41667" xr:uid="{00000000-0005-0000-0000-0000A1B50000}"/>
    <cellStyle name="T_Book1_2 2 2 12 6" xfId="41668" xr:uid="{00000000-0005-0000-0000-0000A2B50000}"/>
    <cellStyle name="T_Book1_2 2 2 13" xfId="41669" xr:uid="{00000000-0005-0000-0000-0000A3B50000}"/>
    <cellStyle name="T_Book1_2 2 2 13 2" xfId="41670" xr:uid="{00000000-0005-0000-0000-0000A4B50000}"/>
    <cellStyle name="T_Book1_2 2 2 13 3" xfId="41671" xr:uid="{00000000-0005-0000-0000-0000A5B50000}"/>
    <cellStyle name="T_Book1_2 2 2 13 4" xfId="41672" xr:uid="{00000000-0005-0000-0000-0000A6B50000}"/>
    <cellStyle name="T_Book1_2 2 2 13 5" xfId="41673" xr:uid="{00000000-0005-0000-0000-0000A7B50000}"/>
    <cellStyle name="T_Book1_2 2 2 13 6" xfId="41674" xr:uid="{00000000-0005-0000-0000-0000A8B50000}"/>
    <cellStyle name="T_Book1_2 2 2 14" xfId="41675" xr:uid="{00000000-0005-0000-0000-0000A9B50000}"/>
    <cellStyle name="T_Book1_2 2 2 14 2" xfId="41676" xr:uid="{00000000-0005-0000-0000-0000AAB50000}"/>
    <cellStyle name="T_Book1_2 2 2 14 3" xfId="41677" xr:uid="{00000000-0005-0000-0000-0000ABB50000}"/>
    <cellStyle name="T_Book1_2 2 2 14 4" xfId="41678" xr:uid="{00000000-0005-0000-0000-0000ACB50000}"/>
    <cellStyle name="T_Book1_2 2 2 14 5" xfId="41679" xr:uid="{00000000-0005-0000-0000-0000ADB50000}"/>
    <cellStyle name="T_Book1_2 2 2 14 6" xfId="41680" xr:uid="{00000000-0005-0000-0000-0000AEB50000}"/>
    <cellStyle name="T_Book1_2 2 2 15" xfId="41681" xr:uid="{00000000-0005-0000-0000-0000AFB50000}"/>
    <cellStyle name="T_Book1_2 2 2 15 2" xfId="41682" xr:uid="{00000000-0005-0000-0000-0000B0B50000}"/>
    <cellStyle name="T_Book1_2 2 2 15 3" xfId="41683" xr:uid="{00000000-0005-0000-0000-0000B1B50000}"/>
    <cellStyle name="T_Book1_2 2 2 15 4" xfId="41684" xr:uid="{00000000-0005-0000-0000-0000B2B50000}"/>
    <cellStyle name="T_Book1_2 2 2 15 5" xfId="41685" xr:uid="{00000000-0005-0000-0000-0000B3B50000}"/>
    <cellStyle name="T_Book1_2 2 2 15 6" xfId="41686" xr:uid="{00000000-0005-0000-0000-0000B4B50000}"/>
    <cellStyle name="T_Book1_2 2 2 16" xfId="41687" xr:uid="{00000000-0005-0000-0000-0000B5B50000}"/>
    <cellStyle name="T_Book1_2 2 2 16 2" xfId="41688" xr:uid="{00000000-0005-0000-0000-0000B6B50000}"/>
    <cellStyle name="T_Book1_2 2 2 16 3" xfId="41689" xr:uid="{00000000-0005-0000-0000-0000B7B50000}"/>
    <cellStyle name="T_Book1_2 2 2 16 4" xfId="41690" xr:uid="{00000000-0005-0000-0000-0000B8B50000}"/>
    <cellStyle name="T_Book1_2 2 2 16 5" xfId="41691" xr:uid="{00000000-0005-0000-0000-0000B9B50000}"/>
    <cellStyle name="T_Book1_2 2 2 16 6" xfId="41692" xr:uid="{00000000-0005-0000-0000-0000BAB50000}"/>
    <cellStyle name="T_Book1_2 2 2 17" xfId="41693" xr:uid="{00000000-0005-0000-0000-0000BBB50000}"/>
    <cellStyle name="T_Book1_2 2 2 17 2" xfId="41694" xr:uid="{00000000-0005-0000-0000-0000BCB50000}"/>
    <cellStyle name="T_Book1_2 2 2 17 3" xfId="41695" xr:uid="{00000000-0005-0000-0000-0000BDB50000}"/>
    <cellStyle name="T_Book1_2 2 2 17 4" xfId="41696" xr:uid="{00000000-0005-0000-0000-0000BEB50000}"/>
    <cellStyle name="T_Book1_2 2 2 17 5" xfId="41697" xr:uid="{00000000-0005-0000-0000-0000BFB50000}"/>
    <cellStyle name="T_Book1_2 2 2 17 6" xfId="41698" xr:uid="{00000000-0005-0000-0000-0000C0B50000}"/>
    <cellStyle name="T_Book1_2 2 2 18" xfId="41699" xr:uid="{00000000-0005-0000-0000-0000C1B50000}"/>
    <cellStyle name="T_Book1_2 2 2 18 2" xfId="41700" xr:uid="{00000000-0005-0000-0000-0000C2B50000}"/>
    <cellStyle name="T_Book1_2 2 2 18 3" xfId="41701" xr:uid="{00000000-0005-0000-0000-0000C3B50000}"/>
    <cellStyle name="T_Book1_2 2 2 18 4" xfId="41702" xr:uid="{00000000-0005-0000-0000-0000C4B50000}"/>
    <cellStyle name="T_Book1_2 2 2 18 5" xfId="41703" xr:uid="{00000000-0005-0000-0000-0000C5B50000}"/>
    <cellStyle name="T_Book1_2 2 2 18 6" xfId="41704" xr:uid="{00000000-0005-0000-0000-0000C6B50000}"/>
    <cellStyle name="T_Book1_2 2 2 19" xfId="41705" xr:uid="{00000000-0005-0000-0000-0000C7B50000}"/>
    <cellStyle name="T_Book1_2 2 2 19 2" xfId="41706" xr:uid="{00000000-0005-0000-0000-0000C8B50000}"/>
    <cellStyle name="T_Book1_2 2 2 19 3" xfId="41707" xr:uid="{00000000-0005-0000-0000-0000C9B50000}"/>
    <cellStyle name="T_Book1_2 2 2 19 4" xfId="41708" xr:uid="{00000000-0005-0000-0000-0000CAB50000}"/>
    <cellStyle name="T_Book1_2 2 2 19 5" xfId="41709" xr:uid="{00000000-0005-0000-0000-0000CBB50000}"/>
    <cellStyle name="T_Book1_2 2 2 19 6" xfId="41710" xr:uid="{00000000-0005-0000-0000-0000CCB50000}"/>
    <cellStyle name="T_Book1_2 2 2 2" xfId="41711" xr:uid="{00000000-0005-0000-0000-0000CDB50000}"/>
    <cellStyle name="T_Book1_2 2 2 2 2" xfId="41712" xr:uid="{00000000-0005-0000-0000-0000CEB50000}"/>
    <cellStyle name="T_Book1_2 2 2 2 3" xfId="41713" xr:uid="{00000000-0005-0000-0000-0000CFB50000}"/>
    <cellStyle name="T_Book1_2 2 2 2 4" xfId="41714" xr:uid="{00000000-0005-0000-0000-0000D0B50000}"/>
    <cellStyle name="T_Book1_2 2 2 2 5" xfId="41715" xr:uid="{00000000-0005-0000-0000-0000D1B50000}"/>
    <cellStyle name="T_Book1_2 2 2 2 6" xfId="41716" xr:uid="{00000000-0005-0000-0000-0000D2B50000}"/>
    <cellStyle name="T_Book1_2 2 2 2 7" xfId="41717" xr:uid="{00000000-0005-0000-0000-0000D3B50000}"/>
    <cellStyle name="T_Book1_2 2 2 20" xfId="41718" xr:uid="{00000000-0005-0000-0000-0000D4B50000}"/>
    <cellStyle name="T_Book1_2 2 2 20 2" xfId="41719" xr:uid="{00000000-0005-0000-0000-0000D5B50000}"/>
    <cellStyle name="T_Book1_2 2 2 20 3" xfId="41720" xr:uid="{00000000-0005-0000-0000-0000D6B50000}"/>
    <cellStyle name="T_Book1_2 2 2 20 4" xfId="41721" xr:uid="{00000000-0005-0000-0000-0000D7B50000}"/>
    <cellStyle name="T_Book1_2 2 2 20 5" xfId="41722" xr:uid="{00000000-0005-0000-0000-0000D8B50000}"/>
    <cellStyle name="T_Book1_2 2 2 20 6" xfId="41723" xr:uid="{00000000-0005-0000-0000-0000D9B50000}"/>
    <cellStyle name="T_Book1_2 2 2 21" xfId="41724" xr:uid="{00000000-0005-0000-0000-0000DAB50000}"/>
    <cellStyle name="T_Book1_2 2 2 21 2" xfId="41725" xr:uid="{00000000-0005-0000-0000-0000DBB50000}"/>
    <cellStyle name="T_Book1_2 2 2 21 3" xfId="41726" xr:uid="{00000000-0005-0000-0000-0000DCB50000}"/>
    <cellStyle name="T_Book1_2 2 2 21 4" xfId="41727" xr:uid="{00000000-0005-0000-0000-0000DDB50000}"/>
    <cellStyle name="T_Book1_2 2 2 21 5" xfId="41728" xr:uid="{00000000-0005-0000-0000-0000DEB50000}"/>
    <cellStyle name="T_Book1_2 2 2 21 6" xfId="41729" xr:uid="{00000000-0005-0000-0000-0000DFB50000}"/>
    <cellStyle name="T_Book1_2 2 2 22" xfId="41730" xr:uid="{00000000-0005-0000-0000-0000E0B50000}"/>
    <cellStyle name="T_Book1_2 2 2 22 2" xfId="41731" xr:uid="{00000000-0005-0000-0000-0000E1B50000}"/>
    <cellStyle name="T_Book1_2 2 2 22 3" xfId="41732" xr:uid="{00000000-0005-0000-0000-0000E2B50000}"/>
    <cellStyle name="T_Book1_2 2 2 22 4" xfId="41733" xr:uid="{00000000-0005-0000-0000-0000E3B50000}"/>
    <cellStyle name="T_Book1_2 2 2 22 5" xfId="41734" xr:uid="{00000000-0005-0000-0000-0000E4B50000}"/>
    <cellStyle name="T_Book1_2 2 2 22 6" xfId="41735" xr:uid="{00000000-0005-0000-0000-0000E5B50000}"/>
    <cellStyle name="T_Book1_2 2 2 23" xfId="41736" xr:uid="{00000000-0005-0000-0000-0000E6B50000}"/>
    <cellStyle name="T_Book1_2 2 2 23 2" xfId="41737" xr:uid="{00000000-0005-0000-0000-0000E7B50000}"/>
    <cellStyle name="T_Book1_2 2 2 23 3" xfId="41738" xr:uid="{00000000-0005-0000-0000-0000E8B50000}"/>
    <cellStyle name="T_Book1_2 2 2 23 4" xfId="41739" xr:uid="{00000000-0005-0000-0000-0000E9B50000}"/>
    <cellStyle name="T_Book1_2 2 2 23 5" xfId="41740" xr:uid="{00000000-0005-0000-0000-0000EAB50000}"/>
    <cellStyle name="T_Book1_2 2 2 23 6" xfId="41741" xr:uid="{00000000-0005-0000-0000-0000EBB50000}"/>
    <cellStyle name="T_Book1_2 2 2 24" xfId="41742" xr:uid="{00000000-0005-0000-0000-0000ECB50000}"/>
    <cellStyle name="T_Book1_2 2 2 24 2" xfId="41743" xr:uid="{00000000-0005-0000-0000-0000EDB50000}"/>
    <cellStyle name="T_Book1_2 2 2 24 3" xfId="41744" xr:uid="{00000000-0005-0000-0000-0000EEB50000}"/>
    <cellStyle name="T_Book1_2 2 2 24 4" xfId="41745" xr:uid="{00000000-0005-0000-0000-0000EFB50000}"/>
    <cellStyle name="T_Book1_2 2 2 24 5" xfId="41746" xr:uid="{00000000-0005-0000-0000-0000F0B50000}"/>
    <cellStyle name="T_Book1_2 2 2 24 6" xfId="41747" xr:uid="{00000000-0005-0000-0000-0000F1B50000}"/>
    <cellStyle name="T_Book1_2 2 2 25" xfId="41748" xr:uid="{00000000-0005-0000-0000-0000F2B50000}"/>
    <cellStyle name="T_Book1_2 2 2 25 2" xfId="41749" xr:uid="{00000000-0005-0000-0000-0000F3B50000}"/>
    <cellStyle name="T_Book1_2 2 2 25 3" xfId="41750" xr:uid="{00000000-0005-0000-0000-0000F4B50000}"/>
    <cellStyle name="T_Book1_2 2 2 25 4" xfId="41751" xr:uid="{00000000-0005-0000-0000-0000F5B50000}"/>
    <cellStyle name="T_Book1_2 2 2 25 5" xfId="41752" xr:uid="{00000000-0005-0000-0000-0000F6B50000}"/>
    <cellStyle name="T_Book1_2 2 2 25 6" xfId="41753" xr:uid="{00000000-0005-0000-0000-0000F7B50000}"/>
    <cellStyle name="T_Book1_2 2 2 26" xfId="41754" xr:uid="{00000000-0005-0000-0000-0000F8B50000}"/>
    <cellStyle name="T_Book1_2 2 2 26 2" xfId="41755" xr:uid="{00000000-0005-0000-0000-0000F9B50000}"/>
    <cellStyle name="T_Book1_2 2 2 26 3" xfId="41756" xr:uid="{00000000-0005-0000-0000-0000FAB50000}"/>
    <cellStyle name="T_Book1_2 2 2 26 4" xfId="41757" xr:uid="{00000000-0005-0000-0000-0000FBB50000}"/>
    <cellStyle name="T_Book1_2 2 2 26 5" xfId="41758" xr:uid="{00000000-0005-0000-0000-0000FCB50000}"/>
    <cellStyle name="T_Book1_2 2 2 26 6" xfId="41759" xr:uid="{00000000-0005-0000-0000-0000FDB50000}"/>
    <cellStyle name="T_Book1_2 2 2 27" xfId="41760" xr:uid="{00000000-0005-0000-0000-0000FEB50000}"/>
    <cellStyle name="T_Book1_2 2 2 27 2" xfId="41761" xr:uid="{00000000-0005-0000-0000-0000FFB50000}"/>
    <cellStyle name="T_Book1_2 2 2 27 3" xfId="41762" xr:uid="{00000000-0005-0000-0000-000000B60000}"/>
    <cellStyle name="T_Book1_2 2 2 27 4" xfId="41763" xr:uid="{00000000-0005-0000-0000-000001B60000}"/>
    <cellStyle name="T_Book1_2 2 2 27 5" xfId="41764" xr:uid="{00000000-0005-0000-0000-000002B60000}"/>
    <cellStyle name="T_Book1_2 2 2 27 6" xfId="41765" xr:uid="{00000000-0005-0000-0000-000003B60000}"/>
    <cellStyle name="T_Book1_2 2 2 28" xfId="41766" xr:uid="{00000000-0005-0000-0000-000004B60000}"/>
    <cellStyle name="T_Book1_2 2 2 28 2" xfId="41767" xr:uid="{00000000-0005-0000-0000-000005B60000}"/>
    <cellStyle name="T_Book1_2 2 2 28 3" xfId="41768" xr:uid="{00000000-0005-0000-0000-000006B60000}"/>
    <cellStyle name="T_Book1_2 2 2 28 4" xfId="41769" xr:uid="{00000000-0005-0000-0000-000007B60000}"/>
    <cellStyle name="T_Book1_2 2 2 28 5" xfId="41770" xr:uid="{00000000-0005-0000-0000-000008B60000}"/>
    <cellStyle name="T_Book1_2 2 2 28 6" xfId="41771" xr:uid="{00000000-0005-0000-0000-000009B60000}"/>
    <cellStyle name="T_Book1_2 2 2 29" xfId="41772" xr:uid="{00000000-0005-0000-0000-00000AB60000}"/>
    <cellStyle name="T_Book1_2 2 2 29 2" xfId="41773" xr:uid="{00000000-0005-0000-0000-00000BB60000}"/>
    <cellStyle name="T_Book1_2 2 2 29 3" xfId="41774" xr:uid="{00000000-0005-0000-0000-00000CB60000}"/>
    <cellStyle name="T_Book1_2 2 2 29 4" xfId="41775" xr:uid="{00000000-0005-0000-0000-00000DB60000}"/>
    <cellStyle name="T_Book1_2 2 2 29 5" xfId="41776" xr:uid="{00000000-0005-0000-0000-00000EB60000}"/>
    <cellStyle name="T_Book1_2 2 2 29 6" xfId="41777" xr:uid="{00000000-0005-0000-0000-00000FB60000}"/>
    <cellStyle name="T_Book1_2 2 2 3" xfId="41778" xr:uid="{00000000-0005-0000-0000-000010B60000}"/>
    <cellStyle name="T_Book1_2 2 2 3 2" xfId="41779" xr:uid="{00000000-0005-0000-0000-000011B60000}"/>
    <cellStyle name="T_Book1_2 2 2 3 3" xfId="41780" xr:uid="{00000000-0005-0000-0000-000012B60000}"/>
    <cellStyle name="T_Book1_2 2 2 3 4" xfId="41781" xr:uid="{00000000-0005-0000-0000-000013B60000}"/>
    <cellStyle name="T_Book1_2 2 2 3 5" xfId="41782" xr:uid="{00000000-0005-0000-0000-000014B60000}"/>
    <cellStyle name="T_Book1_2 2 2 3 6" xfId="41783" xr:uid="{00000000-0005-0000-0000-000015B60000}"/>
    <cellStyle name="T_Book1_2 2 2 30" xfId="41784" xr:uid="{00000000-0005-0000-0000-000016B60000}"/>
    <cellStyle name="T_Book1_2 2 2 31" xfId="41785" xr:uid="{00000000-0005-0000-0000-000017B60000}"/>
    <cellStyle name="T_Book1_2 2 2 32" xfId="41786" xr:uid="{00000000-0005-0000-0000-000018B60000}"/>
    <cellStyle name="T_Book1_2 2 2 33" xfId="41787" xr:uid="{00000000-0005-0000-0000-000019B60000}"/>
    <cellStyle name="T_Book1_2 2 2 34" xfId="41788" xr:uid="{00000000-0005-0000-0000-00001AB60000}"/>
    <cellStyle name="T_Book1_2 2 2 4" xfId="41789" xr:uid="{00000000-0005-0000-0000-00001BB60000}"/>
    <cellStyle name="T_Book1_2 2 2 4 2" xfId="41790" xr:uid="{00000000-0005-0000-0000-00001CB60000}"/>
    <cellStyle name="T_Book1_2 2 2 4 3" xfId="41791" xr:uid="{00000000-0005-0000-0000-00001DB60000}"/>
    <cellStyle name="T_Book1_2 2 2 4 4" xfId="41792" xr:uid="{00000000-0005-0000-0000-00001EB60000}"/>
    <cellStyle name="T_Book1_2 2 2 4 5" xfId="41793" xr:uid="{00000000-0005-0000-0000-00001FB60000}"/>
    <cellStyle name="T_Book1_2 2 2 4 6" xfId="41794" xr:uid="{00000000-0005-0000-0000-000020B60000}"/>
    <cellStyle name="T_Book1_2 2 2 5" xfId="41795" xr:uid="{00000000-0005-0000-0000-000021B60000}"/>
    <cellStyle name="T_Book1_2 2 2 5 2" xfId="41796" xr:uid="{00000000-0005-0000-0000-000022B60000}"/>
    <cellStyle name="T_Book1_2 2 2 5 3" xfId="41797" xr:uid="{00000000-0005-0000-0000-000023B60000}"/>
    <cellStyle name="T_Book1_2 2 2 5 4" xfId="41798" xr:uid="{00000000-0005-0000-0000-000024B60000}"/>
    <cellStyle name="T_Book1_2 2 2 5 5" xfId="41799" xr:uid="{00000000-0005-0000-0000-000025B60000}"/>
    <cellStyle name="T_Book1_2 2 2 5 6" xfId="41800" xr:uid="{00000000-0005-0000-0000-000026B60000}"/>
    <cellStyle name="T_Book1_2 2 2 6" xfId="41801" xr:uid="{00000000-0005-0000-0000-000027B60000}"/>
    <cellStyle name="T_Book1_2 2 2 6 2" xfId="41802" xr:uid="{00000000-0005-0000-0000-000028B60000}"/>
    <cellStyle name="T_Book1_2 2 2 6 3" xfId="41803" xr:uid="{00000000-0005-0000-0000-000029B60000}"/>
    <cellStyle name="T_Book1_2 2 2 6 4" xfId="41804" xr:uid="{00000000-0005-0000-0000-00002AB60000}"/>
    <cellStyle name="T_Book1_2 2 2 6 5" xfId="41805" xr:uid="{00000000-0005-0000-0000-00002BB60000}"/>
    <cellStyle name="T_Book1_2 2 2 6 6" xfId="41806" xr:uid="{00000000-0005-0000-0000-00002CB60000}"/>
    <cellStyle name="T_Book1_2 2 2 7" xfId="41807" xr:uid="{00000000-0005-0000-0000-00002DB60000}"/>
    <cellStyle name="T_Book1_2 2 2 7 2" xfId="41808" xr:uid="{00000000-0005-0000-0000-00002EB60000}"/>
    <cellStyle name="T_Book1_2 2 2 7 3" xfId="41809" xr:uid="{00000000-0005-0000-0000-00002FB60000}"/>
    <cellStyle name="T_Book1_2 2 2 7 4" xfId="41810" xr:uid="{00000000-0005-0000-0000-000030B60000}"/>
    <cellStyle name="T_Book1_2 2 2 7 5" xfId="41811" xr:uid="{00000000-0005-0000-0000-000031B60000}"/>
    <cellStyle name="T_Book1_2 2 2 7 6" xfId="41812" xr:uid="{00000000-0005-0000-0000-000032B60000}"/>
    <cellStyle name="T_Book1_2 2 2 8" xfId="41813" xr:uid="{00000000-0005-0000-0000-000033B60000}"/>
    <cellStyle name="T_Book1_2 2 2 8 2" xfId="41814" xr:uid="{00000000-0005-0000-0000-000034B60000}"/>
    <cellStyle name="T_Book1_2 2 2 8 3" xfId="41815" xr:uid="{00000000-0005-0000-0000-000035B60000}"/>
    <cellStyle name="T_Book1_2 2 2 8 4" xfId="41816" xr:uid="{00000000-0005-0000-0000-000036B60000}"/>
    <cellStyle name="T_Book1_2 2 2 8 5" xfId="41817" xr:uid="{00000000-0005-0000-0000-000037B60000}"/>
    <cellStyle name="T_Book1_2 2 2 8 6" xfId="41818" xr:uid="{00000000-0005-0000-0000-000038B60000}"/>
    <cellStyle name="T_Book1_2 2 2 9" xfId="41819" xr:uid="{00000000-0005-0000-0000-000039B60000}"/>
    <cellStyle name="T_Book1_2 2 2 9 2" xfId="41820" xr:uid="{00000000-0005-0000-0000-00003AB60000}"/>
    <cellStyle name="T_Book1_2 2 2 9 3" xfId="41821" xr:uid="{00000000-0005-0000-0000-00003BB60000}"/>
    <cellStyle name="T_Book1_2 2 2 9 4" xfId="41822" xr:uid="{00000000-0005-0000-0000-00003CB60000}"/>
    <cellStyle name="T_Book1_2 2 2 9 5" xfId="41823" xr:uid="{00000000-0005-0000-0000-00003DB60000}"/>
    <cellStyle name="T_Book1_2 2 2 9 6" xfId="41824" xr:uid="{00000000-0005-0000-0000-00003EB60000}"/>
    <cellStyle name="T_Book1_2 2 3" xfId="41825" xr:uid="{00000000-0005-0000-0000-00003FB60000}"/>
    <cellStyle name="T_Book1_2 2 3 10" xfId="41826" xr:uid="{00000000-0005-0000-0000-000040B60000}"/>
    <cellStyle name="T_Book1_2 2 3 10 2" xfId="41827" xr:uid="{00000000-0005-0000-0000-000041B60000}"/>
    <cellStyle name="T_Book1_2 2 3 10 3" xfId="41828" xr:uid="{00000000-0005-0000-0000-000042B60000}"/>
    <cellStyle name="T_Book1_2 2 3 10 4" xfId="41829" xr:uid="{00000000-0005-0000-0000-000043B60000}"/>
    <cellStyle name="T_Book1_2 2 3 10 5" xfId="41830" xr:uid="{00000000-0005-0000-0000-000044B60000}"/>
    <cellStyle name="T_Book1_2 2 3 10 6" xfId="41831" xr:uid="{00000000-0005-0000-0000-000045B60000}"/>
    <cellStyle name="T_Book1_2 2 3 11" xfId="41832" xr:uid="{00000000-0005-0000-0000-000046B60000}"/>
    <cellStyle name="T_Book1_2 2 3 11 2" xfId="41833" xr:uid="{00000000-0005-0000-0000-000047B60000}"/>
    <cellStyle name="T_Book1_2 2 3 11 3" xfId="41834" xr:uid="{00000000-0005-0000-0000-000048B60000}"/>
    <cellStyle name="T_Book1_2 2 3 11 4" xfId="41835" xr:uid="{00000000-0005-0000-0000-000049B60000}"/>
    <cellStyle name="T_Book1_2 2 3 11 5" xfId="41836" xr:uid="{00000000-0005-0000-0000-00004AB60000}"/>
    <cellStyle name="T_Book1_2 2 3 11 6" xfId="41837" xr:uid="{00000000-0005-0000-0000-00004BB60000}"/>
    <cellStyle name="T_Book1_2 2 3 12" xfId="41838" xr:uid="{00000000-0005-0000-0000-00004CB60000}"/>
    <cellStyle name="T_Book1_2 2 3 12 2" xfId="41839" xr:uid="{00000000-0005-0000-0000-00004DB60000}"/>
    <cellStyle name="T_Book1_2 2 3 12 3" xfId="41840" xr:uid="{00000000-0005-0000-0000-00004EB60000}"/>
    <cellStyle name="T_Book1_2 2 3 12 4" xfId="41841" xr:uid="{00000000-0005-0000-0000-00004FB60000}"/>
    <cellStyle name="T_Book1_2 2 3 12 5" xfId="41842" xr:uid="{00000000-0005-0000-0000-000050B60000}"/>
    <cellStyle name="T_Book1_2 2 3 12 6" xfId="41843" xr:uid="{00000000-0005-0000-0000-000051B60000}"/>
    <cellStyle name="T_Book1_2 2 3 13" xfId="41844" xr:uid="{00000000-0005-0000-0000-000052B60000}"/>
    <cellStyle name="T_Book1_2 2 3 13 2" xfId="41845" xr:uid="{00000000-0005-0000-0000-000053B60000}"/>
    <cellStyle name="T_Book1_2 2 3 13 3" xfId="41846" xr:uid="{00000000-0005-0000-0000-000054B60000}"/>
    <cellStyle name="T_Book1_2 2 3 13 4" xfId="41847" xr:uid="{00000000-0005-0000-0000-000055B60000}"/>
    <cellStyle name="T_Book1_2 2 3 13 5" xfId="41848" xr:uid="{00000000-0005-0000-0000-000056B60000}"/>
    <cellStyle name="T_Book1_2 2 3 13 6" xfId="41849" xr:uid="{00000000-0005-0000-0000-000057B60000}"/>
    <cellStyle name="T_Book1_2 2 3 14" xfId="41850" xr:uid="{00000000-0005-0000-0000-000058B60000}"/>
    <cellStyle name="T_Book1_2 2 3 14 2" xfId="41851" xr:uid="{00000000-0005-0000-0000-000059B60000}"/>
    <cellStyle name="T_Book1_2 2 3 14 3" xfId="41852" xr:uid="{00000000-0005-0000-0000-00005AB60000}"/>
    <cellStyle name="T_Book1_2 2 3 14 4" xfId="41853" xr:uid="{00000000-0005-0000-0000-00005BB60000}"/>
    <cellStyle name="T_Book1_2 2 3 14 5" xfId="41854" xr:uid="{00000000-0005-0000-0000-00005CB60000}"/>
    <cellStyle name="T_Book1_2 2 3 14 6" xfId="41855" xr:uid="{00000000-0005-0000-0000-00005DB60000}"/>
    <cellStyle name="T_Book1_2 2 3 15" xfId="41856" xr:uid="{00000000-0005-0000-0000-00005EB60000}"/>
    <cellStyle name="T_Book1_2 2 3 15 2" xfId="41857" xr:uid="{00000000-0005-0000-0000-00005FB60000}"/>
    <cellStyle name="T_Book1_2 2 3 15 3" xfId="41858" xr:uid="{00000000-0005-0000-0000-000060B60000}"/>
    <cellStyle name="T_Book1_2 2 3 15 4" xfId="41859" xr:uid="{00000000-0005-0000-0000-000061B60000}"/>
    <cellStyle name="T_Book1_2 2 3 15 5" xfId="41860" xr:uid="{00000000-0005-0000-0000-000062B60000}"/>
    <cellStyle name="T_Book1_2 2 3 15 6" xfId="41861" xr:uid="{00000000-0005-0000-0000-000063B60000}"/>
    <cellStyle name="T_Book1_2 2 3 16" xfId="41862" xr:uid="{00000000-0005-0000-0000-000064B60000}"/>
    <cellStyle name="T_Book1_2 2 3 16 2" xfId="41863" xr:uid="{00000000-0005-0000-0000-000065B60000}"/>
    <cellStyle name="T_Book1_2 2 3 16 3" xfId="41864" xr:uid="{00000000-0005-0000-0000-000066B60000}"/>
    <cellStyle name="T_Book1_2 2 3 16 4" xfId="41865" xr:uid="{00000000-0005-0000-0000-000067B60000}"/>
    <cellStyle name="T_Book1_2 2 3 16 5" xfId="41866" xr:uid="{00000000-0005-0000-0000-000068B60000}"/>
    <cellStyle name="T_Book1_2 2 3 16 6" xfId="41867" xr:uid="{00000000-0005-0000-0000-000069B60000}"/>
    <cellStyle name="T_Book1_2 2 3 17" xfId="41868" xr:uid="{00000000-0005-0000-0000-00006AB60000}"/>
    <cellStyle name="T_Book1_2 2 3 17 2" xfId="41869" xr:uid="{00000000-0005-0000-0000-00006BB60000}"/>
    <cellStyle name="T_Book1_2 2 3 17 3" xfId="41870" xr:uid="{00000000-0005-0000-0000-00006CB60000}"/>
    <cellStyle name="T_Book1_2 2 3 17 4" xfId="41871" xr:uid="{00000000-0005-0000-0000-00006DB60000}"/>
    <cellStyle name="T_Book1_2 2 3 17 5" xfId="41872" xr:uid="{00000000-0005-0000-0000-00006EB60000}"/>
    <cellStyle name="T_Book1_2 2 3 17 6" xfId="41873" xr:uid="{00000000-0005-0000-0000-00006FB60000}"/>
    <cellStyle name="T_Book1_2 2 3 18" xfId="41874" xr:uid="{00000000-0005-0000-0000-000070B60000}"/>
    <cellStyle name="T_Book1_2 2 3 18 2" xfId="41875" xr:uid="{00000000-0005-0000-0000-000071B60000}"/>
    <cellStyle name="T_Book1_2 2 3 18 3" xfId="41876" xr:uid="{00000000-0005-0000-0000-000072B60000}"/>
    <cellStyle name="T_Book1_2 2 3 18 4" xfId="41877" xr:uid="{00000000-0005-0000-0000-000073B60000}"/>
    <cellStyle name="T_Book1_2 2 3 18 5" xfId="41878" xr:uid="{00000000-0005-0000-0000-000074B60000}"/>
    <cellStyle name="T_Book1_2 2 3 18 6" xfId="41879" xr:uid="{00000000-0005-0000-0000-000075B60000}"/>
    <cellStyle name="T_Book1_2 2 3 19" xfId="41880" xr:uid="{00000000-0005-0000-0000-000076B60000}"/>
    <cellStyle name="T_Book1_2 2 3 19 2" xfId="41881" xr:uid="{00000000-0005-0000-0000-000077B60000}"/>
    <cellStyle name="T_Book1_2 2 3 19 3" xfId="41882" xr:uid="{00000000-0005-0000-0000-000078B60000}"/>
    <cellStyle name="T_Book1_2 2 3 19 4" xfId="41883" xr:uid="{00000000-0005-0000-0000-000079B60000}"/>
    <cellStyle name="T_Book1_2 2 3 19 5" xfId="41884" xr:uid="{00000000-0005-0000-0000-00007AB60000}"/>
    <cellStyle name="T_Book1_2 2 3 19 6" xfId="41885" xr:uid="{00000000-0005-0000-0000-00007BB60000}"/>
    <cellStyle name="T_Book1_2 2 3 2" xfId="41886" xr:uid="{00000000-0005-0000-0000-00007CB60000}"/>
    <cellStyle name="T_Book1_2 2 3 2 2" xfId="41887" xr:uid="{00000000-0005-0000-0000-00007DB60000}"/>
    <cellStyle name="T_Book1_2 2 3 2 3" xfId="41888" xr:uid="{00000000-0005-0000-0000-00007EB60000}"/>
    <cellStyle name="T_Book1_2 2 3 2 4" xfId="41889" xr:uid="{00000000-0005-0000-0000-00007FB60000}"/>
    <cellStyle name="T_Book1_2 2 3 2 5" xfId="41890" xr:uid="{00000000-0005-0000-0000-000080B60000}"/>
    <cellStyle name="T_Book1_2 2 3 2 6" xfId="41891" xr:uid="{00000000-0005-0000-0000-000081B60000}"/>
    <cellStyle name="T_Book1_2 2 3 2 7" xfId="41892" xr:uid="{00000000-0005-0000-0000-000082B60000}"/>
    <cellStyle name="T_Book1_2 2 3 20" xfId="41893" xr:uid="{00000000-0005-0000-0000-000083B60000}"/>
    <cellStyle name="T_Book1_2 2 3 20 2" xfId="41894" xr:uid="{00000000-0005-0000-0000-000084B60000}"/>
    <cellStyle name="T_Book1_2 2 3 20 3" xfId="41895" xr:uid="{00000000-0005-0000-0000-000085B60000}"/>
    <cellStyle name="T_Book1_2 2 3 20 4" xfId="41896" xr:uid="{00000000-0005-0000-0000-000086B60000}"/>
    <cellStyle name="T_Book1_2 2 3 20 5" xfId="41897" xr:uid="{00000000-0005-0000-0000-000087B60000}"/>
    <cellStyle name="T_Book1_2 2 3 20 6" xfId="41898" xr:uid="{00000000-0005-0000-0000-000088B60000}"/>
    <cellStyle name="T_Book1_2 2 3 21" xfId="41899" xr:uid="{00000000-0005-0000-0000-000089B60000}"/>
    <cellStyle name="T_Book1_2 2 3 21 2" xfId="41900" xr:uid="{00000000-0005-0000-0000-00008AB60000}"/>
    <cellStyle name="T_Book1_2 2 3 21 3" xfId="41901" xr:uid="{00000000-0005-0000-0000-00008BB60000}"/>
    <cellStyle name="T_Book1_2 2 3 21 4" xfId="41902" xr:uid="{00000000-0005-0000-0000-00008CB60000}"/>
    <cellStyle name="T_Book1_2 2 3 21 5" xfId="41903" xr:uid="{00000000-0005-0000-0000-00008DB60000}"/>
    <cellStyle name="T_Book1_2 2 3 21 6" xfId="41904" xr:uid="{00000000-0005-0000-0000-00008EB60000}"/>
    <cellStyle name="T_Book1_2 2 3 22" xfId="41905" xr:uid="{00000000-0005-0000-0000-00008FB60000}"/>
    <cellStyle name="T_Book1_2 2 3 22 2" xfId="41906" xr:uid="{00000000-0005-0000-0000-000090B60000}"/>
    <cellStyle name="T_Book1_2 2 3 22 3" xfId="41907" xr:uid="{00000000-0005-0000-0000-000091B60000}"/>
    <cellStyle name="T_Book1_2 2 3 22 4" xfId="41908" xr:uid="{00000000-0005-0000-0000-000092B60000}"/>
    <cellStyle name="T_Book1_2 2 3 22 5" xfId="41909" xr:uid="{00000000-0005-0000-0000-000093B60000}"/>
    <cellStyle name="T_Book1_2 2 3 22 6" xfId="41910" xr:uid="{00000000-0005-0000-0000-000094B60000}"/>
    <cellStyle name="T_Book1_2 2 3 23" xfId="41911" xr:uid="{00000000-0005-0000-0000-000095B60000}"/>
    <cellStyle name="T_Book1_2 2 3 23 2" xfId="41912" xr:uid="{00000000-0005-0000-0000-000096B60000}"/>
    <cellStyle name="T_Book1_2 2 3 23 3" xfId="41913" xr:uid="{00000000-0005-0000-0000-000097B60000}"/>
    <cellStyle name="T_Book1_2 2 3 23 4" xfId="41914" xr:uid="{00000000-0005-0000-0000-000098B60000}"/>
    <cellStyle name="T_Book1_2 2 3 23 5" xfId="41915" xr:uid="{00000000-0005-0000-0000-000099B60000}"/>
    <cellStyle name="T_Book1_2 2 3 23 6" xfId="41916" xr:uid="{00000000-0005-0000-0000-00009AB60000}"/>
    <cellStyle name="T_Book1_2 2 3 24" xfId="41917" xr:uid="{00000000-0005-0000-0000-00009BB60000}"/>
    <cellStyle name="T_Book1_2 2 3 24 2" xfId="41918" xr:uid="{00000000-0005-0000-0000-00009CB60000}"/>
    <cellStyle name="T_Book1_2 2 3 24 3" xfId="41919" xr:uid="{00000000-0005-0000-0000-00009DB60000}"/>
    <cellStyle name="T_Book1_2 2 3 24 4" xfId="41920" xr:uid="{00000000-0005-0000-0000-00009EB60000}"/>
    <cellStyle name="T_Book1_2 2 3 24 5" xfId="41921" xr:uid="{00000000-0005-0000-0000-00009FB60000}"/>
    <cellStyle name="T_Book1_2 2 3 24 6" xfId="41922" xr:uid="{00000000-0005-0000-0000-0000A0B60000}"/>
    <cellStyle name="T_Book1_2 2 3 25" xfId="41923" xr:uid="{00000000-0005-0000-0000-0000A1B60000}"/>
    <cellStyle name="T_Book1_2 2 3 25 2" xfId="41924" xr:uid="{00000000-0005-0000-0000-0000A2B60000}"/>
    <cellStyle name="T_Book1_2 2 3 25 3" xfId="41925" xr:uid="{00000000-0005-0000-0000-0000A3B60000}"/>
    <cellStyle name="T_Book1_2 2 3 25 4" xfId="41926" xr:uid="{00000000-0005-0000-0000-0000A4B60000}"/>
    <cellStyle name="T_Book1_2 2 3 25 5" xfId="41927" xr:uid="{00000000-0005-0000-0000-0000A5B60000}"/>
    <cellStyle name="T_Book1_2 2 3 25 6" xfId="41928" xr:uid="{00000000-0005-0000-0000-0000A6B60000}"/>
    <cellStyle name="T_Book1_2 2 3 26" xfId="41929" xr:uid="{00000000-0005-0000-0000-0000A7B60000}"/>
    <cellStyle name="T_Book1_2 2 3 26 2" xfId="41930" xr:uid="{00000000-0005-0000-0000-0000A8B60000}"/>
    <cellStyle name="T_Book1_2 2 3 26 3" xfId="41931" xr:uid="{00000000-0005-0000-0000-0000A9B60000}"/>
    <cellStyle name="T_Book1_2 2 3 26 4" xfId="41932" xr:uid="{00000000-0005-0000-0000-0000AAB60000}"/>
    <cellStyle name="T_Book1_2 2 3 26 5" xfId="41933" xr:uid="{00000000-0005-0000-0000-0000ABB60000}"/>
    <cellStyle name="T_Book1_2 2 3 26 6" xfId="41934" xr:uid="{00000000-0005-0000-0000-0000ACB60000}"/>
    <cellStyle name="T_Book1_2 2 3 27" xfId="41935" xr:uid="{00000000-0005-0000-0000-0000ADB60000}"/>
    <cellStyle name="T_Book1_2 2 3 27 2" xfId="41936" xr:uid="{00000000-0005-0000-0000-0000AEB60000}"/>
    <cellStyle name="T_Book1_2 2 3 27 3" xfId="41937" xr:uid="{00000000-0005-0000-0000-0000AFB60000}"/>
    <cellStyle name="T_Book1_2 2 3 27 4" xfId="41938" xr:uid="{00000000-0005-0000-0000-0000B0B60000}"/>
    <cellStyle name="T_Book1_2 2 3 27 5" xfId="41939" xr:uid="{00000000-0005-0000-0000-0000B1B60000}"/>
    <cellStyle name="T_Book1_2 2 3 27 6" xfId="41940" xr:uid="{00000000-0005-0000-0000-0000B2B60000}"/>
    <cellStyle name="T_Book1_2 2 3 28" xfId="41941" xr:uid="{00000000-0005-0000-0000-0000B3B60000}"/>
    <cellStyle name="T_Book1_2 2 3 28 2" xfId="41942" xr:uid="{00000000-0005-0000-0000-0000B4B60000}"/>
    <cellStyle name="T_Book1_2 2 3 28 3" xfId="41943" xr:uid="{00000000-0005-0000-0000-0000B5B60000}"/>
    <cellStyle name="T_Book1_2 2 3 28 4" xfId="41944" xr:uid="{00000000-0005-0000-0000-0000B6B60000}"/>
    <cellStyle name="T_Book1_2 2 3 28 5" xfId="41945" xr:uid="{00000000-0005-0000-0000-0000B7B60000}"/>
    <cellStyle name="T_Book1_2 2 3 28 6" xfId="41946" xr:uid="{00000000-0005-0000-0000-0000B8B60000}"/>
    <cellStyle name="T_Book1_2 2 3 29" xfId="41947" xr:uid="{00000000-0005-0000-0000-0000B9B60000}"/>
    <cellStyle name="T_Book1_2 2 3 29 2" xfId="41948" xr:uid="{00000000-0005-0000-0000-0000BAB60000}"/>
    <cellStyle name="T_Book1_2 2 3 29 3" xfId="41949" xr:uid="{00000000-0005-0000-0000-0000BBB60000}"/>
    <cellStyle name="T_Book1_2 2 3 29 4" xfId="41950" xr:uid="{00000000-0005-0000-0000-0000BCB60000}"/>
    <cellStyle name="T_Book1_2 2 3 29 5" xfId="41951" xr:uid="{00000000-0005-0000-0000-0000BDB60000}"/>
    <cellStyle name="T_Book1_2 2 3 29 6" xfId="41952" xr:uid="{00000000-0005-0000-0000-0000BEB60000}"/>
    <cellStyle name="T_Book1_2 2 3 3" xfId="41953" xr:uid="{00000000-0005-0000-0000-0000BFB60000}"/>
    <cellStyle name="T_Book1_2 2 3 3 2" xfId="41954" xr:uid="{00000000-0005-0000-0000-0000C0B60000}"/>
    <cellStyle name="T_Book1_2 2 3 3 3" xfId="41955" xr:uid="{00000000-0005-0000-0000-0000C1B60000}"/>
    <cellStyle name="T_Book1_2 2 3 3 4" xfId="41956" xr:uid="{00000000-0005-0000-0000-0000C2B60000}"/>
    <cellStyle name="T_Book1_2 2 3 3 5" xfId="41957" xr:uid="{00000000-0005-0000-0000-0000C3B60000}"/>
    <cellStyle name="T_Book1_2 2 3 3 6" xfId="41958" xr:uid="{00000000-0005-0000-0000-0000C4B60000}"/>
    <cellStyle name="T_Book1_2 2 3 30" xfId="41959" xr:uid="{00000000-0005-0000-0000-0000C5B60000}"/>
    <cellStyle name="T_Book1_2 2 3 31" xfId="41960" xr:uid="{00000000-0005-0000-0000-0000C6B60000}"/>
    <cellStyle name="T_Book1_2 2 3 32" xfId="41961" xr:uid="{00000000-0005-0000-0000-0000C7B60000}"/>
    <cellStyle name="T_Book1_2 2 3 33" xfId="41962" xr:uid="{00000000-0005-0000-0000-0000C8B60000}"/>
    <cellStyle name="T_Book1_2 2 3 34" xfId="41963" xr:uid="{00000000-0005-0000-0000-0000C9B60000}"/>
    <cellStyle name="T_Book1_2 2 3 4" xfId="41964" xr:uid="{00000000-0005-0000-0000-0000CAB60000}"/>
    <cellStyle name="T_Book1_2 2 3 4 2" xfId="41965" xr:uid="{00000000-0005-0000-0000-0000CBB60000}"/>
    <cellStyle name="T_Book1_2 2 3 4 3" xfId="41966" xr:uid="{00000000-0005-0000-0000-0000CCB60000}"/>
    <cellStyle name="T_Book1_2 2 3 4 4" xfId="41967" xr:uid="{00000000-0005-0000-0000-0000CDB60000}"/>
    <cellStyle name="T_Book1_2 2 3 4 5" xfId="41968" xr:uid="{00000000-0005-0000-0000-0000CEB60000}"/>
    <cellStyle name="T_Book1_2 2 3 4 6" xfId="41969" xr:uid="{00000000-0005-0000-0000-0000CFB60000}"/>
    <cellStyle name="T_Book1_2 2 3 5" xfId="41970" xr:uid="{00000000-0005-0000-0000-0000D0B60000}"/>
    <cellStyle name="T_Book1_2 2 3 5 2" xfId="41971" xr:uid="{00000000-0005-0000-0000-0000D1B60000}"/>
    <cellStyle name="T_Book1_2 2 3 5 3" xfId="41972" xr:uid="{00000000-0005-0000-0000-0000D2B60000}"/>
    <cellStyle name="T_Book1_2 2 3 5 4" xfId="41973" xr:uid="{00000000-0005-0000-0000-0000D3B60000}"/>
    <cellStyle name="T_Book1_2 2 3 5 5" xfId="41974" xr:uid="{00000000-0005-0000-0000-0000D4B60000}"/>
    <cellStyle name="T_Book1_2 2 3 5 6" xfId="41975" xr:uid="{00000000-0005-0000-0000-0000D5B60000}"/>
    <cellStyle name="T_Book1_2 2 3 6" xfId="41976" xr:uid="{00000000-0005-0000-0000-0000D6B60000}"/>
    <cellStyle name="T_Book1_2 2 3 6 2" xfId="41977" xr:uid="{00000000-0005-0000-0000-0000D7B60000}"/>
    <cellStyle name="T_Book1_2 2 3 6 3" xfId="41978" xr:uid="{00000000-0005-0000-0000-0000D8B60000}"/>
    <cellStyle name="T_Book1_2 2 3 6 4" xfId="41979" xr:uid="{00000000-0005-0000-0000-0000D9B60000}"/>
    <cellStyle name="T_Book1_2 2 3 6 5" xfId="41980" xr:uid="{00000000-0005-0000-0000-0000DAB60000}"/>
    <cellStyle name="T_Book1_2 2 3 6 6" xfId="41981" xr:uid="{00000000-0005-0000-0000-0000DBB60000}"/>
    <cellStyle name="T_Book1_2 2 3 7" xfId="41982" xr:uid="{00000000-0005-0000-0000-0000DCB60000}"/>
    <cellStyle name="T_Book1_2 2 3 7 2" xfId="41983" xr:uid="{00000000-0005-0000-0000-0000DDB60000}"/>
    <cellStyle name="T_Book1_2 2 3 7 3" xfId="41984" xr:uid="{00000000-0005-0000-0000-0000DEB60000}"/>
    <cellStyle name="T_Book1_2 2 3 7 4" xfId="41985" xr:uid="{00000000-0005-0000-0000-0000DFB60000}"/>
    <cellStyle name="T_Book1_2 2 3 7 5" xfId="41986" xr:uid="{00000000-0005-0000-0000-0000E0B60000}"/>
    <cellStyle name="T_Book1_2 2 3 7 6" xfId="41987" xr:uid="{00000000-0005-0000-0000-0000E1B60000}"/>
    <cellStyle name="T_Book1_2 2 3 8" xfId="41988" xr:uid="{00000000-0005-0000-0000-0000E2B60000}"/>
    <cellStyle name="T_Book1_2 2 3 8 2" xfId="41989" xr:uid="{00000000-0005-0000-0000-0000E3B60000}"/>
    <cellStyle name="T_Book1_2 2 3 8 3" xfId="41990" xr:uid="{00000000-0005-0000-0000-0000E4B60000}"/>
    <cellStyle name="T_Book1_2 2 3 8 4" xfId="41991" xr:uid="{00000000-0005-0000-0000-0000E5B60000}"/>
    <cellStyle name="T_Book1_2 2 3 8 5" xfId="41992" xr:uid="{00000000-0005-0000-0000-0000E6B60000}"/>
    <cellStyle name="T_Book1_2 2 3 8 6" xfId="41993" xr:uid="{00000000-0005-0000-0000-0000E7B60000}"/>
    <cellStyle name="T_Book1_2 2 3 9" xfId="41994" xr:uid="{00000000-0005-0000-0000-0000E8B60000}"/>
    <cellStyle name="T_Book1_2 2 3 9 2" xfId="41995" xr:uid="{00000000-0005-0000-0000-0000E9B60000}"/>
    <cellStyle name="T_Book1_2 2 3 9 3" xfId="41996" xr:uid="{00000000-0005-0000-0000-0000EAB60000}"/>
    <cellStyle name="T_Book1_2 2 3 9 4" xfId="41997" xr:uid="{00000000-0005-0000-0000-0000EBB60000}"/>
    <cellStyle name="T_Book1_2 2 3 9 5" xfId="41998" xr:uid="{00000000-0005-0000-0000-0000ECB60000}"/>
    <cellStyle name="T_Book1_2 2 3 9 6" xfId="41999" xr:uid="{00000000-0005-0000-0000-0000EDB60000}"/>
    <cellStyle name="T_Book1_2 20" xfId="42000" xr:uid="{00000000-0005-0000-0000-0000EEB60000}"/>
    <cellStyle name="T_Book1_2 20 2" xfId="42001" xr:uid="{00000000-0005-0000-0000-0000EFB60000}"/>
    <cellStyle name="T_Book1_2 20 3" xfId="42002" xr:uid="{00000000-0005-0000-0000-0000F0B60000}"/>
    <cellStyle name="T_Book1_2 20 4" xfId="42003" xr:uid="{00000000-0005-0000-0000-0000F1B60000}"/>
    <cellStyle name="T_Book1_2 20 5" xfId="42004" xr:uid="{00000000-0005-0000-0000-0000F2B60000}"/>
    <cellStyle name="T_Book1_2 20 6" xfId="42005" xr:uid="{00000000-0005-0000-0000-0000F3B60000}"/>
    <cellStyle name="T_Book1_2 21" xfId="42006" xr:uid="{00000000-0005-0000-0000-0000F4B60000}"/>
    <cellStyle name="T_Book1_2 21 2" xfId="42007" xr:uid="{00000000-0005-0000-0000-0000F5B60000}"/>
    <cellStyle name="T_Book1_2 21 3" xfId="42008" xr:uid="{00000000-0005-0000-0000-0000F6B60000}"/>
    <cellStyle name="T_Book1_2 21 4" xfId="42009" xr:uid="{00000000-0005-0000-0000-0000F7B60000}"/>
    <cellStyle name="T_Book1_2 21 5" xfId="42010" xr:uid="{00000000-0005-0000-0000-0000F8B60000}"/>
    <cellStyle name="T_Book1_2 21 6" xfId="42011" xr:uid="{00000000-0005-0000-0000-0000F9B60000}"/>
    <cellStyle name="T_Book1_2 22" xfId="42012" xr:uid="{00000000-0005-0000-0000-0000FAB60000}"/>
    <cellStyle name="T_Book1_2 22 2" xfId="42013" xr:uid="{00000000-0005-0000-0000-0000FBB60000}"/>
    <cellStyle name="T_Book1_2 22 3" xfId="42014" xr:uid="{00000000-0005-0000-0000-0000FCB60000}"/>
    <cellStyle name="T_Book1_2 22 4" xfId="42015" xr:uid="{00000000-0005-0000-0000-0000FDB60000}"/>
    <cellStyle name="T_Book1_2 22 5" xfId="42016" xr:uid="{00000000-0005-0000-0000-0000FEB60000}"/>
    <cellStyle name="T_Book1_2 22 6" xfId="42017" xr:uid="{00000000-0005-0000-0000-0000FFB60000}"/>
    <cellStyle name="T_Book1_2 23" xfId="42018" xr:uid="{00000000-0005-0000-0000-000000B70000}"/>
    <cellStyle name="T_Book1_2 23 2" xfId="42019" xr:uid="{00000000-0005-0000-0000-000001B70000}"/>
    <cellStyle name="T_Book1_2 23 3" xfId="42020" xr:uid="{00000000-0005-0000-0000-000002B70000}"/>
    <cellStyle name="T_Book1_2 23 4" xfId="42021" xr:uid="{00000000-0005-0000-0000-000003B70000}"/>
    <cellStyle name="T_Book1_2 23 5" xfId="42022" xr:uid="{00000000-0005-0000-0000-000004B70000}"/>
    <cellStyle name="T_Book1_2 23 6" xfId="42023" xr:uid="{00000000-0005-0000-0000-000005B70000}"/>
    <cellStyle name="T_Book1_2 24" xfId="42024" xr:uid="{00000000-0005-0000-0000-000006B70000}"/>
    <cellStyle name="T_Book1_2 24 2" xfId="42025" xr:uid="{00000000-0005-0000-0000-000007B70000}"/>
    <cellStyle name="T_Book1_2 24 3" xfId="42026" xr:uid="{00000000-0005-0000-0000-000008B70000}"/>
    <cellStyle name="T_Book1_2 24 4" xfId="42027" xr:uid="{00000000-0005-0000-0000-000009B70000}"/>
    <cellStyle name="T_Book1_2 24 5" xfId="42028" xr:uid="{00000000-0005-0000-0000-00000AB70000}"/>
    <cellStyle name="T_Book1_2 24 6" xfId="42029" xr:uid="{00000000-0005-0000-0000-00000BB70000}"/>
    <cellStyle name="T_Book1_2 25" xfId="42030" xr:uid="{00000000-0005-0000-0000-00000CB70000}"/>
    <cellStyle name="T_Book1_2 25 2" xfId="42031" xr:uid="{00000000-0005-0000-0000-00000DB70000}"/>
    <cellStyle name="T_Book1_2 25 3" xfId="42032" xr:uid="{00000000-0005-0000-0000-00000EB70000}"/>
    <cellStyle name="T_Book1_2 25 4" xfId="42033" xr:uid="{00000000-0005-0000-0000-00000FB70000}"/>
    <cellStyle name="T_Book1_2 25 5" xfId="42034" xr:uid="{00000000-0005-0000-0000-000010B70000}"/>
    <cellStyle name="T_Book1_2 25 6" xfId="42035" xr:uid="{00000000-0005-0000-0000-000011B70000}"/>
    <cellStyle name="T_Book1_2 26" xfId="42036" xr:uid="{00000000-0005-0000-0000-000012B70000}"/>
    <cellStyle name="T_Book1_2 26 2" xfId="42037" xr:uid="{00000000-0005-0000-0000-000013B70000}"/>
    <cellStyle name="T_Book1_2 26 3" xfId="42038" xr:uid="{00000000-0005-0000-0000-000014B70000}"/>
    <cellStyle name="T_Book1_2 26 4" xfId="42039" xr:uid="{00000000-0005-0000-0000-000015B70000}"/>
    <cellStyle name="T_Book1_2 26 5" xfId="42040" xr:uid="{00000000-0005-0000-0000-000016B70000}"/>
    <cellStyle name="T_Book1_2 26 6" xfId="42041" xr:uid="{00000000-0005-0000-0000-000017B70000}"/>
    <cellStyle name="T_Book1_2 27" xfId="42042" xr:uid="{00000000-0005-0000-0000-000018B70000}"/>
    <cellStyle name="T_Book1_2 27 2" xfId="42043" xr:uid="{00000000-0005-0000-0000-000019B70000}"/>
    <cellStyle name="T_Book1_2 27 3" xfId="42044" xr:uid="{00000000-0005-0000-0000-00001AB70000}"/>
    <cellStyle name="T_Book1_2 27 4" xfId="42045" xr:uid="{00000000-0005-0000-0000-00001BB70000}"/>
    <cellStyle name="T_Book1_2 27 5" xfId="42046" xr:uid="{00000000-0005-0000-0000-00001CB70000}"/>
    <cellStyle name="T_Book1_2 27 6" xfId="42047" xr:uid="{00000000-0005-0000-0000-00001DB70000}"/>
    <cellStyle name="T_Book1_2 28" xfId="42048" xr:uid="{00000000-0005-0000-0000-00001EB70000}"/>
    <cellStyle name="T_Book1_2 28 2" xfId="42049" xr:uid="{00000000-0005-0000-0000-00001FB70000}"/>
    <cellStyle name="T_Book1_2 28 3" xfId="42050" xr:uid="{00000000-0005-0000-0000-000020B70000}"/>
    <cellStyle name="T_Book1_2 28 4" xfId="42051" xr:uid="{00000000-0005-0000-0000-000021B70000}"/>
    <cellStyle name="T_Book1_2 28 5" xfId="42052" xr:uid="{00000000-0005-0000-0000-000022B70000}"/>
    <cellStyle name="T_Book1_2 28 6" xfId="42053" xr:uid="{00000000-0005-0000-0000-000023B70000}"/>
    <cellStyle name="T_Book1_2 29" xfId="42054" xr:uid="{00000000-0005-0000-0000-000024B70000}"/>
    <cellStyle name="T_Book1_2 29 2" xfId="42055" xr:uid="{00000000-0005-0000-0000-000025B70000}"/>
    <cellStyle name="T_Book1_2 29 3" xfId="42056" xr:uid="{00000000-0005-0000-0000-000026B70000}"/>
    <cellStyle name="T_Book1_2 29 4" xfId="42057" xr:uid="{00000000-0005-0000-0000-000027B70000}"/>
    <cellStyle name="T_Book1_2 29 5" xfId="42058" xr:uid="{00000000-0005-0000-0000-000028B70000}"/>
    <cellStyle name="T_Book1_2 29 6" xfId="42059" xr:uid="{00000000-0005-0000-0000-000029B70000}"/>
    <cellStyle name="T_Book1_2 3" xfId="42060" xr:uid="{00000000-0005-0000-0000-00002AB70000}"/>
    <cellStyle name="T_Book1_2 3 10" xfId="42061" xr:uid="{00000000-0005-0000-0000-00002BB70000}"/>
    <cellStyle name="T_Book1_2 3 10 2" xfId="42062" xr:uid="{00000000-0005-0000-0000-00002CB70000}"/>
    <cellStyle name="T_Book1_2 3 10 3" xfId="42063" xr:uid="{00000000-0005-0000-0000-00002DB70000}"/>
    <cellStyle name="T_Book1_2 3 10 4" xfId="42064" xr:uid="{00000000-0005-0000-0000-00002EB70000}"/>
    <cellStyle name="T_Book1_2 3 10 5" xfId="42065" xr:uid="{00000000-0005-0000-0000-00002FB70000}"/>
    <cellStyle name="T_Book1_2 3 10 6" xfId="42066" xr:uid="{00000000-0005-0000-0000-000030B70000}"/>
    <cellStyle name="T_Book1_2 3 11" xfId="42067" xr:uid="{00000000-0005-0000-0000-000031B70000}"/>
    <cellStyle name="T_Book1_2 3 11 2" xfId="42068" xr:uid="{00000000-0005-0000-0000-000032B70000}"/>
    <cellStyle name="T_Book1_2 3 11 3" xfId="42069" xr:uid="{00000000-0005-0000-0000-000033B70000}"/>
    <cellStyle name="T_Book1_2 3 11 4" xfId="42070" xr:uid="{00000000-0005-0000-0000-000034B70000}"/>
    <cellStyle name="T_Book1_2 3 11 5" xfId="42071" xr:uid="{00000000-0005-0000-0000-000035B70000}"/>
    <cellStyle name="T_Book1_2 3 11 6" xfId="42072" xr:uid="{00000000-0005-0000-0000-000036B70000}"/>
    <cellStyle name="T_Book1_2 3 12" xfId="42073" xr:uid="{00000000-0005-0000-0000-000037B70000}"/>
    <cellStyle name="T_Book1_2 3 12 2" xfId="42074" xr:uid="{00000000-0005-0000-0000-000038B70000}"/>
    <cellStyle name="T_Book1_2 3 12 3" xfId="42075" xr:uid="{00000000-0005-0000-0000-000039B70000}"/>
    <cellStyle name="T_Book1_2 3 12 4" xfId="42076" xr:uid="{00000000-0005-0000-0000-00003AB70000}"/>
    <cellStyle name="T_Book1_2 3 12 5" xfId="42077" xr:uid="{00000000-0005-0000-0000-00003BB70000}"/>
    <cellStyle name="T_Book1_2 3 12 6" xfId="42078" xr:uid="{00000000-0005-0000-0000-00003CB70000}"/>
    <cellStyle name="T_Book1_2 3 13" xfId="42079" xr:uid="{00000000-0005-0000-0000-00003DB70000}"/>
    <cellStyle name="T_Book1_2 3 13 2" xfId="42080" xr:uid="{00000000-0005-0000-0000-00003EB70000}"/>
    <cellStyle name="T_Book1_2 3 13 3" xfId="42081" xr:uid="{00000000-0005-0000-0000-00003FB70000}"/>
    <cellStyle name="T_Book1_2 3 13 4" xfId="42082" xr:uid="{00000000-0005-0000-0000-000040B70000}"/>
    <cellStyle name="T_Book1_2 3 13 5" xfId="42083" xr:uid="{00000000-0005-0000-0000-000041B70000}"/>
    <cellStyle name="T_Book1_2 3 13 6" xfId="42084" xr:uid="{00000000-0005-0000-0000-000042B70000}"/>
    <cellStyle name="T_Book1_2 3 14" xfId="42085" xr:uid="{00000000-0005-0000-0000-000043B70000}"/>
    <cellStyle name="T_Book1_2 3 14 2" xfId="42086" xr:uid="{00000000-0005-0000-0000-000044B70000}"/>
    <cellStyle name="T_Book1_2 3 14 3" xfId="42087" xr:uid="{00000000-0005-0000-0000-000045B70000}"/>
    <cellStyle name="T_Book1_2 3 14 4" xfId="42088" xr:uid="{00000000-0005-0000-0000-000046B70000}"/>
    <cellStyle name="T_Book1_2 3 14 5" xfId="42089" xr:uid="{00000000-0005-0000-0000-000047B70000}"/>
    <cellStyle name="T_Book1_2 3 14 6" xfId="42090" xr:uid="{00000000-0005-0000-0000-000048B70000}"/>
    <cellStyle name="T_Book1_2 3 15" xfId="42091" xr:uid="{00000000-0005-0000-0000-000049B70000}"/>
    <cellStyle name="T_Book1_2 3 15 2" xfId="42092" xr:uid="{00000000-0005-0000-0000-00004AB70000}"/>
    <cellStyle name="T_Book1_2 3 15 3" xfId="42093" xr:uid="{00000000-0005-0000-0000-00004BB70000}"/>
    <cellStyle name="T_Book1_2 3 15 4" xfId="42094" xr:uid="{00000000-0005-0000-0000-00004CB70000}"/>
    <cellStyle name="T_Book1_2 3 15 5" xfId="42095" xr:uid="{00000000-0005-0000-0000-00004DB70000}"/>
    <cellStyle name="T_Book1_2 3 15 6" xfId="42096" xr:uid="{00000000-0005-0000-0000-00004EB70000}"/>
    <cellStyle name="T_Book1_2 3 16" xfId="42097" xr:uid="{00000000-0005-0000-0000-00004FB70000}"/>
    <cellStyle name="T_Book1_2 3 16 2" xfId="42098" xr:uid="{00000000-0005-0000-0000-000050B70000}"/>
    <cellStyle name="T_Book1_2 3 16 3" xfId="42099" xr:uid="{00000000-0005-0000-0000-000051B70000}"/>
    <cellStyle name="T_Book1_2 3 16 4" xfId="42100" xr:uid="{00000000-0005-0000-0000-000052B70000}"/>
    <cellStyle name="T_Book1_2 3 16 5" xfId="42101" xr:uid="{00000000-0005-0000-0000-000053B70000}"/>
    <cellStyle name="T_Book1_2 3 16 6" xfId="42102" xr:uid="{00000000-0005-0000-0000-000054B70000}"/>
    <cellStyle name="T_Book1_2 3 17" xfId="42103" xr:uid="{00000000-0005-0000-0000-000055B70000}"/>
    <cellStyle name="T_Book1_2 3 17 2" xfId="42104" xr:uid="{00000000-0005-0000-0000-000056B70000}"/>
    <cellStyle name="T_Book1_2 3 17 3" xfId="42105" xr:uid="{00000000-0005-0000-0000-000057B70000}"/>
    <cellStyle name="T_Book1_2 3 17 4" xfId="42106" xr:uid="{00000000-0005-0000-0000-000058B70000}"/>
    <cellStyle name="T_Book1_2 3 17 5" xfId="42107" xr:uid="{00000000-0005-0000-0000-000059B70000}"/>
    <cellStyle name="T_Book1_2 3 17 6" xfId="42108" xr:uid="{00000000-0005-0000-0000-00005AB70000}"/>
    <cellStyle name="T_Book1_2 3 18" xfId="42109" xr:uid="{00000000-0005-0000-0000-00005BB70000}"/>
    <cellStyle name="T_Book1_2 3 18 2" xfId="42110" xr:uid="{00000000-0005-0000-0000-00005CB70000}"/>
    <cellStyle name="T_Book1_2 3 18 3" xfId="42111" xr:uid="{00000000-0005-0000-0000-00005DB70000}"/>
    <cellStyle name="T_Book1_2 3 18 4" xfId="42112" xr:uid="{00000000-0005-0000-0000-00005EB70000}"/>
    <cellStyle name="T_Book1_2 3 18 5" xfId="42113" xr:uid="{00000000-0005-0000-0000-00005FB70000}"/>
    <cellStyle name="T_Book1_2 3 18 6" xfId="42114" xr:uid="{00000000-0005-0000-0000-000060B70000}"/>
    <cellStyle name="T_Book1_2 3 19" xfId="42115" xr:uid="{00000000-0005-0000-0000-000061B70000}"/>
    <cellStyle name="T_Book1_2 3 19 2" xfId="42116" xr:uid="{00000000-0005-0000-0000-000062B70000}"/>
    <cellStyle name="T_Book1_2 3 19 3" xfId="42117" xr:uid="{00000000-0005-0000-0000-000063B70000}"/>
    <cellStyle name="T_Book1_2 3 19 4" xfId="42118" xr:uid="{00000000-0005-0000-0000-000064B70000}"/>
    <cellStyle name="T_Book1_2 3 19 5" xfId="42119" xr:uid="{00000000-0005-0000-0000-000065B70000}"/>
    <cellStyle name="T_Book1_2 3 19 6" xfId="42120" xr:uid="{00000000-0005-0000-0000-000066B70000}"/>
    <cellStyle name="T_Book1_2 3 2" xfId="42121" xr:uid="{00000000-0005-0000-0000-000067B70000}"/>
    <cellStyle name="T_Book1_2 3 2 2" xfId="42122" xr:uid="{00000000-0005-0000-0000-000068B70000}"/>
    <cellStyle name="T_Book1_2 3 2 3" xfId="42123" xr:uid="{00000000-0005-0000-0000-000069B70000}"/>
    <cellStyle name="T_Book1_2 3 2 4" xfId="42124" xr:uid="{00000000-0005-0000-0000-00006AB70000}"/>
    <cellStyle name="T_Book1_2 3 2 5" xfId="42125" xr:uid="{00000000-0005-0000-0000-00006BB70000}"/>
    <cellStyle name="T_Book1_2 3 2 6" xfId="42126" xr:uid="{00000000-0005-0000-0000-00006CB70000}"/>
    <cellStyle name="T_Book1_2 3 2 7" xfId="42127" xr:uid="{00000000-0005-0000-0000-00006DB70000}"/>
    <cellStyle name="T_Book1_2 3 20" xfId="42128" xr:uid="{00000000-0005-0000-0000-00006EB70000}"/>
    <cellStyle name="T_Book1_2 3 20 2" xfId="42129" xr:uid="{00000000-0005-0000-0000-00006FB70000}"/>
    <cellStyle name="T_Book1_2 3 20 3" xfId="42130" xr:uid="{00000000-0005-0000-0000-000070B70000}"/>
    <cellStyle name="T_Book1_2 3 20 4" xfId="42131" xr:uid="{00000000-0005-0000-0000-000071B70000}"/>
    <cellStyle name="T_Book1_2 3 20 5" xfId="42132" xr:uid="{00000000-0005-0000-0000-000072B70000}"/>
    <cellStyle name="T_Book1_2 3 20 6" xfId="42133" xr:uid="{00000000-0005-0000-0000-000073B70000}"/>
    <cellStyle name="T_Book1_2 3 21" xfId="42134" xr:uid="{00000000-0005-0000-0000-000074B70000}"/>
    <cellStyle name="T_Book1_2 3 21 2" xfId="42135" xr:uid="{00000000-0005-0000-0000-000075B70000}"/>
    <cellStyle name="T_Book1_2 3 21 3" xfId="42136" xr:uid="{00000000-0005-0000-0000-000076B70000}"/>
    <cellStyle name="T_Book1_2 3 21 4" xfId="42137" xr:uid="{00000000-0005-0000-0000-000077B70000}"/>
    <cellStyle name="T_Book1_2 3 21 5" xfId="42138" xr:uid="{00000000-0005-0000-0000-000078B70000}"/>
    <cellStyle name="T_Book1_2 3 21 6" xfId="42139" xr:uid="{00000000-0005-0000-0000-000079B70000}"/>
    <cellStyle name="T_Book1_2 3 22" xfId="42140" xr:uid="{00000000-0005-0000-0000-00007AB70000}"/>
    <cellStyle name="T_Book1_2 3 22 2" xfId="42141" xr:uid="{00000000-0005-0000-0000-00007BB70000}"/>
    <cellStyle name="T_Book1_2 3 22 3" xfId="42142" xr:uid="{00000000-0005-0000-0000-00007CB70000}"/>
    <cellStyle name="T_Book1_2 3 22 4" xfId="42143" xr:uid="{00000000-0005-0000-0000-00007DB70000}"/>
    <cellStyle name="T_Book1_2 3 22 5" xfId="42144" xr:uid="{00000000-0005-0000-0000-00007EB70000}"/>
    <cellStyle name="T_Book1_2 3 22 6" xfId="42145" xr:uid="{00000000-0005-0000-0000-00007FB70000}"/>
    <cellStyle name="T_Book1_2 3 23" xfId="42146" xr:uid="{00000000-0005-0000-0000-000080B70000}"/>
    <cellStyle name="T_Book1_2 3 23 2" xfId="42147" xr:uid="{00000000-0005-0000-0000-000081B70000}"/>
    <cellStyle name="T_Book1_2 3 23 3" xfId="42148" xr:uid="{00000000-0005-0000-0000-000082B70000}"/>
    <cellStyle name="T_Book1_2 3 23 4" xfId="42149" xr:uid="{00000000-0005-0000-0000-000083B70000}"/>
    <cellStyle name="T_Book1_2 3 23 5" xfId="42150" xr:uid="{00000000-0005-0000-0000-000084B70000}"/>
    <cellStyle name="T_Book1_2 3 23 6" xfId="42151" xr:uid="{00000000-0005-0000-0000-000085B70000}"/>
    <cellStyle name="T_Book1_2 3 24" xfId="42152" xr:uid="{00000000-0005-0000-0000-000086B70000}"/>
    <cellStyle name="T_Book1_2 3 24 2" xfId="42153" xr:uid="{00000000-0005-0000-0000-000087B70000}"/>
    <cellStyle name="T_Book1_2 3 24 3" xfId="42154" xr:uid="{00000000-0005-0000-0000-000088B70000}"/>
    <cellStyle name="T_Book1_2 3 24 4" xfId="42155" xr:uid="{00000000-0005-0000-0000-000089B70000}"/>
    <cellStyle name="T_Book1_2 3 24 5" xfId="42156" xr:uid="{00000000-0005-0000-0000-00008AB70000}"/>
    <cellStyle name="T_Book1_2 3 24 6" xfId="42157" xr:uid="{00000000-0005-0000-0000-00008BB70000}"/>
    <cellStyle name="T_Book1_2 3 25" xfId="42158" xr:uid="{00000000-0005-0000-0000-00008CB70000}"/>
    <cellStyle name="T_Book1_2 3 25 2" xfId="42159" xr:uid="{00000000-0005-0000-0000-00008DB70000}"/>
    <cellStyle name="T_Book1_2 3 25 3" xfId="42160" xr:uid="{00000000-0005-0000-0000-00008EB70000}"/>
    <cellStyle name="T_Book1_2 3 25 4" xfId="42161" xr:uid="{00000000-0005-0000-0000-00008FB70000}"/>
    <cellStyle name="T_Book1_2 3 25 5" xfId="42162" xr:uid="{00000000-0005-0000-0000-000090B70000}"/>
    <cellStyle name="T_Book1_2 3 25 6" xfId="42163" xr:uid="{00000000-0005-0000-0000-000091B70000}"/>
    <cellStyle name="T_Book1_2 3 26" xfId="42164" xr:uid="{00000000-0005-0000-0000-000092B70000}"/>
    <cellStyle name="T_Book1_2 3 26 2" xfId="42165" xr:uid="{00000000-0005-0000-0000-000093B70000}"/>
    <cellStyle name="T_Book1_2 3 26 3" xfId="42166" xr:uid="{00000000-0005-0000-0000-000094B70000}"/>
    <cellStyle name="T_Book1_2 3 26 4" xfId="42167" xr:uid="{00000000-0005-0000-0000-000095B70000}"/>
    <cellStyle name="T_Book1_2 3 26 5" xfId="42168" xr:uid="{00000000-0005-0000-0000-000096B70000}"/>
    <cellStyle name="T_Book1_2 3 26 6" xfId="42169" xr:uid="{00000000-0005-0000-0000-000097B70000}"/>
    <cellStyle name="T_Book1_2 3 27" xfId="42170" xr:uid="{00000000-0005-0000-0000-000098B70000}"/>
    <cellStyle name="T_Book1_2 3 27 2" xfId="42171" xr:uid="{00000000-0005-0000-0000-000099B70000}"/>
    <cellStyle name="T_Book1_2 3 27 3" xfId="42172" xr:uid="{00000000-0005-0000-0000-00009AB70000}"/>
    <cellStyle name="T_Book1_2 3 27 4" xfId="42173" xr:uid="{00000000-0005-0000-0000-00009BB70000}"/>
    <cellStyle name="T_Book1_2 3 27 5" xfId="42174" xr:uid="{00000000-0005-0000-0000-00009CB70000}"/>
    <cellStyle name="T_Book1_2 3 27 6" xfId="42175" xr:uid="{00000000-0005-0000-0000-00009DB70000}"/>
    <cellStyle name="T_Book1_2 3 28" xfId="42176" xr:uid="{00000000-0005-0000-0000-00009EB70000}"/>
    <cellStyle name="T_Book1_2 3 28 2" xfId="42177" xr:uid="{00000000-0005-0000-0000-00009FB70000}"/>
    <cellStyle name="T_Book1_2 3 28 3" xfId="42178" xr:uid="{00000000-0005-0000-0000-0000A0B70000}"/>
    <cellStyle name="T_Book1_2 3 28 4" xfId="42179" xr:uid="{00000000-0005-0000-0000-0000A1B70000}"/>
    <cellStyle name="T_Book1_2 3 28 5" xfId="42180" xr:uid="{00000000-0005-0000-0000-0000A2B70000}"/>
    <cellStyle name="T_Book1_2 3 28 6" xfId="42181" xr:uid="{00000000-0005-0000-0000-0000A3B70000}"/>
    <cellStyle name="T_Book1_2 3 29" xfId="42182" xr:uid="{00000000-0005-0000-0000-0000A4B70000}"/>
    <cellStyle name="T_Book1_2 3 29 2" xfId="42183" xr:uid="{00000000-0005-0000-0000-0000A5B70000}"/>
    <cellStyle name="T_Book1_2 3 29 3" xfId="42184" xr:uid="{00000000-0005-0000-0000-0000A6B70000}"/>
    <cellStyle name="T_Book1_2 3 29 4" xfId="42185" xr:uid="{00000000-0005-0000-0000-0000A7B70000}"/>
    <cellStyle name="T_Book1_2 3 29 5" xfId="42186" xr:uid="{00000000-0005-0000-0000-0000A8B70000}"/>
    <cellStyle name="T_Book1_2 3 29 6" xfId="42187" xr:uid="{00000000-0005-0000-0000-0000A9B70000}"/>
    <cellStyle name="T_Book1_2 3 3" xfId="42188" xr:uid="{00000000-0005-0000-0000-0000AAB70000}"/>
    <cellStyle name="T_Book1_2 3 3 2" xfId="42189" xr:uid="{00000000-0005-0000-0000-0000ABB70000}"/>
    <cellStyle name="T_Book1_2 3 3 3" xfId="42190" xr:uid="{00000000-0005-0000-0000-0000ACB70000}"/>
    <cellStyle name="T_Book1_2 3 3 4" xfId="42191" xr:uid="{00000000-0005-0000-0000-0000ADB70000}"/>
    <cellStyle name="T_Book1_2 3 3 5" xfId="42192" xr:uid="{00000000-0005-0000-0000-0000AEB70000}"/>
    <cellStyle name="T_Book1_2 3 3 6" xfId="42193" xr:uid="{00000000-0005-0000-0000-0000AFB70000}"/>
    <cellStyle name="T_Book1_2 3 30" xfId="42194" xr:uid="{00000000-0005-0000-0000-0000B0B70000}"/>
    <cellStyle name="T_Book1_2 3 31" xfId="42195" xr:uid="{00000000-0005-0000-0000-0000B1B70000}"/>
    <cellStyle name="T_Book1_2 3 32" xfId="42196" xr:uid="{00000000-0005-0000-0000-0000B2B70000}"/>
    <cellStyle name="T_Book1_2 3 33" xfId="42197" xr:uid="{00000000-0005-0000-0000-0000B3B70000}"/>
    <cellStyle name="T_Book1_2 3 34" xfId="42198" xr:uid="{00000000-0005-0000-0000-0000B4B70000}"/>
    <cellStyle name="T_Book1_2 3 4" xfId="42199" xr:uid="{00000000-0005-0000-0000-0000B5B70000}"/>
    <cellStyle name="T_Book1_2 3 4 2" xfId="42200" xr:uid="{00000000-0005-0000-0000-0000B6B70000}"/>
    <cellStyle name="T_Book1_2 3 4 3" xfId="42201" xr:uid="{00000000-0005-0000-0000-0000B7B70000}"/>
    <cellStyle name="T_Book1_2 3 4 4" xfId="42202" xr:uid="{00000000-0005-0000-0000-0000B8B70000}"/>
    <cellStyle name="T_Book1_2 3 4 5" xfId="42203" xr:uid="{00000000-0005-0000-0000-0000B9B70000}"/>
    <cellStyle name="T_Book1_2 3 4 6" xfId="42204" xr:uid="{00000000-0005-0000-0000-0000BAB70000}"/>
    <cellStyle name="T_Book1_2 3 5" xfId="42205" xr:uid="{00000000-0005-0000-0000-0000BBB70000}"/>
    <cellStyle name="T_Book1_2 3 5 2" xfId="42206" xr:uid="{00000000-0005-0000-0000-0000BCB70000}"/>
    <cellStyle name="T_Book1_2 3 5 3" xfId="42207" xr:uid="{00000000-0005-0000-0000-0000BDB70000}"/>
    <cellStyle name="T_Book1_2 3 5 4" xfId="42208" xr:uid="{00000000-0005-0000-0000-0000BEB70000}"/>
    <cellStyle name="T_Book1_2 3 5 5" xfId="42209" xr:uid="{00000000-0005-0000-0000-0000BFB70000}"/>
    <cellStyle name="T_Book1_2 3 5 6" xfId="42210" xr:uid="{00000000-0005-0000-0000-0000C0B70000}"/>
    <cellStyle name="T_Book1_2 3 6" xfId="42211" xr:uid="{00000000-0005-0000-0000-0000C1B70000}"/>
    <cellStyle name="T_Book1_2 3 6 2" xfId="42212" xr:uid="{00000000-0005-0000-0000-0000C2B70000}"/>
    <cellStyle name="T_Book1_2 3 6 3" xfId="42213" xr:uid="{00000000-0005-0000-0000-0000C3B70000}"/>
    <cellStyle name="T_Book1_2 3 6 4" xfId="42214" xr:uid="{00000000-0005-0000-0000-0000C4B70000}"/>
    <cellStyle name="T_Book1_2 3 6 5" xfId="42215" xr:uid="{00000000-0005-0000-0000-0000C5B70000}"/>
    <cellStyle name="T_Book1_2 3 6 6" xfId="42216" xr:uid="{00000000-0005-0000-0000-0000C6B70000}"/>
    <cellStyle name="T_Book1_2 3 7" xfId="42217" xr:uid="{00000000-0005-0000-0000-0000C7B70000}"/>
    <cellStyle name="T_Book1_2 3 7 2" xfId="42218" xr:uid="{00000000-0005-0000-0000-0000C8B70000}"/>
    <cellStyle name="T_Book1_2 3 7 3" xfId="42219" xr:uid="{00000000-0005-0000-0000-0000C9B70000}"/>
    <cellStyle name="T_Book1_2 3 7 4" xfId="42220" xr:uid="{00000000-0005-0000-0000-0000CAB70000}"/>
    <cellStyle name="T_Book1_2 3 7 5" xfId="42221" xr:uid="{00000000-0005-0000-0000-0000CBB70000}"/>
    <cellStyle name="T_Book1_2 3 7 6" xfId="42222" xr:uid="{00000000-0005-0000-0000-0000CCB70000}"/>
    <cellStyle name="T_Book1_2 3 8" xfId="42223" xr:uid="{00000000-0005-0000-0000-0000CDB70000}"/>
    <cellStyle name="T_Book1_2 3 8 2" xfId="42224" xr:uid="{00000000-0005-0000-0000-0000CEB70000}"/>
    <cellStyle name="T_Book1_2 3 8 3" xfId="42225" xr:uid="{00000000-0005-0000-0000-0000CFB70000}"/>
    <cellStyle name="T_Book1_2 3 8 4" xfId="42226" xr:uid="{00000000-0005-0000-0000-0000D0B70000}"/>
    <cellStyle name="T_Book1_2 3 8 5" xfId="42227" xr:uid="{00000000-0005-0000-0000-0000D1B70000}"/>
    <cellStyle name="T_Book1_2 3 8 6" xfId="42228" xr:uid="{00000000-0005-0000-0000-0000D2B70000}"/>
    <cellStyle name="T_Book1_2 3 9" xfId="42229" xr:uid="{00000000-0005-0000-0000-0000D3B70000}"/>
    <cellStyle name="T_Book1_2 3 9 2" xfId="42230" xr:uid="{00000000-0005-0000-0000-0000D4B70000}"/>
    <cellStyle name="T_Book1_2 3 9 3" xfId="42231" xr:uid="{00000000-0005-0000-0000-0000D5B70000}"/>
    <cellStyle name="T_Book1_2 3 9 4" xfId="42232" xr:uid="{00000000-0005-0000-0000-0000D6B70000}"/>
    <cellStyle name="T_Book1_2 3 9 5" xfId="42233" xr:uid="{00000000-0005-0000-0000-0000D7B70000}"/>
    <cellStyle name="T_Book1_2 3 9 6" xfId="42234" xr:uid="{00000000-0005-0000-0000-0000D8B70000}"/>
    <cellStyle name="T_Book1_2 30" xfId="42235" xr:uid="{00000000-0005-0000-0000-0000D9B70000}"/>
    <cellStyle name="T_Book1_2 30 2" xfId="42236" xr:uid="{00000000-0005-0000-0000-0000DAB70000}"/>
    <cellStyle name="T_Book1_2 30 3" xfId="42237" xr:uid="{00000000-0005-0000-0000-0000DBB70000}"/>
    <cellStyle name="T_Book1_2 30 4" xfId="42238" xr:uid="{00000000-0005-0000-0000-0000DCB70000}"/>
    <cellStyle name="T_Book1_2 30 5" xfId="42239" xr:uid="{00000000-0005-0000-0000-0000DDB70000}"/>
    <cellStyle name="T_Book1_2 30 6" xfId="42240" xr:uid="{00000000-0005-0000-0000-0000DEB70000}"/>
    <cellStyle name="T_Book1_2 31" xfId="42241" xr:uid="{00000000-0005-0000-0000-0000DFB70000}"/>
    <cellStyle name="T_Book1_2 31 2" xfId="42242" xr:uid="{00000000-0005-0000-0000-0000E0B70000}"/>
    <cellStyle name="T_Book1_2 31 3" xfId="42243" xr:uid="{00000000-0005-0000-0000-0000E1B70000}"/>
    <cellStyle name="T_Book1_2 31 4" xfId="42244" xr:uid="{00000000-0005-0000-0000-0000E2B70000}"/>
    <cellStyle name="T_Book1_2 31 5" xfId="42245" xr:uid="{00000000-0005-0000-0000-0000E3B70000}"/>
    <cellStyle name="T_Book1_2 31 6" xfId="42246" xr:uid="{00000000-0005-0000-0000-0000E4B70000}"/>
    <cellStyle name="T_Book1_2 32" xfId="42247" xr:uid="{00000000-0005-0000-0000-0000E5B70000}"/>
    <cellStyle name="T_Book1_2 32 2" xfId="42248" xr:uid="{00000000-0005-0000-0000-0000E6B70000}"/>
    <cellStyle name="T_Book1_2 32 3" xfId="42249" xr:uid="{00000000-0005-0000-0000-0000E7B70000}"/>
    <cellStyle name="T_Book1_2 32 4" xfId="42250" xr:uid="{00000000-0005-0000-0000-0000E8B70000}"/>
    <cellStyle name="T_Book1_2 32 5" xfId="42251" xr:uid="{00000000-0005-0000-0000-0000E9B70000}"/>
    <cellStyle name="T_Book1_2 32 6" xfId="42252" xr:uid="{00000000-0005-0000-0000-0000EAB70000}"/>
    <cellStyle name="T_Book1_2 33" xfId="42253" xr:uid="{00000000-0005-0000-0000-0000EBB70000}"/>
    <cellStyle name="T_Book1_2 33 2" xfId="42254" xr:uid="{00000000-0005-0000-0000-0000ECB70000}"/>
    <cellStyle name="T_Book1_2 33 3" xfId="42255" xr:uid="{00000000-0005-0000-0000-0000EDB70000}"/>
    <cellStyle name="T_Book1_2 33 4" xfId="42256" xr:uid="{00000000-0005-0000-0000-0000EEB70000}"/>
    <cellStyle name="T_Book1_2 33 5" xfId="42257" xr:uid="{00000000-0005-0000-0000-0000EFB70000}"/>
    <cellStyle name="T_Book1_2 33 6" xfId="42258" xr:uid="{00000000-0005-0000-0000-0000F0B70000}"/>
    <cellStyle name="T_Book1_2 34" xfId="42259" xr:uid="{00000000-0005-0000-0000-0000F1B70000}"/>
    <cellStyle name="T_Book1_2 34 2" xfId="42260" xr:uid="{00000000-0005-0000-0000-0000F2B70000}"/>
    <cellStyle name="T_Book1_2 34 3" xfId="42261" xr:uid="{00000000-0005-0000-0000-0000F3B70000}"/>
    <cellStyle name="T_Book1_2 34 4" xfId="42262" xr:uid="{00000000-0005-0000-0000-0000F4B70000}"/>
    <cellStyle name="T_Book1_2 34 5" xfId="42263" xr:uid="{00000000-0005-0000-0000-0000F5B70000}"/>
    <cellStyle name="T_Book1_2 34 6" xfId="42264" xr:uid="{00000000-0005-0000-0000-0000F6B70000}"/>
    <cellStyle name="T_Book1_2 35" xfId="42265" xr:uid="{00000000-0005-0000-0000-0000F7B70000}"/>
    <cellStyle name="T_Book1_2 35 2" xfId="42266" xr:uid="{00000000-0005-0000-0000-0000F8B70000}"/>
    <cellStyle name="T_Book1_2 35 3" xfId="42267" xr:uid="{00000000-0005-0000-0000-0000F9B70000}"/>
    <cellStyle name="T_Book1_2 35 4" xfId="42268" xr:uid="{00000000-0005-0000-0000-0000FAB70000}"/>
    <cellStyle name="T_Book1_2 35 5" xfId="42269" xr:uid="{00000000-0005-0000-0000-0000FBB70000}"/>
    <cellStyle name="T_Book1_2 35 6" xfId="42270" xr:uid="{00000000-0005-0000-0000-0000FCB70000}"/>
    <cellStyle name="T_Book1_2 36" xfId="42271" xr:uid="{00000000-0005-0000-0000-0000FDB70000}"/>
    <cellStyle name="T_Book1_2 36 2" xfId="42272" xr:uid="{00000000-0005-0000-0000-0000FEB70000}"/>
    <cellStyle name="T_Book1_2 36 3" xfId="42273" xr:uid="{00000000-0005-0000-0000-0000FFB70000}"/>
    <cellStyle name="T_Book1_2 36 4" xfId="42274" xr:uid="{00000000-0005-0000-0000-000000B80000}"/>
    <cellStyle name="T_Book1_2 36 5" xfId="42275" xr:uid="{00000000-0005-0000-0000-000001B80000}"/>
    <cellStyle name="T_Book1_2 36 6" xfId="42276" xr:uid="{00000000-0005-0000-0000-000002B80000}"/>
    <cellStyle name="T_Book1_2 37" xfId="42277" xr:uid="{00000000-0005-0000-0000-000003B80000}"/>
    <cellStyle name="T_Book1_2 38" xfId="42278" xr:uid="{00000000-0005-0000-0000-000004B80000}"/>
    <cellStyle name="T_Book1_2 39" xfId="42279" xr:uid="{00000000-0005-0000-0000-000005B80000}"/>
    <cellStyle name="T_Book1_2 4" xfId="42280" xr:uid="{00000000-0005-0000-0000-000006B80000}"/>
    <cellStyle name="T_Book1_2 4 10" xfId="42281" xr:uid="{00000000-0005-0000-0000-000007B80000}"/>
    <cellStyle name="T_Book1_2 4 10 2" xfId="42282" xr:uid="{00000000-0005-0000-0000-000008B80000}"/>
    <cellStyle name="T_Book1_2 4 10 3" xfId="42283" xr:uid="{00000000-0005-0000-0000-000009B80000}"/>
    <cellStyle name="T_Book1_2 4 10 4" xfId="42284" xr:uid="{00000000-0005-0000-0000-00000AB80000}"/>
    <cellStyle name="T_Book1_2 4 10 5" xfId="42285" xr:uid="{00000000-0005-0000-0000-00000BB80000}"/>
    <cellStyle name="T_Book1_2 4 10 6" xfId="42286" xr:uid="{00000000-0005-0000-0000-00000CB80000}"/>
    <cellStyle name="T_Book1_2 4 11" xfId="42287" xr:uid="{00000000-0005-0000-0000-00000DB80000}"/>
    <cellStyle name="T_Book1_2 4 11 2" xfId="42288" xr:uid="{00000000-0005-0000-0000-00000EB80000}"/>
    <cellStyle name="T_Book1_2 4 11 3" xfId="42289" xr:uid="{00000000-0005-0000-0000-00000FB80000}"/>
    <cellStyle name="T_Book1_2 4 11 4" xfId="42290" xr:uid="{00000000-0005-0000-0000-000010B80000}"/>
    <cellStyle name="T_Book1_2 4 11 5" xfId="42291" xr:uid="{00000000-0005-0000-0000-000011B80000}"/>
    <cellStyle name="T_Book1_2 4 11 6" xfId="42292" xr:uid="{00000000-0005-0000-0000-000012B80000}"/>
    <cellStyle name="T_Book1_2 4 12" xfId="42293" xr:uid="{00000000-0005-0000-0000-000013B80000}"/>
    <cellStyle name="T_Book1_2 4 12 2" xfId="42294" xr:uid="{00000000-0005-0000-0000-000014B80000}"/>
    <cellStyle name="T_Book1_2 4 12 3" xfId="42295" xr:uid="{00000000-0005-0000-0000-000015B80000}"/>
    <cellStyle name="T_Book1_2 4 12 4" xfId="42296" xr:uid="{00000000-0005-0000-0000-000016B80000}"/>
    <cellStyle name="T_Book1_2 4 12 5" xfId="42297" xr:uid="{00000000-0005-0000-0000-000017B80000}"/>
    <cellStyle name="T_Book1_2 4 12 6" xfId="42298" xr:uid="{00000000-0005-0000-0000-000018B80000}"/>
    <cellStyle name="T_Book1_2 4 13" xfId="42299" xr:uid="{00000000-0005-0000-0000-000019B80000}"/>
    <cellStyle name="T_Book1_2 4 13 2" xfId="42300" xr:uid="{00000000-0005-0000-0000-00001AB80000}"/>
    <cellStyle name="T_Book1_2 4 13 3" xfId="42301" xr:uid="{00000000-0005-0000-0000-00001BB80000}"/>
    <cellStyle name="T_Book1_2 4 13 4" xfId="42302" xr:uid="{00000000-0005-0000-0000-00001CB80000}"/>
    <cellStyle name="T_Book1_2 4 13 5" xfId="42303" xr:uid="{00000000-0005-0000-0000-00001DB80000}"/>
    <cellStyle name="T_Book1_2 4 13 6" xfId="42304" xr:uid="{00000000-0005-0000-0000-00001EB80000}"/>
    <cellStyle name="T_Book1_2 4 14" xfId="42305" xr:uid="{00000000-0005-0000-0000-00001FB80000}"/>
    <cellStyle name="T_Book1_2 4 14 2" xfId="42306" xr:uid="{00000000-0005-0000-0000-000020B80000}"/>
    <cellStyle name="T_Book1_2 4 14 3" xfId="42307" xr:uid="{00000000-0005-0000-0000-000021B80000}"/>
    <cellStyle name="T_Book1_2 4 14 4" xfId="42308" xr:uid="{00000000-0005-0000-0000-000022B80000}"/>
    <cellStyle name="T_Book1_2 4 14 5" xfId="42309" xr:uid="{00000000-0005-0000-0000-000023B80000}"/>
    <cellStyle name="T_Book1_2 4 14 6" xfId="42310" xr:uid="{00000000-0005-0000-0000-000024B80000}"/>
    <cellStyle name="T_Book1_2 4 15" xfId="42311" xr:uid="{00000000-0005-0000-0000-000025B80000}"/>
    <cellStyle name="T_Book1_2 4 15 2" xfId="42312" xr:uid="{00000000-0005-0000-0000-000026B80000}"/>
    <cellStyle name="T_Book1_2 4 15 3" xfId="42313" xr:uid="{00000000-0005-0000-0000-000027B80000}"/>
    <cellStyle name="T_Book1_2 4 15 4" xfId="42314" xr:uid="{00000000-0005-0000-0000-000028B80000}"/>
    <cellStyle name="T_Book1_2 4 15 5" xfId="42315" xr:uid="{00000000-0005-0000-0000-000029B80000}"/>
    <cellStyle name="T_Book1_2 4 15 6" xfId="42316" xr:uid="{00000000-0005-0000-0000-00002AB80000}"/>
    <cellStyle name="T_Book1_2 4 16" xfId="42317" xr:uid="{00000000-0005-0000-0000-00002BB80000}"/>
    <cellStyle name="T_Book1_2 4 16 2" xfId="42318" xr:uid="{00000000-0005-0000-0000-00002CB80000}"/>
    <cellStyle name="T_Book1_2 4 16 3" xfId="42319" xr:uid="{00000000-0005-0000-0000-00002DB80000}"/>
    <cellStyle name="T_Book1_2 4 16 4" xfId="42320" xr:uid="{00000000-0005-0000-0000-00002EB80000}"/>
    <cellStyle name="T_Book1_2 4 16 5" xfId="42321" xr:uid="{00000000-0005-0000-0000-00002FB80000}"/>
    <cellStyle name="T_Book1_2 4 16 6" xfId="42322" xr:uid="{00000000-0005-0000-0000-000030B80000}"/>
    <cellStyle name="T_Book1_2 4 17" xfId="42323" xr:uid="{00000000-0005-0000-0000-000031B80000}"/>
    <cellStyle name="T_Book1_2 4 17 2" xfId="42324" xr:uid="{00000000-0005-0000-0000-000032B80000}"/>
    <cellStyle name="T_Book1_2 4 17 3" xfId="42325" xr:uid="{00000000-0005-0000-0000-000033B80000}"/>
    <cellStyle name="T_Book1_2 4 17 4" xfId="42326" xr:uid="{00000000-0005-0000-0000-000034B80000}"/>
    <cellStyle name="T_Book1_2 4 17 5" xfId="42327" xr:uid="{00000000-0005-0000-0000-000035B80000}"/>
    <cellStyle name="T_Book1_2 4 17 6" xfId="42328" xr:uid="{00000000-0005-0000-0000-000036B80000}"/>
    <cellStyle name="T_Book1_2 4 18" xfId="42329" xr:uid="{00000000-0005-0000-0000-000037B80000}"/>
    <cellStyle name="T_Book1_2 4 18 2" xfId="42330" xr:uid="{00000000-0005-0000-0000-000038B80000}"/>
    <cellStyle name="T_Book1_2 4 18 3" xfId="42331" xr:uid="{00000000-0005-0000-0000-000039B80000}"/>
    <cellStyle name="T_Book1_2 4 18 4" xfId="42332" xr:uid="{00000000-0005-0000-0000-00003AB80000}"/>
    <cellStyle name="T_Book1_2 4 18 5" xfId="42333" xr:uid="{00000000-0005-0000-0000-00003BB80000}"/>
    <cellStyle name="T_Book1_2 4 18 6" xfId="42334" xr:uid="{00000000-0005-0000-0000-00003CB80000}"/>
    <cellStyle name="T_Book1_2 4 19" xfId="42335" xr:uid="{00000000-0005-0000-0000-00003DB80000}"/>
    <cellStyle name="T_Book1_2 4 19 2" xfId="42336" xr:uid="{00000000-0005-0000-0000-00003EB80000}"/>
    <cellStyle name="T_Book1_2 4 19 3" xfId="42337" xr:uid="{00000000-0005-0000-0000-00003FB80000}"/>
    <cellStyle name="T_Book1_2 4 19 4" xfId="42338" xr:uid="{00000000-0005-0000-0000-000040B80000}"/>
    <cellStyle name="T_Book1_2 4 19 5" xfId="42339" xr:uid="{00000000-0005-0000-0000-000041B80000}"/>
    <cellStyle name="T_Book1_2 4 19 6" xfId="42340" xr:uid="{00000000-0005-0000-0000-000042B80000}"/>
    <cellStyle name="T_Book1_2 4 2" xfId="42341" xr:uid="{00000000-0005-0000-0000-000043B80000}"/>
    <cellStyle name="T_Book1_2 4 2 2" xfId="42342" xr:uid="{00000000-0005-0000-0000-000044B80000}"/>
    <cellStyle name="T_Book1_2 4 2 3" xfId="42343" xr:uid="{00000000-0005-0000-0000-000045B80000}"/>
    <cellStyle name="T_Book1_2 4 2 4" xfId="42344" xr:uid="{00000000-0005-0000-0000-000046B80000}"/>
    <cellStyle name="T_Book1_2 4 2 5" xfId="42345" xr:uid="{00000000-0005-0000-0000-000047B80000}"/>
    <cellStyle name="T_Book1_2 4 2 6" xfId="42346" xr:uid="{00000000-0005-0000-0000-000048B80000}"/>
    <cellStyle name="T_Book1_2 4 2 7" xfId="42347" xr:uid="{00000000-0005-0000-0000-000049B80000}"/>
    <cellStyle name="T_Book1_2 4 20" xfId="42348" xr:uid="{00000000-0005-0000-0000-00004AB80000}"/>
    <cellStyle name="T_Book1_2 4 20 2" xfId="42349" xr:uid="{00000000-0005-0000-0000-00004BB80000}"/>
    <cellStyle name="T_Book1_2 4 20 3" xfId="42350" xr:uid="{00000000-0005-0000-0000-00004CB80000}"/>
    <cellStyle name="T_Book1_2 4 20 4" xfId="42351" xr:uid="{00000000-0005-0000-0000-00004DB80000}"/>
    <cellStyle name="T_Book1_2 4 20 5" xfId="42352" xr:uid="{00000000-0005-0000-0000-00004EB80000}"/>
    <cellStyle name="T_Book1_2 4 20 6" xfId="42353" xr:uid="{00000000-0005-0000-0000-00004FB80000}"/>
    <cellStyle name="T_Book1_2 4 21" xfId="42354" xr:uid="{00000000-0005-0000-0000-000050B80000}"/>
    <cellStyle name="T_Book1_2 4 21 2" xfId="42355" xr:uid="{00000000-0005-0000-0000-000051B80000}"/>
    <cellStyle name="T_Book1_2 4 21 3" xfId="42356" xr:uid="{00000000-0005-0000-0000-000052B80000}"/>
    <cellStyle name="T_Book1_2 4 21 4" xfId="42357" xr:uid="{00000000-0005-0000-0000-000053B80000}"/>
    <cellStyle name="T_Book1_2 4 21 5" xfId="42358" xr:uid="{00000000-0005-0000-0000-000054B80000}"/>
    <cellStyle name="T_Book1_2 4 21 6" xfId="42359" xr:uid="{00000000-0005-0000-0000-000055B80000}"/>
    <cellStyle name="T_Book1_2 4 22" xfId="42360" xr:uid="{00000000-0005-0000-0000-000056B80000}"/>
    <cellStyle name="T_Book1_2 4 22 2" xfId="42361" xr:uid="{00000000-0005-0000-0000-000057B80000}"/>
    <cellStyle name="T_Book1_2 4 22 3" xfId="42362" xr:uid="{00000000-0005-0000-0000-000058B80000}"/>
    <cellStyle name="T_Book1_2 4 22 4" xfId="42363" xr:uid="{00000000-0005-0000-0000-000059B80000}"/>
    <cellStyle name="T_Book1_2 4 22 5" xfId="42364" xr:uid="{00000000-0005-0000-0000-00005AB80000}"/>
    <cellStyle name="T_Book1_2 4 22 6" xfId="42365" xr:uid="{00000000-0005-0000-0000-00005BB80000}"/>
    <cellStyle name="T_Book1_2 4 23" xfId="42366" xr:uid="{00000000-0005-0000-0000-00005CB80000}"/>
    <cellStyle name="T_Book1_2 4 23 2" xfId="42367" xr:uid="{00000000-0005-0000-0000-00005DB80000}"/>
    <cellStyle name="T_Book1_2 4 23 3" xfId="42368" xr:uid="{00000000-0005-0000-0000-00005EB80000}"/>
    <cellStyle name="T_Book1_2 4 23 4" xfId="42369" xr:uid="{00000000-0005-0000-0000-00005FB80000}"/>
    <cellStyle name="T_Book1_2 4 23 5" xfId="42370" xr:uid="{00000000-0005-0000-0000-000060B80000}"/>
    <cellStyle name="T_Book1_2 4 23 6" xfId="42371" xr:uid="{00000000-0005-0000-0000-000061B80000}"/>
    <cellStyle name="T_Book1_2 4 24" xfId="42372" xr:uid="{00000000-0005-0000-0000-000062B80000}"/>
    <cellStyle name="T_Book1_2 4 24 2" xfId="42373" xr:uid="{00000000-0005-0000-0000-000063B80000}"/>
    <cellStyle name="T_Book1_2 4 24 3" xfId="42374" xr:uid="{00000000-0005-0000-0000-000064B80000}"/>
    <cellStyle name="T_Book1_2 4 24 4" xfId="42375" xr:uid="{00000000-0005-0000-0000-000065B80000}"/>
    <cellStyle name="T_Book1_2 4 24 5" xfId="42376" xr:uid="{00000000-0005-0000-0000-000066B80000}"/>
    <cellStyle name="T_Book1_2 4 24 6" xfId="42377" xr:uid="{00000000-0005-0000-0000-000067B80000}"/>
    <cellStyle name="T_Book1_2 4 25" xfId="42378" xr:uid="{00000000-0005-0000-0000-000068B80000}"/>
    <cellStyle name="T_Book1_2 4 25 2" xfId="42379" xr:uid="{00000000-0005-0000-0000-000069B80000}"/>
    <cellStyle name="T_Book1_2 4 25 3" xfId="42380" xr:uid="{00000000-0005-0000-0000-00006AB80000}"/>
    <cellStyle name="T_Book1_2 4 25 4" xfId="42381" xr:uid="{00000000-0005-0000-0000-00006BB80000}"/>
    <cellStyle name="T_Book1_2 4 25 5" xfId="42382" xr:uid="{00000000-0005-0000-0000-00006CB80000}"/>
    <cellStyle name="T_Book1_2 4 25 6" xfId="42383" xr:uid="{00000000-0005-0000-0000-00006DB80000}"/>
    <cellStyle name="T_Book1_2 4 26" xfId="42384" xr:uid="{00000000-0005-0000-0000-00006EB80000}"/>
    <cellStyle name="T_Book1_2 4 26 2" xfId="42385" xr:uid="{00000000-0005-0000-0000-00006FB80000}"/>
    <cellStyle name="T_Book1_2 4 26 3" xfId="42386" xr:uid="{00000000-0005-0000-0000-000070B80000}"/>
    <cellStyle name="T_Book1_2 4 26 4" xfId="42387" xr:uid="{00000000-0005-0000-0000-000071B80000}"/>
    <cellStyle name="T_Book1_2 4 26 5" xfId="42388" xr:uid="{00000000-0005-0000-0000-000072B80000}"/>
    <cellStyle name="T_Book1_2 4 26 6" xfId="42389" xr:uid="{00000000-0005-0000-0000-000073B80000}"/>
    <cellStyle name="T_Book1_2 4 27" xfId="42390" xr:uid="{00000000-0005-0000-0000-000074B80000}"/>
    <cellStyle name="T_Book1_2 4 27 2" xfId="42391" xr:uid="{00000000-0005-0000-0000-000075B80000}"/>
    <cellStyle name="T_Book1_2 4 27 3" xfId="42392" xr:uid="{00000000-0005-0000-0000-000076B80000}"/>
    <cellStyle name="T_Book1_2 4 27 4" xfId="42393" xr:uid="{00000000-0005-0000-0000-000077B80000}"/>
    <cellStyle name="T_Book1_2 4 27 5" xfId="42394" xr:uid="{00000000-0005-0000-0000-000078B80000}"/>
    <cellStyle name="T_Book1_2 4 27 6" xfId="42395" xr:uid="{00000000-0005-0000-0000-000079B80000}"/>
    <cellStyle name="T_Book1_2 4 28" xfId="42396" xr:uid="{00000000-0005-0000-0000-00007AB80000}"/>
    <cellStyle name="T_Book1_2 4 28 2" xfId="42397" xr:uid="{00000000-0005-0000-0000-00007BB80000}"/>
    <cellStyle name="T_Book1_2 4 28 3" xfId="42398" xr:uid="{00000000-0005-0000-0000-00007CB80000}"/>
    <cellStyle name="T_Book1_2 4 28 4" xfId="42399" xr:uid="{00000000-0005-0000-0000-00007DB80000}"/>
    <cellStyle name="T_Book1_2 4 28 5" xfId="42400" xr:uid="{00000000-0005-0000-0000-00007EB80000}"/>
    <cellStyle name="T_Book1_2 4 28 6" xfId="42401" xr:uid="{00000000-0005-0000-0000-00007FB80000}"/>
    <cellStyle name="T_Book1_2 4 29" xfId="42402" xr:uid="{00000000-0005-0000-0000-000080B80000}"/>
    <cellStyle name="T_Book1_2 4 29 2" xfId="42403" xr:uid="{00000000-0005-0000-0000-000081B80000}"/>
    <cellStyle name="T_Book1_2 4 29 3" xfId="42404" xr:uid="{00000000-0005-0000-0000-000082B80000}"/>
    <cellStyle name="T_Book1_2 4 29 4" xfId="42405" xr:uid="{00000000-0005-0000-0000-000083B80000}"/>
    <cellStyle name="T_Book1_2 4 29 5" xfId="42406" xr:uid="{00000000-0005-0000-0000-000084B80000}"/>
    <cellStyle name="T_Book1_2 4 29 6" xfId="42407" xr:uid="{00000000-0005-0000-0000-000085B80000}"/>
    <cellStyle name="T_Book1_2 4 3" xfId="42408" xr:uid="{00000000-0005-0000-0000-000086B80000}"/>
    <cellStyle name="T_Book1_2 4 3 2" xfId="42409" xr:uid="{00000000-0005-0000-0000-000087B80000}"/>
    <cellStyle name="T_Book1_2 4 3 3" xfId="42410" xr:uid="{00000000-0005-0000-0000-000088B80000}"/>
    <cellStyle name="T_Book1_2 4 3 4" xfId="42411" xr:uid="{00000000-0005-0000-0000-000089B80000}"/>
    <cellStyle name="T_Book1_2 4 3 5" xfId="42412" xr:uid="{00000000-0005-0000-0000-00008AB80000}"/>
    <cellStyle name="T_Book1_2 4 3 6" xfId="42413" xr:uid="{00000000-0005-0000-0000-00008BB80000}"/>
    <cellStyle name="T_Book1_2 4 30" xfId="42414" xr:uid="{00000000-0005-0000-0000-00008CB80000}"/>
    <cellStyle name="T_Book1_2 4 31" xfId="42415" xr:uid="{00000000-0005-0000-0000-00008DB80000}"/>
    <cellStyle name="T_Book1_2 4 32" xfId="42416" xr:uid="{00000000-0005-0000-0000-00008EB80000}"/>
    <cellStyle name="T_Book1_2 4 33" xfId="42417" xr:uid="{00000000-0005-0000-0000-00008FB80000}"/>
    <cellStyle name="T_Book1_2 4 34" xfId="42418" xr:uid="{00000000-0005-0000-0000-000090B80000}"/>
    <cellStyle name="T_Book1_2 4 4" xfId="42419" xr:uid="{00000000-0005-0000-0000-000091B80000}"/>
    <cellStyle name="T_Book1_2 4 4 2" xfId="42420" xr:uid="{00000000-0005-0000-0000-000092B80000}"/>
    <cellStyle name="T_Book1_2 4 4 3" xfId="42421" xr:uid="{00000000-0005-0000-0000-000093B80000}"/>
    <cellStyle name="T_Book1_2 4 4 4" xfId="42422" xr:uid="{00000000-0005-0000-0000-000094B80000}"/>
    <cellStyle name="T_Book1_2 4 4 5" xfId="42423" xr:uid="{00000000-0005-0000-0000-000095B80000}"/>
    <cellStyle name="T_Book1_2 4 4 6" xfId="42424" xr:uid="{00000000-0005-0000-0000-000096B80000}"/>
    <cellStyle name="T_Book1_2 4 5" xfId="42425" xr:uid="{00000000-0005-0000-0000-000097B80000}"/>
    <cellStyle name="T_Book1_2 4 5 2" xfId="42426" xr:uid="{00000000-0005-0000-0000-000098B80000}"/>
    <cellStyle name="T_Book1_2 4 5 3" xfId="42427" xr:uid="{00000000-0005-0000-0000-000099B80000}"/>
    <cellStyle name="T_Book1_2 4 5 4" xfId="42428" xr:uid="{00000000-0005-0000-0000-00009AB80000}"/>
    <cellStyle name="T_Book1_2 4 5 5" xfId="42429" xr:uid="{00000000-0005-0000-0000-00009BB80000}"/>
    <cellStyle name="T_Book1_2 4 5 6" xfId="42430" xr:uid="{00000000-0005-0000-0000-00009CB80000}"/>
    <cellStyle name="T_Book1_2 4 6" xfId="42431" xr:uid="{00000000-0005-0000-0000-00009DB80000}"/>
    <cellStyle name="T_Book1_2 4 6 2" xfId="42432" xr:uid="{00000000-0005-0000-0000-00009EB80000}"/>
    <cellStyle name="T_Book1_2 4 6 3" xfId="42433" xr:uid="{00000000-0005-0000-0000-00009FB80000}"/>
    <cellStyle name="T_Book1_2 4 6 4" xfId="42434" xr:uid="{00000000-0005-0000-0000-0000A0B80000}"/>
    <cellStyle name="T_Book1_2 4 6 5" xfId="42435" xr:uid="{00000000-0005-0000-0000-0000A1B80000}"/>
    <cellStyle name="T_Book1_2 4 6 6" xfId="42436" xr:uid="{00000000-0005-0000-0000-0000A2B80000}"/>
    <cellStyle name="T_Book1_2 4 7" xfId="42437" xr:uid="{00000000-0005-0000-0000-0000A3B80000}"/>
    <cellStyle name="T_Book1_2 4 7 2" xfId="42438" xr:uid="{00000000-0005-0000-0000-0000A4B80000}"/>
    <cellStyle name="T_Book1_2 4 7 3" xfId="42439" xr:uid="{00000000-0005-0000-0000-0000A5B80000}"/>
    <cellStyle name="T_Book1_2 4 7 4" xfId="42440" xr:uid="{00000000-0005-0000-0000-0000A6B80000}"/>
    <cellStyle name="T_Book1_2 4 7 5" xfId="42441" xr:uid="{00000000-0005-0000-0000-0000A7B80000}"/>
    <cellStyle name="T_Book1_2 4 7 6" xfId="42442" xr:uid="{00000000-0005-0000-0000-0000A8B80000}"/>
    <cellStyle name="T_Book1_2 4 8" xfId="42443" xr:uid="{00000000-0005-0000-0000-0000A9B80000}"/>
    <cellStyle name="T_Book1_2 4 8 2" xfId="42444" xr:uid="{00000000-0005-0000-0000-0000AAB80000}"/>
    <cellStyle name="T_Book1_2 4 8 3" xfId="42445" xr:uid="{00000000-0005-0000-0000-0000ABB80000}"/>
    <cellStyle name="T_Book1_2 4 8 4" xfId="42446" xr:uid="{00000000-0005-0000-0000-0000ACB80000}"/>
    <cellStyle name="T_Book1_2 4 8 5" xfId="42447" xr:uid="{00000000-0005-0000-0000-0000ADB80000}"/>
    <cellStyle name="T_Book1_2 4 8 6" xfId="42448" xr:uid="{00000000-0005-0000-0000-0000AEB80000}"/>
    <cellStyle name="T_Book1_2 4 9" xfId="42449" xr:uid="{00000000-0005-0000-0000-0000AFB80000}"/>
    <cellStyle name="T_Book1_2 4 9 2" xfId="42450" xr:uid="{00000000-0005-0000-0000-0000B0B80000}"/>
    <cellStyle name="T_Book1_2 4 9 3" xfId="42451" xr:uid="{00000000-0005-0000-0000-0000B1B80000}"/>
    <cellStyle name="T_Book1_2 4 9 4" xfId="42452" xr:uid="{00000000-0005-0000-0000-0000B2B80000}"/>
    <cellStyle name="T_Book1_2 4 9 5" xfId="42453" xr:uid="{00000000-0005-0000-0000-0000B3B80000}"/>
    <cellStyle name="T_Book1_2 4 9 6" xfId="42454" xr:uid="{00000000-0005-0000-0000-0000B4B80000}"/>
    <cellStyle name="T_Book1_2 40" xfId="42455" xr:uid="{00000000-0005-0000-0000-0000B5B80000}"/>
    <cellStyle name="T_Book1_2 41" xfId="42456" xr:uid="{00000000-0005-0000-0000-0000B6B80000}"/>
    <cellStyle name="T_Book1_2 42" xfId="58840" xr:uid="{00000000-0005-0000-0000-0000B7B80000}"/>
    <cellStyle name="T_Book1_2 5" xfId="42457" xr:uid="{00000000-0005-0000-0000-0000B8B80000}"/>
    <cellStyle name="T_Book1_2 5 10" xfId="42458" xr:uid="{00000000-0005-0000-0000-0000B9B80000}"/>
    <cellStyle name="T_Book1_2 5 10 2" xfId="42459" xr:uid="{00000000-0005-0000-0000-0000BAB80000}"/>
    <cellStyle name="T_Book1_2 5 10 3" xfId="42460" xr:uid="{00000000-0005-0000-0000-0000BBB80000}"/>
    <cellStyle name="T_Book1_2 5 10 4" xfId="42461" xr:uid="{00000000-0005-0000-0000-0000BCB80000}"/>
    <cellStyle name="T_Book1_2 5 10 5" xfId="42462" xr:uid="{00000000-0005-0000-0000-0000BDB80000}"/>
    <cellStyle name="T_Book1_2 5 10 6" xfId="42463" xr:uid="{00000000-0005-0000-0000-0000BEB80000}"/>
    <cellStyle name="T_Book1_2 5 11" xfId="42464" xr:uid="{00000000-0005-0000-0000-0000BFB80000}"/>
    <cellStyle name="T_Book1_2 5 11 2" xfId="42465" xr:uid="{00000000-0005-0000-0000-0000C0B80000}"/>
    <cellStyle name="T_Book1_2 5 11 3" xfId="42466" xr:uid="{00000000-0005-0000-0000-0000C1B80000}"/>
    <cellStyle name="T_Book1_2 5 11 4" xfId="42467" xr:uid="{00000000-0005-0000-0000-0000C2B80000}"/>
    <cellStyle name="T_Book1_2 5 11 5" xfId="42468" xr:uid="{00000000-0005-0000-0000-0000C3B80000}"/>
    <cellStyle name="T_Book1_2 5 11 6" xfId="42469" xr:uid="{00000000-0005-0000-0000-0000C4B80000}"/>
    <cellStyle name="T_Book1_2 5 12" xfId="42470" xr:uid="{00000000-0005-0000-0000-0000C5B80000}"/>
    <cellStyle name="T_Book1_2 5 12 2" xfId="42471" xr:uid="{00000000-0005-0000-0000-0000C6B80000}"/>
    <cellStyle name="T_Book1_2 5 12 3" xfId="42472" xr:uid="{00000000-0005-0000-0000-0000C7B80000}"/>
    <cellStyle name="T_Book1_2 5 12 4" xfId="42473" xr:uid="{00000000-0005-0000-0000-0000C8B80000}"/>
    <cellStyle name="T_Book1_2 5 12 5" xfId="42474" xr:uid="{00000000-0005-0000-0000-0000C9B80000}"/>
    <cellStyle name="T_Book1_2 5 12 6" xfId="42475" xr:uid="{00000000-0005-0000-0000-0000CAB80000}"/>
    <cellStyle name="T_Book1_2 5 13" xfId="42476" xr:uid="{00000000-0005-0000-0000-0000CBB80000}"/>
    <cellStyle name="T_Book1_2 5 13 2" xfId="42477" xr:uid="{00000000-0005-0000-0000-0000CCB80000}"/>
    <cellStyle name="T_Book1_2 5 13 3" xfId="42478" xr:uid="{00000000-0005-0000-0000-0000CDB80000}"/>
    <cellStyle name="T_Book1_2 5 13 4" xfId="42479" xr:uid="{00000000-0005-0000-0000-0000CEB80000}"/>
    <cellStyle name="T_Book1_2 5 13 5" xfId="42480" xr:uid="{00000000-0005-0000-0000-0000CFB80000}"/>
    <cellStyle name="T_Book1_2 5 13 6" xfId="42481" xr:uid="{00000000-0005-0000-0000-0000D0B80000}"/>
    <cellStyle name="T_Book1_2 5 14" xfId="42482" xr:uid="{00000000-0005-0000-0000-0000D1B80000}"/>
    <cellStyle name="T_Book1_2 5 14 2" xfId="42483" xr:uid="{00000000-0005-0000-0000-0000D2B80000}"/>
    <cellStyle name="T_Book1_2 5 14 3" xfId="42484" xr:uid="{00000000-0005-0000-0000-0000D3B80000}"/>
    <cellStyle name="T_Book1_2 5 14 4" xfId="42485" xr:uid="{00000000-0005-0000-0000-0000D4B80000}"/>
    <cellStyle name="T_Book1_2 5 14 5" xfId="42486" xr:uid="{00000000-0005-0000-0000-0000D5B80000}"/>
    <cellStyle name="T_Book1_2 5 14 6" xfId="42487" xr:uid="{00000000-0005-0000-0000-0000D6B80000}"/>
    <cellStyle name="T_Book1_2 5 15" xfId="42488" xr:uid="{00000000-0005-0000-0000-0000D7B80000}"/>
    <cellStyle name="T_Book1_2 5 15 2" xfId="42489" xr:uid="{00000000-0005-0000-0000-0000D8B80000}"/>
    <cellStyle name="T_Book1_2 5 15 3" xfId="42490" xr:uid="{00000000-0005-0000-0000-0000D9B80000}"/>
    <cellStyle name="T_Book1_2 5 15 4" xfId="42491" xr:uid="{00000000-0005-0000-0000-0000DAB80000}"/>
    <cellStyle name="T_Book1_2 5 15 5" xfId="42492" xr:uid="{00000000-0005-0000-0000-0000DBB80000}"/>
    <cellStyle name="T_Book1_2 5 15 6" xfId="42493" xr:uid="{00000000-0005-0000-0000-0000DCB80000}"/>
    <cellStyle name="T_Book1_2 5 16" xfId="42494" xr:uid="{00000000-0005-0000-0000-0000DDB80000}"/>
    <cellStyle name="T_Book1_2 5 16 2" xfId="42495" xr:uid="{00000000-0005-0000-0000-0000DEB80000}"/>
    <cellStyle name="T_Book1_2 5 16 3" xfId="42496" xr:uid="{00000000-0005-0000-0000-0000DFB80000}"/>
    <cellStyle name="T_Book1_2 5 16 4" xfId="42497" xr:uid="{00000000-0005-0000-0000-0000E0B80000}"/>
    <cellStyle name="T_Book1_2 5 16 5" xfId="42498" xr:uid="{00000000-0005-0000-0000-0000E1B80000}"/>
    <cellStyle name="T_Book1_2 5 16 6" xfId="42499" xr:uid="{00000000-0005-0000-0000-0000E2B80000}"/>
    <cellStyle name="T_Book1_2 5 17" xfId="42500" xr:uid="{00000000-0005-0000-0000-0000E3B80000}"/>
    <cellStyle name="T_Book1_2 5 17 2" xfId="42501" xr:uid="{00000000-0005-0000-0000-0000E4B80000}"/>
    <cellStyle name="T_Book1_2 5 17 3" xfId="42502" xr:uid="{00000000-0005-0000-0000-0000E5B80000}"/>
    <cellStyle name="T_Book1_2 5 17 4" xfId="42503" xr:uid="{00000000-0005-0000-0000-0000E6B80000}"/>
    <cellStyle name="T_Book1_2 5 17 5" xfId="42504" xr:uid="{00000000-0005-0000-0000-0000E7B80000}"/>
    <cellStyle name="T_Book1_2 5 17 6" xfId="42505" xr:uid="{00000000-0005-0000-0000-0000E8B80000}"/>
    <cellStyle name="T_Book1_2 5 18" xfId="42506" xr:uid="{00000000-0005-0000-0000-0000E9B80000}"/>
    <cellStyle name="T_Book1_2 5 18 2" xfId="42507" xr:uid="{00000000-0005-0000-0000-0000EAB80000}"/>
    <cellStyle name="T_Book1_2 5 18 3" xfId="42508" xr:uid="{00000000-0005-0000-0000-0000EBB80000}"/>
    <cellStyle name="T_Book1_2 5 18 4" xfId="42509" xr:uid="{00000000-0005-0000-0000-0000ECB80000}"/>
    <cellStyle name="T_Book1_2 5 18 5" xfId="42510" xr:uid="{00000000-0005-0000-0000-0000EDB80000}"/>
    <cellStyle name="T_Book1_2 5 18 6" xfId="42511" xr:uid="{00000000-0005-0000-0000-0000EEB80000}"/>
    <cellStyle name="T_Book1_2 5 19" xfId="42512" xr:uid="{00000000-0005-0000-0000-0000EFB80000}"/>
    <cellStyle name="T_Book1_2 5 19 2" xfId="42513" xr:uid="{00000000-0005-0000-0000-0000F0B80000}"/>
    <cellStyle name="T_Book1_2 5 19 3" xfId="42514" xr:uid="{00000000-0005-0000-0000-0000F1B80000}"/>
    <cellStyle name="T_Book1_2 5 19 4" xfId="42515" xr:uid="{00000000-0005-0000-0000-0000F2B80000}"/>
    <cellStyle name="T_Book1_2 5 19 5" xfId="42516" xr:uid="{00000000-0005-0000-0000-0000F3B80000}"/>
    <cellStyle name="T_Book1_2 5 19 6" xfId="42517" xr:uid="{00000000-0005-0000-0000-0000F4B80000}"/>
    <cellStyle name="T_Book1_2 5 2" xfId="42518" xr:uid="{00000000-0005-0000-0000-0000F5B80000}"/>
    <cellStyle name="T_Book1_2 5 2 2" xfId="42519" xr:uid="{00000000-0005-0000-0000-0000F6B80000}"/>
    <cellStyle name="T_Book1_2 5 2 3" xfId="42520" xr:uid="{00000000-0005-0000-0000-0000F7B80000}"/>
    <cellStyle name="T_Book1_2 5 2 4" xfId="42521" xr:uid="{00000000-0005-0000-0000-0000F8B80000}"/>
    <cellStyle name="T_Book1_2 5 2 5" xfId="42522" xr:uid="{00000000-0005-0000-0000-0000F9B80000}"/>
    <cellStyle name="T_Book1_2 5 2 6" xfId="42523" xr:uid="{00000000-0005-0000-0000-0000FAB80000}"/>
    <cellStyle name="T_Book1_2 5 2 7" xfId="42524" xr:uid="{00000000-0005-0000-0000-0000FBB80000}"/>
    <cellStyle name="T_Book1_2 5 20" xfId="42525" xr:uid="{00000000-0005-0000-0000-0000FCB80000}"/>
    <cellStyle name="T_Book1_2 5 20 2" xfId="42526" xr:uid="{00000000-0005-0000-0000-0000FDB80000}"/>
    <cellStyle name="T_Book1_2 5 20 3" xfId="42527" xr:uid="{00000000-0005-0000-0000-0000FEB80000}"/>
    <cellStyle name="T_Book1_2 5 20 4" xfId="42528" xr:uid="{00000000-0005-0000-0000-0000FFB80000}"/>
    <cellStyle name="T_Book1_2 5 20 5" xfId="42529" xr:uid="{00000000-0005-0000-0000-000000B90000}"/>
    <cellStyle name="T_Book1_2 5 20 6" xfId="42530" xr:uid="{00000000-0005-0000-0000-000001B90000}"/>
    <cellStyle name="T_Book1_2 5 21" xfId="42531" xr:uid="{00000000-0005-0000-0000-000002B90000}"/>
    <cellStyle name="T_Book1_2 5 21 2" xfId="42532" xr:uid="{00000000-0005-0000-0000-000003B90000}"/>
    <cellStyle name="T_Book1_2 5 21 3" xfId="42533" xr:uid="{00000000-0005-0000-0000-000004B90000}"/>
    <cellStyle name="T_Book1_2 5 21 4" xfId="42534" xr:uid="{00000000-0005-0000-0000-000005B90000}"/>
    <cellStyle name="T_Book1_2 5 21 5" xfId="42535" xr:uid="{00000000-0005-0000-0000-000006B90000}"/>
    <cellStyle name="T_Book1_2 5 21 6" xfId="42536" xr:uid="{00000000-0005-0000-0000-000007B90000}"/>
    <cellStyle name="T_Book1_2 5 22" xfId="42537" xr:uid="{00000000-0005-0000-0000-000008B90000}"/>
    <cellStyle name="T_Book1_2 5 22 2" xfId="42538" xr:uid="{00000000-0005-0000-0000-000009B90000}"/>
    <cellStyle name="T_Book1_2 5 22 3" xfId="42539" xr:uid="{00000000-0005-0000-0000-00000AB90000}"/>
    <cellStyle name="T_Book1_2 5 22 4" xfId="42540" xr:uid="{00000000-0005-0000-0000-00000BB90000}"/>
    <cellStyle name="T_Book1_2 5 22 5" xfId="42541" xr:uid="{00000000-0005-0000-0000-00000CB90000}"/>
    <cellStyle name="T_Book1_2 5 22 6" xfId="42542" xr:uid="{00000000-0005-0000-0000-00000DB90000}"/>
    <cellStyle name="T_Book1_2 5 23" xfId="42543" xr:uid="{00000000-0005-0000-0000-00000EB90000}"/>
    <cellStyle name="T_Book1_2 5 23 2" xfId="42544" xr:uid="{00000000-0005-0000-0000-00000FB90000}"/>
    <cellStyle name="T_Book1_2 5 23 3" xfId="42545" xr:uid="{00000000-0005-0000-0000-000010B90000}"/>
    <cellStyle name="T_Book1_2 5 23 4" xfId="42546" xr:uid="{00000000-0005-0000-0000-000011B90000}"/>
    <cellStyle name="T_Book1_2 5 23 5" xfId="42547" xr:uid="{00000000-0005-0000-0000-000012B90000}"/>
    <cellStyle name="T_Book1_2 5 23 6" xfId="42548" xr:uid="{00000000-0005-0000-0000-000013B90000}"/>
    <cellStyle name="T_Book1_2 5 24" xfId="42549" xr:uid="{00000000-0005-0000-0000-000014B90000}"/>
    <cellStyle name="T_Book1_2 5 24 2" xfId="42550" xr:uid="{00000000-0005-0000-0000-000015B90000}"/>
    <cellStyle name="T_Book1_2 5 24 3" xfId="42551" xr:uid="{00000000-0005-0000-0000-000016B90000}"/>
    <cellStyle name="T_Book1_2 5 24 4" xfId="42552" xr:uid="{00000000-0005-0000-0000-000017B90000}"/>
    <cellStyle name="T_Book1_2 5 24 5" xfId="42553" xr:uid="{00000000-0005-0000-0000-000018B90000}"/>
    <cellStyle name="T_Book1_2 5 24 6" xfId="42554" xr:uid="{00000000-0005-0000-0000-000019B90000}"/>
    <cellStyle name="T_Book1_2 5 25" xfId="42555" xr:uid="{00000000-0005-0000-0000-00001AB90000}"/>
    <cellStyle name="T_Book1_2 5 25 2" xfId="42556" xr:uid="{00000000-0005-0000-0000-00001BB90000}"/>
    <cellStyle name="T_Book1_2 5 25 3" xfId="42557" xr:uid="{00000000-0005-0000-0000-00001CB90000}"/>
    <cellStyle name="T_Book1_2 5 25 4" xfId="42558" xr:uid="{00000000-0005-0000-0000-00001DB90000}"/>
    <cellStyle name="T_Book1_2 5 25 5" xfId="42559" xr:uid="{00000000-0005-0000-0000-00001EB90000}"/>
    <cellStyle name="T_Book1_2 5 25 6" xfId="42560" xr:uid="{00000000-0005-0000-0000-00001FB90000}"/>
    <cellStyle name="T_Book1_2 5 26" xfId="42561" xr:uid="{00000000-0005-0000-0000-000020B90000}"/>
    <cellStyle name="T_Book1_2 5 26 2" xfId="42562" xr:uid="{00000000-0005-0000-0000-000021B90000}"/>
    <cellStyle name="T_Book1_2 5 26 3" xfId="42563" xr:uid="{00000000-0005-0000-0000-000022B90000}"/>
    <cellStyle name="T_Book1_2 5 26 4" xfId="42564" xr:uid="{00000000-0005-0000-0000-000023B90000}"/>
    <cellStyle name="T_Book1_2 5 26 5" xfId="42565" xr:uid="{00000000-0005-0000-0000-000024B90000}"/>
    <cellStyle name="T_Book1_2 5 26 6" xfId="42566" xr:uid="{00000000-0005-0000-0000-000025B90000}"/>
    <cellStyle name="T_Book1_2 5 27" xfId="42567" xr:uid="{00000000-0005-0000-0000-000026B90000}"/>
    <cellStyle name="T_Book1_2 5 27 2" xfId="42568" xr:uid="{00000000-0005-0000-0000-000027B90000}"/>
    <cellStyle name="T_Book1_2 5 27 3" xfId="42569" xr:uid="{00000000-0005-0000-0000-000028B90000}"/>
    <cellStyle name="T_Book1_2 5 27 4" xfId="42570" xr:uid="{00000000-0005-0000-0000-000029B90000}"/>
    <cellStyle name="T_Book1_2 5 27 5" xfId="42571" xr:uid="{00000000-0005-0000-0000-00002AB90000}"/>
    <cellStyle name="T_Book1_2 5 27 6" xfId="42572" xr:uid="{00000000-0005-0000-0000-00002BB90000}"/>
    <cellStyle name="T_Book1_2 5 28" xfId="42573" xr:uid="{00000000-0005-0000-0000-00002CB90000}"/>
    <cellStyle name="T_Book1_2 5 28 2" xfId="42574" xr:uid="{00000000-0005-0000-0000-00002DB90000}"/>
    <cellStyle name="T_Book1_2 5 28 3" xfId="42575" xr:uid="{00000000-0005-0000-0000-00002EB90000}"/>
    <cellStyle name="T_Book1_2 5 28 4" xfId="42576" xr:uid="{00000000-0005-0000-0000-00002FB90000}"/>
    <cellStyle name="T_Book1_2 5 28 5" xfId="42577" xr:uid="{00000000-0005-0000-0000-000030B90000}"/>
    <cellStyle name="T_Book1_2 5 28 6" xfId="42578" xr:uid="{00000000-0005-0000-0000-000031B90000}"/>
    <cellStyle name="T_Book1_2 5 29" xfId="42579" xr:uid="{00000000-0005-0000-0000-000032B90000}"/>
    <cellStyle name="T_Book1_2 5 29 2" xfId="42580" xr:uid="{00000000-0005-0000-0000-000033B90000}"/>
    <cellStyle name="T_Book1_2 5 29 3" xfId="42581" xr:uid="{00000000-0005-0000-0000-000034B90000}"/>
    <cellStyle name="T_Book1_2 5 29 4" xfId="42582" xr:uid="{00000000-0005-0000-0000-000035B90000}"/>
    <cellStyle name="T_Book1_2 5 29 5" xfId="42583" xr:uid="{00000000-0005-0000-0000-000036B90000}"/>
    <cellStyle name="T_Book1_2 5 29 6" xfId="42584" xr:uid="{00000000-0005-0000-0000-000037B90000}"/>
    <cellStyle name="T_Book1_2 5 3" xfId="42585" xr:uid="{00000000-0005-0000-0000-000038B90000}"/>
    <cellStyle name="T_Book1_2 5 3 2" xfId="42586" xr:uid="{00000000-0005-0000-0000-000039B90000}"/>
    <cellStyle name="T_Book1_2 5 3 3" xfId="42587" xr:uid="{00000000-0005-0000-0000-00003AB90000}"/>
    <cellStyle name="T_Book1_2 5 3 4" xfId="42588" xr:uid="{00000000-0005-0000-0000-00003BB90000}"/>
    <cellStyle name="T_Book1_2 5 3 5" xfId="42589" xr:uid="{00000000-0005-0000-0000-00003CB90000}"/>
    <cellStyle name="T_Book1_2 5 3 6" xfId="42590" xr:uid="{00000000-0005-0000-0000-00003DB90000}"/>
    <cellStyle name="T_Book1_2 5 30" xfId="42591" xr:uid="{00000000-0005-0000-0000-00003EB90000}"/>
    <cellStyle name="T_Book1_2 5 31" xfId="42592" xr:uid="{00000000-0005-0000-0000-00003FB90000}"/>
    <cellStyle name="T_Book1_2 5 32" xfId="42593" xr:uid="{00000000-0005-0000-0000-000040B90000}"/>
    <cellStyle name="T_Book1_2 5 33" xfId="42594" xr:uid="{00000000-0005-0000-0000-000041B90000}"/>
    <cellStyle name="T_Book1_2 5 34" xfId="42595" xr:uid="{00000000-0005-0000-0000-000042B90000}"/>
    <cellStyle name="T_Book1_2 5 4" xfId="42596" xr:uid="{00000000-0005-0000-0000-000043B90000}"/>
    <cellStyle name="T_Book1_2 5 4 2" xfId="42597" xr:uid="{00000000-0005-0000-0000-000044B90000}"/>
    <cellStyle name="T_Book1_2 5 4 3" xfId="42598" xr:uid="{00000000-0005-0000-0000-000045B90000}"/>
    <cellStyle name="T_Book1_2 5 4 4" xfId="42599" xr:uid="{00000000-0005-0000-0000-000046B90000}"/>
    <cellStyle name="T_Book1_2 5 4 5" xfId="42600" xr:uid="{00000000-0005-0000-0000-000047B90000}"/>
    <cellStyle name="T_Book1_2 5 4 6" xfId="42601" xr:uid="{00000000-0005-0000-0000-000048B90000}"/>
    <cellStyle name="T_Book1_2 5 5" xfId="42602" xr:uid="{00000000-0005-0000-0000-000049B90000}"/>
    <cellStyle name="T_Book1_2 5 5 2" xfId="42603" xr:uid="{00000000-0005-0000-0000-00004AB90000}"/>
    <cellStyle name="T_Book1_2 5 5 3" xfId="42604" xr:uid="{00000000-0005-0000-0000-00004BB90000}"/>
    <cellStyle name="T_Book1_2 5 5 4" xfId="42605" xr:uid="{00000000-0005-0000-0000-00004CB90000}"/>
    <cellStyle name="T_Book1_2 5 5 5" xfId="42606" xr:uid="{00000000-0005-0000-0000-00004DB90000}"/>
    <cellStyle name="T_Book1_2 5 5 6" xfId="42607" xr:uid="{00000000-0005-0000-0000-00004EB90000}"/>
    <cellStyle name="T_Book1_2 5 6" xfId="42608" xr:uid="{00000000-0005-0000-0000-00004FB90000}"/>
    <cellStyle name="T_Book1_2 5 6 2" xfId="42609" xr:uid="{00000000-0005-0000-0000-000050B90000}"/>
    <cellStyle name="T_Book1_2 5 6 3" xfId="42610" xr:uid="{00000000-0005-0000-0000-000051B90000}"/>
    <cellStyle name="T_Book1_2 5 6 4" xfId="42611" xr:uid="{00000000-0005-0000-0000-000052B90000}"/>
    <cellStyle name="T_Book1_2 5 6 5" xfId="42612" xr:uid="{00000000-0005-0000-0000-000053B90000}"/>
    <cellStyle name="T_Book1_2 5 6 6" xfId="42613" xr:uid="{00000000-0005-0000-0000-000054B90000}"/>
    <cellStyle name="T_Book1_2 5 7" xfId="42614" xr:uid="{00000000-0005-0000-0000-000055B90000}"/>
    <cellStyle name="T_Book1_2 5 7 2" xfId="42615" xr:uid="{00000000-0005-0000-0000-000056B90000}"/>
    <cellStyle name="T_Book1_2 5 7 3" xfId="42616" xr:uid="{00000000-0005-0000-0000-000057B90000}"/>
    <cellStyle name="T_Book1_2 5 7 4" xfId="42617" xr:uid="{00000000-0005-0000-0000-000058B90000}"/>
    <cellStyle name="T_Book1_2 5 7 5" xfId="42618" xr:uid="{00000000-0005-0000-0000-000059B90000}"/>
    <cellStyle name="T_Book1_2 5 7 6" xfId="42619" xr:uid="{00000000-0005-0000-0000-00005AB90000}"/>
    <cellStyle name="T_Book1_2 5 8" xfId="42620" xr:uid="{00000000-0005-0000-0000-00005BB90000}"/>
    <cellStyle name="T_Book1_2 5 8 2" xfId="42621" xr:uid="{00000000-0005-0000-0000-00005CB90000}"/>
    <cellStyle name="T_Book1_2 5 8 3" xfId="42622" xr:uid="{00000000-0005-0000-0000-00005DB90000}"/>
    <cellStyle name="T_Book1_2 5 8 4" xfId="42623" xr:uid="{00000000-0005-0000-0000-00005EB90000}"/>
    <cellStyle name="T_Book1_2 5 8 5" xfId="42624" xr:uid="{00000000-0005-0000-0000-00005FB90000}"/>
    <cellStyle name="T_Book1_2 5 8 6" xfId="42625" xr:uid="{00000000-0005-0000-0000-000060B90000}"/>
    <cellStyle name="T_Book1_2 5 9" xfId="42626" xr:uid="{00000000-0005-0000-0000-000061B90000}"/>
    <cellStyle name="T_Book1_2 5 9 2" xfId="42627" xr:uid="{00000000-0005-0000-0000-000062B90000}"/>
    <cellStyle name="T_Book1_2 5 9 3" xfId="42628" xr:uid="{00000000-0005-0000-0000-000063B90000}"/>
    <cellStyle name="T_Book1_2 5 9 4" xfId="42629" xr:uid="{00000000-0005-0000-0000-000064B90000}"/>
    <cellStyle name="T_Book1_2 5 9 5" xfId="42630" xr:uid="{00000000-0005-0000-0000-000065B90000}"/>
    <cellStyle name="T_Book1_2 5 9 6" xfId="42631" xr:uid="{00000000-0005-0000-0000-000066B90000}"/>
    <cellStyle name="T_Book1_2 6" xfId="42632" xr:uid="{00000000-0005-0000-0000-000067B90000}"/>
    <cellStyle name="T_Book1_2 6 10" xfId="42633" xr:uid="{00000000-0005-0000-0000-000068B90000}"/>
    <cellStyle name="T_Book1_2 6 10 2" xfId="42634" xr:uid="{00000000-0005-0000-0000-000069B90000}"/>
    <cellStyle name="T_Book1_2 6 10 3" xfId="42635" xr:uid="{00000000-0005-0000-0000-00006AB90000}"/>
    <cellStyle name="T_Book1_2 6 10 4" xfId="42636" xr:uid="{00000000-0005-0000-0000-00006BB90000}"/>
    <cellStyle name="T_Book1_2 6 10 5" xfId="42637" xr:uid="{00000000-0005-0000-0000-00006CB90000}"/>
    <cellStyle name="T_Book1_2 6 10 6" xfId="42638" xr:uid="{00000000-0005-0000-0000-00006DB90000}"/>
    <cellStyle name="T_Book1_2 6 11" xfId="42639" xr:uid="{00000000-0005-0000-0000-00006EB90000}"/>
    <cellStyle name="T_Book1_2 6 11 2" xfId="42640" xr:uid="{00000000-0005-0000-0000-00006FB90000}"/>
    <cellStyle name="T_Book1_2 6 11 3" xfId="42641" xr:uid="{00000000-0005-0000-0000-000070B90000}"/>
    <cellStyle name="T_Book1_2 6 11 4" xfId="42642" xr:uid="{00000000-0005-0000-0000-000071B90000}"/>
    <cellStyle name="T_Book1_2 6 11 5" xfId="42643" xr:uid="{00000000-0005-0000-0000-000072B90000}"/>
    <cellStyle name="T_Book1_2 6 11 6" xfId="42644" xr:uid="{00000000-0005-0000-0000-000073B90000}"/>
    <cellStyle name="T_Book1_2 6 12" xfId="42645" xr:uid="{00000000-0005-0000-0000-000074B90000}"/>
    <cellStyle name="T_Book1_2 6 12 2" xfId="42646" xr:uid="{00000000-0005-0000-0000-000075B90000}"/>
    <cellStyle name="T_Book1_2 6 12 3" xfId="42647" xr:uid="{00000000-0005-0000-0000-000076B90000}"/>
    <cellStyle name="T_Book1_2 6 12 4" xfId="42648" xr:uid="{00000000-0005-0000-0000-000077B90000}"/>
    <cellStyle name="T_Book1_2 6 12 5" xfId="42649" xr:uid="{00000000-0005-0000-0000-000078B90000}"/>
    <cellStyle name="T_Book1_2 6 12 6" xfId="42650" xr:uid="{00000000-0005-0000-0000-000079B90000}"/>
    <cellStyle name="T_Book1_2 6 13" xfId="42651" xr:uid="{00000000-0005-0000-0000-00007AB90000}"/>
    <cellStyle name="T_Book1_2 6 13 2" xfId="42652" xr:uid="{00000000-0005-0000-0000-00007BB90000}"/>
    <cellStyle name="T_Book1_2 6 13 3" xfId="42653" xr:uid="{00000000-0005-0000-0000-00007CB90000}"/>
    <cellStyle name="T_Book1_2 6 13 4" xfId="42654" xr:uid="{00000000-0005-0000-0000-00007DB90000}"/>
    <cellStyle name="T_Book1_2 6 13 5" xfId="42655" xr:uid="{00000000-0005-0000-0000-00007EB90000}"/>
    <cellStyle name="T_Book1_2 6 13 6" xfId="42656" xr:uid="{00000000-0005-0000-0000-00007FB90000}"/>
    <cellStyle name="T_Book1_2 6 14" xfId="42657" xr:uid="{00000000-0005-0000-0000-000080B90000}"/>
    <cellStyle name="T_Book1_2 6 14 2" xfId="42658" xr:uid="{00000000-0005-0000-0000-000081B90000}"/>
    <cellStyle name="T_Book1_2 6 14 3" xfId="42659" xr:uid="{00000000-0005-0000-0000-000082B90000}"/>
    <cellStyle name="T_Book1_2 6 14 4" xfId="42660" xr:uid="{00000000-0005-0000-0000-000083B90000}"/>
    <cellStyle name="T_Book1_2 6 14 5" xfId="42661" xr:uid="{00000000-0005-0000-0000-000084B90000}"/>
    <cellStyle name="T_Book1_2 6 14 6" xfId="42662" xr:uid="{00000000-0005-0000-0000-000085B90000}"/>
    <cellStyle name="T_Book1_2 6 15" xfId="42663" xr:uid="{00000000-0005-0000-0000-000086B90000}"/>
    <cellStyle name="T_Book1_2 6 15 2" xfId="42664" xr:uid="{00000000-0005-0000-0000-000087B90000}"/>
    <cellStyle name="T_Book1_2 6 15 3" xfId="42665" xr:uid="{00000000-0005-0000-0000-000088B90000}"/>
    <cellStyle name="T_Book1_2 6 15 4" xfId="42666" xr:uid="{00000000-0005-0000-0000-000089B90000}"/>
    <cellStyle name="T_Book1_2 6 15 5" xfId="42667" xr:uid="{00000000-0005-0000-0000-00008AB90000}"/>
    <cellStyle name="T_Book1_2 6 15 6" xfId="42668" xr:uid="{00000000-0005-0000-0000-00008BB90000}"/>
    <cellStyle name="T_Book1_2 6 16" xfId="42669" xr:uid="{00000000-0005-0000-0000-00008CB90000}"/>
    <cellStyle name="T_Book1_2 6 16 2" xfId="42670" xr:uid="{00000000-0005-0000-0000-00008DB90000}"/>
    <cellStyle name="T_Book1_2 6 16 3" xfId="42671" xr:uid="{00000000-0005-0000-0000-00008EB90000}"/>
    <cellStyle name="T_Book1_2 6 16 4" xfId="42672" xr:uid="{00000000-0005-0000-0000-00008FB90000}"/>
    <cellStyle name="T_Book1_2 6 16 5" xfId="42673" xr:uid="{00000000-0005-0000-0000-000090B90000}"/>
    <cellStyle name="T_Book1_2 6 16 6" xfId="42674" xr:uid="{00000000-0005-0000-0000-000091B90000}"/>
    <cellStyle name="T_Book1_2 6 17" xfId="42675" xr:uid="{00000000-0005-0000-0000-000092B90000}"/>
    <cellStyle name="T_Book1_2 6 17 2" xfId="42676" xr:uid="{00000000-0005-0000-0000-000093B90000}"/>
    <cellStyle name="T_Book1_2 6 17 3" xfId="42677" xr:uid="{00000000-0005-0000-0000-000094B90000}"/>
    <cellStyle name="T_Book1_2 6 17 4" xfId="42678" xr:uid="{00000000-0005-0000-0000-000095B90000}"/>
    <cellStyle name="T_Book1_2 6 17 5" xfId="42679" xr:uid="{00000000-0005-0000-0000-000096B90000}"/>
    <cellStyle name="T_Book1_2 6 17 6" xfId="42680" xr:uid="{00000000-0005-0000-0000-000097B90000}"/>
    <cellStyle name="T_Book1_2 6 18" xfId="42681" xr:uid="{00000000-0005-0000-0000-000098B90000}"/>
    <cellStyle name="T_Book1_2 6 18 2" xfId="42682" xr:uid="{00000000-0005-0000-0000-000099B90000}"/>
    <cellStyle name="T_Book1_2 6 18 3" xfId="42683" xr:uid="{00000000-0005-0000-0000-00009AB90000}"/>
    <cellStyle name="T_Book1_2 6 18 4" xfId="42684" xr:uid="{00000000-0005-0000-0000-00009BB90000}"/>
    <cellStyle name="T_Book1_2 6 18 5" xfId="42685" xr:uid="{00000000-0005-0000-0000-00009CB90000}"/>
    <cellStyle name="T_Book1_2 6 18 6" xfId="42686" xr:uid="{00000000-0005-0000-0000-00009DB90000}"/>
    <cellStyle name="T_Book1_2 6 19" xfId="42687" xr:uid="{00000000-0005-0000-0000-00009EB90000}"/>
    <cellStyle name="T_Book1_2 6 19 2" xfId="42688" xr:uid="{00000000-0005-0000-0000-00009FB90000}"/>
    <cellStyle name="T_Book1_2 6 19 3" xfId="42689" xr:uid="{00000000-0005-0000-0000-0000A0B90000}"/>
    <cellStyle name="T_Book1_2 6 19 4" xfId="42690" xr:uid="{00000000-0005-0000-0000-0000A1B90000}"/>
    <cellStyle name="T_Book1_2 6 19 5" xfId="42691" xr:uid="{00000000-0005-0000-0000-0000A2B90000}"/>
    <cellStyle name="T_Book1_2 6 19 6" xfId="42692" xr:uid="{00000000-0005-0000-0000-0000A3B90000}"/>
    <cellStyle name="T_Book1_2 6 2" xfId="42693" xr:uid="{00000000-0005-0000-0000-0000A4B90000}"/>
    <cellStyle name="T_Book1_2 6 2 2" xfId="42694" xr:uid="{00000000-0005-0000-0000-0000A5B90000}"/>
    <cellStyle name="T_Book1_2 6 2 3" xfId="42695" xr:uid="{00000000-0005-0000-0000-0000A6B90000}"/>
    <cellStyle name="T_Book1_2 6 2 4" xfId="42696" xr:uid="{00000000-0005-0000-0000-0000A7B90000}"/>
    <cellStyle name="T_Book1_2 6 2 5" xfId="42697" xr:uid="{00000000-0005-0000-0000-0000A8B90000}"/>
    <cellStyle name="T_Book1_2 6 2 6" xfId="42698" xr:uid="{00000000-0005-0000-0000-0000A9B90000}"/>
    <cellStyle name="T_Book1_2 6 2 7" xfId="42699" xr:uid="{00000000-0005-0000-0000-0000AAB90000}"/>
    <cellStyle name="T_Book1_2 6 20" xfId="42700" xr:uid="{00000000-0005-0000-0000-0000ABB90000}"/>
    <cellStyle name="T_Book1_2 6 20 2" xfId="42701" xr:uid="{00000000-0005-0000-0000-0000ACB90000}"/>
    <cellStyle name="T_Book1_2 6 20 3" xfId="42702" xr:uid="{00000000-0005-0000-0000-0000ADB90000}"/>
    <cellStyle name="T_Book1_2 6 20 4" xfId="42703" xr:uid="{00000000-0005-0000-0000-0000AEB90000}"/>
    <cellStyle name="T_Book1_2 6 20 5" xfId="42704" xr:uid="{00000000-0005-0000-0000-0000AFB90000}"/>
    <cellStyle name="T_Book1_2 6 20 6" xfId="42705" xr:uid="{00000000-0005-0000-0000-0000B0B90000}"/>
    <cellStyle name="T_Book1_2 6 21" xfId="42706" xr:uid="{00000000-0005-0000-0000-0000B1B90000}"/>
    <cellStyle name="T_Book1_2 6 21 2" xfId="42707" xr:uid="{00000000-0005-0000-0000-0000B2B90000}"/>
    <cellStyle name="T_Book1_2 6 21 3" xfId="42708" xr:uid="{00000000-0005-0000-0000-0000B3B90000}"/>
    <cellStyle name="T_Book1_2 6 21 4" xfId="42709" xr:uid="{00000000-0005-0000-0000-0000B4B90000}"/>
    <cellStyle name="T_Book1_2 6 21 5" xfId="42710" xr:uid="{00000000-0005-0000-0000-0000B5B90000}"/>
    <cellStyle name="T_Book1_2 6 21 6" xfId="42711" xr:uid="{00000000-0005-0000-0000-0000B6B90000}"/>
    <cellStyle name="T_Book1_2 6 22" xfId="42712" xr:uid="{00000000-0005-0000-0000-0000B7B90000}"/>
    <cellStyle name="T_Book1_2 6 22 2" xfId="42713" xr:uid="{00000000-0005-0000-0000-0000B8B90000}"/>
    <cellStyle name="T_Book1_2 6 22 3" xfId="42714" xr:uid="{00000000-0005-0000-0000-0000B9B90000}"/>
    <cellStyle name="T_Book1_2 6 22 4" xfId="42715" xr:uid="{00000000-0005-0000-0000-0000BAB90000}"/>
    <cellStyle name="T_Book1_2 6 22 5" xfId="42716" xr:uid="{00000000-0005-0000-0000-0000BBB90000}"/>
    <cellStyle name="T_Book1_2 6 22 6" xfId="42717" xr:uid="{00000000-0005-0000-0000-0000BCB90000}"/>
    <cellStyle name="T_Book1_2 6 23" xfId="42718" xr:uid="{00000000-0005-0000-0000-0000BDB90000}"/>
    <cellStyle name="T_Book1_2 6 23 2" xfId="42719" xr:uid="{00000000-0005-0000-0000-0000BEB90000}"/>
    <cellStyle name="T_Book1_2 6 23 3" xfId="42720" xr:uid="{00000000-0005-0000-0000-0000BFB90000}"/>
    <cellStyle name="T_Book1_2 6 23 4" xfId="42721" xr:uid="{00000000-0005-0000-0000-0000C0B90000}"/>
    <cellStyle name="T_Book1_2 6 23 5" xfId="42722" xr:uid="{00000000-0005-0000-0000-0000C1B90000}"/>
    <cellStyle name="T_Book1_2 6 23 6" xfId="42723" xr:uid="{00000000-0005-0000-0000-0000C2B90000}"/>
    <cellStyle name="T_Book1_2 6 24" xfId="42724" xr:uid="{00000000-0005-0000-0000-0000C3B90000}"/>
    <cellStyle name="T_Book1_2 6 24 2" xfId="42725" xr:uid="{00000000-0005-0000-0000-0000C4B90000}"/>
    <cellStyle name="T_Book1_2 6 24 3" xfId="42726" xr:uid="{00000000-0005-0000-0000-0000C5B90000}"/>
    <cellStyle name="T_Book1_2 6 24 4" xfId="42727" xr:uid="{00000000-0005-0000-0000-0000C6B90000}"/>
    <cellStyle name="T_Book1_2 6 24 5" xfId="42728" xr:uid="{00000000-0005-0000-0000-0000C7B90000}"/>
    <cellStyle name="T_Book1_2 6 24 6" xfId="42729" xr:uid="{00000000-0005-0000-0000-0000C8B90000}"/>
    <cellStyle name="T_Book1_2 6 25" xfId="42730" xr:uid="{00000000-0005-0000-0000-0000C9B90000}"/>
    <cellStyle name="T_Book1_2 6 25 2" xfId="42731" xr:uid="{00000000-0005-0000-0000-0000CAB90000}"/>
    <cellStyle name="T_Book1_2 6 25 3" xfId="42732" xr:uid="{00000000-0005-0000-0000-0000CBB90000}"/>
    <cellStyle name="T_Book1_2 6 25 4" xfId="42733" xr:uid="{00000000-0005-0000-0000-0000CCB90000}"/>
    <cellStyle name="T_Book1_2 6 25 5" xfId="42734" xr:uid="{00000000-0005-0000-0000-0000CDB90000}"/>
    <cellStyle name="T_Book1_2 6 25 6" xfId="42735" xr:uid="{00000000-0005-0000-0000-0000CEB90000}"/>
    <cellStyle name="T_Book1_2 6 26" xfId="42736" xr:uid="{00000000-0005-0000-0000-0000CFB90000}"/>
    <cellStyle name="T_Book1_2 6 26 2" xfId="42737" xr:uid="{00000000-0005-0000-0000-0000D0B90000}"/>
    <cellStyle name="T_Book1_2 6 26 3" xfId="42738" xr:uid="{00000000-0005-0000-0000-0000D1B90000}"/>
    <cellStyle name="T_Book1_2 6 26 4" xfId="42739" xr:uid="{00000000-0005-0000-0000-0000D2B90000}"/>
    <cellStyle name="T_Book1_2 6 26 5" xfId="42740" xr:uid="{00000000-0005-0000-0000-0000D3B90000}"/>
    <cellStyle name="T_Book1_2 6 26 6" xfId="42741" xr:uid="{00000000-0005-0000-0000-0000D4B90000}"/>
    <cellStyle name="T_Book1_2 6 27" xfId="42742" xr:uid="{00000000-0005-0000-0000-0000D5B90000}"/>
    <cellStyle name="T_Book1_2 6 27 2" xfId="42743" xr:uid="{00000000-0005-0000-0000-0000D6B90000}"/>
    <cellStyle name="T_Book1_2 6 27 3" xfId="42744" xr:uid="{00000000-0005-0000-0000-0000D7B90000}"/>
    <cellStyle name="T_Book1_2 6 27 4" xfId="42745" xr:uid="{00000000-0005-0000-0000-0000D8B90000}"/>
    <cellStyle name="T_Book1_2 6 27 5" xfId="42746" xr:uid="{00000000-0005-0000-0000-0000D9B90000}"/>
    <cellStyle name="T_Book1_2 6 27 6" xfId="42747" xr:uid="{00000000-0005-0000-0000-0000DAB90000}"/>
    <cellStyle name="T_Book1_2 6 28" xfId="42748" xr:uid="{00000000-0005-0000-0000-0000DBB90000}"/>
    <cellStyle name="T_Book1_2 6 28 2" xfId="42749" xr:uid="{00000000-0005-0000-0000-0000DCB90000}"/>
    <cellStyle name="T_Book1_2 6 28 3" xfId="42750" xr:uid="{00000000-0005-0000-0000-0000DDB90000}"/>
    <cellStyle name="T_Book1_2 6 28 4" xfId="42751" xr:uid="{00000000-0005-0000-0000-0000DEB90000}"/>
    <cellStyle name="T_Book1_2 6 28 5" xfId="42752" xr:uid="{00000000-0005-0000-0000-0000DFB90000}"/>
    <cellStyle name="T_Book1_2 6 28 6" xfId="42753" xr:uid="{00000000-0005-0000-0000-0000E0B90000}"/>
    <cellStyle name="T_Book1_2 6 29" xfId="42754" xr:uid="{00000000-0005-0000-0000-0000E1B90000}"/>
    <cellStyle name="T_Book1_2 6 29 2" xfId="42755" xr:uid="{00000000-0005-0000-0000-0000E2B90000}"/>
    <cellStyle name="T_Book1_2 6 29 3" xfId="42756" xr:uid="{00000000-0005-0000-0000-0000E3B90000}"/>
    <cellStyle name="T_Book1_2 6 29 4" xfId="42757" xr:uid="{00000000-0005-0000-0000-0000E4B90000}"/>
    <cellStyle name="T_Book1_2 6 29 5" xfId="42758" xr:uid="{00000000-0005-0000-0000-0000E5B90000}"/>
    <cellStyle name="T_Book1_2 6 29 6" xfId="42759" xr:uid="{00000000-0005-0000-0000-0000E6B90000}"/>
    <cellStyle name="T_Book1_2 6 3" xfId="42760" xr:uid="{00000000-0005-0000-0000-0000E7B90000}"/>
    <cellStyle name="T_Book1_2 6 3 2" xfId="42761" xr:uid="{00000000-0005-0000-0000-0000E8B90000}"/>
    <cellStyle name="T_Book1_2 6 3 3" xfId="42762" xr:uid="{00000000-0005-0000-0000-0000E9B90000}"/>
    <cellStyle name="T_Book1_2 6 3 4" xfId="42763" xr:uid="{00000000-0005-0000-0000-0000EAB90000}"/>
    <cellStyle name="T_Book1_2 6 3 5" xfId="42764" xr:uid="{00000000-0005-0000-0000-0000EBB90000}"/>
    <cellStyle name="T_Book1_2 6 3 6" xfId="42765" xr:uid="{00000000-0005-0000-0000-0000ECB90000}"/>
    <cellStyle name="T_Book1_2 6 30" xfId="42766" xr:uid="{00000000-0005-0000-0000-0000EDB90000}"/>
    <cellStyle name="T_Book1_2 6 31" xfId="42767" xr:uid="{00000000-0005-0000-0000-0000EEB90000}"/>
    <cellStyle name="T_Book1_2 6 32" xfId="42768" xr:uid="{00000000-0005-0000-0000-0000EFB90000}"/>
    <cellStyle name="T_Book1_2 6 33" xfId="42769" xr:uid="{00000000-0005-0000-0000-0000F0B90000}"/>
    <cellStyle name="T_Book1_2 6 34" xfId="42770" xr:uid="{00000000-0005-0000-0000-0000F1B90000}"/>
    <cellStyle name="T_Book1_2 6 4" xfId="42771" xr:uid="{00000000-0005-0000-0000-0000F2B90000}"/>
    <cellStyle name="T_Book1_2 6 4 2" xfId="42772" xr:uid="{00000000-0005-0000-0000-0000F3B90000}"/>
    <cellStyle name="T_Book1_2 6 4 3" xfId="42773" xr:uid="{00000000-0005-0000-0000-0000F4B90000}"/>
    <cellStyle name="T_Book1_2 6 4 4" xfId="42774" xr:uid="{00000000-0005-0000-0000-0000F5B90000}"/>
    <cellStyle name="T_Book1_2 6 4 5" xfId="42775" xr:uid="{00000000-0005-0000-0000-0000F6B90000}"/>
    <cellStyle name="T_Book1_2 6 4 6" xfId="42776" xr:uid="{00000000-0005-0000-0000-0000F7B90000}"/>
    <cellStyle name="T_Book1_2 6 5" xfId="42777" xr:uid="{00000000-0005-0000-0000-0000F8B90000}"/>
    <cellStyle name="T_Book1_2 6 5 2" xfId="42778" xr:uid="{00000000-0005-0000-0000-0000F9B90000}"/>
    <cellStyle name="T_Book1_2 6 5 3" xfId="42779" xr:uid="{00000000-0005-0000-0000-0000FAB90000}"/>
    <cellStyle name="T_Book1_2 6 5 4" xfId="42780" xr:uid="{00000000-0005-0000-0000-0000FBB90000}"/>
    <cellStyle name="T_Book1_2 6 5 5" xfId="42781" xr:uid="{00000000-0005-0000-0000-0000FCB90000}"/>
    <cellStyle name="T_Book1_2 6 5 6" xfId="42782" xr:uid="{00000000-0005-0000-0000-0000FDB90000}"/>
    <cellStyle name="T_Book1_2 6 6" xfId="42783" xr:uid="{00000000-0005-0000-0000-0000FEB90000}"/>
    <cellStyle name="T_Book1_2 6 6 2" xfId="42784" xr:uid="{00000000-0005-0000-0000-0000FFB90000}"/>
    <cellStyle name="T_Book1_2 6 6 3" xfId="42785" xr:uid="{00000000-0005-0000-0000-000000BA0000}"/>
    <cellStyle name="T_Book1_2 6 6 4" xfId="42786" xr:uid="{00000000-0005-0000-0000-000001BA0000}"/>
    <cellStyle name="T_Book1_2 6 6 5" xfId="42787" xr:uid="{00000000-0005-0000-0000-000002BA0000}"/>
    <cellStyle name="T_Book1_2 6 6 6" xfId="42788" xr:uid="{00000000-0005-0000-0000-000003BA0000}"/>
    <cellStyle name="T_Book1_2 6 7" xfId="42789" xr:uid="{00000000-0005-0000-0000-000004BA0000}"/>
    <cellStyle name="T_Book1_2 6 7 2" xfId="42790" xr:uid="{00000000-0005-0000-0000-000005BA0000}"/>
    <cellStyle name="T_Book1_2 6 7 3" xfId="42791" xr:uid="{00000000-0005-0000-0000-000006BA0000}"/>
    <cellStyle name="T_Book1_2 6 7 4" xfId="42792" xr:uid="{00000000-0005-0000-0000-000007BA0000}"/>
    <cellStyle name="T_Book1_2 6 7 5" xfId="42793" xr:uid="{00000000-0005-0000-0000-000008BA0000}"/>
    <cellStyle name="T_Book1_2 6 7 6" xfId="42794" xr:uid="{00000000-0005-0000-0000-000009BA0000}"/>
    <cellStyle name="T_Book1_2 6 8" xfId="42795" xr:uid="{00000000-0005-0000-0000-00000ABA0000}"/>
    <cellStyle name="T_Book1_2 6 8 2" xfId="42796" xr:uid="{00000000-0005-0000-0000-00000BBA0000}"/>
    <cellStyle name="T_Book1_2 6 8 3" xfId="42797" xr:uid="{00000000-0005-0000-0000-00000CBA0000}"/>
    <cellStyle name="T_Book1_2 6 8 4" xfId="42798" xr:uid="{00000000-0005-0000-0000-00000DBA0000}"/>
    <cellStyle name="T_Book1_2 6 8 5" xfId="42799" xr:uid="{00000000-0005-0000-0000-00000EBA0000}"/>
    <cellStyle name="T_Book1_2 6 8 6" xfId="42800" xr:uid="{00000000-0005-0000-0000-00000FBA0000}"/>
    <cellStyle name="T_Book1_2 6 9" xfId="42801" xr:uid="{00000000-0005-0000-0000-000010BA0000}"/>
    <cellStyle name="T_Book1_2 6 9 2" xfId="42802" xr:uid="{00000000-0005-0000-0000-000011BA0000}"/>
    <cellStyle name="T_Book1_2 6 9 3" xfId="42803" xr:uid="{00000000-0005-0000-0000-000012BA0000}"/>
    <cellStyle name="T_Book1_2 6 9 4" xfId="42804" xr:uid="{00000000-0005-0000-0000-000013BA0000}"/>
    <cellStyle name="T_Book1_2 6 9 5" xfId="42805" xr:uid="{00000000-0005-0000-0000-000014BA0000}"/>
    <cellStyle name="T_Book1_2 6 9 6" xfId="42806" xr:uid="{00000000-0005-0000-0000-000015BA0000}"/>
    <cellStyle name="T_Book1_2 7" xfId="42807" xr:uid="{00000000-0005-0000-0000-000016BA0000}"/>
    <cellStyle name="T_Book1_2 7 10" xfId="42808" xr:uid="{00000000-0005-0000-0000-000017BA0000}"/>
    <cellStyle name="T_Book1_2 7 10 2" xfId="42809" xr:uid="{00000000-0005-0000-0000-000018BA0000}"/>
    <cellStyle name="T_Book1_2 7 10 3" xfId="42810" xr:uid="{00000000-0005-0000-0000-000019BA0000}"/>
    <cellStyle name="T_Book1_2 7 10 4" xfId="42811" xr:uid="{00000000-0005-0000-0000-00001ABA0000}"/>
    <cellStyle name="T_Book1_2 7 10 5" xfId="42812" xr:uid="{00000000-0005-0000-0000-00001BBA0000}"/>
    <cellStyle name="T_Book1_2 7 10 6" xfId="42813" xr:uid="{00000000-0005-0000-0000-00001CBA0000}"/>
    <cellStyle name="T_Book1_2 7 11" xfId="42814" xr:uid="{00000000-0005-0000-0000-00001DBA0000}"/>
    <cellStyle name="T_Book1_2 7 11 2" xfId="42815" xr:uid="{00000000-0005-0000-0000-00001EBA0000}"/>
    <cellStyle name="T_Book1_2 7 11 3" xfId="42816" xr:uid="{00000000-0005-0000-0000-00001FBA0000}"/>
    <cellStyle name="T_Book1_2 7 11 4" xfId="42817" xr:uid="{00000000-0005-0000-0000-000020BA0000}"/>
    <cellStyle name="T_Book1_2 7 11 5" xfId="42818" xr:uid="{00000000-0005-0000-0000-000021BA0000}"/>
    <cellStyle name="T_Book1_2 7 11 6" xfId="42819" xr:uid="{00000000-0005-0000-0000-000022BA0000}"/>
    <cellStyle name="T_Book1_2 7 12" xfId="42820" xr:uid="{00000000-0005-0000-0000-000023BA0000}"/>
    <cellStyle name="T_Book1_2 7 12 2" xfId="42821" xr:uid="{00000000-0005-0000-0000-000024BA0000}"/>
    <cellStyle name="T_Book1_2 7 12 3" xfId="42822" xr:uid="{00000000-0005-0000-0000-000025BA0000}"/>
    <cellStyle name="T_Book1_2 7 12 4" xfId="42823" xr:uid="{00000000-0005-0000-0000-000026BA0000}"/>
    <cellStyle name="T_Book1_2 7 12 5" xfId="42824" xr:uid="{00000000-0005-0000-0000-000027BA0000}"/>
    <cellStyle name="T_Book1_2 7 12 6" xfId="42825" xr:uid="{00000000-0005-0000-0000-000028BA0000}"/>
    <cellStyle name="T_Book1_2 7 13" xfId="42826" xr:uid="{00000000-0005-0000-0000-000029BA0000}"/>
    <cellStyle name="T_Book1_2 7 13 2" xfId="42827" xr:uid="{00000000-0005-0000-0000-00002ABA0000}"/>
    <cellStyle name="T_Book1_2 7 13 3" xfId="42828" xr:uid="{00000000-0005-0000-0000-00002BBA0000}"/>
    <cellStyle name="T_Book1_2 7 13 4" xfId="42829" xr:uid="{00000000-0005-0000-0000-00002CBA0000}"/>
    <cellStyle name="T_Book1_2 7 13 5" xfId="42830" xr:uid="{00000000-0005-0000-0000-00002DBA0000}"/>
    <cellStyle name="T_Book1_2 7 13 6" xfId="42831" xr:uid="{00000000-0005-0000-0000-00002EBA0000}"/>
    <cellStyle name="T_Book1_2 7 14" xfId="42832" xr:uid="{00000000-0005-0000-0000-00002FBA0000}"/>
    <cellStyle name="T_Book1_2 7 14 2" xfId="42833" xr:uid="{00000000-0005-0000-0000-000030BA0000}"/>
    <cellStyle name="T_Book1_2 7 14 3" xfId="42834" xr:uid="{00000000-0005-0000-0000-000031BA0000}"/>
    <cellStyle name="T_Book1_2 7 14 4" xfId="42835" xr:uid="{00000000-0005-0000-0000-000032BA0000}"/>
    <cellStyle name="T_Book1_2 7 14 5" xfId="42836" xr:uid="{00000000-0005-0000-0000-000033BA0000}"/>
    <cellStyle name="T_Book1_2 7 14 6" xfId="42837" xr:uid="{00000000-0005-0000-0000-000034BA0000}"/>
    <cellStyle name="T_Book1_2 7 15" xfId="42838" xr:uid="{00000000-0005-0000-0000-000035BA0000}"/>
    <cellStyle name="T_Book1_2 7 15 2" xfId="42839" xr:uid="{00000000-0005-0000-0000-000036BA0000}"/>
    <cellStyle name="T_Book1_2 7 15 3" xfId="42840" xr:uid="{00000000-0005-0000-0000-000037BA0000}"/>
    <cellStyle name="T_Book1_2 7 15 4" xfId="42841" xr:uid="{00000000-0005-0000-0000-000038BA0000}"/>
    <cellStyle name="T_Book1_2 7 15 5" xfId="42842" xr:uid="{00000000-0005-0000-0000-000039BA0000}"/>
    <cellStyle name="T_Book1_2 7 15 6" xfId="42843" xr:uid="{00000000-0005-0000-0000-00003ABA0000}"/>
    <cellStyle name="T_Book1_2 7 16" xfId="42844" xr:uid="{00000000-0005-0000-0000-00003BBA0000}"/>
    <cellStyle name="T_Book1_2 7 16 2" xfId="42845" xr:uid="{00000000-0005-0000-0000-00003CBA0000}"/>
    <cellStyle name="T_Book1_2 7 16 3" xfId="42846" xr:uid="{00000000-0005-0000-0000-00003DBA0000}"/>
    <cellStyle name="T_Book1_2 7 16 4" xfId="42847" xr:uid="{00000000-0005-0000-0000-00003EBA0000}"/>
    <cellStyle name="T_Book1_2 7 16 5" xfId="42848" xr:uid="{00000000-0005-0000-0000-00003FBA0000}"/>
    <cellStyle name="T_Book1_2 7 16 6" xfId="42849" xr:uid="{00000000-0005-0000-0000-000040BA0000}"/>
    <cellStyle name="T_Book1_2 7 17" xfId="42850" xr:uid="{00000000-0005-0000-0000-000041BA0000}"/>
    <cellStyle name="T_Book1_2 7 17 2" xfId="42851" xr:uid="{00000000-0005-0000-0000-000042BA0000}"/>
    <cellStyle name="T_Book1_2 7 17 3" xfId="42852" xr:uid="{00000000-0005-0000-0000-000043BA0000}"/>
    <cellStyle name="T_Book1_2 7 17 4" xfId="42853" xr:uid="{00000000-0005-0000-0000-000044BA0000}"/>
    <cellStyle name="T_Book1_2 7 17 5" xfId="42854" xr:uid="{00000000-0005-0000-0000-000045BA0000}"/>
    <cellStyle name="T_Book1_2 7 17 6" xfId="42855" xr:uid="{00000000-0005-0000-0000-000046BA0000}"/>
    <cellStyle name="T_Book1_2 7 18" xfId="42856" xr:uid="{00000000-0005-0000-0000-000047BA0000}"/>
    <cellStyle name="T_Book1_2 7 18 2" xfId="42857" xr:uid="{00000000-0005-0000-0000-000048BA0000}"/>
    <cellStyle name="T_Book1_2 7 18 3" xfId="42858" xr:uid="{00000000-0005-0000-0000-000049BA0000}"/>
    <cellStyle name="T_Book1_2 7 18 4" xfId="42859" xr:uid="{00000000-0005-0000-0000-00004ABA0000}"/>
    <cellStyle name="T_Book1_2 7 18 5" xfId="42860" xr:uid="{00000000-0005-0000-0000-00004BBA0000}"/>
    <cellStyle name="T_Book1_2 7 18 6" xfId="42861" xr:uid="{00000000-0005-0000-0000-00004CBA0000}"/>
    <cellStyle name="T_Book1_2 7 19" xfId="42862" xr:uid="{00000000-0005-0000-0000-00004DBA0000}"/>
    <cellStyle name="T_Book1_2 7 19 2" xfId="42863" xr:uid="{00000000-0005-0000-0000-00004EBA0000}"/>
    <cellStyle name="T_Book1_2 7 19 3" xfId="42864" xr:uid="{00000000-0005-0000-0000-00004FBA0000}"/>
    <cellStyle name="T_Book1_2 7 19 4" xfId="42865" xr:uid="{00000000-0005-0000-0000-000050BA0000}"/>
    <cellStyle name="T_Book1_2 7 19 5" xfId="42866" xr:uid="{00000000-0005-0000-0000-000051BA0000}"/>
    <cellStyle name="T_Book1_2 7 19 6" xfId="42867" xr:uid="{00000000-0005-0000-0000-000052BA0000}"/>
    <cellStyle name="T_Book1_2 7 2" xfId="42868" xr:uid="{00000000-0005-0000-0000-000053BA0000}"/>
    <cellStyle name="T_Book1_2 7 2 2" xfId="42869" xr:uid="{00000000-0005-0000-0000-000054BA0000}"/>
    <cellStyle name="T_Book1_2 7 2 3" xfId="42870" xr:uid="{00000000-0005-0000-0000-000055BA0000}"/>
    <cellStyle name="T_Book1_2 7 2 4" xfId="42871" xr:uid="{00000000-0005-0000-0000-000056BA0000}"/>
    <cellStyle name="T_Book1_2 7 2 5" xfId="42872" xr:uid="{00000000-0005-0000-0000-000057BA0000}"/>
    <cellStyle name="T_Book1_2 7 2 6" xfId="42873" xr:uid="{00000000-0005-0000-0000-000058BA0000}"/>
    <cellStyle name="T_Book1_2 7 2 7" xfId="42874" xr:uid="{00000000-0005-0000-0000-000059BA0000}"/>
    <cellStyle name="T_Book1_2 7 20" xfId="42875" xr:uid="{00000000-0005-0000-0000-00005ABA0000}"/>
    <cellStyle name="T_Book1_2 7 20 2" xfId="42876" xr:uid="{00000000-0005-0000-0000-00005BBA0000}"/>
    <cellStyle name="T_Book1_2 7 20 3" xfId="42877" xr:uid="{00000000-0005-0000-0000-00005CBA0000}"/>
    <cellStyle name="T_Book1_2 7 20 4" xfId="42878" xr:uid="{00000000-0005-0000-0000-00005DBA0000}"/>
    <cellStyle name="T_Book1_2 7 20 5" xfId="42879" xr:uid="{00000000-0005-0000-0000-00005EBA0000}"/>
    <cellStyle name="T_Book1_2 7 20 6" xfId="42880" xr:uid="{00000000-0005-0000-0000-00005FBA0000}"/>
    <cellStyle name="T_Book1_2 7 21" xfId="42881" xr:uid="{00000000-0005-0000-0000-000060BA0000}"/>
    <cellStyle name="T_Book1_2 7 21 2" xfId="42882" xr:uid="{00000000-0005-0000-0000-000061BA0000}"/>
    <cellStyle name="T_Book1_2 7 21 3" xfId="42883" xr:uid="{00000000-0005-0000-0000-000062BA0000}"/>
    <cellStyle name="T_Book1_2 7 21 4" xfId="42884" xr:uid="{00000000-0005-0000-0000-000063BA0000}"/>
    <cellStyle name="T_Book1_2 7 21 5" xfId="42885" xr:uid="{00000000-0005-0000-0000-000064BA0000}"/>
    <cellStyle name="T_Book1_2 7 21 6" xfId="42886" xr:uid="{00000000-0005-0000-0000-000065BA0000}"/>
    <cellStyle name="T_Book1_2 7 22" xfId="42887" xr:uid="{00000000-0005-0000-0000-000066BA0000}"/>
    <cellStyle name="T_Book1_2 7 22 2" xfId="42888" xr:uid="{00000000-0005-0000-0000-000067BA0000}"/>
    <cellStyle name="T_Book1_2 7 22 3" xfId="42889" xr:uid="{00000000-0005-0000-0000-000068BA0000}"/>
    <cellStyle name="T_Book1_2 7 22 4" xfId="42890" xr:uid="{00000000-0005-0000-0000-000069BA0000}"/>
    <cellStyle name="T_Book1_2 7 22 5" xfId="42891" xr:uid="{00000000-0005-0000-0000-00006ABA0000}"/>
    <cellStyle name="T_Book1_2 7 22 6" xfId="42892" xr:uid="{00000000-0005-0000-0000-00006BBA0000}"/>
    <cellStyle name="T_Book1_2 7 23" xfId="42893" xr:uid="{00000000-0005-0000-0000-00006CBA0000}"/>
    <cellStyle name="T_Book1_2 7 23 2" xfId="42894" xr:uid="{00000000-0005-0000-0000-00006DBA0000}"/>
    <cellStyle name="T_Book1_2 7 23 3" xfId="42895" xr:uid="{00000000-0005-0000-0000-00006EBA0000}"/>
    <cellStyle name="T_Book1_2 7 23 4" xfId="42896" xr:uid="{00000000-0005-0000-0000-00006FBA0000}"/>
    <cellStyle name="T_Book1_2 7 23 5" xfId="42897" xr:uid="{00000000-0005-0000-0000-000070BA0000}"/>
    <cellStyle name="T_Book1_2 7 23 6" xfId="42898" xr:uid="{00000000-0005-0000-0000-000071BA0000}"/>
    <cellStyle name="T_Book1_2 7 24" xfId="42899" xr:uid="{00000000-0005-0000-0000-000072BA0000}"/>
    <cellStyle name="T_Book1_2 7 24 2" xfId="42900" xr:uid="{00000000-0005-0000-0000-000073BA0000}"/>
    <cellStyle name="T_Book1_2 7 24 3" xfId="42901" xr:uid="{00000000-0005-0000-0000-000074BA0000}"/>
    <cellStyle name="T_Book1_2 7 24 4" xfId="42902" xr:uid="{00000000-0005-0000-0000-000075BA0000}"/>
    <cellStyle name="T_Book1_2 7 24 5" xfId="42903" xr:uid="{00000000-0005-0000-0000-000076BA0000}"/>
    <cellStyle name="T_Book1_2 7 24 6" xfId="42904" xr:uid="{00000000-0005-0000-0000-000077BA0000}"/>
    <cellStyle name="T_Book1_2 7 25" xfId="42905" xr:uid="{00000000-0005-0000-0000-000078BA0000}"/>
    <cellStyle name="T_Book1_2 7 25 2" xfId="42906" xr:uid="{00000000-0005-0000-0000-000079BA0000}"/>
    <cellStyle name="T_Book1_2 7 25 3" xfId="42907" xr:uid="{00000000-0005-0000-0000-00007ABA0000}"/>
    <cellStyle name="T_Book1_2 7 25 4" xfId="42908" xr:uid="{00000000-0005-0000-0000-00007BBA0000}"/>
    <cellStyle name="T_Book1_2 7 25 5" xfId="42909" xr:uid="{00000000-0005-0000-0000-00007CBA0000}"/>
    <cellStyle name="T_Book1_2 7 25 6" xfId="42910" xr:uid="{00000000-0005-0000-0000-00007DBA0000}"/>
    <cellStyle name="T_Book1_2 7 26" xfId="42911" xr:uid="{00000000-0005-0000-0000-00007EBA0000}"/>
    <cellStyle name="T_Book1_2 7 26 2" xfId="42912" xr:uid="{00000000-0005-0000-0000-00007FBA0000}"/>
    <cellStyle name="T_Book1_2 7 26 3" xfId="42913" xr:uid="{00000000-0005-0000-0000-000080BA0000}"/>
    <cellStyle name="T_Book1_2 7 26 4" xfId="42914" xr:uid="{00000000-0005-0000-0000-000081BA0000}"/>
    <cellStyle name="T_Book1_2 7 26 5" xfId="42915" xr:uid="{00000000-0005-0000-0000-000082BA0000}"/>
    <cellStyle name="T_Book1_2 7 26 6" xfId="42916" xr:uid="{00000000-0005-0000-0000-000083BA0000}"/>
    <cellStyle name="T_Book1_2 7 27" xfId="42917" xr:uid="{00000000-0005-0000-0000-000084BA0000}"/>
    <cellStyle name="T_Book1_2 7 27 2" xfId="42918" xr:uid="{00000000-0005-0000-0000-000085BA0000}"/>
    <cellStyle name="T_Book1_2 7 27 3" xfId="42919" xr:uid="{00000000-0005-0000-0000-000086BA0000}"/>
    <cellStyle name="T_Book1_2 7 27 4" xfId="42920" xr:uid="{00000000-0005-0000-0000-000087BA0000}"/>
    <cellStyle name="T_Book1_2 7 27 5" xfId="42921" xr:uid="{00000000-0005-0000-0000-000088BA0000}"/>
    <cellStyle name="T_Book1_2 7 27 6" xfId="42922" xr:uid="{00000000-0005-0000-0000-000089BA0000}"/>
    <cellStyle name="T_Book1_2 7 28" xfId="42923" xr:uid="{00000000-0005-0000-0000-00008ABA0000}"/>
    <cellStyle name="T_Book1_2 7 28 2" xfId="42924" xr:uid="{00000000-0005-0000-0000-00008BBA0000}"/>
    <cellStyle name="T_Book1_2 7 28 3" xfId="42925" xr:uid="{00000000-0005-0000-0000-00008CBA0000}"/>
    <cellStyle name="T_Book1_2 7 28 4" xfId="42926" xr:uid="{00000000-0005-0000-0000-00008DBA0000}"/>
    <cellStyle name="T_Book1_2 7 28 5" xfId="42927" xr:uid="{00000000-0005-0000-0000-00008EBA0000}"/>
    <cellStyle name="T_Book1_2 7 28 6" xfId="42928" xr:uid="{00000000-0005-0000-0000-00008FBA0000}"/>
    <cellStyle name="T_Book1_2 7 29" xfId="42929" xr:uid="{00000000-0005-0000-0000-000090BA0000}"/>
    <cellStyle name="T_Book1_2 7 29 2" xfId="42930" xr:uid="{00000000-0005-0000-0000-000091BA0000}"/>
    <cellStyle name="T_Book1_2 7 29 3" xfId="42931" xr:uid="{00000000-0005-0000-0000-000092BA0000}"/>
    <cellStyle name="T_Book1_2 7 29 4" xfId="42932" xr:uid="{00000000-0005-0000-0000-000093BA0000}"/>
    <cellStyle name="T_Book1_2 7 29 5" xfId="42933" xr:uid="{00000000-0005-0000-0000-000094BA0000}"/>
    <cellStyle name="T_Book1_2 7 29 6" xfId="42934" xr:uid="{00000000-0005-0000-0000-000095BA0000}"/>
    <cellStyle name="T_Book1_2 7 3" xfId="42935" xr:uid="{00000000-0005-0000-0000-000096BA0000}"/>
    <cellStyle name="T_Book1_2 7 3 2" xfId="42936" xr:uid="{00000000-0005-0000-0000-000097BA0000}"/>
    <cellStyle name="T_Book1_2 7 3 3" xfId="42937" xr:uid="{00000000-0005-0000-0000-000098BA0000}"/>
    <cellStyle name="T_Book1_2 7 3 4" xfId="42938" xr:uid="{00000000-0005-0000-0000-000099BA0000}"/>
    <cellStyle name="T_Book1_2 7 3 5" xfId="42939" xr:uid="{00000000-0005-0000-0000-00009ABA0000}"/>
    <cellStyle name="T_Book1_2 7 3 6" xfId="42940" xr:uid="{00000000-0005-0000-0000-00009BBA0000}"/>
    <cellStyle name="T_Book1_2 7 30" xfId="42941" xr:uid="{00000000-0005-0000-0000-00009CBA0000}"/>
    <cellStyle name="T_Book1_2 7 31" xfId="42942" xr:uid="{00000000-0005-0000-0000-00009DBA0000}"/>
    <cellStyle name="T_Book1_2 7 32" xfId="42943" xr:uid="{00000000-0005-0000-0000-00009EBA0000}"/>
    <cellStyle name="T_Book1_2 7 33" xfId="42944" xr:uid="{00000000-0005-0000-0000-00009FBA0000}"/>
    <cellStyle name="T_Book1_2 7 34" xfId="42945" xr:uid="{00000000-0005-0000-0000-0000A0BA0000}"/>
    <cellStyle name="T_Book1_2 7 4" xfId="42946" xr:uid="{00000000-0005-0000-0000-0000A1BA0000}"/>
    <cellStyle name="T_Book1_2 7 4 2" xfId="42947" xr:uid="{00000000-0005-0000-0000-0000A2BA0000}"/>
    <cellStyle name="T_Book1_2 7 4 3" xfId="42948" xr:uid="{00000000-0005-0000-0000-0000A3BA0000}"/>
    <cellStyle name="T_Book1_2 7 4 4" xfId="42949" xr:uid="{00000000-0005-0000-0000-0000A4BA0000}"/>
    <cellStyle name="T_Book1_2 7 4 5" xfId="42950" xr:uid="{00000000-0005-0000-0000-0000A5BA0000}"/>
    <cellStyle name="T_Book1_2 7 4 6" xfId="42951" xr:uid="{00000000-0005-0000-0000-0000A6BA0000}"/>
    <cellStyle name="T_Book1_2 7 5" xfId="42952" xr:uid="{00000000-0005-0000-0000-0000A7BA0000}"/>
    <cellStyle name="T_Book1_2 7 5 2" xfId="42953" xr:uid="{00000000-0005-0000-0000-0000A8BA0000}"/>
    <cellStyle name="T_Book1_2 7 5 3" xfId="42954" xr:uid="{00000000-0005-0000-0000-0000A9BA0000}"/>
    <cellStyle name="T_Book1_2 7 5 4" xfId="42955" xr:uid="{00000000-0005-0000-0000-0000AABA0000}"/>
    <cellStyle name="T_Book1_2 7 5 5" xfId="42956" xr:uid="{00000000-0005-0000-0000-0000ABBA0000}"/>
    <cellStyle name="T_Book1_2 7 5 6" xfId="42957" xr:uid="{00000000-0005-0000-0000-0000ACBA0000}"/>
    <cellStyle name="T_Book1_2 7 6" xfId="42958" xr:uid="{00000000-0005-0000-0000-0000ADBA0000}"/>
    <cellStyle name="T_Book1_2 7 6 2" xfId="42959" xr:uid="{00000000-0005-0000-0000-0000AEBA0000}"/>
    <cellStyle name="T_Book1_2 7 6 3" xfId="42960" xr:uid="{00000000-0005-0000-0000-0000AFBA0000}"/>
    <cellStyle name="T_Book1_2 7 6 4" xfId="42961" xr:uid="{00000000-0005-0000-0000-0000B0BA0000}"/>
    <cellStyle name="T_Book1_2 7 6 5" xfId="42962" xr:uid="{00000000-0005-0000-0000-0000B1BA0000}"/>
    <cellStyle name="T_Book1_2 7 6 6" xfId="42963" xr:uid="{00000000-0005-0000-0000-0000B2BA0000}"/>
    <cellStyle name="T_Book1_2 7 7" xfId="42964" xr:uid="{00000000-0005-0000-0000-0000B3BA0000}"/>
    <cellStyle name="T_Book1_2 7 7 2" xfId="42965" xr:uid="{00000000-0005-0000-0000-0000B4BA0000}"/>
    <cellStyle name="T_Book1_2 7 7 3" xfId="42966" xr:uid="{00000000-0005-0000-0000-0000B5BA0000}"/>
    <cellStyle name="T_Book1_2 7 7 4" xfId="42967" xr:uid="{00000000-0005-0000-0000-0000B6BA0000}"/>
    <cellStyle name="T_Book1_2 7 7 5" xfId="42968" xr:uid="{00000000-0005-0000-0000-0000B7BA0000}"/>
    <cellStyle name="T_Book1_2 7 7 6" xfId="42969" xr:uid="{00000000-0005-0000-0000-0000B8BA0000}"/>
    <cellStyle name="T_Book1_2 7 8" xfId="42970" xr:uid="{00000000-0005-0000-0000-0000B9BA0000}"/>
    <cellStyle name="T_Book1_2 7 8 2" xfId="42971" xr:uid="{00000000-0005-0000-0000-0000BABA0000}"/>
    <cellStyle name="T_Book1_2 7 8 3" xfId="42972" xr:uid="{00000000-0005-0000-0000-0000BBBA0000}"/>
    <cellStyle name="T_Book1_2 7 8 4" xfId="42973" xr:uid="{00000000-0005-0000-0000-0000BCBA0000}"/>
    <cellStyle name="T_Book1_2 7 8 5" xfId="42974" xr:uid="{00000000-0005-0000-0000-0000BDBA0000}"/>
    <cellStyle name="T_Book1_2 7 8 6" xfId="42975" xr:uid="{00000000-0005-0000-0000-0000BEBA0000}"/>
    <cellStyle name="T_Book1_2 7 9" xfId="42976" xr:uid="{00000000-0005-0000-0000-0000BFBA0000}"/>
    <cellStyle name="T_Book1_2 7 9 2" xfId="42977" xr:uid="{00000000-0005-0000-0000-0000C0BA0000}"/>
    <cellStyle name="T_Book1_2 7 9 3" xfId="42978" xr:uid="{00000000-0005-0000-0000-0000C1BA0000}"/>
    <cellStyle name="T_Book1_2 7 9 4" xfId="42979" xr:uid="{00000000-0005-0000-0000-0000C2BA0000}"/>
    <cellStyle name="T_Book1_2 7 9 5" xfId="42980" xr:uid="{00000000-0005-0000-0000-0000C3BA0000}"/>
    <cellStyle name="T_Book1_2 7 9 6" xfId="42981" xr:uid="{00000000-0005-0000-0000-0000C4BA0000}"/>
    <cellStyle name="T_Book1_2 8" xfId="42982" xr:uid="{00000000-0005-0000-0000-0000C5BA0000}"/>
    <cellStyle name="T_Book1_2 9" xfId="42983" xr:uid="{00000000-0005-0000-0000-0000C6BA0000}"/>
    <cellStyle name="T_Book1_2 9 2" xfId="42984" xr:uid="{00000000-0005-0000-0000-0000C7BA0000}"/>
    <cellStyle name="T_Book1_2 9 3" xfId="42985" xr:uid="{00000000-0005-0000-0000-0000C8BA0000}"/>
    <cellStyle name="T_Book1_2 9 4" xfId="42986" xr:uid="{00000000-0005-0000-0000-0000C9BA0000}"/>
    <cellStyle name="T_Book1_2 9 5" xfId="42987" xr:uid="{00000000-0005-0000-0000-0000CABA0000}"/>
    <cellStyle name="T_Book1_2 9 6" xfId="42988" xr:uid="{00000000-0005-0000-0000-0000CBBA0000}"/>
    <cellStyle name="T_Book1_2 9 7" xfId="42989" xr:uid="{00000000-0005-0000-0000-0000CCBA0000}"/>
    <cellStyle name="T_Book1_2_Bao cao QT Gui STC" xfId="57874" xr:uid="{00000000-0005-0000-0000-0000CDBA0000}"/>
    <cellStyle name="T_Book1_2_Bao cao QT Gui STC 2" xfId="58841" xr:uid="{00000000-0005-0000-0000-0000CEBA0000}"/>
    <cellStyle name="T_Book1_2_Book1" xfId="42990" xr:uid="{00000000-0005-0000-0000-0000CFBA0000}"/>
    <cellStyle name="T_Book1_2_Book1_1" xfId="42991" xr:uid="{00000000-0005-0000-0000-0000D0BA0000}"/>
    <cellStyle name="T_Book1_2_Book1_Gia goi thau KS, TKBVTC sua Ngay 12-01" xfId="42992" xr:uid="{00000000-0005-0000-0000-0000D1BA0000}"/>
    <cellStyle name="T_Book1_2_Book2" xfId="42993" xr:uid="{00000000-0005-0000-0000-0000D2BA0000}"/>
    <cellStyle name="T_Book1_2_Du toan khao sat don 553 (da sua 16.5.08)" xfId="42994" xr:uid="{00000000-0005-0000-0000-0000D3BA0000}"/>
    <cellStyle name="T_Book1_2_duong GT di phong HTKTsua" xfId="57875" xr:uid="{00000000-0005-0000-0000-0000D4BA0000}"/>
    <cellStyle name="T_Book1_2_duong GT di phong HTKTsua 2" xfId="58842" xr:uid="{00000000-0005-0000-0000-0000D5BA0000}"/>
    <cellStyle name="T_Book1_2_Nhap" xfId="42995" xr:uid="{00000000-0005-0000-0000-0000D6BA0000}"/>
    <cellStyle name="T_Book1_2_Phu luc KS" xfId="42996" xr:uid="{00000000-0005-0000-0000-0000D7BA0000}"/>
    <cellStyle name="T_Book1_2_thanh hoa lap du an 062008" xfId="42997" xr:uid="{00000000-0005-0000-0000-0000D9BA0000}"/>
    <cellStyle name="T_Book1_2_TMDTluong_540000(1)" xfId="42998" xr:uid="{00000000-0005-0000-0000-0000D8BA0000}"/>
    <cellStyle name="T_Book1_3" xfId="42999" xr:uid="{00000000-0005-0000-0000-0000DABA0000}"/>
    <cellStyle name="T_Book1_3 2" xfId="58843" xr:uid="{00000000-0005-0000-0000-0000DBBA0000}"/>
    <cellStyle name="T_Book1_3_30a" xfId="57876" xr:uid="{00000000-0005-0000-0000-0000DCBA0000}"/>
    <cellStyle name="T_Book1_3_30a 2" xfId="58844" xr:uid="{00000000-0005-0000-0000-0000DDBA0000}"/>
    <cellStyle name="T_Book1_3_Gia goi thau KS, TKBVTC sua Ngay 12-01" xfId="43000" xr:uid="{00000000-0005-0000-0000-0000DEBA0000}"/>
    <cellStyle name="T_Book1_4" xfId="43001" xr:uid="{00000000-0005-0000-0000-0000DFBA0000}"/>
    <cellStyle name="T_Book1_Bao Cao thang 1" xfId="57877" xr:uid="{00000000-0005-0000-0000-0000E0BA0000}"/>
    <cellStyle name="T_Book1_Bao Cao thang 1 2" xfId="58845" xr:uid="{00000000-0005-0000-0000-0000E1BA0000}"/>
    <cellStyle name="T_Book1_Bc GTNT 2008 - Kh 2009" xfId="57878" xr:uid="{00000000-0005-0000-0000-0000E2BA0000}"/>
    <cellStyle name="T_Book1_Bc GTNT 2008 - Kh 2009 2" xfId="58846" xr:uid="{00000000-0005-0000-0000-0000E3BA0000}"/>
    <cellStyle name="T_Book1_BC NQ11-CP - chinh sua lai" xfId="1100" xr:uid="{00000000-0005-0000-0000-0000E4BA0000}"/>
    <cellStyle name="T_Book1_BC NQ11-CP - chinh sua lai 2" xfId="59178" xr:uid="{00000000-0005-0000-0000-0000E5BA0000}"/>
    <cellStyle name="T_Book1_BC NQ11-CP - chinh sua lai 3" xfId="59021" xr:uid="{00000000-0005-0000-0000-0000E6BA0000}"/>
    <cellStyle name="T_Book1_BC NQ11-CP - chinh sua lai 4" xfId="59138" xr:uid="{00000000-0005-0000-0000-0000E7BA0000}"/>
    <cellStyle name="T_Book1_BC NQ11-CP - chinh sua lai 5" xfId="59045" xr:uid="{00000000-0005-0000-0000-0000E8BA0000}"/>
    <cellStyle name="T_Book1_BC NQ11-CP-Quynh sau bieu so3" xfId="1101" xr:uid="{00000000-0005-0000-0000-0000E9BA0000}"/>
    <cellStyle name="T_Book1_BC NQ11-CP-Quynh sau bieu so3 2" xfId="59179" xr:uid="{00000000-0005-0000-0000-0000EABA0000}"/>
    <cellStyle name="T_Book1_BC NQ11-CP-Quynh sau bieu so3 3" xfId="59020" xr:uid="{00000000-0005-0000-0000-0000EBBA0000}"/>
    <cellStyle name="T_Book1_BC NQ11-CP-Quynh sau bieu so3 4" xfId="59139" xr:uid="{00000000-0005-0000-0000-0000ECBA0000}"/>
    <cellStyle name="T_Book1_BC NQ11-CP-Quynh sau bieu so3 5" xfId="59044" xr:uid="{00000000-0005-0000-0000-0000EDBA0000}"/>
    <cellStyle name="T_Book1_BC_NQ11-CP_-_Thao_sua_lai" xfId="1102" xr:uid="{00000000-0005-0000-0000-0000EEBA0000}"/>
    <cellStyle name="T_Book1_BC_NQ11-CP_-_Thao_sua_lai 2" xfId="59180" xr:uid="{00000000-0005-0000-0000-0000EFBA0000}"/>
    <cellStyle name="T_Book1_BC_NQ11-CP_-_Thao_sua_lai 3" xfId="59019" xr:uid="{00000000-0005-0000-0000-0000F0BA0000}"/>
    <cellStyle name="T_Book1_BC_NQ11-CP_-_Thao_sua_lai 4" xfId="59140" xr:uid="{00000000-0005-0000-0000-0000F1BA0000}"/>
    <cellStyle name="T_Book1_BC_NQ11-CP_-_Thao_sua_lai 5" xfId="59043" xr:uid="{00000000-0005-0000-0000-0000F2BA0000}"/>
    <cellStyle name="T_Book1_BIEN BAN GIAO NHAN Hß SO" xfId="57879" xr:uid="{00000000-0005-0000-0000-0000F3BA0000}"/>
    <cellStyle name="T_Book1_BIEN BAN GIAO NHAN Hß SO 2" xfId="58847" xr:uid="{00000000-0005-0000-0000-0000F4BA0000}"/>
    <cellStyle name="T_Book1_Bieu bao cao von TPCP gd 2003-2010(18.5)" xfId="57880" xr:uid="{00000000-0005-0000-0000-0000F5BA0000}"/>
    <cellStyle name="T_Book1_Bieu bao cao von TPCP gd 2003-2010(18.5) 2" xfId="58848" xr:uid="{00000000-0005-0000-0000-0000F6BA0000}"/>
    <cellStyle name="T_Book1_Bieu mau danh muc du an thuoc CTMTQG nam 2008" xfId="1103" xr:uid="{00000000-0005-0000-0000-0000F7BA0000}"/>
    <cellStyle name="T_Book1_Bieu mau danh muc du an thuoc CTMTQG nam 2008 2" xfId="58849" xr:uid="{00000000-0005-0000-0000-0000F8BA0000}"/>
    <cellStyle name="T_Book1_Bieu mau danh muc du an thuoc CTMTQG nam 2008 3" xfId="59181" xr:uid="{00000000-0005-0000-0000-0000F9BA0000}"/>
    <cellStyle name="T_Book1_Bieu mau danh muc du an thuoc CTMTQG nam 2008 4" xfId="59018" xr:uid="{00000000-0005-0000-0000-0000FABA0000}"/>
    <cellStyle name="T_Book1_Bieu mau danh muc du an thuoc CTMTQG nam 2008 5" xfId="59141" xr:uid="{00000000-0005-0000-0000-0000FBBA0000}"/>
    <cellStyle name="T_Book1_Bieu mau danh muc du an thuoc CTMTQG nam 2008 6" xfId="59042" xr:uid="{00000000-0005-0000-0000-0000FCBA0000}"/>
    <cellStyle name="T_Book1_Bieu tong hop nhu cau ung 2011 da chon loc -Mien nui" xfId="1104" xr:uid="{00000000-0005-0000-0000-0000FDBA0000}"/>
    <cellStyle name="T_Book1_Bieu tong hop nhu cau ung 2011 da chon loc -Mien nui 2" xfId="58850" xr:uid="{00000000-0005-0000-0000-0000FEBA0000}"/>
    <cellStyle name="T_Book1_Bieu tong hop nhu cau ung 2011 da chon loc -Mien nui 3" xfId="59182" xr:uid="{00000000-0005-0000-0000-0000FFBA0000}"/>
    <cellStyle name="T_Book1_Bieu tong hop nhu cau ung 2011 da chon loc -Mien nui 4" xfId="59017" xr:uid="{00000000-0005-0000-0000-000000BB0000}"/>
    <cellStyle name="T_Book1_Bieu tong hop nhu cau ung 2011 da chon loc -Mien nui 5" xfId="59142" xr:uid="{00000000-0005-0000-0000-000001BB0000}"/>
    <cellStyle name="T_Book1_Bieu tong hop nhu cau ung 2011 da chon loc -Mien nui 6" xfId="59041" xr:uid="{00000000-0005-0000-0000-000002BB0000}"/>
    <cellStyle name="T_Book1_Book1" xfId="1105" xr:uid="{00000000-0005-0000-0000-000003BB0000}"/>
    <cellStyle name="T_Book1_Book1 2" xfId="58851" xr:uid="{00000000-0005-0000-0000-000004BB0000}"/>
    <cellStyle name="T_Book1_Book1 3" xfId="59183" xr:uid="{00000000-0005-0000-0000-000005BB0000}"/>
    <cellStyle name="T_Book1_Book1 4" xfId="59016" xr:uid="{00000000-0005-0000-0000-000006BB0000}"/>
    <cellStyle name="T_Book1_Book1 5" xfId="59143" xr:uid="{00000000-0005-0000-0000-000007BB0000}"/>
    <cellStyle name="T_Book1_Book1 6" xfId="59040" xr:uid="{00000000-0005-0000-0000-000008BB0000}"/>
    <cellStyle name="T_Book1_Book1_1" xfId="43002" xr:uid="{00000000-0005-0000-0000-000009BB0000}"/>
    <cellStyle name="T_Book1_Book1_1 2" xfId="58852" xr:uid="{00000000-0005-0000-0000-00000ABB0000}"/>
    <cellStyle name="T_Book1_Book1_1_Bao cao QT Gui STC" xfId="57881" xr:uid="{00000000-0005-0000-0000-00000BBB0000}"/>
    <cellStyle name="T_Book1_Book1_1_Bao cao QT Gui STC 2" xfId="58853" xr:uid="{00000000-0005-0000-0000-00000CBB0000}"/>
    <cellStyle name="T_Book1_Book1_1_Book1" xfId="57882" xr:uid="{00000000-0005-0000-0000-00000DBB0000}"/>
    <cellStyle name="T_Book1_Book1_1_Book1 2" xfId="58854" xr:uid="{00000000-0005-0000-0000-00000EBB0000}"/>
    <cellStyle name="T_Book1_Book1_1_duong GT di phong HTKTsua" xfId="57883" xr:uid="{00000000-0005-0000-0000-00000FBB0000}"/>
    <cellStyle name="T_Book1_Book1_1_duong GT di phong HTKTsua 2" xfId="58855" xr:uid="{00000000-0005-0000-0000-000010BB0000}"/>
    <cellStyle name="T_Book1_Book1_1_Gia goi thau KS, TKBVTC sua Ngay 12-01" xfId="43003" xr:uid="{00000000-0005-0000-0000-000011BB0000}"/>
    <cellStyle name="T_Book1_Book1_1_Nhap" xfId="43004" xr:uid="{00000000-0005-0000-0000-000012BB0000}"/>
    <cellStyle name="T_Book1_Book1_1_thanh hoa lap du an 062008" xfId="43005" xr:uid="{00000000-0005-0000-0000-000013BB0000}"/>
    <cellStyle name="T_Book1_Book1_2" xfId="43006" xr:uid="{00000000-0005-0000-0000-000014BB0000}"/>
    <cellStyle name="T_Book1_Book1_2 2" xfId="58856" xr:uid="{00000000-0005-0000-0000-000015BB0000}"/>
    <cellStyle name="T_Book1_Book1_2_Bao cao QT Gui STC" xfId="57884" xr:uid="{00000000-0005-0000-0000-000016BB0000}"/>
    <cellStyle name="T_Book1_Book1_2_Bao cao QT Gui STC 2" xfId="58857" xr:uid="{00000000-0005-0000-0000-000017BB0000}"/>
    <cellStyle name="T_Book1_Book1_3" xfId="57885" xr:uid="{00000000-0005-0000-0000-000018BB0000}"/>
    <cellStyle name="T_Book1_Book1_3 2" xfId="58858" xr:uid="{00000000-0005-0000-0000-000019BB0000}"/>
    <cellStyle name="T_Book1_Book1_30a" xfId="57886" xr:uid="{00000000-0005-0000-0000-00001ABB0000}"/>
    <cellStyle name="T_Book1_Book1_30a 2" xfId="58859" xr:uid="{00000000-0005-0000-0000-00001BBB0000}"/>
    <cellStyle name="T_Book1_Book1_Bao cao QT Gui STC" xfId="57887" xr:uid="{00000000-0005-0000-0000-00001CBB0000}"/>
    <cellStyle name="T_Book1_Book1_Bao cao QT Gui STC 2" xfId="58860" xr:uid="{00000000-0005-0000-0000-00001DBB0000}"/>
    <cellStyle name="T_Book1_Book1_Book1" xfId="43007" xr:uid="{00000000-0005-0000-0000-00001EBB0000}"/>
    <cellStyle name="T_Book1_Book1_Book1 2" xfId="58861" xr:uid="{00000000-0005-0000-0000-00001FBB0000}"/>
    <cellStyle name="T_Book1_Book1_Book1_1" xfId="57888" xr:uid="{00000000-0005-0000-0000-000020BB0000}"/>
    <cellStyle name="T_Book1_Book1_Book1_1 2" xfId="58862" xr:uid="{00000000-0005-0000-0000-000021BB0000}"/>
    <cellStyle name="T_Book1_Book1_Book1_Bao cao QT Gui STC" xfId="57889" xr:uid="{00000000-0005-0000-0000-000022BB0000}"/>
    <cellStyle name="T_Book1_Book1_Book1_Bao cao QT Gui STC 2" xfId="58863" xr:uid="{00000000-0005-0000-0000-000023BB0000}"/>
    <cellStyle name="T_Book1_Book1_Book2" xfId="43008" xr:uid="{00000000-0005-0000-0000-000024BB0000}"/>
    <cellStyle name="T_Book1_Book1_CAI TAO BEP AN" xfId="57890" xr:uid="{00000000-0005-0000-0000-000025BB0000}"/>
    <cellStyle name="T_Book1_Book1_CAI TAO BEP AN 2" xfId="58864" xr:uid="{00000000-0005-0000-0000-000026BB0000}"/>
    <cellStyle name="T_Book1_Book1_Du toan khao sat don 553 (da sua 16.5.08)" xfId="43009" xr:uid="{00000000-0005-0000-0000-000027BB0000}"/>
    <cellStyle name="T_Book1_Book1_duong GT di phong HTKTsua" xfId="57891" xr:uid="{00000000-0005-0000-0000-000028BB0000}"/>
    <cellStyle name="T_Book1_Book1_duong GT di phong HTKTsua 2" xfId="58865" xr:uid="{00000000-0005-0000-0000-000029BB0000}"/>
    <cellStyle name="T_Book1_Book1_Nhap" xfId="43010" xr:uid="{00000000-0005-0000-0000-00002ABB0000}"/>
    <cellStyle name="T_Book1_Book1_Phu luc KS" xfId="43011" xr:uid="{00000000-0005-0000-0000-00002BBB0000}"/>
    <cellStyle name="T_Book1_Book1_thanh hoa lap du an 062008" xfId="43012" xr:uid="{00000000-0005-0000-0000-00002DBB0000}"/>
    <cellStyle name="T_Book1_Book1_TMDTluong_540000(1)" xfId="43013" xr:uid="{00000000-0005-0000-0000-00002CBB0000}"/>
    <cellStyle name="T_Book1_Book2" xfId="43014" xr:uid="{00000000-0005-0000-0000-00002EBB0000}"/>
    <cellStyle name="T_Book1_CAI TAO BEP AN" xfId="57892" xr:uid="{00000000-0005-0000-0000-00002FBB0000}"/>
    <cellStyle name="T_Book1_CAI TAO BEP AN 2" xfId="58866" xr:uid="{00000000-0005-0000-0000-000030BB0000}"/>
    <cellStyle name="T_Book1_cai tao nha an bac ha tl" xfId="57893" xr:uid="{00000000-0005-0000-0000-000031BB0000}"/>
    <cellStyle name="T_Book1_cai tao nha an bac ha tl 2" xfId="58867" xr:uid="{00000000-0005-0000-0000-000032BB0000}"/>
    <cellStyle name="T_Book1_caucong" xfId="43015" xr:uid="{00000000-0005-0000-0000-000033BB0000}"/>
    <cellStyle name="T_Book1_caulan1" xfId="43016" xr:uid="{00000000-0005-0000-0000-000034BB0000}"/>
    <cellStyle name="T_Book1_Chi tiet 3" xfId="43017" xr:uid="{00000000-0005-0000-0000-000040BB0000}"/>
    <cellStyle name="T_Book1_Chi tiet 3 10" xfId="43018" xr:uid="{00000000-0005-0000-0000-000041BB0000}"/>
    <cellStyle name="T_Book1_Chi tiet 3 10 2" xfId="43019" xr:uid="{00000000-0005-0000-0000-000042BB0000}"/>
    <cellStyle name="T_Book1_Chi tiet 3 10 3" xfId="43020" xr:uid="{00000000-0005-0000-0000-000043BB0000}"/>
    <cellStyle name="T_Book1_Chi tiet 3 10 4" xfId="43021" xr:uid="{00000000-0005-0000-0000-000044BB0000}"/>
    <cellStyle name="T_Book1_Chi tiet 3 10 5" xfId="43022" xr:uid="{00000000-0005-0000-0000-000045BB0000}"/>
    <cellStyle name="T_Book1_Chi tiet 3 10 6" xfId="43023" xr:uid="{00000000-0005-0000-0000-000046BB0000}"/>
    <cellStyle name="T_Book1_Chi tiet 3 11" xfId="43024" xr:uid="{00000000-0005-0000-0000-000047BB0000}"/>
    <cellStyle name="T_Book1_Chi tiet 3 11 2" xfId="43025" xr:uid="{00000000-0005-0000-0000-000048BB0000}"/>
    <cellStyle name="T_Book1_Chi tiet 3 11 3" xfId="43026" xr:uid="{00000000-0005-0000-0000-000049BB0000}"/>
    <cellStyle name="T_Book1_Chi tiet 3 11 4" xfId="43027" xr:uid="{00000000-0005-0000-0000-00004ABB0000}"/>
    <cellStyle name="T_Book1_Chi tiet 3 11 5" xfId="43028" xr:uid="{00000000-0005-0000-0000-00004BBB0000}"/>
    <cellStyle name="T_Book1_Chi tiet 3 11 6" xfId="43029" xr:uid="{00000000-0005-0000-0000-00004CBB0000}"/>
    <cellStyle name="T_Book1_Chi tiet 3 12" xfId="43030" xr:uid="{00000000-0005-0000-0000-00004DBB0000}"/>
    <cellStyle name="T_Book1_Chi tiet 3 12 2" xfId="43031" xr:uid="{00000000-0005-0000-0000-00004EBB0000}"/>
    <cellStyle name="T_Book1_Chi tiet 3 12 3" xfId="43032" xr:uid="{00000000-0005-0000-0000-00004FBB0000}"/>
    <cellStyle name="T_Book1_Chi tiet 3 12 4" xfId="43033" xr:uid="{00000000-0005-0000-0000-000050BB0000}"/>
    <cellStyle name="T_Book1_Chi tiet 3 12 5" xfId="43034" xr:uid="{00000000-0005-0000-0000-000051BB0000}"/>
    <cellStyle name="T_Book1_Chi tiet 3 12 6" xfId="43035" xr:uid="{00000000-0005-0000-0000-000052BB0000}"/>
    <cellStyle name="T_Book1_Chi tiet 3 13" xfId="43036" xr:uid="{00000000-0005-0000-0000-000053BB0000}"/>
    <cellStyle name="T_Book1_Chi tiet 3 13 2" xfId="43037" xr:uid="{00000000-0005-0000-0000-000054BB0000}"/>
    <cellStyle name="T_Book1_Chi tiet 3 13 3" xfId="43038" xr:uid="{00000000-0005-0000-0000-000055BB0000}"/>
    <cellStyle name="T_Book1_Chi tiet 3 13 4" xfId="43039" xr:uid="{00000000-0005-0000-0000-000056BB0000}"/>
    <cellStyle name="T_Book1_Chi tiet 3 13 5" xfId="43040" xr:uid="{00000000-0005-0000-0000-000057BB0000}"/>
    <cellStyle name="T_Book1_Chi tiet 3 13 6" xfId="43041" xr:uid="{00000000-0005-0000-0000-000058BB0000}"/>
    <cellStyle name="T_Book1_Chi tiet 3 14" xfId="43042" xr:uid="{00000000-0005-0000-0000-000059BB0000}"/>
    <cellStyle name="T_Book1_Chi tiet 3 14 2" xfId="43043" xr:uid="{00000000-0005-0000-0000-00005ABB0000}"/>
    <cellStyle name="T_Book1_Chi tiet 3 14 3" xfId="43044" xr:uid="{00000000-0005-0000-0000-00005BBB0000}"/>
    <cellStyle name="T_Book1_Chi tiet 3 14 4" xfId="43045" xr:uid="{00000000-0005-0000-0000-00005CBB0000}"/>
    <cellStyle name="T_Book1_Chi tiet 3 14 5" xfId="43046" xr:uid="{00000000-0005-0000-0000-00005DBB0000}"/>
    <cellStyle name="T_Book1_Chi tiet 3 14 6" xfId="43047" xr:uid="{00000000-0005-0000-0000-00005EBB0000}"/>
    <cellStyle name="T_Book1_Chi tiet 3 15" xfId="43048" xr:uid="{00000000-0005-0000-0000-00005FBB0000}"/>
    <cellStyle name="T_Book1_Chi tiet 3 15 2" xfId="43049" xr:uid="{00000000-0005-0000-0000-000060BB0000}"/>
    <cellStyle name="T_Book1_Chi tiet 3 15 3" xfId="43050" xr:uid="{00000000-0005-0000-0000-000061BB0000}"/>
    <cellStyle name="T_Book1_Chi tiet 3 15 4" xfId="43051" xr:uid="{00000000-0005-0000-0000-000062BB0000}"/>
    <cellStyle name="T_Book1_Chi tiet 3 15 5" xfId="43052" xr:uid="{00000000-0005-0000-0000-000063BB0000}"/>
    <cellStyle name="T_Book1_Chi tiet 3 15 6" xfId="43053" xr:uid="{00000000-0005-0000-0000-000064BB0000}"/>
    <cellStyle name="T_Book1_Chi tiet 3 16" xfId="43054" xr:uid="{00000000-0005-0000-0000-000065BB0000}"/>
    <cellStyle name="T_Book1_Chi tiet 3 16 2" xfId="43055" xr:uid="{00000000-0005-0000-0000-000066BB0000}"/>
    <cellStyle name="T_Book1_Chi tiet 3 16 3" xfId="43056" xr:uid="{00000000-0005-0000-0000-000067BB0000}"/>
    <cellStyle name="T_Book1_Chi tiet 3 16 4" xfId="43057" xr:uid="{00000000-0005-0000-0000-000068BB0000}"/>
    <cellStyle name="T_Book1_Chi tiet 3 16 5" xfId="43058" xr:uid="{00000000-0005-0000-0000-000069BB0000}"/>
    <cellStyle name="T_Book1_Chi tiet 3 16 6" xfId="43059" xr:uid="{00000000-0005-0000-0000-00006ABB0000}"/>
    <cellStyle name="T_Book1_Chi tiet 3 17" xfId="43060" xr:uid="{00000000-0005-0000-0000-00006BBB0000}"/>
    <cellStyle name="T_Book1_Chi tiet 3 17 2" xfId="43061" xr:uid="{00000000-0005-0000-0000-00006CBB0000}"/>
    <cellStyle name="T_Book1_Chi tiet 3 17 3" xfId="43062" xr:uid="{00000000-0005-0000-0000-00006DBB0000}"/>
    <cellStyle name="T_Book1_Chi tiet 3 17 4" xfId="43063" xr:uid="{00000000-0005-0000-0000-00006EBB0000}"/>
    <cellStyle name="T_Book1_Chi tiet 3 17 5" xfId="43064" xr:uid="{00000000-0005-0000-0000-00006FBB0000}"/>
    <cellStyle name="T_Book1_Chi tiet 3 17 6" xfId="43065" xr:uid="{00000000-0005-0000-0000-000070BB0000}"/>
    <cellStyle name="T_Book1_Chi tiet 3 18" xfId="43066" xr:uid="{00000000-0005-0000-0000-000071BB0000}"/>
    <cellStyle name="T_Book1_Chi tiet 3 18 2" xfId="43067" xr:uid="{00000000-0005-0000-0000-000072BB0000}"/>
    <cellStyle name="T_Book1_Chi tiet 3 18 3" xfId="43068" xr:uid="{00000000-0005-0000-0000-000073BB0000}"/>
    <cellStyle name="T_Book1_Chi tiet 3 18 4" xfId="43069" xr:uid="{00000000-0005-0000-0000-000074BB0000}"/>
    <cellStyle name="T_Book1_Chi tiet 3 18 5" xfId="43070" xr:uid="{00000000-0005-0000-0000-000075BB0000}"/>
    <cellStyle name="T_Book1_Chi tiet 3 18 6" xfId="43071" xr:uid="{00000000-0005-0000-0000-000076BB0000}"/>
    <cellStyle name="T_Book1_Chi tiet 3 19" xfId="43072" xr:uid="{00000000-0005-0000-0000-000077BB0000}"/>
    <cellStyle name="T_Book1_Chi tiet 3 19 2" xfId="43073" xr:uid="{00000000-0005-0000-0000-000078BB0000}"/>
    <cellStyle name="T_Book1_Chi tiet 3 19 3" xfId="43074" xr:uid="{00000000-0005-0000-0000-000079BB0000}"/>
    <cellStyle name="T_Book1_Chi tiet 3 19 4" xfId="43075" xr:uid="{00000000-0005-0000-0000-00007ABB0000}"/>
    <cellStyle name="T_Book1_Chi tiet 3 19 5" xfId="43076" xr:uid="{00000000-0005-0000-0000-00007BBB0000}"/>
    <cellStyle name="T_Book1_Chi tiet 3 19 6" xfId="43077" xr:uid="{00000000-0005-0000-0000-00007CBB0000}"/>
    <cellStyle name="T_Book1_Chi tiet 3 2" xfId="43078" xr:uid="{00000000-0005-0000-0000-00007DBB0000}"/>
    <cellStyle name="T_Book1_Chi tiet 3 2 2" xfId="43079" xr:uid="{00000000-0005-0000-0000-00007EBB0000}"/>
    <cellStyle name="T_Book1_Chi tiet 3 2 3" xfId="43080" xr:uid="{00000000-0005-0000-0000-00007FBB0000}"/>
    <cellStyle name="T_Book1_Chi tiet 3 2 4" xfId="43081" xr:uid="{00000000-0005-0000-0000-000080BB0000}"/>
    <cellStyle name="T_Book1_Chi tiet 3 2 5" xfId="43082" xr:uid="{00000000-0005-0000-0000-000081BB0000}"/>
    <cellStyle name="T_Book1_Chi tiet 3 2 6" xfId="43083" xr:uid="{00000000-0005-0000-0000-000082BB0000}"/>
    <cellStyle name="T_Book1_Chi tiet 3 2 7" xfId="43084" xr:uid="{00000000-0005-0000-0000-000083BB0000}"/>
    <cellStyle name="T_Book1_Chi tiet 3 20" xfId="43085" xr:uid="{00000000-0005-0000-0000-000084BB0000}"/>
    <cellStyle name="T_Book1_Chi tiet 3 20 2" xfId="43086" xr:uid="{00000000-0005-0000-0000-000085BB0000}"/>
    <cellStyle name="T_Book1_Chi tiet 3 20 3" xfId="43087" xr:uid="{00000000-0005-0000-0000-000086BB0000}"/>
    <cellStyle name="T_Book1_Chi tiet 3 20 4" xfId="43088" xr:uid="{00000000-0005-0000-0000-000087BB0000}"/>
    <cellStyle name="T_Book1_Chi tiet 3 20 5" xfId="43089" xr:uid="{00000000-0005-0000-0000-000088BB0000}"/>
    <cellStyle name="T_Book1_Chi tiet 3 20 6" xfId="43090" xr:uid="{00000000-0005-0000-0000-000089BB0000}"/>
    <cellStyle name="T_Book1_Chi tiet 3 21" xfId="43091" xr:uid="{00000000-0005-0000-0000-00008ABB0000}"/>
    <cellStyle name="T_Book1_Chi tiet 3 21 2" xfId="43092" xr:uid="{00000000-0005-0000-0000-00008BBB0000}"/>
    <cellStyle name="T_Book1_Chi tiet 3 21 3" xfId="43093" xr:uid="{00000000-0005-0000-0000-00008CBB0000}"/>
    <cellStyle name="T_Book1_Chi tiet 3 21 4" xfId="43094" xr:uid="{00000000-0005-0000-0000-00008DBB0000}"/>
    <cellStyle name="T_Book1_Chi tiet 3 21 5" xfId="43095" xr:uid="{00000000-0005-0000-0000-00008EBB0000}"/>
    <cellStyle name="T_Book1_Chi tiet 3 21 6" xfId="43096" xr:uid="{00000000-0005-0000-0000-00008FBB0000}"/>
    <cellStyle name="T_Book1_Chi tiet 3 22" xfId="43097" xr:uid="{00000000-0005-0000-0000-000090BB0000}"/>
    <cellStyle name="T_Book1_Chi tiet 3 22 2" xfId="43098" xr:uid="{00000000-0005-0000-0000-000091BB0000}"/>
    <cellStyle name="T_Book1_Chi tiet 3 22 3" xfId="43099" xr:uid="{00000000-0005-0000-0000-000092BB0000}"/>
    <cellStyle name="T_Book1_Chi tiet 3 22 4" xfId="43100" xr:uid="{00000000-0005-0000-0000-000093BB0000}"/>
    <cellStyle name="T_Book1_Chi tiet 3 22 5" xfId="43101" xr:uid="{00000000-0005-0000-0000-000094BB0000}"/>
    <cellStyle name="T_Book1_Chi tiet 3 22 6" xfId="43102" xr:uid="{00000000-0005-0000-0000-000095BB0000}"/>
    <cellStyle name="T_Book1_Chi tiet 3 23" xfId="43103" xr:uid="{00000000-0005-0000-0000-000096BB0000}"/>
    <cellStyle name="T_Book1_Chi tiet 3 23 2" xfId="43104" xr:uid="{00000000-0005-0000-0000-000097BB0000}"/>
    <cellStyle name="T_Book1_Chi tiet 3 23 3" xfId="43105" xr:uid="{00000000-0005-0000-0000-000098BB0000}"/>
    <cellStyle name="T_Book1_Chi tiet 3 23 4" xfId="43106" xr:uid="{00000000-0005-0000-0000-000099BB0000}"/>
    <cellStyle name="T_Book1_Chi tiet 3 23 5" xfId="43107" xr:uid="{00000000-0005-0000-0000-00009ABB0000}"/>
    <cellStyle name="T_Book1_Chi tiet 3 23 6" xfId="43108" xr:uid="{00000000-0005-0000-0000-00009BBB0000}"/>
    <cellStyle name="T_Book1_Chi tiet 3 24" xfId="43109" xr:uid="{00000000-0005-0000-0000-00009CBB0000}"/>
    <cellStyle name="T_Book1_Chi tiet 3 24 2" xfId="43110" xr:uid="{00000000-0005-0000-0000-00009DBB0000}"/>
    <cellStyle name="T_Book1_Chi tiet 3 24 3" xfId="43111" xr:uid="{00000000-0005-0000-0000-00009EBB0000}"/>
    <cellStyle name="T_Book1_Chi tiet 3 24 4" xfId="43112" xr:uid="{00000000-0005-0000-0000-00009FBB0000}"/>
    <cellStyle name="T_Book1_Chi tiet 3 24 5" xfId="43113" xr:uid="{00000000-0005-0000-0000-0000A0BB0000}"/>
    <cellStyle name="T_Book1_Chi tiet 3 24 6" xfId="43114" xr:uid="{00000000-0005-0000-0000-0000A1BB0000}"/>
    <cellStyle name="T_Book1_Chi tiet 3 25" xfId="43115" xr:uid="{00000000-0005-0000-0000-0000A2BB0000}"/>
    <cellStyle name="T_Book1_Chi tiet 3 25 2" xfId="43116" xr:uid="{00000000-0005-0000-0000-0000A3BB0000}"/>
    <cellStyle name="T_Book1_Chi tiet 3 25 3" xfId="43117" xr:uid="{00000000-0005-0000-0000-0000A4BB0000}"/>
    <cellStyle name="T_Book1_Chi tiet 3 25 4" xfId="43118" xr:uid="{00000000-0005-0000-0000-0000A5BB0000}"/>
    <cellStyle name="T_Book1_Chi tiet 3 25 5" xfId="43119" xr:uid="{00000000-0005-0000-0000-0000A6BB0000}"/>
    <cellStyle name="T_Book1_Chi tiet 3 25 6" xfId="43120" xr:uid="{00000000-0005-0000-0000-0000A7BB0000}"/>
    <cellStyle name="T_Book1_Chi tiet 3 26" xfId="43121" xr:uid="{00000000-0005-0000-0000-0000A8BB0000}"/>
    <cellStyle name="T_Book1_Chi tiet 3 26 2" xfId="43122" xr:uid="{00000000-0005-0000-0000-0000A9BB0000}"/>
    <cellStyle name="T_Book1_Chi tiet 3 26 3" xfId="43123" xr:uid="{00000000-0005-0000-0000-0000AABB0000}"/>
    <cellStyle name="T_Book1_Chi tiet 3 26 4" xfId="43124" xr:uid="{00000000-0005-0000-0000-0000ABBB0000}"/>
    <cellStyle name="T_Book1_Chi tiet 3 26 5" xfId="43125" xr:uid="{00000000-0005-0000-0000-0000ACBB0000}"/>
    <cellStyle name="T_Book1_Chi tiet 3 26 6" xfId="43126" xr:uid="{00000000-0005-0000-0000-0000ADBB0000}"/>
    <cellStyle name="T_Book1_Chi tiet 3 27" xfId="43127" xr:uid="{00000000-0005-0000-0000-0000AEBB0000}"/>
    <cellStyle name="T_Book1_Chi tiet 3 27 2" xfId="43128" xr:uid="{00000000-0005-0000-0000-0000AFBB0000}"/>
    <cellStyle name="T_Book1_Chi tiet 3 27 3" xfId="43129" xr:uid="{00000000-0005-0000-0000-0000B0BB0000}"/>
    <cellStyle name="T_Book1_Chi tiet 3 27 4" xfId="43130" xr:uid="{00000000-0005-0000-0000-0000B1BB0000}"/>
    <cellStyle name="T_Book1_Chi tiet 3 27 5" xfId="43131" xr:uid="{00000000-0005-0000-0000-0000B2BB0000}"/>
    <cellStyle name="T_Book1_Chi tiet 3 27 6" xfId="43132" xr:uid="{00000000-0005-0000-0000-0000B3BB0000}"/>
    <cellStyle name="T_Book1_Chi tiet 3 28" xfId="43133" xr:uid="{00000000-0005-0000-0000-0000B4BB0000}"/>
    <cellStyle name="T_Book1_Chi tiet 3 28 2" xfId="43134" xr:uid="{00000000-0005-0000-0000-0000B5BB0000}"/>
    <cellStyle name="T_Book1_Chi tiet 3 28 3" xfId="43135" xr:uid="{00000000-0005-0000-0000-0000B6BB0000}"/>
    <cellStyle name="T_Book1_Chi tiet 3 28 4" xfId="43136" xr:uid="{00000000-0005-0000-0000-0000B7BB0000}"/>
    <cellStyle name="T_Book1_Chi tiet 3 28 5" xfId="43137" xr:uid="{00000000-0005-0000-0000-0000B8BB0000}"/>
    <cellStyle name="T_Book1_Chi tiet 3 28 6" xfId="43138" xr:uid="{00000000-0005-0000-0000-0000B9BB0000}"/>
    <cellStyle name="T_Book1_Chi tiet 3 29" xfId="43139" xr:uid="{00000000-0005-0000-0000-0000BABB0000}"/>
    <cellStyle name="T_Book1_Chi tiet 3 29 2" xfId="43140" xr:uid="{00000000-0005-0000-0000-0000BBBB0000}"/>
    <cellStyle name="T_Book1_Chi tiet 3 29 3" xfId="43141" xr:uid="{00000000-0005-0000-0000-0000BCBB0000}"/>
    <cellStyle name="T_Book1_Chi tiet 3 29 4" xfId="43142" xr:uid="{00000000-0005-0000-0000-0000BDBB0000}"/>
    <cellStyle name="T_Book1_Chi tiet 3 29 5" xfId="43143" xr:uid="{00000000-0005-0000-0000-0000BEBB0000}"/>
    <cellStyle name="T_Book1_Chi tiet 3 29 6" xfId="43144" xr:uid="{00000000-0005-0000-0000-0000BFBB0000}"/>
    <cellStyle name="T_Book1_Chi tiet 3 3" xfId="43145" xr:uid="{00000000-0005-0000-0000-0000C0BB0000}"/>
    <cellStyle name="T_Book1_Chi tiet 3 3 2" xfId="43146" xr:uid="{00000000-0005-0000-0000-0000C1BB0000}"/>
    <cellStyle name="T_Book1_Chi tiet 3 3 3" xfId="43147" xr:uid="{00000000-0005-0000-0000-0000C2BB0000}"/>
    <cellStyle name="T_Book1_Chi tiet 3 3 4" xfId="43148" xr:uid="{00000000-0005-0000-0000-0000C3BB0000}"/>
    <cellStyle name="T_Book1_Chi tiet 3 3 5" xfId="43149" xr:uid="{00000000-0005-0000-0000-0000C4BB0000}"/>
    <cellStyle name="T_Book1_Chi tiet 3 3 6" xfId="43150" xr:uid="{00000000-0005-0000-0000-0000C5BB0000}"/>
    <cellStyle name="T_Book1_Chi tiet 3 30" xfId="43151" xr:uid="{00000000-0005-0000-0000-0000C6BB0000}"/>
    <cellStyle name="T_Book1_Chi tiet 3 31" xfId="43152" xr:uid="{00000000-0005-0000-0000-0000C7BB0000}"/>
    <cellStyle name="T_Book1_Chi tiet 3 32" xfId="43153" xr:uid="{00000000-0005-0000-0000-0000C8BB0000}"/>
    <cellStyle name="T_Book1_Chi tiet 3 33" xfId="43154" xr:uid="{00000000-0005-0000-0000-0000C9BB0000}"/>
    <cellStyle name="T_Book1_Chi tiet 3 34" xfId="43155" xr:uid="{00000000-0005-0000-0000-0000CABB0000}"/>
    <cellStyle name="T_Book1_Chi tiet 3 4" xfId="43156" xr:uid="{00000000-0005-0000-0000-0000CBBB0000}"/>
    <cellStyle name="T_Book1_Chi tiet 3 4 2" xfId="43157" xr:uid="{00000000-0005-0000-0000-0000CCBB0000}"/>
    <cellStyle name="T_Book1_Chi tiet 3 4 3" xfId="43158" xr:uid="{00000000-0005-0000-0000-0000CDBB0000}"/>
    <cellStyle name="T_Book1_Chi tiet 3 4 4" xfId="43159" xr:uid="{00000000-0005-0000-0000-0000CEBB0000}"/>
    <cellStyle name="T_Book1_Chi tiet 3 4 5" xfId="43160" xr:uid="{00000000-0005-0000-0000-0000CFBB0000}"/>
    <cellStyle name="T_Book1_Chi tiet 3 4 6" xfId="43161" xr:uid="{00000000-0005-0000-0000-0000D0BB0000}"/>
    <cellStyle name="T_Book1_Chi tiet 3 5" xfId="43162" xr:uid="{00000000-0005-0000-0000-0000D1BB0000}"/>
    <cellStyle name="T_Book1_Chi tiet 3 5 2" xfId="43163" xr:uid="{00000000-0005-0000-0000-0000D2BB0000}"/>
    <cellStyle name="T_Book1_Chi tiet 3 5 3" xfId="43164" xr:uid="{00000000-0005-0000-0000-0000D3BB0000}"/>
    <cellStyle name="T_Book1_Chi tiet 3 5 4" xfId="43165" xr:uid="{00000000-0005-0000-0000-0000D4BB0000}"/>
    <cellStyle name="T_Book1_Chi tiet 3 5 5" xfId="43166" xr:uid="{00000000-0005-0000-0000-0000D5BB0000}"/>
    <cellStyle name="T_Book1_Chi tiet 3 5 6" xfId="43167" xr:uid="{00000000-0005-0000-0000-0000D6BB0000}"/>
    <cellStyle name="T_Book1_Chi tiet 3 6" xfId="43168" xr:uid="{00000000-0005-0000-0000-0000D7BB0000}"/>
    <cellStyle name="T_Book1_Chi tiet 3 6 2" xfId="43169" xr:uid="{00000000-0005-0000-0000-0000D8BB0000}"/>
    <cellStyle name="T_Book1_Chi tiet 3 6 3" xfId="43170" xr:uid="{00000000-0005-0000-0000-0000D9BB0000}"/>
    <cellStyle name="T_Book1_Chi tiet 3 6 4" xfId="43171" xr:uid="{00000000-0005-0000-0000-0000DABB0000}"/>
    <cellStyle name="T_Book1_Chi tiet 3 6 5" xfId="43172" xr:uid="{00000000-0005-0000-0000-0000DBBB0000}"/>
    <cellStyle name="T_Book1_Chi tiet 3 6 6" xfId="43173" xr:uid="{00000000-0005-0000-0000-0000DCBB0000}"/>
    <cellStyle name="T_Book1_Chi tiet 3 7" xfId="43174" xr:uid="{00000000-0005-0000-0000-0000DDBB0000}"/>
    <cellStyle name="T_Book1_Chi tiet 3 7 2" xfId="43175" xr:uid="{00000000-0005-0000-0000-0000DEBB0000}"/>
    <cellStyle name="T_Book1_Chi tiet 3 7 3" xfId="43176" xr:uid="{00000000-0005-0000-0000-0000DFBB0000}"/>
    <cellStyle name="T_Book1_Chi tiet 3 7 4" xfId="43177" xr:uid="{00000000-0005-0000-0000-0000E0BB0000}"/>
    <cellStyle name="T_Book1_Chi tiet 3 7 5" xfId="43178" xr:uid="{00000000-0005-0000-0000-0000E1BB0000}"/>
    <cellStyle name="T_Book1_Chi tiet 3 7 6" xfId="43179" xr:uid="{00000000-0005-0000-0000-0000E2BB0000}"/>
    <cellStyle name="T_Book1_Chi tiet 3 8" xfId="43180" xr:uid="{00000000-0005-0000-0000-0000E3BB0000}"/>
    <cellStyle name="T_Book1_Chi tiet 3 8 2" xfId="43181" xr:uid="{00000000-0005-0000-0000-0000E4BB0000}"/>
    <cellStyle name="T_Book1_Chi tiet 3 8 3" xfId="43182" xr:uid="{00000000-0005-0000-0000-0000E5BB0000}"/>
    <cellStyle name="T_Book1_Chi tiet 3 8 4" xfId="43183" xr:uid="{00000000-0005-0000-0000-0000E6BB0000}"/>
    <cellStyle name="T_Book1_Chi tiet 3 8 5" xfId="43184" xr:uid="{00000000-0005-0000-0000-0000E7BB0000}"/>
    <cellStyle name="T_Book1_Chi tiet 3 8 6" xfId="43185" xr:uid="{00000000-0005-0000-0000-0000E8BB0000}"/>
    <cellStyle name="T_Book1_Chi tiet 3 9" xfId="43186" xr:uid="{00000000-0005-0000-0000-0000E9BB0000}"/>
    <cellStyle name="T_Book1_Chi tiet 3 9 2" xfId="43187" xr:uid="{00000000-0005-0000-0000-0000EABB0000}"/>
    <cellStyle name="T_Book1_Chi tiet 3 9 3" xfId="43188" xr:uid="{00000000-0005-0000-0000-0000EBBB0000}"/>
    <cellStyle name="T_Book1_Chi tiet 3 9 4" xfId="43189" xr:uid="{00000000-0005-0000-0000-0000ECBB0000}"/>
    <cellStyle name="T_Book1_Chi tiet 3 9 5" xfId="43190" xr:uid="{00000000-0005-0000-0000-0000EDBB0000}"/>
    <cellStyle name="T_Book1_Chi tiet 3 9 6" xfId="43191" xr:uid="{00000000-0005-0000-0000-0000EEBB0000}"/>
    <cellStyle name="T_Book1_chitiet3" xfId="43192" xr:uid="{00000000-0005-0000-0000-0000EFBB0000}"/>
    <cellStyle name="T_Book1_Cong trinh co y kien LD_Dang_NN_2011-Tay nguyen-9-10" xfId="1106" xr:uid="{00000000-0005-0000-0000-000035BB0000}"/>
    <cellStyle name="T_Book1_Cong trinh co y kien LD_Dang_NN_2011-Tay nguyen-9-10 2" xfId="59184" xr:uid="{00000000-0005-0000-0000-000036BB0000}"/>
    <cellStyle name="T_Book1_Cong trinh co y kien LD_Dang_NN_2011-Tay nguyen-9-10 3" xfId="59015" xr:uid="{00000000-0005-0000-0000-000037BB0000}"/>
    <cellStyle name="T_Book1_Cong trinh co y kien LD_Dang_NN_2011-Tay nguyen-9-10 4" xfId="59144" xr:uid="{00000000-0005-0000-0000-000038BB0000}"/>
    <cellStyle name="T_Book1_Cong trinh co y kien LD_Dang_NN_2011-Tay nguyen-9-10 5" xfId="59039" xr:uid="{00000000-0005-0000-0000-000039BB0000}"/>
    <cellStyle name="T_Book1_CPK" xfId="1107" xr:uid="{00000000-0005-0000-0000-00003ABB0000}"/>
    <cellStyle name="T_Book1_CPK 2" xfId="58868" xr:uid="{00000000-0005-0000-0000-00003BBB0000}"/>
    <cellStyle name="T_Book1_CPK 3" xfId="59185" xr:uid="{00000000-0005-0000-0000-00003CBB0000}"/>
    <cellStyle name="T_Book1_CPK 4" xfId="59014" xr:uid="{00000000-0005-0000-0000-00003DBB0000}"/>
    <cellStyle name="T_Book1_CPK 5" xfId="59145" xr:uid="{00000000-0005-0000-0000-00003EBB0000}"/>
    <cellStyle name="T_Book1_CPK 6" xfId="59012" xr:uid="{00000000-0005-0000-0000-00003FBB0000}"/>
    <cellStyle name="T_Book1_dexuat7-9" xfId="43193" xr:uid="{00000000-0005-0000-0000-0000F0BB0000}"/>
    <cellStyle name="T_Book1_Du an khoi cong moi nam 2010" xfId="1108" xr:uid="{00000000-0005-0000-0000-0000F1BB0000}"/>
    <cellStyle name="T_Book1_Du an khoi cong moi nam 2010 2" xfId="58869" xr:uid="{00000000-0005-0000-0000-0000F2BB0000}"/>
    <cellStyle name="T_Book1_Du an khoi cong moi nam 2010 3" xfId="59186" xr:uid="{00000000-0005-0000-0000-0000F3BB0000}"/>
    <cellStyle name="T_Book1_Du an khoi cong moi nam 2010 4" xfId="59013" xr:uid="{00000000-0005-0000-0000-0000F4BB0000}"/>
    <cellStyle name="T_Book1_Du an khoi cong moi nam 2010 5" xfId="59146" xr:uid="{00000000-0005-0000-0000-0000F5BB0000}"/>
    <cellStyle name="T_Book1_Du an khoi cong moi nam 2010 6" xfId="59009" xr:uid="{00000000-0005-0000-0000-0000F6BB0000}"/>
    <cellStyle name="T_Book1_Du toan khao sat don 553 (da sua 16.5.08)" xfId="43194" xr:uid="{00000000-0005-0000-0000-0000F9BB0000}"/>
    <cellStyle name="T_Book1_Du toan KS, TK Don Po Ma - Lang Son (Ban QLDA 47)" xfId="43195" xr:uid="{00000000-0005-0000-0000-0000F7BB0000}"/>
    <cellStyle name="T_Book1_Du toan KS, TK Don Po Ma - Lang Son (Ban QLDA 47)sua15-9" xfId="43196" xr:uid="{00000000-0005-0000-0000-0000F8BB0000}"/>
    <cellStyle name="T_Book1_duong GT di phong HTKTsua" xfId="57894" xr:uid="{00000000-0005-0000-0000-0000FABB0000}"/>
    <cellStyle name="T_Book1_duong GT di phong HTKTsua 2" xfId="58870" xr:uid="{00000000-0005-0000-0000-0000FBBB0000}"/>
    <cellStyle name="T_Book1_Dutoan chong moi Tru so" xfId="57895" xr:uid="{00000000-0005-0000-0000-0000FCBB0000}"/>
    <cellStyle name="T_Book1_Dutoan chong moi Tru so 2" xfId="58871" xr:uid="{00000000-0005-0000-0000-0000FDBB0000}"/>
    <cellStyle name="T_Book1_giao cho bac" xfId="57896" xr:uid="{00000000-0005-0000-0000-0000FEBB0000}"/>
    <cellStyle name="T_Book1_giao cho bac 2" xfId="58872" xr:uid="{00000000-0005-0000-0000-0000FFBB0000}"/>
    <cellStyle name="T_Book1_Hang Tom goi9 9-07(Cau 12 sua)" xfId="1109" xr:uid="{00000000-0005-0000-0000-000000BC0000}"/>
    <cellStyle name="T_Book1_Ket qua phan bo von nam 2008" xfId="1110" xr:uid="{00000000-0005-0000-0000-000001BC0000}"/>
    <cellStyle name="T_Book1_Ket qua phan bo von nam 2008 2" xfId="58873" xr:uid="{00000000-0005-0000-0000-000002BC0000}"/>
    <cellStyle name="T_Book1_Ket qua phan bo von nam 2008 3" xfId="59188" xr:uid="{00000000-0005-0000-0000-000003BC0000}"/>
    <cellStyle name="T_Book1_Ket qua phan bo von nam 2008 4" xfId="59011" xr:uid="{00000000-0005-0000-0000-000004BC0000}"/>
    <cellStyle name="T_Book1_Ket qua phan bo von nam 2008 5" xfId="59147" xr:uid="{00000000-0005-0000-0000-000005BC0000}"/>
    <cellStyle name="T_Book1_Ket qua phan bo von nam 2008 6" xfId="59289" xr:uid="{00000000-0005-0000-0000-000006BC0000}"/>
    <cellStyle name="T_Book1_KH trien khai von 2006-2010  &amp; 2007 theo QD313 _13.6.07" xfId="43197" xr:uid="{00000000-0005-0000-0000-0000B6BC0000}"/>
    <cellStyle name="T_Book1_KH XDCB_2008 lan 2 sua ngay 10-11" xfId="1111" xr:uid="{00000000-0005-0000-0000-0000B7BC0000}"/>
    <cellStyle name="T_Book1_KH XDCB_2008 lan 2 sua ngay 10-11 2" xfId="58874" xr:uid="{00000000-0005-0000-0000-0000B8BC0000}"/>
    <cellStyle name="T_Book1_KH XDCB_2008 lan 2 sua ngay 10-11 3" xfId="59189" xr:uid="{00000000-0005-0000-0000-0000B9BC0000}"/>
    <cellStyle name="T_Book1_KH XDCB_2008 lan 2 sua ngay 10-11 4" xfId="59010" xr:uid="{00000000-0005-0000-0000-0000BABC0000}"/>
    <cellStyle name="T_Book1_KH XDCB_2008 lan 2 sua ngay 10-11 5" xfId="59148" xr:uid="{00000000-0005-0000-0000-0000BBBC0000}"/>
    <cellStyle name="T_Book1_KH XDCB_2008 lan 2 sua ngay 10-11 6" xfId="59291" xr:uid="{00000000-0005-0000-0000-0000BCBC0000}"/>
    <cellStyle name="T_Book1_KHKT_tong_quat_BK_(Pb_20.3)(1) (1)" xfId="43198" xr:uid="{00000000-0005-0000-0000-0000BDBC0000}"/>
    <cellStyle name="T_Book1_KHKT_tong_quat_BK_(Pb_20.3)(1) (1) 10" xfId="43199" xr:uid="{00000000-0005-0000-0000-0000BEBC0000}"/>
    <cellStyle name="T_Book1_KHKT_tong_quat_BK_(Pb_20.3)(1) (1) 10 2" xfId="43200" xr:uid="{00000000-0005-0000-0000-0000BFBC0000}"/>
    <cellStyle name="T_Book1_KHKT_tong_quat_BK_(Pb_20.3)(1) (1) 10 3" xfId="43201" xr:uid="{00000000-0005-0000-0000-0000C0BC0000}"/>
    <cellStyle name="T_Book1_KHKT_tong_quat_BK_(Pb_20.3)(1) (1) 10 4" xfId="43202" xr:uid="{00000000-0005-0000-0000-0000C1BC0000}"/>
    <cellStyle name="T_Book1_KHKT_tong_quat_BK_(Pb_20.3)(1) (1) 10 5" xfId="43203" xr:uid="{00000000-0005-0000-0000-0000C2BC0000}"/>
    <cellStyle name="T_Book1_KHKT_tong_quat_BK_(Pb_20.3)(1) (1) 10 6" xfId="43204" xr:uid="{00000000-0005-0000-0000-0000C3BC0000}"/>
    <cellStyle name="T_Book1_KHKT_tong_quat_BK_(Pb_20.3)(1) (1) 11" xfId="43205" xr:uid="{00000000-0005-0000-0000-0000C4BC0000}"/>
    <cellStyle name="T_Book1_KHKT_tong_quat_BK_(Pb_20.3)(1) (1) 11 2" xfId="43206" xr:uid="{00000000-0005-0000-0000-0000C5BC0000}"/>
    <cellStyle name="T_Book1_KHKT_tong_quat_BK_(Pb_20.3)(1) (1) 11 3" xfId="43207" xr:uid="{00000000-0005-0000-0000-0000C6BC0000}"/>
    <cellStyle name="T_Book1_KHKT_tong_quat_BK_(Pb_20.3)(1) (1) 11 4" xfId="43208" xr:uid="{00000000-0005-0000-0000-0000C7BC0000}"/>
    <cellStyle name="T_Book1_KHKT_tong_quat_BK_(Pb_20.3)(1) (1) 11 5" xfId="43209" xr:uid="{00000000-0005-0000-0000-0000C8BC0000}"/>
    <cellStyle name="T_Book1_KHKT_tong_quat_BK_(Pb_20.3)(1) (1) 11 6" xfId="43210" xr:uid="{00000000-0005-0000-0000-0000C9BC0000}"/>
    <cellStyle name="T_Book1_KHKT_tong_quat_BK_(Pb_20.3)(1) (1) 12" xfId="43211" xr:uid="{00000000-0005-0000-0000-0000CABC0000}"/>
    <cellStyle name="T_Book1_KHKT_tong_quat_BK_(Pb_20.3)(1) (1) 12 2" xfId="43212" xr:uid="{00000000-0005-0000-0000-0000CBBC0000}"/>
    <cellStyle name="T_Book1_KHKT_tong_quat_BK_(Pb_20.3)(1) (1) 12 3" xfId="43213" xr:uid="{00000000-0005-0000-0000-0000CCBC0000}"/>
    <cellStyle name="T_Book1_KHKT_tong_quat_BK_(Pb_20.3)(1) (1) 12 4" xfId="43214" xr:uid="{00000000-0005-0000-0000-0000CDBC0000}"/>
    <cellStyle name="T_Book1_KHKT_tong_quat_BK_(Pb_20.3)(1) (1) 12 5" xfId="43215" xr:uid="{00000000-0005-0000-0000-0000CEBC0000}"/>
    <cellStyle name="T_Book1_KHKT_tong_quat_BK_(Pb_20.3)(1) (1) 12 6" xfId="43216" xr:uid="{00000000-0005-0000-0000-0000CFBC0000}"/>
    <cellStyle name="T_Book1_KHKT_tong_quat_BK_(Pb_20.3)(1) (1) 13" xfId="43217" xr:uid="{00000000-0005-0000-0000-0000D0BC0000}"/>
    <cellStyle name="T_Book1_KHKT_tong_quat_BK_(Pb_20.3)(1) (1) 13 2" xfId="43218" xr:uid="{00000000-0005-0000-0000-0000D1BC0000}"/>
    <cellStyle name="T_Book1_KHKT_tong_quat_BK_(Pb_20.3)(1) (1) 13 3" xfId="43219" xr:uid="{00000000-0005-0000-0000-0000D2BC0000}"/>
    <cellStyle name="T_Book1_KHKT_tong_quat_BK_(Pb_20.3)(1) (1) 13 4" xfId="43220" xr:uid="{00000000-0005-0000-0000-0000D3BC0000}"/>
    <cellStyle name="T_Book1_KHKT_tong_quat_BK_(Pb_20.3)(1) (1) 13 5" xfId="43221" xr:uid="{00000000-0005-0000-0000-0000D4BC0000}"/>
    <cellStyle name="T_Book1_KHKT_tong_quat_BK_(Pb_20.3)(1) (1) 13 6" xfId="43222" xr:uid="{00000000-0005-0000-0000-0000D5BC0000}"/>
    <cellStyle name="T_Book1_KHKT_tong_quat_BK_(Pb_20.3)(1) (1) 14" xfId="43223" xr:uid="{00000000-0005-0000-0000-0000D6BC0000}"/>
    <cellStyle name="T_Book1_KHKT_tong_quat_BK_(Pb_20.3)(1) (1) 14 2" xfId="43224" xr:uid="{00000000-0005-0000-0000-0000D7BC0000}"/>
    <cellStyle name="T_Book1_KHKT_tong_quat_BK_(Pb_20.3)(1) (1) 14 3" xfId="43225" xr:uid="{00000000-0005-0000-0000-0000D8BC0000}"/>
    <cellStyle name="T_Book1_KHKT_tong_quat_BK_(Pb_20.3)(1) (1) 14 4" xfId="43226" xr:uid="{00000000-0005-0000-0000-0000D9BC0000}"/>
    <cellStyle name="T_Book1_KHKT_tong_quat_BK_(Pb_20.3)(1) (1) 14 5" xfId="43227" xr:uid="{00000000-0005-0000-0000-0000DABC0000}"/>
    <cellStyle name="T_Book1_KHKT_tong_quat_BK_(Pb_20.3)(1) (1) 14 6" xfId="43228" xr:uid="{00000000-0005-0000-0000-0000DBBC0000}"/>
    <cellStyle name="T_Book1_KHKT_tong_quat_BK_(Pb_20.3)(1) (1) 15" xfId="43229" xr:uid="{00000000-0005-0000-0000-0000DCBC0000}"/>
    <cellStyle name="T_Book1_KHKT_tong_quat_BK_(Pb_20.3)(1) (1) 15 2" xfId="43230" xr:uid="{00000000-0005-0000-0000-0000DDBC0000}"/>
    <cellStyle name="T_Book1_KHKT_tong_quat_BK_(Pb_20.3)(1) (1) 15 3" xfId="43231" xr:uid="{00000000-0005-0000-0000-0000DEBC0000}"/>
    <cellStyle name="T_Book1_KHKT_tong_quat_BK_(Pb_20.3)(1) (1) 15 4" xfId="43232" xr:uid="{00000000-0005-0000-0000-0000DFBC0000}"/>
    <cellStyle name="T_Book1_KHKT_tong_quat_BK_(Pb_20.3)(1) (1) 15 5" xfId="43233" xr:uid="{00000000-0005-0000-0000-0000E0BC0000}"/>
    <cellStyle name="T_Book1_KHKT_tong_quat_BK_(Pb_20.3)(1) (1) 15 6" xfId="43234" xr:uid="{00000000-0005-0000-0000-0000E1BC0000}"/>
    <cellStyle name="T_Book1_KHKT_tong_quat_BK_(Pb_20.3)(1) (1) 16" xfId="43235" xr:uid="{00000000-0005-0000-0000-0000E2BC0000}"/>
    <cellStyle name="T_Book1_KHKT_tong_quat_BK_(Pb_20.3)(1) (1) 16 2" xfId="43236" xr:uid="{00000000-0005-0000-0000-0000E3BC0000}"/>
    <cellStyle name="T_Book1_KHKT_tong_quat_BK_(Pb_20.3)(1) (1) 16 3" xfId="43237" xr:uid="{00000000-0005-0000-0000-0000E4BC0000}"/>
    <cellStyle name="T_Book1_KHKT_tong_quat_BK_(Pb_20.3)(1) (1) 16 4" xfId="43238" xr:uid="{00000000-0005-0000-0000-0000E5BC0000}"/>
    <cellStyle name="T_Book1_KHKT_tong_quat_BK_(Pb_20.3)(1) (1) 16 5" xfId="43239" xr:uid="{00000000-0005-0000-0000-0000E6BC0000}"/>
    <cellStyle name="T_Book1_KHKT_tong_quat_BK_(Pb_20.3)(1) (1) 16 6" xfId="43240" xr:uid="{00000000-0005-0000-0000-0000E7BC0000}"/>
    <cellStyle name="T_Book1_KHKT_tong_quat_BK_(Pb_20.3)(1) (1) 17" xfId="43241" xr:uid="{00000000-0005-0000-0000-0000E8BC0000}"/>
    <cellStyle name="T_Book1_KHKT_tong_quat_BK_(Pb_20.3)(1) (1) 17 2" xfId="43242" xr:uid="{00000000-0005-0000-0000-0000E9BC0000}"/>
    <cellStyle name="T_Book1_KHKT_tong_quat_BK_(Pb_20.3)(1) (1) 17 3" xfId="43243" xr:uid="{00000000-0005-0000-0000-0000EABC0000}"/>
    <cellStyle name="T_Book1_KHKT_tong_quat_BK_(Pb_20.3)(1) (1) 17 4" xfId="43244" xr:uid="{00000000-0005-0000-0000-0000EBBC0000}"/>
    <cellStyle name="T_Book1_KHKT_tong_quat_BK_(Pb_20.3)(1) (1) 17 5" xfId="43245" xr:uid="{00000000-0005-0000-0000-0000ECBC0000}"/>
    <cellStyle name="T_Book1_KHKT_tong_quat_BK_(Pb_20.3)(1) (1) 17 6" xfId="43246" xr:uid="{00000000-0005-0000-0000-0000EDBC0000}"/>
    <cellStyle name="T_Book1_KHKT_tong_quat_BK_(Pb_20.3)(1) (1) 18" xfId="43247" xr:uid="{00000000-0005-0000-0000-0000EEBC0000}"/>
    <cellStyle name="T_Book1_KHKT_tong_quat_BK_(Pb_20.3)(1) (1) 18 2" xfId="43248" xr:uid="{00000000-0005-0000-0000-0000EFBC0000}"/>
    <cellStyle name="T_Book1_KHKT_tong_quat_BK_(Pb_20.3)(1) (1) 18 3" xfId="43249" xr:uid="{00000000-0005-0000-0000-0000F0BC0000}"/>
    <cellStyle name="T_Book1_KHKT_tong_quat_BK_(Pb_20.3)(1) (1) 18 4" xfId="43250" xr:uid="{00000000-0005-0000-0000-0000F1BC0000}"/>
    <cellStyle name="T_Book1_KHKT_tong_quat_BK_(Pb_20.3)(1) (1) 18 5" xfId="43251" xr:uid="{00000000-0005-0000-0000-0000F2BC0000}"/>
    <cellStyle name="T_Book1_KHKT_tong_quat_BK_(Pb_20.3)(1) (1) 18 6" xfId="43252" xr:uid="{00000000-0005-0000-0000-0000F3BC0000}"/>
    <cellStyle name="T_Book1_KHKT_tong_quat_BK_(Pb_20.3)(1) (1) 19" xfId="43253" xr:uid="{00000000-0005-0000-0000-0000F4BC0000}"/>
    <cellStyle name="T_Book1_KHKT_tong_quat_BK_(Pb_20.3)(1) (1) 19 2" xfId="43254" xr:uid="{00000000-0005-0000-0000-0000F5BC0000}"/>
    <cellStyle name="T_Book1_KHKT_tong_quat_BK_(Pb_20.3)(1) (1) 19 3" xfId="43255" xr:uid="{00000000-0005-0000-0000-0000F6BC0000}"/>
    <cellStyle name="T_Book1_KHKT_tong_quat_BK_(Pb_20.3)(1) (1) 19 4" xfId="43256" xr:uid="{00000000-0005-0000-0000-0000F7BC0000}"/>
    <cellStyle name="T_Book1_KHKT_tong_quat_BK_(Pb_20.3)(1) (1) 19 5" xfId="43257" xr:uid="{00000000-0005-0000-0000-0000F8BC0000}"/>
    <cellStyle name="T_Book1_KHKT_tong_quat_BK_(Pb_20.3)(1) (1) 19 6" xfId="43258" xr:uid="{00000000-0005-0000-0000-0000F9BC0000}"/>
    <cellStyle name="T_Book1_KHKT_tong_quat_BK_(Pb_20.3)(1) (1) 2" xfId="43259" xr:uid="{00000000-0005-0000-0000-0000FABC0000}"/>
    <cellStyle name="T_Book1_KHKT_tong_quat_BK_(Pb_20.3)(1) (1) 2 2" xfId="43260" xr:uid="{00000000-0005-0000-0000-0000FBBC0000}"/>
    <cellStyle name="T_Book1_KHKT_tong_quat_BK_(Pb_20.3)(1) (1) 2 3" xfId="43261" xr:uid="{00000000-0005-0000-0000-0000FCBC0000}"/>
    <cellStyle name="T_Book1_KHKT_tong_quat_BK_(Pb_20.3)(1) (1) 2 4" xfId="43262" xr:uid="{00000000-0005-0000-0000-0000FDBC0000}"/>
    <cellStyle name="T_Book1_KHKT_tong_quat_BK_(Pb_20.3)(1) (1) 2 5" xfId="43263" xr:uid="{00000000-0005-0000-0000-0000FEBC0000}"/>
    <cellStyle name="T_Book1_KHKT_tong_quat_BK_(Pb_20.3)(1) (1) 2 6" xfId="43264" xr:uid="{00000000-0005-0000-0000-0000FFBC0000}"/>
    <cellStyle name="T_Book1_KHKT_tong_quat_BK_(Pb_20.3)(1) (1) 2 7" xfId="43265" xr:uid="{00000000-0005-0000-0000-000000BD0000}"/>
    <cellStyle name="T_Book1_KHKT_tong_quat_BK_(Pb_20.3)(1) (1) 20" xfId="43266" xr:uid="{00000000-0005-0000-0000-000001BD0000}"/>
    <cellStyle name="T_Book1_KHKT_tong_quat_BK_(Pb_20.3)(1) (1) 20 2" xfId="43267" xr:uid="{00000000-0005-0000-0000-000002BD0000}"/>
    <cellStyle name="T_Book1_KHKT_tong_quat_BK_(Pb_20.3)(1) (1) 20 3" xfId="43268" xr:uid="{00000000-0005-0000-0000-000003BD0000}"/>
    <cellStyle name="T_Book1_KHKT_tong_quat_BK_(Pb_20.3)(1) (1) 20 4" xfId="43269" xr:uid="{00000000-0005-0000-0000-000004BD0000}"/>
    <cellStyle name="T_Book1_KHKT_tong_quat_BK_(Pb_20.3)(1) (1) 20 5" xfId="43270" xr:uid="{00000000-0005-0000-0000-000005BD0000}"/>
    <cellStyle name="T_Book1_KHKT_tong_quat_BK_(Pb_20.3)(1) (1) 20 6" xfId="43271" xr:uid="{00000000-0005-0000-0000-000006BD0000}"/>
    <cellStyle name="T_Book1_KHKT_tong_quat_BK_(Pb_20.3)(1) (1) 21" xfId="43272" xr:uid="{00000000-0005-0000-0000-000007BD0000}"/>
    <cellStyle name="T_Book1_KHKT_tong_quat_BK_(Pb_20.3)(1) (1) 21 2" xfId="43273" xr:uid="{00000000-0005-0000-0000-000008BD0000}"/>
    <cellStyle name="T_Book1_KHKT_tong_quat_BK_(Pb_20.3)(1) (1) 21 3" xfId="43274" xr:uid="{00000000-0005-0000-0000-000009BD0000}"/>
    <cellStyle name="T_Book1_KHKT_tong_quat_BK_(Pb_20.3)(1) (1) 21 4" xfId="43275" xr:uid="{00000000-0005-0000-0000-00000ABD0000}"/>
    <cellStyle name="T_Book1_KHKT_tong_quat_BK_(Pb_20.3)(1) (1) 21 5" xfId="43276" xr:uid="{00000000-0005-0000-0000-00000BBD0000}"/>
    <cellStyle name="T_Book1_KHKT_tong_quat_BK_(Pb_20.3)(1) (1) 21 6" xfId="43277" xr:uid="{00000000-0005-0000-0000-00000CBD0000}"/>
    <cellStyle name="T_Book1_KHKT_tong_quat_BK_(Pb_20.3)(1) (1) 22" xfId="43278" xr:uid="{00000000-0005-0000-0000-00000DBD0000}"/>
    <cellStyle name="T_Book1_KHKT_tong_quat_BK_(Pb_20.3)(1) (1) 22 2" xfId="43279" xr:uid="{00000000-0005-0000-0000-00000EBD0000}"/>
    <cellStyle name="T_Book1_KHKT_tong_quat_BK_(Pb_20.3)(1) (1) 22 3" xfId="43280" xr:uid="{00000000-0005-0000-0000-00000FBD0000}"/>
    <cellStyle name="T_Book1_KHKT_tong_quat_BK_(Pb_20.3)(1) (1) 22 4" xfId="43281" xr:uid="{00000000-0005-0000-0000-000010BD0000}"/>
    <cellStyle name="T_Book1_KHKT_tong_quat_BK_(Pb_20.3)(1) (1) 22 5" xfId="43282" xr:uid="{00000000-0005-0000-0000-000011BD0000}"/>
    <cellStyle name="T_Book1_KHKT_tong_quat_BK_(Pb_20.3)(1) (1) 22 6" xfId="43283" xr:uid="{00000000-0005-0000-0000-000012BD0000}"/>
    <cellStyle name="T_Book1_KHKT_tong_quat_BK_(Pb_20.3)(1) (1) 23" xfId="43284" xr:uid="{00000000-0005-0000-0000-000013BD0000}"/>
    <cellStyle name="T_Book1_KHKT_tong_quat_BK_(Pb_20.3)(1) (1) 23 2" xfId="43285" xr:uid="{00000000-0005-0000-0000-000014BD0000}"/>
    <cellStyle name="T_Book1_KHKT_tong_quat_BK_(Pb_20.3)(1) (1) 23 3" xfId="43286" xr:uid="{00000000-0005-0000-0000-000015BD0000}"/>
    <cellStyle name="T_Book1_KHKT_tong_quat_BK_(Pb_20.3)(1) (1) 23 4" xfId="43287" xr:uid="{00000000-0005-0000-0000-000016BD0000}"/>
    <cellStyle name="T_Book1_KHKT_tong_quat_BK_(Pb_20.3)(1) (1) 23 5" xfId="43288" xr:uid="{00000000-0005-0000-0000-000017BD0000}"/>
    <cellStyle name="T_Book1_KHKT_tong_quat_BK_(Pb_20.3)(1) (1) 23 6" xfId="43289" xr:uid="{00000000-0005-0000-0000-000018BD0000}"/>
    <cellStyle name="T_Book1_KHKT_tong_quat_BK_(Pb_20.3)(1) (1) 24" xfId="43290" xr:uid="{00000000-0005-0000-0000-000019BD0000}"/>
    <cellStyle name="T_Book1_KHKT_tong_quat_BK_(Pb_20.3)(1) (1) 24 2" xfId="43291" xr:uid="{00000000-0005-0000-0000-00001ABD0000}"/>
    <cellStyle name="T_Book1_KHKT_tong_quat_BK_(Pb_20.3)(1) (1) 24 3" xfId="43292" xr:uid="{00000000-0005-0000-0000-00001BBD0000}"/>
    <cellStyle name="T_Book1_KHKT_tong_quat_BK_(Pb_20.3)(1) (1) 24 4" xfId="43293" xr:uid="{00000000-0005-0000-0000-00001CBD0000}"/>
    <cellStyle name="T_Book1_KHKT_tong_quat_BK_(Pb_20.3)(1) (1) 24 5" xfId="43294" xr:uid="{00000000-0005-0000-0000-00001DBD0000}"/>
    <cellStyle name="T_Book1_KHKT_tong_quat_BK_(Pb_20.3)(1) (1) 24 6" xfId="43295" xr:uid="{00000000-0005-0000-0000-00001EBD0000}"/>
    <cellStyle name="T_Book1_KHKT_tong_quat_BK_(Pb_20.3)(1) (1) 25" xfId="43296" xr:uid="{00000000-0005-0000-0000-00001FBD0000}"/>
    <cellStyle name="T_Book1_KHKT_tong_quat_BK_(Pb_20.3)(1) (1) 25 2" xfId="43297" xr:uid="{00000000-0005-0000-0000-000020BD0000}"/>
    <cellStyle name="T_Book1_KHKT_tong_quat_BK_(Pb_20.3)(1) (1) 25 3" xfId="43298" xr:uid="{00000000-0005-0000-0000-000021BD0000}"/>
    <cellStyle name="T_Book1_KHKT_tong_quat_BK_(Pb_20.3)(1) (1) 25 4" xfId="43299" xr:uid="{00000000-0005-0000-0000-000022BD0000}"/>
    <cellStyle name="T_Book1_KHKT_tong_quat_BK_(Pb_20.3)(1) (1) 25 5" xfId="43300" xr:uid="{00000000-0005-0000-0000-000023BD0000}"/>
    <cellStyle name="T_Book1_KHKT_tong_quat_BK_(Pb_20.3)(1) (1) 25 6" xfId="43301" xr:uid="{00000000-0005-0000-0000-000024BD0000}"/>
    <cellStyle name="T_Book1_KHKT_tong_quat_BK_(Pb_20.3)(1) (1) 26" xfId="43302" xr:uid="{00000000-0005-0000-0000-000025BD0000}"/>
    <cellStyle name="T_Book1_KHKT_tong_quat_BK_(Pb_20.3)(1) (1) 26 2" xfId="43303" xr:uid="{00000000-0005-0000-0000-000026BD0000}"/>
    <cellStyle name="T_Book1_KHKT_tong_quat_BK_(Pb_20.3)(1) (1) 26 3" xfId="43304" xr:uid="{00000000-0005-0000-0000-000027BD0000}"/>
    <cellStyle name="T_Book1_KHKT_tong_quat_BK_(Pb_20.3)(1) (1) 26 4" xfId="43305" xr:uid="{00000000-0005-0000-0000-000028BD0000}"/>
    <cellStyle name="T_Book1_KHKT_tong_quat_BK_(Pb_20.3)(1) (1) 26 5" xfId="43306" xr:uid="{00000000-0005-0000-0000-000029BD0000}"/>
    <cellStyle name="T_Book1_KHKT_tong_quat_BK_(Pb_20.3)(1) (1) 26 6" xfId="43307" xr:uid="{00000000-0005-0000-0000-00002ABD0000}"/>
    <cellStyle name="T_Book1_KHKT_tong_quat_BK_(Pb_20.3)(1) (1) 27" xfId="43308" xr:uid="{00000000-0005-0000-0000-00002BBD0000}"/>
    <cellStyle name="T_Book1_KHKT_tong_quat_BK_(Pb_20.3)(1) (1) 27 2" xfId="43309" xr:uid="{00000000-0005-0000-0000-00002CBD0000}"/>
    <cellStyle name="T_Book1_KHKT_tong_quat_BK_(Pb_20.3)(1) (1) 27 3" xfId="43310" xr:uid="{00000000-0005-0000-0000-00002DBD0000}"/>
    <cellStyle name="T_Book1_KHKT_tong_quat_BK_(Pb_20.3)(1) (1) 27 4" xfId="43311" xr:uid="{00000000-0005-0000-0000-00002EBD0000}"/>
    <cellStyle name="T_Book1_KHKT_tong_quat_BK_(Pb_20.3)(1) (1) 27 5" xfId="43312" xr:uid="{00000000-0005-0000-0000-00002FBD0000}"/>
    <cellStyle name="T_Book1_KHKT_tong_quat_BK_(Pb_20.3)(1) (1) 27 6" xfId="43313" xr:uid="{00000000-0005-0000-0000-000030BD0000}"/>
    <cellStyle name="T_Book1_KHKT_tong_quat_BK_(Pb_20.3)(1) (1) 28" xfId="43314" xr:uid="{00000000-0005-0000-0000-000031BD0000}"/>
    <cellStyle name="T_Book1_KHKT_tong_quat_BK_(Pb_20.3)(1) (1) 28 2" xfId="43315" xr:uid="{00000000-0005-0000-0000-000032BD0000}"/>
    <cellStyle name="T_Book1_KHKT_tong_quat_BK_(Pb_20.3)(1) (1) 28 3" xfId="43316" xr:uid="{00000000-0005-0000-0000-000033BD0000}"/>
    <cellStyle name="T_Book1_KHKT_tong_quat_BK_(Pb_20.3)(1) (1) 28 4" xfId="43317" xr:uid="{00000000-0005-0000-0000-000034BD0000}"/>
    <cellStyle name="T_Book1_KHKT_tong_quat_BK_(Pb_20.3)(1) (1) 28 5" xfId="43318" xr:uid="{00000000-0005-0000-0000-000035BD0000}"/>
    <cellStyle name="T_Book1_KHKT_tong_quat_BK_(Pb_20.3)(1) (1) 28 6" xfId="43319" xr:uid="{00000000-0005-0000-0000-000036BD0000}"/>
    <cellStyle name="T_Book1_KHKT_tong_quat_BK_(Pb_20.3)(1) (1) 29" xfId="43320" xr:uid="{00000000-0005-0000-0000-000037BD0000}"/>
    <cellStyle name="T_Book1_KHKT_tong_quat_BK_(Pb_20.3)(1) (1) 29 2" xfId="43321" xr:uid="{00000000-0005-0000-0000-000038BD0000}"/>
    <cellStyle name="T_Book1_KHKT_tong_quat_BK_(Pb_20.3)(1) (1) 29 3" xfId="43322" xr:uid="{00000000-0005-0000-0000-000039BD0000}"/>
    <cellStyle name="T_Book1_KHKT_tong_quat_BK_(Pb_20.3)(1) (1) 29 4" xfId="43323" xr:uid="{00000000-0005-0000-0000-00003ABD0000}"/>
    <cellStyle name="T_Book1_KHKT_tong_quat_BK_(Pb_20.3)(1) (1) 29 5" xfId="43324" xr:uid="{00000000-0005-0000-0000-00003BBD0000}"/>
    <cellStyle name="T_Book1_KHKT_tong_quat_BK_(Pb_20.3)(1) (1) 29 6" xfId="43325" xr:uid="{00000000-0005-0000-0000-00003CBD0000}"/>
    <cellStyle name="T_Book1_KHKT_tong_quat_BK_(Pb_20.3)(1) (1) 3" xfId="43326" xr:uid="{00000000-0005-0000-0000-00003DBD0000}"/>
    <cellStyle name="T_Book1_KHKT_tong_quat_BK_(Pb_20.3)(1) (1) 3 2" xfId="43327" xr:uid="{00000000-0005-0000-0000-00003EBD0000}"/>
    <cellStyle name="T_Book1_KHKT_tong_quat_BK_(Pb_20.3)(1) (1) 3 3" xfId="43328" xr:uid="{00000000-0005-0000-0000-00003FBD0000}"/>
    <cellStyle name="T_Book1_KHKT_tong_quat_BK_(Pb_20.3)(1) (1) 3 4" xfId="43329" xr:uid="{00000000-0005-0000-0000-000040BD0000}"/>
    <cellStyle name="T_Book1_KHKT_tong_quat_BK_(Pb_20.3)(1) (1) 3 5" xfId="43330" xr:uid="{00000000-0005-0000-0000-000041BD0000}"/>
    <cellStyle name="T_Book1_KHKT_tong_quat_BK_(Pb_20.3)(1) (1) 3 6" xfId="43331" xr:uid="{00000000-0005-0000-0000-000042BD0000}"/>
    <cellStyle name="T_Book1_KHKT_tong_quat_BK_(Pb_20.3)(1) (1) 30" xfId="43332" xr:uid="{00000000-0005-0000-0000-000043BD0000}"/>
    <cellStyle name="T_Book1_KHKT_tong_quat_BK_(Pb_20.3)(1) (1) 31" xfId="43333" xr:uid="{00000000-0005-0000-0000-000044BD0000}"/>
    <cellStyle name="T_Book1_KHKT_tong_quat_BK_(Pb_20.3)(1) (1) 32" xfId="43334" xr:uid="{00000000-0005-0000-0000-000045BD0000}"/>
    <cellStyle name="T_Book1_KHKT_tong_quat_BK_(Pb_20.3)(1) (1) 33" xfId="43335" xr:uid="{00000000-0005-0000-0000-000046BD0000}"/>
    <cellStyle name="T_Book1_KHKT_tong_quat_BK_(Pb_20.3)(1) (1) 34" xfId="43336" xr:uid="{00000000-0005-0000-0000-000047BD0000}"/>
    <cellStyle name="T_Book1_KHKT_tong_quat_BK_(Pb_20.3)(1) (1) 4" xfId="43337" xr:uid="{00000000-0005-0000-0000-000048BD0000}"/>
    <cellStyle name="T_Book1_KHKT_tong_quat_BK_(Pb_20.3)(1) (1) 4 2" xfId="43338" xr:uid="{00000000-0005-0000-0000-000049BD0000}"/>
    <cellStyle name="T_Book1_KHKT_tong_quat_BK_(Pb_20.3)(1) (1) 4 3" xfId="43339" xr:uid="{00000000-0005-0000-0000-00004ABD0000}"/>
    <cellStyle name="T_Book1_KHKT_tong_quat_BK_(Pb_20.3)(1) (1) 4 4" xfId="43340" xr:uid="{00000000-0005-0000-0000-00004BBD0000}"/>
    <cellStyle name="T_Book1_KHKT_tong_quat_BK_(Pb_20.3)(1) (1) 4 5" xfId="43341" xr:uid="{00000000-0005-0000-0000-00004CBD0000}"/>
    <cellStyle name="T_Book1_KHKT_tong_quat_BK_(Pb_20.3)(1) (1) 4 6" xfId="43342" xr:uid="{00000000-0005-0000-0000-00004DBD0000}"/>
    <cellStyle name="T_Book1_KHKT_tong_quat_BK_(Pb_20.3)(1) (1) 5" xfId="43343" xr:uid="{00000000-0005-0000-0000-00004EBD0000}"/>
    <cellStyle name="T_Book1_KHKT_tong_quat_BK_(Pb_20.3)(1) (1) 5 2" xfId="43344" xr:uid="{00000000-0005-0000-0000-00004FBD0000}"/>
    <cellStyle name="T_Book1_KHKT_tong_quat_BK_(Pb_20.3)(1) (1) 5 3" xfId="43345" xr:uid="{00000000-0005-0000-0000-000050BD0000}"/>
    <cellStyle name="T_Book1_KHKT_tong_quat_BK_(Pb_20.3)(1) (1) 5 4" xfId="43346" xr:uid="{00000000-0005-0000-0000-000051BD0000}"/>
    <cellStyle name="T_Book1_KHKT_tong_quat_BK_(Pb_20.3)(1) (1) 5 5" xfId="43347" xr:uid="{00000000-0005-0000-0000-000052BD0000}"/>
    <cellStyle name="T_Book1_KHKT_tong_quat_BK_(Pb_20.3)(1) (1) 5 6" xfId="43348" xr:uid="{00000000-0005-0000-0000-000053BD0000}"/>
    <cellStyle name="T_Book1_KHKT_tong_quat_BK_(Pb_20.3)(1) (1) 6" xfId="43349" xr:uid="{00000000-0005-0000-0000-000054BD0000}"/>
    <cellStyle name="T_Book1_KHKT_tong_quat_BK_(Pb_20.3)(1) (1) 6 2" xfId="43350" xr:uid="{00000000-0005-0000-0000-000055BD0000}"/>
    <cellStyle name="T_Book1_KHKT_tong_quat_BK_(Pb_20.3)(1) (1) 6 3" xfId="43351" xr:uid="{00000000-0005-0000-0000-000056BD0000}"/>
    <cellStyle name="T_Book1_KHKT_tong_quat_BK_(Pb_20.3)(1) (1) 6 4" xfId="43352" xr:uid="{00000000-0005-0000-0000-000057BD0000}"/>
    <cellStyle name="T_Book1_KHKT_tong_quat_BK_(Pb_20.3)(1) (1) 6 5" xfId="43353" xr:uid="{00000000-0005-0000-0000-000058BD0000}"/>
    <cellStyle name="T_Book1_KHKT_tong_quat_BK_(Pb_20.3)(1) (1) 6 6" xfId="43354" xr:uid="{00000000-0005-0000-0000-000059BD0000}"/>
    <cellStyle name="T_Book1_KHKT_tong_quat_BK_(Pb_20.3)(1) (1) 7" xfId="43355" xr:uid="{00000000-0005-0000-0000-00005ABD0000}"/>
    <cellStyle name="T_Book1_KHKT_tong_quat_BK_(Pb_20.3)(1) (1) 7 2" xfId="43356" xr:uid="{00000000-0005-0000-0000-00005BBD0000}"/>
    <cellStyle name="T_Book1_KHKT_tong_quat_BK_(Pb_20.3)(1) (1) 7 3" xfId="43357" xr:uid="{00000000-0005-0000-0000-00005CBD0000}"/>
    <cellStyle name="T_Book1_KHKT_tong_quat_BK_(Pb_20.3)(1) (1) 7 4" xfId="43358" xr:uid="{00000000-0005-0000-0000-00005DBD0000}"/>
    <cellStyle name="T_Book1_KHKT_tong_quat_BK_(Pb_20.3)(1) (1) 7 5" xfId="43359" xr:uid="{00000000-0005-0000-0000-00005EBD0000}"/>
    <cellStyle name="T_Book1_KHKT_tong_quat_BK_(Pb_20.3)(1) (1) 7 6" xfId="43360" xr:uid="{00000000-0005-0000-0000-00005FBD0000}"/>
    <cellStyle name="T_Book1_KHKT_tong_quat_BK_(Pb_20.3)(1) (1) 8" xfId="43361" xr:uid="{00000000-0005-0000-0000-000060BD0000}"/>
    <cellStyle name="T_Book1_KHKT_tong_quat_BK_(Pb_20.3)(1) (1) 8 2" xfId="43362" xr:uid="{00000000-0005-0000-0000-000061BD0000}"/>
    <cellStyle name="T_Book1_KHKT_tong_quat_BK_(Pb_20.3)(1) (1) 8 3" xfId="43363" xr:uid="{00000000-0005-0000-0000-000062BD0000}"/>
    <cellStyle name="T_Book1_KHKT_tong_quat_BK_(Pb_20.3)(1) (1) 8 4" xfId="43364" xr:uid="{00000000-0005-0000-0000-000063BD0000}"/>
    <cellStyle name="T_Book1_KHKT_tong_quat_BK_(Pb_20.3)(1) (1) 8 5" xfId="43365" xr:uid="{00000000-0005-0000-0000-000064BD0000}"/>
    <cellStyle name="T_Book1_KHKT_tong_quat_BK_(Pb_20.3)(1) (1) 8 6" xfId="43366" xr:uid="{00000000-0005-0000-0000-000065BD0000}"/>
    <cellStyle name="T_Book1_KHKT_tong_quat_BK_(Pb_20.3)(1) (1) 9" xfId="43367" xr:uid="{00000000-0005-0000-0000-000066BD0000}"/>
    <cellStyle name="T_Book1_KHKT_tong_quat_BK_(Pb_20.3)(1) (1) 9 2" xfId="43368" xr:uid="{00000000-0005-0000-0000-000067BD0000}"/>
    <cellStyle name="T_Book1_KHKT_tong_quat_BK_(Pb_20.3)(1) (1) 9 3" xfId="43369" xr:uid="{00000000-0005-0000-0000-000068BD0000}"/>
    <cellStyle name="T_Book1_KHKT_tong_quat_BK_(Pb_20.3)(1) (1) 9 4" xfId="43370" xr:uid="{00000000-0005-0000-0000-000069BD0000}"/>
    <cellStyle name="T_Book1_KHKT_tong_quat_BK_(Pb_20.3)(1) (1) 9 5" xfId="43371" xr:uid="{00000000-0005-0000-0000-00006ABD0000}"/>
    <cellStyle name="T_Book1_KHKT_tong_quat_BK_(Pb_20.3)(1) (1) 9 6" xfId="43372" xr:uid="{00000000-0005-0000-0000-00006BBD0000}"/>
    <cellStyle name="T_Book1_Khoi luong cac hang muc chi tiet-702" xfId="43373" xr:uid="{00000000-0005-0000-0000-00006CBD0000}"/>
    <cellStyle name="T_Book1_Khoi luong cac hang muc chi tiet-702_TMDTluong_540000(1)" xfId="43374" xr:uid="{00000000-0005-0000-0000-00006DBD0000}"/>
    <cellStyle name="T_Book1_Khoi luong chinh Hang Tom" xfId="1112" xr:uid="{00000000-0005-0000-0000-00006EBD0000}"/>
    <cellStyle name="T_Book1_KLmoi thau-dt" xfId="43375" xr:uid="{00000000-0005-0000-0000-000007BC0000}"/>
    <cellStyle name="T_Book1_KLmoi thau-dt 10" xfId="43376" xr:uid="{00000000-0005-0000-0000-000008BC0000}"/>
    <cellStyle name="T_Book1_KLmoi thau-dt 10 2" xfId="43377" xr:uid="{00000000-0005-0000-0000-000009BC0000}"/>
    <cellStyle name="T_Book1_KLmoi thau-dt 10 3" xfId="43378" xr:uid="{00000000-0005-0000-0000-00000ABC0000}"/>
    <cellStyle name="T_Book1_KLmoi thau-dt 10 4" xfId="43379" xr:uid="{00000000-0005-0000-0000-00000BBC0000}"/>
    <cellStyle name="T_Book1_KLmoi thau-dt 10 5" xfId="43380" xr:uid="{00000000-0005-0000-0000-00000CBC0000}"/>
    <cellStyle name="T_Book1_KLmoi thau-dt 10 6" xfId="43381" xr:uid="{00000000-0005-0000-0000-00000DBC0000}"/>
    <cellStyle name="T_Book1_KLmoi thau-dt 11" xfId="43382" xr:uid="{00000000-0005-0000-0000-00000EBC0000}"/>
    <cellStyle name="T_Book1_KLmoi thau-dt 11 2" xfId="43383" xr:uid="{00000000-0005-0000-0000-00000FBC0000}"/>
    <cellStyle name="T_Book1_KLmoi thau-dt 11 3" xfId="43384" xr:uid="{00000000-0005-0000-0000-000010BC0000}"/>
    <cellStyle name="T_Book1_KLmoi thau-dt 11 4" xfId="43385" xr:uid="{00000000-0005-0000-0000-000011BC0000}"/>
    <cellStyle name="T_Book1_KLmoi thau-dt 11 5" xfId="43386" xr:uid="{00000000-0005-0000-0000-000012BC0000}"/>
    <cellStyle name="T_Book1_KLmoi thau-dt 11 6" xfId="43387" xr:uid="{00000000-0005-0000-0000-000013BC0000}"/>
    <cellStyle name="T_Book1_KLmoi thau-dt 12" xfId="43388" xr:uid="{00000000-0005-0000-0000-000014BC0000}"/>
    <cellStyle name="T_Book1_KLmoi thau-dt 12 2" xfId="43389" xr:uid="{00000000-0005-0000-0000-000015BC0000}"/>
    <cellStyle name="T_Book1_KLmoi thau-dt 12 3" xfId="43390" xr:uid="{00000000-0005-0000-0000-000016BC0000}"/>
    <cellStyle name="T_Book1_KLmoi thau-dt 12 4" xfId="43391" xr:uid="{00000000-0005-0000-0000-000017BC0000}"/>
    <cellStyle name="T_Book1_KLmoi thau-dt 12 5" xfId="43392" xr:uid="{00000000-0005-0000-0000-000018BC0000}"/>
    <cellStyle name="T_Book1_KLmoi thau-dt 12 6" xfId="43393" xr:uid="{00000000-0005-0000-0000-000019BC0000}"/>
    <cellStyle name="T_Book1_KLmoi thau-dt 13" xfId="43394" xr:uid="{00000000-0005-0000-0000-00001ABC0000}"/>
    <cellStyle name="T_Book1_KLmoi thau-dt 13 2" xfId="43395" xr:uid="{00000000-0005-0000-0000-00001BBC0000}"/>
    <cellStyle name="T_Book1_KLmoi thau-dt 13 3" xfId="43396" xr:uid="{00000000-0005-0000-0000-00001CBC0000}"/>
    <cellStyle name="T_Book1_KLmoi thau-dt 13 4" xfId="43397" xr:uid="{00000000-0005-0000-0000-00001DBC0000}"/>
    <cellStyle name="T_Book1_KLmoi thau-dt 13 5" xfId="43398" xr:uid="{00000000-0005-0000-0000-00001EBC0000}"/>
    <cellStyle name="T_Book1_KLmoi thau-dt 13 6" xfId="43399" xr:uid="{00000000-0005-0000-0000-00001FBC0000}"/>
    <cellStyle name="T_Book1_KLmoi thau-dt 14" xfId="43400" xr:uid="{00000000-0005-0000-0000-000020BC0000}"/>
    <cellStyle name="T_Book1_KLmoi thau-dt 14 2" xfId="43401" xr:uid="{00000000-0005-0000-0000-000021BC0000}"/>
    <cellStyle name="T_Book1_KLmoi thau-dt 14 3" xfId="43402" xr:uid="{00000000-0005-0000-0000-000022BC0000}"/>
    <cellStyle name="T_Book1_KLmoi thau-dt 14 4" xfId="43403" xr:uid="{00000000-0005-0000-0000-000023BC0000}"/>
    <cellStyle name="T_Book1_KLmoi thau-dt 14 5" xfId="43404" xr:uid="{00000000-0005-0000-0000-000024BC0000}"/>
    <cellStyle name="T_Book1_KLmoi thau-dt 14 6" xfId="43405" xr:uid="{00000000-0005-0000-0000-000025BC0000}"/>
    <cellStyle name="T_Book1_KLmoi thau-dt 15" xfId="43406" xr:uid="{00000000-0005-0000-0000-000026BC0000}"/>
    <cellStyle name="T_Book1_KLmoi thau-dt 15 2" xfId="43407" xr:uid="{00000000-0005-0000-0000-000027BC0000}"/>
    <cellStyle name="T_Book1_KLmoi thau-dt 15 3" xfId="43408" xr:uid="{00000000-0005-0000-0000-000028BC0000}"/>
    <cellStyle name="T_Book1_KLmoi thau-dt 15 4" xfId="43409" xr:uid="{00000000-0005-0000-0000-000029BC0000}"/>
    <cellStyle name="T_Book1_KLmoi thau-dt 15 5" xfId="43410" xr:uid="{00000000-0005-0000-0000-00002ABC0000}"/>
    <cellStyle name="T_Book1_KLmoi thau-dt 15 6" xfId="43411" xr:uid="{00000000-0005-0000-0000-00002BBC0000}"/>
    <cellStyle name="T_Book1_KLmoi thau-dt 16" xfId="43412" xr:uid="{00000000-0005-0000-0000-00002CBC0000}"/>
    <cellStyle name="T_Book1_KLmoi thau-dt 16 2" xfId="43413" xr:uid="{00000000-0005-0000-0000-00002DBC0000}"/>
    <cellStyle name="T_Book1_KLmoi thau-dt 16 3" xfId="43414" xr:uid="{00000000-0005-0000-0000-00002EBC0000}"/>
    <cellStyle name="T_Book1_KLmoi thau-dt 16 4" xfId="43415" xr:uid="{00000000-0005-0000-0000-00002FBC0000}"/>
    <cellStyle name="T_Book1_KLmoi thau-dt 16 5" xfId="43416" xr:uid="{00000000-0005-0000-0000-000030BC0000}"/>
    <cellStyle name="T_Book1_KLmoi thau-dt 16 6" xfId="43417" xr:uid="{00000000-0005-0000-0000-000031BC0000}"/>
    <cellStyle name="T_Book1_KLmoi thau-dt 17" xfId="43418" xr:uid="{00000000-0005-0000-0000-000032BC0000}"/>
    <cellStyle name="T_Book1_KLmoi thau-dt 17 2" xfId="43419" xr:uid="{00000000-0005-0000-0000-000033BC0000}"/>
    <cellStyle name="T_Book1_KLmoi thau-dt 17 3" xfId="43420" xr:uid="{00000000-0005-0000-0000-000034BC0000}"/>
    <cellStyle name="T_Book1_KLmoi thau-dt 17 4" xfId="43421" xr:uid="{00000000-0005-0000-0000-000035BC0000}"/>
    <cellStyle name="T_Book1_KLmoi thau-dt 17 5" xfId="43422" xr:uid="{00000000-0005-0000-0000-000036BC0000}"/>
    <cellStyle name="T_Book1_KLmoi thau-dt 17 6" xfId="43423" xr:uid="{00000000-0005-0000-0000-000037BC0000}"/>
    <cellStyle name="T_Book1_KLmoi thau-dt 18" xfId="43424" xr:uid="{00000000-0005-0000-0000-000038BC0000}"/>
    <cellStyle name="T_Book1_KLmoi thau-dt 18 2" xfId="43425" xr:uid="{00000000-0005-0000-0000-000039BC0000}"/>
    <cellStyle name="T_Book1_KLmoi thau-dt 18 3" xfId="43426" xr:uid="{00000000-0005-0000-0000-00003ABC0000}"/>
    <cellStyle name="T_Book1_KLmoi thau-dt 18 4" xfId="43427" xr:uid="{00000000-0005-0000-0000-00003BBC0000}"/>
    <cellStyle name="T_Book1_KLmoi thau-dt 18 5" xfId="43428" xr:uid="{00000000-0005-0000-0000-00003CBC0000}"/>
    <cellStyle name="T_Book1_KLmoi thau-dt 18 6" xfId="43429" xr:uid="{00000000-0005-0000-0000-00003DBC0000}"/>
    <cellStyle name="T_Book1_KLmoi thau-dt 19" xfId="43430" xr:uid="{00000000-0005-0000-0000-00003EBC0000}"/>
    <cellStyle name="T_Book1_KLmoi thau-dt 19 2" xfId="43431" xr:uid="{00000000-0005-0000-0000-00003FBC0000}"/>
    <cellStyle name="T_Book1_KLmoi thau-dt 19 3" xfId="43432" xr:uid="{00000000-0005-0000-0000-000040BC0000}"/>
    <cellStyle name="T_Book1_KLmoi thau-dt 19 4" xfId="43433" xr:uid="{00000000-0005-0000-0000-000041BC0000}"/>
    <cellStyle name="T_Book1_KLmoi thau-dt 19 5" xfId="43434" xr:uid="{00000000-0005-0000-0000-000042BC0000}"/>
    <cellStyle name="T_Book1_KLmoi thau-dt 19 6" xfId="43435" xr:uid="{00000000-0005-0000-0000-000043BC0000}"/>
    <cellStyle name="T_Book1_KLmoi thau-dt 2" xfId="43436" xr:uid="{00000000-0005-0000-0000-000044BC0000}"/>
    <cellStyle name="T_Book1_KLmoi thau-dt 2 2" xfId="43437" xr:uid="{00000000-0005-0000-0000-000045BC0000}"/>
    <cellStyle name="T_Book1_KLmoi thau-dt 2 3" xfId="43438" xr:uid="{00000000-0005-0000-0000-000046BC0000}"/>
    <cellStyle name="T_Book1_KLmoi thau-dt 2 4" xfId="43439" xr:uid="{00000000-0005-0000-0000-000047BC0000}"/>
    <cellStyle name="T_Book1_KLmoi thau-dt 2 5" xfId="43440" xr:uid="{00000000-0005-0000-0000-000048BC0000}"/>
    <cellStyle name="T_Book1_KLmoi thau-dt 2 6" xfId="43441" xr:uid="{00000000-0005-0000-0000-000049BC0000}"/>
    <cellStyle name="T_Book1_KLmoi thau-dt 2 7" xfId="43442" xr:uid="{00000000-0005-0000-0000-00004ABC0000}"/>
    <cellStyle name="T_Book1_KLmoi thau-dt 20" xfId="43443" xr:uid="{00000000-0005-0000-0000-00004BBC0000}"/>
    <cellStyle name="T_Book1_KLmoi thau-dt 20 2" xfId="43444" xr:uid="{00000000-0005-0000-0000-00004CBC0000}"/>
    <cellStyle name="T_Book1_KLmoi thau-dt 20 3" xfId="43445" xr:uid="{00000000-0005-0000-0000-00004DBC0000}"/>
    <cellStyle name="T_Book1_KLmoi thau-dt 20 4" xfId="43446" xr:uid="{00000000-0005-0000-0000-00004EBC0000}"/>
    <cellStyle name="T_Book1_KLmoi thau-dt 20 5" xfId="43447" xr:uid="{00000000-0005-0000-0000-00004FBC0000}"/>
    <cellStyle name="T_Book1_KLmoi thau-dt 20 6" xfId="43448" xr:uid="{00000000-0005-0000-0000-000050BC0000}"/>
    <cellStyle name="T_Book1_KLmoi thau-dt 21" xfId="43449" xr:uid="{00000000-0005-0000-0000-000051BC0000}"/>
    <cellStyle name="T_Book1_KLmoi thau-dt 21 2" xfId="43450" xr:uid="{00000000-0005-0000-0000-000052BC0000}"/>
    <cellStyle name="T_Book1_KLmoi thau-dt 21 3" xfId="43451" xr:uid="{00000000-0005-0000-0000-000053BC0000}"/>
    <cellStyle name="T_Book1_KLmoi thau-dt 21 4" xfId="43452" xr:uid="{00000000-0005-0000-0000-000054BC0000}"/>
    <cellStyle name="T_Book1_KLmoi thau-dt 21 5" xfId="43453" xr:uid="{00000000-0005-0000-0000-000055BC0000}"/>
    <cellStyle name="T_Book1_KLmoi thau-dt 21 6" xfId="43454" xr:uid="{00000000-0005-0000-0000-000056BC0000}"/>
    <cellStyle name="T_Book1_KLmoi thau-dt 22" xfId="43455" xr:uid="{00000000-0005-0000-0000-000057BC0000}"/>
    <cellStyle name="T_Book1_KLmoi thau-dt 22 2" xfId="43456" xr:uid="{00000000-0005-0000-0000-000058BC0000}"/>
    <cellStyle name="T_Book1_KLmoi thau-dt 22 3" xfId="43457" xr:uid="{00000000-0005-0000-0000-000059BC0000}"/>
    <cellStyle name="T_Book1_KLmoi thau-dt 22 4" xfId="43458" xr:uid="{00000000-0005-0000-0000-00005ABC0000}"/>
    <cellStyle name="T_Book1_KLmoi thau-dt 22 5" xfId="43459" xr:uid="{00000000-0005-0000-0000-00005BBC0000}"/>
    <cellStyle name="T_Book1_KLmoi thau-dt 22 6" xfId="43460" xr:uid="{00000000-0005-0000-0000-00005CBC0000}"/>
    <cellStyle name="T_Book1_KLmoi thau-dt 23" xfId="43461" xr:uid="{00000000-0005-0000-0000-00005DBC0000}"/>
    <cellStyle name="T_Book1_KLmoi thau-dt 23 2" xfId="43462" xr:uid="{00000000-0005-0000-0000-00005EBC0000}"/>
    <cellStyle name="T_Book1_KLmoi thau-dt 23 3" xfId="43463" xr:uid="{00000000-0005-0000-0000-00005FBC0000}"/>
    <cellStyle name="T_Book1_KLmoi thau-dt 23 4" xfId="43464" xr:uid="{00000000-0005-0000-0000-000060BC0000}"/>
    <cellStyle name="T_Book1_KLmoi thau-dt 23 5" xfId="43465" xr:uid="{00000000-0005-0000-0000-000061BC0000}"/>
    <cellStyle name="T_Book1_KLmoi thau-dt 23 6" xfId="43466" xr:uid="{00000000-0005-0000-0000-000062BC0000}"/>
    <cellStyle name="T_Book1_KLmoi thau-dt 24" xfId="43467" xr:uid="{00000000-0005-0000-0000-000063BC0000}"/>
    <cellStyle name="T_Book1_KLmoi thau-dt 24 2" xfId="43468" xr:uid="{00000000-0005-0000-0000-000064BC0000}"/>
    <cellStyle name="T_Book1_KLmoi thau-dt 24 3" xfId="43469" xr:uid="{00000000-0005-0000-0000-000065BC0000}"/>
    <cellStyle name="T_Book1_KLmoi thau-dt 24 4" xfId="43470" xr:uid="{00000000-0005-0000-0000-000066BC0000}"/>
    <cellStyle name="T_Book1_KLmoi thau-dt 24 5" xfId="43471" xr:uid="{00000000-0005-0000-0000-000067BC0000}"/>
    <cellStyle name="T_Book1_KLmoi thau-dt 24 6" xfId="43472" xr:uid="{00000000-0005-0000-0000-000068BC0000}"/>
    <cellStyle name="T_Book1_KLmoi thau-dt 25" xfId="43473" xr:uid="{00000000-0005-0000-0000-000069BC0000}"/>
    <cellStyle name="T_Book1_KLmoi thau-dt 25 2" xfId="43474" xr:uid="{00000000-0005-0000-0000-00006ABC0000}"/>
    <cellStyle name="T_Book1_KLmoi thau-dt 25 3" xfId="43475" xr:uid="{00000000-0005-0000-0000-00006BBC0000}"/>
    <cellStyle name="T_Book1_KLmoi thau-dt 25 4" xfId="43476" xr:uid="{00000000-0005-0000-0000-00006CBC0000}"/>
    <cellStyle name="T_Book1_KLmoi thau-dt 25 5" xfId="43477" xr:uid="{00000000-0005-0000-0000-00006DBC0000}"/>
    <cellStyle name="T_Book1_KLmoi thau-dt 25 6" xfId="43478" xr:uid="{00000000-0005-0000-0000-00006EBC0000}"/>
    <cellStyle name="T_Book1_KLmoi thau-dt 26" xfId="43479" xr:uid="{00000000-0005-0000-0000-00006FBC0000}"/>
    <cellStyle name="T_Book1_KLmoi thau-dt 26 2" xfId="43480" xr:uid="{00000000-0005-0000-0000-000070BC0000}"/>
    <cellStyle name="T_Book1_KLmoi thau-dt 26 3" xfId="43481" xr:uid="{00000000-0005-0000-0000-000071BC0000}"/>
    <cellStyle name="T_Book1_KLmoi thau-dt 26 4" xfId="43482" xr:uid="{00000000-0005-0000-0000-000072BC0000}"/>
    <cellStyle name="T_Book1_KLmoi thau-dt 26 5" xfId="43483" xr:uid="{00000000-0005-0000-0000-000073BC0000}"/>
    <cellStyle name="T_Book1_KLmoi thau-dt 26 6" xfId="43484" xr:uid="{00000000-0005-0000-0000-000074BC0000}"/>
    <cellStyle name="T_Book1_KLmoi thau-dt 27" xfId="43485" xr:uid="{00000000-0005-0000-0000-000075BC0000}"/>
    <cellStyle name="T_Book1_KLmoi thau-dt 27 2" xfId="43486" xr:uid="{00000000-0005-0000-0000-000076BC0000}"/>
    <cellStyle name="T_Book1_KLmoi thau-dt 27 3" xfId="43487" xr:uid="{00000000-0005-0000-0000-000077BC0000}"/>
    <cellStyle name="T_Book1_KLmoi thau-dt 27 4" xfId="43488" xr:uid="{00000000-0005-0000-0000-000078BC0000}"/>
    <cellStyle name="T_Book1_KLmoi thau-dt 27 5" xfId="43489" xr:uid="{00000000-0005-0000-0000-000079BC0000}"/>
    <cellStyle name="T_Book1_KLmoi thau-dt 27 6" xfId="43490" xr:uid="{00000000-0005-0000-0000-00007ABC0000}"/>
    <cellStyle name="T_Book1_KLmoi thau-dt 28" xfId="43491" xr:uid="{00000000-0005-0000-0000-00007BBC0000}"/>
    <cellStyle name="T_Book1_KLmoi thau-dt 28 2" xfId="43492" xr:uid="{00000000-0005-0000-0000-00007CBC0000}"/>
    <cellStyle name="T_Book1_KLmoi thau-dt 28 3" xfId="43493" xr:uid="{00000000-0005-0000-0000-00007DBC0000}"/>
    <cellStyle name="T_Book1_KLmoi thau-dt 28 4" xfId="43494" xr:uid="{00000000-0005-0000-0000-00007EBC0000}"/>
    <cellStyle name="T_Book1_KLmoi thau-dt 28 5" xfId="43495" xr:uid="{00000000-0005-0000-0000-00007FBC0000}"/>
    <cellStyle name="T_Book1_KLmoi thau-dt 28 6" xfId="43496" xr:uid="{00000000-0005-0000-0000-000080BC0000}"/>
    <cellStyle name="T_Book1_KLmoi thau-dt 29" xfId="43497" xr:uid="{00000000-0005-0000-0000-000081BC0000}"/>
    <cellStyle name="T_Book1_KLmoi thau-dt 29 2" xfId="43498" xr:uid="{00000000-0005-0000-0000-000082BC0000}"/>
    <cellStyle name="T_Book1_KLmoi thau-dt 29 3" xfId="43499" xr:uid="{00000000-0005-0000-0000-000083BC0000}"/>
    <cellStyle name="T_Book1_KLmoi thau-dt 29 4" xfId="43500" xr:uid="{00000000-0005-0000-0000-000084BC0000}"/>
    <cellStyle name="T_Book1_KLmoi thau-dt 29 5" xfId="43501" xr:uid="{00000000-0005-0000-0000-000085BC0000}"/>
    <cellStyle name="T_Book1_KLmoi thau-dt 29 6" xfId="43502" xr:uid="{00000000-0005-0000-0000-000086BC0000}"/>
    <cellStyle name="T_Book1_KLmoi thau-dt 3" xfId="43503" xr:uid="{00000000-0005-0000-0000-000087BC0000}"/>
    <cellStyle name="T_Book1_KLmoi thau-dt 3 2" xfId="43504" xr:uid="{00000000-0005-0000-0000-000088BC0000}"/>
    <cellStyle name="T_Book1_KLmoi thau-dt 3 3" xfId="43505" xr:uid="{00000000-0005-0000-0000-000089BC0000}"/>
    <cellStyle name="T_Book1_KLmoi thau-dt 3 4" xfId="43506" xr:uid="{00000000-0005-0000-0000-00008ABC0000}"/>
    <cellStyle name="T_Book1_KLmoi thau-dt 3 5" xfId="43507" xr:uid="{00000000-0005-0000-0000-00008BBC0000}"/>
    <cellStyle name="T_Book1_KLmoi thau-dt 3 6" xfId="43508" xr:uid="{00000000-0005-0000-0000-00008CBC0000}"/>
    <cellStyle name="T_Book1_KLmoi thau-dt 30" xfId="43509" xr:uid="{00000000-0005-0000-0000-00008DBC0000}"/>
    <cellStyle name="T_Book1_KLmoi thau-dt 31" xfId="43510" xr:uid="{00000000-0005-0000-0000-00008EBC0000}"/>
    <cellStyle name="T_Book1_KLmoi thau-dt 32" xfId="43511" xr:uid="{00000000-0005-0000-0000-00008FBC0000}"/>
    <cellStyle name="T_Book1_KLmoi thau-dt 33" xfId="43512" xr:uid="{00000000-0005-0000-0000-000090BC0000}"/>
    <cellStyle name="T_Book1_KLmoi thau-dt 34" xfId="43513" xr:uid="{00000000-0005-0000-0000-000091BC0000}"/>
    <cellStyle name="T_Book1_KLmoi thau-dt 4" xfId="43514" xr:uid="{00000000-0005-0000-0000-000092BC0000}"/>
    <cellStyle name="T_Book1_KLmoi thau-dt 4 2" xfId="43515" xr:uid="{00000000-0005-0000-0000-000093BC0000}"/>
    <cellStyle name="T_Book1_KLmoi thau-dt 4 3" xfId="43516" xr:uid="{00000000-0005-0000-0000-000094BC0000}"/>
    <cellStyle name="T_Book1_KLmoi thau-dt 4 4" xfId="43517" xr:uid="{00000000-0005-0000-0000-000095BC0000}"/>
    <cellStyle name="T_Book1_KLmoi thau-dt 4 5" xfId="43518" xr:uid="{00000000-0005-0000-0000-000096BC0000}"/>
    <cellStyle name="T_Book1_KLmoi thau-dt 4 6" xfId="43519" xr:uid="{00000000-0005-0000-0000-000097BC0000}"/>
    <cellStyle name="T_Book1_KLmoi thau-dt 5" xfId="43520" xr:uid="{00000000-0005-0000-0000-000098BC0000}"/>
    <cellStyle name="T_Book1_KLmoi thau-dt 5 2" xfId="43521" xr:uid="{00000000-0005-0000-0000-000099BC0000}"/>
    <cellStyle name="T_Book1_KLmoi thau-dt 5 3" xfId="43522" xr:uid="{00000000-0005-0000-0000-00009ABC0000}"/>
    <cellStyle name="T_Book1_KLmoi thau-dt 5 4" xfId="43523" xr:uid="{00000000-0005-0000-0000-00009BBC0000}"/>
    <cellStyle name="T_Book1_KLmoi thau-dt 5 5" xfId="43524" xr:uid="{00000000-0005-0000-0000-00009CBC0000}"/>
    <cellStyle name="T_Book1_KLmoi thau-dt 5 6" xfId="43525" xr:uid="{00000000-0005-0000-0000-00009DBC0000}"/>
    <cellStyle name="T_Book1_KLmoi thau-dt 6" xfId="43526" xr:uid="{00000000-0005-0000-0000-00009EBC0000}"/>
    <cellStyle name="T_Book1_KLmoi thau-dt 6 2" xfId="43527" xr:uid="{00000000-0005-0000-0000-00009FBC0000}"/>
    <cellStyle name="T_Book1_KLmoi thau-dt 6 3" xfId="43528" xr:uid="{00000000-0005-0000-0000-0000A0BC0000}"/>
    <cellStyle name="T_Book1_KLmoi thau-dt 6 4" xfId="43529" xr:uid="{00000000-0005-0000-0000-0000A1BC0000}"/>
    <cellStyle name="T_Book1_KLmoi thau-dt 6 5" xfId="43530" xr:uid="{00000000-0005-0000-0000-0000A2BC0000}"/>
    <cellStyle name="T_Book1_KLmoi thau-dt 6 6" xfId="43531" xr:uid="{00000000-0005-0000-0000-0000A3BC0000}"/>
    <cellStyle name="T_Book1_KLmoi thau-dt 7" xfId="43532" xr:uid="{00000000-0005-0000-0000-0000A4BC0000}"/>
    <cellStyle name="T_Book1_KLmoi thau-dt 7 2" xfId="43533" xr:uid="{00000000-0005-0000-0000-0000A5BC0000}"/>
    <cellStyle name="T_Book1_KLmoi thau-dt 7 3" xfId="43534" xr:uid="{00000000-0005-0000-0000-0000A6BC0000}"/>
    <cellStyle name="T_Book1_KLmoi thau-dt 7 4" xfId="43535" xr:uid="{00000000-0005-0000-0000-0000A7BC0000}"/>
    <cellStyle name="T_Book1_KLmoi thau-dt 7 5" xfId="43536" xr:uid="{00000000-0005-0000-0000-0000A8BC0000}"/>
    <cellStyle name="T_Book1_KLmoi thau-dt 7 6" xfId="43537" xr:uid="{00000000-0005-0000-0000-0000A9BC0000}"/>
    <cellStyle name="T_Book1_KLmoi thau-dt 8" xfId="43538" xr:uid="{00000000-0005-0000-0000-0000AABC0000}"/>
    <cellStyle name="T_Book1_KLmoi thau-dt 8 2" xfId="43539" xr:uid="{00000000-0005-0000-0000-0000ABBC0000}"/>
    <cellStyle name="T_Book1_KLmoi thau-dt 8 3" xfId="43540" xr:uid="{00000000-0005-0000-0000-0000ACBC0000}"/>
    <cellStyle name="T_Book1_KLmoi thau-dt 8 4" xfId="43541" xr:uid="{00000000-0005-0000-0000-0000ADBC0000}"/>
    <cellStyle name="T_Book1_KLmoi thau-dt 8 5" xfId="43542" xr:uid="{00000000-0005-0000-0000-0000AEBC0000}"/>
    <cellStyle name="T_Book1_KLmoi thau-dt 8 6" xfId="43543" xr:uid="{00000000-0005-0000-0000-0000AFBC0000}"/>
    <cellStyle name="T_Book1_KLmoi thau-dt 9" xfId="43544" xr:uid="{00000000-0005-0000-0000-0000B0BC0000}"/>
    <cellStyle name="T_Book1_KLmoi thau-dt 9 2" xfId="43545" xr:uid="{00000000-0005-0000-0000-0000B1BC0000}"/>
    <cellStyle name="T_Book1_KLmoi thau-dt 9 3" xfId="43546" xr:uid="{00000000-0005-0000-0000-0000B2BC0000}"/>
    <cellStyle name="T_Book1_KLmoi thau-dt 9 4" xfId="43547" xr:uid="{00000000-0005-0000-0000-0000B3BC0000}"/>
    <cellStyle name="T_Book1_KLmoi thau-dt 9 5" xfId="43548" xr:uid="{00000000-0005-0000-0000-0000B4BC0000}"/>
    <cellStyle name="T_Book1_KLmoi thau-dt 9 6" xfId="43549" xr:uid="{00000000-0005-0000-0000-0000B5BC0000}"/>
    <cellStyle name="T_Book1_linh tinh" xfId="57897" xr:uid="{00000000-0005-0000-0000-00006FBD0000}"/>
    <cellStyle name="T_Book1_linh tinh 2" xfId="58875" xr:uid="{00000000-0005-0000-0000-000070BD0000}"/>
    <cellStyle name="T_Book1_Luy ke von ung nam 2011 -Thoa gui ngay 12-8-2012" xfId="1113" xr:uid="{00000000-0005-0000-0000-000071BD0000}"/>
    <cellStyle name="T_Book1_Luy ke von ung nam 2011 -Thoa gui ngay 12-8-2012 2" xfId="59191" xr:uid="{00000000-0005-0000-0000-000072BD0000}"/>
    <cellStyle name="T_Book1_Luy ke von ung nam 2011 -Thoa gui ngay 12-8-2012 3" xfId="59008" xr:uid="{00000000-0005-0000-0000-000073BD0000}"/>
    <cellStyle name="T_Book1_Luy ke von ung nam 2011 -Thoa gui ngay 12-8-2012 4" xfId="59149" xr:uid="{00000000-0005-0000-0000-000074BD0000}"/>
    <cellStyle name="T_Book1_Luy ke von ung nam 2011 -Thoa gui ngay 12-8-2012 5" xfId="59292" xr:uid="{00000000-0005-0000-0000-000075BD0000}"/>
    <cellStyle name="T_Book1_Muc thu-chi KB Ha Tay" xfId="43550" xr:uid="{00000000-0005-0000-0000-000076BD0000}"/>
    <cellStyle name="T_Book1_Muc thu-chi KB Ha Tay 10" xfId="43551" xr:uid="{00000000-0005-0000-0000-000077BD0000}"/>
    <cellStyle name="T_Book1_Muc thu-chi KB Ha Tay 10 2" xfId="43552" xr:uid="{00000000-0005-0000-0000-000078BD0000}"/>
    <cellStyle name="T_Book1_Muc thu-chi KB Ha Tay 10 3" xfId="43553" xr:uid="{00000000-0005-0000-0000-000079BD0000}"/>
    <cellStyle name="T_Book1_Muc thu-chi KB Ha Tay 10 4" xfId="43554" xr:uid="{00000000-0005-0000-0000-00007ABD0000}"/>
    <cellStyle name="T_Book1_Muc thu-chi KB Ha Tay 10 5" xfId="43555" xr:uid="{00000000-0005-0000-0000-00007BBD0000}"/>
    <cellStyle name="T_Book1_Muc thu-chi KB Ha Tay 10 6" xfId="43556" xr:uid="{00000000-0005-0000-0000-00007CBD0000}"/>
    <cellStyle name="T_Book1_Muc thu-chi KB Ha Tay 11" xfId="43557" xr:uid="{00000000-0005-0000-0000-00007DBD0000}"/>
    <cellStyle name="T_Book1_Muc thu-chi KB Ha Tay 11 2" xfId="43558" xr:uid="{00000000-0005-0000-0000-00007EBD0000}"/>
    <cellStyle name="T_Book1_Muc thu-chi KB Ha Tay 11 3" xfId="43559" xr:uid="{00000000-0005-0000-0000-00007FBD0000}"/>
    <cellStyle name="T_Book1_Muc thu-chi KB Ha Tay 11 4" xfId="43560" xr:uid="{00000000-0005-0000-0000-000080BD0000}"/>
    <cellStyle name="T_Book1_Muc thu-chi KB Ha Tay 11 5" xfId="43561" xr:uid="{00000000-0005-0000-0000-000081BD0000}"/>
    <cellStyle name="T_Book1_Muc thu-chi KB Ha Tay 11 6" xfId="43562" xr:uid="{00000000-0005-0000-0000-000082BD0000}"/>
    <cellStyle name="T_Book1_Muc thu-chi KB Ha Tay 12" xfId="43563" xr:uid="{00000000-0005-0000-0000-000083BD0000}"/>
    <cellStyle name="T_Book1_Muc thu-chi KB Ha Tay 12 2" xfId="43564" xr:uid="{00000000-0005-0000-0000-000084BD0000}"/>
    <cellStyle name="T_Book1_Muc thu-chi KB Ha Tay 12 3" xfId="43565" xr:uid="{00000000-0005-0000-0000-000085BD0000}"/>
    <cellStyle name="T_Book1_Muc thu-chi KB Ha Tay 12 4" xfId="43566" xr:uid="{00000000-0005-0000-0000-000086BD0000}"/>
    <cellStyle name="T_Book1_Muc thu-chi KB Ha Tay 12 5" xfId="43567" xr:uid="{00000000-0005-0000-0000-000087BD0000}"/>
    <cellStyle name="T_Book1_Muc thu-chi KB Ha Tay 12 6" xfId="43568" xr:uid="{00000000-0005-0000-0000-000088BD0000}"/>
    <cellStyle name="T_Book1_Muc thu-chi KB Ha Tay 13" xfId="43569" xr:uid="{00000000-0005-0000-0000-000089BD0000}"/>
    <cellStyle name="T_Book1_Muc thu-chi KB Ha Tay 13 2" xfId="43570" xr:uid="{00000000-0005-0000-0000-00008ABD0000}"/>
    <cellStyle name="T_Book1_Muc thu-chi KB Ha Tay 13 3" xfId="43571" xr:uid="{00000000-0005-0000-0000-00008BBD0000}"/>
    <cellStyle name="T_Book1_Muc thu-chi KB Ha Tay 13 4" xfId="43572" xr:uid="{00000000-0005-0000-0000-00008CBD0000}"/>
    <cellStyle name="T_Book1_Muc thu-chi KB Ha Tay 13 5" xfId="43573" xr:uid="{00000000-0005-0000-0000-00008DBD0000}"/>
    <cellStyle name="T_Book1_Muc thu-chi KB Ha Tay 13 6" xfId="43574" xr:uid="{00000000-0005-0000-0000-00008EBD0000}"/>
    <cellStyle name="T_Book1_Muc thu-chi KB Ha Tay 14" xfId="43575" xr:uid="{00000000-0005-0000-0000-00008FBD0000}"/>
    <cellStyle name="T_Book1_Muc thu-chi KB Ha Tay 14 2" xfId="43576" xr:uid="{00000000-0005-0000-0000-000090BD0000}"/>
    <cellStyle name="T_Book1_Muc thu-chi KB Ha Tay 14 3" xfId="43577" xr:uid="{00000000-0005-0000-0000-000091BD0000}"/>
    <cellStyle name="T_Book1_Muc thu-chi KB Ha Tay 14 4" xfId="43578" xr:uid="{00000000-0005-0000-0000-000092BD0000}"/>
    <cellStyle name="T_Book1_Muc thu-chi KB Ha Tay 14 5" xfId="43579" xr:uid="{00000000-0005-0000-0000-000093BD0000}"/>
    <cellStyle name="T_Book1_Muc thu-chi KB Ha Tay 14 6" xfId="43580" xr:uid="{00000000-0005-0000-0000-000094BD0000}"/>
    <cellStyle name="T_Book1_Muc thu-chi KB Ha Tay 15" xfId="43581" xr:uid="{00000000-0005-0000-0000-000095BD0000}"/>
    <cellStyle name="T_Book1_Muc thu-chi KB Ha Tay 15 2" xfId="43582" xr:uid="{00000000-0005-0000-0000-000096BD0000}"/>
    <cellStyle name="T_Book1_Muc thu-chi KB Ha Tay 15 3" xfId="43583" xr:uid="{00000000-0005-0000-0000-000097BD0000}"/>
    <cellStyle name="T_Book1_Muc thu-chi KB Ha Tay 15 4" xfId="43584" xr:uid="{00000000-0005-0000-0000-000098BD0000}"/>
    <cellStyle name="T_Book1_Muc thu-chi KB Ha Tay 15 5" xfId="43585" xr:uid="{00000000-0005-0000-0000-000099BD0000}"/>
    <cellStyle name="T_Book1_Muc thu-chi KB Ha Tay 15 6" xfId="43586" xr:uid="{00000000-0005-0000-0000-00009ABD0000}"/>
    <cellStyle name="T_Book1_Muc thu-chi KB Ha Tay 16" xfId="43587" xr:uid="{00000000-0005-0000-0000-00009BBD0000}"/>
    <cellStyle name="T_Book1_Muc thu-chi KB Ha Tay 16 2" xfId="43588" xr:uid="{00000000-0005-0000-0000-00009CBD0000}"/>
    <cellStyle name="T_Book1_Muc thu-chi KB Ha Tay 16 3" xfId="43589" xr:uid="{00000000-0005-0000-0000-00009DBD0000}"/>
    <cellStyle name="T_Book1_Muc thu-chi KB Ha Tay 16 4" xfId="43590" xr:uid="{00000000-0005-0000-0000-00009EBD0000}"/>
    <cellStyle name="T_Book1_Muc thu-chi KB Ha Tay 16 5" xfId="43591" xr:uid="{00000000-0005-0000-0000-00009FBD0000}"/>
    <cellStyle name="T_Book1_Muc thu-chi KB Ha Tay 16 6" xfId="43592" xr:uid="{00000000-0005-0000-0000-0000A0BD0000}"/>
    <cellStyle name="T_Book1_Muc thu-chi KB Ha Tay 17" xfId="43593" xr:uid="{00000000-0005-0000-0000-0000A1BD0000}"/>
    <cellStyle name="T_Book1_Muc thu-chi KB Ha Tay 17 2" xfId="43594" xr:uid="{00000000-0005-0000-0000-0000A2BD0000}"/>
    <cellStyle name="T_Book1_Muc thu-chi KB Ha Tay 17 3" xfId="43595" xr:uid="{00000000-0005-0000-0000-0000A3BD0000}"/>
    <cellStyle name="T_Book1_Muc thu-chi KB Ha Tay 17 4" xfId="43596" xr:uid="{00000000-0005-0000-0000-0000A4BD0000}"/>
    <cellStyle name="T_Book1_Muc thu-chi KB Ha Tay 17 5" xfId="43597" xr:uid="{00000000-0005-0000-0000-0000A5BD0000}"/>
    <cellStyle name="T_Book1_Muc thu-chi KB Ha Tay 17 6" xfId="43598" xr:uid="{00000000-0005-0000-0000-0000A6BD0000}"/>
    <cellStyle name="T_Book1_Muc thu-chi KB Ha Tay 18" xfId="43599" xr:uid="{00000000-0005-0000-0000-0000A7BD0000}"/>
    <cellStyle name="T_Book1_Muc thu-chi KB Ha Tay 18 2" xfId="43600" xr:uid="{00000000-0005-0000-0000-0000A8BD0000}"/>
    <cellStyle name="T_Book1_Muc thu-chi KB Ha Tay 18 3" xfId="43601" xr:uid="{00000000-0005-0000-0000-0000A9BD0000}"/>
    <cellStyle name="T_Book1_Muc thu-chi KB Ha Tay 18 4" xfId="43602" xr:uid="{00000000-0005-0000-0000-0000AABD0000}"/>
    <cellStyle name="T_Book1_Muc thu-chi KB Ha Tay 18 5" xfId="43603" xr:uid="{00000000-0005-0000-0000-0000ABBD0000}"/>
    <cellStyle name="T_Book1_Muc thu-chi KB Ha Tay 18 6" xfId="43604" xr:uid="{00000000-0005-0000-0000-0000ACBD0000}"/>
    <cellStyle name="T_Book1_Muc thu-chi KB Ha Tay 19" xfId="43605" xr:uid="{00000000-0005-0000-0000-0000ADBD0000}"/>
    <cellStyle name="T_Book1_Muc thu-chi KB Ha Tay 19 2" xfId="43606" xr:uid="{00000000-0005-0000-0000-0000AEBD0000}"/>
    <cellStyle name="T_Book1_Muc thu-chi KB Ha Tay 19 3" xfId="43607" xr:uid="{00000000-0005-0000-0000-0000AFBD0000}"/>
    <cellStyle name="T_Book1_Muc thu-chi KB Ha Tay 19 4" xfId="43608" xr:uid="{00000000-0005-0000-0000-0000B0BD0000}"/>
    <cellStyle name="T_Book1_Muc thu-chi KB Ha Tay 19 5" xfId="43609" xr:uid="{00000000-0005-0000-0000-0000B1BD0000}"/>
    <cellStyle name="T_Book1_Muc thu-chi KB Ha Tay 19 6" xfId="43610" xr:uid="{00000000-0005-0000-0000-0000B2BD0000}"/>
    <cellStyle name="T_Book1_Muc thu-chi KB Ha Tay 2" xfId="43611" xr:uid="{00000000-0005-0000-0000-0000B3BD0000}"/>
    <cellStyle name="T_Book1_Muc thu-chi KB Ha Tay 2 2" xfId="43612" xr:uid="{00000000-0005-0000-0000-0000B4BD0000}"/>
    <cellStyle name="T_Book1_Muc thu-chi KB Ha Tay 2 3" xfId="43613" xr:uid="{00000000-0005-0000-0000-0000B5BD0000}"/>
    <cellStyle name="T_Book1_Muc thu-chi KB Ha Tay 2 4" xfId="43614" xr:uid="{00000000-0005-0000-0000-0000B6BD0000}"/>
    <cellStyle name="T_Book1_Muc thu-chi KB Ha Tay 2 5" xfId="43615" xr:uid="{00000000-0005-0000-0000-0000B7BD0000}"/>
    <cellStyle name="T_Book1_Muc thu-chi KB Ha Tay 2 6" xfId="43616" xr:uid="{00000000-0005-0000-0000-0000B8BD0000}"/>
    <cellStyle name="T_Book1_Muc thu-chi KB Ha Tay 2 7" xfId="43617" xr:uid="{00000000-0005-0000-0000-0000B9BD0000}"/>
    <cellStyle name="T_Book1_Muc thu-chi KB Ha Tay 20" xfId="43618" xr:uid="{00000000-0005-0000-0000-0000BABD0000}"/>
    <cellStyle name="T_Book1_Muc thu-chi KB Ha Tay 20 2" xfId="43619" xr:uid="{00000000-0005-0000-0000-0000BBBD0000}"/>
    <cellStyle name="T_Book1_Muc thu-chi KB Ha Tay 20 3" xfId="43620" xr:uid="{00000000-0005-0000-0000-0000BCBD0000}"/>
    <cellStyle name="T_Book1_Muc thu-chi KB Ha Tay 20 4" xfId="43621" xr:uid="{00000000-0005-0000-0000-0000BDBD0000}"/>
    <cellStyle name="T_Book1_Muc thu-chi KB Ha Tay 20 5" xfId="43622" xr:uid="{00000000-0005-0000-0000-0000BEBD0000}"/>
    <cellStyle name="T_Book1_Muc thu-chi KB Ha Tay 20 6" xfId="43623" xr:uid="{00000000-0005-0000-0000-0000BFBD0000}"/>
    <cellStyle name="T_Book1_Muc thu-chi KB Ha Tay 21" xfId="43624" xr:uid="{00000000-0005-0000-0000-0000C0BD0000}"/>
    <cellStyle name="T_Book1_Muc thu-chi KB Ha Tay 21 2" xfId="43625" xr:uid="{00000000-0005-0000-0000-0000C1BD0000}"/>
    <cellStyle name="T_Book1_Muc thu-chi KB Ha Tay 21 3" xfId="43626" xr:uid="{00000000-0005-0000-0000-0000C2BD0000}"/>
    <cellStyle name="T_Book1_Muc thu-chi KB Ha Tay 21 4" xfId="43627" xr:uid="{00000000-0005-0000-0000-0000C3BD0000}"/>
    <cellStyle name="T_Book1_Muc thu-chi KB Ha Tay 21 5" xfId="43628" xr:uid="{00000000-0005-0000-0000-0000C4BD0000}"/>
    <cellStyle name="T_Book1_Muc thu-chi KB Ha Tay 21 6" xfId="43629" xr:uid="{00000000-0005-0000-0000-0000C5BD0000}"/>
    <cellStyle name="T_Book1_Muc thu-chi KB Ha Tay 22" xfId="43630" xr:uid="{00000000-0005-0000-0000-0000C6BD0000}"/>
    <cellStyle name="T_Book1_Muc thu-chi KB Ha Tay 22 2" xfId="43631" xr:uid="{00000000-0005-0000-0000-0000C7BD0000}"/>
    <cellStyle name="T_Book1_Muc thu-chi KB Ha Tay 22 3" xfId="43632" xr:uid="{00000000-0005-0000-0000-0000C8BD0000}"/>
    <cellStyle name="T_Book1_Muc thu-chi KB Ha Tay 22 4" xfId="43633" xr:uid="{00000000-0005-0000-0000-0000C9BD0000}"/>
    <cellStyle name="T_Book1_Muc thu-chi KB Ha Tay 22 5" xfId="43634" xr:uid="{00000000-0005-0000-0000-0000CABD0000}"/>
    <cellStyle name="T_Book1_Muc thu-chi KB Ha Tay 22 6" xfId="43635" xr:uid="{00000000-0005-0000-0000-0000CBBD0000}"/>
    <cellStyle name="T_Book1_Muc thu-chi KB Ha Tay 23" xfId="43636" xr:uid="{00000000-0005-0000-0000-0000CCBD0000}"/>
    <cellStyle name="T_Book1_Muc thu-chi KB Ha Tay 23 2" xfId="43637" xr:uid="{00000000-0005-0000-0000-0000CDBD0000}"/>
    <cellStyle name="T_Book1_Muc thu-chi KB Ha Tay 23 3" xfId="43638" xr:uid="{00000000-0005-0000-0000-0000CEBD0000}"/>
    <cellStyle name="T_Book1_Muc thu-chi KB Ha Tay 23 4" xfId="43639" xr:uid="{00000000-0005-0000-0000-0000CFBD0000}"/>
    <cellStyle name="T_Book1_Muc thu-chi KB Ha Tay 23 5" xfId="43640" xr:uid="{00000000-0005-0000-0000-0000D0BD0000}"/>
    <cellStyle name="T_Book1_Muc thu-chi KB Ha Tay 23 6" xfId="43641" xr:uid="{00000000-0005-0000-0000-0000D1BD0000}"/>
    <cellStyle name="T_Book1_Muc thu-chi KB Ha Tay 24" xfId="43642" xr:uid="{00000000-0005-0000-0000-0000D2BD0000}"/>
    <cellStyle name="T_Book1_Muc thu-chi KB Ha Tay 24 2" xfId="43643" xr:uid="{00000000-0005-0000-0000-0000D3BD0000}"/>
    <cellStyle name="T_Book1_Muc thu-chi KB Ha Tay 24 3" xfId="43644" xr:uid="{00000000-0005-0000-0000-0000D4BD0000}"/>
    <cellStyle name="T_Book1_Muc thu-chi KB Ha Tay 24 4" xfId="43645" xr:uid="{00000000-0005-0000-0000-0000D5BD0000}"/>
    <cellStyle name="T_Book1_Muc thu-chi KB Ha Tay 24 5" xfId="43646" xr:uid="{00000000-0005-0000-0000-0000D6BD0000}"/>
    <cellStyle name="T_Book1_Muc thu-chi KB Ha Tay 24 6" xfId="43647" xr:uid="{00000000-0005-0000-0000-0000D7BD0000}"/>
    <cellStyle name="T_Book1_Muc thu-chi KB Ha Tay 25" xfId="43648" xr:uid="{00000000-0005-0000-0000-0000D8BD0000}"/>
    <cellStyle name="T_Book1_Muc thu-chi KB Ha Tay 25 2" xfId="43649" xr:uid="{00000000-0005-0000-0000-0000D9BD0000}"/>
    <cellStyle name="T_Book1_Muc thu-chi KB Ha Tay 25 3" xfId="43650" xr:uid="{00000000-0005-0000-0000-0000DABD0000}"/>
    <cellStyle name="T_Book1_Muc thu-chi KB Ha Tay 25 4" xfId="43651" xr:uid="{00000000-0005-0000-0000-0000DBBD0000}"/>
    <cellStyle name="T_Book1_Muc thu-chi KB Ha Tay 25 5" xfId="43652" xr:uid="{00000000-0005-0000-0000-0000DCBD0000}"/>
    <cellStyle name="T_Book1_Muc thu-chi KB Ha Tay 25 6" xfId="43653" xr:uid="{00000000-0005-0000-0000-0000DDBD0000}"/>
    <cellStyle name="T_Book1_Muc thu-chi KB Ha Tay 26" xfId="43654" xr:uid="{00000000-0005-0000-0000-0000DEBD0000}"/>
    <cellStyle name="T_Book1_Muc thu-chi KB Ha Tay 26 2" xfId="43655" xr:uid="{00000000-0005-0000-0000-0000DFBD0000}"/>
    <cellStyle name="T_Book1_Muc thu-chi KB Ha Tay 26 3" xfId="43656" xr:uid="{00000000-0005-0000-0000-0000E0BD0000}"/>
    <cellStyle name="T_Book1_Muc thu-chi KB Ha Tay 26 4" xfId="43657" xr:uid="{00000000-0005-0000-0000-0000E1BD0000}"/>
    <cellStyle name="T_Book1_Muc thu-chi KB Ha Tay 26 5" xfId="43658" xr:uid="{00000000-0005-0000-0000-0000E2BD0000}"/>
    <cellStyle name="T_Book1_Muc thu-chi KB Ha Tay 26 6" xfId="43659" xr:uid="{00000000-0005-0000-0000-0000E3BD0000}"/>
    <cellStyle name="T_Book1_Muc thu-chi KB Ha Tay 27" xfId="43660" xr:uid="{00000000-0005-0000-0000-0000E4BD0000}"/>
    <cellStyle name="T_Book1_Muc thu-chi KB Ha Tay 27 2" xfId="43661" xr:uid="{00000000-0005-0000-0000-0000E5BD0000}"/>
    <cellStyle name="T_Book1_Muc thu-chi KB Ha Tay 27 3" xfId="43662" xr:uid="{00000000-0005-0000-0000-0000E6BD0000}"/>
    <cellStyle name="T_Book1_Muc thu-chi KB Ha Tay 27 4" xfId="43663" xr:uid="{00000000-0005-0000-0000-0000E7BD0000}"/>
    <cellStyle name="T_Book1_Muc thu-chi KB Ha Tay 27 5" xfId="43664" xr:uid="{00000000-0005-0000-0000-0000E8BD0000}"/>
    <cellStyle name="T_Book1_Muc thu-chi KB Ha Tay 27 6" xfId="43665" xr:uid="{00000000-0005-0000-0000-0000E9BD0000}"/>
    <cellStyle name="T_Book1_Muc thu-chi KB Ha Tay 28" xfId="43666" xr:uid="{00000000-0005-0000-0000-0000EABD0000}"/>
    <cellStyle name="T_Book1_Muc thu-chi KB Ha Tay 28 2" xfId="43667" xr:uid="{00000000-0005-0000-0000-0000EBBD0000}"/>
    <cellStyle name="T_Book1_Muc thu-chi KB Ha Tay 28 3" xfId="43668" xr:uid="{00000000-0005-0000-0000-0000ECBD0000}"/>
    <cellStyle name="T_Book1_Muc thu-chi KB Ha Tay 28 4" xfId="43669" xr:uid="{00000000-0005-0000-0000-0000EDBD0000}"/>
    <cellStyle name="T_Book1_Muc thu-chi KB Ha Tay 28 5" xfId="43670" xr:uid="{00000000-0005-0000-0000-0000EEBD0000}"/>
    <cellStyle name="T_Book1_Muc thu-chi KB Ha Tay 28 6" xfId="43671" xr:uid="{00000000-0005-0000-0000-0000EFBD0000}"/>
    <cellStyle name="T_Book1_Muc thu-chi KB Ha Tay 29" xfId="43672" xr:uid="{00000000-0005-0000-0000-0000F0BD0000}"/>
    <cellStyle name="T_Book1_Muc thu-chi KB Ha Tay 29 2" xfId="43673" xr:uid="{00000000-0005-0000-0000-0000F1BD0000}"/>
    <cellStyle name="T_Book1_Muc thu-chi KB Ha Tay 29 3" xfId="43674" xr:uid="{00000000-0005-0000-0000-0000F2BD0000}"/>
    <cellStyle name="T_Book1_Muc thu-chi KB Ha Tay 29 4" xfId="43675" xr:uid="{00000000-0005-0000-0000-0000F3BD0000}"/>
    <cellStyle name="T_Book1_Muc thu-chi KB Ha Tay 29 5" xfId="43676" xr:uid="{00000000-0005-0000-0000-0000F4BD0000}"/>
    <cellStyle name="T_Book1_Muc thu-chi KB Ha Tay 29 6" xfId="43677" xr:uid="{00000000-0005-0000-0000-0000F5BD0000}"/>
    <cellStyle name="T_Book1_Muc thu-chi KB Ha Tay 3" xfId="43678" xr:uid="{00000000-0005-0000-0000-0000F6BD0000}"/>
    <cellStyle name="T_Book1_Muc thu-chi KB Ha Tay 3 2" xfId="43679" xr:uid="{00000000-0005-0000-0000-0000F7BD0000}"/>
    <cellStyle name="T_Book1_Muc thu-chi KB Ha Tay 3 3" xfId="43680" xr:uid="{00000000-0005-0000-0000-0000F8BD0000}"/>
    <cellStyle name="T_Book1_Muc thu-chi KB Ha Tay 3 4" xfId="43681" xr:uid="{00000000-0005-0000-0000-0000F9BD0000}"/>
    <cellStyle name="T_Book1_Muc thu-chi KB Ha Tay 3 5" xfId="43682" xr:uid="{00000000-0005-0000-0000-0000FABD0000}"/>
    <cellStyle name="T_Book1_Muc thu-chi KB Ha Tay 3 6" xfId="43683" xr:uid="{00000000-0005-0000-0000-0000FBBD0000}"/>
    <cellStyle name="T_Book1_Muc thu-chi KB Ha Tay 30" xfId="43684" xr:uid="{00000000-0005-0000-0000-0000FCBD0000}"/>
    <cellStyle name="T_Book1_Muc thu-chi KB Ha Tay 31" xfId="43685" xr:uid="{00000000-0005-0000-0000-0000FDBD0000}"/>
    <cellStyle name="T_Book1_Muc thu-chi KB Ha Tay 32" xfId="43686" xr:uid="{00000000-0005-0000-0000-0000FEBD0000}"/>
    <cellStyle name="T_Book1_Muc thu-chi KB Ha Tay 33" xfId="43687" xr:uid="{00000000-0005-0000-0000-0000FFBD0000}"/>
    <cellStyle name="T_Book1_Muc thu-chi KB Ha Tay 34" xfId="43688" xr:uid="{00000000-0005-0000-0000-000000BE0000}"/>
    <cellStyle name="T_Book1_Muc thu-chi KB Ha Tay 4" xfId="43689" xr:uid="{00000000-0005-0000-0000-000001BE0000}"/>
    <cellStyle name="T_Book1_Muc thu-chi KB Ha Tay 4 2" xfId="43690" xr:uid="{00000000-0005-0000-0000-000002BE0000}"/>
    <cellStyle name="T_Book1_Muc thu-chi KB Ha Tay 4 3" xfId="43691" xr:uid="{00000000-0005-0000-0000-000003BE0000}"/>
    <cellStyle name="T_Book1_Muc thu-chi KB Ha Tay 4 4" xfId="43692" xr:uid="{00000000-0005-0000-0000-000004BE0000}"/>
    <cellStyle name="T_Book1_Muc thu-chi KB Ha Tay 4 5" xfId="43693" xr:uid="{00000000-0005-0000-0000-000005BE0000}"/>
    <cellStyle name="T_Book1_Muc thu-chi KB Ha Tay 4 6" xfId="43694" xr:uid="{00000000-0005-0000-0000-000006BE0000}"/>
    <cellStyle name="T_Book1_Muc thu-chi KB Ha Tay 5" xfId="43695" xr:uid="{00000000-0005-0000-0000-000007BE0000}"/>
    <cellStyle name="T_Book1_Muc thu-chi KB Ha Tay 5 2" xfId="43696" xr:uid="{00000000-0005-0000-0000-000008BE0000}"/>
    <cellStyle name="T_Book1_Muc thu-chi KB Ha Tay 5 3" xfId="43697" xr:uid="{00000000-0005-0000-0000-000009BE0000}"/>
    <cellStyle name="T_Book1_Muc thu-chi KB Ha Tay 5 4" xfId="43698" xr:uid="{00000000-0005-0000-0000-00000ABE0000}"/>
    <cellStyle name="T_Book1_Muc thu-chi KB Ha Tay 5 5" xfId="43699" xr:uid="{00000000-0005-0000-0000-00000BBE0000}"/>
    <cellStyle name="T_Book1_Muc thu-chi KB Ha Tay 5 6" xfId="43700" xr:uid="{00000000-0005-0000-0000-00000CBE0000}"/>
    <cellStyle name="T_Book1_Muc thu-chi KB Ha Tay 6" xfId="43701" xr:uid="{00000000-0005-0000-0000-00000DBE0000}"/>
    <cellStyle name="T_Book1_Muc thu-chi KB Ha Tay 6 2" xfId="43702" xr:uid="{00000000-0005-0000-0000-00000EBE0000}"/>
    <cellStyle name="T_Book1_Muc thu-chi KB Ha Tay 6 3" xfId="43703" xr:uid="{00000000-0005-0000-0000-00000FBE0000}"/>
    <cellStyle name="T_Book1_Muc thu-chi KB Ha Tay 6 4" xfId="43704" xr:uid="{00000000-0005-0000-0000-000010BE0000}"/>
    <cellStyle name="T_Book1_Muc thu-chi KB Ha Tay 6 5" xfId="43705" xr:uid="{00000000-0005-0000-0000-000011BE0000}"/>
    <cellStyle name="T_Book1_Muc thu-chi KB Ha Tay 6 6" xfId="43706" xr:uid="{00000000-0005-0000-0000-000012BE0000}"/>
    <cellStyle name="T_Book1_Muc thu-chi KB Ha Tay 7" xfId="43707" xr:uid="{00000000-0005-0000-0000-000013BE0000}"/>
    <cellStyle name="T_Book1_Muc thu-chi KB Ha Tay 7 2" xfId="43708" xr:uid="{00000000-0005-0000-0000-000014BE0000}"/>
    <cellStyle name="T_Book1_Muc thu-chi KB Ha Tay 7 3" xfId="43709" xr:uid="{00000000-0005-0000-0000-000015BE0000}"/>
    <cellStyle name="T_Book1_Muc thu-chi KB Ha Tay 7 4" xfId="43710" xr:uid="{00000000-0005-0000-0000-000016BE0000}"/>
    <cellStyle name="T_Book1_Muc thu-chi KB Ha Tay 7 5" xfId="43711" xr:uid="{00000000-0005-0000-0000-000017BE0000}"/>
    <cellStyle name="T_Book1_Muc thu-chi KB Ha Tay 7 6" xfId="43712" xr:uid="{00000000-0005-0000-0000-000018BE0000}"/>
    <cellStyle name="T_Book1_Muc thu-chi KB Ha Tay 8" xfId="43713" xr:uid="{00000000-0005-0000-0000-000019BE0000}"/>
    <cellStyle name="T_Book1_Muc thu-chi KB Ha Tay 8 2" xfId="43714" xr:uid="{00000000-0005-0000-0000-00001ABE0000}"/>
    <cellStyle name="T_Book1_Muc thu-chi KB Ha Tay 8 3" xfId="43715" xr:uid="{00000000-0005-0000-0000-00001BBE0000}"/>
    <cellStyle name="T_Book1_Muc thu-chi KB Ha Tay 8 4" xfId="43716" xr:uid="{00000000-0005-0000-0000-00001CBE0000}"/>
    <cellStyle name="T_Book1_Muc thu-chi KB Ha Tay 8 5" xfId="43717" xr:uid="{00000000-0005-0000-0000-00001DBE0000}"/>
    <cellStyle name="T_Book1_Muc thu-chi KB Ha Tay 8 6" xfId="43718" xr:uid="{00000000-0005-0000-0000-00001EBE0000}"/>
    <cellStyle name="T_Book1_Muc thu-chi KB Ha Tay 9" xfId="43719" xr:uid="{00000000-0005-0000-0000-00001FBE0000}"/>
    <cellStyle name="T_Book1_Muc thu-chi KB Ha Tay 9 2" xfId="43720" xr:uid="{00000000-0005-0000-0000-000020BE0000}"/>
    <cellStyle name="T_Book1_Muc thu-chi KB Ha Tay 9 3" xfId="43721" xr:uid="{00000000-0005-0000-0000-000021BE0000}"/>
    <cellStyle name="T_Book1_Muc thu-chi KB Ha Tay 9 4" xfId="43722" xr:uid="{00000000-0005-0000-0000-000022BE0000}"/>
    <cellStyle name="T_Book1_Muc thu-chi KB Ha Tay 9 5" xfId="43723" xr:uid="{00000000-0005-0000-0000-000023BE0000}"/>
    <cellStyle name="T_Book1_Muc thu-chi KB Ha Tay 9 6" xfId="43724" xr:uid="{00000000-0005-0000-0000-000024BE0000}"/>
    <cellStyle name="T_Book1_Muc thu-chi KB Ha Tay_KHKT_tong_quat_BK_(Pb_20.3)(1) (1)" xfId="43725" xr:uid="{00000000-0005-0000-0000-000025BE0000}"/>
    <cellStyle name="T_Book1_Muc thu-chi KB Ha Tay_KHKT_tong_quat_BK_(Pb_20.3)(1) (1) 10" xfId="43726" xr:uid="{00000000-0005-0000-0000-000026BE0000}"/>
    <cellStyle name="T_Book1_Muc thu-chi KB Ha Tay_KHKT_tong_quat_BK_(Pb_20.3)(1) (1) 10 2" xfId="43727" xr:uid="{00000000-0005-0000-0000-000027BE0000}"/>
    <cellStyle name="T_Book1_Muc thu-chi KB Ha Tay_KHKT_tong_quat_BK_(Pb_20.3)(1) (1) 10 3" xfId="43728" xr:uid="{00000000-0005-0000-0000-000028BE0000}"/>
    <cellStyle name="T_Book1_Muc thu-chi KB Ha Tay_KHKT_tong_quat_BK_(Pb_20.3)(1) (1) 10 4" xfId="43729" xr:uid="{00000000-0005-0000-0000-000029BE0000}"/>
    <cellStyle name="T_Book1_Muc thu-chi KB Ha Tay_KHKT_tong_quat_BK_(Pb_20.3)(1) (1) 10 5" xfId="43730" xr:uid="{00000000-0005-0000-0000-00002ABE0000}"/>
    <cellStyle name="T_Book1_Muc thu-chi KB Ha Tay_KHKT_tong_quat_BK_(Pb_20.3)(1) (1) 10 6" xfId="43731" xr:uid="{00000000-0005-0000-0000-00002BBE0000}"/>
    <cellStyle name="T_Book1_Muc thu-chi KB Ha Tay_KHKT_tong_quat_BK_(Pb_20.3)(1) (1) 11" xfId="43732" xr:uid="{00000000-0005-0000-0000-00002CBE0000}"/>
    <cellStyle name="T_Book1_Muc thu-chi KB Ha Tay_KHKT_tong_quat_BK_(Pb_20.3)(1) (1) 11 2" xfId="43733" xr:uid="{00000000-0005-0000-0000-00002DBE0000}"/>
    <cellStyle name="T_Book1_Muc thu-chi KB Ha Tay_KHKT_tong_quat_BK_(Pb_20.3)(1) (1) 11 3" xfId="43734" xr:uid="{00000000-0005-0000-0000-00002EBE0000}"/>
    <cellStyle name="T_Book1_Muc thu-chi KB Ha Tay_KHKT_tong_quat_BK_(Pb_20.3)(1) (1) 11 4" xfId="43735" xr:uid="{00000000-0005-0000-0000-00002FBE0000}"/>
    <cellStyle name="T_Book1_Muc thu-chi KB Ha Tay_KHKT_tong_quat_BK_(Pb_20.3)(1) (1) 11 5" xfId="43736" xr:uid="{00000000-0005-0000-0000-000030BE0000}"/>
    <cellStyle name="T_Book1_Muc thu-chi KB Ha Tay_KHKT_tong_quat_BK_(Pb_20.3)(1) (1) 11 6" xfId="43737" xr:uid="{00000000-0005-0000-0000-000031BE0000}"/>
    <cellStyle name="T_Book1_Muc thu-chi KB Ha Tay_KHKT_tong_quat_BK_(Pb_20.3)(1) (1) 12" xfId="43738" xr:uid="{00000000-0005-0000-0000-000032BE0000}"/>
    <cellStyle name="T_Book1_Muc thu-chi KB Ha Tay_KHKT_tong_quat_BK_(Pb_20.3)(1) (1) 12 2" xfId="43739" xr:uid="{00000000-0005-0000-0000-000033BE0000}"/>
    <cellStyle name="T_Book1_Muc thu-chi KB Ha Tay_KHKT_tong_quat_BK_(Pb_20.3)(1) (1) 12 3" xfId="43740" xr:uid="{00000000-0005-0000-0000-000034BE0000}"/>
    <cellStyle name="T_Book1_Muc thu-chi KB Ha Tay_KHKT_tong_quat_BK_(Pb_20.3)(1) (1) 12 4" xfId="43741" xr:uid="{00000000-0005-0000-0000-000035BE0000}"/>
    <cellStyle name="T_Book1_Muc thu-chi KB Ha Tay_KHKT_tong_quat_BK_(Pb_20.3)(1) (1) 12 5" xfId="43742" xr:uid="{00000000-0005-0000-0000-000036BE0000}"/>
    <cellStyle name="T_Book1_Muc thu-chi KB Ha Tay_KHKT_tong_quat_BK_(Pb_20.3)(1) (1) 12 6" xfId="43743" xr:uid="{00000000-0005-0000-0000-000037BE0000}"/>
    <cellStyle name="T_Book1_Muc thu-chi KB Ha Tay_KHKT_tong_quat_BK_(Pb_20.3)(1) (1) 13" xfId="43744" xr:uid="{00000000-0005-0000-0000-000038BE0000}"/>
    <cellStyle name="T_Book1_Muc thu-chi KB Ha Tay_KHKT_tong_quat_BK_(Pb_20.3)(1) (1) 13 2" xfId="43745" xr:uid="{00000000-0005-0000-0000-000039BE0000}"/>
    <cellStyle name="T_Book1_Muc thu-chi KB Ha Tay_KHKT_tong_quat_BK_(Pb_20.3)(1) (1) 13 3" xfId="43746" xr:uid="{00000000-0005-0000-0000-00003ABE0000}"/>
    <cellStyle name="T_Book1_Muc thu-chi KB Ha Tay_KHKT_tong_quat_BK_(Pb_20.3)(1) (1) 13 4" xfId="43747" xr:uid="{00000000-0005-0000-0000-00003BBE0000}"/>
    <cellStyle name="T_Book1_Muc thu-chi KB Ha Tay_KHKT_tong_quat_BK_(Pb_20.3)(1) (1) 13 5" xfId="43748" xr:uid="{00000000-0005-0000-0000-00003CBE0000}"/>
    <cellStyle name="T_Book1_Muc thu-chi KB Ha Tay_KHKT_tong_quat_BK_(Pb_20.3)(1) (1) 13 6" xfId="43749" xr:uid="{00000000-0005-0000-0000-00003DBE0000}"/>
    <cellStyle name="T_Book1_Muc thu-chi KB Ha Tay_KHKT_tong_quat_BK_(Pb_20.3)(1) (1) 14" xfId="43750" xr:uid="{00000000-0005-0000-0000-00003EBE0000}"/>
    <cellStyle name="T_Book1_Muc thu-chi KB Ha Tay_KHKT_tong_quat_BK_(Pb_20.3)(1) (1) 14 2" xfId="43751" xr:uid="{00000000-0005-0000-0000-00003FBE0000}"/>
    <cellStyle name="T_Book1_Muc thu-chi KB Ha Tay_KHKT_tong_quat_BK_(Pb_20.3)(1) (1) 14 3" xfId="43752" xr:uid="{00000000-0005-0000-0000-000040BE0000}"/>
    <cellStyle name="T_Book1_Muc thu-chi KB Ha Tay_KHKT_tong_quat_BK_(Pb_20.3)(1) (1) 14 4" xfId="43753" xr:uid="{00000000-0005-0000-0000-000041BE0000}"/>
    <cellStyle name="T_Book1_Muc thu-chi KB Ha Tay_KHKT_tong_quat_BK_(Pb_20.3)(1) (1) 14 5" xfId="43754" xr:uid="{00000000-0005-0000-0000-000042BE0000}"/>
    <cellStyle name="T_Book1_Muc thu-chi KB Ha Tay_KHKT_tong_quat_BK_(Pb_20.3)(1) (1) 14 6" xfId="43755" xr:uid="{00000000-0005-0000-0000-000043BE0000}"/>
    <cellStyle name="T_Book1_Muc thu-chi KB Ha Tay_KHKT_tong_quat_BK_(Pb_20.3)(1) (1) 15" xfId="43756" xr:uid="{00000000-0005-0000-0000-000044BE0000}"/>
    <cellStyle name="T_Book1_Muc thu-chi KB Ha Tay_KHKT_tong_quat_BK_(Pb_20.3)(1) (1) 15 2" xfId="43757" xr:uid="{00000000-0005-0000-0000-000045BE0000}"/>
    <cellStyle name="T_Book1_Muc thu-chi KB Ha Tay_KHKT_tong_quat_BK_(Pb_20.3)(1) (1) 15 3" xfId="43758" xr:uid="{00000000-0005-0000-0000-000046BE0000}"/>
    <cellStyle name="T_Book1_Muc thu-chi KB Ha Tay_KHKT_tong_quat_BK_(Pb_20.3)(1) (1) 15 4" xfId="43759" xr:uid="{00000000-0005-0000-0000-000047BE0000}"/>
    <cellStyle name="T_Book1_Muc thu-chi KB Ha Tay_KHKT_tong_quat_BK_(Pb_20.3)(1) (1) 15 5" xfId="43760" xr:uid="{00000000-0005-0000-0000-000048BE0000}"/>
    <cellStyle name="T_Book1_Muc thu-chi KB Ha Tay_KHKT_tong_quat_BK_(Pb_20.3)(1) (1) 15 6" xfId="43761" xr:uid="{00000000-0005-0000-0000-000049BE0000}"/>
    <cellStyle name="T_Book1_Muc thu-chi KB Ha Tay_KHKT_tong_quat_BK_(Pb_20.3)(1) (1) 16" xfId="43762" xr:uid="{00000000-0005-0000-0000-00004ABE0000}"/>
    <cellStyle name="T_Book1_Muc thu-chi KB Ha Tay_KHKT_tong_quat_BK_(Pb_20.3)(1) (1) 16 2" xfId="43763" xr:uid="{00000000-0005-0000-0000-00004BBE0000}"/>
    <cellStyle name="T_Book1_Muc thu-chi KB Ha Tay_KHKT_tong_quat_BK_(Pb_20.3)(1) (1) 16 3" xfId="43764" xr:uid="{00000000-0005-0000-0000-00004CBE0000}"/>
    <cellStyle name="T_Book1_Muc thu-chi KB Ha Tay_KHKT_tong_quat_BK_(Pb_20.3)(1) (1) 16 4" xfId="43765" xr:uid="{00000000-0005-0000-0000-00004DBE0000}"/>
    <cellStyle name="T_Book1_Muc thu-chi KB Ha Tay_KHKT_tong_quat_BK_(Pb_20.3)(1) (1) 16 5" xfId="43766" xr:uid="{00000000-0005-0000-0000-00004EBE0000}"/>
    <cellStyle name="T_Book1_Muc thu-chi KB Ha Tay_KHKT_tong_quat_BK_(Pb_20.3)(1) (1) 16 6" xfId="43767" xr:uid="{00000000-0005-0000-0000-00004FBE0000}"/>
    <cellStyle name="T_Book1_Muc thu-chi KB Ha Tay_KHKT_tong_quat_BK_(Pb_20.3)(1) (1) 17" xfId="43768" xr:uid="{00000000-0005-0000-0000-000050BE0000}"/>
    <cellStyle name="T_Book1_Muc thu-chi KB Ha Tay_KHKT_tong_quat_BK_(Pb_20.3)(1) (1) 17 2" xfId="43769" xr:uid="{00000000-0005-0000-0000-000051BE0000}"/>
    <cellStyle name="T_Book1_Muc thu-chi KB Ha Tay_KHKT_tong_quat_BK_(Pb_20.3)(1) (1) 17 3" xfId="43770" xr:uid="{00000000-0005-0000-0000-000052BE0000}"/>
    <cellStyle name="T_Book1_Muc thu-chi KB Ha Tay_KHKT_tong_quat_BK_(Pb_20.3)(1) (1) 17 4" xfId="43771" xr:uid="{00000000-0005-0000-0000-000053BE0000}"/>
    <cellStyle name="T_Book1_Muc thu-chi KB Ha Tay_KHKT_tong_quat_BK_(Pb_20.3)(1) (1) 17 5" xfId="43772" xr:uid="{00000000-0005-0000-0000-000054BE0000}"/>
    <cellStyle name="T_Book1_Muc thu-chi KB Ha Tay_KHKT_tong_quat_BK_(Pb_20.3)(1) (1) 17 6" xfId="43773" xr:uid="{00000000-0005-0000-0000-000055BE0000}"/>
    <cellStyle name="T_Book1_Muc thu-chi KB Ha Tay_KHKT_tong_quat_BK_(Pb_20.3)(1) (1) 18" xfId="43774" xr:uid="{00000000-0005-0000-0000-000056BE0000}"/>
    <cellStyle name="T_Book1_Muc thu-chi KB Ha Tay_KHKT_tong_quat_BK_(Pb_20.3)(1) (1) 18 2" xfId="43775" xr:uid="{00000000-0005-0000-0000-000057BE0000}"/>
    <cellStyle name="T_Book1_Muc thu-chi KB Ha Tay_KHKT_tong_quat_BK_(Pb_20.3)(1) (1) 18 3" xfId="43776" xr:uid="{00000000-0005-0000-0000-000058BE0000}"/>
    <cellStyle name="T_Book1_Muc thu-chi KB Ha Tay_KHKT_tong_quat_BK_(Pb_20.3)(1) (1) 18 4" xfId="43777" xr:uid="{00000000-0005-0000-0000-000059BE0000}"/>
    <cellStyle name="T_Book1_Muc thu-chi KB Ha Tay_KHKT_tong_quat_BK_(Pb_20.3)(1) (1) 18 5" xfId="43778" xr:uid="{00000000-0005-0000-0000-00005ABE0000}"/>
    <cellStyle name="T_Book1_Muc thu-chi KB Ha Tay_KHKT_tong_quat_BK_(Pb_20.3)(1) (1) 18 6" xfId="43779" xr:uid="{00000000-0005-0000-0000-00005BBE0000}"/>
    <cellStyle name="T_Book1_Muc thu-chi KB Ha Tay_KHKT_tong_quat_BK_(Pb_20.3)(1) (1) 19" xfId="43780" xr:uid="{00000000-0005-0000-0000-00005CBE0000}"/>
    <cellStyle name="T_Book1_Muc thu-chi KB Ha Tay_KHKT_tong_quat_BK_(Pb_20.3)(1) (1) 19 2" xfId="43781" xr:uid="{00000000-0005-0000-0000-00005DBE0000}"/>
    <cellStyle name="T_Book1_Muc thu-chi KB Ha Tay_KHKT_tong_quat_BK_(Pb_20.3)(1) (1) 19 3" xfId="43782" xr:uid="{00000000-0005-0000-0000-00005EBE0000}"/>
    <cellStyle name="T_Book1_Muc thu-chi KB Ha Tay_KHKT_tong_quat_BK_(Pb_20.3)(1) (1) 19 4" xfId="43783" xr:uid="{00000000-0005-0000-0000-00005FBE0000}"/>
    <cellStyle name="T_Book1_Muc thu-chi KB Ha Tay_KHKT_tong_quat_BK_(Pb_20.3)(1) (1) 19 5" xfId="43784" xr:uid="{00000000-0005-0000-0000-000060BE0000}"/>
    <cellStyle name="T_Book1_Muc thu-chi KB Ha Tay_KHKT_tong_quat_BK_(Pb_20.3)(1) (1) 19 6" xfId="43785" xr:uid="{00000000-0005-0000-0000-000061BE0000}"/>
    <cellStyle name="T_Book1_Muc thu-chi KB Ha Tay_KHKT_tong_quat_BK_(Pb_20.3)(1) (1) 2" xfId="43786" xr:uid="{00000000-0005-0000-0000-000062BE0000}"/>
    <cellStyle name="T_Book1_Muc thu-chi KB Ha Tay_KHKT_tong_quat_BK_(Pb_20.3)(1) (1) 2 2" xfId="43787" xr:uid="{00000000-0005-0000-0000-000063BE0000}"/>
    <cellStyle name="T_Book1_Muc thu-chi KB Ha Tay_KHKT_tong_quat_BK_(Pb_20.3)(1) (1) 2 3" xfId="43788" xr:uid="{00000000-0005-0000-0000-000064BE0000}"/>
    <cellStyle name="T_Book1_Muc thu-chi KB Ha Tay_KHKT_tong_quat_BK_(Pb_20.3)(1) (1) 2 4" xfId="43789" xr:uid="{00000000-0005-0000-0000-000065BE0000}"/>
    <cellStyle name="T_Book1_Muc thu-chi KB Ha Tay_KHKT_tong_quat_BK_(Pb_20.3)(1) (1) 2 5" xfId="43790" xr:uid="{00000000-0005-0000-0000-000066BE0000}"/>
    <cellStyle name="T_Book1_Muc thu-chi KB Ha Tay_KHKT_tong_quat_BK_(Pb_20.3)(1) (1) 2 6" xfId="43791" xr:uid="{00000000-0005-0000-0000-000067BE0000}"/>
    <cellStyle name="T_Book1_Muc thu-chi KB Ha Tay_KHKT_tong_quat_BK_(Pb_20.3)(1) (1) 2 7" xfId="43792" xr:uid="{00000000-0005-0000-0000-000068BE0000}"/>
    <cellStyle name="T_Book1_Muc thu-chi KB Ha Tay_KHKT_tong_quat_BK_(Pb_20.3)(1) (1) 20" xfId="43793" xr:uid="{00000000-0005-0000-0000-000069BE0000}"/>
    <cellStyle name="T_Book1_Muc thu-chi KB Ha Tay_KHKT_tong_quat_BK_(Pb_20.3)(1) (1) 20 2" xfId="43794" xr:uid="{00000000-0005-0000-0000-00006ABE0000}"/>
    <cellStyle name="T_Book1_Muc thu-chi KB Ha Tay_KHKT_tong_quat_BK_(Pb_20.3)(1) (1) 20 3" xfId="43795" xr:uid="{00000000-0005-0000-0000-00006BBE0000}"/>
    <cellStyle name="T_Book1_Muc thu-chi KB Ha Tay_KHKT_tong_quat_BK_(Pb_20.3)(1) (1) 20 4" xfId="43796" xr:uid="{00000000-0005-0000-0000-00006CBE0000}"/>
    <cellStyle name="T_Book1_Muc thu-chi KB Ha Tay_KHKT_tong_quat_BK_(Pb_20.3)(1) (1) 20 5" xfId="43797" xr:uid="{00000000-0005-0000-0000-00006DBE0000}"/>
    <cellStyle name="T_Book1_Muc thu-chi KB Ha Tay_KHKT_tong_quat_BK_(Pb_20.3)(1) (1) 20 6" xfId="43798" xr:uid="{00000000-0005-0000-0000-00006EBE0000}"/>
    <cellStyle name="T_Book1_Muc thu-chi KB Ha Tay_KHKT_tong_quat_BK_(Pb_20.3)(1) (1) 21" xfId="43799" xr:uid="{00000000-0005-0000-0000-00006FBE0000}"/>
    <cellStyle name="T_Book1_Muc thu-chi KB Ha Tay_KHKT_tong_quat_BK_(Pb_20.3)(1) (1) 21 2" xfId="43800" xr:uid="{00000000-0005-0000-0000-000070BE0000}"/>
    <cellStyle name="T_Book1_Muc thu-chi KB Ha Tay_KHKT_tong_quat_BK_(Pb_20.3)(1) (1) 21 3" xfId="43801" xr:uid="{00000000-0005-0000-0000-000071BE0000}"/>
    <cellStyle name="T_Book1_Muc thu-chi KB Ha Tay_KHKT_tong_quat_BK_(Pb_20.3)(1) (1) 21 4" xfId="43802" xr:uid="{00000000-0005-0000-0000-000072BE0000}"/>
    <cellStyle name="T_Book1_Muc thu-chi KB Ha Tay_KHKT_tong_quat_BK_(Pb_20.3)(1) (1) 21 5" xfId="43803" xr:uid="{00000000-0005-0000-0000-000073BE0000}"/>
    <cellStyle name="T_Book1_Muc thu-chi KB Ha Tay_KHKT_tong_quat_BK_(Pb_20.3)(1) (1) 21 6" xfId="43804" xr:uid="{00000000-0005-0000-0000-000074BE0000}"/>
    <cellStyle name="T_Book1_Muc thu-chi KB Ha Tay_KHKT_tong_quat_BK_(Pb_20.3)(1) (1) 22" xfId="43805" xr:uid="{00000000-0005-0000-0000-000075BE0000}"/>
    <cellStyle name="T_Book1_Muc thu-chi KB Ha Tay_KHKT_tong_quat_BK_(Pb_20.3)(1) (1) 22 2" xfId="43806" xr:uid="{00000000-0005-0000-0000-000076BE0000}"/>
    <cellStyle name="T_Book1_Muc thu-chi KB Ha Tay_KHKT_tong_quat_BK_(Pb_20.3)(1) (1) 22 3" xfId="43807" xr:uid="{00000000-0005-0000-0000-000077BE0000}"/>
    <cellStyle name="T_Book1_Muc thu-chi KB Ha Tay_KHKT_tong_quat_BK_(Pb_20.3)(1) (1) 22 4" xfId="43808" xr:uid="{00000000-0005-0000-0000-000078BE0000}"/>
    <cellStyle name="T_Book1_Muc thu-chi KB Ha Tay_KHKT_tong_quat_BK_(Pb_20.3)(1) (1) 22 5" xfId="43809" xr:uid="{00000000-0005-0000-0000-000079BE0000}"/>
    <cellStyle name="T_Book1_Muc thu-chi KB Ha Tay_KHKT_tong_quat_BK_(Pb_20.3)(1) (1) 22 6" xfId="43810" xr:uid="{00000000-0005-0000-0000-00007ABE0000}"/>
    <cellStyle name="T_Book1_Muc thu-chi KB Ha Tay_KHKT_tong_quat_BK_(Pb_20.3)(1) (1) 23" xfId="43811" xr:uid="{00000000-0005-0000-0000-00007BBE0000}"/>
    <cellStyle name="T_Book1_Muc thu-chi KB Ha Tay_KHKT_tong_quat_BK_(Pb_20.3)(1) (1) 23 2" xfId="43812" xr:uid="{00000000-0005-0000-0000-00007CBE0000}"/>
    <cellStyle name="T_Book1_Muc thu-chi KB Ha Tay_KHKT_tong_quat_BK_(Pb_20.3)(1) (1) 23 3" xfId="43813" xr:uid="{00000000-0005-0000-0000-00007DBE0000}"/>
    <cellStyle name="T_Book1_Muc thu-chi KB Ha Tay_KHKT_tong_quat_BK_(Pb_20.3)(1) (1) 23 4" xfId="43814" xr:uid="{00000000-0005-0000-0000-00007EBE0000}"/>
    <cellStyle name="T_Book1_Muc thu-chi KB Ha Tay_KHKT_tong_quat_BK_(Pb_20.3)(1) (1) 23 5" xfId="43815" xr:uid="{00000000-0005-0000-0000-00007FBE0000}"/>
    <cellStyle name="T_Book1_Muc thu-chi KB Ha Tay_KHKT_tong_quat_BK_(Pb_20.3)(1) (1) 23 6" xfId="43816" xr:uid="{00000000-0005-0000-0000-000080BE0000}"/>
    <cellStyle name="T_Book1_Muc thu-chi KB Ha Tay_KHKT_tong_quat_BK_(Pb_20.3)(1) (1) 24" xfId="43817" xr:uid="{00000000-0005-0000-0000-000081BE0000}"/>
    <cellStyle name="T_Book1_Muc thu-chi KB Ha Tay_KHKT_tong_quat_BK_(Pb_20.3)(1) (1) 24 2" xfId="43818" xr:uid="{00000000-0005-0000-0000-000082BE0000}"/>
    <cellStyle name="T_Book1_Muc thu-chi KB Ha Tay_KHKT_tong_quat_BK_(Pb_20.3)(1) (1) 24 3" xfId="43819" xr:uid="{00000000-0005-0000-0000-000083BE0000}"/>
    <cellStyle name="T_Book1_Muc thu-chi KB Ha Tay_KHKT_tong_quat_BK_(Pb_20.3)(1) (1) 24 4" xfId="43820" xr:uid="{00000000-0005-0000-0000-000084BE0000}"/>
    <cellStyle name="T_Book1_Muc thu-chi KB Ha Tay_KHKT_tong_quat_BK_(Pb_20.3)(1) (1) 24 5" xfId="43821" xr:uid="{00000000-0005-0000-0000-000085BE0000}"/>
    <cellStyle name="T_Book1_Muc thu-chi KB Ha Tay_KHKT_tong_quat_BK_(Pb_20.3)(1) (1) 24 6" xfId="43822" xr:uid="{00000000-0005-0000-0000-000086BE0000}"/>
    <cellStyle name="T_Book1_Muc thu-chi KB Ha Tay_KHKT_tong_quat_BK_(Pb_20.3)(1) (1) 25" xfId="43823" xr:uid="{00000000-0005-0000-0000-000087BE0000}"/>
    <cellStyle name="T_Book1_Muc thu-chi KB Ha Tay_KHKT_tong_quat_BK_(Pb_20.3)(1) (1) 25 2" xfId="43824" xr:uid="{00000000-0005-0000-0000-000088BE0000}"/>
    <cellStyle name="T_Book1_Muc thu-chi KB Ha Tay_KHKT_tong_quat_BK_(Pb_20.3)(1) (1) 25 3" xfId="43825" xr:uid="{00000000-0005-0000-0000-000089BE0000}"/>
    <cellStyle name="T_Book1_Muc thu-chi KB Ha Tay_KHKT_tong_quat_BK_(Pb_20.3)(1) (1) 25 4" xfId="43826" xr:uid="{00000000-0005-0000-0000-00008ABE0000}"/>
    <cellStyle name="T_Book1_Muc thu-chi KB Ha Tay_KHKT_tong_quat_BK_(Pb_20.3)(1) (1) 25 5" xfId="43827" xr:uid="{00000000-0005-0000-0000-00008BBE0000}"/>
    <cellStyle name="T_Book1_Muc thu-chi KB Ha Tay_KHKT_tong_quat_BK_(Pb_20.3)(1) (1) 25 6" xfId="43828" xr:uid="{00000000-0005-0000-0000-00008CBE0000}"/>
    <cellStyle name="T_Book1_Muc thu-chi KB Ha Tay_KHKT_tong_quat_BK_(Pb_20.3)(1) (1) 26" xfId="43829" xr:uid="{00000000-0005-0000-0000-00008DBE0000}"/>
    <cellStyle name="T_Book1_Muc thu-chi KB Ha Tay_KHKT_tong_quat_BK_(Pb_20.3)(1) (1) 26 2" xfId="43830" xr:uid="{00000000-0005-0000-0000-00008EBE0000}"/>
    <cellStyle name="T_Book1_Muc thu-chi KB Ha Tay_KHKT_tong_quat_BK_(Pb_20.3)(1) (1) 26 3" xfId="43831" xr:uid="{00000000-0005-0000-0000-00008FBE0000}"/>
    <cellStyle name="T_Book1_Muc thu-chi KB Ha Tay_KHKT_tong_quat_BK_(Pb_20.3)(1) (1) 26 4" xfId="43832" xr:uid="{00000000-0005-0000-0000-000090BE0000}"/>
    <cellStyle name="T_Book1_Muc thu-chi KB Ha Tay_KHKT_tong_quat_BK_(Pb_20.3)(1) (1) 26 5" xfId="43833" xr:uid="{00000000-0005-0000-0000-000091BE0000}"/>
    <cellStyle name="T_Book1_Muc thu-chi KB Ha Tay_KHKT_tong_quat_BK_(Pb_20.3)(1) (1) 26 6" xfId="43834" xr:uid="{00000000-0005-0000-0000-000092BE0000}"/>
    <cellStyle name="T_Book1_Muc thu-chi KB Ha Tay_KHKT_tong_quat_BK_(Pb_20.3)(1) (1) 27" xfId="43835" xr:uid="{00000000-0005-0000-0000-000093BE0000}"/>
    <cellStyle name="T_Book1_Muc thu-chi KB Ha Tay_KHKT_tong_quat_BK_(Pb_20.3)(1) (1) 27 2" xfId="43836" xr:uid="{00000000-0005-0000-0000-000094BE0000}"/>
    <cellStyle name="T_Book1_Muc thu-chi KB Ha Tay_KHKT_tong_quat_BK_(Pb_20.3)(1) (1) 27 3" xfId="43837" xr:uid="{00000000-0005-0000-0000-000095BE0000}"/>
    <cellStyle name="T_Book1_Muc thu-chi KB Ha Tay_KHKT_tong_quat_BK_(Pb_20.3)(1) (1) 27 4" xfId="43838" xr:uid="{00000000-0005-0000-0000-000096BE0000}"/>
    <cellStyle name="T_Book1_Muc thu-chi KB Ha Tay_KHKT_tong_quat_BK_(Pb_20.3)(1) (1) 27 5" xfId="43839" xr:uid="{00000000-0005-0000-0000-000097BE0000}"/>
    <cellStyle name="T_Book1_Muc thu-chi KB Ha Tay_KHKT_tong_quat_BK_(Pb_20.3)(1) (1) 27 6" xfId="43840" xr:uid="{00000000-0005-0000-0000-000098BE0000}"/>
    <cellStyle name="T_Book1_Muc thu-chi KB Ha Tay_KHKT_tong_quat_BK_(Pb_20.3)(1) (1) 28" xfId="43841" xr:uid="{00000000-0005-0000-0000-000099BE0000}"/>
    <cellStyle name="T_Book1_Muc thu-chi KB Ha Tay_KHKT_tong_quat_BK_(Pb_20.3)(1) (1) 28 2" xfId="43842" xr:uid="{00000000-0005-0000-0000-00009ABE0000}"/>
    <cellStyle name="T_Book1_Muc thu-chi KB Ha Tay_KHKT_tong_quat_BK_(Pb_20.3)(1) (1) 28 3" xfId="43843" xr:uid="{00000000-0005-0000-0000-00009BBE0000}"/>
    <cellStyle name="T_Book1_Muc thu-chi KB Ha Tay_KHKT_tong_quat_BK_(Pb_20.3)(1) (1) 28 4" xfId="43844" xr:uid="{00000000-0005-0000-0000-00009CBE0000}"/>
    <cellStyle name="T_Book1_Muc thu-chi KB Ha Tay_KHKT_tong_quat_BK_(Pb_20.3)(1) (1) 28 5" xfId="43845" xr:uid="{00000000-0005-0000-0000-00009DBE0000}"/>
    <cellStyle name="T_Book1_Muc thu-chi KB Ha Tay_KHKT_tong_quat_BK_(Pb_20.3)(1) (1) 28 6" xfId="43846" xr:uid="{00000000-0005-0000-0000-00009EBE0000}"/>
    <cellStyle name="T_Book1_Muc thu-chi KB Ha Tay_KHKT_tong_quat_BK_(Pb_20.3)(1) (1) 29" xfId="43847" xr:uid="{00000000-0005-0000-0000-00009FBE0000}"/>
    <cellStyle name="T_Book1_Muc thu-chi KB Ha Tay_KHKT_tong_quat_BK_(Pb_20.3)(1) (1) 29 2" xfId="43848" xr:uid="{00000000-0005-0000-0000-0000A0BE0000}"/>
    <cellStyle name="T_Book1_Muc thu-chi KB Ha Tay_KHKT_tong_quat_BK_(Pb_20.3)(1) (1) 29 3" xfId="43849" xr:uid="{00000000-0005-0000-0000-0000A1BE0000}"/>
    <cellStyle name="T_Book1_Muc thu-chi KB Ha Tay_KHKT_tong_quat_BK_(Pb_20.3)(1) (1) 29 4" xfId="43850" xr:uid="{00000000-0005-0000-0000-0000A2BE0000}"/>
    <cellStyle name="T_Book1_Muc thu-chi KB Ha Tay_KHKT_tong_quat_BK_(Pb_20.3)(1) (1) 29 5" xfId="43851" xr:uid="{00000000-0005-0000-0000-0000A3BE0000}"/>
    <cellStyle name="T_Book1_Muc thu-chi KB Ha Tay_KHKT_tong_quat_BK_(Pb_20.3)(1) (1) 29 6" xfId="43852" xr:uid="{00000000-0005-0000-0000-0000A4BE0000}"/>
    <cellStyle name="T_Book1_Muc thu-chi KB Ha Tay_KHKT_tong_quat_BK_(Pb_20.3)(1) (1) 3" xfId="43853" xr:uid="{00000000-0005-0000-0000-0000A5BE0000}"/>
    <cellStyle name="T_Book1_Muc thu-chi KB Ha Tay_KHKT_tong_quat_BK_(Pb_20.3)(1) (1) 3 2" xfId="43854" xr:uid="{00000000-0005-0000-0000-0000A6BE0000}"/>
    <cellStyle name="T_Book1_Muc thu-chi KB Ha Tay_KHKT_tong_quat_BK_(Pb_20.3)(1) (1) 3 3" xfId="43855" xr:uid="{00000000-0005-0000-0000-0000A7BE0000}"/>
    <cellStyle name="T_Book1_Muc thu-chi KB Ha Tay_KHKT_tong_quat_BK_(Pb_20.3)(1) (1) 3 4" xfId="43856" xr:uid="{00000000-0005-0000-0000-0000A8BE0000}"/>
    <cellStyle name="T_Book1_Muc thu-chi KB Ha Tay_KHKT_tong_quat_BK_(Pb_20.3)(1) (1) 3 5" xfId="43857" xr:uid="{00000000-0005-0000-0000-0000A9BE0000}"/>
    <cellStyle name="T_Book1_Muc thu-chi KB Ha Tay_KHKT_tong_quat_BK_(Pb_20.3)(1) (1) 3 6" xfId="43858" xr:uid="{00000000-0005-0000-0000-0000AABE0000}"/>
    <cellStyle name="T_Book1_Muc thu-chi KB Ha Tay_KHKT_tong_quat_BK_(Pb_20.3)(1) (1) 30" xfId="43859" xr:uid="{00000000-0005-0000-0000-0000ABBE0000}"/>
    <cellStyle name="T_Book1_Muc thu-chi KB Ha Tay_KHKT_tong_quat_BK_(Pb_20.3)(1) (1) 31" xfId="43860" xr:uid="{00000000-0005-0000-0000-0000ACBE0000}"/>
    <cellStyle name="T_Book1_Muc thu-chi KB Ha Tay_KHKT_tong_quat_BK_(Pb_20.3)(1) (1) 32" xfId="43861" xr:uid="{00000000-0005-0000-0000-0000ADBE0000}"/>
    <cellStyle name="T_Book1_Muc thu-chi KB Ha Tay_KHKT_tong_quat_BK_(Pb_20.3)(1) (1) 33" xfId="43862" xr:uid="{00000000-0005-0000-0000-0000AEBE0000}"/>
    <cellStyle name="T_Book1_Muc thu-chi KB Ha Tay_KHKT_tong_quat_BK_(Pb_20.3)(1) (1) 34" xfId="43863" xr:uid="{00000000-0005-0000-0000-0000AFBE0000}"/>
    <cellStyle name="T_Book1_Muc thu-chi KB Ha Tay_KHKT_tong_quat_BK_(Pb_20.3)(1) (1) 4" xfId="43864" xr:uid="{00000000-0005-0000-0000-0000B0BE0000}"/>
    <cellStyle name="T_Book1_Muc thu-chi KB Ha Tay_KHKT_tong_quat_BK_(Pb_20.3)(1) (1) 4 2" xfId="43865" xr:uid="{00000000-0005-0000-0000-0000B1BE0000}"/>
    <cellStyle name="T_Book1_Muc thu-chi KB Ha Tay_KHKT_tong_quat_BK_(Pb_20.3)(1) (1) 4 3" xfId="43866" xr:uid="{00000000-0005-0000-0000-0000B2BE0000}"/>
    <cellStyle name="T_Book1_Muc thu-chi KB Ha Tay_KHKT_tong_quat_BK_(Pb_20.3)(1) (1) 4 4" xfId="43867" xr:uid="{00000000-0005-0000-0000-0000B3BE0000}"/>
    <cellStyle name="T_Book1_Muc thu-chi KB Ha Tay_KHKT_tong_quat_BK_(Pb_20.3)(1) (1) 4 5" xfId="43868" xr:uid="{00000000-0005-0000-0000-0000B4BE0000}"/>
    <cellStyle name="T_Book1_Muc thu-chi KB Ha Tay_KHKT_tong_quat_BK_(Pb_20.3)(1) (1) 4 6" xfId="43869" xr:uid="{00000000-0005-0000-0000-0000B5BE0000}"/>
    <cellStyle name="T_Book1_Muc thu-chi KB Ha Tay_KHKT_tong_quat_BK_(Pb_20.3)(1) (1) 5" xfId="43870" xr:uid="{00000000-0005-0000-0000-0000B6BE0000}"/>
    <cellStyle name="T_Book1_Muc thu-chi KB Ha Tay_KHKT_tong_quat_BK_(Pb_20.3)(1) (1) 5 2" xfId="43871" xr:uid="{00000000-0005-0000-0000-0000B7BE0000}"/>
    <cellStyle name="T_Book1_Muc thu-chi KB Ha Tay_KHKT_tong_quat_BK_(Pb_20.3)(1) (1) 5 3" xfId="43872" xr:uid="{00000000-0005-0000-0000-0000B8BE0000}"/>
    <cellStyle name="T_Book1_Muc thu-chi KB Ha Tay_KHKT_tong_quat_BK_(Pb_20.3)(1) (1) 5 4" xfId="43873" xr:uid="{00000000-0005-0000-0000-0000B9BE0000}"/>
    <cellStyle name="T_Book1_Muc thu-chi KB Ha Tay_KHKT_tong_quat_BK_(Pb_20.3)(1) (1) 5 5" xfId="43874" xr:uid="{00000000-0005-0000-0000-0000BABE0000}"/>
    <cellStyle name="T_Book1_Muc thu-chi KB Ha Tay_KHKT_tong_quat_BK_(Pb_20.3)(1) (1) 5 6" xfId="43875" xr:uid="{00000000-0005-0000-0000-0000BBBE0000}"/>
    <cellStyle name="T_Book1_Muc thu-chi KB Ha Tay_KHKT_tong_quat_BK_(Pb_20.3)(1) (1) 6" xfId="43876" xr:uid="{00000000-0005-0000-0000-0000BCBE0000}"/>
    <cellStyle name="T_Book1_Muc thu-chi KB Ha Tay_KHKT_tong_quat_BK_(Pb_20.3)(1) (1) 6 2" xfId="43877" xr:uid="{00000000-0005-0000-0000-0000BDBE0000}"/>
    <cellStyle name="T_Book1_Muc thu-chi KB Ha Tay_KHKT_tong_quat_BK_(Pb_20.3)(1) (1) 6 3" xfId="43878" xr:uid="{00000000-0005-0000-0000-0000BEBE0000}"/>
    <cellStyle name="T_Book1_Muc thu-chi KB Ha Tay_KHKT_tong_quat_BK_(Pb_20.3)(1) (1) 6 4" xfId="43879" xr:uid="{00000000-0005-0000-0000-0000BFBE0000}"/>
    <cellStyle name="T_Book1_Muc thu-chi KB Ha Tay_KHKT_tong_quat_BK_(Pb_20.3)(1) (1) 6 5" xfId="43880" xr:uid="{00000000-0005-0000-0000-0000C0BE0000}"/>
    <cellStyle name="T_Book1_Muc thu-chi KB Ha Tay_KHKT_tong_quat_BK_(Pb_20.3)(1) (1) 6 6" xfId="43881" xr:uid="{00000000-0005-0000-0000-0000C1BE0000}"/>
    <cellStyle name="T_Book1_Muc thu-chi KB Ha Tay_KHKT_tong_quat_BK_(Pb_20.3)(1) (1) 7" xfId="43882" xr:uid="{00000000-0005-0000-0000-0000C2BE0000}"/>
    <cellStyle name="T_Book1_Muc thu-chi KB Ha Tay_KHKT_tong_quat_BK_(Pb_20.3)(1) (1) 7 2" xfId="43883" xr:uid="{00000000-0005-0000-0000-0000C3BE0000}"/>
    <cellStyle name="T_Book1_Muc thu-chi KB Ha Tay_KHKT_tong_quat_BK_(Pb_20.3)(1) (1) 7 3" xfId="43884" xr:uid="{00000000-0005-0000-0000-0000C4BE0000}"/>
    <cellStyle name="T_Book1_Muc thu-chi KB Ha Tay_KHKT_tong_quat_BK_(Pb_20.3)(1) (1) 7 4" xfId="43885" xr:uid="{00000000-0005-0000-0000-0000C5BE0000}"/>
    <cellStyle name="T_Book1_Muc thu-chi KB Ha Tay_KHKT_tong_quat_BK_(Pb_20.3)(1) (1) 7 5" xfId="43886" xr:uid="{00000000-0005-0000-0000-0000C6BE0000}"/>
    <cellStyle name="T_Book1_Muc thu-chi KB Ha Tay_KHKT_tong_quat_BK_(Pb_20.3)(1) (1) 7 6" xfId="43887" xr:uid="{00000000-0005-0000-0000-0000C7BE0000}"/>
    <cellStyle name="T_Book1_Muc thu-chi KB Ha Tay_KHKT_tong_quat_BK_(Pb_20.3)(1) (1) 8" xfId="43888" xr:uid="{00000000-0005-0000-0000-0000C8BE0000}"/>
    <cellStyle name="T_Book1_Muc thu-chi KB Ha Tay_KHKT_tong_quat_BK_(Pb_20.3)(1) (1) 8 2" xfId="43889" xr:uid="{00000000-0005-0000-0000-0000C9BE0000}"/>
    <cellStyle name="T_Book1_Muc thu-chi KB Ha Tay_KHKT_tong_quat_BK_(Pb_20.3)(1) (1) 8 3" xfId="43890" xr:uid="{00000000-0005-0000-0000-0000CABE0000}"/>
    <cellStyle name="T_Book1_Muc thu-chi KB Ha Tay_KHKT_tong_quat_BK_(Pb_20.3)(1) (1) 8 4" xfId="43891" xr:uid="{00000000-0005-0000-0000-0000CBBE0000}"/>
    <cellStyle name="T_Book1_Muc thu-chi KB Ha Tay_KHKT_tong_quat_BK_(Pb_20.3)(1) (1) 8 5" xfId="43892" xr:uid="{00000000-0005-0000-0000-0000CCBE0000}"/>
    <cellStyle name="T_Book1_Muc thu-chi KB Ha Tay_KHKT_tong_quat_BK_(Pb_20.3)(1) (1) 8 6" xfId="43893" xr:uid="{00000000-0005-0000-0000-0000CDBE0000}"/>
    <cellStyle name="T_Book1_Muc thu-chi KB Ha Tay_KHKT_tong_quat_BK_(Pb_20.3)(1) (1) 9" xfId="43894" xr:uid="{00000000-0005-0000-0000-0000CEBE0000}"/>
    <cellStyle name="T_Book1_Muc thu-chi KB Ha Tay_KHKT_tong_quat_BK_(Pb_20.3)(1) (1) 9 2" xfId="43895" xr:uid="{00000000-0005-0000-0000-0000CFBE0000}"/>
    <cellStyle name="T_Book1_Muc thu-chi KB Ha Tay_KHKT_tong_quat_BK_(Pb_20.3)(1) (1) 9 3" xfId="43896" xr:uid="{00000000-0005-0000-0000-0000D0BE0000}"/>
    <cellStyle name="T_Book1_Muc thu-chi KB Ha Tay_KHKT_tong_quat_BK_(Pb_20.3)(1) (1) 9 4" xfId="43897" xr:uid="{00000000-0005-0000-0000-0000D1BE0000}"/>
    <cellStyle name="T_Book1_Muc thu-chi KB Ha Tay_KHKT_tong_quat_BK_(Pb_20.3)(1) (1) 9 5" xfId="43898" xr:uid="{00000000-0005-0000-0000-0000D2BE0000}"/>
    <cellStyle name="T_Book1_Muc thu-chi KB Ha Tay_KHKT_tong_quat_BK_(Pb_20.3)(1) (1) 9 6" xfId="43899" xr:uid="{00000000-0005-0000-0000-0000D3BE0000}"/>
    <cellStyle name="T_Book1_Muc thu-chi KB Ha Tay_PL 2 (Nhan su)" xfId="43900" xr:uid="{00000000-0005-0000-0000-0000D4BE0000}"/>
    <cellStyle name="T_Book1_Muc thu-chi KB Ha Tay_PL 2 (Nhan su) 10" xfId="43901" xr:uid="{00000000-0005-0000-0000-0000D5BE0000}"/>
    <cellStyle name="T_Book1_Muc thu-chi KB Ha Tay_PL 2 (Nhan su) 10 2" xfId="43902" xr:uid="{00000000-0005-0000-0000-0000D6BE0000}"/>
    <cellStyle name="T_Book1_Muc thu-chi KB Ha Tay_PL 2 (Nhan su) 10 3" xfId="43903" xr:uid="{00000000-0005-0000-0000-0000D7BE0000}"/>
    <cellStyle name="T_Book1_Muc thu-chi KB Ha Tay_PL 2 (Nhan su) 10 4" xfId="43904" xr:uid="{00000000-0005-0000-0000-0000D8BE0000}"/>
    <cellStyle name="T_Book1_Muc thu-chi KB Ha Tay_PL 2 (Nhan su) 10 5" xfId="43905" xr:uid="{00000000-0005-0000-0000-0000D9BE0000}"/>
    <cellStyle name="T_Book1_Muc thu-chi KB Ha Tay_PL 2 (Nhan su) 10 6" xfId="43906" xr:uid="{00000000-0005-0000-0000-0000DABE0000}"/>
    <cellStyle name="T_Book1_Muc thu-chi KB Ha Tay_PL 2 (Nhan su) 11" xfId="43907" xr:uid="{00000000-0005-0000-0000-0000DBBE0000}"/>
    <cellStyle name="T_Book1_Muc thu-chi KB Ha Tay_PL 2 (Nhan su) 11 2" xfId="43908" xr:uid="{00000000-0005-0000-0000-0000DCBE0000}"/>
    <cellStyle name="T_Book1_Muc thu-chi KB Ha Tay_PL 2 (Nhan su) 11 3" xfId="43909" xr:uid="{00000000-0005-0000-0000-0000DDBE0000}"/>
    <cellStyle name="T_Book1_Muc thu-chi KB Ha Tay_PL 2 (Nhan su) 11 4" xfId="43910" xr:uid="{00000000-0005-0000-0000-0000DEBE0000}"/>
    <cellStyle name="T_Book1_Muc thu-chi KB Ha Tay_PL 2 (Nhan su) 11 5" xfId="43911" xr:uid="{00000000-0005-0000-0000-0000DFBE0000}"/>
    <cellStyle name="T_Book1_Muc thu-chi KB Ha Tay_PL 2 (Nhan su) 11 6" xfId="43912" xr:uid="{00000000-0005-0000-0000-0000E0BE0000}"/>
    <cellStyle name="T_Book1_Muc thu-chi KB Ha Tay_PL 2 (Nhan su) 12" xfId="43913" xr:uid="{00000000-0005-0000-0000-0000E1BE0000}"/>
    <cellStyle name="T_Book1_Muc thu-chi KB Ha Tay_PL 2 (Nhan su) 12 2" xfId="43914" xr:uid="{00000000-0005-0000-0000-0000E2BE0000}"/>
    <cellStyle name="T_Book1_Muc thu-chi KB Ha Tay_PL 2 (Nhan su) 12 3" xfId="43915" xr:uid="{00000000-0005-0000-0000-0000E3BE0000}"/>
    <cellStyle name="T_Book1_Muc thu-chi KB Ha Tay_PL 2 (Nhan su) 12 4" xfId="43916" xr:uid="{00000000-0005-0000-0000-0000E4BE0000}"/>
    <cellStyle name="T_Book1_Muc thu-chi KB Ha Tay_PL 2 (Nhan su) 12 5" xfId="43917" xr:uid="{00000000-0005-0000-0000-0000E5BE0000}"/>
    <cellStyle name="T_Book1_Muc thu-chi KB Ha Tay_PL 2 (Nhan su) 12 6" xfId="43918" xr:uid="{00000000-0005-0000-0000-0000E6BE0000}"/>
    <cellStyle name="T_Book1_Muc thu-chi KB Ha Tay_PL 2 (Nhan su) 13" xfId="43919" xr:uid="{00000000-0005-0000-0000-0000E7BE0000}"/>
    <cellStyle name="T_Book1_Muc thu-chi KB Ha Tay_PL 2 (Nhan su) 13 2" xfId="43920" xr:uid="{00000000-0005-0000-0000-0000E8BE0000}"/>
    <cellStyle name="T_Book1_Muc thu-chi KB Ha Tay_PL 2 (Nhan su) 13 3" xfId="43921" xr:uid="{00000000-0005-0000-0000-0000E9BE0000}"/>
    <cellStyle name="T_Book1_Muc thu-chi KB Ha Tay_PL 2 (Nhan su) 13 4" xfId="43922" xr:uid="{00000000-0005-0000-0000-0000EABE0000}"/>
    <cellStyle name="T_Book1_Muc thu-chi KB Ha Tay_PL 2 (Nhan su) 13 5" xfId="43923" xr:uid="{00000000-0005-0000-0000-0000EBBE0000}"/>
    <cellStyle name="T_Book1_Muc thu-chi KB Ha Tay_PL 2 (Nhan su) 13 6" xfId="43924" xr:uid="{00000000-0005-0000-0000-0000ECBE0000}"/>
    <cellStyle name="T_Book1_Muc thu-chi KB Ha Tay_PL 2 (Nhan su) 14" xfId="43925" xr:uid="{00000000-0005-0000-0000-0000EDBE0000}"/>
    <cellStyle name="T_Book1_Muc thu-chi KB Ha Tay_PL 2 (Nhan su) 14 2" xfId="43926" xr:uid="{00000000-0005-0000-0000-0000EEBE0000}"/>
    <cellStyle name="T_Book1_Muc thu-chi KB Ha Tay_PL 2 (Nhan su) 14 3" xfId="43927" xr:uid="{00000000-0005-0000-0000-0000EFBE0000}"/>
    <cellStyle name="T_Book1_Muc thu-chi KB Ha Tay_PL 2 (Nhan su) 14 4" xfId="43928" xr:uid="{00000000-0005-0000-0000-0000F0BE0000}"/>
    <cellStyle name="T_Book1_Muc thu-chi KB Ha Tay_PL 2 (Nhan su) 14 5" xfId="43929" xr:uid="{00000000-0005-0000-0000-0000F1BE0000}"/>
    <cellStyle name="T_Book1_Muc thu-chi KB Ha Tay_PL 2 (Nhan su) 14 6" xfId="43930" xr:uid="{00000000-0005-0000-0000-0000F2BE0000}"/>
    <cellStyle name="T_Book1_Muc thu-chi KB Ha Tay_PL 2 (Nhan su) 15" xfId="43931" xr:uid="{00000000-0005-0000-0000-0000F3BE0000}"/>
    <cellStyle name="T_Book1_Muc thu-chi KB Ha Tay_PL 2 (Nhan su) 15 2" xfId="43932" xr:uid="{00000000-0005-0000-0000-0000F4BE0000}"/>
    <cellStyle name="T_Book1_Muc thu-chi KB Ha Tay_PL 2 (Nhan su) 15 3" xfId="43933" xr:uid="{00000000-0005-0000-0000-0000F5BE0000}"/>
    <cellStyle name="T_Book1_Muc thu-chi KB Ha Tay_PL 2 (Nhan su) 15 4" xfId="43934" xr:uid="{00000000-0005-0000-0000-0000F6BE0000}"/>
    <cellStyle name="T_Book1_Muc thu-chi KB Ha Tay_PL 2 (Nhan su) 15 5" xfId="43935" xr:uid="{00000000-0005-0000-0000-0000F7BE0000}"/>
    <cellStyle name="T_Book1_Muc thu-chi KB Ha Tay_PL 2 (Nhan su) 15 6" xfId="43936" xr:uid="{00000000-0005-0000-0000-0000F8BE0000}"/>
    <cellStyle name="T_Book1_Muc thu-chi KB Ha Tay_PL 2 (Nhan su) 16" xfId="43937" xr:uid="{00000000-0005-0000-0000-0000F9BE0000}"/>
    <cellStyle name="T_Book1_Muc thu-chi KB Ha Tay_PL 2 (Nhan su) 16 2" xfId="43938" xr:uid="{00000000-0005-0000-0000-0000FABE0000}"/>
    <cellStyle name="T_Book1_Muc thu-chi KB Ha Tay_PL 2 (Nhan su) 16 3" xfId="43939" xr:uid="{00000000-0005-0000-0000-0000FBBE0000}"/>
    <cellStyle name="T_Book1_Muc thu-chi KB Ha Tay_PL 2 (Nhan su) 16 4" xfId="43940" xr:uid="{00000000-0005-0000-0000-0000FCBE0000}"/>
    <cellStyle name="T_Book1_Muc thu-chi KB Ha Tay_PL 2 (Nhan su) 16 5" xfId="43941" xr:uid="{00000000-0005-0000-0000-0000FDBE0000}"/>
    <cellStyle name="T_Book1_Muc thu-chi KB Ha Tay_PL 2 (Nhan su) 16 6" xfId="43942" xr:uid="{00000000-0005-0000-0000-0000FEBE0000}"/>
    <cellStyle name="T_Book1_Muc thu-chi KB Ha Tay_PL 2 (Nhan su) 17" xfId="43943" xr:uid="{00000000-0005-0000-0000-0000FFBE0000}"/>
    <cellStyle name="T_Book1_Muc thu-chi KB Ha Tay_PL 2 (Nhan su) 17 2" xfId="43944" xr:uid="{00000000-0005-0000-0000-000000BF0000}"/>
    <cellStyle name="T_Book1_Muc thu-chi KB Ha Tay_PL 2 (Nhan su) 17 3" xfId="43945" xr:uid="{00000000-0005-0000-0000-000001BF0000}"/>
    <cellStyle name="T_Book1_Muc thu-chi KB Ha Tay_PL 2 (Nhan su) 17 4" xfId="43946" xr:uid="{00000000-0005-0000-0000-000002BF0000}"/>
    <cellStyle name="T_Book1_Muc thu-chi KB Ha Tay_PL 2 (Nhan su) 17 5" xfId="43947" xr:uid="{00000000-0005-0000-0000-000003BF0000}"/>
    <cellStyle name="T_Book1_Muc thu-chi KB Ha Tay_PL 2 (Nhan su) 17 6" xfId="43948" xr:uid="{00000000-0005-0000-0000-000004BF0000}"/>
    <cellStyle name="T_Book1_Muc thu-chi KB Ha Tay_PL 2 (Nhan su) 18" xfId="43949" xr:uid="{00000000-0005-0000-0000-000005BF0000}"/>
    <cellStyle name="T_Book1_Muc thu-chi KB Ha Tay_PL 2 (Nhan su) 18 2" xfId="43950" xr:uid="{00000000-0005-0000-0000-000006BF0000}"/>
    <cellStyle name="T_Book1_Muc thu-chi KB Ha Tay_PL 2 (Nhan su) 18 3" xfId="43951" xr:uid="{00000000-0005-0000-0000-000007BF0000}"/>
    <cellStyle name="T_Book1_Muc thu-chi KB Ha Tay_PL 2 (Nhan su) 18 4" xfId="43952" xr:uid="{00000000-0005-0000-0000-000008BF0000}"/>
    <cellStyle name="T_Book1_Muc thu-chi KB Ha Tay_PL 2 (Nhan su) 18 5" xfId="43953" xr:uid="{00000000-0005-0000-0000-000009BF0000}"/>
    <cellStyle name="T_Book1_Muc thu-chi KB Ha Tay_PL 2 (Nhan su) 18 6" xfId="43954" xr:uid="{00000000-0005-0000-0000-00000ABF0000}"/>
    <cellStyle name="T_Book1_Muc thu-chi KB Ha Tay_PL 2 (Nhan su) 19" xfId="43955" xr:uid="{00000000-0005-0000-0000-00000BBF0000}"/>
    <cellStyle name="T_Book1_Muc thu-chi KB Ha Tay_PL 2 (Nhan su) 19 2" xfId="43956" xr:uid="{00000000-0005-0000-0000-00000CBF0000}"/>
    <cellStyle name="T_Book1_Muc thu-chi KB Ha Tay_PL 2 (Nhan su) 19 3" xfId="43957" xr:uid="{00000000-0005-0000-0000-00000DBF0000}"/>
    <cellStyle name="T_Book1_Muc thu-chi KB Ha Tay_PL 2 (Nhan su) 19 4" xfId="43958" xr:uid="{00000000-0005-0000-0000-00000EBF0000}"/>
    <cellStyle name="T_Book1_Muc thu-chi KB Ha Tay_PL 2 (Nhan su) 19 5" xfId="43959" xr:uid="{00000000-0005-0000-0000-00000FBF0000}"/>
    <cellStyle name="T_Book1_Muc thu-chi KB Ha Tay_PL 2 (Nhan su) 19 6" xfId="43960" xr:uid="{00000000-0005-0000-0000-000010BF0000}"/>
    <cellStyle name="T_Book1_Muc thu-chi KB Ha Tay_PL 2 (Nhan su) 2" xfId="43961" xr:uid="{00000000-0005-0000-0000-000011BF0000}"/>
    <cellStyle name="T_Book1_Muc thu-chi KB Ha Tay_PL 2 (Nhan su) 2 2" xfId="43962" xr:uid="{00000000-0005-0000-0000-000012BF0000}"/>
    <cellStyle name="T_Book1_Muc thu-chi KB Ha Tay_PL 2 (Nhan su) 2 3" xfId="43963" xr:uid="{00000000-0005-0000-0000-000013BF0000}"/>
    <cellStyle name="T_Book1_Muc thu-chi KB Ha Tay_PL 2 (Nhan su) 2 4" xfId="43964" xr:uid="{00000000-0005-0000-0000-000014BF0000}"/>
    <cellStyle name="T_Book1_Muc thu-chi KB Ha Tay_PL 2 (Nhan su) 2 5" xfId="43965" xr:uid="{00000000-0005-0000-0000-000015BF0000}"/>
    <cellStyle name="T_Book1_Muc thu-chi KB Ha Tay_PL 2 (Nhan su) 2 6" xfId="43966" xr:uid="{00000000-0005-0000-0000-000016BF0000}"/>
    <cellStyle name="T_Book1_Muc thu-chi KB Ha Tay_PL 2 (Nhan su) 2 7" xfId="43967" xr:uid="{00000000-0005-0000-0000-000017BF0000}"/>
    <cellStyle name="T_Book1_Muc thu-chi KB Ha Tay_PL 2 (Nhan su) 20" xfId="43968" xr:uid="{00000000-0005-0000-0000-000018BF0000}"/>
    <cellStyle name="T_Book1_Muc thu-chi KB Ha Tay_PL 2 (Nhan su) 20 2" xfId="43969" xr:uid="{00000000-0005-0000-0000-000019BF0000}"/>
    <cellStyle name="T_Book1_Muc thu-chi KB Ha Tay_PL 2 (Nhan su) 20 3" xfId="43970" xr:uid="{00000000-0005-0000-0000-00001ABF0000}"/>
    <cellStyle name="T_Book1_Muc thu-chi KB Ha Tay_PL 2 (Nhan su) 20 4" xfId="43971" xr:uid="{00000000-0005-0000-0000-00001BBF0000}"/>
    <cellStyle name="T_Book1_Muc thu-chi KB Ha Tay_PL 2 (Nhan su) 20 5" xfId="43972" xr:uid="{00000000-0005-0000-0000-00001CBF0000}"/>
    <cellStyle name="T_Book1_Muc thu-chi KB Ha Tay_PL 2 (Nhan su) 20 6" xfId="43973" xr:uid="{00000000-0005-0000-0000-00001DBF0000}"/>
    <cellStyle name="T_Book1_Muc thu-chi KB Ha Tay_PL 2 (Nhan su) 21" xfId="43974" xr:uid="{00000000-0005-0000-0000-00001EBF0000}"/>
    <cellStyle name="T_Book1_Muc thu-chi KB Ha Tay_PL 2 (Nhan su) 21 2" xfId="43975" xr:uid="{00000000-0005-0000-0000-00001FBF0000}"/>
    <cellStyle name="T_Book1_Muc thu-chi KB Ha Tay_PL 2 (Nhan su) 21 3" xfId="43976" xr:uid="{00000000-0005-0000-0000-000020BF0000}"/>
    <cellStyle name="T_Book1_Muc thu-chi KB Ha Tay_PL 2 (Nhan su) 21 4" xfId="43977" xr:uid="{00000000-0005-0000-0000-000021BF0000}"/>
    <cellStyle name="T_Book1_Muc thu-chi KB Ha Tay_PL 2 (Nhan su) 21 5" xfId="43978" xr:uid="{00000000-0005-0000-0000-000022BF0000}"/>
    <cellStyle name="T_Book1_Muc thu-chi KB Ha Tay_PL 2 (Nhan su) 21 6" xfId="43979" xr:uid="{00000000-0005-0000-0000-000023BF0000}"/>
    <cellStyle name="T_Book1_Muc thu-chi KB Ha Tay_PL 2 (Nhan su) 22" xfId="43980" xr:uid="{00000000-0005-0000-0000-000024BF0000}"/>
    <cellStyle name="T_Book1_Muc thu-chi KB Ha Tay_PL 2 (Nhan su) 22 2" xfId="43981" xr:uid="{00000000-0005-0000-0000-000025BF0000}"/>
    <cellStyle name="T_Book1_Muc thu-chi KB Ha Tay_PL 2 (Nhan su) 22 3" xfId="43982" xr:uid="{00000000-0005-0000-0000-000026BF0000}"/>
    <cellStyle name="T_Book1_Muc thu-chi KB Ha Tay_PL 2 (Nhan su) 22 4" xfId="43983" xr:uid="{00000000-0005-0000-0000-000027BF0000}"/>
    <cellStyle name="T_Book1_Muc thu-chi KB Ha Tay_PL 2 (Nhan su) 22 5" xfId="43984" xr:uid="{00000000-0005-0000-0000-000028BF0000}"/>
    <cellStyle name="T_Book1_Muc thu-chi KB Ha Tay_PL 2 (Nhan su) 22 6" xfId="43985" xr:uid="{00000000-0005-0000-0000-000029BF0000}"/>
    <cellStyle name="T_Book1_Muc thu-chi KB Ha Tay_PL 2 (Nhan su) 23" xfId="43986" xr:uid="{00000000-0005-0000-0000-00002ABF0000}"/>
    <cellStyle name="T_Book1_Muc thu-chi KB Ha Tay_PL 2 (Nhan su) 23 2" xfId="43987" xr:uid="{00000000-0005-0000-0000-00002BBF0000}"/>
    <cellStyle name="T_Book1_Muc thu-chi KB Ha Tay_PL 2 (Nhan su) 23 3" xfId="43988" xr:uid="{00000000-0005-0000-0000-00002CBF0000}"/>
    <cellStyle name="T_Book1_Muc thu-chi KB Ha Tay_PL 2 (Nhan su) 23 4" xfId="43989" xr:uid="{00000000-0005-0000-0000-00002DBF0000}"/>
    <cellStyle name="T_Book1_Muc thu-chi KB Ha Tay_PL 2 (Nhan su) 23 5" xfId="43990" xr:uid="{00000000-0005-0000-0000-00002EBF0000}"/>
    <cellStyle name="T_Book1_Muc thu-chi KB Ha Tay_PL 2 (Nhan su) 23 6" xfId="43991" xr:uid="{00000000-0005-0000-0000-00002FBF0000}"/>
    <cellStyle name="T_Book1_Muc thu-chi KB Ha Tay_PL 2 (Nhan su) 24" xfId="43992" xr:uid="{00000000-0005-0000-0000-000030BF0000}"/>
    <cellStyle name="T_Book1_Muc thu-chi KB Ha Tay_PL 2 (Nhan su) 24 2" xfId="43993" xr:uid="{00000000-0005-0000-0000-000031BF0000}"/>
    <cellStyle name="T_Book1_Muc thu-chi KB Ha Tay_PL 2 (Nhan su) 24 3" xfId="43994" xr:uid="{00000000-0005-0000-0000-000032BF0000}"/>
    <cellStyle name="T_Book1_Muc thu-chi KB Ha Tay_PL 2 (Nhan su) 24 4" xfId="43995" xr:uid="{00000000-0005-0000-0000-000033BF0000}"/>
    <cellStyle name="T_Book1_Muc thu-chi KB Ha Tay_PL 2 (Nhan su) 24 5" xfId="43996" xr:uid="{00000000-0005-0000-0000-000034BF0000}"/>
    <cellStyle name="T_Book1_Muc thu-chi KB Ha Tay_PL 2 (Nhan su) 24 6" xfId="43997" xr:uid="{00000000-0005-0000-0000-000035BF0000}"/>
    <cellStyle name="T_Book1_Muc thu-chi KB Ha Tay_PL 2 (Nhan su) 25" xfId="43998" xr:uid="{00000000-0005-0000-0000-000036BF0000}"/>
    <cellStyle name="T_Book1_Muc thu-chi KB Ha Tay_PL 2 (Nhan su) 25 2" xfId="43999" xr:uid="{00000000-0005-0000-0000-000037BF0000}"/>
    <cellStyle name="T_Book1_Muc thu-chi KB Ha Tay_PL 2 (Nhan su) 25 3" xfId="44000" xr:uid="{00000000-0005-0000-0000-000038BF0000}"/>
    <cellStyle name="T_Book1_Muc thu-chi KB Ha Tay_PL 2 (Nhan su) 25 4" xfId="44001" xr:uid="{00000000-0005-0000-0000-000039BF0000}"/>
    <cellStyle name="T_Book1_Muc thu-chi KB Ha Tay_PL 2 (Nhan su) 25 5" xfId="44002" xr:uid="{00000000-0005-0000-0000-00003ABF0000}"/>
    <cellStyle name="T_Book1_Muc thu-chi KB Ha Tay_PL 2 (Nhan su) 25 6" xfId="44003" xr:uid="{00000000-0005-0000-0000-00003BBF0000}"/>
    <cellStyle name="T_Book1_Muc thu-chi KB Ha Tay_PL 2 (Nhan su) 26" xfId="44004" xr:uid="{00000000-0005-0000-0000-00003CBF0000}"/>
    <cellStyle name="T_Book1_Muc thu-chi KB Ha Tay_PL 2 (Nhan su) 26 2" xfId="44005" xr:uid="{00000000-0005-0000-0000-00003DBF0000}"/>
    <cellStyle name="T_Book1_Muc thu-chi KB Ha Tay_PL 2 (Nhan su) 26 3" xfId="44006" xr:uid="{00000000-0005-0000-0000-00003EBF0000}"/>
    <cellStyle name="T_Book1_Muc thu-chi KB Ha Tay_PL 2 (Nhan su) 26 4" xfId="44007" xr:uid="{00000000-0005-0000-0000-00003FBF0000}"/>
    <cellStyle name="T_Book1_Muc thu-chi KB Ha Tay_PL 2 (Nhan su) 26 5" xfId="44008" xr:uid="{00000000-0005-0000-0000-000040BF0000}"/>
    <cellStyle name="T_Book1_Muc thu-chi KB Ha Tay_PL 2 (Nhan su) 26 6" xfId="44009" xr:uid="{00000000-0005-0000-0000-000041BF0000}"/>
    <cellStyle name="T_Book1_Muc thu-chi KB Ha Tay_PL 2 (Nhan su) 27" xfId="44010" xr:uid="{00000000-0005-0000-0000-000042BF0000}"/>
    <cellStyle name="T_Book1_Muc thu-chi KB Ha Tay_PL 2 (Nhan su) 27 2" xfId="44011" xr:uid="{00000000-0005-0000-0000-000043BF0000}"/>
    <cellStyle name="T_Book1_Muc thu-chi KB Ha Tay_PL 2 (Nhan su) 27 3" xfId="44012" xr:uid="{00000000-0005-0000-0000-000044BF0000}"/>
    <cellStyle name="T_Book1_Muc thu-chi KB Ha Tay_PL 2 (Nhan su) 27 4" xfId="44013" xr:uid="{00000000-0005-0000-0000-000045BF0000}"/>
    <cellStyle name="T_Book1_Muc thu-chi KB Ha Tay_PL 2 (Nhan su) 27 5" xfId="44014" xr:uid="{00000000-0005-0000-0000-000046BF0000}"/>
    <cellStyle name="T_Book1_Muc thu-chi KB Ha Tay_PL 2 (Nhan su) 27 6" xfId="44015" xr:uid="{00000000-0005-0000-0000-000047BF0000}"/>
    <cellStyle name="T_Book1_Muc thu-chi KB Ha Tay_PL 2 (Nhan su) 28" xfId="44016" xr:uid="{00000000-0005-0000-0000-000048BF0000}"/>
    <cellStyle name="T_Book1_Muc thu-chi KB Ha Tay_PL 2 (Nhan su) 28 2" xfId="44017" xr:uid="{00000000-0005-0000-0000-000049BF0000}"/>
    <cellStyle name="T_Book1_Muc thu-chi KB Ha Tay_PL 2 (Nhan su) 28 3" xfId="44018" xr:uid="{00000000-0005-0000-0000-00004ABF0000}"/>
    <cellStyle name="T_Book1_Muc thu-chi KB Ha Tay_PL 2 (Nhan su) 28 4" xfId="44019" xr:uid="{00000000-0005-0000-0000-00004BBF0000}"/>
    <cellStyle name="T_Book1_Muc thu-chi KB Ha Tay_PL 2 (Nhan su) 28 5" xfId="44020" xr:uid="{00000000-0005-0000-0000-00004CBF0000}"/>
    <cellStyle name="T_Book1_Muc thu-chi KB Ha Tay_PL 2 (Nhan su) 28 6" xfId="44021" xr:uid="{00000000-0005-0000-0000-00004DBF0000}"/>
    <cellStyle name="T_Book1_Muc thu-chi KB Ha Tay_PL 2 (Nhan su) 29" xfId="44022" xr:uid="{00000000-0005-0000-0000-00004EBF0000}"/>
    <cellStyle name="T_Book1_Muc thu-chi KB Ha Tay_PL 2 (Nhan su) 29 2" xfId="44023" xr:uid="{00000000-0005-0000-0000-00004FBF0000}"/>
    <cellStyle name="T_Book1_Muc thu-chi KB Ha Tay_PL 2 (Nhan su) 29 3" xfId="44024" xr:uid="{00000000-0005-0000-0000-000050BF0000}"/>
    <cellStyle name="T_Book1_Muc thu-chi KB Ha Tay_PL 2 (Nhan su) 29 4" xfId="44025" xr:uid="{00000000-0005-0000-0000-000051BF0000}"/>
    <cellStyle name="T_Book1_Muc thu-chi KB Ha Tay_PL 2 (Nhan su) 29 5" xfId="44026" xr:uid="{00000000-0005-0000-0000-000052BF0000}"/>
    <cellStyle name="T_Book1_Muc thu-chi KB Ha Tay_PL 2 (Nhan su) 29 6" xfId="44027" xr:uid="{00000000-0005-0000-0000-000053BF0000}"/>
    <cellStyle name="T_Book1_Muc thu-chi KB Ha Tay_PL 2 (Nhan su) 3" xfId="44028" xr:uid="{00000000-0005-0000-0000-000054BF0000}"/>
    <cellStyle name="T_Book1_Muc thu-chi KB Ha Tay_PL 2 (Nhan su) 3 2" xfId="44029" xr:uid="{00000000-0005-0000-0000-000055BF0000}"/>
    <cellStyle name="T_Book1_Muc thu-chi KB Ha Tay_PL 2 (Nhan su) 3 3" xfId="44030" xr:uid="{00000000-0005-0000-0000-000056BF0000}"/>
    <cellStyle name="T_Book1_Muc thu-chi KB Ha Tay_PL 2 (Nhan su) 3 4" xfId="44031" xr:uid="{00000000-0005-0000-0000-000057BF0000}"/>
    <cellStyle name="T_Book1_Muc thu-chi KB Ha Tay_PL 2 (Nhan su) 3 5" xfId="44032" xr:uid="{00000000-0005-0000-0000-000058BF0000}"/>
    <cellStyle name="T_Book1_Muc thu-chi KB Ha Tay_PL 2 (Nhan su) 3 6" xfId="44033" xr:uid="{00000000-0005-0000-0000-000059BF0000}"/>
    <cellStyle name="T_Book1_Muc thu-chi KB Ha Tay_PL 2 (Nhan su) 30" xfId="44034" xr:uid="{00000000-0005-0000-0000-00005ABF0000}"/>
    <cellStyle name="T_Book1_Muc thu-chi KB Ha Tay_PL 2 (Nhan su) 31" xfId="44035" xr:uid="{00000000-0005-0000-0000-00005BBF0000}"/>
    <cellStyle name="T_Book1_Muc thu-chi KB Ha Tay_PL 2 (Nhan su) 32" xfId="44036" xr:uid="{00000000-0005-0000-0000-00005CBF0000}"/>
    <cellStyle name="T_Book1_Muc thu-chi KB Ha Tay_PL 2 (Nhan su) 33" xfId="44037" xr:uid="{00000000-0005-0000-0000-00005DBF0000}"/>
    <cellStyle name="T_Book1_Muc thu-chi KB Ha Tay_PL 2 (Nhan su) 34" xfId="44038" xr:uid="{00000000-0005-0000-0000-00005EBF0000}"/>
    <cellStyle name="T_Book1_Muc thu-chi KB Ha Tay_PL 2 (Nhan su) 4" xfId="44039" xr:uid="{00000000-0005-0000-0000-00005FBF0000}"/>
    <cellStyle name="T_Book1_Muc thu-chi KB Ha Tay_PL 2 (Nhan su) 4 2" xfId="44040" xr:uid="{00000000-0005-0000-0000-000060BF0000}"/>
    <cellStyle name="T_Book1_Muc thu-chi KB Ha Tay_PL 2 (Nhan su) 4 3" xfId="44041" xr:uid="{00000000-0005-0000-0000-000061BF0000}"/>
    <cellStyle name="T_Book1_Muc thu-chi KB Ha Tay_PL 2 (Nhan su) 4 4" xfId="44042" xr:uid="{00000000-0005-0000-0000-000062BF0000}"/>
    <cellStyle name="T_Book1_Muc thu-chi KB Ha Tay_PL 2 (Nhan su) 4 5" xfId="44043" xr:uid="{00000000-0005-0000-0000-000063BF0000}"/>
    <cellStyle name="T_Book1_Muc thu-chi KB Ha Tay_PL 2 (Nhan su) 4 6" xfId="44044" xr:uid="{00000000-0005-0000-0000-000064BF0000}"/>
    <cellStyle name="T_Book1_Muc thu-chi KB Ha Tay_PL 2 (Nhan su) 5" xfId="44045" xr:uid="{00000000-0005-0000-0000-000065BF0000}"/>
    <cellStyle name="T_Book1_Muc thu-chi KB Ha Tay_PL 2 (Nhan su) 5 2" xfId="44046" xr:uid="{00000000-0005-0000-0000-000066BF0000}"/>
    <cellStyle name="T_Book1_Muc thu-chi KB Ha Tay_PL 2 (Nhan su) 5 3" xfId="44047" xr:uid="{00000000-0005-0000-0000-000067BF0000}"/>
    <cellStyle name="T_Book1_Muc thu-chi KB Ha Tay_PL 2 (Nhan su) 5 4" xfId="44048" xr:uid="{00000000-0005-0000-0000-000068BF0000}"/>
    <cellStyle name="T_Book1_Muc thu-chi KB Ha Tay_PL 2 (Nhan su) 5 5" xfId="44049" xr:uid="{00000000-0005-0000-0000-000069BF0000}"/>
    <cellStyle name="T_Book1_Muc thu-chi KB Ha Tay_PL 2 (Nhan su) 5 6" xfId="44050" xr:uid="{00000000-0005-0000-0000-00006ABF0000}"/>
    <cellStyle name="T_Book1_Muc thu-chi KB Ha Tay_PL 2 (Nhan su) 6" xfId="44051" xr:uid="{00000000-0005-0000-0000-00006BBF0000}"/>
    <cellStyle name="T_Book1_Muc thu-chi KB Ha Tay_PL 2 (Nhan su) 6 2" xfId="44052" xr:uid="{00000000-0005-0000-0000-00006CBF0000}"/>
    <cellStyle name="T_Book1_Muc thu-chi KB Ha Tay_PL 2 (Nhan su) 6 3" xfId="44053" xr:uid="{00000000-0005-0000-0000-00006DBF0000}"/>
    <cellStyle name="T_Book1_Muc thu-chi KB Ha Tay_PL 2 (Nhan su) 6 4" xfId="44054" xr:uid="{00000000-0005-0000-0000-00006EBF0000}"/>
    <cellStyle name="T_Book1_Muc thu-chi KB Ha Tay_PL 2 (Nhan su) 6 5" xfId="44055" xr:uid="{00000000-0005-0000-0000-00006FBF0000}"/>
    <cellStyle name="T_Book1_Muc thu-chi KB Ha Tay_PL 2 (Nhan su) 6 6" xfId="44056" xr:uid="{00000000-0005-0000-0000-000070BF0000}"/>
    <cellStyle name="T_Book1_Muc thu-chi KB Ha Tay_PL 2 (Nhan su) 7" xfId="44057" xr:uid="{00000000-0005-0000-0000-000071BF0000}"/>
    <cellStyle name="T_Book1_Muc thu-chi KB Ha Tay_PL 2 (Nhan su) 7 2" xfId="44058" xr:uid="{00000000-0005-0000-0000-000072BF0000}"/>
    <cellStyle name="T_Book1_Muc thu-chi KB Ha Tay_PL 2 (Nhan su) 7 3" xfId="44059" xr:uid="{00000000-0005-0000-0000-000073BF0000}"/>
    <cellStyle name="T_Book1_Muc thu-chi KB Ha Tay_PL 2 (Nhan su) 7 4" xfId="44060" xr:uid="{00000000-0005-0000-0000-000074BF0000}"/>
    <cellStyle name="T_Book1_Muc thu-chi KB Ha Tay_PL 2 (Nhan su) 7 5" xfId="44061" xr:uid="{00000000-0005-0000-0000-000075BF0000}"/>
    <cellStyle name="T_Book1_Muc thu-chi KB Ha Tay_PL 2 (Nhan su) 7 6" xfId="44062" xr:uid="{00000000-0005-0000-0000-000076BF0000}"/>
    <cellStyle name="T_Book1_Muc thu-chi KB Ha Tay_PL 2 (Nhan su) 8" xfId="44063" xr:uid="{00000000-0005-0000-0000-000077BF0000}"/>
    <cellStyle name="T_Book1_Muc thu-chi KB Ha Tay_PL 2 (Nhan su) 8 2" xfId="44064" xr:uid="{00000000-0005-0000-0000-000078BF0000}"/>
    <cellStyle name="T_Book1_Muc thu-chi KB Ha Tay_PL 2 (Nhan su) 8 3" xfId="44065" xr:uid="{00000000-0005-0000-0000-000079BF0000}"/>
    <cellStyle name="T_Book1_Muc thu-chi KB Ha Tay_PL 2 (Nhan su) 8 4" xfId="44066" xr:uid="{00000000-0005-0000-0000-00007ABF0000}"/>
    <cellStyle name="T_Book1_Muc thu-chi KB Ha Tay_PL 2 (Nhan su) 8 5" xfId="44067" xr:uid="{00000000-0005-0000-0000-00007BBF0000}"/>
    <cellStyle name="T_Book1_Muc thu-chi KB Ha Tay_PL 2 (Nhan su) 8 6" xfId="44068" xr:uid="{00000000-0005-0000-0000-00007CBF0000}"/>
    <cellStyle name="T_Book1_Muc thu-chi KB Ha Tay_PL 2 (Nhan su) 9" xfId="44069" xr:uid="{00000000-0005-0000-0000-00007DBF0000}"/>
    <cellStyle name="T_Book1_Muc thu-chi KB Ha Tay_PL 2 (Nhan su) 9 2" xfId="44070" xr:uid="{00000000-0005-0000-0000-00007EBF0000}"/>
    <cellStyle name="T_Book1_Muc thu-chi KB Ha Tay_PL 2 (Nhan su) 9 3" xfId="44071" xr:uid="{00000000-0005-0000-0000-00007FBF0000}"/>
    <cellStyle name="T_Book1_Muc thu-chi KB Ha Tay_PL 2 (Nhan su) 9 4" xfId="44072" xr:uid="{00000000-0005-0000-0000-000080BF0000}"/>
    <cellStyle name="T_Book1_Muc thu-chi KB Ha Tay_PL 2 (Nhan su) 9 5" xfId="44073" xr:uid="{00000000-0005-0000-0000-000081BF0000}"/>
    <cellStyle name="T_Book1_Muc thu-chi KB Ha Tay_PL 2 (Nhan su) 9 6" xfId="44074" xr:uid="{00000000-0005-0000-0000-000082BF0000}"/>
    <cellStyle name="T_Book1_Muc thu-chi KB Ha Tay_PL1 " xfId="44075" xr:uid="{00000000-0005-0000-0000-000083BF0000}"/>
    <cellStyle name="T_Book1_Muc thu-chi KB Ha Tay_PL1  10" xfId="44076" xr:uid="{00000000-0005-0000-0000-000084BF0000}"/>
    <cellStyle name="T_Book1_Muc thu-chi KB Ha Tay_PL1  10 2" xfId="44077" xr:uid="{00000000-0005-0000-0000-000085BF0000}"/>
    <cellStyle name="T_Book1_Muc thu-chi KB Ha Tay_PL1  10 3" xfId="44078" xr:uid="{00000000-0005-0000-0000-000086BF0000}"/>
    <cellStyle name="T_Book1_Muc thu-chi KB Ha Tay_PL1  10 4" xfId="44079" xr:uid="{00000000-0005-0000-0000-000087BF0000}"/>
    <cellStyle name="T_Book1_Muc thu-chi KB Ha Tay_PL1  10 5" xfId="44080" xr:uid="{00000000-0005-0000-0000-000088BF0000}"/>
    <cellStyle name="T_Book1_Muc thu-chi KB Ha Tay_PL1  10 6" xfId="44081" xr:uid="{00000000-0005-0000-0000-000089BF0000}"/>
    <cellStyle name="T_Book1_Muc thu-chi KB Ha Tay_PL1  11" xfId="44082" xr:uid="{00000000-0005-0000-0000-00008ABF0000}"/>
    <cellStyle name="T_Book1_Muc thu-chi KB Ha Tay_PL1  11 2" xfId="44083" xr:uid="{00000000-0005-0000-0000-00008BBF0000}"/>
    <cellStyle name="T_Book1_Muc thu-chi KB Ha Tay_PL1  11 3" xfId="44084" xr:uid="{00000000-0005-0000-0000-00008CBF0000}"/>
    <cellStyle name="T_Book1_Muc thu-chi KB Ha Tay_PL1  11 4" xfId="44085" xr:uid="{00000000-0005-0000-0000-00008DBF0000}"/>
    <cellStyle name="T_Book1_Muc thu-chi KB Ha Tay_PL1  11 5" xfId="44086" xr:uid="{00000000-0005-0000-0000-00008EBF0000}"/>
    <cellStyle name="T_Book1_Muc thu-chi KB Ha Tay_PL1  11 6" xfId="44087" xr:uid="{00000000-0005-0000-0000-00008FBF0000}"/>
    <cellStyle name="T_Book1_Muc thu-chi KB Ha Tay_PL1  12" xfId="44088" xr:uid="{00000000-0005-0000-0000-000090BF0000}"/>
    <cellStyle name="T_Book1_Muc thu-chi KB Ha Tay_PL1  12 2" xfId="44089" xr:uid="{00000000-0005-0000-0000-000091BF0000}"/>
    <cellStyle name="T_Book1_Muc thu-chi KB Ha Tay_PL1  12 3" xfId="44090" xr:uid="{00000000-0005-0000-0000-000092BF0000}"/>
    <cellStyle name="T_Book1_Muc thu-chi KB Ha Tay_PL1  12 4" xfId="44091" xr:uid="{00000000-0005-0000-0000-000093BF0000}"/>
    <cellStyle name="T_Book1_Muc thu-chi KB Ha Tay_PL1  12 5" xfId="44092" xr:uid="{00000000-0005-0000-0000-000094BF0000}"/>
    <cellStyle name="T_Book1_Muc thu-chi KB Ha Tay_PL1  12 6" xfId="44093" xr:uid="{00000000-0005-0000-0000-000095BF0000}"/>
    <cellStyle name="T_Book1_Muc thu-chi KB Ha Tay_PL1  13" xfId="44094" xr:uid="{00000000-0005-0000-0000-000096BF0000}"/>
    <cellStyle name="T_Book1_Muc thu-chi KB Ha Tay_PL1  13 2" xfId="44095" xr:uid="{00000000-0005-0000-0000-000097BF0000}"/>
    <cellStyle name="T_Book1_Muc thu-chi KB Ha Tay_PL1  13 3" xfId="44096" xr:uid="{00000000-0005-0000-0000-000098BF0000}"/>
    <cellStyle name="T_Book1_Muc thu-chi KB Ha Tay_PL1  13 4" xfId="44097" xr:uid="{00000000-0005-0000-0000-000099BF0000}"/>
    <cellStyle name="T_Book1_Muc thu-chi KB Ha Tay_PL1  13 5" xfId="44098" xr:uid="{00000000-0005-0000-0000-00009ABF0000}"/>
    <cellStyle name="T_Book1_Muc thu-chi KB Ha Tay_PL1  13 6" xfId="44099" xr:uid="{00000000-0005-0000-0000-00009BBF0000}"/>
    <cellStyle name="T_Book1_Muc thu-chi KB Ha Tay_PL1  14" xfId="44100" xr:uid="{00000000-0005-0000-0000-00009CBF0000}"/>
    <cellStyle name="T_Book1_Muc thu-chi KB Ha Tay_PL1  14 2" xfId="44101" xr:uid="{00000000-0005-0000-0000-00009DBF0000}"/>
    <cellStyle name="T_Book1_Muc thu-chi KB Ha Tay_PL1  14 3" xfId="44102" xr:uid="{00000000-0005-0000-0000-00009EBF0000}"/>
    <cellStyle name="T_Book1_Muc thu-chi KB Ha Tay_PL1  14 4" xfId="44103" xr:uid="{00000000-0005-0000-0000-00009FBF0000}"/>
    <cellStyle name="T_Book1_Muc thu-chi KB Ha Tay_PL1  14 5" xfId="44104" xr:uid="{00000000-0005-0000-0000-0000A0BF0000}"/>
    <cellStyle name="T_Book1_Muc thu-chi KB Ha Tay_PL1  14 6" xfId="44105" xr:uid="{00000000-0005-0000-0000-0000A1BF0000}"/>
    <cellStyle name="T_Book1_Muc thu-chi KB Ha Tay_PL1  15" xfId="44106" xr:uid="{00000000-0005-0000-0000-0000A2BF0000}"/>
    <cellStyle name="T_Book1_Muc thu-chi KB Ha Tay_PL1  15 2" xfId="44107" xr:uid="{00000000-0005-0000-0000-0000A3BF0000}"/>
    <cellStyle name="T_Book1_Muc thu-chi KB Ha Tay_PL1  15 3" xfId="44108" xr:uid="{00000000-0005-0000-0000-0000A4BF0000}"/>
    <cellStyle name="T_Book1_Muc thu-chi KB Ha Tay_PL1  15 4" xfId="44109" xr:uid="{00000000-0005-0000-0000-0000A5BF0000}"/>
    <cellStyle name="T_Book1_Muc thu-chi KB Ha Tay_PL1  15 5" xfId="44110" xr:uid="{00000000-0005-0000-0000-0000A6BF0000}"/>
    <cellStyle name="T_Book1_Muc thu-chi KB Ha Tay_PL1  15 6" xfId="44111" xr:uid="{00000000-0005-0000-0000-0000A7BF0000}"/>
    <cellStyle name="T_Book1_Muc thu-chi KB Ha Tay_PL1  16" xfId="44112" xr:uid="{00000000-0005-0000-0000-0000A8BF0000}"/>
    <cellStyle name="T_Book1_Muc thu-chi KB Ha Tay_PL1  16 2" xfId="44113" xr:uid="{00000000-0005-0000-0000-0000A9BF0000}"/>
    <cellStyle name="T_Book1_Muc thu-chi KB Ha Tay_PL1  16 3" xfId="44114" xr:uid="{00000000-0005-0000-0000-0000AABF0000}"/>
    <cellStyle name="T_Book1_Muc thu-chi KB Ha Tay_PL1  16 4" xfId="44115" xr:uid="{00000000-0005-0000-0000-0000ABBF0000}"/>
    <cellStyle name="T_Book1_Muc thu-chi KB Ha Tay_PL1  16 5" xfId="44116" xr:uid="{00000000-0005-0000-0000-0000ACBF0000}"/>
    <cellStyle name="T_Book1_Muc thu-chi KB Ha Tay_PL1  16 6" xfId="44117" xr:uid="{00000000-0005-0000-0000-0000ADBF0000}"/>
    <cellStyle name="T_Book1_Muc thu-chi KB Ha Tay_PL1  17" xfId="44118" xr:uid="{00000000-0005-0000-0000-0000AEBF0000}"/>
    <cellStyle name="T_Book1_Muc thu-chi KB Ha Tay_PL1  17 2" xfId="44119" xr:uid="{00000000-0005-0000-0000-0000AFBF0000}"/>
    <cellStyle name="T_Book1_Muc thu-chi KB Ha Tay_PL1  17 3" xfId="44120" xr:uid="{00000000-0005-0000-0000-0000B0BF0000}"/>
    <cellStyle name="T_Book1_Muc thu-chi KB Ha Tay_PL1  17 4" xfId="44121" xr:uid="{00000000-0005-0000-0000-0000B1BF0000}"/>
    <cellStyle name="T_Book1_Muc thu-chi KB Ha Tay_PL1  17 5" xfId="44122" xr:uid="{00000000-0005-0000-0000-0000B2BF0000}"/>
    <cellStyle name="T_Book1_Muc thu-chi KB Ha Tay_PL1  17 6" xfId="44123" xr:uid="{00000000-0005-0000-0000-0000B3BF0000}"/>
    <cellStyle name="T_Book1_Muc thu-chi KB Ha Tay_PL1  18" xfId="44124" xr:uid="{00000000-0005-0000-0000-0000B4BF0000}"/>
    <cellStyle name="T_Book1_Muc thu-chi KB Ha Tay_PL1  18 2" xfId="44125" xr:uid="{00000000-0005-0000-0000-0000B5BF0000}"/>
    <cellStyle name="T_Book1_Muc thu-chi KB Ha Tay_PL1  18 3" xfId="44126" xr:uid="{00000000-0005-0000-0000-0000B6BF0000}"/>
    <cellStyle name="T_Book1_Muc thu-chi KB Ha Tay_PL1  18 4" xfId="44127" xr:uid="{00000000-0005-0000-0000-0000B7BF0000}"/>
    <cellStyle name="T_Book1_Muc thu-chi KB Ha Tay_PL1  18 5" xfId="44128" xr:uid="{00000000-0005-0000-0000-0000B8BF0000}"/>
    <cellStyle name="T_Book1_Muc thu-chi KB Ha Tay_PL1  18 6" xfId="44129" xr:uid="{00000000-0005-0000-0000-0000B9BF0000}"/>
    <cellStyle name="T_Book1_Muc thu-chi KB Ha Tay_PL1  19" xfId="44130" xr:uid="{00000000-0005-0000-0000-0000BABF0000}"/>
    <cellStyle name="T_Book1_Muc thu-chi KB Ha Tay_PL1  19 2" xfId="44131" xr:uid="{00000000-0005-0000-0000-0000BBBF0000}"/>
    <cellStyle name="T_Book1_Muc thu-chi KB Ha Tay_PL1  19 3" xfId="44132" xr:uid="{00000000-0005-0000-0000-0000BCBF0000}"/>
    <cellStyle name="T_Book1_Muc thu-chi KB Ha Tay_PL1  19 4" xfId="44133" xr:uid="{00000000-0005-0000-0000-0000BDBF0000}"/>
    <cellStyle name="T_Book1_Muc thu-chi KB Ha Tay_PL1  19 5" xfId="44134" xr:uid="{00000000-0005-0000-0000-0000BEBF0000}"/>
    <cellStyle name="T_Book1_Muc thu-chi KB Ha Tay_PL1  19 6" xfId="44135" xr:uid="{00000000-0005-0000-0000-0000BFBF0000}"/>
    <cellStyle name="T_Book1_Muc thu-chi KB Ha Tay_PL1  2" xfId="44136" xr:uid="{00000000-0005-0000-0000-0000C0BF0000}"/>
    <cellStyle name="T_Book1_Muc thu-chi KB Ha Tay_PL1  2 2" xfId="44137" xr:uid="{00000000-0005-0000-0000-0000C1BF0000}"/>
    <cellStyle name="T_Book1_Muc thu-chi KB Ha Tay_PL1  2 3" xfId="44138" xr:uid="{00000000-0005-0000-0000-0000C2BF0000}"/>
    <cellStyle name="T_Book1_Muc thu-chi KB Ha Tay_PL1  2 4" xfId="44139" xr:uid="{00000000-0005-0000-0000-0000C3BF0000}"/>
    <cellStyle name="T_Book1_Muc thu-chi KB Ha Tay_PL1  2 5" xfId="44140" xr:uid="{00000000-0005-0000-0000-0000C4BF0000}"/>
    <cellStyle name="T_Book1_Muc thu-chi KB Ha Tay_PL1  2 6" xfId="44141" xr:uid="{00000000-0005-0000-0000-0000C5BF0000}"/>
    <cellStyle name="T_Book1_Muc thu-chi KB Ha Tay_PL1  2 7" xfId="44142" xr:uid="{00000000-0005-0000-0000-0000C6BF0000}"/>
    <cellStyle name="T_Book1_Muc thu-chi KB Ha Tay_PL1  20" xfId="44143" xr:uid="{00000000-0005-0000-0000-0000C7BF0000}"/>
    <cellStyle name="T_Book1_Muc thu-chi KB Ha Tay_PL1  20 2" xfId="44144" xr:uid="{00000000-0005-0000-0000-0000C8BF0000}"/>
    <cellStyle name="T_Book1_Muc thu-chi KB Ha Tay_PL1  20 3" xfId="44145" xr:uid="{00000000-0005-0000-0000-0000C9BF0000}"/>
    <cellStyle name="T_Book1_Muc thu-chi KB Ha Tay_PL1  20 4" xfId="44146" xr:uid="{00000000-0005-0000-0000-0000CABF0000}"/>
    <cellStyle name="T_Book1_Muc thu-chi KB Ha Tay_PL1  20 5" xfId="44147" xr:uid="{00000000-0005-0000-0000-0000CBBF0000}"/>
    <cellStyle name="T_Book1_Muc thu-chi KB Ha Tay_PL1  20 6" xfId="44148" xr:uid="{00000000-0005-0000-0000-0000CCBF0000}"/>
    <cellStyle name="T_Book1_Muc thu-chi KB Ha Tay_PL1  21" xfId="44149" xr:uid="{00000000-0005-0000-0000-0000CDBF0000}"/>
    <cellStyle name="T_Book1_Muc thu-chi KB Ha Tay_PL1  21 2" xfId="44150" xr:uid="{00000000-0005-0000-0000-0000CEBF0000}"/>
    <cellStyle name="T_Book1_Muc thu-chi KB Ha Tay_PL1  21 3" xfId="44151" xr:uid="{00000000-0005-0000-0000-0000CFBF0000}"/>
    <cellStyle name="T_Book1_Muc thu-chi KB Ha Tay_PL1  21 4" xfId="44152" xr:uid="{00000000-0005-0000-0000-0000D0BF0000}"/>
    <cellStyle name="T_Book1_Muc thu-chi KB Ha Tay_PL1  21 5" xfId="44153" xr:uid="{00000000-0005-0000-0000-0000D1BF0000}"/>
    <cellStyle name="T_Book1_Muc thu-chi KB Ha Tay_PL1  21 6" xfId="44154" xr:uid="{00000000-0005-0000-0000-0000D2BF0000}"/>
    <cellStyle name="T_Book1_Muc thu-chi KB Ha Tay_PL1  22" xfId="44155" xr:uid="{00000000-0005-0000-0000-0000D3BF0000}"/>
    <cellStyle name="T_Book1_Muc thu-chi KB Ha Tay_PL1  22 2" xfId="44156" xr:uid="{00000000-0005-0000-0000-0000D4BF0000}"/>
    <cellStyle name="T_Book1_Muc thu-chi KB Ha Tay_PL1  22 3" xfId="44157" xr:uid="{00000000-0005-0000-0000-0000D5BF0000}"/>
    <cellStyle name="T_Book1_Muc thu-chi KB Ha Tay_PL1  22 4" xfId="44158" xr:uid="{00000000-0005-0000-0000-0000D6BF0000}"/>
    <cellStyle name="T_Book1_Muc thu-chi KB Ha Tay_PL1  22 5" xfId="44159" xr:uid="{00000000-0005-0000-0000-0000D7BF0000}"/>
    <cellStyle name="T_Book1_Muc thu-chi KB Ha Tay_PL1  22 6" xfId="44160" xr:uid="{00000000-0005-0000-0000-0000D8BF0000}"/>
    <cellStyle name="T_Book1_Muc thu-chi KB Ha Tay_PL1  23" xfId="44161" xr:uid="{00000000-0005-0000-0000-0000D9BF0000}"/>
    <cellStyle name="T_Book1_Muc thu-chi KB Ha Tay_PL1  23 2" xfId="44162" xr:uid="{00000000-0005-0000-0000-0000DABF0000}"/>
    <cellStyle name="T_Book1_Muc thu-chi KB Ha Tay_PL1  23 3" xfId="44163" xr:uid="{00000000-0005-0000-0000-0000DBBF0000}"/>
    <cellStyle name="T_Book1_Muc thu-chi KB Ha Tay_PL1  23 4" xfId="44164" xr:uid="{00000000-0005-0000-0000-0000DCBF0000}"/>
    <cellStyle name="T_Book1_Muc thu-chi KB Ha Tay_PL1  23 5" xfId="44165" xr:uid="{00000000-0005-0000-0000-0000DDBF0000}"/>
    <cellStyle name="T_Book1_Muc thu-chi KB Ha Tay_PL1  23 6" xfId="44166" xr:uid="{00000000-0005-0000-0000-0000DEBF0000}"/>
    <cellStyle name="T_Book1_Muc thu-chi KB Ha Tay_PL1  24" xfId="44167" xr:uid="{00000000-0005-0000-0000-0000DFBF0000}"/>
    <cellStyle name="T_Book1_Muc thu-chi KB Ha Tay_PL1  24 2" xfId="44168" xr:uid="{00000000-0005-0000-0000-0000E0BF0000}"/>
    <cellStyle name="T_Book1_Muc thu-chi KB Ha Tay_PL1  24 3" xfId="44169" xr:uid="{00000000-0005-0000-0000-0000E1BF0000}"/>
    <cellStyle name="T_Book1_Muc thu-chi KB Ha Tay_PL1  24 4" xfId="44170" xr:uid="{00000000-0005-0000-0000-0000E2BF0000}"/>
    <cellStyle name="T_Book1_Muc thu-chi KB Ha Tay_PL1  24 5" xfId="44171" xr:uid="{00000000-0005-0000-0000-0000E3BF0000}"/>
    <cellStyle name="T_Book1_Muc thu-chi KB Ha Tay_PL1  24 6" xfId="44172" xr:uid="{00000000-0005-0000-0000-0000E4BF0000}"/>
    <cellStyle name="T_Book1_Muc thu-chi KB Ha Tay_PL1  25" xfId="44173" xr:uid="{00000000-0005-0000-0000-0000E5BF0000}"/>
    <cellStyle name="T_Book1_Muc thu-chi KB Ha Tay_PL1  25 2" xfId="44174" xr:uid="{00000000-0005-0000-0000-0000E6BF0000}"/>
    <cellStyle name="T_Book1_Muc thu-chi KB Ha Tay_PL1  25 3" xfId="44175" xr:uid="{00000000-0005-0000-0000-0000E7BF0000}"/>
    <cellStyle name="T_Book1_Muc thu-chi KB Ha Tay_PL1  25 4" xfId="44176" xr:uid="{00000000-0005-0000-0000-0000E8BF0000}"/>
    <cellStyle name="T_Book1_Muc thu-chi KB Ha Tay_PL1  25 5" xfId="44177" xr:uid="{00000000-0005-0000-0000-0000E9BF0000}"/>
    <cellStyle name="T_Book1_Muc thu-chi KB Ha Tay_PL1  25 6" xfId="44178" xr:uid="{00000000-0005-0000-0000-0000EABF0000}"/>
    <cellStyle name="T_Book1_Muc thu-chi KB Ha Tay_PL1  26" xfId="44179" xr:uid="{00000000-0005-0000-0000-0000EBBF0000}"/>
    <cellStyle name="T_Book1_Muc thu-chi KB Ha Tay_PL1  26 2" xfId="44180" xr:uid="{00000000-0005-0000-0000-0000ECBF0000}"/>
    <cellStyle name="T_Book1_Muc thu-chi KB Ha Tay_PL1  26 3" xfId="44181" xr:uid="{00000000-0005-0000-0000-0000EDBF0000}"/>
    <cellStyle name="T_Book1_Muc thu-chi KB Ha Tay_PL1  26 4" xfId="44182" xr:uid="{00000000-0005-0000-0000-0000EEBF0000}"/>
    <cellStyle name="T_Book1_Muc thu-chi KB Ha Tay_PL1  26 5" xfId="44183" xr:uid="{00000000-0005-0000-0000-0000EFBF0000}"/>
    <cellStyle name="T_Book1_Muc thu-chi KB Ha Tay_PL1  26 6" xfId="44184" xr:uid="{00000000-0005-0000-0000-0000F0BF0000}"/>
    <cellStyle name="T_Book1_Muc thu-chi KB Ha Tay_PL1  27" xfId="44185" xr:uid="{00000000-0005-0000-0000-0000F1BF0000}"/>
    <cellStyle name="T_Book1_Muc thu-chi KB Ha Tay_PL1  27 2" xfId="44186" xr:uid="{00000000-0005-0000-0000-0000F2BF0000}"/>
    <cellStyle name="T_Book1_Muc thu-chi KB Ha Tay_PL1  27 3" xfId="44187" xr:uid="{00000000-0005-0000-0000-0000F3BF0000}"/>
    <cellStyle name="T_Book1_Muc thu-chi KB Ha Tay_PL1  27 4" xfId="44188" xr:uid="{00000000-0005-0000-0000-0000F4BF0000}"/>
    <cellStyle name="T_Book1_Muc thu-chi KB Ha Tay_PL1  27 5" xfId="44189" xr:uid="{00000000-0005-0000-0000-0000F5BF0000}"/>
    <cellStyle name="T_Book1_Muc thu-chi KB Ha Tay_PL1  27 6" xfId="44190" xr:uid="{00000000-0005-0000-0000-0000F6BF0000}"/>
    <cellStyle name="T_Book1_Muc thu-chi KB Ha Tay_PL1  28" xfId="44191" xr:uid="{00000000-0005-0000-0000-0000F7BF0000}"/>
    <cellStyle name="T_Book1_Muc thu-chi KB Ha Tay_PL1  28 2" xfId="44192" xr:uid="{00000000-0005-0000-0000-0000F8BF0000}"/>
    <cellStyle name="T_Book1_Muc thu-chi KB Ha Tay_PL1  28 3" xfId="44193" xr:uid="{00000000-0005-0000-0000-0000F9BF0000}"/>
    <cellStyle name="T_Book1_Muc thu-chi KB Ha Tay_PL1  28 4" xfId="44194" xr:uid="{00000000-0005-0000-0000-0000FABF0000}"/>
    <cellStyle name="T_Book1_Muc thu-chi KB Ha Tay_PL1  28 5" xfId="44195" xr:uid="{00000000-0005-0000-0000-0000FBBF0000}"/>
    <cellStyle name="T_Book1_Muc thu-chi KB Ha Tay_PL1  28 6" xfId="44196" xr:uid="{00000000-0005-0000-0000-0000FCBF0000}"/>
    <cellStyle name="T_Book1_Muc thu-chi KB Ha Tay_PL1  29" xfId="44197" xr:uid="{00000000-0005-0000-0000-0000FDBF0000}"/>
    <cellStyle name="T_Book1_Muc thu-chi KB Ha Tay_PL1  29 2" xfId="44198" xr:uid="{00000000-0005-0000-0000-0000FEBF0000}"/>
    <cellStyle name="T_Book1_Muc thu-chi KB Ha Tay_PL1  29 3" xfId="44199" xr:uid="{00000000-0005-0000-0000-0000FFBF0000}"/>
    <cellStyle name="T_Book1_Muc thu-chi KB Ha Tay_PL1  29 4" xfId="44200" xr:uid="{00000000-0005-0000-0000-000000C00000}"/>
    <cellStyle name="T_Book1_Muc thu-chi KB Ha Tay_PL1  29 5" xfId="44201" xr:uid="{00000000-0005-0000-0000-000001C00000}"/>
    <cellStyle name="T_Book1_Muc thu-chi KB Ha Tay_PL1  29 6" xfId="44202" xr:uid="{00000000-0005-0000-0000-000002C00000}"/>
    <cellStyle name="T_Book1_Muc thu-chi KB Ha Tay_PL1  3" xfId="44203" xr:uid="{00000000-0005-0000-0000-000003C00000}"/>
    <cellStyle name="T_Book1_Muc thu-chi KB Ha Tay_PL1  3 2" xfId="44204" xr:uid="{00000000-0005-0000-0000-000004C00000}"/>
    <cellStyle name="T_Book1_Muc thu-chi KB Ha Tay_PL1  3 3" xfId="44205" xr:uid="{00000000-0005-0000-0000-000005C00000}"/>
    <cellStyle name="T_Book1_Muc thu-chi KB Ha Tay_PL1  3 4" xfId="44206" xr:uid="{00000000-0005-0000-0000-000006C00000}"/>
    <cellStyle name="T_Book1_Muc thu-chi KB Ha Tay_PL1  3 5" xfId="44207" xr:uid="{00000000-0005-0000-0000-000007C00000}"/>
    <cellStyle name="T_Book1_Muc thu-chi KB Ha Tay_PL1  3 6" xfId="44208" xr:uid="{00000000-0005-0000-0000-000008C00000}"/>
    <cellStyle name="T_Book1_Muc thu-chi KB Ha Tay_PL1  30" xfId="44209" xr:uid="{00000000-0005-0000-0000-000009C00000}"/>
    <cellStyle name="T_Book1_Muc thu-chi KB Ha Tay_PL1  31" xfId="44210" xr:uid="{00000000-0005-0000-0000-00000AC00000}"/>
    <cellStyle name="T_Book1_Muc thu-chi KB Ha Tay_PL1  32" xfId="44211" xr:uid="{00000000-0005-0000-0000-00000BC00000}"/>
    <cellStyle name="T_Book1_Muc thu-chi KB Ha Tay_PL1  33" xfId="44212" xr:uid="{00000000-0005-0000-0000-00000CC00000}"/>
    <cellStyle name="T_Book1_Muc thu-chi KB Ha Tay_PL1  34" xfId="44213" xr:uid="{00000000-0005-0000-0000-00000DC00000}"/>
    <cellStyle name="T_Book1_Muc thu-chi KB Ha Tay_PL1  4" xfId="44214" xr:uid="{00000000-0005-0000-0000-00000EC00000}"/>
    <cellStyle name="T_Book1_Muc thu-chi KB Ha Tay_PL1  4 2" xfId="44215" xr:uid="{00000000-0005-0000-0000-00000FC00000}"/>
    <cellStyle name="T_Book1_Muc thu-chi KB Ha Tay_PL1  4 3" xfId="44216" xr:uid="{00000000-0005-0000-0000-000010C00000}"/>
    <cellStyle name="T_Book1_Muc thu-chi KB Ha Tay_PL1  4 4" xfId="44217" xr:uid="{00000000-0005-0000-0000-000011C00000}"/>
    <cellStyle name="T_Book1_Muc thu-chi KB Ha Tay_PL1  4 5" xfId="44218" xr:uid="{00000000-0005-0000-0000-000012C00000}"/>
    <cellStyle name="T_Book1_Muc thu-chi KB Ha Tay_PL1  4 6" xfId="44219" xr:uid="{00000000-0005-0000-0000-000013C00000}"/>
    <cellStyle name="T_Book1_Muc thu-chi KB Ha Tay_PL1  5" xfId="44220" xr:uid="{00000000-0005-0000-0000-000014C00000}"/>
    <cellStyle name="T_Book1_Muc thu-chi KB Ha Tay_PL1  5 2" xfId="44221" xr:uid="{00000000-0005-0000-0000-000015C00000}"/>
    <cellStyle name="T_Book1_Muc thu-chi KB Ha Tay_PL1  5 3" xfId="44222" xr:uid="{00000000-0005-0000-0000-000016C00000}"/>
    <cellStyle name="T_Book1_Muc thu-chi KB Ha Tay_PL1  5 4" xfId="44223" xr:uid="{00000000-0005-0000-0000-000017C00000}"/>
    <cellStyle name="T_Book1_Muc thu-chi KB Ha Tay_PL1  5 5" xfId="44224" xr:uid="{00000000-0005-0000-0000-000018C00000}"/>
    <cellStyle name="T_Book1_Muc thu-chi KB Ha Tay_PL1  5 6" xfId="44225" xr:uid="{00000000-0005-0000-0000-000019C00000}"/>
    <cellStyle name="T_Book1_Muc thu-chi KB Ha Tay_PL1  6" xfId="44226" xr:uid="{00000000-0005-0000-0000-00001AC00000}"/>
    <cellStyle name="T_Book1_Muc thu-chi KB Ha Tay_PL1  6 2" xfId="44227" xr:uid="{00000000-0005-0000-0000-00001BC00000}"/>
    <cellStyle name="T_Book1_Muc thu-chi KB Ha Tay_PL1  6 3" xfId="44228" xr:uid="{00000000-0005-0000-0000-00001CC00000}"/>
    <cellStyle name="T_Book1_Muc thu-chi KB Ha Tay_PL1  6 4" xfId="44229" xr:uid="{00000000-0005-0000-0000-00001DC00000}"/>
    <cellStyle name="T_Book1_Muc thu-chi KB Ha Tay_PL1  6 5" xfId="44230" xr:uid="{00000000-0005-0000-0000-00001EC00000}"/>
    <cellStyle name="T_Book1_Muc thu-chi KB Ha Tay_PL1  6 6" xfId="44231" xr:uid="{00000000-0005-0000-0000-00001FC00000}"/>
    <cellStyle name="T_Book1_Muc thu-chi KB Ha Tay_PL1  7" xfId="44232" xr:uid="{00000000-0005-0000-0000-000020C00000}"/>
    <cellStyle name="T_Book1_Muc thu-chi KB Ha Tay_PL1  7 2" xfId="44233" xr:uid="{00000000-0005-0000-0000-000021C00000}"/>
    <cellStyle name="T_Book1_Muc thu-chi KB Ha Tay_PL1  7 3" xfId="44234" xr:uid="{00000000-0005-0000-0000-000022C00000}"/>
    <cellStyle name="T_Book1_Muc thu-chi KB Ha Tay_PL1  7 4" xfId="44235" xr:uid="{00000000-0005-0000-0000-000023C00000}"/>
    <cellStyle name="T_Book1_Muc thu-chi KB Ha Tay_PL1  7 5" xfId="44236" xr:uid="{00000000-0005-0000-0000-000024C00000}"/>
    <cellStyle name="T_Book1_Muc thu-chi KB Ha Tay_PL1  7 6" xfId="44237" xr:uid="{00000000-0005-0000-0000-000025C00000}"/>
    <cellStyle name="T_Book1_Muc thu-chi KB Ha Tay_PL1  8" xfId="44238" xr:uid="{00000000-0005-0000-0000-000026C00000}"/>
    <cellStyle name="T_Book1_Muc thu-chi KB Ha Tay_PL1  8 2" xfId="44239" xr:uid="{00000000-0005-0000-0000-000027C00000}"/>
    <cellStyle name="T_Book1_Muc thu-chi KB Ha Tay_PL1  8 3" xfId="44240" xr:uid="{00000000-0005-0000-0000-000028C00000}"/>
    <cellStyle name="T_Book1_Muc thu-chi KB Ha Tay_PL1  8 4" xfId="44241" xr:uid="{00000000-0005-0000-0000-000029C00000}"/>
    <cellStyle name="T_Book1_Muc thu-chi KB Ha Tay_PL1  8 5" xfId="44242" xr:uid="{00000000-0005-0000-0000-00002AC00000}"/>
    <cellStyle name="T_Book1_Muc thu-chi KB Ha Tay_PL1  8 6" xfId="44243" xr:uid="{00000000-0005-0000-0000-00002BC00000}"/>
    <cellStyle name="T_Book1_Muc thu-chi KB Ha Tay_PL1  9" xfId="44244" xr:uid="{00000000-0005-0000-0000-00002CC00000}"/>
    <cellStyle name="T_Book1_Muc thu-chi KB Ha Tay_PL1  9 2" xfId="44245" xr:uid="{00000000-0005-0000-0000-00002DC00000}"/>
    <cellStyle name="T_Book1_Muc thu-chi KB Ha Tay_PL1  9 3" xfId="44246" xr:uid="{00000000-0005-0000-0000-00002EC00000}"/>
    <cellStyle name="T_Book1_Muc thu-chi KB Ha Tay_PL1  9 4" xfId="44247" xr:uid="{00000000-0005-0000-0000-00002FC00000}"/>
    <cellStyle name="T_Book1_Muc thu-chi KB Ha Tay_PL1  9 5" xfId="44248" xr:uid="{00000000-0005-0000-0000-000030C00000}"/>
    <cellStyle name="T_Book1_Muc thu-chi KB Ha Tay_PL1  9 6" xfId="44249" xr:uid="{00000000-0005-0000-0000-000031C00000}"/>
    <cellStyle name="T_Book1_ngoai that tl" xfId="57898" xr:uid="{00000000-0005-0000-0000-000032C00000}"/>
    <cellStyle name="T_Book1_ngoai that tl 2" xfId="58876" xr:uid="{00000000-0005-0000-0000-000033C00000}"/>
    <cellStyle name="T_Book1_nha khach+an xd" xfId="57899" xr:uid="{00000000-0005-0000-0000-000034C00000}"/>
    <cellStyle name="T_Book1_nha khach+an xd 2" xfId="58877" xr:uid="{00000000-0005-0000-0000-000035C00000}"/>
    <cellStyle name="T_Book1_Nha o noi tru 3TBH tl" xfId="57900" xr:uid="{00000000-0005-0000-0000-000036C00000}"/>
    <cellStyle name="T_Book1_Nha o noi tru 3TBH tl 2" xfId="58878" xr:uid="{00000000-0005-0000-0000-000037C00000}"/>
    <cellStyle name="T_Book1_Nha tru so XD1" xfId="57901" xr:uid="{00000000-0005-0000-0000-000038C00000}"/>
    <cellStyle name="T_Book1_Nha tru so XD1 2" xfId="58879" xr:uid="{00000000-0005-0000-0000-000039C00000}"/>
    <cellStyle name="T_Book1_nha ve sinh (thu)" xfId="44250" xr:uid="{00000000-0005-0000-0000-00003AC00000}"/>
    <cellStyle name="T_Book1_nha ve sinh (thu) 10" xfId="44251" xr:uid="{00000000-0005-0000-0000-00003BC00000}"/>
    <cellStyle name="T_Book1_nha ve sinh (thu) 10 2" xfId="44252" xr:uid="{00000000-0005-0000-0000-00003CC00000}"/>
    <cellStyle name="T_Book1_nha ve sinh (thu) 10 3" xfId="44253" xr:uid="{00000000-0005-0000-0000-00003DC00000}"/>
    <cellStyle name="T_Book1_nha ve sinh (thu) 10 4" xfId="44254" xr:uid="{00000000-0005-0000-0000-00003EC00000}"/>
    <cellStyle name="T_Book1_nha ve sinh (thu) 10 5" xfId="44255" xr:uid="{00000000-0005-0000-0000-00003FC00000}"/>
    <cellStyle name="T_Book1_nha ve sinh (thu) 10 6" xfId="44256" xr:uid="{00000000-0005-0000-0000-000040C00000}"/>
    <cellStyle name="T_Book1_nha ve sinh (thu) 11" xfId="44257" xr:uid="{00000000-0005-0000-0000-000041C00000}"/>
    <cellStyle name="T_Book1_nha ve sinh (thu) 11 2" xfId="44258" xr:uid="{00000000-0005-0000-0000-000042C00000}"/>
    <cellStyle name="T_Book1_nha ve sinh (thu) 11 3" xfId="44259" xr:uid="{00000000-0005-0000-0000-000043C00000}"/>
    <cellStyle name="T_Book1_nha ve sinh (thu) 11 4" xfId="44260" xr:uid="{00000000-0005-0000-0000-000044C00000}"/>
    <cellStyle name="T_Book1_nha ve sinh (thu) 11 5" xfId="44261" xr:uid="{00000000-0005-0000-0000-000045C00000}"/>
    <cellStyle name="T_Book1_nha ve sinh (thu) 11 6" xfId="44262" xr:uid="{00000000-0005-0000-0000-000046C00000}"/>
    <cellStyle name="T_Book1_nha ve sinh (thu) 12" xfId="44263" xr:uid="{00000000-0005-0000-0000-000047C00000}"/>
    <cellStyle name="T_Book1_nha ve sinh (thu) 12 2" xfId="44264" xr:uid="{00000000-0005-0000-0000-000048C00000}"/>
    <cellStyle name="T_Book1_nha ve sinh (thu) 12 3" xfId="44265" xr:uid="{00000000-0005-0000-0000-000049C00000}"/>
    <cellStyle name="T_Book1_nha ve sinh (thu) 12 4" xfId="44266" xr:uid="{00000000-0005-0000-0000-00004AC00000}"/>
    <cellStyle name="T_Book1_nha ve sinh (thu) 12 5" xfId="44267" xr:uid="{00000000-0005-0000-0000-00004BC00000}"/>
    <cellStyle name="T_Book1_nha ve sinh (thu) 12 6" xfId="44268" xr:uid="{00000000-0005-0000-0000-00004CC00000}"/>
    <cellStyle name="T_Book1_nha ve sinh (thu) 13" xfId="44269" xr:uid="{00000000-0005-0000-0000-00004DC00000}"/>
    <cellStyle name="T_Book1_nha ve sinh (thu) 13 2" xfId="44270" xr:uid="{00000000-0005-0000-0000-00004EC00000}"/>
    <cellStyle name="T_Book1_nha ve sinh (thu) 13 3" xfId="44271" xr:uid="{00000000-0005-0000-0000-00004FC00000}"/>
    <cellStyle name="T_Book1_nha ve sinh (thu) 13 4" xfId="44272" xr:uid="{00000000-0005-0000-0000-000050C00000}"/>
    <cellStyle name="T_Book1_nha ve sinh (thu) 13 5" xfId="44273" xr:uid="{00000000-0005-0000-0000-000051C00000}"/>
    <cellStyle name="T_Book1_nha ve sinh (thu) 13 6" xfId="44274" xr:uid="{00000000-0005-0000-0000-000052C00000}"/>
    <cellStyle name="T_Book1_nha ve sinh (thu) 14" xfId="44275" xr:uid="{00000000-0005-0000-0000-000053C00000}"/>
    <cellStyle name="T_Book1_nha ve sinh (thu) 14 2" xfId="44276" xr:uid="{00000000-0005-0000-0000-000054C00000}"/>
    <cellStyle name="T_Book1_nha ve sinh (thu) 14 3" xfId="44277" xr:uid="{00000000-0005-0000-0000-000055C00000}"/>
    <cellStyle name="T_Book1_nha ve sinh (thu) 14 4" xfId="44278" xr:uid="{00000000-0005-0000-0000-000056C00000}"/>
    <cellStyle name="T_Book1_nha ve sinh (thu) 14 5" xfId="44279" xr:uid="{00000000-0005-0000-0000-000057C00000}"/>
    <cellStyle name="T_Book1_nha ve sinh (thu) 14 6" xfId="44280" xr:uid="{00000000-0005-0000-0000-000058C00000}"/>
    <cellStyle name="T_Book1_nha ve sinh (thu) 15" xfId="44281" xr:uid="{00000000-0005-0000-0000-000059C00000}"/>
    <cellStyle name="T_Book1_nha ve sinh (thu) 15 2" xfId="44282" xr:uid="{00000000-0005-0000-0000-00005AC00000}"/>
    <cellStyle name="T_Book1_nha ve sinh (thu) 15 3" xfId="44283" xr:uid="{00000000-0005-0000-0000-00005BC00000}"/>
    <cellStyle name="T_Book1_nha ve sinh (thu) 15 4" xfId="44284" xr:uid="{00000000-0005-0000-0000-00005CC00000}"/>
    <cellStyle name="T_Book1_nha ve sinh (thu) 15 5" xfId="44285" xr:uid="{00000000-0005-0000-0000-00005DC00000}"/>
    <cellStyle name="T_Book1_nha ve sinh (thu) 15 6" xfId="44286" xr:uid="{00000000-0005-0000-0000-00005EC00000}"/>
    <cellStyle name="T_Book1_nha ve sinh (thu) 16" xfId="44287" xr:uid="{00000000-0005-0000-0000-00005FC00000}"/>
    <cellStyle name="T_Book1_nha ve sinh (thu) 16 2" xfId="44288" xr:uid="{00000000-0005-0000-0000-000060C00000}"/>
    <cellStyle name="T_Book1_nha ve sinh (thu) 16 3" xfId="44289" xr:uid="{00000000-0005-0000-0000-000061C00000}"/>
    <cellStyle name="T_Book1_nha ve sinh (thu) 16 4" xfId="44290" xr:uid="{00000000-0005-0000-0000-000062C00000}"/>
    <cellStyle name="T_Book1_nha ve sinh (thu) 16 5" xfId="44291" xr:uid="{00000000-0005-0000-0000-000063C00000}"/>
    <cellStyle name="T_Book1_nha ve sinh (thu) 16 6" xfId="44292" xr:uid="{00000000-0005-0000-0000-000064C00000}"/>
    <cellStyle name="T_Book1_nha ve sinh (thu) 17" xfId="44293" xr:uid="{00000000-0005-0000-0000-000065C00000}"/>
    <cellStyle name="T_Book1_nha ve sinh (thu) 17 2" xfId="44294" xr:uid="{00000000-0005-0000-0000-000066C00000}"/>
    <cellStyle name="T_Book1_nha ve sinh (thu) 17 3" xfId="44295" xr:uid="{00000000-0005-0000-0000-000067C00000}"/>
    <cellStyle name="T_Book1_nha ve sinh (thu) 17 4" xfId="44296" xr:uid="{00000000-0005-0000-0000-000068C00000}"/>
    <cellStyle name="T_Book1_nha ve sinh (thu) 17 5" xfId="44297" xr:uid="{00000000-0005-0000-0000-000069C00000}"/>
    <cellStyle name="T_Book1_nha ve sinh (thu) 17 6" xfId="44298" xr:uid="{00000000-0005-0000-0000-00006AC00000}"/>
    <cellStyle name="T_Book1_nha ve sinh (thu) 18" xfId="44299" xr:uid="{00000000-0005-0000-0000-00006BC00000}"/>
    <cellStyle name="T_Book1_nha ve sinh (thu) 18 2" xfId="44300" xr:uid="{00000000-0005-0000-0000-00006CC00000}"/>
    <cellStyle name="T_Book1_nha ve sinh (thu) 18 3" xfId="44301" xr:uid="{00000000-0005-0000-0000-00006DC00000}"/>
    <cellStyle name="T_Book1_nha ve sinh (thu) 18 4" xfId="44302" xr:uid="{00000000-0005-0000-0000-00006EC00000}"/>
    <cellStyle name="T_Book1_nha ve sinh (thu) 18 5" xfId="44303" xr:uid="{00000000-0005-0000-0000-00006FC00000}"/>
    <cellStyle name="T_Book1_nha ve sinh (thu) 18 6" xfId="44304" xr:uid="{00000000-0005-0000-0000-000070C00000}"/>
    <cellStyle name="T_Book1_nha ve sinh (thu) 19" xfId="44305" xr:uid="{00000000-0005-0000-0000-000071C00000}"/>
    <cellStyle name="T_Book1_nha ve sinh (thu) 19 2" xfId="44306" xr:uid="{00000000-0005-0000-0000-000072C00000}"/>
    <cellStyle name="T_Book1_nha ve sinh (thu) 19 3" xfId="44307" xr:uid="{00000000-0005-0000-0000-000073C00000}"/>
    <cellStyle name="T_Book1_nha ve sinh (thu) 19 4" xfId="44308" xr:uid="{00000000-0005-0000-0000-000074C00000}"/>
    <cellStyle name="T_Book1_nha ve sinh (thu) 19 5" xfId="44309" xr:uid="{00000000-0005-0000-0000-000075C00000}"/>
    <cellStyle name="T_Book1_nha ve sinh (thu) 19 6" xfId="44310" xr:uid="{00000000-0005-0000-0000-000076C00000}"/>
    <cellStyle name="T_Book1_nha ve sinh (thu) 2" xfId="44311" xr:uid="{00000000-0005-0000-0000-000077C00000}"/>
    <cellStyle name="T_Book1_nha ve sinh (thu) 2 2" xfId="44312" xr:uid="{00000000-0005-0000-0000-000078C00000}"/>
    <cellStyle name="T_Book1_nha ve sinh (thu) 2 3" xfId="44313" xr:uid="{00000000-0005-0000-0000-000079C00000}"/>
    <cellStyle name="T_Book1_nha ve sinh (thu) 2 4" xfId="44314" xr:uid="{00000000-0005-0000-0000-00007AC00000}"/>
    <cellStyle name="T_Book1_nha ve sinh (thu) 2 5" xfId="44315" xr:uid="{00000000-0005-0000-0000-00007BC00000}"/>
    <cellStyle name="T_Book1_nha ve sinh (thu) 2 6" xfId="44316" xr:uid="{00000000-0005-0000-0000-00007CC00000}"/>
    <cellStyle name="T_Book1_nha ve sinh (thu) 2 7" xfId="44317" xr:uid="{00000000-0005-0000-0000-00007DC00000}"/>
    <cellStyle name="T_Book1_nha ve sinh (thu) 20" xfId="44318" xr:uid="{00000000-0005-0000-0000-00007EC00000}"/>
    <cellStyle name="T_Book1_nha ve sinh (thu) 20 2" xfId="44319" xr:uid="{00000000-0005-0000-0000-00007FC00000}"/>
    <cellStyle name="T_Book1_nha ve sinh (thu) 20 3" xfId="44320" xr:uid="{00000000-0005-0000-0000-000080C00000}"/>
    <cellStyle name="T_Book1_nha ve sinh (thu) 20 4" xfId="44321" xr:uid="{00000000-0005-0000-0000-000081C00000}"/>
    <cellStyle name="T_Book1_nha ve sinh (thu) 20 5" xfId="44322" xr:uid="{00000000-0005-0000-0000-000082C00000}"/>
    <cellStyle name="T_Book1_nha ve sinh (thu) 20 6" xfId="44323" xr:uid="{00000000-0005-0000-0000-000083C00000}"/>
    <cellStyle name="T_Book1_nha ve sinh (thu) 21" xfId="44324" xr:uid="{00000000-0005-0000-0000-000084C00000}"/>
    <cellStyle name="T_Book1_nha ve sinh (thu) 21 2" xfId="44325" xr:uid="{00000000-0005-0000-0000-000085C00000}"/>
    <cellStyle name="T_Book1_nha ve sinh (thu) 21 3" xfId="44326" xr:uid="{00000000-0005-0000-0000-000086C00000}"/>
    <cellStyle name="T_Book1_nha ve sinh (thu) 21 4" xfId="44327" xr:uid="{00000000-0005-0000-0000-000087C00000}"/>
    <cellStyle name="T_Book1_nha ve sinh (thu) 21 5" xfId="44328" xr:uid="{00000000-0005-0000-0000-000088C00000}"/>
    <cellStyle name="T_Book1_nha ve sinh (thu) 21 6" xfId="44329" xr:uid="{00000000-0005-0000-0000-000089C00000}"/>
    <cellStyle name="T_Book1_nha ve sinh (thu) 22" xfId="44330" xr:uid="{00000000-0005-0000-0000-00008AC00000}"/>
    <cellStyle name="T_Book1_nha ve sinh (thu) 22 2" xfId="44331" xr:uid="{00000000-0005-0000-0000-00008BC00000}"/>
    <cellStyle name="T_Book1_nha ve sinh (thu) 22 3" xfId="44332" xr:uid="{00000000-0005-0000-0000-00008CC00000}"/>
    <cellStyle name="T_Book1_nha ve sinh (thu) 22 4" xfId="44333" xr:uid="{00000000-0005-0000-0000-00008DC00000}"/>
    <cellStyle name="T_Book1_nha ve sinh (thu) 22 5" xfId="44334" xr:uid="{00000000-0005-0000-0000-00008EC00000}"/>
    <cellStyle name="T_Book1_nha ve sinh (thu) 22 6" xfId="44335" xr:uid="{00000000-0005-0000-0000-00008FC00000}"/>
    <cellStyle name="T_Book1_nha ve sinh (thu) 23" xfId="44336" xr:uid="{00000000-0005-0000-0000-000090C00000}"/>
    <cellStyle name="T_Book1_nha ve sinh (thu) 23 2" xfId="44337" xr:uid="{00000000-0005-0000-0000-000091C00000}"/>
    <cellStyle name="T_Book1_nha ve sinh (thu) 23 3" xfId="44338" xr:uid="{00000000-0005-0000-0000-000092C00000}"/>
    <cellStyle name="T_Book1_nha ve sinh (thu) 23 4" xfId="44339" xr:uid="{00000000-0005-0000-0000-000093C00000}"/>
    <cellStyle name="T_Book1_nha ve sinh (thu) 23 5" xfId="44340" xr:uid="{00000000-0005-0000-0000-000094C00000}"/>
    <cellStyle name="T_Book1_nha ve sinh (thu) 23 6" xfId="44341" xr:uid="{00000000-0005-0000-0000-000095C00000}"/>
    <cellStyle name="T_Book1_nha ve sinh (thu) 24" xfId="44342" xr:uid="{00000000-0005-0000-0000-000096C00000}"/>
    <cellStyle name="T_Book1_nha ve sinh (thu) 24 2" xfId="44343" xr:uid="{00000000-0005-0000-0000-000097C00000}"/>
    <cellStyle name="T_Book1_nha ve sinh (thu) 24 3" xfId="44344" xr:uid="{00000000-0005-0000-0000-000098C00000}"/>
    <cellStyle name="T_Book1_nha ve sinh (thu) 24 4" xfId="44345" xr:uid="{00000000-0005-0000-0000-000099C00000}"/>
    <cellStyle name="T_Book1_nha ve sinh (thu) 24 5" xfId="44346" xr:uid="{00000000-0005-0000-0000-00009AC00000}"/>
    <cellStyle name="T_Book1_nha ve sinh (thu) 24 6" xfId="44347" xr:uid="{00000000-0005-0000-0000-00009BC00000}"/>
    <cellStyle name="T_Book1_nha ve sinh (thu) 25" xfId="44348" xr:uid="{00000000-0005-0000-0000-00009CC00000}"/>
    <cellStyle name="T_Book1_nha ve sinh (thu) 25 2" xfId="44349" xr:uid="{00000000-0005-0000-0000-00009DC00000}"/>
    <cellStyle name="T_Book1_nha ve sinh (thu) 25 3" xfId="44350" xr:uid="{00000000-0005-0000-0000-00009EC00000}"/>
    <cellStyle name="T_Book1_nha ve sinh (thu) 25 4" xfId="44351" xr:uid="{00000000-0005-0000-0000-00009FC00000}"/>
    <cellStyle name="T_Book1_nha ve sinh (thu) 25 5" xfId="44352" xr:uid="{00000000-0005-0000-0000-0000A0C00000}"/>
    <cellStyle name="T_Book1_nha ve sinh (thu) 25 6" xfId="44353" xr:uid="{00000000-0005-0000-0000-0000A1C00000}"/>
    <cellStyle name="T_Book1_nha ve sinh (thu) 26" xfId="44354" xr:uid="{00000000-0005-0000-0000-0000A2C00000}"/>
    <cellStyle name="T_Book1_nha ve sinh (thu) 26 2" xfId="44355" xr:uid="{00000000-0005-0000-0000-0000A3C00000}"/>
    <cellStyle name="T_Book1_nha ve sinh (thu) 26 3" xfId="44356" xr:uid="{00000000-0005-0000-0000-0000A4C00000}"/>
    <cellStyle name="T_Book1_nha ve sinh (thu) 26 4" xfId="44357" xr:uid="{00000000-0005-0000-0000-0000A5C00000}"/>
    <cellStyle name="T_Book1_nha ve sinh (thu) 26 5" xfId="44358" xr:uid="{00000000-0005-0000-0000-0000A6C00000}"/>
    <cellStyle name="T_Book1_nha ve sinh (thu) 26 6" xfId="44359" xr:uid="{00000000-0005-0000-0000-0000A7C00000}"/>
    <cellStyle name="T_Book1_nha ve sinh (thu) 27" xfId="44360" xr:uid="{00000000-0005-0000-0000-0000A8C00000}"/>
    <cellStyle name="T_Book1_nha ve sinh (thu) 27 2" xfId="44361" xr:uid="{00000000-0005-0000-0000-0000A9C00000}"/>
    <cellStyle name="T_Book1_nha ve sinh (thu) 27 3" xfId="44362" xr:uid="{00000000-0005-0000-0000-0000AAC00000}"/>
    <cellStyle name="T_Book1_nha ve sinh (thu) 27 4" xfId="44363" xr:uid="{00000000-0005-0000-0000-0000ABC00000}"/>
    <cellStyle name="T_Book1_nha ve sinh (thu) 27 5" xfId="44364" xr:uid="{00000000-0005-0000-0000-0000ACC00000}"/>
    <cellStyle name="T_Book1_nha ve sinh (thu) 27 6" xfId="44365" xr:uid="{00000000-0005-0000-0000-0000ADC00000}"/>
    <cellStyle name="T_Book1_nha ve sinh (thu) 28" xfId="44366" xr:uid="{00000000-0005-0000-0000-0000AEC00000}"/>
    <cellStyle name="T_Book1_nha ve sinh (thu) 28 2" xfId="44367" xr:uid="{00000000-0005-0000-0000-0000AFC00000}"/>
    <cellStyle name="T_Book1_nha ve sinh (thu) 28 3" xfId="44368" xr:uid="{00000000-0005-0000-0000-0000B0C00000}"/>
    <cellStyle name="T_Book1_nha ve sinh (thu) 28 4" xfId="44369" xr:uid="{00000000-0005-0000-0000-0000B1C00000}"/>
    <cellStyle name="T_Book1_nha ve sinh (thu) 28 5" xfId="44370" xr:uid="{00000000-0005-0000-0000-0000B2C00000}"/>
    <cellStyle name="T_Book1_nha ve sinh (thu) 28 6" xfId="44371" xr:uid="{00000000-0005-0000-0000-0000B3C00000}"/>
    <cellStyle name="T_Book1_nha ve sinh (thu) 29" xfId="44372" xr:uid="{00000000-0005-0000-0000-0000B4C00000}"/>
    <cellStyle name="T_Book1_nha ve sinh (thu) 29 2" xfId="44373" xr:uid="{00000000-0005-0000-0000-0000B5C00000}"/>
    <cellStyle name="T_Book1_nha ve sinh (thu) 29 3" xfId="44374" xr:uid="{00000000-0005-0000-0000-0000B6C00000}"/>
    <cellStyle name="T_Book1_nha ve sinh (thu) 29 4" xfId="44375" xr:uid="{00000000-0005-0000-0000-0000B7C00000}"/>
    <cellStyle name="T_Book1_nha ve sinh (thu) 29 5" xfId="44376" xr:uid="{00000000-0005-0000-0000-0000B8C00000}"/>
    <cellStyle name="T_Book1_nha ve sinh (thu) 29 6" xfId="44377" xr:uid="{00000000-0005-0000-0000-0000B9C00000}"/>
    <cellStyle name="T_Book1_nha ve sinh (thu) 3" xfId="44378" xr:uid="{00000000-0005-0000-0000-0000BAC00000}"/>
    <cellStyle name="T_Book1_nha ve sinh (thu) 3 2" xfId="44379" xr:uid="{00000000-0005-0000-0000-0000BBC00000}"/>
    <cellStyle name="T_Book1_nha ve sinh (thu) 3 3" xfId="44380" xr:uid="{00000000-0005-0000-0000-0000BCC00000}"/>
    <cellStyle name="T_Book1_nha ve sinh (thu) 3 4" xfId="44381" xr:uid="{00000000-0005-0000-0000-0000BDC00000}"/>
    <cellStyle name="T_Book1_nha ve sinh (thu) 3 5" xfId="44382" xr:uid="{00000000-0005-0000-0000-0000BEC00000}"/>
    <cellStyle name="T_Book1_nha ve sinh (thu) 3 6" xfId="44383" xr:uid="{00000000-0005-0000-0000-0000BFC00000}"/>
    <cellStyle name="T_Book1_nha ve sinh (thu) 30" xfId="44384" xr:uid="{00000000-0005-0000-0000-0000C0C00000}"/>
    <cellStyle name="T_Book1_nha ve sinh (thu) 31" xfId="44385" xr:uid="{00000000-0005-0000-0000-0000C1C00000}"/>
    <cellStyle name="T_Book1_nha ve sinh (thu) 32" xfId="44386" xr:uid="{00000000-0005-0000-0000-0000C2C00000}"/>
    <cellStyle name="T_Book1_nha ve sinh (thu) 33" xfId="44387" xr:uid="{00000000-0005-0000-0000-0000C3C00000}"/>
    <cellStyle name="T_Book1_nha ve sinh (thu) 34" xfId="44388" xr:uid="{00000000-0005-0000-0000-0000C4C00000}"/>
    <cellStyle name="T_Book1_nha ve sinh (thu) 4" xfId="44389" xr:uid="{00000000-0005-0000-0000-0000C5C00000}"/>
    <cellStyle name="T_Book1_nha ve sinh (thu) 4 2" xfId="44390" xr:uid="{00000000-0005-0000-0000-0000C6C00000}"/>
    <cellStyle name="T_Book1_nha ve sinh (thu) 4 3" xfId="44391" xr:uid="{00000000-0005-0000-0000-0000C7C00000}"/>
    <cellStyle name="T_Book1_nha ve sinh (thu) 4 4" xfId="44392" xr:uid="{00000000-0005-0000-0000-0000C8C00000}"/>
    <cellStyle name="T_Book1_nha ve sinh (thu) 4 5" xfId="44393" xr:uid="{00000000-0005-0000-0000-0000C9C00000}"/>
    <cellStyle name="T_Book1_nha ve sinh (thu) 4 6" xfId="44394" xr:uid="{00000000-0005-0000-0000-0000CAC00000}"/>
    <cellStyle name="T_Book1_nha ve sinh (thu) 5" xfId="44395" xr:uid="{00000000-0005-0000-0000-0000CBC00000}"/>
    <cellStyle name="T_Book1_nha ve sinh (thu) 5 2" xfId="44396" xr:uid="{00000000-0005-0000-0000-0000CCC00000}"/>
    <cellStyle name="T_Book1_nha ve sinh (thu) 5 3" xfId="44397" xr:uid="{00000000-0005-0000-0000-0000CDC00000}"/>
    <cellStyle name="T_Book1_nha ve sinh (thu) 5 4" xfId="44398" xr:uid="{00000000-0005-0000-0000-0000CEC00000}"/>
    <cellStyle name="T_Book1_nha ve sinh (thu) 5 5" xfId="44399" xr:uid="{00000000-0005-0000-0000-0000CFC00000}"/>
    <cellStyle name="T_Book1_nha ve sinh (thu) 5 6" xfId="44400" xr:uid="{00000000-0005-0000-0000-0000D0C00000}"/>
    <cellStyle name="T_Book1_nha ve sinh (thu) 6" xfId="44401" xr:uid="{00000000-0005-0000-0000-0000D1C00000}"/>
    <cellStyle name="T_Book1_nha ve sinh (thu) 6 2" xfId="44402" xr:uid="{00000000-0005-0000-0000-0000D2C00000}"/>
    <cellStyle name="T_Book1_nha ve sinh (thu) 6 3" xfId="44403" xr:uid="{00000000-0005-0000-0000-0000D3C00000}"/>
    <cellStyle name="T_Book1_nha ve sinh (thu) 6 4" xfId="44404" xr:uid="{00000000-0005-0000-0000-0000D4C00000}"/>
    <cellStyle name="T_Book1_nha ve sinh (thu) 6 5" xfId="44405" xr:uid="{00000000-0005-0000-0000-0000D5C00000}"/>
    <cellStyle name="T_Book1_nha ve sinh (thu) 6 6" xfId="44406" xr:uid="{00000000-0005-0000-0000-0000D6C00000}"/>
    <cellStyle name="T_Book1_nha ve sinh (thu) 7" xfId="44407" xr:uid="{00000000-0005-0000-0000-0000D7C00000}"/>
    <cellStyle name="T_Book1_nha ve sinh (thu) 7 2" xfId="44408" xr:uid="{00000000-0005-0000-0000-0000D8C00000}"/>
    <cellStyle name="T_Book1_nha ve sinh (thu) 7 3" xfId="44409" xr:uid="{00000000-0005-0000-0000-0000D9C00000}"/>
    <cellStyle name="T_Book1_nha ve sinh (thu) 7 4" xfId="44410" xr:uid="{00000000-0005-0000-0000-0000DAC00000}"/>
    <cellStyle name="T_Book1_nha ve sinh (thu) 7 5" xfId="44411" xr:uid="{00000000-0005-0000-0000-0000DBC00000}"/>
    <cellStyle name="T_Book1_nha ve sinh (thu) 7 6" xfId="44412" xr:uid="{00000000-0005-0000-0000-0000DCC00000}"/>
    <cellStyle name="T_Book1_nha ve sinh (thu) 8" xfId="44413" xr:uid="{00000000-0005-0000-0000-0000DDC00000}"/>
    <cellStyle name="T_Book1_nha ve sinh (thu) 8 2" xfId="44414" xr:uid="{00000000-0005-0000-0000-0000DEC00000}"/>
    <cellStyle name="T_Book1_nha ve sinh (thu) 8 3" xfId="44415" xr:uid="{00000000-0005-0000-0000-0000DFC00000}"/>
    <cellStyle name="T_Book1_nha ve sinh (thu) 8 4" xfId="44416" xr:uid="{00000000-0005-0000-0000-0000E0C00000}"/>
    <cellStyle name="T_Book1_nha ve sinh (thu) 8 5" xfId="44417" xr:uid="{00000000-0005-0000-0000-0000E1C00000}"/>
    <cellStyle name="T_Book1_nha ve sinh (thu) 8 6" xfId="44418" xr:uid="{00000000-0005-0000-0000-0000E2C00000}"/>
    <cellStyle name="T_Book1_nha ve sinh (thu) 9" xfId="44419" xr:uid="{00000000-0005-0000-0000-0000E3C00000}"/>
    <cellStyle name="T_Book1_nha ve sinh (thu) 9 2" xfId="44420" xr:uid="{00000000-0005-0000-0000-0000E4C00000}"/>
    <cellStyle name="T_Book1_nha ve sinh (thu) 9 3" xfId="44421" xr:uid="{00000000-0005-0000-0000-0000E5C00000}"/>
    <cellStyle name="T_Book1_nha ve sinh (thu) 9 4" xfId="44422" xr:uid="{00000000-0005-0000-0000-0000E6C00000}"/>
    <cellStyle name="T_Book1_nha ve sinh (thu) 9 5" xfId="44423" xr:uid="{00000000-0005-0000-0000-0000E7C00000}"/>
    <cellStyle name="T_Book1_nha ve sinh (thu) 9 6" xfId="44424" xr:uid="{00000000-0005-0000-0000-0000E8C00000}"/>
    <cellStyle name="T_Book1_Nhap" xfId="44425" xr:uid="{00000000-0005-0000-0000-0000E9C00000}"/>
    <cellStyle name="T_Book1_Nhu cau von ung truoc 2011 Tha h Hoa + Nge An gui TW" xfId="1114" xr:uid="{00000000-0005-0000-0000-0000EAC00000}"/>
    <cellStyle name="T_Book1_Nhu cau von ung truoc 2011 Tha h Hoa + Nge An gui TW 2" xfId="58880" xr:uid="{00000000-0005-0000-0000-0000EBC00000}"/>
    <cellStyle name="T_Book1_Nhu cau von ung truoc 2011 Tha h Hoa + Nge An gui TW 3" xfId="59192" xr:uid="{00000000-0005-0000-0000-0000ECC00000}"/>
    <cellStyle name="T_Book1_Nhu cau von ung truoc 2011 Tha h Hoa + Nge An gui TW 4" xfId="59007" xr:uid="{00000000-0005-0000-0000-0000EDC00000}"/>
    <cellStyle name="T_Book1_Nhu cau von ung truoc 2011 Tha h Hoa + Nge An gui TW 5" xfId="59150" xr:uid="{00000000-0005-0000-0000-0000EEC00000}"/>
    <cellStyle name="T_Book1_Nhu cau von ung truoc 2011 Tha h Hoa + Nge An gui TW 6" xfId="59294" xr:uid="{00000000-0005-0000-0000-0000EFC00000}"/>
    <cellStyle name="T_Book1_PBieu_2009" xfId="44426" xr:uid="{00000000-0005-0000-0000-0000F0C00000}"/>
    <cellStyle name="T_Book1_PBieu_2009 10" xfId="44427" xr:uid="{00000000-0005-0000-0000-0000F1C00000}"/>
    <cellStyle name="T_Book1_PBieu_2009 10 2" xfId="44428" xr:uid="{00000000-0005-0000-0000-0000F2C00000}"/>
    <cellStyle name="T_Book1_PBieu_2009 10 3" xfId="44429" xr:uid="{00000000-0005-0000-0000-0000F3C00000}"/>
    <cellStyle name="T_Book1_PBieu_2009 10 4" xfId="44430" xr:uid="{00000000-0005-0000-0000-0000F4C00000}"/>
    <cellStyle name="T_Book1_PBieu_2009 10 5" xfId="44431" xr:uid="{00000000-0005-0000-0000-0000F5C00000}"/>
    <cellStyle name="T_Book1_PBieu_2009 10 6" xfId="44432" xr:uid="{00000000-0005-0000-0000-0000F6C00000}"/>
    <cellStyle name="T_Book1_PBieu_2009 11" xfId="44433" xr:uid="{00000000-0005-0000-0000-0000F7C00000}"/>
    <cellStyle name="T_Book1_PBieu_2009 11 2" xfId="44434" xr:uid="{00000000-0005-0000-0000-0000F8C00000}"/>
    <cellStyle name="T_Book1_PBieu_2009 11 3" xfId="44435" xr:uid="{00000000-0005-0000-0000-0000F9C00000}"/>
    <cellStyle name="T_Book1_PBieu_2009 11 4" xfId="44436" xr:uid="{00000000-0005-0000-0000-0000FAC00000}"/>
    <cellStyle name="T_Book1_PBieu_2009 11 5" xfId="44437" xr:uid="{00000000-0005-0000-0000-0000FBC00000}"/>
    <cellStyle name="T_Book1_PBieu_2009 11 6" xfId="44438" xr:uid="{00000000-0005-0000-0000-0000FCC00000}"/>
    <cellStyle name="T_Book1_PBieu_2009 12" xfId="44439" xr:uid="{00000000-0005-0000-0000-0000FDC00000}"/>
    <cellStyle name="T_Book1_PBieu_2009 12 2" xfId="44440" xr:uid="{00000000-0005-0000-0000-0000FEC00000}"/>
    <cellStyle name="T_Book1_PBieu_2009 12 3" xfId="44441" xr:uid="{00000000-0005-0000-0000-0000FFC00000}"/>
    <cellStyle name="T_Book1_PBieu_2009 12 4" xfId="44442" xr:uid="{00000000-0005-0000-0000-000000C10000}"/>
    <cellStyle name="T_Book1_PBieu_2009 12 5" xfId="44443" xr:uid="{00000000-0005-0000-0000-000001C10000}"/>
    <cellStyle name="T_Book1_PBieu_2009 12 6" xfId="44444" xr:uid="{00000000-0005-0000-0000-000002C10000}"/>
    <cellStyle name="T_Book1_PBieu_2009 13" xfId="44445" xr:uid="{00000000-0005-0000-0000-000003C10000}"/>
    <cellStyle name="T_Book1_PBieu_2009 13 2" xfId="44446" xr:uid="{00000000-0005-0000-0000-000004C10000}"/>
    <cellStyle name="T_Book1_PBieu_2009 13 3" xfId="44447" xr:uid="{00000000-0005-0000-0000-000005C10000}"/>
    <cellStyle name="T_Book1_PBieu_2009 13 4" xfId="44448" xr:uid="{00000000-0005-0000-0000-000006C10000}"/>
    <cellStyle name="T_Book1_PBieu_2009 13 5" xfId="44449" xr:uid="{00000000-0005-0000-0000-000007C10000}"/>
    <cellStyle name="T_Book1_PBieu_2009 13 6" xfId="44450" xr:uid="{00000000-0005-0000-0000-000008C10000}"/>
    <cellStyle name="T_Book1_PBieu_2009 14" xfId="44451" xr:uid="{00000000-0005-0000-0000-000009C10000}"/>
    <cellStyle name="T_Book1_PBieu_2009 14 2" xfId="44452" xr:uid="{00000000-0005-0000-0000-00000AC10000}"/>
    <cellStyle name="T_Book1_PBieu_2009 14 3" xfId="44453" xr:uid="{00000000-0005-0000-0000-00000BC10000}"/>
    <cellStyle name="T_Book1_PBieu_2009 14 4" xfId="44454" xr:uid="{00000000-0005-0000-0000-00000CC10000}"/>
    <cellStyle name="T_Book1_PBieu_2009 14 5" xfId="44455" xr:uid="{00000000-0005-0000-0000-00000DC10000}"/>
    <cellStyle name="T_Book1_PBieu_2009 14 6" xfId="44456" xr:uid="{00000000-0005-0000-0000-00000EC10000}"/>
    <cellStyle name="T_Book1_PBieu_2009 15" xfId="44457" xr:uid="{00000000-0005-0000-0000-00000FC10000}"/>
    <cellStyle name="T_Book1_PBieu_2009 15 2" xfId="44458" xr:uid="{00000000-0005-0000-0000-000010C10000}"/>
    <cellStyle name="T_Book1_PBieu_2009 15 3" xfId="44459" xr:uid="{00000000-0005-0000-0000-000011C10000}"/>
    <cellStyle name="T_Book1_PBieu_2009 15 4" xfId="44460" xr:uid="{00000000-0005-0000-0000-000012C10000}"/>
    <cellStyle name="T_Book1_PBieu_2009 15 5" xfId="44461" xr:uid="{00000000-0005-0000-0000-000013C10000}"/>
    <cellStyle name="T_Book1_PBieu_2009 15 6" xfId="44462" xr:uid="{00000000-0005-0000-0000-000014C10000}"/>
    <cellStyle name="T_Book1_PBieu_2009 16" xfId="44463" xr:uid="{00000000-0005-0000-0000-000015C10000}"/>
    <cellStyle name="T_Book1_PBieu_2009 16 2" xfId="44464" xr:uid="{00000000-0005-0000-0000-000016C10000}"/>
    <cellStyle name="T_Book1_PBieu_2009 16 3" xfId="44465" xr:uid="{00000000-0005-0000-0000-000017C10000}"/>
    <cellStyle name="T_Book1_PBieu_2009 16 4" xfId="44466" xr:uid="{00000000-0005-0000-0000-000018C10000}"/>
    <cellStyle name="T_Book1_PBieu_2009 16 5" xfId="44467" xr:uid="{00000000-0005-0000-0000-000019C10000}"/>
    <cellStyle name="T_Book1_PBieu_2009 16 6" xfId="44468" xr:uid="{00000000-0005-0000-0000-00001AC10000}"/>
    <cellStyle name="T_Book1_PBieu_2009 17" xfId="44469" xr:uid="{00000000-0005-0000-0000-00001BC10000}"/>
    <cellStyle name="T_Book1_PBieu_2009 17 2" xfId="44470" xr:uid="{00000000-0005-0000-0000-00001CC10000}"/>
    <cellStyle name="T_Book1_PBieu_2009 17 3" xfId="44471" xr:uid="{00000000-0005-0000-0000-00001DC10000}"/>
    <cellStyle name="T_Book1_PBieu_2009 17 4" xfId="44472" xr:uid="{00000000-0005-0000-0000-00001EC10000}"/>
    <cellStyle name="T_Book1_PBieu_2009 17 5" xfId="44473" xr:uid="{00000000-0005-0000-0000-00001FC10000}"/>
    <cellStyle name="T_Book1_PBieu_2009 17 6" xfId="44474" xr:uid="{00000000-0005-0000-0000-000020C10000}"/>
    <cellStyle name="T_Book1_PBieu_2009 18" xfId="44475" xr:uid="{00000000-0005-0000-0000-000021C10000}"/>
    <cellStyle name="T_Book1_PBieu_2009 18 2" xfId="44476" xr:uid="{00000000-0005-0000-0000-000022C10000}"/>
    <cellStyle name="T_Book1_PBieu_2009 18 3" xfId="44477" xr:uid="{00000000-0005-0000-0000-000023C10000}"/>
    <cellStyle name="T_Book1_PBieu_2009 18 4" xfId="44478" xr:uid="{00000000-0005-0000-0000-000024C10000}"/>
    <cellStyle name="T_Book1_PBieu_2009 18 5" xfId="44479" xr:uid="{00000000-0005-0000-0000-000025C10000}"/>
    <cellStyle name="T_Book1_PBieu_2009 18 6" xfId="44480" xr:uid="{00000000-0005-0000-0000-000026C10000}"/>
    <cellStyle name="T_Book1_PBieu_2009 19" xfId="44481" xr:uid="{00000000-0005-0000-0000-000027C10000}"/>
    <cellStyle name="T_Book1_PBieu_2009 19 2" xfId="44482" xr:uid="{00000000-0005-0000-0000-000028C10000}"/>
    <cellStyle name="T_Book1_PBieu_2009 19 3" xfId="44483" xr:uid="{00000000-0005-0000-0000-000029C10000}"/>
    <cellStyle name="T_Book1_PBieu_2009 19 4" xfId="44484" xr:uid="{00000000-0005-0000-0000-00002AC10000}"/>
    <cellStyle name="T_Book1_PBieu_2009 19 5" xfId="44485" xr:uid="{00000000-0005-0000-0000-00002BC10000}"/>
    <cellStyle name="T_Book1_PBieu_2009 19 6" xfId="44486" xr:uid="{00000000-0005-0000-0000-00002CC10000}"/>
    <cellStyle name="T_Book1_PBieu_2009 2" xfId="44487" xr:uid="{00000000-0005-0000-0000-00002DC10000}"/>
    <cellStyle name="T_Book1_PBieu_2009 2 2" xfId="44488" xr:uid="{00000000-0005-0000-0000-00002EC10000}"/>
    <cellStyle name="T_Book1_PBieu_2009 2 3" xfId="44489" xr:uid="{00000000-0005-0000-0000-00002FC10000}"/>
    <cellStyle name="T_Book1_PBieu_2009 2 4" xfId="44490" xr:uid="{00000000-0005-0000-0000-000030C10000}"/>
    <cellStyle name="T_Book1_PBieu_2009 2 5" xfId="44491" xr:uid="{00000000-0005-0000-0000-000031C10000}"/>
    <cellStyle name="T_Book1_PBieu_2009 2 6" xfId="44492" xr:uid="{00000000-0005-0000-0000-000032C10000}"/>
    <cellStyle name="T_Book1_PBieu_2009 2 7" xfId="44493" xr:uid="{00000000-0005-0000-0000-000033C10000}"/>
    <cellStyle name="T_Book1_PBieu_2009 20" xfId="44494" xr:uid="{00000000-0005-0000-0000-000034C10000}"/>
    <cellStyle name="T_Book1_PBieu_2009 20 2" xfId="44495" xr:uid="{00000000-0005-0000-0000-000035C10000}"/>
    <cellStyle name="T_Book1_PBieu_2009 20 3" xfId="44496" xr:uid="{00000000-0005-0000-0000-000036C10000}"/>
    <cellStyle name="T_Book1_PBieu_2009 20 4" xfId="44497" xr:uid="{00000000-0005-0000-0000-000037C10000}"/>
    <cellStyle name="T_Book1_PBieu_2009 20 5" xfId="44498" xr:uid="{00000000-0005-0000-0000-000038C10000}"/>
    <cellStyle name="T_Book1_PBieu_2009 20 6" xfId="44499" xr:uid="{00000000-0005-0000-0000-000039C10000}"/>
    <cellStyle name="T_Book1_PBieu_2009 21" xfId="44500" xr:uid="{00000000-0005-0000-0000-00003AC10000}"/>
    <cellStyle name="T_Book1_PBieu_2009 21 2" xfId="44501" xr:uid="{00000000-0005-0000-0000-00003BC10000}"/>
    <cellStyle name="T_Book1_PBieu_2009 21 3" xfId="44502" xr:uid="{00000000-0005-0000-0000-00003CC10000}"/>
    <cellStyle name="T_Book1_PBieu_2009 21 4" xfId="44503" xr:uid="{00000000-0005-0000-0000-00003DC10000}"/>
    <cellStyle name="T_Book1_PBieu_2009 21 5" xfId="44504" xr:uid="{00000000-0005-0000-0000-00003EC10000}"/>
    <cellStyle name="T_Book1_PBieu_2009 21 6" xfId="44505" xr:uid="{00000000-0005-0000-0000-00003FC10000}"/>
    <cellStyle name="T_Book1_PBieu_2009 22" xfId="44506" xr:uid="{00000000-0005-0000-0000-000040C10000}"/>
    <cellStyle name="T_Book1_PBieu_2009 22 2" xfId="44507" xr:uid="{00000000-0005-0000-0000-000041C10000}"/>
    <cellStyle name="T_Book1_PBieu_2009 22 3" xfId="44508" xr:uid="{00000000-0005-0000-0000-000042C10000}"/>
    <cellStyle name="T_Book1_PBieu_2009 22 4" xfId="44509" xr:uid="{00000000-0005-0000-0000-000043C10000}"/>
    <cellStyle name="T_Book1_PBieu_2009 22 5" xfId="44510" xr:uid="{00000000-0005-0000-0000-000044C10000}"/>
    <cellStyle name="T_Book1_PBieu_2009 22 6" xfId="44511" xr:uid="{00000000-0005-0000-0000-000045C10000}"/>
    <cellStyle name="T_Book1_PBieu_2009 23" xfId="44512" xr:uid="{00000000-0005-0000-0000-000046C10000}"/>
    <cellStyle name="T_Book1_PBieu_2009 23 2" xfId="44513" xr:uid="{00000000-0005-0000-0000-000047C10000}"/>
    <cellStyle name="T_Book1_PBieu_2009 23 3" xfId="44514" xr:uid="{00000000-0005-0000-0000-000048C10000}"/>
    <cellStyle name="T_Book1_PBieu_2009 23 4" xfId="44515" xr:uid="{00000000-0005-0000-0000-000049C10000}"/>
    <cellStyle name="T_Book1_PBieu_2009 23 5" xfId="44516" xr:uid="{00000000-0005-0000-0000-00004AC10000}"/>
    <cellStyle name="T_Book1_PBieu_2009 23 6" xfId="44517" xr:uid="{00000000-0005-0000-0000-00004BC10000}"/>
    <cellStyle name="T_Book1_PBieu_2009 24" xfId="44518" xr:uid="{00000000-0005-0000-0000-00004CC10000}"/>
    <cellStyle name="T_Book1_PBieu_2009 24 2" xfId="44519" xr:uid="{00000000-0005-0000-0000-00004DC10000}"/>
    <cellStyle name="T_Book1_PBieu_2009 24 3" xfId="44520" xr:uid="{00000000-0005-0000-0000-00004EC10000}"/>
    <cellStyle name="T_Book1_PBieu_2009 24 4" xfId="44521" xr:uid="{00000000-0005-0000-0000-00004FC10000}"/>
    <cellStyle name="T_Book1_PBieu_2009 24 5" xfId="44522" xr:uid="{00000000-0005-0000-0000-000050C10000}"/>
    <cellStyle name="T_Book1_PBieu_2009 24 6" xfId="44523" xr:uid="{00000000-0005-0000-0000-000051C10000}"/>
    <cellStyle name="T_Book1_PBieu_2009 25" xfId="44524" xr:uid="{00000000-0005-0000-0000-000052C10000}"/>
    <cellStyle name="T_Book1_PBieu_2009 25 2" xfId="44525" xr:uid="{00000000-0005-0000-0000-000053C10000}"/>
    <cellStyle name="T_Book1_PBieu_2009 25 3" xfId="44526" xr:uid="{00000000-0005-0000-0000-000054C10000}"/>
    <cellStyle name="T_Book1_PBieu_2009 25 4" xfId="44527" xr:uid="{00000000-0005-0000-0000-000055C10000}"/>
    <cellStyle name="T_Book1_PBieu_2009 25 5" xfId="44528" xr:uid="{00000000-0005-0000-0000-000056C10000}"/>
    <cellStyle name="T_Book1_PBieu_2009 25 6" xfId="44529" xr:uid="{00000000-0005-0000-0000-000057C10000}"/>
    <cellStyle name="T_Book1_PBieu_2009 26" xfId="44530" xr:uid="{00000000-0005-0000-0000-000058C10000}"/>
    <cellStyle name="T_Book1_PBieu_2009 26 2" xfId="44531" xr:uid="{00000000-0005-0000-0000-000059C10000}"/>
    <cellStyle name="T_Book1_PBieu_2009 26 3" xfId="44532" xr:uid="{00000000-0005-0000-0000-00005AC10000}"/>
    <cellStyle name="T_Book1_PBieu_2009 26 4" xfId="44533" xr:uid="{00000000-0005-0000-0000-00005BC10000}"/>
    <cellStyle name="T_Book1_PBieu_2009 26 5" xfId="44534" xr:uid="{00000000-0005-0000-0000-00005CC10000}"/>
    <cellStyle name="T_Book1_PBieu_2009 26 6" xfId="44535" xr:uid="{00000000-0005-0000-0000-00005DC10000}"/>
    <cellStyle name="T_Book1_PBieu_2009 27" xfId="44536" xr:uid="{00000000-0005-0000-0000-00005EC10000}"/>
    <cellStyle name="T_Book1_PBieu_2009 27 2" xfId="44537" xr:uid="{00000000-0005-0000-0000-00005FC10000}"/>
    <cellStyle name="T_Book1_PBieu_2009 27 3" xfId="44538" xr:uid="{00000000-0005-0000-0000-000060C10000}"/>
    <cellStyle name="T_Book1_PBieu_2009 27 4" xfId="44539" xr:uid="{00000000-0005-0000-0000-000061C10000}"/>
    <cellStyle name="T_Book1_PBieu_2009 27 5" xfId="44540" xr:uid="{00000000-0005-0000-0000-000062C10000}"/>
    <cellStyle name="T_Book1_PBieu_2009 27 6" xfId="44541" xr:uid="{00000000-0005-0000-0000-000063C10000}"/>
    <cellStyle name="T_Book1_PBieu_2009 28" xfId="44542" xr:uid="{00000000-0005-0000-0000-000064C10000}"/>
    <cellStyle name="T_Book1_PBieu_2009 28 2" xfId="44543" xr:uid="{00000000-0005-0000-0000-000065C10000}"/>
    <cellStyle name="T_Book1_PBieu_2009 28 3" xfId="44544" xr:uid="{00000000-0005-0000-0000-000066C10000}"/>
    <cellStyle name="T_Book1_PBieu_2009 28 4" xfId="44545" xr:uid="{00000000-0005-0000-0000-000067C10000}"/>
    <cellStyle name="T_Book1_PBieu_2009 28 5" xfId="44546" xr:uid="{00000000-0005-0000-0000-000068C10000}"/>
    <cellStyle name="T_Book1_PBieu_2009 28 6" xfId="44547" xr:uid="{00000000-0005-0000-0000-000069C10000}"/>
    <cellStyle name="T_Book1_PBieu_2009 29" xfId="44548" xr:uid="{00000000-0005-0000-0000-00006AC10000}"/>
    <cellStyle name="T_Book1_PBieu_2009 29 2" xfId="44549" xr:uid="{00000000-0005-0000-0000-00006BC10000}"/>
    <cellStyle name="T_Book1_PBieu_2009 29 3" xfId="44550" xr:uid="{00000000-0005-0000-0000-00006CC10000}"/>
    <cellStyle name="T_Book1_PBieu_2009 29 4" xfId="44551" xr:uid="{00000000-0005-0000-0000-00006DC10000}"/>
    <cellStyle name="T_Book1_PBieu_2009 29 5" xfId="44552" xr:uid="{00000000-0005-0000-0000-00006EC10000}"/>
    <cellStyle name="T_Book1_PBieu_2009 29 6" xfId="44553" xr:uid="{00000000-0005-0000-0000-00006FC10000}"/>
    <cellStyle name="T_Book1_PBieu_2009 3" xfId="44554" xr:uid="{00000000-0005-0000-0000-000070C10000}"/>
    <cellStyle name="T_Book1_PBieu_2009 3 2" xfId="44555" xr:uid="{00000000-0005-0000-0000-000071C10000}"/>
    <cellStyle name="T_Book1_PBieu_2009 3 3" xfId="44556" xr:uid="{00000000-0005-0000-0000-000072C10000}"/>
    <cellStyle name="T_Book1_PBieu_2009 3 4" xfId="44557" xr:uid="{00000000-0005-0000-0000-000073C10000}"/>
    <cellStyle name="T_Book1_PBieu_2009 3 5" xfId="44558" xr:uid="{00000000-0005-0000-0000-000074C10000}"/>
    <cellStyle name="T_Book1_PBieu_2009 3 6" xfId="44559" xr:uid="{00000000-0005-0000-0000-000075C10000}"/>
    <cellStyle name="T_Book1_PBieu_2009 30" xfId="44560" xr:uid="{00000000-0005-0000-0000-000076C10000}"/>
    <cellStyle name="T_Book1_PBieu_2009 31" xfId="44561" xr:uid="{00000000-0005-0000-0000-000077C10000}"/>
    <cellStyle name="T_Book1_PBieu_2009 32" xfId="44562" xr:uid="{00000000-0005-0000-0000-000078C10000}"/>
    <cellStyle name="T_Book1_PBieu_2009 33" xfId="44563" xr:uid="{00000000-0005-0000-0000-000079C10000}"/>
    <cellStyle name="T_Book1_PBieu_2009 34" xfId="44564" xr:uid="{00000000-0005-0000-0000-00007AC10000}"/>
    <cellStyle name="T_Book1_PBieu_2009 4" xfId="44565" xr:uid="{00000000-0005-0000-0000-00007BC10000}"/>
    <cellStyle name="T_Book1_PBieu_2009 4 2" xfId="44566" xr:uid="{00000000-0005-0000-0000-00007CC10000}"/>
    <cellStyle name="T_Book1_PBieu_2009 4 3" xfId="44567" xr:uid="{00000000-0005-0000-0000-00007DC10000}"/>
    <cellStyle name="T_Book1_PBieu_2009 4 4" xfId="44568" xr:uid="{00000000-0005-0000-0000-00007EC10000}"/>
    <cellStyle name="T_Book1_PBieu_2009 4 5" xfId="44569" xr:uid="{00000000-0005-0000-0000-00007FC10000}"/>
    <cellStyle name="T_Book1_PBieu_2009 4 6" xfId="44570" xr:uid="{00000000-0005-0000-0000-000080C10000}"/>
    <cellStyle name="T_Book1_PBieu_2009 5" xfId="44571" xr:uid="{00000000-0005-0000-0000-000081C10000}"/>
    <cellStyle name="T_Book1_PBieu_2009 5 2" xfId="44572" xr:uid="{00000000-0005-0000-0000-000082C10000}"/>
    <cellStyle name="T_Book1_PBieu_2009 5 3" xfId="44573" xr:uid="{00000000-0005-0000-0000-000083C10000}"/>
    <cellStyle name="T_Book1_PBieu_2009 5 4" xfId="44574" xr:uid="{00000000-0005-0000-0000-000084C10000}"/>
    <cellStyle name="T_Book1_PBieu_2009 5 5" xfId="44575" xr:uid="{00000000-0005-0000-0000-000085C10000}"/>
    <cellStyle name="T_Book1_PBieu_2009 5 6" xfId="44576" xr:uid="{00000000-0005-0000-0000-000086C10000}"/>
    <cellStyle name="T_Book1_PBieu_2009 6" xfId="44577" xr:uid="{00000000-0005-0000-0000-000087C10000}"/>
    <cellStyle name="T_Book1_PBieu_2009 6 2" xfId="44578" xr:uid="{00000000-0005-0000-0000-000088C10000}"/>
    <cellStyle name="T_Book1_PBieu_2009 6 3" xfId="44579" xr:uid="{00000000-0005-0000-0000-000089C10000}"/>
    <cellStyle name="T_Book1_PBieu_2009 6 4" xfId="44580" xr:uid="{00000000-0005-0000-0000-00008AC10000}"/>
    <cellStyle name="T_Book1_PBieu_2009 6 5" xfId="44581" xr:uid="{00000000-0005-0000-0000-00008BC10000}"/>
    <cellStyle name="T_Book1_PBieu_2009 6 6" xfId="44582" xr:uid="{00000000-0005-0000-0000-00008CC10000}"/>
    <cellStyle name="T_Book1_PBieu_2009 7" xfId="44583" xr:uid="{00000000-0005-0000-0000-00008DC10000}"/>
    <cellStyle name="T_Book1_PBieu_2009 7 2" xfId="44584" xr:uid="{00000000-0005-0000-0000-00008EC10000}"/>
    <cellStyle name="T_Book1_PBieu_2009 7 3" xfId="44585" xr:uid="{00000000-0005-0000-0000-00008FC10000}"/>
    <cellStyle name="T_Book1_PBieu_2009 7 4" xfId="44586" xr:uid="{00000000-0005-0000-0000-000090C10000}"/>
    <cellStyle name="T_Book1_PBieu_2009 7 5" xfId="44587" xr:uid="{00000000-0005-0000-0000-000091C10000}"/>
    <cellStyle name="T_Book1_PBieu_2009 7 6" xfId="44588" xr:uid="{00000000-0005-0000-0000-000092C10000}"/>
    <cellStyle name="T_Book1_PBieu_2009 8" xfId="44589" xr:uid="{00000000-0005-0000-0000-000093C10000}"/>
    <cellStyle name="T_Book1_PBieu_2009 8 2" xfId="44590" xr:uid="{00000000-0005-0000-0000-000094C10000}"/>
    <cellStyle name="T_Book1_PBieu_2009 8 3" xfId="44591" xr:uid="{00000000-0005-0000-0000-000095C10000}"/>
    <cellStyle name="T_Book1_PBieu_2009 8 4" xfId="44592" xr:uid="{00000000-0005-0000-0000-000096C10000}"/>
    <cellStyle name="T_Book1_PBieu_2009 8 5" xfId="44593" xr:uid="{00000000-0005-0000-0000-000097C10000}"/>
    <cellStyle name="T_Book1_PBieu_2009 8 6" xfId="44594" xr:uid="{00000000-0005-0000-0000-000098C10000}"/>
    <cellStyle name="T_Book1_PBieu_2009 9" xfId="44595" xr:uid="{00000000-0005-0000-0000-000099C10000}"/>
    <cellStyle name="T_Book1_PBieu_2009 9 2" xfId="44596" xr:uid="{00000000-0005-0000-0000-00009AC10000}"/>
    <cellStyle name="T_Book1_PBieu_2009 9 3" xfId="44597" xr:uid="{00000000-0005-0000-0000-00009BC10000}"/>
    <cellStyle name="T_Book1_PBieu_2009 9 4" xfId="44598" xr:uid="{00000000-0005-0000-0000-00009CC10000}"/>
    <cellStyle name="T_Book1_PBieu_2009 9 5" xfId="44599" xr:uid="{00000000-0005-0000-0000-00009DC10000}"/>
    <cellStyle name="T_Book1_PBieu_2009 9 6" xfId="44600" xr:uid="{00000000-0005-0000-0000-00009EC10000}"/>
    <cellStyle name="T_Book1_Phu luc KS" xfId="44601" xr:uid="{00000000-0005-0000-0000-0000FDC20000}"/>
    <cellStyle name="T_Book1_phu luc tong ket tinh hinh TH giai doan 03-10 (ngay 30)" xfId="1115" xr:uid="{00000000-0005-0000-0000-0000FEC20000}"/>
    <cellStyle name="T_Book1_phu luc tong ket tinh hinh TH giai doan 03-10 (ngay 30) 2" xfId="59193" xr:uid="{00000000-0005-0000-0000-0000FFC20000}"/>
    <cellStyle name="T_Book1_phu luc tong ket tinh hinh TH giai doan 03-10 (ngay 30) 3" xfId="59006" xr:uid="{00000000-0005-0000-0000-000000C30000}"/>
    <cellStyle name="T_Book1_phu luc tong ket tinh hinh TH giai doan 03-10 (ngay 30) 4" xfId="59151" xr:uid="{00000000-0005-0000-0000-000001C30000}"/>
    <cellStyle name="T_Book1_phu luc tong ket tinh hinh TH giai doan 03-10 (ngay 30) 5" xfId="59295" xr:uid="{00000000-0005-0000-0000-000002C30000}"/>
    <cellStyle name="T_Book1_PL 2 (Nhan su)" xfId="44602" xr:uid="{00000000-0005-0000-0000-00009FC10000}"/>
    <cellStyle name="T_Book1_PL 2 (Nhan su) 10" xfId="44603" xr:uid="{00000000-0005-0000-0000-0000A0C10000}"/>
    <cellStyle name="T_Book1_PL 2 (Nhan su) 10 2" xfId="44604" xr:uid="{00000000-0005-0000-0000-0000A1C10000}"/>
    <cellStyle name="T_Book1_PL 2 (Nhan su) 10 3" xfId="44605" xr:uid="{00000000-0005-0000-0000-0000A2C10000}"/>
    <cellStyle name="T_Book1_PL 2 (Nhan su) 10 4" xfId="44606" xr:uid="{00000000-0005-0000-0000-0000A3C10000}"/>
    <cellStyle name="T_Book1_PL 2 (Nhan su) 10 5" xfId="44607" xr:uid="{00000000-0005-0000-0000-0000A4C10000}"/>
    <cellStyle name="T_Book1_PL 2 (Nhan su) 10 6" xfId="44608" xr:uid="{00000000-0005-0000-0000-0000A5C10000}"/>
    <cellStyle name="T_Book1_PL 2 (Nhan su) 11" xfId="44609" xr:uid="{00000000-0005-0000-0000-0000A6C10000}"/>
    <cellStyle name="T_Book1_PL 2 (Nhan su) 11 2" xfId="44610" xr:uid="{00000000-0005-0000-0000-0000A7C10000}"/>
    <cellStyle name="T_Book1_PL 2 (Nhan su) 11 3" xfId="44611" xr:uid="{00000000-0005-0000-0000-0000A8C10000}"/>
    <cellStyle name="T_Book1_PL 2 (Nhan su) 11 4" xfId="44612" xr:uid="{00000000-0005-0000-0000-0000A9C10000}"/>
    <cellStyle name="T_Book1_PL 2 (Nhan su) 11 5" xfId="44613" xr:uid="{00000000-0005-0000-0000-0000AAC10000}"/>
    <cellStyle name="T_Book1_PL 2 (Nhan su) 11 6" xfId="44614" xr:uid="{00000000-0005-0000-0000-0000ABC10000}"/>
    <cellStyle name="T_Book1_PL 2 (Nhan su) 12" xfId="44615" xr:uid="{00000000-0005-0000-0000-0000ACC10000}"/>
    <cellStyle name="T_Book1_PL 2 (Nhan su) 12 2" xfId="44616" xr:uid="{00000000-0005-0000-0000-0000ADC10000}"/>
    <cellStyle name="T_Book1_PL 2 (Nhan su) 12 3" xfId="44617" xr:uid="{00000000-0005-0000-0000-0000AEC10000}"/>
    <cellStyle name="T_Book1_PL 2 (Nhan su) 12 4" xfId="44618" xr:uid="{00000000-0005-0000-0000-0000AFC10000}"/>
    <cellStyle name="T_Book1_PL 2 (Nhan su) 12 5" xfId="44619" xr:uid="{00000000-0005-0000-0000-0000B0C10000}"/>
    <cellStyle name="T_Book1_PL 2 (Nhan su) 12 6" xfId="44620" xr:uid="{00000000-0005-0000-0000-0000B1C10000}"/>
    <cellStyle name="T_Book1_PL 2 (Nhan su) 13" xfId="44621" xr:uid="{00000000-0005-0000-0000-0000B2C10000}"/>
    <cellStyle name="T_Book1_PL 2 (Nhan su) 13 2" xfId="44622" xr:uid="{00000000-0005-0000-0000-0000B3C10000}"/>
    <cellStyle name="T_Book1_PL 2 (Nhan su) 13 3" xfId="44623" xr:uid="{00000000-0005-0000-0000-0000B4C10000}"/>
    <cellStyle name="T_Book1_PL 2 (Nhan su) 13 4" xfId="44624" xr:uid="{00000000-0005-0000-0000-0000B5C10000}"/>
    <cellStyle name="T_Book1_PL 2 (Nhan su) 13 5" xfId="44625" xr:uid="{00000000-0005-0000-0000-0000B6C10000}"/>
    <cellStyle name="T_Book1_PL 2 (Nhan su) 13 6" xfId="44626" xr:uid="{00000000-0005-0000-0000-0000B7C10000}"/>
    <cellStyle name="T_Book1_PL 2 (Nhan su) 14" xfId="44627" xr:uid="{00000000-0005-0000-0000-0000B8C10000}"/>
    <cellStyle name="T_Book1_PL 2 (Nhan su) 14 2" xfId="44628" xr:uid="{00000000-0005-0000-0000-0000B9C10000}"/>
    <cellStyle name="T_Book1_PL 2 (Nhan su) 14 3" xfId="44629" xr:uid="{00000000-0005-0000-0000-0000BAC10000}"/>
    <cellStyle name="T_Book1_PL 2 (Nhan su) 14 4" xfId="44630" xr:uid="{00000000-0005-0000-0000-0000BBC10000}"/>
    <cellStyle name="T_Book1_PL 2 (Nhan su) 14 5" xfId="44631" xr:uid="{00000000-0005-0000-0000-0000BCC10000}"/>
    <cellStyle name="T_Book1_PL 2 (Nhan su) 14 6" xfId="44632" xr:uid="{00000000-0005-0000-0000-0000BDC10000}"/>
    <cellStyle name="T_Book1_PL 2 (Nhan su) 15" xfId="44633" xr:uid="{00000000-0005-0000-0000-0000BEC10000}"/>
    <cellStyle name="T_Book1_PL 2 (Nhan su) 15 2" xfId="44634" xr:uid="{00000000-0005-0000-0000-0000BFC10000}"/>
    <cellStyle name="T_Book1_PL 2 (Nhan su) 15 3" xfId="44635" xr:uid="{00000000-0005-0000-0000-0000C0C10000}"/>
    <cellStyle name="T_Book1_PL 2 (Nhan su) 15 4" xfId="44636" xr:uid="{00000000-0005-0000-0000-0000C1C10000}"/>
    <cellStyle name="T_Book1_PL 2 (Nhan su) 15 5" xfId="44637" xr:uid="{00000000-0005-0000-0000-0000C2C10000}"/>
    <cellStyle name="T_Book1_PL 2 (Nhan su) 15 6" xfId="44638" xr:uid="{00000000-0005-0000-0000-0000C3C10000}"/>
    <cellStyle name="T_Book1_PL 2 (Nhan su) 16" xfId="44639" xr:uid="{00000000-0005-0000-0000-0000C4C10000}"/>
    <cellStyle name="T_Book1_PL 2 (Nhan su) 16 2" xfId="44640" xr:uid="{00000000-0005-0000-0000-0000C5C10000}"/>
    <cellStyle name="T_Book1_PL 2 (Nhan su) 16 3" xfId="44641" xr:uid="{00000000-0005-0000-0000-0000C6C10000}"/>
    <cellStyle name="T_Book1_PL 2 (Nhan su) 16 4" xfId="44642" xr:uid="{00000000-0005-0000-0000-0000C7C10000}"/>
    <cellStyle name="T_Book1_PL 2 (Nhan su) 16 5" xfId="44643" xr:uid="{00000000-0005-0000-0000-0000C8C10000}"/>
    <cellStyle name="T_Book1_PL 2 (Nhan su) 16 6" xfId="44644" xr:uid="{00000000-0005-0000-0000-0000C9C10000}"/>
    <cellStyle name="T_Book1_PL 2 (Nhan su) 17" xfId="44645" xr:uid="{00000000-0005-0000-0000-0000CAC10000}"/>
    <cellStyle name="T_Book1_PL 2 (Nhan su) 17 2" xfId="44646" xr:uid="{00000000-0005-0000-0000-0000CBC10000}"/>
    <cellStyle name="T_Book1_PL 2 (Nhan su) 17 3" xfId="44647" xr:uid="{00000000-0005-0000-0000-0000CCC10000}"/>
    <cellStyle name="T_Book1_PL 2 (Nhan su) 17 4" xfId="44648" xr:uid="{00000000-0005-0000-0000-0000CDC10000}"/>
    <cellStyle name="T_Book1_PL 2 (Nhan su) 17 5" xfId="44649" xr:uid="{00000000-0005-0000-0000-0000CEC10000}"/>
    <cellStyle name="T_Book1_PL 2 (Nhan su) 17 6" xfId="44650" xr:uid="{00000000-0005-0000-0000-0000CFC10000}"/>
    <cellStyle name="T_Book1_PL 2 (Nhan su) 18" xfId="44651" xr:uid="{00000000-0005-0000-0000-0000D0C10000}"/>
    <cellStyle name="T_Book1_PL 2 (Nhan su) 18 2" xfId="44652" xr:uid="{00000000-0005-0000-0000-0000D1C10000}"/>
    <cellStyle name="T_Book1_PL 2 (Nhan su) 18 3" xfId="44653" xr:uid="{00000000-0005-0000-0000-0000D2C10000}"/>
    <cellStyle name="T_Book1_PL 2 (Nhan su) 18 4" xfId="44654" xr:uid="{00000000-0005-0000-0000-0000D3C10000}"/>
    <cellStyle name="T_Book1_PL 2 (Nhan su) 18 5" xfId="44655" xr:uid="{00000000-0005-0000-0000-0000D4C10000}"/>
    <cellStyle name="T_Book1_PL 2 (Nhan su) 18 6" xfId="44656" xr:uid="{00000000-0005-0000-0000-0000D5C10000}"/>
    <cellStyle name="T_Book1_PL 2 (Nhan su) 19" xfId="44657" xr:uid="{00000000-0005-0000-0000-0000D6C10000}"/>
    <cellStyle name="T_Book1_PL 2 (Nhan su) 19 2" xfId="44658" xr:uid="{00000000-0005-0000-0000-0000D7C10000}"/>
    <cellStyle name="T_Book1_PL 2 (Nhan su) 19 3" xfId="44659" xr:uid="{00000000-0005-0000-0000-0000D8C10000}"/>
    <cellStyle name="T_Book1_PL 2 (Nhan su) 19 4" xfId="44660" xr:uid="{00000000-0005-0000-0000-0000D9C10000}"/>
    <cellStyle name="T_Book1_PL 2 (Nhan su) 19 5" xfId="44661" xr:uid="{00000000-0005-0000-0000-0000DAC10000}"/>
    <cellStyle name="T_Book1_PL 2 (Nhan su) 19 6" xfId="44662" xr:uid="{00000000-0005-0000-0000-0000DBC10000}"/>
    <cellStyle name="T_Book1_PL 2 (Nhan su) 2" xfId="44663" xr:uid="{00000000-0005-0000-0000-0000DCC10000}"/>
    <cellStyle name="T_Book1_PL 2 (Nhan su) 2 2" xfId="44664" xr:uid="{00000000-0005-0000-0000-0000DDC10000}"/>
    <cellStyle name="T_Book1_PL 2 (Nhan su) 2 3" xfId="44665" xr:uid="{00000000-0005-0000-0000-0000DEC10000}"/>
    <cellStyle name="T_Book1_PL 2 (Nhan su) 2 4" xfId="44666" xr:uid="{00000000-0005-0000-0000-0000DFC10000}"/>
    <cellStyle name="T_Book1_PL 2 (Nhan su) 2 5" xfId="44667" xr:uid="{00000000-0005-0000-0000-0000E0C10000}"/>
    <cellStyle name="T_Book1_PL 2 (Nhan su) 2 6" xfId="44668" xr:uid="{00000000-0005-0000-0000-0000E1C10000}"/>
    <cellStyle name="T_Book1_PL 2 (Nhan su) 2 7" xfId="44669" xr:uid="{00000000-0005-0000-0000-0000E2C10000}"/>
    <cellStyle name="T_Book1_PL 2 (Nhan su) 20" xfId="44670" xr:uid="{00000000-0005-0000-0000-0000E3C10000}"/>
    <cellStyle name="T_Book1_PL 2 (Nhan su) 20 2" xfId="44671" xr:uid="{00000000-0005-0000-0000-0000E4C10000}"/>
    <cellStyle name="T_Book1_PL 2 (Nhan su) 20 3" xfId="44672" xr:uid="{00000000-0005-0000-0000-0000E5C10000}"/>
    <cellStyle name="T_Book1_PL 2 (Nhan su) 20 4" xfId="44673" xr:uid="{00000000-0005-0000-0000-0000E6C10000}"/>
    <cellStyle name="T_Book1_PL 2 (Nhan su) 20 5" xfId="44674" xr:uid="{00000000-0005-0000-0000-0000E7C10000}"/>
    <cellStyle name="T_Book1_PL 2 (Nhan su) 20 6" xfId="44675" xr:uid="{00000000-0005-0000-0000-0000E8C10000}"/>
    <cellStyle name="T_Book1_PL 2 (Nhan su) 21" xfId="44676" xr:uid="{00000000-0005-0000-0000-0000E9C10000}"/>
    <cellStyle name="T_Book1_PL 2 (Nhan su) 21 2" xfId="44677" xr:uid="{00000000-0005-0000-0000-0000EAC10000}"/>
    <cellStyle name="T_Book1_PL 2 (Nhan su) 21 3" xfId="44678" xr:uid="{00000000-0005-0000-0000-0000EBC10000}"/>
    <cellStyle name="T_Book1_PL 2 (Nhan su) 21 4" xfId="44679" xr:uid="{00000000-0005-0000-0000-0000ECC10000}"/>
    <cellStyle name="T_Book1_PL 2 (Nhan su) 21 5" xfId="44680" xr:uid="{00000000-0005-0000-0000-0000EDC10000}"/>
    <cellStyle name="T_Book1_PL 2 (Nhan su) 21 6" xfId="44681" xr:uid="{00000000-0005-0000-0000-0000EEC10000}"/>
    <cellStyle name="T_Book1_PL 2 (Nhan su) 22" xfId="44682" xr:uid="{00000000-0005-0000-0000-0000EFC10000}"/>
    <cellStyle name="T_Book1_PL 2 (Nhan su) 22 2" xfId="44683" xr:uid="{00000000-0005-0000-0000-0000F0C10000}"/>
    <cellStyle name="T_Book1_PL 2 (Nhan su) 22 3" xfId="44684" xr:uid="{00000000-0005-0000-0000-0000F1C10000}"/>
    <cellStyle name="T_Book1_PL 2 (Nhan su) 22 4" xfId="44685" xr:uid="{00000000-0005-0000-0000-0000F2C10000}"/>
    <cellStyle name="T_Book1_PL 2 (Nhan su) 22 5" xfId="44686" xr:uid="{00000000-0005-0000-0000-0000F3C10000}"/>
    <cellStyle name="T_Book1_PL 2 (Nhan su) 22 6" xfId="44687" xr:uid="{00000000-0005-0000-0000-0000F4C10000}"/>
    <cellStyle name="T_Book1_PL 2 (Nhan su) 23" xfId="44688" xr:uid="{00000000-0005-0000-0000-0000F5C10000}"/>
    <cellStyle name="T_Book1_PL 2 (Nhan su) 23 2" xfId="44689" xr:uid="{00000000-0005-0000-0000-0000F6C10000}"/>
    <cellStyle name="T_Book1_PL 2 (Nhan su) 23 3" xfId="44690" xr:uid="{00000000-0005-0000-0000-0000F7C10000}"/>
    <cellStyle name="T_Book1_PL 2 (Nhan su) 23 4" xfId="44691" xr:uid="{00000000-0005-0000-0000-0000F8C10000}"/>
    <cellStyle name="T_Book1_PL 2 (Nhan su) 23 5" xfId="44692" xr:uid="{00000000-0005-0000-0000-0000F9C10000}"/>
    <cellStyle name="T_Book1_PL 2 (Nhan su) 23 6" xfId="44693" xr:uid="{00000000-0005-0000-0000-0000FAC10000}"/>
    <cellStyle name="T_Book1_PL 2 (Nhan su) 24" xfId="44694" xr:uid="{00000000-0005-0000-0000-0000FBC10000}"/>
    <cellStyle name="T_Book1_PL 2 (Nhan su) 24 2" xfId="44695" xr:uid="{00000000-0005-0000-0000-0000FCC10000}"/>
    <cellStyle name="T_Book1_PL 2 (Nhan su) 24 3" xfId="44696" xr:uid="{00000000-0005-0000-0000-0000FDC10000}"/>
    <cellStyle name="T_Book1_PL 2 (Nhan su) 24 4" xfId="44697" xr:uid="{00000000-0005-0000-0000-0000FEC10000}"/>
    <cellStyle name="T_Book1_PL 2 (Nhan su) 24 5" xfId="44698" xr:uid="{00000000-0005-0000-0000-0000FFC10000}"/>
    <cellStyle name="T_Book1_PL 2 (Nhan su) 24 6" xfId="44699" xr:uid="{00000000-0005-0000-0000-000000C20000}"/>
    <cellStyle name="T_Book1_PL 2 (Nhan su) 25" xfId="44700" xr:uid="{00000000-0005-0000-0000-000001C20000}"/>
    <cellStyle name="T_Book1_PL 2 (Nhan su) 25 2" xfId="44701" xr:uid="{00000000-0005-0000-0000-000002C20000}"/>
    <cellStyle name="T_Book1_PL 2 (Nhan su) 25 3" xfId="44702" xr:uid="{00000000-0005-0000-0000-000003C20000}"/>
    <cellStyle name="T_Book1_PL 2 (Nhan su) 25 4" xfId="44703" xr:uid="{00000000-0005-0000-0000-000004C20000}"/>
    <cellStyle name="T_Book1_PL 2 (Nhan su) 25 5" xfId="44704" xr:uid="{00000000-0005-0000-0000-000005C20000}"/>
    <cellStyle name="T_Book1_PL 2 (Nhan su) 25 6" xfId="44705" xr:uid="{00000000-0005-0000-0000-000006C20000}"/>
    <cellStyle name="T_Book1_PL 2 (Nhan su) 26" xfId="44706" xr:uid="{00000000-0005-0000-0000-000007C20000}"/>
    <cellStyle name="T_Book1_PL 2 (Nhan su) 26 2" xfId="44707" xr:uid="{00000000-0005-0000-0000-000008C20000}"/>
    <cellStyle name="T_Book1_PL 2 (Nhan su) 26 3" xfId="44708" xr:uid="{00000000-0005-0000-0000-000009C20000}"/>
    <cellStyle name="T_Book1_PL 2 (Nhan su) 26 4" xfId="44709" xr:uid="{00000000-0005-0000-0000-00000AC20000}"/>
    <cellStyle name="T_Book1_PL 2 (Nhan su) 26 5" xfId="44710" xr:uid="{00000000-0005-0000-0000-00000BC20000}"/>
    <cellStyle name="T_Book1_PL 2 (Nhan su) 26 6" xfId="44711" xr:uid="{00000000-0005-0000-0000-00000CC20000}"/>
    <cellStyle name="T_Book1_PL 2 (Nhan su) 27" xfId="44712" xr:uid="{00000000-0005-0000-0000-00000DC20000}"/>
    <cellStyle name="T_Book1_PL 2 (Nhan su) 27 2" xfId="44713" xr:uid="{00000000-0005-0000-0000-00000EC20000}"/>
    <cellStyle name="T_Book1_PL 2 (Nhan su) 27 3" xfId="44714" xr:uid="{00000000-0005-0000-0000-00000FC20000}"/>
    <cellStyle name="T_Book1_PL 2 (Nhan su) 27 4" xfId="44715" xr:uid="{00000000-0005-0000-0000-000010C20000}"/>
    <cellStyle name="T_Book1_PL 2 (Nhan su) 27 5" xfId="44716" xr:uid="{00000000-0005-0000-0000-000011C20000}"/>
    <cellStyle name="T_Book1_PL 2 (Nhan su) 27 6" xfId="44717" xr:uid="{00000000-0005-0000-0000-000012C20000}"/>
    <cellStyle name="T_Book1_PL 2 (Nhan su) 28" xfId="44718" xr:uid="{00000000-0005-0000-0000-000013C20000}"/>
    <cellStyle name="T_Book1_PL 2 (Nhan su) 28 2" xfId="44719" xr:uid="{00000000-0005-0000-0000-000014C20000}"/>
    <cellStyle name="T_Book1_PL 2 (Nhan su) 28 3" xfId="44720" xr:uid="{00000000-0005-0000-0000-000015C20000}"/>
    <cellStyle name="T_Book1_PL 2 (Nhan su) 28 4" xfId="44721" xr:uid="{00000000-0005-0000-0000-000016C20000}"/>
    <cellStyle name="T_Book1_PL 2 (Nhan su) 28 5" xfId="44722" xr:uid="{00000000-0005-0000-0000-000017C20000}"/>
    <cellStyle name="T_Book1_PL 2 (Nhan su) 28 6" xfId="44723" xr:uid="{00000000-0005-0000-0000-000018C20000}"/>
    <cellStyle name="T_Book1_PL 2 (Nhan su) 29" xfId="44724" xr:uid="{00000000-0005-0000-0000-000019C20000}"/>
    <cellStyle name="T_Book1_PL 2 (Nhan su) 29 2" xfId="44725" xr:uid="{00000000-0005-0000-0000-00001AC20000}"/>
    <cellStyle name="T_Book1_PL 2 (Nhan su) 29 3" xfId="44726" xr:uid="{00000000-0005-0000-0000-00001BC20000}"/>
    <cellStyle name="T_Book1_PL 2 (Nhan su) 29 4" xfId="44727" xr:uid="{00000000-0005-0000-0000-00001CC20000}"/>
    <cellStyle name="T_Book1_PL 2 (Nhan su) 29 5" xfId="44728" xr:uid="{00000000-0005-0000-0000-00001DC20000}"/>
    <cellStyle name="T_Book1_PL 2 (Nhan su) 29 6" xfId="44729" xr:uid="{00000000-0005-0000-0000-00001EC20000}"/>
    <cellStyle name="T_Book1_PL 2 (Nhan su) 3" xfId="44730" xr:uid="{00000000-0005-0000-0000-00001FC20000}"/>
    <cellStyle name="T_Book1_PL 2 (Nhan su) 3 2" xfId="44731" xr:uid="{00000000-0005-0000-0000-000020C20000}"/>
    <cellStyle name="T_Book1_PL 2 (Nhan su) 3 3" xfId="44732" xr:uid="{00000000-0005-0000-0000-000021C20000}"/>
    <cellStyle name="T_Book1_PL 2 (Nhan su) 3 4" xfId="44733" xr:uid="{00000000-0005-0000-0000-000022C20000}"/>
    <cellStyle name="T_Book1_PL 2 (Nhan su) 3 5" xfId="44734" xr:uid="{00000000-0005-0000-0000-000023C20000}"/>
    <cellStyle name="T_Book1_PL 2 (Nhan su) 3 6" xfId="44735" xr:uid="{00000000-0005-0000-0000-000024C20000}"/>
    <cellStyle name="T_Book1_PL 2 (Nhan su) 30" xfId="44736" xr:uid="{00000000-0005-0000-0000-000025C20000}"/>
    <cellStyle name="T_Book1_PL 2 (Nhan su) 31" xfId="44737" xr:uid="{00000000-0005-0000-0000-000026C20000}"/>
    <cellStyle name="T_Book1_PL 2 (Nhan su) 32" xfId="44738" xr:uid="{00000000-0005-0000-0000-000027C20000}"/>
    <cellStyle name="T_Book1_PL 2 (Nhan su) 33" xfId="44739" xr:uid="{00000000-0005-0000-0000-000028C20000}"/>
    <cellStyle name="T_Book1_PL 2 (Nhan su) 34" xfId="44740" xr:uid="{00000000-0005-0000-0000-000029C20000}"/>
    <cellStyle name="T_Book1_PL 2 (Nhan su) 4" xfId="44741" xr:uid="{00000000-0005-0000-0000-00002AC20000}"/>
    <cellStyle name="T_Book1_PL 2 (Nhan su) 4 2" xfId="44742" xr:uid="{00000000-0005-0000-0000-00002BC20000}"/>
    <cellStyle name="T_Book1_PL 2 (Nhan su) 4 3" xfId="44743" xr:uid="{00000000-0005-0000-0000-00002CC20000}"/>
    <cellStyle name="T_Book1_PL 2 (Nhan su) 4 4" xfId="44744" xr:uid="{00000000-0005-0000-0000-00002DC20000}"/>
    <cellStyle name="T_Book1_PL 2 (Nhan su) 4 5" xfId="44745" xr:uid="{00000000-0005-0000-0000-00002EC20000}"/>
    <cellStyle name="T_Book1_PL 2 (Nhan su) 4 6" xfId="44746" xr:uid="{00000000-0005-0000-0000-00002FC20000}"/>
    <cellStyle name="T_Book1_PL 2 (Nhan su) 5" xfId="44747" xr:uid="{00000000-0005-0000-0000-000030C20000}"/>
    <cellStyle name="T_Book1_PL 2 (Nhan su) 5 2" xfId="44748" xr:uid="{00000000-0005-0000-0000-000031C20000}"/>
    <cellStyle name="T_Book1_PL 2 (Nhan su) 5 3" xfId="44749" xr:uid="{00000000-0005-0000-0000-000032C20000}"/>
    <cellStyle name="T_Book1_PL 2 (Nhan su) 5 4" xfId="44750" xr:uid="{00000000-0005-0000-0000-000033C20000}"/>
    <cellStyle name="T_Book1_PL 2 (Nhan su) 5 5" xfId="44751" xr:uid="{00000000-0005-0000-0000-000034C20000}"/>
    <cellStyle name="T_Book1_PL 2 (Nhan su) 5 6" xfId="44752" xr:uid="{00000000-0005-0000-0000-000035C20000}"/>
    <cellStyle name="T_Book1_PL 2 (Nhan su) 6" xfId="44753" xr:uid="{00000000-0005-0000-0000-000036C20000}"/>
    <cellStyle name="T_Book1_PL 2 (Nhan su) 6 2" xfId="44754" xr:uid="{00000000-0005-0000-0000-000037C20000}"/>
    <cellStyle name="T_Book1_PL 2 (Nhan su) 6 3" xfId="44755" xr:uid="{00000000-0005-0000-0000-000038C20000}"/>
    <cellStyle name="T_Book1_PL 2 (Nhan su) 6 4" xfId="44756" xr:uid="{00000000-0005-0000-0000-000039C20000}"/>
    <cellStyle name="T_Book1_PL 2 (Nhan su) 6 5" xfId="44757" xr:uid="{00000000-0005-0000-0000-00003AC20000}"/>
    <cellStyle name="T_Book1_PL 2 (Nhan su) 6 6" xfId="44758" xr:uid="{00000000-0005-0000-0000-00003BC20000}"/>
    <cellStyle name="T_Book1_PL 2 (Nhan su) 7" xfId="44759" xr:uid="{00000000-0005-0000-0000-00003CC20000}"/>
    <cellStyle name="T_Book1_PL 2 (Nhan su) 7 2" xfId="44760" xr:uid="{00000000-0005-0000-0000-00003DC20000}"/>
    <cellStyle name="T_Book1_PL 2 (Nhan su) 7 3" xfId="44761" xr:uid="{00000000-0005-0000-0000-00003EC20000}"/>
    <cellStyle name="T_Book1_PL 2 (Nhan su) 7 4" xfId="44762" xr:uid="{00000000-0005-0000-0000-00003FC20000}"/>
    <cellStyle name="T_Book1_PL 2 (Nhan su) 7 5" xfId="44763" xr:uid="{00000000-0005-0000-0000-000040C20000}"/>
    <cellStyle name="T_Book1_PL 2 (Nhan su) 7 6" xfId="44764" xr:uid="{00000000-0005-0000-0000-000041C20000}"/>
    <cellStyle name="T_Book1_PL 2 (Nhan su) 8" xfId="44765" xr:uid="{00000000-0005-0000-0000-000042C20000}"/>
    <cellStyle name="T_Book1_PL 2 (Nhan su) 8 2" xfId="44766" xr:uid="{00000000-0005-0000-0000-000043C20000}"/>
    <cellStyle name="T_Book1_PL 2 (Nhan su) 8 3" xfId="44767" xr:uid="{00000000-0005-0000-0000-000044C20000}"/>
    <cellStyle name="T_Book1_PL 2 (Nhan su) 8 4" xfId="44768" xr:uid="{00000000-0005-0000-0000-000045C20000}"/>
    <cellStyle name="T_Book1_PL 2 (Nhan su) 8 5" xfId="44769" xr:uid="{00000000-0005-0000-0000-000046C20000}"/>
    <cellStyle name="T_Book1_PL 2 (Nhan su) 8 6" xfId="44770" xr:uid="{00000000-0005-0000-0000-000047C20000}"/>
    <cellStyle name="T_Book1_PL 2 (Nhan su) 9" xfId="44771" xr:uid="{00000000-0005-0000-0000-000048C20000}"/>
    <cellStyle name="T_Book1_PL 2 (Nhan su) 9 2" xfId="44772" xr:uid="{00000000-0005-0000-0000-000049C20000}"/>
    <cellStyle name="T_Book1_PL 2 (Nhan su) 9 3" xfId="44773" xr:uid="{00000000-0005-0000-0000-00004AC20000}"/>
    <cellStyle name="T_Book1_PL 2 (Nhan su) 9 4" xfId="44774" xr:uid="{00000000-0005-0000-0000-00004BC20000}"/>
    <cellStyle name="T_Book1_PL 2 (Nhan su) 9 5" xfId="44775" xr:uid="{00000000-0005-0000-0000-00004CC20000}"/>
    <cellStyle name="T_Book1_PL 2 (Nhan su) 9 6" xfId="44776" xr:uid="{00000000-0005-0000-0000-00004DC20000}"/>
    <cellStyle name="T_Book1_PL1 " xfId="44777" xr:uid="{00000000-0005-0000-0000-00004EC20000}"/>
    <cellStyle name="T_Book1_PL1  10" xfId="44778" xr:uid="{00000000-0005-0000-0000-00004FC20000}"/>
    <cellStyle name="T_Book1_PL1  10 2" xfId="44779" xr:uid="{00000000-0005-0000-0000-000050C20000}"/>
    <cellStyle name="T_Book1_PL1  10 3" xfId="44780" xr:uid="{00000000-0005-0000-0000-000051C20000}"/>
    <cellStyle name="T_Book1_PL1  10 4" xfId="44781" xr:uid="{00000000-0005-0000-0000-000052C20000}"/>
    <cellStyle name="T_Book1_PL1  10 5" xfId="44782" xr:uid="{00000000-0005-0000-0000-000053C20000}"/>
    <cellStyle name="T_Book1_PL1  10 6" xfId="44783" xr:uid="{00000000-0005-0000-0000-000054C20000}"/>
    <cellStyle name="T_Book1_PL1  11" xfId="44784" xr:uid="{00000000-0005-0000-0000-000055C20000}"/>
    <cellStyle name="T_Book1_PL1  11 2" xfId="44785" xr:uid="{00000000-0005-0000-0000-000056C20000}"/>
    <cellStyle name="T_Book1_PL1  11 3" xfId="44786" xr:uid="{00000000-0005-0000-0000-000057C20000}"/>
    <cellStyle name="T_Book1_PL1  11 4" xfId="44787" xr:uid="{00000000-0005-0000-0000-000058C20000}"/>
    <cellStyle name="T_Book1_PL1  11 5" xfId="44788" xr:uid="{00000000-0005-0000-0000-000059C20000}"/>
    <cellStyle name="T_Book1_PL1  11 6" xfId="44789" xr:uid="{00000000-0005-0000-0000-00005AC20000}"/>
    <cellStyle name="T_Book1_PL1  12" xfId="44790" xr:uid="{00000000-0005-0000-0000-00005BC20000}"/>
    <cellStyle name="T_Book1_PL1  12 2" xfId="44791" xr:uid="{00000000-0005-0000-0000-00005CC20000}"/>
    <cellStyle name="T_Book1_PL1  12 3" xfId="44792" xr:uid="{00000000-0005-0000-0000-00005DC20000}"/>
    <cellStyle name="T_Book1_PL1  12 4" xfId="44793" xr:uid="{00000000-0005-0000-0000-00005EC20000}"/>
    <cellStyle name="T_Book1_PL1  12 5" xfId="44794" xr:uid="{00000000-0005-0000-0000-00005FC20000}"/>
    <cellStyle name="T_Book1_PL1  12 6" xfId="44795" xr:uid="{00000000-0005-0000-0000-000060C20000}"/>
    <cellStyle name="T_Book1_PL1  13" xfId="44796" xr:uid="{00000000-0005-0000-0000-000061C20000}"/>
    <cellStyle name="T_Book1_PL1  13 2" xfId="44797" xr:uid="{00000000-0005-0000-0000-000062C20000}"/>
    <cellStyle name="T_Book1_PL1  13 3" xfId="44798" xr:uid="{00000000-0005-0000-0000-000063C20000}"/>
    <cellStyle name="T_Book1_PL1  13 4" xfId="44799" xr:uid="{00000000-0005-0000-0000-000064C20000}"/>
    <cellStyle name="T_Book1_PL1  13 5" xfId="44800" xr:uid="{00000000-0005-0000-0000-000065C20000}"/>
    <cellStyle name="T_Book1_PL1  13 6" xfId="44801" xr:uid="{00000000-0005-0000-0000-000066C20000}"/>
    <cellStyle name="T_Book1_PL1  14" xfId="44802" xr:uid="{00000000-0005-0000-0000-000067C20000}"/>
    <cellStyle name="T_Book1_PL1  14 2" xfId="44803" xr:uid="{00000000-0005-0000-0000-000068C20000}"/>
    <cellStyle name="T_Book1_PL1  14 3" xfId="44804" xr:uid="{00000000-0005-0000-0000-000069C20000}"/>
    <cellStyle name="T_Book1_PL1  14 4" xfId="44805" xr:uid="{00000000-0005-0000-0000-00006AC20000}"/>
    <cellStyle name="T_Book1_PL1  14 5" xfId="44806" xr:uid="{00000000-0005-0000-0000-00006BC20000}"/>
    <cellStyle name="T_Book1_PL1  14 6" xfId="44807" xr:uid="{00000000-0005-0000-0000-00006CC20000}"/>
    <cellStyle name="T_Book1_PL1  15" xfId="44808" xr:uid="{00000000-0005-0000-0000-00006DC20000}"/>
    <cellStyle name="T_Book1_PL1  15 2" xfId="44809" xr:uid="{00000000-0005-0000-0000-00006EC20000}"/>
    <cellStyle name="T_Book1_PL1  15 3" xfId="44810" xr:uid="{00000000-0005-0000-0000-00006FC20000}"/>
    <cellStyle name="T_Book1_PL1  15 4" xfId="44811" xr:uid="{00000000-0005-0000-0000-000070C20000}"/>
    <cellStyle name="T_Book1_PL1  15 5" xfId="44812" xr:uid="{00000000-0005-0000-0000-000071C20000}"/>
    <cellStyle name="T_Book1_PL1  15 6" xfId="44813" xr:uid="{00000000-0005-0000-0000-000072C20000}"/>
    <cellStyle name="T_Book1_PL1  16" xfId="44814" xr:uid="{00000000-0005-0000-0000-000073C20000}"/>
    <cellStyle name="T_Book1_PL1  16 2" xfId="44815" xr:uid="{00000000-0005-0000-0000-000074C20000}"/>
    <cellStyle name="T_Book1_PL1  16 3" xfId="44816" xr:uid="{00000000-0005-0000-0000-000075C20000}"/>
    <cellStyle name="T_Book1_PL1  16 4" xfId="44817" xr:uid="{00000000-0005-0000-0000-000076C20000}"/>
    <cellStyle name="T_Book1_PL1  16 5" xfId="44818" xr:uid="{00000000-0005-0000-0000-000077C20000}"/>
    <cellStyle name="T_Book1_PL1  16 6" xfId="44819" xr:uid="{00000000-0005-0000-0000-000078C20000}"/>
    <cellStyle name="T_Book1_PL1  17" xfId="44820" xr:uid="{00000000-0005-0000-0000-000079C20000}"/>
    <cellStyle name="T_Book1_PL1  17 2" xfId="44821" xr:uid="{00000000-0005-0000-0000-00007AC20000}"/>
    <cellStyle name="T_Book1_PL1  17 3" xfId="44822" xr:uid="{00000000-0005-0000-0000-00007BC20000}"/>
    <cellStyle name="T_Book1_PL1  17 4" xfId="44823" xr:uid="{00000000-0005-0000-0000-00007CC20000}"/>
    <cellStyle name="T_Book1_PL1  17 5" xfId="44824" xr:uid="{00000000-0005-0000-0000-00007DC20000}"/>
    <cellStyle name="T_Book1_PL1  17 6" xfId="44825" xr:uid="{00000000-0005-0000-0000-00007EC20000}"/>
    <cellStyle name="T_Book1_PL1  18" xfId="44826" xr:uid="{00000000-0005-0000-0000-00007FC20000}"/>
    <cellStyle name="T_Book1_PL1  18 2" xfId="44827" xr:uid="{00000000-0005-0000-0000-000080C20000}"/>
    <cellStyle name="T_Book1_PL1  18 3" xfId="44828" xr:uid="{00000000-0005-0000-0000-000081C20000}"/>
    <cellStyle name="T_Book1_PL1  18 4" xfId="44829" xr:uid="{00000000-0005-0000-0000-000082C20000}"/>
    <cellStyle name="T_Book1_PL1  18 5" xfId="44830" xr:uid="{00000000-0005-0000-0000-000083C20000}"/>
    <cellStyle name="T_Book1_PL1  18 6" xfId="44831" xr:uid="{00000000-0005-0000-0000-000084C20000}"/>
    <cellStyle name="T_Book1_PL1  19" xfId="44832" xr:uid="{00000000-0005-0000-0000-000085C20000}"/>
    <cellStyle name="T_Book1_PL1  19 2" xfId="44833" xr:uid="{00000000-0005-0000-0000-000086C20000}"/>
    <cellStyle name="T_Book1_PL1  19 3" xfId="44834" xr:uid="{00000000-0005-0000-0000-000087C20000}"/>
    <cellStyle name="T_Book1_PL1  19 4" xfId="44835" xr:uid="{00000000-0005-0000-0000-000088C20000}"/>
    <cellStyle name="T_Book1_PL1  19 5" xfId="44836" xr:uid="{00000000-0005-0000-0000-000089C20000}"/>
    <cellStyle name="T_Book1_PL1  19 6" xfId="44837" xr:uid="{00000000-0005-0000-0000-00008AC20000}"/>
    <cellStyle name="T_Book1_PL1  2" xfId="44838" xr:uid="{00000000-0005-0000-0000-00008BC20000}"/>
    <cellStyle name="T_Book1_PL1  2 2" xfId="44839" xr:uid="{00000000-0005-0000-0000-00008CC20000}"/>
    <cellStyle name="T_Book1_PL1  2 3" xfId="44840" xr:uid="{00000000-0005-0000-0000-00008DC20000}"/>
    <cellStyle name="T_Book1_PL1  2 4" xfId="44841" xr:uid="{00000000-0005-0000-0000-00008EC20000}"/>
    <cellStyle name="T_Book1_PL1  2 5" xfId="44842" xr:uid="{00000000-0005-0000-0000-00008FC20000}"/>
    <cellStyle name="T_Book1_PL1  2 6" xfId="44843" xr:uid="{00000000-0005-0000-0000-000090C20000}"/>
    <cellStyle name="T_Book1_PL1  2 7" xfId="44844" xr:uid="{00000000-0005-0000-0000-000091C20000}"/>
    <cellStyle name="T_Book1_PL1  20" xfId="44845" xr:uid="{00000000-0005-0000-0000-000092C20000}"/>
    <cellStyle name="T_Book1_PL1  20 2" xfId="44846" xr:uid="{00000000-0005-0000-0000-000093C20000}"/>
    <cellStyle name="T_Book1_PL1  20 3" xfId="44847" xr:uid="{00000000-0005-0000-0000-000094C20000}"/>
    <cellStyle name="T_Book1_PL1  20 4" xfId="44848" xr:uid="{00000000-0005-0000-0000-000095C20000}"/>
    <cellStyle name="T_Book1_PL1  20 5" xfId="44849" xr:uid="{00000000-0005-0000-0000-000096C20000}"/>
    <cellStyle name="T_Book1_PL1  20 6" xfId="44850" xr:uid="{00000000-0005-0000-0000-000097C20000}"/>
    <cellStyle name="T_Book1_PL1  21" xfId="44851" xr:uid="{00000000-0005-0000-0000-000098C20000}"/>
    <cellStyle name="T_Book1_PL1  21 2" xfId="44852" xr:uid="{00000000-0005-0000-0000-000099C20000}"/>
    <cellStyle name="T_Book1_PL1  21 3" xfId="44853" xr:uid="{00000000-0005-0000-0000-00009AC20000}"/>
    <cellStyle name="T_Book1_PL1  21 4" xfId="44854" xr:uid="{00000000-0005-0000-0000-00009BC20000}"/>
    <cellStyle name="T_Book1_PL1  21 5" xfId="44855" xr:uid="{00000000-0005-0000-0000-00009CC20000}"/>
    <cellStyle name="T_Book1_PL1  21 6" xfId="44856" xr:uid="{00000000-0005-0000-0000-00009DC20000}"/>
    <cellStyle name="T_Book1_PL1  22" xfId="44857" xr:uid="{00000000-0005-0000-0000-00009EC20000}"/>
    <cellStyle name="T_Book1_PL1  22 2" xfId="44858" xr:uid="{00000000-0005-0000-0000-00009FC20000}"/>
    <cellStyle name="T_Book1_PL1  22 3" xfId="44859" xr:uid="{00000000-0005-0000-0000-0000A0C20000}"/>
    <cellStyle name="T_Book1_PL1  22 4" xfId="44860" xr:uid="{00000000-0005-0000-0000-0000A1C20000}"/>
    <cellStyle name="T_Book1_PL1  22 5" xfId="44861" xr:uid="{00000000-0005-0000-0000-0000A2C20000}"/>
    <cellStyle name="T_Book1_PL1  22 6" xfId="44862" xr:uid="{00000000-0005-0000-0000-0000A3C20000}"/>
    <cellStyle name="T_Book1_PL1  23" xfId="44863" xr:uid="{00000000-0005-0000-0000-0000A4C20000}"/>
    <cellStyle name="T_Book1_PL1  23 2" xfId="44864" xr:uid="{00000000-0005-0000-0000-0000A5C20000}"/>
    <cellStyle name="T_Book1_PL1  23 3" xfId="44865" xr:uid="{00000000-0005-0000-0000-0000A6C20000}"/>
    <cellStyle name="T_Book1_PL1  23 4" xfId="44866" xr:uid="{00000000-0005-0000-0000-0000A7C20000}"/>
    <cellStyle name="T_Book1_PL1  23 5" xfId="44867" xr:uid="{00000000-0005-0000-0000-0000A8C20000}"/>
    <cellStyle name="T_Book1_PL1  23 6" xfId="44868" xr:uid="{00000000-0005-0000-0000-0000A9C20000}"/>
    <cellStyle name="T_Book1_PL1  24" xfId="44869" xr:uid="{00000000-0005-0000-0000-0000AAC20000}"/>
    <cellStyle name="T_Book1_PL1  24 2" xfId="44870" xr:uid="{00000000-0005-0000-0000-0000ABC20000}"/>
    <cellStyle name="T_Book1_PL1  24 3" xfId="44871" xr:uid="{00000000-0005-0000-0000-0000ACC20000}"/>
    <cellStyle name="T_Book1_PL1  24 4" xfId="44872" xr:uid="{00000000-0005-0000-0000-0000ADC20000}"/>
    <cellStyle name="T_Book1_PL1  24 5" xfId="44873" xr:uid="{00000000-0005-0000-0000-0000AEC20000}"/>
    <cellStyle name="T_Book1_PL1  24 6" xfId="44874" xr:uid="{00000000-0005-0000-0000-0000AFC20000}"/>
    <cellStyle name="T_Book1_PL1  25" xfId="44875" xr:uid="{00000000-0005-0000-0000-0000B0C20000}"/>
    <cellStyle name="T_Book1_PL1  25 2" xfId="44876" xr:uid="{00000000-0005-0000-0000-0000B1C20000}"/>
    <cellStyle name="T_Book1_PL1  25 3" xfId="44877" xr:uid="{00000000-0005-0000-0000-0000B2C20000}"/>
    <cellStyle name="T_Book1_PL1  25 4" xfId="44878" xr:uid="{00000000-0005-0000-0000-0000B3C20000}"/>
    <cellStyle name="T_Book1_PL1  25 5" xfId="44879" xr:uid="{00000000-0005-0000-0000-0000B4C20000}"/>
    <cellStyle name="T_Book1_PL1  25 6" xfId="44880" xr:uid="{00000000-0005-0000-0000-0000B5C20000}"/>
    <cellStyle name="T_Book1_PL1  26" xfId="44881" xr:uid="{00000000-0005-0000-0000-0000B6C20000}"/>
    <cellStyle name="T_Book1_PL1  26 2" xfId="44882" xr:uid="{00000000-0005-0000-0000-0000B7C20000}"/>
    <cellStyle name="T_Book1_PL1  26 3" xfId="44883" xr:uid="{00000000-0005-0000-0000-0000B8C20000}"/>
    <cellStyle name="T_Book1_PL1  26 4" xfId="44884" xr:uid="{00000000-0005-0000-0000-0000B9C20000}"/>
    <cellStyle name="T_Book1_PL1  26 5" xfId="44885" xr:uid="{00000000-0005-0000-0000-0000BAC20000}"/>
    <cellStyle name="T_Book1_PL1  26 6" xfId="44886" xr:uid="{00000000-0005-0000-0000-0000BBC20000}"/>
    <cellStyle name="T_Book1_PL1  27" xfId="44887" xr:uid="{00000000-0005-0000-0000-0000BCC20000}"/>
    <cellStyle name="T_Book1_PL1  27 2" xfId="44888" xr:uid="{00000000-0005-0000-0000-0000BDC20000}"/>
    <cellStyle name="T_Book1_PL1  27 3" xfId="44889" xr:uid="{00000000-0005-0000-0000-0000BEC20000}"/>
    <cellStyle name="T_Book1_PL1  27 4" xfId="44890" xr:uid="{00000000-0005-0000-0000-0000BFC20000}"/>
    <cellStyle name="T_Book1_PL1  27 5" xfId="44891" xr:uid="{00000000-0005-0000-0000-0000C0C20000}"/>
    <cellStyle name="T_Book1_PL1  27 6" xfId="44892" xr:uid="{00000000-0005-0000-0000-0000C1C20000}"/>
    <cellStyle name="T_Book1_PL1  28" xfId="44893" xr:uid="{00000000-0005-0000-0000-0000C2C20000}"/>
    <cellStyle name="T_Book1_PL1  28 2" xfId="44894" xr:uid="{00000000-0005-0000-0000-0000C3C20000}"/>
    <cellStyle name="T_Book1_PL1  28 3" xfId="44895" xr:uid="{00000000-0005-0000-0000-0000C4C20000}"/>
    <cellStyle name="T_Book1_PL1  28 4" xfId="44896" xr:uid="{00000000-0005-0000-0000-0000C5C20000}"/>
    <cellStyle name="T_Book1_PL1  28 5" xfId="44897" xr:uid="{00000000-0005-0000-0000-0000C6C20000}"/>
    <cellStyle name="T_Book1_PL1  28 6" xfId="44898" xr:uid="{00000000-0005-0000-0000-0000C7C20000}"/>
    <cellStyle name="T_Book1_PL1  29" xfId="44899" xr:uid="{00000000-0005-0000-0000-0000C8C20000}"/>
    <cellStyle name="T_Book1_PL1  29 2" xfId="44900" xr:uid="{00000000-0005-0000-0000-0000C9C20000}"/>
    <cellStyle name="T_Book1_PL1  29 3" xfId="44901" xr:uid="{00000000-0005-0000-0000-0000CAC20000}"/>
    <cellStyle name="T_Book1_PL1  29 4" xfId="44902" xr:uid="{00000000-0005-0000-0000-0000CBC20000}"/>
    <cellStyle name="T_Book1_PL1  29 5" xfId="44903" xr:uid="{00000000-0005-0000-0000-0000CCC20000}"/>
    <cellStyle name="T_Book1_PL1  29 6" xfId="44904" xr:uid="{00000000-0005-0000-0000-0000CDC20000}"/>
    <cellStyle name="T_Book1_PL1  3" xfId="44905" xr:uid="{00000000-0005-0000-0000-0000CEC20000}"/>
    <cellStyle name="T_Book1_PL1  3 2" xfId="44906" xr:uid="{00000000-0005-0000-0000-0000CFC20000}"/>
    <cellStyle name="T_Book1_PL1  3 3" xfId="44907" xr:uid="{00000000-0005-0000-0000-0000D0C20000}"/>
    <cellStyle name="T_Book1_PL1  3 4" xfId="44908" xr:uid="{00000000-0005-0000-0000-0000D1C20000}"/>
    <cellStyle name="T_Book1_PL1  3 5" xfId="44909" xr:uid="{00000000-0005-0000-0000-0000D2C20000}"/>
    <cellStyle name="T_Book1_PL1  3 6" xfId="44910" xr:uid="{00000000-0005-0000-0000-0000D3C20000}"/>
    <cellStyle name="T_Book1_PL1  30" xfId="44911" xr:uid="{00000000-0005-0000-0000-0000D4C20000}"/>
    <cellStyle name="T_Book1_PL1  31" xfId="44912" xr:uid="{00000000-0005-0000-0000-0000D5C20000}"/>
    <cellStyle name="T_Book1_PL1  32" xfId="44913" xr:uid="{00000000-0005-0000-0000-0000D6C20000}"/>
    <cellStyle name="T_Book1_PL1  33" xfId="44914" xr:uid="{00000000-0005-0000-0000-0000D7C20000}"/>
    <cellStyle name="T_Book1_PL1  34" xfId="44915" xr:uid="{00000000-0005-0000-0000-0000D8C20000}"/>
    <cellStyle name="T_Book1_PL1  4" xfId="44916" xr:uid="{00000000-0005-0000-0000-0000D9C20000}"/>
    <cellStyle name="T_Book1_PL1  4 2" xfId="44917" xr:uid="{00000000-0005-0000-0000-0000DAC20000}"/>
    <cellStyle name="T_Book1_PL1  4 3" xfId="44918" xr:uid="{00000000-0005-0000-0000-0000DBC20000}"/>
    <cellStyle name="T_Book1_PL1  4 4" xfId="44919" xr:uid="{00000000-0005-0000-0000-0000DCC20000}"/>
    <cellStyle name="T_Book1_PL1  4 5" xfId="44920" xr:uid="{00000000-0005-0000-0000-0000DDC20000}"/>
    <cellStyle name="T_Book1_PL1  4 6" xfId="44921" xr:uid="{00000000-0005-0000-0000-0000DEC20000}"/>
    <cellStyle name="T_Book1_PL1  5" xfId="44922" xr:uid="{00000000-0005-0000-0000-0000DFC20000}"/>
    <cellStyle name="T_Book1_PL1  5 2" xfId="44923" xr:uid="{00000000-0005-0000-0000-0000E0C20000}"/>
    <cellStyle name="T_Book1_PL1  5 3" xfId="44924" xr:uid="{00000000-0005-0000-0000-0000E1C20000}"/>
    <cellStyle name="T_Book1_PL1  5 4" xfId="44925" xr:uid="{00000000-0005-0000-0000-0000E2C20000}"/>
    <cellStyle name="T_Book1_PL1  5 5" xfId="44926" xr:uid="{00000000-0005-0000-0000-0000E3C20000}"/>
    <cellStyle name="T_Book1_PL1  5 6" xfId="44927" xr:uid="{00000000-0005-0000-0000-0000E4C20000}"/>
    <cellStyle name="T_Book1_PL1  6" xfId="44928" xr:uid="{00000000-0005-0000-0000-0000E5C20000}"/>
    <cellStyle name="T_Book1_PL1  6 2" xfId="44929" xr:uid="{00000000-0005-0000-0000-0000E6C20000}"/>
    <cellStyle name="T_Book1_PL1  6 3" xfId="44930" xr:uid="{00000000-0005-0000-0000-0000E7C20000}"/>
    <cellStyle name="T_Book1_PL1  6 4" xfId="44931" xr:uid="{00000000-0005-0000-0000-0000E8C20000}"/>
    <cellStyle name="T_Book1_PL1  6 5" xfId="44932" xr:uid="{00000000-0005-0000-0000-0000E9C20000}"/>
    <cellStyle name="T_Book1_PL1  6 6" xfId="44933" xr:uid="{00000000-0005-0000-0000-0000EAC20000}"/>
    <cellStyle name="T_Book1_PL1  7" xfId="44934" xr:uid="{00000000-0005-0000-0000-0000EBC20000}"/>
    <cellStyle name="T_Book1_PL1  7 2" xfId="44935" xr:uid="{00000000-0005-0000-0000-0000ECC20000}"/>
    <cellStyle name="T_Book1_PL1  7 3" xfId="44936" xr:uid="{00000000-0005-0000-0000-0000EDC20000}"/>
    <cellStyle name="T_Book1_PL1  7 4" xfId="44937" xr:uid="{00000000-0005-0000-0000-0000EEC20000}"/>
    <cellStyle name="T_Book1_PL1  7 5" xfId="44938" xr:uid="{00000000-0005-0000-0000-0000EFC20000}"/>
    <cellStyle name="T_Book1_PL1  7 6" xfId="44939" xr:uid="{00000000-0005-0000-0000-0000F0C20000}"/>
    <cellStyle name="T_Book1_PL1  8" xfId="44940" xr:uid="{00000000-0005-0000-0000-0000F1C20000}"/>
    <cellStyle name="T_Book1_PL1  8 2" xfId="44941" xr:uid="{00000000-0005-0000-0000-0000F2C20000}"/>
    <cellStyle name="T_Book1_PL1  8 3" xfId="44942" xr:uid="{00000000-0005-0000-0000-0000F3C20000}"/>
    <cellStyle name="T_Book1_PL1  8 4" xfId="44943" xr:uid="{00000000-0005-0000-0000-0000F4C20000}"/>
    <cellStyle name="T_Book1_PL1  8 5" xfId="44944" xr:uid="{00000000-0005-0000-0000-0000F5C20000}"/>
    <cellStyle name="T_Book1_PL1  8 6" xfId="44945" xr:uid="{00000000-0005-0000-0000-0000F6C20000}"/>
    <cellStyle name="T_Book1_PL1  9" xfId="44946" xr:uid="{00000000-0005-0000-0000-0000F7C20000}"/>
    <cellStyle name="T_Book1_PL1  9 2" xfId="44947" xr:uid="{00000000-0005-0000-0000-0000F8C20000}"/>
    <cellStyle name="T_Book1_PL1  9 3" xfId="44948" xr:uid="{00000000-0005-0000-0000-0000F9C20000}"/>
    <cellStyle name="T_Book1_PL1  9 4" xfId="44949" xr:uid="{00000000-0005-0000-0000-0000FAC20000}"/>
    <cellStyle name="T_Book1_PL1  9 5" xfId="44950" xr:uid="{00000000-0005-0000-0000-0000FBC20000}"/>
    <cellStyle name="T_Book1_PL1  9 6" xfId="44951" xr:uid="{00000000-0005-0000-0000-0000FCC20000}"/>
    <cellStyle name="T_Book1_QD-TD Moc 54 - 44 Lang Son" xfId="44952" xr:uid="{00000000-0005-0000-0000-000003C30000}"/>
    <cellStyle name="T_Book1_QD-TD Moc 54 - 44 Lang Son(sua)" xfId="44953" xr:uid="{00000000-0005-0000-0000-000004C30000}"/>
    <cellStyle name="T_Book1_Sheet1" xfId="44954" xr:uid="{00000000-0005-0000-0000-000005C30000}"/>
    <cellStyle name="T_Book1_TH in" xfId="44955" xr:uid="{00000000-0005-0000-0000-00001DC50000}"/>
    <cellStyle name="T_Book1_TH Ket qua thao luan nam 2015 - Vong 1- TCT (Nhan)" xfId="1116" xr:uid="{00000000-0005-0000-0000-00001EC50000}"/>
    <cellStyle name="T_Book1_TH Ket qua thao luan nam 2015 - Vong 1- TCT (Nhan) 2" xfId="59194" xr:uid="{00000000-0005-0000-0000-00001FC50000}"/>
    <cellStyle name="T_Book1_TH Ket qua thao luan nam 2015 - Vong 1- TCT (Nhan) 3" xfId="59005" xr:uid="{00000000-0005-0000-0000-000020C50000}"/>
    <cellStyle name="T_Book1_TH Ket qua thao luan nam 2015 - Vong 1- TCT (Nhan) 4" xfId="59152" xr:uid="{00000000-0005-0000-0000-000021C50000}"/>
    <cellStyle name="T_Book1_TH Ket qua thao luan nam 2015 - Vong 1- TCT (Nhan) 5" xfId="59296" xr:uid="{00000000-0005-0000-0000-000022C50000}"/>
    <cellStyle name="T_Book1_TH ung tren 70%-Ra soat phap ly-8-6 (dung de chuyen vao vu TH)" xfId="1117" xr:uid="{00000000-0005-0000-0000-000023C50000}"/>
    <cellStyle name="T_Book1_TH ung tren 70%-Ra soat phap ly-8-6 (dung de chuyen vao vu TH) 2" xfId="59195" xr:uid="{00000000-0005-0000-0000-000024C50000}"/>
    <cellStyle name="T_Book1_TH ung tren 70%-Ra soat phap ly-8-6 (dung de chuyen vao vu TH) 3" xfId="59004" xr:uid="{00000000-0005-0000-0000-000025C50000}"/>
    <cellStyle name="T_Book1_TH ung tren 70%-Ra soat phap ly-8-6 (dung de chuyen vao vu TH) 4" xfId="59153" xr:uid="{00000000-0005-0000-0000-000026C50000}"/>
    <cellStyle name="T_Book1_TH ung tren 70%-Ra soat phap ly-8-6 (dung de chuyen vao vu TH) 5" xfId="59297" xr:uid="{00000000-0005-0000-0000-000027C50000}"/>
    <cellStyle name="T_Book1_TH y kien LD_KH 2010 Ca Nuoc 22-9-2011-Gui ca Vu" xfId="1118" xr:uid="{00000000-0005-0000-0000-000028C50000}"/>
    <cellStyle name="T_Book1_TH y kien LD_KH 2010 Ca Nuoc 22-9-2011-Gui ca Vu 2" xfId="59196" xr:uid="{00000000-0005-0000-0000-000029C50000}"/>
    <cellStyle name="T_Book1_TH y kien LD_KH 2010 Ca Nuoc 22-9-2011-Gui ca Vu 3" xfId="59003" xr:uid="{00000000-0005-0000-0000-00002AC50000}"/>
    <cellStyle name="T_Book1_TH y kien LD_KH 2010 Ca Nuoc 22-9-2011-Gui ca Vu 4" xfId="59154" xr:uid="{00000000-0005-0000-0000-00002BC50000}"/>
    <cellStyle name="T_Book1_TH y kien LD_KH 2010 Ca Nuoc 22-9-2011-Gui ca Vu 5" xfId="59298" xr:uid="{00000000-0005-0000-0000-00002CC50000}"/>
    <cellStyle name="T_Book1_thanh hoa lap du an 062008" xfId="44956" xr:uid="{00000000-0005-0000-0000-00002DC50000}"/>
    <cellStyle name="T_Book1_Thiet bi" xfId="1119" xr:uid="{00000000-0005-0000-0000-00002EC50000}"/>
    <cellStyle name="T_Book1_Thiet bi 2" xfId="58881" xr:uid="{00000000-0005-0000-0000-00002FC50000}"/>
    <cellStyle name="T_Book1_Thiet bi 3" xfId="59197" xr:uid="{00000000-0005-0000-0000-000030C50000}"/>
    <cellStyle name="T_Book1_Thiet bi 4" xfId="59002" xr:uid="{00000000-0005-0000-0000-000031C50000}"/>
    <cellStyle name="T_Book1_Thiet bi 5" xfId="59155" xr:uid="{00000000-0005-0000-0000-000032C50000}"/>
    <cellStyle name="T_Book1_Thiet bi 6" xfId="59299" xr:uid="{00000000-0005-0000-0000-000033C50000}"/>
    <cellStyle name="T_Book1_THKLTL702" xfId="44957" xr:uid="{00000000-0005-0000-0000-000034C50000}"/>
    <cellStyle name="T_Book1_THKLTL702_TMDTluong_540000(1)" xfId="44958" xr:uid="{00000000-0005-0000-0000-000035C50000}"/>
    <cellStyle name="T_Book1_Tien luong" xfId="44959" xr:uid="{00000000-0005-0000-0000-000006C30000}"/>
    <cellStyle name="T_Book1_Tien luong 10" xfId="44960" xr:uid="{00000000-0005-0000-0000-000007C30000}"/>
    <cellStyle name="T_Book1_Tien luong 10 2" xfId="44961" xr:uid="{00000000-0005-0000-0000-000008C30000}"/>
    <cellStyle name="T_Book1_Tien luong 10 3" xfId="44962" xr:uid="{00000000-0005-0000-0000-000009C30000}"/>
    <cellStyle name="T_Book1_Tien luong 10 4" xfId="44963" xr:uid="{00000000-0005-0000-0000-00000AC30000}"/>
    <cellStyle name="T_Book1_Tien luong 10 5" xfId="44964" xr:uid="{00000000-0005-0000-0000-00000BC30000}"/>
    <cellStyle name="T_Book1_Tien luong 10 6" xfId="44965" xr:uid="{00000000-0005-0000-0000-00000CC30000}"/>
    <cellStyle name="T_Book1_Tien luong 11" xfId="44966" xr:uid="{00000000-0005-0000-0000-00000DC30000}"/>
    <cellStyle name="T_Book1_Tien luong 11 2" xfId="44967" xr:uid="{00000000-0005-0000-0000-00000EC30000}"/>
    <cellStyle name="T_Book1_Tien luong 11 3" xfId="44968" xr:uid="{00000000-0005-0000-0000-00000FC30000}"/>
    <cellStyle name="T_Book1_Tien luong 11 4" xfId="44969" xr:uid="{00000000-0005-0000-0000-000010C30000}"/>
    <cellStyle name="T_Book1_Tien luong 11 5" xfId="44970" xr:uid="{00000000-0005-0000-0000-000011C30000}"/>
    <cellStyle name="T_Book1_Tien luong 11 6" xfId="44971" xr:uid="{00000000-0005-0000-0000-000012C30000}"/>
    <cellStyle name="T_Book1_Tien luong 12" xfId="44972" xr:uid="{00000000-0005-0000-0000-000013C30000}"/>
    <cellStyle name="T_Book1_Tien luong 12 2" xfId="44973" xr:uid="{00000000-0005-0000-0000-000014C30000}"/>
    <cellStyle name="T_Book1_Tien luong 12 3" xfId="44974" xr:uid="{00000000-0005-0000-0000-000015C30000}"/>
    <cellStyle name="T_Book1_Tien luong 12 4" xfId="44975" xr:uid="{00000000-0005-0000-0000-000016C30000}"/>
    <cellStyle name="T_Book1_Tien luong 12 5" xfId="44976" xr:uid="{00000000-0005-0000-0000-000017C30000}"/>
    <cellStyle name="T_Book1_Tien luong 12 6" xfId="44977" xr:uid="{00000000-0005-0000-0000-000018C30000}"/>
    <cellStyle name="T_Book1_Tien luong 13" xfId="44978" xr:uid="{00000000-0005-0000-0000-000019C30000}"/>
    <cellStyle name="T_Book1_Tien luong 13 2" xfId="44979" xr:uid="{00000000-0005-0000-0000-00001AC30000}"/>
    <cellStyle name="T_Book1_Tien luong 13 3" xfId="44980" xr:uid="{00000000-0005-0000-0000-00001BC30000}"/>
    <cellStyle name="T_Book1_Tien luong 13 4" xfId="44981" xr:uid="{00000000-0005-0000-0000-00001CC30000}"/>
    <cellStyle name="T_Book1_Tien luong 13 5" xfId="44982" xr:uid="{00000000-0005-0000-0000-00001DC30000}"/>
    <cellStyle name="T_Book1_Tien luong 13 6" xfId="44983" xr:uid="{00000000-0005-0000-0000-00001EC30000}"/>
    <cellStyle name="T_Book1_Tien luong 14" xfId="44984" xr:uid="{00000000-0005-0000-0000-00001FC30000}"/>
    <cellStyle name="T_Book1_Tien luong 14 2" xfId="44985" xr:uid="{00000000-0005-0000-0000-000020C30000}"/>
    <cellStyle name="T_Book1_Tien luong 14 3" xfId="44986" xr:uid="{00000000-0005-0000-0000-000021C30000}"/>
    <cellStyle name="T_Book1_Tien luong 14 4" xfId="44987" xr:uid="{00000000-0005-0000-0000-000022C30000}"/>
    <cellStyle name="T_Book1_Tien luong 14 5" xfId="44988" xr:uid="{00000000-0005-0000-0000-000023C30000}"/>
    <cellStyle name="T_Book1_Tien luong 14 6" xfId="44989" xr:uid="{00000000-0005-0000-0000-000024C30000}"/>
    <cellStyle name="T_Book1_Tien luong 15" xfId="44990" xr:uid="{00000000-0005-0000-0000-000025C30000}"/>
    <cellStyle name="T_Book1_Tien luong 15 2" xfId="44991" xr:uid="{00000000-0005-0000-0000-000026C30000}"/>
    <cellStyle name="T_Book1_Tien luong 15 3" xfId="44992" xr:uid="{00000000-0005-0000-0000-000027C30000}"/>
    <cellStyle name="T_Book1_Tien luong 15 4" xfId="44993" xr:uid="{00000000-0005-0000-0000-000028C30000}"/>
    <cellStyle name="T_Book1_Tien luong 15 5" xfId="44994" xr:uid="{00000000-0005-0000-0000-000029C30000}"/>
    <cellStyle name="T_Book1_Tien luong 15 6" xfId="44995" xr:uid="{00000000-0005-0000-0000-00002AC30000}"/>
    <cellStyle name="T_Book1_Tien luong 16" xfId="44996" xr:uid="{00000000-0005-0000-0000-00002BC30000}"/>
    <cellStyle name="T_Book1_Tien luong 16 2" xfId="44997" xr:uid="{00000000-0005-0000-0000-00002CC30000}"/>
    <cellStyle name="T_Book1_Tien luong 16 3" xfId="44998" xr:uid="{00000000-0005-0000-0000-00002DC30000}"/>
    <cellStyle name="T_Book1_Tien luong 16 4" xfId="44999" xr:uid="{00000000-0005-0000-0000-00002EC30000}"/>
    <cellStyle name="T_Book1_Tien luong 16 5" xfId="45000" xr:uid="{00000000-0005-0000-0000-00002FC30000}"/>
    <cellStyle name="T_Book1_Tien luong 16 6" xfId="45001" xr:uid="{00000000-0005-0000-0000-000030C30000}"/>
    <cellStyle name="T_Book1_Tien luong 17" xfId="45002" xr:uid="{00000000-0005-0000-0000-000031C30000}"/>
    <cellStyle name="T_Book1_Tien luong 17 2" xfId="45003" xr:uid="{00000000-0005-0000-0000-000032C30000}"/>
    <cellStyle name="T_Book1_Tien luong 17 3" xfId="45004" xr:uid="{00000000-0005-0000-0000-000033C30000}"/>
    <cellStyle name="T_Book1_Tien luong 17 4" xfId="45005" xr:uid="{00000000-0005-0000-0000-000034C30000}"/>
    <cellStyle name="T_Book1_Tien luong 17 5" xfId="45006" xr:uid="{00000000-0005-0000-0000-000035C30000}"/>
    <cellStyle name="T_Book1_Tien luong 17 6" xfId="45007" xr:uid="{00000000-0005-0000-0000-000036C30000}"/>
    <cellStyle name="T_Book1_Tien luong 18" xfId="45008" xr:uid="{00000000-0005-0000-0000-000037C30000}"/>
    <cellStyle name="T_Book1_Tien luong 18 2" xfId="45009" xr:uid="{00000000-0005-0000-0000-000038C30000}"/>
    <cellStyle name="T_Book1_Tien luong 18 3" xfId="45010" xr:uid="{00000000-0005-0000-0000-000039C30000}"/>
    <cellStyle name="T_Book1_Tien luong 18 4" xfId="45011" xr:uid="{00000000-0005-0000-0000-00003AC30000}"/>
    <cellStyle name="T_Book1_Tien luong 18 5" xfId="45012" xr:uid="{00000000-0005-0000-0000-00003BC30000}"/>
    <cellStyle name="T_Book1_Tien luong 18 6" xfId="45013" xr:uid="{00000000-0005-0000-0000-00003CC30000}"/>
    <cellStyle name="T_Book1_Tien luong 19" xfId="45014" xr:uid="{00000000-0005-0000-0000-00003DC30000}"/>
    <cellStyle name="T_Book1_Tien luong 19 2" xfId="45015" xr:uid="{00000000-0005-0000-0000-00003EC30000}"/>
    <cellStyle name="T_Book1_Tien luong 19 3" xfId="45016" xr:uid="{00000000-0005-0000-0000-00003FC30000}"/>
    <cellStyle name="T_Book1_Tien luong 19 4" xfId="45017" xr:uid="{00000000-0005-0000-0000-000040C30000}"/>
    <cellStyle name="T_Book1_Tien luong 19 5" xfId="45018" xr:uid="{00000000-0005-0000-0000-000041C30000}"/>
    <cellStyle name="T_Book1_Tien luong 19 6" xfId="45019" xr:uid="{00000000-0005-0000-0000-000042C30000}"/>
    <cellStyle name="T_Book1_Tien luong 2" xfId="45020" xr:uid="{00000000-0005-0000-0000-000043C30000}"/>
    <cellStyle name="T_Book1_Tien luong 2 2" xfId="45021" xr:uid="{00000000-0005-0000-0000-000044C30000}"/>
    <cellStyle name="T_Book1_Tien luong 2 3" xfId="45022" xr:uid="{00000000-0005-0000-0000-000045C30000}"/>
    <cellStyle name="T_Book1_Tien luong 2 4" xfId="45023" xr:uid="{00000000-0005-0000-0000-000046C30000}"/>
    <cellStyle name="T_Book1_Tien luong 2 5" xfId="45024" xr:uid="{00000000-0005-0000-0000-000047C30000}"/>
    <cellStyle name="T_Book1_Tien luong 2 6" xfId="45025" xr:uid="{00000000-0005-0000-0000-000048C30000}"/>
    <cellStyle name="T_Book1_Tien luong 2 7" xfId="45026" xr:uid="{00000000-0005-0000-0000-000049C30000}"/>
    <cellStyle name="T_Book1_Tien luong 20" xfId="45027" xr:uid="{00000000-0005-0000-0000-00004AC30000}"/>
    <cellStyle name="T_Book1_Tien luong 20 2" xfId="45028" xr:uid="{00000000-0005-0000-0000-00004BC30000}"/>
    <cellStyle name="T_Book1_Tien luong 20 3" xfId="45029" xr:uid="{00000000-0005-0000-0000-00004CC30000}"/>
    <cellStyle name="T_Book1_Tien luong 20 4" xfId="45030" xr:uid="{00000000-0005-0000-0000-00004DC30000}"/>
    <cellStyle name="T_Book1_Tien luong 20 5" xfId="45031" xr:uid="{00000000-0005-0000-0000-00004EC30000}"/>
    <cellStyle name="T_Book1_Tien luong 20 6" xfId="45032" xr:uid="{00000000-0005-0000-0000-00004FC30000}"/>
    <cellStyle name="T_Book1_Tien luong 21" xfId="45033" xr:uid="{00000000-0005-0000-0000-000050C30000}"/>
    <cellStyle name="T_Book1_Tien luong 21 2" xfId="45034" xr:uid="{00000000-0005-0000-0000-000051C30000}"/>
    <cellStyle name="T_Book1_Tien luong 21 3" xfId="45035" xr:uid="{00000000-0005-0000-0000-000052C30000}"/>
    <cellStyle name="T_Book1_Tien luong 21 4" xfId="45036" xr:uid="{00000000-0005-0000-0000-000053C30000}"/>
    <cellStyle name="T_Book1_Tien luong 21 5" xfId="45037" xr:uid="{00000000-0005-0000-0000-000054C30000}"/>
    <cellStyle name="T_Book1_Tien luong 21 6" xfId="45038" xr:uid="{00000000-0005-0000-0000-000055C30000}"/>
    <cellStyle name="T_Book1_Tien luong 22" xfId="45039" xr:uid="{00000000-0005-0000-0000-000056C30000}"/>
    <cellStyle name="T_Book1_Tien luong 22 2" xfId="45040" xr:uid="{00000000-0005-0000-0000-000057C30000}"/>
    <cellStyle name="T_Book1_Tien luong 22 3" xfId="45041" xr:uid="{00000000-0005-0000-0000-000058C30000}"/>
    <cellStyle name="T_Book1_Tien luong 22 4" xfId="45042" xr:uid="{00000000-0005-0000-0000-000059C30000}"/>
    <cellStyle name="T_Book1_Tien luong 22 5" xfId="45043" xr:uid="{00000000-0005-0000-0000-00005AC30000}"/>
    <cellStyle name="T_Book1_Tien luong 22 6" xfId="45044" xr:uid="{00000000-0005-0000-0000-00005BC30000}"/>
    <cellStyle name="T_Book1_Tien luong 23" xfId="45045" xr:uid="{00000000-0005-0000-0000-00005CC30000}"/>
    <cellStyle name="T_Book1_Tien luong 23 2" xfId="45046" xr:uid="{00000000-0005-0000-0000-00005DC30000}"/>
    <cellStyle name="T_Book1_Tien luong 23 3" xfId="45047" xr:uid="{00000000-0005-0000-0000-00005EC30000}"/>
    <cellStyle name="T_Book1_Tien luong 23 4" xfId="45048" xr:uid="{00000000-0005-0000-0000-00005FC30000}"/>
    <cellStyle name="T_Book1_Tien luong 23 5" xfId="45049" xr:uid="{00000000-0005-0000-0000-000060C30000}"/>
    <cellStyle name="T_Book1_Tien luong 23 6" xfId="45050" xr:uid="{00000000-0005-0000-0000-000061C30000}"/>
    <cellStyle name="T_Book1_Tien luong 24" xfId="45051" xr:uid="{00000000-0005-0000-0000-000062C30000}"/>
    <cellStyle name="T_Book1_Tien luong 24 2" xfId="45052" xr:uid="{00000000-0005-0000-0000-000063C30000}"/>
    <cellStyle name="T_Book1_Tien luong 24 3" xfId="45053" xr:uid="{00000000-0005-0000-0000-000064C30000}"/>
    <cellStyle name="T_Book1_Tien luong 24 4" xfId="45054" xr:uid="{00000000-0005-0000-0000-000065C30000}"/>
    <cellStyle name="T_Book1_Tien luong 24 5" xfId="45055" xr:uid="{00000000-0005-0000-0000-000066C30000}"/>
    <cellStyle name="T_Book1_Tien luong 24 6" xfId="45056" xr:uid="{00000000-0005-0000-0000-000067C30000}"/>
    <cellStyle name="T_Book1_Tien luong 25" xfId="45057" xr:uid="{00000000-0005-0000-0000-000068C30000}"/>
    <cellStyle name="T_Book1_Tien luong 25 2" xfId="45058" xr:uid="{00000000-0005-0000-0000-000069C30000}"/>
    <cellStyle name="T_Book1_Tien luong 25 3" xfId="45059" xr:uid="{00000000-0005-0000-0000-00006AC30000}"/>
    <cellStyle name="T_Book1_Tien luong 25 4" xfId="45060" xr:uid="{00000000-0005-0000-0000-00006BC30000}"/>
    <cellStyle name="T_Book1_Tien luong 25 5" xfId="45061" xr:uid="{00000000-0005-0000-0000-00006CC30000}"/>
    <cellStyle name="T_Book1_Tien luong 25 6" xfId="45062" xr:uid="{00000000-0005-0000-0000-00006DC30000}"/>
    <cellStyle name="T_Book1_Tien luong 26" xfId="45063" xr:uid="{00000000-0005-0000-0000-00006EC30000}"/>
    <cellStyle name="T_Book1_Tien luong 26 2" xfId="45064" xr:uid="{00000000-0005-0000-0000-00006FC30000}"/>
    <cellStyle name="T_Book1_Tien luong 26 3" xfId="45065" xr:uid="{00000000-0005-0000-0000-000070C30000}"/>
    <cellStyle name="T_Book1_Tien luong 26 4" xfId="45066" xr:uid="{00000000-0005-0000-0000-000071C30000}"/>
    <cellStyle name="T_Book1_Tien luong 26 5" xfId="45067" xr:uid="{00000000-0005-0000-0000-000072C30000}"/>
    <cellStyle name="T_Book1_Tien luong 26 6" xfId="45068" xr:uid="{00000000-0005-0000-0000-000073C30000}"/>
    <cellStyle name="T_Book1_Tien luong 27" xfId="45069" xr:uid="{00000000-0005-0000-0000-000074C30000}"/>
    <cellStyle name="T_Book1_Tien luong 27 2" xfId="45070" xr:uid="{00000000-0005-0000-0000-000075C30000}"/>
    <cellStyle name="T_Book1_Tien luong 27 3" xfId="45071" xr:uid="{00000000-0005-0000-0000-000076C30000}"/>
    <cellStyle name="T_Book1_Tien luong 27 4" xfId="45072" xr:uid="{00000000-0005-0000-0000-000077C30000}"/>
    <cellStyle name="T_Book1_Tien luong 27 5" xfId="45073" xr:uid="{00000000-0005-0000-0000-000078C30000}"/>
    <cellStyle name="T_Book1_Tien luong 27 6" xfId="45074" xr:uid="{00000000-0005-0000-0000-000079C30000}"/>
    <cellStyle name="T_Book1_Tien luong 28" xfId="45075" xr:uid="{00000000-0005-0000-0000-00007AC30000}"/>
    <cellStyle name="T_Book1_Tien luong 28 2" xfId="45076" xr:uid="{00000000-0005-0000-0000-00007BC30000}"/>
    <cellStyle name="T_Book1_Tien luong 28 3" xfId="45077" xr:uid="{00000000-0005-0000-0000-00007CC30000}"/>
    <cellStyle name="T_Book1_Tien luong 28 4" xfId="45078" xr:uid="{00000000-0005-0000-0000-00007DC30000}"/>
    <cellStyle name="T_Book1_Tien luong 28 5" xfId="45079" xr:uid="{00000000-0005-0000-0000-00007EC30000}"/>
    <cellStyle name="T_Book1_Tien luong 28 6" xfId="45080" xr:uid="{00000000-0005-0000-0000-00007FC30000}"/>
    <cellStyle name="T_Book1_Tien luong 29" xfId="45081" xr:uid="{00000000-0005-0000-0000-000080C30000}"/>
    <cellStyle name="T_Book1_Tien luong 29 2" xfId="45082" xr:uid="{00000000-0005-0000-0000-000081C30000}"/>
    <cellStyle name="T_Book1_Tien luong 29 3" xfId="45083" xr:uid="{00000000-0005-0000-0000-000082C30000}"/>
    <cellStyle name="T_Book1_Tien luong 29 4" xfId="45084" xr:uid="{00000000-0005-0000-0000-000083C30000}"/>
    <cellStyle name="T_Book1_Tien luong 29 5" xfId="45085" xr:uid="{00000000-0005-0000-0000-000084C30000}"/>
    <cellStyle name="T_Book1_Tien luong 29 6" xfId="45086" xr:uid="{00000000-0005-0000-0000-000085C30000}"/>
    <cellStyle name="T_Book1_Tien luong 3" xfId="45087" xr:uid="{00000000-0005-0000-0000-000086C30000}"/>
    <cellStyle name="T_Book1_Tien luong 3 2" xfId="45088" xr:uid="{00000000-0005-0000-0000-000087C30000}"/>
    <cellStyle name="T_Book1_Tien luong 3 3" xfId="45089" xr:uid="{00000000-0005-0000-0000-000088C30000}"/>
    <cellStyle name="T_Book1_Tien luong 3 4" xfId="45090" xr:uid="{00000000-0005-0000-0000-000089C30000}"/>
    <cellStyle name="T_Book1_Tien luong 3 5" xfId="45091" xr:uid="{00000000-0005-0000-0000-00008AC30000}"/>
    <cellStyle name="T_Book1_Tien luong 3 6" xfId="45092" xr:uid="{00000000-0005-0000-0000-00008BC30000}"/>
    <cellStyle name="T_Book1_Tien luong 30" xfId="45093" xr:uid="{00000000-0005-0000-0000-00008CC30000}"/>
    <cellStyle name="T_Book1_Tien luong 31" xfId="45094" xr:uid="{00000000-0005-0000-0000-00008DC30000}"/>
    <cellStyle name="T_Book1_Tien luong 32" xfId="45095" xr:uid="{00000000-0005-0000-0000-00008EC30000}"/>
    <cellStyle name="T_Book1_Tien luong 33" xfId="45096" xr:uid="{00000000-0005-0000-0000-00008FC30000}"/>
    <cellStyle name="T_Book1_Tien luong 34" xfId="45097" xr:uid="{00000000-0005-0000-0000-000090C30000}"/>
    <cellStyle name="T_Book1_Tien luong 35" xfId="58882" xr:uid="{00000000-0005-0000-0000-000091C30000}"/>
    <cellStyle name="T_Book1_Tien luong 4" xfId="45098" xr:uid="{00000000-0005-0000-0000-000092C30000}"/>
    <cellStyle name="T_Book1_Tien luong 4 2" xfId="45099" xr:uid="{00000000-0005-0000-0000-000093C30000}"/>
    <cellStyle name="T_Book1_Tien luong 4 3" xfId="45100" xr:uid="{00000000-0005-0000-0000-000094C30000}"/>
    <cellStyle name="T_Book1_Tien luong 4 4" xfId="45101" xr:uid="{00000000-0005-0000-0000-000095C30000}"/>
    <cellStyle name="T_Book1_Tien luong 4 5" xfId="45102" xr:uid="{00000000-0005-0000-0000-000096C30000}"/>
    <cellStyle name="T_Book1_Tien luong 4 6" xfId="45103" xr:uid="{00000000-0005-0000-0000-000097C30000}"/>
    <cellStyle name="T_Book1_Tien luong 5" xfId="45104" xr:uid="{00000000-0005-0000-0000-000098C30000}"/>
    <cellStyle name="T_Book1_Tien luong 5 2" xfId="45105" xr:uid="{00000000-0005-0000-0000-000099C30000}"/>
    <cellStyle name="T_Book1_Tien luong 5 3" xfId="45106" xr:uid="{00000000-0005-0000-0000-00009AC30000}"/>
    <cellStyle name="T_Book1_Tien luong 5 4" xfId="45107" xr:uid="{00000000-0005-0000-0000-00009BC30000}"/>
    <cellStyle name="T_Book1_Tien luong 5 5" xfId="45108" xr:uid="{00000000-0005-0000-0000-00009CC30000}"/>
    <cellStyle name="T_Book1_Tien luong 5 6" xfId="45109" xr:uid="{00000000-0005-0000-0000-00009DC30000}"/>
    <cellStyle name="T_Book1_Tien luong 6" xfId="45110" xr:uid="{00000000-0005-0000-0000-00009EC30000}"/>
    <cellStyle name="T_Book1_Tien luong 6 2" xfId="45111" xr:uid="{00000000-0005-0000-0000-00009FC30000}"/>
    <cellStyle name="T_Book1_Tien luong 6 3" xfId="45112" xr:uid="{00000000-0005-0000-0000-0000A0C30000}"/>
    <cellStyle name="T_Book1_Tien luong 6 4" xfId="45113" xr:uid="{00000000-0005-0000-0000-0000A1C30000}"/>
    <cellStyle name="T_Book1_Tien luong 6 5" xfId="45114" xr:uid="{00000000-0005-0000-0000-0000A2C30000}"/>
    <cellStyle name="T_Book1_Tien luong 6 6" xfId="45115" xr:uid="{00000000-0005-0000-0000-0000A3C30000}"/>
    <cellStyle name="T_Book1_Tien luong 7" xfId="45116" xr:uid="{00000000-0005-0000-0000-0000A4C30000}"/>
    <cellStyle name="T_Book1_Tien luong 7 2" xfId="45117" xr:uid="{00000000-0005-0000-0000-0000A5C30000}"/>
    <cellStyle name="T_Book1_Tien luong 7 3" xfId="45118" xr:uid="{00000000-0005-0000-0000-0000A6C30000}"/>
    <cellStyle name="T_Book1_Tien luong 7 4" xfId="45119" xr:uid="{00000000-0005-0000-0000-0000A7C30000}"/>
    <cellStyle name="T_Book1_Tien luong 7 5" xfId="45120" xr:uid="{00000000-0005-0000-0000-0000A8C30000}"/>
    <cellStyle name="T_Book1_Tien luong 7 6" xfId="45121" xr:uid="{00000000-0005-0000-0000-0000A9C30000}"/>
    <cellStyle name="T_Book1_Tien luong 8" xfId="45122" xr:uid="{00000000-0005-0000-0000-0000AAC30000}"/>
    <cellStyle name="T_Book1_Tien luong 8 2" xfId="45123" xr:uid="{00000000-0005-0000-0000-0000ABC30000}"/>
    <cellStyle name="T_Book1_Tien luong 8 3" xfId="45124" xr:uid="{00000000-0005-0000-0000-0000ACC30000}"/>
    <cellStyle name="T_Book1_Tien luong 8 4" xfId="45125" xr:uid="{00000000-0005-0000-0000-0000ADC30000}"/>
    <cellStyle name="T_Book1_Tien luong 8 5" xfId="45126" xr:uid="{00000000-0005-0000-0000-0000AEC30000}"/>
    <cellStyle name="T_Book1_Tien luong 8 6" xfId="45127" xr:uid="{00000000-0005-0000-0000-0000AFC30000}"/>
    <cellStyle name="T_Book1_Tien luong 9" xfId="45128" xr:uid="{00000000-0005-0000-0000-0000B0C30000}"/>
    <cellStyle name="T_Book1_Tien luong 9 2" xfId="45129" xr:uid="{00000000-0005-0000-0000-0000B1C30000}"/>
    <cellStyle name="T_Book1_Tien luong 9 3" xfId="45130" xr:uid="{00000000-0005-0000-0000-0000B2C30000}"/>
    <cellStyle name="T_Book1_Tien luong 9 4" xfId="45131" xr:uid="{00000000-0005-0000-0000-0000B3C30000}"/>
    <cellStyle name="T_Book1_Tien luong 9 5" xfId="45132" xr:uid="{00000000-0005-0000-0000-0000B4C30000}"/>
    <cellStyle name="T_Book1_Tien luong 9 6" xfId="45133" xr:uid="{00000000-0005-0000-0000-0000B5C30000}"/>
    <cellStyle name="T_Book1_tienluong" xfId="45134" xr:uid="{00000000-0005-0000-0000-0000B6C30000}"/>
    <cellStyle name="T_Book1_tienluong 10" xfId="45135" xr:uid="{00000000-0005-0000-0000-0000B7C30000}"/>
    <cellStyle name="T_Book1_tienluong 10 2" xfId="45136" xr:uid="{00000000-0005-0000-0000-0000B8C30000}"/>
    <cellStyle name="T_Book1_tienluong 10 3" xfId="45137" xr:uid="{00000000-0005-0000-0000-0000B9C30000}"/>
    <cellStyle name="T_Book1_tienluong 10 4" xfId="45138" xr:uid="{00000000-0005-0000-0000-0000BAC30000}"/>
    <cellStyle name="T_Book1_tienluong 10 5" xfId="45139" xr:uid="{00000000-0005-0000-0000-0000BBC30000}"/>
    <cellStyle name="T_Book1_tienluong 10 6" xfId="45140" xr:uid="{00000000-0005-0000-0000-0000BCC30000}"/>
    <cellStyle name="T_Book1_tienluong 11" xfId="45141" xr:uid="{00000000-0005-0000-0000-0000BDC30000}"/>
    <cellStyle name="T_Book1_tienluong 11 2" xfId="45142" xr:uid="{00000000-0005-0000-0000-0000BEC30000}"/>
    <cellStyle name="T_Book1_tienluong 11 3" xfId="45143" xr:uid="{00000000-0005-0000-0000-0000BFC30000}"/>
    <cellStyle name="T_Book1_tienluong 11 4" xfId="45144" xr:uid="{00000000-0005-0000-0000-0000C0C30000}"/>
    <cellStyle name="T_Book1_tienluong 11 5" xfId="45145" xr:uid="{00000000-0005-0000-0000-0000C1C30000}"/>
    <cellStyle name="T_Book1_tienluong 11 6" xfId="45146" xr:uid="{00000000-0005-0000-0000-0000C2C30000}"/>
    <cellStyle name="T_Book1_tienluong 12" xfId="45147" xr:uid="{00000000-0005-0000-0000-0000C3C30000}"/>
    <cellStyle name="T_Book1_tienluong 12 2" xfId="45148" xr:uid="{00000000-0005-0000-0000-0000C4C30000}"/>
    <cellStyle name="T_Book1_tienluong 12 3" xfId="45149" xr:uid="{00000000-0005-0000-0000-0000C5C30000}"/>
    <cellStyle name="T_Book1_tienluong 12 4" xfId="45150" xr:uid="{00000000-0005-0000-0000-0000C6C30000}"/>
    <cellStyle name="T_Book1_tienluong 12 5" xfId="45151" xr:uid="{00000000-0005-0000-0000-0000C7C30000}"/>
    <cellStyle name="T_Book1_tienluong 12 6" xfId="45152" xr:uid="{00000000-0005-0000-0000-0000C8C30000}"/>
    <cellStyle name="T_Book1_tienluong 13" xfId="45153" xr:uid="{00000000-0005-0000-0000-0000C9C30000}"/>
    <cellStyle name="T_Book1_tienluong 13 2" xfId="45154" xr:uid="{00000000-0005-0000-0000-0000CAC30000}"/>
    <cellStyle name="T_Book1_tienluong 13 3" xfId="45155" xr:uid="{00000000-0005-0000-0000-0000CBC30000}"/>
    <cellStyle name="T_Book1_tienluong 13 4" xfId="45156" xr:uid="{00000000-0005-0000-0000-0000CCC30000}"/>
    <cellStyle name="T_Book1_tienluong 13 5" xfId="45157" xr:uid="{00000000-0005-0000-0000-0000CDC30000}"/>
    <cellStyle name="T_Book1_tienluong 13 6" xfId="45158" xr:uid="{00000000-0005-0000-0000-0000CEC30000}"/>
    <cellStyle name="T_Book1_tienluong 14" xfId="45159" xr:uid="{00000000-0005-0000-0000-0000CFC30000}"/>
    <cellStyle name="T_Book1_tienluong 14 2" xfId="45160" xr:uid="{00000000-0005-0000-0000-0000D0C30000}"/>
    <cellStyle name="T_Book1_tienluong 14 3" xfId="45161" xr:uid="{00000000-0005-0000-0000-0000D1C30000}"/>
    <cellStyle name="T_Book1_tienluong 14 4" xfId="45162" xr:uid="{00000000-0005-0000-0000-0000D2C30000}"/>
    <cellStyle name="T_Book1_tienluong 14 5" xfId="45163" xr:uid="{00000000-0005-0000-0000-0000D3C30000}"/>
    <cellStyle name="T_Book1_tienluong 14 6" xfId="45164" xr:uid="{00000000-0005-0000-0000-0000D4C30000}"/>
    <cellStyle name="T_Book1_tienluong 15" xfId="45165" xr:uid="{00000000-0005-0000-0000-0000D5C30000}"/>
    <cellStyle name="T_Book1_tienluong 15 2" xfId="45166" xr:uid="{00000000-0005-0000-0000-0000D6C30000}"/>
    <cellStyle name="T_Book1_tienluong 15 3" xfId="45167" xr:uid="{00000000-0005-0000-0000-0000D7C30000}"/>
    <cellStyle name="T_Book1_tienluong 15 4" xfId="45168" xr:uid="{00000000-0005-0000-0000-0000D8C30000}"/>
    <cellStyle name="T_Book1_tienluong 15 5" xfId="45169" xr:uid="{00000000-0005-0000-0000-0000D9C30000}"/>
    <cellStyle name="T_Book1_tienluong 15 6" xfId="45170" xr:uid="{00000000-0005-0000-0000-0000DAC30000}"/>
    <cellStyle name="T_Book1_tienluong 16" xfId="45171" xr:uid="{00000000-0005-0000-0000-0000DBC30000}"/>
    <cellStyle name="T_Book1_tienluong 16 2" xfId="45172" xr:uid="{00000000-0005-0000-0000-0000DCC30000}"/>
    <cellStyle name="T_Book1_tienluong 16 3" xfId="45173" xr:uid="{00000000-0005-0000-0000-0000DDC30000}"/>
    <cellStyle name="T_Book1_tienluong 16 4" xfId="45174" xr:uid="{00000000-0005-0000-0000-0000DEC30000}"/>
    <cellStyle name="T_Book1_tienluong 16 5" xfId="45175" xr:uid="{00000000-0005-0000-0000-0000DFC30000}"/>
    <cellStyle name="T_Book1_tienluong 16 6" xfId="45176" xr:uid="{00000000-0005-0000-0000-0000E0C30000}"/>
    <cellStyle name="T_Book1_tienluong 17" xfId="45177" xr:uid="{00000000-0005-0000-0000-0000E1C30000}"/>
    <cellStyle name="T_Book1_tienluong 17 2" xfId="45178" xr:uid="{00000000-0005-0000-0000-0000E2C30000}"/>
    <cellStyle name="T_Book1_tienluong 17 3" xfId="45179" xr:uid="{00000000-0005-0000-0000-0000E3C30000}"/>
    <cellStyle name="T_Book1_tienluong 17 4" xfId="45180" xr:uid="{00000000-0005-0000-0000-0000E4C30000}"/>
    <cellStyle name="T_Book1_tienluong 17 5" xfId="45181" xr:uid="{00000000-0005-0000-0000-0000E5C30000}"/>
    <cellStyle name="T_Book1_tienluong 17 6" xfId="45182" xr:uid="{00000000-0005-0000-0000-0000E6C30000}"/>
    <cellStyle name="T_Book1_tienluong 18" xfId="45183" xr:uid="{00000000-0005-0000-0000-0000E7C30000}"/>
    <cellStyle name="T_Book1_tienluong 18 2" xfId="45184" xr:uid="{00000000-0005-0000-0000-0000E8C30000}"/>
    <cellStyle name="T_Book1_tienluong 18 3" xfId="45185" xr:uid="{00000000-0005-0000-0000-0000E9C30000}"/>
    <cellStyle name="T_Book1_tienluong 18 4" xfId="45186" xr:uid="{00000000-0005-0000-0000-0000EAC30000}"/>
    <cellStyle name="T_Book1_tienluong 18 5" xfId="45187" xr:uid="{00000000-0005-0000-0000-0000EBC30000}"/>
    <cellStyle name="T_Book1_tienluong 18 6" xfId="45188" xr:uid="{00000000-0005-0000-0000-0000ECC30000}"/>
    <cellStyle name="T_Book1_tienluong 19" xfId="45189" xr:uid="{00000000-0005-0000-0000-0000EDC30000}"/>
    <cellStyle name="T_Book1_tienluong 19 2" xfId="45190" xr:uid="{00000000-0005-0000-0000-0000EEC30000}"/>
    <cellStyle name="T_Book1_tienluong 19 3" xfId="45191" xr:uid="{00000000-0005-0000-0000-0000EFC30000}"/>
    <cellStyle name="T_Book1_tienluong 19 4" xfId="45192" xr:uid="{00000000-0005-0000-0000-0000F0C30000}"/>
    <cellStyle name="T_Book1_tienluong 19 5" xfId="45193" xr:uid="{00000000-0005-0000-0000-0000F1C30000}"/>
    <cellStyle name="T_Book1_tienluong 19 6" xfId="45194" xr:uid="{00000000-0005-0000-0000-0000F2C30000}"/>
    <cellStyle name="T_Book1_tienluong 2" xfId="45195" xr:uid="{00000000-0005-0000-0000-0000F3C30000}"/>
    <cellStyle name="T_Book1_tienluong 2 2" xfId="45196" xr:uid="{00000000-0005-0000-0000-0000F4C30000}"/>
    <cellStyle name="T_Book1_tienluong 2 3" xfId="45197" xr:uid="{00000000-0005-0000-0000-0000F5C30000}"/>
    <cellStyle name="T_Book1_tienluong 2 4" xfId="45198" xr:uid="{00000000-0005-0000-0000-0000F6C30000}"/>
    <cellStyle name="T_Book1_tienluong 2 5" xfId="45199" xr:uid="{00000000-0005-0000-0000-0000F7C30000}"/>
    <cellStyle name="T_Book1_tienluong 2 6" xfId="45200" xr:uid="{00000000-0005-0000-0000-0000F8C30000}"/>
    <cellStyle name="T_Book1_tienluong 2 7" xfId="45201" xr:uid="{00000000-0005-0000-0000-0000F9C30000}"/>
    <cellStyle name="T_Book1_tienluong 20" xfId="45202" xr:uid="{00000000-0005-0000-0000-0000FAC30000}"/>
    <cellStyle name="T_Book1_tienluong 20 2" xfId="45203" xr:uid="{00000000-0005-0000-0000-0000FBC30000}"/>
    <cellStyle name="T_Book1_tienluong 20 3" xfId="45204" xr:uid="{00000000-0005-0000-0000-0000FCC30000}"/>
    <cellStyle name="T_Book1_tienluong 20 4" xfId="45205" xr:uid="{00000000-0005-0000-0000-0000FDC30000}"/>
    <cellStyle name="T_Book1_tienluong 20 5" xfId="45206" xr:uid="{00000000-0005-0000-0000-0000FEC30000}"/>
    <cellStyle name="T_Book1_tienluong 20 6" xfId="45207" xr:uid="{00000000-0005-0000-0000-0000FFC30000}"/>
    <cellStyle name="T_Book1_tienluong 21" xfId="45208" xr:uid="{00000000-0005-0000-0000-000000C40000}"/>
    <cellStyle name="T_Book1_tienluong 21 2" xfId="45209" xr:uid="{00000000-0005-0000-0000-000001C40000}"/>
    <cellStyle name="T_Book1_tienluong 21 3" xfId="45210" xr:uid="{00000000-0005-0000-0000-000002C40000}"/>
    <cellStyle name="T_Book1_tienluong 21 4" xfId="45211" xr:uid="{00000000-0005-0000-0000-000003C40000}"/>
    <cellStyle name="T_Book1_tienluong 21 5" xfId="45212" xr:uid="{00000000-0005-0000-0000-000004C40000}"/>
    <cellStyle name="T_Book1_tienluong 21 6" xfId="45213" xr:uid="{00000000-0005-0000-0000-000005C40000}"/>
    <cellStyle name="T_Book1_tienluong 22" xfId="45214" xr:uid="{00000000-0005-0000-0000-000006C40000}"/>
    <cellStyle name="T_Book1_tienluong 22 2" xfId="45215" xr:uid="{00000000-0005-0000-0000-000007C40000}"/>
    <cellStyle name="T_Book1_tienluong 22 3" xfId="45216" xr:uid="{00000000-0005-0000-0000-000008C40000}"/>
    <cellStyle name="T_Book1_tienluong 22 4" xfId="45217" xr:uid="{00000000-0005-0000-0000-000009C40000}"/>
    <cellStyle name="T_Book1_tienluong 22 5" xfId="45218" xr:uid="{00000000-0005-0000-0000-00000AC40000}"/>
    <cellStyle name="T_Book1_tienluong 22 6" xfId="45219" xr:uid="{00000000-0005-0000-0000-00000BC40000}"/>
    <cellStyle name="T_Book1_tienluong 23" xfId="45220" xr:uid="{00000000-0005-0000-0000-00000CC40000}"/>
    <cellStyle name="T_Book1_tienluong 23 2" xfId="45221" xr:uid="{00000000-0005-0000-0000-00000DC40000}"/>
    <cellStyle name="T_Book1_tienluong 23 3" xfId="45222" xr:uid="{00000000-0005-0000-0000-00000EC40000}"/>
    <cellStyle name="T_Book1_tienluong 23 4" xfId="45223" xr:uid="{00000000-0005-0000-0000-00000FC40000}"/>
    <cellStyle name="T_Book1_tienluong 23 5" xfId="45224" xr:uid="{00000000-0005-0000-0000-000010C40000}"/>
    <cellStyle name="T_Book1_tienluong 23 6" xfId="45225" xr:uid="{00000000-0005-0000-0000-000011C40000}"/>
    <cellStyle name="T_Book1_tienluong 24" xfId="45226" xr:uid="{00000000-0005-0000-0000-000012C40000}"/>
    <cellStyle name="T_Book1_tienluong 24 2" xfId="45227" xr:uid="{00000000-0005-0000-0000-000013C40000}"/>
    <cellStyle name="T_Book1_tienluong 24 3" xfId="45228" xr:uid="{00000000-0005-0000-0000-000014C40000}"/>
    <cellStyle name="T_Book1_tienluong 24 4" xfId="45229" xr:uid="{00000000-0005-0000-0000-000015C40000}"/>
    <cellStyle name="T_Book1_tienluong 24 5" xfId="45230" xr:uid="{00000000-0005-0000-0000-000016C40000}"/>
    <cellStyle name="T_Book1_tienluong 24 6" xfId="45231" xr:uid="{00000000-0005-0000-0000-000017C40000}"/>
    <cellStyle name="T_Book1_tienluong 25" xfId="45232" xr:uid="{00000000-0005-0000-0000-000018C40000}"/>
    <cellStyle name="T_Book1_tienluong 25 2" xfId="45233" xr:uid="{00000000-0005-0000-0000-000019C40000}"/>
    <cellStyle name="T_Book1_tienluong 25 3" xfId="45234" xr:uid="{00000000-0005-0000-0000-00001AC40000}"/>
    <cellStyle name="T_Book1_tienluong 25 4" xfId="45235" xr:uid="{00000000-0005-0000-0000-00001BC40000}"/>
    <cellStyle name="T_Book1_tienluong 25 5" xfId="45236" xr:uid="{00000000-0005-0000-0000-00001CC40000}"/>
    <cellStyle name="T_Book1_tienluong 25 6" xfId="45237" xr:uid="{00000000-0005-0000-0000-00001DC40000}"/>
    <cellStyle name="T_Book1_tienluong 26" xfId="45238" xr:uid="{00000000-0005-0000-0000-00001EC40000}"/>
    <cellStyle name="T_Book1_tienluong 26 2" xfId="45239" xr:uid="{00000000-0005-0000-0000-00001FC40000}"/>
    <cellStyle name="T_Book1_tienluong 26 3" xfId="45240" xr:uid="{00000000-0005-0000-0000-000020C40000}"/>
    <cellStyle name="T_Book1_tienluong 26 4" xfId="45241" xr:uid="{00000000-0005-0000-0000-000021C40000}"/>
    <cellStyle name="T_Book1_tienluong 26 5" xfId="45242" xr:uid="{00000000-0005-0000-0000-000022C40000}"/>
    <cellStyle name="T_Book1_tienluong 26 6" xfId="45243" xr:uid="{00000000-0005-0000-0000-000023C40000}"/>
    <cellStyle name="T_Book1_tienluong 27" xfId="45244" xr:uid="{00000000-0005-0000-0000-000024C40000}"/>
    <cellStyle name="T_Book1_tienluong 27 2" xfId="45245" xr:uid="{00000000-0005-0000-0000-000025C40000}"/>
    <cellStyle name="T_Book1_tienluong 27 3" xfId="45246" xr:uid="{00000000-0005-0000-0000-000026C40000}"/>
    <cellStyle name="T_Book1_tienluong 27 4" xfId="45247" xr:uid="{00000000-0005-0000-0000-000027C40000}"/>
    <cellStyle name="T_Book1_tienluong 27 5" xfId="45248" xr:uid="{00000000-0005-0000-0000-000028C40000}"/>
    <cellStyle name="T_Book1_tienluong 27 6" xfId="45249" xr:uid="{00000000-0005-0000-0000-000029C40000}"/>
    <cellStyle name="T_Book1_tienluong 28" xfId="45250" xr:uid="{00000000-0005-0000-0000-00002AC40000}"/>
    <cellStyle name="T_Book1_tienluong 28 2" xfId="45251" xr:uid="{00000000-0005-0000-0000-00002BC40000}"/>
    <cellStyle name="T_Book1_tienluong 28 3" xfId="45252" xr:uid="{00000000-0005-0000-0000-00002CC40000}"/>
    <cellStyle name="T_Book1_tienluong 28 4" xfId="45253" xr:uid="{00000000-0005-0000-0000-00002DC40000}"/>
    <cellStyle name="T_Book1_tienluong 28 5" xfId="45254" xr:uid="{00000000-0005-0000-0000-00002EC40000}"/>
    <cellStyle name="T_Book1_tienluong 28 6" xfId="45255" xr:uid="{00000000-0005-0000-0000-00002FC40000}"/>
    <cellStyle name="T_Book1_tienluong 29" xfId="45256" xr:uid="{00000000-0005-0000-0000-000030C40000}"/>
    <cellStyle name="T_Book1_tienluong 29 2" xfId="45257" xr:uid="{00000000-0005-0000-0000-000031C40000}"/>
    <cellStyle name="T_Book1_tienluong 29 3" xfId="45258" xr:uid="{00000000-0005-0000-0000-000032C40000}"/>
    <cellStyle name="T_Book1_tienluong 29 4" xfId="45259" xr:uid="{00000000-0005-0000-0000-000033C40000}"/>
    <cellStyle name="T_Book1_tienluong 29 5" xfId="45260" xr:uid="{00000000-0005-0000-0000-000034C40000}"/>
    <cellStyle name="T_Book1_tienluong 29 6" xfId="45261" xr:uid="{00000000-0005-0000-0000-000035C40000}"/>
    <cellStyle name="T_Book1_tienluong 3" xfId="45262" xr:uid="{00000000-0005-0000-0000-000036C40000}"/>
    <cellStyle name="T_Book1_tienluong 3 2" xfId="45263" xr:uid="{00000000-0005-0000-0000-000037C40000}"/>
    <cellStyle name="T_Book1_tienluong 3 3" xfId="45264" xr:uid="{00000000-0005-0000-0000-000038C40000}"/>
    <cellStyle name="T_Book1_tienluong 3 4" xfId="45265" xr:uid="{00000000-0005-0000-0000-000039C40000}"/>
    <cellStyle name="T_Book1_tienluong 3 5" xfId="45266" xr:uid="{00000000-0005-0000-0000-00003AC40000}"/>
    <cellStyle name="T_Book1_tienluong 3 6" xfId="45267" xr:uid="{00000000-0005-0000-0000-00003BC40000}"/>
    <cellStyle name="T_Book1_tienluong 30" xfId="45268" xr:uid="{00000000-0005-0000-0000-00003CC40000}"/>
    <cellStyle name="T_Book1_tienluong 31" xfId="45269" xr:uid="{00000000-0005-0000-0000-00003DC40000}"/>
    <cellStyle name="T_Book1_tienluong 32" xfId="45270" xr:uid="{00000000-0005-0000-0000-00003EC40000}"/>
    <cellStyle name="T_Book1_tienluong 33" xfId="45271" xr:uid="{00000000-0005-0000-0000-00003FC40000}"/>
    <cellStyle name="T_Book1_tienluong 34" xfId="45272" xr:uid="{00000000-0005-0000-0000-000040C40000}"/>
    <cellStyle name="T_Book1_tienluong 35" xfId="58883" xr:uid="{00000000-0005-0000-0000-000041C40000}"/>
    <cellStyle name="T_Book1_tienluong 4" xfId="45273" xr:uid="{00000000-0005-0000-0000-000042C40000}"/>
    <cellStyle name="T_Book1_tienluong 4 2" xfId="45274" xr:uid="{00000000-0005-0000-0000-000043C40000}"/>
    <cellStyle name="T_Book1_tienluong 4 3" xfId="45275" xr:uid="{00000000-0005-0000-0000-000044C40000}"/>
    <cellStyle name="T_Book1_tienluong 4 4" xfId="45276" xr:uid="{00000000-0005-0000-0000-000045C40000}"/>
    <cellStyle name="T_Book1_tienluong 4 5" xfId="45277" xr:uid="{00000000-0005-0000-0000-000046C40000}"/>
    <cellStyle name="T_Book1_tienluong 4 6" xfId="45278" xr:uid="{00000000-0005-0000-0000-000047C40000}"/>
    <cellStyle name="T_Book1_tienluong 5" xfId="45279" xr:uid="{00000000-0005-0000-0000-000048C40000}"/>
    <cellStyle name="T_Book1_tienluong 5 2" xfId="45280" xr:uid="{00000000-0005-0000-0000-000049C40000}"/>
    <cellStyle name="T_Book1_tienluong 5 3" xfId="45281" xr:uid="{00000000-0005-0000-0000-00004AC40000}"/>
    <cellStyle name="T_Book1_tienluong 5 4" xfId="45282" xr:uid="{00000000-0005-0000-0000-00004BC40000}"/>
    <cellStyle name="T_Book1_tienluong 5 5" xfId="45283" xr:uid="{00000000-0005-0000-0000-00004CC40000}"/>
    <cellStyle name="T_Book1_tienluong 5 6" xfId="45284" xr:uid="{00000000-0005-0000-0000-00004DC40000}"/>
    <cellStyle name="T_Book1_tienluong 6" xfId="45285" xr:uid="{00000000-0005-0000-0000-00004EC40000}"/>
    <cellStyle name="T_Book1_tienluong 6 2" xfId="45286" xr:uid="{00000000-0005-0000-0000-00004FC40000}"/>
    <cellStyle name="T_Book1_tienluong 6 3" xfId="45287" xr:uid="{00000000-0005-0000-0000-000050C40000}"/>
    <cellStyle name="T_Book1_tienluong 6 4" xfId="45288" xr:uid="{00000000-0005-0000-0000-000051C40000}"/>
    <cellStyle name="T_Book1_tienluong 6 5" xfId="45289" xr:uid="{00000000-0005-0000-0000-000052C40000}"/>
    <cellStyle name="T_Book1_tienluong 6 6" xfId="45290" xr:uid="{00000000-0005-0000-0000-000053C40000}"/>
    <cellStyle name="T_Book1_tienluong 7" xfId="45291" xr:uid="{00000000-0005-0000-0000-000054C40000}"/>
    <cellStyle name="T_Book1_tienluong 7 2" xfId="45292" xr:uid="{00000000-0005-0000-0000-000055C40000}"/>
    <cellStyle name="T_Book1_tienluong 7 3" xfId="45293" xr:uid="{00000000-0005-0000-0000-000056C40000}"/>
    <cellStyle name="T_Book1_tienluong 7 4" xfId="45294" xr:uid="{00000000-0005-0000-0000-000057C40000}"/>
    <cellStyle name="T_Book1_tienluong 7 5" xfId="45295" xr:uid="{00000000-0005-0000-0000-000058C40000}"/>
    <cellStyle name="T_Book1_tienluong 7 6" xfId="45296" xr:uid="{00000000-0005-0000-0000-000059C40000}"/>
    <cellStyle name="T_Book1_tienluong 8" xfId="45297" xr:uid="{00000000-0005-0000-0000-00005AC40000}"/>
    <cellStyle name="T_Book1_tienluong 8 2" xfId="45298" xr:uid="{00000000-0005-0000-0000-00005BC40000}"/>
    <cellStyle name="T_Book1_tienluong 8 3" xfId="45299" xr:uid="{00000000-0005-0000-0000-00005CC40000}"/>
    <cellStyle name="T_Book1_tienluong 8 4" xfId="45300" xr:uid="{00000000-0005-0000-0000-00005DC40000}"/>
    <cellStyle name="T_Book1_tienluong 8 5" xfId="45301" xr:uid="{00000000-0005-0000-0000-00005EC40000}"/>
    <cellStyle name="T_Book1_tienluong 8 6" xfId="45302" xr:uid="{00000000-0005-0000-0000-00005FC40000}"/>
    <cellStyle name="T_Book1_tienluong 9" xfId="45303" xr:uid="{00000000-0005-0000-0000-000060C40000}"/>
    <cellStyle name="T_Book1_tienluong 9 2" xfId="45304" xr:uid="{00000000-0005-0000-0000-000061C40000}"/>
    <cellStyle name="T_Book1_tienluong 9 3" xfId="45305" xr:uid="{00000000-0005-0000-0000-000062C40000}"/>
    <cellStyle name="T_Book1_tienluong 9 4" xfId="45306" xr:uid="{00000000-0005-0000-0000-000063C40000}"/>
    <cellStyle name="T_Book1_tienluong 9 5" xfId="45307" xr:uid="{00000000-0005-0000-0000-000064C40000}"/>
    <cellStyle name="T_Book1_tienluong 9 6" xfId="45308" xr:uid="{00000000-0005-0000-0000-000065C40000}"/>
    <cellStyle name="T_Book1_TINH HNH DOANH NGHIEP GUI KIEM TOAN" xfId="45309" xr:uid="{00000000-0005-0000-0000-000066C40000}"/>
    <cellStyle name="T_Book1_TINH HNH DOANH NGHIEP GUI KIEM TOAN 10" xfId="45310" xr:uid="{00000000-0005-0000-0000-000067C40000}"/>
    <cellStyle name="T_Book1_TINH HNH DOANH NGHIEP GUI KIEM TOAN 10 2" xfId="45311" xr:uid="{00000000-0005-0000-0000-000068C40000}"/>
    <cellStyle name="T_Book1_TINH HNH DOANH NGHIEP GUI KIEM TOAN 10 3" xfId="45312" xr:uid="{00000000-0005-0000-0000-000069C40000}"/>
    <cellStyle name="T_Book1_TINH HNH DOANH NGHIEP GUI KIEM TOAN 10 4" xfId="45313" xr:uid="{00000000-0005-0000-0000-00006AC40000}"/>
    <cellStyle name="T_Book1_TINH HNH DOANH NGHIEP GUI KIEM TOAN 10 5" xfId="45314" xr:uid="{00000000-0005-0000-0000-00006BC40000}"/>
    <cellStyle name="T_Book1_TINH HNH DOANH NGHIEP GUI KIEM TOAN 10 6" xfId="45315" xr:uid="{00000000-0005-0000-0000-00006CC40000}"/>
    <cellStyle name="T_Book1_TINH HNH DOANH NGHIEP GUI KIEM TOAN 11" xfId="45316" xr:uid="{00000000-0005-0000-0000-00006DC40000}"/>
    <cellStyle name="T_Book1_TINH HNH DOANH NGHIEP GUI KIEM TOAN 11 2" xfId="45317" xr:uid="{00000000-0005-0000-0000-00006EC40000}"/>
    <cellStyle name="T_Book1_TINH HNH DOANH NGHIEP GUI KIEM TOAN 11 3" xfId="45318" xr:uid="{00000000-0005-0000-0000-00006FC40000}"/>
    <cellStyle name="T_Book1_TINH HNH DOANH NGHIEP GUI KIEM TOAN 11 4" xfId="45319" xr:uid="{00000000-0005-0000-0000-000070C40000}"/>
    <cellStyle name="T_Book1_TINH HNH DOANH NGHIEP GUI KIEM TOAN 11 5" xfId="45320" xr:uid="{00000000-0005-0000-0000-000071C40000}"/>
    <cellStyle name="T_Book1_TINH HNH DOANH NGHIEP GUI KIEM TOAN 11 6" xfId="45321" xr:uid="{00000000-0005-0000-0000-000072C40000}"/>
    <cellStyle name="T_Book1_TINH HNH DOANH NGHIEP GUI KIEM TOAN 12" xfId="45322" xr:uid="{00000000-0005-0000-0000-000073C40000}"/>
    <cellStyle name="T_Book1_TINH HNH DOANH NGHIEP GUI KIEM TOAN 12 2" xfId="45323" xr:uid="{00000000-0005-0000-0000-000074C40000}"/>
    <cellStyle name="T_Book1_TINH HNH DOANH NGHIEP GUI KIEM TOAN 12 3" xfId="45324" xr:uid="{00000000-0005-0000-0000-000075C40000}"/>
    <cellStyle name="T_Book1_TINH HNH DOANH NGHIEP GUI KIEM TOAN 12 4" xfId="45325" xr:uid="{00000000-0005-0000-0000-000076C40000}"/>
    <cellStyle name="T_Book1_TINH HNH DOANH NGHIEP GUI KIEM TOAN 12 5" xfId="45326" xr:uid="{00000000-0005-0000-0000-000077C40000}"/>
    <cellStyle name="T_Book1_TINH HNH DOANH NGHIEP GUI KIEM TOAN 12 6" xfId="45327" xr:uid="{00000000-0005-0000-0000-000078C40000}"/>
    <cellStyle name="T_Book1_TINH HNH DOANH NGHIEP GUI KIEM TOAN 13" xfId="45328" xr:uid="{00000000-0005-0000-0000-000079C40000}"/>
    <cellStyle name="T_Book1_TINH HNH DOANH NGHIEP GUI KIEM TOAN 13 2" xfId="45329" xr:uid="{00000000-0005-0000-0000-00007AC40000}"/>
    <cellStyle name="T_Book1_TINH HNH DOANH NGHIEP GUI KIEM TOAN 13 3" xfId="45330" xr:uid="{00000000-0005-0000-0000-00007BC40000}"/>
    <cellStyle name="T_Book1_TINH HNH DOANH NGHIEP GUI KIEM TOAN 13 4" xfId="45331" xr:uid="{00000000-0005-0000-0000-00007CC40000}"/>
    <cellStyle name="T_Book1_TINH HNH DOANH NGHIEP GUI KIEM TOAN 13 5" xfId="45332" xr:uid="{00000000-0005-0000-0000-00007DC40000}"/>
    <cellStyle name="T_Book1_TINH HNH DOANH NGHIEP GUI KIEM TOAN 13 6" xfId="45333" xr:uid="{00000000-0005-0000-0000-00007EC40000}"/>
    <cellStyle name="T_Book1_TINH HNH DOANH NGHIEP GUI KIEM TOAN 14" xfId="45334" xr:uid="{00000000-0005-0000-0000-00007FC40000}"/>
    <cellStyle name="T_Book1_TINH HNH DOANH NGHIEP GUI KIEM TOAN 14 2" xfId="45335" xr:uid="{00000000-0005-0000-0000-000080C40000}"/>
    <cellStyle name="T_Book1_TINH HNH DOANH NGHIEP GUI KIEM TOAN 14 3" xfId="45336" xr:uid="{00000000-0005-0000-0000-000081C40000}"/>
    <cellStyle name="T_Book1_TINH HNH DOANH NGHIEP GUI KIEM TOAN 14 4" xfId="45337" xr:uid="{00000000-0005-0000-0000-000082C40000}"/>
    <cellStyle name="T_Book1_TINH HNH DOANH NGHIEP GUI KIEM TOAN 14 5" xfId="45338" xr:uid="{00000000-0005-0000-0000-000083C40000}"/>
    <cellStyle name="T_Book1_TINH HNH DOANH NGHIEP GUI KIEM TOAN 14 6" xfId="45339" xr:uid="{00000000-0005-0000-0000-000084C40000}"/>
    <cellStyle name="T_Book1_TINH HNH DOANH NGHIEP GUI KIEM TOAN 15" xfId="45340" xr:uid="{00000000-0005-0000-0000-000085C40000}"/>
    <cellStyle name="T_Book1_TINH HNH DOANH NGHIEP GUI KIEM TOAN 15 2" xfId="45341" xr:uid="{00000000-0005-0000-0000-000086C40000}"/>
    <cellStyle name="T_Book1_TINH HNH DOANH NGHIEP GUI KIEM TOAN 15 3" xfId="45342" xr:uid="{00000000-0005-0000-0000-000087C40000}"/>
    <cellStyle name="T_Book1_TINH HNH DOANH NGHIEP GUI KIEM TOAN 15 4" xfId="45343" xr:uid="{00000000-0005-0000-0000-000088C40000}"/>
    <cellStyle name="T_Book1_TINH HNH DOANH NGHIEP GUI KIEM TOAN 15 5" xfId="45344" xr:uid="{00000000-0005-0000-0000-000089C40000}"/>
    <cellStyle name="T_Book1_TINH HNH DOANH NGHIEP GUI KIEM TOAN 15 6" xfId="45345" xr:uid="{00000000-0005-0000-0000-00008AC40000}"/>
    <cellStyle name="T_Book1_TINH HNH DOANH NGHIEP GUI KIEM TOAN 16" xfId="45346" xr:uid="{00000000-0005-0000-0000-00008BC40000}"/>
    <cellStyle name="T_Book1_TINH HNH DOANH NGHIEP GUI KIEM TOAN 16 2" xfId="45347" xr:uid="{00000000-0005-0000-0000-00008CC40000}"/>
    <cellStyle name="T_Book1_TINH HNH DOANH NGHIEP GUI KIEM TOAN 16 3" xfId="45348" xr:uid="{00000000-0005-0000-0000-00008DC40000}"/>
    <cellStyle name="T_Book1_TINH HNH DOANH NGHIEP GUI KIEM TOAN 16 4" xfId="45349" xr:uid="{00000000-0005-0000-0000-00008EC40000}"/>
    <cellStyle name="T_Book1_TINH HNH DOANH NGHIEP GUI KIEM TOAN 16 5" xfId="45350" xr:uid="{00000000-0005-0000-0000-00008FC40000}"/>
    <cellStyle name="T_Book1_TINH HNH DOANH NGHIEP GUI KIEM TOAN 16 6" xfId="45351" xr:uid="{00000000-0005-0000-0000-000090C40000}"/>
    <cellStyle name="T_Book1_TINH HNH DOANH NGHIEP GUI KIEM TOAN 17" xfId="45352" xr:uid="{00000000-0005-0000-0000-000091C40000}"/>
    <cellStyle name="T_Book1_TINH HNH DOANH NGHIEP GUI KIEM TOAN 17 2" xfId="45353" xr:uid="{00000000-0005-0000-0000-000092C40000}"/>
    <cellStyle name="T_Book1_TINH HNH DOANH NGHIEP GUI KIEM TOAN 17 3" xfId="45354" xr:uid="{00000000-0005-0000-0000-000093C40000}"/>
    <cellStyle name="T_Book1_TINH HNH DOANH NGHIEP GUI KIEM TOAN 17 4" xfId="45355" xr:uid="{00000000-0005-0000-0000-000094C40000}"/>
    <cellStyle name="T_Book1_TINH HNH DOANH NGHIEP GUI KIEM TOAN 17 5" xfId="45356" xr:uid="{00000000-0005-0000-0000-000095C40000}"/>
    <cellStyle name="T_Book1_TINH HNH DOANH NGHIEP GUI KIEM TOAN 17 6" xfId="45357" xr:uid="{00000000-0005-0000-0000-000096C40000}"/>
    <cellStyle name="T_Book1_TINH HNH DOANH NGHIEP GUI KIEM TOAN 18" xfId="45358" xr:uid="{00000000-0005-0000-0000-000097C40000}"/>
    <cellStyle name="T_Book1_TINH HNH DOANH NGHIEP GUI KIEM TOAN 18 2" xfId="45359" xr:uid="{00000000-0005-0000-0000-000098C40000}"/>
    <cellStyle name="T_Book1_TINH HNH DOANH NGHIEP GUI KIEM TOAN 18 3" xfId="45360" xr:uid="{00000000-0005-0000-0000-000099C40000}"/>
    <cellStyle name="T_Book1_TINH HNH DOANH NGHIEP GUI KIEM TOAN 18 4" xfId="45361" xr:uid="{00000000-0005-0000-0000-00009AC40000}"/>
    <cellStyle name="T_Book1_TINH HNH DOANH NGHIEP GUI KIEM TOAN 18 5" xfId="45362" xr:uid="{00000000-0005-0000-0000-00009BC40000}"/>
    <cellStyle name="T_Book1_TINH HNH DOANH NGHIEP GUI KIEM TOAN 18 6" xfId="45363" xr:uid="{00000000-0005-0000-0000-00009CC40000}"/>
    <cellStyle name="T_Book1_TINH HNH DOANH NGHIEP GUI KIEM TOAN 19" xfId="45364" xr:uid="{00000000-0005-0000-0000-00009DC40000}"/>
    <cellStyle name="T_Book1_TINH HNH DOANH NGHIEP GUI KIEM TOAN 19 2" xfId="45365" xr:uid="{00000000-0005-0000-0000-00009EC40000}"/>
    <cellStyle name="T_Book1_TINH HNH DOANH NGHIEP GUI KIEM TOAN 19 3" xfId="45366" xr:uid="{00000000-0005-0000-0000-00009FC40000}"/>
    <cellStyle name="T_Book1_TINH HNH DOANH NGHIEP GUI KIEM TOAN 19 4" xfId="45367" xr:uid="{00000000-0005-0000-0000-0000A0C40000}"/>
    <cellStyle name="T_Book1_TINH HNH DOANH NGHIEP GUI KIEM TOAN 19 5" xfId="45368" xr:uid="{00000000-0005-0000-0000-0000A1C40000}"/>
    <cellStyle name="T_Book1_TINH HNH DOANH NGHIEP GUI KIEM TOAN 19 6" xfId="45369" xr:uid="{00000000-0005-0000-0000-0000A2C40000}"/>
    <cellStyle name="T_Book1_TINH HNH DOANH NGHIEP GUI KIEM TOAN 2" xfId="45370" xr:uid="{00000000-0005-0000-0000-0000A3C40000}"/>
    <cellStyle name="T_Book1_TINH HNH DOANH NGHIEP GUI KIEM TOAN 2 2" xfId="45371" xr:uid="{00000000-0005-0000-0000-0000A4C40000}"/>
    <cellStyle name="T_Book1_TINH HNH DOANH NGHIEP GUI KIEM TOAN 2 3" xfId="45372" xr:uid="{00000000-0005-0000-0000-0000A5C40000}"/>
    <cellStyle name="T_Book1_TINH HNH DOANH NGHIEP GUI KIEM TOAN 2 4" xfId="45373" xr:uid="{00000000-0005-0000-0000-0000A6C40000}"/>
    <cellStyle name="T_Book1_TINH HNH DOANH NGHIEP GUI KIEM TOAN 2 5" xfId="45374" xr:uid="{00000000-0005-0000-0000-0000A7C40000}"/>
    <cellStyle name="T_Book1_TINH HNH DOANH NGHIEP GUI KIEM TOAN 2 6" xfId="45375" xr:uid="{00000000-0005-0000-0000-0000A8C40000}"/>
    <cellStyle name="T_Book1_TINH HNH DOANH NGHIEP GUI KIEM TOAN 2 7" xfId="45376" xr:uid="{00000000-0005-0000-0000-0000A9C40000}"/>
    <cellStyle name="T_Book1_TINH HNH DOANH NGHIEP GUI KIEM TOAN 20" xfId="45377" xr:uid="{00000000-0005-0000-0000-0000AAC40000}"/>
    <cellStyle name="T_Book1_TINH HNH DOANH NGHIEP GUI KIEM TOAN 20 2" xfId="45378" xr:uid="{00000000-0005-0000-0000-0000ABC40000}"/>
    <cellStyle name="T_Book1_TINH HNH DOANH NGHIEP GUI KIEM TOAN 20 3" xfId="45379" xr:uid="{00000000-0005-0000-0000-0000ACC40000}"/>
    <cellStyle name="T_Book1_TINH HNH DOANH NGHIEP GUI KIEM TOAN 20 4" xfId="45380" xr:uid="{00000000-0005-0000-0000-0000ADC40000}"/>
    <cellStyle name="T_Book1_TINH HNH DOANH NGHIEP GUI KIEM TOAN 20 5" xfId="45381" xr:uid="{00000000-0005-0000-0000-0000AEC40000}"/>
    <cellStyle name="T_Book1_TINH HNH DOANH NGHIEP GUI KIEM TOAN 20 6" xfId="45382" xr:uid="{00000000-0005-0000-0000-0000AFC40000}"/>
    <cellStyle name="T_Book1_TINH HNH DOANH NGHIEP GUI KIEM TOAN 21" xfId="45383" xr:uid="{00000000-0005-0000-0000-0000B0C40000}"/>
    <cellStyle name="T_Book1_TINH HNH DOANH NGHIEP GUI KIEM TOAN 21 2" xfId="45384" xr:uid="{00000000-0005-0000-0000-0000B1C40000}"/>
    <cellStyle name="T_Book1_TINH HNH DOANH NGHIEP GUI KIEM TOAN 21 3" xfId="45385" xr:uid="{00000000-0005-0000-0000-0000B2C40000}"/>
    <cellStyle name="T_Book1_TINH HNH DOANH NGHIEP GUI KIEM TOAN 21 4" xfId="45386" xr:uid="{00000000-0005-0000-0000-0000B3C40000}"/>
    <cellStyle name="T_Book1_TINH HNH DOANH NGHIEP GUI KIEM TOAN 21 5" xfId="45387" xr:uid="{00000000-0005-0000-0000-0000B4C40000}"/>
    <cellStyle name="T_Book1_TINH HNH DOANH NGHIEP GUI KIEM TOAN 21 6" xfId="45388" xr:uid="{00000000-0005-0000-0000-0000B5C40000}"/>
    <cellStyle name="T_Book1_TINH HNH DOANH NGHIEP GUI KIEM TOAN 22" xfId="45389" xr:uid="{00000000-0005-0000-0000-0000B6C40000}"/>
    <cellStyle name="T_Book1_TINH HNH DOANH NGHIEP GUI KIEM TOAN 22 2" xfId="45390" xr:uid="{00000000-0005-0000-0000-0000B7C40000}"/>
    <cellStyle name="T_Book1_TINH HNH DOANH NGHIEP GUI KIEM TOAN 22 3" xfId="45391" xr:uid="{00000000-0005-0000-0000-0000B8C40000}"/>
    <cellStyle name="T_Book1_TINH HNH DOANH NGHIEP GUI KIEM TOAN 22 4" xfId="45392" xr:uid="{00000000-0005-0000-0000-0000B9C40000}"/>
    <cellStyle name="T_Book1_TINH HNH DOANH NGHIEP GUI KIEM TOAN 22 5" xfId="45393" xr:uid="{00000000-0005-0000-0000-0000BAC40000}"/>
    <cellStyle name="T_Book1_TINH HNH DOANH NGHIEP GUI KIEM TOAN 22 6" xfId="45394" xr:uid="{00000000-0005-0000-0000-0000BBC40000}"/>
    <cellStyle name="T_Book1_TINH HNH DOANH NGHIEP GUI KIEM TOAN 23" xfId="45395" xr:uid="{00000000-0005-0000-0000-0000BCC40000}"/>
    <cellStyle name="T_Book1_TINH HNH DOANH NGHIEP GUI KIEM TOAN 23 2" xfId="45396" xr:uid="{00000000-0005-0000-0000-0000BDC40000}"/>
    <cellStyle name="T_Book1_TINH HNH DOANH NGHIEP GUI KIEM TOAN 23 3" xfId="45397" xr:uid="{00000000-0005-0000-0000-0000BEC40000}"/>
    <cellStyle name="T_Book1_TINH HNH DOANH NGHIEP GUI KIEM TOAN 23 4" xfId="45398" xr:uid="{00000000-0005-0000-0000-0000BFC40000}"/>
    <cellStyle name="T_Book1_TINH HNH DOANH NGHIEP GUI KIEM TOAN 23 5" xfId="45399" xr:uid="{00000000-0005-0000-0000-0000C0C40000}"/>
    <cellStyle name="T_Book1_TINH HNH DOANH NGHIEP GUI KIEM TOAN 23 6" xfId="45400" xr:uid="{00000000-0005-0000-0000-0000C1C40000}"/>
    <cellStyle name="T_Book1_TINH HNH DOANH NGHIEP GUI KIEM TOAN 24" xfId="45401" xr:uid="{00000000-0005-0000-0000-0000C2C40000}"/>
    <cellStyle name="T_Book1_TINH HNH DOANH NGHIEP GUI KIEM TOAN 24 2" xfId="45402" xr:uid="{00000000-0005-0000-0000-0000C3C40000}"/>
    <cellStyle name="T_Book1_TINH HNH DOANH NGHIEP GUI KIEM TOAN 24 3" xfId="45403" xr:uid="{00000000-0005-0000-0000-0000C4C40000}"/>
    <cellStyle name="T_Book1_TINH HNH DOANH NGHIEP GUI KIEM TOAN 24 4" xfId="45404" xr:uid="{00000000-0005-0000-0000-0000C5C40000}"/>
    <cellStyle name="T_Book1_TINH HNH DOANH NGHIEP GUI KIEM TOAN 24 5" xfId="45405" xr:uid="{00000000-0005-0000-0000-0000C6C40000}"/>
    <cellStyle name="T_Book1_TINH HNH DOANH NGHIEP GUI KIEM TOAN 24 6" xfId="45406" xr:uid="{00000000-0005-0000-0000-0000C7C40000}"/>
    <cellStyle name="T_Book1_TINH HNH DOANH NGHIEP GUI KIEM TOAN 25" xfId="45407" xr:uid="{00000000-0005-0000-0000-0000C8C40000}"/>
    <cellStyle name="T_Book1_TINH HNH DOANH NGHIEP GUI KIEM TOAN 25 2" xfId="45408" xr:uid="{00000000-0005-0000-0000-0000C9C40000}"/>
    <cellStyle name="T_Book1_TINH HNH DOANH NGHIEP GUI KIEM TOAN 25 3" xfId="45409" xr:uid="{00000000-0005-0000-0000-0000CAC40000}"/>
    <cellStyle name="T_Book1_TINH HNH DOANH NGHIEP GUI KIEM TOAN 25 4" xfId="45410" xr:uid="{00000000-0005-0000-0000-0000CBC40000}"/>
    <cellStyle name="T_Book1_TINH HNH DOANH NGHIEP GUI KIEM TOAN 25 5" xfId="45411" xr:uid="{00000000-0005-0000-0000-0000CCC40000}"/>
    <cellStyle name="T_Book1_TINH HNH DOANH NGHIEP GUI KIEM TOAN 25 6" xfId="45412" xr:uid="{00000000-0005-0000-0000-0000CDC40000}"/>
    <cellStyle name="T_Book1_TINH HNH DOANH NGHIEP GUI KIEM TOAN 26" xfId="45413" xr:uid="{00000000-0005-0000-0000-0000CEC40000}"/>
    <cellStyle name="T_Book1_TINH HNH DOANH NGHIEP GUI KIEM TOAN 26 2" xfId="45414" xr:uid="{00000000-0005-0000-0000-0000CFC40000}"/>
    <cellStyle name="T_Book1_TINH HNH DOANH NGHIEP GUI KIEM TOAN 26 3" xfId="45415" xr:uid="{00000000-0005-0000-0000-0000D0C40000}"/>
    <cellStyle name="T_Book1_TINH HNH DOANH NGHIEP GUI KIEM TOAN 26 4" xfId="45416" xr:uid="{00000000-0005-0000-0000-0000D1C40000}"/>
    <cellStyle name="T_Book1_TINH HNH DOANH NGHIEP GUI KIEM TOAN 26 5" xfId="45417" xr:uid="{00000000-0005-0000-0000-0000D2C40000}"/>
    <cellStyle name="T_Book1_TINH HNH DOANH NGHIEP GUI KIEM TOAN 26 6" xfId="45418" xr:uid="{00000000-0005-0000-0000-0000D3C40000}"/>
    <cellStyle name="T_Book1_TINH HNH DOANH NGHIEP GUI KIEM TOAN 27" xfId="45419" xr:uid="{00000000-0005-0000-0000-0000D4C40000}"/>
    <cellStyle name="T_Book1_TINH HNH DOANH NGHIEP GUI KIEM TOAN 27 2" xfId="45420" xr:uid="{00000000-0005-0000-0000-0000D5C40000}"/>
    <cellStyle name="T_Book1_TINH HNH DOANH NGHIEP GUI KIEM TOAN 27 3" xfId="45421" xr:uid="{00000000-0005-0000-0000-0000D6C40000}"/>
    <cellStyle name="T_Book1_TINH HNH DOANH NGHIEP GUI KIEM TOAN 27 4" xfId="45422" xr:uid="{00000000-0005-0000-0000-0000D7C40000}"/>
    <cellStyle name="T_Book1_TINH HNH DOANH NGHIEP GUI KIEM TOAN 27 5" xfId="45423" xr:uid="{00000000-0005-0000-0000-0000D8C40000}"/>
    <cellStyle name="T_Book1_TINH HNH DOANH NGHIEP GUI KIEM TOAN 27 6" xfId="45424" xr:uid="{00000000-0005-0000-0000-0000D9C40000}"/>
    <cellStyle name="T_Book1_TINH HNH DOANH NGHIEP GUI KIEM TOAN 28" xfId="45425" xr:uid="{00000000-0005-0000-0000-0000DAC40000}"/>
    <cellStyle name="T_Book1_TINH HNH DOANH NGHIEP GUI KIEM TOAN 28 2" xfId="45426" xr:uid="{00000000-0005-0000-0000-0000DBC40000}"/>
    <cellStyle name="T_Book1_TINH HNH DOANH NGHIEP GUI KIEM TOAN 28 3" xfId="45427" xr:uid="{00000000-0005-0000-0000-0000DCC40000}"/>
    <cellStyle name="T_Book1_TINH HNH DOANH NGHIEP GUI KIEM TOAN 28 4" xfId="45428" xr:uid="{00000000-0005-0000-0000-0000DDC40000}"/>
    <cellStyle name="T_Book1_TINH HNH DOANH NGHIEP GUI KIEM TOAN 28 5" xfId="45429" xr:uid="{00000000-0005-0000-0000-0000DEC40000}"/>
    <cellStyle name="T_Book1_TINH HNH DOANH NGHIEP GUI KIEM TOAN 28 6" xfId="45430" xr:uid="{00000000-0005-0000-0000-0000DFC40000}"/>
    <cellStyle name="T_Book1_TINH HNH DOANH NGHIEP GUI KIEM TOAN 29" xfId="45431" xr:uid="{00000000-0005-0000-0000-0000E0C40000}"/>
    <cellStyle name="T_Book1_TINH HNH DOANH NGHIEP GUI KIEM TOAN 29 2" xfId="45432" xr:uid="{00000000-0005-0000-0000-0000E1C40000}"/>
    <cellStyle name="T_Book1_TINH HNH DOANH NGHIEP GUI KIEM TOAN 29 3" xfId="45433" xr:uid="{00000000-0005-0000-0000-0000E2C40000}"/>
    <cellStyle name="T_Book1_TINH HNH DOANH NGHIEP GUI KIEM TOAN 29 4" xfId="45434" xr:uid="{00000000-0005-0000-0000-0000E3C40000}"/>
    <cellStyle name="T_Book1_TINH HNH DOANH NGHIEP GUI KIEM TOAN 29 5" xfId="45435" xr:uid="{00000000-0005-0000-0000-0000E4C40000}"/>
    <cellStyle name="T_Book1_TINH HNH DOANH NGHIEP GUI KIEM TOAN 29 6" xfId="45436" xr:uid="{00000000-0005-0000-0000-0000E5C40000}"/>
    <cellStyle name="T_Book1_TINH HNH DOANH NGHIEP GUI KIEM TOAN 3" xfId="45437" xr:uid="{00000000-0005-0000-0000-0000E6C40000}"/>
    <cellStyle name="T_Book1_TINH HNH DOANH NGHIEP GUI KIEM TOAN 3 2" xfId="45438" xr:uid="{00000000-0005-0000-0000-0000E7C40000}"/>
    <cellStyle name="T_Book1_TINH HNH DOANH NGHIEP GUI KIEM TOAN 3 3" xfId="45439" xr:uid="{00000000-0005-0000-0000-0000E8C40000}"/>
    <cellStyle name="T_Book1_TINH HNH DOANH NGHIEP GUI KIEM TOAN 3 4" xfId="45440" xr:uid="{00000000-0005-0000-0000-0000E9C40000}"/>
    <cellStyle name="T_Book1_TINH HNH DOANH NGHIEP GUI KIEM TOAN 3 5" xfId="45441" xr:uid="{00000000-0005-0000-0000-0000EAC40000}"/>
    <cellStyle name="T_Book1_TINH HNH DOANH NGHIEP GUI KIEM TOAN 3 6" xfId="45442" xr:uid="{00000000-0005-0000-0000-0000EBC40000}"/>
    <cellStyle name="T_Book1_TINH HNH DOANH NGHIEP GUI KIEM TOAN 30" xfId="45443" xr:uid="{00000000-0005-0000-0000-0000ECC40000}"/>
    <cellStyle name="T_Book1_TINH HNH DOANH NGHIEP GUI KIEM TOAN 31" xfId="45444" xr:uid="{00000000-0005-0000-0000-0000EDC40000}"/>
    <cellStyle name="T_Book1_TINH HNH DOANH NGHIEP GUI KIEM TOAN 32" xfId="45445" xr:uid="{00000000-0005-0000-0000-0000EEC40000}"/>
    <cellStyle name="T_Book1_TINH HNH DOANH NGHIEP GUI KIEM TOAN 33" xfId="45446" xr:uid="{00000000-0005-0000-0000-0000EFC40000}"/>
    <cellStyle name="T_Book1_TINH HNH DOANH NGHIEP GUI KIEM TOAN 34" xfId="45447" xr:uid="{00000000-0005-0000-0000-0000F0C40000}"/>
    <cellStyle name="T_Book1_TINH HNH DOANH NGHIEP GUI KIEM TOAN 4" xfId="45448" xr:uid="{00000000-0005-0000-0000-0000F1C40000}"/>
    <cellStyle name="T_Book1_TINH HNH DOANH NGHIEP GUI KIEM TOAN 4 2" xfId="45449" xr:uid="{00000000-0005-0000-0000-0000F2C40000}"/>
    <cellStyle name="T_Book1_TINH HNH DOANH NGHIEP GUI KIEM TOAN 4 3" xfId="45450" xr:uid="{00000000-0005-0000-0000-0000F3C40000}"/>
    <cellStyle name="T_Book1_TINH HNH DOANH NGHIEP GUI KIEM TOAN 4 4" xfId="45451" xr:uid="{00000000-0005-0000-0000-0000F4C40000}"/>
    <cellStyle name="T_Book1_TINH HNH DOANH NGHIEP GUI KIEM TOAN 4 5" xfId="45452" xr:uid="{00000000-0005-0000-0000-0000F5C40000}"/>
    <cellStyle name="T_Book1_TINH HNH DOANH NGHIEP GUI KIEM TOAN 4 6" xfId="45453" xr:uid="{00000000-0005-0000-0000-0000F6C40000}"/>
    <cellStyle name="T_Book1_TINH HNH DOANH NGHIEP GUI KIEM TOAN 5" xfId="45454" xr:uid="{00000000-0005-0000-0000-0000F7C40000}"/>
    <cellStyle name="T_Book1_TINH HNH DOANH NGHIEP GUI KIEM TOAN 5 2" xfId="45455" xr:uid="{00000000-0005-0000-0000-0000F8C40000}"/>
    <cellStyle name="T_Book1_TINH HNH DOANH NGHIEP GUI KIEM TOAN 5 3" xfId="45456" xr:uid="{00000000-0005-0000-0000-0000F9C40000}"/>
    <cellStyle name="T_Book1_TINH HNH DOANH NGHIEP GUI KIEM TOAN 5 4" xfId="45457" xr:uid="{00000000-0005-0000-0000-0000FAC40000}"/>
    <cellStyle name="T_Book1_TINH HNH DOANH NGHIEP GUI KIEM TOAN 5 5" xfId="45458" xr:uid="{00000000-0005-0000-0000-0000FBC40000}"/>
    <cellStyle name="T_Book1_TINH HNH DOANH NGHIEP GUI KIEM TOAN 5 6" xfId="45459" xr:uid="{00000000-0005-0000-0000-0000FCC40000}"/>
    <cellStyle name="T_Book1_TINH HNH DOANH NGHIEP GUI KIEM TOAN 6" xfId="45460" xr:uid="{00000000-0005-0000-0000-0000FDC40000}"/>
    <cellStyle name="T_Book1_TINH HNH DOANH NGHIEP GUI KIEM TOAN 6 2" xfId="45461" xr:uid="{00000000-0005-0000-0000-0000FEC40000}"/>
    <cellStyle name="T_Book1_TINH HNH DOANH NGHIEP GUI KIEM TOAN 6 3" xfId="45462" xr:uid="{00000000-0005-0000-0000-0000FFC40000}"/>
    <cellStyle name="T_Book1_TINH HNH DOANH NGHIEP GUI KIEM TOAN 6 4" xfId="45463" xr:uid="{00000000-0005-0000-0000-000000C50000}"/>
    <cellStyle name="T_Book1_TINH HNH DOANH NGHIEP GUI KIEM TOAN 6 5" xfId="45464" xr:uid="{00000000-0005-0000-0000-000001C50000}"/>
    <cellStyle name="T_Book1_TINH HNH DOANH NGHIEP GUI KIEM TOAN 6 6" xfId="45465" xr:uid="{00000000-0005-0000-0000-000002C50000}"/>
    <cellStyle name="T_Book1_TINH HNH DOANH NGHIEP GUI KIEM TOAN 7" xfId="45466" xr:uid="{00000000-0005-0000-0000-000003C50000}"/>
    <cellStyle name="T_Book1_TINH HNH DOANH NGHIEP GUI KIEM TOAN 7 2" xfId="45467" xr:uid="{00000000-0005-0000-0000-000004C50000}"/>
    <cellStyle name="T_Book1_TINH HNH DOANH NGHIEP GUI KIEM TOAN 7 3" xfId="45468" xr:uid="{00000000-0005-0000-0000-000005C50000}"/>
    <cellStyle name="T_Book1_TINH HNH DOANH NGHIEP GUI KIEM TOAN 7 4" xfId="45469" xr:uid="{00000000-0005-0000-0000-000006C50000}"/>
    <cellStyle name="T_Book1_TINH HNH DOANH NGHIEP GUI KIEM TOAN 7 5" xfId="45470" xr:uid="{00000000-0005-0000-0000-000007C50000}"/>
    <cellStyle name="T_Book1_TINH HNH DOANH NGHIEP GUI KIEM TOAN 7 6" xfId="45471" xr:uid="{00000000-0005-0000-0000-000008C50000}"/>
    <cellStyle name="T_Book1_TINH HNH DOANH NGHIEP GUI KIEM TOAN 8" xfId="45472" xr:uid="{00000000-0005-0000-0000-000009C50000}"/>
    <cellStyle name="T_Book1_TINH HNH DOANH NGHIEP GUI KIEM TOAN 8 2" xfId="45473" xr:uid="{00000000-0005-0000-0000-00000AC50000}"/>
    <cellStyle name="T_Book1_TINH HNH DOANH NGHIEP GUI KIEM TOAN 8 3" xfId="45474" xr:uid="{00000000-0005-0000-0000-00000BC50000}"/>
    <cellStyle name="T_Book1_TINH HNH DOANH NGHIEP GUI KIEM TOAN 8 4" xfId="45475" xr:uid="{00000000-0005-0000-0000-00000CC50000}"/>
    <cellStyle name="T_Book1_TINH HNH DOANH NGHIEP GUI KIEM TOAN 8 5" xfId="45476" xr:uid="{00000000-0005-0000-0000-00000DC50000}"/>
    <cellStyle name="T_Book1_TINH HNH DOANH NGHIEP GUI KIEM TOAN 8 6" xfId="45477" xr:uid="{00000000-0005-0000-0000-00000EC50000}"/>
    <cellStyle name="T_Book1_TINH HNH DOANH NGHIEP GUI KIEM TOAN 9" xfId="45478" xr:uid="{00000000-0005-0000-0000-00000FC50000}"/>
    <cellStyle name="T_Book1_TINH HNH DOANH NGHIEP GUI KIEM TOAN 9 2" xfId="45479" xr:uid="{00000000-0005-0000-0000-000010C50000}"/>
    <cellStyle name="T_Book1_TINH HNH DOANH NGHIEP GUI KIEM TOAN 9 3" xfId="45480" xr:uid="{00000000-0005-0000-0000-000011C50000}"/>
    <cellStyle name="T_Book1_TINH HNH DOANH NGHIEP GUI KIEM TOAN 9 4" xfId="45481" xr:uid="{00000000-0005-0000-0000-000012C50000}"/>
    <cellStyle name="T_Book1_TINH HNH DOANH NGHIEP GUI KIEM TOAN 9 5" xfId="45482" xr:uid="{00000000-0005-0000-0000-000013C50000}"/>
    <cellStyle name="T_Book1_TINH HNH DOANH NGHIEP GUI KIEM TOAN 9 6" xfId="45483" xr:uid="{00000000-0005-0000-0000-000014C50000}"/>
    <cellStyle name="T_Book1_TMDTluong_540000(1)" xfId="45484" xr:uid="{00000000-0005-0000-0000-000015C50000}"/>
    <cellStyle name="T_Book1_TN - Ho tro khac 2011" xfId="1120" xr:uid="{00000000-0005-0000-0000-000016C50000}"/>
    <cellStyle name="T_Book1_TN - Ho tro khac 2011 2" xfId="59198" xr:uid="{00000000-0005-0000-0000-000017C50000}"/>
    <cellStyle name="T_Book1_TN - Ho tro khac 2011 3" xfId="59001" xr:uid="{00000000-0005-0000-0000-000018C50000}"/>
    <cellStyle name="T_Book1_TN - Ho tro khac 2011 4" xfId="59156" xr:uid="{00000000-0005-0000-0000-000019C50000}"/>
    <cellStyle name="T_Book1_TN - Ho tro khac 2011 5" xfId="59300" xr:uid="{00000000-0005-0000-0000-00001AC50000}"/>
    <cellStyle name="T_Book1_tongket2003-2010 Kg Vu DP" xfId="57902" xr:uid="{00000000-0005-0000-0000-00001BC50000}"/>
    <cellStyle name="T_Book1_tongket2003-2010 Kg Vu DP 2" xfId="58884" xr:uid="{00000000-0005-0000-0000-00001CC50000}"/>
    <cellStyle name="T_Book1_tru so  lan viec phongKH-TC-TM,phong ha tang KT ban QLDA XDCB PNV" xfId="57903" xr:uid="{00000000-0005-0000-0000-000036C50000}"/>
    <cellStyle name="T_Book1_tru so  lan viec phongKH-TC-TM,phong ha tang KT ban QLDA XDCB PNV 2" xfId="58885" xr:uid="{00000000-0005-0000-0000-000037C50000}"/>
    <cellStyle name="T_Book1_ung truoc 2011 NSTW Thanh Hoa + Nge An gui Thu 12-5" xfId="1121" xr:uid="{00000000-0005-0000-0000-000038C50000}"/>
    <cellStyle name="T_Book1_ung truoc 2011 NSTW Thanh Hoa + Nge An gui Thu 12-5 2" xfId="58886" xr:uid="{00000000-0005-0000-0000-000039C50000}"/>
    <cellStyle name="T_Book1_ung truoc 2011 NSTW Thanh Hoa + Nge An gui Thu 12-5 3" xfId="59199" xr:uid="{00000000-0005-0000-0000-00003AC50000}"/>
    <cellStyle name="T_Book1_ung truoc 2011 NSTW Thanh Hoa + Nge An gui Thu 12-5 4" xfId="59000" xr:uid="{00000000-0005-0000-0000-00003BC50000}"/>
    <cellStyle name="T_Book1_ung truoc 2011 NSTW Thanh Hoa + Nge An gui Thu 12-5 5" xfId="59157" xr:uid="{00000000-0005-0000-0000-00003CC50000}"/>
    <cellStyle name="T_Book1_ung truoc 2011 NSTW Thanh Hoa + Nge An gui Thu 12-5 6" xfId="59301" xr:uid="{00000000-0005-0000-0000-00003DC50000}"/>
    <cellStyle name="T_Book2" xfId="45485" xr:uid="{00000000-0005-0000-0000-00003EC50000}"/>
    <cellStyle name="T_Book3" xfId="45486" xr:uid="{00000000-0005-0000-0000-00003FC50000}"/>
    <cellStyle name="T_cai tao nha an bac ha tl" xfId="57904" xr:uid="{00000000-0005-0000-0000-000040C50000}"/>
    <cellStyle name="T_cai tao nha an bac ha tl 2" xfId="58887" xr:uid="{00000000-0005-0000-0000-000041C50000}"/>
    <cellStyle name="T_Cau Phu Phuong" xfId="45487" xr:uid="{00000000-0005-0000-0000-000042C50000}"/>
    <cellStyle name="T_CDKT" xfId="45488" xr:uid="{00000000-0005-0000-0000-000043C50000}"/>
    <cellStyle name="T_CDKT_Book1" xfId="45489" xr:uid="{00000000-0005-0000-0000-000044C50000}"/>
    <cellStyle name="T_CDKT_Book2" xfId="45490" xr:uid="{00000000-0005-0000-0000-000045C50000}"/>
    <cellStyle name="T_CDKT_thanh hoa lap du an 062008" xfId="45491" xr:uid="{00000000-0005-0000-0000-000047C50000}"/>
    <cellStyle name="T_CDKT_TMDTluong_540000(1)" xfId="45492" xr:uid="{00000000-0005-0000-0000-000046C50000}"/>
    <cellStyle name="T_Chi tiet 3" xfId="45493" xr:uid="{00000000-0005-0000-0000-000080C50000}"/>
    <cellStyle name="T_Chi tiet 3 10" xfId="45494" xr:uid="{00000000-0005-0000-0000-000081C50000}"/>
    <cellStyle name="T_Chi tiet 3 10 2" xfId="45495" xr:uid="{00000000-0005-0000-0000-000082C50000}"/>
    <cellStyle name="T_Chi tiet 3 10 3" xfId="45496" xr:uid="{00000000-0005-0000-0000-000083C50000}"/>
    <cellStyle name="T_Chi tiet 3 10 4" xfId="45497" xr:uid="{00000000-0005-0000-0000-000084C50000}"/>
    <cellStyle name="T_Chi tiet 3 10 5" xfId="45498" xr:uid="{00000000-0005-0000-0000-000085C50000}"/>
    <cellStyle name="T_Chi tiet 3 10 6" xfId="45499" xr:uid="{00000000-0005-0000-0000-000086C50000}"/>
    <cellStyle name="T_Chi tiet 3 11" xfId="45500" xr:uid="{00000000-0005-0000-0000-000087C50000}"/>
    <cellStyle name="T_Chi tiet 3 11 2" xfId="45501" xr:uid="{00000000-0005-0000-0000-000088C50000}"/>
    <cellStyle name="T_Chi tiet 3 11 3" xfId="45502" xr:uid="{00000000-0005-0000-0000-000089C50000}"/>
    <cellStyle name="T_Chi tiet 3 11 4" xfId="45503" xr:uid="{00000000-0005-0000-0000-00008AC50000}"/>
    <cellStyle name="T_Chi tiet 3 11 5" xfId="45504" xr:uid="{00000000-0005-0000-0000-00008BC50000}"/>
    <cellStyle name="T_Chi tiet 3 11 6" xfId="45505" xr:uid="{00000000-0005-0000-0000-00008CC50000}"/>
    <cellStyle name="T_Chi tiet 3 12" xfId="45506" xr:uid="{00000000-0005-0000-0000-00008DC50000}"/>
    <cellStyle name="T_Chi tiet 3 12 2" xfId="45507" xr:uid="{00000000-0005-0000-0000-00008EC50000}"/>
    <cellStyle name="T_Chi tiet 3 12 3" xfId="45508" xr:uid="{00000000-0005-0000-0000-00008FC50000}"/>
    <cellStyle name="T_Chi tiet 3 12 4" xfId="45509" xr:uid="{00000000-0005-0000-0000-000090C50000}"/>
    <cellStyle name="T_Chi tiet 3 12 5" xfId="45510" xr:uid="{00000000-0005-0000-0000-000091C50000}"/>
    <cellStyle name="T_Chi tiet 3 12 6" xfId="45511" xr:uid="{00000000-0005-0000-0000-000092C50000}"/>
    <cellStyle name="T_Chi tiet 3 13" xfId="45512" xr:uid="{00000000-0005-0000-0000-000093C50000}"/>
    <cellStyle name="T_Chi tiet 3 13 2" xfId="45513" xr:uid="{00000000-0005-0000-0000-000094C50000}"/>
    <cellStyle name="T_Chi tiet 3 13 3" xfId="45514" xr:uid="{00000000-0005-0000-0000-000095C50000}"/>
    <cellStyle name="T_Chi tiet 3 13 4" xfId="45515" xr:uid="{00000000-0005-0000-0000-000096C50000}"/>
    <cellStyle name="T_Chi tiet 3 13 5" xfId="45516" xr:uid="{00000000-0005-0000-0000-000097C50000}"/>
    <cellStyle name="T_Chi tiet 3 13 6" xfId="45517" xr:uid="{00000000-0005-0000-0000-000098C50000}"/>
    <cellStyle name="T_Chi tiet 3 14" xfId="45518" xr:uid="{00000000-0005-0000-0000-000099C50000}"/>
    <cellStyle name="T_Chi tiet 3 14 2" xfId="45519" xr:uid="{00000000-0005-0000-0000-00009AC50000}"/>
    <cellStyle name="T_Chi tiet 3 14 3" xfId="45520" xr:uid="{00000000-0005-0000-0000-00009BC50000}"/>
    <cellStyle name="T_Chi tiet 3 14 4" xfId="45521" xr:uid="{00000000-0005-0000-0000-00009CC50000}"/>
    <cellStyle name="T_Chi tiet 3 14 5" xfId="45522" xr:uid="{00000000-0005-0000-0000-00009DC50000}"/>
    <cellStyle name="T_Chi tiet 3 14 6" xfId="45523" xr:uid="{00000000-0005-0000-0000-00009EC50000}"/>
    <cellStyle name="T_Chi tiet 3 15" xfId="45524" xr:uid="{00000000-0005-0000-0000-00009FC50000}"/>
    <cellStyle name="T_Chi tiet 3 15 2" xfId="45525" xr:uid="{00000000-0005-0000-0000-0000A0C50000}"/>
    <cellStyle name="T_Chi tiet 3 15 3" xfId="45526" xr:uid="{00000000-0005-0000-0000-0000A1C50000}"/>
    <cellStyle name="T_Chi tiet 3 15 4" xfId="45527" xr:uid="{00000000-0005-0000-0000-0000A2C50000}"/>
    <cellStyle name="T_Chi tiet 3 15 5" xfId="45528" xr:uid="{00000000-0005-0000-0000-0000A3C50000}"/>
    <cellStyle name="T_Chi tiet 3 15 6" xfId="45529" xr:uid="{00000000-0005-0000-0000-0000A4C50000}"/>
    <cellStyle name="T_Chi tiet 3 16" xfId="45530" xr:uid="{00000000-0005-0000-0000-0000A5C50000}"/>
    <cellStyle name="T_Chi tiet 3 16 2" xfId="45531" xr:uid="{00000000-0005-0000-0000-0000A6C50000}"/>
    <cellStyle name="T_Chi tiet 3 16 3" xfId="45532" xr:uid="{00000000-0005-0000-0000-0000A7C50000}"/>
    <cellStyle name="T_Chi tiet 3 16 4" xfId="45533" xr:uid="{00000000-0005-0000-0000-0000A8C50000}"/>
    <cellStyle name="T_Chi tiet 3 16 5" xfId="45534" xr:uid="{00000000-0005-0000-0000-0000A9C50000}"/>
    <cellStyle name="T_Chi tiet 3 16 6" xfId="45535" xr:uid="{00000000-0005-0000-0000-0000AAC50000}"/>
    <cellStyle name="T_Chi tiet 3 17" xfId="45536" xr:uid="{00000000-0005-0000-0000-0000ABC50000}"/>
    <cellStyle name="T_Chi tiet 3 17 2" xfId="45537" xr:uid="{00000000-0005-0000-0000-0000ACC50000}"/>
    <cellStyle name="T_Chi tiet 3 17 3" xfId="45538" xr:uid="{00000000-0005-0000-0000-0000ADC50000}"/>
    <cellStyle name="T_Chi tiet 3 17 4" xfId="45539" xr:uid="{00000000-0005-0000-0000-0000AEC50000}"/>
    <cellStyle name="T_Chi tiet 3 17 5" xfId="45540" xr:uid="{00000000-0005-0000-0000-0000AFC50000}"/>
    <cellStyle name="T_Chi tiet 3 17 6" xfId="45541" xr:uid="{00000000-0005-0000-0000-0000B0C50000}"/>
    <cellStyle name="T_Chi tiet 3 18" xfId="45542" xr:uid="{00000000-0005-0000-0000-0000B1C50000}"/>
    <cellStyle name="T_Chi tiet 3 18 2" xfId="45543" xr:uid="{00000000-0005-0000-0000-0000B2C50000}"/>
    <cellStyle name="T_Chi tiet 3 18 3" xfId="45544" xr:uid="{00000000-0005-0000-0000-0000B3C50000}"/>
    <cellStyle name="T_Chi tiet 3 18 4" xfId="45545" xr:uid="{00000000-0005-0000-0000-0000B4C50000}"/>
    <cellStyle name="T_Chi tiet 3 18 5" xfId="45546" xr:uid="{00000000-0005-0000-0000-0000B5C50000}"/>
    <cellStyle name="T_Chi tiet 3 18 6" xfId="45547" xr:uid="{00000000-0005-0000-0000-0000B6C50000}"/>
    <cellStyle name="T_Chi tiet 3 19" xfId="45548" xr:uid="{00000000-0005-0000-0000-0000B7C50000}"/>
    <cellStyle name="T_Chi tiet 3 19 2" xfId="45549" xr:uid="{00000000-0005-0000-0000-0000B8C50000}"/>
    <cellStyle name="T_Chi tiet 3 19 3" xfId="45550" xr:uid="{00000000-0005-0000-0000-0000B9C50000}"/>
    <cellStyle name="T_Chi tiet 3 19 4" xfId="45551" xr:uid="{00000000-0005-0000-0000-0000BAC50000}"/>
    <cellStyle name="T_Chi tiet 3 19 5" xfId="45552" xr:uid="{00000000-0005-0000-0000-0000BBC50000}"/>
    <cellStyle name="T_Chi tiet 3 19 6" xfId="45553" xr:uid="{00000000-0005-0000-0000-0000BCC50000}"/>
    <cellStyle name="T_Chi tiet 3 2" xfId="45554" xr:uid="{00000000-0005-0000-0000-0000BDC50000}"/>
    <cellStyle name="T_Chi tiet 3 2 2" xfId="45555" xr:uid="{00000000-0005-0000-0000-0000BEC50000}"/>
    <cellStyle name="T_Chi tiet 3 2 3" xfId="45556" xr:uid="{00000000-0005-0000-0000-0000BFC50000}"/>
    <cellStyle name="T_Chi tiet 3 2 4" xfId="45557" xr:uid="{00000000-0005-0000-0000-0000C0C50000}"/>
    <cellStyle name="T_Chi tiet 3 2 5" xfId="45558" xr:uid="{00000000-0005-0000-0000-0000C1C50000}"/>
    <cellStyle name="T_Chi tiet 3 2 6" xfId="45559" xr:uid="{00000000-0005-0000-0000-0000C2C50000}"/>
    <cellStyle name="T_Chi tiet 3 2 7" xfId="45560" xr:uid="{00000000-0005-0000-0000-0000C3C50000}"/>
    <cellStyle name="T_Chi tiet 3 20" xfId="45561" xr:uid="{00000000-0005-0000-0000-0000C4C50000}"/>
    <cellStyle name="T_Chi tiet 3 20 2" xfId="45562" xr:uid="{00000000-0005-0000-0000-0000C5C50000}"/>
    <cellStyle name="T_Chi tiet 3 20 3" xfId="45563" xr:uid="{00000000-0005-0000-0000-0000C6C50000}"/>
    <cellStyle name="T_Chi tiet 3 20 4" xfId="45564" xr:uid="{00000000-0005-0000-0000-0000C7C50000}"/>
    <cellStyle name="T_Chi tiet 3 20 5" xfId="45565" xr:uid="{00000000-0005-0000-0000-0000C8C50000}"/>
    <cellStyle name="T_Chi tiet 3 20 6" xfId="45566" xr:uid="{00000000-0005-0000-0000-0000C9C50000}"/>
    <cellStyle name="T_Chi tiet 3 21" xfId="45567" xr:uid="{00000000-0005-0000-0000-0000CAC50000}"/>
    <cellStyle name="T_Chi tiet 3 21 2" xfId="45568" xr:uid="{00000000-0005-0000-0000-0000CBC50000}"/>
    <cellStyle name="T_Chi tiet 3 21 3" xfId="45569" xr:uid="{00000000-0005-0000-0000-0000CCC50000}"/>
    <cellStyle name="T_Chi tiet 3 21 4" xfId="45570" xr:uid="{00000000-0005-0000-0000-0000CDC50000}"/>
    <cellStyle name="T_Chi tiet 3 21 5" xfId="45571" xr:uid="{00000000-0005-0000-0000-0000CEC50000}"/>
    <cellStyle name="T_Chi tiet 3 21 6" xfId="45572" xr:uid="{00000000-0005-0000-0000-0000CFC50000}"/>
    <cellStyle name="T_Chi tiet 3 22" xfId="45573" xr:uid="{00000000-0005-0000-0000-0000D0C50000}"/>
    <cellStyle name="T_Chi tiet 3 22 2" xfId="45574" xr:uid="{00000000-0005-0000-0000-0000D1C50000}"/>
    <cellStyle name="T_Chi tiet 3 22 3" xfId="45575" xr:uid="{00000000-0005-0000-0000-0000D2C50000}"/>
    <cellStyle name="T_Chi tiet 3 22 4" xfId="45576" xr:uid="{00000000-0005-0000-0000-0000D3C50000}"/>
    <cellStyle name="T_Chi tiet 3 22 5" xfId="45577" xr:uid="{00000000-0005-0000-0000-0000D4C50000}"/>
    <cellStyle name="T_Chi tiet 3 22 6" xfId="45578" xr:uid="{00000000-0005-0000-0000-0000D5C50000}"/>
    <cellStyle name="T_Chi tiet 3 23" xfId="45579" xr:uid="{00000000-0005-0000-0000-0000D6C50000}"/>
    <cellStyle name="T_Chi tiet 3 23 2" xfId="45580" xr:uid="{00000000-0005-0000-0000-0000D7C50000}"/>
    <cellStyle name="T_Chi tiet 3 23 3" xfId="45581" xr:uid="{00000000-0005-0000-0000-0000D8C50000}"/>
    <cellStyle name="T_Chi tiet 3 23 4" xfId="45582" xr:uid="{00000000-0005-0000-0000-0000D9C50000}"/>
    <cellStyle name="T_Chi tiet 3 23 5" xfId="45583" xr:uid="{00000000-0005-0000-0000-0000DAC50000}"/>
    <cellStyle name="T_Chi tiet 3 23 6" xfId="45584" xr:uid="{00000000-0005-0000-0000-0000DBC50000}"/>
    <cellStyle name="T_Chi tiet 3 24" xfId="45585" xr:uid="{00000000-0005-0000-0000-0000DCC50000}"/>
    <cellStyle name="T_Chi tiet 3 24 2" xfId="45586" xr:uid="{00000000-0005-0000-0000-0000DDC50000}"/>
    <cellStyle name="T_Chi tiet 3 24 3" xfId="45587" xr:uid="{00000000-0005-0000-0000-0000DEC50000}"/>
    <cellStyle name="T_Chi tiet 3 24 4" xfId="45588" xr:uid="{00000000-0005-0000-0000-0000DFC50000}"/>
    <cellStyle name="T_Chi tiet 3 24 5" xfId="45589" xr:uid="{00000000-0005-0000-0000-0000E0C50000}"/>
    <cellStyle name="T_Chi tiet 3 24 6" xfId="45590" xr:uid="{00000000-0005-0000-0000-0000E1C50000}"/>
    <cellStyle name="T_Chi tiet 3 25" xfId="45591" xr:uid="{00000000-0005-0000-0000-0000E2C50000}"/>
    <cellStyle name="T_Chi tiet 3 25 2" xfId="45592" xr:uid="{00000000-0005-0000-0000-0000E3C50000}"/>
    <cellStyle name="T_Chi tiet 3 25 3" xfId="45593" xr:uid="{00000000-0005-0000-0000-0000E4C50000}"/>
    <cellStyle name="T_Chi tiet 3 25 4" xfId="45594" xr:uid="{00000000-0005-0000-0000-0000E5C50000}"/>
    <cellStyle name="T_Chi tiet 3 25 5" xfId="45595" xr:uid="{00000000-0005-0000-0000-0000E6C50000}"/>
    <cellStyle name="T_Chi tiet 3 25 6" xfId="45596" xr:uid="{00000000-0005-0000-0000-0000E7C50000}"/>
    <cellStyle name="T_Chi tiet 3 26" xfId="45597" xr:uid="{00000000-0005-0000-0000-0000E8C50000}"/>
    <cellStyle name="T_Chi tiet 3 26 2" xfId="45598" xr:uid="{00000000-0005-0000-0000-0000E9C50000}"/>
    <cellStyle name="T_Chi tiet 3 26 3" xfId="45599" xr:uid="{00000000-0005-0000-0000-0000EAC50000}"/>
    <cellStyle name="T_Chi tiet 3 26 4" xfId="45600" xr:uid="{00000000-0005-0000-0000-0000EBC50000}"/>
    <cellStyle name="T_Chi tiet 3 26 5" xfId="45601" xr:uid="{00000000-0005-0000-0000-0000ECC50000}"/>
    <cellStyle name="T_Chi tiet 3 26 6" xfId="45602" xr:uid="{00000000-0005-0000-0000-0000EDC50000}"/>
    <cellStyle name="T_Chi tiet 3 27" xfId="45603" xr:uid="{00000000-0005-0000-0000-0000EEC50000}"/>
    <cellStyle name="T_Chi tiet 3 27 2" xfId="45604" xr:uid="{00000000-0005-0000-0000-0000EFC50000}"/>
    <cellStyle name="T_Chi tiet 3 27 3" xfId="45605" xr:uid="{00000000-0005-0000-0000-0000F0C50000}"/>
    <cellStyle name="T_Chi tiet 3 27 4" xfId="45606" xr:uid="{00000000-0005-0000-0000-0000F1C50000}"/>
    <cellStyle name="T_Chi tiet 3 27 5" xfId="45607" xr:uid="{00000000-0005-0000-0000-0000F2C50000}"/>
    <cellStyle name="T_Chi tiet 3 27 6" xfId="45608" xr:uid="{00000000-0005-0000-0000-0000F3C50000}"/>
    <cellStyle name="T_Chi tiet 3 28" xfId="45609" xr:uid="{00000000-0005-0000-0000-0000F4C50000}"/>
    <cellStyle name="T_Chi tiet 3 28 2" xfId="45610" xr:uid="{00000000-0005-0000-0000-0000F5C50000}"/>
    <cellStyle name="T_Chi tiet 3 28 3" xfId="45611" xr:uid="{00000000-0005-0000-0000-0000F6C50000}"/>
    <cellStyle name="T_Chi tiet 3 28 4" xfId="45612" xr:uid="{00000000-0005-0000-0000-0000F7C50000}"/>
    <cellStyle name="T_Chi tiet 3 28 5" xfId="45613" xr:uid="{00000000-0005-0000-0000-0000F8C50000}"/>
    <cellStyle name="T_Chi tiet 3 28 6" xfId="45614" xr:uid="{00000000-0005-0000-0000-0000F9C50000}"/>
    <cellStyle name="T_Chi tiet 3 29" xfId="45615" xr:uid="{00000000-0005-0000-0000-0000FAC50000}"/>
    <cellStyle name="T_Chi tiet 3 29 2" xfId="45616" xr:uid="{00000000-0005-0000-0000-0000FBC50000}"/>
    <cellStyle name="T_Chi tiet 3 29 3" xfId="45617" xr:uid="{00000000-0005-0000-0000-0000FCC50000}"/>
    <cellStyle name="T_Chi tiet 3 29 4" xfId="45618" xr:uid="{00000000-0005-0000-0000-0000FDC50000}"/>
    <cellStyle name="T_Chi tiet 3 29 5" xfId="45619" xr:uid="{00000000-0005-0000-0000-0000FEC50000}"/>
    <cellStyle name="T_Chi tiet 3 29 6" xfId="45620" xr:uid="{00000000-0005-0000-0000-0000FFC50000}"/>
    <cellStyle name="T_Chi tiet 3 3" xfId="45621" xr:uid="{00000000-0005-0000-0000-000000C60000}"/>
    <cellStyle name="T_Chi tiet 3 3 2" xfId="45622" xr:uid="{00000000-0005-0000-0000-000001C60000}"/>
    <cellStyle name="T_Chi tiet 3 3 3" xfId="45623" xr:uid="{00000000-0005-0000-0000-000002C60000}"/>
    <cellStyle name="T_Chi tiet 3 3 4" xfId="45624" xr:uid="{00000000-0005-0000-0000-000003C60000}"/>
    <cellStyle name="T_Chi tiet 3 3 5" xfId="45625" xr:uid="{00000000-0005-0000-0000-000004C60000}"/>
    <cellStyle name="T_Chi tiet 3 3 6" xfId="45626" xr:uid="{00000000-0005-0000-0000-000005C60000}"/>
    <cellStyle name="T_Chi tiet 3 30" xfId="45627" xr:uid="{00000000-0005-0000-0000-000006C60000}"/>
    <cellStyle name="T_Chi tiet 3 31" xfId="45628" xr:uid="{00000000-0005-0000-0000-000007C60000}"/>
    <cellStyle name="T_Chi tiet 3 32" xfId="45629" xr:uid="{00000000-0005-0000-0000-000008C60000}"/>
    <cellStyle name="T_Chi tiet 3 33" xfId="45630" xr:uid="{00000000-0005-0000-0000-000009C60000}"/>
    <cellStyle name="T_Chi tiet 3 34" xfId="45631" xr:uid="{00000000-0005-0000-0000-00000AC60000}"/>
    <cellStyle name="T_Chi tiet 3 4" xfId="45632" xr:uid="{00000000-0005-0000-0000-00000BC60000}"/>
    <cellStyle name="T_Chi tiet 3 4 2" xfId="45633" xr:uid="{00000000-0005-0000-0000-00000CC60000}"/>
    <cellStyle name="T_Chi tiet 3 4 3" xfId="45634" xr:uid="{00000000-0005-0000-0000-00000DC60000}"/>
    <cellStyle name="T_Chi tiet 3 4 4" xfId="45635" xr:uid="{00000000-0005-0000-0000-00000EC60000}"/>
    <cellStyle name="T_Chi tiet 3 4 5" xfId="45636" xr:uid="{00000000-0005-0000-0000-00000FC60000}"/>
    <cellStyle name="T_Chi tiet 3 4 6" xfId="45637" xr:uid="{00000000-0005-0000-0000-000010C60000}"/>
    <cellStyle name="T_Chi tiet 3 5" xfId="45638" xr:uid="{00000000-0005-0000-0000-000011C60000}"/>
    <cellStyle name="T_Chi tiet 3 5 2" xfId="45639" xr:uid="{00000000-0005-0000-0000-000012C60000}"/>
    <cellStyle name="T_Chi tiet 3 5 3" xfId="45640" xr:uid="{00000000-0005-0000-0000-000013C60000}"/>
    <cellStyle name="T_Chi tiet 3 5 4" xfId="45641" xr:uid="{00000000-0005-0000-0000-000014C60000}"/>
    <cellStyle name="T_Chi tiet 3 5 5" xfId="45642" xr:uid="{00000000-0005-0000-0000-000015C60000}"/>
    <cellStyle name="T_Chi tiet 3 5 6" xfId="45643" xr:uid="{00000000-0005-0000-0000-000016C60000}"/>
    <cellStyle name="T_Chi tiet 3 6" xfId="45644" xr:uid="{00000000-0005-0000-0000-000017C60000}"/>
    <cellStyle name="T_Chi tiet 3 6 2" xfId="45645" xr:uid="{00000000-0005-0000-0000-000018C60000}"/>
    <cellStyle name="T_Chi tiet 3 6 3" xfId="45646" xr:uid="{00000000-0005-0000-0000-000019C60000}"/>
    <cellStyle name="T_Chi tiet 3 6 4" xfId="45647" xr:uid="{00000000-0005-0000-0000-00001AC60000}"/>
    <cellStyle name="T_Chi tiet 3 6 5" xfId="45648" xr:uid="{00000000-0005-0000-0000-00001BC60000}"/>
    <cellStyle name="T_Chi tiet 3 6 6" xfId="45649" xr:uid="{00000000-0005-0000-0000-00001CC60000}"/>
    <cellStyle name="T_Chi tiet 3 7" xfId="45650" xr:uid="{00000000-0005-0000-0000-00001DC60000}"/>
    <cellStyle name="T_Chi tiet 3 7 2" xfId="45651" xr:uid="{00000000-0005-0000-0000-00001EC60000}"/>
    <cellStyle name="T_Chi tiet 3 7 3" xfId="45652" xr:uid="{00000000-0005-0000-0000-00001FC60000}"/>
    <cellStyle name="T_Chi tiet 3 7 4" xfId="45653" xr:uid="{00000000-0005-0000-0000-000020C60000}"/>
    <cellStyle name="T_Chi tiet 3 7 5" xfId="45654" xr:uid="{00000000-0005-0000-0000-000021C60000}"/>
    <cellStyle name="T_Chi tiet 3 7 6" xfId="45655" xr:uid="{00000000-0005-0000-0000-000022C60000}"/>
    <cellStyle name="T_Chi tiet 3 8" xfId="45656" xr:uid="{00000000-0005-0000-0000-000023C60000}"/>
    <cellStyle name="T_Chi tiet 3 8 2" xfId="45657" xr:uid="{00000000-0005-0000-0000-000024C60000}"/>
    <cellStyle name="T_Chi tiet 3 8 3" xfId="45658" xr:uid="{00000000-0005-0000-0000-000025C60000}"/>
    <cellStyle name="T_Chi tiet 3 8 4" xfId="45659" xr:uid="{00000000-0005-0000-0000-000026C60000}"/>
    <cellStyle name="T_Chi tiet 3 8 5" xfId="45660" xr:uid="{00000000-0005-0000-0000-000027C60000}"/>
    <cellStyle name="T_Chi tiet 3 8 6" xfId="45661" xr:uid="{00000000-0005-0000-0000-000028C60000}"/>
    <cellStyle name="T_Chi tiet 3 9" xfId="45662" xr:uid="{00000000-0005-0000-0000-000029C60000}"/>
    <cellStyle name="T_Chi tiet 3 9 2" xfId="45663" xr:uid="{00000000-0005-0000-0000-00002AC60000}"/>
    <cellStyle name="T_Chi tiet 3 9 3" xfId="45664" xr:uid="{00000000-0005-0000-0000-00002BC60000}"/>
    <cellStyle name="T_Chi tiet 3 9 4" xfId="45665" xr:uid="{00000000-0005-0000-0000-00002CC60000}"/>
    <cellStyle name="T_Chi tiet 3 9 5" xfId="45666" xr:uid="{00000000-0005-0000-0000-00002DC60000}"/>
    <cellStyle name="T_Chi tiet 3 9 6" xfId="45667" xr:uid="{00000000-0005-0000-0000-00002EC60000}"/>
    <cellStyle name="T_Chi tieu su nghiep VHXH 2009 chi tiet_01_12qh3t12" xfId="45668" xr:uid="{00000000-0005-0000-0000-00002FC60000}"/>
    <cellStyle name="T_Chi tieu su nghiep VHXH 2009 chi tiet_01_12qh3t12 10" xfId="45669" xr:uid="{00000000-0005-0000-0000-000030C60000}"/>
    <cellStyle name="T_Chi tieu su nghiep VHXH 2009 chi tiet_01_12qh3t12 10 2" xfId="45670" xr:uid="{00000000-0005-0000-0000-000031C60000}"/>
    <cellStyle name="T_Chi tieu su nghiep VHXH 2009 chi tiet_01_12qh3t12 10 3" xfId="45671" xr:uid="{00000000-0005-0000-0000-000032C60000}"/>
    <cellStyle name="T_Chi tieu su nghiep VHXH 2009 chi tiet_01_12qh3t12 10 4" xfId="45672" xr:uid="{00000000-0005-0000-0000-000033C60000}"/>
    <cellStyle name="T_Chi tieu su nghiep VHXH 2009 chi tiet_01_12qh3t12 10 5" xfId="45673" xr:uid="{00000000-0005-0000-0000-000034C60000}"/>
    <cellStyle name="T_Chi tieu su nghiep VHXH 2009 chi tiet_01_12qh3t12 10 6" xfId="45674" xr:uid="{00000000-0005-0000-0000-000035C60000}"/>
    <cellStyle name="T_Chi tieu su nghiep VHXH 2009 chi tiet_01_12qh3t12 11" xfId="45675" xr:uid="{00000000-0005-0000-0000-000036C60000}"/>
    <cellStyle name="T_Chi tieu su nghiep VHXH 2009 chi tiet_01_12qh3t12 11 2" xfId="45676" xr:uid="{00000000-0005-0000-0000-000037C60000}"/>
    <cellStyle name="T_Chi tieu su nghiep VHXH 2009 chi tiet_01_12qh3t12 11 3" xfId="45677" xr:uid="{00000000-0005-0000-0000-000038C60000}"/>
    <cellStyle name="T_Chi tieu su nghiep VHXH 2009 chi tiet_01_12qh3t12 11 4" xfId="45678" xr:uid="{00000000-0005-0000-0000-000039C60000}"/>
    <cellStyle name="T_Chi tieu su nghiep VHXH 2009 chi tiet_01_12qh3t12 11 5" xfId="45679" xr:uid="{00000000-0005-0000-0000-00003AC60000}"/>
    <cellStyle name="T_Chi tieu su nghiep VHXH 2009 chi tiet_01_12qh3t12 11 6" xfId="45680" xr:uid="{00000000-0005-0000-0000-00003BC60000}"/>
    <cellStyle name="T_Chi tieu su nghiep VHXH 2009 chi tiet_01_12qh3t12 12" xfId="45681" xr:uid="{00000000-0005-0000-0000-00003CC60000}"/>
    <cellStyle name="T_Chi tieu su nghiep VHXH 2009 chi tiet_01_12qh3t12 12 2" xfId="45682" xr:uid="{00000000-0005-0000-0000-00003DC60000}"/>
    <cellStyle name="T_Chi tieu su nghiep VHXH 2009 chi tiet_01_12qh3t12 12 3" xfId="45683" xr:uid="{00000000-0005-0000-0000-00003EC60000}"/>
    <cellStyle name="T_Chi tieu su nghiep VHXH 2009 chi tiet_01_12qh3t12 12 4" xfId="45684" xr:uid="{00000000-0005-0000-0000-00003FC60000}"/>
    <cellStyle name="T_Chi tieu su nghiep VHXH 2009 chi tiet_01_12qh3t12 12 5" xfId="45685" xr:uid="{00000000-0005-0000-0000-000040C60000}"/>
    <cellStyle name="T_Chi tieu su nghiep VHXH 2009 chi tiet_01_12qh3t12 12 6" xfId="45686" xr:uid="{00000000-0005-0000-0000-000041C60000}"/>
    <cellStyle name="T_Chi tieu su nghiep VHXH 2009 chi tiet_01_12qh3t12 13" xfId="45687" xr:uid="{00000000-0005-0000-0000-000042C60000}"/>
    <cellStyle name="T_Chi tieu su nghiep VHXH 2009 chi tiet_01_12qh3t12 13 2" xfId="45688" xr:uid="{00000000-0005-0000-0000-000043C60000}"/>
    <cellStyle name="T_Chi tieu su nghiep VHXH 2009 chi tiet_01_12qh3t12 13 3" xfId="45689" xr:uid="{00000000-0005-0000-0000-000044C60000}"/>
    <cellStyle name="T_Chi tieu su nghiep VHXH 2009 chi tiet_01_12qh3t12 13 4" xfId="45690" xr:uid="{00000000-0005-0000-0000-000045C60000}"/>
    <cellStyle name="T_Chi tieu su nghiep VHXH 2009 chi tiet_01_12qh3t12 13 5" xfId="45691" xr:uid="{00000000-0005-0000-0000-000046C60000}"/>
    <cellStyle name="T_Chi tieu su nghiep VHXH 2009 chi tiet_01_12qh3t12 13 6" xfId="45692" xr:uid="{00000000-0005-0000-0000-000047C60000}"/>
    <cellStyle name="T_Chi tieu su nghiep VHXH 2009 chi tiet_01_12qh3t12 14" xfId="45693" xr:uid="{00000000-0005-0000-0000-000048C60000}"/>
    <cellStyle name="T_Chi tieu su nghiep VHXH 2009 chi tiet_01_12qh3t12 14 2" xfId="45694" xr:uid="{00000000-0005-0000-0000-000049C60000}"/>
    <cellStyle name="T_Chi tieu su nghiep VHXH 2009 chi tiet_01_12qh3t12 14 3" xfId="45695" xr:uid="{00000000-0005-0000-0000-00004AC60000}"/>
    <cellStyle name="T_Chi tieu su nghiep VHXH 2009 chi tiet_01_12qh3t12 14 4" xfId="45696" xr:uid="{00000000-0005-0000-0000-00004BC60000}"/>
    <cellStyle name="T_Chi tieu su nghiep VHXH 2009 chi tiet_01_12qh3t12 14 5" xfId="45697" xr:uid="{00000000-0005-0000-0000-00004CC60000}"/>
    <cellStyle name="T_Chi tieu su nghiep VHXH 2009 chi tiet_01_12qh3t12 14 6" xfId="45698" xr:uid="{00000000-0005-0000-0000-00004DC60000}"/>
    <cellStyle name="T_Chi tieu su nghiep VHXH 2009 chi tiet_01_12qh3t12 15" xfId="45699" xr:uid="{00000000-0005-0000-0000-00004EC60000}"/>
    <cellStyle name="T_Chi tieu su nghiep VHXH 2009 chi tiet_01_12qh3t12 15 2" xfId="45700" xr:uid="{00000000-0005-0000-0000-00004FC60000}"/>
    <cellStyle name="T_Chi tieu su nghiep VHXH 2009 chi tiet_01_12qh3t12 15 3" xfId="45701" xr:uid="{00000000-0005-0000-0000-000050C60000}"/>
    <cellStyle name="T_Chi tieu su nghiep VHXH 2009 chi tiet_01_12qh3t12 15 4" xfId="45702" xr:uid="{00000000-0005-0000-0000-000051C60000}"/>
    <cellStyle name="T_Chi tieu su nghiep VHXH 2009 chi tiet_01_12qh3t12 15 5" xfId="45703" xr:uid="{00000000-0005-0000-0000-000052C60000}"/>
    <cellStyle name="T_Chi tieu su nghiep VHXH 2009 chi tiet_01_12qh3t12 15 6" xfId="45704" xr:uid="{00000000-0005-0000-0000-000053C60000}"/>
    <cellStyle name="T_Chi tieu su nghiep VHXH 2009 chi tiet_01_12qh3t12 16" xfId="45705" xr:uid="{00000000-0005-0000-0000-000054C60000}"/>
    <cellStyle name="T_Chi tieu su nghiep VHXH 2009 chi tiet_01_12qh3t12 16 2" xfId="45706" xr:uid="{00000000-0005-0000-0000-000055C60000}"/>
    <cellStyle name="T_Chi tieu su nghiep VHXH 2009 chi tiet_01_12qh3t12 16 3" xfId="45707" xr:uid="{00000000-0005-0000-0000-000056C60000}"/>
    <cellStyle name="T_Chi tieu su nghiep VHXH 2009 chi tiet_01_12qh3t12 16 4" xfId="45708" xr:uid="{00000000-0005-0000-0000-000057C60000}"/>
    <cellStyle name="T_Chi tieu su nghiep VHXH 2009 chi tiet_01_12qh3t12 16 5" xfId="45709" xr:uid="{00000000-0005-0000-0000-000058C60000}"/>
    <cellStyle name="T_Chi tieu su nghiep VHXH 2009 chi tiet_01_12qh3t12 16 6" xfId="45710" xr:uid="{00000000-0005-0000-0000-000059C60000}"/>
    <cellStyle name="T_Chi tieu su nghiep VHXH 2009 chi tiet_01_12qh3t12 17" xfId="45711" xr:uid="{00000000-0005-0000-0000-00005AC60000}"/>
    <cellStyle name="T_Chi tieu su nghiep VHXH 2009 chi tiet_01_12qh3t12 17 2" xfId="45712" xr:uid="{00000000-0005-0000-0000-00005BC60000}"/>
    <cellStyle name="T_Chi tieu su nghiep VHXH 2009 chi tiet_01_12qh3t12 17 3" xfId="45713" xr:uid="{00000000-0005-0000-0000-00005CC60000}"/>
    <cellStyle name="T_Chi tieu su nghiep VHXH 2009 chi tiet_01_12qh3t12 17 4" xfId="45714" xr:uid="{00000000-0005-0000-0000-00005DC60000}"/>
    <cellStyle name="T_Chi tieu su nghiep VHXH 2009 chi tiet_01_12qh3t12 17 5" xfId="45715" xr:uid="{00000000-0005-0000-0000-00005EC60000}"/>
    <cellStyle name="T_Chi tieu su nghiep VHXH 2009 chi tiet_01_12qh3t12 17 6" xfId="45716" xr:uid="{00000000-0005-0000-0000-00005FC60000}"/>
    <cellStyle name="T_Chi tieu su nghiep VHXH 2009 chi tiet_01_12qh3t12 18" xfId="45717" xr:uid="{00000000-0005-0000-0000-000060C60000}"/>
    <cellStyle name="T_Chi tieu su nghiep VHXH 2009 chi tiet_01_12qh3t12 18 2" xfId="45718" xr:uid="{00000000-0005-0000-0000-000061C60000}"/>
    <cellStyle name="T_Chi tieu su nghiep VHXH 2009 chi tiet_01_12qh3t12 18 3" xfId="45719" xr:uid="{00000000-0005-0000-0000-000062C60000}"/>
    <cellStyle name="T_Chi tieu su nghiep VHXH 2009 chi tiet_01_12qh3t12 18 4" xfId="45720" xr:uid="{00000000-0005-0000-0000-000063C60000}"/>
    <cellStyle name="T_Chi tieu su nghiep VHXH 2009 chi tiet_01_12qh3t12 18 5" xfId="45721" xr:uid="{00000000-0005-0000-0000-000064C60000}"/>
    <cellStyle name="T_Chi tieu su nghiep VHXH 2009 chi tiet_01_12qh3t12 18 6" xfId="45722" xr:uid="{00000000-0005-0000-0000-000065C60000}"/>
    <cellStyle name="T_Chi tieu su nghiep VHXH 2009 chi tiet_01_12qh3t12 19" xfId="45723" xr:uid="{00000000-0005-0000-0000-000066C60000}"/>
    <cellStyle name="T_Chi tieu su nghiep VHXH 2009 chi tiet_01_12qh3t12 19 2" xfId="45724" xr:uid="{00000000-0005-0000-0000-000067C60000}"/>
    <cellStyle name="T_Chi tieu su nghiep VHXH 2009 chi tiet_01_12qh3t12 19 3" xfId="45725" xr:uid="{00000000-0005-0000-0000-000068C60000}"/>
    <cellStyle name="T_Chi tieu su nghiep VHXH 2009 chi tiet_01_12qh3t12 19 4" xfId="45726" xr:uid="{00000000-0005-0000-0000-000069C60000}"/>
    <cellStyle name="T_Chi tieu su nghiep VHXH 2009 chi tiet_01_12qh3t12 19 5" xfId="45727" xr:uid="{00000000-0005-0000-0000-00006AC60000}"/>
    <cellStyle name="T_Chi tieu su nghiep VHXH 2009 chi tiet_01_12qh3t12 19 6" xfId="45728" xr:uid="{00000000-0005-0000-0000-00006BC60000}"/>
    <cellStyle name="T_Chi tieu su nghiep VHXH 2009 chi tiet_01_12qh3t12 2" xfId="45729" xr:uid="{00000000-0005-0000-0000-00006CC60000}"/>
    <cellStyle name="T_Chi tieu su nghiep VHXH 2009 chi tiet_01_12qh3t12 2 2" xfId="45730" xr:uid="{00000000-0005-0000-0000-00006DC60000}"/>
    <cellStyle name="T_Chi tieu su nghiep VHXH 2009 chi tiet_01_12qh3t12 2 3" xfId="45731" xr:uid="{00000000-0005-0000-0000-00006EC60000}"/>
    <cellStyle name="T_Chi tieu su nghiep VHXH 2009 chi tiet_01_12qh3t12 2 4" xfId="45732" xr:uid="{00000000-0005-0000-0000-00006FC60000}"/>
    <cellStyle name="T_Chi tieu su nghiep VHXH 2009 chi tiet_01_12qh3t12 2 5" xfId="45733" xr:uid="{00000000-0005-0000-0000-000070C60000}"/>
    <cellStyle name="T_Chi tieu su nghiep VHXH 2009 chi tiet_01_12qh3t12 2 6" xfId="45734" xr:uid="{00000000-0005-0000-0000-000071C60000}"/>
    <cellStyle name="T_Chi tieu su nghiep VHXH 2009 chi tiet_01_12qh3t12 2 7" xfId="45735" xr:uid="{00000000-0005-0000-0000-000072C60000}"/>
    <cellStyle name="T_Chi tieu su nghiep VHXH 2009 chi tiet_01_12qh3t12 20" xfId="45736" xr:uid="{00000000-0005-0000-0000-000073C60000}"/>
    <cellStyle name="T_Chi tieu su nghiep VHXH 2009 chi tiet_01_12qh3t12 20 2" xfId="45737" xr:uid="{00000000-0005-0000-0000-000074C60000}"/>
    <cellStyle name="T_Chi tieu su nghiep VHXH 2009 chi tiet_01_12qh3t12 20 3" xfId="45738" xr:uid="{00000000-0005-0000-0000-000075C60000}"/>
    <cellStyle name="T_Chi tieu su nghiep VHXH 2009 chi tiet_01_12qh3t12 20 4" xfId="45739" xr:uid="{00000000-0005-0000-0000-000076C60000}"/>
    <cellStyle name="T_Chi tieu su nghiep VHXH 2009 chi tiet_01_12qh3t12 20 5" xfId="45740" xr:uid="{00000000-0005-0000-0000-000077C60000}"/>
    <cellStyle name="T_Chi tieu su nghiep VHXH 2009 chi tiet_01_12qh3t12 20 6" xfId="45741" xr:uid="{00000000-0005-0000-0000-000078C60000}"/>
    <cellStyle name="T_Chi tieu su nghiep VHXH 2009 chi tiet_01_12qh3t12 21" xfId="45742" xr:uid="{00000000-0005-0000-0000-000079C60000}"/>
    <cellStyle name="T_Chi tieu su nghiep VHXH 2009 chi tiet_01_12qh3t12 21 2" xfId="45743" xr:uid="{00000000-0005-0000-0000-00007AC60000}"/>
    <cellStyle name="T_Chi tieu su nghiep VHXH 2009 chi tiet_01_12qh3t12 21 3" xfId="45744" xr:uid="{00000000-0005-0000-0000-00007BC60000}"/>
    <cellStyle name="T_Chi tieu su nghiep VHXH 2009 chi tiet_01_12qh3t12 21 4" xfId="45745" xr:uid="{00000000-0005-0000-0000-00007CC60000}"/>
    <cellStyle name="T_Chi tieu su nghiep VHXH 2009 chi tiet_01_12qh3t12 21 5" xfId="45746" xr:uid="{00000000-0005-0000-0000-00007DC60000}"/>
    <cellStyle name="T_Chi tieu su nghiep VHXH 2009 chi tiet_01_12qh3t12 21 6" xfId="45747" xr:uid="{00000000-0005-0000-0000-00007EC60000}"/>
    <cellStyle name="T_Chi tieu su nghiep VHXH 2009 chi tiet_01_12qh3t12 22" xfId="45748" xr:uid="{00000000-0005-0000-0000-00007FC60000}"/>
    <cellStyle name="T_Chi tieu su nghiep VHXH 2009 chi tiet_01_12qh3t12 22 2" xfId="45749" xr:uid="{00000000-0005-0000-0000-000080C60000}"/>
    <cellStyle name="T_Chi tieu su nghiep VHXH 2009 chi tiet_01_12qh3t12 22 3" xfId="45750" xr:uid="{00000000-0005-0000-0000-000081C60000}"/>
    <cellStyle name="T_Chi tieu su nghiep VHXH 2009 chi tiet_01_12qh3t12 22 4" xfId="45751" xr:uid="{00000000-0005-0000-0000-000082C60000}"/>
    <cellStyle name="T_Chi tieu su nghiep VHXH 2009 chi tiet_01_12qh3t12 22 5" xfId="45752" xr:uid="{00000000-0005-0000-0000-000083C60000}"/>
    <cellStyle name="T_Chi tieu su nghiep VHXH 2009 chi tiet_01_12qh3t12 22 6" xfId="45753" xr:uid="{00000000-0005-0000-0000-000084C60000}"/>
    <cellStyle name="T_Chi tieu su nghiep VHXH 2009 chi tiet_01_12qh3t12 23" xfId="45754" xr:uid="{00000000-0005-0000-0000-000085C60000}"/>
    <cellStyle name="T_Chi tieu su nghiep VHXH 2009 chi tiet_01_12qh3t12 23 2" xfId="45755" xr:uid="{00000000-0005-0000-0000-000086C60000}"/>
    <cellStyle name="T_Chi tieu su nghiep VHXH 2009 chi tiet_01_12qh3t12 23 3" xfId="45756" xr:uid="{00000000-0005-0000-0000-000087C60000}"/>
    <cellStyle name="T_Chi tieu su nghiep VHXH 2009 chi tiet_01_12qh3t12 23 4" xfId="45757" xr:uid="{00000000-0005-0000-0000-000088C60000}"/>
    <cellStyle name="T_Chi tieu su nghiep VHXH 2009 chi tiet_01_12qh3t12 23 5" xfId="45758" xr:uid="{00000000-0005-0000-0000-000089C60000}"/>
    <cellStyle name="T_Chi tieu su nghiep VHXH 2009 chi tiet_01_12qh3t12 23 6" xfId="45759" xr:uid="{00000000-0005-0000-0000-00008AC60000}"/>
    <cellStyle name="T_Chi tieu su nghiep VHXH 2009 chi tiet_01_12qh3t12 24" xfId="45760" xr:uid="{00000000-0005-0000-0000-00008BC60000}"/>
    <cellStyle name="T_Chi tieu su nghiep VHXH 2009 chi tiet_01_12qh3t12 24 2" xfId="45761" xr:uid="{00000000-0005-0000-0000-00008CC60000}"/>
    <cellStyle name="T_Chi tieu su nghiep VHXH 2009 chi tiet_01_12qh3t12 24 3" xfId="45762" xr:uid="{00000000-0005-0000-0000-00008DC60000}"/>
    <cellStyle name="T_Chi tieu su nghiep VHXH 2009 chi tiet_01_12qh3t12 24 4" xfId="45763" xr:uid="{00000000-0005-0000-0000-00008EC60000}"/>
    <cellStyle name="T_Chi tieu su nghiep VHXH 2009 chi tiet_01_12qh3t12 24 5" xfId="45764" xr:uid="{00000000-0005-0000-0000-00008FC60000}"/>
    <cellStyle name="T_Chi tieu su nghiep VHXH 2009 chi tiet_01_12qh3t12 24 6" xfId="45765" xr:uid="{00000000-0005-0000-0000-000090C60000}"/>
    <cellStyle name="T_Chi tieu su nghiep VHXH 2009 chi tiet_01_12qh3t12 25" xfId="45766" xr:uid="{00000000-0005-0000-0000-000091C60000}"/>
    <cellStyle name="T_Chi tieu su nghiep VHXH 2009 chi tiet_01_12qh3t12 25 2" xfId="45767" xr:uid="{00000000-0005-0000-0000-000092C60000}"/>
    <cellStyle name="T_Chi tieu su nghiep VHXH 2009 chi tiet_01_12qh3t12 25 3" xfId="45768" xr:uid="{00000000-0005-0000-0000-000093C60000}"/>
    <cellStyle name="T_Chi tieu su nghiep VHXH 2009 chi tiet_01_12qh3t12 25 4" xfId="45769" xr:uid="{00000000-0005-0000-0000-000094C60000}"/>
    <cellStyle name="T_Chi tieu su nghiep VHXH 2009 chi tiet_01_12qh3t12 25 5" xfId="45770" xr:uid="{00000000-0005-0000-0000-000095C60000}"/>
    <cellStyle name="T_Chi tieu su nghiep VHXH 2009 chi tiet_01_12qh3t12 25 6" xfId="45771" xr:uid="{00000000-0005-0000-0000-000096C60000}"/>
    <cellStyle name="T_Chi tieu su nghiep VHXH 2009 chi tiet_01_12qh3t12 26" xfId="45772" xr:uid="{00000000-0005-0000-0000-000097C60000}"/>
    <cellStyle name="T_Chi tieu su nghiep VHXH 2009 chi tiet_01_12qh3t12 26 2" xfId="45773" xr:uid="{00000000-0005-0000-0000-000098C60000}"/>
    <cellStyle name="T_Chi tieu su nghiep VHXH 2009 chi tiet_01_12qh3t12 26 3" xfId="45774" xr:uid="{00000000-0005-0000-0000-000099C60000}"/>
    <cellStyle name="T_Chi tieu su nghiep VHXH 2009 chi tiet_01_12qh3t12 26 4" xfId="45775" xr:uid="{00000000-0005-0000-0000-00009AC60000}"/>
    <cellStyle name="T_Chi tieu su nghiep VHXH 2009 chi tiet_01_12qh3t12 26 5" xfId="45776" xr:uid="{00000000-0005-0000-0000-00009BC60000}"/>
    <cellStyle name="T_Chi tieu su nghiep VHXH 2009 chi tiet_01_12qh3t12 26 6" xfId="45777" xr:uid="{00000000-0005-0000-0000-00009CC60000}"/>
    <cellStyle name="T_Chi tieu su nghiep VHXH 2009 chi tiet_01_12qh3t12 27" xfId="45778" xr:uid="{00000000-0005-0000-0000-00009DC60000}"/>
    <cellStyle name="T_Chi tieu su nghiep VHXH 2009 chi tiet_01_12qh3t12 27 2" xfId="45779" xr:uid="{00000000-0005-0000-0000-00009EC60000}"/>
    <cellStyle name="T_Chi tieu su nghiep VHXH 2009 chi tiet_01_12qh3t12 27 3" xfId="45780" xr:uid="{00000000-0005-0000-0000-00009FC60000}"/>
    <cellStyle name="T_Chi tieu su nghiep VHXH 2009 chi tiet_01_12qh3t12 27 4" xfId="45781" xr:uid="{00000000-0005-0000-0000-0000A0C60000}"/>
    <cellStyle name="T_Chi tieu su nghiep VHXH 2009 chi tiet_01_12qh3t12 27 5" xfId="45782" xr:uid="{00000000-0005-0000-0000-0000A1C60000}"/>
    <cellStyle name="T_Chi tieu su nghiep VHXH 2009 chi tiet_01_12qh3t12 27 6" xfId="45783" xr:uid="{00000000-0005-0000-0000-0000A2C60000}"/>
    <cellStyle name="T_Chi tieu su nghiep VHXH 2009 chi tiet_01_12qh3t12 28" xfId="45784" xr:uid="{00000000-0005-0000-0000-0000A3C60000}"/>
    <cellStyle name="T_Chi tieu su nghiep VHXH 2009 chi tiet_01_12qh3t12 28 2" xfId="45785" xr:uid="{00000000-0005-0000-0000-0000A4C60000}"/>
    <cellStyle name="T_Chi tieu su nghiep VHXH 2009 chi tiet_01_12qh3t12 28 3" xfId="45786" xr:uid="{00000000-0005-0000-0000-0000A5C60000}"/>
    <cellStyle name="T_Chi tieu su nghiep VHXH 2009 chi tiet_01_12qh3t12 28 4" xfId="45787" xr:uid="{00000000-0005-0000-0000-0000A6C60000}"/>
    <cellStyle name="T_Chi tieu su nghiep VHXH 2009 chi tiet_01_12qh3t12 28 5" xfId="45788" xr:uid="{00000000-0005-0000-0000-0000A7C60000}"/>
    <cellStyle name="T_Chi tieu su nghiep VHXH 2009 chi tiet_01_12qh3t12 28 6" xfId="45789" xr:uid="{00000000-0005-0000-0000-0000A8C60000}"/>
    <cellStyle name="T_Chi tieu su nghiep VHXH 2009 chi tiet_01_12qh3t12 29" xfId="45790" xr:uid="{00000000-0005-0000-0000-0000A9C60000}"/>
    <cellStyle name="T_Chi tieu su nghiep VHXH 2009 chi tiet_01_12qh3t12 29 2" xfId="45791" xr:uid="{00000000-0005-0000-0000-0000AAC60000}"/>
    <cellStyle name="T_Chi tieu su nghiep VHXH 2009 chi tiet_01_12qh3t12 29 3" xfId="45792" xr:uid="{00000000-0005-0000-0000-0000ABC60000}"/>
    <cellStyle name="T_Chi tieu su nghiep VHXH 2009 chi tiet_01_12qh3t12 29 4" xfId="45793" xr:uid="{00000000-0005-0000-0000-0000ACC60000}"/>
    <cellStyle name="T_Chi tieu su nghiep VHXH 2009 chi tiet_01_12qh3t12 29 5" xfId="45794" xr:uid="{00000000-0005-0000-0000-0000ADC60000}"/>
    <cellStyle name="T_Chi tieu su nghiep VHXH 2009 chi tiet_01_12qh3t12 29 6" xfId="45795" xr:uid="{00000000-0005-0000-0000-0000AEC60000}"/>
    <cellStyle name="T_Chi tieu su nghiep VHXH 2009 chi tiet_01_12qh3t12 3" xfId="45796" xr:uid="{00000000-0005-0000-0000-0000AFC60000}"/>
    <cellStyle name="T_Chi tieu su nghiep VHXH 2009 chi tiet_01_12qh3t12 3 2" xfId="45797" xr:uid="{00000000-0005-0000-0000-0000B0C60000}"/>
    <cellStyle name="T_Chi tieu su nghiep VHXH 2009 chi tiet_01_12qh3t12 3 3" xfId="45798" xr:uid="{00000000-0005-0000-0000-0000B1C60000}"/>
    <cellStyle name="T_Chi tieu su nghiep VHXH 2009 chi tiet_01_12qh3t12 3 4" xfId="45799" xr:uid="{00000000-0005-0000-0000-0000B2C60000}"/>
    <cellStyle name="T_Chi tieu su nghiep VHXH 2009 chi tiet_01_12qh3t12 3 5" xfId="45800" xr:uid="{00000000-0005-0000-0000-0000B3C60000}"/>
    <cellStyle name="T_Chi tieu su nghiep VHXH 2009 chi tiet_01_12qh3t12 3 6" xfId="45801" xr:uid="{00000000-0005-0000-0000-0000B4C60000}"/>
    <cellStyle name="T_Chi tieu su nghiep VHXH 2009 chi tiet_01_12qh3t12 30" xfId="45802" xr:uid="{00000000-0005-0000-0000-0000B5C60000}"/>
    <cellStyle name="T_Chi tieu su nghiep VHXH 2009 chi tiet_01_12qh3t12 31" xfId="45803" xr:uid="{00000000-0005-0000-0000-0000B6C60000}"/>
    <cellStyle name="T_Chi tieu su nghiep VHXH 2009 chi tiet_01_12qh3t12 32" xfId="45804" xr:uid="{00000000-0005-0000-0000-0000B7C60000}"/>
    <cellStyle name="T_Chi tieu su nghiep VHXH 2009 chi tiet_01_12qh3t12 33" xfId="45805" xr:uid="{00000000-0005-0000-0000-0000B8C60000}"/>
    <cellStyle name="T_Chi tieu su nghiep VHXH 2009 chi tiet_01_12qh3t12 34" xfId="45806" xr:uid="{00000000-0005-0000-0000-0000B9C60000}"/>
    <cellStyle name="T_Chi tieu su nghiep VHXH 2009 chi tiet_01_12qh3t12 4" xfId="45807" xr:uid="{00000000-0005-0000-0000-0000BAC60000}"/>
    <cellStyle name="T_Chi tieu su nghiep VHXH 2009 chi tiet_01_12qh3t12 4 2" xfId="45808" xr:uid="{00000000-0005-0000-0000-0000BBC60000}"/>
    <cellStyle name="T_Chi tieu su nghiep VHXH 2009 chi tiet_01_12qh3t12 4 3" xfId="45809" xr:uid="{00000000-0005-0000-0000-0000BCC60000}"/>
    <cellStyle name="T_Chi tieu su nghiep VHXH 2009 chi tiet_01_12qh3t12 4 4" xfId="45810" xr:uid="{00000000-0005-0000-0000-0000BDC60000}"/>
    <cellStyle name="T_Chi tieu su nghiep VHXH 2009 chi tiet_01_12qh3t12 4 5" xfId="45811" xr:uid="{00000000-0005-0000-0000-0000BEC60000}"/>
    <cellStyle name="T_Chi tieu su nghiep VHXH 2009 chi tiet_01_12qh3t12 4 6" xfId="45812" xr:uid="{00000000-0005-0000-0000-0000BFC60000}"/>
    <cellStyle name="T_Chi tieu su nghiep VHXH 2009 chi tiet_01_12qh3t12 5" xfId="45813" xr:uid="{00000000-0005-0000-0000-0000C0C60000}"/>
    <cellStyle name="T_Chi tieu su nghiep VHXH 2009 chi tiet_01_12qh3t12 5 2" xfId="45814" xr:uid="{00000000-0005-0000-0000-0000C1C60000}"/>
    <cellStyle name="T_Chi tieu su nghiep VHXH 2009 chi tiet_01_12qh3t12 5 3" xfId="45815" xr:uid="{00000000-0005-0000-0000-0000C2C60000}"/>
    <cellStyle name="T_Chi tieu su nghiep VHXH 2009 chi tiet_01_12qh3t12 5 4" xfId="45816" xr:uid="{00000000-0005-0000-0000-0000C3C60000}"/>
    <cellStyle name="T_Chi tieu su nghiep VHXH 2009 chi tiet_01_12qh3t12 5 5" xfId="45817" xr:uid="{00000000-0005-0000-0000-0000C4C60000}"/>
    <cellStyle name="T_Chi tieu su nghiep VHXH 2009 chi tiet_01_12qh3t12 5 6" xfId="45818" xr:uid="{00000000-0005-0000-0000-0000C5C60000}"/>
    <cellStyle name="T_Chi tieu su nghiep VHXH 2009 chi tiet_01_12qh3t12 6" xfId="45819" xr:uid="{00000000-0005-0000-0000-0000C6C60000}"/>
    <cellStyle name="T_Chi tieu su nghiep VHXH 2009 chi tiet_01_12qh3t12 6 2" xfId="45820" xr:uid="{00000000-0005-0000-0000-0000C7C60000}"/>
    <cellStyle name="T_Chi tieu su nghiep VHXH 2009 chi tiet_01_12qh3t12 6 3" xfId="45821" xr:uid="{00000000-0005-0000-0000-0000C8C60000}"/>
    <cellStyle name="T_Chi tieu su nghiep VHXH 2009 chi tiet_01_12qh3t12 6 4" xfId="45822" xr:uid="{00000000-0005-0000-0000-0000C9C60000}"/>
    <cellStyle name="T_Chi tieu su nghiep VHXH 2009 chi tiet_01_12qh3t12 6 5" xfId="45823" xr:uid="{00000000-0005-0000-0000-0000CAC60000}"/>
    <cellStyle name="T_Chi tieu su nghiep VHXH 2009 chi tiet_01_12qh3t12 6 6" xfId="45824" xr:uid="{00000000-0005-0000-0000-0000CBC60000}"/>
    <cellStyle name="T_Chi tieu su nghiep VHXH 2009 chi tiet_01_12qh3t12 7" xfId="45825" xr:uid="{00000000-0005-0000-0000-0000CCC60000}"/>
    <cellStyle name="T_Chi tieu su nghiep VHXH 2009 chi tiet_01_12qh3t12 7 2" xfId="45826" xr:uid="{00000000-0005-0000-0000-0000CDC60000}"/>
    <cellStyle name="T_Chi tieu su nghiep VHXH 2009 chi tiet_01_12qh3t12 7 3" xfId="45827" xr:uid="{00000000-0005-0000-0000-0000CEC60000}"/>
    <cellStyle name="T_Chi tieu su nghiep VHXH 2009 chi tiet_01_12qh3t12 7 4" xfId="45828" xr:uid="{00000000-0005-0000-0000-0000CFC60000}"/>
    <cellStyle name="T_Chi tieu su nghiep VHXH 2009 chi tiet_01_12qh3t12 7 5" xfId="45829" xr:uid="{00000000-0005-0000-0000-0000D0C60000}"/>
    <cellStyle name="T_Chi tieu su nghiep VHXH 2009 chi tiet_01_12qh3t12 7 6" xfId="45830" xr:uid="{00000000-0005-0000-0000-0000D1C60000}"/>
    <cellStyle name="T_Chi tieu su nghiep VHXH 2009 chi tiet_01_12qh3t12 8" xfId="45831" xr:uid="{00000000-0005-0000-0000-0000D2C60000}"/>
    <cellStyle name="T_Chi tieu su nghiep VHXH 2009 chi tiet_01_12qh3t12 8 2" xfId="45832" xr:uid="{00000000-0005-0000-0000-0000D3C60000}"/>
    <cellStyle name="T_Chi tieu su nghiep VHXH 2009 chi tiet_01_12qh3t12 8 3" xfId="45833" xr:uid="{00000000-0005-0000-0000-0000D4C60000}"/>
    <cellStyle name="T_Chi tieu su nghiep VHXH 2009 chi tiet_01_12qh3t12 8 4" xfId="45834" xr:uid="{00000000-0005-0000-0000-0000D5C60000}"/>
    <cellStyle name="T_Chi tieu su nghiep VHXH 2009 chi tiet_01_12qh3t12 8 5" xfId="45835" xr:uid="{00000000-0005-0000-0000-0000D6C60000}"/>
    <cellStyle name="T_Chi tieu su nghiep VHXH 2009 chi tiet_01_12qh3t12 8 6" xfId="45836" xr:uid="{00000000-0005-0000-0000-0000D7C60000}"/>
    <cellStyle name="T_Chi tieu su nghiep VHXH 2009 chi tiet_01_12qh3t12 9" xfId="45837" xr:uid="{00000000-0005-0000-0000-0000D8C60000}"/>
    <cellStyle name="T_Chi tieu su nghiep VHXH 2009 chi tiet_01_12qh3t12 9 2" xfId="45838" xr:uid="{00000000-0005-0000-0000-0000D9C60000}"/>
    <cellStyle name="T_Chi tieu su nghiep VHXH 2009 chi tiet_01_12qh3t12 9 3" xfId="45839" xr:uid="{00000000-0005-0000-0000-0000DAC60000}"/>
    <cellStyle name="T_Chi tieu su nghiep VHXH 2009 chi tiet_01_12qh3t12 9 4" xfId="45840" xr:uid="{00000000-0005-0000-0000-0000DBC60000}"/>
    <cellStyle name="T_Chi tieu su nghiep VHXH 2009 chi tiet_01_12qh3t12 9 5" xfId="45841" xr:uid="{00000000-0005-0000-0000-0000DCC60000}"/>
    <cellStyle name="T_Chi tieu su nghiep VHXH 2009 chi tiet_01_12qh3t12 9 6" xfId="45842" xr:uid="{00000000-0005-0000-0000-0000DDC60000}"/>
    <cellStyle name="T_Chi tieu su nghiep VHXH 2009 chi tiet_01_12qh3t12_6_Dieuchinh_6thang_2010_Totrinh_HDND" xfId="45843" xr:uid="{00000000-0005-0000-0000-0000DEC60000}"/>
    <cellStyle name="T_Chi tieu su nghiep VHXH 2009 chi tiet_01_12qh3t12_BCXDCB_6thang_2010_BTV" xfId="45844" xr:uid="{00000000-0005-0000-0000-0000DFC60000}"/>
    <cellStyle name="T_Chi tieu su nghiep VHXH 2009 chi tiet_01_12qh3t12_Bieu Bo sung_GuichiThu" xfId="45845" xr:uid="{00000000-0005-0000-0000-0000E0C60000}"/>
    <cellStyle name="T_Chi tieu su nghiep VHXH 2009 chi tiet_01_12qh3t12_KH_DTXD_2011_KTNN_Ha" xfId="45846" xr:uid="{00000000-0005-0000-0000-0000E1C60000}"/>
    <cellStyle name="T_Chi tieu su nghiep VHXH 2009 chi tiet_01_12qh3t12_KH_DTXD_2011_KTNN_Ha1" xfId="45847" xr:uid="{00000000-0005-0000-0000-0000E2C60000}"/>
    <cellStyle name="T_Chi tieu su nghiep VHXH 2009 chi tiet_01_12qh3t12_Nhucauvon_2010" xfId="45848" xr:uid="{00000000-0005-0000-0000-0000E3C60000}"/>
    <cellStyle name="T_Chi tieu su nghiep VHXH 2009 chi tiet_01_12qh3t12_Nhucauvon_2010_6_BCXDCB_6thang_2010_BCH" xfId="45849" xr:uid="{00000000-0005-0000-0000-0000E4C60000}"/>
    <cellStyle name="T_Chinhthuc_Dongquyen_NLN" xfId="45850" xr:uid="{00000000-0005-0000-0000-0000E5C60000}"/>
    <cellStyle name="T_Chinhthuc_Dongquyen_NLN 10" xfId="45851" xr:uid="{00000000-0005-0000-0000-0000E6C60000}"/>
    <cellStyle name="T_Chinhthuc_Dongquyen_NLN 10 2" xfId="45852" xr:uid="{00000000-0005-0000-0000-0000E7C60000}"/>
    <cellStyle name="T_Chinhthuc_Dongquyen_NLN 10 3" xfId="45853" xr:uid="{00000000-0005-0000-0000-0000E8C60000}"/>
    <cellStyle name="T_Chinhthuc_Dongquyen_NLN 10 4" xfId="45854" xr:uid="{00000000-0005-0000-0000-0000E9C60000}"/>
    <cellStyle name="T_Chinhthuc_Dongquyen_NLN 10 5" xfId="45855" xr:uid="{00000000-0005-0000-0000-0000EAC60000}"/>
    <cellStyle name="T_Chinhthuc_Dongquyen_NLN 10 6" xfId="45856" xr:uid="{00000000-0005-0000-0000-0000EBC60000}"/>
    <cellStyle name="T_Chinhthuc_Dongquyen_NLN 11" xfId="45857" xr:uid="{00000000-0005-0000-0000-0000ECC60000}"/>
    <cellStyle name="T_Chinhthuc_Dongquyen_NLN 11 2" xfId="45858" xr:uid="{00000000-0005-0000-0000-0000EDC60000}"/>
    <cellStyle name="T_Chinhthuc_Dongquyen_NLN 11 3" xfId="45859" xr:uid="{00000000-0005-0000-0000-0000EEC60000}"/>
    <cellStyle name="T_Chinhthuc_Dongquyen_NLN 11 4" xfId="45860" xr:uid="{00000000-0005-0000-0000-0000EFC60000}"/>
    <cellStyle name="T_Chinhthuc_Dongquyen_NLN 11 5" xfId="45861" xr:uid="{00000000-0005-0000-0000-0000F0C60000}"/>
    <cellStyle name="T_Chinhthuc_Dongquyen_NLN 11 6" xfId="45862" xr:uid="{00000000-0005-0000-0000-0000F1C60000}"/>
    <cellStyle name="T_Chinhthuc_Dongquyen_NLN 12" xfId="45863" xr:uid="{00000000-0005-0000-0000-0000F2C60000}"/>
    <cellStyle name="T_Chinhthuc_Dongquyen_NLN 12 2" xfId="45864" xr:uid="{00000000-0005-0000-0000-0000F3C60000}"/>
    <cellStyle name="T_Chinhthuc_Dongquyen_NLN 12 3" xfId="45865" xr:uid="{00000000-0005-0000-0000-0000F4C60000}"/>
    <cellStyle name="T_Chinhthuc_Dongquyen_NLN 12 4" xfId="45866" xr:uid="{00000000-0005-0000-0000-0000F5C60000}"/>
    <cellStyle name="T_Chinhthuc_Dongquyen_NLN 12 5" xfId="45867" xr:uid="{00000000-0005-0000-0000-0000F6C60000}"/>
    <cellStyle name="T_Chinhthuc_Dongquyen_NLN 12 6" xfId="45868" xr:uid="{00000000-0005-0000-0000-0000F7C60000}"/>
    <cellStyle name="T_Chinhthuc_Dongquyen_NLN 13" xfId="45869" xr:uid="{00000000-0005-0000-0000-0000F8C60000}"/>
    <cellStyle name="T_Chinhthuc_Dongquyen_NLN 13 2" xfId="45870" xr:uid="{00000000-0005-0000-0000-0000F9C60000}"/>
    <cellStyle name="T_Chinhthuc_Dongquyen_NLN 13 3" xfId="45871" xr:uid="{00000000-0005-0000-0000-0000FAC60000}"/>
    <cellStyle name="T_Chinhthuc_Dongquyen_NLN 13 4" xfId="45872" xr:uid="{00000000-0005-0000-0000-0000FBC60000}"/>
    <cellStyle name="T_Chinhthuc_Dongquyen_NLN 13 5" xfId="45873" xr:uid="{00000000-0005-0000-0000-0000FCC60000}"/>
    <cellStyle name="T_Chinhthuc_Dongquyen_NLN 13 6" xfId="45874" xr:uid="{00000000-0005-0000-0000-0000FDC60000}"/>
    <cellStyle name="T_Chinhthuc_Dongquyen_NLN 14" xfId="45875" xr:uid="{00000000-0005-0000-0000-0000FEC60000}"/>
    <cellStyle name="T_Chinhthuc_Dongquyen_NLN 14 2" xfId="45876" xr:uid="{00000000-0005-0000-0000-0000FFC60000}"/>
    <cellStyle name="T_Chinhthuc_Dongquyen_NLN 14 3" xfId="45877" xr:uid="{00000000-0005-0000-0000-000000C70000}"/>
    <cellStyle name="T_Chinhthuc_Dongquyen_NLN 14 4" xfId="45878" xr:uid="{00000000-0005-0000-0000-000001C70000}"/>
    <cellStyle name="T_Chinhthuc_Dongquyen_NLN 14 5" xfId="45879" xr:uid="{00000000-0005-0000-0000-000002C70000}"/>
    <cellStyle name="T_Chinhthuc_Dongquyen_NLN 14 6" xfId="45880" xr:uid="{00000000-0005-0000-0000-000003C70000}"/>
    <cellStyle name="T_Chinhthuc_Dongquyen_NLN 15" xfId="45881" xr:uid="{00000000-0005-0000-0000-000004C70000}"/>
    <cellStyle name="T_Chinhthuc_Dongquyen_NLN 15 2" xfId="45882" xr:uid="{00000000-0005-0000-0000-000005C70000}"/>
    <cellStyle name="T_Chinhthuc_Dongquyen_NLN 15 3" xfId="45883" xr:uid="{00000000-0005-0000-0000-000006C70000}"/>
    <cellStyle name="T_Chinhthuc_Dongquyen_NLN 15 4" xfId="45884" xr:uid="{00000000-0005-0000-0000-000007C70000}"/>
    <cellStyle name="T_Chinhthuc_Dongquyen_NLN 15 5" xfId="45885" xr:uid="{00000000-0005-0000-0000-000008C70000}"/>
    <cellStyle name="T_Chinhthuc_Dongquyen_NLN 15 6" xfId="45886" xr:uid="{00000000-0005-0000-0000-000009C70000}"/>
    <cellStyle name="T_Chinhthuc_Dongquyen_NLN 16" xfId="45887" xr:uid="{00000000-0005-0000-0000-00000AC70000}"/>
    <cellStyle name="T_Chinhthuc_Dongquyen_NLN 16 2" xfId="45888" xr:uid="{00000000-0005-0000-0000-00000BC70000}"/>
    <cellStyle name="T_Chinhthuc_Dongquyen_NLN 16 3" xfId="45889" xr:uid="{00000000-0005-0000-0000-00000CC70000}"/>
    <cellStyle name="T_Chinhthuc_Dongquyen_NLN 16 4" xfId="45890" xr:uid="{00000000-0005-0000-0000-00000DC70000}"/>
    <cellStyle name="T_Chinhthuc_Dongquyen_NLN 16 5" xfId="45891" xr:uid="{00000000-0005-0000-0000-00000EC70000}"/>
    <cellStyle name="T_Chinhthuc_Dongquyen_NLN 16 6" xfId="45892" xr:uid="{00000000-0005-0000-0000-00000FC70000}"/>
    <cellStyle name="T_Chinhthuc_Dongquyen_NLN 17" xfId="45893" xr:uid="{00000000-0005-0000-0000-000010C70000}"/>
    <cellStyle name="T_Chinhthuc_Dongquyen_NLN 17 2" xfId="45894" xr:uid="{00000000-0005-0000-0000-000011C70000}"/>
    <cellStyle name="T_Chinhthuc_Dongquyen_NLN 17 3" xfId="45895" xr:uid="{00000000-0005-0000-0000-000012C70000}"/>
    <cellStyle name="T_Chinhthuc_Dongquyen_NLN 17 4" xfId="45896" xr:uid="{00000000-0005-0000-0000-000013C70000}"/>
    <cellStyle name="T_Chinhthuc_Dongquyen_NLN 17 5" xfId="45897" xr:uid="{00000000-0005-0000-0000-000014C70000}"/>
    <cellStyle name="T_Chinhthuc_Dongquyen_NLN 17 6" xfId="45898" xr:uid="{00000000-0005-0000-0000-000015C70000}"/>
    <cellStyle name="T_Chinhthuc_Dongquyen_NLN 18" xfId="45899" xr:uid="{00000000-0005-0000-0000-000016C70000}"/>
    <cellStyle name="T_Chinhthuc_Dongquyen_NLN 18 2" xfId="45900" xr:uid="{00000000-0005-0000-0000-000017C70000}"/>
    <cellStyle name="T_Chinhthuc_Dongquyen_NLN 18 3" xfId="45901" xr:uid="{00000000-0005-0000-0000-000018C70000}"/>
    <cellStyle name="T_Chinhthuc_Dongquyen_NLN 18 4" xfId="45902" xr:uid="{00000000-0005-0000-0000-000019C70000}"/>
    <cellStyle name="T_Chinhthuc_Dongquyen_NLN 18 5" xfId="45903" xr:uid="{00000000-0005-0000-0000-00001AC70000}"/>
    <cellStyle name="T_Chinhthuc_Dongquyen_NLN 18 6" xfId="45904" xr:uid="{00000000-0005-0000-0000-00001BC70000}"/>
    <cellStyle name="T_Chinhthuc_Dongquyen_NLN 19" xfId="45905" xr:uid="{00000000-0005-0000-0000-00001CC70000}"/>
    <cellStyle name="T_Chinhthuc_Dongquyen_NLN 19 2" xfId="45906" xr:uid="{00000000-0005-0000-0000-00001DC70000}"/>
    <cellStyle name="T_Chinhthuc_Dongquyen_NLN 19 3" xfId="45907" xr:uid="{00000000-0005-0000-0000-00001EC70000}"/>
    <cellStyle name="T_Chinhthuc_Dongquyen_NLN 19 4" xfId="45908" xr:uid="{00000000-0005-0000-0000-00001FC70000}"/>
    <cellStyle name="T_Chinhthuc_Dongquyen_NLN 19 5" xfId="45909" xr:uid="{00000000-0005-0000-0000-000020C70000}"/>
    <cellStyle name="T_Chinhthuc_Dongquyen_NLN 19 6" xfId="45910" xr:uid="{00000000-0005-0000-0000-000021C70000}"/>
    <cellStyle name="T_Chinhthuc_Dongquyen_NLN 2" xfId="45911" xr:uid="{00000000-0005-0000-0000-000022C70000}"/>
    <cellStyle name="T_Chinhthuc_Dongquyen_NLN 2 2" xfId="45912" xr:uid="{00000000-0005-0000-0000-000023C70000}"/>
    <cellStyle name="T_Chinhthuc_Dongquyen_NLN 2 3" xfId="45913" xr:uid="{00000000-0005-0000-0000-000024C70000}"/>
    <cellStyle name="T_Chinhthuc_Dongquyen_NLN 2 4" xfId="45914" xr:uid="{00000000-0005-0000-0000-000025C70000}"/>
    <cellStyle name="T_Chinhthuc_Dongquyen_NLN 2 5" xfId="45915" xr:uid="{00000000-0005-0000-0000-000026C70000}"/>
    <cellStyle name="T_Chinhthuc_Dongquyen_NLN 2 6" xfId="45916" xr:uid="{00000000-0005-0000-0000-000027C70000}"/>
    <cellStyle name="T_Chinhthuc_Dongquyen_NLN 2 7" xfId="45917" xr:uid="{00000000-0005-0000-0000-000028C70000}"/>
    <cellStyle name="T_Chinhthuc_Dongquyen_NLN 20" xfId="45918" xr:uid="{00000000-0005-0000-0000-000029C70000}"/>
    <cellStyle name="T_Chinhthuc_Dongquyen_NLN 20 2" xfId="45919" xr:uid="{00000000-0005-0000-0000-00002AC70000}"/>
    <cellStyle name="T_Chinhthuc_Dongquyen_NLN 20 3" xfId="45920" xr:uid="{00000000-0005-0000-0000-00002BC70000}"/>
    <cellStyle name="T_Chinhthuc_Dongquyen_NLN 20 4" xfId="45921" xr:uid="{00000000-0005-0000-0000-00002CC70000}"/>
    <cellStyle name="T_Chinhthuc_Dongquyen_NLN 20 5" xfId="45922" xr:uid="{00000000-0005-0000-0000-00002DC70000}"/>
    <cellStyle name="T_Chinhthuc_Dongquyen_NLN 20 6" xfId="45923" xr:uid="{00000000-0005-0000-0000-00002EC70000}"/>
    <cellStyle name="T_Chinhthuc_Dongquyen_NLN 21" xfId="45924" xr:uid="{00000000-0005-0000-0000-00002FC70000}"/>
    <cellStyle name="T_Chinhthuc_Dongquyen_NLN 21 2" xfId="45925" xr:uid="{00000000-0005-0000-0000-000030C70000}"/>
    <cellStyle name="T_Chinhthuc_Dongquyen_NLN 21 3" xfId="45926" xr:uid="{00000000-0005-0000-0000-000031C70000}"/>
    <cellStyle name="T_Chinhthuc_Dongquyen_NLN 21 4" xfId="45927" xr:uid="{00000000-0005-0000-0000-000032C70000}"/>
    <cellStyle name="T_Chinhthuc_Dongquyen_NLN 21 5" xfId="45928" xr:uid="{00000000-0005-0000-0000-000033C70000}"/>
    <cellStyle name="T_Chinhthuc_Dongquyen_NLN 21 6" xfId="45929" xr:uid="{00000000-0005-0000-0000-000034C70000}"/>
    <cellStyle name="T_Chinhthuc_Dongquyen_NLN 22" xfId="45930" xr:uid="{00000000-0005-0000-0000-000035C70000}"/>
    <cellStyle name="T_Chinhthuc_Dongquyen_NLN 22 2" xfId="45931" xr:uid="{00000000-0005-0000-0000-000036C70000}"/>
    <cellStyle name="T_Chinhthuc_Dongquyen_NLN 22 3" xfId="45932" xr:uid="{00000000-0005-0000-0000-000037C70000}"/>
    <cellStyle name="T_Chinhthuc_Dongquyen_NLN 22 4" xfId="45933" xr:uid="{00000000-0005-0000-0000-000038C70000}"/>
    <cellStyle name="T_Chinhthuc_Dongquyen_NLN 22 5" xfId="45934" xr:uid="{00000000-0005-0000-0000-000039C70000}"/>
    <cellStyle name="T_Chinhthuc_Dongquyen_NLN 22 6" xfId="45935" xr:uid="{00000000-0005-0000-0000-00003AC70000}"/>
    <cellStyle name="T_Chinhthuc_Dongquyen_NLN 23" xfId="45936" xr:uid="{00000000-0005-0000-0000-00003BC70000}"/>
    <cellStyle name="T_Chinhthuc_Dongquyen_NLN 23 2" xfId="45937" xr:uid="{00000000-0005-0000-0000-00003CC70000}"/>
    <cellStyle name="T_Chinhthuc_Dongquyen_NLN 23 3" xfId="45938" xr:uid="{00000000-0005-0000-0000-00003DC70000}"/>
    <cellStyle name="T_Chinhthuc_Dongquyen_NLN 23 4" xfId="45939" xr:uid="{00000000-0005-0000-0000-00003EC70000}"/>
    <cellStyle name="T_Chinhthuc_Dongquyen_NLN 23 5" xfId="45940" xr:uid="{00000000-0005-0000-0000-00003FC70000}"/>
    <cellStyle name="T_Chinhthuc_Dongquyen_NLN 23 6" xfId="45941" xr:uid="{00000000-0005-0000-0000-000040C70000}"/>
    <cellStyle name="T_Chinhthuc_Dongquyen_NLN 24" xfId="45942" xr:uid="{00000000-0005-0000-0000-000041C70000}"/>
    <cellStyle name="T_Chinhthuc_Dongquyen_NLN 24 2" xfId="45943" xr:uid="{00000000-0005-0000-0000-000042C70000}"/>
    <cellStyle name="T_Chinhthuc_Dongquyen_NLN 24 3" xfId="45944" xr:uid="{00000000-0005-0000-0000-000043C70000}"/>
    <cellStyle name="T_Chinhthuc_Dongquyen_NLN 24 4" xfId="45945" xr:uid="{00000000-0005-0000-0000-000044C70000}"/>
    <cellStyle name="T_Chinhthuc_Dongquyen_NLN 24 5" xfId="45946" xr:uid="{00000000-0005-0000-0000-000045C70000}"/>
    <cellStyle name="T_Chinhthuc_Dongquyen_NLN 24 6" xfId="45947" xr:uid="{00000000-0005-0000-0000-000046C70000}"/>
    <cellStyle name="T_Chinhthuc_Dongquyen_NLN 25" xfId="45948" xr:uid="{00000000-0005-0000-0000-000047C70000}"/>
    <cellStyle name="T_Chinhthuc_Dongquyen_NLN 25 2" xfId="45949" xr:uid="{00000000-0005-0000-0000-000048C70000}"/>
    <cellStyle name="T_Chinhthuc_Dongquyen_NLN 25 3" xfId="45950" xr:uid="{00000000-0005-0000-0000-000049C70000}"/>
    <cellStyle name="T_Chinhthuc_Dongquyen_NLN 25 4" xfId="45951" xr:uid="{00000000-0005-0000-0000-00004AC70000}"/>
    <cellStyle name="T_Chinhthuc_Dongquyen_NLN 25 5" xfId="45952" xr:uid="{00000000-0005-0000-0000-00004BC70000}"/>
    <cellStyle name="T_Chinhthuc_Dongquyen_NLN 25 6" xfId="45953" xr:uid="{00000000-0005-0000-0000-00004CC70000}"/>
    <cellStyle name="T_Chinhthuc_Dongquyen_NLN 26" xfId="45954" xr:uid="{00000000-0005-0000-0000-00004DC70000}"/>
    <cellStyle name="T_Chinhthuc_Dongquyen_NLN 26 2" xfId="45955" xr:uid="{00000000-0005-0000-0000-00004EC70000}"/>
    <cellStyle name="T_Chinhthuc_Dongquyen_NLN 26 3" xfId="45956" xr:uid="{00000000-0005-0000-0000-00004FC70000}"/>
    <cellStyle name="T_Chinhthuc_Dongquyen_NLN 26 4" xfId="45957" xr:uid="{00000000-0005-0000-0000-000050C70000}"/>
    <cellStyle name="T_Chinhthuc_Dongquyen_NLN 26 5" xfId="45958" xr:uid="{00000000-0005-0000-0000-000051C70000}"/>
    <cellStyle name="T_Chinhthuc_Dongquyen_NLN 26 6" xfId="45959" xr:uid="{00000000-0005-0000-0000-000052C70000}"/>
    <cellStyle name="T_Chinhthuc_Dongquyen_NLN 27" xfId="45960" xr:uid="{00000000-0005-0000-0000-000053C70000}"/>
    <cellStyle name="T_Chinhthuc_Dongquyen_NLN 27 2" xfId="45961" xr:uid="{00000000-0005-0000-0000-000054C70000}"/>
    <cellStyle name="T_Chinhthuc_Dongquyen_NLN 27 3" xfId="45962" xr:uid="{00000000-0005-0000-0000-000055C70000}"/>
    <cellStyle name="T_Chinhthuc_Dongquyen_NLN 27 4" xfId="45963" xr:uid="{00000000-0005-0000-0000-000056C70000}"/>
    <cellStyle name="T_Chinhthuc_Dongquyen_NLN 27 5" xfId="45964" xr:uid="{00000000-0005-0000-0000-000057C70000}"/>
    <cellStyle name="T_Chinhthuc_Dongquyen_NLN 27 6" xfId="45965" xr:uid="{00000000-0005-0000-0000-000058C70000}"/>
    <cellStyle name="T_Chinhthuc_Dongquyen_NLN 28" xfId="45966" xr:uid="{00000000-0005-0000-0000-000059C70000}"/>
    <cellStyle name="T_Chinhthuc_Dongquyen_NLN 28 2" xfId="45967" xr:uid="{00000000-0005-0000-0000-00005AC70000}"/>
    <cellStyle name="T_Chinhthuc_Dongquyen_NLN 28 3" xfId="45968" xr:uid="{00000000-0005-0000-0000-00005BC70000}"/>
    <cellStyle name="T_Chinhthuc_Dongquyen_NLN 28 4" xfId="45969" xr:uid="{00000000-0005-0000-0000-00005CC70000}"/>
    <cellStyle name="T_Chinhthuc_Dongquyen_NLN 28 5" xfId="45970" xr:uid="{00000000-0005-0000-0000-00005DC70000}"/>
    <cellStyle name="T_Chinhthuc_Dongquyen_NLN 28 6" xfId="45971" xr:uid="{00000000-0005-0000-0000-00005EC70000}"/>
    <cellStyle name="T_Chinhthuc_Dongquyen_NLN 29" xfId="45972" xr:uid="{00000000-0005-0000-0000-00005FC70000}"/>
    <cellStyle name="T_Chinhthuc_Dongquyen_NLN 29 2" xfId="45973" xr:uid="{00000000-0005-0000-0000-000060C70000}"/>
    <cellStyle name="T_Chinhthuc_Dongquyen_NLN 29 3" xfId="45974" xr:uid="{00000000-0005-0000-0000-000061C70000}"/>
    <cellStyle name="T_Chinhthuc_Dongquyen_NLN 29 4" xfId="45975" xr:uid="{00000000-0005-0000-0000-000062C70000}"/>
    <cellStyle name="T_Chinhthuc_Dongquyen_NLN 29 5" xfId="45976" xr:uid="{00000000-0005-0000-0000-000063C70000}"/>
    <cellStyle name="T_Chinhthuc_Dongquyen_NLN 29 6" xfId="45977" xr:uid="{00000000-0005-0000-0000-000064C70000}"/>
    <cellStyle name="T_Chinhthuc_Dongquyen_NLN 3" xfId="45978" xr:uid="{00000000-0005-0000-0000-000065C70000}"/>
    <cellStyle name="T_Chinhthuc_Dongquyen_NLN 3 2" xfId="45979" xr:uid="{00000000-0005-0000-0000-000066C70000}"/>
    <cellStyle name="T_Chinhthuc_Dongquyen_NLN 3 3" xfId="45980" xr:uid="{00000000-0005-0000-0000-000067C70000}"/>
    <cellStyle name="T_Chinhthuc_Dongquyen_NLN 3 4" xfId="45981" xr:uid="{00000000-0005-0000-0000-000068C70000}"/>
    <cellStyle name="T_Chinhthuc_Dongquyen_NLN 3 5" xfId="45982" xr:uid="{00000000-0005-0000-0000-000069C70000}"/>
    <cellStyle name="T_Chinhthuc_Dongquyen_NLN 3 6" xfId="45983" xr:uid="{00000000-0005-0000-0000-00006AC70000}"/>
    <cellStyle name="T_Chinhthuc_Dongquyen_NLN 30" xfId="45984" xr:uid="{00000000-0005-0000-0000-00006BC70000}"/>
    <cellStyle name="T_Chinhthuc_Dongquyen_NLN 31" xfId="45985" xr:uid="{00000000-0005-0000-0000-00006CC70000}"/>
    <cellStyle name="T_Chinhthuc_Dongquyen_NLN 32" xfId="45986" xr:uid="{00000000-0005-0000-0000-00006DC70000}"/>
    <cellStyle name="T_Chinhthuc_Dongquyen_NLN 33" xfId="45987" xr:uid="{00000000-0005-0000-0000-00006EC70000}"/>
    <cellStyle name="T_Chinhthuc_Dongquyen_NLN 34" xfId="45988" xr:uid="{00000000-0005-0000-0000-00006FC70000}"/>
    <cellStyle name="T_Chinhthuc_Dongquyen_NLN 4" xfId="45989" xr:uid="{00000000-0005-0000-0000-000070C70000}"/>
    <cellStyle name="T_Chinhthuc_Dongquyen_NLN 4 2" xfId="45990" xr:uid="{00000000-0005-0000-0000-000071C70000}"/>
    <cellStyle name="T_Chinhthuc_Dongquyen_NLN 4 3" xfId="45991" xr:uid="{00000000-0005-0000-0000-000072C70000}"/>
    <cellStyle name="T_Chinhthuc_Dongquyen_NLN 4 4" xfId="45992" xr:uid="{00000000-0005-0000-0000-000073C70000}"/>
    <cellStyle name="T_Chinhthuc_Dongquyen_NLN 4 5" xfId="45993" xr:uid="{00000000-0005-0000-0000-000074C70000}"/>
    <cellStyle name="T_Chinhthuc_Dongquyen_NLN 4 6" xfId="45994" xr:uid="{00000000-0005-0000-0000-000075C70000}"/>
    <cellStyle name="T_Chinhthuc_Dongquyen_NLN 5" xfId="45995" xr:uid="{00000000-0005-0000-0000-000076C70000}"/>
    <cellStyle name="T_Chinhthuc_Dongquyen_NLN 5 2" xfId="45996" xr:uid="{00000000-0005-0000-0000-000077C70000}"/>
    <cellStyle name="T_Chinhthuc_Dongquyen_NLN 5 3" xfId="45997" xr:uid="{00000000-0005-0000-0000-000078C70000}"/>
    <cellStyle name="T_Chinhthuc_Dongquyen_NLN 5 4" xfId="45998" xr:uid="{00000000-0005-0000-0000-000079C70000}"/>
    <cellStyle name="T_Chinhthuc_Dongquyen_NLN 5 5" xfId="45999" xr:uid="{00000000-0005-0000-0000-00007AC70000}"/>
    <cellStyle name="T_Chinhthuc_Dongquyen_NLN 5 6" xfId="46000" xr:uid="{00000000-0005-0000-0000-00007BC70000}"/>
    <cellStyle name="T_Chinhthuc_Dongquyen_NLN 6" xfId="46001" xr:uid="{00000000-0005-0000-0000-00007CC70000}"/>
    <cellStyle name="T_Chinhthuc_Dongquyen_NLN 6 2" xfId="46002" xr:uid="{00000000-0005-0000-0000-00007DC70000}"/>
    <cellStyle name="T_Chinhthuc_Dongquyen_NLN 6 3" xfId="46003" xr:uid="{00000000-0005-0000-0000-00007EC70000}"/>
    <cellStyle name="T_Chinhthuc_Dongquyen_NLN 6 4" xfId="46004" xr:uid="{00000000-0005-0000-0000-00007FC70000}"/>
    <cellStyle name="T_Chinhthuc_Dongquyen_NLN 6 5" xfId="46005" xr:uid="{00000000-0005-0000-0000-000080C70000}"/>
    <cellStyle name="T_Chinhthuc_Dongquyen_NLN 6 6" xfId="46006" xr:uid="{00000000-0005-0000-0000-000081C70000}"/>
    <cellStyle name="T_Chinhthuc_Dongquyen_NLN 7" xfId="46007" xr:uid="{00000000-0005-0000-0000-000082C70000}"/>
    <cellStyle name="T_Chinhthuc_Dongquyen_NLN 7 2" xfId="46008" xr:uid="{00000000-0005-0000-0000-000083C70000}"/>
    <cellStyle name="T_Chinhthuc_Dongquyen_NLN 7 3" xfId="46009" xr:uid="{00000000-0005-0000-0000-000084C70000}"/>
    <cellStyle name="T_Chinhthuc_Dongquyen_NLN 7 4" xfId="46010" xr:uid="{00000000-0005-0000-0000-000085C70000}"/>
    <cellStyle name="T_Chinhthuc_Dongquyen_NLN 7 5" xfId="46011" xr:uid="{00000000-0005-0000-0000-000086C70000}"/>
    <cellStyle name="T_Chinhthuc_Dongquyen_NLN 7 6" xfId="46012" xr:uid="{00000000-0005-0000-0000-000087C70000}"/>
    <cellStyle name="T_Chinhthuc_Dongquyen_NLN 8" xfId="46013" xr:uid="{00000000-0005-0000-0000-000088C70000}"/>
    <cellStyle name="T_Chinhthuc_Dongquyen_NLN 8 2" xfId="46014" xr:uid="{00000000-0005-0000-0000-000089C70000}"/>
    <cellStyle name="T_Chinhthuc_Dongquyen_NLN 8 3" xfId="46015" xr:uid="{00000000-0005-0000-0000-00008AC70000}"/>
    <cellStyle name="T_Chinhthuc_Dongquyen_NLN 8 4" xfId="46016" xr:uid="{00000000-0005-0000-0000-00008BC70000}"/>
    <cellStyle name="T_Chinhthuc_Dongquyen_NLN 8 5" xfId="46017" xr:uid="{00000000-0005-0000-0000-00008CC70000}"/>
    <cellStyle name="T_Chinhthuc_Dongquyen_NLN 8 6" xfId="46018" xr:uid="{00000000-0005-0000-0000-00008DC70000}"/>
    <cellStyle name="T_Chinhthuc_Dongquyen_NLN 9" xfId="46019" xr:uid="{00000000-0005-0000-0000-00008EC70000}"/>
    <cellStyle name="T_Chinhthuc_Dongquyen_NLN 9 2" xfId="46020" xr:uid="{00000000-0005-0000-0000-00008FC70000}"/>
    <cellStyle name="T_Chinhthuc_Dongquyen_NLN 9 3" xfId="46021" xr:uid="{00000000-0005-0000-0000-000090C70000}"/>
    <cellStyle name="T_Chinhthuc_Dongquyen_NLN 9 4" xfId="46022" xr:uid="{00000000-0005-0000-0000-000091C70000}"/>
    <cellStyle name="T_Chinhthuc_Dongquyen_NLN 9 5" xfId="46023" xr:uid="{00000000-0005-0000-0000-000092C70000}"/>
    <cellStyle name="T_Chinhthuc_Dongquyen_NLN 9 6" xfId="46024" xr:uid="{00000000-0005-0000-0000-000093C70000}"/>
    <cellStyle name="T_Chinhthuc_Dongquyen_NLN_6_Dieuchinh_6thang_2010_Totrinh_HDND" xfId="46025" xr:uid="{00000000-0005-0000-0000-000094C70000}"/>
    <cellStyle name="T_Chinhthuc_Dongquyen_NLN_BCXDCB_6thang_2010_BTV" xfId="46026" xr:uid="{00000000-0005-0000-0000-000095C70000}"/>
    <cellStyle name="T_Chinhthuc_Dongquyen_NLN_Bieu Bo sung_GuichiThu" xfId="46027" xr:uid="{00000000-0005-0000-0000-000096C70000}"/>
    <cellStyle name="T_Chinhthuc_Dongquyen_NLN_KH_DTXD_2011_KTNN_Ha" xfId="46028" xr:uid="{00000000-0005-0000-0000-000097C70000}"/>
    <cellStyle name="T_Chinhthuc_Dongquyen_NLN_KH_DTXD_2011_KTNN_Ha1" xfId="46029" xr:uid="{00000000-0005-0000-0000-000098C70000}"/>
    <cellStyle name="T_Chinhthuc_Dongquyen_NLN_Nhucauvon_2010" xfId="46030" xr:uid="{00000000-0005-0000-0000-000099C70000}"/>
    <cellStyle name="T_Chinhthuc_Dongquyen_NLN_Nhucauvon_2010_6_BCXDCB_6thang_2010_BCH" xfId="46031" xr:uid="{00000000-0005-0000-0000-00009AC70000}"/>
    <cellStyle name="T_ChiTieu_KeHoach_2009" xfId="46032" xr:uid="{00000000-0005-0000-0000-00009BC70000}"/>
    <cellStyle name="T_ChiTieu_KeHoach_2009 10" xfId="46033" xr:uid="{00000000-0005-0000-0000-00009CC70000}"/>
    <cellStyle name="T_ChiTieu_KeHoach_2009 10 2" xfId="46034" xr:uid="{00000000-0005-0000-0000-00009DC70000}"/>
    <cellStyle name="T_ChiTieu_KeHoach_2009 10 3" xfId="46035" xr:uid="{00000000-0005-0000-0000-00009EC70000}"/>
    <cellStyle name="T_ChiTieu_KeHoach_2009 10 4" xfId="46036" xr:uid="{00000000-0005-0000-0000-00009FC70000}"/>
    <cellStyle name="T_ChiTieu_KeHoach_2009 10 5" xfId="46037" xr:uid="{00000000-0005-0000-0000-0000A0C70000}"/>
    <cellStyle name="T_ChiTieu_KeHoach_2009 10 6" xfId="46038" xr:uid="{00000000-0005-0000-0000-0000A1C70000}"/>
    <cellStyle name="T_ChiTieu_KeHoach_2009 11" xfId="46039" xr:uid="{00000000-0005-0000-0000-0000A2C70000}"/>
    <cellStyle name="T_ChiTieu_KeHoach_2009 11 2" xfId="46040" xr:uid="{00000000-0005-0000-0000-0000A3C70000}"/>
    <cellStyle name="T_ChiTieu_KeHoach_2009 11 3" xfId="46041" xr:uid="{00000000-0005-0000-0000-0000A4C70000}"/>
    <cellStyle name="T_ChiTieu_KeHoach_2009 11 4" xfId="46042" xr:uid="{00000000-0005-0000-0000-0000A5C70000}"/>
    <cellStyle name="T_ChiTieu_KeHoach_2009 11 5" xfId="46043" xr:uid="{00000000-0005-0000-0000-0000A6C70000}"/>
    <cellStyle name="T_ChiTieu_KeHoach_2009 11 6" xfId="46044" xr:uid="{00000000-0005-0000-0000-0000A7C70000}"/>
    <cellStyle name="T_ChiTieu_KeHoach_2009 12" xfId="46045" xr:uid="{00000000-0005-0000-0000-0000A8C70000}"/>
    <cellStyle name="T_ChiTieu_KeHoach_2009 12 2" xfId="46046" xr:uid="{00000000-0005-0000-0000-0000A9C70000}"/>
    <cellStyle name="T_ChiTieu_KeHoach_2009 12 3" xfId="46047" xr:uid="{00000000-0005-0000-0000-0000AAC70000}"/>
    <cellStyle name="T_ChiTieu_KeHoach_2009 12 4" xfId="46048" xr:uid="{00000000-0005-0000-0000-0000ABC70000}"/>
    <cellStyle name="T_ChiTieu_KeHoach_2009 12 5" xfId="46049" xr:uid="{00000000-0005-0000-0000-0000ACC70000}"/>
    <cellStyle name="T_ChiTieu_KeHoach_2009 12 6" xfId="46050" xr:uid="{00000000-0005-0000-0000-0000ADC70000}"/>
    <cellStyle name="T_ChiTieu_KeHoach_2009 13" xfId="46051" xr:uid="{00000000-0005-0000-0000-0000AEC70000}"/>
    <cellStyle name="T_ChiTieu_KeHoach_2009 13 2" xfId="46052" xr:uid="{00000000-0005-0000-0000-0000AFC70000}"/>
    <cellStyle name="T_ChiTieu_KeHoach_2009 13 3" xfId="46053" xr:uid="{00000000-0005-0000-0000-0000B0C70000}"/>
    <cellStyle name="T_ChiTieu_KeHoach_2009 13 4" xfId="46054" xr:uid="{00000000-0005-0000-0000-0000B1C70000}"/>
    <cellStyle name="T_ChiTieu_KeHoach_2009 13 5" xfId="46055" xr:uid="{00000000-0005-0000-0000-0000B2C70000}"/>
    <cellStyle name="T_ChiTieu_KeHoach_2009 13 6" xfId="46056" xr:uid="{00000000-0005-0000-0000-0000B3C70000}"/>
    <cellStyle name="T_ChiTieu_KeHoach_2009 14" xfId="46057" xr:uid="{00000000-0005-0000-0000-0000B4C70000}"/>
    <cellStyle name="T_ChiTieu_KeHoach_2009 14 2" xfId="46058" xr:uid="{00000000-0005-0000-0000-0000B5C70000}"/>
    <cellStyle name="T_ChiTieu_KeHoach_2009 14 3" xfId="46059" xr:uid="{00000000-0005-0000-0000-0000B6C70000}"/>
    <cellStyle name="T_ChiTieu_KeHoach_2009 14 4" xfId="46060" xr:uid="{00000000-0005-0000-0000-0000B7C70000}"/>
    <cellStyle name="T_ChiTieu_KeHoach_2009 14 5" xfId="46061" xr:uid="{00000000-0005-0000-0000-0000B8C70000}"/>
    <cellStyle name="T_ChiTieu_KeHoach_2009 14 6" xfId="46062" xr:uid="{00000000-0005-0000-0000-0000B9C70000}"/>
    <cellStyle name="T_ChiTieu_KeHoach_2009 15" xfId="46063" xr:uid="{00000000-0005-0000-0000-0000BAC70000}"/>
    <cellStyle name="T_ChiTieu_KeHoach_2009 15 2" xfId="46064" xr:uid="{00000000-0005-0000-0000-0000BBC70000}"/>
    <cellStyle name="T_ChiTieu_KeHoach_2009 15 3" xfId="46065" xr:uid="{00000000-0005-0000-0000-0000BCC70000}"/>
    <cellStyle name="T_ChiTieu_KeHoach_2009 15 4" xfId="46066" xr:uid="{00000000-0005-0000-0000-0000BDC70000}"/>
    <cellStyle name="T_ChiTieu_KeHoach_2009 15 5" xfId="46067" xr:uid="{00000000-0005-0000-0000-0000BEC70000}"/>
    <cellStyle name="T_ChiTieu_KeHoach_2009 15 6" xfId="46068" xr:uid="{00000000-0005-0000-0000-0000BFC70000}"/>
    <cellStyle name="T_ChiTieu_KeHoach_2009 16" xfId="46069" xr:uid="{00000000-0005-0000-0000-0000C0C70000}"/>
    <cellStyle name="T_ChiTieu_KeHoach_2009 16 2" xfId="46070" xr:uid="{00000000-0005-0000-0000-0000C1C70000}"/>
    <cellStyle name="T_ChiTieu_KeHoach_2009 16 3" xfId="46071" xr:uid="{00000000-0005-0000-0000-0000C2C70000}"/>
    <cellStyle name="T_ChiTieu_KeHoach_2009 16 4" xfId="46072" xr:uid="{00000000-0005-0000-0000-0000C3C70000}"/>
    <cellStyle name="T_ChiTieu_KeHoach_2009 16 5" xfId="46073" xr:uid="{00000000-0005-0000-0000-0000C4C70000}"/>
    <cellStyle name="T_ChiTieu_KeHoach_2009 16 6" xfId="46074" xr:uid="{00000000-0005-0000-0000-0000C5C70000}"/>
    <cellStyle name="T_ChiTieu_KeHoach_2009 17" xfId="46075" xr:uid="{00000000-0005-0000-0000-0000C6C70000}"/>
    <cellStyle name="T_ChiTieu_KeHoach_2009 17 2" xfId="46076" xr:uid="{00000000-0005-0000-0000-0000C7C70000}"/>
    <cellStyle name="T_ChiTieu_KeHoach_2009 17 3" xfId="46077" xr:uid="{00000000-0005-0000-0000-0000C8C70000}"/>
    <cellStyle name="T_ChiTieu_KeHoach_2009 17 4" xfId="46078" xr:uid="{00000000-0005-0000-0000-0000C9C70000}"/>
    <cellStyle name="T_ChiTieu_KeHoach_2009 17 5" xfId="46079" xr:uid="{00000000-0005-0000-0000-0000CAC70000}"/>
    <cellStyle name="T_ChiTieu_KeHoach_2009 17 6" xfId="46080" xr:uid="{00000000-0005-0000-0000-0000CBC70000}"/>
    <cellStyle name="T_ChiTieu_KeHoach_2009 18" xfId="46081" xr:uid="{00000000-0005-0000-0000-0000CCC70000}"/>
    <cellStyle name="T_ChiTieu_KeHoach_2009 18 2" xfId="46082" xr:uid="{00000000-0005-0000-0000-0000CDC70000}"/>
    <cellStyle name="T_ChiTieu_KeHoach_2009 18 3" xfId="46083" xr:uid="{00000000-0005-0000-0000-0000CEC70000}"/>
    <cellStyle name="T_ChiTieu_KeHoach_2009 18 4" xfId="46084" xr:uid="{00000000-0005-0000-0000-0000CFC70000}"/>
    <cellStyle name="T_ChiTieu_KeHoach_2009 18 5" xfId="46085" xr:uid="{00000000-0005-0000-0000-0000D0C70000}"/>
    <cellStyle name="T_ChiTieu_KeHoach_2009 18 6" xfId="46086" xr:uid="{00000000-0005-0000-0000-0000D1C70000}"/>
    <cellStyle name="T_ChiTieu_KeHoach_2009 19" xfId="46087" xr:uid="{00000000-0005-0000-0000-0000D2C70000}"/>
    <cellStyle name="T_ChiTieu_KeHoach_2009 19 2" xfId="46088" xr:uid="{00000000-0005-0000-0000-0000D3C70000}"/>
    <cellStyle name="T_ChiTieu_KeHoach_2009 19 3" xfId="46089" xr:uid="{00000000-0005-0000-0000-0000D4C70000}"/>
    <cellStyle name="T_ChiTieu_KeHoach_2009 19 4" xfId="46090" xr:uid="{00000000-0005-0000-0000-0000D5C70000}"/>
    <cellStyle name="T_ChiTieu_KeHoach_2009 19 5" xfId="46091" xr:uid="{00000000-0005-0000-0000-0000D6C70000}"/>
    <cellStyle name="T_ChiTieu_KeHoach_2009 19 6" xfId="46092" xr:uid="{00000000-0005-0000-0000-0000D7C70000}"/>
    <cellStyle name="T_ChiTieu_KeHoach_2009 2" xfId="46093" xr:uid="{00000000-0005-0000-0000-0000D8C70000}"/>
    <cellStyle name="T_ChiTieu_KeHoach_2009 2 2" xfId="46094" xr:uid="{00000000-0005-0000-0000-0000D9C70000}"/>
    <cellStyle name="T_ChiTieu_KeHoach_2009 2 3" xfId="46095" xr:uid="{00000000-0005-0000-0000-0000DAC70000}"/>
    <cellStyle name="T_ChiTieu_KeHoach_2009 2 4" xfId="46096" xr:uid="{00000000-0005-0000-0000-0000DBC70000}"/>
    <cellStyle name="T_ChiTieu_KeHoach_2009 2 5" xfId="46097" xr:uid="{00000000-0005-0000-0000-0000DCC70000}"/>
    <cellStyle name="T_ChiTieu_KeHoach_2009 2 6" xfId="46098" xr:uid="{00000000-0005-0000-0000-0000DDC70000}"/>
    <cellStyle name="T_ChiTieu_KeHoach_2009 2 7" xfId="46099" xr:uid="{00000000-0005-0000-0000-0000DEC70000}"/>
    <cellStyle name="T_ChiTieu_KeHoach_2009 20" xfId="46100" xr:uid="{00000000-0005-0000-0000-0000DFC70000}"/>
    <cellStyle name="T_ChiTieu_KeHoach_2009 20 2" xfId="46101" xr:uid="{00000000-0005-0000-0000-0000E0C70000}"/>
    <cellStyle name="T_ChiTieu_KeHoach_2009 20 3" xfId="46102" xr:uid="{00000000-0005-0000-0000-0000E1C70000}"/>
    <cellStyle name="T_ChiTieu_KeHoach_2009 20 4" xfId="46103" xr:uid="{00000000-0005-0000-0000-0000E2C70000}"/>
    <cellStyle name="T_ChiTieu_KeHoach_2009 20 5" xfId="46104" xr:uid="{00000000-0005-0000-0000-0000E3C70000}"/>
    <cellStyle name="T_ChiTieu_KeHoach_2009 20 6" xfId="46105" xr:uid="{00000000-0005-0000-0000-0000E4C70000}"/>
    <cellStyle name="T_ChiTieu_KeHoach_2009 21" xfId="46106" xr:uid="{00000000-0005-0000-0000-0000E5C70000}"/>
    <cellStyle name="T_ChiTieu_KeHoach_2009 21 2" xfId="46107" xr:uid="{00000000-0005-0000-0000-0000E6C70000}"/>
    <cellStyle name="T_ChiTieu_KeHoach_2009 21 3" xfId="46108" xr:uid="{00000000-0005-0000-0000-0000E7C70000}"/>
    <cellStyle name="T_ChiTieu_KeHoach_2009 21 4" xfId="46109" xr:uid="{00000000-0005-0000-0000-0000E8C70000}"/>
    <cellStyle name="T_ChiTieu_KeHoach_2009 21 5" xfId="46110" xr:uid="{00000000-0005-0000-0000-0000E9C70000}"/>
    <cellStyle name="T_ChiTieu_KeHoach_2009 21 6" xfId="46111" xr:uid="{00000000-0005-0000-0000-0000EAC70000}"/>
    <cellStyle name="T_ChiTieu_KeHoach_2009 22" xfId="46112" xr:uid="{00000000-0005-0000-0000-0000EBC70000}"/>
    <cellStyle name="T_ChiTieu_KeHoach_2009 22 2" xfId="46113" xr:uid="{00000000-0005-0000-0000-0000ECC70000}"/>
    <cellStyle name="T_ChiTieu_KeHoach_2009 22 3" xfId="46114" xr:uid="{00000000-0005-0000-0000-0000EDC70000}"/>
    <cellStyle name="T_ChiTieu_KeHoach_2009 22 4" xfId="46115" xr:uid="{00000000-0005-0000-0000-0000EEC70000}"/>
    <cellStyle name="T_ChiTieu_KeHoach_2009 22 5" xfId="46116" xr:uid="{00000000-0005-0000-0000-0000EFC70000}"/>
    <cellStyle name="T_ChiTieu_KeHoach_2009 22 6" xfId="46117" xr:uid="{00000000-0005-0000-0000-0000F0C70000}"/>
    <cellStyle name="T_ChiTieu_KeHoach_2009 23" xfId="46118" xr:uid="{00000000-0005-0000-0000-0000F1C70000}"/>
    <cellStyle name="T_ChiTieu_KeHoach_2009 23 2" xfId="46119" xr:uid="{00000000-0005-0000-0000-0000F2C70000}"/>
    <cellStyle name="T_ChiTieu_KeHoach_2009 23 3" xfId="46120" xr:uid="{00000000-0005-0000-0000-0000F3C70000}"/>
    <cellStyle name="T_ChiTieu_KeHoach_2009 23 4" xfId="46121" xr:uid="{00000000-0005-0000-0000-0000F4C70000}"/>
    <cellStyle name="T_ChiTieu_KeHoach_2009 23 5" xfId="46122" xr:uid="{00000000-0005-0000-0000-0000F5C70000}"/>
    <cellStyle name="T_ChiTieu_KeHoach_2009 23 6" xfId="46123" xr:uid="{00000000-0005-0000-0000-0000F6C70000}"/>
    <cellStyle name="T_ChiTieu_KeHoach_2009 24" xfId="46124" xr:uid="{00000000-0005-0000-0000-0000F7C70000}"/>
    <cellStyle name="T_ChiTieu_KeHoach_2009 24 2" xfId="46125" xr:uid="{00000000-0005-0000-0000-0000F8C70000}"/>
    <cellStyle name="T_ChiTieu_KeHoach_2009 24 3" xfId="46126" xr:uid="{00000000-0005-0000-0000-0000F9C70000}"/>
    <cellStyle name="T_ChiTieu_KeHoach_2009 24 4" xfId="46127" xr:uid="{00000000-0005-0000-0000-0000FAC70000}"/>
    <cellStyle name="T_ChiTieu_KeHoach_2009 24 5" xfId="46128" xr:uid="{00000000-0005-0000-0000-0000FBC70000}"/>
    <cellStyle name="T_ChiTieu_KeHoach_2009 24 6" xfId="46129" xr:uid="{00000000-0005-0000-0000-0000FCC70000}"/>
    <cellStyle name="T_ChiTieu_KeHoach_2009 25" xfId="46130" xr:uid="{00000000-0005-0000-0000-0000FDC70000}"/>
    <cellStyle name="T_ChiTieu_KeHoach_2009 25 2" xfId="46131" xr:uid="{00000000-0005-0000-0000-0000FEC70000}"/>
    <cellStyle name="T_ChiTieu_KeHoach_2009 25 3" xfId="46132" xr:uid="{00000000-0005-0000-0000-0000FFC70000}"/>
    <cellStyle name="T_ChiTieu_KeHoach_2009 25 4" xfId="46133" xr:uid="{00000000-0005-0000-0000-000000C80000}"/>
    <cellStyle name="T_ChiTieu_KeHoach_2009 25 5" xfId="46134" xr:uid="{00000000-0005-0000-0000-000001C80000}"/>
    <cellStyle name="T_ChiTieu_KeHoach_2009 25 6" xfId="46135" xr:uid="{00000000-0005-0000-0000-000002C80000}"/>
    <cellStyle name="T_ChiTieu_KeHoach_2009 26" xfId="46136" xr:uid="{00000000-0005-0000-0000-000003C80000}"/>
    <cellStyle name="T_ChiTieu_KeHoach_2009 26 2" xfId="46137" xr:uid="{00000000-0005-0000-0000-000004C80000}"/>
    <cellStyle name="T_ChiTieu_KeHoach_2009 26 3" xfId="46138" xr:uid="{00000000-0005-0000-0000-000005C80000}"/>
    <cellStyle name="T_ChiTieu_KeHoach_2009 26 4" xfId="46139" xr:uid="{00000000-0005-0000-0000-000006C80000}"/>
    <cellStyle name="T_ChiTieu_KeHoach_2009 26 5" xfId="46140" xr:uid="{00000000-0005-0000-0000-000007C80000}"/>
    <cellStyle name="T_ChiTieu_KeHoach_2009 26 6" xfId="46141" xr:uid="{00000000-0005-0000-0000-000008C80000}"/>
    <cellStyle name="T_ChiTieu_KeHoach_2009 27" xfId="46142" xr:uid="{00000000-0005-0000-0000-000009C80000}"/>
    <cellStyle name="T_ChiTieu_KeHoach_2009 27 2" xfId="46143" xr:uid="{00000000-0005-0000-0000-00000AC80000}"/>
    <cellStyle name="T_ChiTieu_KeHoach_2009 27 3" xfId="46144" xr:uid="{00000000-0005-0000-0000-00000BC80000}"/>
    <cellStyle name="T_ChiTieu_KeHoach_2009 27 4" xfId="46145" xr:uid="{00000000-0005-0000-0000-00000CC80000}"/>
    <cellStyle name="T_ChiTieu_KeHoach_2009 27 5" xfId="46146" xr:uid="{00000000-0005-0000-0000-00000DC80000}"/>
    <cellStyle name="T_ChiTieu_KeHoach_2009 27 6" xfId="46147" xr:uid="{00000000-0005-0000-0000-00000EC80000}"/>
    <cellStyle name="T_ChiTieu_KeHoach_2009 28" xfId="46148" xr:uid="{00000000-0005-0000-0000-00000FC80000}"/>
    <cellStyle name="T_ChiTieu_KeHoach_2009 28 2" xfId="46149" xr:uid="{00000000-0005-0000-0000-000010C80000}"/>
    <cellStyle name="T_ChiTieu_KeHoach_2009 28 3" xfId="46150" xr:uid="{00000000-0005-0000-0000-000011C80000}"/>
    <cellStyle name="T_ChiTieu_KeHoach_2009 28 4" xfId="46151" xr:uid="{00000000-0005-0000-0000-000012C80000}"/>
    <cellStyle name="T_ChiTieu_KeHoach_2009 28 5" xfId="46152" xr:uid="{00000000-0005-0000-0000-000013C80000}"/>
    <cellStyle name="T_ChiTieu_KeHoach_2009 28 6" xfId="46153" xr:uid="{00000000-0005-0000-0000-000014C80000}"/>
    <cellStyle name="T_ChiTieu_KeHoach_2009 29" xfId="46154" xr:uid="{00000000-0005-0000-0000-000015C80000}"/>
    <cellStyle name="T_ChiTieu_KeHoach_2009 29 2" xfId="46155" xr:uid="{00000000-0005-0000-0000-000016C80000}"/>
    <cellStyle name="T_ChiTieu_KeHoach_2009 29 3" xfId="46156" xr:uid="{00000000-0005-0000-0000-000017C80000}"/>
    <cellStyle name="T_ChiTieu_KeHoach_2009 29 4" xfId="46157" xr:uid="{00000000-0005-0000-0000-000018C80000}"/>
    <cellStyle name="T_ChiTieu_KeHoach_2009 29 5" xfId="46158" xr:uid="{00000000-0005-0000-0000-000019C80000}"/>
    <cellStyle name="T_ChiTieu_KeHoach_2009 29 6" xfId="46159" xr:uid="{00000000-0005-0000-0000-00001AC80000}"/>
    <cellStyle name="T_ChiTieu_KeHoach_2009 3" xfId="46160" xr:uid="{00000000-0005-0000-0000-00001BC80000}"/>
    <cellStyle name="T_ChiTieu_KeHoach_2009 3 2" xfId="46161" xr:uid="{00000000-0005-0000-0000-00001CC80000}"/>
    <cellStyle name="T_ChiTieu_KeHoach_2009 3 3" xfId="46162" xr:uid="{00000000-0005-0000-0000-00001DC80000}"/>
    <cellStyle name="T_ChiTieu_KeHoach_2009 3 4" xfId="46163" xr:uid="{00000000-0005-0000-0000-00001EC80000}"/>
    <cellStyle name="T_ChiTieu_KeHoach_2009 3 5" xfId="46164" xr:uid="{00000000-0005-0000-0000-00001FC80000}"/>
    <cellStyle name="T_ChiTieu_KeHoach_2009 3 6" xfId="46165" xr:uid="{00000000-0005-0000-0000-000020C80000}"/>
    <cellStyle name="T_ChiTieu_KeHoach_2009 30" xfId="46166" xr:uid="{00000000-0005-0000-0000-000021C80000}"/>
    <cellStyle name="T_ChiTieu_KeHoach_2009 31" xfId="46167" xr:uid="{00000000-0005-0000-0000-000022C80000}"/>
    <cellStyle name="T_ChiTieu_KeHoach_2009 32" xfId="46168" xr:uid="{00000000-0005-0000-0000-000023C80000}"/>
    <cellStyle name="T_ChiTieu_KeHoach_2009 33" xfId="46169" xr:uid="{00000000-0005-0000-0000-000024C80000}"/>
    <cellStyle name="T_ChiTieu_KeHoach_2009 34" xfId="46170" xr:uid="{00000000-0005-0000-0000-000025C80000}"/>
    <cellStyle name="T_ChiTieu_KeHoach_2009 4" xfId="46171" xr:uid="{00000000-0005-0000-0000-000026C80000}"/>
    <cellStyle name="T_ChiTieu_KeHoach_2009 4 2" xfId="46172" xr:uid="{00000000-0005-0000-0000-000027C80000}"/>
    <cellStyle name="T_ChiTieu_KeHoach_2009 4 3" xfId="46173" xr:uid="{00000000-0005-0000-0000-000028C80000}"/>
    <cellStyle name="T_ChiTieu_KeHoach_2009 4 4" xfId="46174" xr:uid="{00000000-0005-0000-0000-000029C80000}"/>
    <cellStyle name="T_ChiTieu_KeHoach_2009 4 5" xfId="46175" xr:uid="{00000000-0005-0000-0000-00002AC80000}"/>
    <cellStyle name="T_ChiTieu_KeHoach_2009 4 6" xfId="46176" xr:uid="{00000000-0005-0000-0000-00002BC80000}"/>
    <cellStyle name="T_ChiTieu_KeHoach_2009 5" xfId="46177" xr:uid="{00000000-0005-0000-0000-00002CC80000}"/>
    <cellStyle name="T_ChiTieu_KeHoach_2009 5 2" xfId="46178" xr:uid="{00000000-0005-0000-0000-00002DC80000}"/>
    <cellStyle name="T_ChiTieu_KeHoach_2009 5 3" xfId="46179" xr:uid="{00000000-0005-0000-0000-00002EC80000}"/>
    <cellStyle name="T_ChiTieu_KeHoach_2009 5 4" xfId="46180" xr:uid="{00000000-0005-0000-0000-00002FC80000}"/>
    <cellStyle name="T_ChiTieu_KeHoach_2009 5 5" xfId="46181" xr:uid="{00000000-0005-0000-0000-000030C80000}"/>
    <cellStyle name="T_ChiTieu_KeHoach_2009 5 6" xfId="46182" xr:uid="{00000000-0005-0000-0000-000031C80000}"/>
    <cellStyle name="T_ChiTieu_KeHoach_2009 6" xfId="46183" xr:uid="{00000000-0005-0000-0000-000032C80000}"/>
    <cellStyle name="T_ChiTieu_KeHoach_2009 6 2" xfId="46184" xr:uid="{00000000-0005-0000-0000-000033C80000}"/>
    <cellStyle name="T_ChiTieu_KeHoach_2009 6 3" xfId="46185" xr:uid="{00000000-0005-0000-0000-000034C80000}"/>
    <cellStyle name="T_ChiTieu_KeHoach_2009 6 4" xfId="46186" xr:uid="{00000000-0005-0000-0000-000035C80000}"/>
    <cellStyle name="T_ChiTieu_KeHoach_2009 6 5" xfId="46187" xr:uid="{00000000-0005-0000-0000-000036C80000}"/>
    <cellStyle name="T_ChiTieu_KeHoach_2009 6 6" xfId="46188" xr:uid="{00000000-0005-0000-0000-000037C80000}"/>
    <cellStyle name="T_ChiTieu_KeHoach_2009 7" xfId="46189" xr:uid="{00000000-0005-0000-0000-000038C80000}"/>
    <cellStyle name="T_ChiTieu_KeHoach_2009 7 2" xfId="46190" xr:uid="{00000000-0005-0000-0000-000039C80000}"/>
    <cellStyle name="T_ChiTieu_KeHoach_2009 7 3" xfId="46191" xr:uid="{00000000-0005-0000-0000-00003AC80000}"/>
    <cellStyle name="T_ChiTieu_KeHoach_2009 7 4" xfId="46192" xr:uid="{00000000-0005-0000-0000-00003BC80000}"/>
    <cellStyle name="T_ChiTieu_KeHoach_2009 7 5" xfId="46193" xr:uid="{00000000-0005-0000-0000-00003CC80000}"/>
    <cellStyle name="T_ChiTieu_KeHoach_2009 7 6" xfId="46194" xr:uid="{00000000-0005-0000-0000-00003DC80000}"/>
    <cellStyle name="T_ChiTieu_KeHoach_2009 8" xfId="46195" xr:uid="{00000000-0005-0000-0000-00003EC80000}"/>
    <cellStyle name="T_ChiTieu_KeHoach_2009 8 2" xfId="46196" xr:uid="{00000000-0005-0000-0000-00003FC80000}"/>
    <cellStyle name="T_ChiTieu_KeHoach_2009 8 3" xfId="46197" xr:uid="{00000000-0005-0000-0000-000040C80000}"/>
    <cellStyle name="T_ChiTieu_KeHoach_2009 8 4" xfId="46198" xr:uid="{00000000-0005-0000-0000-000041C80000}"/>
    <cellStyle name="T_ChiTieu_KeHoach_2009 8 5" xfId="46199" xr:uid="{00000000-0005-0000-0000-000042C80000}"/>
    <cellStyle name="T_ChiTieu_KeHoach_2009 8 6" xfId="46200" xr:uid="{00000000-0005-0000-0000-000043C80000}"/>
    <cellStyle name="T_ChiTieu_KeHoach_2009 9" xfId="46201" xr:uid="{00000000-0005-0000-0000-000044C80000}"/>
    <cellStyle name="T_ChiTieu_KeHoach_2009 9 2" xfId="46202" xr:uid="{00000000-0005-0000-0000-000045C80000}"/>
    <cellStyle name="T_ChiTieu_KeHoach_2009 9 3" xfId="46203" xr:uid="{00000000-0005-0000-0000-000046C80000}"/>
    <cellStyle name="T_ChiTieu_KeHoach_2009 9 4" xfId="46204" xr:uid="{00000000-0005-0000-0000-000047C80000}"/>
    <cellStyle name="T_ChiTieu_KeHoach_2009 9 5" xfId="46205" xr:uid="{00000000-0005-0000-0000-000048C80000}"/>
    <cellStyle name="T_ChiTieu_KeHoach_2009 9 6" xfId="46206" xr:uid="{00000000-0005-0000-0000-000049C80000}"/>
    <cellStyle name="T_ChiTieu_KeHoach_2009_6_Dieuchinh_6thang_2010_Totrinh_HDND" xfId="46207" xr:uid="{00000000-0005-0000-0000-00004AC80000}"/>
    <cellStyle name="T_ChiTieu_KeHoach_2009_BCXDCB_6thang_2010_BTV" xfId="46208" xr:uid="{00000000-0005-0000-0000-00004BC80000}"/>
    <cellStyle name="T_ChiTieu_KeHoach_2009_Bieu Bo sung_GuichiThu" xfId="46209" xr:uid="{00000000-0005-0000-0000-00004CC80000}"/>
    <cellStyle name="T_ChiTieu_KeHoach_2009_KH_DTXD_2011_KTNN_Ha" xfId="46210" xr:uid="{00000000-0005-0000-0000-00004DC80000}"/>
    <cellStyle name="T_ChiTieu_KeHoach_2009_KH_DTXD_2011_KTNN_Ha1" xfId="46211" xr:uid="{00000000-0005-0000-0000-00004EC80000}"/>
    <cellStyle name="T_ChiTieu_KeHoach_2009_Nhucauvon_2010" xfId="46212" xr:uid="{00000000-0005-0000-0000-00004FC80000}"/>
    <cellStyle name="T_ChiTieu_KeHoach_2009_Nhucauvon_2010_6_BCXDCB_6thang_2010_BCH" xfId="46213" xr:uid="{00000000-0005-0000-0000-000050C80000}"/>
    <cellStyle name="T_CHU THANH" xfId="46214" xr:uid="{00000000-0005-0000-0000-000051C80000}"/>
    <cellStyle name="T_CHU THANH 10" xfId="46215" xr:uid="{00000000-0005-0000-0000-000052C80000}"/>
    <cellStyle name="T_CHU THANH 10 2" xfId="46216" xr:uid="{00000000-0005-0000-0000-000053C80000}"/>
    <cellStyle name="T_CHU THANH 10 3" xfId="46217" xr:uid="{00000000-0005-0000-0000-000054C80000}"/>
    <cellStyle name="T_CHU THANH 10 4" xfId="46218" xr:uid="{00000000-0005-0000-0000-000055C80000}"/>
    <cellStyle name="T_CHU THANH 10 5" xfId="46219" xr:uid="{00000000-0005-0000-0000-000056C80000}"/>
    <cellStyle name="T_CHU THANH 10 6" xfId="46220" xr:uid="{00000000-0005-0000-0000-000057C80000}"/>
    <cellStyle name="T_CHU THANH 11" xfId="46221" xr:uid="{00000000-0005-0000-0000-000058C80000}"/>
    <cellStyle name="T_CHU THANH 11 2" xfId="46222" xr:uid="{00000000-0005-0000-0000-000059C80000}"/>
    <cellStyle name="T_CHU THANH 11 3" xfId="46223" xr:uid="{00000000-0005-0000-0000-00005AC80000}"/>
    <cellStyle name="T_CHU THANH 11 4" xfId="46224" xr:uid="{00000000-0005-0000-0000-00005BC80000}"/>
    <cellStyle name="T_CHU THANH 11 5" xfId="46225" xr:uid="{00000000-0005-0000-0000-00005CC80000}"/>
    <cellStyle name="T_CHU THANH 11 6" xfId="46226" xr:uid="{00000000-0005-0000-0000-00005DC80000}"/>
    <cellStyle name="T_CHU THANH 12" xfId="46227" xr:uid="{00000000-0005-0000-0000-00005EC80000}"/>
    <cellStyle name="T_CHU THANH 12 2" xfId="46228" xr:uid="{00000000-0005-0000-0000-00005FC80000}"/>
    <cellStyle name="T_CHU THANH 12 3" xfId="46229" xr:uid="{00000000-0005-0000-0000-000060C80000}"/>
    <cellStyle name="T_CHU THANH 12 4" xfId="46230" xr:uid="{00000000-0005-0000-0000-000061C80000}"/>
    <cellStyle name="T_CHU THANH 12 5" xfId="46231" xr:uid="{00000000-0005-0000-0000-000062C80000}"/>
    <cellStyle name="T_CHU THANH 12 6" xfId="46232" xr:uid="{00000000-0005-0000-0000-000063C80000}"/>
    <cellStyle name="T_CHU THANH 13" xfId="46233" xr:uid="{00000000-0005-0000-0000-000064C80000}"/>
    <cellStyle name="T_CHU THANH 13 2" xfId="46234" xr:uid="{00000000-0005-0000-0000-000065C80000}"/>
    <cellStyle name="T_CHU THANH 13 3" xfId="46235" xr:uid="{00000000-0005-0000-0000-000066C80000}"/>
    <cellStyle name="T_CHU THANH 13 4" xfId="46236" xr:uid="{00000000-0005-0000-0000-000067C80000}"/>
    <cellStyle name="T_CHU THANH 13 5" xfId="46237" xr:uid="{00000000-0005-0000-0000-000068C80000}"/>
    <cellStyle name="T_CHU THANH 13 6" xfId="46238" xr:uid="{00000000-0005-0000-0000-000069C80000}"/>
    <cellStyle name="T_CHU THANH 14" xfId="46239" xr:uid="{00000000-0005-0000-0000-00006AC80000}"/>
    <cellStyle name="T_CHU THANH 14 2" xfId="46240" xr:uid="{00000000-0005-0000-0000-00006BC80000}"/>
    <cellStyle name="T_CHU THANH 14 3" xfId="46241" xr:uid="{00000000-0005-0000-0000-00006CC80000}"/>
    <cellStyle name="T_CHU THANH 14 4" xfId="46242" xr:uid="{00000000-0005-0000-0000-00006DC80000}"/>
    <cellStyle name="T_CHU THANH 14 5" xfId="46243" xr:uid="{00000000-0005-0000-0000-00006EC80000}"/>
    <cellStyle name="T_CHU THANH 14 6" xfId="46244" xr:uid="{00000000-0005-0000-0000-00006FC80000}"/>
    <cellStyle name="T_CHU THANH 15" xfId="46245" xr:uid="{00000000-0005-0000-0000-000070C80000}"/>
    <cellStyle name="T_CHU THANH 15 2" xfId="46246" xr:uid="{00000000-0005-0000-0000-000071C80000}"/>
    <cellStyle name="T_CHU THANH 15 3" xfId="46247" xr:uid="{00000000-0005-0000-0000-000072C80000}"/>
    <cellStyle name="T_CHU THANH 15 4" xfId="46248" xr:uid="{00000000-0005-0000-0000-000073C80000}"/>
    <cellStyle name="T_CHU THANH 15 5" xfId="46249" xr:uid="{00000000-0005-0000-0000-000074C80000}"/>
    <cellStyle name="T_CHU THANH 15 6" xfId="46250" xr:uid="{00000000-0005-0000-0000-000075C80000}"/>
    <cellStyle name="T_CHU THANH 16" xfId="46251" xr:uid="{00000000-0005-0000-0000-000076C80000}"/>
    <cellStyle name="T_CHU THANH 16 2" xfId="46252" xr:uid="{00000000-0005-0000-0000-000077C80000}"/>
    <cellStyle name="T_CHU THANH 16 3" xfId="46253" xr:uid="{00000000-0005-0000-0000-000078C80000}"/>
    <cellStyle name="T_CHU THANH 16 4" xfId="46254" xr:uid="{00000000-0005-0000-0000-000079C80000}"/>
    <cellStyle name="T_CHU THANH 16 5" xfId="46255" xr:uid="{00000000-0005-0000-0000-00007AC80000}"/>
    <cellStyle name="T_CHU THANH 16 6" xfId="46256" xr:uid="{00000000-0005-0000-0000-00007BC80000}"/>
    <cellStyle name="T_CHU THANH 17" xfId="46257" xr:uid="{00000000-0005-0000-0000-00007CC80000}"/>
    <cellStyle name="T_CHU THANH 17 2" xfId="46258" xr:uid="{00000000-0005-0000-0000-00007DC80000}"/>
    <cellStyle name="T_CHU THANH 17 3" xfId="46259" xr:uid="{00000000-0005-0000-0000-00007EC80000}"/>
    <cellStyle name="T_CHU THANH 17 4" xfId="46260" xr:uid="{00000000-0005-0000-0000-00007FC80000}"/>
    <cellStyle name="T_CHU THANH 17 5" xfId="46261" xr:uid="{00000000-0005-0000-0000-000080C80000}"/>
    <cellStyle name="T_CHU THANH 17 6" xfId="46262" xr:uid="{00000000-0005-0000-0000-000081C80000}"/>
    <cellStyle name="T_CHU THANH 18" xfId="46263" xr:uid="{00000000-0005-0000-0000-000082C80000}"/>
    <cellStyle name="T_CHU THANH 18 2" xfId="46264" xr:uid="{00000000-0005-0000-0000-000083C80000}"/>
    <cellStyle name="T_CHU THANH 18 3" xfId="46265" xr:uid="{00000000-0005-0000-0000-000084C80000}"/>
    <cellStyle name="T_CHU THANH 18 4" xfId="46266" xr:uid="{00000000-0005-0000-0000-000085C80000}"/>
    <cellStyle name="T_CHU THANH 18 5" xfId="46267" xr:uid="{00000000-0005-0000-0000-000086C80000}"/>
    <cellStyle name="T_CHU THANH 18 6" xfId="46268" xr:uid="{00000000-0005-0000-0000-000087C80000}"/>
    <cellStyle name="T_CHU THANH 19" xfId="46269" xr:uid="{00000000-0005-0000-0000-000088C80000}"/>
    <cellStyle name="T_CHU THANH 19 2" xfId="46270" xr:uid="{00000000-0005-0000-0000-000089C80000}"/>
    <cellStyle name="T_CHU THANH 19 3" xfId="46271" xr:uid="{00000000-0005-0000-0000-00008AC80000}"/>
    <cellStyle name="T_CHU THANH 19 4" xfId="46272" xr:uid="{00000000-0005-0000-0000-00008BC80000}"/>
    <cellStyle name="T_CHU THANH 19 5" xfId="46273" xr:uid="{00000000-0005-0000-0000-00008CC80000}"/>
    <cellStyle name="T_CHU THANH 19 6" xfId="46274" xr:uid="{00000000-0005-0000-0000-00008DC80000}"/>
    <cellStyle name="T_CHU THANH 2" xfId="46275" xr:uid="{00000000-0005-0000-0000-00008EC80000}"/>
    <cellStyle name="T_CHU THANH 2 2" xfId="46276" xr:uid="{00000000-0005-0000-0000-00008FC80000}"/>
    <cellStyle name="T_CHU THANH 2 3" xfId="46277" xr:uid="{00000000-0005-0000-0000-000090C80000}"/>
    <cellStyle name="T_CHU THANH 2 4" xfId="46278" xr:uid="{00000000-0005-0000-0000-000091C80000}"/>
    <cellStyle name="T_CHU THANH 2 5" xfId="46279" xr:uid="{00000000-0005-0000-0000-000092C80000}"/>
    <cellStyle name="T_CHU THANH 2 6" xfId="46280" xr:uid="{00000000-0005-0000-0000-000093C80000}"/>
    <cellStyle name="T_CHU THANH 2 7" xfId="46281" xr:uid="{00000000-0005-0000-0000-000094C80000}"/>
    <cellStyle name="T_CHU THANH 20" xfId="46282" xr:uid="{00000000-0005-0000-0000-000095C80000}"/>
    <cellStyle name="T_CHU THANH 20 2" xfId="46283" xr:uid="{00000000-0005-0000-0000-000096C80000}"/>
    <cellStyle name="T_CHU THANH 20 3" xfId="46284" xr:uid="{00000000-0005-0000-0000-000097C80000}"/>
    <cellStyle name="T_CHU THANH 20 4" xfId="46285" xr:uid="{00000000-0005-0000-0000-000098C80000}"/>
    <cellStyle name="T_CHU THANH 20 5" xfId="46286" xr:uid="{00000000-0005-0000-0000-000099C80000}"/>
    <cellStyle name="T_CHU THANH 20 6" xfId="46287" xr:uid="{00000000-0005-0000-0000-00009AC80000}"/>
    <cellStyle name="T_CHU THANH 21" xfId="46288" xr:uid="{00000000-0005-0000-0000-00009BC80000}"/>
    <cellStyle name="T_CHU THANH 21 2" xfId="46289" xr:uid="{00000000-0005-0000-0000-00009CC80000}"/>
    <cellStyle name="T_CHU THANH 21 3" xfId="46290" xr:uid="{00000000-0005-0000-0000-00009DC80000}"/>
    <cellStyle name="T_CHU THANH 21 4" xfId="46291" xr:uid="{00000000-0005-0000-0000-00009EC80000}"/>
    <cellStyle name="T_CHU THANH 21 5" xfId="46292" xr:uid="{00000000-0005-0000-0000-00009FC80000}"/>
    <cellStyle name="T_CHU THANH 21 6" xfId="46293" xr:uid="{00000000-0005-0000-0000-0000A0C80000}"/>
    <cellStyle name="T_CHU THANH 22" xfId="46294" xr:uid="{00000000-0005-0000-0000-0000A1C80000}"/>
    <cellStyle name="T_CHU THANH 22 2" xfId="46295" xr:uid="{00000000-0005-0000-0000-0000A2C80000}"/>
    <cellStyle name="T_CHU THANH 22 3" xfId="46296" xr:uid="{00000000-0005-0000-0000-0000A3C80000}"/>
    <cellStyle name="T_CHU THANH 22 4" xfId="46297" xr:uid="{00000000-0005-0000-0000-0000A4C80000}"/>
    <cellStyle name="T_CHU THANH 22 5" xfId="46298" xr:uid="{00000000-0005-0000-0000-0000A5C80000}"/>
    <cellStyle name="T_CHU THANH 22 6" xfId="46299" xr:uid="{00000000-0005-0000-0000-0000A6C80000}"/>
    <cellStyle name="T_CHU THANH 23" xfId="46300" xr:uid="{00000000-0005-0000-0000-0000A7C80000}"/>
    <cellStyle name="T_CHU THANH 23 2" xfId="46301" xr:uid="{00000000-0005-0000-0000-0000A8C80000}"/>
    <cellStyle name="T_CHU THANH 23 3" xfId="46302" xr:uid="{00000000-0005-0000-0000-0000A9C80000}"/>
    <cellStyle name="T_CHU THANH 23 4" xfId="46303" xr:uid="{00000000-0005-0000-0000-0000AAC80000}"/>
    <cellStyle name="T_CHU THANH 23 5" xfId="46304" xr:uid="{00000000-0005-0000-0000-0000ABC80000}"/>
    <cellStyle name="T_CHU THANH 23 6" xfId="46305" xr:uid="{00000000-0005-0000-0000-0000ACC80000}"/>
    <cellStyle name="T_CHU THANH 24" xfId="46306" xr:uid="{00000000-0005-0000-0000-0000ADC80000}"/>
    <cellStyle name="T_CHU THANH 24 2" xfId="46307" xr:uid="{00000000-0005-0000-0000-0000AEC80000}"/>
    <cellStyle name="T_CHU THANH 24 3" xfId="46308" xr:uid="{00000000-0005-0000-0000-0000AFC80000}"/>
    <cellStyle name="T_CHU THANH 24 4" xfId="46309" xr:uid="{00000000-0005-0000-0000-0000B0C80000}"/>
    <cellStyle name="T_CHU THANH 24 5" xfId="46310" xr:uid="{00000000-0005-0000-0000-0000B1C80000}"/>
    <cellStyle name="T_CHU THANH 24 6" xfId="46311" xr:uid="{00000000-0005-0000-0000-0000B2C80000}"/>
    <cellStyle name="T_CHU THANH 25" xfId="46312" xr:uid="{00000000-0005-0000-0000-0000B3C80000}"/>
    <cellStyle name="T_CHU THANH 25 2" xfId="46313" xr:uid="{00000000-0005-0000-0000-0000B4C80000}"/>
    <cellStyle name="T_CHU THANH 25 3" xfId="46314" xr:uid="{00000000-0005-0000-0000-0000B5C80000}"/>
    <cellStyle name="T_CHU THANH 25 4" xfId="46315" xr:uid="{00000000-0005-0000-0000-0000B6C80000}"/>
    <cellStyle name="T_CHU THANH 25 5" xfId="46316" xr:uid="{00000000-0005-0000-0000-0000B7C80000}"/>
    <cellStyle name="T_CHU THANH 25 6" xfId="46317" xr:uid="{00000000-0005-0000-0000-0000B8C80000}"/>
    <cellStyle name="T_CHU THANH 26" xfId="46318" xr:uid="{00000000-0005-0000-0000-0000B9C80000}"/>
    <cellStyle name="T_CHU THANH 26 2" xfId="46319" xr:uid="{00000000-0005-0000-0000-0000BAC80000}"/>
    <cellStyle name="T_CHU THANH 26 3" xfId="46320" xr:uid="{00000000-0005-0000-0000-0000BBC80000}"/>
    <cellStyle name="T_CHU THANH 26 4" xfId="46321" xr:uid="{00000000-0005-0000-0000-0000BCC80000}"/>
    <cellStyle name="T_CHU THANH 26 5" xfId="46322" xr:uid="{00000000-0005-0000-0000-0000BDC80000}"/>
    <cellStyle name="T_CHU THANH 26 6" xfId="46323" xr:uid="{00000000-0005-0000-0000-0000BEC80000}"/>
    <cellStyle name="T_CHU THANH 27" xfId="46324" xr:uid="{00000000-0005-0000-0000-0000BFC80000}"/>
    <cellStyle name="T_CHU THANH 27 2" xfId="46325" xr:uid="{00000000-0005-0000-0000-0000C0C80000}"/>
    <cellStyle name="T_CHU THANH 27 3" xfId="46326" xr:uid="{00000000-0005-0000-0000-0000C1C80000}"/>
    <cellStyle name="T_CHU THANH 27 4" xfId="46327" xr:uid="{00000000-0005-0000-0000-0000C2C80000}"/>
    <cellStyle name="T_CHU THANH 27 5" xfId="46328" xr:uid="{00000000-0005-0000-0000-0000C3C80000}"/>
    <cellStyle name="T_CHU THANH 27 6" xfId="46329" xr:uid="{00000000-0005-0000-0000-0000C4C80000}"/>
    <cellStyle name="T_CHU THANH 28" xfId="46330" xr:uid="{00000000-0005-0000-0000-0000C5C80000}"/>
    <cellStyle name="T_CHU THANH 28 2" xfId="46331" xr:uid="{00000000-0005-0000-0000-0000C6C80000}"/>
    <cellStyle name="T_CHU THANH 28 3" xfId="46332" xr:uid="{00000000-0005-0000-0000-0000C7C80000}"/>
    <cellStyle name="T_CHU THANH 28 4" xfId="46333" xr:uid="{00000000-0005-0000-0000-0000C8C80000}"/>
    <cellStyle name="T_CHU THANH 28 5" xfId="46334" xr:uid="{00000000-0005-0000-0000-0000C9C80000}"/>
    <cellStyle name="T_CHU THANH 28 6" xfId="46335" xr:uid="{00000000-0005-0000-0000-0000CAC80000}"/>
    <cellStyle name="T_CHU THANH 29" xfId="46336" xr:uid="{00000000-0005-0000-0000-0000CBC80000}"/>
    <cellStyle name="T_CHU THANH 29 2" xfId="46337" xr:uid="{00000000-0005-0000-0000-0000CCC80000}"/>
    <cellStyle name="T_CHU THANH 29 3" xfId="46338" xr:uid="{00000000-0005-0000-0000-0000CDC80000}"/>
    <cellStyle name="T_CHU THANH 29 4" xfId="46339" xr:uid="{00000000-0005-0000-0000-0000CEC80000}"/>
    <cellStyle name="T_CHU THANH 29 5" xfId="46340" xr:uid="{00000000-0005-0000-0000-0000CFC80000}"/>
    <cellStyle name="T_CHU THANH 29 6" xfId="46341" xr:uid="{00000000-0005-0000-0000-0000D0C80000}"/>
    <cellStyle name="T_CHU THANH 3" xfId="46342" xr:uid="{00000000-0005-0000-0000-0000D1C80000}"/>
    <cellStyle name="T_CHU THANH 3 2" xfId="46343" xr:uid="{00000000-0005-0000-0000-0000D2C80000}"/>
    <cellStyle name="T_CHU THANH 3 3" xfId="46344" xr:uid="{00000000-0005-0000-0000-0000D3C80000}"/>
    <cellStyle name="T_CHU THANH 3 4" xfId="46345" xr:uid="{00000000-0005-0000-0000-0000D4C80000}"/>
    <cellStyle name="T_CHU THANH 3 5" xfId="46346" xr:uid="{00000000-0005-0000-0000-0000D5C80000}"/>
    <cellStyle name="T_CHU THANH 3 6" xfId="46347" xr:uid="{00000000-0005-0000-0000-0000D6C80000}"/>
    <cellStyle name="T_CHU THANH 30" xfId="46348" xr:uid="{00000000-0005-0000-0000-0000D7C80000}"/>
    <cellStyle name="T_CHU THANH 31" xfId="46349" xr:uid="{00000000-0005-0000-0000-0000D8C80000}"/>
    <cellStyle name="T_CHU THANH 32" xfId="46350" xr:uid="{00000000-0005-0000-0000-0000D9C80000}"/>
    <cellStyle name="T_CHU THANH 33" xfId="46351" xr:uid="{00000000-0005-0000-0000-0000DAC80000}"/>
    <cellStyle name="T_CHU THANH 34" xfId="46352" xr:uid="{00000000-0005-0000-0000-0000DBC80000}"/>
    <cellStyle name="T_CHU THANH 4" xfId="46353" xr:uid="{00000000-0005-0000-0000-0000DCC80000}"/>
    <cellStyle name="T_CHU THANH 4 2" xfId="46354" xr:uid="{00000000-0005-0000-0000-0000DDC80000}"/>
    <cellStyle name="T_CHU THANH 4 3" xfId="46355" xr:uid="{00000000-0005-0000-0000-0000DEC80000}"/>
    <cellStyle name="T_CHU THANH 4 4" xfId="46356" xr:uid="{00000000-0005-0000-0000-0000DFC80000}"/>
    <cellStyle name="T_CHU THANH 4 5" xfId="46357" xr:uid="{00000000-0005-0000-0000-0000E0C80000}"/>
    <cellStyle name="T_CHU THANH 4 6" xfId="46358" xr:uid="{00000000-0005-0000-0000-0000E1C80000}"/>
    <cellStyle name="T_CHU THANH 5" xfId="46359" xr:uid="{00000000-0005-0000-0000-0000E2C80000}"/>
    <cellStyle name="T_CHU THANH 5 2" xfId="46360" xr:uid="{00000000-0005-0000-0000-0000E3C80000}"/>
    <cellStyle name="T_CHU THANH 5 3" xfId="46361" xr:uid="{00000000-0005-0000-0000-0000E4C80000}"/>
    <cellStyle name="T_CHU THANH 5 4" xfId="46362" xr:uid="{00000000-0005-0000-0000-0000E5C80000}"/>
    <cellStyle name="T_CHU THANH 5 5" xfId="46363" xr:uid="{00000000-0005-0000-0000-0000E6C80000}"/>
    <cellStyle name="T_CHU THANH 5 6" xfId="46364" xr:uid="{00000000-0005-0000-0000-0000E7C80000}"/>
    <cellStyle name="T_CHU THANH 6" xfId="46365" xr:uid="{00000000-0005-0000-0000-0000E8C80000}"/>
    <cellStyle name="T_CHU THANH 6 2" xfId="46366" xr:uid="{00000000-0005-0000-0000-0000E9C80000}"/>
    <cellStyle name="T_CHU THANH 6 3" xfId="46367" xr:uid="{00000000-0005-0000-0000-0000EAC80000}"/>
    <cellStyle name="T_CHU THANH 6 4" xfId="46368" xr:uid="{00000000-0005-0000-0000-0000EBC80000}"/>
    <cellStyle name="T_CHU THANH 6 5" xfId="46369" xr:uid="{00000000-0005-0000-0000-0000ECC80000}"/>
    <cellStyle name="T_CHU THANH 6 6" xfId="46370" xr:uid="{00000000-0005-0000-0000-0000EDC80000}"/>
    <cellStyle name="T_CHU THANH 7" xfId="46371" xr:uid="{00000000-0005-0000-0000-0000EEC80000}"/>
    <cellStyle name="T_CHU THANH 7 2" xfId="46372" xr:uid="{00000000-0005-0000-0000-0000EFC80000}"/>
    <cellStyle name="T_CHU THANH 7 3" xfId="46373" xr:uid="{00000000-0005-0000-0000-0000F0C80000}"/>
    <cellStyle name="T_CHU THANH 7 4" xfId="46374" xr:uid="{00000000-0005-0000-0000-0000F1C80000}"/>
    <cellStyle name="T_CHU THANH 7 5" xfId="46375" xr:uid="{00000000-0005-0000-0000-0000F2C80000}"/>
    <cellStyle name="T_CHU THANH 7 6" xfId="46376" xr:uid="{00000000-0005-0000-0000-0000F3C80000}"/>
    <cellStyle name="T_CHU THANH 8" xfId="46377" xr:uid="{00000000-0005-0000-0000-0000F4C80000}"/>
    <cellStyle name="T_CHU THANH 8 2" xfId="46378" xr:uid="{00000000-0005-0000-0000-0000F5C80000}"/>
    <cellStyle name="T_CHU THANH 8 3" xfId="46379" xr:uid="{00000000-0005-0000-0000-0000F6C80000}"/>
    <cellStyle name="T_CHU THANH 8 4" xfId="46380" xr:uid="{00000000-0005-0000-0000-0000F7C80000}"/>
    <cellStyle name="T_CHU THANH 8 5" xfId="46381" xr:uid="{00000000-0005-0000-0000-0000F8C80000}"/>
    <cellStyle name="T_CHU THANH 8 6" xfId="46382" xr:uid="{00000000-0005-0000-0000-0000F9C80000}"/>
    <cellStyle name="T_CHU THANH 9" xfId="46383" xr:uid="{00000000-0005-0000-0000-0000FAC80000}"/>
    <cellStyle name="T_CHU THANH 9 2" xfId="46384" xr:uid="{00000000-0005-0000-0000-0000FBC80000}"/>
    <cellStyle name="T_CHU THANH 9 3" xfId="46385" xr:uid="{00000000-0005-0000-0000-0000FCC80000}"/>
    <cellStyle name="T_CHU THANH 9 4" xfId="46386" xr:uid="{00000000-0005-0000-0000-0000FDC80000}"/>
    <cellStyle name="T_CHU THANH 9 5" xfId="46387" xr:uid="{00000000-0005-0000-0000-0000FEC80000}"/>
    <cellStyle name="T_CHU THANH 9 6" xfId="46388" xr:uid="{00000000-0005-0000-0000-0000FFC80000}"/>
    <cellStyle name="T_Chuan bi dau tu nam 2008" xfId="1122" xr:uid="{00000000-0005-0000-0000-000000C90000}"/>
    <cellStyle name="T_Chuan bi dau tu nam 2008 2" xfId="58888" xr:uid="{00000000-0005-0000-0000-000001C90000}"/>
    <cellStyle name="T_Chuan bi dau tu nam 2008 3" xfId="59200" xr:uid="{00000000-0005-0000-0000-000002C90000}"/>
    <cellStyle name="T_Chuan bi dau tu nam 2008 4" xfId="58999" xr:uid="{00000000-0005-0000-0000-000003C90000}"/>
    <cellStyle name="T_Chuan bi dau tu nam 2008 5" xfId="59158" xr:uid="{00000000-0005-0000-0000-000004C90000}"/>
    <cellStyle name="T_Chuan bi dau tu nam 2008 6" xfId="59302" xr:uid="{00000000-0005-0000-0000-000005C90000}"/>
    <cellStyle name="T_Chương trình giống+ CT Phát triển Lâm nghiệp 2010" xfId="57905" xr:uid="{00000000-0005-0000-0000-000006C90000}"/>
    <cellStyle name="T_Chương trình giống+ CT Phát triển Lâm nghiệp 2010 2" xfId="58889" xr:uid="{00000000-0005-0000-0000-000007C90000}"/>
    <cellStyle name="T_Chương trình giống+ CT Phát triển Lâm nghiệp 20102" xfId="57906" xr:uid="{00000000-0005-0000-0000-000008C90000}"/>
    <cellStyle name="T_Chương trình giống+ CT Phát triển Lâm nghiệp 20102 2" xfId="58890" xr:uid="{00000000-0005-0000-0000-000009C90000}"/>
    <cellStyle name="T_Copy of Bao cao  XDCB 7 thang nam 2008_So KH&amp;DT SUA" xfId="1123" xr:uid="{00000000-0005-0000-0000-000048C50000}"/>
    <cellStyle name="T_Copy of Bao cao  XDCB 7 thang nam 2008_So KH&amp;DT SUA 2" xfId="58891" xr:uid="{00000000-0005-0000-0000-000049C50000}"/>
    <cellStyle name="T_Copy of Bao cao  XDCB 7 thang nam 2008_So KH&amp;DT SUA 3" xfId="59201" xr:uid="{00000000-0005-0000-0000-00004AC50000}"/>
    <cellStyle name="T_Copy of Bao cao  XDCB 7 thang nam 2008_So KH&amp;DT SUA 4" xfId="58998" xr:uid="{00000000-0005-0000-0000-00004BC50000}"/>
    <cellStyle name="T_Copy of Bao cao  XDCB 7 thang nam 2008_So KH&amp;DT SUA 5" xfId="59159" xr:uid="{00000000-0005-0000-0000-00004CC50000}"/>
    <cellStyle name="T_Copy of Bao cao  XDCB 7 thang nam 2008_So KH&amp;DT SUA 6" xfId="59303" xr:uid="{00000000-0005-0000-0000-00004DC50000}"/>
    <cellStyle name="T_Copy of Book1" xfId="57907" xr:uid="{00000000-0005-0000-0000-00004EC50000}"/>
    <cellStyle name="T_Copy of Book1 2" xfId="58892" xr:uid="{00000000-0005-0000-0000-00004FC50000}"/>
    <cellStyle name="T_CPK" xfId="1124" xr:uid="{00000000-0005-0000-0000-000050C50000}"/>
    <cellStyle name="T_CPK 2" xfId="58893" xr:uid="{00000000-0005-0000-0000-000051C50000}"/>
    <cellStyle name="T_CPK 3" xfId="59202" xr:uid="{00000000-0005-0000-0000-000052C50000}"/>
    <cellStyle name="T_CPK 4" xfId="58997" xr:uid="{00000000-0005-0000-0000-000053C50000}"/>
    <cellStyle name="T_CPK 5" xfId="59160" xr:uid="{00000000-0005-0000-0000-000054C50000}"/>
    <cellStyle name="T_CPK 6" xfId="59304" xr:uid="{00000000-0005-0000-0000-000055C50000}"/>
    <cellStyle name="T_CTMTQG 2008" xfId="1125" xr:uid="{00000000-0005-0000-0000-000056C50000}"/>
    <cellStyle name="T_CTMTQG 2008 2" xfId="58894" xr:uid="{00000000-0005-0000-0000-000057C50000}"/>
    <cellStyle name="T_CTMTQG 2008 3" xfId="59203" xr:uid="{00000000-0005-0000-0000-000058C50000}"/>
    <cellStyle name="T_CTMTQG 2008 4" xfId="58996" xr:uid="{00000000-0005-0000-0000-000059C50000}"/>
    <cellStyle name="T_CTMTQG 2008 5" xfId="59187" xr:uid="{00000000-0005-0000-0000-00005AC50000}"/>
    <cellStyle name="T_CTMTQG 2008 6" xfId="59305" xr:uid="{00000000-0005-0000-0000-00005BC50000}"/>
    <cellStyle name="T_CTMTQG 2008_Bieu mau danh muc du an thuoc CTMTQG nam 2008" xfId="1126" xr:uid="{00000000-0005-0000-0000-00005CC50000}"/>
    <cellStyle name="T_CTMTQG 2008_Bieu mau danh muc du an thuoc CTMTQG nam 2008 2" xfId="58895" xr:uid="{00000000-0005-0000-0000-00005DC50000}"/>
    <cellStyle name="T_CTMTQG 2008_Bieu mau danh muc du an thuoc CTMTQG nam 2008 3" xfId="59204" xr:uid="{00000000-0005-0000-0000-00005EC50000}"/>
    <cellStyle name="T_CTMTQG 2008_Bieu mau danh muc du an thuoc CTMTQG nam 2008 4" xfId="58995" xr:uid="{00000000-0005-0000-0000-00005FC50000}"/>
    <cellStyle name="T_CTMTQG 2008_Bieu mau danh muc du an thuoc CTMTQG nam 2008 5" xfId="59190" xr:uid="{00000000-0005-0000-0000-000060C50000}"/>
    <cellStyle name="T_CTMTQG 2008_Bieu mau danh muc du an thuoc CTMTQG nam 2008 6" xfId="59307" xr:uid="{00000000-0005-0000-0000-000061C50000}"/>
    <cellStyle name="T_CTMTQG 2008_Hi-Tong hop KQ phan bo KH nam 08- LD fong giao 15-11-08" xfId="1127" xr:uid="{00000000-0005-0000-0000-000062C50000}"/>
    <cellStyle name="T_CTMTQG 2008_Hi-Tong hop KQ phan bo KH nam 08- LD fong giao 15-11-08 2" xfId="58896" xr:uid="{00000000-0005-0000-0000-000063C50000}"/>
    <cellStyle name="T_CTMTQG 2008_Hi-Tong hop KQ phan bo KH nam 08- LD fong giao 15-11-08 3" xfId="59205" xr:uid="{00000000-0005-0000-0000-000064C50000}"/>
    <cellStyle name="T_CTMTQG 2008_Hi-Tong hop KQ phan bo KH nam 08- LD fong giao 15-11-08 4" xfId="58994" xr:uid="{00000000-0005-0000-0000-000065C50000}"/>
    <cellStyle name="T_CTMTQG 2008_Hi-Tong hop KQ phan bo KH nam 08- LD fong giao 15-11-08 5" xfId="59226" xr:uid="{00000000-0005-0000-0000-000066C50000}"/>
    <cellStyle name="T_CTMTQG 2008_Hi-Tong hop KQ phan bo KH nam 08- LD fong giao 15-11-08 6" xfId="59308" xr:uid="{00000000-0005-0000-0000-000067C50000}"/>
    <cellStyle name="T_CTMTQG 2008_Ket qua thuc hien nam 2008" xfId="1128" xr:uid="{00000000-0005-0000-0000-000068C50000}"/>
    <cellStyle name="T_CTMTQG 2008_Ket qua thuc hien nam 2008 2" xfId="58897" xr:uid="{00000000-0005-0000-0000-000069C50000}"/>
    <cellStyle name="T_CTMTQG 2008_Ket qua thuc hien nam 2008 3" xfId="59206" xr:uid="{00000000-0005-0000-0000-00006AC50000}"/>
    <cellStyle name="T_CTMTQG 2008_Ket qua thuc hien nam 2008 4" xfId="58993" xr:uid="{00000000-0005-0000-0000-00006BC50000}"/>
    <cellStyle name="T_CTMTQG 2008_Ket qua thuc hien nam 2008 5" xfId="59231" xr:uid="{00000000-0005-0000-0000-00006CC50000}"/>
    <cellStyle name="T_CTMTQG 2008_Ket qua thuc hien nam 2008 6" xfId="59309" xr:uid="{00000000-0005-0000-0000-00006DC50000}"/>
    <cellStyle name="T_CTMTQG 2008_KH XDCB_2008 lan 1" xfId="1129" xr:uid="{00000000-0005-0000-0000-00006EC50000}"/>
    <cellStyle name="T_CTMTQG 2008_KH XDCB_2008 lan 1 2" xfId="58898" xr:uid="{00000000-0005-0000-0000-00006FC50000}"/>
    <cellStyle name="T_CTMTQG 2008_KH XDCB_2008 lan 1 3" xfId="59207" xr:uid="{00000000-0005-0000-0000-000070C50000}"/>
    <cellStyle name="T_CTMTQG 2008_KH XDCB_2008 lan 1 4" xfId="58992" xr:uid="{00000000-0005-0000-0000-000071C50000}"/>
    <cellStyle name="T_CTMTQG 2008_KH XDCB_2008 lan 1 5" xfId="59233" xr:uid="{00000000-0005-0000-0000-000072C50000}"/>
    <cellStyle name="T_CTMTQG 2008_KH XDCB_2008 lan 1 6" xfId="59310" xr:uid="{00000000-0005-0000-0000-000073C50000}"/>
    <cellStyle name="T_CTMTQG 2008_KH XDCB_2008 lan 1 sua ngay 27-10" xfId="1130" xr:uid="{00000000-0005-0000-0000-000074C50000}"/>
    <cellStyle name="T_CTMTQG 2008_KH XDCB_2008 lan 1 sua ngay 27-10 2" xfId="58899" xr:uid="{00000000-0005-0000-0000-000075C50000}"/>
    <cellStyle name="T_CTMTQG 2008_KH XDCB_2008 lan 1 sua ngay 27-10 3" xfId="59208" xr:uid="{00000000-0005-0000-0000-000076C50000}"/>
    <cellStyle name="T_CTMTQG 2008_KH XDCB_2008 lan 1 sua ngay 27-10 4" xfId="58991" xr:uid="{00000000-0005-0000-0000-000077C50000}"/>
    <cellStyle name="T_CTMTQG 2008_KH XDCB_2008 lan 1 sua ngay 27-10 5" xfId="59234" xr:uid="{00000000-0005-0000-0000-000078C50000}"/>
    <cellStyle name="T_CTMTQG 2008_KH XDCB_2008 lan 1 sua ngay 27-10 6" xfId="59311" xr:uid="{00000000-0005-0000-0000-000079C50000}"/>
    <cellStyle name="T_CTMTQG 2008_KH XDCB_2008 lan 2 sua ngay 10-11" xfId="1131" xr:uid="{00000000-0005-0000-0000-00007AC50000}"/>
    <cellStyle name="T_CTMTQG 2008_KH XDCB_2008 lan 2 sua ngay 10-11 2" xfId="58900" xr:uid="{00000000-0005-0000-0000-00007BC50000}"/>
    <cellStyle name="T_CTMTQG 2008_KH XDCB_2008 lan 2 sua ngay 10-11 3" xfId="59209" xr:uid="{00000000-0005-0000-0000-00007CC50000}"/>
    <cellStyle name="T_CTMTQG 2008_KH XDCB_2008 lan 2 sua ngay 10-11 4" xfId="58990" xr:uid="{00000000-0005-0000-0000-00007DC50000}"/>
    <cellStyle name="T_CTMTQG 2008_KH XDCB_2008 lan 2 sua ngay 10-11 5" xfId="59235" xr:uid="{00000000-0005-0000-0000-00007EC50000}"/>
    <cellStyle name="T_CTMTQG 2008_KH XDCB_2008 lan 2 sua ngay 10-11 6" xfId="59312" xr:uid="{00000000-0005-0000-0000-00007FC50000}"/>
    <cellStyle name="T_Danhmuc_Quyhoach2009" xfId="46389" xr:uid="{00000000-0005-0000-0000-00000AC90000}"/>
    <cellStyle name="T_Danhmuc_Quyhoach2009 10" xfId="46390" xr:uid="{00000000-0005-0000-0000-00000BC90000}"/>
    <cellStyle name="T_Danhmuc_Quyhoach2009 10 2" xfId="46391" xr:uid="{00000000-0005-0000-0000-00000CC90000}"/>
    <cellStyle name="T_Danhmuc_Quyhoach2009 10 3" xfId="46392" xr:uid="{00000000-0005-0000-0000-00000DC90000}"/>
    <cellStyle name="T_Danhmuc_Quyhoach2009 10 4" xfId="46393" xr:uid="{00000000-0005-0000-0000-00000EC90000}"/>
    <cellStyle name="T_Danhmuc_Quyhoach2009 10 5" xfId="46394" xr:uid="{00000000-0005-0000-0000-00000FC90000}"/>
    <cellStyle name="T_Danhmuc_Quyhoach2009 10 6" xfId="46395" xr:uid="{00000000-0005-0000-0000-000010C90000}"/>
    <cellStyle name="T_Danhmuc_Quyhoach2009 11" xfId="46396" xr:uid="{00000000-0005-0000-0000-000011C90000}"/>
    <cellStyle name="T_Danhmuc_Quyhoach2009 11 2" xfId="46397" xr:uid="{00000000-0005-0000-0000-000012C90000}"/>
    <cellStyle name="T_Danhmuc_Quyhoach2009 11 3" xfId="46398" xr:uid="{00000000-0005-0000-0000-000013C90000}"/>
    <cellStyle name="T_Danhmuc_Quyhoach2009 11 4" xfId="46399" xr:uid="{00000000-0005-0000-0000-000014C90000}"/>
    <cellStyle name="T_Danhmuc_Quyhoach2009 11 5" xfId="46400" xr:uid="{00000000-0005-0000-0000-000015C90000}"/>
    <cellStyle name="T_Danhmuc_Quyhoach2009 11 6" xfId="46401" xr:uid="{00000000-0005-0000-0000-000016C90000}"/>
    <cellStyle name="T_Danhmuc_Quyhoach2009 12" xfId="46402" xr:uid="{00000000-0005-0000-0000-000017C90000}"/>
    <cellStyle name="T_Danhmuc_Quyhoach2009 12 2" xfId="46403" xr:uid="{00000000-0005-0000-0000-000018C90000}"/>
    <cellStyle name="T_Danhmuc_Quyhoach2009 12 3" xfId="46404" xr:uid="{00000000-0005-0000-0000-000019C90000}"/>
    <cellStyle name="T_Danhmuc_Quyhoach2009 12 4" xfId="46405" xr:uid="{00000000-0005-0000-0000-00001AC90000}"/>
    <cellStyle name="T_Danhmuc_Quyhoach2009 12 5" xfId="46406" xr:uid="{00000000-0005-0000-0000-00001BC90000}"/>
    <cellStyle name="T_Danhmuc_Quyhoach2009 12 6" xfId="46407" xr:uid="{00000000-0005-0000-0000-00001CC90000}"/>
    <cellStyle name="T_Danhmuc_Quyhoach2009 13" xfId="46408" xr:uid="{00000000-0005-0000-0000-00001DC90000}"/>
    <cellStyle name="T_Danhmuc_Quyhoach2009 13 2" xfId="46409" xr:uid="{00000000-0005-0000-0000-00001EC90000}"/>
    <cellStyle name="T_Danhmuc_Quyhoach2009 13 3" xfId="46410" xr:uid="{00000000-0005-0000-0000-00001FC90000}"/>
    <cellStyle name="T_Danhmuc_Quyhoach2009 13 4" xfId="46411" xr:uid="{00000000-0005-0000-0000-000020C90000}"/>
    <cellStyle name="T_Danhmuc_Quyhoach2009 13 5" xfId="46412" xr:uid="{00000000-0005-0000-0000-000021C90000}"/>
    <cellStyle name="T_Danhmuc_Quyhoach2009 13 6" xfId="46413" xr:uid="{00000000-0005-0000-0000-000022C90000}"/>
    <cellStyle name="T_Danhmuc_Quyhoach2009 14" xfId="46414" xr:uid="{00000000-0005-0000-0000-000023C90000}"/>
    <cellStyle name="T_Danhmuc_Quyhoach2009 14 2" xfId="46415" xr:uid="{00000000-0005-0000-0000-000024C90000}"/>
    <cellStyle name="T_Danhmuc_Quyhoach2009 14 3" xfId="46416" xr:uid="{00000000-0005-0000-0000-000025C90000}"/>
    <cellStyle name="T_Danhmuc_Quyhoach2009 14 4" xfId="46417" xr:uid="{00000000-0005-0000-0000-000026C90000}"/>
    <cellStyle name="T_Danhmuc_Quyhoach2009 14 5" xfId="46418" xr:uid="{00000000-0005-0000-0000-000027C90000}"/>
    <cellStyle name="T_Danhmuc_Quyhoach2009 14 6" xfId="46419" xr:uid="{00000000-0005-0000-0000-000028C90000}"/>
    <cellStyle name="T_Danhmuc_Quyhoach2009 15" xfId="46420" xr:uid="{00000000-0005-0000-0000-000029C90000}"/>
    <cellStyle name="T_Danhmuc_Quyhoach2009 15 2" xfId="46421" xr:uid="{00000000-0005-0000-0000-00002AC90000}"/>
    <cellStyle name="T_Danhmuc_Quyhoach2009 15 3" xfId="46422" xr:uid="{00000000-0005-0000-0000-00002BC90000}"/>
    <cellStyle name="T_Danhmuc_Quyhoach2009 15 4" xfId="46423" xr:uid="{00000000-0005-0000-0000-00002CC90000}"/>
    <cellStyle name="T_Danhmuc_Quyhoach2009 15 5" xfId="46424" xr:uid="{00000000-0005-0000-0000-00002DC90000}"/>
    <cellStyle name="T_Danhmuc_Quyhoach2009 15 6" xfId="46425" xr:uid="{00000000-0005-0000-0000-00002EC90000}"/>
    <cellStyle name="T_Danhmuc_Quyhoach2009 16" xfId="46426" xr:uid="{00000000-0005-0000-0000-00002FC90000}"/>
    <cellStyle name="T_Danhmuc_Quyhoach2009 16 2" xfId="46427" xr:uid="{00000000-0005-0000-0000-000030C90000}"/>
    <cellStyle name="T_Danhmuc_Quyhoach2009 16 3" xfId="46428" xr:uid="{00000000-0005-0000-0000-000031C90000}"/>
    <cellStyle name="T_Danhmuc_Quyhoach2009 16 4" xfId="46429" xr:uid="{00000000-0005-0000-0000-000032C90000}"/>
    <cellStyle name="T_Danhmuc_Quyhoach2009 16 5" xfId="46430" xr:uid="{00000000-0005-0000-0000-000033C90000}"/>
    <cellStyle name="T_Danhmuc_Quyhoach2009 16 6" xfId="46431" xr:uid="{00000000-0005-0000-0000-000034C90000}"/>
    <cellStyle name="T_Danhmuc_Quyhoach2009 17" xfId="46432" xr:uid="{00000000-0005-0000-0000-000035C90000}"/>
    <cellStyle name="T_Danhmuc_Quyhoach2009 17 2" xfId="46433" xr:uid="{00000000-0005-0000-0000-000036C90000}"/>
    <cellStyle name="T_Danhmuc_Quyhoach2009 17 3" xfId="46434" xr:uid="{00000000-0005-0000-0000-000037C90000}"/>
    <cellStyle name="T_Danhmuc_Quyhoach2009 17 4" xfId="46435" xr:uid="{00000000-0005-0000-0000-000038C90000}"/>
    <cellStyle name="T_Danhmuc_Quyhoach2009 17 5" xfId="46436" xr:uid="{00000000-0005-0000-0000-000039C90000}"/>
    <cellStyle name="T_Danhmuc_Quyhoach2009 17 6" xfId="46437" xr:uid="{00000000-0005-0000-0000-00003AC90000}"/>
    <cellStyle name="T_Danhmuc_Quyhoach2009 18" xfId="46438" xr:uid="{00000000-0005-0000-0000-00003BC90000}"/>
    <cellStyle name="T_Danhmuc_Quyhoach2009 18 2" xfId="46439" xr:uid="{00000000-0005-0000-0000-00003CC90000}"/>
    <cellStyle name="T_Danhmuc_Quyhoach2009 18 3" xfId="46440" xr:uid="{00000000-0005-0000-0000-00003DC90000}"/>
    <cellStyle name="T_Danhmuc_Quyhoach2009 18 4" xfId="46441" xr:uid="{00000000-0005-0000-0000-00003EC90000}"/>
    <cellStyle name="T_Danhmuc_Quyhoach2009 18 5" xfId="46442" xr:uid="{00000000-0005-0000-0000-00003FC90000}"/>
    <cellStyle name="T_Danhmuc_Quyhoach2009 18 6" xfId="46443" xr:uid="{00000000-0005-0000-0000-000040C90000}"/>
    <cellStyle name="T_Danhmuc_Quyhoach2009 19" xfId="46444" xr:uid="{00000000-0005-0000-0000-000041C90000}"/>
    <cellStyle name="T_Danhmuc_Quyhoach2009 19 2" xfId="46445" xr:uid="{00000000-0005-0000-0000-000042C90000}"/>
    <cellStyle name="T_Danhmuc_Quyhoach2009 19 3" xfId="46446" xr:uid="{00000000-0005-0000-0000-000043C90000}"/>
    <cellStyle name="T_Danhmuc_Quyhoach2009 19 4" xfId="46447" xr:uid="{00000000-0005-0000-0000-000044C90000}"/>
    <cellStyle name="T_Danhmuc_Quyhoach2009 19 5" xfId="46448" xr:uid="{00000000-0005-0000-0000-000045C90000}"/>
    <cellStyle name="T_Danhmuc_Quyhoach2009 19 6" xfId="46449" xr:uid="{00000000-0005-0000-0000-000046C90000}"/>
    <cellStyle name="T_Danhmuc_Quyhoach2009 2" xfId="46450" xr:uid="{00000000-0005-0000-0000-000047C90000}"/>
    <cellStyle name="T_Danhmuc_Quyhoach2009 2 2" xfId="46451" xr:uid="{00000000-0005-0000-0000-000048C90000}"/>
    <cellStyle name="T_Danhmuc_Quyhoach2009 2 3" xfId="46452" xr:uid="{00000000-0005-0000-0000-000049C90000}"/>
    <cellStyle name="T_Danhmuc_Quyhoach2009 2 4" xfId="46453" xr:uid="{00000000-0005-0000-0000-00004AC90000}"/>
    <cellStyle name="T_Danhmuc_Quyhoach2009 2 5" xfId="46454" xr:uid="{00000000-0005-0000-0000-00004BC90000}"/>
    <cellStyle name="T_Danhmuc_Quyhoach2009 2 6" xfId="46455" xr:uid="{00000000-0005-0000-0000-00004CC90000}"/>
    <cellStyle name="T_Danhmuc_Quyhoach2009 2 7" xfId="46456" xr:uid="{00000000-0005-0000-0000-00004DC90000}"/>
    <cellStyle name="T_Danhmuc_Quyhoach2009 20" xfId="46457" xr:uid="{00000000-0005-0000-0000-00004EC90000}"/>
    <cellStyle name="T_Danhmuc_Quyhoach2009 20 2" xfId="46458" xr:uid="{00000000-0005-0000-0000-00004FC90000}"/>
    <cellStyle name="T_Danhmuc_Quyhoach2009 20 3" xfId="46459" xr:uid="{00000000-0005-0000-0000-000050C90000}"/>
    <cellStyle name="T_Danhmuc_Quyhoach2009 20 4" xfId="46460" xr:uid="{00000000-0005-0000-0000-000051C90000}"/>
    <cellStyle name="T_Danhmuc_Quyhoach2009 20 5" xfId="46461" xr:uid="{00000000-0005-0000-0000-000052C90000}"/>
    <cellStyle name="T_Danhmuc_Quyhoach2009 20 6" xfId="46462" xr:uid="{00000000-0005-0000-0000-000053C90000}"/>
    <cellStyle name="T_Danhmuc_Quyhoach2009 21" xfId="46463" xr:uid="{00000000-0005-0000-0000-000054C90000}"/>
    <cellStyle name="T_Danhmuc_Quyhoach2009 21 2" xfId="46464" xr:uid="{00000000-0005-0000-0000-000055C90000}"/>
    <cellStyle name="T_Danhmuc_Quyhoach2009 21 3" xfId="46465" xr:uid="{00000000-0005-0000-0000-000056C90000}"/>
    <cellStyle name="T_Danhmuc_Quyhoach2009 21 4" xfId="46466" xr:uid="{00000000-0005-0000-0000-000057C90000}"/>
    <cellStyle name="T_Danhmuc_Quyhoach2009 21 5" xfId="46467" xr:uid="{00000000-0005-0000-0000-000058C90000}"/>
    <cellStyle name="T_Danhmuc_Quyhoach2009 21 6" xfId="46468" xr:uid="{00000000-0005-0000-0000-000059C90000}"/>
    <cellStyle name="T_Danhmuc_Quyhoach2009 22" xfId="46469" xr:uid="{00000000-0005-0000-0000-00005AC90000}"/>
    <cellStyle name="T_Danhmuc_Quyhoach2009 22 2" xfId="46470" xr:uid="{00000000-0005-0000-0000-00005BC90000}"/>
    <cellStyle name="T_Danhmuc_Quyhoach2009 22 3" xfId="46471" xr:uid="{00000000-0005-0000-0000-00005CC90000}"/>
    <cellStyle name="T_Danhmuc_Quyhoach2009 22 4" xfId="46472" xr:uid="{00000000-0005-0000-0000-00005DC90000}"/>
    <cellStyle name="T_Danhmuc_Quyhoach2009 22 5" xfId="46473" xr:uid="{00000000-0005-0000-0000-00005EC90000}"/>
    <cellStyle name="T_Danhmuc_Quyhoach2009 22 6" xfId="46474" xr:uid="{00000000-0005-0000-0000-00005FC90000}"/>
    <cellStyle name="T_Danhmuc_Quyhoach2009 23" xfId="46475" xr:uid="{00000000-0005-0000-0000-000060C90000}"/>
    <cellStyle name="T_Danhmuc_Quyhoach2009 23 2" xfId="46476" xr:uid="{00000000-0005-0000-0000-000061C90000}"/>
    <cellStyle name="T_Danhmuc_Quyhoach2009 23 3" xfId="46477" xr:uid="{00000000-0005-0000-0000-000062C90000}"/>
    <cellStyle name="T_Danhmuc_Quyhoach2009 23 4" xfId="46478" xr:uid="{00000000-0005-0000-0000-000063C90000}"/>
    <cellStyle name="T_Danhmuc_Quyhoach2009 23 5" xfId="46479" xr:uid="{00000000-0005-0000-0000-000064C90000}"/>
    <cellStyle name="T_Danhmuc_Quyhoach2009 23 6" xfId="46480" xr:uid="{00000000-0005-0000-0000-000065C90000}"/>
    <cellStyle name="T_Danhmuc_Quyhoach2009 24" xfId="46481" xr:uid="{00000000-0005-0000-0000-000066C90000}"/>
    <cellStyle name="T_Danhmuc_Quyhoach2009 24 2" xfId="46482" xr:uid="{00000000-0005-0000-0000-000067C90000}"/>
    <cellStyle name="T_Danhmuc_Quyhoach2009 24 3" xfId="46483" xr:uid="{00000000-0005-0000-0000-000068C90000}"/>
    <cellStyle name="T_Danhmuc_Quyhoach2009 24 4" xfId="46484" xr:uid="{00000000-0005-0000-0000-000069C90000}"/>
    <cellStyle name="T_Danhmuc_Quyhoach2009 24 5" xfId="46485" xr:uid="{00000000-0005-0000-0000-00006AC90000}"/>
    <cellStyle name="T_Danhmuc_Quyhoach2009 24 6" xfId="46486" xr:uid="{00000000-0005-0000-0000-00006BC90000}"/>
    <cellStyle name="T_Danhmuc_Quyhoach2009 25" xfId="46487" xr:uid="{00000000-0005-0000-0000-00006CC90000}"/>
    <cellStyle name="T_Danhmuc_Quyhoach2009 25 2" xfId="46488" xr:uid="{00000000-0005-0000-0000-00006DC90000}"/>
    <cellStyle name="T_Danhmuc_Quyhoach2009 25 3" xfId="46489" xr:uid="{00000000-0005-0000-0000-00006EC90000}"/>
    <cellStyle name="T_Danhmuc_Quyhoach2009 25 4" xfId="46490" xr:uid="{00000000-0005-0000-0000-00006FC90000}"/>
    <cellStyle name="T_Danhmuc_Quyhoach2009 25 5" xfId="46491" xr:uid="{00000000-0005-0000-0000-000070C90000}"/>
    <cellStyle name="T_Danhmuc_Quyhoach2009 25 6" xfId="46492" xr:uid="{00000000-0005-0000-0000-000071C90000}"/>
    <cellStyle name="T_Danhmuc_Quyhoach2009 26" xfId="46493" xr:uid="{00000000-0005-0000-0000-000072C90000}"/>
    <cellStyle name="T_Danhmuc_Quyhoach2009 26 2" xfId="46494" xr:uid="{00000000-0005-0000-0000-000073C90000}"/>
    <cellStyle name="T_Danhmuc_Quyhoach2009 26 3" xfId="46495" xr:uid="{00000000-0005-0000-0000-000074C90000}"/>
    <cellStyle name="T_Danhmuc_Quyhoach2009 26 4" xfId="46496" xr:uid="{00000000-0005-0000-0000-000075C90000}"/>
    <cellStyle name="T_Danhmuc_Quyhoach2009 26 5" xfId="46497" xr:uid="{00000000-0005-0000-0000-000076C90000}"/>
    <cellStyle name="T_Danhmuc_Quyhoach2009 26 6" xfId="46498" xr:uid="{00000000-0005-0000-0000-000077C90000}"/>
    <cellStyle name="T_Danhmuc_Quyhoach2009 27" xfId="46499" xr:uid="{00000000-0005-0000-0000-000078C90000}"/>
    <cellStyle name="T_Danhmuc_Quyhoach2009 27 2" xfId="46500" xr:uid="{00000000-0005-0000-0000-000079C90000}"/>
    <cellStyle name="T_Danhmuc_Quyhoach2009 27 3" xfId="46501" xr:uid="{00000000-0005-0000-0000-00007AC90000}"/>
    <cellStyle name="T_Danhmuc_Quyhoach2009 27 4" xfId="46502" xr:uid="{00000000-0005-0000-0000-00007BC90000}"/>
    <cellStyle name="T_Danhmuc_Quyhoach2009 27 5" xfId="46503" xr:uid="{00000000-0005-0000-0000-00007CC90000}"/>
    <cellStyle name="T_Danhmuc_Quyhoach2009 27 6" xfId="46504" xr:uid="{00000000-0005-0000-0000-00007DC90000}"/>
    <cellStyle name="T_Danhmuc_Quyhoach2009 28" xfId="46505" xr:uid="{00000000-0005-0000-0000-00007EC90000}"/>
    <cellStyle name="T_Danhmuc_Quyhoach2009 28 2" xfId="46506" xr:uid="{00000000-0005-0000-0000-00007FC90000}"/>
    <cellStyle name="T_Danhmuc_Quyhoach2009 28 3" xfId="46507" xr:uid="{00000000-0005-0000-0000-000080C90000}"/>
    <cellStyle name="T_Danhmuc_Quyhoach2009 28 4" xfId="46508" xr:uid="{00000000-0005-0000-0000-000081C90000}"/>
    <cellStyle name="T_Danhmuc_Quyhoach2009 28 5" xfId="46509" xr:uid="{00000000-0005-0000-0000-000082C90000}"/>
    <cellStyle name="T_Danhmuc_Quyhoach2009 28 6" xfId="46510" xr:uid="{00000000-0005-0000-0000-000083C90000}"/>
    <cellStyle name="T_Danhmuc_Quyhoach2009 29" xfId="46511" xr:uid="{00000000-0005-0000-0000-000084C90000}"/>
    <cellStyle name="T_Danhmuc_Quyhoach2009 29 2" xfId="46512" xr:uid="{00000000-0005-0000-0000-000085C90000}"/>
    <cellStyle name="T_Danhmuc_Quyhoach2009 29 3" xfId="46513" xr:uid="{00000000-0005-0000-0000-000086C90000}"/>
    <cellStyle name="T_Danhmuc_Quyhoach2009 29 4" xfId="46514" xr:uid="{00000000-0005-0000-0000-000087C90000}"/>
    <cellStyle name="T_Danhmuc_Quyhoach2009 29 5" xfId="46515" xr:uid="{00000000-0005-0000-0000-000088C90000}"/>
    <cellStyle name="T_Danhmuc_Quyhoach2009 29 6" xfId="46516" xr:uid="{00000000-0005-0000-0000-000089C90000}"/>
    <cellStyle name="T_Danhmuc_Quyhoach2009 3" xfId="46517" xr:uid="{00000000-0005-0000-0000-00008AC90000}"/>
    <cellStyle name="T_Danhmuc_Quyhoach2009 3 2" xfId="46518" xr:uid="{00000000-0005-0000-0000-00008BC90000}"/>
    <cellStyle name="T_Danhmuc_Quyhoach2009 3 3" xfId="46519" xr:uid="{00000000-0005-0000-0000-00008CC90000}"/>
    <cellStyle name="T_Danhmuc_Quyhoach2009 3 4" xfId="46520" xr:uid="{00000000-0005-0000-0000-00008DC90000}"/>
    <cellStyle name="T_Danhmuc_Quyhoach2009 3 5" xfId="46521" xr:uid="{00000000-0005-0000-0000-00008EC90000}"/>
    <cellStyle name="T_Danhmuc_Quyhoach2009 3 6" xfId="46522" xr:uid="{00000000-0005-0000-0000-00008FC90000}"/>
    <cellStyle name="T_Danhmuc_Quyhoach2009 30" xfId="46523" xr:uid="{00000000-0005-0000-0000-000090C90000}"/>
    <cellStyle name="T_Danhmuc_Quyhoach2009 31" xfId="46524" xr:uid="{00000000-0005-0000-0000-000091C90000}"/>
    <cellStyle name="T_Danhmuc_Quyhoach2009 32" xfId="46525" xr:uid="{00000000-0005-0000-0000-000092C90000}"/>
    <cellStyle name="T_Danhmuc_Quyhoach2009 33" xfId="46526" xr:uid="{00000000-0005-0000-0000-000093C90000}"/>
    <cellStyle name="T_Danhmuc_Quyhoach2009 34" xfId="46527" xr:uid="{00000000-0005-0000-0000-000094C90000}"/>
    <cellStyle name="T_Danhmuc_Quyhoach2009 4" xfId="46528" xr:uid="{00000000-0005-0000-0000-000095C90000}"/>
    <cellStyle name="T_Danhmuc_Quyhoach2009 4 2" xfId="46529" xr:uid="{00000000-0005-0000-0000-000096C90000}"/>
    <cellStyle name="T_Danhmuc_Quyhoach2009 4 3" xfId="46530" xr:uid="{00000000-0005-0000-0000-000097C90000}"/>
    <cellStyle name="T_Danhmuc_Quyhoach2009 4 4" xfId="46531" xr:uid="{00000000-0005-0000-0000-000098C90000}"/>
    <cellStyle name="T_Danhmuc_Quyhoach2009 4 5" xfId="46532" xr:uid="{00000000-0005-0000-0000-000099C90000}"/>
    <cellStyle name="T_Danhmuc_Quyhoach2009 4 6" xfId="46533" xr:uid="{00000000-0005-0000-0000-00009AC90000}"/>
    <cellStyle name="T_Danhmuc_Quyhoach2009 5" xfId="46534" xr:uid="{00000000-0005-0000-0000-00009BC90000}"/>
    <cellStyle name="T_Danhmuc_Quyhoach2009 5 2" xfId="46535" xr:uid="{00000000-0005-0000-0000-00009CC90000}"/>
    <cellStyle name="T_Danhmuc_Quyhoach2009 5 3" xfId="46536" xr:uid="{00000000-0005-0000-0000-00009DC90000}"/>
    <cellStyle name="T_Danhmuc_Quyhoach2009 5 4" xfId="46537" xr:uid="{00000000-0005-0000-0000-00009EC90000}"/>
    <cellStyle name="T_Danhmuc_Quyhoach2009 5 5" xfId="46538" xr:uid="{00000000-0005-0000-0000-00009FC90000}"/>
    <cellStyle name="T_Danhmuc_Quyhoach2009 5 6" xfId="46539" xr:uid="{00000000-0005-0000-0000-0000A0C90000}"/>
    <cellStyle name="T_Danhmuc_Quyhoach2009 6" xfId="46540" xr:uid="{00000000-0005-0000-0000-0000A1C90000}"/>
    <cellStyle name="T_Danhmuc_Quyhoach2009 6 2" xfId="46541" xr:uid="{00000000-0005-0000-0000-0000A2C90000}"/>
    <cellStyle name="T_Danhmuc_Quyhoach2009 6 3" xfId="46542" xr:uid="{00000000-0005-0000-0000-0000A3C90000}"/>
    <cellStyle name="T_Danhmuc_Quyhoach2009 6 4" xfId="46543" xr:uid="{00000000-0005-0000-0000-0000A4C90000}"/>
    <cellStyle name="T_Danhmuc_Quyhoach2009 6 5" xfId="46544" xr:uid="{00000000-0005-0000-0000-0000A5C90000}"/>
    <cellStyle name="T_Danhmuc_Quyhoach2009 6 6" xfId="46545" xr:uid="{00000000-0005-0000-0000-0000A6C90000}"/>
    <cellStyle name="T_Danhmuc_Quyhoach2009 7" xfId="46546" xr:uid="{00000000-0005-0000-0000-0000A7C90000}"/>
    <cellStyle name="T_Danhmuc_Quyhoach2009 7 2" xfId="46547" xr:uid="{00000000-0005-0000-0000-0000A8C90000}"/>
    <cellStyle name="T_Danhmuc_Quyhoach2009 7 3" xfId="46548" xr:uid="{00000000-0005-0000-0000-0000A9C90000}"/>
    <cellStyle name="T_Danhmuc_Quyhoach2009 7 4" xfId="46549" xr:uid="{00000000-0005-0000-0000-0000AAC90000}"/>
    <cellStyle name="T_Danhmuc_Quyhoach2009 7 5" xfId="46550" xr:uid="{00000000-0005-0000-0000-0000ABC90000}"/>
    <cellStyle name="T_Danhmuc_Quyhoach2009 7 6" xfId="46551" xr:uid="{00000000-0005-0000-0000-0000ACC90000}"/>
    <cellStyle name="T_Danhmuc_Quyhoach2009 8" xfId="46552" xr:uid="{00000000-0005-0000-0000-0000ADC90000}"/>
    <cellStyle name="T_Danhmuc_Quyhoach2009 8 2" xfId="46553" xr:uid="{00000000-0005-0000-0000-0000AEC90000}"/>
    <cellStyle name="T_Danhmuc_Quyhoach2009 8 3" xfId="46554" xr:uid="{00000000-0005-0000-0000-0000AFC90000}"/>
    <cellStyle name="T_Danhmuc_Quyhoach2009 8 4" xfId="46555" xr:uid="{00000000-0005-0000-0000-0000B0C90000}"/>
    <cellStyle name="T_Danhmuc_Quyhoach2009 8 5" xfId="46556" xr:uid="{00000000-0005-0000-0000-0000B1C90000}"/>
    <cellStyle name="T_Danhmuc_Quyhoach2009 8 6" xfId="46557" xr:uid="{00000000-0005-0000-0000-0000B2C90000}"/>
    <cellStyle name="T_Danhmuc_Quyhoach2009 9" xfId="46558" xr:uid="{00000000-0005-0000-0000-0000B3C90000}"/>
    <cellStyle name="T_Danhmuc_Quyhoach2009 9 2" xfId="46559" xr:uid="{00000000-0005-0000-0000-0000B4C90000}"/>
    <cellStyle name="T_Danhmuc_Quyhoach2009 9 3" xfId="46560" xr:uid="{00000000-0005-0000-0000-0000B5C90000}"/>
    <cellStyle name="T_Danhmuc_Quyhoach2009 9 4" xfId="46561" xr:uid="{00000000-0005-0000-0000-0000B6C90000}"/>
    <cellStyle name="T_Danhmuc_Quyhoach2009 9 5" xfId="46562" xr:uid="{00000000-0005-0000-0000-0000B7C90000}"/>
    <cellStyle name="T_Danhmuc_Quyhoach2009 9 6" xfId="46563" xr:uid="{00000000-0005-0000-0000-0000B8C90000}"/>
    <cellStyle name="T_Danhmuc_Quyhoach2009_6_Dieuchinh_6thang_2010_Totrinh_HDND" xfId="46564" xr:uid="{00000000-0005-0000-0000-0000B9C90000}"/>
    <cellStyle name="T_Danhmuc_Quyhoach2009_BCXDCB_6thang_2010_BTV" xfId="46565" xr:uid="{00000000-0005-0000-0000-0000BAC90000}"/>
    <cellStyle name="T_Danhmuc_Quyhoach2009_Bieu Bo sung_GuichiThu" xfId="46566" xr:uid="{00000000-0005-0000-0000-0000BBC90000}"/>
    <cellStyle name="T_Danhmuc_Quyhoach2009_KH_DTXD_2011_KTNN_Ha" xfId="46567" xr:uid="{00000000-0005-0000-0000-0000BCC90000}"/>
    <cellStyle name="T_Danhmuc_Quyhoach2009_KH_DTXD_2011_KTNN_Ha1" xfId="46568" xr:uid="{00000000-0005-0000-0000-0000BDC90000}"/>
    <cellStyle name="T_Danhmuc_Quyhoach2009_Nhucauvon_2010" xfId="46569" xr:uid="{00000000-0005-0000-0000-0000BEC90000}"/>
    <cellStyle name="T_Danhmuc_Quyhoach2009_Nhucauvon_2010_6_BCXDCB_6thang_2010_BCH" xfId="46570" xr:uid="{00000000-0005-0000-0000-0000BFC90000}"/>
    <cellStyle name="T_denbu" xfId="46571" xr:uid="{00000000-0005-0000-0000-0000C0C90000}"/>
    <cellStyle name="T_denbu_thanh hoa lap du an 062008" xfId="46572" xr:uid="{00000000-0005-0000-0000-0000C1C90000}"/>
    <cellStyle name="T_Don co" xfId="46573" xr:uid="{00000000-0005-0000-0000-0000C2C90000}"/>
    <cellStyle name="T_Don co 10" xfId="46574" xr:uid="{00000000-0005-0000-0000-0000C3C90000}"/>
    <cellStyle name="T_Don co 10 2" xfId="46575" xr:uid="{00000000-0005-0000-0000-0000C4C90000}"/>
    <cellStyle name="T_Don co 10 3" xfId="46576" xr:uid="{00000000-0005-0000-0000-0000C5C90000}"/>
    <cellStyle name="T_Don co 10 4" xfId="46577" xr:uid="{00000000-0005-0000-0000-0000C6C90000}"/>
    <cellStyle name="T_Don co 10 5" xfId="46578" xr:uid="{00000000-0005-0000-0000-0000C7C90000}"/>
    <cellStyle name="T_Don co 10 6" xfId="46579" xr:uid="{00000000-0005-0000-0000-0000C8C90000}"/>
    <cellStyle name="T_Don co 11" xfId="46580" xr:uid="{00000000-0005-0000-0000-0000C9C90000}"/>
    <cellStyle name="T_Don co 11 2" xfId="46581" xr:uid="{00000000-0005-0000-0000-0000CAC90000}"/>
    <cellStyle name="T_Don co 11 3" xfId="46582" xr:uid="{00000000-0005-0000-0000-0000CBC90000}"/>
    <cellStyle name="T_Don co 11 4" xfId="46583" xr:uid="{00000000-0005-0000-0000-0000CCC90000}"/>
    <cellStyle name="T_Don co 11 5" xfId="46584" xr:uid="{00000000-0005-0000-0000-0000CDC90000}"/>
    <cellStyle name="T_Don co 11 6" xfId="46585" xr:uid="{00000000-0005-0000-0000-0000CEC90000}"/>
    <cellStyle name="T_Don co 12" xfId="46586" xr:uid="{00000000-0005-0000-0000-0000CFC90000}"/>
    <cellStyle name="T_Don co 12 2" xfId="46587" xr:uid="{00000000-0005-0000-0000-0000D0C90000}"/>
    <cellStyle name="T_Don co 12 3" xfId="46588" xr:uid="{00000000-0005-0000-0000-0000D1C90000}"/>
    <cellStyle name="T_Don co 12 4" xfId="46589" xr:uid="{00000000-0005-0000-0000-0000D2C90000}"/>
    <cellStyle name="T_Don co 12 5" xfId="46590" xr:uid="{00000000-0005-0000-0000-0000D3C90000}"/>
    <cellStyle name="T_Don co 12 6" xfId="46591" xr:uid="{00000000-0005-0000-0000-0000D4C90000}"/>
    <cellStyle name="T_Don co 13" xfId="46592" xr:uid="{00000000-0005-0000-0000-0000D5C90000}"/>
    <cellStyle name="T_Don co 13 2" xfId="46593" xr:uid="{00000000-0005-0000-0000-0000D6C90000}"/>
    <cellStyle name="T_Don co 13 3" xfId="46594" xr:uid="{00000000-0005-0000-0000-0000D7C90000}"/>
    <cellStyle name="T_Don co 13 4" xfId="46595" xr:uid="{00000000-0005-0000-0000-0000D8C90000}"/>
    <cellStyle name="T_Don co 13 5" xfId="46596" xr:uid="{00000000-0005-0000-0000-0000D9C90000}"/>
    <cellStyle name="T_Don co 13 6" xfId="46597" xr:uid="{00000000-0005-0000-0000-0000DAC90000}"/>
    <cellStyle name="T_Don co 14" xfId="46598" xr:uid="{00000000-0005-0000-0000-0000DBC90000}"/>
    <cellStyle name="T_Don co 14 2" xfId="46599" xr:uid="{00000000-0005-0000-0000-0000DCC90000}"/>
    <cellStyle name="T_Don co 14 3" xfId="46600" xr:uid="{00000000-0005-0000-0000-0000DDC90000}"/>
    <cellStyle name="T_Don co 14 4" xfId="46601" xr:uid="{00000000-0005-0000-0000-0000DEC90000}"/>
    <cellStyle name="T_Don co 14 5" xfId="46602" xr:uid="{00000000-0005-0000-0000-0000DFC90000}"/>
    <cellStyle name="T_Don co 14 6" xfId="46603" xr:uid="{00000000-0005-0000-0000-0000E0C90000}"/>
    <cellStyle name="T_Don co 15" xfId="46604" xr:uid="{00000000-0005-0000-0000-0000E1C90000}"/>
    <cellStyle name="T_Don co 15 2" xfId="46605" xr:uid="{00000000-0005-0000-0000-0000E2C90000}"/>
    <cellStyle name="T_Don co 15 3" xfId="46606" xr:uid="{00000000-0005-0000-0000-0000E3C90000}"/>
    <cellStyle name="T_Don co 15 4" xfId="46607" xr:uid="{00000000-0005-0000-0000-0000E4C90000}"/>
    <cellStyle name="T_Don co 15 5" xfId="46608" xr:uid="{00000000-0005-0000-0000-0000E5C90000}"/>
    <cellStyle name="T_Don co 15 6" xfId="46609" xr:uid="{00000000-0005-0000-0000-0000E6C90000}"/>
    <cellStyle name="T_Don co 16" xfId="46610" xr:uid="{00000000-0005-0000-0000-0000E7C90000}"/>
    <cellStyle name="T_Don co 16 2" xfId="46611" xr:uid="{00000000-0005-0000-0000-0000E8C90000}"/>
    <cellStyle name="T_Don co 16 3" xfId="46612" xr:uid="{00000000-0005-0000-0000-0000E9C90000}"/>
    <cellStyle name="T_Don co 16 4" xfId="46613" xr:uid="{00000000-0005-0000-0000-0000EAC90000}"/>
    <cellStyle name="T_Don co 16 5" xfId="46614" xr:uid="{00000000-0005-0000-0000-0000EBC90000}"/>
    <cellStyle name="T_Don co 16 6" xfId="46615" xr:uid="{00000000-0005-0000-0000-0000ECC90000}"/>
    <cellStyle name="T_Don co 17" xfId="46616" xr:uid="{00000000-0005-0000-0000-0000EDC90000}"/>
    <cellStyle name="T_Don co 17 2" xfId="46617" xr:uid="{00000000-0005-0000-0000-0000EEC90000}"/>
    <cellStyle name="T_Don co 17 3" xfId="46618" xr:uid="{00000000-0005-0000-0000-0000EFC90000}"/>
    <cellStyle name="T_Don co 17 4" xfId="46619" xr:uid="{00000000-0005-0000-0000-0000F0C90000}"/>
    <cellStyle name="T_Don co 17 5" xfId="46620" xr:uid="{00000000-0005-0000-0000-0000F1C90000}"/>
    <cellStyle name="T_Don co 17 6" xfId="46621" xr:uid="{00000000-0005-0000-0000-0000F2C90000}"/>
    <cellStyle name="T_Don co 18" xfId="46622" xr:uid="{00000000-0005-0000-0000-0000F3C90000}"/>
    <cellStyle name="T_Don co 18 2" xfId="46623" xr:uid="{00000000-0005-0000-0000-0000F4C90000}"/>
    <cellStyle name="T_Don co 18 3" xfId="46624" xr:uid="{00000000-0005-0000-0000-0000F5C90000}"/>
    <cellStyle name="T_Don co 18 4" xfId="46625" xr:uid="{00000000-0005-0000-0000-0000F6C90000}"/>
    <cellStyle name="T_Don co 18 5" xfId="46626" xr:uid="{00000000-0005-0000-0000-0000F7C90000}"/>
    <cellStyle name="T_Don co 18 6" xfId="46627" xr:uid="{00000000-0005-0000-0000-0000F8C90000}"/>
    <cellStyle name="T_Don co 19" xfId="46628" xr:uid="{00000000-0005-0000-0000-0000F9C90000}"/>
    <cellStyle name="T_Don co 19 2" xfId="46629" xr:uid="{00000000-0005-0000-0000-0000FAC90000}"/>
    <cellStyle name="T_Don co 19 3" xfId="46630" xr:uid="{00000000-0005-0000-0000-0000FBC90000}"/>
    <cellStyle name="T_Don co 19 4" xfId="46631" xr:uid="{00000000-0005-0000-0000-0000FCC90000}"/>
    <cellStyle name="T_Don co 19 5" xfId="46632" xr:uid="{00000000-0005-0000-0000-0000FDC90000}"/>
    <cellStyle name="T_Don co 19 6" xfId="46633" xr:uid="{00000000-0005-0000-0000-0000FEC90000}"/>
    <cellStyle name="T_Don co 2" xfId="46634" xr:uid="{00000000-0005-0000-0000-0000FFC90000}"/>
    <cellStyle name="T_Don co 2 2" xfId="46635" xr:uid="{00000000-0005-0000-0000-000000CA0000}"/>
    <cellStyle name="T_Don co 2 3" xfId="46636" xr:uid="{00000000-0005-0000-0000-000001CA0000}"/>
    <cellStyle name="T_Don co 2 4" xfId="46637" xr:uid="{00000000-0005-0000-0000-000002CA0000}"/>
    <cellStyle name="T_Don co 2 5" xfId="46638" xr:uid="{00000000-0005-0000-0000-000003CA0000}"/>
    <cellStyle name="T_Don co 2 6" xfId="46639" xr:uid="{00000000-0005-0000-0000-000004CA0000}"/>
    <cellStyle name="T_Don co 2 7" xfId="46640" xr:uid="{00000000-0005-0000-0000-000005CA0000}"/>
    <cellStyle name="T_Don co 20" xfId="46641" xr:uid="{00000000-0005-0000-0000-000006CA0000}"/>
    <cellStyle name="T_Don co 20 2" xfId="46642" xr:uid="{00000000-0005-0000-0000-000007CA0000}"/>
    <cellStyle name="T_Don co 20 3" xfId="46643" xr:uid="{00000000-0005-0000-0000-000008CA0000}"/>
    <cellStyle name="T_Don co 20 4" xfId="46644" xr:uid="{00000000-0005-0000-0000-000009CA0000}"/>
    <cellStyle name="T_Don co 20 5" xfId="46645" xr:uid="{00000000-0005-0000-0000-00000ACA0000}"/>
    <cellStyle name="T_Don co 20 6" xfId="46646" xr:uid="{00000000-0005-0000-0000-00000BCA0000}"/>
    <cellStyle name="T_Don co 21" xfId="46647" xr:uid="{00000000-0005-0000-0000-00000CCA0000}"/>
    <cellStyle name="T_Don co 21 2" xfId="46648" xr:uid="{00000000-0005-0000-0000-00000DCA0000}"/>
    <cellStyle name="T_Don co 21 3" xfId="46649" xr:uid="{00000000-0005-0000-0000-00000ECA0000}"/>
    <cellStyle name="T_Don co 21 4" xfId="46650" xr:uid="{00000000-0005-0000-0000-00000FCA0000}"/>
    <cellStyle name="T_Don co 21 5" xfId="46651" xr:uid="{00000000-0005-0000-0000-000010CA0000}"/>
    <cellStyle name="T_Don co 21 6" xfId="46652" xr:uid="{00000000-0005-0000-0000-000011CA0000}"/>
    <cellStyle name="T_Don co 22" xfId="46653" xr:uid="{00000000-0005-0000-0000-000012CA0000}"/>
    <cellStyle name="T_Don co 22 2" xfId="46654" xr:uid="{00000000-0005-0000-0000-000013CA0000}"/>
    <cellStyle name="T_Don co 22 3" xfId="46655" xr:uid="{00000000-0005-0000-0000-000014CA0000}"/>
    <cellStyle name="T_Don co 22 4" xfId="46656" xr:uid="{00000000-0005-0000-0000-000015CA0000}"/>
    <cellStyle name="T_Don co 22 5" xfId="46657" xr:uid="{00000000-0005-0000-0000-000016CA0000}"/>
    <cellStyle name="T_Don co 22 6" xfId="46658" xr:uid="{00000000-0005-0000-0000-000017CA0000}"/>
    <cellStyle name="T_Don co 23" xfId="46659" xr:uid="{00000000-0005-0000-0000-000018CA0000}"/>
    <cellStyle name="T_Don co 23 2" xfId="46660" xr:uid="{00000000-0005-0000-0000-000019CA0000}"/>
    <cellStyle name="T_Don co 23 3" xfId="46661" xr:uid="{00000000-0005-0000-0000-00001ACA0000}"/>
    <cellStyle name="T_Don co 23 4" xfId="46662" xr:uid="{00000000-0005-0000-0000-00001BCA0000}"/>
    <cellStyle name="T_Don co 23 5" xfId="46663" xr:uid="{00000000-0005-0000-0000-00001CCA0000}"/>
    <cellStyle name="T_Don co 23 6" xfId="46664" xr:uid="{00000000-0005-0000-0000-00001DCA0000}"/>
    <cellStyle name="T_Don co 24" xfId="46665" xr:uid="{00000000-0005-0000-0000-00001ECA0000}"/>
    <cellStyle name="T_Don co 24 2" xfId="46666" xr:uid="{00000000-0005-0000-0000-00001FCA0000}"/>
    <cellStyle name="T_Don co 24 3" xfId="46667" xr:uid="{00000000-0005-0000-0000-000020CA0000}"/>
    <cellStyle name="T_Don co 24 4" xfId="46668" xr:uid="{00000000-0005-0000-0000-000021CA0000}"/>
    <cellStyle name="T_Don co 24 5" xfId="46669" xr:uid="{00000000-0005-0000-0000-000022CA0000}"/>
    <cellStyle name="T_Don co 24 6" xfId="46670" xr:uid="{00000000-0005-0000-0000-000023CA0000}"/>
    <cellStyle name="T_Don co 25" xfId="46671" xr:uid="{00000000-0005-0000-0000-000024CA0000}"/>
    <cellStyle name="T_Don co 25 2" xfId="46672" xr:uid="{00000000-0005-0000-0000-000025CA0000}"/>
    <cellStyle name="T_Don co 25 3" xfId="46673" xr:uid="{00000000-0005-0000-0000-000026CA0000}"/>
    <cellStyle name="T_Don co 25 4" xfId="46674" xr:uid="{00000000-0005-0000-0000-000027CA0000}"/>
    <cellStyle name="T_Don co 25 5" xfId="46675" xr:uid="{00000000-0005-0000-0000-000028CA0000}"/>
    <cellStyle name="T_Don co 25 6" xfId="46676" xr:uid="{00000000-0005-0000-0000-000029CA0000}"/>
    <cellStyle name="T_Don co 26" xfId="46677" xr:uid="{00000000-0005-0000-0000-00002ACA0000}"/>
    <cellStyle name="T_Don co 26 2" xfId="46678" xr:uid="{00000000-0005-0000-0000-00002BCA0000}"/>
    <cellStyle name="T_Don co 26 3" xfId="46679" xr:uid="{00000000-0005-0000-0000-00002CCA0000}"/>
    <cellStyle name="T_Don co 26 4" xfId="46680" xr:uid="{00000000-0005-0000-0000-00002DCA0000}"/>
    <cellStyle name="T_Don co 26 5" xfId="46681" xr:uid="{00000000-0005-0000-0000-00002ECA0000}"/>
    <cellStyle name="T_Don co 26 6" xfId="46682" xr:uid="{00000000-0005-0000-0000-00002FCA0000}"/>
    <cellStyle name="T_Don co 27" xfId="46683" xr:uid="{00000000-0005-0000-0000-000030CA0000}"/>
    <cellStyle name="T_Don co 27 2" xfId="46684" xr:uid="{00000000-0005-0000-0000-000031CA0000}"/>
    <cellStyle name="T_Don co 27 3" xfId="46685" xr:uid="{00000000-0005-0000-0000-000032CA0000}"/>
    <cellStyle name="T_Don co 27 4" xfId="46686" xr:uid="{00000000-0005-0000-0000-000033CA0000}"/>
    <cellStyle name="T_Don co 27 5" xfId="46687" xr:uid="{00000000-0005-0000-0000-000034CA0000}"/>
    <cellStyle name="T_Don co 27 6" xfId="46688" xr:uid="{00000000-0005-0000-0000-000035CA0000}"/>
    <cellStyle name="T_Don co 28" xfId="46689" xr:uid="{00000000-0005-0000-0000-000036CA0000}"/>
    <cellStyle name="T_Don co 28 2" xfId="46690" xr:uid="{00000000-0005-0000-0000-000037CA0000}"/>
    <cellStyle name="T_Don co 28 3" xfId="46691" xr:uid="{00000000-0005-0000-0000-000038CA0000}"/>
    <cellStyle name="T_Don co 28 4" xfId="46692" xr:uid="{00000000-0005-0000-0000-000039CA0000}"/>
    <cellStyle name="T_Don co 28 5" xfId="46693" xr:uid="{00000000-0005-0000-0000-00003ACA0000}"/>
    <cellStyle name="T_Don co 28 6" xfId="46694" xr:uid="{00000000-0005-0000-0000-00003BCA0000}"/>
    <cellStyle name="T_Don co 29" xfId="46695" xr:uid="{00000000-0005-0000-0000-00003CCA0000}"/>
    <cellStyle name="T_Don co 29 2" xfId="46696" xr:uid="{00000000-0005-0000-0000-00003DCA0000}"/>
    <cellStyle name="T_Don co 29 3" xfId="46697" xr:uid="{00000000-0005-0000-0000-00003ECA0000}"/>
    <cellStyle name="T_Don co 29 4" xfId="46698" xr:uid="{00000000-0005-0000-0000-00003FCA0000}"/>
    <cellStyle name="T_Don co 29 5" xfId="46699" xr:uid="{00000000-0005-0000-0000-000040CA0000}"/>
    <cellStyle name="T_Don co 29 6" xfId="46700" xr:uid="{00000000-0005-0000-0000-000041CA0000}"/>
    <cellStyle name="T_Don co 3" xfId="46701" xr:uid="{00000000-0005-0000-0000-000042CA0000}"/>
    <cellStyle name="T_Don co 3 2" xfId="46702" xr:uid="{00000000-0005-0000-0000-000043CA0000}"/>
    <cellStyle name="T_Don co 3 3" xfId="46703" xr:uid="{00000000-0005-0000-0000-000044CA0000}"/>
    <cellStyle name="T_Don co 3 4" xfId="46704" xr:uid="{00000000-0005-0000-0000-000045CA0000}"/>
    <cellStyle name="T_Don co 3 5" xfId="46705" xr:uid="{00000000-0005-0000-0000-000046CA0000}"/>
    <cellStyle name="T_Don co 3 6" xfId="46706" xr:uid="{00000000-0005-0000-0000-000047CA0000}"/>
    <cellStyle name="T_Don co 30" xfId="46707" xr:uid="{00000000-0005-0000-0000-000048CA0000}"/>
    <cellStyle name="T_Don co 31" xfId="46708" xr:uid="{00000000-0005-0000-0000-000049CA0000}"/>
    <cellStyle name="T_Don co 32" xfId="46709" xr:uid="{00000000-0005-0000-0000-00004ACA0000}"/>
    <cellStyle name="T_Don co 33" xfId="46710" xr:uid="{00000000-0005-0000-0000-00004BCA0000}"/>
    <cellStyle name="T_Don co 34" xfId="46711" xr:uid="{00000000-0005-0000-0000-00004CCA0000}"/>
    <cellStyle name="T_Don co 4" xfId="46712" xr:uid="{00000000-0005-0000-0000-00004DCA0000}"/>
    <cellStyle name="T_Don co 4 2" xfId="46713" xr:uid="{00000000-0005-0000-0000-00004ECA0000}"/>
    <cellStyle name="T_Don co 4 3" xfId="46714" xr:uid="{00000000-0005-0000-0000-00004FCA0000}"/>
    <cellStyle name="T_Don co 4 4" xfId="46715" xr:uid="{00000000-0005-0000-0000-000050CA0000}"/>
    <cellStyle name="T_Don co 4 5" xfId="46716" xr:uid="{00000000-0005-0000-0000-000051CA0000}"/>
    <cellStyle name="T_Don co 4 6" xfId="46717" xr:uid="{00000000-0005-0000-0000-000052CA0000}"/>
    <cellStyle name="T_Don co 5" xfId="46718" xr:uid="{00000000-0005-0000-0000-000053CA0000}"/>
    <cellStyle name="T_Don co 5 2" xfId="46719" xr:uid="{00000000-0005-0000-0000-000054CA0000}"/>
    <cellStyle name="T_Don co 5 3" xfId="46720" xr:uid="{00000000-0005-0000-0000-000055CA0000}"/>
    <cellStyle name="T_Don co 5 4" xfId="46721" xr:uid="{00000000-0005-0000-0000-000056CA0000}"/>
    <cellStyle name="T_Don co 5 5" xfId="46722" xr:uid="{00000000-0005-0000-0000-000057CA0000}"/>
    <cellStyle name="T_Don co 5 6" xfId="46723" xr:uid="{00000000-0005-0000-0000-000058CA0000}"/>
    <cellStyle name="T_Don co 6" xfId="46724" xr:uid="{00000000-0005-0000-0000-000059CA0000}"/>
    <cellStyle name="T_Don co 6 2" xfId="46725" xr:uid="{00000000-0005-0000-0000-00005ACA0000}"/>
    <cellStyle name="T_Don co 6 3" xfId="46726" xr:uid="{00000000-0005-0000-0000-00005BCA0000}"/>
    <cellStyle name="T_Don co 6 4" xfId="46727" xr:uid="{00000000-0005-0000-0000-00005CCA0000}"/>
    <cellStyle name="T_Don co 6 5" xfId="46728" xr:uid="{00000000-0005-0000-0000-00005DCA0000}"/>
    <cellStyle name="T_Don co 6 6" xfId="46729" xr:uid="{00000000-0005-0000-0000-00005ECA0000}"/>
    <cellStyle name="T_Don co 7" xfId="46730" xr:uid="{00000000-0005-0000-0000-00005FCA0000}"/>
    <cellStyle name="T_Don co 7 2" xfId="46731" xr:uid="{00000000-0005-0000-0000-000060CA0000}"/>
    <cellStyle name="T_Don co 7 3" xfId="46732" xr:uid="{00000000-0005-0000-0000-000061CA0000}"/>
    <cellStyle name="T_Don co 7 4" xfId="46733" xr:uid="{00000000-0005-0000-0000-000062CA0000}"/>
    <cellStyle name="T_Don co 7 5" xfId="46734" xr:uid="{00000000-0005-0000-0000-000063CA0000}"/>
    <cellStyle name="T_Don co 7 6" xfId="46735" xr:uid="{00000000-0005-0000-0000-000064CA0000}"/>
    <cellStyle name="T_Don co 8" xfId="46736" xr:uid="{00000000-0005-0000-0000-000065CA0000}"/>
    <cellStyle name="T_Don co 8 2" xfId="46737" xr:uid="{00000000-0005-0000-0000-000066CA0000}"/>
    <cellStyle name="T_Don co 8 3" xfId="46738" xr:uid="{00000000-0005-0000-0000-000067CA0000}"/>
    <cellStyle name="T_Don co 8 4" xfId="46739" xr:uid="{00000000-0005-0000-0000-000068CA0000}"/>
    <cellStyle name="T_Don co 8 5" xfId="46740" xr:uid="{00000000-0005-0000-0000-000069CA0000}"/>
    <cellStyle name="T_Don co 8 6" xfId="46741" xr:uid="{00000000-0005-0000-0000-00006ACA0000}"/>
    <cellStyle name="T_Don co 9" xfId="46742" xr:uid="{00000000-0005-0000-0000-00006BCA0000}"/>
    <cellStyle name="T_Don co 9 2" xfId="46743" xr:uid="{00000000-0005-0000-0000-00006CCA0000}"/>
    <cellStyle name="T_Don co 9 3" xfId="46744" xr:uid="{00000000-0005-0000-0000-00006DCA0000}"/>
    <cellStyle name="T_Don co 9 4" xfId="46745" xr:uid="{00000000-0005-0000-0000-00006ECA0000}"/>
    <cellStyle name="T_Don co 9 5" xfId="46746" xr:uid="{00000000-0005-0000-0000-00006FCA0000}"/>
    <cellStyle name="T_Don co 9 6" xfId="46747" xr:uid="{00000000-0005-0000-0000-000070CA0000}"/>
    <cellStyle name="T_DT ha the cum dan cu Huynh Thi Thuy Tien" xfId="46748" xr:uid="{00000000-0005-0000-0000-000071CA0000}"/>
    <cellStyle name="T_DT Nam Luc" xfId="57908" xr:uid="{00000000-0005-0000-0000-000072CA0000}"/>
    <cellStyle name="T_DT Nam Luc 2" xfId="58901" xr:uid="{00000000-0005-0000-0000-000073CA0000}"/>
    <cellStyle name="T_DT NRTT va TBA 3P-320KVA khu dan cu phuong 3" xfId="46749" xr:uid="{00000000-0005-0000-0000-000074CA0000}"/>
    <cellStyle name="T_DT TBA 3P-320KVA DC" xfId="46750" xr:uid="{00000000-0005-0000-0000-000075CA0000}"/>
    <cellStyle name="T_DT§Z110VinhYen" xfId="57909" xr:uid="{00000000-0005-0000-0000-000076CA0000}"/>
    <cellStyle name="T_DT§Z110VinhYen 2" xfId="58902" xr:uid="{00000000-0005-0000-0000-000077CA0000}"/>
    <cellStyle name="T_dtTL598G1." xfId="46751" xr:uid="{00000000-0005-0000-0000-000078CA0000}"/>
    <cellStyle name="T_dtTL598G1._TMDTluong_540000(1)" xfId="46752" xr:uid="{00000000-0005-0000-0000-000079CA0000}"/>
    <cellStyle name="T_DTWB31" xfId="46753" xr:uid="{00000000-0005-0000-0000-00007ACA0000}"/>
    <cellStyle name="T_DTWB31 10" xfId="46754" xr:uid="{00000000-0005-0000-0000-00007BCA0000}"/>
    <cellStyle name="T_DTWB31 10 2" xfId="46755" xr:uid="{00000000-0005-0000-0000-00007CCA0000}"/>
    <cellStyle name="T_DTWB31 10 3" xfId="46756" xr:uid="{00000000-0005-0000-0000-00007DCA0000}"/>
    <cellStyle name="T_DTWB31 10 4" xfId="46757" xr:uid="{00000000-0005-0000-0000-00007ECA0000}"/>
    <cellStyle name="T_DTWB31 10 5" xfId="46758" xr:uid="{00000000-0005-0000-0000-00007FCA0000}"/>
    <cellStyle name="T_DTWB31 10 6" xfId="46759" xr:uid="{00000000-0005-0000-0000-000080CA0000}"/>
    <cellStyle name="T_DTWB31 11" xfId="46760" xr:uid="{00000000-0005-0000-0000-000081CA0000}"/>
    <cellStyle name="T_DTWB31 11 2" xfId="46761" xr:uid="{00000000-0005-0000-0000-000082CA0000}"/>
    <cellStyle name="T_DTWB31 11 3" xfId="46762" xr:uid="{00000000-0005-0000-0000-000083CA0000}"/>
    <cellStyle name="T_DTWB31 11 4" xfId="46763" xr:uid="{00000000-0005-0000-0000-000084CA0000}"/>
    <cellStyle name="T_DTWB31 11 5" xfId="46764" xr:uid="{00000000-0005-0000-0000-000085CA0000}"/>
    <cellStyle name="T_DTWB31 11 6" xfId="46765" xr:uid="{00000000-0005-0000-0000-000086CA0000}"/>
    <cellStyle name="T_DTWB31 12" xfId="46766" xr:uid="{00000000-0005-0000-0000-000087CA0000}"/>
    <cellStyle name="T_DTWB31 12 2" xfId="46767" xr:uid="{00000000-0005-0000-0000-000088CA0000}"/>
    <cellStyle name="T_DTWB31 12 3" xfId="46768" xr:uid="{00000000-0005-0000-0000-000089CA0000}"/>
    <cellStyle name="T_DTWB31 12 4" xfId="46769" xr:uid="{00000000-0005-0000-0000-00008ACA0000}"/>
    <cellStyle name="T_DTWB31 12 5" xfId="46770" xr:uid="{00000000-0005-0000-0000-00008BCA0000}"/>
    <cellStyle name="T_DTWB31 12 6" xfId="46771" xr:uid="{00000000-0005-0000-0000-00008CCA0000}"/>
    <cellStyle name="T_DTWB31 13" xfId="46772" xr:uid="{00000000-0005-0000-0000-00008DCA0000}"/>
    <cellStyle name="T_DTWB31 13 2" xfId="46773" xr:uid="{00000000-0005-0000-0000-00008ECA0000}"/>
    <cellStyle name="T_DTWB31 13 3" xfId="46774" xr:uid="{00000000-0005-0000-0000-00008FCA0000}"/>
    <cellStyle name="T_DTWB31 13 4" xfId="46775" xr:uid="{00000000-0005-0000-0000-000090CA0000}"/>
    <cellStyle name="T_DTWB31 13 5" xfId="46776" xr:uid="{00000000-0005-0000-0000-000091CA0000}"/>
    <cellStyle name="T_DTWB31 13 6" xfId="46777" xr:uid="{00000000-0005-0000-0000-000092CA0000}"/>
    <cellStyle name="T_DTWB31 14" xfId="46778" xr:uid="{00000000-0005-0000-0000-000093CA0000}"/>
    <cellStyle name="T_DTWB31 14 2" xfId="46779" xr:uid="{00000000-0005-0000-0000-000094CA0000}"/>
    <cellStyle name="T_DTWB31 14 3" xfId="46780" xr:uid="{00000000-0005-0000-0000-000095CA0000}"/>
    <cellStyle name="T_DTWB31 14 4" xfId="46781" xr:uid="{00000000-0005-0000-0000-000096CA0000}"/>
    <cellStyle name="T_DTWB31 14 5" xfId="46782" xr:uid="{00000000-0005-0000-0000-000097CA0000}"/>
    <cellStyle name="T_DTWB31 14 6" xfId="46783" xr:uid="{00000000-0005-0000-0000-000098CA0000}"/>
    <cellStyle name="T_DTWB31 15" xfId="46784" xr:uid="{00000000-0005-0000-0000-000099CA0000}"/>
    <cellStyle name="T_DTWB31 15 2" xfId="46785" xr:uid="{00000000-0005-0000-0000-00009ACA0000}"/>
    <cellStyle name="T_DTWB31 15 3" xfId="46786" xr:uid="{00000000-0005-0000-0000-00009BCA0000}"/>
    <cellStyle name="T_DTWB31 15 4" xfId="46787" xr:uid="{00000000-0005-0000-0000-00009CCA0000}"/>
    <cellStyle name="T_DTWB31 15 5" xfId="46788" xr:uid="{00000000-0005-0000-0000-00009DCA0000}"/>
    <cellStyle name="T_DTWB31 15 6" xfId="46789" xr:uid="{00000000-0005-0000-0000-00009ECA0000}"/>
    <cellStyle name="T_DTWB31 16" xfId="46790" xr:uid="{00000000-0005-0000-0000-00009FCA0000}"/>
    <cellStyle name="T_DTWB31 16 2" xfId="46791" xr:uid="{00000000-0005-0000-0000-0000A0CA0000}"/>
    <cellStyle name="T_DTWB31 16 3" xfId="46792" xr:uid="{00000000-0005-0000-0000-0000A1CA0000}"/>
    <cellStyle name="T_DTWB31 16 4" xfId="46793" xr:uid="{00000000-0005-0000-0000-0000A2CA0000}"/>
    <cellStyle name="T_DTWB31 16 5" xfId="46794" xr:uid="{00000000-0005-0000-0000-0000A3CA0000}"/>
    <cellStyle name="T_DTWB31 16 6" xfId="46795" xr:uid="{00000000-0005-0000-0000-0000A4CA0000}"/>
    <cellStyle name="T_DTWB31 17" xfId="46796" xr:uid="{00000000-0005-0000-0000-0000A5CA0000}"/>
    <cellStyle name="T_DTWB31 17 2" xfId="46797" xr:uid="{00000000-0005-0000-0000-0000A6CA0000}"/>
    <cellStyle name="T_DTWB31 17 3" xfId="46798" xr:uid="{00000000-0005-0000-0000-0000A7CA0000}"/>
    <cellStyle name="T_DTWB31 17 4" xfId="46799" xr:uid="{00000000-0005-0000-0000-0000A8CA0000}"/>
    <cellStyle name="T_DTWB31 17 5" xfId="46800" xr:uid="{00000000-0005-0000-0000-0000A9CA0000}"/>
    <cellStyle name="T_DTWB31 17 6" xfId="46801" xr:uid="{00000000-0005-0000-0000-0000AACA0000}"/>
    <cellStyle name="T_DTWB31 18" xfId="46802" xr:uid="{00000000-0005-0000-0000-0000ABCA0000}"/>
    <cellStyle name="T_DTWB31 18 2" xfId="46803" xr:uid="{00000000-0005-0000-0000-0000ACCA0000}"/>
    <cellStyle name="T_DTWB31 18 3" xfId="46804" xr:uid="{00000000-0005-0000-0000-0000ADCA0000}"/>
    <cellStyle name="T_DTWB31 18 4" xfId="46805" xr:uid="{00000000-0005-0000-0000-0000AECA0000}"/>
    <cellStyle name="T_DTWB31 18 5" xfId="46806" xr:uid="{00000000-0005-0000-0000-0000AFCA0000}"/>
    <cellStyle name="T_DTWB31 18 6" xfId="46807" xr:uid="{00000000-0005-0000-0000-0000B0CA0000}"/>
    <cellStyle name="T_DTWB31 19" xfId="46808" xr:uid="{00000000-0005-0000-0000-0000B1CA0000}"/>
    <cellStyle name="T_DTWB31 19 2" xfId="46809" xr:uid="{00000000-0005-0000-0000-0000B2CA0000}"/>
    <cellStyle name="T_DTWB31 19 3" xfId="46810" xr:uid="{00000000-0005-0000-0000-0000B3CA0000}"/>
    <cellStyle name="T_DTWB31 19 4" xfId="46811" xr:uid="{00000000-0005-0000-0000-0000B4CA0000}"/>
    <cellStyle name="T_DTWB31 19 5" xfId="46812" xr:uid="{00000000-0005-0000-0000-0000B5CA0000}"/>
    <cellStyle name="T_DTWB31 19 6" xfId="46813" xr:uid="{00000000-0005-0000-0000-0000B6CA0000}"/>
    <cellStyle name="T_DTWB31 2" xfId="46814" xr:uid="{00000000-0005-0000-0000-0000B7CA0000}"/>
    <cellStyle name="T_DTWB31 2 2" xfId="46815" xr:uid="{00000000-0005-0000-0000-0000B8CA0000}"/>
    <cellStyle name="T_DTWB31 2 3" xfId="46816" xr:uid="{00000000-0005-0000-0000-0000B9CA0000}"/>
    <cellStyle name="T_DTWB31 2 4" xfId="46817" xr:uid="{00000000-0005-0000-0000-0000BACA0000}"/>
    <cellStyle name="T_DTWB31 2 5" xfId="46818" xr:uid="{00000000-0005-0000-0000-0000BBCA0000}"/>
    <cellStyle name="T_DTWB31 2 6" xfId="46819" xr:uid="{00000000-0005-0000-0000-0000BCCA0000}"/>
    <cellStyle name="T_DTWB31 2 7" xfId="46820" xr:uid="{00000000-0005-0000-0000-0000BDCA0000}"/>
    <cellStyle name="T_DTWB31 20" xfId="46821" xr:uid="{00000000-0005-0000-0000-0000BECA0000}"/>
    <cellStyle name="T_DTWB31 20 2" xfId="46822" xr:uid="{00000000-0005-0000-0000-0000BFCA0000}"/>
    <cellStyle name="T_DTWB31 20 3" xfId="46823" xr:uid="{00000000-0005-0000-0000-0000C0CA0000}"/>
    <cellStyle name="T_DTWB31 20 4" xfId="46824" xr:uid="{00000000-0005-0000-0000-0000C1CA0000}"/>
    <cellStyle name="T_DTWB31 20 5" xfId="46825" xr:uid="{00000000-0005-0000-0000-0000C2CA0000}"/>
    <cellStyle name="T_DTWB31 20 6" xfId="46826" xr:uid="{00000000-0005-0000-0000-0000C3CA0000}"/>
    <cellStyle name="T_DTWB31 21" xfId="46827" xr:uid="{00000000-0005-0000-0000-0000C4CA0000}"/>
    <cellStyle name="T_DTWB31 21 2" xfId="46828" xr:uid="{00000000-0005-0000-0000-0000C5CA0000}"/>
    <cellStyle name="T_DTWB31 21 3" xfId="46829" xr:uid="{00000000-0005-0000-0000-0000C6CA0000}"/>
    <cellStyle name="T_DTWB31 21 4" xfId="46830" xr:uid="{00000000-0005-0000-0000-0000C7CA0000}"/>
    <cellStyle name="T_DTWB31 21 5" xfId="46831" xr:uid="{00000000-0005-0000-0000-0000C8CA0000}"/>
    <cellStyle name="T_DTWB31 21 6" xfId="46832" xr:uid="{00000000-0005-0000-0000-0000C9CA0000}"/>
    <cellStyle name="T_DTWB31 22" xfId="46833" xr:uid="{00000000-0005-0000-0000-0000CACA0000}"/>
    <cellStyle name="T_DTWB31 22 2" xfId="46834" xr:uid="{00000000-0005-0000-0000-0000CBCA0000}"/>
    <cellStyle name="T_DTWB31 22 3" xfId="46835" xr:uid="{00000000-0005-0000-0000-0000CCCA0000}"/>
    <cellStyle name="T_DTWB31 22 4" xfId="46836" xr:uid="{00000000-0005-0000-0000-0000CDCA0000}"/>
    <cellStyle name="T_DTWB31 22 5" xfId="46837" xr:uid="{00000000-0005-0000-0000-0000CECA0000}"/>
    <cellStyle name="T_DTWB31 22 6" xfId="46838" xr:uid="{00000000-0005-0000-0000-0000CFCA0000}"/>
    <cellStyle name="T_DTWB31 23" xfId="46839" xr:uid="{00000000-0005-0000-0000-0000D0CA0000}"/>
    <cellStyle name="T_DTWB31 23 2" xfId="46840" xr:uid="{00000000-0005-0000-0000-0000D1CA0000}"/>
    <cellStyle name="T_DTWB31 23 3" xfId="46841" xr:uid="{00000000-0005-0000-0000-0000D2CA0000}"/>
    <cellStyle name="T_DTWB31 23 4" xfId="46842" xr:uid="{00000000-0005-0000-0000-0000D3CA0000}"/>
    <cellStyle name="T_DTWB31 23 5" xfId="46843" xr:uid="{00000000-0005-0000-0000-0000D4CA0000}"/>
    <cellStyle name="T_DTWB31 23 6" xfId="46844" xr:uid="{00000000-0005-0000-0000-0000D5CA0000}"/>
    <cellStyle name="T_DTWB31 24" xfId="46845" xr:uid="{00000000-0005-0000-0000-0000D6CA0000}"/>
    <cellStyle name="T_DTWB31 24 2" xfId="46846" xr:uid="{00000000-0005-0000-0000-0000D7CA0000}"/>
    <cellStyle name="T_DTWB31 24 3" xfId="46847" xr:uid="{00000000-0005-0000-0000-0000D8CA0000}"/>
    <cellStyle name="T_DTWB31 24 4" xfId="46848" xr:uid="{00000000-0005-0000-0000-0000D9CA0000}"/>
    <cellStyle name="T_DTWB31 24 5" xfId="46849" xr:uid="{00000000-0005-0000-0000-0000DACA0000}"/>
    <cellStyle name="T_DTWB31 24 6" xfId="46850" xr:uid="{00000000-0005-0000-0000-0000DBCA0000}"/>
    <cellStyle name="T_DTWB31 25" xfId="46851" xr:uid="{00000000-0005-0000-0000-0000DCCA0000}"/>
    <cellStyle name="T_DTWB31 25 2" xfId="46852" xr:uid="{00000000-0005-0000-0000-0000DDCA0000}"/>
    <cellStyle name="T_DTWB31 25 3" xfId="46853" xr:uid="{00000000-0005-0000-0000-0000DECA0000}"/>
    <cellStyle name="T_DTWB31 25 4" xfId="46854" xr:uid="{00000000-0005-0000-0000-0000DFCA0000}"/>
    <cellStyle name="T_DTWB31 25 5" xfId="46855" xr:uid="{00000000-0005-0000-0000-0000E0CA0000}"/>
    <cellStyle name="T_DTWB31 25 6" xfId="46856" xr:uid="{00000000-0005-0000-0000-0000E1CA0000}"/>
    <cellStyle name="T_DTWB31 26" xfId="46857" xr:uid="{00000000-0005-0000-0000-0000E2CA0000}"/>
    <cellStyle name="T_DTWB31 26 2" xfId="46858" xr:uid="{00000000-0005-0000-0000-0000E3CA0000}"/>
    <cellStyle name="T_DTWB31 26 3" xfId="46859" xr:uid="{00000000-0005-0000-0000-0000E4CA0000}"/>
    <cellStyle name="T_DTWB31 26 4" xfId="46860" xr:uid="{00000000-0005-0000-0000-0000E5CA0000}"/>
    <cellStyle name="T_DTWB31 26 5" xfId="46861" xr:uid="{00000000-0005-0000-0000-0000E6CA0000}"/>
    <cellStyle name="T_DTWB31 26 6" xfId="46862" xr:uid="{00000000-0005-0000-0000-0000E7CA0000}"/>
    <cellStyle name="T_DTWB31 27" xfId="46863" xr:uid="{00000000-0005-0000-0000-0000E8CA0000}"/>
    <cellStyle name="T_DTWB31 27 2" xfId="46864" xr:uid="{00000000-0005-0000-0000-0000E9CA0000}"/>
    <cellStyle name="T_DTWB31 27 3" xfId="46865" xr:uid="{00000000-0005-0000-0000-0000EACA0000}"/>
    <cellStyle name="T_DTWB31 27 4" xfId="46866" xr:uid="{00000000-0005-0000-0000-0000EBCA0000}"/>
    <cellStyle name="T_DTWB31 27 5" xfId="46867" xr:uid="{00000000-0005-0000-0000-0000ECCA0000}"/>
    <cellStyle name="T_DTWB31 27 6" xfId="46868" xr:uid="{00000000-0005-0000-0000-0000EDCA0000}"/>
    <cellStyle name="T_DTWB31 28" xfId="46869" xr:uid="{00000000-0005-0000-0000-0000EECA0000}"/>
    <cellStyle name="T_DTWB31 28 2" xfId="46870" xr:uid="{00000000-0005-0000-0000-0000EFCA0000}"/>
    <cellStyle name="T_DTWB31 28 3" xfId="46871" xr:uid="{00000000-0005-0000-0000-0000F0CA0000}"/>
    <cellStyle name="T_DTWB31 28 4" xfId="46872" xr:uid="{00000000-0005-0000-0000-0000F1CA0000}"/>
    <cellStyle name="T_DTWB31 28 5" xfId="46873" xr:uid="{00000000-0005-0000-0000-0000F2CA0000}"/>
    <cellStyle name="T_DTWB31 28 6" xfId="46874" xr:uid="{00000000-0005-0000-0000-0000F3CA0000}"/>
    <cellStyle name="T_DTWB31 29" xfId="46875" xr:uid="{00000000-0005-0000-0000-0000F4CA0000}"/>
    <cellStyle name="T_DTWB31 29 2" xfId="46876" xr:uid="{00000000-0005-0000-0000-0000F5CA0000}"/>
    <cellStyle name="T_DTWB31 29 3" xfId="46877" xr:uid="{00000000-0005-0000-0000-0000F6CA0000}"/>
    <cellStyle name="T_DTWB31 29 4" xfId="46878" xr:uid="{00000000-0005-0000-0000-0000F7CA0000}"/>
    <cellStyle name="T_DTWB31 29 5" xfId="46879" xr:uid="{00000000-0005-0000-0000-0000F8CA0000}"/>
    <cellStyle name="T_DTWB31 29 6" xfId="46880" xr:uid="{00000000-0005-0000-0000-0000F9CA0000}"/>
    <cellStyle name="T_DTWB31 3" xfId="46881" xr:uid="{00000000-0005-0000-0000-0000FACA0000}"/>
    <cellStyle name="T_DTWB31 3 2" xfId="46882" xr:uid="{00000000-0005-0000-0000-0000FBCA0000}"/>
    <cellStyle name="T_DTWB31 3 3" xfId="46883" xr:uid="{00000000-0005-0000-0000-0000FCCA0000}"/>
    <cellStyle name="T_DTWB31 3 4" xfId="46884" xr:uid="{00000000-0005-0000-0000-0000FDCA0000}"/>
    <cellStyle name="T_DTWB31 3 5" xfId="46885" xr:uid="{00000000-0005-0000-0000-0000FECA0000}"/>
    <cellStyle name="T_DTWB31 3 6" xfId="46886" xr:uid="{00000000-0005-0000-0000-0000FFCA0000}"/>
    <cellStyle name="T_DTWB31 30" xfId="46887" xr:uid="{00000000-0005-0000-0000-000000CB0000}"/>
    <cellStyle name="T_DTWB31 31" xfId="46888" xr:uid="{00000000-0005-0000-0000-000001CB0000}"/>
    <cellStyle name="T_DTWB31 32" xfId="46889" xr:uid="{00000000-0005-0000-0000-000002CB0000}"/>
    <cellStyle name="T_DTWB31 33" xfId="46890" xr:uid="{00000000-0005-0000-0000-000003CB0000}"/>
    <cellStyle name="T_DTWB31 34" xfId="46891" xr:uid="{00000000-0005-0000-0000-000004CB0000}"/>
    <cellStyle name="T_DTWB31 35" xfId="58903" xr:uid="{00000000-0005-0000-0000-000005CB0000}"/>
    <cellStyle name="T_DTWB31 4" xfId="46892" xr:uid="{00000000-0005-0000-0000-000006CB0000}"/>
    <cellStyle name="T_DTWB31 4 2" xfId="46893" xr:uid="{00000000-0005-0000-0000-000007CB0000}"/>
    <cellStyle name="T_DTWB31 4 3" xfId="46894" xr:uid="{00000000-0005-0000-0000-000008CB0000}"/>
    <cellStyle name="T_DTWB31 4 4" xfId="46895" xr:uid="{00000000-0005-0000-0000-000009CB0000}"/>
    <cellStyle name="T_DTWB31 4 5" xfId="46896" xr:uid="{00000000-0005-0000-0000-00000ACB0000}"/>
    <cellStyle name="T_DTWB31 4 6" xfId="46897" xr:uid="{00000000-0005-0000-0000-00000BCB0000}"/>
    <cellStyle name="T_DTWB31 5" xfId="46898" xr:uid="{00000000-0005-0000-0000-00000CCB0000}"/>
    <cellStyle name="T_DTWB31 5 2" xfId="46899" xr:uid="{00000000-0005-0000-0000-00000DCB0000}"/>
    <cellStyle name="T_DTWB31 5 3" xfId="46900" xr:uid="{00000000-0005-0000-0000-00000ECB0000}"/>
    <cellStyle name="T_DTWB31 5 4" xfId="46901" xr:uid="{00000000-0005-0000-0000-00000FCB0000}"/>
    <cellStyle name="T_DTWB31 5 5" xfId="46902" xr:uid="{00000000-0005-0000-0000-000010CB0000}"/>
    <cellStyle name="T_DTWB31 5 6" xfId="46903" xr:uid="{00000000-0005-0000-0000-000011CB0000}"/>
    <cellStyle name="T_DTWB31 6" xfId="46904" xr:uid="{00000000-0005-0000-0000-000012CB0000}"/>
    <cellStyle name="T_DTWB31 6 2" xfId="46905" xr:uid="{00000000-0005-0000-0000-000013CB0000}"/>
    <cellStyle name="T_DTWB31 6 3" xfId="46906" xr:uid="{00000000-0005-0000-0000-000014CB0000}"/>
    <cellStyle name="T_DTWB31 6 4" xfId="46907" xr:uid="{00000000-0005-0000-0000-000015CB0000}"/>
    <cellStyle name="T_DTWB31 6 5" xfId="46908" xr:uid="{00000000-0005-0000-0000-000016CB0000}"/>
    <cellStyle name="T_DTWB31 6 6" xfId="46909" xr:uid="{00000000-0005-0000-0000-000017CB0000}"/>
    <cellStyle name="T_DTWB31 7" xfId="46910" xr:uid="{00000000-0005-0000-0000-000018CB0000}"/>
    <cellStyle name="T_DTWB31 7 2" xfId="46911" xr:uid="{00000000-0005-0000-0000-000019CB0000}"/>
    <cellStyle name="T_DTWB31 7 3" xfId="46912" xr:uid="{00000000-0005-0000-0000-00001ACB0000}"/>
    <cellStyle name="T_DTWB31 7 4" xfId="46913" xr:uid="{00000000-0005-0000-0000-00001BCB0000}"/>
    <cellStyle name="T_DTWB31 7 5" xfId="46914" xr:uid="{00000000-0005-0000-0000-00001CCB0000}"/>
    <cellStyle name="T_DTWB31 7 6" xfId="46915" xr:uid="{00000000-0005-0000-0000-00001DCB0000}"/>
    <cellStyle name="T_DTWB31 8" xfId="46916" xr:uid="{00000000-0005-0000-0000-00001ECB0000}"/>
    <cellStyle name="T_DTWB31 8 2" xfId="46917" xr:uid="{00000000-0005-0000-0000-00001FCB0000}"/>
    <cellStyle name="T_DTWB31 8 3" xfId="46918" xr:uid="{00000000-0005-0000-0000-000020CB0000}"/>
    <cellStyle name="T_DTWB31 8 4" xfId="46919" xr:uid="{00000000-0005-0000-0000-000021CB0000}"/>
    <cellStyle name="T_DTWB31 8 5" xfId="46920" xr:uid="{00000000-0005-0000-0000-000022CB0000}"/>
    <cellStyle name="T_DTWB31 8 6" xfId="46921" xr:uid="{00000000-0005-0000-0000-000023CB0000}"/>
    <cellStyle name="T_DTWB31 9" xfId="46922" xr:uid="{00000000-0005-0000-0000-000024CB0000}"/>
    <cellStyle name="T_DTWB31 9 2" xfId="46923" xr:uid="{00000000-0005-0000-0000-000025CB0000}"/>
    <cellStyle name="T_DTWB31 9 3" xfId="46924" xr:uid="{00000000-0005-0000-0000-000026CB0000}"/>
    <cellStyle name="T_DTWB31 9 4" xfId="46925" xr:uid="{00000000-0005-0000-0000-000027CB0000}"/>
    <cellStyle name="T_DTWB31 9 5" xfId="46926" xr:uid="{00000000-0005-0000-0000-000028CB0000}"/>
    <cellStyle name="T_DTWB31 9 6" xfId="46927" xr:uid="{00000000-0005-0000-0000-000029CB0000}"/>
    <cellStyle name="T_Du an khoi cong moi nam 2010" xfId="1132" xr:uid="{00000000-0005-0000-0000-00002ACB0000}"/>
    <cellStyle name="T_Du an khoi cong moi nam 2010 2" xfId="58904" xr:uid="{00000000-0005-0000-0000-00002BCB0000}"/>
    <cellStyle name="T_Du an khoi cong moi nam 2010 3" xfId="59210" xr:uid="{00000000-0005-0000-0000-00002CCB0000}"/>
    <cellStyle name="T_Du an khoi cong moi nam 2010 4" xfId="58989" xr:uid="{00000000-0005-0000-0000-00002DCB0000}"/>
    <cellStyle name="T_Du an khoi cong moi nam 2010 5" xfId="59237" xr:uid="{00000000-0005-0000-0000-00002ECB0000}"/>
    <cellStyle name="T_Du an khoi cong moi nam 2010 6" xfId="59313" xr:uid="{00000000-0005-0000-0000-00002FCB0000}"/>
    <cellStyle name="T_DU AN TKQH VA CHUAN BI DAU TU NAM 2007 sua ngay 9-11" xfId="1133" xr:uid="{00000000-0005-0000-0000-000030CB0000}"/>
    <cellStyle name="T_DU AN TKQH VA CHUAN BI DAU TU NAM 2007 sua ngay 9-11 2" xfId="58905" xr:uid="{00000000-0005-0000-0000-000031CB0000}"/>
    <cellStyle name="T_DU AN TKQH VA CHUAN BI DAU TU NAM 2007 sua ngay 9-11 3" xfId="59211" xr:uid="{00000000-0005-0000-0000-000032CB0000}"/>
    <cellStyle name="T_DU AN TKQH VA CHUAN BI DAU TU NAM 2007 sua ngay 9-11 4" xfId="58988" xr:uid="{00000000-0005-0000-0000-000033CB0000}"/>
    <cellStyle name="T_DU AN TKQH VA CHUAN BI DAU TU NAM 2007 sua ngay 9-11 5" xfId="59238" xr:uid="{00000000-0005-0000-0000-000034CB0000}"/>
    <cellStyle name="T_DU AN TKQH VA CHUAN BI DAU TU NAM 2007 sua ngay 9-11 6" xfId="59314" xr:uid="{00000000-0005-0000-0000-000035CB0000}"/>
    <cellStyle name="T_DU AN TKQH VA CHUAN BI DAU TU NAM 2007 sua ngay 9-11_Bieu mau danh muc du an thuoc CTMTQG nam 2008" xfId="1134" xr:uid="{00000000-0005-0000-0000-000036CB0000}"/>
    <cellStyle name="T_DU AN TKQH VA CHUAN BI DAU TU NAM 2007 sua ngay 9-11_Bieu mau danh muc du an thuoc CTMTQG nam 2008 2" xfId="58906" xr:uid="{00000000-0005-0000-0000-000037CB0000}"/>
    <cellStyle name="T_DU AN TKQH VA CHUAN BI DAU TU NAM 2007 sua ngay 9-11_Bieu mau danh muc du an thuoc CTMTQG nam 2008 3" xfId="59212" xr:uid="{00000000-0005-0000-0000-000038CB0000}"/>
    <cellStyle name="T_DU AN TKQH VA CHUAN BI DAU TU NAM 2007 sua ngay 9-11_Bieu mau danh muc du an thuoc CTMTQG nam 2008 4" xfId="58987" xr:uid="{00000000-0005-0000-0000-000039CB0000}"/>
    <cellStyle name="T_DU AN TKQH VA CHUAN BI DAU TU NAM 2007 sua ngay 9-11_Bieu mau danh muc du an thuoc CTMTQG nam 2008 5" xfId="59239" xr:uid="{00000000-0005-0000-0000-00003ACB0000}"/>
    <cellStyle name="T_DU AN TKQH VA CHUAN BI DAU TU NAM 2007 sua ngay 9-11_Bieu mau danh muc du an thuoc CTMTQG nam 2008 6" xfId="59315" xr:uid="{00000000-0005-0000-0000-00003BCB0000}"/>
    <cellStyle name="T_DU AN TKQH VA CHUAN BI DAU TU NAM 2007 sua ngay 9-11_Du an khoi cong moi nam 2010" xfId="1135" xr:uid="{00000000-0005-0000-0000-00003CCB0000}"/>
    <cellStyle name="T_DU AN TKQH VA CHUAN BI DAU TU NAM 2007 sua ngay 9-11_Du an khoi cong moi nam 2010 2" xfId="58907" xr:uid="{00000000-0005-0000-0000-00003DCB0000}"/>
    <cellStyle name="T_DU AN TKQH VA CHUAN BI DAU TU NAM 2007 sua ngay 9-11_Du an khoi cong moi nam 2010 3" xfId="59213" xr:uid="{00000000-0005-0000-0000-00003ECB0000}"/>
    <cellStyle name="T_DU AN TKQH VA CHUAN BI DAU TU NAM 2007 sua ngay 9-11_Du an khoi cong moi nam 2010 4" xfId="58986" xr:uid="{00000000-0005-0000-0000-00003FCB0000}"/>
    <cellStyle name="T_DU AN TKQH VA CHUAN BI DAU TU NAM 2007 sua ngay 9-11_Du an khoi cong moi nam 2010 5" xfId="59240" xr:uid="{00000000-0005-0000-0000-000040CB0000}"/>
    <cellStyle name="T_DU AN TKQH VA CHUAN BI DAU TU NAM 2007 sua ngay 9-11_Du an khoi cong moi nam 2010 6" xfId="59316" xr:uid="{00000000-0005-0000-0000-000041CB0000}"/>
    <cellStyle name="T_DU AN TKQH VA CHUAN BI DAU TU NAM 2007 sua ngay 9-11_Ket qua phan bo von nam 2008" xfId="1136" xr:uid="{00000000-0005-0000-0000-000042CB0000}"/>
    <cellStyle name="T_DU AN TKQH VA CHUAN BI DAU TU NAM 2007 sua ngay 9-11_Ket qua phan bo von nam 2008 2" xfId="58908" xr:uid="{00000000-0005-0000-0000-000043CB0000}"/>
    <cellStyle name="T_DU AN TKQH VA CHUAN BI DAU TU NAM 2007 sua ngay 9-11_Ket qua phan bo von nam 2008 3" xfId="59214" xr:uid="{00000000-0005-0000-0000-000044CB0000}"/>
    <cellStyle name="T_DU AN TKQH VA CHUAN BI DAU TU NAM 2007 sua ngay 9-11_Ket qua phan bo von nam 2008 4" xfId="58985" xr:uid="{00000000-0005-0000-0000-000045CB0000}"/>
    <cellStyle name="T_DU AN TKQH VA CHUAN BI DAU TU NAM 2007 sua ngay 9-11_Ket qua phan bo von nam 2008 5" xfId="59241" xr:uid="{00000000-0005-0000-0000-000046CB0000}"/>
    <cellStyle name="T_DU AN TKQH VA CHUAN BI DAU TU NAM 2007 sua ngay 9-11_Ket qua phan bo von nam 2008 6" xfId="59317" xr:uid="{00000000-0005-0000-0000-000047CB0000}"/>
    <cellStyle name="T_DU AN TKQH VA CHUAN BI DAU TU NAM 2007 sua ngay 9-11_KH XDCB_2008 lan 2 sua ngay 10-11" xfId="1137" xr:uid="{00000000-0005-0000-0000-000048CB0000}"/>
    <cellStyle name="T_DU AN TKQH VA CHUAN BI DAU TU NAM 2007 sua ngay 9-11_KH XDCB_2008 lan 2 sua ngay 10-11 2" xfId="58909" xr:uid="{00000000-0005-0000-0000-000049CB0000}"/>
    <cellStyle name="T_DU AN TKQH VA CHUAN BI DAU TU NAM 2007 sua ngay 9-11_KH XDCB_2008 lan 2 sua ngay 10-11 3" xfId="59215" xr:uid="{00000000-0005-0000-0000-00004ACB0000}"/>
    <cellStyle name="T_DU AN TKQH VA CHUAN BI DAU TU NAM 2007 sua ngay 9-11_KH XDCB_2008 lan 2 sua ngay 10-11 4" xfId="58984" xr:uid="{00000000-0005-0000-0000-00004BCB0000}"/>
    <cellStyle name="T_DU AN TKQH VA CHUAN BI DAU TU NAM 2007 sua ngay 9-11_KH XDCB_2008 lan 2 sua ngay 10-11 5" xfId="59242" xr:uid="{00000000-0005-0000-0000-00004CCB0000}"/>
    <cellStyle name="T_DU AN TKQH VA CHUAN BI DAU TU NAM 2007 sua ngay 9-11_KH XDCB_2008 lan 2 sua ngay 10-11 6" xfId="59318" xr:uid="{00000000-0005-0000-0000-00004DCB0000}"/>
    <cellStyle name="T_du toan dieu chinh  20-8-2006" xfId="1138" xr:uid="{00000000-0005-0000-0000-00004ECB0000}"/>
    <cellStyle name="T_du toan dieu chinh  20-8-2006 2" xfId="58910" xr:uid="{00000000-0005-0000-0000-00004FCB0000}"/>
    <cellStyle name="T_du toan dieu chinh  20-8-2006 3" xfId="59216" xr:uid="{00000000-0005-0000-0000-000050CB0000}"/>
    <cellStyle name="T_du toan dieu chinh  20-8-2006 4" xfId="58983" xr:uid="{00000000-0005-0000-0000-000051CB0000}"/>
    <cellStyle name="T_du toan dieu chinh  20-8-2006 5" xfId="59243" xr:uid="{00000000-0005-0000-0000-000052CB0000}"/>
    <cellStyle name="T_du toan dieu chinh  20-8-2006 6" xfId="59319" xr:uid="{00000000-0005-0000-0000-000053CB0000}"/>
    <cellStyle name="T_Du toan NR 22KV-TBA 3P-100KVA Ngan hang Cong Thuong" xfId="46928" xr:uid="{00000000-0005-0000-0000-000054CB0000}"/>
    <cellStyle name="T_duong GT di phong HTKTsua" xfId="57910" xr:uid="{00000000-0005-0000-0000-000055CB0000}"/>
    <cellStyle name="T_duong GT di phong HTKTsua 2" xfId="58911" xr:uid="{00000000-0005-0000-0000-000056CB0000}"/>
    <cellStyle name="T_Duong TT xa Nam Khanh" xfId="46929" xr:uid="{00000000-0005-0000-0000-000057CB0000}"/>
    <cellStyle name="T_Duong TT xa Nam Khanh 10" xfId="46930" xr:uid="{00000000-0005-0000-0000-000058CB0000}"/>
    <cellStyle name="T_Duong TT xa Nam Khanh 10 2" xfId="46931" xr:uid="{00000000-0005-0000-0000-000059CB0000}"/>
    <cellStyle name="T_Duong TT xa Nam Khanh 10 3" xfId="46932" xr:uid="{00000000-0005-0000-0000-00005ACB0000}"/>
    <cellStyle name="T_Duong TT xa Nam Khanh 10 4" xfId="46933" xr:uid="{00000000-0005-0000-0000-00005BCB0000}"/>
    <cellStyle name="T_Duong TT xa Nam Khanh 10 5" xfId="46934" xr:uid="{00000000-0005-0000-0000-00005CCB0000}"/>
    <cellStyle name="T_Duong TT xa Nam Khanh 10 6" xfId="46935" xr:uid="{00000000-0005-0000-0000-00005DCB0000}"/>
    <cellStyle name="T_Duong TT xa Nam Khanh 11" xfId="46936" xr:uid="{00000000-0005-0000-0000-00005ECB0000}"/>
    <cellStyle name="T_Duong TT xa Nam Khanh 11 2" xfId="46937" xr:uid="{00000000-0005-0000-0000-00005FCB0000}"/>
    <cellStyle name="T_Duong TT xa Nam Khanh 11 3" xfId="46938" xr:uid="{00000000-0005-0000-0000-000060CB0000}"/>
    <cellStyle name="T_Duong TT xa Nam Khanh 11 4" xfId="46939" xr:uid="{00000000-0005-0000-0000-000061CB0000}"/>
    <cellStyle name="T_Duong TT xa Nam Khanh 11 5" xfId="46940" xr:uid="{00000000-0005-0000-0000-000062CB0000}"/>
    <cellStyle name="T_Duong TT xa Nam Khanh 11 6" xfId="46941" xr:uid="{00000000-0005-0000-0000-000063CB0000}"/>
    <cellStyle name="T_Duong TT xa Nam Khanh 12" xfId="46942" xr:uid="{00000000-0005-0000-0000-000064CB0000}"/>
    <cellStyle name="T_Duong TT xa Nam Khanh 12 2" xfId="46943" xr:uid="{00000000-0005-0000-0000-000065CB0000}"/>
    <cellStyle name="T_Duong TT xa Nam Khanh 12 3" xfId="46944" xr:uid="{00000000-0005-0000-0000-000066CB0000}"/>
    <cellStyle name="T_Duong TT xa Nam Khanh 12 4" xfId="46945" xr:uid="{00000000-0005-0000-0000-000067CB0000}"/>
    <cellStyle name="T_Duong TT xa Nam Khanh 12 5" xfId="46946" xr:uid="{00000000-0005-0000-0000-000068CB0000}"/>
    <cellStyle name="T_Duong TT xa Nam Khanh 12 6" xfId="46947" xr:uid="{00000000-0005-0000-0000-000069CB0000}"/>
    <cellStyle name="T_Duong TT xa Nam Khanh 13" xfId="46948" xr:uid="{00000000-0005-0000-0000-00006ACB0000}"/>
    <cellStyle name="T_Duong TT xa Nam Khanh 13 2" xfId="46949" xr:uid="{00000000-0005-0000-0000-00006BCB0000}"/>
    <cellStyle name="T_Duong TT xa Nam Khanh 13 3" xfId="46950" xr:uid="{00000000-0005-0000-0000-00006CCB0000}"/>
    <cellStyle name="T_Duong TT xa Nam Khanh 13 4" xfId="46951" xr:uid="{00000000-0005-0000-0000-00006DCB0000}"/>
    <cellStyle name="T_Duong TT xa Nam Khanh 13 5" xfId="46952" xr:uid="{00000000-0005-0000-0000-00006ECB0000}"/>
    <cellStyle name="T_Duong TT xa Nam Khanh 13 6" xfId="46953" xr:uid="{00000000-0005-0000-0000-00006FCB0000}"/>
    <cellStyle name="T_Duong TT xa Nam Khanh 14" xfId="46954" xr:uid="{00000000-0005-0000-0000-000070CB0000}"/>
    <cellStyle name="T_Duong TT xa Nam Khanh 14 2" xfId="46955" xr:uid="{00000000-0005-0000-0000-000071CB0000}"/>
    <cellStyle name="T_Duong TT xa Nam Khanh 14 3" xfId="46956" xr:uid="{00000000-0005-0000-0000-000072CB0000}"/>
    <cellStyle name="T_Duong TT xa Nam Khanh 14 4" xfId="46957" xr:uid="{00000000-0005-0000-0000-000073CB0000}"/>
    <cellStyle name="T_Duong TT xa Nam Khanh 14 5" xfId="46958" xr:uid="{00000000-0005-0000-0000-000074CB0000}"/>
    <cellStyle name="T_Duong TT xa Nam Khanh 14 6" xfId="46959" xr:uid="{00000000-0005-0000-0000-000075CB0000}"/>
    <cellStyle name="T_Duong TT xa Nam Khanh 15" xfId="46960" xr:uid="{00000000-0005-0000-0000-000076CB0000}"/>
    <cellStyle name="T_Duong TT xa Nam Khanh 15 2" xfId="46961" xr:uid="{00000000-0005-0000-0000-000077CB0000}"/>
    <cellStyle name="T_Duong TT xa Nam Khanh 15 3" xfId="46962" xr:uid="{00000000-0005-0000-0000-000078CB0000}"/>
    <cellStyle name="T_Duong TT xa Nam Khanh 15 4" xfId="46963" xr:uid="{00000000-0005-0000-0000-000079CB0000}"/>
    <cellStyle name="T_Duong TT xa Nam Khanh 15 5" xfId="46964" xr:uid="{00000000-0005-0000-0000-00007ACB0000}"/>
    <cellStyle name="T_Duong TT xa Nam Khanh 15 6" xfId="46965" xr:uid="{00000000-0005-0000-0000-00007BCB0000}"/>
    <cellStyle name="T_Duong TT xa Nam Khanh 16" xfId="46966" xr:uid="{00000000-0005-0000-0000-00007CCB0000}"/>
    <cellStyle name="T_Duong TT xa Nam Khanh 16 2" xfId="46967" xr:uid="{00000000-0005-0000-0000-00007DCB0000}"/>
    <cellStyle name="T_Duong TT xa Nam Khanh 16 3" xfId="46968" xr:uid="{00000000-0005-0000-0000-00007ECB0000}"/>
    <cellStyle name="T_Duong TT xa Nam Khanh 16 4" xfId="46969" xr:uid="{00000000-0005-0000-0000-00007FCB0000}"/>
    <cellStyle name="T_Duong TT xa Nam Khanh 16 5" xfId="46970" xr:uid="{00000000-0005-0000-0000-000080CB0000}"/>
    <cellStyle name="T_Duong TT xa Nam Khanh 16 6" xfId="46971" xr:uid="{00000000-0005-0000-0000-000081CB0000}"/>
    <cellStyle name="T_Duong TT xa Nam Khanh 17" xfId="46972" xr:uid="{00000000-0005-0000-0000-000082CB0000}"/>
    <cellStyle name="T_Duong TT xa Nam Khanh 17 2" xfId="46973" xr:uid="{00000000-0005-0000-0000-000083CB0000}"/>
    <cellStyle name="T_Duong TT xa Nam Khanh 17 3" xfId="46974" xr:uid="{00000000-0005-0000-0000-000084CB0000}"/>
    <cellStyle name="T_Duong TT xa Nam Khanh 17 4" xfId="46975" xr:uid="{00000000-0005-0000-0000-000085CB0000}"/>
    <cellStyle name="T_Duong TT xa Nam Khanh 17 5" xfId="46976" xr:uid="{00000000-0005-0000-0000-000086CB0000}"/>
    <cellStyle name="T_Duong TT xa Nam Khanh 17 6" xfId="46977" xr:uid="{00000000-0005-0000-0000-000087CB0000}"/>
    <cellStyle name="T_Duong TT xa Nam Khanh 18" xfId="46978" xr:uid="{00000000-0005-0000-0000-000088CB0000}"/>
    <cellStyle name="T_Duong TT xa Nam Khanh 18 2" xfId="46979" xr:uid="{00000000-0005-0000-0000-000089CB0000}"/>
    <cellStyle name="T_Duong TT xa Nam Khanh 18 3" xfId="46980" xr:uid="{00000000-0005-0000-0000-00008ACB0000}"/>
    <cellStyle name="T_Duong TT xa Nam Khanh 18 4" xfId="46981" xr:uid="{00000000-0005-0000-0000-00008BCB0000}"/>
    <cellStyle name="T_Duong TT xa Nam Khanh 18 5" xfId="46982" xr:uid="{00000000-0005-0000-0000-00008CCB0000}"/>
    <cellStyle name="T_Duong TT xa Nam Khanh 18 6" xfId="46983" xr:uid="{00000000-0005-0000-0000-00008DCB0000}"/>
    <cellStyle name="T_Duong TT xa Nam Khanh 19" xfId="46984" xr:uid="{00000000-0005-0000-0000-00008ECB0000}"/>
    <cellStyle name="T_Duong TT xa Nam Khanh 19 2" xfId="46985" xr:uid="{00000000-0005-0000-0000-00008FCB0000}"/>
    <cellStyle name="T_Duong TT xa Nam Khanh 19 3" xfId="46986" xr:uid="{00000000-0005-0000-0000-000090CB0000}"/>
    <cellStyle name="T_Duong TT xa Nam Khanh 19 4" xfId="46987" xr:uid="{00000000-0005-0000-0000-000091CB0000}"/>
    <cellStyle name="T_Duong TT xa Nam Khanh 19 5" xfId="46988" xr:uid="{00000000-0005-0000-0000-000092CB0000}"/>
    <cellStyle name="T_Duong TT xa Nam Khanh 19 6" xfId="46989" xr:uid="{00000000-0005-0000-0000-000093CB0000}"/>
    <cellStyle name="T_Duong TT xa Nam Khanh 2" xfId="46990" xr:uid="{00000000-0005-0000-0000-000094CB0000}"/>
    <cellStyle name="T_Duong TT xa Nam Khanh 2 2" xfId="46991" xr:uid="{00000000-0005-0000-0000-000095CB0000}"/>
    <cellStyle name="T_Duong TT xa Nam Khanh 2 3" xfId="46992" xr:uid="{00000000-0005-0000-0000-000096CB0000}"/>
    <cellStyle name="T_Duong TT xa Nam Khanh 2 4" xfId="46993" xr:uid="{00000000-0005-0000-0000-000097CB0000}"/>
    <cellStyle name="T_Duong TT xa Nam Khanh 2 5" xfId="46994" xr:uid="{00000000-0005-0000-0000-000098CB0000}"/>
    <cellStyle name="T_Duong TT xa Nam Khanh 2 6" xfId="46995" xr:uid="{00000000-0005-0000-0000-000099CB0000}"/>
    <cellStyle name="T_Duong TT xa Nam Khanh 2 7" xfId="46996" xr:uid="{00000000-0005-0000-0000-00009ACB0000}"/>
    <cellStyle name="T_Duong TT xa Nam Khanh 20" xfId="46997" xr:uid="{00000000-0005-0000-0000-00009BCB0000}"/>
    <cellStyle name="T_Duong TT xa Nam Khanh 20 2" xfId="46998" xr:uid="{00000000-0005-0000-0000-00009CCB0000}"/>
    <cellStyle name="T_Duong TT xa Nam Khanh 20 3" xfId="46999" xr:uid="{00000000-0005-0000-0000-00009DCB0000}"/>
    <cellStyle name="T_Duong TT xa Nam Khanh 20 4" xfId="47000" xr:uid="{00000000-0005-0000-0000-00009ECB0000}"/>
    <cellStyle name="T_Duong TT xa Nam Khanh 20 5" xfId="47001" xr:uid="{00000000-0005-0000-0000-00009FCB0000}"/>
    <cellStyle name="T_Duong TT xa Nam Khanh 20 6" xfId="47002" xr:uid="{00000000-0005-0000-0000-0000A0CB0000}"/>
    <cellStyle name="T_Duong TT xa Nam Khanh 21" xfId="47003" xr:uid="{00000000-0005-0000-0000-0000A1CB0000}"/>
    <cellStyle name="T_Duong TT xa Nam Khanh 21 2" xfId="47004" xr:uid="{00000000-0005-0000-0000-0000A2CB0000}"/>
    <cellStyle name="T_Duong TT xa Nam Khanh 21 3" xfId="47005" xr:uid="{00000000-0005-0000-0000-0000A3CB0000}"/>
    <cellStyle name="T_Duong TT xa Nam Khanh 21 4" xfId="47006" xr:uid="{00000000-0005-0000-0000-0000A4CB0000}"/>
    <cellStyle name="T_Duong TT xa Nam Khanh 21 5" xfId="47007" xr:uid="{00000000-0005-0000-0000-0000A5CB0000}"/>
    <cellStyle name="T_Duong TT xa Nam Khanh 21 6" xfId="47008" xr:uid="{00000000-0005-0000-0000-0000A6CB0000}"/>
    <cellStyle name="T_Duong TT xa Nam Khanh 22" xfId="47009" xr:uid="{00000000-0005-0000-0000-0000A7CB0000}"/>
    <cellStyle name="T_Duong TT xa Nam Khanh 22 2" xfId="47010" xr:uid="{00000000-0005-0000-0000-0000A8CB0000}"/>
    <cellStyle name="T_Duong TT xa Nam Khanh 22 3" xfId="47011" xr:uid="{00000000-0005-0000-0000-0000A9CB0000}"/>
    <cellStyle name="T_Duong TT xa Nam Khanh 22 4" xfId="47012" xr:uid="{00000000-0005-0000-0000-0000AACB0000}"/>
    <cellStyle name="T_Duong TT xa Nam Khanh 22 5" xfId="47013" xr:uid="{00000000-0005-0000-0000-0000ABCB0000}"/>
    <cellStyle name="T_Duong TT xa Nam Khanh 22 6" xfId="47014" xr:uid="{00000000-0005-0000-0000-0000ACCB0000}"/>
    <cellStyle name="T_Duong TT xa Nam Khanh 23" xfId="47015" xr:uid="{00000000-0005-0000-0000-0000ADCB0000}"/>
    <cellStyle name="T_Duong TT xa Nam Khanh 23 2" xfId="47016" xr:uid="{00000000-0005-0000-0000-0000AECB0000}"/>
    <cellStyle name="T_Duong TT xa Nam Khanh 23 3" xfId="47017" xr:uid="{00000000-0005-0000-0000-0000AFCB0000}"/>
    <cellStyle name="T_Duong TT xa Nam Khanh 23 4" xfId="47018" xr:uid="{00000000-0005-0000-0000-0000B0CB0000}"/>
    <cellStyle name="T_Duong TT xa Nam Khanh 23 5" xfId="47019" xr:uid="{00000000-0005-0000-0000-0000B1CB0000}"/>
    <cellStyle name="T_Duong TT xa Nam Khanh 23 6" xfId="47020" xr:uid="{00000000-0005-0000-0000-0000B2CB0000}"/>
    <cellStyle name="T_Duong TT xa Nam Khanh 24" xfId="47021" xr:uid="{00000000-0005-0000-0000-0000B3CB0000}"/>
    <cellStyle name="T_Duong TT xa Nam Khanh 24 2" xfId="47022" xr:uid="{00000000-0005-0000-0000-0000B4CB0000}"/>
    <cellStyle name="T_Duong TT xa Nam Khanh 24 3" xfId="47023" xr:uid="{00000000-0005-0000-0000-0000B5CB0000}"/>
    <cellStyle name="T_Duong TT xa Nam Khanh 24 4" xfId="47024" xr:uid="{00000000-0005-0000-0000-0000B6CB0000}"/>
    <cellStyle name="T_Duong TT xa Nam Khanh 24 5" xfId="47025" xr:uid="{00000000-0005-0000-0000-0000B7CB0000}"/>
    <cellStyle name="T_Duong TT xa Nam Khanh 24 6" xfId="47026" xr:uid="{00000000-0005-0000-0000-0000B8CB0000}"/>
    <cellStyle name="T_Duong TT xa Nam Khanh 25" xfId="47027" xr:uid="{00000000-0005-0000-0000-0000B9CB0000}"/>
    <cellStyle name="T_Duong TT xa Nam Khanh 25 2" xfId="47028" xr:uid="{00000000-0005-0000-0000-0000BACB0000}"/>
    <cellStyle name="T_Duong TT xa Nam Khanh 25 3" xfId="47029" xr:uid="{00000000-0005-0000-0000-0000BBCB0000}"/>
    <cellStyle name="T_Duong TT xa Nam Khanh 25 4" xfId="47030" xr:uid="{00000000-0005-0000-0000-0000BCCB0000}"/>
    <cellStyle name="T_Duong TT xa Nam Khanh 25 5" xfId="47031" xr:uid="{00000000-0005-0000-0000-0000BDCB0000}"/>
    <cellStyle name="T_Duong TT xa Nam Khanh 25 6" xfId="47032" xr:uid="{00000000-0005-0000-0000-0000BECB0000}"/>
    <cellStyle name="T_Duong TT xa Nam Khanh 26" xfId="47033" xr:uid="{00000000-0005-0000-0000-0000BFCB0000}"/>
    <cellStyle name="T_Duong TT xa Nam Khanh 26 2" xfId="47034" xr:uid="{00000000-0005-0000-0000-0000C0CB0000}"/>
    <cellStyle name="T_Duong TT xa Nam Khanh 26 3" xfId="47035" xr:uid="{00000000-0005-0000-0000-0000C1CB0000}"/>
    <cellStyle name="T_Duong TT xa Nam Khanh 26 4" xfId="47036" xr:uid="{00000000-0005-0000-0000-0000C2CB0000}"/>
    <cellStyle name="T_Duong TT xa Nam Khanh 26 5" xfId="47037" xr:uid="{00000000-0005-0000-0000-0000C3CB0000}"/>
    <cellStyle name="T_Duong TT xa Nam Khanh 26 6" xfId="47038" xr:uid="{00000000-0005-0000-0000-0000C4CB0000}"/>
    <cellStyle name="T_Duong TT xa Nam Khanh 27" xfId="47039" xr:uid="{00000000-0005-0000-0000-0000C5CB0000}"/>
    <cellStyle name="T_Duong TT xa Nam Khanh 27 2" xfId="47040" xr:uid="{00000000-0005-0000-0000-0000C6CB0000}"/>
    <cellStyle name="T_Duong TT xa Nam Khanh 27 3" xfId="47041" xr:uid="{00000000-0005-0000-0000-0000C7CB0000}"/>
    <cellStyle name="T_Duong TT xa Nam Khanh 27 4" xfId="47042" xr:uid="{00000000-0005-0000-0000-0000C8CB0000}"/>
    <cellStyle name="T_Duong TT xa Nam Khanh 27 5" xfId="47043" xr:uid="{00000000-0005-0000-0000-0000C9CB0000}"/>
    <cellStyle name="T_Duong TT xa Nam Khanh 27 6" xfId="47044" xr:uid="{00000000-0005-0000-0000-0000CACB0000}"/>
    <cellStyle name="T_Duong TT xa Nam Khanh 28" xfId="47045" xr:uid="{00000000-0005-0000-0000-0000CBCB0000}"/>
    <cellStyle name="T_Duong TT xa Nam Khanh 28 2" xfId="47046" xr:uid="{00000000-0005-0000-0000-0000CCCB0000}"/>
    <cellStyle name="T_Duong TT xa Nam Khanh 28 3" xfId="47047" xr:uid="{00000000-0005-0000-0000-0000CDCB0000}"/>
    <cellStyle name="T_Duong TT xa Nam Khanh 28 4" xfId="47048" xr:uid="{00000000-0005-0000-0000-0000CECB0000}"/>
    <cellStyle name="T_Duong TT xa Nam Khanh 28 5" xfId="47049" xr:uid="{00000000-0005-0000-0000-0000CFCB0000}"/>
    <cellStyle name="T_Duong TT xa Nam Khanh 28 6" xfId="47050" xr:uid="{00000000-0005-0000-0000-0000D0CB0000}"/>
    <cellStyle name="T_Duong TT xa Nam Khanh 29" xfId="47051" xr:uid="{00000000-0005-0000-0000-0000D1CB0000}"/>
    <cellStyle name="T_Duong TT xa Nam Khanh 29 2" xfId="47052" xr:uid="{00000000-0005-0000-0000-0000D2CB0000}"/>
    <cellStyle name="T_Duong TT xa Nam Khanh 29 3" xfId="47053" xr:uid="{00000000-0005-0000-0000-0000D3CB0000}"/>
    <cellStyle name="T_Duong TT xa Nam Khanh 29 4" xfId="47054" xr:uid="{00000000-0005-0000-0000-0000D4CB0000}"/>
    <cellStyle name="T_Duong TT xa Nam Khanh 29 5" xfId="47055" xr:uid="{00000000-0005-0000-0000-0000D5CB0000}"/>
    <cellStyle name="T_Duong TT xa Nam Khanh 29 6" xfId="47056" xr:uid="{00000000-0005-0000-0000-0000D6CB0000}"/>
    <cellStyle name="T_Duong TT xa Nam Khanh 3" xfId="47057" xr:uid="{00000000-0005-0000-0000-0000D7CB0000}"/>
    <cellStyle name="T_Duong TT xa Nam Khanh 3 2" xfId="47058" xr:uid="{00000000-0005-0000-0000-0000D8CB0000}"/>
    <cellStyle name="T_Duong TT xa Nam Khanh 3 3" xfId="47059" xr:uid="{00000000-0005-0000-0000-0000D9CB0000}"/>
    <cellStyle name="T_Duong TT xa Nam Khanh 3 4" xfId="47060" xr:uid="{00000000-0005-0000-0000-0000DACB0000}"/>
    <cellStyle name="T_Duong TT xa Nam Khanh 3 5" xfId="47061" xr:uid="{00000000-0005-0000-0000-0000DBCB0000}"/>
    <cellStyle name="T_Duong TT xa Nam Khanh 3 6" xfId="47062" xr:uid="{00000000-0005-0000-0000-0000DCCB0000}"/>
    <cellStyle name="T_Duong TT xa Nam Khanh 30" xfId="47063" xr:uid="{00000000-0005-0000-0000-0000DDCB0000}"/>
    <cellStyle name="T_Duong TT xa Nam Khanh 31" xfId="47064" xr:uid="{00000000-0005-0000-0000-0000DECB0000}"/>
    <cellStyle name="T_Duong TT xa Nam Khanh 32" xfId="47065" xr:uid="{00000000-0005-0000-0000-0000DFCB0000}"/>
    <cellStyle name="T_Duong TT xa Nam Khanh 33" xfId="47066" xr:uid="{00000000-0005-0000-0000-0000E0CB0000}"/>
    <cellStyle name="T_Duong TT xa Nam Khanh 34" xfId="47067" xr:uid="{00000000-0005-0000-0000-0000E1CB0000}"/>
    <cellStyle name="T_Duong TT xa Nam Khanh 4" xfId="47068" xr:uid="{00000000-0005-0000-0000-0000E2CB0000}"/>
    <cellStyle name="T_Duong TT xa Nam Khanh 4 2" xfId="47069" xr:uid="{00000000-0005-0000-0000-0000E3CB0000}"/>
    <cellStyle name="T_Duong TT xa Nam Khanh 4 3" xfId="47070" xr:uid="{00000000-0005-0000-0000-0000E4CB0000}"/>
    <cellStyle name="T_Duong TT xa Nam Khanh 4 4" xfId="47071" xr:uid="{00000000-0005-0000-0000-0000E5CB0000}"/>
    <cellStyle name="T_Duong TT xa Nam Khanh 4 5" xfId="47072" xr:uid="{00000000-0005-0000-0000-0000E6CB0000}"/>
    <cellStyle name="T_Duong TT xa Nam Khanh 4 6" xfId="47073" xr:uid="{00000000-0005-0000-0000-0000E7CB0000}"/>
    <cellStyle name="T_Duong TT xa Nam Khanh 5" xfId="47074" xr:uid="{00000000-0005-0000-0000-0000E8CB0000}"/>
    <cellStyle name="T_Duong TT xa Nam Khanh 5 2" xfId="47075" xr:uid="{00000000-0005-0000-0000-0000E9CB0000}"/>
    <cellStyle name="T_Duong TT xa Nam Khanh 5 3" xfId="47076" xr:uid="{00000000-0005-0000-0000-0000EACB0000}"/>
    <cellStyle name="T_Duong TT xa Nam Khanh 5 4" xfId="47077" xr:uid="{00000000-0005-0000-0000-0000EBCB0000}"/>
    <cellStyle name="T_Duong TT xa Nam Khanh 5 5" xfId="47078" xr:uid="{00000000-0005-0000-0000-0000ECCB0000}"/>
    <cellStyle name="T_Duong TT xa Nam Khanh 5 6" xfId="47079" xr:uid="{00000000-0005-0000-0000-0000EDCB0000}"/>
    <cellStyle name="T_Duong TT xa Nam Khanh 6" xfId="47080" xr:uid="{00000000-0005-0000-0000-0000EECB0000}"/>
    <cellStyle name="T_Duong TT xa Nam Khanh 6 2" xfId="47081" xr:uid="{00000000-0005-0000-0000-0000EFCB0000}"/>
    <cellStyle name="T_Duong TT xa Nam Khanh 6 3" xfId="47082" xr:uid="{00000000-0005-0000-0000-0000F0CB0000}"/>
    <cellStyle name="T_Duong TT xa Nam Khanh 6 4" xfId="47083" xr:uid="{00000000-0005-0000-0000-0000F1CB0000}"/>
    <cellStyle name="T_Duong TT xa Nam Khanh 6 5" xfId="47084" xr:uid="{00000000-0005-0000-0000-0000F2CB0000}"/>
    <cellStyle name="T_Duong TT xa Nam Khanh 6 6" xfId="47085" xr:uid="{00000000-0005-0000-0000-0000F3CB0000}"/>
    <cellStyle name="T_Duong TT xa Nam Khanh 7" xfId="47086" xr:uid="{00000000-0005-0000-0000-0000F4CB0000}"/>
    <cellStyle name="T_Duong TT xa Nam Khanh 7 2" xfId="47087" xr:uid="{00000000-0005-0000-0000-0000F5CB0000}"/>
    <cellStyle name="T_Duong TT xa Nam Khanh 7 3" xfId="47088" xr:uid="{00000000-0005-0000-0000-0000F6CB0000}"/>
    <cellStyle name="T_Duong TT xa Nam Khanh 7 4" xfId="47089" xr:uid="{00000000-0005-0000-0000-0000F7CB0000}"/>
    <cellStyle name="T_Duong TT xa Nam Khanh 7 5" xfId="47090" xr:uid="{00000000-0005-0000-0000-0000F8CB0000}"/>
    <cellStyle name="T_Duong TT xa Nam Khanh 7 6" xfId="47091" xr:uid="{00000000-0005-0000-0000-0000F9CB0000}"/>
    <cellStyle name="T_Duong TT xa Nam Khanh 8" xfId="47092" xr:uid="{00000000-0005-0000-0000-0000FACB0000}"/>
    <cellStyle name="T_Duong TT xa Nam Khanh 8 2" xfId="47093" xr:uid="{00000000-0005-0000-0000-0000FBCB0000}"/>
    <cellStyle name="T_Duong TT xa Nam Khanh 8 3" xfId="47094" xr:uid="{00000000-0005-0000-0000-0000FCCB0000}"/>
    <cellStyle name="T_Duong TT xa Nam Khanh 8 4" xfId="47095" xr:uid="{00000000-0005-0000-0000-0000FDCB0000}"/>
    <cellStyle name="T_Duong TT xa Nam Khanh 8 5" xfId="47096" xr:uid="{00000000-0005-0000-0000-0000FECB0000}"/>
    <cellStyle name="T_Duong TT xa Nam Khanh 8 6" xfId="47097" xr:uid="{00000000-0005-0000-0000-0000FFCB0000}"/>
    <cellStyle name="T_Duong TT xa Nam Khanh 9" xfId="47098" xr:uid="{00000000-0005-0000-0000-000000CC0000}"/>
    <cellStyle name="T_Duong TT xa Nam Khanh 9 2" xfId="47099" xr:uid="{00000000-0005-0000-0000-000001CC0000}"/>
    <cellStyle name="T_Duong TT xa Nam Khanh 9 3" xfId="47100" xr:uid="{00000000-0005-0000-0000-000002CC0000}"/>
    <cellStyle name="T_Duong TT xa Nam Khanh 9 4" xfId="47101" xr:uid="{00000000-0005-0000-0000-000003CC0000}"/>
    <cellStyle name="T_Duong TT xa Nam Khanh 9 5" xfId="47102" xr:uid="{00000000-0005-0000-0000-000004CC0000}"/>
    <cellStyle name="T_Duong TT xa Nam Khanh 9 6" xfId="47103" xr:uid="{00000000-0005-0000-0000-000005CC0000}"/>
    <cellStyle name="T_Dutoan chong moi Tru so" xfId="57911" xr:uid="{00000000-0005-0000-0000-000006CC0000}"/>
    <cellStyle name="T_Dutoan chong moi Tru so 2" xfId="58912" xr:uid="{00000000-0005-0000-0000-000007CC0000}"/>
    <cellStyle name="T_giao cho bac" xfId="57912" xr:uid="{00000000-0005-0000-0000-000008CC0000}"/>
    <cellStyle name="T_giao cho bac 2" xfId="58913" xr:uid="{00000000-0005-0000-0000-000009CC0000}"/>
    <cellStyle name="T_HC HTDL.Kenh Nhat" xfId="47104" xr:uid="{00000000-0005-0000-0000-00000ACC0000}"/>
    <cellStyle name="T_Ho so DT thu NSNN nam 2014 (V1)" xfId="1139" xr:uid="{00000000-0005-0000-0000-00000BCC0000}"/>
    <cellStyle name="T_Ho so DT thu NSNN nam 2014 (V1) 2" xfId="59217" xr:uid="{00000000-0005-0000-0000-00000CCC0000}"/>
    <cellStyle name="T_Ho so DT thu NSNN nam 2014 (V1) 3" xfId="58982" xr:uid="{00000000-0005-0000-0000-00000DCC0000}"/>
    <cellStyle name="T_Ho so DT thu NSNN nam 2014 (V1) 4" xfId="59244" xr:uid="{00000000-0005-0000-0000-00000ECC0000}"/>
    <cellStyle name="T_Ho so DT thu NSNN nam 2014 (V1) 5" xfId="59320" xr:uid="{00000000-0005-0000-0000-00000FCC0000}"/>
    <cellStyle name="T_HT CSCC cho Giong Rang DC" xfId="47105" xr:uid="{00000000-0005-0000-0000-000010CC0000}"/>
    <cellStyle name="T_Ht-PTq1-03" xfId="1140" xr:uid="{00000000-0005-0000-0000-000011CC0000}"/>
    <cellStyle name="T_Ht-PTq1-03 2" xfId="59218" xr:uid="{00000000-0005-0000-0000-000012CC0000}"/>
    <cellStyle name="T_Ht-PTq1-03 3" xfId="58981" xr:uid="{00000000-0005-0000-0000-000013CC0000}"/>
    <cellStyle name="T_Ht-PTq1-03 4" xfId="59245" xr:uid="{00000000-0005-0000-0000-000014CC0000}"/>
    <cellStyle name="T_Ht-PTq1-03 5" xfId="59321" xr:uid="{00000000-0005-0000-0000-000015CC0000}"/>
    <cellStyle name="T_Ke hoach KTXH  nam 2009_PKT thang 11 nam 2008" xfId="1141" xr:uid="{00000000-0005-0000-0000-000016CC0000}"/>
    <cellStyle name="T_Ke hoach KTXH  nam 2009_PKT thang 11 nam 2008 2" xfId="58914" xr:uid="{00000000-0005-0000-0000-000017CC0000}"/>
    <cellStyle name="T_Ke hoach KTXH  nam 2009_PKT thang 11 nam 2008 3" xfId="59219" xr:uid="{00000000-0005-0000-0000-000018CC0000}"/>
    <cellStyle name="T_Ke hoach KTXH  nam 2009_PKT thang 11 nam 2008 4" xfId="58980" xr:uid="{00000000-0005-0000-0000-000019CC0000}"/>
    <cellStyle name="T_Ke hoach KTXH  nam 2009_PKT thang 11 nam 2008 5" xfId="59246" xr:uid="{00000000-0005-0000-0000-00001ACC0000}"/>
    <cellStyle name="T_Ke hoach KTXH  nam 2009_PKT thang 11 nam 2008 6" xfId="59322" xr:uid="{00000000-0005-0000-0000-00001BCC0000}"/>
    <cellStyle name="T_Ket qua dau thau" xfId="1142" xr:uid="{00000000-0005-0000-0000-00001CCC0000}"/>
    <cellStyle name="T_Ket qua dau thau 2" xfId="58915" xr:uid="{00000000-0005-0000-0000-00001DCC0000}"/>
    <cellStyle name="T_Ket qua dau thau 3" xfId="59220" xr:uid="{00000000-0005-0000-0000-00001ECC0000}"/>
    <cellStyle name="T_Ket qua dau thau 4" xfId="58979" xr:uid="{00000000-0005-0000-0000-00001FCC0000}"/>
    <cellStyle name="T_Ket qua dau thau 5" xfId="59247" xr:uid="{00000000-0005-0000-0000-000020CC0000}"/>
    <cellStyle name="T_Ket qua dau thau 6" xfId="59323" xr:uid="{00000000-0005-0000-0000-000021CC0000}"/>
    <cellStyle name="T_Ket qua phan bo von nam 2008" xfId="1143" xr:uid="{00000000-0005-0000-0000-000022CC0000}"/>
    <cellStyle name="T_Ket qua phan bo von nam 2008 2" xfId="58916" xr:uid="{00000000-0005-0000-0000-000023CC0000}"/>
    <cellStyle name="T_Ket qua phan bo von nam 2008 3" xfId="59221" xr:uid="{00000000-0005-0000-0000-000024CC0000}"/>
    <cellStyle name="T_Ket qua phan bo von nam 2008 4" xfId="58977" xr:uid="{00000000-0005-0000-0000-000025CC0000}"/>
    <cellStyle name="T_Ket qua phan bo von nam 2008 5" xfId="59248" xr:uid="{00000000-0005-0000-0000-000026CC0000}"/>
    <cellStyle name="T_Ket qua phan bo von nam 2008 6" xfId="59325" xr:uid="{00000000-0005-0000-0000-000027CC0000}"/>
    <cellStyle name="T_KH trien khai von 2006-2010  &amp; 2007 theo QD313 _13.6.07" xfId="47106" xr:uid="{00000000-0005-0000-0000-0000E4CC0000}"/>
    <cellStyle name="T_KH Von Dieu tra CBMT 2009ngay3t12qh4t12" xfId="47107" xr:uid="{00000000-0005-0000-0000-0000E5CC0000}"/>
    <cellStyle name="T_KH Von Dieu tra CBMT 2009ngay3t12qh4t12 10" xfId="47108" xr:uid="{00000000-0005-0000-0000-0000E6CC0000}"/>
    <cellStyle name="T_KH Von Dieu tra CBMT 2009ngay3t12qh4t12 10 2" xfId="47109" xr:uid="{00000000-0005-0000-0000-0000E7CC0000}"/>
    <cellStyle name="T_KH Von Dieu tra CBMT 2009ngay3t12qh4t12 10 3" xfId="47110" xr:uid="{00000000-0005-0000-0000-0000E8CC0000}"/>
    <cellStyle name="T_KH Von Dieu tra CBMT 2009ngay3t12qh4t12 10 4" xfId="47111" xr:uid="{00000000-0005-0000-0000-0000E9CC0000}"/>
    <cellStyle name="T_KH Von Dieu tra CBMT 2009ngay3t12qh4t12 10 5" xfId="47112" xr:uid="{00000000-0005-0000-0000-0000EACC0000}"/>
    <cellStyle name="T_KH Von Dieu tra CBMT 2009ngay3t12qh4t12 10 6" xfId="47113" xr:uid="{00000000-0005-0000-0000-0000EBCC0000}"/>
    <cellStyle name="T_KH Von Dieu tra CBMT 2009ngay3t12qh4t12 11" xfId="47114" xr:uid="{00000000-0005-0000-0000-0000ECCC0000}"/>
    <cellStyle name="T_KH Von Dieu tra CBMT 2009ngay3t12qh4t12 11 2" xfId="47115" xr:uid="{00000000-0005-0000-0000-0000EDCC0000}"/>
    <cellStyle name="T_KH Von Dieu tra CBMT 2009ngay3t12qh4t12 11 3" xfId="47116" xr:uid="{00000000-0005-0000-0000-0000EECC0000}"/>
    <cellStyle name="T_KH Von Dieu tra CBMT 2009ngay3t12qh4t12 11 4" xfId="47117" xr:uid="{00000000-0005-0000-0000-0000EFCC0000}"/>
    <cellStyle name="T_KH Von Dieu tra CBMT 2009ngay3t12qh4t12 11 5" xfId="47118" xr:uid="{00000000-0005-0000-0000-0000F0CC0000}"/>
    <cellStyle name="T_KH Von Dieu tra CBMT 2009ngay3t12qh4t12 11 6" xfId="47119" xr:uid="{00000000-0005-0000-0000-0000F1CC0000}"/>
    <cellStyle name="T_KH Von Dieu tra CBMT 2009ngay3t12qh4t12 12" xfId="47120" xr:uid="{00000000-0005-0000-0000-0000F2CC0000}"/>
    <cellStyle name="T_KH Von Dieu tra CBMT 2009ngay3t12qh4t12 12 2" xfId="47121" xr:uid="{00000000-0005-0000-0000-0000F3CC0000}"/>
    <cellStyle name="T_KH Von Dieu tra CBMT 2009ngay3t12qh4t12 12 3" xfId="47122" xr:uid="{00000000-0005-0000-0000-0000F4CC0000}"/>
    <cellStyle name="T_KH Von Dieu tra CBMT 2009ngay3t12qh4t12 12 4" xfId="47123" xr:uid="{00000000-0005-0000-0000-0000F5CC0000}"/>
    <cellStyle name="T_KH Von Dieu tra CBMT 2009ngay3t12qh4t12 12 5" xfId="47124" xr:uid="{00000000-0005-0000-0000-0000F6CC0000}"/>
    <cellStyle name="T_KH Von Dieu tra CBMT 2009ngay3t12qh4t12 12 6" xfId="47125" xr:uid="{00000000-0005-0000-0000-0000F7CC0000}"/>
    <cellStyle name="T_KH Von Dieu tra CBMT 2009ngay3t12qh4t12 13" xfId="47126" xr:uid="{00000000-0005-0000-0000-0000F8CC0000}"/>
    <cellStyle name="T_KH Von Dieu tra CBMT 2009ngay3t12qh4t12 13 2" xfId="47127" xr:uid="{00000000-0005-0000-0000-0000F9CC0000}"/>
    <cellStyle name="T_KH Von Dieu tra CBMT 2009ngay3t12qh4t12 13 3" xfId="47128" xr:uid="{00000000-0005-0000-0000-0000FACC0000}"/>
    <cellStyle name="T_KH Von Dieu tra CBMT 2009ngay3t12qh4t12 13 4" xfId="47129" xr:uid="{00000000-0005-0000-0000-0000FBCC0000}"/>
    <cellStyle name="T_KH Von Dieu tra CBMT 2009ngay3t12qh4t12 13 5" xfId="47130" xr:uid="{00000000-0005-0000-0000-0000FCCC0000}"/>
    <cellStyle name="T_KH Von Dieu tra CBMT 2009ngay3t12qh4t12 13 6" xfId="47131" xr:uid="{00000000-0005-0000-0000-0000FDCC0000}"/>
    <cellStyle name="T_KH Von Dieu tra CBMT 2009ngay3t12qh4t12 14" xfId="47132" xr:uid="{00000000-0005-0000-0000-0000FECC0000}"/>
    <cellStyle name="T_KH Von Dieu tra CBMT 2009ngay3t12qh4t12 14 2" xfId="47133" xr:uid="{00000000-0005-0000-0000-0000FFCC0000}"/>
    <cellStyle name="T_KH Von Dieu tra CBMT 2009ngay3t12qh4t12 14 3" xfId="47134" xr:uid="{00000000-0005-0000-0000-000000CD0000}"/>
    <cellStyle name="T_KH Von Dieu tra CBMT 2009ngay3t12qh4t12 14 4" xfId="47135" xr:uid="{00000000-0005-0000-0000-000001CD0000}"/>
    <cellStyle name="T_KH Von Dieu tra CBMT 2009ngay3t12qh4t12 14 5" xfId="47136" xr:uid="{00000000-0005-0000-0000-000002CD0000}"/>
    <cellStyle name="T_KH Von Dieu tra CBMT 2009ngay3t12qh4t12 14 6" xfId="47137" xr:uid="{00000000-0005-0000-0000-000003CD0000}"/>
    <cellStyle name="T_KH Von Dieu tra CBMT 2009ngay3t12qh4t12 15" xfId="47138" xr:uid="{00000000-0005-0000-0000-000004CD0000}"/>
    <cellStyle name="T_KH Von Dieu tra CBMT 2009ngay3t12qh4t12 15 2" xfId="47139" xr:uid="{00000000-0005-0000-0000-000005CD0000}"/>
    <cellStyle name="T_KH Von Dieu tra CBMT 2009ngay3t12qh4t12 15 3" xfId="47140" xr:uid="{00000000-0005-0000-0000-000006CD0000}"/>
    <cellStyle name="T_KH Von Dieu tra CBMT 2009ngay3t12qh4t12 15 4" xfId="47141" xr:uid="{00000000-0005-0000-0000-000007CD0000}"/>
    <cellStyle name="T_KH Von Dieu tra CBMT 2009ngay3t12qh4t12 15 5" xfId="47142" xr:uid="{00000000-0005-0000-0000-000008CD0000}"/>
    <cellStyle name="T_KH Von Dieu tra CBMT 2009ngay3t12qh4t12 15 6" xfId="47143" xr:uid="{00000000-0005-0000-0000-000009CD0000}"/>
    <cellStyle name="T_KH Von Dieu tra CBMT 2009ngay3t12qh4t12 16" xfId="47144" xr:uid="{00000000-0005-0000-0000-00000ACD0000}"/>
    <cellStyle name="T_KH Von Dieu tra CBMT 2009ngay3t12qh4t12 16 2" xfId="47145" xr:uid="{00000000-0005-0000-0000-00000BCD0000}"/>
    <cellStyle name="T_KH Von Dieu tra CBMT 2009ngay3t12qh4t12 16 3" xfId="47146" xr:uid="{00000000-0005-0000-0000-00000CCD0000}"/>
    <cellStyle name="T_KH Von Dieu tra CBMT 2009ngay3t12qh4t12 16 4" xfId="47147" xr:uid="{00000000-0005-0000-0000-00000DCD0000}"/>
    <cellStyle name="T_KH Von Dieu tra CBMT 2009ngay3t12qh4t12 16 5" xfId="47148" xr:uid="{00000000-0005-0000-0000-00000ECD0000}"/>
    <cellStyle name="T_KH Von Dieu tra CBMT 2009ngay3t12qh4t12 16 6" xfId="47149" xr:uid="{00000000-0005-0000-0000-00000FCD0000}"/>
    <cellStyle name="T_KH Von Dieu tra CBMT 2009ngay3t12qh4t12 17" xfId="47150" xr:uid="{00000000-0005-0000-0000-000010CD0000}"/>
    <cellStyle name="T_KH Von Dieu tra CBMT 2009ngay3t12qh4t12 17 2" xfId="47151" xr:uid="{00000000-0005-0000-0000-000011CD0000}"/>
    <cellStyle name="T_KH Von Dieu tra CBMT 2009ngay3t12qh4t12 17 3" xfId="47152" xr:uid="{00000000-0005-0000-0000-000012CD0000}"/>
    <cellStyle name="T_KH Von Dieu tra CBMT 2009ngay3t12qh4t12 17 4" xfId="47153" xr:uid="{00000000-0005-0000-0000-000013CD0000}"/>
    <cellStyle name="T_KH Von Dieu tra CBMT 2009ngay3t12qh4t12 17 5" xfId="47154" xr:uid="{00000000-0005-0000-0000-000014CD0000}"/>
    <cellStyle name="T_KH Von Dieu tra CBMT 2009ngay3t12qh4t12 17 6" xfId="47155" xr:uid="{00000000-0005-0000-0000-000015CD0000}"/>
    <cellStyle name="T_KH Von Dieu tra CBMT 2009ngay3t12qh4t12 18" xfId="47156" xr:uid="{00000000-0005-0000-0000-000016CD0000}"/>
    <cellStyle name="T_KH Von Dieu tra CBMT 2009ngay3t12qh4t12 18 2" xfId="47157" xr:uid="{00000000-0005-0000-0000-000017CD0000}"/>
    <cellStyle name="T_KH Von Dieu tra CBMT 2009ngay3t12qh4t12 18 3" xfId="47158" xr:uid="{00000000-0005-0000-0000-000018CD0000}"/>
    <cellStyle name="T_KH Von Dieu tra CBMT 2009ngay3t12qh4t12 18 4" xfId="47159" xr:uid="{00000000-0005-0000-0000-000019CD0000}"/>
    <cellStyle name="T_KH Von Dieu tra CBMT 2009ngay3t12qh4t12 18 5" xfId="47160" xr:uid="{00000000-0005-0000-0000-00001ACD0000}"/>
    <cellStyle name="T_KH Von Dieu tra CBMT 2009ngay3t12qh4t12 18 6" xfId="47161" xr:uid="{00000000-0005-0000-0000-00001BCD0000}"/>
    <cellStyle name="T_KH Von Dieu tra CBMT 2009ngay3t12qh4t12 19" xfId="47162" xr:uid="{00000000-0005-0000-0000-00001CCD0000}"/>
    <cellStyle name="T_KH Von Dieu tra CBMT 2009ngay3t12qh4t12 19 2" xfId="47163" xr:uid="{00000000-0005-0000-0000-00001DCD0000}"/>
    <cellStyle name="T_KH Von Dieu tra CBMT 2009ngay3t12qh4t12 19 3" xfId="47164" xr:uid="{00000000-0005-0000-0000-00001ECD0000}"/>
    <cellStyle name="T_KH Von Dieu tra CBMT 2009ngay3t12qh4t12 19 4" xfId="47165" xr:uid="{00000000-0005-0000-0000-00001FCD0000}"/>
    <cellStyle name="T_KH Von Dieu tra CBMT 2009ngay3t12qh4t12 19 5" xfId="47166" xr:uid="{00000000-0005-0000-0000-000020CD0000}"/>
    <cellStyle name="T_KH Von Dieu tra CBMT 2009ngay3t12qh4t12 19 6" xfId="47167" xr:uid="{00000000-0005-0000-0000-000021CD0000}"/>
    <cellStyle name="T_KH Von Dieu tra CBMT 2009ngay3t12qh4t12 2" xfId="47168" xr:uid="{00000000-0005-0000-0000-000022CD0000}"/>
    <cellStyle name="T_KH Von Dieu tra CBMT 2009ngay3t12qh4t12 2 2" xfId="47169" xr:uid="{00000000-0005-0000-0000-000023CD0000}"/>
    <cellStyle name="T_KH Von Dieu tra CBMT 2009ngay3t12qh4t12 2 3" xfId="47170" xr:uid="{00000000-0005-0000-0000-000024CD0000}"/>
    <cellStyle name="T_KH Von Dieu tra CBMT 2009ngay3t12qh4t12 2 4" xfId="47171" xr:uid="{00000000-0005-0000-0000-000025CD0000}"/>
    <cellStyle name="T_KH Von Dieu tra CBMT 2009ngay3t12qh4t12 2 5" xfId="47172" xr:uid="{00000000-0005-0000-0000-000026CD0000}"/>
    <cellStyle name="T_KH Von Dieu tra CBMT 2009ngay3t12qh4t12 2 6" xfId="47173" xr:uid="{00000000-0005-0000-0000-000027CD0000}"/>
    <cellStyle name="T_KH Von Dieu tra CBMT 2009ngay3t12qh4t12 2 7" xfId="47174" xr:uid="{00000000-0005-0000-0000-000028CD0000}"/>
    <cellStyle name="T_KH Von Dieu tra CBMT 2009ngay3t12qh4t12 20" xfId="47175" xr:uid="{00000000-0005-0000-0000-000029CD0000}"/>
    <cellStyle name="T_KH Von Dieu tra CBMT 2009ngay3t12qh4t12 20 2" xfId="47176" xr:uid="{00000000-0005-0000-0000-00002ACD0000}"/>
    <cellStyle name="T_KH Von Dieu tra CBMT 2009ngay3t12qh4t12 20 3" xfId="47177" xr:uid="{00000000-0005-0000-0000-00002BCD0000}"/>
    <cellStyle name="T_KH Von Dieu tra CBMT 2009ngay3t12qh4t12 20 4" xfId="47178" xr:uid="{00000000-0005-0000-0000-00002CCD0000}"/>
    <cellStyle name="T_KH Von Dieu tra CBMT 2009ngay3t12qh4t12 20 5" xfId="47179" xr:uid="{00000000-0005-0000-0000-00002DCD0000}"/>
    <cellStyle name="T_KH Von Dieu tra CBMT 2009ngay3t12qh4t12 20 6" xfId="47180" xr:uid="{00000000-0005-0000-0000-00002ECD0000}"/>
    <cellStyle name="T_KH Von Dieu tra CBMT 2009ngay3t12qh4t12 21" xfId="47181" xr:uid="{00000000-0005-0000-0000-00002FCD0000}"/>
    <cellStyle name="T_KH Von Dieu tra CBMT 2009ngay3t12qh4t12 21 2" xfId="47182" xr:uid="{00000000-0005-0000-0000-000030CD0000}"/>
    <cellStyle name="T_KH Von Dieu tra CBMT 2009ngay3t12qh4t12 21 3" xfId="47183" xr:uid="{00000000-0005-0000-0000-000031CD0000}"/>
    <cellStyle name="T_KH Von Dieu tra CBMT 2009ngay3t12qh4t12 21 4" xfId="47184" xr:uid="{00000000-0005-0000-0000-000032CD0000}"/>
    <cellStyle name="T_KH Von Dieu tra CBMT 2009ngay3t12qh4t12 21 5" xfId="47185" xr:uid="{00000000-0005-0000-0000-000033CD0000}"/>
    <cellStyle name="T_KH Von Dieu tra CBMT 2009ngay3t12qh4t12 21 6" xfId="47186" xr:uid="{00000000-0005-0000-0000-000034CD0000}"/>
    <cellStyle name="T_KH Von Dieu tra CBMT 2009ngay3t12qh4t12 22" xfId="47187" xr:uid="{00000000-0005-0000-0000-000035CD0000}"/>
    <cellStyle name="T_KH Von Dieu tra CBMT 2009ngay3t12qh4t12 22 2" xfId="47188" xr:uid="{00000000-0005-0000-0000-000036CD0000}"/>
    <cellStyle name="T_KH Von Dieu tra CBMT 2009ngay3t12qh4t12 22 3" xfId="47189" xr:uid="{00000000-0005-0000-0000-000037CD0000}"/>
    <cellStyle name="T_KH Von Dieu tra CBMT 2009ngay3t12qh4t12 22 4" xfId="47190" xr:uid="{00000000-0005-0000-0000-000038CD0000}"/>
    <cellStyle name="T_KH Von Dieu tra CBMT 2009ngay3t12qh4t12 22 5" xfId="47191" xr:uid="{00000000-0005-0000-0000-000039CD0000}"/>
    <cellStyle name="T_KH Von Dieu tra CBMT 2009ngay3t12qh4t12 22 6" xfId="47192" xr:uid="{00000000-0005-0000-0000-00003ACD0000}"/>
    <cellStyle name="T_KH Von Dieu tra CBMT 2009ngay3t12qh4t12 23" xfId="47193" xr:uid="{00000000-0005-0000-0000-00003BCD0000}"/>
    <cellStyle name="T_KH Von Dieu tra CBMT 2009ngay3t12qh4t12 23 2" xfId="47194" xr:uid="{00000000-0005-0000-0000-00003CCD0000}"/>
    <cellStyle name="T_KH Von Dieu tra CBMT 2009ngay3t12qh4t12 23 3" xfId="47195" xr:uid="{00000000-0005-0000-0000-00003DCD0000}"/>
    <cellStyle name="T_KH Von Dieu tra CBMT 2009ngay3t12qh4t12 23 4" xfId="47196" xr:uid="{00000000-0005-0000-0000-00003ECD0000}"/>
    <cellStyle name="T_KH Von Dieu tra CBMT 2009ngay3t12qh4t12 23 5" xfId="47197" xr:uid="{00000000-0005-0000-0000-00003FCD0000}"/>
    <cellStyle name="T_KH Von Dieu tra CBMT 2009ngay3t12qh4t12 23 6" xfId="47198" xr:uid="{00000000-0005-0000-0000-000040CD0000}"/>
    <cellStyle name="T_KH Von Dieu tra CBMT 2009ngay3t12qh4t12 24" xfId="47199" xr:uid="{00000000-0005-0000-0000-000041CD0000}"/>
    <cellStyle name="T_KH Von Dieu tra CBMT 2009ngay3t12qh4t12 24 2" xfId="47200" xr:uid="{00000000-0005-0000-0000-000042CD0000}"/>
    <cellStyle name="T_KH Von Dieu tra CBMT 2009ngay3t12qh4t12 24 3" xfId="47201" xr:uid="{00000000-0005-0000-0000-000043CD0000}"/>
    <cellStyle name="T_KH Von Dieu tra CBMT 2009ngay3t12qh4t12 24 4" xfId="47202" xr:uid="{00000000-0005-0000-0000-000044CD0000}"/>
    <cellStyle name="T_KH Von Dieu tra CBMT 2009ngay3t12qh4t12 24 5" xfId="47203" xr:uid="{00000000-0005-0000-0000-000045CD0000}"/>
    <cellStyle name="T_KH Von Dieu tra CBMT 2009ngay3t12qh4t12 24 6" xfId="47204" xr:uid="{00000000-0005-0000-0000-000046CD0000}"/>
    <cellStyle name="T_KH Von Dieu tra CBMT 2009ngay3t12qh4t12 25" xfId="47205" xr:uid="{00000000-0005-0000-0000-000047CD0000}"/>
    <cellStyle name="T_KH Von Dieu tra CBMT 2009ngay3t12qh4t12 25 2" xfId="47206" xr:uid="{00000000-0005-0000-0000-000048CD0000}"/>
    <cellStyle name="T_KH Von Dieu tra CBMT 2009ngay3t12qh4t12 25 3" xfId="47207" xr:uid="{00000000-0005-0000-0000-000049CD0000}"/>
    <cellStyle name="T_KH Von Dieu tra CBMT 2009ngay3t12qh4t12 25 4" xfId="47208" xr:uid="{00000000-0005-0000-0000-00004ACD0000}"/>
    <cellStyle name="T_KH Von Dieu tra CBMT 2009ngay3t12qh4t12 25 5" xfId="47209" xr:uid="{00000000-0005-0000-0000-00004BCD0000}"/>
    <cellStyle name="T_KH Von Dieu tra CBMT 2009ngay3t12qh4t12 25 6" xfId="47210" xr:uid="{00000000-0005-0000-0000-00004CCD0000}"/>
    <cellStyle name="T_KH Von Dieu tra CBMT 2009ngay3t12qh4t12 26" xfId="47211" xr:uid="{00000000-0005-0000-0000-00004DCD0000}"/>
    <cellStyle name="T_KH Von Dieu tra CBMT 2009ngay3t12qh4t12 26 2" xfId="47212" xr:uid="{00000000-0005-0000-0000-00004ECD0000}"/>
    <cellStyle name="T_KH Von Dieu tra CBMT 2009ngay3t12qh4t12 26 3" xfId="47213" xr:uid="{00000000-0005-0000-0000-00004FCD0000}"/>
    <cellStyle name="T_KH Von Dieu tra CBMT 2009ngay3t12qh4t12 26 4" xfId="47214" xr:uid="{00000000-0005-0000-0000-000050CD0000}"/>
    <cellStyle name="T_KH Von Dieu tra CBMT 2009ngay3t12qh4t12 26 5" xfId="47215" xr:uid="{00000000-0005-0000-0000-000051CD0000}"/>
    <cellStyle name="T_KH Von Dieu tra CBMT 2009ngay3t12qh4t12 26 6" xfId="47216" xr:uid="{00000000-0005-0000-0000-000052CD0000}"/>
    <cellStyle name="T_KH Von Dieu tra CBMT 2009ngay3t12qh4t12 27" xfId="47217" xr:uid="{00000000-0005-0000-0000-000053CD0000}"/>
    <cellStyle name="T_KH Von Dieu tra CBMT 2009ngay3t12qh4t12 27 2" xfId="47218" xr:uid="{00000000-0005-0000-0000-000054CD0000}"/>
    <cellStyle name="T_KH Von Dieu tra CBMT 2009ngay3t12qh4t12 27 3" xfId="47219" xr:uid="{00000000-0005-0000-0000-000055CD0000}"/>
    <cellStyle name="T_KH Von Dieu tra CBMT 2009ngay3t12qh4t12 27 4" xfId="47220" xr:uid="{00000000-0005-0000-0000-000056CD0000}"/>
    <cellStyle name="T_KH Von Dieu tra CBMT 2009ngay3t12qh4t12 27 5" xfId="47221" xr:uid="{00000000-0005-0000-0000-000057CD0000}"/>
    <cellStyle name="T_KH Von Dieu tra CBMT 2009ngay3t12qh4t12 27 6" xfId="47222" xr:uid="{00000000-0005-0000-0000-000058CD0000}"/>
    <cellStyle name="T_KH Von Dieu tra CBMT 2009ngay3t12qh4t12 28" xfId="47223" xr:uid="{00000000-0005-0000-0000-000059CD0000}"/>
    <cellStyle name="T_KH Von Dieu tra CBMT 2009ngay3t12qh4t12 28 2" xfId="47224" xr:uid="{00000000-0005-0000-0000-00005ACD0000}"/>
    <cellStyle name="T_KH Von Dieu tra CBMT 2009ngay3t12qh4t12 28 3" xfId="47225" xr:uid="{00000000-0005-0000-0000-00005BCD0000}"/>
    <cellStyle name="T_KH Von Dieu tra CBMT 2009ngay3t12qh4t12 28 4" xfId="47226" xr:uid="{00000000-0005-0000-0000-00005CCD0000}"/>
    <cellStyle name="T_KH Von Dieu tra CBMT 2009ngay3t12qh4t12 28 5" xfId="47227" xr:uid="{00000000-0005-0000-0000-00005DCD0000}"/>
    <cellStyle name="T_KH Von Dieu tra CBMT 2009ngay3t12qh4t12 28 6" xfId="47228" xr:uid="{00000000-0005-0000-0000-00005ECD0000}"/>
    <cellStyle name="T_KH Von Dieu tra CBMT 2009ngay3t12qh4t12 29" xfId="47229" xr:uid="{00000000-0005-0000-0000-00005FCD0000}"/>
    <cellStyle name="T_KH Von Dieu tra CBMT 2009ngay3t12qh4t12 29 2" xfId="47230" xr:uid="{00000000-0005-0000-0000-000060CD0000}"/>
    <cellStyle name="T_KH Von Dieu tra CBMT 2009ngay3t12qh4t12 29 3" xfId="47231" xr:uid="{00000000-0005-0000-0000-000061CD0000}"/>
    <cellStyle name="T_KH Von Dieu tra CBMT 2009ngay3t12qh4t12 29 4" xfId="47232" xr:uid="{00000000-0005-0000-0000-000062CD0000}"/>
    <cellStyle name="T_KH Von Dieu tra CBMT 2009ngay3t12qh4t12 29 5" xfId="47233" xr:uid="{00000000-0005-0000-0000-000063CD0000}"/>
    <cellStyle name="T_KH Von Dieu tra CBMT 2009ngay3t12qh4t12 29 6" xfId="47234" xr:uid="{00000000-0005-0000-0000-000064CD0000}"/>
    <cellStyle name="T_KH Von Dieu tra CBMT 2009ngay3t12qh4t12 3" xfId="47235" xr:uid="{00000000-0005-0000-0000-000065CD0000}"/>
    <cellStyle name="T_KH Von Dieu tra CBMT 2009ngay3t12qh4t12 3 2" xfId="47236" xr:uid="{00000000-0005-0000-0000-000066CD0000}"/>
    <cellStyle name="T_KH Von Dieu tra CBMT 2009ngay3t12qh4t12 3 3" xfId="47237" xr:uid="{00000000-0005-0000-0000-000067CD0000}"/>
    <cellStyle name="T_KH Von Dieu tra CBMT 2009ngay3t12qh4t12 3 4" xfId="47238" xr:uid="{00000000-0005-0000-0000-000068CD0000}"/>
    <cellStyle name="T_KH Von Dieu tra CBMT 2009ngay3t12qh4t12 3 5" xfId="47239" xr:uid="{00000000-0005-0000-0000-000069CD0000}"/>
    <cellStyle name="T_KH Von Dieu tra CBMT 2009ngay3t12qh4t12 3 6" xfId="47240" xr:uid="{00000000-0005-0000-0000-00006ACD0000}"/>
    <cellStyle name="T_KH Von Dieu tra CBMT 2009ngay3t12qh4t12 30" xfId="47241" xr:uid="{00000000-0005-0000-0000-00006BCD0000}"/>
    <cellStyle name="T_KH Von Dieu tra CBMT 2009ngay3t12qh4t12 31" xfId="47242" xr:uid="{00000000-0005-0000-0000-00006CCD0000}"/>
    <cellStyle name="T_KH Von Dieu tra CBMT 2009ngay3t12qh4t12 32" xfId="47243" xr:uid="{00000000-0005-0000-0000-00006DCD0000}"/>
    <cellStyle name="T_KH Von Dieu tra CBMT 2009ngay3t12qh4t12 33" xfId="47244" xr:uid="{00000000-0005-0000-0000-00006ECD0000}"/>
    <cellStyle name="T_KH Von Dieu tra CBMT 2009ngay3t12qh4t12 34" xfId="47245" xr:uid="{00000000-0005-0000-0000-00006FCD0000}"/>
    <cellStyle name="T_KH Von Dieu tra CBMT 2009ngay3t12qh4t12 4" xfId="47246" xr:uid="{00000000-0005-0000-0000-000070CD0000}"/>
    <cellStyle name="T_KH Von Dieu tra CBMT 2009ngay3t12qh4t12 4 2" xfId="47247" xr:uid="{00000000-0005-0000-0000-000071CD0000}"/>
    <cellStyle name="T_KH Von Dieu tra CBMT 2009ngay3t12qh4t12 4 3" xfId="47248" xr:uid="{00000000-0005-0000-0000-000072CD0000}"/>
    <cellStyle name="T_KH Von Dieu tra CBMT 2009ngay3t12qh4t12 4 4" xfId="47249" xr:uid="{00000000-0005-0000-0000-000073CD0000}"/>
    <cellStyle name="T_KH Von Dieu tra CBMT 2009ngay3t12qh4t12 4 5" xfId="47250" xr:uid="{00000000-0005-0000-0000-000074CD0000}"/>
    <cellStyle name="T_KH Von Dieu tra CBMT 2009ngay3t12qh4t12 4 6" xfId="47251" xr:uid="{00000000-0005-0000-0000-000075CD0000}"/>
    <cellStyle name="T_KH Von Dieu tra CBMT 2009ngay3t12qh4t12 5" xfId="47252" xr:uid="{00000000-0005-0000-0000-000076CD0000}"/>
    <cellStyle name="T_KH Von Dieu tra CBMT 2009ngay3t12qh4t12 5 2" xfId="47253" xr:uid="{00000000-0005-0000-0000-000077CD0000}"/>
    <cellStyle name="T_KH Von Dieu tra CBMT 2009ngay3t12qh4t12 5 3" xfId="47254" xr:uid="{00000000-0005-0000-0000-000078CD0000}"/>
    <cellStyle name="T_KH Von Dieu tra CBMT 2009ngay3t12qh4t12 5 4" xfId="47255" xr:uid="{00000000-0005-0000-0000-000079CD0000}"/>
    <cellStyle name="T_KH Von Dieu tra CBMT 2009ngay3t12qh4t12 5 5" xfId="47256" xr:uid="{00000000-0005-0000-0000-00007ACD0000}"/>
    <cellStyle name="T_KH Von Dieu tra CBMT 2009ngay3t12qh4t12 5 6" xfId="47257" xr:uid="{00000000-0005-0000-0000-00007BCD0000}"/>
    <cellStyle name="T_KH Von Dieu tra CBMT 2009ngay3t12qh4t12 6" xfId="47258" xr:uid="{00000000-0005-0000-0000-00007CCD0000}"/>
    <cellStyle name="T_KH Von Dieu tra CBMT 2009ngay3t12qh4t12 6 2" xfId="47259" xr:uid="{00000000-0005-0000-0000-00007DCD0000}"/>
    <cellStyle name="T_KH Von Dieu tra CBMT 2009ngay3t12qh4t12 6 3" xfId="47260" xr:uid="{00000000-0005-0000-0000-00007ECD0000}"/>
    <cellStyle name="T_KH Von Dieu tra CBMT 2009ngay3t12qh4t12 6 4" xfId="47261" xr:uid="{00000000-0005-0000-0000-00007FCD0000}"/>
    <cellStyle name="T_KH Von Dieu tra CBMT 2009ngay3t12qh4t12 6 5" xfId="47262" xr:uid="{00000000-0005-0000-0000-000080CD0000}"/>
    <cellStyle name="T_KH Von Dieu tra CBMT 2009ngay3t12qh4t12 6 6" xfId="47263" xr:uid="{00000000-0005-0000-0000-000081CD0000}"/>
    <cellStyle name="T_KH Von Dieu tra CBMT 2009ngay3t12qh4t12 7" xfId="47264" xr:uid="{00000000-0005-0000-0000-000082CD0000}"/>
    <cellStyle name="T_KH Von Dieu tra CBMT 2009ngay3t12qh4t12 7 2" xfId="47265" xr:uid="{00000000-0005-0000-0000-000083CD0000}"/>
    <cellStyle name="T_KH Von Dieu tra CBMT 2009ngay3t12qh4t12 7 3" xfId="47266" xr:uid="{00000000-0005-0000-0000-000084CD0000}"/>
    <cellStyle name="T_KH Von Dieu tra CBMT 2009ngay3t12qh4t12 7 4" xfId="47267" xr:uid="{00000000-0005-0000-0000-000085CD0000}"/>
    <cellStyle name="T_KH Von Dieu tra CBMT 2009ngay3t12qh4t12 7 5" xfId="47268" xr:uid="{00000000-0005-0000-0000-000086CD0000}"/>
    <cellStyle name="T_KH Von Dieu tra CBMT 2009ngay3t12qh4t12 7 6" xfId="47269" xr:uid="{00000000-0005-0000-0000-000087CD0000}"/>
    <cellStyle name="T_KH Von Dieu tra CBMT 2009ngay3t12qh4t12 8" xfId="47270" xr:uid="{00000000-0005-0000-0000-000088CD0000}"/>
    <cellStyle name="T_KH Von Dieu tra CBMT 2009ngay3t12qh4t12 8 2" xfId="47271" xr:uid="{00000000-0005-0000-0000-000089CD0000}"/>
    <cellStyle name="T_KH Von Dieu tra CBMT 2009ngay3t12qh4t12 8 3" xfId="47272" xr:uid="{00000000-0005-0000-0000-00008ACD0000}"/>
    <cellStyle name="T_KH Von Dieu tra CBMT 2009ngay3t12qh4t12 8 4" xfId="47273" xr:uid="{00000000-0005-0000-0000-00008BCD0000}"/>
    <cellStyle name="T_KH Von Dieu tra CBMT 2009ngay3t12qh4t12 8 5" xfId="47274" xr:uid="{00000000-0005-0000-0000-00008CCD0000}"/>
    <cellStyle name="T_KH Von Dieu tra CBMT 2009ngay3t12qh4t12 8 6" xfId="47275" xr:uid="{00000000-0005-0000-0000-00008DCD0000}"/>
    <cellStyle name="T_KH Von Dieu tra CBMT 2009ngay3t12qh4t12 9" xfId="47276" xr:uid="{00000000-0005-0000-0000-00008ECD0000}"/>
    <cellStyle name="T_KH Von Dieu tra CBMT 2009ngay3t12qh4t12 9 2" xfId="47277" xr:uid="{00000000-0005-0000-0000-00008FCD0000}"/>
    <cellStyle name="T_KH Von Dieu tra CBMT 2009ngay3t12qh4t12 9 3" xfId="47278" xr:uid="{00000000-0005-0000-0000-000090CD0000}"/>
    <cellStyle name="T_KH Von Dieu tra CBMT 2009ngay3t12qh4t12 9 4" xfId="47279" xr:uid="{00000000-0005-0000-0000-000091CD0000}"/>
    <cellStyle name="T_KH Von Dieu tra CBMT 2009ngay3t12qh4t12 9 5" xfId="47280" xr:uid="{00000000-0005-0000-0000-000092CD0000}"/>
    <cellStyle name="T_KH Von Dieu tra CBMT 2009ngay3t12qh4t12 9 6" xfId="47281" xr:uid="{00000000-0005-0000-0000-000093CD0000}"/>
    <cellStyle name="T_KH Von Dieu tra CBMT 2009ngay3t12qh4t12_6_Dieuchinh_6thang_2010_Totrinh_HDND" xfId="47282" xr:uid="{00000000-0005-0000-0000-000094CD0000}"/>
    <cellStyle name="T_KH Von Dieu tra CBMT 2009ngay3t12qh4t12_BCXDCB_6thang_2010_BTV" xfId="47283" xr:uid="{00000000-0005-0000-0000-000095CD0000}"/>
    <cellStyle name="T_KH Von Dieu tra CBMT 2009ngay3t12qh4t12_Bieu Bo sung_GuichiThu" xfId="47284" xr:uid="{00000000-0005-0000-0000-000096CD0000}"/>
    <cellStyle name="T_KH Von Dieu tra CBMT 2009ngay3t12qh4t12_KH_DTXD_2011_KTNN_Ha" xfId="47285" xr:uid="{00000000-0005-0000-0000-000097CD0000}"/>
    <cellStyle name="T_KH Von Dieu tra CBMT 2009ngay3t12qh4t12_KH_DTXD_2011_KTNN_Ha1" xfId="47286" xr:uid="{00000000-0005-0000-0000-000098CD0000}"/>
    <cellStyle name="T_KH Von Dieu tra CBMT 2009ngay3t12qh4t12_Nhucauvon_2010" xfId="47287" xr:uid="{00000000-0005-0000-0000-000099CD0000}"/>
    <cellStyle name="T_KH Von Dieu tra CBMT 2009ngay3t12qh4t12_Nhucauvon_2010_6_BCXDCB_6thang_2010_BCH" xfId="47288" xr:uid="{00000000-0005-0000-0000-00009ACD0000}"/>
    <cellStyle name="T_KH XDCB_2008 lan 2 sua ngay 10-11" xfId="1144" xr:uid="{00000000-0005-0000-0000-00009BCD0000}"/>
    <cellStyle name="T_KH XDCB_2008 lan 2 sua ngay 10-11 2" xfId="58917" xr:uid="{00000000-0005-0000-0000-00009CCD0000}"/>
    <cellStyle name="T_KH XDCB_2008 lan 2 sua ngay 10-11 3" xfId="59222" xr:uid="{00000000-0005-0000-0000-00009DCD0000}"/>
    <cellStyle name="T_KH XDCB_2008 lan 2 sua ngay 10-11 4" xfId="58976" xr:uid="{00000000-0005-0000-0000-00009ECD0000}"/>
    <cellStyle name="T_KH XDCB_2008 lan 2 sua ngay 10-11 5" xfId="59250" xr:uid="{00000000-0005-0000-0000-00009FCD0000}"/>
    <cellStyle name="T_KH XDCB_2008 lan 2 sua ngay 10-11 6" xfId="59328" xr:uid="{00000000-0005-0000-0000-0000A0CD0000}"/>
    <cellStyle name="T_KH_2009_CongThuong" xfId="47289" xr:uid="{00000000-0005-0000-0000-0000A1CD0000}"/>
    <cellStyle name="T_KH_2009_CongThuong 10" xfId="47290" xr:uid="{00000000-0005-0000-0000-0000A2CD0000}"/>
    <cellStyle name="T_KH_2009_CongThuong 10 2" xfId="47291" xr:uid="{00000000-0005-0000-0000-0000A3CD0000}"/>
    <cellStyle name="T_KH_2009_CongThuong 10 3" xfId="47292" xr:uid="{00000000-0005-0000-0000-0000A4CD0000}"/>
    <cellStyle name="T_KH_2009_CongThuong 10 4" xfId="47293" xr:uid="{00000000-0005-0000-0000-0000A5CD0000}"/>
    <cellStyle name="T_KH_2009_CongThuong 10 5" xfId="47294" xr:uid="{00000000-0005-0000-0000-0000A6CD0000}"/>
    <cellStyle name="T_KH_2009_CongThuong 10 6" xfId="47295" xr:uid="{00000000-0005-0000-0000-0000A7CD0000}"/>
    <cellStyle name="T_KH_2009_CongThuong 11" xfId="47296" xr:uid="{00000000-0005-0000-0000-0000A8CD0000}"/>
    <cellStyle name="T_KH_2009_CongThuong 11 2" xfId="47297" xr:uid="{00000000-0005-0000-0000-0000A9CD0000}"/>
    <cellStyle name="T_KH_2009_CongThuong 11 3" xfId="47298" xr:uid="{00000000-0005-0000-0000-0000AACD0000}"/>
    <cellStyle name="T_KH_2009_CongThuong 11 4" xfId="47299" xr:uid="{00000000-0005-0000-0000-0000ABCD0000}"/>
    <cellStyle name="T_KH_2009_CongThuong 11 5" xfId="47300" xr:uid="{00000000-0005-0000-0000-0000ACCD0000}"/>
    <cellStyle name="T_KH_2009_CongThuong 11 6" xfId="47301" xr:uid="{00000000-0005-0000-0000-0000ADCD0000}"/>
    <cellStyle name="T_KH_2009_CongThuong 12" xfId="47302" xr:uid="{00000000-0005-0000-0000-0000AECD0000}"/>
    <cellStyle name="T_KH_2009_CongThuong 12 2" xfId="47303" xr:uid="{00000000-0005-0000-0000-0000AFCD0000}"/>
    <cellStyle name="T_KH_2009_CongThuong 12 3" xfId="47304" xr:uid="{00000000-0005-0000-0000-0000B0CD0000}"/>
    <cellStyle name="T_KH_2009_CongThuong 12 4" xfId="47305" xr:uid="{00000000-0005-0000-0000-0000B1CD0000}"/>
    <cellStyle name="T_KH_2009_CongThuong 12 5" xfId="47306" xr:uid="{00000000-0005-0000-0000-0000B2CD0000}"/>
    <cellStyle name="T_KH_2009_CongThuong 12 6" xfId="47307" xr:uid="{00000000-0005-0000-0000-0000B3CD0000}"/>
    <cellStyle name="T_KH_2009_CongThuong 13" xfId="47308" xr:uid="{00000000-0005-0000-0000-0000B4CD0000}"/>
    <cellStyle name="T_KH_2009_CongThuong 13 2" xfId="47309" xr:uid="{00000000-0005-0000-0000-0000B5CD0000}"/>
    <cellStyle name="T_KH_2009_CongThuong 13 3" xfId="47310" xr:uid="{00000000-0005-0000-0000-0000B6CD0000}"/>
    <cellStyle name="T_KH_2009_CongThuong 13 4" xfId="47311" xr:uid="{00000000-0005-0000-0000-0000B7CD0000}"/>
    <cellStyle name="T_KH_2009_CongThuong 13 5" xfId="47312" xr:uid="{00000000-0005-0000-0000-0000B8CD0000}"/>
    <cellStyle name="T_KH_2009_CongThuong 13 6" xfId="47313" xr:uid="{00000000-0005-0000-0000-0000B9CD0000}"/>
    <cellStyle name="T_KH_2009_CongThuong 14" xfId="47314" xr:uid="{00000000-0005-0000-0000-0000BACD0000}"/>
    <cellStyle name="T_KH_2009_CongThuong 14 2" xfId="47315" xr:uid="{00000000-0005-0000-0000-0000BBCD0000}"/>
    <cellStyle name="T_KH_2009_CongThuong 14 3" xfId="47316" xr:uid="{00000000-0005-0000-0000-0000BCCD0000}"/>
    <cellStyle name="T_KH_2009_CongThuong 14 4" xfId="47317" xr:uid="{00000000-0005-0000-0000-0000BDCD0000}"/>
    <cellStyle name="T_KH_2009_CongThuong 14 5" xfId="47318" xr:uid="{00000000-0005-0000-0000-0000BECD0000}"/>
    <cellStyle name="T_KH_2009_CongThuong 14 6" xfId="47319" xr:uid="{00000000-0005-0000-0000-0000BFCD0000}"/>
    <cellStyle name="T_KH_2009_CongThuong 15" xfId="47320" xr:uid="{00000000-0005-0000-0000-0000C0CD0000}"/>
    <cellStyle name="T_KH_2009_CongThuong 15 2" xfId="47321" xr:uid="{00000000-0005-0000-0000-0000C1CD0000}"/>
    <cellStyle name="T_KH_2009_CongThuong 15 3" xfId="47322" xr:uid="{00000000-0005-0000-0000-0000C2CD0000}"/>
    <cellStyle name="T_KH_2009_CongThuong 15 4" xfId="47323" xr:uid="{00000000-0005-0000-0000-0000C3CD0000}"/>
    <cellStyle name="T_KH_2009_CongThuong 15 5" xfId="47324" xr:uid="{00000000-0005-0000-0000-0000C4CD0000}"/>
    <cellStyle name="T_KH_2009_CongThuong 15 6" xfId="47325" xr:uid="{00000000-0005-0000-0000-0000C5CD0000}"/>
    <cellStyle name="T_KH_2009_CongThuong 16" xfId="47326" xr:uid="{00000000-0005-0000-0000-0000C6CD0000}"/>
    <cellStyle name="T_KH_2009_CongThuong 16 2" xfId="47327" xr:uid="{00000000-0005-0000-0000-0000C7CD0000}"/>
    <cellStyle name="T_KH_2009_CongThuong 16 3" xfId="47328" xr:uid="{00000000-0005-0000-0000-0000C8CD0000}"/>
    <cellStyle name="T_KH_2009_CongThuong 16 4" xfId="47329" xr:uid="{00000000-0005-0000-0000-0000C9CD0000}"/>
    <cellStyle name="T_KH_2009_CongThuong 16 5" xfId="47330" xr:uid="{00000000-0005-0000-0000-0000CACD0000}"/>
    <cellStyle name="T_KH_2009_CongThuong 16 6" xfId="47331" xr:uid="{00000000-0005-0000-0000-0000CBCD0000}"/>
    <cellStyle name="T_KH_2009_CongThuong 17" xfId="47332" xr:uid="{00000000-0005-0000-0000-0000CCCD0000}"/>
    <cellStyle name="T_KH_2009_CongThuong 17 2" xfId="47333" xr:uid="{00000000-0005-0000-0000-0000CDCD0000}"/>
    <cellStyle name="T_KH_2009_CongThuong 17 3" xfId="47334" xr:uid="{00000000-0005-0000-0000-0000CECD0000}"/>
    <cellStyle name="T_KH_2009_CongThuong 17 4" xfId="47335" xr:uid="{00000000-0005-0000-0000-0000CFCD0000}"/>
    <cellStyle name="T_KH_2009_CongThuong 17 5" xfId="47336" xr:uid="{00000000-0005-0000-0000-0000D0CD0000}"/>
    <cellStyle name="T_KH_2009_CongThuong 17 6" xfId="47337" xr:uid="{00000000-0005-0000-0000-0000D1CD0000}"/>
    <cellStyle name="T_KH_2009_CongThuong 18" xfId="47338" xr:uid="{00000000-0005-0000-0000-0000D2CD0000}"/>
    <cellStyle name="T_KH_2009_CongThuong 18 2" xfId="47339" xr:uid="{00000000-0005-0000-0000-0000D3CD0000}"/>
    <cellStyle name="T_KH_2009_CongThuong 18 3" xfId="47340" xr:uid="{00000000-0005-0000-0000-0000D4CD0000}"/>
    <cellStyle name="T_KH_2009_CongThuong 18 4" xfId="47341" xr:uid="{00000000-0005-0000-0000-0000D5CD0000}"/>
    <cellStyle name="T_KH_2009_CongThuong 18 5" xfId="47342" xr:uid="{00000000-0005-0000-0000-0000D6CD0000}"/>
    <cellStyle name="T_KH_2009_CongThuong 18 6" xfId="47343" xr:uid="{00000000-0005-0000-0000-0000D7CD0000}"/>
    <cellStyle name="T_KH_2009_CongThuong 19" xfId="47344" xr:uid="{00000000-0005-0000-0000-0000D8CD0000}"/>
    <cellStyle name="T_KH_2009_CongThuong 19 2" xfId="47345" xr:uid="{00000000-0005-0000-0000-0000D9CD0000}"/>
    <cellStyle name="T_KH_2009_CongThuong 19 3" xfId="47346" xr:uid="{00000000-0005-0000-0000-0000DACD0000}"/>
    <cellStyle name="T_KH_2009_CongThuong 19 4" xfId="47347" xr:uid="{00000000-0005-0000-0000-0000DBCD0000}"/>
    <cellStyle name="T_KH_2009_CongThuong 19 5" xfId="47348" xr:uid="{00000000-0005-0000-0000-0000DCCD0000}"/>
    <cellStyle name="T_KH_2009_CongThuong 19 6" xfId="47349" xr:uid="{00000000-0005-0000-0000-0000DDCD0000}"/>
    <cellStyle name="T_KH_2009_CongThuong 2" xfId="47350" xr:uid="{00000000-0005-0000-0000-0000DECD0000}"/>
    <cellStyle name="T_KH_2009_CongThuong 2 2" xfId="47351" xr:uid="{00000000-0005-0000-0000-0000DFCD0000}"/>
    <cellStyle name="T_KH_2009_CongThuong 2 3" xfId="47352" xr:uid="{00000000-0005-0000-0000-0000E0CD0000}"/>
    <cellStyle name="T_KH_2009_CongThuong 2 4" xfId="47353" xr:uid="{00000000-0005-0000-0000-0000E1CD0000}"/>
    <cellStyle name="T_KH_2009_CongThuong 2 5" xfId="47354" xr:uid="{00000000-0005-0000-0000-0000E2CD0000}"/>
    <cellStyle name="T_KH_2009_CongThuong 2 6" xfId="47355" xr:uid="{00000000-0005-0000-0000-0000E3CD0000}"/>
    <cellStyle name="T_KH_2009_CongThuong 2 7" xfId="47356" xr:uid="{00000000-0005-0000-0000-0000E4CD0000}"/>
    <cellStyle name="T_KH_2009_CongThuong 20" xfId="47357" xr:uid="{00000000-0005-0000-0000-0000E5CD0000}"/>
    <cellStyle name="T_KH_2009_CongThuong 20 2" xfId="47358" xr:uid="{00000000-0005-0000-0000-0000E6CD0000}"/>
    <cellStyle name="T_KH_2009_CongThuong 20 3" xfId="47359" xr:uid="{00000000-0005-0000-0000-0000E7CD0000}"/>
    <cellStyle name="T_KH_2009_CongThuong 20 4" xfId="47360" xr:uid="{00000000-0005-0000-0000-0000E8CD0000}"/>
    <cellStyle name="T_KH_2009_CongThuong 20 5" xfId="47361" xr:uid="{00000000-0005-0000-0000-0000E9CD0000}"/>
    <cellStyle name="T_KH_2009_CongThuong 20 6" xfId="47362" xr:uid="{00000000-0005-0000-0000-0000EACD0000}"/>
    <cellStyle name="T_KH_2009_CongThuong 21" xfId="47363" xr:uid="{00000000-0005-0000-0000-0000EBCD0000}"/>
    <cellStyle name="T_KH_2009_CongThuong 21 2" xfId="47364" xr:uid="{00000000-0005-0000-0000-0000ECCD0000}"/>
    <cellStyle name="T_KH_2009_CongThuong 21 3" xfId="47365" xr:uid="{00000000-0005-0000-0000-0000EDCD0000}"/>
    <cellStyle name="T_KH_2009_CongThuong 21 4" xfId="47366" xr:uid="{00000000-0005-0000-0000-0000EECD0000}"/>
    <cellStyle name="T_KH_2009_CongThuong 21 5" xfId="47367" xr:uid="{00000000-0005-0000-0000-0000EFCD0000}"/>
    <cellStyle name="T_KH_2009_CongThuong 21 6" xfId="47368" xr:uid="{00000000-0005-0000-0000-0000F0CD0000}"/>
    <cellStyle name="T_KH_2009_CongThuong 22" xfId="47369" xr:uid="{00000000-0005-0000-0000-0000F1CD0000}"/>
    <cellStyle name="T_KH_2009_CongThuong 22 2" xfId="47370" xr:uid="{00000000-0005-0000-0000-0000F2CD0000}"/>
    <cellStyle name="T_KH_2009_CongThuong 22 3" xfId="47371" xr:uid="{00000000-0005-0000-0000-0000F3CD0000}"/>
    <cellStyle name="T_KH_2009_CongThuong 22 4" xfId="47372" xr:uid="{00000000-0005-0000-0000-0000F4CD0000}"/>
    <cellStyle name="T_KH_2009_CongThuong 22 5" xfId="47373" xr:uid="{00000000-0005-0000-0000-0000F5CD0000}"/>
    <cellStyle name="T_KH_2009_CongThuong 22 6" xfId="47374" xr:uid="{00000000-0005-0000-0000-0000F6CD0000}"/>
    <cellStyle name="T_KH_2009_CongThuong 23" xfId="47375" xr:uid="{00000000-0005-0000-0000-0000F7CD0000}"/>
    <cellStyle name="T_KH_2009_CongThuong 23 2" xfId="47376" xr:uid="{00000000-0005-0000-0000-0000F8CD0000}"/>
    <cellStyle name="T_KH_2009_CongThuong 23 3" xfId="47377" xr:uid="{00000000-0005-0000-0000-0000F9CD0000}"/>
    <cellStyle name="T_KH_2009_CongThuong 23 4" xfId="47378" xr:uid="{00000000-0005-0000-0000-0000FACD0000}"/>
    <cellStyle name="T_KH_2009_CongThuong 23 5" xfId="47379" xr:uid="{00000000-0005-0000-0000-0000FBCD0000}"/>
    <cellStyle name="T_KH_2009_CongThuong 23 6" xfId="47380" xr:uid="{00000000-0005-0000-0000-0000FCCD0000}"/>
    <cellStyle name="T_KH_2009_CongThuong 24" xfId="47381" xr:uid="{00000000-0005-0000-0000-0000FDCD0000}"/>
    <cellStyle name="T_KH_2009_CongThuong 24 2" xfId="47382" xr:uid="{00000000-0005-0000-0000-0000FECD0000}"/>
    <cellStyle name="T_KH_2009_CongThuong 24 3" xfId="47383" xr:uid="{00000000-0005-0000-0000-0000FFCD0000}"/>
    <cellStyle name="T_KH_2009_CongThuong 24 4" xfId="47384" xr:uid="{00000000-0005-0000-0000-000000CE0000}"/>
    <cellStyle name="T_KH_2009_CongThuong 24 5" xfId="47385" xr:uid="{00000000-0005-0000-0000-000001CE0000}"/>
    <cellStyle name="T_KH_2009_CongThuong 24 6" xfId="47386" xr:uid="{00000000-0005-0000-0000-000002CE0000}"/>
    <cellStyle name="T_KH_2009_CongThuong 25" xfId="47387" xr:uid="{00000000-0005-0000-0000-000003CE0000}"/>
    <cellStyle name="T_KH_2009_CongThuong 25 2" xfId="47388" xr:uid="{00000000-0005-0000-0000-000004CE0000}"/>
    <cellStyle name="T_KH_2009_CongThuong 25 3" xfId="47389" xr:uid="{00000000-0005-0000-0000-000005CE0000}"/>
    <cellStyle name="T_KH_2009_CongThuong 25 4" xfId="47390" xr:uid="{00000000-0005-0000-0000-000006CE0000}"/>
    <cellStyle name="T_KH_2009_CongThuong 25 5" xfId="47391" xr:uid="{00000000-0005-0000-0000-000007CE0000}"/>
    <cellStyle name="T_KH_2009_CongThuong 25 6" xfId="47392" xr:uid="{00000000-0005-0000-0000-000008CE0000}"/>
    <cellStyle name="T_KH_2009_CongThuong 26" xfId="47393" xr:uid="{00000000-0005-0000-0000-000009CE0000}"/>
    <cellStyle name="T_KH_2009_CongThuong 26 2" xfId="47394" xr:uid="{00000000-0005-0000-0000-00000ACE0000}"/>
    <cellStyle name="T_KH_2009_CongThuong 26 3" xfId="47395" xr:uid="{00000000-0005-0000-0000-00000BCE0000}"/>
    <cellStyle name="T_KH_2009_CongThuong 26 4" xfId="47396" xr:uid="{00000000-0005-0000-0000-00000CCE0000}"/>
    <cellStyle name="T_KH_2009_CongThuong 26 5" xfId="47397" xr:uid="{00000000-0005-0000-0000-00000DCE0000}"/>
    <cellStyle name="T_KH_2009_CongThuong 26 6" xfId="47398" xr:uid="{00000000-0005-0000-0000-00000ECE0000}"/>
    <cellStyle name="T_KH_2009_CongThuong 27" xfId="47399" xr:uid="{00000000-0005-0000-0000-00000FCE0000}"/>
    <cellStyle name="T_KH_2009_CongThuong 27 2" xfId="47400" xr:uid="{00000000-0005-0000-0000-000010CE0000}"/>
    <cellStyle name="T_KH_2009_CongThuong 27 3" xfId="47401" xr:uid="{00000000-0005-0000-0000-000011CE0000}"/>
    <cellStyle name="T_KH_2009_CongThuong 27 4" xfId="47402" xr:uid="{00000000-0005-0000-0000-000012CE0000}"/>
    <cellStyle name="T_KH_2009_CongThuong 27 5" xfId="47403" xr:uid="{00000000-0005-0000-0000-000013CE0000}"/>
    <cellStyle name="T_KH_2009_CongThuong 27 6" xfId="47404" xr:uid="{00000000-0005-0000-0000-000014CE0000}"/>
    <cellStyle name="T_KH_2009_CongThuong 28" xfId="47405" xr:uid="{00000000-0005-0000-0000-000015CE0000}"/>
    <cellStyle name="T_KH_2009_CongThuong 28 2" xfId="47406" xr:uid="{00000000-0005-0000-0000-000016CE0000}"/>
    <cellStyle name="T_KH_2009_CongThuong 28 3" xfId="47407" xr:uid="{00000000-0005-0000-0000-000017CE0000}"/>
    <cellStyle name="T_KH_2009_CongThuong 28 4" xfId="47408" xr:uid="{00000000-0005-0000-0000-000018CE0000}"/>
    <cellStyle name="T_KH_2009_CongThuong 28 5" xfId="47409" xr:uid="{00000000-0005-0000-0000-000019CE0000}"/>
    <cellStyle name="T_KH_2009_CongThuong 28 6" xfId="47410" xr:uid="{00000000-0005-0000-0000-00001ACE0000}"/>
    <cellStyle name="T_KH_2009_CongThuong 29" xfId="47411" xr:uid="{00000000-0005-0000-0000-00001BCE0000}"/>
    <cellStyle name="T_KH_2009_CongThuong 29 2" xfId="47412" xr:uid="{00000000-0005-0000-0000-00001CCE0000}"/>
    <cellStyle name="T_KH_2009_CongThuong 29 3" xfId="47413" xr:uid="{00000000-0005-0000-0000-00001DCE0000}"/>
    <cellStyle name="T_KH_2009_CongThuong 29 4" xfId="47414" xr:uid="{00000000-0005-0000-0000-00001ECE0000}"/>
    <cellStyle name="T_KH_2009_CongThuong 29 5" xfId="47415" xr:uid="{00000000-0005-0000-0000-00001FCE0000}"/>
    <cellStyle name="T_KH_2009_CongThuong 29 6" xfId="47416" xr:uid="{00000000-0005-0000-0000-000020CE0000}"/>
    <cellStyle name="T_KH_2009_CongThuong 3" xfId="47417" xr:uid="{00000000-0005-0000-0000-000021CE0000}"/>
    <cellStyle name="T_KH_2009_CongThuong 3 2" xfId="47418" xr:uid="{00000000-0005-0000-0000-000022CE0000}"/>
    <cellStyle name="T_KH_2009_CongThuong 3 3" xfId="47419" xr:uid="{00000000-0005-0000-0000-000023CE0000}"/>
    <cellStyle name="T_KH_2009_CongThuong 3 4" xfId="47420" xr:uid="{00000000-0005-0000-0000-000024CE0000}"/>
    <cellStyle name="T_KH_2009_CongThuong 3 5" xfId="47421" xr:uid="{00000000-0005-0000-0000-000025CE0000}"/>
    <cellStyle name="T_KH_2009_CongThuong 3 6" xfId="47422" xr:uid="{00000000-0005-0000-0000-000026CE0000}"/>
    <cellStyle name="T_KH_2009_CongThuong 30" xfId="47423" xr:uid="{00000000-0005-0000-0000-000027CE0000}"/>
    <cellStyle name="T_KH_2009_CongThuong 31" xfId="47424" xr:uid="{00000000-0005-0000-0000-000028CE0000}"/>
    <cellStyle name="T_KH_2009_CongThuong 32" xfId="47425" xr:uid="{00000000-0005-0000-0000-000029CE0000}"/>
    <cellStyle name="T_KH_2009_CongThuong 33" xfId="47426" xr:uid="{00000000-0005-0000-0000-00002ACE0000}"/>
    <cellStyle name="T_KH_2009_CongThuong 34" xfId="47427" xr:uid="{00000000-0005-0000-0000-00002BCE0000}"/>
    <cellStyle name="T_KH_2009_CongThuong 4" xfId="47428" xr:uid="{00000000-0005-0000-0000-00002CCE0000}"/>
    <cellStyle name="T_KH_2009_CongThuong 4 2" xfId="47429" xr:uid="{00000000-0005-0000-0000-00002DCE0000}"/>
    <cellStyle name="T_KH_2009_CongThuong 4 3" xfId="47430" xr:uid="{00000000-0005-0000-0000-00002ECE0000}"/>
    <cellStyle name="T_KH_2009_CongThuong 4 4" xfId="47431" xr:uid="{00000000-0005-0000-0000-00002FCE0000}"/>
    <cellStyle name="T_KH_2009_CongThuong 4 5" xfId="47432" xr:uid="{00000000-0005-0000-0000-000030CE0000}"/>
    <cellStyle name="T_KH_2009_CongThuong 4 6" xfId="47433" xr:uid="{00000000-0005-0000-0000-000031CE0000}"/>
    <cellStyle name="T_KH_2009_CongThuong 5" xfId="47434" xr:uid="{00000000-0005-0000-0000-000032CE0000}"/>
    <cellStyle name="T_KH_2009_CongThuong 5 2" xfId="47435" xr:uid="{00000000-0005-0000-0000-000033CE0000}"/>
    <cellStyle name="T_KH_2009_CongThuong 5 3" xfId="47436" xr:uid="{00000000-0005-0000-0000-000034CE0000}"/>
    <cellStyle name="T_KH_2009_CongThuong 5 4" xfId="47437" xr:uid="{00000000-0005-0000-0000-000035CE0000}"/>
    <cellStyle name="T_KH_2009_CongThuong 5 5" xfId="47438" xr:uid="{00000000-0005-0000-0000-000036CE0000}"/>
    <cellStyle name="T_KH_2009_CongThuong 5 6" xfId="47439" xr:uid="{00000000-0005-0000-0000-000037CE0000}"/>
    <cellStyle name="T_KH_2009_CongThuong 6" xfId="47440" xr:uid="{00000000-0005-0000-0000-000038CE0000}"/>
    <cellStyle name="T_KH_2009_CongThuong 6 2" xfId="47441" xr:uid="{00000000-0005-0000-0000-000039CE0000}"/>
    <cellStyle name="T_KH_2009_CongThuong 6 3" xfId="47442" xr:uid="{00000000-0005-0000-0000-00003ACE0000}"/>
    <cellStyle name="T_KH_2009_CongThuong 6 4" xfId="47443" xr:uid="{00000000-0005-0000-0000-00003BCE0000}"/>
    <cellStyle name="T_KH_2009_CongThuong 6 5" xfId="47444" xr:uid="{00000000-0005-0000-0000-00003CCE0000}"/>
    <cellStyle name="T_KH_2009_CongThuong 6 6" xfId="47445" xr:uid="{00000000-0005-0000-0000-00003DCE0000}"/>
    <cellStyle name="T_KH_2009_CongThuong 7" xfId="47446" xr:uid="{00000000-0005-0000-0000-00003ECE0000}"/>
    <cellStyle name="T_KH_2009_CongThuong 7 2" xfId="47447" xr:uid="{00000000-0005-0000-0000-00003FCE0000}"/>
    <cellStyle name="T_KH_2009_CongThuong 7 3" xfId="47448" xr:uid="{00000000-0005-0000-0000-000040CE0000}"/>
    <cellStyle name="T_KH_2009_CongThuong 7 4" xfId="47449" xr:uid="{00000000-0005-0000-0000-000041CE0000}"/>
    <cellStyle name="T_KH_2009_CongThuong 7 5" xfId="47450" xr:uid="{00000000-0005-0000-0000-000042CE0000}"/>
    <cellStyle name="T_KH_2009_CongThuong 7 6" xfId="47451" xr:uid="{00000000-0005-0000-0000-000043CE0000}"/>
    <cellStyle name="T_KH_2009_CongThuong 8" xfId="47452" xr:uid="{00000000-0005-0000-0000-000044CE0000}"/>
    <cellStyle name="T_KH_2009_CongThuong 8 2" xfId="47453" xr:uid="{00000000-0005-0000-0000-000045CE0000}"/>
    <cellStyle name="T_KH_2009_CongThuong 8 3" xfId="47454" xr:uid="{00000000-0005-0000-0000-000046CE0000}"/>
    <cellStyle name="T_KH_2009_CongThuong 8 4" xfId="47455" xr:uid="{00000000-0005-0000-0000-000047CE0000}"/>
    <cellStyle name="T_KH_2009_CongThuong 8 5" xfId="47456" xr:uid="{00000000-0005-0000-0000-000048CE0000}"/>
    <cellStyle name="T_KH_2009_CongThuong 8 6" xfId="47457" xr:uid="{00000000-0005-0000-0000-000049CE0000}"/>
    <cellStyle name="T_KH_2009_CongThuong 9" xfId="47458" xr:uid="{00000000-0005-0000-0000-00004ACE0000}"/>
    <cellStyle name="T_KH_2009_CongThuong 9 2" xfId="47459" xr:uid="{00000000-0005-0000-0000-00004BCE0000}"/>
    <cellStyle name="T_KH_2009_CongThuong 9 3" xfId="47460" xr:uid="{00000000-0005-0000-0000-00004CCE0000}"/>
    <cellStyle name="T_KH_2009_CongThuong 9 4" xfId="47461" xr:uid="{00000000-0005-0000-0000-00004DCE0000}"/>
    <cellStyle name="T_KH_2009_CongThuong 9 5" xfId="47462" xr:uid="{00000000-0005-0000-0000-00004ECE0000}"/>
    <cellStyle name="T_KH_2009_CongThuong 9 6" xfId="47463" xr:uid="{00000000-0005-0000-0000-00004FCE0000}"/>
    <cellStyle name="T_KH_2009_CongThuong_6_Dieuchinh_6thang_2010_Totrinh_HDND" xfId="47464" xr:uid="{00000000-0005-0000-0000-000050CE0000}"/>
    <cellStyle name="T_KH_2009_CongThuong_BCXDCB_6thang_2010_BTV" xfId="47465" xr:uid="{00000000-0005-0000-0000-000051CE0000}"/>
    <cellStyle name="T_KH_2009_CongThuong_Bieu Bo sung_GuichiThu" xfId="47466" xr:uid="{00000000-0005-0000-0000-000052CE0000}"/>
    <cellStyle name="T_KH_2009_CongThuong_KH_DTXD_2011_KTNN_Ha" xfId="47467" xr:uid="{00000000-0005-0000-0000-000053CE0000}"/>
    <cellStyle name="T_KH_2009_CongThuong_KH_DTXD_2011_KTNN_Ha1" xfId="47468" xr:uid="{00000000-0005-0000-0000-000054CE0000}"/>
    <cellStyle name="T_KH_2009_CongThuong_Nhucauvon_2010" xfId="47469" xr:uid="{00000000-0005-0000-0000-000055CE0000}"/>
    <cellStyle name="T_KH_2009_CongThuong_Nhucauvon_2010_6_BCXDCB_6thang_2010_BCH" xfId="47470" xr:uid="{00000000-0005-0000-0000-000056CE0000}"/>
    <cellStyle name="T_KH_SXNL_2009" xfId="47471" xr:uid="{00000000-0005-0000-0000-000057CE0000}"/>
    <cellStyle name="T_KH_SXNL_2009 10" xfId="47472" xr:uid="{00000000-0005-0000-0000-000058CE0000}"/>
    <cellStyle name="T_KH_SXNL_2009 10 2" xfId="47473" xr:uid="{00000000-0005-0000-0000-000059CE0000}"/>
    <cellStyle name="T_KH_SXNL_2009 10 3" xfId="47474" xr:uid="{00000000-0005-0000-0000-00005ACE0000}"/>
    <cellStyle name="T_KH_SXNL_2009 10 4" xfId="47475" xr:uid="{00000000-0005-0000-0000-00005BCE0000}"/>
    <cellStyle name="T_KH_SXNL_2009 10 5" xfId="47476" xr:uid="{00000000-0005-0000-0000-00005CCE0000}"/>
    <cellStyle name="T_KH_SXNL_2009 10 6" xfId="47477" xr:uid="{00000000-0005-0000-0000-00005DCE0000}"/>
    <cellStyle name="T_KH_SXNL_2009 11" xfId="47478" xr:uid="{00000000-0005-0000-0000-00005ECE0000}"/>
    <cellStyle name="T_KH_SXNL_2009 11 2" xfId="47479" xr:uid="{00000000-0005-0000-0000-00005FCE0000}"/>
    <cellStyle name="T_KH_SXNL_2009 11 3" xfId="47480" xr:uid="{00000000-0005-0000-0000-000060CE0000}"/>
    <cellStyle name="T_KH_SXNL_2009 11 4" xfId="47481" xr:uid="{00000000-0005-0000-0000-000061CE0000}"/>
    <cellStyle name="T_KH_SXNL_2009 11 5" xfId="47482" xr:uid="{00000000-0005-0000-0000-000062CE0000}"/>
    <cellStyle name="T_KH_SXNL_2009 11 6" xfId="47483" xr:uid="{00000000-0005-0000-0000-000063CE0000}"/>
    <cellStyle name="T_KH_SXNL_2009 12" xfId="47484" xr:uid="{00000000-0005-0000-0000-000064CE0000}"/>
    <cellStyle name="T_KH_SXNL_2009 12 2" xfId="47485" xr:uid="{00000000-0005-0000-0000-000065CE0000}"/>
    <cellStyle name="T_KH_SXNL_2009 12 3" xfId="47486" xr:uid="{00000000-0005-0000-0000-000066CE0000}"/>
    <cellStyle name="T_KH_SXNL_2009 12 4" xfId="47487" xr:uid="{00000000-0005-0000-0000-000067CE0000}"/>
    <cellStyle name="T_KH_SXNL_2009 12 5" xfId="47488" xr:uid="{00000000-0005-0000-0000-000068CE0000}"/>
    <cellStyle name="T_KH_SXNL_2009 12 6" xfId="47489" xr:uid="{00000000-0005-0000-0000-000069CE0000}"/>
    <cellStyle name="T_KH_SXNL_2009 13" xfId="47490" xr:uid="{00000000-0005-0000-0000-00006ACE0000}"/>
    <cellStyle name="T_KH_SXNL_2009 13 2" xfId="47491" xr:uid="{00000000-0005-0000-0000-00006BCE0000}"/>
    <cellStyle name="T_KH_SXNL_2009 13 3" xfId="47492" xr:uid="{00000000-0005-0000-0000-00006CCE0000}"/>
    <cellStyle name="T_KH_SXNL_2009 13 4" xfId="47493" xr:uid="{00000000-0005-0000-0000-00006DCE0000}"/>
    <cellStyle name="T_KH_SXNL_2009 13 5" xfId="47494" xr:uid="{00000000-0005-0000-0000-00006ECE0000}"/>
    <cellStyle name="T_KH_SXNL_2009 13 6" xfId="47495" xr:uid="{00000000-0005-0000-0000-00006FCE0000}"/>
    <cellStyle name="T_KH_SXNL_2009 14" xfId="47496" xr:uid="{00000000-0005-0000-0000-000070CE0000}"/>
    <cellStyle name="T_KH_SXNL_2009 14 2" xfId="47497" xr:uid="{00000000-0005-0000-0000-000071CE0000}"/>
    <cellStyle name="T_KH_SXNL_2009 14 3" xfId="47498" xr:uid="{00000000-0005-0000-0000-000072CE0000}"/>
    <cellStyle name="T_KH_SXNL_2009 14 4" xfId="47499" xr:uid="{00000000-0005-0000-0000-000073CE0000}"/>
    <cellStyle name="T_KH_SXNL_2009 14 5" xfId="47500" xr:uid="{00000000-0005-0000-0000-000074CE0000}"/>
    <cellStyle name="T_KH_SXNL_2009 14 6" xfId="47501" xr:uid="{00000000-0005-0000-0000-000075CE0000}"/>
    <cellStyle name="T_KH_SXNL_2009 15" xfId="47502" xr:uid="{00000000-0005-0000-0000-000076CE0000}"/>
    <cellStyle name="T_KH_SXNL_2009 15 2" xfId="47503" xr:uid="{00000000-0005-0000-0000-000077CE0000}"/>
    <cellStyle name="T_KH_SXNL_2009 15 3" xfId="47504" xr:uid="{00000000-0005-0000-0000-000078CE0000}"/>
    <cellStyle name="T_KH_SXNL_2009 15 4" xfId="47505" xr:uid="{00000000-0005-0000-0000-000079CE0000}"/>
    <cellStyle name="T_KH_SXNL_2009 15 5" xfId="47506" xr:uid="{00000000-0005-0000-0000-00007ACE0000}"/>
    <cellStyle name="T_KH_SXNL_2009 15 6" xfId="47507" xr:uid="{00000000-0005-0000-0000-00007BCE0000}"/>
    <cellStyle name="T_KH_SXNL_2009 16" xfId="47508" xr:uid="{00000000-0005-0000-0000-00007CCE0000}"/>
    <cellStyle name="T_KH_SXNL_2009 16 2" xfId="47509" xr:uid="{00000000-0005-0000-0000-00007DCE0000}"/>
    <cellStyle name="T_KH_SXNL_2009 16 3" xfId="47510" xr:uid="{00000000-0005-0000-0000-00007ECE0000}"/>
    <cellStyle name="T_KH_SXNL_2009 16 4" xfId="47511" xr:uid="{00000000-0005-0000-0000-00007FCE0000}"/>
    <cellStyle name="T_KH_SXNL_2009 16 5" xfId="47512" xr:uid="{00000000-0005-0000-0000-000080CE0000}"/>
    <cellStyle name="T_KH_SXNL_2009 16 6" xfId="47513" xr:uid="{00000000-0005-0000-0000-000081CE0000}"/>
    <cellStyle name="T_KH_SXNL_2009 17" xfId="47514" xr:uid="{00000000-0005-0000-0000-000082CE0000}"/>
    <cellStyle name="T_KH_SXNL_2009 17 2" xfId="47515" xr:uid="{00000000-0005-0000-0000-000083CE0000}"/>
    <cellStyle name="T_KH_SXNL_2009 17 3" xfId="47516" xr:uid="{00000000-0005-0000-0000-000084CE0000}"/>
    <cellStyle name="T_KH_SXNL_2009 17 4" xfId="47517" xr:uid="{00000000-0005-0000-0000-000085CE0000}"/>
    <cellStyle name="T_KH_SXNL_2009 17 5" xfId="47518" xr:uid="{00000000-0005-0000-0000-000086CE0000}"/>
    <cellStyle name="T_KH_SXNL_2009 17 6" xfId="47519" xr:uid="{00000000-0005-0000-0000-000087CE0000}"/>
    <cellStyle name="T_KH_SXNL_2009 18" xfId="47520" xr:uid="{00000000-0005-0000-0000-000088CE0000}"/>
    <cellStyle name="T_KH_SXNL_2009 18 2" xfId="47521" xr:uid="{00000000-0005-0000-0000-000089CE0000}"/>
    <cellStyle name="T_KH_SXNL_2009 18 3" xfId="47522" xr:uid="{00000000-0005-0000-0000-00008ACE0000}"/>
    <cellStyle name="T_KH_SXNL_2009 18 4" xfId="47523" xr:uid="{00000000-0005-0000-0000-00008BCE0000}"/>
    <cellStyle name="T_KH_SXNL_2009 18 5" xfId="47524" xr:uid="{00000000-0005-0000-0000-00008CCE0000}"/>
    <cellStyle name="T_KH_SXNL_2009 18 6" xfId="47525" xr:uid="{00000000-0005-0000-0000-00008DCE0000}"/>
    <cellStyle name="T_KH_SXNL_2009 19" xfId="47526" xr:uid="{00000000-0005-0000-0000-00008ECE0000}"/>
    <cellStyle name="T_KH_SXNL_2009 19 2" xfId="47527" xr:uid="{00000000-0005-0000-0000-00008FCE0000}"/>
    <cellStyle name="T_KH_SXNL_2009 19 3" xfId="47528" xr:uid="{00000000-0005-0000-0000-000090CE0000}"/>
    <cellStyle name="T_KH_SXNL_2009 19 4" xfId="47529" xr:uid="{00000000-0005-0000-0000-000091CE0000}"/>
    <cellStyle name="T_KH_SXNL_2009 19 5" xfId="47530" xr:uid="{00000000-0005-0000-0000-000092CE0000}"/>
    <cellStyle name="T_KH_SXNL_2009 19 6" xfId="47531" xr:uid="{00000000-0005-0000-0000-000093CE0000}"/>
    <cellStyle name="T_KH_SXNL_2009 2" xfId="47532" xr:uid="{00000000-0005-0000-0000-000094CE0000}"/>
    <cellStyle name="T_KH_SXNL_2009 2 2" xfId="47533" xr:uid="{00000000-0005-0000-0000-000095CE0000}"/>
    <cellStyle name="T_KH_SXNL_2009 2 3" xfId="47534" xr:uid="{00000000-0005-0000-0000-000096CE0000}"/>
    <cellStyle name="T_KH_SXNL_2009 2 4" xfId="47535" xr:uid="{00000000-0005-0000-0000-000097CE0000}"/>
    <cellStyle name="T_KH_SXNL_2009 2 5" xfId="47536" xr:uid="{00000000-0005-0000-0000-000098CE0000}"/>
    <cellStyle name="T_KH_SXNL_2009 2 6" xfId="47537" xr:uid="{00000000-0005-0000-0000-000099CE0000}"/>
    <cellStyle name="T_KH_SXNL_2009 2 7" xfId="47538" xr:uid="{00000000-0005-0000-0000-00009ACE0000}"/>
    <cellStyle name="T_KH_SXNL_2009 20" xfId="47539" xr:uid="{00000000-0005-0000-0000-00009BCE0000}"/>
    <cellStyle name="T_KH_SXNL_2009 20 2" xfId="47540" xr:uid="{00000000-0005-0000-0000-00009CCE0000}"/>
    <cellStyle name="T_KH_SXNL_2009 20 3" xfId="47541" xr:uid="{00000000-0005-0000-0000-00009DCE0000}"/>
    <cellStyle name="T_KH_SXNL_2009 20 4" xfId="47542" xr:uid="{00000000-0005-0000-0000-00009ECE0000}"/>
    <cellStyle name="T_KH_SXNL_2009 20 5" xfId="47543" xr:uid="{00000000-0005-0000-0000-00009FCE0000}"/>
    <cellStyle name="T_KH_SXNL_2009 20 6" xfId="47544" xr:uid="{00000000-0005-0000-0000-0000A0CE0000}"/>
    <cellStyle name="T_KH_SXNL_2009 21" xfId="47545" xr:uid="{00000000-0005-0000-0000-0000A1CE0000}"/>
    <cellStyle name="T_KH_SXNL_2009 21 2" xfId="47546" xr:uid="{00000000-0005-0000-0000-0000A2CE0000}"/>
    <cellStyle name="T_KH_SXNL_2009 21 3" xfId="47547" xr:uid="{00000000-0005-0000-0000-0000A3CE0000}"/>
    <cellStyle name="T_KH_SXNL_2009 21 4" xfId="47548" xr:uid="{00000000-0005-0000-0000-0000A4CE0000}"/>
    <cellStyle name="T_KH_SXNL_2009 21 5" xfId="47549" xr:uid="{00000000-0005-0000-0000-0000A5CE0000}"/>
    <cellStyle name="T_KH_SXNL_2009 21 6" xfId="47550" xr:uid="{00000000-0005-0000-0000-0000A6CE0000}"/>
    <cellStyle name="T_KH_SXNL_2009 22" xfId="47551" xr:uid="{00000000-0005-0000-0000-0000A7CE0000}"/>
    <cellStyle name="T_KH_SXNL_2009 22 2" xfId="47552" xr:uid="{00000000-0005-0000-0000-0000A8CE0000}"/>
    <cellStyle name="T_KH_SXNL_2009 22 3" xfId="47553" xr:uid="{00000000-0005-0000-0000-0000A9CE0000}"/>
    <cellStyle name="T_KH_SXNL_2009 22 4" xfId="47554" xr:uid="{00000000-0005-0000-0000-0000AACE0000}"/>
    <cellStyle name="T_KH_SXNL_2009 22 5" xfId="47555" xr:uid="{00000000-0005-0000-0000-0000ABCE0000}"/>
    <cellStyle name="T_KH_SXNL_2009 22 6" xfId="47556" xr:uid="{00000000-0005-0000-0000-0000ACCE0000}"/>
    <cellStyle name="T_KH_SXNL_2009 23" xfId="47557" xr:uid="{00000000-0005-0000-0000-0000ADCE0000}"/>
    <cellStyle name="T_KH_SXNL_2009 23 2" xfId="47558" xr:uid="{00000000-0005-0000-0000-0000AECE0000}"/>
    <cellStyle name="T_KH_SXNL_2009 23 3" xfId="47559" xr:uid="{00000000-0005-0000-0000-0000AFCE0000}"/>
    <cellStyle name="T_KH_SXNL_2009 23 4" xfId="47560" xr:uid="{00000000-0005-0000-0000-0000B0CE0000}"/>
    <cellStyle name="T_KH_SXNL_2009 23 5" xfId="47561" xr:uid="{00000000-0005-0000-0000-0000B1CE0000}"/>
    <cellStyle name="T_KH_SXNL_2009 23 6" xfId="47562" xr:uid="{00000000-0005-0000-0000-0000B2CE0000}"/>
    <cellStyle name="T_KH_SXNL_2009 24" xfId="47563" xr:uid="{00000000-0005-0000-0000-0000B3CE0000}"/>
    <cellStyle name="T_KH_SXNL_2009 24 2" xfId="47564" xr:uid="{00000000-0005-0000-0000-0000B4CE0000}"/>
    <cellStyle name="T_KH_SXNL_2009 24 3" xfId="47565" xr:uid="{00000000-0005-0000-0000-0000B5CE0000}"/>
    <cellStyle name="T_KH_SXNL_2009 24 4" xfId="47566" xr:uid="{00000000-0005-0000-0000-0000B6CE0000}"/>
    <cellStyle name="T_KH_SXNL_2009 24 5" xfId="47567" xr:uid="{00000000-0005-0000-0000-0000B7CE0000}"/>
    <cellStyle name="T_KH_SXNL_2009 24 6" xfId="47568" xr:uid="{00000000-0005-0000-0000-0000B8CE0000}"/>
    <cellStyle name="T_KH_SXNL_2009 25" xfId="47569" xr:uid="{00000000-0005-0000-0000-0000B9CE0000}"/>
    <cellStyle name="T_KH_SXNL_2009 25 2" xfId="47570" xr:uid="{00000000-0005-0000-0000-0000BACE0000}"/>
    <cellStyle name="T_KH_SXNL_2009 25 3" xfId="47571" xr:uid="{00000000-0005-0000-0000-0000BBCE0000}"/>
    <cellStyle name="T_KH_SXNL_2009 25 4" xfId="47572" xr:uid="{00000000-0005-0000-0000-0000BCCE0000}"/>
    <cellStyle name="T_KH_SXNL_2009 25 5" xfId="47573" xr:uid="{00000000-0005-0000-0000-0000BDCE0000}"/>
    <cellStyle name="T_KH_SXNL_2009 25 6" xfId="47574" xr:uid="{00000000-0005-0000-0000-0000BECE0000}"/>
    <cellStyle name="T_KH_SXNL_2009 26" xfId="47575" xr:uid="{00000000-0005-0000-0000-0000BFCE0000}"/>
    <cellStyle name="T_KH_SXNL_2009 26 2" xfId="47576" xr:uid="{00000000-0005-0000-0000-0000C0CE0000}"/>
    <cellStyle name="T_KH_SXNL_2009 26 3" xfId="47577" xr:uid="{00000000-0005-0000-0000-0000C1CE0000}"/>
    <cellStyle name="T_KH_SXNL_2009 26 4" xfId="47578" xr:uid="{00000000-0005-0000-0000-0000C2CE0000}"/>
    <cellStyle name="T_KH_SXNL_2009 26 5" xfId="47579" xr:uid="{00000000-0005-0000-0000-0000C3CE0000}"/>
    <cellStyle name="T_KH_SXNL_2009 26 6" xfId="47580" xr:uid="{00000000-0005-0000-0000-0000C4CE0000}"/>
    <cellStyle name="T_KH_SXNL_2009 27" xfId="47581" xr:uid="{00000000-0005-0000-0000-0000C5CE0000}"/>
    <cellStyle name="T_KH_SXNL_2009 27 2" xfId="47582" xr:uid="{00000000-0005-0000-0000-0000C6CE0000}"/>
    <cellStyle name="T_KH_SXNL_2009 27 3" xfId="47583" xr:uid="{00000000-0005-0000-0000-0000C7CE0000}"/>
    <cellStyle name="T_KH_SXNL_2009 27 4" xfId="47584" xr:uid="{00000000-0005-0000-0000-0000C8CE0000}"/>
    <cellStyle name="T_KH_SXNL_2009 27 5" xfId="47585" xr:uid="{00000000-0005-0000-0000-0000C9CE0000}"/>
    <cellStyle name="T_KH_SXNL_2009 27 6" xfId="47586" xr:uid="{00000000-0005-0000-0000-0000CACE0000}"/>
    <cellStyle name="T_KH_SXNL_2009 28" xfId="47587" xr:uid="{00000000-0005-0000-0000-0000CBCE0000}"/>
    <cellStyle name="T_KH_SXNL_2009 28 2" xfId="47588" xr:uid="{00000000-0005-0000-0000-0000CCCE0000}"/>
    <cellStyle name="T_KH_SXNL_2009 28 3" xfId="47589" xr:uid="{00000000-0005-0000-0000-0000CDCE0000}"/>
    <cellStyle name="T_KH_SXNL_2009 28 4" xfId="47590" xr:uid="{00000000-0005-0000-0000-0000CECE0000}"/>
    <cellStyle name="T_KH_SXNL_2009 28 5" xfId="47591" xr:uid="{00000000-0005-0000-0000-0000CFCE0000}"/>
    <cellStyle name="T_KH_SXNL_2009 28 6" xfId="47592" xr:uid="{00000000-0005-0000-0000-0000D0CE0000}"/>
    <cellStyle name="T_KH_SXNL_2009 29" xfId="47593" xr:uid="{00000000-0005-0000-0000-0000D1CE0000}"/>
    <cellStyle name="T_KH_SXNL_2009 29 2" xfId="47594" xr:uid="{00000000-0005-0000-0000-0000D2CE0000}"/>
    <cellStyle name="T_KH_SXNL_2009 29 3" xfId="47595" xr:uid="{00000000-0005-0000-0000-0000D3CE0000}"/>
    <cellStyle name="T_KH_SXNL_2009 29 4" xfId="47596" xr:uid="{00000000-0005-0000-0000-0000D4CE0000}"/>
    <cellStyle name="T_KH_SXNL_2009 29 5" xfId="47597" xr:uid="{00000000-0005-0000-0000-0000D5CE0000}"/>
    <cellStyle name="T_KH_SXNL_2009 29 6" xfId="47598" xr:uid="{00000000-0005-0000-0000-0000D6CE0000}"/>
    <cellStyle name="T_KH_SXNL_2009 3" xfId="47599" xr:uid="{00000000-0005-0000-0000-0000D7CE0000}"/>
    <cellStyle name="T_KH_SXNL_2009 3 2" xfId="47600" xr:uid="{00000000-0005-0000-0000-0000D8CE0000}"/>
    <cellStyle name="T_KH_SXNL_2009 3 3" xfId="47601" xr:uid="{00000000-0005-0000-0000-0000D9CE0000}"/>
    <cellStyle name="T_KH_SXNL_2009 3 4" xfId="47602" xr:uid="{00000000-0005-0000-0000-0000DACE0000}"/>
    <cellStyle name="T_KH_SXNL_2009 3 5" xfId="47603" xr:uid="{00000000-0005-0000-0000-0000DBCE0000}"/>
    <cellStyle name="T_KH_SXNL_2009 3 6" xfId="47604" xr:uid="{00000000-0005-0000-0000-0000DCCE0000}"/>
    <cellStyle name="T_KH_SXNL_2009 30" xfId="47605" xr:uid="{00000000-0005-0000-0000-0000DDCE0000}"/>
    <cellStyle name="T_KH_SXNL_2009 31" xfId="47606" xr:uid="{00000000-0005-0000-0000-0000DECE0000}"/>
    <cellStyle name="T_KH_SXNL_2009 32" xfId="47607" xr:uid="{00000000-0005-0000-0000-0000DFCE0000}"/>
    <cellStyle name="T_KH_SXNL_2009 33" xfId="47608" xr:uid="{00000000-0005-0000-0000-0000E0CE0000}"/>
    <cellStyle name="T_KH_SXNL_2009 34" xfId="47609" xr:uid="{00000000-0005-0000-0000-0000E1CE0000}"/>
    <cellStyle name="T_KH_SXNL_2009 4" xfId="47610" xr:uid="{00000000-0005-0000-0000-0000E2CE0000}"/>
    <cellStyle name="T_KH_SXNL_2009 4 2" xfId="47611" xr:uid="{00000000-0005-0000-0000-0000E3CE0000}"/>
    <cellStyle name="T_KH_SXNL_2009 4 3" xfId="47612" xr:uid="{00000000-0005-0000-0000-0000E4CE0000}"/>
    <cellStyle name="T_KH_SXNL_2009 4 4" xfId="47613" xr:uid="{00000000-0005-0000-0000-0000E5CE0000}"/>
    <cellStyle name="T_KH_SXNL_2009 4 5" xfId="47614" xr:uid="{00000000-0005-0000-0000-0000E6CE0000}"/>
    <cellStyle name="T_KH_SXNL_2009 4 6" xfId="47615" xr:uid="{00000000-0005-0000-0000-0000E7CE0000}"/>
    <cellStyle name="T_KH_SXNL_2009 5" xfId="47616" xr:uid="{00000000-0005-0000-0000-0000E8CE0000}"/>
    <cellStyle name="T_KH_SXNL_2009 5 2" xfId="47617" xr:uid="{00000000-0005-0000-0000-0000E9CE0000}"/>
    <cellStyle name="T_KH_SXNL_2009 5 3" xfId="47618" xr:uid="{00000000-0005-0000-0000-0000EACE0000}"/>
    <cellStyle name="T_KH_SXNL_2009 5 4" xfId="47619" xr:uid="{00000000-0005-0000-0000-0000EBCE0000}"/>
    <cellStyle name="T_KH_SXNL_2009 5 5" xfId="47620" xr:uid="{00000000-0005-0000-0000-0000ECCE0000}"/>
    <cellStyle name="T_KH_SXNL_2009 5 6" xfId="47621" xr:uid="{00000000-0005-0000-0000-0000EDCE0000}"/>
    <cellStyle name="T_KH_SXNL_2009 6" xfId="47622" xr:uid="{00000000-0005-0000-0000-0000EECE0000}"/>
    <cellStyle name="T_KH_SXNL_2009 6 2" xfId="47623" xr:uid="{00000000-0005-0000-0000-0000EFCE0000}"/>
    <cellStyle name="T_KH_SXNL_2009 6 3" xfId="47624" xr:uid="{00000000-0005-0000-0000-0000F0CE0000}"/>
    <cellStyle name="T_KH_SXNL_2009 6 4" xfId="47625" xr:uid="{00000000-0005-0000-0000-0000F1CE0000}"/>
    <cellStyle name="T_KH_SXNL_2009 6 5" xfId="47626" xr:uid="{00000000-0005-0000-0000-0000F2CE0000}"/>
    <cellStyle name="T_KH_SXNL_2009 6 6" xfId="47627" xr:uid="{00000000-0005-0000-0000-0000F3CE0000}"/>
    <cellStyle name="T_KH_SXNL_2009 7" xfId="47628" xr:uid="{00000000-0005-0000-0000-0000F4CE0000}"/>
    <cellStyle name="T_KH_SXNL_2009 7 2" xfId="47629" xr:uid="{00000000-0005-0000-0000-0000F5CE0000}"/>
    <cellStyle name="T_KH_SXNL_2009 7 3" xfId="47630" xr:uid="{00000000-0005-0000-0000-0000F6CE0000}"/>
    <cellStyle name="T_KH_SXNL_2009 7 4" xfId="47631" xr:uid="{00000000-0005-0000-0000-0000F7CE0000}"/>
    <cellStyle name="T_KH_SXNL_2009 7 5" xfId="47632" xr:uid="{00000000-0005-0000-0000-0000F8CE0000}"/>
    <cellStyle name="T_KH_SXNL_2009 7 6" xfId="47633" xr:uid="{00000000-0005-0000-0000-0000F9CE0000}"/>
    <cellStyle name="T_KH_SXNL_2009 8" xfId="47634" xr:uid="{00000000-0005-0000-0000-0000FACE0000}"/>
    <cellStyle name="T_KH_SXNL_2009 8 2" xfId="47635" xr:uid="{00000000-0005-0000-0000-0000FBCE0000}"/>
    <cellStyle name="T_KH_SXNL_2009 8 3" xfId="47636" xr:uid="{00000000-0005-0000-0000-0000FCCE0000}"/>
    <cellStyle name="T_KH_SXNL_2009 8 4" xfId="47637" xr:uid="{00000000-0005-0000-0000-0000FDCE0000}"/>
    <cellStyle name="T_KH_SXNL_2009 8 5" xfId="47638" xr:uid="{00000000-0005-0000-0000-0000FECE0000}"/>
    <cellStyle name="T_KH_SXNL_2009 8 6" xfId="47639" xr:uid="{00000000-0005-0000-0000-0000FFCE0000}"/>
    <cellStyle name="T_KH_SXNL_2009 9" xfId="47640" xr:uid="{00000000-0005-0000-0000-000000CF0000}"/>
    <cellStyle name="T_KH_SXNL_2009 9 2" xfId="47641" xr:uid="{00000000-0005-0000-0000-000001CF0000}"/>
    <cellStyle name="T_KH_SXNL_2009 9 3" xfId="47642" xr:uid="{00000000-0005-0000-0000-000002CF0000}"/>
    <cellStyle name="T_KH_SXNL_2009 9 4" xfId="47643" xr:uid="{00000000-0005-0000-0000-000003CF0000}"/>
    <cellStyle name="T_KH_SXNL_2009 9 5" xfId="47644" xr:uid="{00000000-0005-0000-0000-000004CF0000}"/>
    <cellStyle name="T_KH_SXNL_2009 9 6" xfId="47645" xr:uid="{00000000-0005-0000-0000-000005CF0000}"/>
    <cellStyle name="T_KH_SXNL_2009_6_Dieuchinh_6thang_2010_Totrinh_HDND" xfId="47646" xr:uid="{00000000-0005-0000-0000-000006CF0000}"/>
    <cellStyle name="T_KH_SXNL_2009_BCXDCB_6thang_2010_BTV" xfId="47647" xr:uid="{00000000-0005-0000-0000-000007CF0000}"/>
    <cellStyle name="T_KH_SXNL_2009_Bieu Bo sung_GuichiThu" xfId="47648" xr:uid="{00000000-0005-0000-0000-000008CF0000}"/>
    <cellStyle name="T_KH_SXNL_2009_KH_DTXD_2011_KTNN_Ha" xfId="47649" xr:uid="{00000000-0005-0000-0000-000009CF0000}"/>
    <cellStyle name="T_KH_SXNL_2009_KH_DTXD_2011_KTNN_Ha1" xfId="47650" xr:uid="{00000000-0005-0000-0000-00000ACF0000}"/>
    <cellStyle name="T_KH_SXNL_2009_Nhucauvon_2010" xfId="47651" xr:uid="{00000000-0005-0000-0000-00000BCF0000}"/>
    <cellStyle name="T_KH_SXNL_2009_Nhucauvon_2010_6_BCXDCB_6thang_2010_BCH" xfId="47652" xr:uid="{00000000-0005-0000-0000-00000CCF0000}"/>
    <cellStyle name="T_Khao satD1" xfId="47653" xr:uid="{00000000-0005-0000-0000-00000DCF0000}"/>
    <cellStyle name="T_Khao satD1_Book1" xfId="47654" xr:uid="{00000000-0005-0000-0000-00000ECF0000}"/>
    <cellStyle name="T_Khao satD1_Book2" xfId="47655" xr:uid="{00000000-0005-0000-0000-00000FCF0000}"/>
    <cellStyle name="T_Khao satD1_thanh hoa lap du an 062008" xfId="47656" xr:uid="{00000000-0005-0000-0000-000011CF0000}"/>
    <cellStyle name="T_Khao satD1_TMDTluong_540000(1)" xfId="47657" xr:uid="{00000000-0005-0000-0000-000010CF0000}"/>
    <cellStyle name="T_KHKT_tong_quat_BK_(Pb_20.3)(1) (1)" xfId="47658" xr:uid="{00000000-0005-0000-0000-000012CF0000}"/>
    <cellStyle name="T_KHKT_tong_quat_BK_(Pb_20.3)(1) (1) 10" xfId="47659" xr:uid="{00000000-0005-0000-0000-000013CF0000}"/>
    <cellStyle name="T_KHKT_tong_quat_BK_(Pb_20.3)(1) (1) 10 2" xfId="47660" xr:uid="{00000000-0005-0000-0000-000014CF0000}"/>
    <cellStyle name="T_KHKT_tong_quat_BK_(Pb_20.3)(1) (1) 10 3" xfId="47661" xr:uid="{00000000-0005-0000-0000-000015CF0000}"/>
    <cellStyle name="T_KHKT_tong_quat_BK_(Pb_20.3)(1) (1) 10 4" xfId="47662" xr:uid="{00000000-0005-0000-0000-000016CF0000}"/>
    <cellStyle name="T_KHKT_tong_quat_BK_(Pb_20.3)(1) (1) 10 5" xfId="47663" xr:uid="{00000000-0005-0000-0000-000017CF0000}"/>
    <cellStyle name="T_KHKT_tong_quat_BK_(Pb_20.3)(1) (1) 10 6" xfId="47664" xr:uid="{00000000-0005-0000-0000-000018CF0000}"/>
    <cellStyle name="T_KHKT_tong_quat_BK_(Pb_20.3)(1) (1) 11" xfId="47665" xr:uid="{00000000-0005-0000-0000-000019CF0000}"/>
    <cellStyle name="T_KHKT_tong_quat_BK_(Pb_20.3)(1) (1) 11 2" xfId="47666" xr:uid="{00000000-0005-0000-0000-00001ACF0000}"/>
    <cellStyle name="T_KHKT_tong_quat_BK_(Pb_20.3)(1) (1) 11 3" xfId="47667" xr:uid="{00000000-0005-0000-0000-00001BCF0000}"/>
    <cellStyle name="T_KHKT_tong_quat_BK_(Pb_20.3)(1) (1) 11 4" xfId="47668" xr:uid="{00000000-0005-0000-0000-00001CCF0000}"/>
    <cellStyle name="T_KHKT_tong_quat_BK_(Pb_20.3)(1) (1) 11 5" xfId="47669" xr:uid="{00000000-0005-0000-0000-00001DCF0000}"/>
    <cellStyle name="T_KHKT_tong_quat_BK_(Pb_20.3)(1) (1) 11 6" xfId="47670" xr:uid="{00000000-0005-0000-0000-00001ECF0000}"/>
    <cellStyle name="T_KHKT_tong_quat_BK_(Pb_20.3)(1) (1) 12" xfId="47671" xr:uid="{00000000-0005-0000-0000-00001FCF0000}"/>
    <cellStyle name="T_KHKT_tong_quat_BK_(Pb_20.3)(1) (1) 12 2" xfId="47672" xr:uid="{00000000-0005-0000-0000-000020CF0000}"/>
    <cellStyle name="T_KHKT_tong_quat_BK_(Pb_20.3)(1) (1) 12 3" xfId="47673" xr:uid="{00000000-0005-0000-0000-000021CF0000}"/>
    <cellStyle name="T_KHKT_tong_quat_BK_(Pb_20.3)(1) (1) 12 4" xfId="47674" xr:uid="{00000000-0005-0000-0000-000022CF0000}"/>
    <cellStyle name="T_KHKT_tong_quat_BK_(Pb_20.3)(1) (1) 12 5" xfId="47675" xr:uid="{00000000-0005-0000-0000-000023CF0000}"/>
    <cellStyle name="T_KHKT_tong_quat_BK_(Pb_20.3)(1) (1) 12 6" xfId="47676" xr:uid="{00000000-0005-0000-0000-000024CF0000}"/>
    <cellStyle name="T_KHKT_tong_quat_BK_(Pb_20.3)(1) (1) 13" xfId="47677" xr:uid="{00000000-0005-0000-0000-000025CF0000}"/>
    <cellStyle name="T_KHKT_tong_quat_BK_(Pb_20.3)(1) (1) 13 2" xfId="47678" xr:uid="{00000000-0005-0000-0000-000026CF0000}"/>
    <cellStyle name="T_KHKT_tong_quat_BK_(Pb_20.3)(1) (1) 13 3" xfId="47679" xr:uid="{00000000-0005-0000-0000-000027CF0000}"/>
    <cellStyle name="T_KHKT_tong_quat_BK_(Pb_20.3)(1) (1) 13 4" xfId="47680" xr:uid="{00000000-0005-0000-0000-000028CF0000}"/>
    <cellStyle name="T_KHKT_tong_quat_BK_(Pb_20.3)(1) (1) 13 5" xfId="47681" xr:uid="{00000000-0005-0000-0000-000029CF0000}"/>
    <cellStyle name="T_KHKT_tong_quat_BK_(Pb_20.3)(1) (1) 13 6" xfId="47682" xr:uid="{00000000-0005-0000-0000-00002ACF0000}"/>
    <cellStyle name="T_KHKT_tong_quat_BK_(Pb_20.3)(1) (1) 14" xfId="47683" xr:uid="{00000000-0005-0000-0000-00002BCF0000}"/>
    <cellStyle name="T_KHKT_tong_quat_BK_(Pb_20.3)(1) (1) 14 2" xfId="47684" xr:uid="{00000000-0005-0000-0000-00002CCF0000}"/>
    <cellStyle name="T_KHKT_tong_quat_BK_(Pb_20.3)(1) (1) 14 3" xfId="47685" xr:uid="{00000000-0005-0000-0000-00002DCF0000}"/>
    <cellStyle name="T_KHKT_tong_quat_BK_(Pb_20.3)(1) (1) 14 4" xfId="47686" xr:uid="{00000000-0005-0000-0000-00002ECF0000}"/>
    <cellStyle name="T_KHKT_tong_quat_BK_(Pb_20.3)(1) (1) 14 5" xfId="47687" xr:uid="{00000000-0005-0000-0000-00002FCF0000}"/>
    <cellStyle name="T_KHKT_tong_quat_BK_(Pb_20.3)(1) (1) 14 6" xfId="47688" xr:uid="{00000000-0005-0000-0000-000030CF0000}"/>
    <cellStyle name="T_KHKT_tong_quat_BK_(Pb_20.3)(1) (1) 15" xfId="47689" xr:uid="{00000000-0005-0000-0000-000031CF0000}"/>
    <cellStyle name="T_KHKT_tong_quat_BK_(Pb_20.3)(1) (1) 15 2" xfId="47690" xr:uid="{00000000-0005-0000-0000-000032CF0000}"/>
    <cellStyle name="T_KHKT_tong_quat_BK_(Pb_20.3)(1) (1) 15 3" xfId="47691" xr:uid="{00000000-0005-0000-0000-000033CF0000}"/>
    <cellStyle name="T_KHKT_tong_quat_BK_(Pb_20.3)(1) (1) 15 4" xfId="47692" xr:uid="{00000000-0005-0000-0000-000034CF0000}"/>
    <cellStyle name="T_KHKT_tong_quat_BK_(Pb_20.3)(1) (1) 15 5" xfId="47693" xr:uid="{00000000-0005-0000-0000-000035CF0000}"/>
    <cellStyle name="T_KHKT_tong_quat_BK_(Pb_20.3)(1) (1) 15 6" xfId="47694" xr:uid="{00000000-0005-0000-0000-000036CF0000}"/>
    <cellStyle name="T_KHKT_tong_quat_BK_(Pb_20.3)(1) (1) 16" xfId="47695" xr:uid="{00000000-0005-0000-0000-000037CF0000}"/>
    <cellStyle name="T_KHKT_tong_quat_BK_(Pb_20.3)(1) (1) 16 2" xfId="47696" xr:uid="{00000000-0005-0000-0000-000038CF0000}"/>
    <cellStyle name="T_KHKT_tong_quat_BK_(Pb_20.3)(1) (1) 16 3" xfId="47697" xr:uid="{00000000-0005-0000-0000-000039CF0000}"/>
    <cellStyle name="T_KHKT_tong_quat_BK_(Pb_20.3)(1) (1) 16 4" xfId="47698" xr:uid="{00000000-0005-0000-0000-00003ACF0000}"/>
    <cellStyle name="T_KHKT_tong_quat_BK_(Pb_20.3)(1) (1) 16 5" xfId="47699" xr:uid="{00000000-0005-0000-0000-00003BCF0000}"/>
    <cellStyle name="T_KHKT_tong_quat_BK_(Pb_20.3)(1) (1) 16 6" xfId="47700" xr:uid="{00000000-0005-0000-0000-00003CCF0000}"/>
    <cellStyle name="T_KHKT_tong_quat_BK_(Pb_20.3)(1) (1) 17" xfId="47701" xr:uid="{00000000-0005-0000-0000-00003DCF0000}"/>
    <cellStyle name="T_KHKT_tong_quat_BK_(Pb_20.3)(1) (1) 17 2" xfId="47702" xr:uid="{00000000-0005-0000-0000-00003ECF0000}"/>
    <cellStyle name="T_KHKT_tong_quat_BK_(Pb_20.3)(1) (1) 17 3" xfId="47703" xr:uid="{00000000-0005-0000-0000-00003FCF0000}"/>
    <cellStyle name="T_KHKT_tong_quat_BK_(Pb_20.3)(1) (1) 17 4" xfId="47704" xr:uid="{00000000-0005-0000-0000-000040CF0000}"/>
    <cellStyle name="T_KHKT_tong_quat_BK_(Pb_20.3)(1) (1) 17 5" xfId="47705" xr:uid="{00000000-0005-0000-0000-000041CF0000}"/>
    <cellStyle name="T_KHKT_tong_quat_BK_(Pb_20.3)(1) (1) 17 6" xfId="47706" xr:uid="{00000000-0005-0000-0000-000042CF0000}"/>
    <cellStyle name="T_KHKT_tong_quat_BK_(Pb_20.3)(1) (1) 18" xfId="47707" xr:uid="{00000000-0005-0000-0000-000043CF0000}"/>
    <cellStyle name="T_KHKT_tong_quat_BK_(Pb_20.3)(1) (1) 18 2" xfId="47708" xr:uid="{00000000-0005-0000-0000-000044CF0000}"/>
    <cellStyle name="T_KHKT_tong_quat_BK_(Pb_20.3)(1) (1) 18 3" xfId="47709" xr:uid="{00000000-0005-0000-0000-000045CF0000}"/>
    <cellStyle name="T_KHKT_tong_quat_BK_(Pb_20.3)(1) (1) 18 4" xfId="47710" xr:uid="{00000000-0005-0000-0000-000046CF0000}"/>
    <cellStyle name="T_KHKT_tong_quat_BK_(Pb_20.3)(1) (1) 18 5" xfId="47711" xr:uid="{00000000-0005-0000-0000-000047CF0000}"/>
    <cellStyle name="T_KHKT_tong_quat_BK_(Pb_20.3)(1) (1) 18 6" xfId="47712" xr:uid="{00000000-0005-0000-0000-000048CF0000}"/>
    <cellStyle name="T_KHKT_tong_quat_BK_(Pb_20.3)(1) (1) 19" xfId="47713" xr:uid="{00000000-0005-0000-0000-000049CF0000}"/>
    <cellStyle name="T_KHKT_tong_quat_BK_(Pb_20.3)(1) (1) 19 2" xfId="47714" xr:uid="{00000000-0005-0000-0000-00004ACF0000}"/>
    <cellStyle name="T_KHKT_tong_quat_BK_(Pb_20.3)(1) (1) 19 3" xfId="47715" xr:uid="{00000000-0005-0000-0000-00004BCF0000}"/>
    <cellStyle name="T_KHKT_tong_quat_BK_(Pb_20.3)(1) (1) 19 4" xfId="47716" xr:uid="{00000000-0005-0000-0000-00004CCF0000}"/>
    <cellStyle name="T_KHKT_tong_quat_BK_(Pb_20.3)(1) (1) 19 5" xfId="47717" xr:uid="{00000000-0005-0000-0000-00004DCF0000}"/>
    <cellStyle name="T_KHKT_tong_quat_BK_(Pb_20.3)(1) (1) 19 6" xfId="47718" xr:uid="{00000000-0005-0000-0000-00004ECF0000}"/>
    <cellStyle name="T_KHKT_tong_quat_BK_(Pb_20.3)(1) (1) 2" xfId="47719" xr:uid="{00000000-0005-0000-0000-00004FCF0000}"/>
    <cellStyle name="T_KHKT_tong_quat_BK_(Pb_20.3)(1) (1) 2 2" xfId="47720" xr:uid="{00000000-0005-0000-0000-000050CF0000}"/>
    <cellStyle name="T_KHKT_tong_quat_BK_(Pb_20.3)(1) (1) 2 3" xfId="47721" xr:uid="{00000000-0005-0000-0000-000051CF0000}"/>
    <cellStyle name="T_KHKT_tong_quat_BK_(Pb_20.3)(1) (1) 2 4" xfId="47722" xr:uid="{00000000-0005-0000-0000-000052CF0000}"/>
    <cellStyle name="T_KHKT_tong_quat_BK_(Pb_20.3)(1) (1) 2 5" xfId="47723" xr:uid="{00000000-0005-0000-0000-000053CF0000}"/>
    <cellStyle name="T_KHKT_tong_quat_BK_(Pb_20.3)(1) (1) 2 6" xfId="47724" xr:uid="{00000000-0005-0000-0000-000054CF0000}"/>
    <cellStyle name="T_KHKT_tong_quat_BK_(Pb_20.3)(1) (1) 2 7" xfId="47725" xr:uid="{00000000-0005-0000-0000-000055CF0000}"/>
    <cellStyle name="T_KHKT_tong_quat_BK_(Pb_20.3)(1) (1) 20" xfId="47726" xr:uid="{00000000-0005-0000-0000-000056CF0000}"/>
    <cellStyle name="T_KHKT_tong_quat_BK_(Pb_20.3)(1) (1) 20 2" xfId="47727" xr:uid="{00000000-0005-0000-0000-000057CF0000}"/>
    <cellStyle name="T_KHKT_tong_quat_BK_(Pb_20.3)(1) (1) 20 3" xfId="47728" xr:uid="{00000000-0005-0000-0000-000058CF0000}"/>
    <cellStyle name="T_KHKT_tong_quat_BK_(Pb_20.3)(1) (1) 20 4" xfId="47729" xr:uid="{00000000-0005-0000-0000-000059CF0000}"/>
    <cellStyle name="T_KHKT_tong_quat_BK_(Pb_20.3)(1) (1) 20 5" xfId="47730" xr:uid="{00000000-0005-0000-0000-00005ACF0000}"/>
    <cellStyle name="T_KHKT_tong_quat_BK_(Pb_20.3)(1) (1) 20 6" xfId="47731" xr:uid="{00000000-0005-0000-0000-00005BCF0000}"/>
    <cellStyle name="T_KHKT_tong_quat_BK_(Pb_20.3)(1) (1) 21" xfId="47732" xr:uid="{00000000-0005-0000-0000-00005CCF0000}"/>
    <cellStyle name="T_KHKT_tong_quat_BK_(Pb_20.3)(1) (1) 21 2" xfId="47733" xr:uid="{00000000-0005-0000-0000-00005DCF0000}"/>
    <cellStyle name="T_KHKT_tong_quat_BK_(Pb_20.3)(1) (1) 21 3" xfId="47734" xr:uid="{00000000-0005-0000-0000-00005ECF0000}"/>
    <cellStyle name="T_KHKT_tong_quat_BK_(Pb_20.3)(1) (1) 21 4" xfId="47735" xr:uid="{00000000-0005-0000-0000-00005FCF0000}"/>
    <cellStyle name="T_KHKT_tong_quat_BK_(Pb_20.3)(1) (1) 21 5" xfId="47736" xr:uid="{00000000-0005-0000-0000-000060CF0000}"/>
    <cellStyle name="T_KHKT_tong_quat_BK_(Pb_20.3)(1) (1) 21 6" xfId="47737" xr:uid="{00000000-0005-0000-0000-000061CF0000}"/>
    <cellStyle name="T_KHKT_tong_quat_BK_(Pb_20.3)(1) (1) 22" xfId="47738" xr:uid="{00000000-0005-0000-0000-000062CF0000}"/>
    <cellStyle name="T_KHKT_tong_quat_BK_(Pb_20.3)(1) (1) 22 2" xfId="47739" xr:uid="{00000000-0005-0000-0000-000063CF0000}"/>
    <cellStyle name="T_KHKT_tong_quat_BK_(Pb_20.3)(1) (1) 22 3" xfId="47740" xr:uid="{00000000-0005-0000-0000-000064CF0000}"/>
    <cellStyle name="T_KHKT_tong_quat_BK_(Pb_20.3)(1) (1) 22 4" xfId="47741" xr:uid="{00000000-0005-0000-0000-000065CF0000}"/>
    <cellStyle name="T_KHKT_tong_quat_BK_(Pb_20.3)(1) (1) 22 5" xfId="47742" xr:uid="{00000000-0005-0000-0000-000066CF0000}"/>
    <cellStyle name="T_KHKT_tong_quat_BK_(Pb_20.3)(1) (1) 22 6" xfId="47743" xr:uid="{00000000-0005-0000-0000-000067CF0000}"/>
    <cellStyle name="T_KHKT_tong_quat_BK_(Pb_20.3)(1) (1) 23" xfId="47744" xr:uid="{00000000-0005-0000-0000-000068CF0000}"/>
    <cellStyle name="T_KHKT_tong_quat_BK_(Pb_20.3)(1) (1) 23 2" xfId="47745" xr:uid="{00000000-0005-0000-0000-000069CF0000}"/>
    <cellStyle name="T_KHKT_tong_quat_BK_(Pb_20.3)(1) (1) 23 3" xfId="47746" xr:uid="{00000000-0005-0000-0000-00006ACF0000}"/>
    <cellStyle name="T_KHKT_tong_quat_BK_(Pb_20.3)(1) (1) 23 4" xfId="47747" xr:uid="{00000000-0005-0000-0000-00006BCF0000}"/>
    <cellStyle name="T_KHKT_tong_quat_BK_(Pb_20.3)(1) (1) 23 5" xfId="47748" xr:uid="{00000000-0005-0000-0000-00006CCF0000}"/>
    <cellStyle name="T_KHKT_tong_quat_BK_(Pb_20.3)(1) (1) 23 6" xfId="47749" xr:uid="{00000000-0005-0000-0000-00006DCF0000}"/>
    <cellStyle name="T_KHKT_tong_quat_BK_(Pb_20.3)(1) (1) 24" xfId="47750" xr:uid="{00000000-0005-0000-0000-00006ECF0000}"/>
    <cellStyle name="T_KHKT_tong_quat_BK_(Pb_20.3)(1) (1) 24 2" xfId="47751" xr:uid="{00000000-0005-0000-0000-00006FCF0000}"/>
    <cellStyle name="T_KHKT_tong_quat_BK_(Pb_20.3)(1) (1) 24 3" xfId="47752" xr:uid="{00000000-0005-0000-0000-000070CF0000}"/>
    <cellStyle name="T_KHKT_tong_quat_BK_(Pb_20.3)(1) (1) 24 4" xfId="47753" xr:uid="{00000000-0005-0000-0000-000071CF0000}"/>
    <cellStyle name="T_KHKT_tong_quat_BK_(Pb_20.3)(1) (1) 24 5" xfId="47754" xr:uid="{00000000-0005-0000-0000-000072CF0000}"/>
    <cellStyle name="T_KHKT_tong_quat_BK_(Pb_20.3)(1) (1) 24 6" xfId="47755" xr:uid="{00000000-0005-0000-0000-000073CF0000}"/>
    <cellStyle name="T_KHKT_tong_quat_BK_(Pb_20.3)(1) (1) 25" xfId="47756" xr:uid="{00000000-0005-0000-0000-000074CF0000}"/>
    <cellStyle name="T_KHKT_tong_quat_BK_(Pb_20.3)(1) (1) 25 2" xfId="47757" xr:uid="{00000000-0005-0000-0000-000075CF0000}"/>
    <cellStyle name="T_KHKT_tong_quat_BK_(Pb_20.3)(1) (1) 25 3" xfId="47758" xr:uid="{00000000-0005-0000-0000-000076CF0000}"/>
    <cellStyle name="T_KHKT_tong_quat_BK_(Pb_20.3)(1) (1) 25 4" xfId="47759" xr:uid="{00000000-0005-0000-0000-000077CF0000}"/>
    <cellStyle name="T_KHKT_tong_quat_BK_(Pb_20.3)(1) (1) 25 5" xfId="47760" xr:uid="{00000000-0005-0000-0000-000078CF0000}"/>
    <cellStyle name="T_KHKT_tong_quat_BK_(Pb_20.3)(1) (1) 25 6" xfId="47761" xr:uid="{00000000-0005-0000-0000-000079CF0000}"/>
    <cellStyle name="T_KHKT_tong_quat_BK_(Pb_20.3)(1) (1) 26" xfId="47762" xr:uid="{00000000-0005-0000-0000-00007ACF0000}"/>
    <cellStyle name="T_KHKT_tong_quat_BK_(Pb_20.3)(1) (1) 26 2" xfId="47763" xr:uid="{00000000-0005-0000-0000-00007BCF0000}"/>
    <cellStyle name="T_KHKT_tong_quat_BK_(Pb_20.3)(1) (1) 26 3" xfId="47764" xr:uid="{00000000-0005-0000-0000-00007CCF0000}"/>
    <cellStyle name="T_KHKT_tong_quat_BK_(Pb_20.3)(1) (1) 26 4" xfId="47765" xr:uid="{00000000-0005-0000-0000-00007DCF0000}"/>
    <cellStyle name="T_KHKT_tong_quat_BK_(Pb_20.3)(1) (1) 26 5" xfId="47766" xr:uid="{00000000-0005-0000-0000-00007ECF0000}"/>
    <cellStyle name="T_KHKT_tong_quat_BK_(Pb_20.3)(1) (1) 26 6" xfId="47767" xr:uid="{00000000-0005-0000-0000-00007FCF0000}"/>
    <cellStyle name="T_KHKT_tong_quat_BK_(Pb_20.3)(1) (1) 27" xfId="47768" xr:uid="{00000000-0005-0000-0000-000080CF0000}"/>
    <cellStyle name="T_KHKT_tong_quat_BK_(Pb_20.3)(1) (1) 27 2" xfId="47769" xr:uid="{00000000-0005-0000-0000-000081CF0000}"/>
    <cellStyle name="T_KHKT_tong_quat_BK_(Pb_20.3)(1) (1) 27 3" xfId="47770" xr:uid="{00000000-0005-0000-0000-000082CF0000}"/>
    <cellStyle name="T_KHKT_tong_quat_BK_(Pb_20.3)(1) (1) 27 4" xfId="47771" xr:uid="{00000000-0005-0000-0000-000083CF0000}"/>
    <cellStyle name="T_KHKT_tong_quat_BK_(Pb_20.3)(1) (1) 27 5" xfId="47772" xr:uid="{00000000-0005-0000-0000-000084CF0000}"/>
    <cellStyle name="T_KHKT_tong_quat_BK_(Pb_20.3)(1) (1) 27 6" xfId="47773" xr:uid="{00000000-0005-0000-0000-000085CF0000}"/>
    <cellStyle name="T_KHKT_tong_quat_BK_(Pb_20.3)(1) (1) 28" xfId="47774" xr:uid="{00000000-0005-0000-0000-000086CF0000}"/>
    <cellStyle name="T_KHKT_tong_quat_BK_(Pb_20.3)(1) (1) 28 2" xfId="47775" xr:uid="{00000000-0005-0000-0000-000087CF0000}"/>
    <cellStyle name="T_KHKT_tong_quat_BK_(Pb_20.3)(1) (1) 28 3" xfId="47776" xr:uid="{00000000-0005-0000-0000-000088CF0000}"/>
    <cellStyle name="T_KHKT_tong_quat_BK_(Pb_20.3)(1) (1) 28 4" xfId="47777" xr:uid="{00000000-0005-0000-0000-000089CF0000}"/>
    <cellStyle name="T_KHKT_tong_quat_BK_(Pb_20.3)(1) (1) 28 5" xfId="47778" xr:uid="{00000000-0005-0000-0000-00008ACF0000}"/>
    <cellStyle name="T_KHKT_tong_quat_BK_(Pb_20.3)(1) (1) 28 6" xfId="47779" xr:uid="{00000000-0005-0000-0000-00008BCF0000}"/>
    <cellStyle name="T_KHKT_tong_quat_BK_(Pb_20.3)(1) (1) 29" xfId="47780" xr:uid="{00000000-0005-0000-0000-00008CCF0000}"/>
    <cellStyle name="T_KHKT_tong_quat_BK_(Pb_20.3)(1) (1) 29 2" xfId="47781" xr:uid="{00000000-0005-0000-0000-00008DCF0000}"/>
    <cellStyle name="T_KHKT_tong_quat_BK_(Pb_20.3)(1) (1) 29 3" xfId="47782" xr:uid="{00000000-0005-0000-0000-00008ECF0000}"/>
    <cellStyle name="T_KHKT_tong_quat_BK_(Pb_20.3)(1) (1) 29 4" xfId="47783" xr:uid="{00000000-0005-0000-0000-00008FCF0000}"/>
    <cellStyle name="T_KHKT_tong_quat_BK_(Pb_20.3)(1) (1) 29 5" xfId="47784" xr:uid="{00000000-0005-0000-0000-000090CF0000}"/>
    <cellStyle name="T_KHKT_tong_quat_BK_(Pb_20.3)(1) (1) 29 6" xfId="47785" xr:uid="{00000000-0005-0000-0000-000091CF0000}"/>
    <cellStyle name="T_KHKT_tong_quat_BK_(Pb_20.3)(1) (1) 3" xfId="47786" xr:uid="{00000000-0005-0000-0000-000092CF0000}"/>
    <cellStyle name="T_KHKT_tong_quat_BK_(Pb_20.3)(1) (1) 3 2" xfId="47787" xr:uid="{00000000-0005-0000-0000-000093CF0000}"/>
    <cellStyle name="T_KHKT_tong_quat_BK_(Pb_20.3)(1) (1) 3 3" xfId="47788" xr:uid="{00000000-0005-0000-0000-000094CF0000}"/>
    <cellStyle name="T_KHKT_tong_quat_BK_(Pb_20.3)(1) (1) 3 4" xfId="47789" xr:uid="{00000000-0005-0000-0000-000095CF0000}"/>
    <cellStyle name="T_KHKT_tong_quat_BK_(Pb_20.3)(1) (1) 3 5" xfId="47790" xr:uid="{00000000-0005-0000-0000-000096CF0000}"/>
    <cellStyle name="T_KHKT_tong_quat_BK_(Pb_20.3)(1) (1) 3 6" xfId="47791" xr:uid="{00000000-0005-0000-0000-000097CF0000}"/>
    <cellStyle name="T_KHKT_tong_quat_BK_(Pb_20.3)(1) (1) 30" xfId="47792" xr:uid="{00000000-0005-0000-0000-000098CF0000}"/>
    <cellStyle name="T_KHKT_tong_quat_BK_(Pb_20.3)(1) (1) 31" xfId="47793" xr:uid="{00000000-0005-0000-0000-000099CF0000}"/>
    <cellStyle name="T_KHKT_tong_quat_BK_(Pb_20.3)(1) (1) 32" xfId="47794" xr:uid="{00000000-0005-0000-0000-00009ACF0000}"/>
    <cellStyle name="T_KHKT_tong_quat_BK_(Pb_20.3)(1) (1) 33" xfId="47795" xr:uid="{00000000-0005-0000-0000-00009BCF0000}"/>
    <cellStyle name="T_KHKT_tong_quat_BK_(Pb_20.3)(1) (1) 34" xfId="47796" xr:uid="{00000000-0005-0000-0000-00009CCF0000}"/>
    <cellStyle name="T_KHKT_tong_quat_BK_(Pb_20.3)(1) (1) 4" xfId="47797" xr:uid="{00000000-0005-0000-0000-00009DCF0000}"/>
    <cellStyle name="T_KHKT_tong_quat_BK_(Pb_20.3)(1) (1) 4 2" xfId="47798" xr:uid="{00000000-0005-0000-0000-00009ECF0000}"/>
    <cellStyle name="T_KHKT_tong_quat_BK_(Pb_20.3)(1) (1) 4 3" xfId="47799" xr:uid="{00000000-0005-0000-0000-00009FCF0000}"/>
    <cellStyle name="T_KHKT_tong_quat_BK_(Pb_20.3)(1) (1) 4 4" xfId="47800" xr:uid="{00000000-0005-0000-0000-0000A0CF0000}"/>
    <cellStyle name="T_KHKT_tong_quat_BK_(Pb_20.3)(1) (1) 4 5" xfId="47801" xr:uid="{00000000-0005-0000-0000-0000A1CF0000}"/>
    <cellStyle name="T_KHKT_tong_quat_BK_(Pb_20.3)(1) (1) 4 6" xfId="47802" xr:uid="{00000000-0005-0000-0000-0000A2CF0000}"/>
    <cellStyle name="T_KHKT_tong_quat_BK_(Pb_20.3)(1) (1) 5" xfId="47803" xr:uid="{00000000-0005-0000-0000-0000A3CF0000}"/>
    <cellStyle name="T_KHKT_tong_quat_BK_(Pb_20.3)(1) (1) 5 2" xfId="47804" xr:uid="{00000000-0005-0000-0000-0000A4CF0000}"/>
    <cellStyle name="T_KHKT_tong_quat_BK_(Pb_20.3)(1) (1) 5 3" xfId="47805" xr:uid="{00000000-0005-0000-0000-0000A5CF0000}"/>
    <cellStyle name="T_KHKT_tong_quat_BK_(Pb_20.3)(1) (1) 5 4" xfId="47806" xr:uid="{00000000-0005-0000-0000-0000A6CF0000}"/>
    <cellStyle name="T_KHKT_tong_quat_BK_(Pb_20.3)(1) (1) 5 5" xfId="47807" xr:uid="{00000000-0005-0000-0000-0000A7CF0000}"/>
    <cellStyle name="T_KHKT_tong_quat_BK_(Pb_20.3)(1) (1) 5 6" xfId="47808" xr:uid="{00000000-0005-0000-0000-0000A8CF0000}"/>
    <cellStyle name="T_KHKT_tong_quat_BK_(Pb_20.3)(1) (1) 6" xfId="47809" xr:uid="{00000000-0005-0000-0000-0000A9CF0000}"/>
    <cellStyle name="T_KHKT_tong_quat_BK_(Pb_20.3)(1) (1) 6 2" xfId="47810" xr:uid="{00000000-0005-0000-0000-0000AACF0000}"/>
    <cellStyle name="T_KHKT_tong_quat_BK_(Pb_20.3)(1) (1) 6 3" xfId="47811" xr:uid="{00000000-0005-0000-0000-0000ABCF0000}"/>
    <cellStyle name="T_KHKT_tong_quat_BK_(Pb_20.3)(1) (1) 6 4" xfId="47812" xr:uid="{00000000-0005-0000-0000-0000ACCF0000}"/>
    <cellStyle name="T_KHKT_tong_quat_BK_(Pb_20.3)(1) (1) 6 5" xfId="47813" xr:uid="{00000000-0005-0000-0000-0000ADCF0000}"/>
    <cellStyle name="T_KHKT_tong_quat_BK_(Pb_20.3)(1) (1) 6 6" xfId="47814" xr:uid="{00000000-0005-0000-0000-0000AECF0000}"/>
    <cellStyle name="T_KHKT_tong_quat_BK_(Pb_20.3)(1) (1) 7" xfId="47815" xr:uid="{00000000-0005-0000-0000-0000AFCF0000}"/>
    <cellStyle name="T_KHKT_tong_quat_BK_(Pb_20.3)(1) (1) 7 2" xfId="47816" xr:uid="{00000000-0005-0000-0000-0000B0CF0000}"/>
    <cellStyle name="T_KHKT_tong_quat_BK_(Pb_20.3)(1) (1) 7 3" xfId="47817" xr:uid="{00000000-0005-0000-0000-0000B1CF0000}"/>
    <cellStyle name="T_KHKT_tong_quat_BK_(Pb_20.3)(1) (1) 7 4" xfId="47818" xr:uid="{00000000-0005-0000-0000-0000B2CF0000}"/>
    <cellStyle name="T_KHKT_tong_quat_BK_(Pb_20.3)(1) (1) 7 5" xfId="47819" xr:uid="{00000000-0005-0000-0000-0000B3CF0000}"/>
    <cellStyle name="T_KHKT_tong_quat_BK_(Pb_20.3)(1) (1) 7 6" xfId="47820" xr:uid="{00000000-0005-0000-0000-0000B4CF0000}"/>
    <cellStyle name="T_KHKT_tong_quat_BK_(Pb_20.3)(1) (1) 8" xfId="47821" xr:uid="{00000000-0005-0000-0000-0000B5CF0000}"/>
    <cellStyle name="T_KHKT_tong_quat_BK_(Pb_20.3)(1) (1) 8 2" xfId="47822" xr:uid="{00000000-0005-0000-0000-0000B6CF0000}"/>
    <cellStyle name="T_KHKT_tong_quat_BK_(Pb_20.3)(1) (1) 8 3" xfId="47823" xr:uid="{00000000-0005-0000-0000-0000B7CF0000}"/>
    <cellStyle name="T_KHKT_tong_quat_BK_(Pb_20.3)(1) (1) 8 4" xfId="47824" xr:uid="{00000000-0005-0000-0000-0000B8CF0000}"/>
    <cellStyle name="T_KHKT_tong_quat_BK_(Pb_20.3)(1) (1) 8 5" xfId="47825" xr:uid="{00000000-0005-0000-0000-0000B9CF0000}"/>
    <cellStyle name="T_KHKT_tong_quat_BK_(Pb_20.3)(1) (1) 8 6" xfId="47826" xr:uid="{00000000-0005-0000-0000-0000BACF0000}"/>
    <cellStyle name="T_KHKT_tong_quat_BK_(Pb_20.3)(1) (1) 9" xfId="47827" xr:uid="{00000000-0005-0000-0000-0000BBCF0000}"/>
    <cellStyle name="T_KHKT_tong_quat_BK_(Pb_20.3)(1) (1) 9 2" xfId="47828" xr:uid="{00000000-0005-0000-0000-0000BCCF0000}"/>
    <cellStyle name="T_KHKT_tong_quat_BK_(Pb_20.3)(1) (1) 9 3" xfId="47829" xr:uid="{00000000-0005-0000-0000-0000BDCF0000}"/>
    <cellStyle name="T_KHKT_tong_quat_BK_(Pb_20.3)(1) (1) 9 4" xfId="47830" xr:uid="{00000000-0005-0000-0000-0000BECF0000}"/>
    <cellStyle name="T_KHKT_tong_quat_BK_(Pb_20.3)(1) (1) 9 5" xfId="47831" xr:uid="{00000000-0005-0000-0000-0000BFCF0000}"/>
    <cellStyle name="T_KHKT_tong_quat_BK_(Pb_20.3)(1) (1) 9 6" xfId="47832" xr:uid="{00000000-0005-0000-0000-0000C0CF0000}"/>
    <cellStyle name="T_Khoi luong cac hang muc chi tiet-702" xfId="47833" xr:uid="{00000000-0005-0000-0000-0000C1CF0000}"/>
    <cellStyle name="T_Khoi luong cac hang muc chi tiet-702_Book1" xfId="47834" xr:uid="{00000000-0005-0000-0000-0000C2CF0000}"/>
    <cellStyle name="T_Khoi luong cac hang muc chi tiet-702_Book2" xfId="47835" xr:uid="{00000000-0005-0000-0000-0000C3CF0000}"/>
    <cellStyle name="T_Khoi luong cac hang muc chi tiet-702_thanh hoa lap du an 062008" xfId="47836" xr:uid="{00000000-0005-0000-0000-0000C5CF0000}"/>
    <cellStyle name="T_Khoi luong cac hang muc chi tiet-702_TMDTluong_540000(1)" xfId="47837" xr:uid="{00000000-0005-0000-0000-0000C4CF0000}"/>
    <cellStyle name="T_KHXDCB_2009_ HDND" xfId="47838" xr:uid="{00000000-0005-0000-0000-0000C6CF0000}"/>
    <cellStyle name="T_KHXDCB_2009_ HDND 10" xfId="47839" xr:uid="{00000000-0005-0000-0000-0000C7CF0000}"/>
    <cellStyle name="T_KHXDCB_2009_ HDND 10 2" xfId="47840" xr:uid="{00000000-0005-0000-0000-0000C8CF0000}"/>
    <cellStyle name="T_KHXDCB_2009_ HDND 10 3" xfId="47841" xr:uid="{00000000-0005-0000-0000-0000C9CF0000}"/>
    <cellStyle name="T_KHXDCB_2009_ HDND 10 4" xfId="47842" xr:uid="{00000000-0005-0000-0000-0000CACF0000}"/>
    <cellStyle name="T_KHXDCB_2009_ HDND 10 5" xfId="47843" xr:uid="{00000000-0005-0000-0000-0000CBCF0000}"/>
    <cellStyle name="T_KHXDCB_2009_ HDND 10 6" xfId="47844" xr:uid="{00000000-0005-0000-0000-0000CCCF0000}"/>
    <cellStyle name="T_KHXDCB_2009_ HDND 11" xfId="47845" xr:uid="{00000000-0005-0000-0000-0000CDCF0000}"/>
    <cellStyle name="T_KHXDCB_2009_ HDND 11 2" xfId="47846" xr:uid="{00000000-0005-0000-0000-0000CECF0000}"/>
    <cellStyle name="T_KHXDCB_2009_ HDND 11 3" xfId="47847" xr:uid="{00000000-0005-0000-0000-0000CFCF0000}"/>
    <cellStyle name="T_KHXDCB_2009_ HDND 11 4" xfId="47848" xr:uid="{00000000-0005-0000-0000-0000D0CF0000}"/>
    <cellStyle name="T_KHXDCB_2009_ HDND 11 5" xfId="47849" xr:uid="{00000000-0005-0000-0000-0000D1CF0000}"/>
    <cellStyle name="T_KHXDCB_2009_ HDND 11 6" xfId="47850" xr:uid="{00000000-0005-0000-0000-0000D2CF0000}"/>
    <cellStyle name="T_KHXDCB_2009_ HDND 12" xfId="47851" xr:uid="{00000000-0005-0000-0000-0000D3CF0000}"/>
    <cellStyle name="T_KHXDCB_2009_ HDND 12 2" xfId="47852" xr:uid="{00000000-0005-0000-0000-0000D4CF0000}"/>
    <cellStyle name="T_KHXDCB_2009_ HDND 12 3" xfId="47853" xr:uid="{00000000-0005-0000-0000-0000D5CF0000}"/>
    <cellStyle name="T_KHXDCB_2009_ HDND 12 4" xfId="47854" xr:uid="{00000000-0005-0000-0000-0000D6CF0000}"/>
    <cellStyle name="T_KHXDCB_2009_ HDND 12 5" xfId="47855" xr:uid="{00000000-0005-0000-0000-0000D7CF0000}"/>
    <cellStyle name="T_KHXDCB_2009_ HDND 12 6" xfId="47856" xr:uid="{00000000-0005-0000-0000-0000D8CF0000}"/>
    <cellStyle name="T_KHXDCB_2009_ HDND 13" xfId="47857" xr:uid="{00000000-0005-0000-0000-0000D9CF0000}"/>
    <cellStyle name="T_KHXDCB_2009_ HDND 13 2" xfId="47858" xr:uid="{00000000-0005-0000-0000-0000DACF0000}"/>
    <cellStyle name="T_KHXDCB_2009_ HDND 13 3" xfId="47859" xr:uid="{00000000-0005-0000-0000-0000DBCF0000}"/>
    <cellStyle name="T_KHXDCB_2009_ HDND 13 4" xfId="47860" xr:uid="{00000000-0005-0000-0000-0000DCCF0000}"/>
    <cellStyle name="T_KHXDCB_2009_ HDND 13 5" xfId="47861" xr:uid="{00000000-0005-0000-0000-0000DDCF0000}"/>
    <cellStyle name="T_KHXDCB_2009_ HDND 13 6" xfId="47862" xr:uid="{00000000-0005-0000-0000-0000DECF0000}"/>
    <cellStyle name="T_KHXDCB_2009_ HDND 14" xfId="47863" xr:uid="{00000000-0005-0000-0000-0000DFCF0000}"/>
    <cellStyle name="T_KHXDCB_2009_ HDND 14 2" xfId="47864" xr:uid="{00000000-0005-0000-0000-0000E0CF0000}"/>
    <cellStyle name="T_KHXDCB_2009_ HDND 14 3" xfId="47865" xr:uid="{00000000-0005-0000-0000-0000E1CF0000}"/>
    <cellStyle name="T_KHXDCB_2009_ HDND 14 4" xfId="47866" xr:uid="{00000000-0005-0000-0000-0000E2CF0000}"/>
    <cellStyle name="T_KHXDCB_2009_ HDND 14 5" xfId="47867" xr:uid="{00000000-0005-0000-0000-0000E3CF0000}"/>
    <cellStyle name="T_KHXDCB_2009_ HDND 14 6" xfId="47868" xr:uid="{00000000-0005-0000-0000-0000E4CF0000}"/>
    <cellStyle name="T_KHXDCB_2009_ HDND 15" xfId="47869" xr:uid="{00000000-0005-0000-0000-0000E5CF0000}"/>
    <cellStyle name="T_KHXDCB_2009_ HDND 15 2" xfId="47870" xr:uid="{00000000-0005-0000-0000-0000E6CF0000}"/>
    <cellStyle name="T_KHXDCB_2009_ HDND 15 3" xfId="47871" xr:uid="{00000000-0005-0000-0000-0000E7CF0000}"/>
    <cellStyle name="T_KHXDCB_2009_ HDND 15 4" xfId="47872" xr:uid="{00000000-0005-0000-0000-0000E8CF0000}"/>
    <cellStyle name="T_KHXDCB_2009_ HDND 15 5" xfId="47873" xr:uid="{00000000-0005-0000-0000-0000E9CF0000}"/>
    <cellStyle name="T_KHXDCB_2009_ HDND 15 6" xfId="47874" xr:uid="{00000000-0005-0000-0000-0000EACF0000}"/>
    <cellStyle name="T_KHXDCB_2009_ HDND 16" xfId="47875" xr:uid="{00000000-0005-0000-0000-0000EBCF0000}"/>
    <cellStyle name="T_KHXDCB_2009_ HDND 16 2" xfId="47876" xr:uid="{00000000-0005-0000-0000-0000ECCF0000}"/>
    <cellStyle name="T_KHXDCB_2009_ HDND 16 3" xfId="47877" xr:uid="{00000000-0005-0000-0000-0000EDCF0000}"/>
    <cellStyle name="T_KHXDCB_2009_ HDND 16 4" xfId="47878" xr:uid="{00000000-0005-0000-0000-0000EECF0000}"/>
    <cellStyle name="T_KHXDCB_2009_ HDND 16 5" xfId="47879" xr:uid="{00000000-0005-0000-0000-0000EFCF0000}"/>
    <cellStyle name="T_KHXDCB_2009_ HDND 16 6" xfId="47880" xr:uid="{00000000-0005-0000-0000-0000F0CF0000}"/>
    <cellStyle name="T_KHXDCB_2009_ HDND 17" xfId="47881" xr:uid="{00000000-0005-0000-0000-0000F1CF0000}"/>
    <cellStyle name="T_KHXDCB_2009_ HDND 17 2" xfId="47882" xr:uid="{00000000-0005-0000-0000-0000F2CF0000}"/>
    <cellStyle name="T_KHXDCB_2009_ HDND 17 3" xfId="47883" xr:uid="{00000000-0005-0000-0000-0000F3CF0000}"/>
    <cellStyle name="T_KHXDCB_2009_ HDND 17 4" xfId="47884" xr:uid="{00000000-0005-0000-0000-0000F4CF0000}"/>
    <cellStyle name="T_KHXDCB_2009_ HDND 17 5" xfId="47885" xr:uid="{00000000-0005-0000-0000-0000F5CF0000}"/>
    <cellStyle name="T_KHXDCB_2009_ HDND 17 6" xfId="47886" xr:uid="{00000000-0005-0000-0000-0000F6CF0000}"/>
    <cellStyle name="T_KHXDCB_2009_ HDND 18" xfId="47887" xr:uid="{00000000-0005-0000-0000-0000F7CF0000}"/>
    <cellStyle name="T_KHXDCB_2009_ HDND 18 2" xfId="47888" xr:uid="{00000000-0005-0000-0000-0000F8CF0000}"/>
    <cellStyle name="T_KHXDCB_2009_ HDND 18 3" xfId="47889" xr:uid="{00000000-0005-0000-0000-0000F9CF0000}"/>
    <cellStyle name="T_KHXDCB_2009_ HDND 18 4" xfId="47890" xr:uid="{00000000-0005-0000-0000-0000FACF0000}"/>
    <cellStyle name="T_KHXDCB_2009_ HDND 18 5" xfId="47891" xr:uid="{00000000-0005-0000-0000-0000FBCF0000}"/>
    <cellStyle name="T_KHXDCB_2009_ HDND 18 6" xfId="47892" xr:uid="{00000000-0005-0000-0000-0000FCCF0000}"/>
    <cellStyle name="T_KHXDCB_2009_ HDND 19" xfId="47893" xr:uid="{00000000-0005-0000-0000-0000FDCF0000}"/>
    <cellStyle name="T_KHXDCB_2009_ HDND 19 2" xfId="47894" xr:uid="{00000000-0005-0000-0000-0000FECF0000}"/>
    <cellStyle name="T_KHXDCB_2009_ HDND 19 3" xfId="47895" xr:uid="{00000000-0005-0000-0000-0000FFCF0000}"/>
    <cellStyle name="T_KHXDCB_2009_ HDND 19 4" xfId="47896" xr:uid="{00000000-0005-0000-0000-000000D00000}"/>
    <cellStyle name="T_KHXDCB_2009_ HDND 19 5" xfId="47897" xr:uid="{00000000-0005-0000-0000-000001D00000}"/>
    <cellStyle name="T_KHXDCB_2009_ HDND 19 6" xfId="47898" xr:uid="{00000000-0005-0000-0000-000002D00000}"/>
    <cellStyle name="T_KHXDCB_2009_ HDND 2" xfId="47899" xr:uid="{00000000-0005-0000-0000-000003D00000}"/>
    <cellStyle name="T_KHXDCB_2009_ HDND 2 2" xfId="47900" xr:uid="{00000000-0005-0000-0000-000004D00000}"/>
    <cellStyle name="T_KHXDCB_2009_ HDND 2 3" xfId="47901" xr:uid="{00000000-0005-0000-0000-000005D00000}"/>
    <cellStyle name="T_KHXDCB_2009_ HDND 2 4" xfId="47902" xr:uid="{00000000-0005-0000-0000-000006D00000}"/>
    <cellStyle name="T_KHXDCB_2009_ HDND 2 5" xfId="47903" xr:uid="{00000000-0005-0000-0000-000007D00000}"/>
    <cellStyle name="T_KHXDCB_2009_ HDND 2 6" xfId="47904" xr:uid="{00000000-0005-0000-0000-000008D00000}"/>
    <cellStyle name="T_KHXDCB_2009_ HDND 2 7" xfId="47905" xr:uid="{00000000-0005-0000-0000-000009D00000}"/>
    <cellStyle name="T_KHXDCB_2009_ HDND 20" xfId="47906" xr:uid="{00000000-0005-0000-0000-00000AD00000}"/>
    <cellStyle name="T_KHXDCB_2009_ HDND 20 2" xfId="47907" xr:uid="{00000000-0005-0000-0000-00000BD00000}"/>
    <cellStyle name="T_KHXDCB_2009_ HDND 20 3" xfId="47908" xr:uid="{00000000-0005-0000-0000-00000CD00000}"/>
    <cellStyle name="T_KHXDCB_2009_ HDND 20 4" xfId="47909" xr:uid="{00000000-0005-0000-0000-00000DD00000}"/>
    <cellStyle name="T_KHXDCB_2009_ HDND 20 5" xfId="47910" xr:uid="{00000000-0005-0000-0000-00000ED00000}"/>
    <cellStyle name="T_KHXDCB_2009_ HDND 20 6" xfId="47911" xr:uid="{00000000-0005-0000-0000-00000FD00000}"/>
    <cellStyle name="T_KHXDCB_2009_ HDND 21" xfId="47912" xr:uid="{00000000-0005-0000-0000-000010D00000}"/>
    <cellStyle name="T_KHXDCB_2009_ HDND 21 2" xfId="47913" xr:uid="{00000000-0005-0000-0000-000011D00000}"/>
    <cellStyle name="T_KHXDCB_2009_ HDND 21 3" xfId="47914" xr:uid="{00000000-0005-0000-0000-000012D00000}"/>
    <cellStyle name="T_KHXDCB_2009_ HDND 21 4" xfId="47915" xr:uid="{00000000-0005-0000-0000-000013D00000}"/>
    <cellStyle name="T_KHXDCB_2009_ HDND 21 5" xfId="47916" xr:uid="{00000000-0005-0000-0000-000014D00000}"/>
    <cellStyle name="T_KHXDCB_2009_ HDND 21 6" xfId="47917" xr:uid="{00000000-0005-0000-0000-000015D00000}"/>
    <cellStyle name="T_KHXDCB_2009_ HDND 22" xfId="47918" xr:uid="{00000000-0005-0000-0000-000016D00000}"/>
    <cellStyle name="T_KHXDCB_2009_ HDND 22 2" xfId="47919" xr:uid="{00000000-0005-0000-0000-000017D00000}"/>
    <cellStyle name="T_KHXDCB_2009_ HDND 22 3" xfId="47920" xr:uid="{00000000-0005-0000-0000-000018D00000}"/>
    <cellStyle name="T_KHXDCB_2009_ HDND 22 4" xfId="47921" xr:uid="{00000000-0005-0000-0000-000019D00000}"/>
    <cellStyle name="T_KHXDCB_2009_ HDND 22 5" xfId="47922" xr:uid="{00000000-0005-0000-0000-00001AD00000}"/>
    <cellStyle name="T_KHXDCB_2009_ HDND 22 6" xfId="47923" xr:uid="{00000000-0005-0000-0000-00001BD00000}"/>
    <cellStyle name="T_KHXDCB_2009_ HDND 23" xfId="47924" xr:uid="{00000000-0005-0000-0000-00001CD00000}"/>
    <cellStyle name="T_KHXDCB_2009_ HDND 23 2" xfId="47925" xr:uid="{00000000-0005-0000-0000-00001DD00000}"/>
    <cellStyle name="T_KHXDCB_2009_ HDND 23 3" xfId="47926" xr:uid="{00000000-0005-0000-0000-00001ED00000}"/>
    <cellStyle name="T_KHXDCB_2009_ HDND 23 4" xfId="47927" xr:uid="{00000000-0005-0000-0000-00001FD00000}"/>
    <cellStyle name="T_KHXDCB_2009_ HDND 23 5" xfId="47928" xr:uid="{00000000-0005-0000-0000-000020D00000}"/>
    <cellStyle name="T_KHXDCB_2009_ HDND 23 6" xfId="47929" xr:uid="{00000000-0005-0000-0000-000021D00000}"/>
    <cellStyle name="T_KHXDCB_2009_ HDND 24" xfId="47930" xr:uid="{00000000-0005-0000-0000-000022D00000}"/>
    <cellStyle name="T_KHXDCB_2009_ HDND 24 2" xfId="47931" xr:uid="{00000000-0005-0000-0000-000023D00000}"/>
    <cellStyle name="T_KHXDCB_2009_ HDND 24 3" xfId="47932" xr:uid="{00000000-0005-0000-0000-000024D00000}"/>
    <cellStyle name="T_KHXDCB_2009_ HDND 24 4" xfId="47933" xr:uid="{00000000-0005-0000-0000-000025D00000}"/>
    <cellStyle name="T_KHXDCB_2009_ HDND 24 5" xfId="47934" xr:uid="{00000000-0005-0000-0000-000026D00000}"/>
    <cellStyle name="T_KHXDCB_2009_ HDND 24 6" xfId="47935" xr:uid="{00000000-0005-0000-0000-000027D00000}"/>
    <cellStyle name="T_KHXDCB_2009_ HDND 25" xfId="47936" xr:uid="{00000000-0005-0000-0000-000028D00000}"/>
    <cellStyle name="T_KHXDCB_2009_ HDND 25 2" xfId="47937" xr:uid="{00000000-0005-0000-0000-000029D00000}"/>
    <cellStyle name="T_KHXDCB_2009_ HDND 25 3" xfId="47938" xr:uid="{00000000-0005-0000-0000-00002AD00000}"/>
    <cellStyle name="T_KHXDCB_2009_ HDND 25 4" xfId="47939" xr:uid="{00000000-0005-0000-0000-00002BD00000}"/>
    <cellStyle name="T_KHXDCB_2009_ HDND 25 5" xfId="47940" xr:uid="{00000000-0005-0000-0000-00002CD00000}"/>
    <cellStyle name="T_KHXDCB_2009_ HDND 25 6" xfId="47941" xr:uid="{00000000-0005-0000-0000-00002DD00000}"/>
    <cellStyle name="T_KHXDCB_2009_ HDND 26" xfId="47942" xr:uid="{00000000-0005-0000-0000-00002ED00000}"/>
    <cellStyle name="T_KHXDCB_2009_ HDND 26 2" xfId="47943" xr:uid="{00000000-0005-0000-0000-00002FD00000}"/>
    <cellStyle name="T_KHXDCB_2009_ HDND 26 3" xfId="47944" xr:uid="{00000000-0005-0000-0000-000030D00000}"/>
    <cellStyle name="T_KHXDCB_2009_ HDND 26 4" xfId="47945" xr:uid="{00000000-0005-0000-0000-000031D00000}"/>
    <cellStyle name="T_KHXDCB_2009_ HDND 26 5" xfId="47946" xr:uid="{00000000-0005-0000-0000-000032D00000}"/>
    <cellStyle name="T_KHXDCB_2009_ HDND 26 6" xfId="47947" xr:uid="{00000000-0005-0000-0000-000033D00000}"/>
    <cellStyle name="T_KHXDCB_2009_ HDND 27" xfId="47948" xr:uid="{00000000-0005-0000-0000-000034D00000}"/>
    <cellStyle name="T_KHXDCB_2009_ HDND 27 2" xfId="47949" xr:uid="{00000000-0005-0000-0000-000035D00000}"/>
    <cellStyle name="T_KHXDCB_2009_ HDND 27 3" xfId="47950" xr:uid="{00000000-0005-0000-0000-000036D00000}"/>
    <cellStyle name="T_KHXDCB_2009_ HDND 27 4" xfId="47951" xr:uid="{00000000-0005-0000-0000-000037D00000}"/>
    <cellStyle name="T_KHXDCB_2009_ HDND 27 5" xfId="47952" xr:uid="{00000000-0005-0000-0000-000038D00000}"/>
    <cellStyle name="T_KHXDCB_2009_ HDND 27 6" xfId="47953" xr:uid="{00000000-0005-0000-0000-000039D00000}"/>
    <cellStyle name="T_KHXDCB_2009_ HDND 28" xfId="47954" xr:uid="{00000000-0005-0000-0000-00003AD00000}"/>
    <cellStyle name="T_KHXDCB_2009_ HDND 28 2" xfId="47955" xr:uid="{00000000-0005-0000-0000-00003BD00000}"/>
    <cellStyle name="T_KHXDCB_2009_ HDND 28 3" xfId="47956" xr:uid="{00000000-0005-0000-0000-00003CD00000}"/>
    <cellStyle name="T_KHXDCB_2009_ HDND 28 4" xfId="47957" xr:uid="{00000000-0005-0000-0000-00003DD00000}"/>
    <cellStyle name="T_KHXDCB_2009_ HDND 28 5" xfId="47958" xr:uid="{00000000-0005-0000-0000-00003ED00000}"/>
    <cellStyle name="T_KHXDCB_2009_ HDND 28 6" xfId="47959" xr:uid="{00000000-0005-0000-0000-00003FD00000}"/>
    <cellStyle name="T_KHXDCB_2009_ HDND 29" xfId="47960" xr:uid="{00000000-0005-0000-0000-000040D00000}"/>
    <cellStyle name="T_KHXDCB_2009_ HDND 29 2" xfId="47961" xr:uid="{00000000-0005-0000-0000-000041D00000}"/>
    <cellStyle name="T_KHXDCB_2009_ HDND 29 3" xfId="47962" xr:uid="{00000000-0005-0000-0000-000042D00000}"/>
    <cellStyle name="T_KHXDCB_2009_ HDND 29 4" xfId="47963" xr:uid="{00000000-0005-0000-0000-000043D00000}"/>
    <cellStyle name="T_KHXDCB_2009_ HDND 29 5" xfId="47964" xr:uid="{00000000-0005-0000-0000-000044D00000}"/>
    <cellStyle name="T_KHXDCB_2009_ HDND 29 6" xfId="47965" xr:uid="{00000000-0005-0000-0000-000045D00000}"/>
    <cellStyle name="T_KHXDCB_2009_ HDND 3" xfId="47966" xr:uid="{00000000-0005-0000-0000-000046D00000}"/>
    <cellStyle name="T_KHXDCB_2009_ HDND 3 2" xfId="47967" xr:uid="{00000000-0005-0000-0000-000047D00000}"/>
    <cellStyle name="T_KHXDCB_2009_ HDND 3 3" xfId="47968" xr:uid="{00000000-0005-0000-0000-000048D00000}"/>
    <cellStyle name="T_KHXDCB_2009_ HDND 3 4" xfId="47969" xr:uid="{00000000-0005-0000-0000-000049D00000}"/>
    <cellStyle name="T_KHXDCB_2009_ HDND 3 5" xfId="47970" xr:uid="{00000000-0005-0000-0000-00004AD00000}"/>
    <cellStyle name="T_KHXDCB_2009_ HDND 3 6" xfId="47971" xr:uid="{00000000-0005-0000-0000-00004BD00000}"/>
    <cellStyle name="T_KHXDCB_2009_ HDND 30" xfId="47972" xr:uid="{00000000-0005-0000-0000-00004CD00000}"/>
    <cellStyle name="T_KHXDCB_2009_ HDND 31" xfId="47973" xr:uid="{00000000-0005-0000-0000-00004DD00000}"/>
    <cellStyle name="T_KHXDCB_2009_ HDND 32" xfId="47974" xr:uid="{00000000-0005-0000-0000-00004ED00000}"/>
    <cellStyle name="T_KHXDCB_2009_ HDND 33" xfId="47975" xr:uid="{00000000-0005-0000-0000-00004FD00000}"/>
    <cellStyle name="T_KHXDCB_2009_ HDND 34" xfId="47976" xr:uid="{00000000-0005-0000-0000-000050D00000}"/>
    <cellStyle name="T_KHXDCB_2009_ HDND 4" xfId="47977" xr:uid="{00000000-0005-0000-0000-000051D00000}"/>
    <cellStyle name="T_KHXDCB_2009_ HDND 4 2" xfId="47978" xr:uid="{00000000-0005-0000-0000-000052D00000}"/>
    <cellStyle name="T_KHXDCB_2009_ HDND 4 3" xfId="47979" xr:uid="{00000000-0005-0000-0000-000053D00000}"/>
    <cellStyle name="T_KHXDCB_2009_ HDND 4 4" xfId="47980" xr:uid="{00000000-0005-0000-0000-000054D00000}"/>
    <cellStyle name="T_KHXDCB_2009_ HDND 4 5" xfId="47981" xr:uid="{00000000-0005-0000-0000-000055D00000}"/>
    <cellStyle name="T_KHXDCB_2009_ HDND 4 6" xfId="47982" xr:uid="{00000000-0005-0000-0000-000056D00000}"/>
    <cellStyle name="T_KHXDCB_2009_ HDND 5" xfId="47983" xr:uid="{00000000-0005-0000-0000-000057D00000}"/>
    <cellStyle name="T_KHXDCB_2009_ HDND 5 2" xfId="47984" xr:uid="{00000000-0005-0000-0000-000058D00000}"/>
    <cellStyle name="T_KHXDCB_2009_ HDND 5 3" xfId="47985" xr:uid="{00000000-0005-0000-0000-000059D00000}"/>
    <cellStyle name="T_KHXDCB_2009_ HDND 5 4" xfId="47986" xr:uid="{00000000-0005-0000-0000-00005AD00000}"/>
    <cellStyle name="T_KHXDCB_2009_ HDND 5 5" xfId="47987" xr:uid="{00000000-0005-0000-0000-00005BD00000}"/>
    <cellStyle name="T_KHXDCB_2009_ HDND 5 6" xfId="47988" xr:uid="{00000000-0005-0000-0000-00005CD00000}"/>
    <cellStyle name="T_KHXDCB_2009_ HDND 6" xfId="47989" xr:uid="{00000000-0005-0000-0000-00005DD00000}"/>
    <cellStyle name="T_KHXDCB_2009_ HDND 6 2" xfId="47990" xr:uid="{00000000-0005-0000-0000-00005ED00000}"/>
    <cellStyle name="T_KHXDCB_2009_ HDND 6 3" xfId="47991" xr:uid="{00000000-0005-0000-0000-00005FD00000}"/>
    <cellStyle name="T_KHXDCB_2009_ HDND 6 4" xfId="47992" xr:uid="{00000000-0005-0000-0000-000060D00000}"/>
    <cellStyle name="T_KHXDCB_2009_ HDND 6 5" xfId="47993" xr:uid="{00000000-0005-0000-0000-000061D00000}"/>
    <cellStyle name="T_KHXDCB_2009_ HDND 6 6" xfId="47994" xr:uid="{00000000-0005-0000-0000-000062D00000}"/>
    <cellStyle name="T_KHXDCB_2009_ HDND 7" xfId="47995" xr:uid="{00000000-0005-0000-0000-000063D00000}"/>
    <cellStyle name="T_KHXDCB_2009_ HDND 7 2" xfId="47996" xr:uid="{00000000-0005-0000-0000-000064D00000}"/>
    <cellStyle name="T_KHXDCB_2009_ HDND 7 3" xfId="47997" xr:uid="{00000000-0005-0000-0000-000065D00000}"/>
    <cellStyle name="T_KHXDCB_2009_ HDND 7 4" xfId="47998" xr:uid="{00000000-0005-0000-0000-000066D00000}"/>
    <cellStyle name="T_KHXDCB_2009_ HDND 7 5" xfId="47999" xr:uid="{00000000-0005-0000-0000-000067D00000}"/>
    <cellStyle name="T_KHXDCB_2009_ HDND 7 6" xfId="48000" xr:uid="{00000000-0005-0000-0000-000068D00000}"/>
    <cellStyle name="T_KHXDCB_2009_ HDND 8" xfId="48001" xr:uid="{00000000-0005-0000-0000-000069D00000}"/>
    <cellStyle name="T_KHXDCB_2009_ HDND 8 2" xfId="48002" xr:uid="{00000000-0005-0000-0000-00006AD00000}"/>
    <cellStyle name="T_KHXDCB_2009_ HDND 8 3" xfId="48003" xr:uid="{00000000-0005-0000-0000-00006BD00000}"/>
    <cellStyle name="T_KHXDCB_2009_ HDND 8 4" xfId="48004" xr:uid="{00000000-0005-0000-0000-00006CD00000}"/>
    <cellStyle name="T_KHXDCB_2009_ HDND 8 5" xfId="48005" xr:uid="{00000000-0005-0000-0000-00006DD00000}"/>
    <cellStyle name="T_KHXDCB_2009_ HDND 8 6" xfId="48006" xr:uid="{00000000-0005-0000-0000-00006ED00000}"/>
    <cellStyle name="T_KHXDCB_2009_ HDND 9" xfId="48007" xr:uid="{00000000-0005-0000-0000-00006FD00000}"/>
    <cellStyle name="T_KHXDCB_2009_ HDND 9 2" xfId="48008" xr:uid="{00000000-0005-0000-0000-000070D00000}"/>
    <cellStyle name="T_KHXDCB_2009_ HDND 9 3" xfId="48009" xr:uid="{00000000-0005-0000-0000-000071D00000}"/>
    <cellStyle name="T_KHXDCB_2009_ HDND 9 4" xfId="48010" xr:uid="{00000000-0005-0000-0000-000072D00000}"/>
    <cellStyle name="T_KHXDCB_2009_ HDND 9 5" xfId="48011" xr:uid="{00000000-0005-0000-0000-000073D00000}"/>
    <cellStyle name="T_KHXDCB_2009_ HDND 9 6" xfId="48012" xr:uid="{00000000-0005-0000-0000-000074D00000}"/>
    <cellStyle name="T_KHXDCB_2009_ HDND_6_Dieuchinh_6thang_2010_Totrinh_HDND" xfId="48013" xr:uid="{00000000-0005-0000-0000-000075D00000}"/>
    <cellStyle name="T_KHXDCB_2009_ HDND_BCXDCB_6thang_2010_BTV" xfId="48014" xr:uid="{00000000-0005-0000-0000-000076D00000}"/>
    <cellStyle name="T_KHXDCB_2009_ HDND_Bieu Bo sung_GuichiThu" xfId="48015" xr:uid="{00000000-0005-0000-0000-000077D00000}"/>
    <cellStyle name="T_KHXDCB_2009_ HDND_KH_DTXD_2011_KTNN_Ha" xfId="48016" xr:uid="{00000000-0005-0000-0000-000078D00000}"/>
    <cellStyle name="T_KHXDCB_2009_ HDND_KH_DTXD_2011_KTNN_Ha1" xfId="48017" xr:uid="{00000000-0005-0000-0000-000079D00000}"/>
    <cellStyle name="T_KHXDCB_2009_ HDND_Nhucauvon_2010" xfId="48018" xr:uid="{00000000-0005-0000-0000-00007AD00000}"/>
    <cellStyle name="T_KHXDCB_2009_ HDND_Nhucauvon_2010_6_BCXDCB_6thang_2010_BCH" xfId="48019" xr:uid="{00000000-0005-0000-0000-00007BD00000}"/>
    <cellStyle name="T_Kiennghi_TTCP" xfId="48020" xr:uid="{00000000-0005-0000-0000-000028CC0000}"/>
    <cellStyle name="T_Kiennghi_TTCP_Bosung" xfId="48021" xr:uid="{00000000-0005-0000-0000-000029CC0000}"/>
    <cellStyle name="T_Kiennghi_TTCP_Bosung_lan2" xfId="48022" xr:uid="{00000000-0005-0000-0000-00002ACC0000}"/>
    <cellStyle name="T_Kiennghibosungvon_TTCP_2" xfId="48023" xr:uid="{00000000-0005-0000-0000-00002BCC0000}"/>
    <cellStyle name="T_KL Hoan Cong Trinh Truong Tieu Hoc Bac Ha (Dong den)" xfId="57913" xr:uid="{00000000-0005-0000-0000-00002CCC0000}"/>
    <cellStyle name="T_KL Hoan Cong Trinh Truong Tieu Hoc Bac Ha (Dong den) 2" xfId="58918" xr:uid="{00000000-0005-0000-0000-00002DCC0000}"/>
    <cellStyle name="T_Kl VL ranh" xfId="48024" xr:uid="{00000000-0005-0000-0000-00002ECC0000}"/>
    <cellStyle name="T_Kl VL ranh_TMDTluong_540000(1)" xfId="48025" xr:uid="{00000000-0005-0000-0000-00002FCC0000}"/>
    <cellStyle name="T_KLmoi thau-dt" xfId="48026" xr:uid="{00000000-0005-0000-0000-000030CC0000}"/>
    <cellStyle name="T_KLmoi thau-dt 10" xfId="48027" xr:uid="{00000000-0005-0000-0000-000031CC0000}"/>
    <cellStyle name="T_KLmoi thau-dt 10 2" xfId="48028" xr:uid="{00000000-0005-0000-0000-000032CC0000}"/>
    <cellStyle name="T_KLmoi thau-dt 10 3" xfId="48029" xr:uid="{00000000-0005-0000-0000-000033CC0000}"/>
    <cellStyle name="T_KLmoi thau-dt 10 4" xfId="48030" xr:uid="{00000000-0005-0000-0000-000034CC0000}"/>
    <cellStyle name="T_KLmoi thau-dt 10 5" xfId="48031" xr:uid="{00000000-0005-0000-0000-000035CC0000}"/>
    <cellStyle name="T_KLmoi thau-dt 10 6" xfId="48032" xr:uid="{00000000-0005-0000-0000-000036CC0000}"/>
    <cellStyle name="T_KLmoi thau-dt 11" xfId="48033" xr:uid="{00000000-0005-0000-0000-000037CC0000}"/>
    <cellStyle name="T_KLmoi thau-dt 11 2" xfId="48034" xr:uid="{00000000-0005-0000-0000-000038CC0000}"/>
    <cellStyle name="T_KLmoi thau-dt 11 3" xfId="48035" xr:uid="{00000000-0005-0000-0000-000039CC0000}"/>
    <cellStyle name="T_KLmoi thau-dt 11 4" xfId="48036" xr:uid="{00000000-0005-0000-0000-00003ACC0000}"/>
    <cellStyle name="T_KLmoi thau-dt 11 5" xfId="48037" xr:uid="{00000000-0005-0000-0000-00003BCC0000}"/>
    <cellStyle name="T_KLmoi thau-dt 11 6" xfId="48038" xr:uid="{00000000-0005-0000-0000-00003CCC0000}"/>
    <cellStyle name="T_KLmoi thau-dt 12" xfId="48039" xr:uid="{00000000-0005-0000-0000-00003DCC0000}"/>
    <cellStyle name="T_KLmoi thau-dt 12 2" xfId="48040" xr:uid="{00000000-0005-0000-0000-00003ECC0000}"/>
    <cellStyle name="T_KLmoi thau-dt 12 3" xfId="48041" xr:uid="{00000000-0005-0000-0000-00003FCC0000}"/>
    <cellStyle name="T_KLmoi thau-dt 12 4" xfId="48042" xr:uid="{00000000-0005-0000-0000-000040CC0000}"/>
    <cellStyle name="T_KLmoi thau-dt 12 5" xfId="48043" xr:uid="{00000000-0005-0000-0000-000041CC0000}"/>
    <cellStyle name="T_KLmoi thau-dt 12 6" xfId="48044" xr:uid="{00000000-0005-0000-0000-000042CC0000}"/>
    <cellStyle name="T_KLmoi thau-dt 13" xfId="48045" xr:uid="{00000000-0005-0000-0000-000043CC0000}"/>
    <cellStyle name="T_KLmoi thau-dt 13 2" xfId="48046" xr:uid="{00000000-0005-0000-0000-000044CC0000}"/>
    <cellStyle name="T_KLmoi thau-dt 13 3" xfId="48047" xr:uid="{00000000-0005-0000-0000-000045CC0000}"/>
    <cellStyle name="T_KLmoi thau-dt 13 4" xfId="48048" xr:uid="{00000000-0005-0000-0000-000046CC0000}"/>
    <cellStyle name="T_KLmoi thau-dt 13 5" xfId="48049" xr:uid="{00000000-0005-0000-0000-000047CC0000}"/>
    <cellStyle name="T_KLmoi thau-dt 13 6" xfId="48050" xr:uid="{00000000-0005-0000-0000-000048CC0000}"/>
    <cellStyle name="T_KLmoi thau-dt 14" xfId="48051" xr:uid="{00000000-0005-0000-0000-000049CC0000}"/>
    <cellStyle name="T_KLmoi thau-dt 14 2" xfId="48052" xr:uid="{00000000-0005-0000-0000-00004ACC0000}"/>
    <cellStyle name="T_KLmoi thau-dt 14 3" xfId="48053" xr:uid="{00000000-0005-0000-0000-00004BCC0000}"/>
    <cellStyle name="T_KLmoi thau-dt 14 4" xfId="48054" xr:uid="{00000000-0005-0000-0000-00004CCC0000}"/>
    <cellStyle name="T_KLmoi thau-dt 14 5" xfId="48055" xr:uid="{00000000-0005-0000-0000-00004DCC0000}"/>
    <cellStyle name="T_KLmoi thau-dt 14 6" xfId="48056" xr:uid="{00000000-0005-0000-0000-00004ECC0000}"/>
    <cellStyle name="T_KLmoi thau-dt 15" xfId="48057" xr:uid="{00000000-0005-0000-0000-00004FCC0000}"/>
    <cellStyle name="T_KLmoi thau-dt 15 2" xfId="48058" xr:uid="{00000000-0005-0000-0000-000050CC0000}"/>
    <cellStyle name="T_KLmoi thau-dt 15 3" xfId="48059" xr:uid="{00000000-0005-0000-0000-000051CC0000}"/>
    <cellStyle name="T_KLmoi thau-dt 15 4" xfId="48060" xr:uid="{00000000-0005-0000-0000-000052CC0000}"/>
    <cellStyle name="T_KLmoi thau-dt 15 5" xfId="48061" xr:uid="{00000000-0005-0000-0000-000053CC0000}"/>
    <cellStyle name="T_KLmoi thau-dt 15 6" xfId="48062" xr:uid="{00000000-0005-0000-0000-000054CC0000}"/>
    <cellStyle name="T_KLmoi thau-dt 16" xfId="48063" xr:uid="{00000000-0005-0000-0000-000055CC0000}"/>
    <cellStyle name="T_KLmoi thau-dt 16 2" xfId="48064" xr:uid="{00000000-0005-0000-0000-000056CC0000}"/>
    <cellStyle name="T_KLmoi thau-dt 16 3" xfId="48065" xr:uid="{00000000-0005-0000-0000-000057CC0000}"/>
    <cellStyle name="T_KLmoi thau-dt 16 4" xfId="48066" xr:uid="{00000000-0005-0000-0000-000058CC0000}"/>
    <cellStyle name="T_KLmoi thau-dt 16 5" xfId="48067" xr:uid="{00000000-0005-0000-0000-000059CC0000}"/>
    <cellStyle name="T_KLmoi thau-dt 16 6" xfId="48068" xr:uid="{00000000-0005-0000-0000-00005ACC0000}"/>
    <cellStyle name="T_KLmoi thau-dt 17" xfId="48069" xr:uid="{00000000-0005-0000-0000-00005BCC0000}"/>
    <cellStyle name="T_KLmoi thau-dt 17 2" xfId="48070" xr:uid="{00000000-0005-0000-0000-00005CCC0000}"/>
    <cellStyle name="T_KLmoi thau-dt 17 3" xfId="48071" xr:uid="{00000000-0005-0000-0000-00005DCC0000}"/>
    <cellStyle name="T_KLmoi thau-dt 17 4" xfId="48072" xr:uid="{00000000-0005-0000-0000-00005ECC0000}"/>
    <cellStyle name="T_KLmoi thau-dt 17 5" xfId="48073" xr:uid="{00000000-0005-0000-0000-00005FCC0000}"/>
    <cellStyle name="T_KLmoi thau-dt 17 6" xfId="48074" xr:uid="{00000000-0005-0000-0000-000060CC0000}"/>
    <cellStyle name="T_KLmoi thau-dt 18" xfId="48075" xr:uid="{00000000-0005-0000-0000-000061CC0000}"/>
    <cellStyle name="T_KLmoi thau-dt 18 2" xfId="48076" xr:uid="{00000000-0005-0000-0000-000062CC0000}"/>
    <cellStyle name="T_KLmoi thau-dt 18 3" xfId="48077" xr:uid="{00000000-0005-0000-0000-000063CC0000}"/>
    <cellStyle name="T_KLmoi thau-dt 18 4" xfId="48078" xr:uid="{00000000-0005-0000-0000-000064CC0000}"/>
    <cellStyle name="T_KLmoi thau-dt 18 5" xfId="48079" xr:uid="{00000000-0005-0000-0000-000065CC0000}"/>
    <cellStyle name="T_KLmoi thau-dt 18 6" xfId="48080" xr:uid="{00000000-0005-0000-0000-000066CC0000}"/>
    <cellStyle name="T_KLmoi thau-dt 19" xfId="48081" xr:uid="{00000000-0005-0000-0000-000067CC0000}"/>
    <cellStyle name="T_KLmoi thau-dt 19 2" xfId="48082" xr:uid="{00000000-0005-0000-0000-000068CC0000}"/>
    <cellStyle name="T_KLmoi thau-dt 19 3" xfId="48083" xr:uid="{00000000-0005-0000-0000-000069CC0000}"/>
    <cellStyle name="T_KLmoi thau-dt 19 4" xfId="48084" xr:uid="{00000000-0005-0000-0000-00006ACC0000}"/>
    <cellStyle name="T_KLmoi thau-dt 19 5" xfId="48085" xr:uid="{00000000-0005-0000-0000-00006BCC0000}"/>
    <cellStyle name="T_KLmoi thau-dt 19 6" xfId="48086" xr:uid="{00000000-0005-0000-0000-00006CCC0000}"/>
    <cellStyle name="T_KLmoi thau-dt 2" xfId="48087" xr:uid="{00000000-0005-0000-0000-00006DCC0000}"/>
    <cellStyle name="T_KLmoi thau-dt 2 2" xfId="48088" xr:uid="{00000000-0005-0000-0000-00006ECC0000}"/>
    <cellStyle name="T_KLmoi thau-dt 2 3" xfId="48089" xr:uid="{00000000-0005-0000-0000-00006FCC0000}"/>
    <cellStyle name="T_KLmoi thau-dt 2 4" xfId="48090" xr:uid="{00000000-0005-0000-0000-000070CC0000}"/>
    <cellStyle name="T_KLmoi thau-dt 2 5" xfId="48091" xr:uid="{00000000-0005-0000-0000-000071CC0000}"/>
    <cellStyle name="T_KLmoi thau-dt 2 6" xfId="48092" xr:uid="{00000000-0005-0000-0000-000072CC0000}"/>
    <cellStyle name="T_KLmoi thau-dt 2 7" xfId="48093" xr:uid="{00000000-0005-0000-0000-000073CC0000}"/>
    <cellStyle name="T_KLmoi thau-dt 20" xfId="48094" xr:uid="{00000000-0005-0000-0000-000074CC0000}"/>
    <cellStyle name="T_KLmoi thau-dt 20 2" xfId="48095" xr:uid="{00000000-0005-0000-0000-000075CC0000}"/>
    <cellStyle name="T_KLmoi thau-dt 20 3" xfId="48096" xr:uid="{00000000-0005-0000-0000-000076CC0000}"/>
    <cellStyle name="T_KLmoi thau-dt 20 4" xfId="48097" xr:uid="{00000000-0005-0000-0000-000077CC0000}"/>
    <cellStyle name="T_KLmoi thau-dt 20 5" xfId="48098" xr:uid="{00000000-0005-0000-0000-000078CC0000}"/>
    <cellStyle name="T_KLmoi thau-dt 20 6" xfId="48099" xr:uid="{00000000-0005-0000-0000-000079CC0000}"/>
    <cellStyle name="T_KLmoi thau-dt 21" xfId="48100" xr:uid="{00000000-0005-0000-0000-00007ACC0000}"/>
    <cellStyle name="T_KLmoi thau-dt 21 2" xfId="48101" xr:uid="{00000000-0005-0000-0000-00007BCC0000}"/>
    <cellStyle name="T_KLmoi thau-dt 21 3" xfId="48102" xr:uid="{00000000-0005-0000-0000-00007CCC0000}"/>
    <cellStyle name="T_KLmoi thau-dt 21 4" xfId="48103" xr:uid="{00000000-0005-0000-0000-00007DCC0000}"/>
    <cellStyle name="T_KLmoi thau-dt 21 5" xfId="48104" xr:uid="{00000000-0005-0000-0000-00007ECC0000}"/>
    <cellStyle name="T_KLmoi thau-dt 21 6" xfId="48105" xr:uid="{00000000-0005-0000-0000-00007FCC0000}"/>
    <cellStyle name="T_KLmoi thau-dt 22" xfId="48106" xr:uid="{00000000-0005-0000-0000-000080CC0000}"/>
    <cellStyle name="T_KLmoi thau-dt 22 2" xfId="48107" xr:uid="{00000000-0005-0000-0000-000081CC0000}"/>
    <cellStyle name="T_KLmoi thau-dt 22 3" xfId="48108" xr:uid="{00000000-0005-0000-0000-000082CC0000}"/>
    <cellStyle name="T_KLmoi thau-dt 22 4" xfId="48109" xr:uid="{00000000-0005-0000-0000-000083CC0000}"/>
    <cellStyle name="T_KLmoi thau-dt 22 5" xfId="48110" xr:uid="{00000000-0005-0000-0000-000084CC0000}"/>
    <cellStyle name="T_KLmoi thau-dt 22 6" xfId="48111" xr:uid="{00000000-0005-0000-0000-000085CC0000}"/>
    <cellStyle name="T_KLmoi thau-dt 23" xfId="48112" xr:uid="{00000000-0005-0000-0000-000086CC0000}"/>
    <cellStyle name="T_KLmoi thau-dt 23 2" xfId="48113" xr:uid="{00000000-0005-0000-0000-000087CC0000}"/>
    <cellStyle name="T_KLmoi thau-dt 23 3" xfId="48114" xr:uid="{00000000-0005-0000-0000-000088CC0000}"/>
    <cellStyle name="T_KLmoi thau-dt 23 4" xfId="48115" xr:uid="{00000000-0005-0000-0000-000089CC0000}"/>
    <cellStyle name="T_KLmoi thau-dt 23 5" xfId="48116" xr:uid="{00000000-0005-0000-0000-00008ACC0000}"/>
    <cellStyle name="T_KLmoi thau-dt 23 6" xfId="48117" xr:uid="{00000000-0005-0000-0000-00008BCC0000}"/>
    <cellStyle name="T_KLmoi thau-dt 24" xfId="48118" xr:uid="{00000000-0005-0000-0000-00008CCC0000}"/>
    <cellStyle name="T_KLmoi thau-dt 24 2" xfId="48119" xr:uid="{00000000-0005-0000-0000-00008DCC0000}"/>
    <cellStyle name="T_KLmoi thau-dt 24 3" xfId="48120" xr:uid="{00000000-0005-0000-0000-00008ECC0000}"/>
    <cellStyle name="T_KLmoi thau-dt 24 4" xfId="48121" xr:uid="{00000000-0005-0000-0000-00008FCC0000}"/>
    <cellStyle name="T_KLmoi thau-dt 24 5" xfId="48122" xr:uid="{00000000-0005-0000-0000-000090CC0000}"/>
    <cellStyle name="T_KLmoi thau-dt 24 6" xfId="48123" xr:uid="{00000000-0005-0000-0000-000091CC0000}"/>
    <cellStyle name="T_KLmoi thau-dt 25" xfId="48124" xr:uid="{00000000-0005-0000-0000-000092CC0000}"/>
    <cellStyle name="T_KLmoi thau-dt 25 2" xfId="48125" xr:uid="{00000000-0005-0000-0000-000093CC0000}"/>
    <cellStyle name="T_KLmoi thau-dt 25 3" xfId="48126" xr:uid="{00000000-0005-0000-0000-000094CC0000}"/>
    <cellStyle name="T_KLmoi thau-dt 25 4" xfId="48127" xr:uid="{00000000-0005-0000-0000-000095CC0000}"/>
    <cellStyle name="T_KLmoi thau-dt 25 5" xfId="48128" xr:uid="{00000000-0005-0000-0000-000096CC0000}"/>
    <cellStyle name="T_KLmoi thau-dt 25 6" xfId="48129" xr:uid="{00000000-0005-0000-0000-000097CC0000}"/>
    <cellStyle name="T_KLmoi thau-dt 26" xfId="48130" xr:uid="{00000000-0005-0000-0000-000098CC0000}"/>
    <cellStyle name="T_KLmoi thau-dt 26 2" xfId="48131" xr:uid="{00000000-0005-0000-0000-000099CC0000}"/>
    <cellStyle name="T_KLmoi thau-dt 26 3" xfId="48132" xr:uid="{00000000-0005-0000-0000-00009ACC0000}"/>
    <cellStyle name="T_KLmoi thau-dt 26 4" xfId="48133" xr:uid="{00000000-0005-0000-0000-00009BCC0000}"/>
    <cellStyle name="T_KLmoi thau-dt 26 5" xfId="48134" xr:uid="{00000000-0005-0000-0000-00009CCC0000}"/>
    <cellStyle name="T_KLmoi thau-dt 26 6" xfId="48135" xr:uid="{00000000-0005-0000-0000-00009DCC0000}"/>
    <cellStyle name="T_KLmoi thau-dt 27" xfId="48136" xr:uid="{00000000-0005-0000-0000-00009ECC0000}"/>
    <cellStyle name="T_KLmoi thau-dt 27 2" xfId="48137" xr:uid="{00000000-0005-0000-0000-00009FCC0000}"/>
    <cellStyle name="T_KLmoi thau-dt 27 3" xfId="48138" xr:uid="{00000000-0005-0000-0000-0000A0CC0000}"/>
    <cellStyle name="T_KLmoi thau-dt 27 4" xfId="48139" xr:uid="{00000000-0005-0000-0000-0000A1CC0000}"/>
    <cellStyle name="T_KLmoi thau-dt 27 5" xfId="48140" xr:uid="{00000000-0005-0000-0000-0000A2CC0000}"/>
    <cellStyle name="T_KLmoi thau-dt 27 6" xfId="48141" xr:uid="{00000000-0005-0000-0000-0000A3CC0000}"/>
    <cellStyle name="T_KLmoi thau-dt 28" xfId="48142" xr:uid="{00000000-0005-0000-0000-0000A4CC0000}"/>
    <cellStyle name="T_KLmoi thau-dt 28 2" xfId="48143" xr:uid="{00000000-0005-0000-0000-0000A5CC0000}"/>
    <cellStyle name="T_KLmoi thau-dt 28 3" xfId="48144" xr:uid="{00000000-0005-0000-0000-0000A6CC0000}"/>
    <cellStyle name="T_KLmoi thau-dt 28 4" xfId="48145" xr:uid="{00000000-0005-0000-0000-0000A7CC0000}"/>
    <cellStyle name="T_KLmoi thau-dt 28 5" xfId="48146" xr:uid="{00000000-0005-0000-0000-0000A8CC0000}"/>
    <cellStyle name="T_KLmoi thau-dt 28 6" xfId="48147" xr:uid="{00000000-0005-0000-0000-0000A9CC0000}"/>
    <cellStyle name="T_KLmoi thau-dt 29" xfId="48148" xr:uid="{00000000-0005-0000-0000-0000AACC0000}"/>
    <cellStyle name="T_KLmoi thau-dt 29 2" xfId="48149" xr:uid="{00000000-0005-0000-0000-0000ABCC0000}"/>
    <cellStyle name="T_KLmoi thau-dt 29 3" xfId="48150" xr:uid="{00000000-0005-0000-0000-0000ACCC0000}"/>
    <cellStyle name="T_KLmoi thau-dt 29 4" xfId="48151" xr:uid="{00000000-0005-0000-0000-0000ADCC0000}"/>
    <cellStyle name="T_KLmoi thau-dt 29 5" xfId="48152" xr:uid="{00000000-0005-0000-0000-0000AECC0000}"/>
    <cellStyle name="T_KLmoi thau-dt 29 6" xfId="48153" xr:uid="{00000000-0005-0000-0000-0000AFCC0000}"/>
    <cellStyle name="T_KLmoi thau-dt 3" xfId="48154" xr:uid="{00000000-0005-0000-0000-0000B0CC0000}"/>
    <cellStyle name="T_KLmoi thau-dt 3 2" xfId="48155" xr:uid="{00000000-0005-0000-0000-0000B1CC0000}"/>
    <cellStyle name="T_KLmoi thau-dt 3 3" xfId="48156" xr:uid="{00000000-0005-0000-0000-0000B2CC0000}"/>
    <cellStyle name="T_KLmoi thau-dt 3 4" xfId="48157" xr:uid="{00000000-0005-0000-0000-0000B3CC0000}"/>
    <cellStyle name="T_KLmoi thau-dt 3 5" xfId="48158" xr:uid="{00000000-0005-0000-0000-0000B4CC0000}"/>
    <cellStyle name="T_KLmoi thau-dt 3 6" xfId="48159" xr:uid="{00000000-0005-0000-0000-0000B5CC0000}"/>
    <cellStyle name="T_KLmoi thau-dt 30" xfId="48160" xr:uid="{00000000-0005-0000-0000-0000B6CC0000}"/>
    <cellStyle name="T_KLmoi thau-dt 31" xfId="48161" xr:uid="{00000000-0005-0000-0000-0000B7CC0000}"/>
    <cellStyle name="T_KLmoi thau-dt 32" xfId="48162" xr:uid="{00000000-0005-0000-0000-0000B8CC0000}"/>
    <cellStyle name="T_KLmoi thau-dt 33" xfId="48163" xr:uid="{00000000-0005-0000-0000-0000B9CC0000}"/>
    <cellStyle name="T_KLmoi thau-dt 34" xfId="48164" xr:uid="{00000000-0005-0000-0000-0000BACC0000}"/>
    <cellStyle name="T_KLmoi thau-dt 4" xfId="48165" xr:uid="{00000000-0005-0000-0000-0000BBCC0000}"/>
    <cellStyle name="T_KLmoi thau-dt 4 2" xfId="48166" xr:uid="{00000000-0005-0000-0000-0000BCCC0000}"/>
    <cellStyle name="T_KLmoi thau-dt 4 3" xfId="48167" xr:uid="{00000000-0005-0000-0000-0000BDCC0000}"/>
    <cellStyle name="T_KLmoi thau-dt 4 4" xfId="48168" xr:uid="{00000000-0005-0000-0000-0000BECC0000}"/>
    <cellStyle name="T_KLmoi thau-dt 4 5" xfId="48169" xr:uid="{00000000-0005-0000-0000-0000BFCC0000}"/>
    <cellStyle name="T_KLmoi thau-dt 4 6" xfId="48170" xr:uid="{00000000-0005-0000-0000-0000C0CC0000}"/>
    <cellStyle name="T_KLmoi thau-dt 5" xfId="48171" xr:uid="{00000000-0005-0000-0000-0000C1CC0000}"/>
    <cellStyle name="T_KLmoi thau-dt 5 2" xfId="48172" xr:uid="{00000000-0005-0000-0000-0000C2CC0000}"/>
    <cellStyle name="T_KLmoi thau-dt 5 3" xfId="48173" xr:uid="{00000000-0005-0000-0000-0000C3CC0000}"/>
    <cellStyle name="T_KLmoi thau-dt 5 4" xfId="48174" xr:uid="{00000000-0005-0000-0000-0000C4CC0000}"/>
    <cellStyle name="T_KLmoi thau-dt 5 5" xfId="48175" xr:uid="{00000000-0005-0000-0000-0000C5CC0000}"/>
    <cellStyle name="T_KLmoi thau-dt 5 6" xfId="48176" xr:uid="{00000000-0005-0000-0000-0000C6CC0000}"/>
    <cellStyle name="T_KLmoi thau-dt 6" xfId="48177" xr:uid="{00000000-0005-0000-0000-0000C7CC0000}"/>
    <cellStyle name="T_KLmoi thau-dt 6 2" xfId="48178" xr:uid="{00000000-0005-0000-0000-0000C8CC0000}"/>
    <cellStyle name="T_KLmoi thau-dt 6 3" xfId="48179" xr:uid="{00000000-0005-0000-0000-0000C9CC0000}"/>
    <cellStyle name="T_KLmoi thau-dt 6 4" xfId="48180" xr:uid="{00000000-0005-0000-0000-0000CACC0000}"/>
    <cellStyle name="T_KLmoi thau-dt 6 5" xfId="48181" xr:uid="{00000000-0005-0000-0000-0000CBCC0000}"/>
    <cellStyle name="T_KLmoi thau-dt 6 6" xfId="48182" xr:uid="{00000000-0005-0000-0000-0000CCCC0000}"/>
    <cellStyle name="T_KLmoi thau-dt 7" xfId="48183" xr:uid="{00000000-0005-0000-0000-0000CDCC0000}"/>
    <cellStyle name="T_KLmoi thau-dt 7 2" xfId="48184" xr:uid="{00000000-0005-0000-0000-0000CECC0000}"/>
    <cellStyle name="T_KLmoi thau-dt 7 3" xfId="48185" xr:uid="{00000000-0005-0000-0000-0000CFCC0000}"/>
    <cellStyle name="T_KLmoi thau-dt 7 4" xfId="48186" xr:uid="{00000000-0005-0000-0000-0000D0CC0000}"/>
    <cellStyle name="T_KLmoi thau-dt 7 5" xfId="48187" xr:uid="{00000000-0005-0000-0000-0000D1CC0000}"/>
    <cellStyle name="T_KLmoi thau-dt 7 6" xfId="48188" xr:uid="{00000000-0005-0000-0000-0000D2CC0000}"/>
    <cellStyle name="T_KLmoi thau-dt 8" xfId="48189" xr:uid="{00000000-0005-0000-0000-0000D3CC0000}"/>
    <cellStyle name="T_KLmoi thau-dt 8 2" xfId="48190" xr:uid="{00000000-0005-0000-0000-0000D4CC0000}"/>
    <cellStyle name="T_KLmoi thau-dt 8 3" xfId="48191" xr:uid="{00000000-0005-0000-0000-0000D5CC0000}"/>
    <cellStyle name="T_KLmoi thau-dt 8 4" xfId="48192" xr:uid="{00000000-0005-0000-0000-0000D6CC0000}"/>
    <cellStyle name="T_KLmoi thau-dt 8 5" xfId="48193" xr:uid="{00000000-0005-0000-0000-0000D7CC0000}"/>
    <cellStyle name="T_KLmoi thau-dt 8 6" xfId="48194" xr:uid="{00000000-0005-0000-0000-0000D8CC0000}"/>
    <cellStyle name="T_KLmoi thau-dt 9" xfId="48195" xr:uid="{00000000-0005-0000-0000-0000D9CC0000}"/>
    <cellStyle name="T_KLmoi thau-dt 9 2" xfId="48196" xr:uid="{00000000-0005-0000-0000-0000DACC0000}"/>
    <cellStyle name="T_KLmoi thau-dt 9 3" xfId="48197" xr:uid="{00000000-0005-0000-0000-0000DBCC0000}"/>
    <cellStyle name="T_KLmoi thau-dt 9 4" xfId="48198" xr:uid="{00000000-0005-0000-0000-0000DCCC0000}"/>
    <cellStyle name="T_KLmoi thau-dt 9 5" xfId="48199" xr:uid="{00000000-0005-0000-0000-0000DDCC0000}"/>
    <cellStyle name="T_KLmoi thau-dt 9 6" xfId="48200" xr:uid="{00000000-0005-0000-0000-0000DECC0000}"/>
    <cellStyle name="T_KLNMD1" xfId="48201" xr:uid="{00000000-0005-0000-0000-0000DFCC0000}"/>
    <cellStyle name="T_KLNMD1_Book1" xfId="48202" xr:uid="{00000000-0005-0000-0000-0000E0CC0000}"/>
    <cellStyle name="T_KLNMD1_Book2" xfId="48203" xr:uid="{00000000-0005-0000-0000-0000E1CC0000}"/>
    <cellStyle name="T_KLNMD1_thanh hoa lap du an 062008" xfId="48204" xr:uid="{00000000-0005-0000-0000-0000E3CC0000}"/>
    <cellStyle name="T_KLNMD1_TMDTluong_540000(1)" xfId="48205" xr:uid="{00000000-0005-0000-0000-0000E2CC0000}"/>
    <cellStyle name="T_linh tinh" xfId="57914" xr:uid="{00000000-0005-0000-0000-00007CD00000}"/>
    <cellStyle name="T_linh tinh 2" xfId="58919" xr:uid="{00000000-0005-0000-0000-00007DD00000}"/>
    <cellStyle name="T_Mau kiem ke" xfId="48206" xr:uid="{00000000-0005-0000-0000-00007ED00000}"/>
    <cellStyle name="T_Me_Tri_6_07" xfId="1145" xr:uid="{00000000-0005-0000-0000-00007FD00000}"/>
    <cellStyle name="T_Me_Tri_6_07 2" xfId="58920" xr:uid="{00000000-0005-0000-0000-000080D00000}"/>
    <cellStyle name="T_Me_Tri_6_07 3" xfId="59223" xr:uid="{00000000-0005-0000-0000-000081D00000}"/>
    <cellStyle name="T_Me_Tri_6_07 4" xfId="58975" xr:uid="{00000000-0005-0000-0000-000082D00000}"/>
    <cellStyle name="T_Me_Tri_6_07 5" xfId="59251" xr:uid="{00000000-0005-0000-0000-000083D00000}"/>
    <cellStyle name="T_Me_Tri_6_07 6" xfId="59329" xr:uid="{00000000-0005-0000-0000-000084D00000}"/>
    <cellStyle name="T_moi" xfId="57915" xr:uid="{00000000-0005-0000-0000-000085D00000}"/>
    <cellStyle name="T_moi 2" xfId="58921" xr:uid="{00000000-0005-0000-0000-000086D00000}"/>
    <cellStyle name="T_Muc thu-chi KB Ha Tay" xfId="48207" xr:uid="{00000000-0005-0000-0000-000087D00000}"/>
    <cellStyle name="T_Muc thu-chi KB Ha Tay 10" xfId="48208" xr:uid="{00000000-0005-0000-0000-000088D00000}"/>
    <cellStyle name="T_Muc thu-chi KB Ha Tay 10 2" xfId="48209" xr:uid="{00000000-0005-0000-0000-000089D00000}"/>
    <cellStyle name="T_Muc thu-chi KB Ha Tay 10 3" xfId="48210" xr:uid="{00000000-0005-0000-0000-00008AD00000}"/>
    <cellStyle name="T_Muc thu-chi KB Ha Tay 10 4" xfId="48211" xr:uid="{00000000-0005-0000-0000-00008BD00000}"/>
    <cellStyle name="T_Muc thu-chi KB Ha Tay 10 5" xfId="48212" xr:uid="{00000000-0005-0000-0000-00008CD00000}"/>
    <cellStyle name="T_Muc thu-chi KB Ha Tay 10 6" xfId="48213" xr:uid="{00000000-0005-0000-0000-00008DD00000}"/>
    <cellStyle name="T_Muc thu-chi KB Ha Tay 11" xfId="48214" xr:uid="{00000000-0005-0000-0000-00008ED00000}"/>
    <cellStyle name="T_Muc thu-chi KB Ha Tay 11 2" xfId="48215" xr:uid="{00000000-0005-0000-0000-00008FD00000}"/>
    <cellStyle name="T_Muc thu-chi KB Ha Tay 11 3" xfId="48216" xr:uid="{00000000-0005-0000-0000-000090D00000}"/>
    <cellStyle name="T_Muc thu-chi KB Ha Tay 11 4" xfId="48217" xr:uid="{00000000-0005-0000-0000-000091D00000}"/>
    <cellStyle name="T_Muc thu-chi KB Ha Tay 11 5" xfId="48218" xr:uid="{00000000-0005-0000-0000-000092D00000}"/>
    <cellStyle name="T_Muc thu-chi KB Ha Tay 11 6" xfId="48219" xr:uid="{00000000-0005-0000-0000-000093D00000}"/>
    <cellStyle name="T_Muc thu-chi KB Ha Tay 12" xfId="48220" xr:uid="{00000000-0005-0000-0000-000094D00000}"/>
    <cellStyle name="T_Muc thu-chi KB Ha Tay 12 2" xfId="48221" xr:uid="{00000000-0005-0000-0000-000095D00000}"/>
    <cellStyle name="T_Muc thu-chi KB Ha Tay 12 3" xfId="48222" xr:uid="{00000000-0005-0000-0000-000096D00000}"/>
    <cellStyle name="T_Muc thu-chi KB Ha Tay 12 4" xfId="48223" xr:uid="{00000000-0005-0000-0000-000097D00000}"/>
    <cellStyle name="T_Muc thu-chi KB Ha Tay 12 5" xfId="48224" xr:uid="{00000000-0005-0000-0000-000098D00000}"/>
    <cellStyle name="T_Muc thu-chi KB Ha Tay 12 6" xfId="48225" xr:uid="{00000000-0005-0000-0000-000099D00000}"/>
    <cellStyle name="T_Muc thu-chi KB Ha Tay 13" xfId="48226" xr:uid="{00000000-0005-0000-0000-00009AD00000}"/>
    <cellStyle name="T_Muc thu-chi KB Ha Tay 13 2" xfId="48227" xr:uid="{00000000-0005-0000-0000-00009BD00000}"/>
    <cellStyle name="T_Muc thu-chi KB Ha Tay 13 3" xfId="48228" xr:uid="{00000000-0005-0000-0000-00009CD00000}"/>
    <cellStyle name="T_Muc thu-chi KB Ha Tay 13 4" xfId="48229" xr:uid="{00000000-0005-0000-0000-00009DD00000}"/>
    <cellStyle name="T_Muc thu-chi KB Ha Tay 13 5" xfId="48230" xr:uid="{00000000-0005-0000-0000-00009ED00000}"/>
    <cellStyle name="T_Muc thu-chi KB Ha Tay 13 6" xfId="48231" xr:uid="{00000000-0005-0000-0000-00009FD00000}"/>
    <cellStyle name="T_Muc thu-chi KB Ha Tay 14" xfId="48232" xr:uid="{00000000-0005-0000-0000-0000A0D00000}"/>
    <cellStyle name="T_Muc thu-chi KB Ha Tay 14 2" xfId="48233" xr:uid="{00000000-0005-0000-0000-0000A1D00000}"/>
    <cellStyle name="T_Muc thu-chi KB Ha Tay 14 3" xfId="48234" xr:uid="{00000000-0005-0000-0000-0000A2D00000}"/>
    <cellStyle name="T_Muc thu-chi KB Ha Tay 14 4" xfId="48235" xr:uid="{00000000-0005-0000-0000-0000A3D00000}"/>
    <cellStyle name="T_Muc thu-chi KB Ha Tay 14 5" xfId="48236" xr:uid="{00000000-0005-0000-0000-0000A4D00000}"/>
    <cellStyle name="T_Muc thu-chi KB Ha Tay 14 6" xfId="48237" xr:uid="{00000000-0005-0000-0000-0000A5D00000}"/>
    <cellStyle name="T_Muc thu-chi KB Ha Tay 15" xfId="48238" xr:uid="{00000000-0005-0000-0000-0000A6D00000}"/>
    <cellStyle name="T_Muc thu-chi KB Ha Tay 15 2" xfId="48239" xr:uid="{00000000-0005-0000-0000-0000A7D00000}"/>
    <cellStyle name="T_Muc thu-chi KB Ha Tay 15 3" xfId="48240" xr:uid="{00000000-0005-0000-0000-0000A8D00000}"/>
    <cellStyle name="T_Muc thu-chi KB Ha Tay 15 4" xfId="48241" xr:uid="{00000000-0005-0000-0000-0000A9D00000}"/>
    <cellStyle name="T_Muc thu-chi KB Ha Tay 15 5" xfId="48242" xr:uid="{00000000-0005-0000-0000-0000AAD00000}"/>
    <cellStyle name="T_Muc thu-chi KB Ha Tay 15 6" xfId="48243" xr:uid="{00000000-0005-0000-0000-0000ABD00000}"/>
    <cellStyle name="T_Muc thu-chi KB Ha Tay 16" xfId="48244" xr:uid="{00000000-0005-0000-0000-0000ACD00000}"/>
    <cellStyle name="T_Muc thu-chi KB Ha Tay 16 2" xfId="48245" xr:uid="{00000000-0005-0000-0000-0000ADD00000}"/>
    <cellStyle name="T_Muc thu-chi KB Ha Tay 16 3" xfId="48246" xr:uid="{00000000-0005-0000-0000-0000AED00000}"/>
    <cellStyle name="T_Muc thu-chi KB Ha Tay 16 4" xfId="48247" xr:uid="{00000000-0005-0000-0000-0000AFD00000}"/>
    <cellStyle name="T_Muc thu-chi KB Ha Tay 16 5" xfId="48248" xr:uid="{00000000-0005-0000-0000-0000B0D00000}"/>
    <cellStyle name="T_Muc thu-chi KB Ha Tay 16 6" xfId="48249" xr:uid="{00000000-0005-0000-0000-0000B1D00000}"/>
    <cellStyle name="T_Muc thu-chi KB Ha Tay 17" xfId="48250" xr:uid="{00000000-0005-0000-0000-0000B2D00000}"/>
    <cellStyle name="T_Muc thu-chi KB Ha Tay 17 2" xfId="48251" xr:uid="{00000000-0005-0000-0000-0000B3D00000}"/>
    <cellStyle name="T_Muc thu-chi KB Ha Tay 17 3" xfId="48252" xr:uid="{00000000-0005-0000-0000-0000B4D00000}"/>
    <cellStyle name="T_Muc thu-chi KB Ha Tay 17 4" xfId="48253" xr:uid="{00000000-0005-0000-0000-0000B5D00000}"/>
    <cellStyle name="T_Muc thu-chi KB Ha Tay 17 5" xfId="48254" xr:uid="{00000000-0005-0000-0000-0000B6D00000}"/>
    <cellStyle name="T_Muc thu-chi KB Ha Tay 17 6" xfId="48255" xr:uid="{00000000-0005-0000-0000-0000B7D00000}"/>
    <cellStyle name="T_Muc thu-chi KB Ha Tay 18" xfId="48256" xr:uid="{00000000-0005-0000-0000-0000B8D00000}"/>
    <cellStyle name="T_Muc thu-chi KB Ha Tay 18 2" xfId="48257" xr:uid="{00000000-0005-0000-0000-0000B9D00000}"/>
    <cellStyle name="T_Muc thu-chi KB Ha Tay 18 3" xfId="48258" xr:uid="{00000000-0005-0000-0000-0000BAD00000}"/>
    <cellStyle name="T_Muc thu-chi KB Ha Tay 18 4" xfId="48259" xr:uid="{00000000-0005-0000-0000-0000BBD00000}"/>
    <cellStyle name="T_Muc thu-chi KB Ha Tay 18 5" xfId="48260" xr:uid="{00000000-0005-0000-0000-0000BCD00000}"/>
    <cellStyle name="T_Muc thu-chi KB Ha Tay 18 6" xfId="48261" xr:uid="{00000000-0005-0000-0000-0000BDD00000}"/>
    <cellStyle name="T_Muc thu-chi KB Ha Tay 19" xfId="48262" xr:uid="{00000000-0005-0000-0000-0000BED00000}"/>
    <cellStyle name="T_Muc thu-chi KB Ha Tay 19 2" xfId="48263" xr:uid="{00000000-0005-0000-0000-0000BFD00000}"/>
    <cellStyle name="T_Muc thu-chi KB Ha Tay 19 3" xfId="48264" xr:uid="{00000000-0005-0000-0000-0000C0D00000}"/>
    <cellStyle name="T_Muc thu-chi KB Ha Tay 19 4" xfId="48265" xr:uid="{00000000-0005-0000-0000-0000C1D00000}"/>
    <cellStyle name="T_Muc thu-chi KB Ha Tay 19 5" xfId="48266" xr:uid="{00000000-0005-0000-0000-0000C2D00000}"/>
    <cellStyle name="T_Muc thu-chi KB Ha Tay 19 6" xfId="48267" xr:uid="{00000000-0005-0000-0000-0000C3D00000}"/>
    <cellStyle name="T_Muc thu-chi KB Ha Tay 2" xfId="48268" xr:uid="{00000000-0005-0000-0000-0000C4D00000}"/>
    <cellStyle name="T_Muc thu-chi KB Ha Tay 2 2" xfId="48269" xr:uid="{00000000-0005-0000-0000-0000C5D00000}"/>
    <cellStyle name="T_Muc thu-chi KB Ha Tay 2 3" xfId="48270" xr:uid="{00000000-0005-0000-0000-0000C6D00000}"/>
    <cellStyle name="T_Muc thu-chi KB Ha Tay 2 4" xfId="48271" xr:uid="{00000000-0005-0000-0000-0000C7D00000}"/>
    <cellStyle name="T_Muc thu-chi KB Ha Tay 2 5" xfId="48272" xr:uid="{00000000-0005-0000-0000-0000C8D00000}"/>
    <cellStyle name="T_Muc thu-chi KB Ha Tay 2 6" xfId="48273" xr:uid="{00000000-0005-0000-0000-0000C9D00000}"/>
    <cellStyle name="T_Muc thu-chi KB Ha Tay 2 7" xfId="48274" xr:uid="{00000000-0005-0000-0000-0000CAD00000}"/>
    <cellStyle name="T_Muc thu-chi KB Ha Tay 20" xfId="48275" xr:uid="{00000000-0005-0000-0000-0000CBD00000}"/>
    <cellStyle name="T_Muc thu-chi KB Ha Tay 20 2" xfId="48276" xr:uid="{00000000-0005-0000-0000-0000CCD00000}"/>
    <cellStyle name="T_Muc thu-chi KB Ha Tay 20 3" xfId="48277" xr:uid="{00000000-0005-0000-0000-0000CDD00000}"/>
    <cellStyle name="T_Muc thu-chi KB Ha Tay 20 4" xfId="48278" xr:uid="{00000000-0005-0000-0000-0000CED00000}"/>
    <cellStyle name="T_Muc thu-chi KB Ha Tay 20 5" xfId="48279" xr:uid="{00000000-0005-0000-0000-0000CFD00000}"/>
    <cellStyle name="T_Muc thu-chi KB Ha Tay 20 6" xfId="48280" xr:uid="{00000000-0005-0000-0000-0000D0D00000}"/>
    <cellStyle name="T_Muc thu-chi KB Ha Tay 21" xfId="48281" xr:uid="{00000000-0005-0000-0000-0000D1D00000}"/>
    <cellStyle name="T_Muc thu-chi KB Ha Tay 21 2" xfId="48282" xr:uid="{00000000-0005-0000-0000-0000D2D00000}"/>
    <cellStyle name="T_Muc thu-chi KB Ha Tay 21 3" xfId="48283" xr:uid="{00000000-0005-0000-0000-0000D3D00000}"/>
    <cellStyle name="T_Muc thu-chi KB Ha Tay 21 4" xfId="48284" xr:uid="{00000000-0005-0000-0000-0000D4D00000}"/>
    <cellStyle name="T_Muc thu-chi KB Ha Tay 21 5" xfId="48285" xr:uid="{00000000-0005-0000-0000-0000D5D00000}"/>
    <cellStyle name="T_Muc thu-chi KB Ha Tay 21 6" xfId="48286" xr:uid="{00000000-0005-0000-0000-0000D6D00000}"/>
    <cellStyle name="T_Muc thu-chi KB Ha Tay 22" xfId="48287" xr:uid="{00000000-0005-0000-0000-0000D7D00000}"/>
    <cellStyle name="T_Muc thu-chi KB Ha Tay 22 2" xfId="48288" xr:uid="{00000000-0005-0000-0000-0000D8D00000}"/>
    <cellStyle name="T_Muc thu-chi KB Ha Tay 22 3" xfId="48289" xr:uid="{00000000-0005-0000-0000-0000D9D00000}"/>
    <cellStyle name="T_Muc thu-chi KB Ha Tay 22 4" xfId="48290" xr:uid="{00000000-0005-0000-0000-0000DAD00000}"/>
    <cellStyle name="T_Muc thu-chi KB Ha Tay 22 5" xfId="48291" xr:uid="{00000000-0005-0000-0000-0000DBD00000}"/>
    <cellStyle name="T_Muc thu-chi KB Ha Tay 22 6" xfId="48292" xr:uid="{00000000-0005-0000-0000-0000DCD00000}"/>
    <cellStyle name="T_Muc thu-chi KB Ha Tay 23" xfId="48293" xr:uid="{00000000-0005-0000-0000-0000DDD00000}"/>
    <cellStyle name="T_Muc thu-chi KB Ha Tay 23 2" xfId="48294" xr:uid="{00000000-0005-0000-0000-0000DED00000}"/>
    <cellStyle name="T_Muc thu-chi KB Ha Tay 23 3" xfId="48295" xr:uid="{00000000-0005-0000-0000-0000DFD00000}"/>
    <cellStyle name="T_Muc thu-chi KB Ha Tay 23 4" xfId="48296" xr:uid="{00000000-0005-0000-0000-0000E0D00000}"/>
    <cellStyle name="T_Muc thu-chi KB Ha Tay 23 5" xfId="48297" xr:uid="{00000000-0005-0000-0000-0000E1D00000}"/>
    <cellStyle name="T_Muc thu-chi KB Ha Tay 23 6" xfId="48298" xr:uid="{00000000-0005-0000-0000-0000E2D00000}"/>
    <cellStyle name="T_Muc thu-chi KB Ha Tay 24" xfId="48299" xr:uid="{00000000-0005-0000-0000-0000E3D00000}"/>
    <cellStyle name="T_Muc thu-chi KB Ha Tay 24 2" xfId="48300" xr:uid="{00000000-0005-0000-0000-0000E4D00000}"/>
    <cellStyle name="T_Muc thu-chi KB Ha Tay 24 3" xfId="48301" xr:uid="{00000000-0005-0000-0000-0000E5D00000}"/>
    <cellStyle name="T_Muc thu-chi KB Ha Tay 24 4" xfId="48302" xr:uid="{00000000-0005-0000-0000-0000E6D00000}"/>
    <cellStyle name="T_Muc thu-chi KB Ha Tay 24 5" xfId="48303" xr:uid="{00000000-0005-0000-0000-0000E7D00000}"/>
    <cellStyle name="T_Muc thu-chi KB Ha Tay 24 6" xfId="48304" xr:uid="{00000000-0005-0000-0000-0000E8D00000}"/>
    <cellStyle name="T_Muc thu-chi KB Ha Tay 25" xfId="48305" xr:uid="{00000000-0005-0000-0000-0000E9D00000}"/>
    <cellStyle name="T_Muc thu-chi KB Ha Tay 25 2" xfId="48306" xr:uid="{00000000-0005-0000-0000-0000EAD00000}"/>
    <cellStyle name="T_Muc thu-chi KB Ha Tay 25 3" xfId="48307" xr:uid="{00000000-0005-0000-0000-0000EBD00000}"/>
    <cellStyle name="T_Muc thu-chi KB Ha Tay 25 4" xfId="48308" xr:uid="{00000000-0005-0000-0000-0000ECD00000}"/>
    <cellStyle name="T_Muc thu-chi KB Ha Tay 25 5" xfId="48309" xr:uid="{00000000-0005-0000-0000-0000EDD00000}"/>
    <cellStyle name="T_Muc thu-chi KB Ha Tay 25 6" xfId="48310" xr:uid="{00000000-0005-0000-0000-0000EED00000}"/>
    <cellStyle name="T_Muc thu-chi KB Ha Tay 26" xfId="48311" xr:uid="{00000000-0005-0000-0000-0000EFD00000}"/>
    <cellStyle name="T_Muc thu-chi KB Ha Tay 26 2" xfId="48312" xr:uid="{00000000-0005-0000-0000-0000F0D00000}"/>
    <cellStyle name="T_Muc thu-chi KB Ha Tay 26 3" xfId="48313" xr:uid="{00000000-0005-0000-0000-0000F1D00000}"/>
    <cellStyle name="T_Muc thu-chi KB Ha Tay 26 4" xfId="48314" xr:uid="{00000000-0005-0000-0000-0000F2D00000}"/>
    <cellStyle name="T_Muc thu-chi KB Ha Tay 26 5" xfId="48315" xr:uid="{00000000-0005-0000-0000-0000F3D00000}"/>
    <cellStyle name="T_Muc thu-chi KB Ha Tay 26 6" xfId="48316" xr:uid="{00000000-0005-0000-0000-0000F4D00000}"/>
    <cellStyle name="T_Muc thu-chi KB Ha Tay 27" xfId="48317" xr:uid="{00000000-0005-0000-0000-0000F5D00000}"/>
    <cellStyle name="T_Muc thu-chi KB Ha Tay 27 2" xfId="48318" xr:uid="{00000000-0005-0000-0000-0000F6D00000}"/>
    <cellStyle name="T_Muc thu-chi KB Ha Tay 27 3" xfId="48319" xr:uid="{00000000-0005-0000-0000-0000F7D00000}"/>
    <cellStyle name="T_Muc thu-chi KB Ha Tay 27 4" xfId="48320" xr:uid="{00000000-0005-0000-0000-0000F8D00000}"/>
    <cellStyle name="T_Muc thu-chi KB Ha Tay 27 5" xfId="48321" xr:uid="{00000000-0005-0000-0000-0000F9D00000}"/>
    <cellStyle name="T_Muc thu-chi KB Ha Tay 27 6" xfId="48322" xr:uid="{00000000-0005-0000-0000-0000FAD00000}"/>
    <cellStyle name="T_Muc thu-chi KB Ha Tay 28" xfId="48323" xr:uid="{00000000-0005-0000-0000-0000FBD00000}"/>
    <cellStyle name="T_Muc thu-chi KB Ha Tay 28 2" xfId="48324" xr:uid="{00000000-0005-0000-0000-0000FCD00000}"/>
    <cellStyle name="T_Muc thu-chi KB Ha Tay 28 3" xfId="48325" xr:uid="{00000000-0005-0000-0000-0000FDD00000}"/>
    <cellStyle name="T_Muc thu-chi KB Ha Tay 28 4" xfId="48326" xr:uid="{00000000-0005-0000-0000-0000FED00000}"/>
    <cellStyle name="T_Muc thu-chi KB Ha Tay 28 5" xfId="48327" xr:uid="{00000000-0005-0000-0000-0000FFD00000}"/>
    <cellStyle name="T_Muc thu-chi KB Ha Tay 28 6" xfId="48328" xr:uid="{00000000-0005-0000-0000-000000D10000}"/>
    <cellStyle name="T_Muc thu-chi KB Ha Tay 29" xfId="48329" xr:uid="{00000000-0005-0000-0000-000001D10000}"/>
    <cellStyle name="T_Muc thu-chi KB Ha Tay 29 2" xfId="48330" xr:uid="{00000000-0005-0000-0000-000002D10000}"/>
    <cellStyle name="T_Muc thu-chi KB Ha Tay 29 3" xfId="48331" xr:uid="{00000000-0005-0000-0000-000003D10000}"/>
    <cellStyle name="T_Muc thu-chi KB Ha Tay 29 4" xfId="48332" xr:uid="{00000000-0005-0000-0000-000004D10000}"/>
    <cellStyle name="T_Muc thu-chi KB Ha Tay 29 5" xfId="48333" xr:uid="{00000000-0005-0000-0000-000005D10000}"/>
    <cellStyle name="T_Muc thu-chi KB Ha Tay 29 6" xfId="48334" xr:uid="{00000000-0005-0000-0000-000006D10000}"/>
    <cellStyle name="T_Muc thu-chi KB Ha Tay 3" xfId="48335" xr:uid="{00000000-0005-0000-0000-000007D10000}"/>
    <cellStyle name="T_Muc thu-chi KB Ha Tay 3 2" xfId="48336" xr:uid="{00000000-0005-0000-0000-000008D10000}"/>
    <cellStyle name="T_Muc thu-chi KB Ha Tay 3 3" xfId="48337" xr:uid="{00000000-0005-0000-0000-000009D10000}"/>
    <cellStyle name="T_Muc thu-chi KB Ha Tay 3 4" xfId="48338" xr:uid="{00000000-0005-0000-0000-00000AD10000}"/>
    <cellStyle name="T_Muc thu-chi KB Ha Tay 3 5" xfId="48339" xr:uid="{00000000-0005-0000-0000-00000BD10000}"/>
    <cellStyle name="T_Muc thu-chi KB Ha Tay 3 6" xfId="48340" xr:uid="{00000000-0005-0000-0000-00000CD10000}"/>
    <cellStyle name="T_Muc thu-chi KB Ha Tay 30" xfId="48341" xr:uid="{00000000-0005-0000-0000-00000DD10000}"/>
    <cellStyle name="T_Muc thu-chi KB Ha Tay 31" xfId="48342" xr:uid="{00000000-0005-0000-0000-00000ED10000}"/>
    <cellStyle name="T_Muc thu-chi KB Ha Tay 32" xfId="48343" xr:uid="{00000000-0005-0000-0000-00000FD10000}"/>
    <cellStyle name="T_Muc thu-chi KB Ha Tay 33" xfId="48344" xr:uid="{00000000-0005-0000-0000-000010D10000}"/>
    <cellStyle name="T_Muc thu-chi KB Ha Tay 34" xfId="48345" xr:uid="{00000000-0005-0000-0000-000011D10000}"/>
    <cellStyle name="T_Muc thu-chi KB Ha Tay 4" xfId="48346" xr:uid="{00000000-0005-0000-0000-000012D10000}"/>
    <cellStyle name="T_Muc thu-chi KB Ha Tay 4 2" xfId="48347" xr:uid="{00000000-0005-0000-0000-000013D10000}"/>
    <cellStyle name="T_Muc thu-chi KB Ha Tay 4 3" xfId="48348" xr:uid="{00000000-0005-0000-0000-000014D10000}"/>
    <cellStyle name="T_Muc thu-chi KB Ha Tay 4 4" xfId="48349" xr:uid="{00000000-0005-0000-0000-000015D10000}"/>
    <cellStyle name="T_Muc thu-chi KB Ha Tay 4 5" xfId="48350" xr:uid="{00000000-0005-0000-0000-000016D10000}"/>
    <cellStyle name="T_Muc thu-chi KB Ha Tay 4 6" xfId="48351" xr:uid="{00000000-0005-0000-0000-000017D10000}"/>
    <cellStyle name="T_Muc thu-chi KB Ha Tay 5" xfId="48352" xr:uid="{00000000-0005-0000-0000-000018D10000}"/>
    <cellStyle name="T_Muc thu-chi KB Ha Tay 5 2" xfId="48353" xr:uid="{00000000-0005-0000-0000-000019D10000}"/>
    <cellStyle name="T_Muc thu-chi KB Ha Tay 5 3" xfId="48354" xr:uid="{00000000-0005-0000-0000-00001AD10000}"/>
    <cellStyle name="T_Muc thu-chi KB Ha Tay 5 4" xfId="48355" xr:uid="{00000000-0005-0000-0000-00001BD10000}"/>
    <cellStyle name="T_Muc thu-chi KB Ha Tay 5 5" xfId="48356" xr:uid="{00000000-0005-0000-0000-00001CD10000}"/>
    <cellStyle name="T_Muc thu-chi KB Ha Tay 5 6" xfId="48357" xr:uid="{00000000-0005-0000-0000-00001DD10000}"/>
    <cellStyle name="T_Muc thu-chi KB Ha Tay 6" xfId="48358" xr:uid="{00000000-0005-0000-0000-00001ED10000}"/>
    <cellStyle name="T_Muc thu-chi KB Ha Tay 6 2" xfId="48359" xr:uid="{00000000-0005-0000-0000-00001FD10000}"/>
    <cellStyle name="T_Muc thu-chi KB Ha Tay 6 3" xfId="48360" xr:uid="{00000000-0005-0000-0000-000020D10000}"/>
    <cellStyle name="T_Muc thu-chi KB Ha Tay 6 4" xfId="48361" xr:uid="{00000000-0005-0000-0000-000021D10000}"/>
    <cellStyle name="T_Muc thu-chi KB Ha Tay 6 5" xfId="48362" xr:uid="{00000000-0005-0000-0000-000022D10000}"/>
    <cellStyle name="T_Muc thu-chi KB Ha Tay 6 6" xfId="48363" xr:uid="{00000000-0005-0000-0000-000023D10000}"/>
    <cellStyle name="T_Muc thu-chi KB Ha Tay 7" xfId="48364" xr:uid="{00000000-0005-0000-0000-000024D10000}"/>
    <cellStyle name="T_Muc thu-chi KB Ha Tay 7 2" xfId="48365" xr:uid="{00000000-0005-0000-0000-000025D10000}"/>
    <cellStyle name="T_Muc thu-chi KB Ha Tay 7 3" xfId="48366" xr:uid="{00000000-0005-0000-0000-000026D10000}"/>
    <cellStyle name="T_Muc thu-chi KB Ha Tay 7 4" xfId="48367" xr:uid="{00000000-0005-0000-0000-000027D10000}"/>
    <cellStyle name="T_Muc thu-chi KB Ha Tay 7 5" xfId="48368" xr:uid="{00000000-0005-0000-0000-000028D10000}"/>
    <cellStyle name="T_Muc thu-chi KB Ha Tay 7 6" xfId="48369" xr:uid="{00000000-0005-0000-0000-000029D10000}"/>
    <cellStyle name="T_Muc thu-chi KB Ha Tay 8" xfId="48370" xr:uid="{00000000-0005-0000-0000-00002AD10000}"/>
    <cellStyle name="T_Muc thu-chi KB Ha Tay 8 2" xfId="48371" xr:uid="{00000000-0005-0000-0000-00002BD10000}"/>
    <cellStyle name="T_Muc thu-chi KB Ha Tay 8 3" xfId="48372" xr:uid="{00000000-0005-0000-0000-00002CD10000}"/>
    <cellStyle name="T_Muc thu-chi KB Ha Tay 8 4" xfId="48373" xr:uid="{00000000-0005-0000-0000-00002DD10000}"/>
    <cellStyle name="T_Muc thu-chi KB Ha Tay 8 5" xfId="48374" xr:uid="{00000000-0005-0000-0000-00002ED10000}"/>
    <cellStyle name="T_Muc thu-chi KB Ha Tay 8 6" xfId="48375" xr:uid="{00000000-0005-0000-0000-00002FD10000}"/>
    <cellStyle name="T_Muc thu-chi KB Ha Tay 9" xfId="48376" xr:uid="{00000000-0005-0000-0000-000030D10000}"/>
    <cellStyle name="T_Muc thu-chi KB Ha Tay 9 2" xfId="48377" xr:uid="{00000000-0005-0000-0000-000031D10000}"/>
    <cellStyle name="T_Muc thu-chi KB Ha Tay 9 3" xfId="48378" xr:uid="{00000000-0005-0000-0000-000032D10000}"/>
    <cellStyle name="T_Muc thu-chi KB Ha Tay 9 4" xfId="48379" xr:uid="{00000000-0005-0000-0000-000033D10000}"/>
    <cellStyle name="T_Muc thu-chi KB Ha Tay 9 5" xfId="48380" xr:uid="{00000000-0005-0000-0000-000034D10000}"/>
    <cellStyle name="T_Muc thu-chi KB Ha Tay 9 6" xfId="48381" xr:uid="{00000000-0005-0000-0000-000035D10000}"/>
    <cellStyle name="T_Muc thu-chi KB Ha Tay_KHKT_tong_quat_BK_(Pb_20.3)(1) (1)" xfId="48382" xr:uid="{00000000-0005-0000-0000-000036D10000}"/>
    <cellStyle name="T_Muc thu-chi KB Ha Tay_KHKT_tong_quat_BK_(Pb_20.3)(1) (1) 10" xfId="48383" xr:uid="{00000000-0005-0000-0000-000037D10000}"/>
    <cellStyle name="T_Muc thu-chi KB Ha Tay_KHKT_tong_quat_BK_(Pb_20.3)(1) (1) 10 2" xfId="48384" xr:uid="{00000000-0005-0000-0000-000038D10000}"/>
    <cellStyle name="T_Muc thu-chi KB Ha Tay_KHKT_tong_quat_BK_(Pb_20.3)(1) (1) 10 3" xfId="48385" xr:uid="{00000000-0005-0000-0000-000039D10000}"/>
    <cellStyle name="T_Muc thu-chi KB Ha Tay_KHKT_tong_quat_BK_(Pb_20.3)(1) (1) 10 4" xfId="48386" xr:uid="{00000000-0005-0000-0000-00003AD10000}"/>
    <cellStyle name="T_Muc thu-chi KB Ha Tay_KHKT_tong_quat_BK_(Pb_20.3)(1) (1) 10 5" xfId="48387" xr:uid="{00000000-0005-0000-0000-00003BD10000}"/>
    <cellStyle name="T_Muc thu-chi KB Ha Tay_KHKT_tong_quat_BK_(Pb_20.3)(1) (1) 10 6" xfId="48388" xr:uid="{00000000-0005-0000-0000-00003CD10000}"/>
    <cellStyle name="T_Muc thu-chi KB Ha Tay_KHKT_tong_quat_BK_(Pb_20.3)(1) (1) 11" xfId="48389" xr:uid="{00000000-0005-0000-0000-00003DD10000}"/>
    <cellStyle name="T_Muc thu-chi KB Ha Tay_KHKT_tong_quat_BK_(Pb_20.3)(1) (1) 11 2" xfId="48390" xr:uid="{00000000-0005-0000-0000-00003ED10000}"/>
    <cellStyle name="T_Muc thu-chi KB Ha Tay_KHKT_tong_quat_BK_(Pb_20.3)(1) (1) 11 3" xfId="48391" xr:uid="{00000000-0005-0000-0000-00003FD10000}"/>
    <cellStyle name="T_Muc thu-chi KB Ha Tay_KHKT_tong_quat_BK_(Pb_20.3)(1) (1) 11 4" xfId="48392" xr:uid="{00000000-0005-0000-0000-000040D10000}"/>
    <cellStyle name="T_Muc thu-chi KB Ha Tay_KHKT_tong_quat_BK_(Pb_20.3)(1) (1) 11 5" xfId="48393" xr:uid="{00000000-0005-0000-0000-000041D10000}"/>
    <cellStyle name="T_Muc thu-chi KB Ha Tay_KHKT_tong_quat_BK_(Pb_20.3)(1) (1) 11 6" xfId="48394" xr:uid="{00000000-0005-0000-0000-000042D10000}"/>
    <cellStyle name="T_Muc thu-chi KB Ha Tay_KHKT_tong_quat_BK_(Pb_20.3)(1) (1) 12" xfId="48395" xr:uid="{00000000-0005-0000-0000-000043D10000}"/>
    <cellStyle name="T_Muc thu-chi KB Ha Tay_KHKT_tong_quat_BK_(Pb_20.3)(1) (1) 12 2" xfId="48396" xr:uid="{00000000-0005-0000-0000-000044D10000}"/>
    <cellStyle name="T_Muc thu-chi KB Ha Tay_KHKT_tong_quat_BK_(Pb_20.3)(1) (1) 12 3" xfId="48397" xr:uid="{00000000-0005-0000-0000-000045D10000}"/>
    <cellStyle name="T_Muc thu-chi KB Ha Tay_KHKT_tong_quat_BK_(Pb_20.3)(1) (1) 12 4" xfId="48398" xr:uid="{00000000-0005-0000-0000-000046D10000}"/>
    <cellStyle name="T_Muc thu-chi KB Ha Tay_KHKT_tong_quat_BK_(Pb_20.3)(1) (1) 12 5" xfId="48399" xr:uid="{00000000-0005-0000-0000-000047D10000}"/>
    <cellStyle name="T_Muc thu-chi KB Ha Tay_KHKT_tong_quat_BK_(Pb_20.3)(1) (1) 12 6" xfId="48400" xr:uid="{00000000-0005-0000-0000-000048D10000}"/>
    <cellStyle name="T_Muc thu-chi KB Ha Tay_KHKT_tong_quat_BK_(Pb_20.3)(1) (1) 13" xfId="48401" xr:uid="{00000000-0005-0000-0000-000049D10000}"/>
    <cellStyle name="T_Muc thu-chi KB Ha Tay_KHKT_tong_quat_BK_(Pb_20.3)(1) (1) 13 2" xfId="48402" xr:uid="{00000000-0005-0000-0000-00004AD10000}"/>
    <cellStyle name="T_Muc thu-chi KB Ha Tay_KHKT_tong_quat_BK_(Pb_20.3)(1) (1) 13 3" xfId="48403" xr:uid="{00000000-0005-0000-0000-00004BD10000}"/>
    <cellStyle name="T_Muc thu-chi KB Ha Tay_KHKT_tong_quat_BK_(Pb_20.3)(1) (1) 13 4" xfId="48404" xr:uid="{00000000-0005-0000-0000-00004CD10000}"/>
    <cellStyle name="T_Muc thu-chi KB Ha Tay_KHKT_tong_quat_BK_(Pb_20.3)(1) (1) 13 5" xfId="48405" xr:uid="{00000000-0005-0000-0000-00004DD10000}"/>
    <cellStyle name="T_Muc thu-chi KB Ha Tay_KHKT_tong_quat_BK_(Pb_20.3)(1) (1) 13 6" xfId="48406" xr:uid="{00000000-0005-0000-0000-00004ED10000}"/>
    <cellStyle name="T_Muc thu-chi KB Ha Tay_KHKT_tong_quat_BK_(Pb_20.3)(1) (1) 14" xfId="48407" xr:uid="{00000000-0005-0000-0000-00004FD10000}"/>
    <cellStyle name="T_Muc thu-chi KB Ha Tay_KHKT_tong_quat_BK_(Pb_20.3)(1) (1) 14 2" xfId="48408" xr:uid="{00000000-0005-0000-0000-000050D10000}"/>
    <cellStyle name="T_Muc thu-chi KB Ha Tay_KHKT_tong_quat_BK_(Pb_20.3)(1) (1) 14 3" xfId="48409" xr:uid="{00000000-0005-0000-0000-000051D10000}"/>
    <cellStyle name="T_Muc thu-chi KB Ha Tay_KHKT_tong_quat_BK_(Pb_20.3)(1) (1) 14 4" xfId="48410" xr:uid="{00000000-0005-0000-0000-000052D10000}"/>
    <cellStyle name="T_Muc thu-chi KB Ha Tay_KHKT_tong_quat_BK_(Pb_20.3)(1) (1) 14 5" xfId="48411" xr:uid="{00000000-0005-0000-0000-000053D10000}"/>
    <cellStyle name="T_Muc thu-chi KB Ha Tay_KHKT_tong_quat_BK_(Pb_20.3)(1) (1) 14 6" xfId="48412" xr:uid="{00000000-0005-0000-0000-000054D10000}"/>
    <cellStyle name="T_Muc thu-chi KB Ha Tay_KHKT_tong_quat_BK_(Pb_20.3)(1) (1) 15" xfId="48413" xr:uid="{00000000-0005-0000-0000-000055D10000}"/>
    <cellStyle name="T_Muc thu-chi KB Ha Tay_KHKT_tong_quat_BK_(Pb_20.3)(1) (1) 15 2" xfId="48414" xr:uid="{00000000-0005-0000-0000-000056D10000}"/>
    <cellStyle name="T_Muc thu-chi KB Ha Tay_KHKT_tong_quat_BK_(Pb_20.3)(1) (1) 15 3" xfId="48415" xr:uid="{00000000-0005-0000-0000-000057D10000}"/>
    <cellStyle name="T_Muc thu-chi KB Ha Tay_KHKT_tong_quat_BK_(Pb_20.3)(1) (1) 15 4" xfId="48416" xr:uid="{00000000-0005-0000-0000-000058D10000}"/>
    <cellStyle name="T_Muc thu-chi KB Ha Tay_KHKT_tong_quat_BK_(Pb_20.3)(1) (1) 15 5" xfId="48417" xr:uid="{00000000-0005-0000-0000-000059D10000}"/>
    <cellStyle name="T_Muc thu-chi KB Ha Tay_KHKT_tong_quat_BK_(Pb_20.3)(1) (1) 15 6" xfId="48418" xr:uid="{00000000-0005-0000-0000-00005AD10000}"/>
    <cellStyle name="T_Muc thu-chi KB Ha Tay_KHKT_tong_quat_BK_(Pb_20.3)(1) (1) 16" xfId="48419" xr:uid="{00000000-0005-0000-0000-00005BD10000}"/>
    <cellStyle name="T_Muc thu-chi KB Ha Tay_KHKT_tong_quat_BK_(Pb_20.3)(1) (1) 16 2" xfId="48420" xr:uid="{00000000-0005-0000-0000-00005CD10000}"/>
    <cellStyle name="T_Muc thu-chi KB Ha Tay_KHKT_tong_quat_BK_(Pb_20.3)(1) (1) 16 3" xfId="48421" xr:uid="{00000000-0005-0000-0000-00005DD10000}"/>
    <cellStyle name="T_Muc thu-chi KB Ha Tay_KHKT_tong_quat_BK_(Pb_20.3)(1) (1) 16 4" xfId="48422" xr:uid="{00000000-0005-0000-0000-00005ED10000}"/>
    <cellStyle name="T_Muc thu-chi KB Ha Tay_KHKT_tong_quat_BK_(Pb_20.3)(1) (1) 16 5" xfId="48423" xr:uid="{00000000-0005-0000-0000-00005FD10000}"/>
    <cellStyle name="T_Muc thu-chi KB Ha Tay_KHKT_tong_quat_BK_(Pb_20.3)(1) (1) 16 6" xfId="48424" xr:uid="{00000000-0005-0000-0000-000060D10000}"/>
    <cellStyle name="T_Muc thu-chi KB Ha Tay_KHKT_tong_quat_BK_(Pb_20.3)(1) (1) 17" xfId="48425" xr:uid="{00000000-0005-0000-0000-000061D10000}"/>
    <cellStyle name="T_Muc thu-chi KB Ha Tay_KHKT_tong_quat_BK_(Pb_20.3)(1) (1) 17 2" xfId="48426" xr:uid="{00000000-0005-0000-0000-000062D10000}"/>
    <cellStyle name="T_Muc thu-chi KB Ha Tay_KHKT_tong_quat_BK_(Pb_20.3)(1) (1) 17 3" xfId="48427" xr:uid="{00000000-0005-0000-0000-000063D10000}"/>
    <cellStyle name="T_Muc thu-chi KB Ha Tay_KHKT_tong_quat_BK_(Pb_20.3)(1) (1) 17 4" xfId="48428" xr:uid="{00000000-0005-0000-0000-000064D10000}"/>
    <cellStyle name="T_Muc thu-chi KB Ha Tay_KHKT_tong_quat_BK_(Pb_20.3)(1) (1) 17 5" xfId="48429" xr:uid="{00000000-0005-0000-0000-000065D10000}"/>
    <cellStyle name="T_Muc thu-chi KB Ha Tay_KHKT_tong_quat_BK_(Pb_20.3)(1) (1) 17 6" xfId="48430" xr:uid="{00000000-0005-0000-0000-000066D10000}"/>
    <cellStyle name="T_Muc thu-chi KB Ha Tay_KHKT_tong_quat_BK_(Pb_20.3)(1) (1) 18" xfId="48431" xr:uid="{00000000-0005-0000-0000-000067D10000}"/>
    <cellStyle name="T_Muc thu-chi KB Ha Tay_KHKT_tong_quat_BK_(Pb_20.3)(1) (1) 18 2" xfId="48432" xr:uid="{00000000-0005-0000-0000-000068D10000}"/>
    <cellStyle name="T_Muc thu-chi KB Ha Tay_KHKT_tong_quat_BK_(Pb_20.3)(1) (1) 18 3" xfId="48433" xr:uid="{00000000-0005-0000-0000-000069D10000}"/>
    <cellStyle name="T_Muc thu-chi KB Ha Tay_KHKT_tong_quat_BK_(Pb_20.3)(1) (1) 18 4" xfId="48434" xr:uid="{00000000-0005-0000-0000-00006AD10000}"/>
    <cellStyle name="T_Muc thu-chi KB Ha Tay_KHKT_tong_quat_BK_(Pb_20.3)(1) (1) 18 5" xfId="48435" xr:uid="{00000000-0005-0000-0000-00006BD10000}"/>
    <cellStyle name="T_Muc thu-chi KB Ha Tay_KHKT_tong_quat_BK_(Pb_20.3)(1) (1) 18 6" xfId="48436" xr:uid="{00000000-0005-0000-0000-00006CD10000}"/>
    <cellStyle name="T_Muc thu-chi KB Ha Tay_KHKT_tong_quat_BK_(Pb_20.3)(1) (1) 19" xfId="48437" xr:uid="{00000000-0005-0000-0000-00006DD10000}"/>
    <cellStyle name="T_Muc thu-chi KB Ha Tay_KHKT_tong_quat_BK_(Pb_20.3)(1) (1) 19 2" xfId="48438" xr:uid="{00000000-0005-0000-0000-00006ED10000}"/>
    <cellStyle name="T_Muc thu-chi KB Ha Tay_KHKT_tong_quat_BK_(Pb_20.3)(1) (1) 19 3" xfId="48439" xr:uid="{00000000-0005-0000-0000-00006FD10000}"/>
    <cellStyle name="T_Muc thu-chi KB Ha Tay_KHKT_tong_quat_BK_(Pb_20.3)(1) (1) 19 4" xfId="48440" xr:uid="{00000000-0005-0000-0000-000070D10000}"/>
    <cellStyle name="T_Muc thu-chi KB Ha Tay_KHKT_tong_quat_BK_(Pb_20.3)(1) (1) 19 5" xfId="48441" xr:uid="{00000000-0005-0000-0000-000071D10000}"/>
    <cellStyle name="T_Muc thu-chi KB Ha Tay_KHKT_tong_quat_BK_(Pb_20.3)(1) (1) 19 6" xfId="48442" xr:uid="{00000000-0005-0000-0000-000072D10000}"/>
    <cellStyle name="T_Muc thu-chi KB Ha Tay_KHKT_tong_quat_BK_(Pb_20.3)(1) (1) 2" xfId="48443" xr:uid="{00000000-0005-0000-0000-000073D10000}"/>
    <cellStyle name="T_Muc thu-chi KB Ha Tay_KHKT_tong_quat_BK_(Pb_20.3)(1) (1) 2 2" xfId="48444" xr:uid="{00000000-0005-0000-0000-000074D10000}"/>
    <cellStyle name="T_Muc thu-chi KB Ha Tay_KHKT_tong_quat_BK_(Pb_20.3)(1) (1) 2 3" xfId="48445" xr:uid="{00000000-0005-0000-0000-000075D10000}"/>
    <cellStyle name="T_Muc thu-chi KB Ha Tay_KHKT_tong_quat_BK_(Pb_20.3)(1) (1) 2 4" xfId="48446" xr:uid="{00000000-0005-0000-0000-000076D10000}"/>
    <cellStyle name="T_Muc thu-chi KB Ha Tay_KHKT_tong_quat_BK_(Pb_20.3)(1) (1) 2 5" xfId="48447" xr:uid="{00000000-0005-0000-0000-000077D10000}"/>
    <cellStyle name="T_Muc thu-chi KB Ha Tay_KHKT_tong_quat_BK_(Pb_20.3)(1) (1) 2 6" xfId="48448" xr:uid="{00000000-0005-0000-0000-000078D10000}"/>
    <cellStyle name="T_Muc thu-chi KB Ha Tay_KHKT_tong_quat_BK_(Pb_20.3)(1) (1) 2 7" xfId="48449" xr:uid="{00000000-0005-0000-0000-000079D10000}"/>
    <cellStyle name="T_Muc thu-chi KB Ha Tay_KHKT_tong_quat_BK_(Pb_20.3)(1) (1) 20" xfId="48450" xr:uid="{00000000-0005-0000-0000-00007AD10000}"/>
    <cellStyle name="T_Muc thu-chi KB Ha Tay_KHKT_tong_quat_BK_(Pb_20.3)(1) (1) 20 2" xfId="48451" xr:uid="{00000000-0005-0000-0000-00007BD10000}"/>
    <cellStyle name="T_Muc thu-chi KB Ha Tay_KHKT_tong_quat_BK_(Pb_20.3)(1) (1) 20 3" xfId="48452" xr:uid="{00000000-0005-0000-0000-00007CD10000}"/>
    <cellStyle name="T_Muc thu-chi KB Ha Tay_KHKT_tong_quat_BK_(Pb_20.3)(1) (1) 20 4" xfId="48453" xr:uid="{00000000-0005-0000-0000-00007DD10000}"/>
    <cellStyle name="T_Muc thu-chi KB Ha Tay_KHKT_tong_quat_BK_(Pb_20.3)(1) (1) 20 5" xfId="48454" xr:uid="{00000000-0005-0000-0000-00007ED10000}"/>
    <cellStyle name="T_Muc thu-chi KB Ha Tay_KHKT_tong_quat_BK_(Pb_20.3)(1) (1) 20 6" xfId="48455" xr:uid="{00000000-0005-0000-0000-00007FD10000}"/>
    <cellStyle name="T_Muc thu-chi KB Ha Tay_KHKT_tong_quat_BK_(Pb_20.3)(1) (1) 21" xfId="48456" xr:uid="{00000000-0005-0000-0000-000080D10000}"/>
    <cellStyle name="T_Muc thu-chi KB Ha Tay_KHKT_tong_quat_BK_(Pb_20.3)(1) (1) 21 2" xfId="48457" xr:uid="{00000000-0005-0000-0000-000081D10000}"/>
    <cellStyle name="T_Muc thu-chi KB Ha Tay_KHKT_tong_quat_BK_(Pb_20.3)(1) (1) 21 3" xfId="48458" xr:uid="{00000000-0005-0000-0000-000082D10000}"/>
    <cellStyle name="T_Muc thu-chi KB Ha Tay_KHKT_tong_quat_BK_(Pb_20.3)(1) (1) 21 4" xfId="48459" xr:uid="{00000000-0005-0000-0000-000083D10000}"/>
    <cellStyle name="T_Muc thu-chi KB Ha Tay_KHKT_tong_quat_BK_(Pb_20.3)(1) (1) 21 5" xfId="48460" xr:uid="{00000000-0005-0000-0000-000084D10000}"/>
    <cellStyle name="T_Muc thu-chi KB Ha Tay_KHKT_tong_quat_BK_(Pb_20.3)(1) (1) 21 6" xfId="48461" xr:uid="{00000000-0005-0000-0000-000085D10000}"/>
    <cellStyle name="T_Muc thu-chi KB Ha Tay_KHKT_tong_quat_BK_(Pb_20.3)(1) (1) 22" xfId="48462" xr:uid="{00000000-0005-0000-0000-000086D10000}"/>
    <cellStyle name="T_Muc thu-chi KB Ha Tay_KHKT_tong_quat_BK_(Pb_20.3)(1) (1) 22 2" xfId="48463" xr:uid="{00000000-0005-0000-0000-000087D10000}"/>
    <cellStyle name="T_Muc thu-chi KB Ha Tay_KHKT_tong_quat_BK_(Pb_20.3)(1) (1) 22 3" xfId="48464" xr:uid="{00000000-0005-0000-0000-000088D10000}"/>
    <cellStyle name="T_Muc thu-chi KB Ha Tay_KHKT_tong_quat_BK_(Pb_20.3)(1) (1) 22 4" xfId="48465" xr:uid="{00000000-0005-0000-0000-000089D10000}"/>
    <cellStyle name="T_Muc thu-chi KB Ha Tay_KHKT_tong_quat_BK_(Pb_20.3)(1) (1) 22 5" xfId="48466" xr:uid="{00000000-0005-0000-0000-00008AD10000}"/>
    <cellStyle name="T_Muc thu-chi KB Ha Tay_KHKT_tong_quat_BK_(Pb_20.3)(1) (1) 22 6" xfId="48467" xr:uid="{00000000-0005-0000-0000-00008BD10000}"/>
    <cellStyle name="T_Muc thu-chi KB Ha Tay_KHKT_tong_quat_BK_(Pb_20.3)(1) (1) 23" xfId="48468" xr:uid="{00000000-0005-0000-0000-00008CD10000}"/>
    <cellStyle name="T_Muc thu-chi KB Ha Tay_KHKT_tong_quat_BK_(Pb_20.3)(1) (1) 23 2" xfId="48469" xr:uid="{00000000-0005-0000-0000-00008DD10000}"/>
    <cellStyle name="T_Muc thu-chi KB Ha Tay_KHKT_tong_quat_BK_(Pb_20.3)(1) (1) 23 3" xfId="48470" xr:uid="{00000000-0005-0000-0000-00008ED10000}"/>
    <cellStyle name="T_Muc thu-chi KB Ha Tay_KHKT_tong_quat_BK_(Pb_20.3)(1) (1) 23 4" xfId="48471" xr:uid="{00000000-0005-0000-0000-00008FD10000}"/>
    <cellStyle name="T_Muc thu-chi KB Ha Tay_KHKT_tong_quat_BK_(Pb_20.3)(1) (1) 23 5" xfId="48472" xr:uid="{00000000-0005-0000-0000-000090D10000}"/>
    <cellStyle name="T_Muc thu-chi KB Ha Tay_KHKT_tong_quat_BK_(Pb_20.3)(1) (1) 23 6" xfId="48473" xr:uid="{00000000-0005-0000-0000-000091D10000}"/>
    <cellStyle name="T_Muc thu-chi KB Ha Tay_KHKT_tong_quat_BK_(Pb_20.3)(1) (1) 24" xfId="48474" xr:uid="{00000000-0005-0000-0000-000092D10000}"/>
    <cellStyle name="T_Muc thu-chi KB Ha Tay_KHKT_tong_quat_BK_(Pb_20.3)(1) (1) 24 2" xfId="48475" xr:uid="{00000000-0005-0000-0000-000093D10000}"/>
    <cellStyle name="T_Muc thu-chi KB Ha Tay_KHKT_tong_quat_BK_(Pb_20.3)(1) (1) 24 3" xfId="48476" xr:uid="{00000000-0005-0000-0000-000094D10000}"/>
    <cellStyle name="T_Muc thu-chi KB Ha Tay_KHKT_tong_quat_BK_(Pb_20.3)(1) (1) 24 4" xfId="48477" xr:uid="{00000000-0005-0000-0000-000095D10000}"/>
    <cellStyle name="T_Muc thu-chi KB Ha Tay_KHKT_tong_quat_BK_(Pb_20.3)(1) (1) 24 5" xfId="48478" xr:uid="{00000000-0005-0000-0000-000096D10000}"/>
    <cellStyle name="T_Muc thu-chi KB Ha Tay_KHKT_tong_quat_BK_(Pb_20.3)(1) (1) 24 6" xfId="48479" xr:uid="{00000000-0005-0000-0000-000097D10000}"/>
    <cellStyle name="T_Muc thu-chi KB Ha Tay_KHKT_tong_quat_BK_(Pb_20.3)(1) (1) 25" xfId="48480" xr:uid="{00000000-0005-0000-0000-000098D10000}"/>
    <cellStyle name="T_Muc thu-chi KB Ha Tay_KHKT_tong_quat_BK_(Pb_20.3)(1) (1) 25 2" xfId="48481" xr:uid="{00000000-0005-0000-0000-000099D10000}"/>
    <cellStyle name="T_Muc thu-chi KB Ha Tay_KHKT_tong_quat_BK_(Pb_20.3)(1) (1) 25 3" xfId="48482" xr:uid="{00000000-0005-0000-0000-00009AD10000}"/>
    <cellStyle name="T_Muc thu-chi KB Ha Tay_KHKT_tong_quat_BK_(Pb_20.3)(1) (1) 25 4" xfId="48483" xr:uid="{00000000-0005-0000-0000-00009BD10000}"/>
    <cellStyle name="T_Muc thu-chi KB Ha Tay_KHKT_tong_quat_BK_(Pb_20.3)(1) (1) 25 5" xfId="48484" xr:uid="{00000000-0005-0000-0000-00009CD10000}"/>
    <cellStyle name="T_Muc thu-chi KB Ha Tay_KHKT_tong_quat_BK_(Pb_20.3)(1) (1) 25 6" xfId="48485" xr:uid="{00000000-0005-0000-0000-00009DD10000}"/>
    <cellStyle name="T_Muc thu-chi KB Ha Tay_KHKT_tong_quat_BK_(Pb_20.3)(1) (1) 26" xfId="48486" xr:uid="{00000000-0005-0000-0000-00009ED10000}"/>
    <cellStyle name="T_Muc thu-chi KB Ha Tay_KHKT_tong_quat_BK_(Pb_20.3)(1) (1) 26 2" xfId="48487" xr:uid="{00000000-0005-0000-0000-00009FD10000}"/>
    <cellStyle name="T_Muc thu-chi KB Ha Tay_KHKT_tong_quat_BK_(Pb_20.3)(1) (1) 26 3" xfId="48488" xr:uid="{00000000-0005-0000-0000-0000A0D10000}"/>
    <cellStyle name="T_Muc thu-chi KB Ha Tay_KHKT_tong_quat_BK_(Pb_20.3)(1) (1) 26 4" xfId="48489" xr:uid="{00000000-0005-0000-0000-0000A1D10000}"/>
    <cellStyle name="T_Muc thu-chi KB Ha Tay_KHKT_tong_quat_BK_(Pb_20.3)(1) (1) 26 5" xfId="48490" xr:uid="{00000000-0005-0000-0000-0000A2D10000}"/>
    <cellStyle name="T_Muc thu-chi KB Ha Tay_KHKT_tong_quat_BK_(Pb_20.3)(1) (1) 26 6" xfId="48491" xr:uid="{00000000-0005-0000-0000-0000A3D10000}"/>
    <cellStyle name="T_Muc thu-chi KB Ha Tay_KHKT_tong_quat_BK_(Pb_20.3)(1) (1) 27" xfId="48492" xr:uid="{00000000-0005-0000-0000-0000A4D10000}"/>
    <cellStyle name="T_Muc thu-chi KB Ha Tay_KHKT_tong_quat_BK_(Pb_20.3)(1) (1) 27 2" xfId="48493" xr:uid="{00000000-0005-0000-0000-0000A5D10000}"/>
    <cellStyle name="T_Muc thu-chi KB Ha Tay_KHKT_tong_quat_BK_(Pb_20.3)(1) (1) 27 3" xfId="48494" xr:uid="{00000000-0005-0000-0000-0000A6D10000}"/>
    <cellStyle name="T_Muc thu-chi KB Ha Tay_KHKT_tong_quat_BK_(Pb_20.3)(1) (1) 27 4" xfId="48495" xr:uid="{00000000-0005-0000-0000-0000A7D10000}"/>
    <cellStyle name="T_Muc thu-chi KB Ha Tay_KHKT_tong_quat_BK_(Pb_20.3)(1) (1) 27 5" xfId="48496" xr:uid="{00000000-0005-0000-0000-0000A8D10000}"/>
    <cellStyle name="T_Muc thu-chi KB Ha Tay_KHKT_tong_quat_BK_(Pb_20.3)(1) (1) 27 6" xfId="48497" xr:uid="{00000000-0005-0000-0000-0000A9D10000}"/>
    <cellStyle name="T_Muc thu-chi KB Ha Tay_KHKT_tong_quat_BK_(Pb_20.3)(1) (1) 28" xfId="48498" xr:uid="{00000000-0005-0000-0000-0000AAD10000}"/>
    <cellStyle name="T_Muc thu-chi KB Ha Tay_KHKT_tong_quat_BK_(Pb_20.3)(1) (1) 28 2" xfId="48499" xr:uid="{00000000-0005-0000-0000-0000ABD10000}"/>
    <cellStyle name="T_Muc thu-chi KB Ha Tay_KHKT_tong_quat_BK_(Pb_20.3)(1) (1) 28 3" xfId="48500" xr:uid="{00000000-0005-0000-0000-0000ACD10000}"/>
    <cellStyle name="T_Muc thu-chi KB Ha Tay_KHKT_tong_quat_BK_(Pb_20.3)(1) (1) 28 4" xfId="48501" xr:uid="{00000000-0005-0000-0000-0000ADD10000}"/>
    <cellStyle name="T_Muc thu-chi KB Ha Tay_KHKT_tong_quat_BK_(Pb_20.3)(1) (1) 28 5" xfId="48502" xr:uid="{00000000-0005-0000-0000-0000AED10000}"/>
    <cellStyle name="T_Muc thu-chi KB Ha Tay_KHKT_tong_quat_BK_(Pb_20.3)(1) (1) 28 6" xfId="48503" xr:uid="{00000000-0005-0000-0000-0000AFD10000}"/>
    <cellStyle name="T_Muc thu-chi KB Ha Tay_KHKT_tong_quat_BK_(Pb_20.3)(1) (1) 29" xfId="48504" xr:uid="{00000000-0005-0000-0000-0000B0D10000}"/>
    <cellStyle name="T_Muc thu-chi KB Ha Tay_KHKT_tong_quat_BK_(Pb_20.3)(1) (1) 29 2" xfId="48505" xr:uid="{00000000-0005-0000-0000-0000B1D10000}"/>
    <cellStyle name="T_Muc thu-chi KB Ha Tay_KHKT_tong_quat_BK_(Pb_20.3)(1) (1) 29 3" xfId="48506" xr:uid="{00000000-0005-0000-0000-0000B2D10000}"/>
    <cellStyle name="T_Muc thu-chi KB Ha Tay_KHKT_tong_quat_BK_(Pb_20.3)(1) (1) 29 4" xfId="48507" xr:uid="{00000000-0005-0000-0000-0000B3D10000}"/>
    <cellStyle name="T_Muc thu-chi KB Ha Tay_KHKT_tong_quat_BK_(Pb_20.3)(1) (1) 29 5" xfId="48508" xr:uid="{00000000-0005-0000-0000-0000B4D10000}"/>
    <cellStyle name="T_Muc thu-chi KB Ha Tay_KHKT_tong_quat_BK_(Pb_20.3)(1) (1) 29 6" xfId="48509" xr:uid="{00000000-0005-0000-0000-0000B5D10000}"/>
    <cellStyle name="T_Muc thu-chi KB Ha Tay_KHKT_tong_quat_BK_(Pb_20.3)(1) (1) 3" xfId="48510" xr:uid="{00000000-0005-0000-0000-0000B6D10000}"/>
    <cellStyle name="T_Muc thu-chi KB Ha Tay_KHKT_tong_quat_BK_(Pb_20.3)(1) (1) 3 2" xfId="48511" xr:uid="{00000000-0005-0000-0000-0000B7D10000}"/>
    <cellStyle name="T_Muc thu-chi KB Ha Tay_KHKT_tong_quat_BK_(Pb_20.3)(1) (1) 3 3" xfId="48512" xr:uid="{00000000-0005-0000-0000-0000B8D10000}"/>
    <cellStyle name="T_Muc thu-chi KB Ha Tay_KHKT_tong_quat_BK_(Pb_20.3)(1) (1) 3 4" xfId="48513" xr:uid="{00000000-0005-0000-0000-0000B9D10000}"/>
    <cellStyle name="T_Muc thu-chi KB Ha Tay_KHKT_tong_quat_BK_(Pb_20.3)(1) (1) 3 5" xfId="48514" xr:uid="{00000000-0005-0000-0000-0000BAD10000}"/>
    <cellStyle name="T_Muc thu-chi KB Ha Tay_KHKT_tong_quat_BK_(Pb_20.3)(1) (1) 3 6" xfId="48515" xr:uid="{00000000-0005-0000-0000-0000BBD10000}"/>
    <cellStyle name="T_Muc thu-chi KB Ha Tay_KHKT_tong_quat_BK_(Pb_20.3)(1) (1) 30" xfId="48516" xr:uid="{00000000-0005-0000-0000-0000BCD10000}"/>
    <cellStyle name="T_Muc thu-chi KB Ha Tay_KHKT_tong_quat_BK_(Pb_20.3)(1) (1) 31" xfId="48517" xr:uid="{00000000-0005-0000-0000-0000BDD10000}"/>
    <cellStyle name="T_Muc thu-chi KB Ha Tay_KHKT_tong_quat_BK_(Pb_20.3)(1) (1) 32" xfId="48518" xr:uid="{00000000-0005-0000-0000-0000BED10000}"/>
    <cellStyle name="T_Muc thu-chi KB Ha Tay_KHKT_tong_quat_BK_(Pb_20.3)(1) (1) 33" xfId="48519" xr:uid="{00000000-0005-0000-0000-0000BFD10000}"/>
    <cellStyle name="T_Muc thu-chi KB Ha Tay_KHKT_tong_quat_BK_(Pb_20.3)(1) (1) 34" xfId="48520" xr:uid="{00000000-0005-0000-0000-0000C0D10000}"/>
    <cellStyle name="T_Muc thu-chi KB Ha Tay_KHKT_tong_quat_BK_(Pb_20.3)(1) (1) 4" xfId="48521" xr:uid="{00000000-0005-0000-0000-0000C1D10000}"/>
    <cellStyle name="T_Muc thu-chi KB Ha Tay_KHKT_tong_quat_BK_(Pb_20.3)(1) (1) 4 2" xfId="48522" xr:uid="{00000000-0005-0000-0000-0000C2D10000}"/>
    <cellStyle name="T_Muc thu-chi KB Ha Tay_KHKT_tong_quat_BK_(Pb_20.3)(1) (1) 4 3" xfId="48523" xr:uid="{00000000-0005-0000-0000-0000C3D10000}"/>
    <cellStyle name="T_Muc thu-chi KB Ha Tay_KHKT_tong_quat_BK_(Pb_20.3)(1) (1) 4 4" xfId="48524" xr:uid="{00000000-0005-0000-0000-0000C4D10000}"/>
    <cellStyle name="T_Muc thu-chi KB Ha Tay_KHKT_tong_quat_BK_(Pb_20.3)(1) (1) 4 5" xfId="48525" xr:uid="{00000000-0005-0000-0000-0000C5D10000}"/>
    <cellStyle name="T_Muc thu-chi KB Ha Tay_KHKT_tong_quat_BK_(Pb_20.3)(1) (1) 4 6" xfId="48526" xr:uid="{00000000-0005-0000-0000-0000C6D10000}"/>
    <cellStyle name="T_Muc thu-chi KB Ha Tay_KHKT_tong_quat_BK_(Pb_20.3)(1) (1) 5" xfId="48527" xr:uid="{00000000-0005-0000-0000-0000C7D10000}"/>
    <cellStyle name="T_Muc thu-chi KB Ha Tay_KHKT_tong_quat_BK_(Pb_20.3)(1) (1) 5 2" xfId="48528" xr:uid="{00000000-0005-0000-0000-0000C8D10000}"/>
    <cellStyle name="T_Muc thu-chi KB Ha Tay_KHKT_tong_quat_BK_(Pb_20.3)(1) (1) 5 3" xfId="48529" xr:uid="{00000000-0005-0000-0000-0000C9D10000}"/>
    <cellStyle name="T_Muc thu-chi KB Ha Tay_KHKT_tong_quat_BK_(Pb_20.3)(1) (1) 5 4" xfId="48530" xr:uid="{00000000-0005-0000-0000-0000CAD10000}"/>
    <cellStyle name="T_Muc thu-chi KB Ha Tay_KHKT_tong_quat_BK_(Pb_20.3)(1) (1) 5 5" xfId="48531" xr:uid="{00000000-0005-0000-0000-0000CBD10000}"/>
    <cellStyle name="T_Muc thu-chi KB Ha Tay_KHKT_tong_quat_BK_(Pb_20.3)(1) (1) 5 6" xfId="48532" xr:uid="{00000000-0005-0000-0000-0000CCD10000}"/>
    <cellStyle name="T_Muc thu-chi KB Ha Tay_KHKT_tong_quat_BK_(Pb_20.3)(1) (1) 6" xfId="48533" xr:uid="{00000000-0005-0000-0000-0000CDD10000}"/>
    <cellStyle name="T_Muc thu-chi KB Ha Tay_KHKT_tong_quat_BK_(Pb_20.3)(1) (1) 6 2" xfId="48534" xr:uid="{00000000-0005-0000-0000-0000CED10000}"/>
    <cellStyle name="T_Muc thu-chi KB Ha Tay_KHKT_tong_quat_BK_(Pb_20.3)(1) (1) 6 3" xfId="48535" xr:uid="{00000000-0005-0000-0000-0000CFD10000}"/>
    <cellStyle name="T_Muc thu-chi KB Ha Tay_KHKT_tong_quat_BK_(Pb_20.3)(1) (1) 6 4" xfId="48536" xr:uid="{00000000-0005-0000-0000-0000D0D10000}"/>
    <cellStyle name="T_Muc thu-chi KB Ha Tay_KHKT_tong_quat_BK_(Pb_20.3)(1) (1) 6 5" xfId="48537" xr:uid="{00000000-0005-0000-0000-0000D1D10000}"/>
    <cellStyle name="T_Muc thu-chi KB Ha Tay_KHKT_tong_quat_BK_(Pb_20.3)(1) (1) 6 6" xfId="48538" xr:uid="{00000000-0005-0000-0000-0000D2D10000}"/>
    <cellStyle name="T_Muc thu-chi KB Ha Tay_KHKT_tong_quat_BK_(Pb_20.3)(1) (1) 7" xfId="48539" xr:uid="{00000000-0005-0000-0000-0000D3D10000}"/>
    <cellStyle name="T_Muc thu-chi KB Ha Tay_KHKT_tong_quat_BK_(Pb_20.3)(1) (1) 7 2" xfId="48540" xr:uid="{00000000-0005-0000-0000-0000D4D10000}"/>
    <cellStyle name="T_Muc thu-chi KB Ha Tay_KHKT_tong_quat_BK_(Pb_20.3)(1) (1) 7 3" xfId="48541" xr:uid="{00000000-0005-0000-0000-0000D5D10000}"/>
    <cellStyle name="T_Muc thu-chi KB Ha Tay_KHKT_tong_quat_BK_(Pb_20.3)(1) (1) 7 4" xfId="48542" xr:uid="{00000000-0005-0000-0000-0000D6D10000}"/>
    <cellStyle name="T_Muc thu-chi KB Ha Tay_KHKT_tong_quat_BK_(Pb_20.3)(1) (1) 7 5" xfId="48543" xr:uid="{00000000-0005-0000-0000-0000D7D10000}"/>
    <cellStyle name="T_Muc thu-chi KB Ha Tay_KHKT_tong_quat_BK_(Pb_20.3)(1) (1) 7 6" xfId="48544" xr:uid="{00000000-0005-0000-0000-0000D8D10000}"/>
    <cellStyle name="T_Muc thu-chi KB Ha Tay_KHKT_tong_quat_BK_(Pb_20.3)(1) (1) 8" xfId="48545" xr:uid="{00000000-0005-0000-0000-0000D9D10000}"/>
    <cellStyle name="T_Muc thu-chi KB Ha Tay_KHKT_tong_quat_BK_(Pb_20.3)(1) (1) 8 2" xfId="48546" xr:uid="{00000000-0005-0000-0000-0000DAD10000}"/>
    <cellStyle name="T_Muc thu-chi KB Ha Tay_KHKT_tong_quat_BK_(Pb_20.3)(1) (1) 8 3" xfId="48547" xr:uid="{00000000-0005-0000-0000-0000DBD10000}"/>
    <cellStyle name="T_Muc thu-chi KB Ha Tay_KHKT_tong_quat_BK_(Pb_20.3)(1) (1) 8 4" xfId="48548" xr:uid="{00000000-0005-0000-0000-0000DCD10000}"/>
    <cellStyle name="T_Muc thu-chi KB Ha Tay_KHKT_tong_quat_BK_(Pb_20.3)(1) (1) 8 5" xfId="48549" xr:uid="{00000000-0005-0000-0000-0000DDD10000}"/>
    <cellStyle name="T_Muc thu-chi KB Ha Tay_KHKT_tong_quat_BK_(Pb_20.3)(1) (1) 8 6" xfId="48550" xr:uid="{00000000-0005-0000-0000-0000DED10000}"/>
    <cellStyle name="T_Muc thu-chi KB Ha Tay_KHKT_tong_quat_BK_(Pb_20.3)(1) (1) 9" xfId="48551" xr:uid="{00000000-0005-0000-0000-0000DFD10000}"/>
    <cellStyle name="T_Muc thu-chi KB Ha Tay_KHKT_tong_quat_BK_(Pb_20.3)(1) (1) 9 2" xfId="48552" xr:uid="{00000000-0005-0000-0000-0000E0D10000}"/>
    <cellStyle name="T_Muc thu-chi KB Ha Tay_KHKT_tong_quat_BK_(Pb_20.3)(1) (1) 9 3" xfId="48553" xr:uid="{00000000-0005-0000-0000-0000E1D10000}"/>
    <cellStyle name="T_Muc thu-chi KB Ha Tay_KHKT_tong_quat_BK_(Pb_20.3)(1) (1) 9 4" xfId="48554" xr:uid="{00000000-0005-0000-0000-0000E2D10000}"/>
    <cellStyle name="T_Muc thu-chi KB Ha Tay_KHKT_tong_quat_BK_(Pb_20.3)(1) (1) 9 5" xfId="48555" xr:uid="{00000000-0005-0000-0000-0000E3D10000}"/>
    <cellStyle name="T_Muc thu-chi KB Ha Tay_KHKT_tong_quat_BK_(Pb_20.3)(1) (1) 9 6" xfId="48556" xr:uid="{00000000-0005-0000-0000-0000E4D10000}"/>
    <cellStyle name="T_Muc thu-chi KB Ha Tay_PL 2 (Nhan su)" xfId="48557" xr:uid="{00000000-0005-0000-0000-0000E5D10000}"/>
    <cellStyle name="T_Muc thu-chi KB Ha Tay_PL 2 (Nhan su) 10" xfId="48558" xr:uid="{00000000-0005-0000-0000-0000E6D10000}"/>
    <cellStyle name="T_Muc thu-chi KB Ha Tay_PL 2 (Nhan su) 10 2" xfId="48559" xr:uid="{00000000-0005-0000-0000-0000E7D10000}"/>
    <cellStyle name="T_Muc thu-chi KB Ha Tay_PL 2 (Nhan su) 10 3" xfId="48560" xr:uid="{00000000-0005-0000-0000-0000E8D10000}"/>
    <cellStyle name="T_Muc thu-chi KB Ha Tay_PL 2 (Nhan su) 10 4" xfId="48561" xr:uid="{00000000-0005-0000-0000-0000E9D10000}"/>
    <cellStyle name="T_Muc thu-chi KB Ha Tay_PL 2 (Nhan su) 10 5" xfId="48562" xr:uid="{00000000-0005-0000-0000-0000EAD10000}"/>
    <cellStyle name="T_Muc thu-chi KB Ha Tay_PL 2 (Nhan su) 10 6" xfId="48563" xr:uid="{00000000-0005-0000-0000-0000EBD10000}"/>
    <cellStyle name="T_Muc thu-chi KB Ha Tay_PL 2 (Nhan su) 11" xfId="48564" xr:uid="{00000000-0005-0000-0000-0000ECD10000}"/>
    <cellStyle name="T_Muc thu-chi KB Ha Tay_PL 2 (Nhan su) 11 2" xfId="48565" xr:uid="{00000000-0005-0000-0000-0000EDD10000}"/>
    <cellStyle name="T_Muc thu-chi KB Ha Tay_PL 2 (Nhan su) 11 3" xfId="48566" xr:uid="{00000000-0005-0000-0000-0000EED10000}"/>
    <cellStyle name="T_Muc thu-chi KB Ha Tay_PL 2 (Nhan su) 11 4" xfId="48567" xr:uid="{00000000-0005-0000-0000-0000EFD10000}"/>
    <cellStyle name="T_Muc thu-chi KB Ha Tay_PL 2 (Nhan su) 11 5" xfId="48568" xr:uid="{00000000-0005-0000-0000-0000F0D10000}"/>
    <cellStyle name="T_Muc thu-chi KB Ha Tay_PL 2 (Nhan su) 11 6" xfId="48569" xr:uid="{00000000-0005-0000-0000-0000F1D10000}"/>
    <cellStyle name="T_Muc thu-chi KB Ha Tay_PL 2 (Nhan su) 12" xfId="48570" xr:uid="{00000000-0005-0000-0000-0000F2D10000}"/>
    <cellStyle name="T_Muc thu-chi KB Ha Tay_PL 2 (Nhan su) 12 2" xfId="48571" xr:uid="{00000000-0005-0000-0000-0000F3D10000}"/>
    <cellStyle name="T_Muc thu-chi KB Ha Tay_PL 2 (Nhan su) 12 3" xfId="48572" xr:uid="{00000000-0005-0000-0000-0000F4D10000}"/>
    <cellStyle name="T_Muc thu-chi KB Ha Tay_PL 2 (Nhan su) 12 4" xfId="48573" xr:uid="{00000000-0005-0000-0000-0000F5D10000}"/>
    <cellStyle name="T_Muc thu-chi KB Ha Tay_PL 2 (Nhan su) 12 5" xfId="48574" xr:uid="{00000000-0005-0000-0000-0000F6D10000}"/>
    <cellStyle name="T_Muc thu-chi KB Ha Tay_PL 2 (Nhan su) 12 6" xfId="48575" xr:uid="{00000000-0005-0000-0000-0000F7D10000}"/>
    <cellStyle name="T_Muc thu-chi KB Ha Tay_PL 2 (Nhan su) 13" xfId="48576" xr:uid="{00000000-0005-0000-0000-0000F8D10000}"/>
    <cellStyle name="T_Muc thu-chi KB Ha Tay_PL 2 (Nhan su) 13 2" xfId="48577" xr:uid="{00000000-0005-0000-0000-0000F9D10000}"/>
    <cellStyle name="T_Muc thu-chi KB Ha Tay_PL 2 (Nhan su) 13 3" xfId="48578" xr:uid="{00000000-0005-0000-0000-0000FAD10000}"/>
    <cellStyle name="T_Muc thu-chi KB Ha Tay_PL 2 (Nhan su) 13 4" xfId="48579" xr:uid="{00000000-0005-0000-0000-0000FBD10000}"/>
    <cellStyle name="T_Muc thu-chi KB Ha Tay_PL 2 (Nhan su) 13 5" xfId="48580" xr:uid="{00000000-0005-0000-0000-0000FCD10000}"/>
    <cellStyle name="T_Muc thu-chi KB Ha Tay_PL 2 (Nhan su) 13 6" xfId="48581" xr:uid="{00000000-0005-0000-0000-0000FDD10000}"/>
    <cellStyle name="T_Muc thu-chi KB Ha Tay_PL 2 (Nhan su) 14" xfId="48582" xr:uid="{00000000-0005-0000-0000-0000FED10000}"/>
    <cellStyle name="T_Muc thu-chi KB Ha Tay_PL 2 (Nhan su) 14 2" xfId="48583" xr:uid="{00000000-0005-0000-0000-0000FFD10000}"/>
    <cellStyle name="T_Muc thu-chi KB Ha Tay_PL 2 (Nhan su) 14 3" xfId="48584" xr:uid="{00000000-0005-0000-0000-000000D20000}"/>
    <cellStyle name="T_Muc thu-chi KB Ha Tay_PL 2 (Nhan su) 14 4" xfId="48585" xr:uid="{00000000-0005-0000-0000-000001D20000}"/>
    <cellStyle name="T_Muc thu-chi KB Ha Tay_PL 2 (Nhan su) 14 5" xfId="48586" xr:uid="{00000000-0005-0000-0000-000002D20000}"/>
    <cellStyle name="T_Muc thu-chi KB Ha Tay_PL 2 (Nhan su) 14 6" xfId="48587" xr:uid="{00000000-0005-0000-0000-000003D20000}"/>
    <cellStyle name="T_Muc thu-chi KB Ha Tay_PL 2 (Nhan su) 15" xfId="48588" xr:uid="{00000000-0005-0000-0000-000004D20000}"/>
    <cellStyle name="T_Muc thu-chi KB Ha Tay_PL 2 (Nhan su) 15 2" xfId="48589" xr:uid="{00000000-0005-0000-0000-000005D20000}"/>
    <cellStyle name="T_Muc thu-chi KB Ha Tay_PL 2 (Nhan su) 15 3" xfId="48590" xr:uid="{00000000-0005-0000-0000-000006D20000}"/>
    <cellStyle name="T_Muc thu-chi KB Ha Tay_PL 2 (Nhan su) 15 4" xfId="48591" xr:uid="{00000000-0005-0000-0000-000007D20000}"/>
    <cellStyle name="T_Muc thu-chi KB Ha Tay_PL 2 (Nhan su) 15 5" xfId="48592" xr:uid="{00000000-0005-0000-0000-000008D20000}"/>
    <cellStyle name="T_Muc thu-chi KB Ha Tay_PL 2 (Nhan su) 15 6" xfId="48593" xr:uid="{00000000-0005-0000-0000-000009D20000}"/>
    <cellStyle name="T_Muc thu-chi KB Ha Tay_PL 2 (Nhan su) 16" xfId="48594" xr:uid="{00000000-0005-0000-0000-00000AD20000}"/>
    <cellStyle name="T_Muc thu-chi KB Ha Tay_PL 2 (Nhan su) 16 2" xfId="48595" xr:uid="{00000000-0005-0000-0000-00000BD20000}"/>
    <cellStyle name="T_Muc thu-chi KB Ha Tay_PL 2 (Nhan su) 16 3" xfId="48596" xr:uid="{00000000-0005-0000-0000-00000CD20000}"/>
    <cellStyle name="T_Muc thu-chi KB Ha Tay_PL 2 (Nhan su) 16 4" xfId="48597" xr:uid="{00000000-0005-0000-0000-00000DD20000}"/>
    <cellStyle name="T_Muc thu-chi KB Ha Tay_PL 2 (Nhan su) 16 5" xfId="48598" xr:uid="{00000000-0005-0000-0000-00000ED20000}"/>
    <cellStyle name="T_Muc thu-chi KB Ha Tay_PL 2 (Nhan su) 16 6" xfId="48599" xr:uid="{00000000-0005-0000-0000-00000FD20000}"/>
    <cellStyle name="T_Muc thu-chi KB Ha Tay_PL 2 (Nhan su) 17" xfId="48600" xr:uid="{00000000-0005-0000-0000-000010D20000}"/>
    <cellStyle name="T_Muc thu-chi KB Ha Tay_PL 2 (Nhan su) 17 2" xfId="48601" xr:uid="{00000000-0005-0000-0000-000011D20000}"/>
    <cellStyle name="T_Muc thu-chi KB Ha Tay_PL 2 (Nhan su) 17 3" xfId="48602" xr:uid="{00000000-0005-0000-0000-000012D20000}"/>
    <cellStyle name="T_Muc thu-chi KB Ha Tay_PL 2 (Nhan su) 17 4" xfId="48603" xr:uid="{00000000-0005-0000-0000-000013D20000}"/>
    <cellStyle name="T_Muc thu-chi KB Ha Tay_PL 2 (Nhan su) 17 5" xfId="48604" xr:uid="{00000000-0005-0000-0000-000014D20000}"/>
    <cellStyle name="T_Muc thu-chi KB Ha Tay_PL 2 (Nhan su) 17 6" xfId="48605" xr:uid="{00000000-0005-0000-0000-000015D20000}"/>
    <cellStyle name="T_Muc thu-chi KB Ha Tay_PL 2 (Nhan su) 18" xfId="48606" xr:uid="{00000000-0005-0000-0000-000016D20000}"/>
    <cellStyle name="T_Muc thu-chi KB Ha Tay_PL 2 (Nhan su) 18 2" xfId="48607" xr:uid="{00000000-0005-0000-0000-000017D20000}"/>
    <cellStyle name="T_Muc thu-chi KB Ha Tay_PL 2 (Nhan su) 18 3" xfId="48608" xr:uid="{00000000-0005-0000-0000-000018D20000}"/>
    <cellStyle name="T_Muc thu-chi KB Ha Tay_PL 2 (Nhan su) 18 4" xfId="48609" xr:uid="{00000000-0005-0000-0000-000019D20000}"/>
    <cellStyle name="T_Muc thu-chi KB Ha Tay_PL 2 (Nhan su) 18 5" xfId="48610" xr:uid="{00000000-0005-0000-0000-00001AD20000}"/>
    <cellStyle name="T_Muc thu-chi KB Ha Tay_PL 2 (Nhan su) 18 6" xfId="48611" xr:uid="{00000000-0005-0000-0000-00001BD20000}"/>
    <cellStyle name="T_Muc thu-chi KB Ha Tay_PL 2 (Nhan su) 19" xfId="48612" xr:uid="{00000000-0005-0000-0000-00001CD20000}"/>
    <cellStyle name="T_Muc thu-chi KB Ha Tay_PL 2 (Nhan su) 19 2" xfId="48613" xr:uid="{00000000-0005-0000-0000-00001DD20000}"/>
    <cellStyle name="T_Muc thu-chi KB Ha Tay_PL 2 (Nhan su) 19 3" xfId="48614" xr:uid="{00000000-0005-0000-0000-00001ED20000}"/>
    <cellStyle name="T_Muc thu-chi KB Ha Tay_PL 2 (Nhan su) 19 4" xfId="48615" xr:uid="{00000000-0005-0000-0000-00001FD20000}"/>
    <cellStyle name="T_Muc thu-chi KB Ha Tay_PL 2 (Nhan su) 19 5" xfId="48616" xr:uid="{00000000-0005-0000-0000-000020D20000}"/>
    <cellStyle name="T_Muc thu-chi KB Ha Tay_PL 2 (Nhan su) 19 6" xfId="48617" xr:uid="{00000000-0005-0000-0000-000021D20000}"/>
    <cellStyle name="T_Muc thu-chi KB Ha Tay_PL 2 (Nhan su) 2" xfId="48618" xr:uid="{00000000-0005-0000-0000-000022D20000}"/>
    <cellStyle name="T_Muc thu-chi KB Ha Tay_PL 2 (Nhan su) 2 2" xfId="48619" xr:uid="{00000000-0005-0000-0000-000023D20000}"/>
    <cellStyle name="T_Muc thu-chi KB Ha Tay_PL 2 (Nhan su) 2 3" xfId="48620" xr:uid="{00000000-0005-0000-0000-000024D20000}"/>
    <cellStyle name="T_Muc thu-chi KB Ha Tay_PL 2 (Nhan su) 2 4" xfId="48621" xr:uid="{00000000-0005-0000-0000-000025D20000}"/>
    <cellStyle name="T_Muc thu-chi KB Ha Tay_PL 2 (Nhan su) 2 5" xfId="48622" xr:uid="{00000000-0005-0000-0000-000026D20000}"/>
    <cellStyle name="T_Muc thu-chi KB Ha Tay_PL 2 (Nhan su) 2 6" xfId="48623" xr:uid="{00000000-0005-0000-0000-000027D20000}"/>
    <cellStyle name="T_Muc thu-chi KB Ha Tay_PL 2 (Nhan su) 2 7" xfId="48624" xr:uid="{00000000-0005-0000-0000-000028D20000}"/>
    <cellStyle name="T_Muc thu-chi KB Ha Tay_PL 2 (Nhan su) 20" xfId="48625" xr:uid="{00000000-0005-0000-0000-000029D20000}"/>
    <cellStyle name="T_Muc thu-chi KB Ha Tay_PL 2 (Nhan su) 20 2" xfId="48626" xr:uid="{00000000-0005-0000-0000-00002AD20000}"/>
    <cellStyle name="T_Muc thu-chi KB Ha Tay_PL 2 (Nhan su) 20 3" xfId="48627" xr:uid="{00000000-0005-0000-0000-00002BD20000}"/>
    <cellStyle name="T_Muc thu-chi KB Ha Tay_PL 2 (Nhan su) 20 4" xfId="48628" xr:uid="{00000000-0005-0000-0000-00002CD20000}"/>
    <cellStyle name="T_Muc thu-chi KB Ha Tay_PL 2 (Nhan su) 20 5" xfId="48629" xr:uid="{00000000-0005-0000-0000-00002DD20000}"/>
    <cellStyle name="T_Muc thu-chi KB Ha Tay_PL 2 (Nhan su) 20 6" xfId="48630" xr:uid="{00000000-0005-0000-0000-00002ED20000}"/>
    <cellStyle name="T_Muc thu-chi KB Ha Tay_PL 2 (Nhan su) 21" xfId="48631" xr:uid="{00000000-0005-0000-0000-00002FD20000}"/>
    <cellStyle name="T_Muc thu-chi KB Ha Tay_PL 2 (Nhan su) 21 2" xfId="48632" xr:uid="{00000000-0005-0000-0000-000030D20000}"/>
    <cellStyle name="T_Muc thu-chi KB Ha Tay_PL 2 (Nhan su) 21 3" xfId="48633" xr:uid="{00000000-0005-0000-0000-000031D20000}"/>
    <cellStyle name="T_Muc thu-chi KB Ha Tay_PL 2 (Nhan su) 21 4" xfId="48634" xr:uid="{00000000-0005-0000-0000-000032D20000}"/>
    <cellStyle name="T_Muc thu-chi KB Ha Tay_PL 2 (Nhan su) 21 5" xfId="48635" xr:uid="{00000000-0005-0000-0000-000033D20000}"/>
    <cellStyle name="T_Muc thu-chi KB Ha Tay_PL 2 (Nhan su) 21 6" xfId="48636" xr:uid="{00000000-0005-0000-0000-000034D20000}"/>
    <cellStyle name="T_Muc thu-chi KB Ha Tay_PL 2 (Nhan su) 22" xfId="48637" xr:uid="{00000000-0005-0000-0000-000035D20000}"/>
    <cellStyle name="T_Muc thu-chi KB Ha Tay_PL 2 (Nhan su) 22 2" xfId="48638" xr:uid="{00000000-0005-0000-0000-000036D20000}"/>
    <cellStyle name="T_Muc thu-chi KB Ha Tay_PL 2 (Nhan su) 22 3" xfId="48639" xr:uid="{00000000-0005-0000-0000-000037D20000}"/>
    <cellStyle name="T_Muc thu-chi KB Ha Tay_PL 2 (Nhan su) 22 4" xfId="48640" xr:uid="{00000000-0005-0000-0000-000038D20000}"/>
    <cellStyle name="T_Muc thu-chi KB Ha Tay_PL 2 (Nhan su) 22 5" xfId="48641" xr:uid="{00000000-0005-0000-0000-000039D20000}"/>
    <cellStyle name="T_Muc thu-chi KB Ha Tay_PL 2 (Nhan su) 22 6" xfId="48642" xr:uid="{00000000-0005-0000-0000-00003AD20000}"/>
    <cellStyle name="T_Muc thu-chi KB Ha Tay_PL 2 (Nhan su) 23" xfId="48643" xr:uid="{00000000-0005-0000-0000-00003BD20000}"/>
    <cellStyle name="T_Muc thu-chi KB Ha Tay_PL 2 (Nhan su) 23 2" xfId="48644" xr:uid="{00000000-0005-0000-0000-00003CD20000}"/>
    <cellStyle name="T_Muc thu-chi KB Ha Tay_PL 2 (Nhan su) 23 3" xfId="48645" xr:uid="{00000000-0005-0000-0000-00003DD20000}"/>
    <cellStyle name="T_Muc thu-chi KB Ha Tay_PL 2 (Nhan su) 23 4" xfId="48646" xr:uid="{00000000-0005-0000-0000-00003ED20000}"/>
    <cellStyle name="T_Muc thu-chi KB Ha Tay_PL 2 (Nhan su) 23 5" xfId="48647" xr:uid="{00000000-0005-0000-0000-00003FD20000}"/>
    <cellStyle name="T_Muc thu-chi KB Ha Tay_PL 2 (Nhan su) 23 6" xfId="48648" xr:uid="{00000000-0005-0000-0000-000040D20000}"/>
    <cellStyle name="T_Muc thu-chi KB Ha Tay_PL 2 (Nhan su) 24" xfId="48649" xr:uid="{00000000-0005-0000-0000-000041D20000}"/>
    <cellStyle name="T_Muc thu-chi KB Ha Tay_PL 2 (Nhan su) 24 2" xfId="48650" xr:uid="{00000000-0005-0000-0000-000042D20000}"/>
    <cellStyle name="T_Muc thu-chi KB Ha Tay_PL 2 (Nhan su) 24 3" xfId="48651" xr:uid="{00000000-0005-0000-0000-000043D20000}"/>
    <cellStyle name="T_Muc thu-chi KB Ha Tay_PL 2 (Nhan su) 24 4" xfId="48652" xr:uid="{00000000-0005-0000-0000-000044D20000}"/>
    <cellStyle name="T_Muc thu-chi KB Ha Tay_PL 2 (Nhan su) 24 5" xfId="48653" xr:uid="{00000000-0005-0000-0000-000045D20000}"/>
    <cellStyle name="T_Muc thu-chi KB Ha Tay_PL 2 (Nhan su) 24 6" xfId="48654" xr:uid="{00000000-0005-0000-0000-000046D20000}"/>
    <cellStyle name="T_Muc thu-chi KB Ha Tay_PL 2 (Nhan su) 25" xfId="48655" xr:uid="{00000000-0005-0000-0000-000047D20000}"/>
    <cellStyle name="T_Muc thu-chi KB Ha Tay_PL 2 (Nhan su) 25 2" xfId="48656" xr:uid="{00000000-0005-0000-0000-000048D20000}"/>
    <cellStyle name="T_Muc thu-chi KB Ha Tay_PL 2 (Nhan su) 25 3" xfId="48657" xr:uid="{00000000-0005-0000-0000-000049D20000}"/>
    <cellStyle name="T_Muc thu-chi KB Ha Tay_PL 2 (Nhan su) 25 4" xfId="48658" xr:uid="{00000000-0005-0000-0000-00004AD20000}"/>
    <cellStyle name="T_Muc thu-chi KB Ha Tay_PL 2 (Nhan su) 25 5" xfId="48659" xr:uid="{00000000-0005-0000-0000-00004BD20000}"/>
    <cellStyle name="T_Muc thu-chi KB Ha Tay_PL 2 (Nhan su) 25 6" xfId="48660" xr:uid="{00000000-0005-0000-0000-00004CD20000}"/>
    <cellStyle name="T_Muc thu-chi KB Ha Tay_PL 2 (Nhan su) 26" xfId="48661" xr:uid="{00000000-0005-0000-0000-00004DD20000}"/>
    <cellStyle name="T_Muc thu-chi KB Ha Tay_PL 2 (Nhan su) 26 2" xfId="48662" xr:uid="{00000000-0005-0000-0000-00004ED20000}"/>
    <cellStyle name="T_Muc thu-chi KB Ha Tay_PL 2 (Nhan su) 26 3" xfId="48663" xr:uid="{00000000-0005-0000-0000-00004FD20000}"/>
    <cellStyle name="T_Muc thu-chi KB Ha Tay_PL 2 (Nhan su) 26 4" xfId="48664" xr:uid="{00000000-0005-0000-0000-000050D20000}"/>
    <cellStyle name="T_Muc thu-chi KB Ha Tay_PL 2 (Nhan su) 26 5" xfId="48665" xr:uid="{00000000-0005-0000-0000-000051D20000}"/>
    <cellStyle name="T_Muc thu-chi KB Ha Tay_PL 2 (Nhan su) 26 6" xfId="48666" xr:uid="{00000000-0005-0000-0000-000052D20000}"/>
    <cellStyle name="T_Muc thu-chi KB Ha Tay_PL 2 (Nhan su) 27" xfId="48667" xr:uid="{00000000-0005-0000-0000-000053D20000}"/>
    <cellStyle name="T_Muc thu-chi KB Ha Tay_PL 2 (Nhan su) 27 2" xfId="48668" xr:uid="{00000000-0005-0000-0000-000054D20000}"/>
    <cellStyle name="T_Muc thu-chi KB Ha Tay_PL 2 (Nhan su) 27 3" xfId="48669" xr:uid="{00000000-0005-0000-0000-000055D20000}"/>
    <cellStyle name="T_Muc thu-chi KB Ha Tay_PL 2 (Nhan su) 27 4" xfId="48670" xr:uid="{00000000-0005-0000-0000-000056D20000}"/>
    <cellStyle name="T_Muc thu-chi KB Ha Tay_PL 2 (Nhan su) 27 5" xfId="48671" xr:uid="{00000000-0005-0000-0000-000057D20000}"/>
    <cellStyle name="T_Muc thu-chi KB Ha Tay_PL 2 (Nhan su) 27 6" xfId="48672" xr:uid="{00000000-0005-0000-0000-000058D20000}"/>
    <cellStyle name="T_Muc thu-chi KB Ha Tay_PL 2 (Nhan su) 28" xfId="48673" xr:uid="{00000000-0005-0000-0000-000059D20000}"/>
    <cellStyle name="T_Muc thu-chi KB Ha Tay_PL 2 (Nhan su) 28 2" xfId="48674" xr:uid="{00000000-0005-0000-0000-00005AD20000}"/>
    <cellStyle name="T_Muc thu-chi KB Ha Tay_PL 2 (Nhan su) 28 3" xfId="48675" xr:uid="{00000000-0005-0000-0000-00005BD20000}"/>
    <cellStyle name="T_Muc thu-chi KB Ha Tay_PL 2 (Nhan su) 28 4" xfId="48676" xr:uid="{00000000-0005-0000-0000-00005CD20000}"/>
    <cellStyle name="T_Muc thu-chi KB Ha Tay_PL 2 (Nhan su) 28 5" xfId="48677" xr:uid="{00000000-0005-0000-0000-00005DD20000}"/>
    <cellStyle name="T_Muc thu-chi KB Ha Tay_PL 2 (Nhan su) 28 6" xfId="48678" xr:uid="{00000000-0005-0000-0000-00005ED20000}"/>
    <cellStyle name="T_Muc thu-chi KB Ha Tay_PL 2 (Nhan su) 29" xfId="48679" xr:uid="{00000000-0005-0000-0000-00005FD20000}"/>
    <cellStyle name="T_Muc thu-chi KB Ha Tay_PL 2 (Nhan su) 29 2" xfId="48680" xr:uid="{00000000-0005-0000-0000-000060D20000}"/>
    <cellStyle name="T_Muc thu-chi KB Ha Tay_PL 2 (Nhan su) 29 3" xfId="48681" xr:uid="{00000000-0005-0000-0000-000061D20000}"/>
    <cellStyle name="T_Muc thu-chi KB Ha Tay_PL 2 (Nhan su) 29 4" xfId="48682" xr:uid="{00000000-0005-0000-0000-000062D20000}"/>
    <cellStyle name="T_Muc thu-chi KB Ha Tay_PL 2 (Nhan su) 29 5" xfId="48683" xr:uid="{00000000-0005-0000-0000-000063D20000}"/>
    <cellStyle name="T_Muc thu-chi KB Ha Tay_PL 2 (Nhan su) 29 6" xfId="48684" xr:uid="{00000000-0005-0000-0000-000064D20000}"/>
    <cellStyle name="T_Muc thu-chi KB Ha Tay_PL 2 (Nhan su) 3" xfId="48685" xr:uid="{00000000-0005-0000-0000-000065D20000}"/>
    <cellStyle name="T_Muc thu-chi KB Ha Tay_PL 2 (Nhan su) 3 2" xfId="48686" xr:uid="{00000000-0005-0000-0000-000066D20000}"/>
    <cellStyle name="T_Muc thu-chi KB Ha Tay_PL 2 (Nhan su) 3 3" xfId="48687" xr:uid="{00000000-0005-0000-0000-000067D20000}"/>
    <cellStyle name="T_Muc thu-chi KB Ha Tay_PL 2 (Nhan su) 3 4" xfId="48688" xr:uid="{00000000-0005-0000-0000-000068D20000}"/>
    <cellStyle name="T_Muc thu-chi KB Ha Tay_PL 2 (Nhan su) 3 5" xfId="48689" xr:uid="{00000000-0005-0000-0000-000069D20000}"/>
    <cellStyle name="T_Muc thu-chi KB Ha Tay_PL 2 (Nhan su) 3 6" xfId="48690" xr:uid="{00000000-0005-0000-0000-00006AD20000}"/>
    <cellStyle name="T_Muc thu-chi KB Ha Tay_PL 2 (Nhan su) 30" xfId="48691" xr:uid="{00000000-0005-0000-0000-00006BD20000}"/>
    <cellStyle name="T_Muc thu-chi KB Ha Tay_PL 2 (Nhan su) 31" xfId="48692" xr:uid="{00000000-0005-0000-0000-00006CD20000}"/>
    <cellStyle name="T_Muc thu-chi KB Ha Tay_PL 2 (Nhan su) 32" xfId="48693" xr:uid="{00000000-0005-0000-0000-00006DD20000}"/>
    <cellStyle name="T_Muc thu-chi KB Ha Tay_PL 2 (Nhan su) 33" xfId="48694" xr:uid="{00000000-0005-0000-0000-00006ED20000}"/>
    <cellStyle name="T_Muc thu-chi KB Ha Tay_PL 2 (Nhan su) 34" xfId="48695" xr:uid="{00000000-0005-0000-0000-00006FD20000}"/>
    <cellStyle name="T_Muc thu-chi KB Ha Tay_PL 2 (Nhan su) 4" xfId="48696" xr:uid="{00000000-0005-0000-0000-000070D20000}"/>
    <cellStyle name="T_Muc thu-chi KB Ha Tay_PL 2 (Nhan su) 4 2" xfId="48697" xr:uid="{00000000-0005-0000-0000-000071D20000}"/>
    <cellStyle name="T_Muc thu-chi KB Ha Tay_PL 2 (Nhan su) 4 3" xfId="48698" xr:uid="{00000000-0005-0000-0000-000072D20000}"/>
    <cellStyle name="T_Muc thu-chi KB Ha Tay_PL 2 (Nhan su) 4 4" xfId="48699" xr:uid="{00000000-0005-0000-0000-000073D20000}"/>
    <cellStyle name="T_Muc thu-chi KB Ha Tay_PL 2 (Nhan su) 4 5" xfId="48700" xr:uid="{00000000-0005-0000-0000-000074D20000}"/>
    <cellStyle name="T_Muc thu-chi KB Ha Tay_PL 2 (Nhan su) 4 6" xfId="48701" xr:uid="{00000000-0005-0000-0000-000075D20000}"/>
    <cellStyle name="T_Muc thu-chi KB Ha Tay_PL 2 (Nhan su) 5" xfId="48702" xr:uid="{00000000-0005-0000-0000-000076D20000}"/>
    <cellStyle name="T_Muc thu-chi KB Ha Tay_PL 2 (Nhan su) 5 2" xfId="48703" xr:uid="{00000000-0005-0000-0000-000077D20000}"/>
    <cellStyle name="T_Muc thu-chi KB Ha Tay_PL 2 (Nhan su) 5 3" xfId="48704" xr:uid="{00000000-0005-0000-0000-000078D20000}"/>
    <cellStyle name="T_Muc thu-chi KB Ha Tay_PL 2 (Nhan su) 5 4" xfId="48705" xr:uid="{00000000-0005-0000-0000-000079D20000}"/>
    <cellStyle name="T_Muc thu-chi KB Ha Tay_PL 2 (Nhan su) 5 5" xfId="48706" xr:uid="{00000000-0005-0000-0000-00007AD20000}"/>
    <cellStyle name="T_Muc thu-chi KB Ha Tay_PL 2 (Nhan su) 5 6" xfId="48707" xr:uid="{00000000-0005-0000-0000-00007BD20000}"/>
    <cellStyle name="T_Muc thu-chi KB Ha Tay_PL 2 (Nhan su) 6" xfId="48708" xr:uid="{00000000-0005-0000-0000-00007CD20000}"/>
    <cellStyle name="T_Muc thu-chi KB Ha Tay_PL 2 (Nhan su) 6 2" xfId="48709" xr:uid="{00000000-0005-0000-0000-00007DD20000}"/>
    <cellStyle name="T_Muc thu-chi KB Ha Tay_PL 2 (Nhan su) 6 3" xfId="48710" xr:uid="{00000000-0005-0000-0000-00007ED20000}"/>
    <cellStyle name="T_Muc thu-chi KB Ha Tay_PL 2 (Nhan su) 6 4" xfId="48711" xr:uid="{00000000-0005-0000-0000-00007FD20000}"/>
    <cellStyle name="T_Muc thu-chi KB Ha Tay_PL 2 (Nhan su) 6 5" xfId="48712" xr:uid="{00000000-0005-0000-0000-000080D20000}"/>
    <cellStyle name="T_Muc thu-chi KB Ha Tay_PL 2 (Nhan su) 6 6" xfId="48713" xr:uid="{00000000-0005-0000-0000-000081D20000}"/>
    <cellStyle name="T_Muc thu-chi KB Ha Tay_PL 2 (Nhan su) 7" xfId="48714" xr:uid="{00000000-0005-0000-0000-000082D20000}"/>
    <cellStyle name="T_Muc thu-chi KB Ha Tay_PL 2 (Nhan su) 7 2" xfId="48715" xr:uid="{00000000-0005-0000-0000-000083D20000}"/>
    <cellStyle name="T_Muc thu-chi KB Ha Tay_PL 2 (Nhan su) 7 3" xfId="48716" xr:uid="{00000000-0005-0000-0000-000084D20000}"/>
    <cellStyle name="T_Muc thu-chi KB Ha Tay_PL 2 (Nhan su) 7 4" xfId="48717" xr:uid="{00000000-0005-0000-0000-000085D20000}"/>
    <cellStyle name="T_Muc thu-chi KB Ha Tay_PL 2 (Nhan su) 7 5" xfId="48718" xr:uid="{00000000-0005-0000-0000-000086D20000}"/>
    <cellStyle name="T_Muc thu-chi KB Ha Tay_PL 2 (Nhan su) 7 6" xfId="48719" xr:uid="{00000000-0005-0000-0000-000087D20000}"/>
    <cellStyle name="T_Muc thu-chi KB Ha Tay_PL 2 (Nhan su) 8" xfId="48720" xr:uid="{00000000-0005-0000-0000-000088D20000}"/>
    <cellStyle name="T_Muc thu-chi KB Ha Tay_PL 2 (Nhan su) 8 2" xfId="48721" xr:uid="{00000000-0005-0000-0000-000089D20000}"/>
    <cellStyle name="T_Muc thu-chi KB Ha Tay_PL 2 (Nhan su) 8 3" xfId="48722" xr:uid="{00000000-0005-0000-0000-00008AD20000}"/>
    <cellStyle name="T_Muc thu-chi KB Ha Tay_PL 2 (Nhan su) 8 4" xfId="48723" xr:uid="{00000000-0005-0000-0000-00008BD20000}"/>
    <cellStyle name="T_Muc thu-chi KB Ha Tay_PL 2 (Nhan su) 8 5" xfId="48724" xr:uid="{00000000-0005-0000-0000-00008CD20000}"/>
    <cellStyle name="T_Muc thu-chi KB Ha Tay_PL 2 (Nhan su) 8 6" xfId="48725" xr:uid="{00000000-0005-0000-0000-00008DD20000}"/>
    <cellStyle name="T_Muc thu-chi KB Ha Tay_PL 2 (Nhan su) 9" xfId="48726" xr:uid="{00000000-0005-0000-0000-00008ED20000}"/>
    <cellStyle name="T_Muc thu-chi KB Ha Tay_PL 2 (Nhan su) 9 2" xfId="48727" xr:uid="{00000000-0005-0000-0000-00008FD20000}"/>
    <cellStyle name="T_Muc thu-chi KB Ha Tay_PL 2 (Nhan su) 9 3" xfId="48728" xr:uid="{00000000-0005-0000-0000-000090D20000}"/>
    <cellStyle name="T_Muc thu-chi KB Ha Tay_PL 2 (Nhan su) 9 4" xfId="48729" xr:uid="{00000000-0005-0000-0000-000091D20000}"/>
    <cellStyle name="T_Muc thu-chi KB Ha Tay_PL 2 (Nhan su) 9 5" xfId="48730" xr:uid="{00000000-0005-0000-0000-000092D20000}"/>
    <cellStyle name="T_Muc thu-chi KB Ha Tay_PL 2 (Nhan su) 9 6" xfId="48731" xr:uid="{00000000-0005-0000-0000-000093D20000}"/>
    <cellStyle name="T_Muc thu-chi KB Ha Tay_PL1 " xfId="48732" xr:uid="{00000000-0005-0000-0000-000094D20000}"/>
    <cellStyle name="T_Muc thu-chi KB Ha Tay_PL1  10" xfId="48733" xr:uid="{00000000-0005-0000-0000-000095D20000}"/>
    <cellStyle name="T_Muc thu-chi KB Ha Tay_PL1  10 2" xfId="48734" xr:uid="{00000000-0005-0000-0000-000096D20000}"/>
    <cellStyle name="T_Muc thu-chi KB Ha Tay_PL1  10 3" xfId="48735" xr:uid="{00000000-0005-0000-0000-000097D20000}"/>
    <cellStyle name="T_Muc thu-chi KB Ha Tay_PL1  10 4" xfId="48736" xr:uid="{00000000-0005-0000-0000-000098D20000}"/>
    <cellStyle name="T_Muc thu-chi KB Ha Tay_PL1  10 5" xfId="48737" xr:uid="{00000000-0005-0000-0000-000099D20000}"/>
    <cellStyle name="T_Muc thu-chi KB Ha Tay_PL1  10 6" xfId="48738" xr:uid="{00000000-0005-0000-0000-00009AD20000}"/>
    <cellStyle name="T_Muc thu-chi KB Ha Tay_PL1  11" xfId="48739" xr:uid="{00000000-0005-0000-0000-00009BD20000}"/>
    <cellStyle name="T_Muc thu-chi KB Ha Tay_PL1  11 2" xfId="48740" xr:uid="{00000000-0005-0000-0000-00009CD20000}"/>
    <cellStyle name="T_Muc thu-chi KB Ha Tay_PL1  11 3" xfId="48741" xr:uid="{00000000-0005-0000-0000-00009DD20000}"/>
    <cellStyle name="T_Muc thu-chi KB Ha Tay_PL1  11 4" xfId="48742" xr:uid="{00000000-0005-0000-0000-00009ED20000}"/>
    <cellStyle name="T_Muc thu-chi KB Ha Tay_PL1  11 5" xfId="48743" xr:uid="{00000000-0005-0000-0000-00009FD20000}"/>
    <cellStyle name="T_Muc thu-chi KB Ha Tay_PL1  11 6" xfId="48744" xr:uid="{00000000-0005-0000-0000-0000A0D20000}"/>
    <cellStyle name="T_Muc thu-chi KB Ha Tay_PL1  12" xfId="48745" xr:uid="{00000000-0005-0000-0000-0000A1D20000}"/>
    <cellStyle name="T_Muc thu-chi KB Ha Tay_PL1  12 2" xfId="48746" xr:uid="{00000000-0005-0000-0000-0000A2D20000}"/>
    <cellStyle name="T_Muc thu-chi KB Ha Tay_PL1  12 3" xfId="48747" xr:uid="{00000000-0005-0000-0000-0000A3D20000}"/>
    <cellStyle name="T_Muc thu-chi KB Ha Tay_PL1  12 4" xfId="48748" xr:uid="{00000000-0005-0000-0000-0000A4D20000}"/>
    <cellStyle name="T_Muc thu-chi KB Ha Tay_PL1  12 5" xfId="48749" xr:uid="{00000000-0005-0000-0000-0000A5D20000}"/>
    <cellStyle name="T_Muc thu-chi KB Ha Tay_PL1  12 6" xfId="48750" xr:uid="{00000000-0005-0000-0000-0000A6D20000}"/>
    <cellStyle name="T_Muc thu-chi KB Ha Tay_PL1  13" xfId="48751" xr:uid="{00000000-0005-0000-0000-0000A7D20000}"/>
    <cellStyle name="T_Muc thu-chi KB Ha Tay_PL1  13 2" xfId="48752" xr:uid="{00000000-0005-0000-0000-0000A8D20000}"/>
    <cellStyle name="T_Muc thu-chi KB Ha Tay_PL1  13 3" xfId="48753" xr:uid="{00000000-0005-0000-0000-0000A9D20000}"/>
    <cellStyle name="T_Muc thu-chi KB Ha Tay_PL1  13 4" xfId="48754" xr:uid="{00000000-0005-0000-0000-0000AAD20000}"/>
    <cellStyle name="T_Muc thu-chi KB Ha Tay_PL1  13 5" xfId="48755" xr:uid="{00000000-0005-0000-0000-0000ABD20000}"/>
    <cellStyle name="T_Muc thu-chi KB Ha Tay_PL1  13 6" xfId="48756" xr:uid="{00000000-0005-0000-0000-0000ACD20000}"/>
    <cellStyle name="T_Muc thu-chi KB Ha Tay_PL1  14" xfId="48757" xr:uid="{00000000-0005-0000-0000-0000ADD20000}"/>
    <cellStyle name="T_Muc thu-chi KB Ha Tay_PL1  14 2" xfId="48758" xr:uid="{00000000-0005-0000-0000-0000AED20000}"/>
    <cellStyle name="T_Muc thu-chi KB Ha Tay_PL1  14 3" xfId="48759" xr:uid="{00000000-0005-0000-0000-0000AFD20000}"/>
    <cellStyle name="T_Muc thu-chi KB Ha Tay_PL1  14 4" xfId="48760" xr:uid="{00000000-0005-0000-0000-0000B0D20000}"/>
    <cellStyle name="T_Muc thu-chi KB Ha Tay_PL1  14 5" xfId="48761" xr:uid="{00000000-0005-0000-0000-0000B1D20000}"/>
    <cellStyle name="T_Muc thu-chi KB Ha Tay_PL1  14 6" xfId="48762" xr:uid="{00000000-0005-0000-0000-0000B2D20000}"/>
    <cellStyle name="T_Muc thu-chi KB Ha Tay_PL1  15" xfId="48763" xr:uid="{00000000-0005-0000-0000-0000B3D20000}"/>
    <cellStyle name="T_Muc thu-chi KB Ha Tay_PL1  15 2" xfId="48764" xr:uid="{00000000-0005-0000-0000-0000B4D20000}"/>
    <cellStyle name="T_Muc thu-chi KB Ha Tay_PL1  15 3" xfId="48765" xr:uid="{00000000-0005-0000-0000-0000B5D20000}"/>
    <cellStyle name="T_Muc thu-chi KB Ha Tay_PL1  15 4" xfId="48766" xr:uid="{00000000-0005-0000-0000-0000B6D20000}"/>
    <cellStyle name="T_Muc thu-chi KB Ha Tay_PL1  15 5" xfId="48767" xr:uid="{00000000-0005-0000-0000-0000B7D20000}"/>
    <cellStyle name="T_Muc thu-chi KB Ha Tay_PL1  15 6" xfId="48768" xr:uid="{00000000-0005-0000-0000-0000B8D20000}"/>
    <cellStyle name="T_Muc thu-chi KB Ha Tay_PL1  16" xfId="48769" xr:uid="{00000000-0005-0000-0000-0000B9D20000}"/>
    <cellStyle name="T_Muc thu-chi KB Ha Tay_PL1  16 2" xfId="48770" xr:uid="{00000000-0005-0000-0000-0000BAD20000}"/>
    <cellStyle name="T_Muc thu-chi KB Ha Tay_PL1  16 3" xfId="48771" xr:uid="{00000000-0005-0000-0000-0000BBD20000}"/>
    <cellStyle name="T_Muc thu-chi KB Ha Tay_PL1  16 4" xfId="48772" xr:uid="{00000000-0005-0000-0000-0000BCD20000}"/>
    <cellStyle name="T_Muc thu-chi KB Ha Tay_PL1  16 5" xfId="48773" xr:uid="{00000000-0005-0000-0000-0000BDD20000}"/>
    <cellStyle name="T_Muc thu-chi KB Ha Tay_PL1  16 6" xfId="48774" xr:uid="{00000000-0005-0000-0000-0000BED20000}"/>
    <cellStyle name="T_Muc thu-chi KB Ha Tay_PL1  17" xfId="48775" xr:uid="{00000000-0005-0000-0000-0000BFD20000}"/>
    <cellStyle name="T_Muc thu-chi KB Ha Tay_PL1  17 2" xfId="48776" xr:uid="{00000000-0005-0000-0000-0000C0D20000}"/>
    <cellStyle name="T_Muc thu-chi KB Ha Tay_PL1  17 3" xfId="48777" xr:uid="{00000000-0005-0000-0000-0000C1D20000}"/>
    <cellStyle name="T_Muc thu-chi KB Ha Tay_PL1  17 4" xfId="48778" xr:uid="{00000000-0005-0000-0000-0000C2D20000}"/>
    <cellStyle name="T_Muc thu-chi KB Ha Tay_PL1  17 5" xfId="48779" xr:uid="{00000000-0005-0000-0000-0000C3D20000}"/>
    <cellStyle name="T_Muc thu-chi KB Ha Tay_PL1  17 6" xfId="48780" xr:uid="{00000000-0005-0000-0000-0000C4D20000}"/>
    <cellStyle name="T_Muc thu-chi KB Ha Tay_PL1  18" xfId="48781" xr:uid="{00000000-0005-0000-0000-0000C5D20000}"/>
    <cellStyle name="T_Muc thu-chi KB Ha Tay_PL1  18 2" xfId="48782" xr:uid="{00000000-0005-0000-0000-0000C6D20000}"/>
    <cellStyle name="T_Muc thu-chi KB Ha Tay_PL1  18 3" xfId="48783" xr:uid="{00000000-0005-0000-0000-0000C7D20000}"/>
    <cellStyle name="T_Muc thu-chi KB Ha Tay_PL1  18 4" xfId="48784" xr:uid="{00000000-0005-0000-0000-0000C8D20000}"/>
    <cellStyle name="T_Muc thu-chi KB Ha Tay_PL1  18 5" xfId="48785" xr:uid="{00000000-0005-0000-0000-0000C9D20000}"/>
    <cellStyle name="T_Muc thu-chi KB Ha Tay_PL1  18 6" xfId="48786" xr:uid="{00000000-0005-0000-0000-0000CAD20000}"/>
    <cellStyle name="T_Muc thu-chi KB Ha Tay_PL1  19" xfId="48787" xr:uid="{00000000-0005-0000-0000-0000CBD20000}"/>
    <cellStyle name="T_Muc thu-chi KB Ha Tay_PL1  19 2" xfId="48788" xr:uid="{00000000-0005-0000-0000-0000CCD20000}"/>
    <cellStyle name="T_Muc thu-chi KB Ha Tay_PL1  19 3" xfId="48789" xr:uid="{00000000-0005-0000-0000-0000CDD20000}"/>
    <cellStyle name="T_Muc thu-chi KB Ha Tay_PL1  19 4" xfId="48790" xr:uid="{00000000-0005-0000-0000-0000CED20000}"/>
    <cellStyle name="T_Muc thu-chi KB Ha Tay_PL1  19 5" xfId="48791" xr:uid="{00000000-0005-0000-0000-0000CFD20000}"/>
    <cellStyle name="T_Muc thu-chi KB Ha Tay_PL1  19 6" xfId="48792" xr:uid="{00000000-0005-0000-0000-0000D0D20000}"/>
    <cellStyle name="T_Muc thu-chi KB Ha Tay_PL1  2" xfId="48793" xr:uid="{00000000-0005-0000-0000-0000D1D20000}"/>
    <cellStyle name="T_Muc thu-chi KB Ha Tay_PL1  2 2" xfId="48794" xr:uid="{00000000-0005-0000-0000-0000D2D20000}"/>
    <cellStyle name="T_Muc thu-chi KB Ha Tay_PL1  2 3" xfId="48795" xr:uid="{00000000-0005-0000-0000-0000D3D20000}"/>
    <cellStyle name="T_Muc thu-chi KB Ha Tay_PL1  2 4" xfId="48796" xr:uid="{00000000-0005-0000-0000-0000D4D20000}"/>
    <cellStyle name="T_Muc thu-chi KB Ha Tay_PL1  2 5" xfId="48797" xr:uid="{00000000-0005-0000-0000-0000D5D20000}"/>
    <cellStyle name="T_Muc thu-chi KB Ha Tay_PL1  2 6" xfId="48798" xr:uid="{00000000-0005-0000-0000-0000D6D20000}"/>
    <cellStyle name="T_Muc thu-chi KB Ha Tay_PL1  2 7" xfId="48799" xr:uid="{00000000-0005-0000-0000-0000D7D20000}"/>
    <cellStyle name="T_Muc thu-chi KB Ha Tay_PL1  20" xfId="48800" xr:uid="{00000000-0005-0000-0000-0000D8D20000}"/>
    <cellStyle name="T_Muc thu-chi KB Ha Tay_PL1  20 2" xfId="48801" xr:uid="{00000000-0005-0000-0000-0000D9D20000}"/>
    <cellStyle name="T_Muc thu-chi KB Ha Tay_PL1  20 3" xfId="48802" xr:uid="{00000000-0005-0000-0000-0000DAD20000}"/>
    <cellStyle name="T_Muc thu-chi KB Ha Tay_PL1  20 4" xfId="48803" xr:uid="{00000000-0005-0000-0000-0000DBD20000}"/>
    <cellStyle name="T_Muc thu-chi KB Ha Tay_PL1  20 5" xfId="48804" xr:uid="{00000000-0005-0000-0000-0000DCD20000}"/>
    <cellStyle name="T_Muc thu-chi KB Ha Tay_PL1  20 6" xfId="48805" xr:uid="{00000000-0005-0000-0000-0000DDD20000}"/>
    <cellStyle name="T_Muc thu-chi KB Ha Tay_PL1  21" xfId="48806" xr:uid="{00000000-0005-0000-0000-0000DED20000}"/>
    <cellStyle name="T_Muc thu-chi KB Ha Tay_PL1  21 2" xfId="48807" xr:uid="{00000000-0005-0000-0000-0000DFD20000}"/>
    <cellStyle name="T_Muc thu-chi KB Ha Tay_PL1  21 3" xfId="48808" xr:uid="{00000000-0005-0000-0000-0000E0D20000}"/>
    <cellStyle name="T_Muc thu-chi KB Ha Tay_PL1  21 4" xfId="48809" xr:uid="{00000000-0005-0000-0000-0000E1D20000}"/>
    <cellStyle name="T_Muc thu-chi KB Ha Tay_PL1  21 5" xfId="48810" xr:uid="{00000000-0005-0000-0000-0000E2D20000}"/>
    <cellStyle name="T_Muc thu-chi KB Ha Tay_PL1  21 6" xfId="48811" xr:uid="{00000000-0005-0000-0000-0000E3D20000}"/>
    <cellStyle name="T_Muc thu-chi KB Ha Tay_PL1  22" xfId="48812" xr:uid="{00000000-0005-0000-0000-0000E4D20000}"/>
    <cellStyle name="T_Muc thu-chi KB Ha Tay_PL1  22 2" xfId="48813" xr:uid="{00000000-0005-0000-0000-0000E5D20000}"/>
    <cellStyle name="T_Muc thu-chi KB Ha Tay_PL1  22 3" xfId="48814" xr:uid="{00000000-0005-0000-0000-0000E6D20000}"/>
    <cellStyle name="T_Muc thu-chi KB Ha Tay_PL1  22 4" xfId="48815" xr:uid="{00000000-0005-0000-0000-0000E7D20000}"/>
    <cellStyle name="T_Muc thu-chi KB Ha Tay_PL1  22 5" xfId="48816" xr:uid="{00000000-0005-0000-0000-0000E8D20000}"/>
    <cellStyle name="T_Muc thu-chi KB Ha Tay_PL1  22 6" xfId="48817" xr:uid="{00000000-0005-0000-0000-0000E9D20000}"/>
    <cellStyle name="T_Muc thu-chi KB Ha Tay_PL1  23" xfId="48818" xr:uid="{00000000-0005-0000-0000-0000EAD20000}"/>
    <cellStyle name="T_Muc thu-chi KB Ha Tay_PL1  23 2" xfId="48819" xr:uid="{00000000-0005-0000-0000-0000EBD20000}"/>
    <cellStyle name="T_Muc thu-chi KB Ha Tay_PL1  23 3" xfId="48820" xr:uid="{00000000-0005-0000-0000-0000ECD20000}"/>
    <cellStyle name="T_Muc thu-chi KB Ha Tay_PL1  23 4" xfId="48821" xr:uid="{00000000-0005-0000-0000-0000EDD20000}"/>
    <cellStyle name="T_Muc thu-chi KB Ha Tay_PL1  23 5" xfId="48822" xr:uid="{00000000-0005-0000-0000-0000EED20000}"/>
    <cellStyle name="T_Muc thu-chi KB Ha Tay_PL1  23 6" xfId="48823" xr:uid="{00000000-0005-0000-0000-0000EFD20000}"/>
    <cellStyle name="T_Muc thu-chi KB Ha Tay_PL1  24" xfId="48824" xr:uid="{00000000-0005-0000-0000-0000F0D20000}"/>
    <cellStyle name="T_Muc thu-chi KB Ha Tay_PL1  24 2" xfId="48825" xr:uid="{00000000-0005-0000-0000-0000F1D20000}"/>
    <cellStyle name="T_Muc thu-chi KB Ha Tay_PL1  24 3" xfId="48826" xr:uid="{00000000-0005-0000-0000-0000F2D20000}"/>
    <cellStyle name="T_Muc thu-chi KB Ha Tay_PL1  24 4" xfId="48827" xr:uid="{00000000-0005-0000-0000-0000F3D20000}"/>
    <cellStyle name="T_Muc thu-chi KB Ha Tay_PL1  24 5" xfId="48828" xr:uid="{00000000-0005-0000-0000-0000F4D20000}"/>
    <cellStyle name="T_Muc thu-chi KB Ha Tay_PL1  24 6" xfId="48829" xr:uid="{00000000-0005-0000-0000-0000F5D20000}"/>
    <cellStyle name="T_Muc thu-chi KB Ha Tay_PL1  25" xfId="48830" xr:uid="{00000000-0005-0000-0000-0000F6D20000}"/>
    <cellStyle name="T_Muc thu-chi KB Ha Tay_PL1  25 2" xfId="48831" xr:uid="{00000000-0005-0000-0000-0000F7D20000}"/>
    <cellStyle name="T_Muc thu-chi KB Ha Tay_PL1  25 3" xfId="48832" xr:uid="{00000000-0005-0000-0000-0000F8D20000}"/>
    <cellStyle name="T_Muc thu-chi KB Ha Tay_PL1  25 4" xfId="48833" xr:uid="{00000000-0005-0000-0000-0000F9D20000}"/>
    <cellStyle name="T_Muc thu-chi KB Ha Tay_PL1  25 5" xfId="48834" xr:uid="{00000000-0005-0000-0000-0000FAD20000}"/>
    <cellStyle name="T_Muc thu-chi KB Ha Tay_PL1  25 6" xfId="48835" xr:uid="{00000000-0005-0000-0000-0000FBD20000}"/>
    <cellStyle name="T_Muc thu-chi KB Ha Tay_PL1  26" xfId="48836" xr:uid="{00000000-0005-0000-0000-0000FCD20000}"/>
    <cellStyle name="T_Muc thu-chi KB Ha Tay_PL1  26 2" xfId="48837" xr:uid="{00000000-0005-0000-0000-0000FDD20000}"/>
    <cellStyle name="T_Muc thu-chi KB Ha Tay_PL1  26 3" xfId="48838" xr:uid="{00000000-0005-0000-0000-0000FED20000}"/>
    <cellStyle name="T_Muc thu-chi KB Ha Tay_PL1  26 4" xfId="48839" xr:uid="{00000000-0005-0000-0000-0000FFD20000}"/>
    <cellStyle name="T_Muc thu-chi KB Ha Tay_PL1  26 5" xfId="48840" xr:uid="{00000000-0005-0000-0000-000000D30000}"/>
    <cellStyle name="T_Muc thu-chi KB Ha Tay_PL1  26 6" xfId="48841" xr:uid="{00000000-0005-0000-0000-000001D30000}"/>
    <cellStyle name="T_Muc thu-chi KB Ha Tay_PL1  27" xfId="48842" xr:uid="{00000000-0005-0000-0000-000002D30000}"/>
    <cellStyle name="T_Muc thu-chi KB Ha Tay_PL1  27 2" xfId="48843" xr:uid="{00000000-0005-0000-0000-000003D30000}"/>
    <cellStyle name="T_Muc thu-chi KB Ha Tay_PL1  27 3" xfId="48844" xr:uid="{00000000-0005-0000-0000-000004D30000}"/>
    <cellStyle name="T_Muc thu-chi KB Ha Tay_PL1  27 4" xfId="48845" xr:uid="{00000000-0005-0000-0000-000005D30000}"/>
    <cellStyle name="T_Muc thu-chi KB Ha Tay_PL1  27 5" xfId="48846" xr:uid="{00000000-0005-0000-0000-000006D30000}"/>
    <cellStyle name="T_Muc thu-chi KB Ha Tay_PL1  27 6" xfId="48847" xr:uid="{00000000-0005-0000-0000-000007D30000}"/>
    <cellStyle name="T_Muc thu-chi KB Ha Tay_PL1  28" xfId="48848" xr:uid="{00000000-0005-0000-0000-000008D30000}"/>
    <cellStyle name="T_Muc thu-chi KB Ha Tay_PL1  28 2" xfId="48849" xr:uid="{00000000-0005-0000-0000-000009D30000}"/>
    <cellStyle name="T_Muc thu-chi KB Ha Tay_PL1  28 3" xfId="48850" xr:uid="{00000000-0005-0000-0000-00000AD30000}"/>
    <cellStyle name="T_Muc thu-chi KB Ha Tay_PL1  28 4" xfId="48851" xr:uid="{00000000-0005-0000-0000-00000BD30000}"/>
    <cellStyle name="T_Muc thu-chi KB Ha Tay_PL1  28 5" xfId="48852" xr:uid="{00000000-0005-0000-0000-00000CD30000}"/>
    <cellStyle name="T_Muc thu-chi KB Ha Tay_PL1  28 6" xfId="48853" xr:uid="{00000000-0005-0000-0000-00000DD30000}"/>
    <cellStyle name="T_Muc thu-chi KB Ha Tay_PL1  29" xfId="48854" xr:uid="{00000000-0005-0000-0000-00000ED30000}"/>
    <cellStyle name="T_Muc thu-chi KB Ha Tay_PL1  29 2" xfId="48855" xr:uid="{00000000-0005-0000-0000-00000FD30000}"/>
    <cellStyle name="T_Muc thu-chi KB Ha Tay_PL1  29 3" xfId="48856" xr:uid="{00000000-0005-0000-0000-000010D30000}"/>
    <cellStyle name="T_Muc thu-chi KB Ha Tay_PL1  29 4" xfId="48857" xr:uid="{00000000-0005-0000-0000-000011D30000}"/>
    <cellStyle name="T_Muc thu-chi KB Ha Tay_PL1  29 5" xfId="48858" xr:uid="{00000000-0005-0000-0000-000012D30000}"/>
    <cellStyle name="T_Muc thu-chi KB Ha Tay_PL1  29 6" xfId="48859" xr:uid="{00000000-0005-0000-0000-000013D30000}"/>
    <cellStyle name="T_Muc thu-chi KB Ha Tay_PL1  3" xfId="48860" xr:uid="{00000000-0005-0000-0000-000014D30000}"/>
    <cellStyle name="T_Muc thu-chi KB Ha Tay_PL1  3 2" xfId="48861" xr:uid="{00000000-0005-0000-0000-000015D30000}"/>
    <cellStyle name="T_Muc thu-chi KB Ha Tay_PL1  3 3" xfId="48862" xr:uid="{00000000-0005-0000-0000-000016D30000}"/>
    <cellStyle name="T_Muc thu-chi KB Ha Tay_PL1  3 4" xfId="48863" xr:uid="{00000000-0005-0000-0000-000017D30000}"/>
    <cellStyle name="T_Muc thu-chi KB Ha Tay_PL1  3 5" xfId="48864" xr:uid="{00000000-0005-0000-0000-000018D30000}"/>
    <cellStyle name="T_Muc thu-chi KB Ha Tay_PL1  3 6" xfId="48865" xr:uid="{00000000-0005-0000-0000-000019D30000}"/>
    <cellStyle name="T_Muc thu-chi KB Ha Tay_PL1  30" xfId="48866" xr:uid="{00000000-0005-0000-0000-00001AD30000}"/>
    <cellStyle name="T_Muc thu-chi KB Ha Tay_PL1  31" xfId="48867" xr:uid="{00000000-0005-0000-0000-00001BD30000}"/>
    <cellStyle name="T_Muc thu-chi KB Ha Tay_PL1  32" xfId="48868" xr:uid="{00000000-0005-0000-0000-00001CD30000}"/>
    <cellStyle name="T_Muc thu-chi KB Ha Tay_PL1  33" xfId="48869" xr:uid="{00000000-0005-0000-0000-00001DD30000}"/>
    <cellStyle name="T_Muc thu-chi KB Ha Tay_PL1  34" xfId="48870" xr:uid="{00000000-0005-0000-0000-00001ED30000}"/>
    <cellStyle name="T_Muc thu-chi KB Ha Tay_PL1  4" xfId="48871" xr:uid="{00000000-0005-0000-0000-00001FD30000}"/>
    <cellStyle name="T_Muc thu-chi KB Ha Tay_PL1  4 2" xfId="48872" xr:uid="{00000000-0005-0000-0000-000020D30000}"/>
    <cellStyle name="T_Muc thu-chi KB Ha Tay_PL1  4 3" xfId="48873" xr:uid="{00000000-0005-0000-0000-000021D30000}"/>
    <cellStyle name="T_Muc thu-chi KB Ha Tay_PL1  4 4" xfId="48874" xr:uid="{00000000-0005-0000-0000-000022D30000}"/>
    <cellStyle name="T_Muc thu-chi KB Ha Tay_PL1  4 5" xfId="48875" xr:uid="{00000000-0005-0000-0000-000023D30000}"/>
    <cellStyle name="T_Muc thu-chi KB Ha Tay_PL1  4 6" xfId="48876" xr:uid="{00000000-0005-0000-0000-000024D30000}"/>
    <cellStyle name="T_Muc thu-chi KB Ha Tay_PL1  5" xfId="48877" xr:uid="{00000000-0005-0000-0000-000025D30000}"/>
    <cellStyle name="T_Muc thu-chi KB Ha Tay_PL1  5 2" xfId="48878" xr:uid="{00000000-0005-0000-0000-000026D30000}"/>
    <cellStyle name="T_Muc thu-chi KB Ha Tay_PL1  5 3" xfId="48879" xr:uid="{00000000-0005-0000-0000-000027D30000}"/>
    <cellStyle name="T_Muc thu-chi KB Ha Tay_PL1  5 4" xfId="48880" xr:uid="{00000000-0005-0000-0000-000028D30000}"/>
    <cellStyle name="T_Muc thu-chi KB Ha Tay_PL1  5 5" xfId="48881" xr:uid="{00000000-0005-0000-0000-000029D30000}"/>
    <cellStyle name="T_Muc thu-chi KB Ha Tay_PL1  5 6" xfId="48882" xr:uid="{00000000-0005-0000-0000-00002AD30000}"/>
    <cellStyle name="T_Muc thu-chi KB Ha Tay_PL1  6" xfId="48883" xr:uid="{00000000-0005-0000-0000-00002BD30000}"/>
    <cellStyle name="T_Muc thu-chi KB Ha Tay_PL1  6 2" xfId="48884" xr:uid="{00000000-0005-0000-0000-00002CD30000}"/>
    <cellStyle name="T_Muc thu-chi KB Ha Tay_PL1  6 3" xfId="48885" xr:uid="{00000000-0005-0000-0000-00002DD30000}"/>
    <cellStyle name="T_Muc thu-chi KB Ha Tay_PL1  6 4" xfId="48886" xr:uid="{00000000-0005-0000-0000-00002ED30000}"/>
    <cellStyle name="T_Muc thu-chi KB Ha Tay_PL1  6 5" xfId="48887" xr:uid="{00000000-0005-0000-0000-00002FD30000}"/>
    <cellStyle name="T_Muc thu-chi KB Ha Tay_PL1  6 6" xfId="48888" xr:uid="{00000000-0005-0000-0000-000030D30000}"/>
    <cellStyle name="T_Muc thu-chi KB Ha Tay_PL1  7" xfId="48889" xr:uid="{00000000-0005-0000-0000-000031D30000}"/>
    <cellStyle name="T_Muc thu-chi KB Ha Tay_PL1  7 2" xfId="48890" xr:uid="{00000000-0005-0000-0000-000032D30000}"/>
    <cellStyle name="T_Muc thu-chi KB Ha Tay_PL1  7 3" xfId="48891" xr:uid="{00000000-0005-0000-0000-000033D30000}"/>
    <cellStyle name="T_Muc thu-chi KB Ha Tay_PL1  7 4" xfId="48892" xr:uid="{00000000-0005-0000-0000-000034D30000}"/>
    <cellStyle name="T_Muc thu-chi KB Ha Tay_PL1  7 5" xfId="48893" xr:uid="{00000000-0005-0000-0000-000035D30000}"/>
    <cellStyle name="T_Muc thu-chi KB Ha Tay_PL1  7 6" xfId="48894" xr:uid="{00000000-0005-0000-0000-000036D30000}"/>
    <cellStyle name="T_Muc thu-chi KB Ha Tay_PL1  8" xfId="48895" xr:uid="{00000000-0005-0000-0000-000037D30000}"/>
    <cellStyle name="T_Muc thu-chi KB Ha Tay_PL1  8 2" xfId="48896" xr:uid="{00000000-0005-0000-0000-000038D30000}"/>
    <cellStyle name="T_Muc thu-chi KB Ha Tay_PL1  8 3" xfId="48897" xr:uid="{00000000-0005-0000-0000-000039D30000}"/>
    <cellStyle name="T_Muc thu-chi KB Ha Tay_PL1  8 4" xfId="48898" xr:uid="{00000000-0005-0000-0000-00003AD30000}"/>
    <cellStyle name="T_Muc thu-chi KB Ha Tay_PL1  8 5" xfId="48899" xr:uid="{00000000-0005-0000-0000-00003BD30000}"/>
    <cellStyle name="T_Muc thu-chi KB Ha Tay_PL1  8 6" xfId="48900" xr:uid="{00000000-0005-0000-0000-00003CD30000}"/>
    <cellStyle name="T_Muc thu-chi KB Ha Tay_PL1  9" xfId="48901" xr:uid="{00000000-0005-0000-0000-00003DD30000}"/>
    <cellStyle name="T_Muc thu-chi KB Ha Tay_PL1  9 2" xfId="48902" xr:uid="{00000000-0005-0000-0000-00003ED30000}"/>
    <cellStyle name="T_Muc thu-chi KB Ha Tay_PL1  9 3" xfId="48903" xr:uid="{00000000-0005-0000-0000-00003FD30000}"/>
    <cellStyle name="T_Muc thu-chi KB Ha Tay_PL1  9 4" xfId="48904" xr:uid="{00000000-0005-0000-0000-000040D30000}"/>
    <cellStyle name="T_Muc thu-chi KB Ha Tay_PL1  9 5" xfId="48905" xr:uid="{00000000-0005-0000-0000-000041D30000}"/>
    <cellStyle name="T_Muc thu-chi KB Ha Tay_PL1  9 6" xfId="48906" xr:uid="{00000000-0005-0000-0000-000042D30000}"/>
    <cellStyle name="T_N2 thay dat (N1-1)" xfId="1146" xr:uid="{00000000-0005-0000-0000-000043D30000}"/>
    <cellStyle name="T_N2 thay dat (N1-1) 2" xfId="58922" xr:uid="{00000000-0005-0000-0000-000044D30000}"/>
    <cellStyle name="T_N2 thay dat (N1-1) 3" xfId="59224" xr:uid="{00000000-0005-0000-0000-000045D30000}"/>
    <cellStyle name="T_N2 thay dat (N1-1) 4" xfId="59283" xr:uid="{00000000-0005-0000-0000-000046D30000}"/>
    <cellStyle name="T_N2 thay dat (N1-1) 5" xfId="59252" xr:uid="{00000000-0005-0000-0000-000047D30000}"/>
    <cellStyle name="T_N2 thay dat (N1-1) 6" xfId="59330" xr:uid="{00000000-0005-0000-0000-000048D30000}"/>
    <cellStyle name="T_ngoai that tl" xfId="57916" xr:uid="{00000000-0005-0000-0000-00004AD30000}"/>
    <cellStyle name="T_ngoai that tl 2" xfId="58923" xr:uid="{00000000-0005-0000-0000-00004BD30000}"/>
    <cellStyle name="T_nha khach+an xd" xfId="57917" xr:uid="{00000000-0005-0000-0000-00004CD30000}"/>
    <cellStyle name="T_nha khach+an xd 2" xfId="58924" xr:uid="{00000000-0005-0000-0000-00004DD30000}"/>
    <cellStyle name="T_Nha o noi tru 3TBH tl" xfId="57918" xr:uid="{00000000-0005-0000-0000-00004ED30000}"/>
    <cellStyle name="T_Nha o noi tru 3TBH tl 2" xfId="58925" xr:uid="{00000000-0005-0000-0000-00004FD30000}"/>
    <cellStyle name="T_Nha tru so XD1" xfId="57919" xr:uid="{00000000-0005-0000-0000-000050D30000}"/>
    <cellStyle name="T_Nha tru so XD1 2" xfId="58926" xr:uid="{00000000-0005-0000-0000-000051D30000}"/>
    <cellStyle name="T_Nhap" xfId="48907" xr:uid="{00000000-0005-0000-0000-000052D30000}"/>
    <cellStyle name="T_Nhucauvon_2010" xfId="48908" xr:uid="{00000000-0005-0000-0000-000053D30000}"/>
    <cellStyle name="T_Nhucauvon_2010_6_BCXDCB_6thang_2010_BCH" xfId="48909" xr:uid="{00000000-0005-0000-0000-000054D30000}"/>
    <cellStyle name="T_NR 22KV - TBA 3P-320KVA, luoi ha the 3P-4D-380V  kho 4, xi nghiep luong thuc 1" xfId="48910" xr:uid="{00000000-0005-0000-0000-000049D30000}"/>
    <cellStyle name="T_PBieu_2009" xfId="48911" xr:uid="{00000000-0005-0000-0000-000055D30000}"/>
    <cellStyle name="T_PBieu_2009 10" xfId="48912" xr:uid="{00000000-0005-0000-0000-000056D30000}"/>
    <cellStyle name="T_PBieu_2009 10 2" xfId="48913" xr:uid="{00000000-0005-0000-0000-000057D30000}"/>
    <cellStyle name="T_PBieu_2009 10 3" xfId="48914" xr:uid="{00000000-0005-0000-0000-000058D30000}"/>
    <cellStyle name="T_PBieu_2009 10 4" xfId="48915" xr:uid="{00000000-0005-0000-0000-000059D30000}"/>
    <cellStyle name="T_PBieu_2009 10 5" xfId="48916" xr:uid="{00000000-0005-0000-0000-00005AD30000}"/>
    <cellStyle name="T_PBieu_2009 10 6" xfId="48917" xr:uid="{00000000-0005-0000-0000-00005BD30000}"/>
    <cellStyle name="T_PBieu_2009 11" xfId="48918" xr:uid="{00000000-0005-0000-0000-00005CD30000}"/>
    <cellStyle name="T_PBieu_2009 11 2" xfId="48919" xr:uid="{00000000-0005-0000-0000-00005DD30000}"/>
    <cellStyle name="T_PBieu_2009 11 3" xfId="48920" xr:uid="{00000000-0005-0000-0000-00005ED30000}"/>
    <cellStyle name="T_PBieu_2009 11 4" xfId="48921" xr:uid="{00000000-0005-0000-0000-00005FD30000}"/>
    <cellStyle name="T_PBieu_2009 11 5" xfId="48922" xr:uid="{00000000-0005-0000-0000-000060D30000}"/>
    <cellStyle name="T_PBieu_2009 11 6" xfId="48923" xr:uid="{00000000-0005-0000-0000-000061D30000}"/>
    <cellStyle name="T_PBieu_2009 12" xfId="48924" xr:uid="{00000000-0005-0000-0000-000062D30000}"/>
    <cellStyle name="T_PBieu_2009 12 2" xfId="48925" xr:uid="{00000000-0005-0000-0000-000063D30000}"/>
    <cellStyle name="T_PBieu_2009 12 3" xfId="48926" xr:uid="{00000000-0005-0000-0000-000064D30000}"/>
    <cellStyle name="T_PBieu_2009 12 4" xfId="48927" xr:uid="{00000000-0005-0000-0000-000065D30000}"/>
    <cellStyle name="T_PBieu_2009 12 5" xfId="48928" xr:uid="{00000000-0005-0000-0000-000066D30000}"/>
    <cellStyle name="T_PBieu_2009 12 6" xfId="48929" xr:uid="{00000000-0005-0000-0000-000067D30000}"/>
    <cellStyle name="T_PBieu_2009 13" xfId="48930" xr:uid="{00000000-0005-0000-0000-000068D30000}"/>
    <cellStyle name="T_PBieu_2009 13 2" xfId="48931" xr:uid="{00000000-0005-0000-0000-000069D30000}"/>
    <cellStyle name="T_PBieu_2009 13 3" xfId="48932" xr:uid="{00000000-0005-0000-0000-00006AD30000}"/>
    <cellStyle name="T_PBieu_2009 13 4" xfId="48933" xr:uid="{00000000-0005-0000-0000-00006BD30000}"/>
    <cellStyle name="T_PBieu_2009 13 5" xfId="48934" xr:uid="{00000000-0005-0000-0000-00006CD30000}"/>
    <cellStyle name="T_PBieu_2009 13 6" xfId="48935" xr:uid="{00000000-0005-0000-0000-00006DD30000}"/>
    <cellStyle name="T_PBieu_2009 14" xfId="48936" xr:uid="{00000000-0005-0000-0000-00006ED30000}"/>
    <cellStyle name="T_PBieu_2009 14 2" xfId="48937" xr:uid="{00000000-0005-0000-0000-00006FD30000}"/>
    <cellStyle name="T_PBieu_2009 14 3" xfId="48938" xr:uid="{00000000-0005-0000-0000-000070D30000}"/>
    <cellStyle name="T_PBieu_2009 14 4" xfId="48939" xr:uid="{00000000-0005-0000-0000-000071D30000}"/>
    <cellStyle name="T_PBieu_2009 14 5" xfId="48940" xr:uid="{00000000-0005-0000-0000-000072D30000}"/>
    <cellStyle name="T_PBieu_2009 14 6" xfId="48941" xr:uid="{00000000-0005-0000-0000-000073D30000}"/>
    <cellStyle name="T_PBieu_2009 15" xfId="48942" xr:uid="{00000000-0005-0000-0000-000074D30000}"/>
    <cellStyle name="T_PBieu_2009 15 2" xfId="48943" xr:uid="{00000000-0005-0000-0000-000075D30000}"/>
    <cellStyle name="T_PBieu_2009 15 3" xfId="48944" xr:uid="{00000000-0005-0000-0000-000076D30000}"/>
    <cellStyle name="T_PBieu_2009 15 4" xfId="48945" xr:uid="{00000000-0005-0000-0000-000077D30000}"/>
    <cellStyle name="T_PBieu_2009 15 5" xfId="48946" xr:uid="{00000000-0005-0000-0000-000078D30000}"/>
    <cellStyle name="T_PBieu_2009 15 6" xfId="48947" xr:uid="{00000000-0005-0000-0000-000079D30000}"/>
    <cellStyle name="T_PBieu_2009 16" xfId="48948" xr:uid="{00000000-0005-0000-0000-00007AD30000}"/>
    <cellStyle name="T_PBieu_2009 16 2" xfId="48949" xr:uid="{00000000-0005-0000-0000-00007BD30000}"/>
    <cellStyle name="T_PBieu_2009 16 3" xfId="48950" xr:uid="{00000000-0005-0000-0000-00007CD30000}"/>
    <cellStyle name="T_PBieu_2009 16 4" xfId="48951" xr:uid="{00000000-0005-0000-0000-00007DD30000}"/>
    <cellStyle name="T_PBieu_2009 16 5" xfId="48952" xr:uid="{00000000-0005-0000-0000-00007ED30000}"/>
    <cellStyle name="T_PBieu_2009 16 6" xfId="48953" xr:uid="{00000000-0005-0000-0000-00007FD30000}"/>
    <cellStyle name="T_PBieu_2009 17" xfId="48954" xr:uid="{00000000-0005-0000-0000-000080D30000}"/>
    <cellStyle name="T_PBieu_2009 17 2" xfId="48955" xr:uid="{00000000-0005-0000-0000-000081D30000}"/>
    <cellStyle name="T_PBieu_2009 17 3" xfId="48956" xr:uid="{00000000-0005-0000-0000-000082D30000}"/>
    <cellStyle name="T_PBieu_2009 17 4" xfId="48957" xr:uid="{00000000-0005-0000-0000-000083D30000}"/>
    <cellStyle name="T_PBieu_2009 17 5" xfId="48958" xr:uid="{00000000-0005-0000-0000-000084D30000}"/>
    <cellStyle name="T_PBieu_2009 17 6" xfId="48959" xr:uid="{00000000-0005-0000-0000-000085D30000}"/>
    <cellStyle name="T_PBieu_2009 18" xfId="48960" xr:uid="{00000000-0005-0000-0000-000086D30000}"/>
    <cellStyle name="T_PBieu_2009 18 2" xfId="48961" xr:uid="{00000000-0005-0000-0000-000087D30000}"/>
    <cellStyle name="T_PBieu_2009 18 3" xfId="48962" xr:uid="{00000000-0005-0000-0000-000088D30000}"/>
    <cellStyle name="T_PBieu_2009 18 4" xfId="48963" xr:uid="{00000000-0005-0000-0000-000089D30000}"/>
    <cellStyle name="T_PBieu_2009 18 5" xfId="48964" xr:uid="{00000000-0005-0000-0000-00008AD30000}"/>
    <cellStyle name="T_PBieu_2009 18 6" xfId="48965" xr:uid="{00000000-0005-0000-0000-00008BD30000}"/>
    <cellStyle name="T_PBieu_2009 19" xfId="48966" xr:uid="{00000000-0005-0000-0000-00008CD30000}"/>
    <cellStyle name="T_PBieu_2009 19 2" xfId="48967" xr:uid="{00000000-0005-0000-0000-00008DD30000}"/>
    <cellStyle name="T_PBieu_2009 19 3" xfId="48968" xr:uid="{00000000-0005-0000-0000-00008ED30000}"/>
    <cellStyle name="T_PBieu_2009 19 4" xfId="48969" xr:uid="{00000000-0005-0000-0000-00008FD30000}"/>
    <cellStyle name="T_PBieu_2009 19 5" xfId="48970" xr:uid="{00000000-0005-0000-0000-000090D30000}"/>
    <cellStyle name="T_PBieu_2009 19 6" xfId="48971" xr:uid="{00000000-0005-0000-0000-000091D30000}"/>
    <cellStyle name="T_PBieu_2009 2" xfId="48972" xr:uid="{00000000-0005-0000-0000-000092D30000}"/>
    <cellStyle name="T_PBieu_2009 2 2" xfId="48973" xr:uid="{00000000-0005-0000-0000-000093D30000}"/>
    <cellStyle name="T_PBieu_2009 2 3" xfId="48974" xr:uid="{00000000-0005-0000-0000-000094D30000}"/>
    <cellStyle name="T_PBieu_2009 2 4" xfId="48975" xr:uid="{00000000-0005-0000-0000-000095D30000}"/>
    <cellStyle name="T_PBieu_2009 2 5" xfId="48976" xr:uid="{00000000-0005-0000-0000-000096D30000}"/>
    <cellStyle name="T_PBieu_2009 2 6" xfId="48977" xr:uid="{00000000-0005-0000-0000-000097D30000}"/>
    <cellStyle name="T_PBieu_2009 2 7" xfId="48978" xr:uid="{00000000-0005-0000-0000-000098D30000}"/>
    <cellStyle name="T_PBieu_2009 20" xfId="48979" xr:uid="{00000000-0005-0000-0000-000099D30000}"/>
    <cellStyle name="T_PBieu_2009 20 2" xfId="48980" xr:uid="{00000000-0005-0000-0000-00009AD30000}"/>
    <cellStyle name="T_PBieu_2009 20 3" xfId="48981" xr:uid="{00000000-0005-0000-0000-00009BD30000}"/>
    <cellStyle name="T_PBieu_2009 20 4" xfId="48982" xr:uid="{00000000-0005-0000-0000-00009CD30000}"/>
    <cellStyle name="T_PBieu_2009 20 5" xfId="48983" xr:uid="{00000000-0005-0000-0000-00009DD30000}"/>
    <cellStyle name="T_PBieu_2009 20 6" xfId="48984" xr:uid="{00000000-0005-0000-0000-00009ED30000}"/>
    <cellStyle name="T_PBieu_2009 21" xfId="48985" xr:uid="{00000000-0005-0000-0000-00009FD30000}"/>
    <cellStyle name="T_PBieu_2009 21 2" xfId="48986" xr:uid="{00000000-0005-0000-0000-0000A0D30000}"/>
    <cellStyle name="T_PBieu_2009 21 3" xfId="48987" xr:uid="{00000000-0005-0000-0000-0000A1D30000}"/>
    <cellStyle name="T_PBieu_2009 21 4" xfId="48988" xr:uid="{00000000-0005-0000-0000-0000A2D30000}"/>
    <cellStyle name="T_PBieu_2009 21 5" xfId="48989" xr:uid="{00000000-0005-0000-0000-0000A3D30000}"/>
    <cellStyle name="T_PBieu_2009 21 6" xfId="48990" xr:uid="{00000000-0005-0000-0000-0000A4D30000}"/>
    <cellStyle name="T_PBieu_2009 22" xfId="48991" xr:uid="{00000000-0005-0000-0000-0000A5D30000}"/>
    <cellStyle name="T_PBieu_2009 22 2" xfId="48992" xr:uid="{00000000-0005-0000-0000-0000A6D30000}"/>
    <cellStyle name="T_PBieu_2009 22 3" xfId="48993" xr:uid="{00000000-0005-0000-0000-0000A7D30000}"/>
    <cellStyle name="T_PBieu_2009 22 4" xfId="48994" xr:uid="{00000000-0005-0000-0000-0000A8D30000}"/>
    <cellStyle name="T_PBieu_2009 22 5" xfId="48995" xr:uid="{00000000-0005-0000-0000-0000A9D30000}"/>
    <cellStyle name="T_PBieu_2009 22 6" xfId="48996" xr:uid="{00000000-0005-0000-0000-0000AAD30000}"/>
    <cellStyle name="T_PBieu_2009 23" xfId="48997" xr:uid="{00000000-0005-0000-0000-0000ABD30000}"/>
    <cellStyle name="T_PBieu_2009 23 2" xfId="48998" xr:uid="{00000000-0005-0000-0000-0000ACD30000}"/>
    <cellStyle name="T_PBieu_2009 23 3" xfId="48999" xr:uid="{00000000-0005-0000-0000-0000ADD30000}"/>
    <cellStyle name="T_PBieu_2009 23 4" xfId="49000" xr:uid="{00000000-0005-0000-0000-0000AED30000}"/>
    <cellStyle name="T_PBieu_2009 23 5" xfId="49001" xr:uid="{00000000-0005-0000-0000-0000AFD30000}"/>
    <cellStyle name="T_PBieu_2009 23 6" xfId="49002" xr:uid="{00000000-0005-0000-0000-0000B0D30000}"/>
    <cellStyle name="T_PBieu_2009 24" xfId="49003" xr:uid="{00000000-0005-0000-0000-0000B1D30000}"/>
    <cellStyle name="T_PBieu_2009 24 2" xfId="49004" xr:uid="{00000000-0005-0000-0000-0000B2D30000}"/>
    <cellStyle name="T_PBieu_2009 24 3" xfId="49005" xr:uid="{00000000-0005-0000-0000-0000B3D30000}"/>
    <cellStyle name="T_PBieu_2009 24 4" xfId="49006" xr:uid="{00000000-0005-0000-0000-0000B4D30000}"/>
    <cellStyle name="T_PBieu_2009 24 5" xfId="49007" xr:uid="{00000000-0005-0000-0000-0000B5D30000}"/>
    <cellStyle name="T_PBieu_2009 24 6" xfId="49008" xr:uid="{00000000-0005-0000-0000-0000B6D30000}"/>
    <cellStyle name="T_PBieu_2009 25" xfId="49009" xr:uid="{00000000-0005-0000-0000-0000B7D30000}"/>
    <cellStyle name="T_PBieu_2009 25 2" xfId="49010" xr:uid="{00000000-0005-0000-0000-0000B8D30000}"/>
    <cellStyle name="T_PBieu_2009 25 3" xfId="49011" xr:uid="{00000000-0005-0000-0000-0000B9D30000}"/>
    <cellStyle name="T_PBieu_2009 25 4" xfId="49012" xr:uid="{00000000-0005-0000-0000-0000BAD30000}"/>
    <cellStyle name="T_PBieu_2009 25 5" xfId="49013" xr:uid="{00000000-0005-0000-0000-0000BBD30000}"/>
    <cellStyle name="T_PBieu_2009 25 6" xfId="49014" xr:uid="{00000000-0005-0000-0000-0000BCD30000}"/>
    <cellStyle name="T_PBieu_2009 26" xfId="49015" xr:uid="{00000000-0005-0000-0000-0000BDD30000}"/>
    <cellStyle name="T_PBieu_2009 26 2" xfId="49016" xr:uid="{00000000-0005-0000-0000-0000BED30000}"/>
    <cellStyle name="T_PBieu_2009 26 3" xfId="49017" xr:uid="{00000000-0005-0000-0000-0000BFD30000}"/>
    <cellStyle name="T_PBieu_2009 26 4" xfId="49018" xr:uid="{00000000-0005-0000-0000-0000C0D30000}"/>
    <cellStyle name="T_PBieu_2009 26 5" xfId="49019" xr:uid="{00000000-0005-0000-0000-0000C1D30000}"/>
    <cellStyle name="T_PBieu_2009 26 6" xfId="49020" xr:uid="{00000000-0005-0000-0000-0000C2D30000}"/>
    <cellStyle name="T_PBieu_2009 27" xfId="49021" xr:uid="{00000000-0005-0000-0000-0000C3D30000}"/>
    <cellStyle name="T_PBieu_2009 27 2" xfId="49022" xr:uid="{00000000-0005-0000-0000-0000C4D30000}"/>
    <cellStyle name="T_PBieu_2009 27 3" xfId="49023" xr:uid="{00000000-0005-0000-0000-0000C5D30000}"/>
    <cellStyle name="T_PBieu_2009 27 4" xfId="49024" xr:uid="{00000000-0005-0000-0000-0000C6D30000}"/>
    <cellStyle name="T_PBieu_2009 27 5" xfId="49025" xr:uid="{00000000-0005-0000-0000-0000C7D30000}"/>
    <cellStyle name="T_PBieu_2009 27 6" xfId="49026" xr:uid="{00000000-0005-0000-0000-0000C8D30000}"/>
    <cellStyle name="T_PBieu_2009 28" xfId="49027" xr:uid="{00000000-0005-0000-0000-0000C9D30000}"/>
    <cellStyle name="T_PBieu_2009 28 2" xfId="49028" xr:uid="{00000000-0005-0000-0000-0000CAD30000}"/>
    <cellStyle name="T_PBieu_2009 28 3" xfId="49029" xr:uid="{00000000-0005-0000-0000-0000CBD30000}"/>
    <cellStyle name="T_PBieu_2009 28 4" xfId="49030" xr:uid="{00000000-0005-0000-0000-0000CCD30000}"/>
    <cellStyle name="T_PBieu_2009 28 5" xfId="49031" xr:uid="{00000000-0005-0000-0000-0000CDD30000}"/>
    <cellStyle name="T_PBieu_2009 28 6" xfId="49032" xr:uid="{00000000-0005-0000-0000-0000CED30000}"/>
    <cellStyle name="T_PBieu_2009 29" xfId="49033" xr:uid="{00000000-0005-0000-0000-0000CFD30000}"/>
    <cellStyle name="T_PBieu_2009 29 2" xfId="49034" xr:uid="{00000000-0005-0000-0000-0000D0D30000}"/>
    <cellStyle name="T_PBieu_2009 29 3" xfId="49035" xr:uid="{00000000-0005-0000-0000-0000D1D30000}"/>
    <cellStyle name="T_PBieu_2009 29 4" xfId="49036" xr:uid="{00000000-0005-0000-0000-0000D2D30000}"/>
    <cellStyle name="T_PBieu_2009 29 5" xfId="49037" xr:uid="{00000000-0005-0000-0000-0000D3D30000}"/>
    <cellStyle name="T_PBieu_2009 29 6" xfId="49038" xr:uid="{00000000-0005-0000-0000-0000D4D30000}"/>
    <cellStyle name="T_PBieu_2009 3" xfId="49039" xr:uid="{00000000-0005-0000-0000-0000D5D30000}"/>
    <cellStyle name="T_PBieu_2009 3 2" xfId="49040" xr:uid="{00000000-0005-0000-0000-0000D6D30000}"/>
    <cellStyle name="T_PBieu_2009 3 3" xfId="49041" xr:uid="{00000000-0005-0000-0000-0000D7D30000}"/>
    <cellStyle name="T_PBieu_2009 3 4" xfId="49042" xr:uid="{00000000-0005-0000-0000-0000D8D30000}"/>
    <cellStyle name="T_PBieu_2009 3 5" xfId="49043" xr:uid="{00000000-0005-0000-0000-0000D9D30000}"/>
    <cellStyle name="T_PBieu_2009 3 6" xfId="49044" xr:uid="{00000000-0005-0000-0000-0000DAD30000}"/>
    <cellStyle name="T_PBieu_2009 30" xfId="49045" xr:uid="{00000000-0005-0000-0000-0000DBD30000}"/>
    <cellStyle name="T_PBieu_2009 31" xfId="49046" xr:uid="{00000000-0005-0000-0000-0000DCD30000}"/>
    <cellStyle name="T_PBieu_2009 32" xfId="49047" xr:uid="{00000000-0005-0000-0000-0000DDD30000}"/>
    <cellStyle name="T_PBieu_2009 33" xfId="49048" xr:uid="{00000000-0005-0000-0000-0000DED30000}"/>
    <cellStyle name="T_PBieu_2009 34" xfId="49049" xr:uid="{00000000-0005-0000-0000-0000DFD30000}"/>
    <cellStyle name="T_PBieu_2009 4" xfId="49050" xr:uid="{00000000-0005-0000-0000-0000E0D30000}"/>
    <cellStyle name="T_PBieu_2009 4 2" xfId="49051" xr:uid="{00000000-0005-0000-0000-0000E1D30000}"/>
    <cellStyle name="T_PBieu_2009 4 3" xfId="49052" xr:uid="{00000000-0005-0000-0000-0000E2D30000}"/>
    <cellStyle name="T_PBieu_2009 4 4" xfId="49053" xr:uid="{00000000-0005-0000-0000-0000E3D30000}"/>
    <cellStyle name="T_PBieu_2009 4 5" xfId="49054" xr:uid="{00000000-0005-0000-0000-0000E4D30000}"/>
    <cellStyle name="T_PBieu_2009 4 6" xfId="49055" xr:uid="{00000000-0005-0000-0000-0000E5D30000}"/>
    <cellStyle name="T_PBieu_2009 5" xfId="49056" xr:uid="{00000000-0005-0000-0000-0000E6D30000}"/>
    <cellStyle name="T_PBieu_2009 5 2" xfId="49057" xr:uid="{00000000-0005-0000-0000-0000E7D30000}"/>
    <cellStyle name="T_PBieu_2009 5 3" xfId="49058" xr:uid="{00000000-0005-0000-0000-0000E8D30000}"/>
    <cellStyle name="T_PBieu_2009 5 4" xfId="49059" xr:uid="{00000000-0005-0000-0000-0000E9D30000}"/>
    <cellStyle name="T_PBieu_2009 5 5" xfId="49060" xr:uid="{00000000-0005-0000-0000-0000EAD30000}"/>
    <cellStyle name="T_PBieu_2009 5 6" xfId="49061" xr:uid="{00000000-0005-0000-0000-0000EBD30000}"/>
    <cellStyle name="T_PBieu_2009 6" xfId="49062" xr:uid="{00000000-0005-0000-0000-0000ECD30000}"/>
    <cellStyle name="T_PBieu_2009 6 2" xfId="49063" xr:uid="{00000000-0005-0000-0000-0000EDD30000}"/>
    <cellStyle name="T_PBieu_2009 6 3" xfId="49064" xr:uid="{00000000-0005-0000-0000-0000EED30000}"/>
    <cellStyle name="T_PBieu_2009 6 4" xfId="49065" xr:uid="{00000000-0005-0000-0000-0000EFD30000}"/>
    <cellStyle name="T_PBieu_2009 6 5" xfId="49066" xr:uid="{00000000-0005-0000-0000-0000F0D30000}"/>
    <cellStyle name="T_PBieu_2009 6 6" xfId="49067" xr:uid="{00000000-0005-0000-0000-0000F1D30000}"/>
    <cellStyle name="T_PBieu_2009 7" xfId="49068" xr:uid="{00000000-0005-0000-0000-0000F2D30000}"/>
    <cellStyle name="T_PBieu_2009 7 2" xfId="49069" xr:uid="{00000000-0005-0000-0000-0000F3D30000}"/>
    <cellStyle name="T_PBieu_2009 7 3" xfId="49070" xr:uid="{00000000-0005-0000-0000-0000F4D30000}"/>
    <cellStyle name="T_PBieu_2009 7 4" xfId="49071" xr:uid="{00000000-0005-0000-0000-0000F5D30000}"/>
    <cellStyle name="T_PBieu_2009 7 5" xfId="49072" xr:uid="{00000000-0005-0000-0000-0000F6D30000}"/>
    <cellStyle name="T_PBieu_2009 7 6" xfId="49073" xr:uid="{00000000-0005-0000-0000-0000F7D30000}"/>
    <cellStyle name="T_PBieu_2009 8" xfId="49074" xr:uid="{00000000-0005-0000-0000-0000F8D30000}"/>
    <cellStyle name="T_PBieu_2009 8 2" xfId="49075" xr:uid="{00000000-0005-0000-0000-0000F9D30000}"/>
    <cellStyle name="T_PBieu_2009 8 3" xfId="49076" xr:uid="{00000000-0005-0000-0000-0000FAD30000}"/>
    <cellStyle name="T_PBieu_2009 8 4" xfId="49077" xr:uid="{00000000-0005-0000-0000-0000FBD30000}"/>
    <cellStyle name="T_PBieu_2009 8 5" xfId="49078" xr:uid="{00000000-0005-0000-0000-0000FCD30000}"/>
    <cellStyle name="T_PBieu_2009 8 6" xfId="49079" xr:uid="{00000000-0005-0000-0000-0000FDD30000}"/>
    <cellStyle name="T_PBieu_2009 9" xfId="49080" xr:uid="{00000000-0005-0000-0000-0000FED30000}"/>
    <cellStyle name="T_PBieu_2009 9 2" xfId="49081" xr:uid="{00000000-0005-0000-0000-0000FFD30000}"/>
    <cellStyle name="T_PBieu_2009 9 3" xfId="49082" xr:uid="{00000000-0005-0000-0000-000000D40000}"/>
    <cellStyle name="T_PBieu_2009 9 4" xfId="49083" xr:uid="{00000000-0005-0000-0000-000001D40000}"/>
    <cellStyle name="T_PBieu_2009 9 5" xfId="49084" xr:uid="{00000000-0005-0000-0000-000002D40000}"/>
    <cellStyle name="T_PBieu_2009 9 6" xfId="49085" xr:uid="{00000000-0005-0000-0000-000003D40000}"/>
    <cellStyle name="T_Phan ha the" xfId="49086" xr:uid="{00000000-0005-0000-0000-000062D50000}"/>
    <cellStyle name="T_Phanbotindung_2009_KH" xfId="49087" xr:uid="{00000000-0005-0000-0000-000063D50000}"/>
    <cellStyle name="T_Phanbotindung_2009_KH 10" xfId="49088" xr:uid="{00000000-0005-0000-0000-000064D50000}"/>
    <cellStyle name="T_Phanbotindung_2009_KH 10 2" xfId="49089" xr:uid="{00000000-0005-0000-0000-000065D50000}"/>
    <cellStyle name="T_Phanbotindung_2009_KH 10 3" xfId="49090" xr:uid="{00000000-0005-0000-0000-000066D50000}"/>
    <cellStyle name="T_Phanbotindung_2009_KH 10 4" xfId="49091" xr:uid="{00000000-0005-0000-0000-000067D50000}"/>
    <cellStyle name="T_Phanbotindung_2009_KH 10 5" xfId="49092" xr:uid="{00000000-0005-0000-0000-000068D50000}"/>
    <cellStyle name="T_Phanbotindung_2009_KH 10 6" xfId="49093" xr:uid="{00000000-0005-0000-0000-000069D50000}"/>
    <cellStyle name="T_Phanbotindung_2009_KH 11" xfId="49094" xr:uid="{00000000-0005-0000-0000-00006AD50000}"/>
    <cellStyle name="T_Phanbotindung_2009_KH 11 2" xfId="49095" xr:uid="{00000000-0005-0000-0000-00006BD50000}"/>
    <cellStyle name="T_Phanbotindung_2009_KH 11 3" xfId="49096" xr:uid="{00000000-0005-0000-0000-00006CD50000}"/>
    <cellStyle name="T_Phanbotindung_2009_KH 11 4" xfId="49097" xr:uid="{00000000-0005-0000-0000-00006DD50000}"/>
    <cellStyle name="T_Phanbotindung_2009_KH 11 5" xfId="49098" xr:uid="{00000000-0005-0000-0000-00006ED50000}"/>
    <cellStyle name="T_Phanbotindung_2009_KH 11 6" xfId="49099" xr:uid="{00000000-0005-0000-0000-00006FD50000}"/>
    <cellStyle name="T_Phanbotindung_2009_KH 12" xfId="49100" xr:uid="{00000000-0005-0000-0000-000070D50000}"/>
    <cellStyle name="T_Phanbotindung_2009_KH 12 2" xfId="49101" xr:uid="{00000000-0005-0000-0000-000071D50000}"/>
    <cellStyle name="T_Phanbotindung_2009_KH 12 3" xfId="49102" xr:uid="{00000000-0005-0000-0000-000072D50000}"/>
    <cellStyle name="T_Phanbotindung_2009_KH 12 4" xfId="49103" xr:uid="{00000000-0005-0000-0000-000073D50000}"/>
    <cellStyle name="T_Phanbotindung_2009_KH 12 5" xfId="49104" xr:uid="{00000000-0005-0000-0000-000074D50000}"/>
    <cellStyle name="T_Phanbotindung_2009_KH 12 6" xfId="49105" xr:uid="{00000000-0005-0000-0000-000075D50000}"/>
    <cellStyle name="T_Phanbotindung_2009_KH 13" xfId="49106" xr:uid="{00000000-0005-0000-0000-000076D50000}"/>
    <cellStyle name="T_Phanbotindung_2009_KH 13 2" xfId="49107" xr:uid="{00000000-0005-0000-0000-000077D50000}"/>
    <cellStyle name="T_Phanbotindung_2009_KH 13 3" xfId="49108" xr:uid="{00000000-0005-0000-0000-000078D50000}"/>
    <cellStyle name="T_Phanbotindung_2009_KH 13 4" xfId="49109" xr:uid="{00000000-0005-0000-0000-000079D50000}"/>
    <cellStyle name="T_Phanbotindung_2009_KH 13 5" xfId="49110" xr:uid="{00000000-0005-0000-0000-00007AD50000}"/>
    <cellStyle name="T_Phanbotindung_2009_KH 13 6" xfId="49111" xr:uid="{00000000-0005-0000-0000-00007BD50000}"/>
    <cellStyle name="T_Phanbotindung_2009_KH 14" xfId="49112" xr:uid="{00000000-0005-0000-0000-00007CD50000}"/>
    <cellStyle name="T_Phanbotindung_2009_KH 14 2" xfId="49113" xr:uid="{00000000-0005-0000-0000-00007DD50000}"/>
    <cellStyle name="T_Phanbotindung_2009_KH 14 3" xfId="49114" xr:uid="{00000000-0005-0000-0000-00007ED50000}"/>
    <cellStyle name="T_Phanbotindung_2009_KH 14 4" xfId="49115" xr:uid="{00000000-0005-0000-0000-00007FD50000}"/>
    <cellStyle name="T_Phanbotindung_2009_KH 14 5" xfId="49116" xr:uid="{00000000-0005-0000-0000-000080D50000}"/>
    <cellStyle name="T_Phanbotindung_2009_KH 14 6" xfId="49117" xr:uid="{00000000-0005-0000-0000-000081D50000}"/>
    <cellStyle name="T_Phanbotindung_2009_KH 15" xfId="49118" xr:uid="{00000000-0005-0000-0000-000082D50000}"/>
    <cellStyle name="T_Phanbotindung_2009_KH 15 2" xfId="49119" xr:uid="{00000000-0005-0000-0000-000083D50000}"/>
    <cellStyle name="T_Phanbotindung_2009_KH 15 3" xfId="49120" xr:uid="{00000000-0005-0000-0000-000084D50000}"/>
    <cellStyle name="T_Phanbotindung_2009_KH 15 4" xfId="49121" xr:uid="{00000000-0005-0000-0000-000085D50000}"/>
    <cellStyle name="T_Phanbotindung_2009_KH 15 5" xfId="49122" xr:uid="{00000000-0005-0000-0000-000086D50000}"/>
    <cellStyle name="T_Phanbotindung_2009_KH 15 6" xfId="49123" xr:uid="{00000000-0005-0000-0000-000087D50000}"/>
    <cellStyle name="T_Phanbotindung_2009_KH 16" xfId="49124" xr:uid="{00000000-0005-0000-0000-000088D50000}"/>
    <cellStyle name="T_Phanbotindung_2009_KH 16 2" xfId="49125" xr:uid="{00000000-0005-0000-0000-000089D50000}"/>
    <cellStyle name="T_Phanbotindung_2009_KH 16 3" xfId="49126" xr:uid="{00000000-0005-0000-0000-00008AD50000}"/>
    <cellStyle name="T_Phanbotindung_2009_KH 16 4" xfId="49127" xr:uid="{00000000-0005-0000-0000-00008BD50000}"/>
    <cellStyle name="T_Phanbotindung_2009_KH 16 5" xfId="49128" xr:uid="{00000000-0005-0000-0000-00008CD50000}"/>
    <cellStyle name="T_Phanbotindung_2009_KH 16 6" xfId="49129" xr:uid="{00000000-0005-0000-0000-00008DD50000}"/>
    <cellStyle name="T_Phanbotindung_2009_KH 17" xfId="49130" xr:uid="{00000000-0005-0000-0000-00008ED50000}"/>
    <cellStyle name="T_Phanbotindung_2009_KH 17 2" xfId="49131" xr:uid="{00000000-0005-0000-0000-00008FD50000}"/>
    <cellStyle name="T_Phanbotindung_2009_KH 17 3" xfId="49132" xr:uid="{00000000-0005-0000-0000-000090D50000}"/>
    <cellStyle name="T_Phanbotindung_2009_KH 17 4" xfId="49133" xr:uid="{00000000-0005-0000-0000-000091D50000}"/>
    <cellStyle name="T_Phanbotindung_2009_KH 17 5" xfId="49134" xr:uid="{00000000-0005-0000-0000-000092D50000}"/>
    <cellStyle name="T_Phanbotindung_2009_KH 17 6" xfId="49135" xr:uid="{00000000-0005-0000-0000-000093D50000}"/>
    <cellStyle name="T_Phanbotindung_2009_KH 18" xfId="49136" xr:uid="{00000000-0005-0000-0000-000094D50000}"/>
    <cellStyle name="T_Phanbotindung_2009_KH 18 2" xfId="49137" xr:uid="{00000000-0005-0000-0000-000095D50000}"/>
    <cellStyle name="T_Phanbotindung_2009_KH 18 3" xfId="49138" xr:uid="{00000000-0005-0000-0000-000096D50000}"/>
    <cellStyle name="T_Phanbotindung_2009_KH 18 4" xfId="49139" xr:uid="{00000000-0005-0000-0000-000097D50000}"/>
    <cellStyle name="T_Phanbotindung_2009_KH 18 5" xfId="49140" xr:uid="{00000000-0005-0000-0000-000098D50000}"/>
    <cellStyle name="T_Phanbotindung_2009_KH 18 6" xfId="49141" xr:uid="{00000000-0005-0000-0000-000099D50000}"/>
    <cellStyle name="T_Phanbotindung_2009_KH 19" xfId="49142" xr:uid="{00000000-0005-0000-0000-00009AD50000}"/>
    <cellStyle name="T_Phanbotindung_2009_KH 19 2" xfId="49143" xr:uid="{00000000-0005-0000-0000-00009BD50000}"/>
    <cellStyle name="T_Phanbotindung_2009_KH 19 3" xfId="49144" xr:uid="{00000000-0005-0000-0000-00009CD50000}"/>
    <cellStyle name="T_Phanbotindung_2009_KH 19 4" xfId="49145" xr:uid="{00000000-0005-0000-0000-00009DD50000}"/>
    <cellStyle name="T_Phanbotindung_2009_KH 19 5" xfId="49146" xr:uid="{00000000-0005-0000-0000-00009ED50000}"/>
    <cellStyle name="T_Phanbotindung_2009_KH 19 6" xfId="49147" xr:uid="{00000000-0005-0000-0000-00009FD50000}"/>
    <cellStyle name="T_Phanbotindung_2009_KH 2" xfId="49148" xr:uid="{00000000-0005-0000-0000-0000A0D50000}"/>
    <cellStyle name="T_Phanbotindung_2009_KH 2 2" xfId="49149" xr:uid="{00000000-0005-0000-0000-0000A1D50000}"/>
    <cellStyle name="T_Phanbotindung_2009_KH 2 3" xfId="49150" xr:uid="{00000000-0005-0000-0000-0000A2D50000}"/>
    <cellStyle name="T_Phanbotindung_2009_KH 2 4" xfId="49151" xr:uid="{00000000-0005-0000-0000-0000A3D50000}"/>
    <cellStyle name="T_Phanbotindung_2009_KH 2 5" xfId="49152" xr:uid="{00000000-0005-0000-0000-0000A4D50000}"/>
    <cellStyle name="T_Phanbotindung_2009_KH 2 6" xfId="49153" xr:uid="{00000000-0005-0000-0000-0000A5D50000}"/>
    <cellStyle name="T_Phanbotindung_2009_KH 2 7" xfId="49154" xr:uid="{00000000-0005-0000-0000-0000A6D50000}"/>
    <cellStyle name="T_Phanbotindung_2009_KH 20" xfId="49155" xr:uid="{00000000-0005-0000-0000-0000A7D50000}"/>
    <cellStyle name="T_Phanbotindung_2009_KH 20 2" xfId="49156" xr:uid="{00000000-0005-0000-0000-0000A8D50000}"/>
    <cellStyle name="T_Phanbotindung_2009_KH 20 3" xfId="49157" xr:uid="{00000000-0005-0000-0000-0000A9D50000}"/>
    <cellStyle name="T_Phanbotindung_2009_KH 20 4" xfId="49158" xr:uid="{00000000-0005-0000-0000-0000AAD50000}"/>
    <cellStyle name="T_Phanbotindung_2009_KH 20 5" xfId="49159" xr:uid="{00000000-0005-0000-0000-0000ABD50000}"/>
    <cellStyle name="T_Phanbotindung_2009_KH 20 6" xfId="49160" xr:uid="{00000000-0005-0000-0000-0000ACD50000}"/>
    <cellStyle name="T_Phanbotindung_2009_KH 21" xfId="49161" xr:uid="{00000000-0005-0000-0000-0000ADD50000}"/>
    <cellStyle name="T_Phanbotindung_2009_KH 21 2" xfId="49162" xr:uid="{00000000-0005-0000-0000-0000AED50000}"/>
    <cellStyle name="T_Phanbotindung_2009_KH 21 3" xfId="49163" xr:uid="{00000000-0005-0000-0000-0000AFD50000}"/>
    <cellStyle name="T_Phanbotindung_2009_KH 21 4" xfId="49164" xr:uid="{00000000-0005-0000-0000-0000B0D50000}"/>
    <cellStyle name="T_Phanbotindung_2009_KH 21 5" xfId="49165" xr:uid="{00000000-0005-0000-0000-0000B1D50000}"/>
    <cellStyle name="T_Phanbotindung_2009_KH 21 6" xfId="49166" xr:uid="{00000000-0005-0000-0000-0000B2D50000}"/>
    <cellStyle name="T_Phanbotindung_2009_KH 22" xfId="49167" xr:uid="{00000000-0005-0000-0000-0000B3D50000}"/>
    <cellStyle name="T_Phanbotindung_2009_KH 22 2" xfId="49168" xr:uid="{00000000-0005-0000-0000-0000B4D50000}"/>
    <cellStyle name="T_Phanbotindung_2009_KH 22 3" xfId="49169" xr:uid="{00000000-0005-0000-0000-0000B5D50000}"/>
    <cellStyle name="T_Phanbotindung_2009_KH 22 4" xfId="49170" xr:uid="{00000000-0005-0000-0000-0000B6D50000}"/>
    <cellStyle name="T_Phanbotindung_2009_KH 22 5" xfId="49171" xr:uid="{00000000-0005-0000-0000-0000B7D50000}"/>
    <cellStyle name="T_Phanbotindung_2009_KH 22 6" xfId="49172" xr:uid="{00000000-0005-0000-0000-0000B8D50000}"/>
    <cellStyle name="T_Phanbotindung_2009_KH 23" xfId="49173" xr:uid="{00000000-0005-0000-0000-0000B9D50000}"/>
    <cellStyle name="T_Phanbotindung_2009_KH 23 2" xfId="49174" xr:uid="{00000000-0005-0000-0000-0000BAD50000}"/>
    <cellStyle name="T_Phanbotindung_2009_KH 23 3" xfId="49175" xr:uid="{00000000-0005-0000-0000-0000BBD50000}"/>
    <cellStyle name="T_Phanbotindung_2009_KH 23 4" xfId="49176" xr:uid="{00000000-0005-0000-0000-0000BCD50000}"/>
    <cellStyle name="T_Phanbotindung_2009_KH 23 5" xfId="49177" xr:uid="{00000000-0005-0000-0000-0000BDD50000}"/>
    <cellStyle name="T_Phanbotindung_2009_KH 23 6" xfId="49178" xr:uid="{00000000-0005-0000-0000-0000BED50000}"/>
    <cellStyle name="T_Phanbotindung_2009_KH 24" xfId="49179" xr:uid="{00000000-0005-0000-0000-0000BFD50000}"/>
    <cellStyle name="T_Phanbotindung_2009_KH 24 2" xfId="49180" xr:uid="{00000000-0005-0000-0000-0000C0D50000}"/>
    <cellStyle name="T_Phanbotindung_2009_KH 24 3" xfId="49181" xr:uid="{00000000-0005-0000-0000-0000C1D50000}"/>
    <cellStyle name="T_Phanbotindung_2009_KH 24 4" xfId="49182" xr:uid="{00000000-0005-0000-0000-0000C2D50000}"/>
    <cellStyle name="T_Phanbotindung_2009_KH 24 5" xfId="49183" xr:uid="{00000000-0005-0000-0000-0000C3D50000}"/>
    <cellStyle name="T_Phanbotindung_2009_KH 24 6" xfId="49184" xr:uid="{00000000-0005-0000-0000-0000C4D50000}"/>
    <cellStyle name="T_Phanbotindung_2009_KH 25" xfId="49185" xr:uid="{00000000-0005-0000-0000-0000C5D50000}"/>
    <cellStyle name="T_Phanbotindung_2009_KH 25 2" xfId="49186" xr:uid="{00000000-0005-0000-0000-0000C6D50000}"/>
    <cellStyle name="T_Phanbotindung_2009_KH 25 3" xfId="49187" xr:uid="{00000000-0005-0000-0000-0000C7D50000}"/>
    <cellStyle name="T_Phanbotindung_2009_KH 25 4" xfId="49188" xr:uid="{00000000-0005-0000-0000-0000C8D50000}"/>
    <cellStyle name="T_Phanbotindung_2009_KH 25 5" xfId="49189" xr:uid="{00000000-0005-0000-0000-0000C9D50000}"/>
    <cellStyle name="T_Phanbotindung_2009_KH 25 6" xfId="49190" xr:uid="{00000000-0005-0000-0000-0000CAD50000}"/>
    <cellStyle name="T_Phanbotindung_2009_KH 26" xfId="49191" xr:uid="{00000000-0005-0000-0000-0000CBD50000}"/>
    <cellStyle name="T_Phanbotindung_2009_KH 26 2" xfId="49192" xr:uid="{00000000-0005-0000-0000-0000CCD50000}"/>
    <cellStyle name="T_Phanbotindung_2009_KH 26 3" xfId="49193" xr:uid="{00000000-0005-0000-0000-0000CDD50000}"/>
    <cellStyle name="T_Phanbotindung_2009_KH 26 4" xfId="49194" xr:uid="{00000000-0005-0000-0000-0000CED50000}"/>
    <cellStyle name="T_Phanbotindung_2009_KH 26 5" xfId="49195" xr:uid="{00000000-0005-0000-0000-0000CFD50000}"/>
    <cellStyle name="T_Phanbotindung_2009_KH 26 6" xfId="49196" xr:uid="{00000000-0005-0000-0000-0000D0D50000}"/>
    <cellStyle name="T_Phanbotindung_2009_KH 27" xfId="49197" xr:uid="{00000000-0005-0000-0000-0000D1D50000}"/>
    <cellStyle name="T_Phanbotindung_2009_KH 27 2" xfId="49198" xr:uid="{00000000-0005-0000-0000-0000D2D50000}"/>
    <cellStyle name="T_Phanbotindung_2009_KH 27 3" xfId="49199" xr:uid="{00000000-0005-0000-0000-0000D3D50000}"/>
    <cellStyle name="T_Phanbotindung_2009_KH 27 4" xfId="49200" xr:uid="{00000000-0005-0000-0000-0000D4D50000}"/>
    <cellStyle name="T_Phanbotindung_2009_KH 27 5" xfId="49201" xr:uid="{00000000-0005-0000-0000-0000D5D50000}"/>
    <cellStyle name="T_Phanbotindung_2009_KH 27 6" xfId="49202" xr:uid="{00000000-0005-0000-0000-0000D6D50000}"/>
    <cellStyle name="T_Phanbotindung_2009_KH 28" xfId="49203" xr:uid="{00000000-0005-0000-0000-0000D7D50000}"/>
    <cellStyle name="T_Phanbotindung_2009_KH 28 2" xfId="49204" xr:uid="{00000000-0005-0000-0000-0000D8D50000}"/>
    <cellStyle name="T_Phanbotindung_2009_KH 28 3" xfId="49205" xr:uid="{00000000-0005-0000-0000-0000D9D50000}"/>
    <cellStyle name="T_Phanbotindung_2009_KH 28 4" xfId="49206" xr:uid="{00000000-0005-0000-0000-0000DAD50000}"/>
    <cellStyle name="T_Phanbotindung_2009_KH 28 5" xfId="49207" xr:uid="{00000000-0005-0000-0000-0000DBD50000}"/>
    <cellStyle name="T_Phanbotindung_2009_KH 28 6" xfId="49208" xr:uid="{00000000-0005-0000-0000-0000DCD50000}"/>
    <cellStyle name="T_Phanbotindung_2009_KH 29" xfId="49209" xr:uid="{00000000-0005-0000-0000-0000DDD50000}"/>
    <cellStyle name="T_Phanbotindung_2009_KH 29 2" xfId="49210" xr:uid="{00000000-0005-0000-0000-0000DED50000}"/>
    <cellStyle name="T_Phanbotindung_2009_KH 29 3" xfId="49211" xr:uid="{00000000-0005-0000-0000-0000DFD50000}"/>
    <cellStyle name="T_Phanbotindung_2009_KH 29 4" xfId="49212" xr:uid="{00000000-0005-0000-0000-0000E0D50000}"/>
    <cellStyle name="T_Phanbotindung_2009_KH 29 5" xfId="49213" xr:uid="{00000000-0005-0000-0000-0000E1D50000}"/>
    <cellStyle name="T_Phanbotindung_2009_KH 29 6" xfId="49214" xr:uid="{00000000-0005-0000-0000-0000E2D50000}"/>
    <cellStyle name="T_Phanbotindung_2009_KH 3" xfId="49215" xr:uid="{00000000-0005-0000-0000-0000E3D50000}"/>
    <cellStyle name="T_Phanbotindung_2009_KH 3 2" xfId="49216" xr:uid="{00000000-0005-0000-0000-0000E4D50000}"/>
    <cellStyle name="T_Phanbotindung_2009_KH 3 3" xfId="49217" xr:uid="{00000000-0005-0000-0000-0000E5D50000}"/>
    <cellStyle name="T_Phanbotindung_2009_KH 3 4" xfId="49218" xr:uid="{00000000-0005-0000-0000-0000E6D50000}"/>
    <cellStyle name="T_Phanbotindung_2009_KH 3 5" xfId="49219" xr:uid="{00000000-0005-0000-0000-0000E7D50000}"/>
    <cellStyle name="T_Phanbotindung_2009_KH 3 6" xfId="49220" xr:uid="{00000000-0005-0000-0000-0000E8D50000}"/>
    <cellStyle name="T_Phanbotindung_2009_KH 30" xfId="49221" xr:uid="{00000000-0005-0000-0000-0000E9D50000}"/>
    <cellStyle name="T_Phanbotindung_2009_KH 31" xfId="49222" xr:uid="{00000000-0005-0000-0000-0000EAD50000}"/>
    <cellStyle name="T_Phanbotindung_2009_KH 32" xfId="49223" xr:uid="{00000000-0005-0000-0000-0000EBD50000}"/>
    <cellStyle name="T_Phanbotindung_2009_KH 33" xfId="49224" xr:uid="{00000000-0005-0000-0000-0000ECD50000}"/>
    <cellStyle name="T_Phanbotindung_2009_KH 34" xfId="49225" xr:uid="{00000000-0005-0000-0000-0000EDD50000}"/>
    <cellStyle name="T_Phanbotindung_2009_KH 4" xfId="49226" xr:uid="{00000000-0005-0000-0000-0000EED50000}"/>
    <cellStyle name="T_Phanbotindung_2009_KH 4 2" xfId="49227" xr:uid="{00000000-0005-0000-0000-0000EFD50000}"/>
    <cellStyle name="T_Phanbotindung_2009_KH 4 3" xfId="49228" xr:uid="{00000000-0005-0000-0000-0000F0D50000}"/>
    <cellStyle name="T_Phanbotindung_2009_KH 4 4" xfId="49229" xr:uid="{00000000-0005-0000-0000-0000F1D50000}"/>
    <cellStyle name="T_Phanbotindung_2009_KH 4 5" xfId="49230" xr:uid="{00000000-0005-0000-0000-0000F2D50000}"/>
    <cellStyle name="T_Phanbotindung_2009_KH 4 6" xfId="49231" xr:uid="{00000000-0005-0000-0000-0000F3D50000}"/>
    <cellStyle name="T_Phanbotindung_2009_KH 5" xfId="49232" xr:uid="{00000000-0005-0000-0000-0000F4D50000}"/>
    <cellStyle name="T_Phanbotindung_2009_KH 5 2" xfId="49233" xr:uid="{00000000-0005-0000-0000-0000F5D50000}"/>
    <cellStyle name="T_Phanbotindung_2009_KH 5 3" xfId="49234" xr:uid="{00000000-0005-0000-0000-0000F6D50000}"/>
    <cellStyle name="T_Phanbotindung_2009_KH 5 4" xfId="49235" xr:uid="{00000000-0005-0000-0000-0000F7D50000}"/>
    <cellStyle name="T_Phanbotindung_2009_KH 5 5" xfId="49236" xr:uid="{00000000-0005-0000-0000-0000F8D50000}"/>
    <cellStyle name="T_Phanbotindung_2009_KH 5 6" xfId="49237" xr:uid="{00000000-0005-0000-0000-0000F9D50000}"/>
    <cellStyle name="T_Phanbotindung_2009_KH 6" xfId="49238" xr:uid="{00000000-0005-0000-0000-0000FAD50000}"/>
    <cellStyle name="T_Phanbotindung_2009_KH 6 2" xfId="49239" xr:uid="{00000000-0005-0000-0000-0000FBD50000}"/>
    <cellStyle name="T_Phanbotindung_2009_KH 6 3" xfId="49240" xr:uid="{00000000-0005-0000-0000-0000FCD50000}"/>
    <cellStyle name="T_Phanbotindung_2009_KH 6 4" xfId="49241" xr:uid="{00000000-0005-0000-0000-0000FDD50000}"/>
    <cellStyle name="T_Phanbotindung_2009_KH 6 5" xfId="49242" xr:uid="{00000000-0005-0000-0000-0000FED50000}"/>
    <cellStyle name="T_Phanbotindung_2009_KH 6 6" xfId="49243" xr:uid="{00000000-0005-0000-0000-0000FFD50000}"/>
    <cellStyle name="T_Phanbotindung_2009_KH 7" xfId="49244" xr:uid="{00000000-0005-0000-0000-000000D60000}"/>
    <cellStyle name="T_Phanbotindung_2009_KH 7 2" xfId="49245" xr:uid="{00000000-0005-0000-0000-000001D60000}"/>
    <cellStyle name="T_Phanbotindung_2009_KH 7 3" xfId="49246" xr:uid="{00000000-0005-0000-0000-000002D60000}"/>
    <cellStyle name="T_Phanbotindung_2009_KH 7 4" xfId="49247" xr:uid="{00000000-0005-0000-0000-000003D60000}"/>
    <cellStyle name="T_Phanbotindung_2009_KH 7 5" xfId="49248" xr:uid="{00000000-0005-0000-0000-000004D60000}"/>
    <cellStyle name="T_Phanbotindung_2009_KH 7 6" xfId="49249" xr:uid="{00000000-0005-0000-0000-000005D60000}"/>
    <cellStyle name="T_Phanbotindung_2009_KH 8" xfId="49250" xr:uid="{00000000-0005-0000-0000-000006D60000}"/>
    <cellStyle name="T_Phanbotindung_2009_KH 8 2" xfId="49251" xr:uid="{00000000-0005-0000-0000-000007D60000}"/>
    <cellStyle name="T_Phanbotindung_2009_KH 8 3" xfId="49252" xr:uid="{00000000-0005-0000-0000-000008D60000}"/>
    <cellStyle name="T_Phanbotindung_2009_KH 8 4" xfId="49253" xr:uid="{00000000-0005-0000-0000-000009D60000}"/>
    <cellStyle name="T_Phanbotindung_2009_KH 8 5" xfId="49254" xr:uid="{00000000-0005-0000-0000-00000AD60000}"/>
    <cellStyle name="T_Phanbotindung_2009_KH 8 6" xfId="49255" xr:uid="{00000000-0005-0000-0000-00000BD60000}"/>
    <cellStyle name="T_Phanbotindung_2009_KH 9" xfId="49256" xr:uid="{00000000-0005-0000-0000-00000CD60000}"/>
    <cellStyle name="T_Phanbotindung_2009_KH 9 2" xfId="49257" xr:uid="{00000000-0005-0000-0000-00000DD60000}"/>
    <cellStyle name="T_Phanbotindung_2009_KH 9 3" xfId="49258" xr:uid="{00000000-0005-0000-0000-00000ED60000}"/>
    <cellStyle name="T_Phanbotindung_2009_KH 9 4" xfId="49259" xr:uid="{00000000-0005-0000-0000-00000FD60000}"/>
    <cellStyle name="T_Phanbotindung_2009_KH 9 5" xfId="49260" xr:uid="{00000000-0005-0000-0000-000010D60000}"/>
    <cellStyle name="T_Phanbotindung_2009_KH 9 6" xfId="49261" xr:uid="{00000000-0005-0000-0000-000011D60000}"/>
    <cellStyle name="T_Phanbotindung_2009_KH_6_Dieuchinh_6thang_2010_Totrinh_HDND" xfId="49262" xr:uid="{00000000-0005-0000-0000-000012D60000}"/>
    <cellStyle name="T_Phanbotindung_2009_KH_BCXDCB_6thang_2010_BTV" xfId="49263" xr:uid="{00000000-0005-0000-0000-000013D60000}"/>
    <cellStyle name="T_Phanbotindung_2009_KH_Bieu Bo sung_GuichiThu" xfId="49264" xr:uid="{00000000-0005-0000-0000-000014D60000}"/>
    <cellStyle name="T_Phanbotindung_2009_KH_KH_DTXD_2011_KTNN_Ha" xfId="49265" xr:uid="{00000000-0005-0000-0000-000015D60000}"/>
    <cellStyle name="T_Phanbotindung_2009_KH_KH_DTXD_2011_KTNN_Ha1" xfId="49266" xr:uid="{00000000-0005-0000-0000-000016D60000}"/>
    <cellStyle name="T_Phanbotindung_2009_KH_Nhucauvon_2010" xfId="49267" xr:uid="{00000000-0005-0000-0000-000017D60000}"/>
    <cellStyle name="T_Phanbotindung_2009_KH_Nhucauvon_2010_6_BCXDCB_6thang_2010_BCH" xfId="49268" xr:uid="{00000000-0005-0000-0000-000018D60000}"/>
    <cellStyle name="T_phu luc thoi gian kiem tra cac du an 8-2007" xfId="49269" xr:uid="{00000000-0005-0000-0000-000019D60000}"/>
    <cellStyle name="T_Phuong an can doi nam 2008" xfId="1147" xr:uid="{00000000-0005-0000-0000-00001AD60000}"/>
    <cellStyle name="T_Phuong an can doi nam 2008 2" xfId="58927" xr:uid="{00000000-0005-0000-0000-00001BD60000}"/>
    <cellStyle name="T_Phuong an can doi nam 2008 3" xfId="59225" xr:uid="{00000000-0005-0000-0000-00001CD60000}"/>
    <cellStyle name="T_Phuong an can doi nam 2008 4" xfId="59284" xr:uid="{00000000-0005-0000-0000-00001DD60000}"/>
    <cellStyle name="T_Phuong an can doi nam 2008 5" xfId="59253" xr:uid="{00000000-0005-0000-0000-00001ED60000}"/>
    <cellStyle name="T_Phuong an can doi nam 2008 6" xfId="59331" xr:uid="{00000000-0005-0000-0000-00001FD60000}"/>
    <cellStyle name="T_PL 2 (Nhan su)" xfId="49270" xr:uid="{00000000-0005-0000-0000-000004D40000}"/>
    <cellStyle name="T_PL 2 (Nhan su) 10" xfId="49271" xr:uid="{00000000-0005-0000-0000-000005D40000}"/>
    <cellStyle name="T_PL 2 (Nhan su) 10 2" xfId="49272" xr:uid="{00000000-0005-0000-0000-000006D40000}"/>
    <cellStyle name="T_PL 2 (Nhan su) 10 3" xfId="49273" xr:uid="{00000000-0005-0000-0000-000007D40000}"/>
    <cellStyle name="T_PL 2 (Nhan su) 10 4" xfId="49274" xr:uid="{00000000-0005-0000-0000-000008D40000}"/>
    <cellStyle name="T_PL 2 (Nhan su) 10 5" xfId="49275" xr:uid="{00000000-0005-0000-0000-000009D40000}"/>
    <cellStyle name="T_PL 2 (Nhan su) 10 6" xfId="49276" xr:uid="{00000000-0005-0000-0000-00000AD40000}"/>
    <cellStyle name="T_PL 2 (Nhan su) 11" xfId="49277" xr:uid="{00000000-0005-0000-0000-00000BD40000}"/>
    <cellStyle name="T_PL 2 (Nhan su) 11 2" xfId="49278" xr:uid="{00000000-0005-0000-0000-00000CD40000}"/>
    <cellStyle name="T_PL 2 (Nhan su) 11 3" xfId="49279" xr:uid="{00000000-0005-0000-0000-00000DD40000}"/>
    <cellStyle name="T_PL 2 (Nhan su) 11 4" xfId="49280" xr:uid="{00000000-0005-0000-0000-00000ED40000}"/>
    <cellStyle name="T_PL 2 (Nhan su) 11 5" xfId="49281" xr:uid="{00000000-0005-0000-0000-00000FD40000}"/>
    <cellStyle name="T_PL 2 (Nhan su) 11 6" xfId="49282" xr:uid="{00000000-0005-0000-0000-000010D40000}"/>
    <cellStyle name="T_PL 2 (Nhan su) 12" xfId="49283" xr:uid="{00000000-0005-0000-0000-000011D40000}"/>
    <cellStyle name="T_PL 2 (Nhan su) 12 2" xfId="49284" xr:uid="{00000000-0005-0000-0000-000012D40000}"/>
    <cellStyle name="T_PL 2 (Nhan su) 12 3" xfId="49285" xr:uid="{00000000-0005-0000-0000-000013D40000}"/>
    <cellStyle name="T_PL 2 (Nhan su) 12 4" xfId="49286" xr:uid="{00000000-0005-0000-0000-000014D40000}"/>
    <cellStyle name="T_PL 2 (Nhan su) 12 5" xfId="49287" xr:uid="{00000000-0005-0000-0000-000015D40000}"/>
    <cellStyle name="T_PL 2 (Nhan su) 12 6" xfId="49288" xr:uid="{00000000-0005-0000-0000-000016D40000}"/>
    <cellStyle name="T_PL 2 (Nhan su) 13" xfId="49289" xr:uid="{00000000-0005-0000-0000-000017D40000}"/>
    <cellStyle name="T_PL 2 (Nhan su) 13 2" xfId="49290" xr:uid="{00000000-0005-0000-0000-000018D40000}"/>
    <cellStyle name="T_PL 2 (Nhan su) 13 3" xfId="49291" xr:uid="{00000000-0005-0000-0000-000019D40000}"/>
    <cellStyle name="T_PL 2 (Nhan su) 13 4" xfId="49292" xr:uid="{00000000-0005-0000-0000-00001AD40000}"/>
    <cellStyle name="T_PL 2 (Nhan su) 13 5" xfId="49293" xr:uid="{00000000-0005-0000-0000-00001BD40000}"/>
    <cellStyle name="T_PL 2 (Nhan su) 13 6" xfId="49294" xr:uid="{00000000-0005-0000-0000-00001CD40000}"/>
    <cellStyle name="T_PL 2 (Nhan su) 14" xfId="49295" xr:uid="{00000000-0005-0000-0000-00001DD40000}"/>
    <cellStyle name="T_PL 2 (Nhan su) 14 2" xfId="49296" xr:uid="{00000000-0005-0000-0000-00001ED40000}"/>
    <cellStyle name="T_PL 2 (Nhan su) 14 3" xfId="49297" xr:uid="{00000000-0005-0000-0000-00001FD40000}"/>
    <cellStyle name="T_PL 2 (Nhan su) 14 4" xfId="49298" xr:uid="{00000000-0005-0000-0000-000020D40000}"/>
    <cellStyle name="T_PL 2 (Nhan su) 14 5" xfId="49299" xr:uid="{00000000-0005-0000-0000-000021D40000}"/>
    <cellStyle name="T_PL 2 (Nhan su) 14 6" xfId="49300" xr:uid="{00000000-0005-0000-0000-000022D40000}"/>
    <cellStyle name="T_PL 2 (Nhan su) 15" xfId="49301" xr:uid="{00000000-0005-0000-0000-000023D40000}"/>
    <cellStyle name="T_PL 2 (Nhan su) 15 2" xfId="49302" xr:uid="{00000000-0005-0000-0000-000024D40000}"/>
    <cellStyle name="T_PL 2 (Nhan su) 15 3" xfId="49303" xr:uid="{00000000-0005-0000-0000-000025D40000}"/>
    <cellStyle name="T_PL 2 (Nhan su) 15 4" xfId="49304" xr:uid="{00000000-0005-0000-0000-000026D40000}"/>
    <cellStyle name="T_PL 2 (Nhan su) 15 5" xfId="49305" xr:uid="{00000000-0005-0000-0000-000027D40000}"/>
    <cellStyle name="T_PL 2 (Nhan su) 15 6" xfId="49306" xr:uid="{00000000-0005-0000-0000-000028D40000}"/>
    <cellStyle name="T_PL 2 (Nhan su) 16" xfId="49307" xr:uid="{00000000-0005-0000-0000-000029D40000}"/>
    <cellStyle name="T_PL 2 (Nhan su) 16 2" xfId="49308" xr:uid="{00000000-0005-0000-0000-00002AD40000}"/>
    <cellStyle name="T_PL 2 (Nhan su) 16 3" xfId="49309" xr:uid="{00000000-0005-0000-0000-00002BD40000}"/>
    <cellStyle name="T_PL 2 (Nhan su) 16 4" xfId="49310" xr:uid="{00000000-0005-0000-0000-00002CD40000}"/>
    <cellStyle name="T_PL 2 (Nhan su) 16 5" xfId="49311" xr:uid="{00000000-0005-0000-0000-00002DD40000}"/>
    <cellStyle name="T_PL 2 (Nhan su) 16 6" xfId="49312" xr:uid="{00000000-0005-0000-0000-00002ED40000}"/>
    <cellStyle name="T_PL 2 (Nhan su) 17" xfId="49313" xr:uid="{00000000-0005-0000-0000-00002FD40000}"/>
    <cellStyle name="T_PL 2 (Nhan su) 17 2" xfId="49314" xr:uid="{00000000-0005-0000-0000-000030D40000}"/>
    <cellStyle name="T_PL 2 (Nhan su) 17 3" xfId="49315" xr:uid="{00000000-0005-0000-0000-000031D40000}"/>
    <cellStyle name="T_PL 2 (Nhan su) 17 4" xfId="49316" xr:uid="{00000000-0005-0000-0000-000032D40000}"/>
    <cellStyle name="T_PL 2 (Nhan su) 17 5" xfId="49317" xr:uid="{00000000-0005-0000-0000-000033D40000}"/>
    <cellStyle name="T_PL 2 (Nhan su) 17 6" xfId="49318" xr:uid="{00000000-0005-0000-0000-000034D40000}"/>
    <cellStyle name="T_PL 2 (Nhan su) 18" xfId="49319" xr:uid="{00000000-0005-0000-0000-000035D40000}"/>
    <cellStyle name="T_PL 2 (Nhan su) 18 2" xfId="49320" xr:uid="{00000000-0005-0000-0000-000036D40000}"/>
    <cellStyle name="T_PL 2 (Nhan su) 18 3" xfId="49321" xr:uid="{00000000-0005-0000-0000-000037D40000}"/>
    <cellStyle name="T_PL 2 (Nhan su) 18 4" xfId="49322" xr:uid="{00000000-0005-0000-0000-000038D40000}"/>
    <cellStyle name="T_PL 2 (Nhan su) 18 5" xfId="49323" xr:uid="{00000000-0005-0000-0000-000039D40000}"/>
    <cellStyle name="T_PL 2 (Nhan su) 18 6" xfId="49324" xr:uid="{00000000-0005-0000-0000-00003AD40000}"/>
    <cellStyle name="T_PL 2 (Nhan su) 19" xfId="49325" xr:uid="{00000000-0005-0000-0000-00003BD40000}"/>
    <cellStyle name="T_PL 2 (Nhan su) 19 2" xfId="49326" xr:uid="{00000000-0005-0000-0000-00003CD40000}"/>
    <cellStyle name="T_PL 2 (Nhan su) 19 3" xfId="49327" xr:uid="{00000000-0005-0000-0000-00003DD40000}"/>
    <cellStyle name="T_PL 2 (Nhan su) 19 4" xfId="49328" xr:uid="{00000000-0005-0000-0000-00003ED40000}"/>
    <cellStyle name="T_PL 2 (Nhan su) 19 5" xfId="49329" xr:uid="{00000000-0005-0000-0000-00003FD40000}"/>
    <cellStyle name="T_PL 2 (Nhan su) 19 6" xfId="49330" xr:uid="{00000000-0005-0000-0000-000040D40000}"/>
    <cellStyle name="T_PL 2 (Nhan su) 2" xfId="49331" xr:uid="{00000000-0005-0000-0000-000041D40000}"/>
    <cellStyle name="T_PL 2 (Nhan su) 2 2" xfId="49332" xr:uid="{00000000-0005-0000-0000-000042D40000}"/>
    <cellStyle name="T_PL 2 (Nhan su) 2 3" xfId="49333" xr:uid="{00000000-0005-0000-0000-000043D40000}"/>
    <cellStyle name="T_PL 2 (Nhan su) 2 4" xfId="49334" xr:uid="{00000000-0005-0000-0000-000044D40000}"/>
    <cellStyle name="T_PL 2 (Nhan su) 2 5" xfId="49335" xr:uid="{00000000-0005-0000-0000-000045D40000}"/>
    <cellStyle name="T_PL 2 (Nhan su) 2 6" xfId="49336" xr:uid="{00000000-0005-0000-0000-000046D40000}"/>
    <cellStyle name="T_PL 2 (Nhan su) 2 7" xfId="49337" xr:uid="{00000000-0005-0000-0000-000047D40000}"/>
    <cellStyle name="T_PL 2 (Nhan su) 20" xfId="49338" xr:uid="{00000000-0005-0000-0000-000048D40000}"/>
    <cellStyle name="T_PL 2 (Nhan su) 20 2" xfId="49339" xr:uid="{00000000-0005-0000-0000-000049D40000}"/>
    <cellStyle name="T_PL 2 (Nhan su) 20 3" xfId="49340" xr:uid="{00000000-0005-0000-0000-00004AD40000}"/>
    <cellStyle name="T_PL 2 (Nhan su) 20 4" xfId="49341" xr:uid="{00000000-0005-0000-0000-00004BD40000}"/>
    <cellStyle name="T_PL 2 (Nhan su) 20 5" xfId="49342" xr:uid="{00000000-0005-0000-0000-00004CD40000}"/>
    <cellStyle name="T_PL 2 (Nhan su) 20 6" xfId="49343" xr:uid="{00000000-0005-0000-0000-00004DD40000}"/>
    <cellStyle name="T_PL 2 (Nhan su) 21" xfId="49344" xr:uid="{00000000-0005-0000-0000-00004ED40000}"/>
    <cellStyle name="T_PL 2 (Nhan su) 21 2" xfId="49345" xr:uid="{00000000-0005-0000-0000-00004FD40000}"/>
    <cellStyle name="T_PL 2 (Nhan su) 21 3" xfId="49346" xr:uid="{00000000-0005-0000-0000-000050D40000}"/>
    <cellStyle name="T_PL 2 (Nhan su) 21 4" xfId="49347" xr:uid="{00000000-0005-0000-0000-000051D40000}"/>
    <cellStyle name="T_PL 2 (Nhan su) 21 5" xfId="49348" xr:uid="{00000000-0005-0000-0000-000052D40000}"/>
    <cellStyle name="T_PL 2 (Nhan su) 21 6" xfId="49349" xr:uid="{00000000-0005-0000-0000-000053D40000}"/>
    <cellStyle name="T_PL 2 (Nhan su) 22" xfId="49350" xr:uid="{00000000-0005-0000-0000-000054D40000}"/>
    <cellStyle name="T_PL 2 (Nhan su) 22 2" xfId="49351" xr:uid="{00000000-0005-0000-0000-000055D40000}"/>
    <cellStyle name="T_PL 2 (Nhan su) 22 3" xfId="49352" xr:uid="{00000000-0005-0000-0000-000056D40000}"/>
    <cellStyle name="T_PL 2 (Nhan su) 22 4" xfId="49353" xr:uid="{00000000-0005-0000-0000-000057D40000}"/>
    <cellStyle name="T_PL 2 (Nhan su) 22 5" xfId="49354" xr:uid="{00000000-0005-0000-0000-000058D40000}"/>
    <cellStyle name="T_PL 2 (Nhan su) 22 6" xfId="49355" xr:uid="{00000000-0005-0000-0000-000059D40000}"/>
    <cellStyle name="T_PL 2 (Nhan su) 23" xfId="49356" xr:uid="{00000000-0005-0000-0000-00005AD40000}"/>
    <cellStyle name="T_PL 2 (Nhan su) 23 2" xfId="49357" xr:uid="{00000000-0005-0000-0000-00005BD40000}"/>
    <cellStyle name="T_PL 2 (Nhan su) 23 3" xfId="49358" xr:uid="{00000000-0005-0000-0000-00005CD40000}"/>
    <cellStyle name="T_PL 2 (Nhan su) 23 4" xfId="49359" xr:uid="{00000000-0005-0000-0000-00005DD40000}"/>
    <cellStyle name="T_PL 2 (Nhan su) 23 5" xfId="49360" xr:uid="{00000000-0005-0000-0000-00005ED40000}"/>
    <cellStyle name="T_PL 2 (Nhan su) 23 6" xfId="49361" xr:uid="{00000000-0005-0000-0000-00005FD40000}"/>
    <cellStyle name="T_PL 2 (Nhan su) 24" xfId="49362" xr:uid="{00000000-0005-0000-0000-000060D40000}"/>
    <cellStyle name="T_PL 2 (Nhan su) 24 2" xfId="49363" xr:uid="{00000000-0005-0000-0000-000061D40000}"/>
    <cellStyle name="T_PL 2 (Nhan su) 24 3" xfId="49364" xr:uid="{00000000-0005-0000-0000-000062D40000}"/>
    <cellStyle name="T_PL 2 (Nhan su) 24 4" xfId="49365" xr:uid="{00000000-0005-0000-0000-000063D40000}"/>
    <cellStyle name="T_PL 2 (Nhan su) 24 5" xfId="49366" xr:uid="{00000000-0005-0000-0000-000064D40000}"/>
    <cellStyle name="T_PL 2 (Nhan su) 24 6" xfId="49367" xr:uid="{00000000-0005-0000-0000-000065D40000}"/>
    <cellStyle name="T_PL 2 (Nhan su) 25" xfId="49368" xr:uid="{00000000-0005-0000-0000-000066D40000}"/>
    <cellStyle name="T_PL 2 (Nhan su) 25 2" xfId="49369" xr:uid="{00000000-0005-0000-0000-000067D40000}"/>
    <cellStyle name="T_PL 2 (Nhan su) 25 3" xfId="49370" xr:uid="{00000000-0005-0000-0000-000068D40000}"/>
    <cellStyle name="T_PL 2 (Nhan su) 25 4" xfId="49371" xr:uid="{00000000-0005-0000-0000-000069D40000}"/>
    <cellStyle name="T_PL 2 (Nhan su) 25 5" xfId="49372" xr:uid="{00000000-0005-0000-0000-00006AD40000}"/>
    <cellStyle name="T_PL 2 (Nhan su) 25 6" xfId="49373" xr:uid="{00000000-0005-0000-0000-00006BD40000}"/>
    <cellStyle name="T_PL 2 (Nhan su) 26" xfId="49374" xr:uid="{00000000-0005-0000-0000-00006CD40000}"/>
    <cellStyle name="T_PL 2 (Nhan su) 26 2" xfId="49375" xr:uid="{00000000-0005-0000-0000-00006DD40000}"/>
    <cellStyle name="T_PL 2 (Nhan su) 26 3" xfId="49376" xr:uid="{00000000-0005-0000-0000-00006ED40000}"/>
    <cellStyle name="T_PL 2 (Nhan su) 26 4" xfId="49377" xr:uid="{00000000-0005-0000-0000-00006FD40000}"/>
    <cellStyle name="T_PL 2 (Nhan su) 26 5" xfId="49378" xr:uid="{00000000-0005-0000-0000-000070D40000}"/>
    <cellStyle name="T_PL 2 (Nhan su) 26 6" xfId="49379" xr:uid="{00000000-0005-0000-0000-000071D40000}"/>
    <cellStyle name="T_PL 2 (Nhan su) 27" xfId="49380" xr:uid="{00000000-0005-0000-0000-000072D40000}"/>
    <cellStyle name="T_PL 2 (Nhan su) 27 2" xfId="49381" xr:uid="{00000000-0005-0000-0000-000073D40000}"/>
    <cellStyle name="T_PL 2 (Nhan su) 27 3" xfId="49382" xr:uid="{00000000-0005-0000-0000-000074D40000}"/>
    <cellStyle name="T_PL 2 (Nhan su) 27 4" xfId="49383" xr:uid="{00000000-0005-0000-0000-000075D40000}"/>
    <cellStyle name="T_PL 2 (Nhan su) 27 5" xfId="49384" xr:uid="{00000000-0005-0000-0000-000076D40000}"/>
    <cellStyle name="T_PL 2 (Nhan su) 27 6" xfId="49385" xr:uid="{00000000-0005-0000-0000-000077D40000}"/>
    <cellStyle name="T_PL 2 (Nhan su) 28" xfId="49386" xr:uid="{00000000-0005-0000-0000-000078D40000}"/>
    <cellStyle name="T_PL 2 (Nhan su) 28 2" xfId="49387" xr:uid="{00000000-0005-0000-0000-000079D40000}"/>
    <cellStyle name="T_PL 2 (Nhan su) 28 3" xfId="49388" xr:uid="{00000000-0005-0000-0000-00007AD40000}"/>
    <cellStyle name="T_PL 2 (Nhan su) 28 4" xfId="49389" xr:uid="{00000000-0005-0000-0000-00007BD40000}"/>
    <cellStyle name="T_PL 2 (Nhan su) 28 5" xfId="49390" xr:uid="{00000000-0005-0000-0000-00007CD40000}"/>
    <cellStyle name="T_PL 2 (Nhan su) 28 6" xfId="49391" xr:uid="{00000000-0005-0000-0000-00007DD40000}"/>
    <cellStyle name="T_PL 2 (Nhan su) 29" xfId="49392" xr:uid="{00000000-0005-0000-0000-00007ED40000}"/>
    <cellStyle name="T_PL 2 (Nhan su) 29 2" xfId="49393" xr:uid="{00000000-0005-0000-0000-00007FD40000}"/>
    <cellStyle name="T_PL 2 (Nhan su) 29 3" xfId="49394" xr:uid="{00000000-0005-0000-0000-000080D40000}"/>
    <cellStyle name="T_PL 2 (Nhan su) 29 4" xfId="49395" xr:uid="{00000000-0005-0000-0000-000081D40000}"/>
    <cellStyle name="T_PL 2 (Nhan su) 29 5" xfId="49396" xr:uid="{00000000-0005-0000-0000-000082D40000}"/>
    <cellStyle name="T_PL 2 (Nhan su) 29 6" xfId="49397" xr:uid="{00000000-0005-0000-0000-000083D40000}"/>
    <cellStyle name="T_PL 2 (Nhan su) 3" xfId="49398" xr:uid="{00000000-0005-0000-0000-000084D40000}"/>
    <cellStyle name="T_PL 2 (Nhan su) 3 2" xfId="49399" xr:uid="{00000000-0005-0000-0000-000085D40000}"/>
    <cellStyle name="T_PL 2 (Nhan su) 3 3" xfId="49400" xr:uid="{00000000-0005-0000-0000-000086D40000}"/>
    <cellStyle name="T_PL 2 (Nhan su) 3 4" xfId="49401" xr:uid="{00000000-0005-0000-0000-000087D40000}"/>
    <cellStyle name="T_PL 2 (Nhan su) 3 5" xfId="49402" xr:uid="{00000000-0005-0000-0000-000088D40000}"/>
    <cellStyle name="T_PL 2 (Nhan su) 3 6" xfId="49403" xr:uid="{00000000-0005-0000-0000-000089D40000}"/>
    <cellStyle name="T_PL 2 (Nhan su) 30" xfId="49404" xr:uid="{00000000-0005-0000-0000-00008AD40000}"/>
    <cellStyle name="T_PL 2 (Nhan su) 31" xfId="49405" xr:uid="{00000000-0005-0000-0000-00008BD40000}"/>
    <cellStyle name="T_PL 2 (Nhan su) 32" xfId="49406" xr:uid="{00000000-0005-0000-0000-00008CD40000}"/>
    <cellStyle name="T_PL 2 (Nhan su) 33" xfId="49407" xr:uid="{00000000-0005-0000-0000-00008DD40000}"/>
    <cellStyle name="T_PL 2 (Nhan su) 34" xfId="49408" xr:uid="{00000000-0005-0000-0000-00008ED40000}"/>
    <cellStyle name="T_PL 2 (Nhan su) 4" xfId="49409" xr:uid="{00000000-0005-0000-0000-00008FD40000}"/>
    <cellStyle name="T_PL 2 (Nhan su) 4 2" xfId="49410" xr:uid="{00000000-0005-0000-0000-000090D40000}"/>
    <cellStyle name="T_PL 2 (Nhan su) 4 3" xfId="49411" xr:uid="{00000000-0005-0000-0000-000091D40000}"/>
    <cellStyle name="T_PL 2 (Nhan su) 4 4" xfId="49412" xr:uid="{00000000-0005-0000-0000-000092D40000}"/>
    <cellStyle name="T_PL 2 (Nhan su) 4 5" xfId="49413" xr:uid="{00000000-0005-0000-0000-000093D40000}"/>
    <cellStyle name="T_PL 2 (Nhan su) 4 6" xfId="49414" xr:uid="{00000000-0005-0000-0000-000094D40000}"/>
    <cellStyle name="T_PL 2 (Nhan su) 5" xfId="49415" xr:uid="{00000000-0005-0000-0000-000095D40000}"/>
    <cellStyle name="T_PL 2 (Nhan su) 5 2" xfId="49416" xr:uid="{00000000-0005-0000-0000-000096D40000}"/>
    <cellStyle name="T_PL 2 (Nhan su) 5 3" xfId="49417" xr:uid="{00000000-0005-0000-0000-000097D40000}"/>
    <cellStyle name="T_PL 2 (Nhan su) 5 4" xfId="49418" xr:uid="{00000000-0005-0000-0000-000098D40000}"/>
    <cellStyle name="T_PL 2 (Nhan su) 5 5" xfId="49419" xr:uid="{00000000-0005-0000-0000-000099D40000}"/>
    <cellStyle name="T_PL 2 (Nhan su) 5 6" xfId="49420" xr:uid="{00000000-0005-0000-0000-00009AD40000}"/>
    <cellStyle name="T_PL 2 (Nhan su) 6" xfId="49421" xr:uid="{00000000-0005-0000-0000-00009BD40000}"/>
    <cellStyle name="T_PL 2 (Nhan su) 6 2" xfId="49422" xr:uid="{00000000-0005-0000-0000-00009CD40000}"/>
    <cellStyle name="T_PL 2 (Nhan su) 6 3" xfId="49423" xr:uid="{00000000-0005-0000-0000-00009DD40000}"/>
    <cellStyle name="T_PL 2 (Nhan su) 6 4" xfId="49424" xr:uid="{00000000-0005-0000-0000-00009ED40000}"/>
    <cellStyle name="T_PL 2 (Nhan su) 6 5" xfId="49425" xr:uid="{00000000-0005-0000-0000-00009FD40000}"/>
    <cellStyle name="T_PL 2 (Nhan su) 6 6" xfId="49426" xr:uid="{00000000-0005-0000-0000-0000A0D40000}"/>
    <cellStyle name="T_PL 2 (Nhan su) 7" xfId="49427" xr:uid="{00000000-0005-0000-0000-0000A1D40000}"/>
    <cellStyle name="T_PL 2 (Nhan su) 7 2" xfId="49428" xr:uid="{00000000-0005-0000-0000-0000A2D40000}"/>
    <cellStyle name="T_PL 2 (Nhan su) 7 3" xfId="49429" xr:uid="{00000000-0005-0000-0000-0000A3D40000}"/>
    <cellStyle name="T_PL 2 (Nhan su) 7 4" xfId="49430" xr:uid="{00000000-0005-0000-0000-0000A4D40000}"/>
    <cellStyle name="T_PL 2 (Nhan su) 7 5" xfId="49431" xr:uid="{00000000-0005-0000-0000-0000A5D40000}"/>
    <cellStyle name="T_PL 2 (Nhan su) 7 6" xfId="49432" xr:uid="{00000000-0005-0000-0000-0000A6D40000}"/>
    <cellStyle name="T_PL 2 (Nhan su) 8" xfId="49433" xr:uid="{00000000-0005-0000-0000-0000A7D40000}"/>
    <cellStyle name="T_PL 2 (Nhan su) 8 2" xfId="49434" xr:uid="{00000000-0005-0000-0000-0000A8D40000}"/>
    <cellStyle name="T_PL 2 (Nhan su) 8 3" xfId="49435" xr:uid="{00000000-0005-0000-0000-0000A9D40000}"/>
    <cellStyle name="T_PL 2 (Nhan su) 8 4" xfId="49436" xr:uid="{00000000-0005-0000-0000-0000AAD40000}"/>
    <cellStyle name="T_PL 2 (Nhan su) 8 5" xfId="49437" xr:uid="{00000000-0005-0000-0000-0000ABD40000}"/>
    <cellStyle name="T_PL 2 (Nhan su) 8 6" xfId="49438" xr:uid="{00000000-0005-0000-0000-0000ACD40000}"/>
    <cellStyle name="T_PL 2 (Nhan su) 9" xfId="49439" xr:uid="{00000000-0005-0000-0000-0000ADD40000}"/>
    <cellStyle name="T_PL 2 (Nhan su) 9 2" xfId="49440" xr:uid="{00000000-0005-0000-0000-0000AED40000}"/>
    <cellStyle name="T_PL 2 (Nhan su) 9 3" xfId="49441" xr:uid="{00000000-0005-0000-0000-0000AFD40000}"/>
    <cellStyle name="T_PL 2 (Nhan su) 9 4" xfId="49442" xr:uid="{00000000-0005-0000-0000-0000B0D40000}"/>
    <cellStyle name="T_PL 2 (Nhan su) 9 5" xfId="49443" xr:uid="{00000000-0005-0000-0000-0000B1D40000}"/>
    <cellStyle name="T_PL 2 (Nhan su) 9 6" xfId="49444" xr:uid="{00000000-0005-0000-0000-0000B2D40000}"/>
    <cellStyle name="T_PL1 " xfId="49445" xr:uid="{00000000-0005-0000-0000-0000B3D40000}"/>
    <cellStyle name="T_PL1  10" xfId="49446" xr:uid="{00000000-0005-0000-0000-0000B4D40000}"/>
    <cellStyle name="T_PL1  10 2" xfId="49447" xr:uid="{00000000-0005-0000-0000-0000B5D40000}"/>
    <cellStyle name="T_PL1  10 3" xfId="49448" xr:uid="{00000000-0005-0000-0000-0000B6D40000}"/>
    <cellStyle name="T_PL1  10 4" xfId="49449" xr:uid="{00000000-0005-0000-0000-0000B7D40000}"/>
    <cellStyle name="T_PL1  10 5" xfId="49450" xr:uid="{00000000-0005-0000-0000-0000B8D40000}"/>
    <cellStyle name="T_PL1  10 6" xfId="49451" xr:uid="{00000000-0005-0000-0000-0000B9D40000}"/>
    <cellStyle name="T_PL1  11" xfId="49452" xr:uid="{00000000-0005-0000-0000-0000BAD40000}"/>
    <cellStyle name="T_PL1  11 2" xfId="49453" xr:uid="{00000000-0005-0000-0000-0000BBD40000}"/>
    <cellStyle name="T_PL1  11 3" xfId="49454" xr:uid="{00000000-0005-0000-0000-0000BCD40000}"/>
    <cellStyle name="T_PL1  11 4" xfId="49455" xr:uid="{00000000-0005-0000-0000-0000BDD40000}"/>
    <cellStyle name="T_PL1  11 5" xfId="49456" xr:uid="{00000000-0005-0000-0000-0000BED40000}"/>
    <cellStyle name="T_PL1  11 6" xfId="49457" xr:uid="{00000000-0005-0000-0000-0000BFD40000}"/>
    <cellStyle name="T_PL1  12" xfId="49458" xr:uid="{00000000-0005-0000-0000-0000C0D40000}"/>
    <cellStyle name="T_PL1  12 2" xfId="49459" xr:uid="{00000000-0005-0000-0000-0000C1D40000}"/>
    <cellStyle name="T_PL1  12 3" xfId="49460" xr:uid="{00000000-0005-0000-0000-0000C2D40000}"/>
    <cellStyle name="T_PL1  12 4" xfId="49461" xr:uid="{00000000-0005-0000-0000-0000C3D40000}"/>
    <cellStyle name="T_PL1  12 5" xfId="49462" xr:uid="{00000000-0005-0000-0000-0000C4D40000}"/>
    <cellStyle name="T_PL1  12 6" xfId="49463" xr:uid="{00000000-0005-0000-0000-0000C5D40000}"/>
    <cellStyle name="T_PL1  13" xfId="49464" xr:uid="{00000000-0005-0000-0000-0000C6D40000}"/>
    <cellStyle name="T_PL1  13 2" xfId="49465" xr:uid="{00000000-0005-0000-0000-0000C7D40000}"/>
    <cellStyle name="T_PL1  13 3" xfId="49466" xr:uid="{00000000-0005-0000-0000-0000C8D40000}"/>
    <cellStyle name="T_PL1  13 4" xfId="49467" xr:uid="{00000000-0005-0000-0000-0000C9D40000}"/>
    <cellStyle name="T_PL1  13 5" xfId="49468" xr:uid="{00000000-0005-0000-0000-0000CAD40000}"/>
    <cellStyle name="T_PL1  13 6" xfId="49469" xr:uid="{00000000-0005-0000-0000-0000CBD40000}"/>
    <cellStyle name="T_PL1  14" xfId="49470" xr:uid="{00000000-0005-0000-0000-0000CCD40000}"/>
    <cellStyle name="T_PL1  14 2" xfId="49471" xr:uid="{00000000-0005-0000-0000-0000CDD40000}"/>
    <cellStyle name="T_PL1  14 3" xfId="49472" xr:uid="{00000000-0005-0000-0000-0000CED40000}"/>
    <cellStyle name="T_PL1  14 4" xfId="49473" xr:uid="{00000000-0005-0000-0000-0000CFD40000}"/>
    <cellStyle name="T_PL1  14 5" xfId="49474" xr:uid="{00000000-0005-0000-0000-0000D0D40000}"/>
    <cellStyle name="T_PL1  14 6" xfId="49475" xr:uid="{00000000-0005-0000-0000-0000D1D40000}"/>
    <cellStyle name="T_PL1  15" xfId="49476" xr:uid="{00000000-0005-0000-0000-0000D2D40000}"/>
    <cellStyle name="T_PL1  15 2" xfId="49477" xr:uid="{00000000-0005-0000-0000-0000D3D40000}"/>
    <cellStyle name="T_PL1  15 3" xfId="49478" xr:uid="{00000000-0005-0000-0000-0000D4D40000}"/>
    <cellStyle name="T_PL1  15 4" xfId="49479" xr:uid="{00000000-0005-0000-0000-0000D5D40000}"/>
    <cellStyle name="T_PL1  15 5" xfId="49480" xr:uid="{00000000-0005-0000-0000-0000D6D40000}"/>
    <cellStyle name="T_PL1  15 6" xfId="49481" xr:uid="{00000000-0005-0000-0000-0000D7D40000}"/>
    <cellStyle name="T_PL1  16" xfId="49482" xr:uid="{00000000-0005-0000-0000-0000D8D40000}"/>
    <cellStyle name="T_PL1  16 2" xfId="49483" xr:uid="{00000000-0005-0000-0000-0000D9D40000}"/>
    <cellStyle name="T_PL1  16 3" xfId="49484" xr:uid="{00000000-0005-0000-0000-0000DAD40000}"/>
    <cellStyle name="T_PL1  16 4" xfId="49485" xr:uid="{00000000-0005-0000-0000-0000DBD40000}"/>
    <cellStyle name="T_PL1  16 5" xfId="49486" xr:uid="{00000000-0005-0000-0000-0000DCD40000}"/>
    <cellStyle name="T_PL1  16 6" xfId="49487" xr:uid="{00000000-0005-0000-0000-0000DDD40000}"/>
    <cellStyle name="T_PL1  17" xfId="49488" xr:uid="{00000000-0005-0000-0000-0000DED40000}"/>
    <cellStyle name="T_PL1  17 2" xfId="49489" xr:uid="{00000000-0005-0000-0000-0000DFD40000}"/>
    <cellStyle name="T_PL1  17 3" xfId="49490" xr:uid="{00000000-0005-0000-0000-0000E0D40000}"/>
    <cellStyle name="T_PL1  17 4" xfId="49491" xr:uid="{00000000-0005-0000-0000-0000E1D40000}"/>
    <cellStyle name="T_PL1  17 5" xfId="49492" xr:uid="{00000000-0005-0000-0000-0000E2D40000}"/>
    <cellStyle name="T_PL1  17 6" xfId="49493" xr:uid="{00000000-0005-0000-0000-0000E3D40000}"/>
    <cellStyle name="T_PL1  18" xfId="49494" xr:uid="{00000000-0005-0000-0000-0000E4D40000}"/>
    <cellStyle name="T_PL1  18 2" xfId="49495" xr:uid="{00000000-0005-0000-0000-0000E5D40000}"/>
    <cellStyle name="T_PL1  18 3" xfId="49496" xr:uid="{00000000-0005-0000-0000-0000E6D40000}"/>
    <cellStyle name="T_PL1  18 4" xfId="49497" xr:uid="{00000000-0005-0000-0000-0000E7D40000}"/>
    <cellStyle name="T_PL1  18 5" xfId="49498" xr:uid="{00000000-0005-0000-0000-0000E8D40000}"/>
    <cellStyle name="T_PL1  18 6" xfId="49499" xr:uid="{00000000-0005-0000-0000-0000E9D40000}"/>
    <cellStyle name="T_PL1  19" xfId="49500" xr:uid="{00000000-0005-0000-0000-0000EAD40000}"/>
    <cellStyle name="T_PL1  19 2" xfId="49501" xr:uid="{00000000-0005-0000-0000-0000EBD40000}"/>
    <cellStyle name="T_PL1  19 3" xfId="49502" xr:uid="{00000000-0005-0000-0000-0000ECD40000}"/>
    <cellStyle name="T_PL1  19 4" xfId="49503" xr:uid="{00000000-0005-0000-0000-0000EDD40000}"/>
    <cellStyle name="T_PL1  19 5" xfId="49504" xr:uid="{00000000-0005-0000-0000-0000EED40000}"/>
    <cellStyle name="T_PL1  19 6" xfId="49505" xr:uid="{00000000-0005-0000-0000-0000EFD40000}"/>
    <cellStyle name="T_PL1  2" xfId="49506" xr:uid="{00000000-0005-0000-0000-0000F0D40000}"/>
    <cellStyle name="T_PL1  2 2" xfId="49507" xr:uid="{00000000-0005-0000-0000-0000F1D40000}"/>
    <cellStyle name="T_PL1  2 3" xfId="49508" xr:uid="{00000000-0005-0000-0000-0000F2D40000}"/>
    <cellStyle name="T_PL1  2 4" xfId="49509" xr:uid="{00000000-0005-0000-0000-0000F3D40000}"/>
    <cellStyle name="T_PL1  2 5" xfId="49510" xr:uid="{00000000-0005-0000-0000-0000F4D40000}"/>
    <cellStyle name="T_PL1  2 6" xfId="49511" xr:uid="{00000000-0005-0000-0000-0000F5D40000}"/>
    <cellStyle name="T_PL1  2 7" xfId="49512" xr:uid="{00000000-0005-0000-0000-0000F6D40000}"/>
    <cellStyle name="T_PL1  20" xfId="49513" xr:uid="{00000000-0005-0000-0000-0000F7D40000}"/>
    <cellStyle name="T_PL1  20 2" xfId="49514" xr:uid="{00000000-0005-0000-0000-0000F8D40000}"/>
    <cellStyle name="T_PL1  20 3" xfId="49515" xr:uid="{00000000-0005-0000-0000-0000F9D40000}"/>
    <cellStyle name="T_PL1  20 4" xfId="49516" xr:uid="{00000000-0005-0000-0000-0000FAD40000}"/>
    <cellStyle name="T_PL1  20 5" xfId="49517" xr:uid="{00000000-0005-0000-0000-0000FBD40000}"/>
    <cellStyle name="T_PL1  20 6" xfId="49518" xr:uid="{00000000-0005-0000-0000-0000FCD40000}"/>
    <cellStyle name="T_PL1  21" xfId="49519" xr:uid="{00000000-0005-0000-0000-0000FDD40000}"/>
    <cellStyle name="T_PL1  21 2" xfId="49520" xr:uid="{00000000-0005-0000-0000-0000FED40000}"/>
    <cellStyle name="T_PL1  21 3" xfId="49521" xr:uid="{00000000-0005-0000-0000-0000FFD40000}"/>
    <cellStyle name="T_PL1  21 4" xfId="49522" xr:uid="{00000000-0005-0000-0000-000000D50000}"/>
    <cellStyle name="T_PL1  21 5" xfId="49523" xr:uid="{00000000-0005-0000-0000-000001D50000}"/>
    <cellStyle name="T_PL1  21 6" xfId="49524" xr:uid="{00000000-0005-0000-0000-000002D50000}"/>
    <cellStyle name="T_PL1  22" xfId="49525" xr:uid="{00000000-0005-0000-0000-000003D50000}"/>
    <cellStyle name="T_PL1  22 2" xfId="49526" xr:uid="{00000000-0005-0000-0000-000004D50000}"/>
    <cellStyle name="T_PL1  22 3" xfId="49527" xr:uid="{00000000-0005-0000-0000-000005D50000}"/>
    <cellStyle name="T_PL1  22 4" xfId="49528" xr:uid="{00000000-0005-0000-0000-000006D50000}"/>
    <cellStyle name="T_PL1  22 5" xfId="49529" xr:uid="{00000000-0005-0000-0000-000007D50000}"/>
    <cellStyle name="T_PL1  22 6" xfId="49530" xr:uid="{00000000-0005-0000-0000-000008D50000}"/>
    <cellStyle name="T_PL1  23" xfId="49531" xr:uid="{00000000-0005-0000-0000-000009D50000}"/>
    <cellStyle name="T_PL1  23 2" xfId="49532" xr:uid="{00000000-0005-0000-0000-00000AD50000}"/>
    <cellStyle name="T_PL1  23 3" xfId="49533" xr:uid="{00000000-0005-0000-0000-00000BD50000}"/>
    <cellStyle name="T_PL1  23 4" xfId="49534" xr:uid="{00000000-0005-0000-0000-00000CD50000}"/>
    <cellStyle name="T_PL1  23 5" xfId="49535" xr:uid="{00000000-0005-0000-0000-00000DD50000}"/>
    <cellStyle name="T_PL1  23 6" xfId="49536" xr:uid="{00000000-0005-0000-0000-00000ED50000}"/>
    <cellStyle name="T_PL1  24" xfId="49537" xr:uid="{00000000-0005-0000-0000-00000FD50000}"/>
    <cellStyle name="T_PL1  24 2" xfId="49538" xr:uid="{00000000-0005-0000-0000-000010D50000}"/>
    <cellStyle name="T_PL1  24 3" xfId="49539" xr:uid="{00000000-0005-0000-0000-000011D50000}"/>
    <cellStyle name="T_PL1  24 4" xfId="49540" xr:uid="{00000000-0005-0000-0000-000012D50000}"/>
    <cellStyle name="T_PL1  24 5" xfId="49541" xr:uid="{00000000-0005-0000-0000-000013D50000}"/>
    <cellStyle name="T_PL1  24 6" xfId="49542" xr:uid="{00000000-0005-0000-0000-000014D50000}"/>
    <cellStyle name="T_PL1  25" xfId="49543" xr:uid="{00000000-0005-0000-0000-000015D50000}"/>
    <cellStyle name="T_PL1  25 2" xfId="49544" xr:uid="{00000000-0005-0000-0000-000016D50000}"/>
    <cellStyle name="T_PL1  25 3" xfId="49545" xr:uid="{00000000-0005-0000-0000-000017D50000}"/>
    <cellStyle name="T_PL1  25 4" xfId="49546" xr:uid="{00000000-0005-0000-0000-000018D50000}"/>
    <cellStyle name="T_PL1  25 5" xfId="49547" xr:uid="{00000000-0005-0000-0000-000019D50000}"/>
    <cellStyle name="T_PL1  25 6" xfId="49548" xr:uid="{00000000-0005-0000-0000-00001AD50000}"/>
    <cellStyle name="T_PL1  26" xfId="49549" xr:uid="{00000000-0005-0000-0000-00001BD50000}"/>
    <cellStyle name="T_PL1  26 2" xfId="49550" xr:uid="{00000000-0005-0000-0000-00001CD50000}"/>
    <cellStyle name="T_PL1  26 3" xfId="49551" xr:uid="{00000000-0005-0000-0000-00001DD50000}"/>
    <cellStyle name="T_PL1  26 4" xfId="49552" xr:uid="{00000000-0005-0000-0000-00001ED50000}"/>
    <cellStyle name="T_PL1  26 5" xfId="49553" xr:uid="{00000000-0005-0000-0000-00001FD50000}"/>
    <cellStyle name="T_PL1  26 6" xfId="49554" xr:uid="{00000000-0005-0000-0000-000020D50000}"/>
    <cellStyle name="T_PL1  27" xfId="49555" xr:uid="{00000000-0005-0000-0000-000021D50000}"/>
    <cellStyle name="T_PL1  27 2" xfId="49556" xr:uid="{00000000-0005-0000-0000-000022D50000}"/>
    <cellStyle name="T_PL1  27 3" xfId="49557" xr:uid="{00000000-0005-0000-0000-000023D50000}"/>
    <cellStyle name="T_PL1  27 4" xfId="49558" xr:uid="{00000000-0005-0000-0000-000024D50000}"/>
    <cellStyle name="T_PL1  27 5" xfId="49559" xr:uid="{00000000-0005-0000-0000-000025D50000}"/>
    <cellStyle name="T_PL1  27 6" xfId="49560" xr:uid="{00000000-0005-0000-0000-000026D50000}"/>
    <cellStyle name="T_PL1  28" xfId="49561" xr:uid="{00000000-0005-0000-0000-000027D50000}"/>
    <cellStyle name="T_PL1  28 2" xfId="49562" xr:uid="{00000000-0005-0000-0000-000028D50000}"/>
    <cellStyle name="T_PL1  28 3" xfId="49563" xr:uid="{00000000-0005-0000-0000-000029D50000}"/>
    <cellStyle name="T_PL1  28 4" xfId="49564" xr:uid="{00000000-0005-0000-0000-00002AD50000}"/>
    <cellStyle name="T_PL1  28 5" xfId="49565" xr:uid="{00000000-0005-0000-0000-00002BD50000}"/>
    <cellStyle name="T_PL1  28 6" xfId="49566" xr:uid="{00000000-0005-0000-0000-00002CD50000}"/>
    <cellStyle name="T_PL1  29" xfId="49567" xr:uid="{00000000-0005-0000-0000-00002DD50000}"/>
    <cellStyle name="T_PL1  29 2" xfId="49568" xr:uid="{00000000-0005-0000-0000-00002ED50000}"/>
    <cellStyle name="T_PL1  29 3" xfId="49569" xr:uid="{00000000-0005-0000-0000-00002FD50000}"/>
    <cellStyle name="T_PL1  29 4" xfId="49570" xr:uid="{00000000-0005-0000-0000-000030D50000}"/>
    <cellStyle name="T_PL1  29 5" xfId="49571" xr:uid="{00000000-0005-0000-0000-000031D50000}"/>
    <cellStyle name="T_PL1  29 6" xfId="49572" xr:uid="{00000000-0005-0000-0000-000032D50000}"/>
    <cellStyle name="T_PL1  3" xfId="49573" xr:uid="{00000000-0005-0000-0000-000033D50000}"/>
    <cellStyle name="T_PL1  3 2" xfId="49574" xr:uid="{00000000-0005-0000-0000-000034D50000}"/>
    <cellStyle name="T_PL1  3 3" xfId="49575" xr:uid="{00000000-0005-0000-0000-000035D50000}"/>
    <cellStyle name="T_PL1  3 4" xfId="49576" xr:uid="{00000000-0005-0000-0000-000036D50000}"/>
    <cellStyle name="T_PL1  3 5" xfId="49577" xr:uid="{00000000-0005-0000-0000-000037D50000}"/>
    <cellStyle name="T_PL1  3 6" xfId="49578" xr:uid="{00000000-0005-0000-0000-000038D50000}"/>
    <cellStyle name="T_PL1  30" xfId="49579" xr:uid="{00000000-0005-0000-0000-000039D50000}"/>
    <cellStyle name="T_PL1  31" xfId="49580" xr:uid="{00000000-0005-0000-0000-00003AD50000}"/>
    <cellStyle name="T_PL1  32" xfId="49581" xr:uid="{00000000-0005-0000-0000-00003BD50000}"/>
    <cellStyle name="T_PL1  33" xfId="49582" xr:uid="{00000000-0005-0000-0000-00003CD50000}"/>
    <cellStyle name="T_PL1  34" xfId="49583" xr:uid="{00000000-0005-0000-0000-00003DD50000}"/>
    <cellStyle name="T_PL1  4" xfId="49584" xr:uid="{00000000-0005-0000-0000-00003ED50000}"/>
    <cellStyle name="T_PL1  4 2" xfId="49585" xr:uid="{00000000-0005-0000-0000-00003FD50000}"/>
    <cellStyle name="T_PL1  4 3" xfId="49586" xr:uid="{00000000-0005-0000-0000-000040D50000}"/>
    <cellStyle name="T_PL1  4 4" xfId="49587" xr:uid="{00000000-0005-0000-0000-000041D50000}"/>
    <cellStyle name="T_PL1  4 5" xfId="49588" xr:uid="{00000000-0005-0000-0000-000042D50000}"/>
    <cellStyle name="T_PL1  4 6" xfId="49589" xr:uid="{00000000-0005-0000-0000-000043D50000}"/>
    <cellStyle name="T_PL1  5" xfId="49590" xr:uid="{00000000-0005-0000-0000-000044D50000}"/>
    <cellStyle name="T_PL1  5 2" xfId="49591" xr:uid="{00000000-0005-0000-0000-000045D50000}"/>
    <cellStyle name="T_PL1  5 3" xfId="49592" xr:uid="{00000000-0005-0000-0000-000046D50000}"/>
    <cellStyle name="T_PL1  5 4" xfId="49593" xr:uid="{00000000-0005-0000-0000-000047D50000}"/>
    <cellStyle name="T_PL1  5 5" xfId="49594" xr:uid="{00000000-0005-0000-0000-000048D50000}"/>
    <cellStyle name="T_PL1  5 6" xfId="49595" xr:uid="{00000000-0005-0000-0000-000049D50000}"/>
    <cellStyle name="T_PL1  6" xfId="49596" xr:uid="{00000000-0005-0000-0000-00004AD50000}"/>
    <cellStyle name="T_PL1  6 2" xfId="49597" xr:uid="{00000000-0005-0000-0000-00004BD50000}"/>
    <cellStyle name="T_PL1  6 3" xfId="49598" xr:uid="{00000000-0005-0000-0000-00004CD50000}"/>
    <cellStyle name="T_PL1  6 4" xfId="49599" xr:uid="{00000000-0005-0000-0000-00004DD50000}"/>
    <cellStyle name="T_PL1  6 5" xfId="49600" xr:uid="{00000000-0005-0000-0000-00004ED50000}"/>
    <cellStyle name="T_PL1  6 6" xfId="49601" xr:uid="{00000000-0005-0000-0000-00004FD50000}"/>
    <cellStyle name="T_PL1  7" xfId="49602" xr:uid="{00000000-0005-0000-0000-000050D50000}"/>
    <cellStyle name="T_PL1  7 2" xfId="49603" xr:uid="{00000000-0005-0000-0000-000051D50000}"/>
    <cellStyle name="T_PL1  7 3" xfId="49604" xr:uid="{00000000-0005-0000-0000-000052D50000}"/>
    <cellStyle name="T_PL1  7 4" xfId="49605" xr:uid="{00000000-0005-0000-0000-000053D50000}"/>
    <cellStyle name="T_PL1  7 5" xfId="49606" xr:uid="{00000000-0005-0000-0000-000054D50000}"/>
    <cellStyle name="T_PL1  7 6" xfId="49607" xr:uid="{00000000-0005-0000-0000-000055D50000}"/>
    <cellStyle name="T_PL1  8" xfId="49608" xr:uid="{00000000-0005-0000-0000-000056D50000}"/>
    <cellStyle name="T_PL1  8 2" xfId="49609" xr:uid="{00000000-0005-0000-0000-000057D50000}"/>
    <cellStyle name="T_PL1  8 3" xfId="49610" xr:uid="{00000000-0005-0000-0000-000058D50000}"/>
    <cellStyle name="T_PL1  8 4" xfId="49611" xr:uid="{00000000-0005-0000-0000-000059D50000}"/>
    <cellStyle name="T_PL1  8 5" xfId="49612" xr:uid="{00000000-0005-0000-0000-00005AD50000}"/>
    <cellStyle name="T_PL1  8 6" xfId="49613" xr:uid="{00000000-0005-0000-0000-00005BD50000}"/>
    <cellStyle name="T_PL1  9" xfId="49614" xr:uid="{00000000-0005-0000-0000-00005CD50000}"/>
    <cellStyle name="T_PL1  9 2" xfId="49615" xr:uid="{00000000-0005-0000-0000-00005DD50000}"/>
    <cellStyle name="T_PL1  9 3" xfId="49616" xr:uid="{00000000-0005-0000-0000-00005ED50000}"/>
    <cellStyle name="T_PL1  9 4" xfId="49617" xr:uid="{00000000-0005-0000-0000-00005FD50000}"/>
    <cellStyle name="T_PL1  9 5" xfId="49618" xr:uid="{00000000-0005-0000-0000-000060D50000}"/>
    <cellStyle name="T_PL1  9 6" xfId="49619" xr:uid="{00000000-0005-0000-0000-000061D50000}"/>
    <cellStyle name="T_QT di chuyen ca phe" xfId="49620" xr:uid="{00000000-0005-0000-0000-000020D60000}"/>
    <cellStyle name="T_QUAN ( PHEU CAO DAC)" xfId="57920" xr:uid="{00000000-0005-0000-0000-000021D60000}"/>
    <cellStyle name="T_QUAN ( PHEU CAO DAC) 2" xfId="58928" xr:uid="{00000000-0005-0000-0000-000022D60000}"/>
    <cellStyle name="T_Ranh thoat n­¬c bao tan - bao nhai" xfId="57921" xr:uid="{00000000-0005-0000-0000-000023D60000}"/>
    <cellStyle name="T_Ranh thoat n­¬c bao tan - bao nhai 2" xfId="58929" xr:uid="{00000000-0005-0000-0000-000024D60000}"/>
    <cellStyle name="T_Seagame(BTL)" xfId="1148" xr:uid="{00000000-0005-0000-0000-000025D60000}"/>
    <cellStyle name="T_Sheet1" xfId="49621" xr:uid="{00000000-0005-0000-0000-000026D60000}"/>
    <cellStyle name="T_Sheet1 10" xfId="49622" xr:uid="{00000000-0005-0000-0000-000027D60000}"/>
    <cellStyle name="T_Sheet1 10 2" xfId="49623" xr:uid="{00000000-0005-0000-0000-000028D60000}"/>
    <cellStyle name="T_Sheet1 10 3" xfId="49624" xr:uid="{00000000-0005-0000-0000-000029D60000}"/>
    <cellStyle name="T_Sheet1 10 4" xfId="49625" xr:uid="{00000000-0005-0000-0000-00002AD60000}"/>
    <cellStyle name="T_Sheet1 10 5" xfId="49626" xr:uid="{00000000-0005-0000-0000-00002BD60000}"/>
    <cellStyle name="T_Sheet1 10 6" xfId="49627" xr:uid="{00000000-0005-0000-0000-00002CD60000}"/>
    <cellStyle name="T_Sheet1 11" xfId="49628" xr:uid="{00000000-0005-0000-0000-00002DD60000}"/>
    <cellStyle name="T_Sheet1 11 2" xfId="49629" xr:uid="{00000000-0005-0000-0000-00002ED60000}"/>
    <cellStyle name="T_Sheet1 11 3" xfId="49630" xr:uid="{00000000-0005-0000-0000-00002FD60000}"/>
    <cellStyle name="T_Sheet1 11 4" xfId="49631" xr:uid="{00000000-0005-0000-0000-000030D60000}"/>
    <cellStyle name="T_Sheet1 11 5" xfId="49632" xr:uid="{00000000-0005-0000-0000-000031D60000}"/>
    <cellStyle name="T_Sheet1 11 6" xfId="49633" xr:uid="{00000000-0005-0000-0000-000032D60000}"/>
    <cellStyle name="T_Sheet1 12" xfId="49634" xr:uid="{00000000-0005-0000-0000-000033D60000}"/>
    <cellStyle name="T_Sheet1 12 2" xfId="49635" xr:uid="{00000000-0005-0000-0000-000034D60000}"/>
    <cellStyle name="T_Sheet1 12 3" xfId="49636" xr:uid="{00000000-0005-0000-0000-000035D60000}"/>
    <cellStyle name="T_Sheet1 12 4" xfId="49637" xr:uid="{00000000-0005-0000-0000-000036D60000}"/>
    <cellStyle name="T_Sheet1 12 5" xfId="49638" xr:uid="{00000000-0005-0000-0000-000037D60000}"/>
    <cellStyle name="T_Sheet1 12 6" xfId="49639" xr:uid="{00000000-0005-0000-0000-000038D60000}"/>
    <cellStyle name="T_Sheet1 13" xfId="49640" xr:uid="{00000000-0005-0000-0000-000039D60000}"/>
    <cellStyle name="T_Sheet1 13 2" xfId="49641" xr:uid="{00000000-0005-0000-0000-00003AD60000}"/>
    <cellStyle name="T_Sheet1 13 3" xfId="49642" xr:uid="{00000000-0005-0000-0000-00003BD60000}"/>
    <cellStyle name="T_Sheet1 13 4" xfId="49643" xr:uid="{00000000-0005-0000-0000-00003CD60000}"/>
    <cellStyle name="T_Sheet1 13 5" xfId="49644" xr:uid="{00000000-0005-0000-0000-00003DD60000}"/>
    <cellStyle name="T_Sheet1 13 6" xfId="49645" xr:uid="{00000000-0005-0000-0000-00003ED60000}"/>
    <cellStyle name="T_Sheet1 14" xfId="49646" xr:uid="{00000000-0005-0000-0000-00003FD60000}"/>
    <cellStyle name="T_Sheet1 14 2" xfId="49647" xr:uid="{00000000-0005-0000-0000-000040D60000}"/>
    <cellStyle name="T_Sheet1 14 3" xfId="49648" xr:uid="{00000000-0005-0000-0000-000041D60000}"/>
    <cellStyle name="T_Sheet1 14 4" xfId="49649" xr:uid="{00000000-0005-0000-0000-000042D60000}"/>
    <cellStyle name="T_Sheet1 14 5" xfId="49650" xr:uid="{00000000-0005-0000-0000-000043D60000}"/>
    <cellStyle name="T_Sheet1 14 6" xfId="49651" xr:uid="{00000000-0005-0000-0000-000044D60000}"/>
    <cellStyle name="T_Sheet1 15" xfId="49652" xr:uid="{00000000-0005-0000-0000-000045D60000}"/>
    <cellStyle name="T_Sheet1 15 2" xfId="49653" xr:uid="{00000000-0005-0000-0000-000046D60000}"/>
    <cellStyle name="T_Sheet1 15 3" xfId="49654" xr:uid="{00000000-0005-0000-0000-000047D60000}"/>
    <cellStyle name="T_Sheet1 15 4" xfId="49655" xr:uid="{00000000-0005-0000-0000-000048D60000}"/>
    <cellStyle name="T_Sheet1 15 5" xfId="49656" xr:uid="{00000000-0005-0000-0000-000049D60000}"/>
    <cellStyle name="T_Sheet1 15 6" xfId="49657" xr:uid="{00000000-0005-0000-0000-00004AD60000}"/>
    <cellStyle name="T_Sheet1 16" xfId="49658" xr:uid="{00000000-0005-0000-0000-00004BD60000}"/>
    <cellStyle name="T_Sheet1 16 2" xfId="49659" xr:uid="{00000000-0005-0000-0000-00004CD60000}"/>
    <cellStyle name="T_Sheet1 16 3" xfId="49660" xr:uid="{00000000-0005-0000-0000-00004DD60000}"/>
    <cellStyle name="T_Sheet1 16 4" xfId="49661" xr:uid="{00000000-0005-0000-0000-00004ED60000}"/>
    <cellStyle name="T_Sheet1 16 5" xfId="49662" xr:uid="{00000000-0005-0000-0000-00004FD60000}"/>
    <cellStyle name="T_Sheet1 16 6" xfId="49663" xr:uid="{00000000-0005-0000-0000-000050D60000}"/>
    <cellStyle name="T_Sheet1 17" xfId="49664" xr:uid="{00000000-0005-0000-0000-000051D60000}"/>
    <cellStyle name="T_Sheet1 17 2" xfId="49665" xr:uid="{00000000-0005-0000-0000-000052D60000}"/>
    <cellStyle name="T_Sheet1 17 3" xfId="49666" xr:uid="{00000000-0005-0000-0000-000053D60000}"/>
    <cellStyle name="T_Sheet1 17 4" xfId="49667" xr:uid="{00000000-0005-0000-0000-000054D60000}"/>
    <cellStyle name="T_Sheet1 17 5" xfId="49668" xr:uid="{00000000-0005-0000-0000-000055D60000}"/>
    <cellStyle name="T_Sheet1 17 6" xfId="49669" xr:uid="{00000000-0005-0000-0000-000056D60000}"/>
    <cellStyle name="T_Sheet1 18" xfId="49670" xr:uid="{00000000-0005-0000-0000-000057D60000}"/>
    <cellStyle name="T_Sheet1 18 2" xfId="49671" xr:uid="{00000000-0005-0000-0000-000058D60000}"/>
    <cellStyle name="T_Sheet1 18 3" xfId="49672" xr:uid="{00000000-0005-0000-0000-000059D60000}"/>
    <cellStyle name="T_Sheet1 18 4" xfId="49673" xr:uid="{00000000-0005-0000-0000-00005AD60000}"/>
    <cellStyle name="T_Sheet1 18 5" xfId="49674" xr:uid="{00000000-0005-0000-0000-00005BD60000}"/>
    <cellStyle name="T_Sheet1 18 6" xfId="49675" xr:uid="{00000000-0005-0000-0000-00005CD60000}"/>
    <cellStyle name="T_Sheet1 19" xfId="49676" xr:uid="{00000000-0005-0000-0000-00005DD60000}"/>
    <cellStyle name="T_Sheet1 19 2" xfId="49677" xr:uid="{00000000-0005-0000-0000-00005ED60000}"/>
    <cellStyle name="T_Sheet1 19 3" xfId="49678" xr:uid="{00000000-0005-0000-0000-00005FD60000}"/>
    <cellStyle name="T_Sheet1 19 4" xfId="49679" xr:uid="{00000000-0005-0000-0000-000060D60000}"/>
    <cellStyle name="T_Sheet1 19 5" xfId="49680" xr:uid="{00000000-0005-0000-0000-000061D60000}"/>
    <cellStyle name="T_Sheet1 19 6" xfId="49681" xr:uid="{00000000-0005-0000-0000-000062D60000}"/>
    <cellStyle name="T_Sheet1 2" xfId="49682" xr:uid="{00000000-0005-0000-0000-000063D60000}"/>
    <cellStyle name="T_Sheet1 2 2" xfId="49683" xr:uid="{00000000-0005-0000-0000-000064D60000}"/>
    <cellStyle name="T_Sheet1 2 2 10" xfId="49684" xr:uid="{00000000-0005-0000-0000-000065D60000}"/>
    <cellStyle name="T_Sheet1 2 2 10 2" xfId="49685" xr:uid="{00000000-0005-0000-0000-000066D60000}"/>
    <cellStyle name="T_Sheet1 2 2 10 3" xfId="49686" xr:uid="{00000000-0005-0000-0000-000067D60000}"/>
    <cellStyle name="T_Sheet1 2 2 10 4" xfId="49687" xr:uid="{00000000-0005-0000-0000-000068D60000}"/>
    <cellStyle name="T_Sheet1 2 2 10 5" xfId="49688" xr:uid="{00000000-0005-0000-0000-000069D60000}"/>
    <cellStyle name="T_Sheet1 2 2 10 6" xfId="49689" xr:uid="{00000000-0005-0000-0000-00006AD60000}"/>
    <cellStyle name="T_Sheet1 2 2 11" xfId="49690" xr:uid="{00000000-0005-0000-0000-00006BD60000}"/>
    <cellStyle name="T_Sheet1 2 2 11 2" xfId="49691" xr:uid="{00000000-0005-0000-0000-00006CD60000}"/>
    <cellStyle name="T_Sheet1 2 2 11 3" xfId="49692" xr:uid="{00000000-0005-0000-0000-00006DD60000}"/>
    <cellStyle name="T_Sheet1 2 2 11 4" xfId="49693" xr:uid="{00000000-0005-0000-0000-00006ED60000}"/>
    <cellStyle name="T_Sheet1 2 2 11 5" xfId="49694" xr:uid="{00000000-0005-0000-0000-00006FD60000}"/>
    <cellStyle name="T_Sheet1 2 2 11 6" xfId="49695" xr:uid="{00000000-0005-0000-0000-000070D60000}"/>
    <cellStyle name="T_Sheet1 2 2 12" xfId="49696" xr:uid="{00000000-0005-0000-0000-000071D60000}"/>
    <cellStyle name="T_Sheet1 2 2 12 2" xfId="49697" xr:uid="{00000000-0005-0000-0000-000072D60000}"/>
    <cellStyle name="T_Sheet1 2 2 12 3" xfId="49698" xr:uid="{00000000-0005-0000-0000-000073D60000}"/>
    <cellStyle name="T_Sheet1 2 2 12 4" xfId="49699" xr:uid="{00000000-0005-0000-0000-000074D60000}"/>
    <cellStyle name="T_Sheet1 2 2 12 5" xfId="49700" xr:uid="{00000000-0005-0000-0000-000075D60000}"/>
    <cellStyle name="T_Sheet1 2 2 12 6" xfId="49701" xr:uid="{00000000-0005-0000-0000-000076D60000}"/>
    <cellStyle name="T_Sheet1 2 2 13" xfId="49702" xr:uid="{00000000-0005-0000-0000-000077D60000}"/>
    <cellStyle name="T_Sheet1 2 2 13 2" xfId="49703" xr:uid="{00000000-0005-0000-0000-000078D60000}"/>
    <cellStyle name="T_Sheet1 2 2 13 3" xfId="49704" xr:uid="{00000000-0005-0000-0000-000079D60000}"/>
    <cellStyle name="T_Sheet1 2 2 13 4" xfId="49705" xr:uid="{00000000-0005-0000-0000-00007AD60000}"/>
    <cellStyle name="T_Sheet1 2 2 13 5" xfId="49706" xr:uid="{00000000-0005-0000-0000-00007BD60000}"/>
    <cellStyle name="T_Sheet1 2 2 13 6" xfId="49707" xr:uid="{00000000-0005-0000-0000-00007CD60000}"/>
    <cellStyle name="T_Sheet1 2 2 14" xfId="49708" xr:uid="{00000000-0005-0000-0000-00007DD60000}"/>
    <cellStyle name="T_Sheet1 2 2 14 2" xfId="49709" xr:uid="{00000000-0005-0000-0000-00007ED60000}"/>
    <cellStyle name="T_Sheet1 2 2 14 3" xfId="49710" xr:uid="{00000000-0005-0000-0000-00007FD60000}"/>
    <cellStyle name="T_Sheet1 2 2 14 4" xfId="49711" xr:uid="{00000000-0005-0000-0000-000080D60000}"/>
    <cellStyle name="T_Sheet1 2 2 14 5" xfId="49712" xr:uid="{00000000-0005-0000-0000-000081D60000}"/>
    <cellStyle name="T_Sheet1 2 2 14 6" xfId="49713" xr:uid="{00000000-0005-0000-0000-000082D60000}"/>
    <cellStyle name="T_Sheet1 2 2 15" xfId="49714" xr:uid="{00000000-0005-0000-0000-000083D60000}"/>
    <cellStyle name="T_Sheet1 2 2 15 2" xfId="49715" xr:uid="{00000000-0005-0000-0000-000084D60000}"/>
    <cellStyle name="T_Sheet1 2 2 15 3" xfId="49716" xr:uid="{00000000-0005-0000-0000-000085D60000}"/>
    <cellStyle name="T_Sheet1 2 2 15 4" xfId="49717" xr:uid="{00000000-0005-0000-0000-000086D60000}"/>
    <cellStyle name="T_Sheet1 2 2 15 5" xfId="49718" xr:uid="{00000000-0005-0000-0000-000087D60000}"/>
    <cellStyle name="T_Sheet1 2 2 15 6" xfId="49719" xr:uid="{00000000-0005-0000-0000-000088D60000}"/>
    <cellStyle name="T_Sheet1 2 2 16" xfId="49720" xr:uid="{00000000-0005-0000-0000-000089D60000}"/>
    <cellStyle name="T_Sheet1 2 2 16 2" xfId="49721" xr:uid="{00000000-0005-0000-0000-00008AD60000}"/>
    <cellStyle name="T_Sheet1 2 2 16 3" xfId="49722" xr:uid="{00000000-0005-0000-0000-00008BD60000}"/>
    <cellStyle name="T_Sheet1 2 2 16 4" xfId="49723" xr:uid="{00000000-0005-0000-0000-00008CD60000}"/>
    <cellStyle name="T_Sheet1 2 2 16 5" xfId="49724" xr:uid="{00000000-0005-0000-0000-00008DD60000}"/>
    <cellStyle name="T_Sheet1 2 2 16 6" xfId="49725" xr:uid="{00000000-0005-0000-0000-00008ED60000}"/>
    <cellStyle name="T_Sheet1 2 2 17" xfId="49726" xr:uid="{00000000-0005-0000-0000-00008FD60000}"/>
    <cellStyle name="T_Sheet1 2 2 17 2" xfId="49727" xr:uid="{00000000-0005-0000-0000-000090D60000}"/>
    <cellStyle name="T_Sheet1 2 2 17 3" xfId="49728" xr:uid="{00000000-0005-0000-0000-000091D60000}"/>
    <cellStyle name="T_Sheet1 2 2 17 4" xfId="49729" xr:uid="{00000000-0005-0000-0000-000092D60000}"/>
    <cellStyle name="T_Sheet1 2 2 17 5" xfId="49730" xr:uid="{00000000-0005-0000-0000-000093D60000}"/>
    <cellStyle name="T_Sheet1 2 2 17 6" xfId="49731" xr:uid="{00000000-0005-0000-0000-000094D60000}"/>
    <cellStyle name="T_Sheet1 2 2 18" xfId="49732" xr:uid="{00000000-0005-0000-0000-000095D60000}"/>
    <cellStyle name="T_Sheet1 2 2 18 2" xfId="49733" xr:uid="{00000000-0005-0000-0000-000096D60000}"/>
    <cellStyle name="T_Sheet1 2 2 18 3" xfId="49734" xr:uid="{00000000-0005-0000-0000-000097D60000}"/>
    <cellStyle name="T_Sheet1 2 2 18 4" xfId="49735" xr:uid="{00000000-0005-0000-0000-000098D60000}"/>
    <cellStyle name="T_Sheet1 2 2 18 5" xfId="49736" xr:uid="{00000000-0005-0000-0000-000099D60000}"/>
    <cellStyle name="T_Sheet1 2 2 18 6" xfId="49737" xr:uid="{00000000-0005-0000-0000-00009AD60000}"/>
    <cellStyle name="T_Sheet1 2 2 19" xfId="49738" xr:uid="{00000000-0005-0000-0000-00009BD60000}"/>
    <cellStyle name="T_Sheet1 2 2 19 2" xfId="49739" xr:uid="{00000000-0005-0000-0000-00009CD60000}"/>
    <cellStyle name="T_Sheet1 2 2 19 3" xfId="49740" xr:uid="{00000000-0005-0000-0000-00009DD60000}"/>
    <cellStyle name="T_Sheet1 2 2 19 4" xfId="49741" xr:uid="{00000000-0005-0000-0000-00009ED60000}"/>
    <cellStyle name="T_Sheet1 2 2 19 5" xfId="49742" xr:uid="{00000000-0005-0000-0000-00009FD60000}"/>
    <cellStyle name="T_Sheet1 2 2 19 6" xfId="49743" xr:uid="{00000000-0005-0000-0000-0000A0D60000}"/>
    <cellStyle name="T_Sheet1 2 2 2" xfId="49744" xr:uid="{00000000-0005-0000-0000-0000A1D60000}"/>
    <cellStyle name="T_Sheet1 2 2 2 2" xfId="49745" xr:uid="{00000000-0005-0000-0000-0000A2D60000}"/>
    <cellStyle name="T_Sheet1 2 2 2 3" xfId="49746" xr:uid="{00000000-0005-0000-0000-0000A3D60000}"/>
    <cellStyle name="T_Sheet1 2 2 2 4" xfId="49747" xr:uid="{00000000-0005-0000-0000-0000A4D60000}"/>
    <cellStyle name="T_Sheet1 2 2 2 5" xfId="49748" xr:uid="{00000000-0005-0000-0000-0000A5D60000}"/>
    <cellStyle name="T_Sheet1 2 2 2 6" xfId="49749" xr:uid="{00000000-0005-0000-0000-0000A6D60000}"/>
    <cellStyle name="T_Sheet1 2 2 2 7" xfId="49750" xr:uid="{00000000-0005-0000-0000-0000A7D60000}"/>
    <cellStyle name="T_Sheet1 2 2 20" xfId="49751" xr:uid="{00000000-0005-0000-0000-0000A8D60000}"/>
    <cellStyle name="T_Sheet1 2 2 20 2" xfId="49752" xr:uid="{00000000-0005-0000-0000-0000A9D60000}"/>
    <cellStyle name="T_Sheet1 2 2 20 3" xfId="49753" xr:uid="{00000000-0005-0000-0000-0000AAD60000}"/>
    <cellStyle name="T_Sheet1 2 2 20 4" xfId="49754" xr:uid="{00000000-0005-0000-0000-0000ABD60000}"/>
    <cellStyle name="T_Sheet1 2 2 20 5" xfId="49755" xr:uid="{00000000-0005-0000-0000-0000ACD60000}"/>
    <cellStyle name="T_Sheet1 2 2 20 6" xfId="49756" xr:uid="{00000000-0005-0000-0000-0000ADD60000}"/>
    <cellStyle name="T_Sheet1 2 2 21" xfId="49757" xr:uid="{00000000-0005-0000-0000-0000AED60000}"/>
    <cellStyle name="T_Sheet1 2 2 21 2" xfId="49758" xr:uid="{00000000-0005-0000-0000-0000AFD60000}"/>
    <cellStyle name="T_Sheet1 2 2 21 3" xfId="49759" xr:uid="{00000000-0005-0000-0000-0000B0D60000}"/>
    <cellStyle name="T_Sheet1 2 2 21 4" xfId="49760" xr:uid="{00000000-0005-0000-0000-0000B1D60000}"/>
    <cellStyle name="T_Sheet1 2 2 21 5" xfId="49761" xr:uid="{00000000-0005-0000-0000-0000B2D60000}"/>
    <cellStyle name="T_Sheet1 2 2 21 6" xfId="49762" xr:uid="{00000000-0005-0000-0000-0000B3D60000}"/>
    <cellStyle name="T_Sheet1 2 2 22" xfId="49763" xr:uid="{00000000-0005-0000-0000-0000B4D60000}"/>
    <cellStyle name="T_Sheet1 2 2 22 2" xfId="49764" xr:uid="{00000000-0005-0000-0000-0000B5D60000}"/>
    <cellStyle name="T_Sheet1 2 2 22 3" xfId="49765" xr:uid="{00000000-0005-0000-0000-0000B6D60000}"/>
    <cellStyle name="T_Sheet1 2 2 22 4" xfId="49766" xr:uid="{00000000-0005-0000-0000-0000B7D60000}"/>
    <cellStyle name="T_Sheet1 2 2 22 5" xfId="49767" xr:uid="{00000000-0005-0000-0000-0000B8D60000}"/>
    <cellStyle name="T_Sheet1 2 2 22 6" xfId="49768" xr:uid="{00000000-0005-0000-0000-0000B9D60000}"/>
    <cellStyle name="T_Sheet1 2 2 23" xfId="49769" xr:uid="{00000000-0005-0000-0000-0000BAD60000}"/>
    <cellStyle name="T_Sheet1 2 2 23 2" xfId="49770" xr:uid="{00000000-0005-0000-0000-0000BBD60000}"/>
    <cellStyle name="T_Sheet1 2 2 23 3" xfId="49771" xr:uid="{00000000-0005-0000-0000-0000BCD60000}"/>
    <cellStyle name="T_Sheet1 2 2 23 4" xfId="49772" xr:uid="{00000000-0005-0000-0000-0000BDD60000}"/>
    <cellStyle name="T_Sheet1 2 2 23 5" xfId="49773" xr:uid="{00000000-0005-0000-0000-0000BED60000}"/>
    <cellStyle name="T_Sheet1 2 2 23 6" xfId="49774" xr:uid="{00000000-0005-0000-0000-0000BFD60000}"/>
    <cellStyle name="T_Sheet1 2 2 24" xfId="49775" xr:uid="{00000000-0005-0000-0000-0000C0D60000}"/>
    <cellStyle name="T_Sheet1 2 2 24 2" xfId="49776" xr:uid="{00000000-0005-0000-0000-0000C1D60000}"/>
    <cellStyle name="T_Sheet1 2 2 24 3" xfId="49777" xr:uid="{00000000-0005-0000-0000-0000C2D60000}"/>
    <cellStyle name="T_Sheet1 2 2 24 4" xfId="49778" xr:uid="{00000000-0005-0000-0000-0000C3D60000}"/>
    <cellStyle name="T_Sheet1 2 2 24 5" xfId="49779" xr:uid="{00000000-0005-0000-0000-0000C4D60000}"/>
    <cellStyle name="T_Sheet1 2 2 24 6" xfId="49780" xr:uid="{00000000-0005-0000-0000-0000C5D60000}"/>
    <cellStyle name="T_Sheet1 2 2 25" xfId="49781" xr:uid="{00000000-0005-0000-0000-0000C6D60000}"/>
    <cellStyle name="T_Sheet1 2 2 25 2" xfId="49782" xr:uid="{00000000-0005-0000-0000-0000C7D60000}"/>
    <cellStyle name="T_Sheet1 2 2 25 3" xfId="49783" xr:uid="{00000000-0005-0000-0000-0000C8D60000}"/>
    <cellStyle name="T_Sheet1 2 2 25 4" xfId="49784" xr:uid="{00000000-0005-0000-0000-0000C9D60000}"/>
    <cellStyle name="T_Sheet1 2 2 25 5" xfId="49785" xr:uid="{00000000-0005-0000-0000-0000CAD60000}"/>
    <cellStyle name="T_Sheet1 2 2 25 6" xfId="49786" xr:uid="{00000000-0005-0000-0000-0000CBD60000}"/>
    <cellStyle name="T_Sheet1 2 2 26" xfId="49787" xr:uid="{00000000-0005-0000-0000-0000CCD60000}"/>
    <cellStyle name="T_Sheet1 2 2 26 2" xfId="49788" xr:uid="{00000000-0005-0000-0000-0000CDD60000}"/>
    <cellStyle name="T_Sheet1 2 2 26 3" xfId="49789" xr:uid="{00000000-0005-0000-0000-0000CED60000}"/>
    <cellStyle name="T_Sheet1 2 2 26 4" xfId="49790" xr:uid="{00000000-0005-0000-0000-0000CFD60000}"/>
    <cellStyle name="T_Sheet1 2 2 26 5" xfId="49791" xr:uid="{00000000-0005-0000-0000-0000D0D60000}"/>
    <cellStyle name="T_Sheet1 2 2 26 6" xfId="49792" xr:uid="{00000000-0005-0000-0000-0000D1D60000}"/>
    <cellStyle name="T_Sheet1 2 2 27" xfId="49793" xr:uid="{00000000-0005-0000-0000-0000D2D60000}"/>
    <cellStyle name="T_Sheet1 2 2 27 2" xfId="49794" xr:uid="{00000000-0005-0000-0000-0000D3D60000}"/>
    <cellStyle name="T_Sheet1 2 2 27 3" xfId="49795" xr:uid="{00000000-0005-0000-0000-0000D4D60000}"/>
    <cellStyle name="T_Sheet1 2 2 27 4" xfId="49796" xr:uid="{00000000-0005-0000-0000-0000D5D60000}"/>
    <cellStyle name="T_Sheet1 2 2 27 5" xfId="49797" xr:uid="{00000000-0005-0000-0000-0000D6D60000}"/>
    <cellStyle name="T_Sheet1 2 2 27 6" xfId="49798" xr:uid="{00000000-0005-0000-0000-0000D7D60000}"/>
    <cellStyle name="T_Sheet1 2 2 28" xfId="49799" xr:uid="{00000000-0005-0000-0000-0000D8D60000}"/>
    <cellStyle name="T_Sheet1 2 2 28 2" xfId="49800" xr:uid="{00000000-0005-0000-0000-0000D9D60000}"/>
    <cellStyle name="T_Sheet1 2 2 28 3" xfId="49801" xr:uid="{00000000-0005-0000-0000-0000DAD60000}"/>
    <cellStyle name="T_Sheet1 2 2 28 4" xfId="49802" xr:uid="{00000000-0005-0000-0000-0000DBD60000}"/>
    <cellStyle name="T_Sheet1 2 2 28 5" xfId="49803" xr:uid="{00000000-0005-0000-0000-0000DCD60000}"/>
    <cellStyle name="T_Sheet1 2 2 28 6" xfId="49804" xr:uid="{00000000-0005-0000-0000-0000DDD60000}"/>
    <cellStyle name="T_Sheet1 2 2 29" xfId="49805" xr:uid="{00000000-0005-0000-0000-0000DED60000}"/>
    <cellStyle name="T_Sheet1 2 2 29 2" xfId="49806" xr:uid="{00000000-0005-0000-0000-0000DFD60000}"/>
    <cellStyle name="T_Sheet1 2 2 29 3" xfId="49807" xr:uid="{00000000-0005-0000-0000-0000E0D60000}"/>
    <cellStyle name="T_Sheet1 2 2 29 4" xfId="49808" xr:uid="{00000000-0005-0000-0000-0000E1D60000}"/>
    <cellStyle name="T_Sheet1 2 2 29 5" xfId="49809" xr:uid="{00000000-0005-0000-0000-0000E2D60000}"/>
    <cellStyle name="T_Sheet1 2 2 29 6" xfId="49810" xr:uid="{00000000-0005-0000-0000-0000E3D60000}"/>
    <cellStyle name="T_Sheet1 2 2 3" xfId="49811" xr:uid="{00000000-0005-0000-0000-0000E4D60000}"/>
    <cellStyle name="T_Sheet1 2 2 3 2" xfId="49812" xr:uid="{00000000-0005-0000-0000-0000E5D60000}"/>
    <cellStyle name="T_Sheet1 2 2 3 3" xfId="49813" xr:uid="{00000000-0005-0000-0000-0000E6D60000}"/>
    <cellStyle name="T_Sheet1 2 2 3 4" xfId="49814" xr:uid="{00000000-0005-0000-0000-0000E7D60000}"/>
    <cellStyle name="T_Sheet1 2 2 3 5" xfId="49815" xr:uid="{00000000-0005-0000-0000-0000E8D60000}"/>
    <cellStyle name="T_Sheet1 2 2 3 6" xfId="49816" xr:uid="{00000000-0005-0000-0000-0000E9D60000}"/>
    <cellStyle name="T_Sheet1 2 2 30" xfId="49817" xr:uid="{00000000-0005-0000-0000-0000EAD60000}"/>
    <cellStyle name="T_Sheet1 2 2 31" xfId="49818" xr:uid="{00000000-0005-0000-0000-0000EBD60000}"/>
    <cellStyle name="T_Sheet1 2 2 32" xfId="49819" xr:uid="{00000000-0005-0000-0000-0000ECD60000}"/>
    <cellStyle name="T_Sheet1 2 2 33" xfId="49820" xr:uid="{00000000-0005-0000-0000-0000EDD60000}"/>
    <cellStyle name="T_Sheet1 2 2 34" xfId="49821" xr:uid="{00000000-0005-0000-0000-0000EED60000}"/>
    <cellStyle name="T_Sheet1 2 2 4" xfId="49822" xr:uid="{00000000-0005-0000-0000-0000EFD60000}"/>
    <cellStyle name="T_Sheet1 2 2 4 2" xfId="49823" xr:uid="{00000000-0005-0000-0000-0000F0D60000}"/>
    <cellStyle name="T_Sheet1 2 2 4 3" xfId="49824" xr:uid="{00000000-0005-0000-0000-0000F1D60000}"/>
    <cellStyle name="T_Sheet1 2 2 4 4" xfId="49825" xr:uid="{00000000-0005-0000-0000-0000F2D60000}"/>
    <cellStyle name="T_Sheet1 2 2 4 5" xfId="49826" xr:uid="{00000000-0005-0000-0000-0000F3D60000}"/>
    <cellStyle name="T_Sheet1 2 2 4 6" xfId="49827" xr:uid="{00000000-0005-0000-0000-0000F4D60000}"/>
    <cellStyle name="T_Sheet1 2 2 5" xfId="49828" xr:uid="{00000000-0005-0000-0000-0000F5D60000}"/>
    <cellStyle name="T_Sheet1 2 2 5 2" xfId="49829" xr:uid="{00000000-0005-0000-0000-0000F6D60000}"/>
    <cellStyle name="T_Sheet1 2 2 5 3" xfId="49830" xr:uid="{00000000-0005-0000-0000-0000F7D60000}"/>
    <cellStyle name="T_Sheet1 2 2 5 4" xfId="49831" xr:uid="{00000000-0005-0000-0000-0000F8D60000}"/>
    <cellStyle name="T_Sheet1 2 2 5 5" xfId="49832" xr:uid="{00000000-0005-0000-0000-0000F9D60000}"/>
    <cellStyle name="T_Sheet1 2 2 5 6" xfId="49833" xr:uid="{00000000-0005-0000-0000-0000FAD60000}"/>
    <cellStyle name="T_Sheet1 2 2 6" xfId="49834" xr:uid="{00000000-0005-0000-0000-0000FBD60000}"/>
    <cellStyle name="T_Sheet1 2 2 6 2" xfId="49835" xr:uid="{00000000-0005-0000-0000-0000FCD60000}"/>
    <cellStyle name="T_Sheet1 2 2 6 3" xfId="49836" xr:uid="{00000000-0005-0000-0000-0000FDD60000}"/>
    <cellStyle name="T_Sheet1 2 2 6 4" xfId="49837" xr:uid="{00000000-0005-0000-0000-0000FED60000}"/>
    <cellStyle name="T_Sheet1 2 2 6 5" xfId="49838" xr:uid="{00000000-0005-0000-0000-0000FFD60000}"/>
    <cellStyle name="T_Sheet1 2 2 6 6" xfId="49839" xr:uid="{00000000-0005-0000-0000-000000D70000}"/>
    <cellStyle name="T_Sheet1 2 2 7" xfId="49840" xr:uid="{00000000-0005-0000-0000-000001D70000}"/>
    <cellStyle name="T_Sheet1 2 2 7 2" xfId="49841" xr:uid="{00000000-0005-0000-0000-000002D70000}"/>
    <cellStyle name="T_Sheet1 2 2 7 3" xfId="49842" xr:uid="{00000000-0005-0000-0000-000003D70000}"/>
    <cellStyle name="T_Sheet1 2 2 7 4" xfId="49843" xr:uid="{00000000-0005-0000-0000-000004D70000}"/>
    <cellStyle name="T_Sheet1 2 2 7 5" xfId="49844" xr:uid="{00000000-0005-0000-0000-000005D70000}"/>
    <cellStyle name="T_Sheet1 2 2 7 6" xfId="49845" xr:uid="{00000000-0005-0000-0000-000006D70000}"/>
    <cellStyle name="T_Sheet1 2 2 8" xfId="49846" xr:uid="{00000000-0005-0000-0000-000007D70000}"/>
    <cellStyle name="T_Sheet1 2 2 8 2" xfId="49847" xr:uid="{00000000-0005-0000-0000-000008D70000}"/>
    <cellStyle name="T_Sheet1 2 2 8 3" xfId="49848" xr:uid="{00000000-0005-0000-0000-000009D70000}"/>
    <cellStyle name="T_Sheet1 2 2 8 4" xfId="49849" xr:uid="{00000000-0005-0000-0000-00000AD70000}"/>
    <cellStyle name="T_Sheet1 2 2 8 5" xfId="49850" xr:uid="{00000000-0005-0000-0000-00000BD70000}"/>
    <cellStyle name="T_Sheet1 2 2 8 6" xfId="49851" xr:uid="{00000000-0005-0000-0000-00000CD70000}"/>
    <cellStyle name="T_Sheet1 2 2 9" xfId="49852" xr:uid="{00000000-0005-0000-0000-00000DD70000}"/>
    <cellStyle name="T_Sheet1 2 2 9 2" xfId="49853" xr:uid="{00000000-0005-0000-0000-00000ED70000}"/>
    <cellStyle name="T_Sheet1 2 2 9 3" xfId="49854" xr:uid="{00000000-0005-0000-0000-00000FD70000}"/>
    <cellStyle name="T_Sheet1 2 2 9 4" xfId="49855" xr:uid="{00000000-0005-0000-0000-000010D70000}"/>
    <cellStyle name="T_Sheet1 2 2 9 5" xfId="49856" xr:uid="{00000000-0005-0000-0000-000011D70000}"/>
    <cellStyle name="T_Sheet1 2 2 9 6" xfId="49857" xr:uid="{00000000-0005-0000-0000-000012D70000}"/>
    <cellStyle name="T_Sheet1 2 3" xfId="49858" xr:uid="{00000000-0005-0000-0000-000013D70000}"/>
    <cellStyle name="T_Sheet1 2 3 10" xfId="49859" xr:uid="{00000000-0005-0000-0000-000014D70000}"/>
    <cellStyle name="T_Sheet1 2 3 10 2" xfId="49860" xr:uid="{00000000-0005-0000-0000-000015D70000}"/>
    <cellStyle name="T_Sheet1 2 3 10 3" xfId="49861" xr:uid="{00000000-0005-0000-0000-000016D70000}"/>
    <cellStyle name="T_Sheet1 2 3 10 4" xfId="49862" xr:uid="{00000000-0005-0000-0000-000017D70000}"/>
    <cellStyle name="T_Sheet1 2 3 10 5" xfId="49863" xr:uid="{00000000-0005-0000-0000-000018D70000}"/>
    <cellStyle name="T_Sheet1 2 3 10 6" xfId="49864" xr:uid="{00000000-0005-0000-0000-000019D70000}"/>
    <cellStyle name="T_Sheet1 2 3 11" xfId="49865" xr:uid="{00000000-0005-0000-0000-00001AD70000}"/>
    <cellStyle name="T_Sheet1 2 3 11 2" xfId="49866" xr:uid="{00000000-0005-0000-0000-00001BD70000}"/>
    <cellStyle name="T_Sheet1 2 3 11 3" xfId="49867" xr:uid="{00000000-0005-0000-0000-00001CD70000}"/>
    <cellStyle name="T_Sheet1 2 3 11 4" xfId="49868" xr:uid="{00000000-0005-0000-0000-00001DD70000}"/>
    <cellStyle name="T_Sheet1 2 3 11 5" xfId="49869" xr:uid="{00000000-0005-0000-0000-00001ED70000}"/>
    <cellStyle name="T_Sheet1 2 3 11 6" xfId="49870" xr:uid="{00000000-0005-0000-0000-00001FD70000}"/>
    <cellStyle name="T_Sheet1 2 3 12" xfId="49871" xr:uid="{00000000-0005-0000-0000-000020D70000}"/>
    <cellStyle name="T_Sheet1 2 3 12 2" xfId="49872" xr:uid="{00000000-0005-0000-0000-000021D70000}"/>
    <cellStyle name="T_Sheet1 2 3 12 3" xfId="49873" xr:uid="{00000000-0005-0000-0000-000022D70000}"/>
    <cellStyle name="T_Sheet1 2 3 12 4" xfId="49874" xr:uid="{00000000-0005-0000-0000-000023D70000}"/>
    <cellStyle name="T_Sheet1 2 3 12 5" xfId="49875" xr:uid="{00000000-0005-0000-0000-000024D70000}"/>
    <cellStyle name="T_Sheet1 2 3 12 6" xfId="49876" xr:uid="{00000000-0005-0000-0000-000025D70000}"/>
    <cellStyle name="T_Sheet1 2 3 13" xfId="49877" xr:uid="{00000000-0005-0000-0000-000026D70000}"/>
    <cellStyle name="T_Sheet1 2 3 13 2" xfId="49878" xr:uid="{00000000-0005-0000-0000-000027D70000}"/>
    <cellStyle name="T_Sheet1 2 3 13 3" xfId="49879" xr:uid="{00000000-0005-0000-0000-000028D70000}"/>
    <cellStyle name="T_Sheet1 2 3 13 4" xfId="49880" xr:uid="{00000000-0005-0000-0000-000029D70000}"/>
    <cellStyle name="T_Sheet1 2 3 13 5" xfId="49881" xr:uid="{00000000-0005-0000-0000-00002AD70000}"/>
    <cellStyle name="T_Sheet1 2 3 13 6" xfId="49882" xr:uid="{00000000-0005-0000-0000-00002BD70000}"/>
    <cellStyle name="T_Sheet1 2 3 14" xfId="49883" xr:uid="{00000000-0005-0000-0000-00002CD70000}"/>
    <cellStyle name="T_Sheet1 2 3 14 2" xfId="49884" xr:uid="{00000000-0005-0000-0000-00002DD70000}"/>
    <cellStyle name="T_Sheet1 2 3 14 3" xfId="49885" xr:uid="{00000000-0005-0000-0000-00002ED70000}"/>
    <cellStyle name="T_Sheet1 2 3 14 4" xfId="49886" xr:uid="{00000000-0005-0000-0000-00002FD70000}"/>
    <cellStyle name="T_Sheet1 2 3 14 5" xfId="49887" xr:uid="{00000000-0005-0000-0000-000030D70000}"/>
    <cellStyle name="T_Sheet1 2 3 14 6" xfId="49888" xr:uid="{00000000-0005-0000-0000-000031D70000}"/>
    <cellStyle name="T_Sheet1 2 3 15" xfId="49889" xr:uid="{00000000-0005-0000-0000-000032D70000}"/>
    <cellStyle name="T_Sheet1 2 3 15 2" xfId="49890" xr:uid="{00000000-0005-0000-0000-000033D70000}"/>
    <cellStyle name="T_Sheet1 2 3 15 3" xfId="49891" xr:uid="{00000000-0005-0000-0000-000034D70000}"/>
    <cellStyle name="T_Sheet1 2 3 15 4" xfId="49892" xr:uid="{00000000-0005-0000-0000-000035D70000}"/>
    <cellStyle name="T_Sheet1 2 3 15 5" xfId="49893" xr:uid="{00000000-0005-0000-0000-000036D70000}"/>
    <cellStyle name="T_Sheet1 2 3 15 6" xfId="49894" xr:uid="{00000000-0005-0000-0000-000037D70000}"/>
    <cellStyle name="T_Sheet1 2 3 16" xfId="49895" xr:uid="{00000000-0005-0000-0000-000038D70000}"/>
    <cellStyle name="T_Sheet1 2 3 16 2" xfId="49896" xr:uid="{00000000-0005-0000-0000-000039D70000}"/>
    <cellStyle name="T_Sheet1 2 3 16 3" xfId="49897" xr:uid="{00000000-0005-0000-0000-00003AD70000}"/>
    <cellStyle name="T_Sheet1 2 3 16 4" xfId="49898" xr:uid="{00000000-0005-0000-0000-00003BD70000}"/>
    <cellStyle name="T_Sheet1 2 3 16 5" xfId="49899" xr:uid="{00000000-0005-0000-0000-00003CD70000}"/>
    <cellStyle name="T_Sheet1 2 3 16 6" xfId="49900" xr:uid="{00000000-0005-0000-0000-00003DD70000}"/>
    <cellStyle name="T_Sheet1 2 3 17" xfId="49901" xr:uid="{00000000-0005-0000-0000-00003ED70000}"/>
    <cellStyle name="T_Sheet1 2 3 17 2" xfId="49902" xr:uid="{00000000-0005-0000-0000-00003FD70000}"/>
    <cellStyle name="T_Sheet1 2 3 17 3" xfId="49903" xr:uid="{00000000-0005-0000-0000-000040D70000}"/>
    <cellStyle name="T_Sheet1 2 3 17 4" xfId="49904" xr:uid="{00000000-0005-0000-0000-000041D70000}"/>
    <cellStyle name="T_Sheet1 2 3 17 5" xfId="49905" xr:uid="{00000000-0005-0000-0000-000042D70000}"/>
    <cellStyle name="T_Sheet1 2 3 17 6" xfId="49906" xr:uid="{00000000-0005-0000-0000-000043D70000}"/>
    <cellStyle name="T_Sheet1 2 3 18" xfId="49907" xr:uid="{00000000-0005-0000-0000-000044D70000}"/>
    <cellStyle name="T_Sheet1 2 3 18 2" xfId="49908" xr:uid="{00000000-0005-0000-0000-000045D70000}"/>
    <cellStyle name="T_Sheet1 2 3 18 3" xfId="49909" xr:uid="{00000000-0005-0000-0000-000046D70000}"/>
    <cellStyle name="T_Sheet1 2 3 18 4" xfId="49910" xr:uid="{00000000-0005-0000-0000-000047D70000}"/>
    <cellStyle name="T_Sheet1 2 3 18 5" xfId="49911" xr:uid="{00000000-0005-0000-0000-000048D70000}"/>
    <cellStyle name="T_Sheet1 2 3 18 6" xfId="49912" xr:uid="{00000000-0005-0000-0000-000049D70000}"/>
    <cellStyle name="T_Sheet1 2 3 19" xfId="49913" xr:uid="{00000000-0005-0000-0000-00004AD70000}"/>
    <cellStyle name="T_Sheet1 2 3 19 2" xfId="49914" xr:uid="{00000000-0005-0000-0000-00004BD70000}"/>
    <cellStyle name="T_Sheet1 2 3 19 3" xfId="49915" xr:uid="{00000000-0005-0000-0000-00004CD70000}"/>
    <cellStyle name="T_Sheet1 2 3 19 4" xfId="49916" xr:uid="{00000000-0005-0000-0000-00004DD70000}"/>
    <cellStyle name="T_Sheet1 2 3 19 5" xfId="49917" xr:uid="{00000000-0005-0000-0000-00004ED70000}"/>
    <cellStyle name="T_Sheet1 2 3 19 6" xfId="49918" xr:uid="{00000000-0005-0000-0000-00004FD70000}"/>
    <cellStyle name="T_Sheet1 2 3 2" xfId="49919" xr:uid="{00000000-0005-0000-0000-000050D70000}"/>
    <cellStyle name="T_Sheet1 2 3 2 2" xfId="49920" xr:uid="{00000000-0005-0000-0000-000051D70000}"/>
    <cellStyle name="T_Sheet1 2 3 2 3" xfId="49921" xr:uid="{00000000-0005-0000-0000-000052D70000}"/>
    <cellStyle name="T_Sheet1 2 3 2 4" xfId="49922" xr:uid="{00000000-0005-0000-0000-000053D70000}"/>
    <cellStyle name="T_Sheet1 2 3 2 5" xfId="49923" xr:uid="{00000000-0005-0000-0000-000054D70000}"/>
    <cellStyle name="T_Sheet1 2 3 2 6" xfId="49924" xr:uid="{00000000-0005-0000-0000-000055D70000}"/>
    <cellStyle name="T_Sheet1 2 3 2 7" xfId="49925" xr:uid="{00000000-0005-0000-0000-000056D70000}"/>
    <cellStyle name="T_Sheet1 2 3 20" xfId="49926" xr:uid="{00000000-0005-0000-0000-000057D70000}"/>
    <cellStyle name="T_Sheet1 2 3 20 2" xfId="49927" xr:uid="{00000000-0005-0000-0000-000058D70000}"/>
    <cellStyle name="T_Sheet1 2 3 20 3" xfId="49928" xr:uid="{00000000-0005-0000-0000-000059D70000}"/>
    <cellStyle name="T_Sheet1 2 3 20 4" xfId="49929" xr:uid="{00000000-0005-0000-0000-00005AD70000}"/>
    <cellStyle name="T_Sheet1 2 3 20 5" xfId="49930" xr:uid="{00000000-0005-0000-0000-00005BD70000}"/>
    <cellStyle name="T_Sheet1 2 3 20 6" xfId="49931" xr:uid="{00000000-0005-0000-0000-00005CD70000}"/>
    <cellStyle name="T_Sheet1 2 3 21" xfId="49932" xr:uid="{00000000-0005-0000-0000-00005DD70000}"/>
    <cellStyle name="T_Sheet1 2 3 21 2" xfId="49933" xr:uid="{00000000-0005-0000-0000-00005ED70000}"/>
    <cellStyle name="T_Sheet1 2 3 21 3" xfId="49934" xr:uid="{00000000-0005-0000-0000-00005FD70000}"/>
    <cellStyle name="T_Sheet1 2 3 21 4" xfId="49935" xr:uid="{00000000-0005-0000-0000-000060D70000}"/>
    <cellStyle name="T_Sheet1 2 3 21 5" xfId="49936" xr:uid="{00000000-0005-0000-0000-000061D70000}"/>
    <cellStyle name="T_Sheet1 2 3 21 6" xfId="49937" xr:uid="{00000000-0005-0000-0000-000062D70000}"/>
    <cellStyle name="T_Sheet1 2 3 22" xfId="49938" xr:uid="{00000000-0005-0000-0000-000063D70000}"/>
    <cellStyle name="T_Sheet1 2 3 22 2" xfId="49939" xr:uid="{00000000-0005-0000-0000-000064D70000}"/>
    <cellStyle name="T_Sheet1 2 3 22 3" xfId="49940" xr:uid="{00000000-0005-0000-0000-000065D70000}"/>
    <cellStyle name="T_Sheet1 2 3 22 4" xfId="49941" xr:uid="{00000000-0005-0000-0000-000066D70000}"/>
    <cellStyle name="T_Sheet1 2 3 22 5" xfId="49942" xr:uid="{00000000-0005-0000-0000-000067D70000}"/>
    <cellStyle name="T_Sheet1 2 3 22 6" xfId="49943" xr:uid="{00000000-0005-0000-0000-000068D70000}"/>
    <cellStyle name="T_Sheet1 2 3 23" xfId="49944" xr:uid="{00000000-0005-0000-0000-000069D70000}"/>
    <cellStyle name="T_Sheet1 2 3 23 2" xfId="49945" xr:uid="{00000000-0005-0000-0000-00006AD70000}"/>
    <cellStyle name="T_Sheet1 2 3 23 3" xfId="49946" xr:uid="{00000000-0005-0000-0000-00006BD70000}"/>
    <cellStyle name="T_Sheet1 2 3 23 4" xfId="49947" xr:uid="{00000000-0005-0000-0000-00006CD70000}"/>
    <cellStyle name="T_Sheet1 2 3 23 5" xfId="49948" xr:uid="{00000000-0005-0000-0000-00006DD70000}"/>
    <cellStyle name="T_Sheet1 2 3 23 6" xfId="49949" xr:uid="{00000000-0005-0000-0000-00006ED70000}"/>
    <cellStyle name="T_Sheet1 2 3 24" xfId="49950" xr:uid="{00000000-0005-0000-0000-00006FD70000}"/>
    <cellStyle name="T_Sheet1 2 3 24 2" xfId="49951" xr:uid="{00000000-0005-0000-0000-000070D70000}"/>
    <cellStyle name="T_Sheet1 2 3 24 3" xfId="49952" xr:uid="{00000000-0005-0000-0000-000071D70000}"/>
    <cellStyle name="T_Sheet1 2 3 24 4" xfId="49953" xr:uid="{00000000-0005-0000-0000-000072D70000}"/>
    <cellStyle name="T_Sheet1 2 3 24 5" xfId="49954" xr:uid="{00000000-0005-0000-0000-000073D70000}"/>
    <cellStyle name="T_Sheet1 2 3 24 6" xfId="49955" xr:uid="{00000000-0005-0000-0000-000074D70000}"/>
    <cellStyle name="T_Sheet1 2 3 25" xfId="49956" xr:uid="{00000000-0005-0000-0000-000075D70000}"/>
    <cellStyle name="T_Sheet1 2 3 25 2" xfId="49957" xr:uid="{00000000-0005-0000-0000-000076D70000}"/>
    <cellStyle name="T_Sheet1 2 3 25 3" xfId="49958" xr:uid="{00000000-0005-0000-0000-000077D70000}"/>
    <cellStyle name="T_Sheet1 2 3 25 4" xfId="49959" xr:uid="{00000000-0005-0000-0000-000078D70000}"/>
    <cellStyle name="T_Sheet1 2 3 25 5" xfId="49960" xr:uid="{00000000-0005-0000-0000-000079D70000}"/>
    <cellStyle name="T_Sheet1 2 3 25 6" xfId="49961" xr:uid="{00000000-0005-0000-0000-00007AD70000}"/>
    <cellStyle name="T_Sheet1 2 3 26" xfId="49962" xr:uid="{00000000-0005-0000-0000-00007BD70000}"/>
    <cellStyle name="T_Sheet1 2 3 26 2" xfId="49963" xr:uid="{00000000-0005-0000-0000-00007CD70000}"/>
    <cellStyle name="T_Sheet1 2 3 26 3" xfId="49964" xr:uid="{00000000-0005-0000-0000-00007DD70000}"/>
    <cellStyle name="T_Sheet1 2 3 26 4" xfId="49965" xr:uid="{00000000-0005-0000-0000-00007ED70000}"/>
    <cellStyle name="T_Sheet1 2 3 26 5" xfId="49966" xr:uid="{00000000-0005-0000-0000-00007FD70000}"/>
    <cellStyle name="T_Sheet1 2 3 26 6" xfId="49967" xr:uid="{00000000-0005-0000-0000-000080D70000}"/>
    <cellStyle name="T_Sheet1 2 3 27" xfId="49968" xr:uid="{00000000-0005-0000-0000-000081D70000}"/>
    <cellStyle name="T_Sheet1 2 3 27 2" xfId="49969" xr:uid="{00000000-0005-0000-0000-000082D70000}"/>
    <cellStyle name="T_Sheet1 2 3 27 3" xfId="49970" xr:uid="{00000000-0005-0000-0000-000083D70000}"/>
    <cellStyle name="T_Sheet1 2 3 27 4" xfId="49971" xr:uid="{00000000-0005-0000-0000-000084D70000}"/>
    <cellStyle name="T_Sheet1 2 3 27 5" xfId="49972" xr:uid="{00000000-0005-0000-0000-000085D70000}"/>
    <cellStyle name="T_Sheet1 2 3 27 6" xfId="49973" xr:uid="{00000000-0005-0000-0000-000086D70000}"/>
    <cellStyle name="T_Sheet1 2 3 28" xfId="49974" xr:uid="{00000000-0005-0000-0000-000087D70000}"/>
    <cellStyle name="T_Sheet1 2 3 28 2" xfId="49975" xr:uid="{00000000-0005-0000-0000-000088D70000}"/>
    <cellStyle name="T_Sheet1 2 3 28 3" xfId="49976" xr:uid="{00000000-0005-0000-0000-000089D70000}"/>
    <cellStyle name="T_Sheet1 2 3 28 4" xfId="49977" xr:uid="{00000000-0005-0000-0000-00008AD70000}"/>
    <cellStyle name="T_Sheet1 2 3 28 5" xfId="49978" xr:uid="{00000000-0005-0000-0000-00008BD70000}"/>
    <cellStyle name="T_Sheet1 2 3 28 6" xfId="49979" xr:uid="{00000000-0005-0000-0000-00008CD70000}"/>
    <cellStyle name="T_Sheet1 2 3 29" xfId="49980" xr:uid="{00000000-0005-0000-0000-00008DD70000}"/>
    <cellStyle name="T_Sheet1 2 3 29 2" xfId="49981" xr:uid="{00000000-0005-0000-0000-00008ED70000}"/>
    <cellStyle name="T_Sheet1 2 3 29 3" xfId="49982" xr:uid="{00000000-0005-0000-0000-00008FD70000}"/>
    <cellStyle name="T_Sheet1 2 3 29 4" xfId="49983" xr:uid="{00000000-0005-0000-0000-000090D70000}"/>
    <cellStyle name="T_Sheet1 2 3 29 5" xfId="49984" xr:uid="{00000000-0005-0000-0000-000091D70000}"/>
    <cellStyle name="T_Sheet1 2 3 29 6" xfId="49985" xr:uid="{00000000-0005-0000-0000-000092D70000}"/>
    <cellStyle name="T_Sheet1 2 3 3" xfId="49986" xr:uid="{00000000-0005-0000-0000-000093D70000}"/>
    <cellStyle name="T_Sheet1 2 3 3 2" xfId="49987" xr:uid="{00000000-0005-0000-0000-000094D70000}"/>
    <cellStyle name="T_Sheet1 2 3 3 3" xfId="49988" xr:uid="{00000000-0005-0000-0000-000095D70000}"/>
    <cellStyle name="T_Sheet1 2 3 3 4" xfId="49989" xr:uid="{00000000-0005-0000-0000-000096D70000}"/>
    <cellStyle name="T_Sheet1 2 3 3 5" xfId="49990" xr:uid="{00000000-0005-0000-0000-000097D70000}"/>
    <cellStyle name="T_Sheet1 2 3 3 6" xfId="49991" xr:uid="{00000000-0005-0000-0000-000098D70000}"/>
    <cellStyle name="T_Sheet1 2 3 30" xfId="49992" xr:uid="{00000000-0005-0000-0000-000099D70000}"/>
    <cellStyle name="T_Sheet1 2 3 31" xfId="49993" xr:uid="{00000000-0005-0000-0000-00009AD70000}"/>
    <cellStyle name="T_Sheet1 2 3 32" xfId="49994" xr:uid="{00000000-0005-0000-0000-00009BD70000}"/>
    <cellStyle name="T_Sheet1 2 3 33" xfId="49995" xr:uid="{00000000-0005-0000-0000-00009CD70000}"/>
    <cellStyle name="T_Sheet1 2 3 34" xfId="49996" xr:uid="{00000000-0005-0000-0000-00009DD70000}"/>
    <cellStyle name="T_Sheet1 2 3 4" xfId="49997" xr:uid="{00000000-0005-0000-0000-00009ED70000}"/>
    <cellStyle name="T_Sheet1 2 3 4 2" xfId="49998" xr:uid="{00000000-0005-0000-0000-00009FD70000}"/>
    <cellStyle name="T_Sheet1 2 3 4 3" xfId="49999" xr:uid="{00000000-0005-0000-0000-0000A0D70000}"/>
    <cellStyle name="T_Sheet1 2 3 4 4" xfId="50000" xr:uid="{00000000-0005-0000-0000-0000A1D70000}"/>
    <cellStyle name="T_Sheet1 2 3 4 5" xfId="50001" xr:uid="{00000000-0005-0000-0000-0000A2D70000}"/>
    <cellStyle name="T_Sheet1 2 3 4 6" xfId="50002" xr:uid="{00000000-0005-0000-0000-0000A3D70000}"/>
    <cellStyle name="T_Sheet1 2 3 5" xfId="50003" xr:uid="{00000000-0005-0000-0000-0000A4D70000}"/>
    <cellStyle name="T_Sheet1 2 3 5 2" xfId="50004" xr:uid="{00000000-0005-0000-0000-0000A5D70000}"/>
    <cellStyle name="T_Sheet1 2 3 5 3" xfId="50005" xr:uid="{00000000-0005-0000-0000-0000A6D70000}"/>
    <cellStyle name="T_Sheet1 2 3 5 4" xfId="50006" xr:uid="{00000000-0005-0000-0000-0000A7D70000}"/>
    <cellStyle name="T_Sheet1 2 3 5 5" xfId="50007" xr:uid="{00000000-0005-0000-0000-0000A8D70000}"/>
    <cellStyle name="T_Sheet1 2 3 5 6" xfId="50008" xr:uid="{00000000-0005-0000-0000-0000A9D70000}"/>
    <cellStyle name="T_Sheet1 2 3 6" xfId="50009" xr:uid="{00000000-0005-0000-0000-0000AAD70000}"/>
    <cellStyle name="T_Sheet1 2 3 6 2" xfId="50010" xr:uid="{00000000-0005-0000-0000-0000ABD70000}"/>
    <cellStyle name="T_Sheet1 2 3 6 3" xfId="50011" xr:uid="{00000000-0005-0000-0000-0000ACD70000}"/>
    <cellStyle name="T_Sheet1 2 3 6 4" xfId="50012" xr:uid="{00000000-0005-0000-0000-0000ADD70000}"/>
    <cellStyle name="T_Sheet1 2 3 6 5" xfId="50013" xr:uid="{00000000-0005-0000-0000-0000AED70000}"/>
    <cellStyle name="T_Sheet1 2 3 6 6" xfId="50014" xr:uid="{00000000-0005-0000-0000-0000AFD70000}"/>
    <cellStyle name="T_Sheet1 2 3 7" xfId="50015" xr:uid="{00000000-0005-0000-0000-0000B0D70000}"/>
    <cellStyle name="T_Sheet1 2 3 7 2" xfId="50016" xr:uid="{00000000-0005-0000-0000-0000B1D70000}"/>
    <cellStyle name="T_Sheet1 2 3 7 3" xfId="50017" xr:uid="{00000000-0005-0000-0000-0000B2D70000}"/>
    <cellStyle name="T_Sheet1 2 3 7 4" xfId="50018" xr:uid="{00000000-0005-0000-0000-0000B3D70000}"/>
    <cellStyle name="T_Sheet1 2 3 7 5" xfId="50019" xr:uid="{00000000-0005-0000-0000-0000B4D70000}"/>
    <cellStyle name="T_Sheet1 2 3 7 6" xfId="50020" xr:uid="{00000000-0005-0000-0000-0000B5D70000}"/>
    <cellStyle name="T_Sheet1 2 3 8" xfId="50021" xr:uid="{00000000-0005-0000-0000-0000B6D70000}"/>
    <cellStyle name="T_Sheet1 2 3 8 2" xfId="50022" xr:uid="{00000000-0005-0000-0000-0000B7D70000}"/>
    <cellStyle name="T_Sheet1 2 3 8 3" xfId="50023" xr:uid="{00000000-0005-0000-0000-0000B8D70000}"/>
    <cellStyle name="T_Sheet1 2 3 8 4" xfId="50024" xr:uid="{00000000-0005-0000-0000-0000B9D70000}"/>
    <cellStyle name="T_Sheet1 2 3 8 5" xfId="50025" xr:uid="{00000000-0005-0000-0000-0000BAD70000}"/>
    <cellStyle name="T_Sheet1 2 3 8 6" xfId="50026" xr:uid="{00000000-0005-0000-0000-0000BBD70000}"/>
    <cellStyle name="T_Sheet1 2 3 9" xfId="50027" xr:uid="{00000000-0005-0000-0000-0000BCD70000}"/>
    <cellStyle name="T_Sheet1 2 3 9 2" xfId="50028" xr:uid="{00000000-0005-0000-0000-0000BDD70000}"/>
    <cellStyle name="T_Sheet1 2 3 9 3" xfId="50029" xr:uid="{00000000-0005-0000-0000-0000BED70000}"/>
    <cellStyle name="T_Sheet1 2 3 9 4" xfId="50030" xr:uid="{00000000-0005-0000-0000-0000BFD70000}"/>
    <cellStyle name="T_Sheet1 2 3 9 5" xfId="50031" xr:uid="{00000000-0005-0000-0000-0000C0D70000}"/>
    <cellStyle name="T_Sheet1 2 3 9 6" xfId="50032" xr:uid="{00000000-0005-0000-0000-0000C1D70000}"/>
    <cellStyle name="T_Sheet1 20" xfId="50033" xr:uid="{00000000-0005-0000-0000-0000C2D70000}"/>
    <cellStyle name="T_Sheet1 20 2" xfId="50034" xr:uid="{00000000-0005-0000-0000-0000C3D70000}"/>
    <cellStyle name="T_Sheet1 20 3" xfId="50035" xr:uid="{00000000-0005-0000-0000-0000C4D70000}"/>
    <cellStyle name="T_Sheet1 20 4" xfId="50036" xr:uid="{00000000-0005-0000-0000-0000C5D70000}"/>
    <cellStyle name="T_Sheet1 20 5" xfId="50037" xr:uid="{00000000-0005-0000-0000-0000C6D70000}"/>
    <cellStyle name="T_Sheet1 20 6" xfId="50038" xr:uid="{00000000-0005-0000-0000-0000C7D70000}"/>
    <cellStyle name="T_Sheet1 21" xfId="50039" xr:uid="{00000000-0005-0000-0000-0000C8D70000}"/>
    <cellStyle name="T_Sheet1 21 2" xfId="50040" xr:uid="{00000000-0005-0000-0000-0000C9D70000}"/>
    <cellStyle name="T_Sheet1 21 3" xfId="50041" xr:uid="{00000000-0005-0000-0000-0000CAD70000}"/>
    <cellStyle name="T_Sheet1 21 4" xfId="50042" xr:uid="{00000000-0005-0000-0000-0000CBD70000}"/>
    <cellStyle name="T_Sheet1 21 5" xfId="50043" xr:uid="{00000000-0005-0000-0000-0000CCD70000}"/>
    <cellStyle name="T_Sheet1 21 6" xfId="50044" xr:uid="{00000000-0005-0000-0000-0000CDD70000}"/>
    <cellStyle name="T_Sheet1 22" xfId="50045" xr:uid="{00000000-0005-0000-0000-0000CED70000}"/>
    <cellStyle name="T_Sheet1 22 2" xfId="50046" xr:uid="{00000000-0005-0000-0000-0000CFD70000}"/>
    <cellStyle name="T_Sheet1 22 3" xfId="50047" xr:uid="{00000000-0005-0000-0000-0000D0D70000}"/>
    <cellStyle name="T_Sheet1 22 4" xfId="50048" xr:uid="{00000000-0005-0000-0000-0000D1D70000}"/>
    <cellStyle name="T_Sheet1 22 5" xfId="50049" xr:uid="{00000000-0005-0000-0000-0000D2D70000}"/>
    <cellStyle name="T_Sheet1 22 6" xfId="50050" xr:uid="{00000000-0005-0000-0000-0000D3D70000}"/>
    <cellStyle name="T_Sheet1 23" xfId="50051" xr:uid="{00000000-0005-0000-0000-0000D4D70000}"/>
    <cellStyle name="T_Sheet1 23 2" xfId="50052" xr:uid="{00000000-0005-0000-0000-0000D5D70000}"/>
    <cellStyle name="T_Sheet1 23 3" xfId="50053" xr:uid="{00000000-0005-0000-0000-0000D6D70000}"/>
    <cellStyle name="T_Sheet1 23 4" xfId="50054" xr:uid="{00000000-0005-0000-0000-0000D7D70000}"/>
    <cellStyle name="T_Sheet1 23 5" xfId="50055" xr:uid="{00000000-0005-0000-0000-0000D8D70000}"/>
    <cellStyle name="T_Sheet1 23 6" xfId="50056" xr:uid="{00000000-0005-0000-0000-0000D9D70000}"/>
    <cellStyle name="T_Sheet1 24" xfId="50057" xr:uid="{00000000-0005-0000-0000-0000DAD70000}"/>
    <cellStyle name="T_Sheet1 24 2" xfId="50058" xr:uid="{00000000-0005-0000-0000-0000DBD70000}"/>
    <cellStyle name="T_Sheet1 24 3" xfId="50059" xr:uid="{00000000-0005-0000-0000-0000DCD70000}"/>
    <cellStyle name="T_Sheet1 24 4" xfId="50060" xr:uid="{00000000-0005-0000-0000-0000DDD70000}"/>
    <cellStyle name="T_Sheet1 24 5" xfId="50061" xr:uid="{00000000-0005-0000-0000-0000DED70000}"/>
    <cellStyle name="T_Sheet1 24 6" xfId="50062" xr:uid="{00000000-0005-0000-0000-0000DFD70000}"/>
    <cellStyle name="T_Sheet1 25" xfId="50063" xr:uid="{00000000-0005-0000-0000-0000E0D70000}"/>
    <cellStyle name="T_Sheet1 25 2" xfId="50064" xr:uid="{00000000-0005-0000-0000-0000E1D70000}"/>
    <cellStyle name="T_Sheet1 25 3" xfId="50065" xr:uid="{00000000-0005-0000-0000-0000E2D70000}"/>
    <cellStyle name="T_Sheet1 25 4" xfId="50066" xr:uid="{00000000-0005-0000-0000-0000E3D70000}"/>
    <cellStyle name="T_Sheet1 25 5" xfId="50067" xr:uid="{00000000-0005-0000-0000-0000E4D70000}"/>
    <cellStyle name="T_Sheet1 25 6" xfId="50068" xr:uid="{00000000-0005-0000-0000-0000E5D70000}"/>
    <cellStyle name="T_Sheet1 26" xfId="50069" xr:uid="{00000000-0005-0000-0000-0000E6D70000}"/>
    <cellStyle name="T_Sheet1 26 2" xfId="50070" xr:uid="{00000000-0005-0000-0000-0000E7D70000}"/>
    <cellStyle name="T_Sheet1 26 3" xfId="50071" xr:uid="{00000000-0005-0000-0000-0000E8D70000}"/>
    <cellStyle name="T_Sheet1 26 4" xfId="50072" xr:uid="{00000000-0005-0000-0000-0000E9D70000}"/>
    <cellStyle name="T_Sheet1 26 5" xfId="50073" xr:uid="{00000000-0005-0000-0000-0000EAD70000}"/>
    <cellStyle name="T_Sheet1 26 6" xfId="50074" xr:uid="{00000000-0005-0000-0000-0000EBD70000}"/>
    <cellStyle name="T_Sheet1 27" xfId="50075" xr:uid="{00000000-0005-0000-0000-0000ECD70000}"/>
    <cellStyle name="T_Sheet1 27 2" xfId="50076" xr:uid="{00000000-0005-0000-0000-0000EDD70000}"/>
    <cellStyle name="T_Sheet1 27 3" xfId="50077" xr:uid="{00000000-0005-0000-0000-0000EED70000}"/>
    <cellStyle name="T_Sheet1 27 4" xfId="50078" xr:uid="{00000000-0005-0000-0000-0000EFD70000}"/>
    <cellStyle name="T_Sheet1 27 5" xfId="50079" xr:uid="{00000000-0005-0000-0000-0000F0D70000}"/>
    <cellStyle name="T_Sheet1 27 6" xfId="50080" xr:uid="{00000000-0005-0000-0000-0000F1D70000}"/>
    <cellStyle name="T_Sheet1 28" xfId="50081" xr:uid="{00000000-0005-0000-0000-0000F2D70000}"/>
    <cellStyle name="T_Sheet1 28 2" xfId="50082" xr:uid="{00000000-0005-0000-0000-0000F3D70000}"/>
    <cellStyle name="T_Sheet1 28 3" xfId="50083" xr:uid="{00000000-0005-0000-0000-0000F4D70000}"/>
    <cellStyle name="T_Sheet1 28 4" xfId="50084" xr:uid="{00000000-0005-0000-0000-0000F5D70000}"/>
    <cellStyle name="T_Sheet1 28 5" xfId="50085" xr:uid="{00000000-0005-0000-0000-0000F6D70000}"/>
    <cellStyle name="T_Sheet1 28 6" xfId="50086" xr:uid="{00000000-0005-0000-0000-0000F7D70000}"/>
    <cellStyle name="T_Sheet1 29" xfId="50087" xr:uid="{00000000-0005-0000-0000-0000F8D70000}"/>
    <cellStyle name="T_Sheet1 29 2" xfId="50088" xr:uid="{00000000-0005-0000-0000-0000F9D70000}"/>
    <cellStyle name="T_Sheet1 29 3" xfId="50089" xr:uid="{00000000-0005-0000-0000-0000FAD70000}"/>
    <cellStyle name="T_Sheet1 29 4" xfId="50090" xr:uid="{00000000-0005-0000-0000-0000FBD70000}"/>
    <cellStyle name="T_Sheet1 29 5" xfId="50091" xr:uid="{00000000-0005-0000-0000-0000FCD70000}"/>
    <cellStyle name="T_Sheet1 29 6" xfId="50092" xr:uid="{00000000-0005-0000-0000-0000FDD70000}"/>
    <cellStyle name="T_Sheet1 3" xfId="50093" xr:uid="{00000000-0005-0000-0000-0000FED70000}"/>
    <cellStyle name="T_Sheet1 3 10" xfId="50094" xr:uid="{00000000-0005-0000-0000-0000FFD70000}"/>
    <cellStyle name="T_Sheet1 3 10 2" xfId="50095" xr:uid="{00000000-0005-0000-0000-000000D80000}"/>
    <cellStyle name="T_Sheet1 3 10 3" xfId="50096" xr:uid="{00000000-0005-0000-0000-000001D80000}"/>
    <cellStyle name="T_Sheet1 3 10 4" xfId="50097" xr:uid="{00000000-0005-0000-0000-000002D80000}"/>
    <cellStyle name="T_Sheet1 3 10 5" xfId="50098" xr:uid="{00000000-0005-0000-0000-000003D80000}"/>
    <cellStyle name="T_Sheet1 3 10 6" xfId="50099" xr:uid="{00000000-0005-0000-0000-000004D80000}"/>
    <cellStyle name="T_Sheet1 3 11" xfId="50100" xr:uid="{00000000-0005-0000-0000-000005D80000}"/>
    <cellStyle name="T_Sheet1 3 11 2" xfId="50101" xr:uid="{00000000-0005-0000-0000-000006D80000}"/>
    <cellStyle name="T_Sheet1 3 11 3" xfId="50102" xr:uid="{00000000-0005-0000-0000-000007D80000}"/>
    <cellStyle name="T_Sheet1 3 11 4" xfId="50103" xr:uid="{00000000-0005-0000-0000-000008D80000}"/>
    <cellStyle name="T_Sheet1 3 11 5" xfId="50104" xr:uid="{00000000-0005-0000-0000-000009D80000}"/>
    <cellStyle name="T_Sheet1 3 11 6" xfId="50105" xr:uid="{00000000-0005-0000-0000-00000AD80000}"/>
    <cellStyle name="T_Sheet1 3 12" xfId="50106" xr:uid="{00000000-0005-0000-0000-00000BD80000}"/>
    <cellStyle name="T_Sheet1 3 12 2" xfId="50107" xr:uid="{00000000-0005-0000-0000-00000CD80000}"/>
    <cellStyle name="T_Sheet1 3 12 3" xfId="50108" xr:uid="{00000000-0005-0000-0000-00000DD80000}"/>
    <cellStyle name="T_Sheet1 3 12 4" xfId="50109" xr:uid="{00000000-0005-0000-0000-00000ED80000}"/>
    <cellStyle name="T_Sheet1 3 12 5" xfId="50110" xr:uid="{00000000-0005-0000-0000-00000FD80000}"/>
    <cellStyle name="T_Sheet1 3 12 6" xfId="50111" xr:uid="{00000000-0005-0000-0000-000010D80000}"/>
    <cellStyle name="T_Sheet1 3 13" xfId="50112" xr:uid="{00000000-0005-0000-0000-000011D80000}"/>
    <cellStyle name="T_Sheet1 3 13 2" xfId="50113" xr:uid="{00000000-0005-0000-0000-000012D80000}"/>
    <cellStyle name="T_Sheet1 3 13 3" xfId="50114" xr:uid="{00000000-0005-0000-0000-000013D80000}"/>
    <cellStyle name="T_Sheet1 3 13 4" xfId="50115" xr:uid="{00000000-0005-0000-0000-000014D80000}"/>
    <cellStyle name="T_Sheet1 3 13 5" xfId="50116" xr:uid="{00000000-0005-0000-0000-000015D80000}"/>
    <cellStyle name="T_Sheet1 3 13 6" xfId="50117" xr:uid="{00000000-0005-0000-0000-000016D80000}"/>
    <cellStyle name="T_Sheet1 3 14" xfId="50118" xr:uid="{00000000-0005-0000-0000-000017D80000}"/>
    <cellStyle name="T_Sheet1 3 14 2" xfId="50119" xr:uid="{00000000-0005-0000-0000-000018D80000}"/>
    <cellStyle name="T_Sheet1 3 14 3" xfId="50120" xr:uid="{00000000-0005-0000-0000-000019D80000}"/>
    <cellStyle name="T_Sheet1 3 14 4" xfId="50121" xr:uid="{00000000-0005-0000-0000-00001AD80000}"/>
    <cellStyle name="T_Sheet1 3 14 5" xfId="50122" xr:uid="{00000000-0005-0000-0000-00001BD80000}"/>
    <cellStyle name="T_Sheet1 3 14 6" xfId="50123" xr:uid="{00000000-0005-0000-0000-00001CD80000}"/>
    <cellStyle name="T_Sheet1 3 15" xfId="50124" xr:uid="{00000000-0005-0000-0000-00001DD80000}"/>
    <cellStyle name="T_Sheet1 3 15 2" xfId="50125" xr:uid="{00000000-0005-0000-0000-00001ED80000}"/>
    <cellStyle name="T_Sheet1 3 15 3" xfId="50126" xr:uid="{00000000-0005-0000-0000-00001FD80000}"/>
    <cellStyle name="T_Sheet1 3 15 4" xfId="50127" xr:uid="{00000000-0005-0000-0000-000020D80000}"/>
    <cellStyle name="T_Sheet1 3 15 5" xfId="50128" xr:uid="{00000000-0005-0000-0000-000021D80000}"/>
    <cellStyle name="T_Sheet1 3 15 6" xfId="50129" xr:uid="{00000000-0005-0000-0000-000022D80000}"/>
    <cellStyle name="T_Sheet1 3 16" xfId="50130" xr:uid="{00000000-0005-0000-0000-000023D80000}"/>
    <cellStyle name="T_Sheet1 3 16 2" xfId="50131" xr:uid="{00000000-0005-0000-0000-000024D80000}"/>
    <cellStyle name="T_Sheet1 3 16 3" xfId="50132" xr:uid="{00000000-0005-0000-0000-000025D80000}"/>
    <cellStyle name="T_Sheet1 3 16 4" xfId="50133" xr:uid="{00000000-0005-0000-0000-000026D80000}"/>
    <cellStyle name="T_Sheet1 3 16 5" xfId="50134" xr:uid="{00000000-0005-0000-0000-000027D80000}"/>
    <cellStyle name="T_Sheet1 3 16 6" xfId="50135" xr:uid="{00000000-0005-0000-0000-000028D80000}"/>
    <cellStyle name="T_Sheet1 3 17" xfId="50136" xr:uid="{00000000-0005-0000-0000-000029D80000}"/>
    <cellStyle name="T_Sheet1 3 17 2" xfId="50137" xr:uid="{00000000-0005-0000-0000-00002AD80000}"/>
    <cellStyle name="T_Sheet1 3 17 3" xfId="50138" xr:uid="{00000000-0005-0000-0000-00002BD80000}"/>
    <cellStyle name="T_Sheet1 3 17 4" xfId="50139" xr:uid="{00000000-0005-0000-0000-00002CD80000}"/>
    <cellStyle name="T_Sheet1 3 17 5" xfId="50140" xr:uid="{00000000-0005-0000-0000-00002DD80000}"/>
    <cellStyle name="T_Sheet1 3 17 6" xfId="50141" xr:uid="{00000000-0005-0000-0000-00002ED80000}"/>
    <cellStyle name="T_Sheet1 3 18" xfId="50142" xr:uid="{00000000-0005-0000-0000-00002FD80000}"/>
    <cellStyle name="T_Sheet1 3 18 2" xfId="50143" xr:uid="{00000000-0005-0000-0000-000030D80000}"/>
    <cellStyle name="T_Sheet1 3 18 3" xfId="50144" xr:uid="{00000000-0005-0000-0000-000031D80000}"/>
    <cellStyle name="T_Sheet1 3 18 4" xfId="50145" xr:uid="{00000000-0005-0000-0000-000032D80000}"/>
    <cellStyle name="T_Sheet1 3 18 5" xfId="50146" xr:uid="{00000000-0005-0000-0000-000033D80000}"/>
    <cellStyle name="T_Sheet1 3 18 6" xfId="50147" xr:uid="{00000000-0005-0000-0000-000034D80000}"/>
    <cellStyle name="T_Sheet1 3 19" xfId="50148" xr:uid="{00000000-0005-0000-0000-000035D80000}"/>
    <cellStyle name="T_Sheet1 3 19 2" xfId="50149" xr:uid="{00000000-0005-0000-0000-000036D80000}"/>
    <cellStyle name="T_Sheet1 3 19 3" xfId="50150" xr:uid="{00000000-0005-0000-0000-000037D80000}"/>
    <cellStyle name="T_Sheet1 3 19 4" xfId="50151" xr:uid="{00000000-0005-0000-0000-000038D80000}"/>
    <cellStyle name="T_Sheet1 3 19 5" xfId="50152" xr:uid="{00000000-0005-0000-0000-000039D80000}"/>
    <cellStyle name="T_Sheet1 3 19 6" xfId="50153" xr:uid="{00000000-0005-0000-0000-00003AD80000}"/>
    <cellStyle name="T_Sheet1 3 2" xfId="50154" xr:uid="{00000000-0005-0000-0000-00003BD80000}"/>
    <cellStyle name="T_Sheet1 3 2 2" xfId="50155" xr:uid="{00000000-0005-0000-0000-00003CD80000}"/>
    <cellStyle name="T_Sheet1 3 2 3" xfId="50156" xr:uid="{00000000-0005-0000-0000-00003DD80000}"/>
    <cellStyle name="T_Sheet1 3 2 4" xfId="50157" xr:uid="{00000000-0005-0000-0000-00003ED80000}"/>
    <cellStyle name="T_Sheet1 3 2 5" xfId="50158" xr:uid="{00000000-0005-0000-0000-00003FD80000}"/>
    <cellStyle name="T_Sheet1 3 2 6" xfId="50159" xr:uid="{00000000-0005-0000-0000-000040D80000}"/>
    <cellStyle name="T_Sheet1 3 2 7" xfId="50160" xr:uid="{00000000-0005-0000-0000-000041D80000}"/>
    <cellStyle name="T_Sheet1 3 20" xfId="50161" xr:uid="{00000000-0005-0000-0000-000042D80000}"/>
    <cellStyle name="T_Sheet1 3 20 2" xfId="50162" xr:uid="{00000000-0005-0000-0000-000043D80000}"/>
    <cellStyle name="T_Sheet1 3 20 3" xfId="50163" xr:uid="{00000000-0005-0000-0000-000044D80000}"/>
    <cellStyle name="T_Sheet1 3 20 4" xfId="50164" xr:uid="{00000000-0005-0000-0000-000045D80000}"/>
    <cellStyle name="T_Sheet1 3 20 5" xfId="50165" xr:uid="{00000000-0005-0000-0000-000046D80000}"/>
    <cellStyle name="T_Sheet1 3 20 6" xfId="50166" xr:uid="{00000000-0005-0000-0000-000047D80000}"/>
    <cellStyle name="T_Sheet1 3 21" xfId="50167" xr:uid="{00000000-0005-0000-0000-000048D80000}"/>
    <cellStyle name="T_Sheet1 3 21 2" xfId="50168" xr:uid="{00000000-0005-0000-0000-000049D80000}"/>
    <cellStyle name="T_Sheet1 3 21 3" xfId="50169" xr:uid="{00000000-0005-0000-0000-00004AD80000}"/>
    <cellStyle name="T_Sheet1 3 21 4" xfId="50170" xr:uid="{00000000-0005-0000-0000-00004BD80000}"/>
    <cellStyle name="T_Sheet1 3 21 5" xfId="50171" xr:uid="{00000000-0005-0000-0000-00004CD80000}"/>
    <cellStyle name="T_Sheet1 3 21 6" xfId="50172" xr:uid="{00000000-0005-0000-0000-00004DD80000}"/>
    <cellStyle name="T_Sheet1 3 22" xfId="50173" xr:uid="{00000000-0005-0000-0000-00004ED80000}"/>
    <cellStyle name="T_Sheet1 3 22 2" xfId="50174" xr:uid="{00000000-0005-0000-0000-00004FD80000}"/>
    <cellStyle name="T_Sheet1 3 22 3" xfId="50175" xr:uid="{00000000-0005-0000-0000-000050D80000}"/>
    <cellStyle name="T_Sheet1 3 22 4" xfId="50176" xr:uid="{00000000-0005-0000-0000-000051D80000}"/>
    <cellStyle name="T_Sheet1 3 22 5" xfId="50177" xr:uid="{00000000-0005-0000-0000-000052D80000}"/>
    <cellStyle name="T_Sheet1 3 22 6" xfId="50178" xr:uid="{00000000-0005-0000-0000-000053D80000}"/>
    <cellStyle name="T_Sheet1 3 23" xfId="50179" xr:uid="{00000000-0005-0000-0000-000054D80000}"/>
    <cellStyle name="T_Sheet1 3 23 2" xfId="50180" xr:uid="{00000000-0005-0000-0000-000055D80000}"/>
    <cellStyle name="T_Sheet1 3 23 3" xfId="50181" xr:uid="{00000000-0005-0000-0000-000056D80000}"/>
    <cellStyle name="T_Sheet1 3 23 4" xfId="50182" xr:uid="{00000000-0005-0000-0000-000057D80000}"/>
    <cellStyle name="T_Sheet1 3 23 5" xfId="50183" xr:uid="{00000000-0005-0000-0000-000058D80000}"/>
    <cellStyle name="T_Sheet1 3 23 6" xfId="50184" xr:uid="{00000000-0005-0000-0000-000059D80000}"/>
    <cellStyle name="T_Sheet1 3 24" xfId="50185" xr:uid="{00000000-0005-0000-0000-00005AD80000}"/>
    <cellStyle name="T_Sheet1 3 24 2" xfId="50186" xr:uid="{00000000-0005-0000-0000-00005BD80000}"/>
    <cellStyle name="T_Sheet1 3 24 3" xfId="50187" xr:uid="{00000000-0005-0000-0000-00005CD80000}"/>
    <cellStyle name="T_Sheet1 3 24 4" xfId="50188" xr:uid="{00000000-0005-0000-0000-00005DD80000}"/>
    <cellStyle name="T_Sheet1 3 24 5" xfId="50189" xr:uid="{00000000-0005-0000-0000-00005ED80000}"/>
    <cellStyle name="T_Sheet1 3 24 6" xfId="50190" xr:uid="{00000000-0005-0000-0000-00005FD80000}"/>
    <cellStyle name="T_Sheet1 3 25" xfId="50191" xr:uid="{00000000-0005-0000-0000-000060D80000}"/>
    <cellStyle name="T_Sheet1 3 25 2" xfId="50192" xr:uid="{00000000-0005-0000-0000-000061D80000}"/>
    <cellStyle name="T_Sheet1 3 25 3" xfId="50193" xr:uid="{00000000-0005-0000-0000-000062D80000}"/>
    <cellStyle name="T_Sheet1 3 25 4" xfId="50194" xr:uid="{00000000-0005-0000-0000-000063D80000}"/>
    <cellStyle name="T_Sheet1 3 25 5" xfId="50195" xr:uid="{00000000-0005-0000-0000-000064D80000}"/>
    <cellStyle name="T_Sheet1 3 25 6" xfId="50196" xr:uid="{00000000-0005-0000-0000-000065D80000}"/>
    <cellStyle name="T_Sheet1 3 26" xfId="50197" xr:uid="{00000000-0005-0000-0000-000066D80000}"/>
    <cellStyle name="T_Sheet1 3 26 2" xfId="50198" xr:uid="{00000000-0005-0000-0000-000067D80000}"/>
    <cellStyle name="T_Sheet1 3 26 3" xfId="50199" xr:uid="{00000000-0005-0000-0000-000068D80000}"/>
    <cellStyle name="T_Sheet1 3 26 4" xfId="50200" xr:uid="{00000000-0005-0000-0000-000069D80000}"/>
    <cellStyle name="T_Sheet1 3 26 5" xfId="50201" xr:uid="{00000000-0005-0000-0000-00006AD80000}"/>
    <cellStyle name="T_Sheet1 3 26 6" xfId="50202" xr:uid="{00000000-0005-0000-0000-00006BD80000}"/>
    <cellStyle name="T_Sheet1 3 27" xfId="50203" xr:uid="{00000000-0005-0000-0000-00006CD80000}"/>
    <cellStyle name="T_Sheet1 3 27 2" xfId="50204" xr:uid="{00000000-0005-0000-0000-00006DD80000}"/>
    <cellStyle name="T_Sheet1 3 27 3" xfId="50205" xr:uid="{00000000-0005-0000-0000-00006ED80000}"/>
    <cellStyle name="T_Sheet1 3 27 4" xfId="50206" xr:uid="{00000000-0005-0000-0000-00006FD80000}"/>
    <cellStyle name="T_Sheet1 3 27 5" xfId="50207" xr:uid="{00000000-0005-0000-0000-000070D80000}"/>
    <cellStyle name="T_Sheet1 3 27 6" xfId="50208" xr:uid="{00000000-0005-0000-0000-000071D80000}"/>
    <cellStyle name="T_Sheet1 3 28" xfId="50209" xr:uid="{00000000-0005-0000-0000-000072D80000}"/>
    <cellStyle name="T_Sheet1 3 28 2" xfId="50210" xr:uid="{00000000-0005-0000-0000-000073D80000}"/>
    <cellStyle name="T_Sheet1 3 28 3" xfId="50211" xr:uid="{00000000-0005-0000-0000-000074D80000}"/>
    <cellStyle name="T_Sheet1 3 28 4" xfId="50212" xr:uid="{00000000-0005-0000-0000-000075D80000}"/>
    <cellStyle name="T_Sheet1 3 28 5" xfId="50213" xr:uid="{00000000-0005-0000-0000-000076D80000}"/>
    <cellStyle name="T_Sheet1 3 28 6" xfId="50214" xr:uid="{00000000-0005-0000-0000-000077D80000}"/>
    <cellStyle name="T_Sheet1 3 29" xfId="50215" xr:uid="{00000000-0005-0000-0000-000078D80000}"/>
    <cellStyle name="T_Sheet1 3 29 2" xfId="50216" xr:uid="{00000000-0005-0000-0000-000079D80000}"/>
    <cellStyle name="T_Sheet1 3 29 3" xfId="50217" xr:uid="{00000000-0005-0000-0000-00007AD80000}"/>
    <cellStyle name="T_Sheet1 3 29 4" xfId="50218" xr:uid="{00000000-0005-0000-0000-00007BD80000}"/>
    <cellStyle name="T_Sheet1 3 29 5" xfId="50219" xr:uid="{00000000-0005-0000-0000-00007CD80000}"/>
    <cellStyle name="T_Sheet1 3 29 6" xfId="50220" xr:uid="{00000000-0005-0000-0000-00007DD80000}"/>
    <cellStyle name="T_Sheet1 3 3" xfId="50221" xr:uid="{00000000-0005-0000-0000-00007ED80000}"/>
    <cellStyle name="T_Sheet1 3 3 2" xfId="50222" xr:uid="{00000000-0005-0000-0000-00007FD80000}"/>
    <cellStyle name="T_Sheet1 3 3 3" xfId="50223" xr:uid="{00000000-0005-0000-0000-000080D80000}"/>
    <cellStyle name="T_Sheet1 3 3 4" xfId="50224" xr:uid="{00000000-0005-0000-0000-000081D80000}"/>
    <cellStyle name="T_Sheet1 3 3 5" xfId="50225" xr:uid="{00000000-0005-0000-0000-000082D80000}"/>
    <cellStyle name="T_Sheet1 3 3 6" xfId="50226" xr:uid="{00000000-0005-0000-0000-000083D80000}"/>
    <cellStyle name="T_Sheet1 3 30" xfId="50227" xr:uid="{00000000-0005-0000-0000-000084D80000}"/>
    <cellStyle name="T_Sheet1 3 31" xfId="50228" xr:uid="{00000000-0005-0000-0000-000085D80000}"/>
    <cellStyle name="T_Sheet1 3 32" xfId="50229" xr:uid="{00000000-0005-0000-0000-000086D80000}"/>
    <cellStyle name="T_Sheet1 3 33" xfId="50230" xr:uid="{00000000-0005-0000-0000-000087D80000}"/>
    <cellStyle name="T_Sheet1 3 34" xfId="50231" xr:uid="{00000000-0005-0000-0000-000088D80000}"/>
    <cellStyle name="T_Sheet1 3 4" xfId="50232" xr:uid="{00000000-0005-0000-0000-000089D80000}"/>
    <cellStyle name="T_Sheet1 3 4 2" xfId="50233" xr:uid="{00000000-0005-0000-0000-00008AD80000}"/>
    <cellStyle name="T_Sheet1 3 4 3" xfId="50234" xr:uid="{00000000-0005-0000-0000-00008BD80000}"/>
    <cellStyle name="T_Sheet1 3 4 4" xfId="50235" xr:uid="{00000000-0005-0000-0000-00008CD80000}"/>
    <cellStyle name="T_Sheet1 3 4 5" xfId="50236" xr:uid="{00000000-0005-0000-0000-00008DD80000}"/>
    <cellStyle name="T_Sheet1 3 4 6" xfId="50237" xr:uid="{00000000-0005-0000-0000-00008ED80000}"/>
    <cellStyle name="T_Sheet1 3 5" xfId="50238" xr:uid="{00000000-0005-0000-0000-00008FD80000}"/>
    <cellStyle name="T_Sheet1 3 5 2" xfId="50239" xr:uid="{00000000-0005-0000-0000-000090D80000}"/>
    <cellStyle name="T_Sheet1 3 5 3" xfId="50240" xr:uid="{00000000-0005-0000-0000-000091D80000}"/>
    <cellStyle name="T_Sheet1 3 5 4" xfId="50241" xr:uid="{00000000-0005-0000-0000-000092D80000}"/>
    <cellStyle name="T_Sheet1 3 5 5" xfId="50242" xr:uid="{00000000-0005-0000-0000-000093D80000}"/>
    <cellStyle name="T_Sheet1 3 5 6" xfId="50243" xr:uid="{00000000-0005-0000-0000-000094D80000}"/>
    <cellStyle name="T_Sheet1 3 6" xfId="50244" xr:uid="{00000000-0005-0000-0000-000095D80000}"/>
    <cellStyle name="T_Sheet1 3 6 2" xfId="50245" xr:uid="{00000000-0005-0000-0000-000096D80000}"/>
    <cellStyle name="T_Sheet1 3 6 3" xfId="50246" xr:uid="{00000000-0005-0000-0000-000097D80000}"/>
    <cellStyle name="T_Sheet1 3 6 4" xfId="50247" xr:uid="{00000000-0005-0000-0000-000098D80000}"/>
    <cellStyle name="T_Sheet1 3 6 5" xfId="50248" xr:uid="{00000000-0005-0000-0000-000099D80000}"/>
    <cellStyle name="T_Sheet1 3 6 6" xfId="50249" xr:uid="{00000000-0005-0000-0000-00009AD80000}"/>
    <cellStyle name="T_Sheet1 3 7" xfId="50250" xr:uid="{00000000-0005-0000-0000-00009BD80000}"/>
    <cellStyle name="T_Sheet1 3 7 2" xfId="50251" xr:uid="{00000000-0005-0000-0000-00009CD80000}"/>
    <cellStyle name="T_Sheet1 3 7 3" xfId="50252" xr:uid="{00000000-0005-0000-0000-00009DD80000}"/>
    <cellStyle name="T_Sheet1 3 7 4" xfId="50253" xr:uid="{00000000-0005-0000-0000-00009ED80000}"/>
    <cellStyle name="T_Sheet1 3 7 5" xfId="50254" xr:uid="{00000000-0005-0000-0000-00009FD80000}"/>
    <cellStyle name="T_Sheet1 3 7 6" xfId="50255" xr:uid="{00000000-0005-0000-0000-0000A0D80000}"/>
    <cellStyle name="T_Sheet1 3 8" xfId="50256" xr:uid="{00000000-0005-0000-0000-0000A1D80000}"/>
    <cellStyle name="T_Sheet1 3 8 2" xfId="50257" xr:uid="{00000000-0005-0000-0000-0000A2D80000}"/>
    <cellStyle name="T_Sheet1 3 8 3" xfId="50258" xr:uid="{00000000-0005-0000-0000-0000A3D80000}"/>
    <cellStyle name="T_Sheet1 3 8 4" xfId="50259" xr:uid="{00000000-0005-0000-0000-0000A4D80000}"/>
    <cellStyle name="T_Sheet1 3 8 5" xfId="50260" xr:uid="{00000000-0005-0000-0000-0000A5D80000}"/>
    <cellStyle name="T_Sheet1 3 8 6" xfId="50261" xr:uid="{00000000-0005-0000-0000-0000A6D80000}"/>
    <cellStyle name="T_Sheet1 3 9" xfId="50262" xr:uid="{00000000-0005-0000-0000-0000A7D80000}"/>
    <cellStyle name="T_Sheet1 3 9 2" xfId="50263" xr:uid="{00000000-0005-0000-0000-0000A8D80000}"/>
    <cellStyle name="T_Sheet1 3 9 3" xfId="50264" xr:uid="{00000000-0005-0000-0000-0000A9D80000}"/>
    <cellStyle name="T_Sheet1 3 9 4" xfId="50265" xr:uid="{00000000-0005-0000-0000-0000AAD80000}"/>
    <cellStyle name="T_Sheet1 3 9 5" xfId="50266" xr:uid="{00000000-0005-0000-0000-0000ABD80000}"/>
    <cellStyle name="T_Sheet1 3 9 6" xfId="50267" xr:uid="{00000000-0005-0000-0000-0000ACD80000}"/>
    <cellStyle name="T_Sheet1 30" xfId="50268" xr:uid="{00000000-0005-0000-0000-0000ADD80000}"/>
    <cellStyle name="T_Sheet1 30 2" xfId="50269" xr:uid="{00000000-0005-0000-0000-0000AED80000}"/>
    <cellStyle name="T_Sheet1 30 3" xfId="50270" xr:uid="{00000000-0005-0000-0000-0000AFD80000}"/>
    <cellStyle name="T_Sheet1 30 4" xfId="50271" xr:uid="{00000000-0005-0000-0000-0000B0D80000}"/>
    <cellStyle name="T_Sheet1 30 5" xfId="50272" xr:uid="{00000000-0005-0000-0000-0000B1D80000}"/>
    <cellStyle name="T_Sheet1 30 6" xfId="50273" xr:uid="{00000000-0005-0000-0000-0000B2D80000}"/>
    <cellStyle name="T_Sheet1 31" xfId="50274" xr:uid="{00000000-0005-0000-0000-0000B3D80000}"/>
    <cellStyle name="T_Sheet1 31 2" xfId="50275" xr:uid="{00000000-0005-0000-0000-0000B4D80000}"/>
    <cellStyle name="T_Sheet1 31 3" xfId="50276" xr:uid="{00000000-0005-0000-0000-0000B5D80000}"/>
    <cellStyle name="T_Sheet1 31 4" xfId="50277" xr:uid="{00000000-0005-0000-0000-0000B6D80000}"/>
    <cellStyle name="T_Sheet1 31 5" xfId="50278" xr:uid="{00000000-0005-0000-0000-0000B7D80000}"/>
    <cellStyle name="T_Sheet1 31 6" xfId="50279" xr:uid="{00000000-0005-0000-0000-0000B8D80000}"/>
    <cellStyle name="T_Sheet1 32" xfId="50280" xr:uid="{00000000-0005-0000-0000-0000B9D80000}"/>
    <cellStyle name="T_Sheet1 32 2" xfId="50281" xr:uid="{00000000-0005-0000-0000-0000BAD80000}"/>
    <cellStyle name="T_Sheet1 32 3" xfId="50282" xr:uid="{00000000-0005-0000-0000-0000BBD80000}"/>
    <cellStyle name="T_Sheet1 32 4" xfId="50283" xr:uid="{00000000-0005-0000-0000-0000BCD80000}"/>
    <cellStyle name="T_Sheet1 32 5" xfId="50284" xr:uid="{00000000-0005-0000-0000-0000BDD80000}"/>
    <cellStyle name="T_Sheet1 32 6" xfId="50285" xr:uid="{00000000-0005-0000-0000-0000BED80000}"/>
    <cellStyle name="T_Sheet1 33" xfId="50286" xr:uid="{00000000-0005-0000-0000-0000BFD80000}"/>
    <cellStyle name="T_Sheet1 33 2" xfId="50287" xr:uid="{00000000-0005-0000-0000-0000C0D80000}"/>
    <cellStyle name="T_Sheet1 33 3" xfId="50288" xr:uid="{00000000-0005-0000-0000-0000C1D80000}"/>
    <cellStyle name="T_Sheet1 33 4" xfId="50289" xr:uid="{00000000-0005-0000-0000-0000C2D80000}"/>
    <cellStyle name="T_Sheet1 33 5" xfId="50290" xr:uid="{00000000-0005-0000-0000-0000C3D80000}"/>
    <cellStyle name="T_Sheet1 33 6" xfId="50291" xr:uid="{00000000-0005-0000-0000-0000C4D80000}"/>
    <cellStyle name="T_Sheet1 34" xfId="50292" xr:uid="{00000000-0005-0000-0000-0000C5D80000}"/>
    <cellStyle name="T_Sheet1 34 2" xfId="50293" xr:uid="{00000000-0005-0000-0000-0000C6D80000}"/>
    <cellStyle name="T_Sheet1 34 3" xfId="50294" xr:uid="{00000000-0005-0000-0000-0000C7D80000}"/>
    <cellStyle name="T_Sheet1 34 4" xfId="50295" xr:uid="{00000000-0005-0000-0000-0000C8D80000}"/>
    <cellStyle name="T_Sheet1 34 5" xfId="50296" xr:uid="{00000000-0005-0000-0000-0000C9D80000}"/>
    <cellStyle name="T_Sheet1 34 6" xfId="50297" xr:uid="{00000000-0005-0000-0000-0000CAD80000}"/>
    <cellStyle name="T_Sheet1 35" xfId="50298" xr:uid="{00000000-0005-0000-0000-0000CBD80000}"/>
    <cellStyle name="T_Sheet1 35 2" xfId="50299" xr:uid="{00000000-0005-0000-0000-0000CCD80000}"/>
    <cellStyle name="T_Sheet1 35 3" xfId="50300" xr:uid="{00000000-0005-0000-0000-0000CDD80000}"/>
    <cellStyle name="T_Sheet1 35 4" xfId="50301" xr:uid="{00000000-0005-0000-0000-0000CED80000}"/>
    <cellStyle name="T_Sheet1 35 5" xfId="50302" xr:uid="{00000000-0005-0000-0000-0000CFD80000}"/>
    <cellStyle name="T_Sheet1 35 6" xfId="50303" xr:uid="{00000000-0005-0000-0000-0000D0D80000}"/>
    <cellStyle name="T_Sheet1 36" xfId="50304" xr:uid="{00000000-0005-0000-0000-0000D1D80000}"/>
    <cellStyle name="T_Sheet1 36 2" xfId="50305" xr:uid="{00000000-0005-0000-0000-0000D2D80000}"/>
    <cellStyle name="T_Sheet1 36 3" xfId="50306" xr:uid="{00000000-0005-0000-0000-0000D3D80000}"/>
    <cellStyle name="T_Sheet1 36 4" xfId="50307" xr:uid="{00000000-0005-0000-0000-0000D4D80000}"/>
    <cellStyle name="T_Sheet1 36 5" xfId="50308" xr:uid="{00000000-0005-0000-0000-0000D5D80000}"/>
    <cellStyle name="T_Sheet1 36 6" xfId="50309" xr:uid="{00000000-0005-0000-0000-0000D6D80000}"/>
    <cellStyle name="T_Sheet1 37" xfId="50310" xr:uid="{00000000-0005-0000-0000-0000D7D80000}"/>
    <cellStyle name="T_Sheet1 38" xfId="50311" xr:uid="{00000000-0005-0000-0000-0000D8D80000}"/>
    <cellStyle name="T_Sheet1 39" xfId="50312" xr:uid="{00000000-0005-0000-0000-0000D9D80000}"/>
    <cellStyle name="T_Sheet1 4" xfId="50313" xr:uid="{00000000-0005-0000-0000-0000DAD80000}"/>
    <cellStyle name="T_Sheet1 4 10" xfId="50314" xr:uid="{00000000-0005-0000-0000-0000DBD80000}"/>
    <cellStyle name="T_Sheet1 4 10 2" xfId="50315" xr:uid="{00000000-0005-0000-0000-0000DCD80000}"/>
    <cellStyle name="T_Sheet1 4 10 3" xfId="50316" xr:uid="{00000000-0005-0000-0000-0000DDD80000}"/>
    <cellStyle name="T_Sheet1 4 10 4" xfId="50317" xr:uid="{00000000-0005-0000-0000-0000DED80000}"/>
    <cellStyle name="T_Sheet1 4 10 5" xfId="50318" xr:uid="{00000000-0005-0000-0000-0000DFD80000}"/>
    <cellStyle name="T_Sheet1 4 10 6" xfId="50319" xr:uid="{00000000-0005-0000-0000-0000E0D80000}"/>
    <cellStyle name="T_Sheet1 4 11" xfId="50320" xr:uid="{00000000-0005-0000-0000-0000E1D80000}"/>
    <cellStyle name="T_Sheet1 4 11 2" xfId="50321" xr:uid="{00000000-0005-0000-0000-0000E2D80000}"/>
    <cellStyle name="T_Sheet1 4 11 3" xfId="50322" xr:uid="{00000000-0005-0000-0000-0000E3D80000}"/>
    <cellStyle name="T_Sheet1 4 11 4" xfId="50323" xr:uid="{00000000-0005-0000-0000-0000E4D80000}"/>
    <cellStyle name="T_Sheet1 4 11 5" xfId="50324" xr:uid="{00000000-0005-0000-0000-0000E5D80000}"/>
    <cellStyle name="T_Sheet1 4 11 6" xfId="50325" xr:uid="{00000000-0005-0000-0000-0000E6D80000}"/>
    <cellStyle name="T_Sheet1 4 12" xfId="50326" xr:uid="{00000000-0005-0000-0000-0000E7D80000}"/>
    <cellStyle name="T_Sheet1 4 12 2" xfId="50327" xr:uid="{00000000-0005-0000-0000-0000E8D80000}"/>
    <cellStyle name="T_Sheet1 4 12 3" xfId="50328" xr:uid="{00000000-0005-0000-0000-0000E9D80000}"/>
    <cellStyle name="T_Sheet1 4 12 4" xfId="50329" xr:uid="{00000000-0005-0000-0000-0000EAD80000}"/>
    <cellStyle name="T_Sheet1 4 12 5" xfId="50330" xr:uid="{00000000-0005-0000-0000-0000EBD80000}"/>
    <cellStyle name="T_Sheet1 4 12 6" xfId="50331" xr:uid="{00000000-0005-0000-0000-0000ECD80000}"/>
    <cellStyle name="T_Sheet1 4 13" xfId="50332" xr:uid="{00000000-0005-0000-0000-0000EDD80000}"/>
    <cellStyle name="T_Sheet1 4 13 2" xfId="50333" xr:uid="{00000000-0005-0000-0000-0000EED80000}"/>
    <cellStyle name="T_Sheet1 4 13 3" xfId="50334" xr:uid="{00000000-0005-0000-0000-0000EFD80000}"/>
    <cellStyle name="T_Sheet1 4 13 4" xfId="50335" xr:uid="{00000000-0005-0000-0000-0000F0D80000}"/>
    <cellStyle name="T_Sheet1 4 13 5" xfId="50336" xr:uid="{00000000-0005-0000-0000-0000F1D80000}"/>
    <cellStyle name="T_Sheet1 4 13 6" xfId="50337" xr:uid="{00000000-0005-0000-0000-0000F2D80000}"/>
    <cellStyle name="T_Sheet1 4 14" xfId="50338" xr:uid="{00000000-0005-0000-0000-0000F3D80000}"/>
    <cellStyle name="T_Sheet1 4 14 2" xfId="50339" xr:uid="{00000000-0005-0000-0000-0000F4D80000}"/>
    <cellStyle name="T_Sheet1 4 14 3" xfId="50340" xr:uid="{00000000-0005-0000-0000-0000F5D80000}"/>
    <cellStyle name="T_Sheet1 4 14 4" xfId="50341" xr:uid="{00000000-0005-0000-0000-0000F6D80000}"/>
    <cellStyle name="T_Sheet1 4 14 5" xfId="50342" xr:uid="{00000000-0005-0000-0000-0000F7D80000}"/>
    <cellStyle name="T_Sheet1 4 14 6" xfId="50343" xr:uid="{00000000-0005-0000-0000-0000F8D80000}"/>
    <cellStyle name="T_Sheet1 4 15" xfId="50344" xr:uid="{00000000-0005-0000-0000-0000F9D80000}"/>
    <cellStyle name="T_Sheet1 4 15 2" xfId="50345" xr:uid="{00000000-0005-0000-0000-0000FAD80000}"/>
    <cellStyle name="T_Sheet1 4 15 3" xfId="50346" xr:uid="{00000000-0005-0000-0000-0000FBD80000}"/>
    <cellStyle name="T_Sheet1 4 15 4" xfId="50347" xr:uid="{00000000-0005-0000-0000-0000FCD80000}"/>
    <cellStyle name="T_Sheet1 4 15 5" xfId="50348" xr:uid="{00000000-0005-0000-0000-0000FDD80000}"/>
    <cellStyle name="T_Sheet1 4 15 6" xfId="50349" xr:uid="{00000000-0005-0000-0000-0000FED80000}"/>
    <cellStyle name="T_Sheet1 4 16" xfId="50350" xr:uid="{00000000-0005-0000-0000-0000FFD80000}"/>
    <cellStyle name="T_Sheet1 4 16 2" xfId="50351" xr:uid="{00000000-0005-0000-0000-000000D90000}"/>
    <cellStyle name="T_Sheet1 4 16 3" xfId="50352" xr:uid="{00000000-0005-0000-0000-000001D90000}"/>
    <cellStyle name="T_Sheet1 4 16 4" xfId="50353" xr:uid="{00000000-0005-0000-0000-000002D90000}"/>
    <cellStyle name="T_Sheet1 4 16 5" xfId="50354" xr:uid="{00000000-0005-0000-0000-000003D90000}"/>
    <cellStyle name="T_Sheet1 4 16 6" xfId="50355" xr:uid="{00000000-0005-0000-0000-000004D90000}"/>
    <cellStyle name="T_Sheet1 4 17" xfId="50356" xr:uid="{00000000-0005-0000-0000-000005D90000}"/>
    <cellStyle name="T_Sheet1 4 17 2" xfId="50357" xr:uid="{00000000-0005-0000-0000-000006D90000}"/>
    <cellStyle name="T_Sheet1 4 17 3" xfId="50358" xr:uid="{00000000-0005-0000-0000-000007D90000}"/>
    <cellStyle name="T_Sheet1 4 17 4" xfId="50359" xr:uid="{00000000-0005-0000-0000-000008D90000}"/>
    <cellStyle name="T_Sheet1 4 17 5" xfId="50360" xr:uid="{00000000-0005-0000-0000-000009D90000}"/>
    <cellStyle name="T_Sheet1 4 17 6" xfId="50361" xr:uid="{00000000-0005-0000-0000-00000AD90000}"/>
    <cellStyle name="T_Sheet1 4 18" xfId="50362" xr:uid="{00000000-0005-0000-0000-00000BD90000}"/>
    <cellStyle name="T_Sheet1 4 18 2" xfId="50363" xr:uid="{00000000-0005-0000-0000-00000CD90000}"/>
    <cellStyle name="T_Sheet1 4 18 3" xfId="50364" xr:uid="{00000000-0005-0000-0000-00000DD90000}"/>
    <cellStyle name="T_Sheet1 4 18 4" xfId="50365" xr:uid="{00000000-0005-0000-0000-00000ED90000}"/>
    <cellStyle name="T_Sheet1 4 18 5" xfId="50366" xr:uid="{00000000-0005-0000-0000-00000FD90000}"/>
    <cellStyle name="T_Sheet1 4 18 6" xfId="50367" xr:uid="{00000000-0005-0000-0000-000010D90000}"/>
    <cellStyle name="T_Sheet1 4 19" xfId="50368" xr:uid="{00000000-0005-0000-0000-000011D90000}"/>
    <cellStyle name="T_Sheet1 4 19 2" xfId="50369" xr:uid="{00000000-0005-0000-0000-000012D90000}"/>
    <cellStyle name="T_Sheet1 4 19 3" xfId="50370" xr:uid="{00000000-0005-0000-0000-000013D90000}"/>
    <cellStyle name="T_Sheet1 4 19 4" xfId="50371" xr:uid="{00000000-0005-0000-0000-000014D90000}"/>
    <cellStyle name="T_Sheet1 4 19 5" xfId="50372" xr:uid="{00000000-0005-0000-0000-000015D90000}"/>
    <cellStyle name="T_Sheet1 4 19 6" xfId="50373" xr:uid="{00000000-0005-0000-0000-000016D90000}"/>
    <cellStyle name="T_Sheet1 4 2" xfId="50374" xr:uid="{00000000-0005-0000-0000-000017D90000}"/>
    <cellStyle name="T_Sheet1 4 2 2" xfId="50375" xr:uid="{00000000-0005-0000-0000-000018D90000}"/>
    <cellStyle name="T_Sheet1 4 2 3" xfId="50376" xr:uid="{00000000-0005-0000-0000-000019D90000}"/>
    <cellStyle name="T_Sheet1 4 2 4" xfId="50377" xr:uid="{00000000-0005-0000-0000-00001AD90000}"/>
    <cellStyle name="T_Sheet1 4 2 5" xfId="50378" xr:uid="{00000000-0005-0000-0000-00001BD90000}"/>
    <cellStyle name="T_Sheet1 4 2 6" xfId="50379" xr:uid="{00000000-0005-0000-0000-00001CD90000}"/>
    <cellStyle name="T_Sheet1 4 2 7" xfId="50380" xr:uid="{00000000-0005-0000-0000-00001DD90000}"/>
    <cellStyle name="T_Sheet1 4 20" xfId="50381" xr:uid="{00000000-0005-0000-0000-00001ED90000}"/>
    <cellStyle name="T_Sheet1 4 20 2" xfId="50382" xr:uid="{00000000-0005-0000-0000-00001FD90000}"/>
    <cellStyle name="T_Sheet1 4 20 3" xfId="50383" xr:uid="{00000000-0005-0000-0000-000020D90000}"/>
    <cellStyle name="T_Sheet1 4 20 4" xfId="50384" xr:uid="{00000000-0005-0000-0000-000021D90000}"/>
    <cellStyle name="T_Sheet1 4 20 5" xfId="50385" xr:uid="{00000000-0005-0000-0000-000022D90000}"/>
    <cellStyle name="T_Sheet1 4 20 6" xfId="50386" xr:uid="{00000000-0005-0000-0000-000023D90000}"/>
    <cellStyle name="T_Sheet1 4 21" xfId="50387" xr:uid="{00000000-0005-0000-0000-000024D90000}"/>
    <cellStyle name="T_Sheet1 4 21 2" xfId="50388" xr:uid="{00000000-0005-0000-0000-000025D90000}"/>
    <cellStyle name="T_Sheet1 4 21 3" xfId="50389" xr:uid="{00000000-0005-0000-0000-000026D90000}"/>
    <cellStyle name="T_Sheet1 4 21 4" xfId="50390" xr:uid="{00000000-0005-0000-0000-000027D90000}"/>
    <cellStyle name="T_Sheet1 4 21 5" xfId="50391" xr:uid="{00000000-0005-0000-0000-000028D90000}"/>
    <cellStyle name="T_Sheet1 4 21 6" xfId="50392" xr:uid="{00000000-0005-0000-0000-000029D90000}"/>
    <cellStyle name="T_Sheet1 4 22" xfId="50393" xr:uid="{00000000-0005-0000-0000-00002AD90000}"/>
    <cellStyle name="T_Sheet1 4 22 2" xfId="50394" xr:uid="{00000000-0005-0000-0000-00002BD90000}"/>
    <cellStyle name="T_Sheet1 4 22 3" xfId="50395" xr:uid="{00000000-0005-0000-0000-00002CD90000}"/>
    <cellStyle name="T_Sheet1 4 22 4" xfId="50396" xr:uid="{00000000-0005-0000-0000-00002DD90000}"/>
    <cellStyle name="T_Sheet1 4 22 5" xfId="50397" xr:uid="{00000000-0005-0000-0000-00002ED90000}"/>
    <cellStyle name="T_Sheet1 4 22 6" xfId="50398" xr:uid="{00000000-0005-0000-0000-00002FD90000}"/>
    <cellStyle name="T_Sheet1 4 23" xfId="50399" xr:uid="{00000000-0005-0000-0000-000030D90000}"/>
    <cellStyle name="T_Sheet1 4 23 2" xfId="50400" xr:uid="{00000000-0005-0000-0000-000031D90000}"/>
    <cellStyle name="T_Sheet1 4 23 3" xfId="50401" xr:uid="{00000000-0005-0000-0000-000032D90000}"/>
    <cellStyle name="T_Sheet1 4 23 4" xfId="50402" xr:uid="{00000000-0005-0000-0000-000033D90000}"/>
    <cellStyle name="T_Sheet1 4 23 5" xfId="50403" xr:uid="{00000000-0005-0000-0000-000034D90000}"/>
    <cellStyle name="T_Sheet1 4 23 6" xfId="50404" xr:uid="{00000000-0005-0000-0000-000035D90000}"/>
    <cellStyle name="T_Sheet1 4 24" xfId="50405" xr:uid="{00000000-0005-0000-0000-000036D90000}"/>
    <cellStyle name="T_Sheet1 4 24 2" xfId="50406" xr:uid="{00000000-0005-0000-0000-000037D90000}"/>
    <cellStyle name="T_Sheet1 4 24 3" xfId="50407" xr:uid="{00000000-0005-0000-0000-000038D90000}"/>
    <cellStyle name="T_Sheet1 4 24 4" xfId="50408" xr:uid="{00000000-0005-0000-0000-000039D90000}"/>
    <cellStyle name="T_Sheet1 4 24 5" xfId="50409" xr:uid="{00000000-0005-0000-0000-00003AD90000}"/>
    <cellStyle name="T_Sheet1 4 24 6" xfId="50410" xr:uid="{00000000-0005-0000-0000-00003BD90000}"/>
    <cellStyle name="T_Sheet1 4 25" xfId="50411" xr:uid="{00000000-0005-0000-0000-00003CD90000}"/>
    <cellStyle name="T_Sheet1 4 25 2" xfId="50412" xr:uid="{00000000-0005-0000-0000-00003DD90000}"/>
    <cellStyle name="T_Sheet1 4 25 3" xfId="50413" xr:uid="{00000000-0005-0000-0000-00003ED90000}"/>
    <cellStyle name="T_Sheet1 4 25 4" xfId="50414" xr:uid="{00000000-0005-0000-0000-00003FD90000}"/>
    <cellStyle name="T_Sheet1 4 25 5" xfId="50415" xr:uid="{00000000-0005-0000-0000-000040D90000}"/>
    <cellStyle name="T_Sheet1 4 25 6" xfId="50416" xr:uid="{00000000-0005-0000-0000-000041D90000}"/>
    <cellStyle name="T_Sheet1 4 26" xfId="50417" xr:uid="{00000000-0005-0000-0000-000042D90000}"/>
    <cellStyle name="T_Sheet1 4 26 2" xfId="50418" xr:uid="{00000000-0005-0000-0000-000043D90000}"/>
    <cellStyle name="T_Sheet1 4 26 3" xfId="50419" xr:uid="{00000000-0005-0000-0000-000044D90000}"/>
    <cellStyle name="T_Sheet1 4 26 4" xfId="50420" xr:uid="{00000000-0005-0000-0000-000045D90000}"/>
    <cellStyle name="T_Sheet1 4 26 5" xfId="50421" xr:uid="{00000000-0005-0000-0000-000046D90000}"/>
    <cellStyle name="T_Sheet1 4 26 6" xfId="50422" xr:uid="{00000000-0005-0000-0000-000047D90000}"/>
    <cellStyle name="T_Sheet1 4 27" xfId="50423" xr:uid="{00000000-0005-0000-0000-000048D90000}"/>
    <cellStyle name="T_Sheet1 4 27 2" xfId="50424" xr:uid="{00000000-0005-0000-0000-000049D90000}"/>
    <cellStyle name="T_Sheet1 4 27 3" xfId="50425" xr:uid="{00000000-0005-0000-0000-00004AD90000}"/>
    <cellStyle name="T_Sheet1 4 27 4" xfId="50426" xr:uid="{00000000-0005-0000-0000-00004BD90000}"/>
    <cellStyle name="T_Sheet1 4 27 5" xfId="50427" xr:uid="{00000000-0005-0000-0000-00004CD90000}"/>
    <cellStyle name="T_Sheet1 4 27 6" xfId="50428" xr:uid="{00000000-0005-0000-0000-00004DD90000}"/>
    <cellStyle name="T_Sheet1 4 28" xfId="50429" xr:uid="{00000000-0005-0000-0000-00004ED90000}"/>
    <cellStyle name="T_Sheet1 4 28 2" xfId="50430" xr:uid="{00000000-0005-0000-0000-00004FD90000}"/>
    <cellStyle name="T_Sheet1 4 28 3" xfId="50431" xr:uid="{00000000-0005-0000-0000-000050D90000}"/>
    <cellStyle name="T_Sheet1 4 28 4" xfId="50432" xr:uid="{00000000-0005-0000-0000-000051D90000}"/>
    <cellStyle name="T_Sheet1 4 28 5" xfId="50433" xr:uid="{00000000-0005-0000-0000-000052D90000}"/>
    <cellStyle name="T_Sheet1 4 28 6" xfId="50434" xr:uid="{00000000-0005-0000-0000-000053D90000}"/>
    <cellStyle name="T_Sheet1 4 29" xfId="50435" xr:uid="{00000000-0005-0000-0000-000054D90000}"/>
    <cellStyle name="T_Sheet1 4 29 2" xfId="50436" xr:uid="{00000000-0005-0000-0000-000055D90000}"/>
    <cellStyle name="T_Sheet1 4 29 3" xfId="50437" xr:uid="{00000000-0005-0000-0000-000056D90000}"/>
    <cellStyle name="T_Sheet1 4 29 4" xfId="50438" xr:uid="{00000000-0005-0000-0000-000057D90000}"/>
    <cellStyle name="T_Sheet1 4 29 5" xfId="50439" xr:uid="{00000000-0005-0000-0000-000058D90000}"/>
    <cellStyle name="T_Sheet1 4 29 6" xfId="50440" xr:uid="{00000000-0005-0000-0000-000059D90000}"/>
    <cellStyle name="T_Sheet1 4 3" xfId="50441" xr:uid="{00000000-0005-0000-0000-00005AD90000}"/>
    <cellStyle name="T_Sheet1 4 3 2" xfId="50442" xr:uid="{00000000-0005-0000-0000-00005BD90000}"/>
    <cellStyle name="T_Sheet1 4 3 3" xfId="50443" xr:uid="{00000000-0005-0000-0000-00005CD90000}"/>
    <cellStyle name="T_Sheet1 4 3 4" xfId="50444" xr:uid="{00000000-0005-0000-0000-00005DD90000}"/>
    <cellStyle name="T_Sheet1 4 3 5" xfId="50445" xr:uid="{00000000-0005-0000-0000-00005ED90000}"/>
    <cellStyle name="T_Sheet1 4 3 6" xfId="50446" xr:uid="{00000000-0005-0000-0000-00005FD90000}"/>
    <cellStyle name="T_Sheet1 4 30" xfId="50447" xr:uid="{00000000-0005-0000-0000-000060D90000}"/>
    <cellStyle name="T_Sheet1 4 31" xfId="50448" xr:uid="{00000000-0005-0000-0000-000061D90000}"/>
    <cellStyle name="T_Sheet1 4 32" xfId="50449" xr:uid="{00000000-0005-0000-0000-000062D90000}"/>
    <cellStyle name="T_Sheet1 4 33" xfId="50450" xr:uid="{00000000-0005-0000-0000-000063D90000}"/>
    <cellStyle name="T_Sheet1 4 34" xfId="50451" xr:uid="{00000000-0005-0000-0000-000064D90000}"/>
    <cellStyle name="T_Sheet1 4 4" xfId="50452" xr:uid="{00000000-0005-0000-0000-000065D90000}"/>
    <cellStyle name="T_Sheet1 4 4 2" xfId="50453" xr:uid="{00000000-0005-0000-0000-000066D90000}"/>
    <cellStyle name="T_Sheet1 4 4 3" xfId="50454" xr:uid="{00000000-0005-0000-0000-000067D90000}"/>
    <cellStyle name="T_Sheet1 4 4 4" xfId="50455" xr:uid="{00000000-0005-0000-0000-000068D90000}"/>
    <cellStyle name="T_Sheet1 4 4 5" xfId="50456" xr:uid="{00000000-0005-0000-0000-000069D90000}"/>
    <cellStyle name="T_Sheet1 4 4 6" xfId="50457" xr:uid="{00000000-0005-0000-0000-00006AD90000}"/>
    <cellStyle name="T_Sheet1 4 5" xfId="50458" xr:uid="{00000000-0005-0000-0000-00006BD90000}"/>
    <cellStyle name="T_Sheet1 4 5 2" xfId="50459" xr:uid="{00000000-0005-0000-0000-00006CD90000}"/>
    <cellStyle name="T_Sheet1 4 5 3" xfId="50460" xr:uid="{00000000-0005-0000-0000-00006DD90000}"/>
    <cellStyle name="T_Sheet1 4 5 4" xfId="50461" xr:uid="{00000000-0005-0000-0000-00006ED90000}"/>
    <cellStyle name="T_Sheet1 4 5 5" xfId="50462" xr:uid="{00000000-0005-0000-0000-00006FD90000}"/>
    <cellStyle name="T_Sheet1 4 5 6" xfId="50463" xr:uid="{00000000-0005-0000-0000-000070D90000}"/>
    <cellStyle name="T_Sheet1 4 6" xfId="50464" xr:uid="{00000000-0005-0000-0000-000071D90000}"/>
    <cellStyle name="T_Sheet1 4 6 2" xfId="50465" xr:uid="{00000000-0005-0000-0000-000072D90000}"/>
    <cellStyle name="T_Sheet1 4 6 3" xfId="50466" xr:uid="{00000000-0005-0000-0000-000073D90000}"/>
    <cellStyle name="T_Sheet1 4 6 4" xfId="50467" xr:uid="{00000000-0005-0000-0000-000074D90000}"/>
    <cellStyle name="T_Sheet1 4 6 5" xfId="50468" xr:uid="{00000000-0005-0000-0000-000075D90000}"/>
    <cellStyle name="T_Sheet1 4 6 6" xfId="50469" xr:uid="{00000000-0005-0000-0000-000076D90000}"/>
    <cellStyle name="T_Sheet1 4 7" xfId="50470" xr:uid="{00000000-0005-0000-0000-000077D90000}"/>
    <cellStyle name="T_Sheet1 4 7 2" xfId="50471" xr:uid="{00000000-0005-0000-0000-000078D90000}"/>
    <cellStyle name="T_Sheet1 4 7 3" xfId="50472" xr:uid="{00000000-0005-0000-0000-000079D90000}"/>
    <cellStyle name="T_Sheet1 4 7 4" xfId="50473" xr:uid="{00000000-0005-0000-0000-00007AD90000}"/>
    <cellStyle name="T_Sheet1 4 7 5" xfId="50474" xr:uid="{00000000-0005-0000-0000-00007BD90000}"/>
    <cellStyle name="T_Sheet1 4 7 6" xfId="50475" xr:uid="{00000000-0005-0000-0000-00007CD90000}"/>
    <cellStyle name="T_Sheet1 4 8" xfId="50476" xr:uid="{00000000-0005-0000-0000-00007DD90000}"/>
    <cellStyle name="T_Sheet1 4 8 2" xfId="50477" xr:uid="{00000000-0005-0000-0000-00007ED90000}"/>
    <cellStyle name="T_Sheet1 4 8 3" xfId="50478" xr:uid="{00000000-0005-0000-0000-00007FD90000}"/>
    <cellStyle name="T_Sheet1 4 8 4" xfId="50479" xr:uid="{00000000-0005-0000-0000-000080D90000}"/>
    <cellStyle name="T_Sheet1 4 8 5" xfId="50480" xr:uid="{00000000-0005-0000-0000-000081D90000}"/>
    <cellStyle name="T_Sheet1 4 8 6" xfId="50481" xr:uid="{00000000-0005-0000-0000-000082D90000}"/>
    <cellStyle name="T_Sheet1 4 9" xfId="50482" xr:uid="{00000000-0005-0000-0000-000083D90000}"/>
    <cellStyle name="T_Sheet1 4 9 2" xfId="50483" xr:uid="{00000000-0005-0000-0000-000084D90000}"/>
    <cellStyle name="T_Sheet1 4 9 3" xfId="50484" xr:uid="{00000000-0005-0000-0000-000085D90000}"/>
    <cellStyle name="T_Sheet1 4 9 4" xfId="50485" xr:uid="{00000000-0005-0000-0000-000086D90000}"/>
    <cellStyle name="T_Sheet1 4 9 5" xfId="50486" xr:uid="{00000000-0005-0000-0000-000087D90000}"/>
    <cellStyle name="T_Sheet1 4 9 6" xfId="50487" xr:uid="{00000000-0005-0000-0000-000088D90000}"/>
    <cellStyle name="T_Sheet1 40" xfId="50488" xr:uid="{00000000-0005-0000-0000-000089D90000}"/>
    <cellStyle name="T_Sheet1 41" xfId="50489" xr:uid="{00000000-0005-0000-0000-00008AD90000}"/>
    <cellStyle name="T_Sheet1 5" xfId="50490" xr:uid="{00000000-0005-0000-0000-00008BD90000}"/>
    <cellStyle name="T_Sheet1 5 10" xfId="50491" xr:uid="{00000000-0005-0000-0000-00008CD90000}"/>
    <cellStyle name="T_Sheet1 5 10 2" xfId="50492" xr:uid="{00000000-0005-0000-0000-00008DD90000}"/>
    <cellStyle name="T_Sheet1 5 10 3" xfId="50493" xr:uid="{00000000-0005-0000-0000-00008ED90000}"/>
    <cellStyle name="T_Sheet1 5 10 4" xfId="50494" xr:uid="{00000000-0005-0000-0000-00008FD90000}"/>
    <cellStyle name="T_Sheet1 5 10 5" xfId="50495" xr:uid="{00000000-0005-0000-0000-000090D90000}"/>
    <cellStyle name="T_Sheet1 5 10 6" xfId="50496" xr:uid="{00000000-0005-0000-0000-000091D90000}"/>
    <cellStyle name="T_Sheet1 5 11" xfId="50497" xr:uid="{00000000-0005-0000-0000-000092D90000}"/>
    <cellStyle name="T_Sheet1 5 11 2" xfId="50498" xr:uid="{00000000-0005-0000-0000-000093D90000}"/>
    <cellStyle name="T_Sheet1 5 11 3" xfId="50499" xr:uid="{00000000-0005-0000-0000-000094D90000}"/>
    <cellStyle name="T_Sheet1 5 11 4" xfId="50500" xr:uid="{00000000-0005-0000-0000-000095D90000}"/>
    <cellStyle name="T_Sheet1 5 11 5" xfId="50501" xr:uid="{00000000-0005-0000-0000-000096D90000}"/>
    <cellStyle name="T_Sheet1 5 11 6" xfId="50502" xr:uid="{00000000-0005-0000-0000-000097D90000}"/>
    <cellStyle name="T_Sheet1 5 12" xfId="50503" xr:uid="{00000000-0005-0000-0000-000098D90000}"/>
    <cellStyle name="T_Sheet1 5 12 2" xfId="50504" xr:uid="{00000000-0005-0000-0000-000099D90000}"/>
    <cellStyle name="T_Sheet1 5 12 3" xfId="50505" xr:uid="{00000000-0005-0000-0000-00009AD90000}"/>
    <cellStyle name="T_Sheet1 5 12 4" xfId="50506" xr:uid="{00000000-0005-0000-0000-00009BD90000}"/>
    <cellStyle name="T_Sheet1 5 12 5" xfId="50507" xr:uid="{00000000-0005-0000-0000-00009CD90000}"/>
    <cellStyle name="T_Sheet1 5 12 6" xfId="50508" xr:uid="{00000000-0005-0000-0000-00009DD90000}"/>
    <cellStyle name="T_Sheet1 5 13" xfId="50509" xr:uid="{00000000-0005-0000-0000-00009ED90000}"/>
    <cellStyle name="T_Sheet1 5 13 2" xfId="50510" xr:uid="{00000000-0005-0000-0000-00009FD90000}"/>
    <cellStyle name="T_Sheet1 5 13 3" xfId="50511" xr:uid="{00000000-0005-0000-0000-0000A0D90000}"/>
    <cellStyle name="T_Sheet1 5 13 4" xfId="50512" xr:uid="{00000000-0005-0000-0000-0000A1D90000}"/>
    <cellStyle name="T_Sheet1 5 13 5" xfId="50513" xr:uid="{00000000-0005-0000-0000-0000A2D90000}"/>
    <cellStyle name="T_Sheet1 5 13 6" xfId="50514" xr:uid="{00000000-0005-0000-0000-0000A3D90000}"/>
    <cellStyle name="T_Sheet1 5 14" xfId="50515" xr:uid="{00000000-0005-0000-0000-0000A4D90000}"/>
    <cellStyle name="T_Sheet1 5 14 2" xfId="50516" xr:uid="{00000000-0005-0000-0000-0000A5D90000}"/>
    <cellStyle name="T_Sheet1 5 14 3" xfId="50517" xr:uid="{00000000-0005-0000-0000-0000A6D90000}"/>
    <cellStyle name="T_Sheet1 5 14 4" xfId="50518" xr:uid="{00000000-0005-0000-0000-0000A7D90000}"/>
    <cellStyle name="T_Sheet1 5 14 5" xfId="50519" xr:uid="{00000000-0005-0000-0000-0000A8D90000}"/>
    <cellStyle name="T_Sheet1 5 14 6" xfId="50520" xr:uid="{00000000-0005-0000-0000-0000A9D90000}"/>
    <cellStyle name="T_Sheet1 5 15" xfId="50521" xr:uid="{00000000-0005-0000-0000-0000AAD90000}"/>
    <cellStyle name="T_Sheet1 5 15 2" xfId="50522" xr:uid="{00000000-0005-0000-0000-0000ABD90000}"/>
    <cellStyle name="T_Sheet1 5 15 3" xfId="50523" xr:uid="{00000000-0005-0000-0000-0000ACD90000}"/>
    <cellStyle name="T_Sheet1 5 15 4" xfId="50524" xr:uid="{00000000-0005-0000-0000-0000ADD90000}"/>
    <cellStyle name="T_Sheet1 5 15 5" xfId="50525" xr:uid="{00000000-0005-0000-0000-0000AED90000}"/>
    <cellStyle name="T_Sheet1 5 15 6" xfId="50526" xr:uid="{00000000-0005-0000-0000-0000AFD90000}"/>
    <cellStyle name="T_Sheet1 5 16" xfId="50527" xr:uid="{00000000-0005-0000-0000-0000B0D90000}"/>
    <cellStyle name="T_Sheet1 5 16 2" xfId="50528" xr:uid="{00000000-0005-0000-0000-0000B1D90000}"/>
    <cellStyle name="T_Sheet1 5 16 3" xfId="50529" xr:uid="{00000000-0005-0000-0000-0000B2D90000}"/>
    <cellStyle name="T_Sheet1 5 16 4" xfId="50530" xr:uid="{00000000-0005-0000-0000-0000B3D90000}"/>
    <cellStyle name="T_Sheet1 5 16 5" xfId="50531" xr:uid="{00000000-0005-0000-0000-0000B4D90000}"/>
    <cellStyle name="T_Sheet1 5 16 6" xfId="50532" xr:uid="{00000000-0005-0000-0000-0000B5D90000}"/>
    <cellStyle name="T_Sheet1 5 17" xfId="50533" xr:uid="{00000000-0005-0000-0000-0000B6D90000}"/>
    <cellStyle name="T_Sheet1 5 17 2" xfId="50534" xr:uid="{00000000-0005-0000-0000-0000B7D90000}"/>
    <cellStyle name="T_Sheet1 5 17 3" xfId="50535" xr:uid="{00000000-0005-0000-0000-0000B8D90000}"/>
    <cellStyle name="T_Sheet1 5 17 4" xfId="50536" xr:uid="{00000000-0005-0000-0000-0000B9D90000}"/>
    <cellStyle name="T_Sheet1 5 17 5" xfId="50537" xr:uid="{00000000-0005-0000-0000-0000BAD90000}"/>
    <cellStyle name="T_Sheet1 5 17 6" xfId="50538" xr:uid="{00000000-0005-0000-0000-0000BBD90000}"/>
    <cellStyle name="T_Sheet1 5 18" xfId="50539" xr:uid="{00000000-0005-0000-0000-0000BCD90000}"/>
    <cellStyle name="T_Sheet1 5 18 2" xfId="50540" xr:uid="{00000000-0005-0000-0000-0000BDD90000}"/>
    <cellStyle name="T_Sheet1 5 18 3" xfId="50541" xr:uid="{00000000-0005-0000-0000-0000BED90000}"/>
    <cellStyle name="T_Sheet1 5 18 4" xfId="50542" xr:uid="{00000000-0005-0000-0000-0000BFD90000}"/>
    <cellStyle name="T_Sheet1 5 18 5" xfId="50543" xr:uid="{00000000-0005-0000-0000-0000C0D90000}"/>
    <cellStyle name="T_Sheet1 5 18 6" xfId="50544" xr:uid="{00000000-0005-0000-0000-0000C1D90000}"/>
    <cellStyle name="T_Sheet1 5 19" xfId="50545" xr:uid="{00000000-0005-0000-0000-0000C2D90000}"/>
    <cellStyle name="T_Sheet1 5 19 2" xfId="50546" xr:uid="{00000000-0005-0000-0000-0000C3D90000}"/>
    <cellStyle name="T_Sheet1 5 19 3" xfId="50547" xr:uid="{00000000-0005-0000-0000-0000C4D90000}"/>
    <cellStyle name="T_Sheet1 5 19 4" xfId="50548" xr:uid="{00000000-0005-0000-0000-0000C5D90000}"/>
    <cellStyle name="T_Sheet1 5 19 5" xfId="50549" xr:uid="{00000000-0005-0000-0000-0000C6D90000}"/>
    <cellStyle name="T_Sheet1 5 19 6" xfId="50550" xr:uid="{00000000-0005-0000-0000-0000C7D90000}"/>
    <cellStyle name="T_Sheet1 5 2" xfId="50551" xr:uid="{00000000-0005-0000-0000-0000C8D90000}"/>
    <cellStyle name="T_Sheet1 5 2 2" xfId="50552" xr:uid="{00000000-0005-0000-0000-0000C9D90000}"/>
    <cellStyle name="T_Sheet1 5 2 3" xfId="50553" xr:uid="{00000000-0005-0000-0000-0000CAD90000}"/>
    <cellStyle name="T_Sheet1 5 2 4" xfId="50554" xr:uid="{00000000-0005-0000-0000-0000CBD90000}"/>
    <cellStyle name="T_Sheet1 5 2 5" xfId="50555" xr:uid="{00000000-0005-0000-0000-0000CCD90000}"/>
    <cellStyle name="T_Sheet1 5 2 6" xfId="50556" xr:uid="{00000000-0005-0000-0000-0000CDD90000}"/>
    <cellStyle name="T_Sheet1 5 2 7" xfId="50557" xr:uid="{00000000-0005-0000-0000-0000CED90000}"/>
    <cellStyle name="T_Sheet1 5 20" xfId="50558" xr:uid="{00000000-0005-0000-0000-0000CFD90000}"/>
    <cellStyle name="T_Sheet1 5 20 2" xfId="50559" xr:uid="{00000000-0005-0000-0000-0000D0D90000}"/>
    <cellStyle name="T_Sheet1 5 20 3" xfId="50560" xr:uid="{00000000-0005-0000-0000-0000D1D90000}"/>
    <cellStyle name="T_Sheet1 5 20 4" xfId="50561" xr:uid="{00000000-0005-0000-0000-0000D2D90000}"/>
    <cellStyle name="T_Sheet1 5 20 5" xfId="50562" xr:uid="{00000000-0005-0000-0000-0000D3D90000}"/>
    <cellStyle name="T_Sheet1 5 20 6" xfId="50563" xr:uid="{00000000-0005-0000-0000-0000D4D90000}"/>
    <cellStyle name="T_Sheet1 5 21" xfId="50564" xr:uid="{00000000-0005-0000-0000-0000D5D90000}"/>
    <cellStyle name="T_Sheet1 5 21 2" xfId="50565" xr:uid="{00000000-0005-0000-0000-0000D6D90000}"/>
    <cellStyle name="T_Sheet1 5 21 3" xfId="50566" xr:uid="{00000000-0005-0000-0000-0000D7D90000}"/>
    <cellStyle name="T_Sheet1 5 21 4" xfId="50567" xr:uid="{00000000-0005-0000-0000-0000D8D90000}"/>
    <cellStyle name="T_Sheet1 5 21 5" xfId="50568" xr:uid="{00000000-0005-0000-0000-0000D9D90000}"/>
    <cellStyle name="T_Sheet1 5 21 6" xfId="50569" xr:uid="{00000000-0005-0000-0000-0000DAD90000}"/>
    <cellStyle name="T_Sheet1 5 22" xfId="50570" xr:uid="{00000000-0005-0000-0000-0000DBD90000}"/>
    <cellStyle name="T_Sheet1 5 22 2" xfId="50571" xr:uid="{00000000-0005-0000-0000-0000DCD90000}"/>
    <cellStyle name="T_Sheet1 5 22 3" xfId="50572" xr:uid="{00000000-0005-0000-0000-0000DDD90000}"/>
    <cellStyle name="T_Sheet1 5 22 4" xfId="50573" xr:uid="{00000000-0005-0000-0000-0000DED90000}"/>
    <cellStyle name="T_Sheet1 5 22 5" xfId="50574" xr:uid="{00000000-0005-0000-0000-0000DFD90000}"/>
    <cellStyle name="T_Sheet1 5 22 6" xfId="50575" xr:uid="{00000000-0005-0000-0000-0000E0D90000}"/>
    <cellStyle name="T_Sheet1 5 23" xfId="50576" xr:uid="{00000000-0005-0000-0000-0000E1D90000}"/>
    <cellStyle name="T_Sheet1 5 23 2" xfId="50577" xr:uid="{00000000-0005-0000-0000-0000E2D90000}"/>
    <cellStyle name="T_Sheet1 5 23 3" xfId="50578" xr:uid="{00000000-0005-0000-0000-0000E3D90000}"/>
    <cellStyle name="T_Sheet1 5 23 4" xfId="50579" xr:uid="{00000000-0005-0000-0000-0000E4D90000}"/>
    <cellStyle name="T_Sheet1 5 23 5" xfId="50580" xr:uid="{00000000-0005-0000-0000-0000E5D90000}"/>
    <cellStyle name="T_Sheet1 5 23 6" xfId="50581" xr:uid="{00000000-0005-0000-0000-0000E6D90000}"/>
    <cellStyle name="T_Sheet1 5 24" xfId="50582" xr:uid="{00000000-0005-0000-0000-0000E7D90000}"/>
    <cellStyle name="T_Sheet1 5 24 2" xfId="50583" xr:uid="{00000000-0005-0000-0000-0000E8D90000}"/>
    <cellStyle name="T_Sheet1 5 24 3" xfId="50584" xr:uid="{00000000-0005-0000-0000-0000E9D90000}"/>
    <cellStyle name="T_Sheet1 5 24 4" xfId="50585" xr:uid="{00000000-0005-0000-0000-0000EAD90000}"/>
    <cellStyle name="T_Sheet1 5 24 5" xfId="50586" xr:uid="{00000000-0005-0000-0000-0000EBD90000}"/>
    <cellStyle name="T_Sheet1 5 24 6" xfId="50587" xr:uid="{00000000-0005-0000-0000-0000ECD90000}"/>
    <cellStyle name="T_Sheet1 5 25" xfId="50588" xr:uid="{00000000-0005-0000-0000-0000EDD90000}"/>
    <cellStyle name="T_Sheet1 5 25 2" xfId="50589" xr:uid="{00000000-0005-0000-0000-0000EED90000}"/>
    <cellStyle name="T_Sheet1 5 25 3" xfId="50590" xr:uid="{00000000-0005-0000-0000-0000EFD90000}"/>
    <cellStyle name="T_Sheet1 5 25 4" xfId="50591" xr:uid="{00000000-0005-0000-0000-0000F0D90000}"/>
    <cellStyle name="T_Sheet1 5 25 5" xfId="50592" xr:uid="{00000000-0005-0000-0000-0000F1D90000}"/>
    <cellStyle name="T_Sheet1 5 25 6" xfId="50593" xr:uid="{00000000-0005-0000-0000-0000F2D90000}"/>
    <cellStyle name="T_Sheet1 5 26" xfId="50594" xr:uid="{00000000-0005-0000-0000-0000F3D90000}"/>
    <cellStyle name="T_Sheet1 5 26 2" xfId="50595" xr:uid="{00000000-0005-0000-0000-0000F4D90000}"/>
    <cellStyle name="T_Sheet1 5 26 3" xfId="50596" xr:uid="{00000000-0005-0000-0000-0000F5D90000}"/>
    <cellStyle name="T_Sheet1 5 26 4" xfId="50597" xr:uid="{00000000-0005-0000-0000-0000F6D90000}"/>
    <cellStyle name="T_Sheet1 5 26 5" xfId="50598" xr:uid="{00000000-0005-0000-0000-0000F7D90000}"/>
    <cellStyle name="T_Sheet1 5 26 6" xfId="50599" xr:uid="{00000000-0005-0000-0000-0000F8D90000}"/>
    <cellStyle name="T_Sheet1 5 27" xfId="50600" xr:uid="{00000000-0005-0000-0000-0000F9D90000}"/>
    <cellStyle name="T_Sheet1 5 27 2" xfId="50601" xr:uid="{00000000-0005-0000-0000-0000FAD90000}"/>
    <cellStyle name="T_Sheet1 5 27 3" xfId="50602" xr:uid="{00000000-0005-0000-0000-0000FBD90000}"/>
    <cellStyle name="T_Sheet1 5 27 4" xfId="50603" xr:uid="{00000000-0005-0000-0000-0000FCD90000}"/>
    <cellStyle name="T_Sheet1 5 27 5" xfId="50604" xr:uid="{00000000-0005-0000-0000-0000FDD90000}"/>
    <cellStyle name="T_Sheet1 5 27 6" xfId="50605" xr:uid="{00000000-0005-0000-0000-0000FED90000}"/>
    <cellStyle name="T_Sheet1 5 28" xfId="50606" xr:uid="{00000000-0005-0000-0000-0000FFD90000}"/>
    <cellStyle name="T_Sheet1 5 28 2" xfId="50607" xr:uid="{00000000-0005-0000-0000-000000DA0000}"/>
    <cellStyle name="T_Sheet1 5 28 3" xfId="50608" xr:uid="{00000000-0005-0000-0000-000001DA0000}"/>
    <cellStyle name="T_Sheet1 5 28 4" xfId="50609" xr:uid="{00000000-0005-0000-0000-000002DA0000}"/>
    <cellStyle name="T_Sheet1 5 28 5" xfId="50610" xr:uid="{00000000-0005-0000-0000-000003DA0000}"/>
    <cellStyle name="T_Sheet1 5 28 6" xfId="50611" xr:uid="{00000000-0005-0000-0000-000004DA0000}"/>
    <cellStyle name="T_Sheet1 5 29" xfId="50612" xr:uid="{00000000-0005-0000-0000-000005DA0000}"/>
    <cellStyle name="T_Sheet1 5 29 2" xfId="50613" xr:uid="{00000000-0005-0000-0000-000006DA0000}"/>
    <cellStyle name="T_Sheet1 5 29 3" xfId="50614" xr:uid="{00000000-0005-0000-0000-000007DA0000}"/>
    <cellStyle name="T_Sheet1 5 29 4" xfId="50615" xr:uid="{00000000-0005-0000-0000-000008DA0000}"/>
    <cellStyle name="T_Sheet1 5 29 5" xfId="50616" xr:uid="{00000000-0005-0000-0000-000009DA0000}"/>
    <cellStyle name="T_Sheet1 5 29 6" xfId="50617" xr:uid="{00000000-0005-0000-0000-00000ADA0000}"/>
    <cellStyle name="T_Sheet1 5 3" xfId="50618" xr:uid="{00000000-0005-0000-0000-00000BDA0000}"/>
    <cellStyle name="T_Sheet1 5 3 2" xfId="50619" xr:uid="{00000000-0005-0000-0000-00000CDA0000}"/>
    <cellStyle name="T_Sheet1 5 3 3" xfId="50620" xr:uid="{00000000-0005-0000-0000-00000DDA0000}"/>
    <cellStyle name="T_Sheet1 5 3 4" xfId="50621" xr:uid="{00000000-0005-0000-0000-00000EDA0000}"/>
    <cellStyle name="T_Sheet1 5 3 5" xfId="50622" xr:uid="{00000000-0005-0000-0000-00000FDA0000}"/>
    <cellStyle name="T_Sheet1 5 3 6" xfId="50623" xr:uid="{00000000-0005-0000-0000-000010DA0000}"/>
    <cellStyle name="T_Sheet1 5 30" xfId="50624" xr:uid="{00000000-0005-0000-0000-000011DA0000}"/>
    <cellStyle name="T_Sheet1 5 31" xfId="50625" xr:uid="{00000000-0005-0000-0000-000012DA0000}"/>
    <cellStyle name="T_Sheet1 5 32" xfId="50626" xr:uid="{00000000-0005-0000-0000-000013DA0000}"/>
    <cellStyle name="T_Sheet1 5 33" xfId="50627" xr:uid="{00000000-0005-0000-0000-000014DA0000}"/>
    <cellStyle name="T_Sheet1 5 34" xfId="50628" xr:uid="{00000000-0005-0000-0000-000015DA0000}"/>
    <cellStyle name="T_Sheet1 5 4" xfId="50629" xr:uid="{00000000-0005-0000-0000-000016DA0000}"/>
    <cellStyle name="T_Sheet1 5 4 2" xfId="50630" xr:uid="{00000000-0005-0000-0000-000017DA0000}"/>
    <cellStyle name="T_Sheet1 5 4 3" xfId="50631" xr:uid="{00000000-0005-0000-0000-000018DA0000}"/>
    <cellStyle name="T_Sheet1 5 4 4" xfId="50632" xr:uid="{00000000-0005-0000-0000-000019DA0000}"/>
    <cellStyle name="T_Sheet1 5 4 5" xfId="50633" xr:uid="{00000000-0005-0000-0000-00001ADA0000}"/>
    <cellStyle name="T_Sheet1 5 4 6" xfId="50634" xr:uid="{00000000-0005-0000-0000-00001BDA0000}"/>
    <cellStyle name="T_Sheet1 5 5" xfId="50635" xr:uid="{00000000-0005-0000-0000-00001CDA0000}"/>
    <cellStyle name="T_Sheet1 5 5 2" xfId="50636" xr:uid="{00000000-0005-0000-0000-00001DDA0000}"/>
    <cellStyle name="T_Sheet1 5 5 3" xfId="50637" xr:uid="{00000000-0005-0000-0000-00001EDA0000}"/>
    <cellStyle name="T_Sheet1 5 5 4" xfId="50638" xr:uid="{00000000-0005-0000-0000-00001FDA0000}"/>
    <cellStyle name="T_Sheet1 5 5 5" xfId="50639" xr:uid="{00000000-0005-0000-0000-000020DA0000}"/>
    <cellStyle name="T_Sheet1 5 5 6" xfId="50640" xr:uid="{00000000-0005-0000-0000-000021DA0000}"/>
    <cellStyle name="T_Sheet1 5 6" xfId="50641" xr:uid="{00000000-0005-0000-0000-000022DA0000}"/>
    <cellStyle name="T_Sheet1 5 6 2" xfId="50642" xr:uid="{00000000-0005-0000-0000-000023DA0000}"/>
    <cellStyle name="T_Sheet1 5 6 3" xfId="50643" xr:uid="{00000000-0005-0000-0000-000024DA0000}"/>
    <cellStyle name="T_Sheet1 5 6 4" xfId="50644" xr:uid="{00000000-0005-0000-0000-000025DA0000}"/>
    <cellStyle name="T_Sheet1 5 6 5" xfId="50645" xr:uid="{00000000-0005-0000-0000-000026DA0000}"/>
    <cellStyle name="T_Sheet1 5 6 6" xfId="50646" xr:uid="{00000000-0005-0000-0000-000027DA0000}"/>
    <cellStyle name="T_Sheet1 5 7" xfId="50647" xr:uid="{00000000-0005-0000-0000-000028DA0000}"/>
    <cellStyle name="T_Sheet1 5 7 2" xfId="50648" xr:uid="{00000000-0005-0000-0000-000029DA0000}"/>
    <cellStyle name="T_Sheet1 5 7 3" xfId="50649" xr:uid="{00000000-0005-0000-0000-00002ADA0000}"/>
    <cellStyle name="T_Sheet1 5 7 4" xfId="50650" xr:uid="{00000000-0005-0000-0000-00002BDA0000}"/>
    <cellStyle name="T_Sheet1 5 7 5" xfId="50651" xr:uid="{00000000-0005-0000-0000-00002CDA0000}"/>
    <cellStyle name="T_Sheet1 5 7 6" xfId="50652" xr:uid="{00000000-0005-0000-0000-00002DDA0000}"/>
    <cellStyle name="T_Sheet1 5 8" xfId="50653" xr:uid="{00000000-0005-0000-0000-00002EDA0000}"/>
    <cellStyle name="T_Sheet1 5 8 2" xfId="50654" xr:uid="{00000000-0005-0000-0000-00002FDA0000}"/>
    <cellStyle name="T_Sheet1 5 8 3" xfId="50655" xr:uid="{00000000-0005-0000-0000-000030DA0000}"/>
    <cellStyle name="T_Sheet1 5 8 4" xfId="50656" xr:uid="{00000000-0005-0000-0000-000031DA0000}"/>
    <cellStyle name="T_Sheet1 5 8 5" xfId="50657" xr:uid="{00000000-0005-0000-0000-000032DA0000}"/>
    <cellStyle name="T_Sheet1 5 8 6" xfId="50658" xr:uid="{00000000-0005-0000-0000-000033DA0000}"/>
    <cellStyle name="T_Sheet1 5 9" xfId="50659" xr:uid="{00000000-0005-0000-0000-000034DA0000}"/>
    <cellStyle name="T_Sheet1 5 9 2" xfId="50660" xr:uid="{00000000-0005-0000-0000-000035DA0000}"/>
    <cellStyle name="T_Sheet1 5 9 3" xfId="50661" xr:uid="{00000000-0005-0000-0000-000036DA0000}"/>
    <cellStyle name="T_Sheet1 5 9 4" xfId="50662" xr:uid="{00000000-0005-0000-0000-000037DA0000}"/>
    <cellStyle name="T_Sheet1 5 9 5" xfId="50663" xr:uid="{00000000-0005-0000-0000-000038DA0000}"/>
    <cellStyle name="T_Sheet1 5 9 6" xfId="50664" xr:uid="{00000000-0005-0000-0000-000039DA0000}"/>
    <cellStyle name="T_Sheet1 6" xfId="50665" xr:uid="{00000000-0005-0000-0000-00003ADA0000}"/>
    <cellStyle name="T_Sheet1 6 10" xfId="50666" xr:uid="{00000000-0005-0000-0000-00003BDA0000}"/>
    <cellStyle name="T_Sheet1 6 10 2" xfId="50667" xr:uid="{00000000-0005-0000-0000-00003CDA0000}"/>
    <cellStyle name="T_Sheet1 6 10 3" xfId="50668" xr:uid="{00000000-0005-0000-0000-00003DDA0000}"/>
    <cellStyle name="T_Sheet1 6 10 4" xfId="50669" xr:uid="{00000000-0005-0000-0000-00003EDA0000}"/>
    <cellStyle name="T_Sheet1 6 10 5" xfId="50670" xr:uid="{00000000-0005-0000-0000-00003FDA0000}"/>
    <cellStyle name="T_Sheet1 6 10 6" xfId="50671" xr:uid="{00000000-0005-0000-0000-000040DA0000}"/>
    <cellStyle name="T_Sheet1 6 11" xfId="50672" xr:uid="{00000000-0005-0000-0000-000041DA0000}"/>
    <cellStyle name="T_Sheet1 6 11 2" xfId="50673" xr:uid="{00000000-0005-0000-0000-000042DA0000}"/>
    <cellStyle name="T_Sheet1 6 11 3" xfId="50674" xr:uid="{00000000-0005-0000-0000-000043DA0000}"/>
    <cellStyle name="T_Sheet1 6 11 4" xfId="50675" xr:uid="{00000000-0005-0000-0000-000044DA0000}"/>
    <cellStyle name="T_Sheet1 6 11 5" xfId="50676" xr:uid="{00000000-0005-0000-0000-000045DA0000}"/>
    <cellStyle name="T_Sheet1 6 11 6" xfId="50677" xr:uid="{00000000-0005-0000-0000-000046DA0000}"/>
    <cellStyle name="T_Sheet1 6 12" xfId="50678" xr:uid="{00000000-0005-0000-0000-000047DA0000}"/>
    <cellStyle name="T_Sheet1 6 12 2" xfId="50679" xr:uid="{00000000-0005-0000-0000-000048DA0000}"/>
    <cellStyle name="T_Sheet1 6 12 3" xfId="50680" xr:uid="{00000000-0005-0000-0000-000049DA0000}"/>
    <cellStyle name="T_Sheet1 6 12 4" xfId="50681" xr:uid="{00000000-0005-0000-0000-00004ADA0000}"/>
    <cellStyle name="T_Sheet1 6 12 5" xfId="50682" xr:uid="{00000000-0005-0000-0000-00004BDA0000}"/>
    <cellStyle name="T_Sheet1 6 12 6" xfId="50683" xr:uid="{00000000-0005-0000-0000-00004CDA0000}"/>
    <cellStyle name="T_Sheet1 6 13" xfId="50684" xr:uid="{00000000-0005-0000-0000-00004DDA0000}"/>
    <cellStyle name="T_Sheet1 6 13 2" xfId="50685" xr:uid="{00000000-0005-0000-0000-00004EDA0000}"/>
    <cellStyle name="T_Sheet1 6 13 3" xfId="50686" xr:uid="{00000000-0005-0000-0000-00004FDA0000}"/>
    <cellStyle name="T_Sheet1 6 13 4" xfId="50687" xr:uid="{00000000-0005-0000-0000-000050DA0000}"/>
    <cellStyle name="T_Sheet1 6 13 5" xfId="50688" xr:uid="{00000000-0005-0000-0000-000051DA0000}"/>
    <cellStyle name="T_Sheet1 6 13 6" xfId="50689" xr:uid="{00000000-0005-0000-0000-000052DA0000}"/>
    <cellStyle name="T_Sheet1 6 14" xfId="50690" xr:uid="{00000000-0005-0000-0000-000053DA0000}"/>
    <cellStyle name="T_Sheet1 6 14 2" xfId="50691" xr:uid="{00000000-0005-0000-0000-000054DA0000}"/>
    <cellStyle name="T_Sheet1 6 14 3" xfId="50692" xr:uid="{00000000-0005-0000-0000-000055DA0000}"/>
    <cellStyle name="T_Sheet1 6 14 4" xfId="50693" xr:uid="{00000000-0005-0000-0000-000056DA0000}"/>
    <cellStyle name="T_Sheet1 6 14 5" xfId="50694" xr:uid="{00000000-0005-0000-0000-000057DA0000}"/>
    <cellStyle name="T_Sheet1 6 14 6" xfId="50695" xr:uid="{00000000-0005-0000-0000-000058DA0000}"/>
    <cellStyle name="T_Sheet1 6 15" xfId="50696" xr:uid="{00000000-0005-0000-0000-000059DA0000}"/>
    <cellStyle name="T_Sheet1 6 15 2" xfId="50697" xr:uid="{00000000-0005-0000-0000-00005ADA0000}"/>
    <cellStyle name="T_Sheet1 6 15 3" xfId="50698" xr:uid="{00000000-0005-0000-0000-00005BDA0000}"/>
    <cellStyle name="T_Sheet1 6 15 4" xfId="50699" xr:uid="{00000000-0005-0000-0000-00005CDA0000}"/>
    <cellStyle name="T_Sheet1 6 15 5" xfId="50700" xr:uid="{00000000-0005-0000-0000-00005DDA0000}"/>
    <cellStyle name="T_Sheet1 6 15 6" xfId="50701" xr:uid="{00000000-0005-0000-0000-00005EDA0000}"/>
    <cellStyle name="T_Sheet1 6 16" xfId="50702" xr:uid="{00000000-0005-0000-0000-00005FDA0000}"/>
    <cellStyle name="T_Sheet1 6 16 2" xfId="50703" xr:uid="{00000000-0005-0000-0000-000060DA0000}"/>
    <cellStyle name="T_Sheet1 6 16 3" xfId="50704" xr:uid="{00000000-0005-0000-0000-000061DA0000}"/>
    <cellStyle name="T_Sheet1 6 16 4" xfId="50705" xr:uid="{00000000-0005-0000-0000-000062DA0000}"/>
    <cellStyle name="T_Sheet1 6 16 5" xfId="50706" xr:uid="{00000000-0005-0000-0000-000063DA0000}"/>
    <cellStyle name="T_Sheet1 6 16 6" xfId="50707" xr:uid="{00000000-0005-0000-0000-000064DA0000}"/>
    <cellStyle name="T_Sheet1 6 17" xfId="50708" xr:uid="{00000000-0005-0000-0000-000065DA0000}"/>
    <cellStyle name="T_Sheet1 6 17 2" xfId="50709" xr:uid="{00000000-0005-0000-0000-000066DA0000}"/>
    <cellStyle name="T_Sheet1 6 17 3" xfId="50710" xr:uid="{00000000-0005-0000-0000-000067DA0000}"/>
    <cellStyle name="T_Sheet1 6 17 4" xfId="50711" xr:uid="{00000000-0005-0000-0000-000068DA0000}"/>
    <cellStyle name="T_Sheet1 6 17 5" xfId="50712" xr:uid="{00000000-0005-0000-0000-000069DA0000}"/>
    <cellStyle name="T_Sheet1 6 17 6" xfId="50713" xr:uid="{00000000-0005-0000-0000-00006ADA0000}"/>
    <cellStyle name="T_Sheet1 6 18" xfId="50714" xr:uid="{00000000-0005-0000-0000-00006BDA0000}"/>
    <cellStyle name="T_Sheet1 6 18 2" xfId="50715" xr:uid="{00000000-0005-0000-0000-00006CDA0000}"/>
    <cellStyle name="T_Sheet1 6 18 3" xfId="50716" xr:uid="{00000000-0005-0000-0000-00006DDA0000}"/>
    <cellStyle name="T_Sheet1 6 18 4" xfId="50717" xr:uid="{00000000-0005-0000-0000-00006EDA0000}"/>
    <cellStyle name="T_Sheet1 6 18 5" xfId="50718" xr:uid="{00000000-0005-0000-0000-00006FDA0000}"/>
    <cellStyle name="T_Sheet1 6 18 6" xfId="50719" xr:uid="{00000000-0005-0000-0000-000070DA0000}"/>
    <cellStyle name="T_Sheet1 6 19" xfId="50720" xr:uid="{00000000-0005-0000-0000-000071DA0000}"/>
    <cellStyle name="T_Sheet1 6 19 2" xfId="50721" xr:uid="{00000000-0005-0000-0000-000072DA0000}"/>
    <cellStyle name="T_Sheet1 6 19 3" xfId="50722" xr:uid="{00000000-0005-0000-0000-000073DA0000}"/>
    <cellStyle name="T_Sheet1 6 19 4" xfId="50723" xr:uid="{00000000-0005-0000-0000-000074DA0000}"/>
    <cellStyle name="T_Sheet1 6 19 5" xfId="50724" xr:uid="{00000000-0005-0000-0000-000075DA0000}"/>
    <cellStyle name="T_Sheet1 6 19 6" xfId="50725" xr:uid="{00000000-0005-0000-0000-000076DA0000}"/>
    <cellStyle name="T_Sheet1 6 2" xfId="50726" xr:uid="{00000000-0005-0000-0000-000077DA0000}"/>
    <cellStyle name="T_Sheet1 6 2 2" xfId="50727" xr:uid="{00000000-0005-0000-0000-000078DA0000}"/>
    <cellStyle name="T_Sheet1 6 2 3" xfId="50728" xr:uid="{00000000-0005-0000-0000-000079DA0000}"/>
    <cellStyle name="T_Sheet1 6 2 4" xfId="50729" xr:uid="{00000000-0005-0000-0000-00007ADA0000}"/>
    <cellStyle name="T_Sheet1 6 2 5" xfId="50730" xr:uid="{00000000-0005-0000-0000-00007BDA0000}"/>
    <cellStyle name="T_Sheet1 6 2 6" xfId="50731" xr:uid="{00000000-0005-0000-0000-00007CDA0000}"/>
    <cellStyle name="T_Sheet1 6 2 7" xfId="50732" xr:uid="{00000000-0005-0000-0000-00007DDA0000}"/>
    <cellStyle name="T_Sheet1 6 20" xfId="50733" xr:uid="{00000000-0005-0000-0000-00007EDA0000}"/>
    <cellStyle name="T_Sheet1 6 20 2" xfId="50734" xr:uid="{00000000-0005-0000-0000-00007FDA0000}"/>
    <cellStyle name="T_Sheet1 6 20 3" xfId="50735" xr:uid="{00000000-0005-0000-0000-000080DA0000}"/>
    <cellStyle name="T_Sheet1 6 20 4" xfId="50736" xr:uid="{00000000-0005-0000-0000-000081DA0000}"/>
    <cellStyle name="T_Sheet1 6 20 5" xfId="50737" xr:uid="{00000000-0005-0000-0000-000082DA0000}"/>
    <cellStyle name="T_Sheet1 6 20 6" xfId="50738" xr:uid="{00000000-0005-0000-0000-000083DA0000}"/>
    <cellStyle name="T_Sheet1 6 21" xfId="50739" xr:uid="{00000000-0005-0000-0000-000084DA0000}"/>
    <cellStyle name="T_Sheet1 6 21 2" xfId="50740" xr:uid="{00000000-0005-0000-0000-000085DA0000}"/>
    <cellStyle name="T_Sheet1 6 21 3" xfId="50741" xr:uid="{00000000-0005-0000-0000-000086DA0000}"/>
    <cellStyle name="T_Sheet1 6 21 4" xfId="50742" xr:uid="{00000000-0005-0000-0000-000087DA0000}"/>
    <cellStyle name="T_Sheet1 6 21 5" xfId="50743" xr:uid="{00000000-0005-0000-0000-000088DA0000}"/>
    <cellStyle name="T_Sheet1 6 21 6" xfId="50744" xr:uid="{00000000-0005-0000-0000-000089DA0000}"/>
    <cellStyle name="T_Sheet1 6 22" xfId="50745" xr:uid="{00000000-0005-0000-0000-00008ADA0000}"/>
    <cellStyle name="T_Sheet1 6 22 2" xfId="50746" xr:uid="{00000000-0005-0000-0000-00008BDA0000}"/>
    <cellStyle name="T_Sheet1 6 22 3" xfId="50747" xr:uid="{00000000-0005-0000-0000-00008CDA0000}"/>
    <cellStyle name="T_Sheet1 6 22 4" xfId="50748" xr:uid="{00000000-0005-0000-0000-00008DDA0000}"/>
    <cellStyle name="T_Sheet1 6 22 5" xfId="50749" xr:uid="{00000000-0005-0000-0000-00008EDA0000}"/>
    <cellStyle name="T_Sheet1 6 22 6" xfId="50750" xr:uid="{00000000-0005-0000-0000-00008FDA0000}"/>
    <cellStyle name="T_Sheet1 6 23" xfId="50751" xr:uid="{00000000-0005-0000-0000-000090DA0000}"/>
    <cellStyle name="T_Sheet1 6 23 2" xfId="50752" xr:uid="{00000000-0005-0000-0000-000091DA0000}"/>
    <cellStyle name="T_Sheet1 6 23 3" xfId="50753" xr:uid="{00000000-0005-0000-0000-000092DA0000}"/>
    <cellStyle name="T_Sheet1 6 23 4" xfId="50754" xr:uid="{00000000-0005-0000-0000-000093DA0000}"/>
    <cellStyle name="T_Sheet1 6 23 5" xfId="50755" xr:uid="{00000000-0005-0000-0000-000094DA0000}"/>
    <cellStyle name="T_Sheet1 6 23 6" xfId="50756" xr:uid="{00000000-0005-0000-0000-000095DA0000}"/>
    <cellStyle name="T_Sheet1 6 24" xfId="50757" xr:uid="{00000000-0005-0000-0000-000096DA0000}"/>
    <cellStyle name="T_Sheet1 6 24 2" xfId="50758" xr:uid="{00000000-0005-0000-0000-000097DA0000}"/>
    <cellStyle name="T_Sheet1 6 24 3" xfId="50759" xr:uid="{00000000-0005-0000-0000-000098DA0000}"/>
    <cellStyle name="T_Sheet1 6 24 4" xfId="50760" xr:uid="{00000000-0005-0000-0000-000099DA0000}"/>
    <cellStyle name="T_Sheet1 6 24 5" xfId="50761" xr:uid="{00000000-0005-0000-0000-00009ADA0000}"/>
    <cellStyle name="T_Sheet1 6 24 6" xfId="50762" xr:uid="{00000000-0005-0000-0000-00009BDA0000}"/>
    <cellStyle name="T_Sheet1 6 25" xfId="50763" xr:uid="{00000000-0005-0000-0000-00009CDA0000}"/>
    <cellStyle name="T_Sheet1 6 25 2" xfId="50764" xr:uid="{00000000-0005-0000-0000-00009DDA0000}"/>
    <cellStyle name="T_Sheet1 6 25 3" xfId="50765" xr:uid="{00000000-0005-0000-0000-00009EDA0000}"/>
    <cellStyle name="T_Sheet1 6 25 4" xfId="50766" xr:uid="{00000000-0005-0000-0000-00009FDA0000}"/>
    <cellStyle name="T_Sheet1 6 25 5" xfId="50767" xr:uid="{00000000-0005-0000-0000-0000A0DA0000}"/>
    <cellStyle name="T_Sheet1 6 25 6" xfId="50768" xr:uid="{00000000-0005-0000-0000-0000A1DA0000}"/>
    <cellStyle name="T_Sheet1 6 26" xfId="50769" xr:uid="{00000000-0005-0000-0000-0000A2DA0000}"/>
    <cellStyle name="T_Sheet1 6 26 2" xfId="50770" xr:uid="{00000000-0005-0000-0000-0000A3DA0000}"/>
    <cellStyle name="T_Sheet1 6 26 3" xfId="50771" xr:uid="{00000000-0005-0000-0000-0000A4DA0000}"/>
    <cellStyle name="T_Sheet1 6 26 4" xfId="50772" xr:uid="{00000000-0005-0000-0000-0000A5DA0000}"/>
    <cellStyle name="T_Sheet1 6 26 5" xfId="50773" xr:uid="{00000000-0005-0000-0000-0000A6DA0000}"/>
    <cellStyle name="T_Sheet1 6 26 6" xfId="50774" xr:uid="{00000000-0005-0000-0000-0000A7DA0000}"/>
    <cellStyle name="T_Sheet1 6 27" xfId="50775" xr:uid="{00000000-0005-0000-0000-0000A8DA0000}"/>
    <cellStyle name="T_Sheet1 6 27 2" xfId="50776" xr:uid="{00000000-0005-0000-0000-0000A9DA0000}"/>
    <cellStyle name="T_Sheet1 6 27 3" xfId="50777" xr:uid="{00000000-0005-0000-0000-0000AADA0000}"/>
    <cellStyle name="T_Sheet1 6 27 4" xfId="50778" xr:uid="{00000000-0005-0000-0000-0000ABDA0000}"/>
    <cellStyle name="T_Sheet1 6 27 5" xfId="50779" xr:uid="{00000000-0005-0000-0000-0000ACDA0000}"/>
    <cellStyle name="T_Sheet1 6 27 6" xfId="50780" xr:uid="{00000000-0005-0000-0000-0000ADDA0000}"/>
    <cellStyle name="T_Sheet1 6 28" xfId="50781" xr:uid="{00000000-0005-0000-0000-0000AEDA0000}"/>
    <cellStyle name="T_Sheet1 6 28 2" xfId="50782" xr:uid="{00000000-0005-0000-0000-0000AFDA0000}"/>
    <cellStyle name="T_Sheet1 6 28 3" xfId="50783" xr:uid="{00000000-0005-0000-0000-0000B0DA0000}"/>
    <cellStyle name="T_Sheet1 6 28 4" xfId="50784" xr:uid="{00000000-0005-0000-0000-0000B1DA0000}"/>
    <cellStyle name="T_Sheet1 6 28 5" xfId="50785" xr:uid="{00000000-0005-0000-0000-0000B2DA0000}"/>
    <cellStyle name="T_Sheet1 6 28 6" xfId="50786" xr:uid="{00000000-0005-0000-0000-0000B3DA0000}"/>
    <cellStyle name="T_Sheet1 6 29" xfId="50787" xr:uid="{00000000-0005-0000-0000-0000B4DA0000}"/>
    <cellStyle name="T_Sheet1 6 29 2" xfId="50788" xr:uid="{00000000-0005-0000-0000-0000B5DA0000}"/>
    <cellStyle name="T_Sheet1 6 29 3" xfId="50789" xr:uid="{00000000-0005-0000-0000-0000B6DA0000}"/>
    <cellStyle name="T_Sheet1 6 29 4" xfId="50790" xr:uid="{00000000-0005-0000-0000-0000B7DA0000}"/>
    <cellStyle name="T_Sheet1 6 29 5" xfId="50791" xr:uid="{00000000-0005-0000-0000-0000B8DA0000}"/>
    <cellStyle name="T_Sheet1 6 29 6" xfId="50792" xr:uid="{00000000-0005-0000-0000-0000B9DA0000}"/>
    <cellStyle name="T_Sheet1 6 3" xfId="50793" xr:uid="{00000000-0005-0000-0000-0000BADA0000}"/>
    <cellStyle name="T_Sheet1 6 3 2" xfId="50794" xr:uid="{00000000-0005-0000-0000-0000BBDA0000}"/>
    <cellStyle name="T_Sheet1 6 3 3" xfId="50795" xr:uid="{00000000-0005-0000-0000-0000BCDA0000}"/>
    <cellStyle name="T_Sheet1 6 3 4" xfId="50796" xr:uid="{00000000-0005-0000-0000-0000BDDA0000}"/>
    <cellStyle name="T_Sheet1 6 3 5" xfId="50797" xr:uid="{00000000-0005-0000-0000-0000BEDA0000}"/>
    <cellStyle name="T_Sheet1 6 3 6" xfId="50798" xr:uid="{00000000-0005-0000-0000-0000BFDA0000}"/>
    <cellStyle name="T_Sheet1 6 30" xfId="50799" xr:uid="{00000000-0005-0000-0000-0000C0DA0000}"/>
    <cellStyle name="T_Sheet1 6 31" xfId="50800" xr:uid="{00000000-0005-0000-0000-0000C1DA0000}"/>
    <cellStyle name="T_Sheet1 6 32" xfId="50801" xr:uid="{00000000-0005-0000-0000-0000C2DA0000}"/>
    <cellStyle name="T_Sheet1 6 33" xfId="50802" xr:uid="{00000000-0005-0000-0000-0000C3DA0000}"/>
    <cellStyle name="T_Sheet1 6 34" xfId="50803" xr:uid="{00000000-0005-0000-0000-0000C4DA0000}"/>
    <cellStyle name="T_Sheet1 6 4" xfId="50804" xr:uid="{00000000-0005-0000-0000-0000C5DA0000}"/>
    <cellStyle name="T_Sheet1 6 4 2" xfId="50805" xr:uid="{00000000-0005-0000-0000-0000C6DA0000}"/>
    <cellStyle name="T_Sheet1 6 4 3" xfId="50806" xr:uid="{00000000-0005-0000-0000-0000C7DA0000}"/>
    <cellStyle name="T_Sheet1 6 4 4" xfId="50807" xr:uid="{00000000-0005-0000-0000-0000C8DA0000}"/>
    <cellStyle name="T_Sheet1 6 4 5" xfId="50808" xr:uid="{00000000-0005-0000-0000-0000C9DA0000}"/>
    <cellStyle name="T_Sheet1 6 4 6" xfId="50809" xr:uid="{00000000-0005-0000-0000-0000CADA0000}"/>
    <cellStyle name="T_Sheet1 6 5" xfId="50810" xr:uid="{00000000-0005-0000-0000-0000CBDA0000}"/>
    <cellStyle name="T_Sheet1 6 5 2" xfId="50811" xr:uid="{00000000-0005-0000-0000-0000CCDA0000}"/>
    <cellStyle name="T_Sheet1 6 5 3" xfId="50812" xr:uid="{00000000-0005-0000-0000-0000CDDA0000}"/>
    <cellStyle name="T_Sheet1 6 5 4" xfId="50813" xr:uid="{00000000-0005-0000-0000-0000CEDA0000}"/>
    <cellStyle name="T_Sheet1 6 5 5" xfId="50814" xr:uid="{00000000-0005-0000-0000-0000CFDA0000}"/>
    <cellStyle name="T_Sheet1 6 5 6" xfId="50815" xr:uid="{00000000-0005-0000-0000-0000D0DA0000}"/>
    <cellStyle name="T_Sheet1 6 6" xfId="50816" xr:uid="{00000000-0005-0000-0000-0000D1DA0000}"/>
    <cellStyle name="T_Sheet1 6 6 2" xfId="50817" xr:uid="{00000000-0005-0000-0000-0000D2DA0000}"/>
    <cellStyle name="T_Sheet1 6 6 3" xfId="50818" xr:uid="{00000000-0005-0000-0000-0000D3DA0000}"/>
    <cellStyle name="T_Sheet1 6 6 4" xfId="50819" xr:uid="{00000000-0005-0000-0000-0000D4DA0000}"/>
    <cellStyle name="T_Sheet1 6 6 5" xfId="50820" xr:uid="{00000000-0005-0000-0000-0000D5DA0000}"/>
    <cellStyle name="T_Sheet1 6 6 6" xfId="50821" xr:uid="{00000000-0005-0000-0000-0000D6DA0000}"/>
    <cellStyle name="T_Sheet1 6 7" xfId="50822" xr:uid="{00000000-0005-0000-0000-0000D7DA0000}"/>
    <cellStyle name="T_Sheet1 6 7 2" xfId="50823" xr:uid="{00000000-0005-0000-0000-0000D8DA0000}"/>
    <cellStyle name="T_Sheet1 6 7 3" xfId="50824" xr:uid="{00000000-0005-0000-0000-0000D9DA0000}"/>
    <cellStyle name="T_Sheet1 6 7 4" xfId="50825" xr:uid="{00000000-0005-0000-0000-0000DADA0000}"/>
    <cellStyle name="T_Sheet1 6 7 5" xfId="50826" xr:uid="{00000000-0005-0000-0000-0000DBDA0000}"/>
    <cellStyle name="T_Sheet1 6 7 6" xfId="50827" xr:uid="{00000000-0005-0000-0000-0000DCDA0000}"/>
    <cellStyle name="T_Sheet1 6 8" xfId="50828" xr:uid="{00000000-0005-0000-0000-0000DDDA0000}"/>
    <cellStyle name="T_Sheet1 6 8 2" xfId="50829" xr:uid="{00000000-0005-0000-0000-0000DEDA0000}"/>
    <cellStyle name="T_Sheet1 6 8 3" xfId="50830" xr:uid="{00000000-0005-0000-0000-0000DFDA0000}"/>
    <cellStyle name="T_Sheet1 6 8 4" xfId="50831" xr:uid="{00000000-0005-0000-0000-0000E0DA0000}"/>
    <cellStyle name="T_Sheet1 6 8 5" xfId="50832" xr:uid="{00000000-0005-0000-0000-0000E1DA0000}"/>
    <cellStyle name="T_Sheet1 6 8 6" xfId="50833" xr:uid="{00000000-0005-0000-0000-0000E2DA0000}"/>
    <cellStyle name="T_Sheet1 6 9" xfId="50834" xr:uid="{00000000-0005-0000-0000-0000E3DA0000}"/>
    <cellStyle name="T_Sheet1 6 9 2" xfId="50835" xr:uid="{00000000-0005-0000-0000-0000E4DA0000}"/>
    <cellStyle name="T_Sheet1 6 9 3" xfId="50836" xr:uid="{00000000-0005-0000-0000-0000E5DA0000}"/>
    <cellStyle name="T_Sheet1 6 9 4" xfId="50837" xr:uid="{00000000-0005-0000-0000-0000E6DA0000}"/>
    <cellStyle name="T_Sheet1 6 9 5" xfId="50838" xr:uid="{00000000-0005-0000-0000-0000E7DA0000}"/>
    <cellStyle name="T_Sheet1 6 9 6" xfId="50839" xr:uid="{00000000-0005-0000-0000-0000E8DA0000}"/>
    <cellStyle name="T_Sheet1 7" xfId="50840" xr:uid="{00000000-0005-0000-0000-0000E9DA0000}"/>
    <cellStyle name="T_Sheet1 7 10" xfId="50841" xr:uid="{00000000-0005-0000-0000-0000EADA0000}"/>
    <cellStyle name="T_Sheet1 7 10 2" xfId="50842" xr:uid="{00000000-0005-0000-0000-0000EBDA0000}"/>
    <cellStyle name="T_Sheet1 7 10 3" xfId="50843" xr:uid="{00000000-0005-0000-0000-0000ECDA0000}"/>
    <cellStyle name="T_Sheet1 7 10 4" xfId="50844" xr:uid="{00000000-0005-0000-0000-0000EDDA0000}"/>
    <cellStyle name="T_Sheet1 7 10 5" xfId="50845" xr:uid="{00000000-0005-0000-0000-0000EEDA0000}"/>
    <cellStyle name="T_Sheet1 7 10 6" xfId="50846" xr:uid="{00000000-0005-0000-0000-0000EFDA0000}"/>
    <cellStyle name="T_Sheet1 7 11" xfId="50847" xr:uid="{00000000-0005-0000-0000-0000F0DA0000}"/>
    <cellStyle name="T_Sheet1 7 11 2" xfId="50848" xr:uid="{00000000-0005-0000-0000-0000F1DA0000}"/>
    <cellStyle name="T_Sheet1 7 11 3" xfId="50849" xr:uid="{00000000-0005-0000-0000-0000F2DA0000}"/>
    <cellStyle name="T_Sheet1 7 11 4" xfId="50850" xr:uid="{00000000-0005-0000-0000-0000F3DA0000}"/>
    <cellStyle name="T_Sheet1 7 11 5" xfId="50851" xr:uid="{00000000-0005-0000-0000-0000F4DA0000}"/>
    <cellStyle name="T_Sheet1 7 11 6" xfId="50852" xr:uid="{00000000-0005-0000-0000-0000F5DA0000}"/>
    <cellStyle name="T_Sheet1 7 12" xfId="50853" xr:uid="{00000000-0005-0000-0000-0000F6DA0000}"/>
    <cellStyle name="T_Sheet1 7 12 2" xfId="50854" xr:uid="{00000000-0005-0000-0000-0000F7DA0000}"/>
    <cellStyle name="T_Sheet1 7 12 3" xfId="50855" xr:uid="{00000000-0005-0000-0000-0000F8DA0000}"/>
    <cellStyle name="T_Sheet1 7 12 4" xfId="50856" xr:uid="{00000000-0005-0000-0000-0000F9DA0000}"/>
    <cellStyle name="T_Sheet1 7 12 5" xfId="50857" xr:uid="{00000000-0005-0000-0000-0000FADA0000}"/>
    <cellStyle name="T_Sheet1 7 12 6" xfId="50858" xr:uid="{00000000-0005-0000-0000-0000FBDA0000}"/>
    <cellStyle name="T_Sheet1 7 13" xfId="50859" xr:uid="{00000000-0005-0000-0000-0000FCDA0000}"/>
    <cellStyle name="T_Sheet1 7 13 2" xfId="50860" xr:uid="{00000000-0005-0000-0000-0000FDDA0000}"/>
    <cellStyle name="T_Sheet1 7 13 3" xfId="50861" xr:uid="{00000000-0005-0000-0000-0000FEDA0000}"/>
    <cellStyle name="T_Sheet1 7 13 4" xfId="50862" xr:uid="{00000000-0005-0000-0000-0000FFDA0000}"/>
    <cellStyle name="T_Sheet1 7 13 5" xfId="50863" xr:uid="{00000000-0005-0000-0000-000000DB0000}"/>
    <cellStyle name="T_Sheet1 7 13 6" xfId="50864" xr:uid="{00000000-0005-0000-0000-000001DB0000}"/>
    <cellStyle name="T_Sheet1 7 14" xfId="50865" xr:uid="{00000000-0005-0000-0000-000002DB0000}"/>
    <cellStyle name="T_Sheet1 7 14 2" xfId="50866" xr:uid="{00000000-0005-0000-0000-000003DB0000}"/>
    <cellStyle name="T_Sheet1 7 14 3" xfId="50867" xr:uid="{00000000-0005-0000-0000-000004DB0000}"/>
    <cellStyle name="T_Sheet1 7 14 4" xfId="50868" xr:uid="{00000000-0005-0000-0000-000005DB0000}"/>
    <cellStyle name="T_Sheet1 7 14 5" xfId="50869" xr:uid="{00000000-0005-0000-0000-000006DB0000}"/>
    <cellStyle name="T_Sheet1 7 14 6" xfId="50870" xr:uid="{00000000-0005-0000-0000-000007DB0000}"/>
    <cellStyle name="T_Sheet1 7 15" xfId="50871" xr:uid="{00000000-0005-0000-0000-000008DB0000}"/>
    <cellStyle name="T_Sheet1 7 15 2" xfId="50872" xr:uid="{00000000-0005-0000-0000-000009DB0000}"/>
    <cellStyle name="T_Sheet1 7 15 3" xfId="50873" xr:uid="{00000000-0005-0000-0000-00000ADB0000}"/>
    <cellStyle name="T_Sheet1 7 15 4" xfId="50874" xr:uid="{00000000-0005-0000-0000-00000BDB0000}"/>
    <cellStyle name="T_Sheet1 7 15 5" xfId="50875" xr:uid="{00000000-0005-0000-0000-00000CDB0000}"/>
    <cellStyle name="T_Sheet1 7 15 6" xfId="50876" xr:uid="{00000000-0005-0000-0000-00000DDB0000}"/>
    <cellStyle name="T_Sheet1 7 16" xfId="50877" xr:uid="{00000000-0005-0000-0000-00000EDB0000}"/>
    <cellStyle name="T_Sheet1 7 16 2" xfId="50878" xr:uid="{00000000-0005-0000-0000-00000FDB0000}"/>
    <cellStyle name="T_Sheet1 7 16 3" xfId="50879" xr:uid="{00000000-0005-0000-0000-000010DB0000}"/>
    <cellStyle name="T_Sheet1 7 16 4" xfId="50880" xr:uid="{00000000-0005-0000-0000-000011DB0000}"/>
    <cellStyle name="T_Sheet1 7 16 5" xfId="50881" xr:uid="{00000000-0005-0000-0000-000012DB0000}"/>
    <cellStyle name="T_Sheet1 7 16 6" xfId="50882" xr:uid="{00000000-0005-0000-0000-000013DB0000}"/>
    <cellStyle name="T_Sheet1 7 17" xfId="50883" xr:uid="{00000000-0005-0000-0000-000014DB0000}"/>
    <cellStyle name="T_Sheet1 7 17 2" xfId="50884" xr:uid="{00000000-0005-0000-0000-000015DB0000}"/>
    <cellStyle name="T_Sheet1 7 17 3" xfId="50885" xr:uid="{00000000-0005-0000-0000-000016DB0000}"/>
    <cellStyle name="T_Sheet1 7 17 4" xfId="50886" xr:uid="{00000000-0005-0000-0000-000017DB0000}"/>
    <cellStyle name="T_Sheet1 7 17 5" xfId="50887" xr:uid="{00000000-0005-0000-0000-000018DB0000}"/>
    <cellStyle name="T_Sheet1 7 17 6" xfId="50888" xr:uid="{00000000-0005-0000-0000-000019DB0000}"/>
    <cellStyle name="T_Sheet1 7 18" xfId="50889" xr:uid="{00000000-0005-0000-0000-00001ADB0000}"/>
    <cellStyle name="T_Sheet1 7 18 2" xfId="50890" xr:uid="{00000000-0005-0000-0000-00001BDB0000}"/>
    <cellStyle name="T_Sheet1 7 18 3" xfId="50891" xr:uid="{00000000-0005-0000-0000-00001CDB0000}"/>
    <cellStyle name="T_Sheet1 7 18 4" xfId="50892" xr:uid="{00000000-0005-0000-0000-00001DDB0000}"/>
    <cellStyle name="T_Sheet1 7 18 5" xfId="50893" xr:uid="{00000000-0005-0000-0000-00001EDB0000}"/>
    <cellStyle name="T_Sheet1 7 18 6" xfId="50894" xr:uid="{00000000-0005-0000-0000-00001FDB0000}"/>
    <cellStyle name="T_Sheet1 7 19" xfId="50895" xr:uid="{00000000-0005-0000-0000-000020DB0000}"/>
    <cellStyle name="T_Sheet1 7 19 2" xfId="50896" xr:uid="{00000000-0005-0000-0000-000021DB0000}"/>
    <cellStyle name="T_Sheet1 7 19 3" xfId="50897" xr:uid="{00000000-0005-0000-0000-000022DB0000}"/>
    <cellStyle name="T_Sheet1 7 19 4" xfId="50898" xr:uid="{00000000-0005-0000-0000-000023DB0000}"/>
    <cellStyle name="T_Sheet1 7 19 5" xfId="50899" xr:uid="{00000000-0005-0000-0000-000024DB0000}"/>
    <cellStyle name="T_Sheet1 7 19 6" xfId="50900" xr:uid="{00000000-0005-0000-0000-000025DB0000}"/>
    <cellStyle name="T_Sheet1 7 2" xfId="50901" xr:uid="{00000000-0005-0000-0000-000026DB0000}"/>
    <cellStyle name="T_Sheet1 7 2 2" xfId="50902" xr:uid="{00000000-0005-0000-0000-000027DB0000}"/>
    <cellStyle name="T_Sheet1 7 2 3" xfId="50903" xr:uid="{00000000-0005-0000-0000-000028DB0000}"/>
    <cellStyle name="T_Sheet1 7 2 4" xfId="50904" xr:uid="{00000000-0005-0000-0000-000029DB0000}"/>
    <cellStyle name="T_Sheet1 7 2 5" xfId="50905" xr:uid="{00000000-0005-0000-0000-00002ADB0000}"/>
    <cellStyle name="T_Sheet1 7 2 6" xfId="50906" xr:uid="{00000000-0005-0000-0000-00002BDB0000}"/>
    <cellStyle name="T_Sheet1 7 2 7" xfId="50907" xr:uid="{00000000-0005-0000-0000-00002CDB0000}"/>
    <cellStyle name="T_Sheet1 7 20" xfId="50908" xr:uid="{00000000-0005-0000-0000-00002DDB0000}"/>
    <cellStyle name="T_Sheet1 7 20 2" xfId="50909" xr:uid="{00000000-0005-0000-0000-00002EDB0000}"/>
    <cellStyle name="T_Sheet1 7 20 3" xfId="50910" xr:uid="{00000000-0005-0000-0000-00002FDB0000}"/>
    <cellStyle name="T_Sheet1 7 20 4" xfId="50911" xr:uid="{00000000-0005-0000-0000-000030DB0000}"/>
    <cellStyle name="T_Sheet1 7 20 5" xfId="50912" xr:uid="{00000000-0005-0000-0000-000031DB0000}"/>
    <cellStyle name="T_Sheet1 7 20 6" xfId="50913" xr:uid="{00000000-0005-0000-0000-000032DB0000}"/>
    <cellStyle name="T_Sheet1 7 21" xfId="50914" xr:uid="{00000000-0005-0000-0000-000033DB0000}"/>
    <cellStyle name="T_Sheet1 7 21 2" xfId="50915" xr:uid="{00000000-0005-0000-0000-000034DB0000}"/>
    <cellStyle name="T_Sheet1 7 21 3" xfId="50916" xr:uid="{00000000-0005-0000-0000-000035DB0000}"/>
    <cellStyle name="T_Sheet1 7 21 4" xfId="50917" xr:uid="{00000000-0005-0000-0000-000036DB0000}"/>
    <cellStyle name="T_Sheet1 7 21 5" xfId="50918" xr:uid="{00000000-0005-0000-0000-000037DB0000}"/>
    <cellStyle name="T_Sheet1 7 21 6" xfId="50919" xr:uid="{00000000-0005-0000-0000-000038DB0000}"/>
    <cellStyle name="T_Sheet1 7 22" xfId="50920" xr:uid="{00000000-0005-0000-0000-000039DB0000}"/>
    <cellStyle name="T_Sheet1 7 22 2" xfId="50921" xr:uid="{00000000-0005-0000-0000-00003ADB0000}"/>
    <cellStyle name="T_Sheet1 7 22 3" xfId="50922" xr:uid="{00000000-0005-0000-0000-00003BDB0000}"/>
    <cellStyle name="T_Sheet1 7 22 4" xfId="50923" xr:uid="{00000000-0005-0000-0000-00003CDB0000}"/>
    <cellStyle name="T_Sheet1 7 22 5" xfId="50924" xr:uid="{00000000-0005-0000-0000-00003DDB0000}"/>
    <cellStyle name="T_Sheet1 7 22 6" xfId="50925" xr:uid="{00000000-0005-0000-0000-00003EDB0000}"/>
    <cellStyle name="T_Sheet1 7 23" xfId="50926" xr:uid="{00000000-0005-0000-0000-00003FDB0000}"/>
    <cellStyle name="T_Sheet1 7 23 2" xfId="50927" xr:uid="{00000000-0005-0000-0000-000040DB0000}"/>
    <cellStyle name="T_Sheet1 7 23 3" xfId="50928" xr:uid="{00000000-0005-0000-0000-000041DB0000}"/>
    <cellStyle name="T_Sheet1 7 23 4" xfId="50929" xr:uid="{00000000-0005-0000-0000-000042DB0000}"/>
    <cellStyle name="T_Sheet1 7 23 5" xfId="50930" xr:uid="{00000000-0005-0000-0000-000043DB0000}"/>
    <cellStyle name="T_Sheet1 7 23 6" xfId="50931" xr:uid="{00000000-0005-0000-0000-000044DB0000}"/>
    <cellStyle name="T_Sheet1 7 24" xfId="50932" xr:uid="{00000000-0005-0000-0000-000045DB0000}"/>
    <cellStyle name="T_Sheet1 7 24 2" xfId="50933" xr:uid="{00000000-0005-0000-0000-000046DB0000}"/>
    <cellStyle name="T_Sheet1 7 24 3" xfId="50934" xr:uid="{00000000-0005-0000-0000-000047DB0000}"/>
    <cellStyle name="T_Sheet1 7 24 4" xfId="50935" xr:uid="{00000000-0005-0000-0000-000048DB0000}"/>
    <cellStyle name="T_Sheet1 7 24 5" xfId="50936" xr:uid="{00000000-0005-0000-0000-000049DB0000}"/>
    <cellStyle name="T_Sheet1 7 24 6" xfId="50937" xr:uid="{00000000-0005-0000-0000-00004ADB0000}"/>
    <cellStyle name="T_Sheet1 7 25" xfId="50938" xr:uid="{00000000-0005-0000-0000-00004BDB0000}"/>
    <cellStyle name="T_Sheet1 7 25 2" xfId="50939" xr:uid="{00000000-0005-0000-0000-00004CDB0000}"/>
    <cellStyle name="T_Sheet1 7 25 3" xfId="50940" xr:uid="{00000000-0005-0000-0000-00004DDB0000}"/>
    <cellStyle name="T_Sheet1 7 25 4" xfId="50941" xr:uid="{00000000-0005-0000-0000-00004EDB0000}"/>
    <cellStyle name="T_Sheet1 7 25 5" xfId="50942" xr:uid="{00000000-0005-0000-0000-00004FDB0000}"/>
    <cellStyle name="T_Sheet1 7 25 6" xfId="50943" xr:uid="{00000000-0005-0000-0000-000050DB0000}"/>
    <cellStyle name="T_Sheet1 7 26" xfId="50944" xr:uid="{00000000-0005-0000-0000-000051DB0000}"/>
    <cellStyle name="T_Sheet1 7 26 2" xfId="50945" xr:uid="{00000000-0005-0000-0000-000052DB0000}"/>
    <cellStyle name="T_Sheet1 7 26 3" xfId="50946" xr:uid="{00000000-0005-0000-0000-000053DB0000}"/>
    <cellStyle name="T_Sheet1 7 26 4" xfId="50947" xr:uid="{00000000-0005-0000-0000-000054DB0000}"/>
    <cellStyle name="T_Sheet1 7 26 5" xfId="50948" xr:uid="{00000000-0005-0000-0000-000055DB0000}"/>
    <cellStyle name="T_Sheet1 7 26 6" xfId="50949" xr:uid="{00000000-0005-0000-0000-000056DB0000}"/>
    <cellStyle name="T_Sheet1 7 27" xfId="50950" xr:uid="{00000000-0005-0000-0000-000057DB0000}"/>
    <cellStyle name="T_Sheet1 7 27 2" xfId="50951" xr:uid="{00000000-0005-0000-0000-000058DB0000}"/>
    <cellStyle name="T_Sheet1 7 27 3" xfId="50952" xr:uid="{00000000-0005-0000-0000-000059DB0000}"/>
    <cellStyle name="T_Sheet1 7 27 4" xfId="50953" xr:uid="{00000000-0005-0000-0000-00005ADB0000}"/>
    <cellStyle name="T_Sheet1 7 27 5" xfId="50954" xr:uid="{00000000-0005-0000-0000-00005BDB0000}"/>
    <cellStyle name="T_Sheet1 7 27 6" xfId="50955" xr:uid="{00000000-0005-0000-0000-00005CDB0000}"/>
    <cellStyle name="T_Sheet1 7 28" xfId="50956" xr:uid="{00000000-0005-0000-0000-00005DDB0000}"/>
    <cellStyle name="T_Sheet1 7 28 2" xfId="50957" xr:uid="{00000000-0005-0000-0000-00005EDB0000}"/>
    <cellStyle name="T_Sheet1 7 28 3" xfId="50958" xr:uid="{00000000-0005-0000-0000-00005FDB0000}"/>
    <cellStyle name="T_Sheet1 7 28 4" xfId="50959" xr:uid="{00000000-0005-0000-0000-000060DB0000}"/>
    <cellStyle name="T_Sheet1 7 28 5" xfId="50960" xr:uid="{00000000-0005-0000-0000-000061DB0000}"/>
    <cellStyle name="T_Sheet1 7 28 6" xfId="50961" xr:uid="{00000000-0005-0000-0000-000062DB0000}"/>
    <cellStyle name="T_Sheet1 7 29" xfId="50962" xr:uid="{00000000-0005-0000-0000-000063DB0000}"/>
    <cellStyle name="T_Sheet1 7 29 2" xfId="50963" xr:uid="{00000000-0005-0000-0000-000064DB0000}"/>
    <cellStyle name="T_Sheet1 7 29 3" xfId="50964" xr:uid="{00000000-0005-0000-0000-000065DB0000}"/>
    <cellStyle name="T_Sheet1 7 29 4" xfId="50965" xr:uid="{00000000-0005-0000-0000-000066DB0000}"/>
    <cellStyle name="T_Sheet1 7 29 5" xfId="50966" xr:uid="{00000000-0005-0000-0000-000067DB0000}"/>
    <cellStyle name="T_Sheet1 7 29 6" xfId="50967" xr:uid="{00000000-0005-0000-0000-000068DB0000}"/>
    <cellStyle name="T_Sheet1 7 3" xfId="50968" xr:uid="{00000000-0005-0000-0000-000069DB0000}"/>
    <cellStyle name="T_Sheet1 7 3 2" xfId="50969" xr:uid="{00000000-0005-0000-0000-00006ADB0000}"/>
    <cellStyle name="T_Sheet1 7 3 3" xfId="50970" xr:uid="{00000000-0005-0000-0000-00006BDB0000}"/>
    <cellStyle name="T_Sheet1 7 3 4" xfId="50971" xr:uid="{00000000-0005-0000-0000-00006CDB0000}"/>
    <cellStyle name="T_Sheet1 7 3 5" xfId="50972" xr:uid="{00000000-0005-0000-0000-00006DDB0000}"/>
    <cellStyle name="T_Sheet1 7 3 6" xfId="50973" xr:uid="{00000000-0005-0000-0000-00006EDB0000}"/>
    <cellStyle name="T_Sheet1 7 30" xfId="50974" xr:uid="{00000000-0005-0000-0000-00006FDB0000}"/>
    <cellStyle name="T_Sheet1 7 31" xfId="50975" xr:uid="{00000000-0005-0000-0000-000070DB0000}"/>
    <cellStyle name="T_Sheet1 7 32" xfId="50976" xr:uid="{00000000-0005-0000-0000-000071DB0000}"/>
    <cellStyle name="T_Sheet1 7 33" xfId="50977" xr:uid="{00000000-0005-0000-0000-000072DB0000}"/>
    <cellStyle name="T_Sheet1 7 34" xfId="50978" xr:uid="{00000000-0005-0000-0000-000073DB0000}"/>
    <cellStyle name="T_Sheet1 7 4" xfId="50979" xr:uid="{00000000-0005-0000-0000-000074DB0000}"/>
    <cellStyle name="T_Sheet1 7 4 2" xfId="50980" xr:uid="{00000000-0005-0000-0000-000075DB0000}"/>
    <cellStyle name="T_Sheet1 7 4 3" xfId="50981" xr:uid="{00000000-0005-0000-0000-000076DB0000}"/>
    <cellStyle name="T_Sheet1 7 4 4" xfId="50982" xr:uid="{00000000-0005-0000-0000-000077DB0000}"/>
    <cellStyle name="T_Sheet1 7 4 5" xfId="50983" xr:uid="{00000000-0005-0000-0000-000078DB0000}"/>
    <cellStyle name="T_Sheet1 7 4 6" xfId="50984" xr:uid="{00000000-0005-0000-0000-000079DB0000}"/>
    <cellStyle name="T_Sheet1 7 5" xfId="50985" xr:uid="{00000000-0005-0000-0000-00007ADB0000}"/>
    <cellStyle name="T_Sheet1 7 5 2" xfId="50986" xr:uid="{00000000-0005-0000-0000-00007BDB0000}"/>
    <cellStyle name="T_Sheet1 7 5 3" xfId="50987" xr:uid="{00000000-0005-0000-0000-00007CDB0000}"/>
    <cellStyle name="T_Sheet1 7 5 4" xfId="50988" xr:uid="{00000000-0005-0000-0000-00007DDB0000}"/>
    <cellStyle name="T_Sheet1 7 5 5" xfId="50989" xr:uid="{00000000-0005-0000-0000-00007EDB0000}"/>
    <cellStyle name="T_Sheet1 7 5 6" xfId="50990" xr:uid="{00000000-0005-0000-0000-00007FDB0000}"/>
    <cellStyle name="T_Sheet1 7 6" xfId="50991" xr:uid="{00000000-0005-0000-0000-000080DB0000}"/>
    <cellStyle name="T_Sheet1 7 6 2" xfId="50992" xr:uid="{00000000-0005-0000-0000-000081DB0000}"/>
    <cellStyle name="T_Sheet1 7 6 3" xfId="50993" xr:uid="{00000000-0005-0000-0000-000082DB0000}"/>
    <cellStyle name="T_Sheet1 7 6 4" xfId="50994" xr:uid="{00000000-0005-0000-0000-000083DB0000}"/>
    <cellStyle name="T_Sheet1 7 6 5" xfId="50995" xr:uid="{00000000-0005-0000-0000-000084DB0000}"/>
    <cellStyle name="T_Sheet1 7 6 6" xfId="50996" xr:uid="{00000000-0005-0000-0000-000085DB0000}"/>
    <cellStyle name="T_Sheet1 7 7" xfId="50997" xr:uid="{00000000-0005-0000-0000-000086DB0000}"/>
    <cellStyle name="T_Sheet1 7 7 2" xfId="50998" xr:uid="{00000000-0005-0000-0000-000087DB0000}"/>
    <cellStyle name="T_Sheet1 7 7 3" xfId="50999" xr:uid="{00000000-0005-0000-0000-000088DB0000}"/>
    <cellStyle name="T_Sheet1 7 7 4" xfId="51000" xr:uid="{00000000-0005-0000-0000-000089DB0000}"/>
    <cellStyle name="T_Sheet1 7 7 5" xfId="51001" xr:uid="{00000000-0005-0000-0000-00008ADB0000}"/>
    <cellStyle name="T_Sheet1 7 7 6" xfId="51002" xr:uid="{00000000-0005-0000-0000-00008BDB0000}"/>
    <cellStyle name="T_Sheet1 7 8" xfId="51003" xr:uid="{00000000-0005-0000-0000-00008CDB0000}"/>
    <cellStyle name="T_Sheet1 7 8 2" xfId="51004" xr:uid="{00000000-0005-0000-0000-00008DDB0000}"/>
    <cellStyle name="T_Sheet1 7 8 3" xfId="51005" xr:uid="{00000000-0005-0000-0000-00008EDB0000}"/>
    <cellStyle name="T_Sheet1 7 8 4" xfId="51006" xr:uid="{00000000-0005-0000-0000-00008FDB0000}"/>
    <cellStyle name="T_Sheet1 7 8 5" xfId="51007" xr:uid="{00000000-0005-0000-0000-000090DB0000}"/>
    <cellStyle name="T_Sheet1 7 8 6" xfId="51008" xr:uid="{00000000-0005-0000-0000-000091DB0000}"/>
    <cellStyle name="T_Sheet1 7 9" xfId="51009" xr:uid="{00000000-0005-0000-0000-000092DB0000}"/>
    <cellStyle name="T_Sheet1 7 9 2" xfId="51010" xr:uid="{00000000-0005-0000-0000-000093DB0000}"/>
    <cellStyle name="T_Sheet1 7 9 3" xfId="51011" xr:uid="{00000000-0005-0000-0000-000094DB0000}"/>
    <cellStyle name="T_Sheet1 7 9 4" xfId="51012" xr:uid="{00000000-0005-0000-0000-000095DB0000}"/>
    <cellStyle name="T_Sheet1 7 9 5" xfId="51013" xr:uid="{00000000-0005-0000-0000-000096DB0000}"/>
    <cellStyle name="T_Sheet1 7 9 6" xfId="51014" xr:uid="{00000000-0005-0000-0000-000097DB0000}"/>
    <cellStyle name="T_Sheet1 8" xfId="51015" xr:uid="{00000000-0005-0000-0000-000098DB0000}"/>
    <cellStyle name="T_Sheet1 9" xfId="51016" xr:uid="{00000000-0005-0000-0000-000099DB0000}"/>
    <cellStyle name="T_Sheet1 9 2" xfId="51017" xr:uid="{00000000-0005-0000-0000-00009ADB0000}"/>
    <cellStyle name="T_Sheet1 9 3" xfId="51018" xr:uid="{00000000-0005-0000-0000-00009BDB0000}"/>
    <cellStyle name="T_Sheet1 9 4" xfId="51019" xr:uid="{00000000-0005-0000-0000-00009CDB0000}"/>
    <cellStyle name="T_Sheet1 9 5" xfId="51020" xr:uid="{00000000-0005-0000-0000-00009DDB0000}"/>
    <cellStyle name="T_Sheet1 9 6" xfId="51021" xr:uid="{00000000-0005-0000-0000-00009EDB0000}"/>
    <cellStyle name="T_Sheet1 9 7" xfId="51022" xr:uid="{00000000-0005-0000-0000-00009FDB0000}"/>
    <cellStyle name="T_So GTVT" xfId="1149" xr:uid="{00000000-0005-0000-0000-0000A0DB0000}"/>
    <cellStyle name="T_So GTVT 2" xfId="58930" xr:uid="{00000000-0005-0000-0000-0000A1DB0000}"/>
    <cellStyle name="T_So GTVT 3" xfId="59227" xr:uid="{00000000-0005-0000-0000-0000A2DB0000}"/>
    <cellStyle name="T_So GTVT 4" xfId="59285" xr:uid="{00000000-0005-0000-0000-0000A3DB0000}"/>
    <cellStyle name="T_So GTVT 5" xfId="59254" xr:uid="{00000000-0005-0000-0000-0000A4DB0000}"/>
    <cellStyle name="T_So GTVT 6" xfId="59332" xr:uid="{00000000-0005-0000-0000-0000A5DB0000}"/>
    <cellStyle name="T_SUA LOI SO HOC GOI  1" xfId="57922" xr:uid="{00000000-0005-0000-0000-0000A6DB0000}"/>
    <cellStyle name="T_SUA LOI SO HOC GOI  1 2" xfId="58931" xr:uid="{00000000-0005-0000-0000-0000A7DB0000}"/>
    <cellStyle name="T_SuoiTon" xfId="51023" xr:uid="{00000000-0005-0000-0000-0000A8DB0000}"/>
    <cellStyle name="T_TD Buu dien XA HAU THAO LAN 3" xfId="51024" xr:uid="{00000000-0005-0000-0000-0000A9DB0000}"/>
    <cellStyle name="T_TD Buu dien XA HAU THAO LAN 3 10" xfId="51025" xr:uid="{00000000-0005-0000-0000-0000AADB0000}"/>
    <cellStyle name="T_TD Buu dien XA HAU THAO LAN 3 10 2" xfId="51026" xr:uid="{00000000-0005-0000-0000-0000ABDB0000}"/>
    <cellStyle name="T_TD Buu dien XA HAU THAO LAN 3 10 3" xfId="51027" xr:uid="{00000000-0005-0000-0000-0000ACDB0000}"/>
    <cellStyle name="T_TD Buu dien XA HAU THAO LAN 3 10 4" xfId="51028" xr:uid="{00000000-0005-0000-0000-0000ADDB0000}"/>
    <cellStyle name="T_TD Buu dien XA HAU THAO LAN 3 10 5" xfId="51029" xr:uid="{00000000-0005-0000-0000-0000AEDB0000}"/>
    <cellStyle name="T_TD Buu dien XA HAU THAO LAN 3 10 6" xfId="51030" xr:uid="{00000000-0005-0000-0000-0000AFDB0000}"/>
    <cellStyle name="T_TD Buu dien XA HAU THAO LAN 3 11" xfId="51031" xr:uid="{00000000-0005-0000-0000-0000B0DB0000}"/>
    <cellStyle name="T_TD Buu dien XA HAU THAO LAN 3 11 2" xfId="51032" xr:uid="{00000000-0005-0000-0000-0000B1DB0000}"/>
    <cellStyle name="T_TD Buu dien XA HAU THAO LAN 3 11 3" xfId="51033" xr:uid="{00000000-0005-0000-0000-0000B2DB0000}"/>
    <cellStyle name="T_TD Buu dien XA HAU THAO LAN 3 11 4" xfId="51034" xr:uid="{00000000-0005-0000-0000-0000B3DB0000}"/>
    <cellStyle name="T_TD Buu dien XA HAU THAO LAN 3 11 5" xfId="51035" xr:uid="{00000000-0005-0000-0000-0000B4DB0000}"/>
    <cellStyle name="T_TD Buu dien XA HAU THAO LAN 3 11 6" xfId="51036" xr:uid="{00000000-0005-0000-0000-0000B5DB0000}"/>
    <cellStyle name="T_TD Buu dien XA HAU THAO LAN 3 12" xfId="51037" xr:uid="{00000000-0005-0000-0000-0000B6DB0000}"/>
    <cellStyle name="T_TD Buu dien XA HAU THAO LAN 3 12 2" xfId="51038" xr:uid="{00000000-0005-0000-0000-0000B7DB0000}"/>
    <cellStyle name="T_TD Buu dien XA HAU THAO LAN 3 12 3" xfId="51039" xr:uid="{00000000-0005-0000-0000-0000B8DB0000}"/>
    <cellStyle name="T_TD Buu dien XA HAU THAO LAN 3 12 4" xfId="51040" xr:uid="{00000000-0005-0000-0000-0000B9DB0000}"/>
    <cellStyle name="T_TD Buu dien XA HAU THAO LAN 3 12 5" xfId="51041" xr:uid="{00000000-0005-0000-0000-0000BADB0000}"/>
    <cellStyle name="T_TD Buu dien XA HAU THAO LAN 3 12 6" xfId="51042" xr:uid="{00000000-0005-0000-0000-0000BBDB0000}"/>
    <cellStyle name="T_TD Buu dien XA HAU THAO LAN 3 13" xfId="51043" xr:uid="{00000000-0005-0000-0000-0000BCDB0000}"/>
    <cellStyle name="T_TD Buu dien XA HAU THAO LAN 3 13 2" xfId="51044" xr:uid="{00000000-0005-0000-0000-0000BDDB0000}"/>
    <cellStyle name="T_TD Buu dien XA HAU THAO LAN 3 13 3" xfId="51045" xr:uid="{00000000-0005-0000-0000-0000BEDB0000}"/>
    <cellStyle name="T_TD Buu dien XA HAU THAO LAN 3 13 4" xfId="51046" xr:uid="{00000000-0005-0000-0000-0000BFDB0000}"/>
    <cellStyle name="T_TD Buu dien XA HAU THAO LAN 3 13 5" xfId="51047" xr:uid="{00000000-0005-0000-0000-0000C0DB0000}"/>
    <cellStyle name="T_TD Buu dien XA HAU THAO LAN 3 13 6" xfId="51048" xr:uid="{00000000-0005-0000-0000-0000C1DB0000}"/>
    <cellStyle name="T_TD Buu dien XA HAU THAO LAN 3 14" xfId="51049" xr:uid="{00000000-0005-0000-0000-0000C2DB0000}"/>
    <cellStyle name="T_TD Buu dien XA HAU THAO LAN 3 14 2" xfId="51050" xr:uid="{00000000-0005-0000-0000-0000C3DB0000}"/>
    <cellStyle name="T_TD Buu dien XA HAU THAO LAN 3 14 3" xfId="51051" xr:uid="{00000000-0005-0000-0000-0000C4DB0000}"/>
    <cellStyle name="T_TD Buu dien XA HAU THAO LAN 3 14 4" xfId="51052" xr:uid="{00000000-0005-0000-0000-0000C5DB0000}"/>
    <cellStyle name="T_TD Buu dien XA HAU THAO LAN 3 14 5" xfId="51053" xr:uid="{00000000-0005-0000-0000-0000C6DB0000}"/>
    <cellStyle name="T_TD Buu dien XA HAU THAO LAN 3 14 6" xfId="51054" xr:uid="{00000000-0005-0000-0000-0000C7DB0000}"/>
    <cellStyle name="T_TD Buu dien XA HAU THAO LAN 3 15" xfId="51055" xr:uid="{00000000-0005-0000-0000-0000C8DB0000}"/>
    <cellStyle name="T_TD Buu dien XA HAU THAO LAN 3 15 2" xfId="51056" xr:uid="{00000000-0005-0000-0000-0000C9DB0000}"/>
    <cellStyle name="T_TD Buu dien XA HAU THAO LAN 3 15 3" xfId="51057" xr:uid="{00000000-0005-0000-0000-0000CADB0000}"/>
    <cellStyle name="T_TD Buu dien XA HAU THAO LAN 3 15 4" xfId="51058" xr:uid="{00000000-0005-0000-0000-0000CBDB0000}"/>
    <cellStyle name="T_TD Buu dien XA HAU THAO LAN 3 15 5" xfId="51059" xr:uid="{00000000-0005-0000-0000-0000CCDB0000}"/>
    <cellStyle name="T_TD Buu dien XA HAU THAO LAN 3 15 6" xfId="51060" xr:uid="{00000000-0005-0000-0000-0000CDDB0000}"/>
    <cellStyle name="T_TD Buu dien XA HAU THAO LAN 3 16" xfId="51061" xr:uid="{00000000-0005-0000-0000-0000CEDB0000}"/>
    <cellStyle name="T_TD Buu dien XA HAU THAO LAN 3 16 2" xfId="51062" xr:uid="{00000000-0005-0000-0000-0000CFDB0000}"/>
    <cellStyle name="T_TD Buu dien XA HAU THAO LAN 3 16 3" xfId="51063" xr:uid="{00000000-0005-0000-0000-0000D0DB0000}"/>
    <cellStyle name="T_TD Buu dien XA HAU THAO LAN 3 16 4" xfId="51064" xr:uid="{00000000-0005-0000-0000-0000D1DB0000}"/>
    <cellStyle name="T_TD Buu dien XA HAU THAO LAN 3 16 5" xfId="51065" xr:uid="{00000000-0005-0000-0000-0000D2DB0000}"/>
    <cellStyle name="T_TD Buu dien XA HAU THAO LAN 3 16 6" xfId="51066" xr:uid="{00000000-0005-0000-0000-0000D3DB0000}"/>
    <cellStyle name="T_TD Buu dien XA HAU THAO LAN 3 17" xfId="51067" xr:uid="{00000000-0005-0000-0000-0000D4DB0000}"/>
    <cellStyle name="T_TD Buu dien XA HAU THAO LAN 3 17 2" xfId="51068" xr:uid="{00000000-0005-0000-0000-0000D5DB0000}"/>
    <cellStyle name="T_TD Buu dien XA HAU THAO LAN 3 17 3" xfId="51069" xr:uid="{00000000-0005-0000-0000-0000D6DB0000}"/>
    <cellStyle name="T_TD Buu dien XA HAU THAO LAN 3 17 4" xfId="51070" xr:uid="{00000000-0005-0000-0000-0000D7DB0000}"/>
    <cellStyle name="T_TD Buu dien XA HAU THAO LAN 3 17 5" xfId="51071" xr:uid="{00000000-0005-0000-0000-0000D8DB0000}"/>
    <cellStyle name="T_TD Buu dien XA HAU THAO LAN 3 17 6" xfId="51072" xr:uid="{00000000-0005-0000-0000-0000D9DB0000}"/>
    <cellStyle name="T_TD Buu dien XA HAU THAO LAN 3 18" xfId="51073" xr:uid="{00000000-0005-0000-0000-0000DADB0000}"/>
    <cellStyle name="T_TD Buu dien XA HAU THAO LAN 3 18 2" xfId="51074" xr:uid="{00000000-0005-0000-0000-0000DBDB0000}"/>
    <cellStyle name="T_TD Buu dien XA HAU THAO LAN 3 18 3" xfId="51075" xr:uid="{00000000-0005-0000-0000-0000DCDB0000}"/>
    <cellStyle name="T_TD Buu dien XA HAU THAO LAN 3 18 4" xfId="51076" xr:uid="{00000000-0005-0000-0000-0000DDDB0000}"/>
    <cellStyle name="T_TD Buu dien XA HAU THAO LAN 3 18 5" xfId="51077" xr:uid="{00000000-0005-0000-0000-0000DEDB0000}"/>
    <cellStyle name="T_TD Buu dien XA HAU THAO LAN 3 18 6" xfId="51078" xr:uid="{00000000-0005-0000-0000-0000DFDB0000}"/>
    <cellStyle name="T_TD Buu dien XA HAU THAO LAN 3 19" xfId="51079" xr:uid="{00000000-0005-0000-0000-0000E0DB0000}"/>
    <cellStyle name="T_TD Buu dien XA HAU THAO LAN 3 19 2" xfId="51080" xr:uid="{00000000-0005-0000-0000-0000E1DB0000}"/>
    <cellStyle name="T_TD Buu dien XA HAU THAO LAN 3 19 3" xfId="51081" xr:uid="{00000000-0005-0000-0000-0000E2DB0000}"/>
    <cellStyle name="T_TD Buu dien XA HAU THAO LAN 3 19 4" xfId="51082" xr:uid="{00000000-0005-0000-0000-0000E3DB0000}"/>
    <cellStyle name="T_TD Buu dien XA HAU THAO LAN 3 19 5" xfId="51083" xr:uid="{00000000-0005-0000-0000-0000E4DB0000}"/>
    <cellStyle name="T_TD Buu dien XA HAU THAO LAN 3 19 6" xfId="51084" xr:uid="{00000000-0005-0000-0000-0000E5DB0000}"/>
    <cellStyle name="T_TD Buu dien XA HAU THAO LAN 3 2" xfId="51085" xr:uid="{00000000-0005-0000-0000-0000E6DB0000}"/>
    <cellStyle name="T_TD Buu dien XA HAU THAO LAN 3 2 2" xfId="51086" xr:uid="{00000000-0005-0000-0000-0000E7DB0000}"/>
    <cellStyle name="T_TD Buu dien XA HAU THAO LAN 3 2 3" xfId="51087" xr:uid="{00000000-0005-0000-0000-0000E8DB0000}"/>
    <cellStyle name="T_TD Buu dien XA HAU THAO LAN 3 2 4" xfId="51088" xr:uid="{00000000-0005-0000-0000-0000E9DB0000}"/>
    <cellStyle name="T_TD Buu dien XA HAU THAO LAN 3 2 5" xfId="51089" xr:uid="{00000000-0005-0000-0000-0000EADB0000}"/>
    <cellStyle name="T_TD Buu dien XA HAU THAO LAN 3 2 6" xfId="51090" xr:uid="{00000000-0005-0000-0000-0000EBDB0000}"/>
    <cellStyle name="T_TD Buu dien XA HAU THAO LAN 3 2 7" xfId="51091" xr:uid="{00000000-0005-0000-0000-0000ECDB0000}"/>
    <cellStyle name="T_TD Buu dien XA HAU THAO LAN 3 20" xfId="51092" xr:uid="{00000000-0005-0000-0000-0000EDDB0000}"/>
    <cellStyle name="T_TD Buu dien XA HAU THAO LAN 3 20 2" xfId="51093" xr:uid="{00000000-0005-0000-0000-0000EEDB0000}"/>
    <cellStyle name="T_TD Buu dien XA HAU THAO LAN 3 20 3" xfId="51094" xr:uid="{00000000-0005-0000-0000-0000EFDB0000}"/>
    <cellStyle name="T_TD Buu dien XA HAU THAO LAN 3 20 4" xfId="51095" xr:uid="{00000000-0005-0000-0000-0000F0DB0000}"/>
    <cellStyle name="T_TD Buu dien XA HAU THAO LAN 3 20 5" xfId="51096" xr:uid="{00000000-0005-0000-0000-0000F1DB0000}"/>
    <cellStyle name="T_TD Buu dien XA HAU THAO LAN 3 20 6" xfId="51097" xr:uid="{00000000-0005-0000-0000-0000F2DB0000}"/>
    <cellStyle name="T_TD Buu dien XA HAU THAO LAN 3 21" xfId="51098" xr:uid="{00000000-0005-0000-0000-0000F3DB0000}"/>
    <cellStyle name="T_TD Buu dien XA HAU THAO LAN 3 21 2" xfId="51099" xr:uid="{00000000-0005-0000-0000-0000F4DB0000}"/>
    <cellStyle name="T_TD Buu dien XA HAU THAO LAN 3 21 3" xfId="51100" xr:uid="{00000000-0005-0000-0000-0000F5DB0000}"/>
    <cellStyle name="T_TD Buu dien XA HAU THAO LAN 3 21 4" xfId="51101" xr:uid="{00000000-0005-0000-0000-0000F6DB0000}"/>
    <cellStyle name="T_TD Buu dien XA HAU THAO LAN 3 21 5" xfId="51102" xr:uid="{00000000-0005-0000-0000-0000F7DB0000}"/>
    <cellStyle name="T_TD Buu dien XA HAU THAO LAN 3 21 6" xfId="51103" xr:uid="{00000000-0005-0000-0000-0000F8DB0000}"/>
    <cellStyle name="T_TD Buu dien XA HAU THAO LAN 3 22" xfId="51104" xr:uid="{00000000-0005-0000-0000-0000F9DB0000}"/>
    <cellStyle name="T_TD Buu dien XA HAU THAO LAN 3 22 2" xfId="51105" xr:uid="{00000000-0005-0000-0000-0000FADB0000}"/>
    <cellStyle name="T_TD Buu dien XA HAU THAO LAN 3 22 3" xfId="51106" xr:uid="{00000000-0005-0000-0000-0000FBDB0000}"/>
    <cellStyle name="T_TD Buu dien XA HAU THAO LAN 3 22 4" xfId="51107" xr:uid="{00000000-0005-0000-0000-0000FCDB0000}"/>
    <cellStyle name="T_TD Buu dien XA HAU THAO LAN 3 22 5" xfId="51108" xr:uid="{00000000-0005-0000-0000-0000FDDB0000}"/>
    <cellStyle name="T_TD Buu dien XA HAU THAO LAN 3 22 6" xfId="51109" xr:uid="{00000000-0005-0000-0000-0000FEDB0000}"/>
    <cellStyle name="T_TD Buu dien XA HAU THAO LAN 3 23" xfId="51110" xr:uid="{00000000-0005-0000-0000-0000FFDB0000}"/>
    <cellStyle name="T_TD Buu dien XA HAU THAO LAN 3 23 2" xfId="51111" xr:uid="{00000000-0005-0000-0000-000000DC0000}"/>
    <cellStyle name="T_TD Buu dien XA HAU THAO LAN 3 23 3" xfId="51112" xr:uid="{00000000-0005-0000-0000-000001DC0000}"/>
    <cellStyle name="T_TD Buu dien XA HAU THAO LAN 3 23 4" xfId="51113" xr:uid="{00000000-0005-0000-0000-000002DC0000}"/>
    <cellStyle name="T_TD Buu dien XA HAU THAO LAN 3 23 5" xfId="51114" xr:uid="{00000000-0005-0000-0000-000003DC0000}"/>
    <cellStyle name="T_TD Buu dien XA HAU THAO LAN 3 23 6" xfId="51115" xr:uid="{00000000-0005-0000-0000-000004DC0000}"/>
    <cellStyle name="T_TD Buu dien XA HAU THAO LAN 3 24" xfId="51116" xr:uid="{00000000-0005-0000-0000-000005DC0000}"/>
    <cellStyle name="T_TD Buu dien XA HAU THAO LAN 3 24 2" xfId="51117" xr:uid="{00000000-0005-0000-0000-000006DC0000}"/>
    <cellStyle name="T_TD Buu dien XA HAU THAO LAN 3 24 3" xfId="51118" xr:uid="{00000000-0005-0000-0000-000007DC0000}"/>
    <cellStyle name="T_TD Buu dien XA HAU THAO LAN 3 24 4" xfId="51119" xr:uid="{00000000-0005-0000-0000-000008DC0000}"/>
    <cellStyle name="T_TD Buu dien XA HAU THAO LAN 3 24 5" xfId="51120" xr:uid="{00000000-0005-0000-0000-000009DC0000}"/>
    <cellStyle name="T_TD Buu dien XA HAU THAO LAN 3 24 6" xfId="51121" xr:uid="{00000000-0005-0000-0000-00000ADC0000}"/>
    <cellStyle name="T_TD Buu dien XA HAU THAO LAN 3 25" xfId="51122" xr:uid="{00000000-0005-0000-0000-00000BDC0000}"/>
    <cellStyle name="T_TD Buu dien XA HAU THAO LAN 3 25 2" xfId="51123" xr:uid="{00000000-0005-0000-0000-00000CDC0000}"/>
    <cellStyle name="T_TD Buu dien XA HAU THAO LAN 3 25 3" xfId="51124" xr:uid="{00000000-0005-0000-0000-00000DDC0000}"/>
    <cellStyle name="T_TD Buu dien XA HAU THAO LAN 3 25 4" xfId="51125" xr:uid="{00000000-0005-0000-0000-00000EDC0000}"/>
    <cellStyle name="T_TD Buu dien XA HAU THAO LAN 3 25 5" xfId="51126" xr:uid="{00000000-0005-0000-0000-00000FDC0000}"/>
    <cellStyle name="T_TD Buu dien XA HAU THAO LAN 3 25 6" xfId="51127" xr:uid="{00000000-0005-0000-0000-000010DC0000}"/>
    <cellStyle name="T_TD Buu dien XA HAU THAO LAN 3 26" xfId="51128" xr:uid="{00000000-0005-0000-0000-000011DC0000}"/>
    <cellStyle name="T_TD Buu dien XA HAU THAO LAN 3 26 2" xfId="51129" xr:uid="{00000000-0005-0000-0000-000012DC0000}"/>
    <cellStyle name="T_TD Buu dien XA HAU THAO LAN 3 26 3" xfId="51130" xr:uid="{00000000-0005-0000-0000-000013DC0000}"/>
    <cellStyle name="T_TD Buu dien XA HAU THAO LAN 3 26 4" xfId="51131" xr:uid="{00000000-0005-0000-0000-000014DC0000}"/>
    <cellStyle name="T_TD Buu dien XA HAU THAO LAN 3 26 5" xfId="51132" xr:uid="{00000000-0005-0000-0000-000015DC0000}"/>
    <cellStyle name="T_TD Buu dien XA HAU THAO LAN 3 26 6" xfId="51133" xr:uid="{00000000-0005-0000-0000-000016DC0000}"/>
    <cellStyle name="T_TD Buu dien XA HAU THAO LAN 3 27" xfId="51134" xr:uid="{00000000-0005-0000-0000-000017DC0000}"/>
    <cellStyle name="T_TD Buu dien XA HAU THAO LAN 3 27 2" xfId="51135" xr:uid="{00000000-0005-0000-0000-000018DC0000}"/>
    <cellStyle name="T_TD Buu dien XA HAU THAO LAN 3 27 3" xfId="51136" xr:uid="{00000000-0005-0000-0000-000019DC0000}"/>
    <cellStyle name="T_TD Buu dien XA HAU THAO LAN 3 27 4" xfId="51137" xr:uid="{00000000-0005-0000-0000-00001ADC0000}"/>
    <cellStyle name="T_TD Buu dien XA HAU THAO LAN 3 27 5" xfId="51138" xr:uid="{00000000-0005-0000-0000-00001BDC0000}"/>
    <cellStyle name="T_TD Buu dien XA HAU THAO LAN 3 27 6" xfId="51139" xr:uid="{00000000-0005-0000-0000-00001CDC0000}"/>
    <cellStyle name="T_TD Buu dien XA HAU THAO LAN 3 28" xfId="51140" xr:uid="{00000000-0005-0000-0000-00001DDC0000}"/>
    <cellStyle name="T_TD Buu dien XA HAU THAO LAN 3 28 2" xfId="51141" xr:uid="{00000000-0005-0000-0000-00001EDC0000}"/>
    <cellStyle name="T_TD Buu dien XA HAU THAO LAN 3 28 3" xfId="51142" xr:uid="{00000000-0005-0000-0000-00001FDC0000}"/>
    <cellStyle name="T_TD Buu dien XA HAU THAO LAN 3 28 4" xfId="51143" xr:uid="{00000000-0005-0000-0000-000020DC0000}"/>
    <cellStyle name="T_TD Buu dien XA HAU THAO LAN 3 28 5" xfId="51144" xr:uid="{00000000-0005-0000-0000-000021DC0000}"/>
    <cellStyle name="T_TD Buu dien XA HAU THAO LAN 3 28 6" xfId="51145" xr:uid="{00000000-0005-0000-0000-000022DC0000}"/>
    <cellStyle name="T_TD Buu dien XA HAU THAO LAN 3 29" xfId="51146" xr:uid="{00000000-0005-0000-0000-000023DC0000}"/>
    <cellStyle name="T_TD Buu dien XA HAU THAO LAN 3 29 2" xfId="51147" xr:uid="{00000000-0005-0000-0000-000024DC0000}"/>
    <cellStyle name="T_TD Buu dien XA HAU THAO LAN 3 29 3" xfId="51148" xr:uid="{00000000-0005-0000-0000-000025DC0000}"/>
    <cellStyle name="T_TD Buu dien XA HAU THAO LAN 3 29 4" xfId="51149" xr:uid="{00000000-0005-0000-0000-000026DC0000}"/>
    <cellStyle name="T_TD Buu dien XA HAU THAO LAN 3 29 5" xfId="51150" xr:uid="{00000000-0005-0000-0000-000027DC0000}"/>
    <cellStyle name="T_TD Buu dien XA HAU THAO LAN 3 29 6" xfId="51151" xr:uid="{00000000-0005-0000-0000-000028DC0000}"/>
    <cellStyle name="T_TD Buu dien XA HAU THAO LAN 3 3" xfId="51152" xr:uid="{00000000-0005-0000-0000-000029DC0000}"/>
    <cellStyle name="T_TD Buu dien XA HAU THAO LAN 3 3 2" xfId="51153" xr:uid="{00000000-0005-0000-0000-00002ADC0000}"/>
    <cellStyle name="T_TD Buu dien XA HAU THAO LAN 3 3 3" xfId="51154" xr:uid="{00000000-0005-0000-0000-00002BDC0000}"/>
    <cellStyle name="T_TD Buu dien XA HAU THAO LAN 3 3 4" xfId="51155" xr:uid="{00000000-0005-0000-0000-00002CDC0000}"/>
    <cellStyle name="T_TD Buu dien XA HAU THAO LAN 3 3 5" xfId="51156" xr:uid="{00000000-0005-0000-0000-00002DDC0000}"/>
    <cellStyle name="T_TD Buu dien XA HAU THAO LAN 3 3 6" xfId="51157" xr:uid="{00000000-0005-0000-0000-00002EDC0000}"/>
    <cellStyle name="T_TD Buu dien XA HAU THAO LAN 3 30" xfId="51158" xr:uid="{00000000-0005-0000-0000-00002FDC0000}"/>
    <cellStyle name="T_TD Buu dien XA HAU THAO LAN 3 31" xfId="51159" xr:uid="{00000000-0005-0000-0000-000030DC0000}"/>
    <cellStyle name="T_TD Buu dien XA HAU THAO LAN 3 32" xfId="51160" xr:uid="{00000000-0005-0000-0000-000031DC0000}"/>
    <cellStyle name="T_TD Buu dien XA HAU THAO LAN 3 33" xfId="51161" xr:uid="{00000000-0005-0000-0000-000032DC0000}"/>
    <cellStyle name="T_TD Buu dien XA HAU THAO LAN 3 34" xfId="51162" xr:uid="{00000000-0005-0000-0000-000033DC0000}"/>
    <cellStyle name="T_TD Buu dien XA HAU THAO LAN 3 35" xfId="58932" xr:uid="{00000000-0005-0000-0000-000034DC0000}"/>
    <cellStyle name="T_TD Buu dien XA HAU THAO LAN 3 4" xfId="51163" xr:uid="{00000000-0005-0000-0000-000035DC0000}"/>
    <cellStyle name="T_TD Buu dien XA HAU THAO LAN 3 4 2" xfId="51164" xr:uid="{00000000-0005-0000-0000-000036DC0000}"/>
    <cellStyle name="T_TD Buu dien XA HAU THAO LAN 3 4 3" xfId="51165" xr:uid="{00000000-0005-0000-0000-000037DC0000}"/>
    <cellStyle name="T_TD Buu dien XA HAU THAO LAN 3 4 4" xfId="51166" xr:uid="{00000000-0005-0000-0000-000038DC0000}"/>
    <cellStyle name="T_TD Buu dien XA HAU THAO LAN 3 4 5" xfId="51167" xr:uid="{00000000-0005-0000-0000-000039DC0000}"/>
    <cellStyle name="T_TD Buu dien XA HAU THAO LAN 3 4 6" xfId="51168" xr:uid="{00000000-0005-0000-0000-00003ADC0000}"/>
    <cellStyle name="T_TD Buu dien XA HAU THAO LAN 3 5" xfId="51169" xr:uid="{00000000-0005-0000-0000-00003BDC0000}"/>
    <cellStyle name="T_TD Buu dien XA HAU THAO LAN 3 5 2" xfId="51170" xr:uid="{00000000-0005-0000-0000-00003CDC0000}"/>
    <cellStyle name="T_TD Buu dien XA HAU THAO LAN 3 5 3" xfId="51171" xr:uid="{00000000-0005-0000-0000-00003DDC0000}"/>
    <cellStyle name="T_TD Buu dien XA HAU THAO LAN 3 5 4" xfId="51172" xr:uid="{00000000-0005-0000-0000-00003EDC0000}"/>
    <cellStyle name="T_TD Buu dien XA HAU THAO LAN 3 5 5" xfId="51173" xr:uid="{00000000-0005-0000-0000-00003FDC0000}"/>
    <cellStyle name="T_TD Buu dien XA HAU THAO LAN 3 5 6" xfId="51174" xr:uid="{00000000-0005-0000-0000-000040DC0000}"/>
    <cellStyle name="T_TD Buu dien XA HAU THAO LAN 3 6" xfId="51175" xr:uid="{00000000-0005-0000-0000-000041DC0000}"/>
    <cellStyle name="T_TD Buu dien XA HAU THAO LAN 3 6 2" xfId="51176" xr:uid="{00000000-0005-0000-0000-000042DC0000}"/>
    <cellStyle name="T_TD Buu dien XA HAU THAO LAN 3 6 3" xfId="51177" xr:uid="{00000000-0005-0000-0000-000043DC0000}"/>
    <cellStyle name="T_TD Buu dien XA HAU THAO LAN 3 6 4" xfId="51178" xr:uid="{00000000-0005-0000-0000-000044DC0000}"/>
    <cellStyle name="T_TD Buu dien XA HAU THAO LAN 3 6 5" xfId="51179" xr:uid="{00000000-0005-0000-0000-000045DC0000}"/>
    <cellStyle name="T_TD Buu dien XA HAU THAO LAN 3 6 6" xfId="51180" xr:uid="{00000000-0005-0000-0000-000046DC0000}"/>
    <cellStyle name="T_TD Buu dien XA HAU THAO LAN 3 7" xfId="51181" xr:uid="{00000000-0005-0000-0000-000047DC0000}"/>
    <cellStyle name="T_TD Buu dien XA HAU THAO LAN 3 7 2" xfId="51182" xr:uid="{00000000-0005-0000-0000-000048DC0000}"/>
    <cellStyle name="T_TD Buu dien XA HAU THAO LAN 3 7 3" xfId="51183" xr:uid="{00000000-0005-0000-0000-000049DC0000}"/>
    <cellStyle name="T_TD Buu dien XA HAU THAO LAN 3 7 4" xfId="51184" xr:uid="{00000000-0005-0000-0000-00004ADC0000}"/>
    <cellStyle name="T_TD Buu dien XA HAU THAO LAN 3 7 5" xfId="51185" xr:uid="{00000000-0005-0000-0000-00004BDC0000}"/>
    <cellStyle name="T_TD Buu dien XA HAU THAO LAN 3 7 6" xfId="51186" xr:uid="{00000000-0005-0000-0000-00004CDC0000}"/>
    <cellStyle name="T_TD Buu dien XA HAU THAO LAN 3 8" xfId="51187" xr:uid="{00000000-0005-0000-0000-00004DDC0000}"/>
    <cellStyle name="T_TD Buu dien XA HAU THAO LAN 3 8 2" xfId="51188" xr:uid="{00000000-0005-0000-0000-00004EDC0000}"/>
    <cellStyle name="T_TD Buu dien XA HAU THAO LAN 3 8 3" xfId="51189" xr:uid="{00000000-0005-0000-0000-00004FDC0000}"/>
    <cellStyle name="T_TD Buu dien XA HAU THAO LAN 3 8 4" xfId="51190" xr:uid="{00000000-0005-0000-0000-000050DC0000}"/>
    <cellStyle name="T_TD Buu dien XA HAU THAO LAN 3 8 5" xfId="51191" xr:uid="{00000000-0005-0000-0000-000051DC0000}"/>
    <cellStyle name="T_TD Buu dien XA HAU THAO LAN 3 8 6" xfId="51192" xr:uid="{00000000-0005-0000-0000-000052DC0000}"/>
    <cellStyle name="T_TD Buu dien XA HAU THAO LAN 3 9" xfId="51193" xr:uid="{00000000-0005-0000-0000-000053DC0000}"/>
    <cellStyle name="T_TD Buu dien XA HAU THAO LAN 3 9 2" xfId="51194" xr:uid="{00000000-0005-0000-0000-000054DC0000}"/>
    <cellStyle name="T_TD Buu dien XA HAU THAO LAN 3 9 3" xfId="51195" xr:uid="{00000000-0005-0000-0000-000055DC0000}"/>
    <cellStyle name="T_TD Buu dien XA HAU THAO LAN 3 9 4" xfId="51196" xr:uid="{00000000-0005-0000-0000-000056DC0000}"/>
    <cellStyle name="T_TD Buu dien XA HAU THAO LAN 3 9 5" xfId="51197" xr:uid="{00000000-0005-0000-0000-000057DC0000}"/>
    <cellStyle name="T_TD Buu dien XA HAU THAO LAN 3 9 6" xfId="51198" xr:uid="{00000000-0005-0000-0000-000058DC0000}"/>
    <cellStyle name="T_TDT + duong(8-5-07)" xfId="1150" xr:uid="{00000000-0005-0000-0000-000059DC0000}"/>
    <cellStyle name="T_TDT + duong(8-5-07) 2" xfId="58933" xr:uid="{00000000-0005-0000-0000-00005ADC0000}"/>
    <cellStyle name="T_TDT + duong(8-5-07) 3" xfId="59228" xr:uid="{00000000-0005-0000-0000-00005BDC0000}"/>
    <cellStyle name="T_TDT + duong(8-5-07) 4" xfId="59286" xr:uid="{00000000-0005-0000-0000-00005CDC0000}"/>
    <cellStyle name="T_TDT + duong(8-5-07) 5" xfId="59255" xr:uid="{00000000-0005-0000-0000-00005DDC0000}"/>
    <cellStyle name="T_TDT + duong(8-5-07) 6" xfId="59333" xr:uid="{00000000-0005-0000-0000-00005EDC0000}"/>
    <cellStyle name="T_tham_tra_du_toan" xfId="1151" xr:uid="{00000000-0005-0000-0000-00001BDD0000}"/>
    <cellStyle name="T_tham_tra_du_toan 2" xfId="58934" xr:uid="{00000000-0005-0000-0000-00001CDD0000}"/>
    <cellStyle name="T_tham_tra_du_toan 3" xfId="59229" xr:uid="{00000000-0005-0000-0000-00001DDD0000}"/>
    <cellStyle name="T_tham_tra_du_toan 4" xfId="59287" xr:uid="{00000000-0005-0000-0000-00001EDD0000}"/>
    <cellStyle name="T_tham_tra_du_toan 5" xfId="59256" xr:uid="{00000000-0005-0000-0000-00001FDD0000}"/>
    <cellStyle name="T_tham_tra_du_toan 6" xfId="59334" xr:uid="{00000000-0005-0000-0000-000020DD0000}"/>
    <cellStyle name="T_Thiet bi" xfId="1152" xr:uid="{00000000-0005-0000-0000-000021DD0000}"/>
    <cellStyle name="T_Thiet bi 2" xfId="58935" xr:uid="{00000000-0005-0000-0000-000022DD0000}"/>
    <cellStyle name="T_Thiet bi 3" xfId="59230" xr:uid="{00000000-0005-0000-0000-000023DD0000}"/>
    <cellStyle name="T_Thiet bi 4" xfId="59288" xr:uid="{00000000-0005-0000-0000-000024DD0000}"/>
    <cellStyle name="T_Thiet bi 5" xfId="59257" xr:uid="{00000000-0005-0000-0000-000025DD0000}"/>
    <cellStyle name="T_Thiet bi 6" xfId="59335" xr:uid="{00000000-0005-0000-0000-000026DD0000}"/>
    <cellStyle name="T_THKLTL702" xfId="51199" xr:uid="{00000000-0005-0000-0000-000027DD0000}"/>
    <cellStyle name="T_THKLTL702_Book1" xfId="51200" xr:uid="{00000000-0005-0000-0000-000028DD0000}"/>
    <cellStyle name="T_THKLTL702_Book2" xfId="51201" xr:uid="{00000000-0005-0000-0000-000029DD0000}"/>
    <cellStyle name="T_THKLTL702_thanh hoa lap du an 062008" xfId="51202" xr:uid="{00000000-0005-0000-0000-00002BDD0000}"/>
    <cellStyle name="T_THKLTL702_TMDTluong_540000(1)" xfId="51203" xr:uid="{00000000-0005-0000-0000-00002ADD0000}"/>
    <cellStyle name="T_Thong ke TDTKKT - Nam 2005" xfId="51204" xr:uid="{00000000-0005-0000-0000-00002CDD0000}"/>
    <cellStyle name="T_Thong ke TDTKKT - Nam 2005 10" xfId="51205" xr:uid="{00000000-0005-0000-0000-00002DDD0000}"/>
    <cellStyle name="T_Thong ke TDTKKT - Nam 2005 10 2" xfId="51206" xr:uid="{00000000-0005-0000-0000-00002EDD0000}"/>
    <cellStyle name="T_Thong ke TDTKKT - Nam 2005 10 3" xfId="51207" xr:uid="{00000000-0005-0000-0000-00002FDD0000}"/>
    <cellStyle name="T_Thong ke TDTKKT - Nam 2005 10 4" xfId="51208" xr:uid="{00000000-0005-0000-0000-000030DD0000}"/>
    <cellStyle name="T_Thong ke TDTKKT - Nam 2005 10 5" xfId="51209" xr:uid="{00000000-0005-0000-0000-000031DD0000}"/>
    <cellStyle name="T_Thong ke TDTKKT - Nam 2005 10 6" xfId="51210" xr:uid="{00000000-0005-0000-0000-000032DD0000}"/>
    <cellStyle name="T_Thong ke TDTKKT - Nam 2005 11" xfId="51211" xr:uid="{00000000-0005-0000-0000-000033DD0000}"/>
    <cellStyle name="T_Thong ke TDTKKT - Nam 2005 11 2" xfId="51212" xr:uid="{00000000-0005-0000-0000-000034DD0000}"/>
    <cellStyle name="T_Thong ke TDTKKT - Nam 2005 11 3" xfId="51213" xr:uid="{00000000-0005-0000-0000-000035DD0000}"/>
    <cellStyle name="T_Thong ke TDTKKT - Nam 2005 11 4" xfId="51214" xr:uid="{00000000-0005-0000-0000-000036DD0000}"/>
    <cellStyle name="T_Thong ke TDTKKT - Nam 2005 11 5" xfId="51215" xr:uid="{00000000-0005-0000-0000-000037DD0000}"/>
    <cellStyle name="T_Thong ke TDTKKT - Nam 2005 11 6" xfId="51216" xr:uid="{00000000-0005-0000-0000-000038DD0000}"/>
    <cellStyle name="T_Thong ke TDTKKT - Nam 2005 12" xfId="51217" xr:uid="{00000000-0005-0000-0000-000039DD0000}"/>
    <cellStyle name="T_Thong ke TDTKKT - Nam 2005 12 2" xfId="51218" xr:uid="{00000000-0005-0000-0000-00003ADD0000}"/>
    <cellStyle name="T_Thong ke TDTKKT - Nam 2005 12 3" xfId="51219" xr:uid="{00000000-0005-0000-0000-00003BDD0000}"/>
    <cellStyle name="T_Thong ke TDTKKT - Nam 2005 12 4" xfId="51220" xr:uid="{00000000-0005-0000-0000-00003CDD0000}"/>
    <cellStyle name="T_Thong ke TDTKKT - Nam 2005 12 5" xfId="51221" xr:uid="{00000000-0005-0000-0000-00003DDD0000}"/>
    <cellStyle name="T_Thong ke TDTKKT - Nam 2005 12 6" xfId="51222" xr:uid="{00000000-0005-0000-0000-00003EDD0000}"/>
    <cellStyle name="T_Thong ke TDTKKT - Nam 2005 13" xfId="51223" xr:uid="{00000000-0005-0000-0000-00003FDD0000}"/>
    <cellStyle name="T_Thong ke TDTKKT - Nam 2005 13 2" xfId="51224" xr:uid="{00000000-0005-0000-0000-000040DD0000}"/>
    <cellStyle name="T_Thong ke TDTKKT - Nam 2005 13 3" xfId="51225" xr:uid="{00000000-0005-0000-0000-000041DD0000}"/>
    <cellStyle name="T_Thong ke TDTKKT - Nam 2005 13 4" xfId="51226" xr:uid="{00000000-0005-0000-0000-000042DD0000}"/>
    <cellStyle name="T_Thong ke TDTKKT - Nam 2005 13 5" xfId="51227" xr:uid="{00000000-0005-0000-0000-000043DD0000}"/>
    <cellStyle name="T_Thong ke TDTKKT - Nam 2005 13 6" xfId="51228" xr:uid="{00000000-0005-0000-0000-000044DD0000}"/>
    <cellStyle name="T_Thong ke TDTKKT - Nam 2005 14" xfId="51229" xr:uid="{00000000-0005-0000-0000-000045DD0000}"/>
    <cellStyle name="T_Thong ke TDTKKT - Nam 2005 14 2" xfId="51230" xr:uid="{00000000-0005-0000-0000-000046DD0000}"/>
    <cellStyle name="T_Thong ke TDTKKT - Nam 2005 14 3" xfId="51231" xr:uid="{00000000-0005-0000-0000-000047DD0000}"/>
    <cellStyle name="T_Thong ke TDTKKT - Nam 2005 14 4" xfId="51232" xr:uid="{00000000-0005-0000-0000-000048DD0000}"/>
    <cellStyle name="T_Thong ke TDTKKT - Nam 2005 14 5" xfId="51233" xr:uid="{00000000-0005-0000-0000-000049DD0000}"/>
    <cellStyle name="T_Thong ke TDTKKT - Nam 2005 14 6" xfId="51234" xr:uid="{00000000-0005-0000-0000-00004ADD0000}"/>
    <cellStyle name="T_Thong ke TDTKKT - Nam 2005 15" xfId="51235" xr:uid="{00000000-0005-0000-0000-00004BDD0000}"/>
    <cellStyle name="T_Thong ke TDTKKT - Nam 2005 15 2" xfId="51236" xr:uid="{00000000-0005-0000-0000-00004CDD0000}"/>
    <cellStyle name="T_Thong ke TDTKKT - Nam 2005 15 3" xfId="51237" xr:uid="{00000000-0005-0000-0000-00004DDD0000}"/>
    <cellStyle name="T_Thong ke TDTKKT - Nam 2005 15 4" xfId="51238" xr:uid="{00000000-0005-0000-0000-00004EDD0000}"/>
    <cellStyle name="T_Thong ke TDTKKT - Nam 2005 15 5" xfId="51239" xr:uid="{00000000-0005-0000-0000-00004FDD0000}"/>
    <cellStyle name="T_Thong ke TDTKKT - Nam 2005 15 6" xfId="51240" xr:uid="{00000000-0005-0000-0000-000050DD0000}"/>
    <cellStyle name="T_Thong ke TDTKKT - Nam 2005 16" xfId="51241" xr:uid="{00000000-0005-0000-0000-000051DD0000}"/>
    <cellStyle name="T_Thong ke TDTKKT - Nam 2005 16 2" xfId="51242" xr:uid="{00000000-0005-0000-0000-000052DD0000}"/>
    <cellStyle name="T_Thong ke TDTKKT - Nam 2005 16 3" xfId="51243" xr:uid="{00000000-0005-0000-0000-000053DD0000}"/>
    <cellStyle name="T_Thong ke TDTKKT - Nam 2005 16 4" xfId="51244" xr:uid="{00000000-0005-0000-0000-000054DD0000}"/>
    <cellStyle name="T_Thong ke TDTKKT - Nam 2005 16 5" xfId="51245" xr:uid="{00000000-0005-0000-0000-000055DD0000}"/>
    <cellStyle name="T_Thong ke TDTKKT - Nam 2005 16 6" xfId="51246" xr:uid="{00000000-0005-0000-0000-000056DD0000}"/>
    <cellStyle name="T_Thong ke TDTKKT - Nam 2005 17" xfId="51247" xr:uid="{00000000-0005-0000-0000-000057DD0000}"/>
    <cellStyle name="T_Thong ke TDTKKT - Nam 2005 17 2" xfId="51248" xr:uid="{00000000-0005-0000-0000-000058DD0000}"/>
    <cellStyle name="T_Thong ke TDTKKT - Nam 2005 17 3" xfId="51249" xr:uid="{00000000-0005-0000-0000-000059DD0000}"/>
    <cellStyle name="T_Thong ke TDTKKT - Nam 2005 17 4" xfId="51250" xr:uid="{00000000-0005-0000-0000-00005ADD0000}"/>
    <cellStyle name="T_Thong ke TDTKKT - Nam 2005 17 5" xfId="51251" xr:uid="{00000000-0005-0000-0000-00005BDD0000}"/>
    <cellStyle name="T_Thong ke TDTKKT - Nam 2005 17 6" xfId="51252" xr:uid="{00000000-0005-0000-0000-00005CDD0000}"/>
    <cellStyle name="T_Thong ke TDTKKT - Nam 2005 18" xfId="51253" xr:uid="{00000000-0005-0000-0000-00005DDD0000}"/>
    <cellStyle name="T_Thong ke TDTKKT - Nam 2005 18 2" xfId="51254" xr:uid="{00000000-0005-0000-0000-00005EDD0000}"/>
    <cellStyle name="T_Thong ke TDTKKT - Nam 2005 18 3" xfId="51255" xr:uid="{00000000-0005-0000-0000-00005FDD0000}"/>
    <cellStyle name="T_Thong ke TDTKKT - Nam 2005 18 4" xfId="51256" xr:uid="{00000000-0005-0000-0000-000060DD0000}"/>
    <cellStyle name="T_Thong ke TDTKKT - Nam 2005 18 5" xfId="51257" xr:uid="{00000000-0005-0000-0000-000061DD0000}"/>
    <cellStyle name="T_Thong ke TDTKKT - Nam 2005 18 6" xfId="51258" xr:uid="{00000000-0005-0000-0000-000062DD0000}"/>
    <cellStyle name="T_Thong ke TDTKKT - Nam 2005 19" xfId="51259" xr:uid="{00000000-0005-0000-0000-000063DD0000}"/>
    <cellStyle name="T_Thong ke TDTKKT - Nam 2005 19 2" xfId="51260" xr:uid="{00000000-0005-0000-0000-000064DD0000}"/>
    <cellStyle name="T_Thong ke TDTKKT - Nam 2005 19 3" xfId="51261" xr:uid="{00000000-0005-0000-0000-000065DD0000}"/>
    <cellStyle name="T_Thong ke TDTKKT - Nam 2005 19 4" xfId="51262" xr:uid="{00000000-0005-0000-0000-000066DD0000}"/>
    <cellStyle name="T_Thong ke TDTKKT - Nam 2005 19 5" xfId="51263" xr:uid="{00000000-0005-0000-0000-000067DD0000}"/>
    <cellStyle name="T_Thong ke TDTKKT - Nam 2005 19 6" xfId="51264" xr:uid="{00000000-0005-0000-0000-000068DD0000}"/>
    <cellStyle name="T_Thong ke TDTKKT - Nam 2005 2" xfId="51265" xr:uid="{00000000-0005-0000-0000-000069DD0000}"/>
    <cellStyle name="T_Thong ke TDTKKT - Nam 2005 2 2" xfId="51266" xr:uid="{00000000-0005-0000-0000-00006ADD0000}"/>
    <cellStyle name="T_Thong ke TDTKKT - Nam 2005 2 3" xfId="51267" xr:uid="{00000000-0005-0000-0000-00006BDD0000}"/>
    <cellStyle name="T_Thong ke TDTKKT - Nam 2005 2 4" xfId="51268" xr:uid="{00000000-0005-0000-0000-00006CDD0000}"/>
    <cellStyle name="T_Thong ke TDTKKT - Nam 2005 2 5" xfId="51269" xr:uid="{00000000-0005-0000-0000-00006DDD0000}"/>
    <cellStyle name="T_Thong ke TDTKKT - Nam 2005 2 6" xfId="51270" xr:uid="{00000000-0005-0000-0000-00006EDD0000}"/>
    <cellStyle name="T_Thong ke TDTKKT - Nam 2005 2 7" xfId="51271" xr:uid="{00000000-0005-0000-0000-00006FDD0000}"/>
    <cellStyle name="T_Thong ke TDTKKT - Nam 2005 20" xfId="51272" xr:uid="{00000000-0005-0000-0000-000070DD0000}"/>
    <cellStyle name="T_Thong ke TDTKKT - Nam 2005 20 2" xfId="51273" xr:uid="{00000000-0005-0000-0000-000071DD0000}"/>
    <cellStyle name="T_Thong ke TDTKKT - Nam 2005 20 3" xfId="51274" xr:uid="{00000000-0005-0000-0000-000072DD0000}"/>
    <cellStyle name="T_Thong ke TDTKKT - Nam 2005 20 4" xfId="51275" xr:uid="{00000000-0005-0000-0000-000073DD0000}"/>
    <cellStyle name="T_Thong ke TDTKKT - Nam 2005 20 5" xfId="51276" xr:uid="{00000000-0005-0000-0000-000074DD0000}"/>
    <cellStyle name="T_Thong ke TDTKKT - Nam 2005 20 6" xfId="51277" xr:uid="{00000000-0005-0000-0000-000075DD0000}"/>
    <cellStyle name="T_Thong ke TDTKKT - Nam 2005 21" xfId="51278" xr:uid="{00000000-0005-0000-0000-000076DD0000}"/>
    <cellStyle name="T_Thong ke TDTKKT - Nam 2005 21 2" xfId="51279" xr:uid="{00000000-0005-0000-0000-000077DD0000}"/>
    <cellStyle name="T_Thong ke TDTKKT - Nam 2005 21 3" xfId="51280" xr:uid="{00000000-0005-0000-0000-000078DD0000}"/>
    <cellStyle name="T_Thong ke TDTKKT - Nam 2005 21 4" xfId="51281" xr:uid="{00000000-0005-0000-0000-000079DD0000}"/>
    <cellStyle name="T_Thong ke TDTKKT - Nam 2005 21 5" xfId="51282" xr:uid="{00000000-0005-0000-0000-00007ADD0000}"/>
    <cellStyle name="T_Thong ke TDTKKT - Nam 2005 21 6" xfId="51283" xr:uid="{00000000-0005-0000-0000-00007BDD0000}"/>
    <cellStyle name="T_Thong ke TDTKKT - Nam 2005 22" xfId="51284" xr:uid="{00000000-0005-0000-0000-00007CDD0000}"/>
    <cellStyle name="T_Thong ke TDTKKT - Nam 2005 22 2" xfId="51285" xr:uid="{00000000-0005-0000-0000-00007DDD0000}"/>
    <cellStyle name="T_Thong ke TDTKKT - Nam 2005 22 3" xfId="51286" xr:uid="{00000000-0005-0000-0000-00007EDD0000}"/>
    <cellStyle name="T_Thong ke TDTKKT - Nam 2005 22 4" xfId="51287" xr:uid="{00000000-0005-0000-0000-00007FDD0000}"/>
    <cellStyle name="T_Thong ke TDTKKT - Nam 2005 22 5" xfId="51288" xr:uid="{00000000-0005-0000-0000-000080DD0000}"/>
    <cellStyle name="T_Thong ke TDTKKT - Nam 2005 22 6" xfId="51289" xr:uid="{00000000-0005-0000-0000-000081DD0000}"/>
    <cellStyle name="T_Thong ke TDTKKT - Nam 2005 23" xfId="51290" xr:uid="{00000000-0005-0000-0000-000082DD0000}"/>
    <cellStyle name="T_Thong ke TDTKKT - Nam 2005 23 2" xfId="51291" xr:uid="{00000000-0005-0000-0000-000083DD0000}"/>
    <cellStyle name="T_Thong ke TDTKKT - Nam 2005 23 3" xfId="51292" xr:uid="{00000000-0005-0000-0000-000084DD0000}"/>
    <cellStyle name="T_Thong ke TDTKKT - Nam 2005 23 4" xfId="51293" xr:uid="{00000000-0005-0000-0000-000085DD0000}"/>
    <cellStyle name="T_Thong ke TDTKKT - Nam 2005 23 5" xfId="51294" xr:uid="{00000000-0005-0000-0000-000086DD0000}"/>
    <cellStyle name="T_Thong ke TDTKKT - Nam 2005 23 6" xfId="51295" xr:uid="{00000000-0005-0000-0000-000087DD0000}"/>
    <cellStyle name="T_Thong ke TDTKKT - Nam 2005 24" xfId="51296" xr:uid="{00000000-0005-0000-0000-000088DD0000}"/>
    <cellStyle name="T_Thong ke TDTKKT - Nam 2005 24 2" xfId="51297" xr:uid="{00000000-0005-0000-0000-000089DD0000}"/>
    <cellStyle name="T_Thong ke TDTKKT - Nam 2005 24 3" xfId="51298" xr:uid="{00000000-0005-0000-0000-00008ADD0000}"/>
    <cellStyle name="T_Thong ke TDTKKT - Nam 2005 24 4" xfId="51299" xr:uid="{00000000-0005-0000-0000-00008BDD0000}"/>
    <cellStyle name="T_Thong ke TDTKKT - Nam 2005 24 5" xfId="51300" xr:uid="{00000000-0005-0000-0000-00008CDD0000}"/>
    <cellStyle name="T_Thong ke TDTKKT - Nam 2005 24 6" xfId="51301" xr:uid="{00000000-0005-0000-0000-00008DDD0000}"/>
    <cellStyle name="T_Thong ke TDTKKT - Nam 2005 25" xfId="51302" xr:uid="{00000000-0005-0000-0000-00008EDD0000}"/>
    <cellStyle name="T_Thong ke TDTKKT - Nam 2005 25 2" xfId="51303" xr:uid="{00000000-0005-0000-0000-00008FDD0000}"/>
    <cellStyle name="T_Thong ke TDTKKT - Nam 2005 25 3" xfId="51304" xr:uid="{00000000-0005-0000-0000-000090DD0000}"/>
    <cellStyle name="T_Thong ke TDTKKT - Nam 2005 25 4" xfId="51305" xr:uid="{00000000-0005-0000-0000-000091DD0000}"/>
    <cellStyle name="T_Thong ke TDTKKT - Nam 2005 25 5" xfId="51306" xr:uid="{00000000-0005-0000-0000-000092DD0000}"/>
    <cellStyle name="T_Thong ke TDTKKT - Nam 2005 25 6" xfId="51307" xr:uid="{00000000-0005-0000-0000-000093DD0000}"/>
    <cellStyle name="T_Thong ke TDTKKT - Nam 2005 26" xfId="51308" xr:uid="{00000000-0005-0000-0000-000094DD0000}"/>
    <cellStyle name="T_Thong ke TDTKKT - Nam 2005 26 2" xfId="51309" xr:uid="{00000000-0005-0000-0000-000095DD0000}"/>
    <cellStyle name="T_Thong ke TDTKKT - Nam 2005 26 3" xfId="51310" xr:uid="{00000000-0005-0000-0000-000096DD0000}"/>
    <cellStyle name="T_Thong ke TDTKKT - Nam 2005 26 4" xfId="51311" xr:uid="{00000000-0005-0000-0000-000097DD0000}"/>
    <cellStyle name="T_Thong ke TDTKKT - Nam 2005 26 5" xfId="51312" xr:uid="{00000000-0005-0000-0000-000098DD0000}"/>
    <cellStyle name="T_Thong ke TDTKKT - Nam 2005 26 6" xfId="51313" xr:uid="{00000000-0005-0000-0000-000099DD0000}"/>
    <cellStyle name="T_Thong ke TDTKKT - Nam 2005 27" xfId="51314" xr:uid="{00000000-0005-0000-0000-00009ADD0000}"/>
    <cellStyle name="T_Thong ke TDTKKT - Nam 2005 27 2" xfId="51315" xr:uid="{00000000-0005-0000-0000-00009BDD0000}"/>
    <cellStyle name="T_Thong ke TDTKKT - Nam 2005 27 3" xfId="51316" xr:uid="{00000000-0005-0000-0000-00009CDD0000}"/>
    <cellStyle name="T_Thong ke TDTKKT - Nam 2005 27 4" xfId="51317" xr:uid="{00000000-0005-0000-0000-00009DDD0000}"/>
    <cellStyle name="T_Thong ke TDTKKT - Nam 2005 27 5" xfId="51318" xr:uid="{00000000-0005-0000-0000-00009EDD0000}"/>
    <cellStyle name="T_Thong ke TDTKKT - Nam 2005 27 6" xfId="51319" xr:uid="{00000000-0005-0000-0000-00009FDD0000}"/>
    <cellStyle name="T_Thong ke TDTKKT - Nam 2005 28" xfId="51320" xr:uid="{00000000-0005-0000-0000-0000A0DD0000}"/>
    <cellStyle name="T_Thong ke TDTKKT - Nam 2005 28 2" xfId="51321" xr:uid="{00000000-0005-0000-0000-0000A1DD0000}"/>
    <cellStyle name="T_Thong ke TDTKKT - Nam 2005 28 3" xfId="51322" xr:uid="{00000000-0005-0000-0000-0000A2DD0000}"/>
    <cellStyle name="T_Thong ke TDTKKT - Nam 2005 28 4" xfId="51323" xr:uid="{00000000-0005-0000-0000-0000A3DD0000}"/>
    <cellStyle name="T_Thong ke TDTKKT - Nam 2005 28 5" xfId="51324" xr:uid="{00000000-0005-0000-0000-0000A4DD0000}"/>
    <cellStyle name="T_Thong ke TDTKKT - Nam 2005 28 6" xfId="51325" xr:uid="{00000000-0005-0000-0000-0000A5DD0000}"/>
    <cellStyle name="T_Thong ke TDTKKT - Nam 2005 29" xfId="51326" xr:uid="{00000000-0005-0000-0000-0000A6DD0000}"/>
    <cellStyle name="T_Thong ke TDTKKT - Nam 2005 29 2" xfId="51327" xr:uid="{00000000-0005-0000-0000-0000A7DD0000}"/>
    <cellStyle name="T_Thong ke TDTKKT - Nam 2005 29 3" xfId="51328" xr:uid="{00000000-0005-0000-0000-0000A8DD0000}"/>
    <cellStyle name="T_Thong ke TDTKKT - Nam 2005 29 4" xfId="51329" xr:uid="{00000000-0005-0000-0000-0000A9DD0000}"/>
    <cellStyle name="T_Thong ke TDTKKT - Nam 2005 29 5" xfId="51330" xr:uid="{00000000-0005-0000-0000-0000AADD0000}"/>
    <cellStyle name="T_Thong ke TDTKKT - Nam 2005 29 6" xfId="51331" xr:uid="{00000000-0005-0000-0000-0000ABDD0000}"/>
    <cellStyle name="T_Thong ke TDTKKT - Nam 2005 3" xfId="51332" xr:uid="{00000000-0005-0000-0000-0000ACDD0000}"/>
    <cellStyle name="T_Thong ke TDTKKT - Nam 2005 3 2" xfId="51333" xr:uid="{00000000-0005-0000-0000-0000ADDD0000}"/>
    <cellStyle name="T_Thong ke TDTKKT - Nam 2005 3 3" xfId="51334" xr:uid="{00000000-0005-0000-0000-0000AEDD0000}"/>
    <cellStyle name="T_Thong ke TDTKKT - Nam 2005 3 4" xfId="51335" xr:uid="{00000000-0005-0000-0000-0000AFDD0000}"/>
    <cellStyle name="T_Thong ke TDTKKT - Nam 2005 3 5" xfId="51336" xr:uid="{00000000-0005-0000-0000-0000B0DD0000}"/>
    <cellStyle name="T_Thong ke TDTKKT - Nam 2005 3 6" xfId="51337" xr:uid="{00000000-0005-0000-0000-0000B1DD0000}"/>
    <cellStyle name="T_Thong ke TDTKKT - Nam 2005 30" xfId="51338" xr:uid="{00000000-0005-0000-0000-0000B2DD0000}"/>
    <cellStyle name="T_Thong ke TDTKKT - Nam 2005 31" xfId="51339" xr:uid="{00000000-0005-0000-0000-0000B3DD0000}"/>
    <cellStyle name="T_Thong ke TDTKKT - Nam 2005 32" xfId="51340" xr:uid="{00000000-0005-0000-0000-0000B4DD0000}"/>
    <cellStyle name="T_Thong ke TDTKKT - Nam 2005 33" xfId="51341" xr:uid="{00000000-0005-0000-0000-0000B5DD0000}"/>
    <cellStyle name="T_Thong ke TDTKKT - Nam 2005 34" xfId="51342" xr:uid="{00000000-0005-0000-0000-0000B6DD0000}"/>
    <cellStyle name="T_Thong ke TDTKKT - Nam 2005 35" xfId="58936" xr:uid="{00000000-0005-0000-0000-0000B7DD0000}"/>
    <cellStyle name="T_Thong ke TDTKKT - Nam 2005 4" xfId="51343" xr:uid="{00000000-0005-0000-0000-0000B8DD0000}"/>
    <cellStyle name="T_Thong ke TDTKKT - Nam 2005 4 2" xfId="51344" xr:uid="{00000000-0005-0000-0000-0000B9DD0000}"/>
    <cellStyle name="T_Thong ke TDTKKT - Nam 2005 4 3" xfId="51345" xr:uid="{00000000-0005-0000-0000-0000BADD0000}"/>
    <cellStyle name="T_Thong ke TDTKKT - Nam 2005 4 4" xfId="51346" xr:uid="{00000000-0005-0000-0000-0000BBDD0000}"/>
    <cellStyle name="T_Thong ke TDTKKT - Nam 2005 4 5" xfId="51347" xr:uid="{00000000-0005-0000-0000-0000BCDD0000}"/>
    <cellStyle name="T_Thong ke TDTKKT - Nam 2005 4 6" xfId="51348" xr:uid="{00000000-0005-0000-0000-0000BDDD0000}"/>
    <cellStyle name="T_Thong ke TDTKKT - Nam 2005 5" xfId="51349" xr:uid="{00000000-0005-0000-0000-0000BEDD0000}"/>
    <cellStyle name="T_Thong ke TDTKKT - Nam 2005 5 2" xfId="51350" xr:uid="{00000000-0005-0000-0000-0000BFDD0000}"/>
    <cellStyle name="T_Thong ke TDTKKT - Nam 2005 5 3" xfId="51351" xr:uid="{00000000-0005-0000-0000-0000C0DD0000}"/>
    <cellStyle name="T_Thong ke TDTKKT - Nam 2005 5 4" xfId="51352" xr:uid="{00000000-0005-0000-0000-0000C1DD0000}"/>
    <cellStyle name="T_Thong ke TDTKKT - Nam 2005 5 5" xfId="51353" xr:uid="{00000000-0005-0000-0000-0000C2DD0000}"/>
    <cellStyle name="T_Thong ke TDTKKT - Nam 2005 5 6" xfId="51354" xr:uid="{00000000-0005-0000-0000-0000C3DD0000}"/>
    <cellStyle name="T_Thong ke TDTKKT - Nam 2005 6" xfId="51355" xr:uid="{00000000-0005-0000-0000-0000C4DD0000}"/>
    <cellStyle name="T_Thong ke TDTKKT - Nam 2005 6 2" xfId="51356" xr:uid="{00000000-0005-0000-0000-0000C5DD0000}"/>
    <cellStyle name="T_Thong ke TDTKKT - Nam 2005 6 3" xfId="51357" xr:uid="{00000000-0005-0000-0000-0000C6DD0000}"/>
    <cellStyle name="T_Thong ke TDTKKT - Nam 2005 6 4" xfId="51358" xr:uid="{00000000-0005-0000-0000-0000C7DD0000}"/>
    <cellStyle name="T_Thong ke TDTKKT - Nam 2005 6 5" xfId="51359" xr:uid="{00000000-0005-0000-0000-0000C8DD0000}"/>
    <cellStyle name="T_Thong ke TDTKKT - Nam 2005 6 6" xfId="51360" xr:uid="{00000000-0005-0000-0000-0000C9DD0000}"/>
    <cellStyle name="T_Thong ke TDTKKT - Nam 2005 7" xfId="51361" xr:uid="{00000000-0005-0000-0000-0000CADD0000}"/>
    <cellStyle name="T_Thong ke TDTKKT - Nam 2005 7 2" xfId="51362" xr:uid="{00000000-0005-0000-0000-0000CBDD0000}"/>
    <cellStyle name="T_Thong ke TDTKKT - Nam 2005 7 3" xfId="51363" xr:uid="{00000000-0005-0000-0000-0000CCDD0000}"/>
    <cellStyle name="T_Thong ke TDTKKT - Nam 2005 7 4" xfId="51364" xr:uid="{00000000-0005-0000-0000-0000CDDD0000}"/>
    <cellStyle name="T_Thong ke TDTKKT - Nam 2005 7 5" xfId="51365" xr:uid="{00000000-0005-0000-0000-0000CEDD0000}"/>
    <cellStyle name="T_Thong ke TDTKKT - Nam 2005 7 6" xfId="51366" xr:uid="{00000000-0005-0000-0000-0000CFDD0000}"/>
    <cellStyle name="T_Thong ke TDTKKT - Nam 2005 8" xfId="51367" xr:uid="{00000000-0005-0000-0000-0000D0DD0000}"/>
    <cellStyle name="T_Thong ke TDTKKT - Nam 2005 8 2" xfId="51368" xr:uid="{00000000-0005-0000-0000-0000D1DD0000}"/>
    <cellStyle name="T_Thong ke TDTKKT - Nam 2005 8 3" xfId="51369" xr:uid="{00000000-0005-0000-0000-0000D2DD0000}"/>
    <cellStyle name="T_Thong ke TDTKKT - Nam 2005 8 4" xfId="51370" xr:uid="{00000000-0005-0000-0000-0000D3DD0000}"/>
    <cellStyle name="T_Thong ke TDTKKT - Nam 2005 8 5" xfId="51371" xr:uid="{00000000-0005-0000-0000-0000D4DD0000}"/>
    <cellStyle name="T_Thong ke TDTKKT - Nam 2005 8 6" xfId="51372" xr:uid="{00000000-0005-0000-0000-0000D5DD0000}"/>
    <cellStyle name="T_Thong ke TDTKKT - Nam 2005 9" xfId="51373" xr:uid="{00000000-0005-0000-0000-0000D6DD0000}"/>
    <cellStyle name="T_Thong ke TDTKKT - Nam 2005 9 2" xfId="51374" xr:uid="{00000000-0005-0000-0000-0000D7DD0000}"/>
    <cellStyle name="T_Thong ke TDTKKT - Nam 2005 9 3" xfId="51375" xr:uid="{00000000-0005-0000-0000-0000D8DD0000}"/>
    <cellStyle name="T_Thong ke TDTKKT - Nam 2005 9 4" xfId="51376" xr:uid="{00000000-0005-0000-0000-0000D9DD0000}"/>
    <cellStyle name="T_Thong ke TDTKKT - Nam 2005 9 5" xfId="51377" xr:uid="{00000000-0005-0000-0000-0000DADD0000}"/>
    <cellStyle name="T_Thong ke TDTKKT - Nam 2005 9 6" xfId="51378" xr:uid="{00000000-0005-0000-0000-0000DBDD0000}"/>
    <cellStyle name="T_Thuy loi Cau Nha Pha O Quy Ho, Sa Pa_So NN&amp;PTNT" xfId="51379" xr:uid="{00000000-0005-0000-0000-0000DCDD0000}"/>
    <cellStyle name="T_Thuy loi Cau Nha Pha O Quy Ho, Sa Pa_So NN&amp;PTNT 10" xfId="51380" xr:uid="{00000000-0005-0000-0000-0000DDDD0000}"/>
    <cellStyle name="T_Thuy loi Cau Nha Pha O Quy Ho, Sa Pa_So NN&amp;PTNT 10 2" xfId="51381" xr:uid="{00000000-0005-0000-0000-0000DEDD0000}"/>
    <cellStyle name="T_Thuy loi Cau Nha Pha O Quy Ho, Sa Pa_So NN&amp;PTNT 10 3" xfId="51382" xr:uid="{00000000-0005-0000-0000-0000DFDD0000}"/>
    <cellStyle name="T_Thuy loi Cau Nha Pha O Quy Ho, Sa Pa_So NN&amp;PTNT 10 4" xfId="51383" xr:uid="{00000000-0005-0000-0000-0000E0DD0000}"/>
    <cellStyle name="T_Thuy loi Cau Nha Pha O Quy Ho, Sa Pa_So NN&amp;PTNT 10 5" xfId="51384" xr:uid="{00000000-0005-0000-0000-0000E1DD0000}"/>
    <cellStyle name="T_Thuy loi Cau Nha Pha O Quy Ho, Sa Pa_So NN&amp;PTNT 10 6" xfId="51385" xr:uid="{00000000-0005-0000-0000-0000E2DD0000}"/>
    <cellStyle name="T_Thuy loi Cau Nha Pha O Quy Ho, Sa Pa_So NN&amp;PTNT 11" xfId="51386" xr:uid="{00000000-0005-0000-0000-0000E3DD0000}"/>
    <cellStyle name="T_Thuy loi Cau Nha Pha O Quy Ho, Sa Pa_So NN&amp;PTNT 11 2" xfId="51387" xr:uid="{00000000-0005-0000-0000-0000E4DD0000}"/>
    <cellStyle name="T_Thuy loi Cau Nha Pha O Quy Ho, Sa Pa_So NN&amp;PTNT 11 3" xfId="51388" xr:uid="{00000000-0005-0000-0000-0000E5DD0000}"/>
    <cellStyle name="T_Thuy loi Cau Nha Pha O Quy Ho, Sa Pa_So NN&amp;PTNT 11 4" xfId="51389" xr:uid="{00000000-0005-0000-0000-0000E6DD0000}"/>
    <cellStyle name="T_Thuy loi Cau Nha Pha O Quy Ho, Sa Pa_So NN&amp;PTNT 11 5" xfId="51390" xr:uid="{00000000-0005-0000-0000-0000E7DD0000}"/>
    <cellStyle name="T_Thuy loi Cau Nha Pha O Quy Ho, Sa Pa_So NN&amp;PTNT 11 6" xfId="51391" xr:uid="{00000000-0005-0000-0000-0000E8DD0000}"/>
    <cellStyle name="T_Thuy loi Cau Nha Pha O Quy Ho, Sa Pa_So NN&amp;PTNT 12" xfId="51392" xr:uid="{00000000-0005-0000-0000-0000E9DD0000}"/>
    <cellStyle name="T_Thuy loi Cau Nha Pha O Quy Ho, Sa Pa_So NN&amp;PTNT 12 2" xfId="51393" xr:uid="{00000000-0005-0000-0000-0000EADD0000}"/>
    <cellStyle name="T_Thuy loi Cau Nha Pha O Quy Ho, Sa Pa_So NN&amp;PTNT 12 3" xfId="51394" xr:uid="{00000000-0005-0000-0000-0000EBDD0000}"/>
    <cellStyle name="T_Thuy loi Cau Nha Pha O Quy Ho, Sa Pa_So NN&amp;PTNT 12 4" xfId="51395" xr:uid="{00000000-0005-0000-0000-0000ECDD0000}"/>
    <cellStyle name="T_Thuy loi Cau Nha Pha O Quy Ho, Sa Pa_So NN&amp;PTNT 12 5" xfId="51396" xr:uid="{00000000-0005-0000-0000-0000EDDD0000}"/>
    <cellStyle name="T_Thuy loi Cau Nha Pha O Quy Ho, Sa Pa_So NN&amp;PTNT 12 6" xfId="51397" xr:uid="{00000000-0005-0000-0000-0000EEDD0000}"/>
    <cellStyle name="T_Thuy loi Cau Nha Pha O Quy Ho, Sa Pa_So NN&amp;PTNT 13" xfId="51398" xr:uid="{00000000-0005-0000-0000-0000EFDD0000}"/>
    <cellStyle name="T_Thuy loi Cau Nha Pha O Quy Ho, Sa Pa_So NN&amp;PTNT 13 2" xfId="51399" xr:uid="{00000000-0005-0000-0000-0000F0DD0000}"/>
    <cellStyle name="T_Thuy loi Cau Nha Pha O Quy Ho, Sa Pa_So NN&amp;PTNT 13 3" xfId="51400" xr:uid="{00000000-0005-0000-0000-0000F1DD0000}"/>
    <cellStyle name="T_Thuy loi Cau Nha Pha O Quy Ho, Sa Pa_So NN&amp;PTNT 13 4" xfId="51401" xr:uid="{00000000-0005-0000-0000-0000F2DD0000}"/>
    <cellStyle name="T_Thuy loi Cau Nha Pha O Quy Ho, Sa Pa_So NN&amp;PTNT 13 5" xfId="51402" xr:uid="{00000000-0005-0000-0000-0000F3DD0000}"/>
    <cellStyle name="T_Thuy loi Cau Nha Pha O Quy Ho, Sa Pa_So NN&amp;PTNT 13 6" xfId="51403" xr:uid="{00000000-0005-0000-0000-0000F4DD0000}"/>
    <cellStyle name="T_Thuy loi Cau Nha Pha O Quy Ho, Sa Pa_So NN&amp;PTNT 14" xfId="51404" xr:uid="{00000000-0005-0000-0000-0000F5DD0000}"/>
    <cellStyle name="T_Thuy loi Cau Nha Pha O Quy Ho, Sa Pa_So NN&amp;PTNT 14 2" xfId="51405" xr:uid="{00000000-0005-0000-0000-0000F6DD0000}"/>
    <cellStyle name="T_Thuy loi Cau Nha Pha O Quy Ho, Sa Pa_So NN&amp;PTNT 14 3" xfId="51406" xr:uid="{00000000-0005-0000-0000-0000F7DD0000}"/>
    <cellStyle name="T_Thuy loi Cau Nha Pha O Quy Ho, Sa Pa_So NN&amp;PTNT 14 4" xfId="51407" xr:uid="{00000000-0005-0000-0000-0000F8DD0000}"/>
    <cellStyle name="T_Thuy loi Cau Nha Pha O Quy Ho, Sa Pa_So NN&amp;PTNT 14 5" xfId="51408" xr:uid="{00000000-0005-0000-0000-0000F9DD0000}"/>
    <cellStyle name="T_Thuy loi Cau Nha Pha O Quy Ho, Sa Pa_So NN&amp;PTNT 14 6" xfId="51409" xr:uid="{00000000-0005-0000-0000-0000FADD0000}"/>
    <cellStyle name="T_Thuy loi Cau Nha Pha O Quy Ho, Sa Pa_So NN&amp;PTNT 15" xfId="51410" xr:uid="{00000000-0005-0000-0000-0000FBDD0000}"/>
    <cellStyle name="T_Thuy loi Cau Nha Pha O Quy Ho, Sa Pa_So NN&amp;PTNT 15 2" xfId="51411" xr:uid="{00000000-0005-0000-0000-0000FCDD0000}"/>
    <cellStyle name="T_Thuy loi Cau Nha Pha O Quy Ho, Sa Pa_So NN&amp;PTNT 15 3" xfId="51412" xr:uid="{00000000-0005-0000-0000-0000FDDD0000}"/>
    <cellStyle name="T_Thuy loi Cau Nha Pha O Quy Ho, Sa Pa_So NN&amp;PTNT 15 4" xfId="51413" xr:uid="{00000000-0005-0000-0000-0000FEDD0000}"/>
    <cellStyle name="T_Thuy loi Cau Nha Pha O Quy Ho, Sa Pa_So NN&amp;PTNT 15 5" xfId="51414" xr:uid="{00000000-0005-0000-0000-0000FFDD0000}"/>
    <cellStyle name="T_Thuy loi Cau Nha Pha O Quy Ho, Sa Pa_So NN&amp;PTNT 15 6" xfId="51415" xr:uid="{00000000-0005-0000-0000-000000DE0000}"/>
    <cellStyle name="T_Thuy loi Cau Nha Pha O Quy Ho, Sa Pa_So NN&amp;PTNT 16" xfId="51416" xr:uid="{00000000-0005-0000-0000-000001DE0000}"/>
    <cellStyle name="T_Thuy loi Cau Nha Pha O Quy Ho, Sa Pa_So NN&amp;PTNT 16 2" xfId="51417" xr:uid="{00000000-0005-0000-0000-000002DE0000}"/>
    <cellStyle name="T_Thuy loi Cau Nha Pha O Quy Ho, Sa Pa_So NN&amp;PTNT 16 3" xfId="51418" xr:uid="{00000000-0005-0000-0000-000003DE0000}"/>
    <cellStyle name="T_Thuy loi Cau Nha Pha O Quy Ho, Sa Pa_So NN&amp;PTNT 16 4" xfId="51419" xr:uid="{00000000-0005-0000-0000-000004DE0000}"/>
    <cellStyle name="T_Thuy loi Cau Nha Pha O Quy Ho, Sa Pa_So NN&amp;PTNT 16 5" xfId="51420" xr:uid="{00000000-0005-0000-0000-000005DE0000}"/>
    <cellStyle name="T_Thuy loi Cau Nha Pha O Quy Ho, Sa Pa_So NN&amp;PTNT 16 6" xfId="51421" xr:uid="{00000000-0005-0000-0000-000006DE0000}"/>
    <cellStyle name="T_Thuy loi Cau Nha Pha O Quy Ho, Sa Pa_So NN&amp;PTNT 17" xfId="51422" xr:uid="{00000000-0005-0000-0000-000007DE0000}"/>
    <cellStyle name="T_Thuy loi Cau Nha Pha O Quy Ho, Sa Pa_So NN&amp;PTNT 17 2" xfId="51423" xr:uid="{00000000-0005-0000-0000-000008DE0000}"/>
    <cellStyle name="T_Thuy loi Cau Nha Pha O Quy Ho, Sa Pa_So NN&amp;PTNT 17 3" xfId="51424" xr:uid="{00000000-0005-0000-0000-000009DE0000}"/>
    <cellStyle name="T_Thuy loi Cau Nha Pha O Quy Ho, Sa Pa_So NN&amp;PTNT 17 4" xfId="51425" xr:uid="{00000000-0005-0000-0000-00000ADE0000}"/>
    <cellStyle name="T_Thuy loi Cau Nha Pha O Quy Ho, Sa Pa_So NN&amp;PTNT 17 5" xfId="51426" xr:uid="{00000000-0005-0000-0000-00000BDE0000}"/>
    <cellStyle name="T_Thuy loi Cau Nha Pha O Quy Ho, Sa Pa_So NN&amp;PTNT 17 6" xfId="51427" xr:uid="{00000000-0005-0000-0000-00000CDE0000}"/>
    <cellStyle name="T_Thuy loi Cau Nha Pha O Quy Ho, Sa Pa_So NN&amp;PTNT 18" xfId="51428" xr:uid="{00000000-0005-0000-0000-00000DDE0000}"/>
    <cellStyle name="T_Thuy loi Cau Nha Pha O Quy Ho, Sa Pa_So NN&amp;PTNT 18 2" xfId="51429" xr:uid="{00000000-0005-0000-0000-00000EDE0000}"/>
    <cellStyle name="T_Thuy loi Cau Nha Pha O Quy Ho, Sa Pa_So NN&amp;PTNT 18 3" xfId="51430" xr:uid="{00000000-0005-0000-0000-00000FDE0000}"/>
    <cellStyle name="T_Thuy loi Cau Nha Pha O Quy Ho, Sa Pa_So NN&amp;PTNT 18 4" xfId="51431" xr:uid="{00000000-0005-0000-0000-000010DE0000}"/>
    <cellStyle name="T_Thuy loi Cau Nha Pha O Quy Ho, Sa Pa_So NN&amp;PTNT 18 5" xfId="51432" xr:uid="{00000000-0005-0000-0000-000011DE0000}"/>
    <cellStyle name="T_Thuy loi Cau Nha Pha O Quy Ho, Sa Pa_So NN&amp;PTNT 18 6" xfId="51433" xr:uid="{00000000-0005-0000-0000-000012DE0000}"/>
    <cellStyle name="T_Thuy loi Cau Nha Pha O Quy Ho, Sa Pa_So NN&amp;PTNT 19" xfId="51434" xr:uid="{00000000-0005-0000-0000-000013DE0000}"/>
    <cellStyle name="T_Thuy loi Cau Nha Pha O Quy Ho, Sa Pa_So NN&amp;PTNT 19 2" xfId="51435" xr:uid="{00000000-0005-0000-0000-000014DE0000}"/>
    <cellStyle name="T_Thuy loi Cau Nha Pha O Quy Ho, Sa Pa_So NN&amp;PTNT 19 3" xfId="51436" xr:uid="{00000000-0005-0000-0000-000015DE0000}"/>
    <cellStyle name="T_Thuy loi Cau Nha Pha O Quy Ho, Sa Pa_So NN&amp;PTNT 19 4" xfId="51437" xr:uid="{00000000-0005-0000-0000-000016DE0000}"/>
    <cellStyle name="T_Thuy loi Cau Nha Pha O Quy Ho, Sa Pa_So NN&amp;PTNT 19 5" xfId="51438" xr:uid="{00000000-0005-0000-0000-000017DE0000}"/>
    <cellStyle name="T_Thuy loi Cau Nha Pha O Quy Ho, Sa Pa_So NN&amp;PTNT 19 6" xfId="51439" xr:uid="{00000000-0005-0000-0000-000018DE0000}"/>
    <cellStyle name="T_Thuy loi Cau Nha Pha O Quy Ho, Sa Pa_So NN&amp;PTNT 2" xfId="51440" xr:uid="{00000000-0005-0000-0000-000019DE0000}"/>
    <cellStyle name="T_Thuy loi Cau Nha Pha O Quy Ho, Sa Pa_So NN&amp;PTNT 2 2" xfId="51441" xr:uid="{00000000-0005-0000-0000-00001ADE0000}"/>
    <cellStyle name="T_Thuy loi Cau Nha Pha O Quy Ho, Sa Pa_So NN&amp;PTNT 2 3" xfId="51442" xr:uid="{00000000-0005-0000-0000-00001BDE0000}"/>
    <cellStyle name="T_Thuy loi Cau Nha Pha O Quy Ho, Sa Pa_So NN&amp;PTNT 2 4" xfId="51443" xr:uid="{00000000-0005-0000-0000-00001CDE0000}"/>
    <cellStyle name="T_Thuy loi Cau Nha Pha O Quy Ho, Sa Pa_So NN&amp;PTNT 2 5" xfId="51444" xr:uid="{00000000-0005-0000-0000-00001DDE0000}"/>
    <cellStyle name="T_Thuy loi Cau Nha Pha O Quy Ho, Sa Pa_So NN&amp;PTNT 2 6" xfId="51445" xr:uid="{00000000-0005-0000-0000-00001EDE0000}"/>
    <cellStyle name="T_Thuy loi Cau Nha Pha O Quy Ho, Sa Pa_So NN&amp;PTNT 2 7" xfId="51446" xr:uid="{00000000-0005-0000-0000-00001FDE0000}"/>
    <cellStyle name="T_Thuy loi Cau Nha Pha O Quy Ho, Sa Pa_So NN&amp;PTNT 20" xfId="51447" xr:uid="{00000000-0005-0000-0000-000020DE0000}"/>
    <cellStyle name="T_Thuy loi Cau Nha Pha O Quy Ho, Sa Pa_So NN&amp;PTNT 20 2" xfId="51448" xr:uid="{00000000-0005-0000-0000-000021DE0000}"/>
    <cellStyle name="T_Thuy loi Cau Nha Pha O Quy Ho, Sa Pa_So NN&amp;PTNT 20 3" xfId="51449" xr:uid="{00000000-0005-0000-0000-000022DE0000}"/>
    <cellStyle name="T_Thuy loi Cau Nha Pha O Quy Ho, Sa Pa_So NN&amp;PTNT 20 4" xfId="51450" xr:uid="{00000000-0005-0000-0000-000023DE0000}"/>
    <cellStyle name="T_Thuy loi Cau Nha Pha O Quy Ho, Sa Pa_So NN&amp;PTNT 20 5" xfId="51451" xr:uid="{00000000-0005-0000-0000-000024DE0000}"/>
    <cellStyle name="T_Thuy loi Cau Nha Pha O Quy Ho, Sa Pa_So NN&amp;PTNT 20 6" xfId="51452" xr:uid="{00000000-0005-0000-0000-000025DE0000}"/>
    <cellStyle name="T_Thuy loi Cau Nha Pha O Quy Ho, Sa Pa_So NN&amp;PTNT 21" xfId="51453" xr:uid="{00000000-0005-0000-0000-000026DE0000}"/>
    <cellStyle name="T_Thuy loi Cau Nha Pha O Quy Ho, Sa Pa_So NN&amp;PTNT 21 2" xfId="51454" xr:uid="{00000000-0005-0000-0000-000027DE0000}"/>
    <cellStyle name="T_Thuy loi Cau Nha Pha O Quy Ho, Sa Pa_So NN&amp;PTNT 21 3" xfId="51455" xr:uid="{00000000-0005-0000-0000-000028DE0000}"/>
    <cellStyle name="T_Thuy loi Cau Nha Pha O Quy Ho, Sa Pa_So NN&amp;PTNT 21 4" xfId="51456" xr:uid="{00000000-0005-0000-0000-000029DE0000}"/>
    <cellStyle name="T_Thuy loi Cau Nha Pha O Quy Ho, Sa Pa_So NN&amp;PTNT 21 5" xfId="51457" xr:uid="{00000000-0005-0000-0000-00002ADE0000}"/>
    <cellStyle name="T_Thuy loi Cau Nha Pha O Quy Ho, Sa Pa_So NN&amp;PTNT 21 6" xfId="51458" xr:uid="{00000000-0005-0000-0000-00002BDE0000}"/>
    <cellStyle name="T_Thuy loi Cau Nha Pha O Quy Ho, Sa Pa_So NN&amp;PTNT 22" xfId="51459" xr:uid="{00000000-0005-0000-0000-00002CDE0000}"/>
    <cellStyle name="T_Thuy loi Cau Nha Pha O Quy Ho, Sa Pa_So NN&amp;PTNT 22 2" xfId="51460" xr:uid="{00000000-0005-0000-0000-00002DDE0000}"/>
    <cellStyle name="T_Thuy loi Cau Nha Pha O Quy Ho, Sa Pa_So NN&amp;PTNT 22 3" xfId="51461" xr:uid="{00000000-0005-0000-0000-00002EDE0000}"/>
    <cellStyle name="T_Thuy loi Cau Nha Pha O Quy Ho, Sa Pa_So NN&amp;PTNT 22 4" xfId="51462" xr:uid="{00000000-0005-0000-0000-00002FDE0000}"/>
    <cellStyle name="T_Thuy loi Cau Nha Pha O Quy Ho, Sa Pa_So NN&amp;PTNT 22 5" xfId="51463" xr:uid="{00000000-0005-0000-0000-000030DE0000}"/>
    <cellStyle name="T_Thuy loi Cau Nha Pha O Quy Ho, Sa Pa_So NN&amp;PTNT 22 6" xfId="51464" xr:uid="{00000000-0005-0000-0000-000031DE0000}"/>
    <cellStyle name="T_Thuy loi Cau Nha Pha O Quy Ho, Sa Pa_So NN&amp;PTNT 23" xfId="51465" xr:uid="{00000000-0005-0000-0000-000032DE0000}"/>
    <cellStyle name="T_Thuy loi Cau Nha Pha O Quy Ho, Sa Pa_So NN&amp;PTNT 23 2" xfId="51466" xr:uid="{00000000-0005-0000-0000-000033DE0000}"/>
    <cellStyle name="T_Thuy loi Cau Nha Pha O Quy Ho, Sa Pa_So NN&amp;PTNT 23 3" xfId="51467" xr:uid="{00000000-0005-0000-0000-000034DE0000}"/>
    <cellStyle name="T_Thuy loi Cau Nha Pha O Quy Ho, Sa Pa_So NN&amp;PTNT 23 4" xfId="51468" xr:uid="{00000000-0005-0000-0000-000035DE0000}"/>
    <cellStyle name="T_Thuy loi Cau Nha Pha O Quy Ho, Sa Pa_So NN&amp;PTNT 23 5" xfId="51469" xr:uid="{00000000-0005-0000-0000-000036DE0000}"/>
    <cellStyle name="T_Thuy loi Cau Nha Pha O Quy Ho, Sa Pa_So NN&amp;PTNT 23 6" xfId="51470" xr:uid="{00000000-0005-0000-0000-000037DE0000}"/>
    <cellStyle name="T_Thuy loi Cau Nha Pha O Quy Ho, Sa Pa_So NN&amp;PTNT 24" xfId="51471" xr:uid="{00000000-0005-0000-0000-000038DE0000}"/>
    <cellStyle name="T_Thuy loi Cau Nha Pha O Quy Ho, Sa Pa_So NN&amp;PTNT 24 2" xfId="51472" xr:uid="{00000000-0005-0000-0000-000039DE0000}"/>
    <cellStyle name="T_Thuy loi Cau Nha Pha O Quy Ho, Sa Pa_So NN&amp;PTNT 24 3" xfId="51473" xr:uid="{00000000-0005-0000-0000-00003ADE0000}"/>
    <cellStyle name="T_Thuy loi Cau Nha Pha O Quy Ho, Sa Pa_So NN&amp;PTNT 24 4" xfId="51474" xr:uid="{00000000-0005-0000-0000-00003BDE0000}"/>
    <cellStyle name="T_Thuy loi Cau Nha Pha O Quy Ho, Sa Pa_So NN&amp;PTNT 24 5" xfId="51475" xr:uid="{00000000-0005-0000-0000-00003CDE0000}"/>
    <cellStyle name="T_Thuy loi Cau Nha Pha O Quy Ho, Sa Pa_So NN&amp;PTNT 24 6" xfId="51476" xr:uid="{00000000-0005-0000-0000-00003DDE0000}"/>
    <cellStyle name="T_Thuy loi Cau Nha Pha O Quy Ho, Sa Pa_So NN&amp;PTNT 25" xfId="51477" xr:uid="{00000000-0005-0000-0000-00003EDE0000}"/>
    <cellStyle name="T_Thuy loi Cau Nha Pha O Quy Ho, Sa Pa_So NN&amp;PTNT 25 2" xfId="51478" xr:uid="{00000000-0005-0000-0000-00003FDE0000}"/>
    <cellStyle name="T_Thuy loi Cau Nha Pha O Quy Ho, Sa Pa_So NN&amp;PTNT 25 3" xfId="51479" xr:uid="{00000000-0005-0000-0000-000040DE0000}"/>
    <cellStyle name="T_Thuy loi Cau Nha Pha O Quy Ho, Sa Pa_So NN&amp;PTNT 25 4" xfId="51480" xr:uid="{00000000-0005-0000-0000-000041DE0000}"/>
    <cellStyle name="T_Thuy loi Cau Nha Pha O Quy Ho, Sa Pa_So NN&amp;PTNT 25 5" xfId="51481" xr:uid="{00000000-0005-0000-0000-000042DE0000}"/>
    <cellStyle name="T_Thuy loi Cau Nha Pha O Quy Ho, Sa Pa_So NN&amp;PTNT 25 6" xfId="51482" xr:uid="{00000000-0005-0000-0000-000043DE0000}"/>
    <cellStyle name="T_Thuy loi Cau Nha Pha O Quy Ho, Sa Pa_So NN&amp;PTNT 26" xfId="51483" xr:uid="{00000000-0005-0000-0000-000044DE0000}"/>
    <cellStyle name="T_Thuy loi Cau Nha Pha O Quy Ho, Sa Pa_So NN&amp;PTNT 26 2" xfId="51484" xr:uid="{00000000-0005-0000-0000-000045DE0000}"/>
    <cellStyle name="T_Thuy loi Cau Nha Pha O Quy Ho, Sa Pa_So NN&amp;PTNT 26 3" xfId="51485" xr:uid="{00000000-0005-0000-0000-000046DE0000}"/>
    <cellStyle name="T_Thuy loi Cau Nha Pha O Quy Ho, Sa Pa_So NN&amp;PTNT 26 4" xfId="51486" xr:uid="{00000000-0005-0000-0000-000047DE0000}"/>
    <cellStyle name="T_Thuy loi Cau Nha Pha O Quy Ho, Sa Pa_So NN&amp;PTNT 26 5" xfId="51487" xr:uid="{00000000-0005-0000-0000-000048DE0000}"/>
    <cellStyle name="T_Thuy loi Cau Nha Pha O Quy Ho, Sa Pa_So NN&amp;PTNT 26 6" xfId="51488" xr:uid="{00000000-0005-0000-0000-000049DE0000}"/>
    <cellStyle name="T_Thuy loi Cau Nha Pha O Quy Ho, Sa Pa_So NN&amp;PTNT 27" xfId="51489" xr:uid="{00000000-0005-0000-0000-00004ADE0000}"/>
    <cellStyle name="T_Thuy loi Cau Nha Pha O Quy Ho, Sa Pa_So NN&amp;PTNT 27 2" xfId="51490" xr:uid="{00000000-0005-0000-0000-00004BDE0000}"/>
    <cellStyle name="T_Thuy loi Cau Nha Pha O Quy Ho, Sa Pa_So NN&amp;PTNT 27 3" xfId="51491" xr:uid="{00000000-0005-0000-0000-00004CDE0000}"/>
    <cellStyle name="T_Thuy loi Cau Nha Pha O Quy Ho, Sa Pa_So NN&amp;PTNT 27 4" xfId="51492" xr:uid="{00000000-0005-0000-0000-00004DDE0000}"/>
    <cellStyle name="T_Thuy loi Cau Nha Pha O Quy Ho, Sa Pa_So NN&amp;PTNT 27 5" xfId="51493" xr:uid="{00000000-0005-0000-0000-00004EDE0000}"/>
    <cellStyle name="T_Thuy loi Cau Nha Pha O Quy Ho, Sa Pa_So NN&amp;PTNT 27 6" xfId="51494" xr:uid="{00000000-0005-0000-0000-00004FDE0000}"/>
    <cellStyle name="T_Thuy loi Cau Nha Pha O Quy Ho, Sa Pa_So NN&amp;PTNT 28" xfId="51495" xr:uid="{00000000-0005-0000-0000-000050DE0000}"/>
    <cellStyle name="T_Thuy loi Cau Nha Pha O Quy Ho, Sa Pa_So NN&amp;PTNT 28 2" xfId="51496" xr:uid="{00000000-0005-0000-0000-000051DE0000}"/>
    <cellStyle name="T_Thuy loi Cau Nha Pha O Quy Ho, Sa Pa_So NN&amp;PTNT 28 3" xfId="51497" xr:uid="{00000000-0005-0000-0000-000052DE0000}"/>
    <cellStyle name="T_Thuy loi Cau Nha Pha O Quy Ho, Sa Pa_So NN&amp;PTNT 28 4" xfId="51498" xr:uid="{00000000-0005-0000-0000-000053DE0000}"/>
    <cellStyle name="T_Thuy loi Cau Nha Pha O Quy Ho, Sa Pa_So NN&amp;PTNT 28 5" xfId="51499" xr:uid="{00000000-0005-0000-0000-000054DE0000}"/>
    <cellStyle name="T_Thuy loi Cau Nha Pha O Quy Ho, Sa Pa_So NN&amp;PTNT 28 6" xfId="51500" xr:uid="{00000000-0005-0000-0000-000055DE0000}"/>
    <cellStyle name="T_Thuy loi Cau Nha Pha O Quy Ho, Sa Pa_So NN&amp;PTNT 29" xfId="51501" xr:uid="{00000000-0005-0000-0000-000056DE0000}"/>
    <cellStyle name="T_Thuy loi Cau Nha Pha O Quy Ho, Sa Pa_So NN&amp;PTNT 29 2" xfId="51502" xr:uid="{00000000-0005-0000-0000-000057DE0000}"/>
    <cellStyle name="T_Thuy loi Cau Nha Pha O Quy Ho, Sa Pa_So NN&amp;PTNT 29 3" xfId="51503" xr:uid="{00000000-0005-0000-0000-000058DE0000}"/>
    <cellStyle name="T_Thuy loi Cau Nha Pha O Quy Ho, Sa Pa_So NN&amp;PTNT 29 4" xfId="51504" xr:uid="{00000000-0005-0000-0000-000059DE0000}"/>
    <cellStyle name="T_Thuy loi Cau Nha Pha O Quy Ho, Sa Pa_So NN&amp;PTNT 29 5" xfId="51505" xr:uid="{00000000-0005-0000-0000-00005ADE0000}"/>
    <cellStyle name="T_Thuy loi Cau Nha Pha O Quy Ho, Sa Pa_So NN&amp;PTNT 29 6" xfId="51506" xr:uid="{00000000-0005-0000-0000-00005BDE0000}"/>
    <cellStyle name="T_Thuy loi Cau Nha Pha O Quy Ho, Sa Pa_So NN&amp;PTNT 3" xfId="51507" xr:uid="{00000000-0005-0000-0000-00005CDE0000}"/>
    <cellStyle name="T_Thuy loi Cau Nha Pha O Quy Ho, Sa Pa_So NN&amp;PTNT 3 2" xfId="51508" xr:uid="{00000000-0005-0000-0000-00005DDE0000}"/>
    <cellStyle name="T_Thuy loi Cau Nha Pha O Quy Ho, Sa Pa_So NN&amp;PTNT 3 3" xfId="51509" xr:uid="{00000000-0005-0000-0000-00005EDE0000}"/>
    <cellStyle name="T_Thuy loi Cau Nha Pha O Quy Ho, Sa Pa_So NN&amp;PTNT 3 4" xfId="51510" xr:uid="{00000000-0005-0000-0000-00005FDE0000}"/>
    <cellStyle name="T_Thuy loi Cau Nha Pha O Quy Ho, Sa Pa_So NN&amp;PTNT 3 5" xfId="51511" xr:uid="{00000000-0005-0000-0000-000060DE0000}"/>
    <cellStyle name="T_Thuy loi Cau Nha Pha O Quy Ho, Sa Pa_So NN&amp;PTNT 3 6" xfId="51512" xr:uid="{00000000-0005-0000-0000-000061DE0000}"/>
    <cellStyle name="T_Thuy loi Cau Nha Pha O Quy Ho, Sa Pa_So NN&amp;PTNT 30" xfId="51513" xr:uid="{00000000-0005-0000-0000-000062DE0000}"/>
    <cellStyle name="T_Thuy loi Cau Nha Pha O Quy Ho, Sa Pa_So NN&amp;PTNT 31" xfId="51514" xr:uid="{00000000-0005-0000-0000-000063DE0000}"/>
    <cellStyle name="T_Thuy loi Cau Nha Pha O Quy Ho, Sa Pa_So NN&amp;PTNT 32" xfId="51515" xr:uid="{00000000-0005-0000-0000-000064DE0000}"/>
    <cellStyle name="T_Thuy loi Cau Nha Pha O Quy Ho, Sa Pa_So NN&amp;PTNT 33" xfId="51516" xr:uid="{00000000-0005-0000-0000-000065DE0000}"/>
    <cellStyle name="T_Thuy loi Cau Nha Pha O Quy Ho, Sa Pa_So NN&amp;PTNT 34" xfId="51517" xr:uid="{00000000-0005-0000-0000-000066DE0000}"/>
    <cellStyle name="T_Thuy loi Cau Nha Pha O Quy Ho, Sa Pa_So NN&amp;PTNT 4" xfId="51518" xr:uid="{00000000-0005-0000-0000-000067DE0000}"/>
    <cellStyle name="T_Thuy loi Cau Nha Pha O Quy Ho, Sa Pa_So NN&amp;PTNT 4 2" xfId="51519" xr:uid="{00000000-0005-0000-0000-000068DE0000}"/>
    <cellStyle name="T_Thuy loi Cau Nha Pha O Quy Ho, Sa Pa_So NN&amp;PTNT 4 3" xfId="51520" xr:uid="{00000000-0005-0000-0000-000069DE0000}"/>
    <cellStyle name="T_Thuy loi Cau Nha Pha O Quy Ho, Sa Pa_So NN&amp;PTNT 4 4" xfId="51521" xr:uid="{00000000-0005-0000-0000-00006ADE0000}"/>
    <cellStyle name="T_Thuy loi Cau Nha Pha O Quy Ho, Sa Pa_So NN&amp;PTNT 4 5" xfId="51522" xr:uid="{00000000-0005-0000-0000-00006BDE0000}"/>
    <cellStyle name="T_Thuy loi Cau Nha Pha O Quy Ho, Sa Pa_So NN&amp;PTNT 4 6" xfId="51523" xr:uid="{00000000-0005-0000-0000-00006CDE0000}"/>
    <cellStyle name="T_Thuy loi Cau Nha Pha O Quy Ho, Sa Pa_So NN&amp;PTNT 5" xfId="51524" xr:uid="{00000000-0005-0000-0000-00006DDE0000}"/>
    <cellStyle name="T_Thuy loi Cau Nha Pha O Quy Ho, Sa Pa_So NN&amp;PTNT 5 2" xfId="51525" xr:uid="{00000000-0005-0000-0000-00006EDE0000}"/>
    <cellStyle name="T_Thuy loi Cau Nha Pha O Quy Ho, Sa Pa_So NN&amp;PTNT 5 3" xfId="51526" xr:uid="{00000000-0005-0000-0000-00006FDE0000}"/>
    <cellStyle name="T_Thuy loi Cau Nha Pha O Quy Ho, Sa Pa_So NN&amp;PTNT 5 4" xfId="51527" xr:uid="{00000000-0005-0000-0000-000070DE0000}"/>
    <cellStyle name="T_Thuy loi Cau Nha Pha O Quy Ho, Sa Pa_So NN&amp;PTNT 5 5" xfId="51528" xr:uid="{00000000-0005-0000-0000-000071DE0000}"/>
    <cellStyle name="T_Thuy loi Cau Nha Pha O Quy Ho, Sa Pa_So NN&amp;PTNT 5 6" xfId="51529" xr:uid="{00000000-0005-0000-0000-000072DE0000}"/>
    <cellStyle name="T_Thuy loi Cau Nha Pha O Quy Ho, Sa Pa_So NN&amp;PTNT 6" xfId="51530" xr:uid="{00000000-0005-0000-0000-000073DE0000}"/>
    <cellStyle name="T_Thuy loi Cau Nha Pha O Quy Ho, Sa Pa_So NN&amp;PTNT 6 2" xfId="51531" xr:uid="{00000000-0005-0000-0000-000074DE0000}"/>
    <cellStyle name="T_Thuy loi Cau Nha Pha O Quy Ho, Sa Pa_So NN&amp;PTNT 6 3" xfId="51532" xr:uid="{00000000-0005-0000-0000-000075DE0000}"/>
    <cellStyle name="T_Thuy loi Cau Nha Pha O Quy Ho, Sa Pa_So NN&amp;PTNT 6 4" xfId="51533" xr:uid="{00000000-0005-0000-0000-000076DE0000}"/>
    <cellStyle name="T_Thuy loi Cau Nha Pha O Quy Ho, Sa Pa_So NN&amp;PTNT 6 5" xfId="51534" xr:uid="{00000000-0005-0000-0000-000077DE0000}"/>
    <cellStyle name="T_Thuy loi Cau Nha Pha O Quy Ho, Sa Pa_So NN&amp;PTNT 6 6" xfId="51535" xr:uid="{00000000-0005-0000-0000-000078DE0000}"/>
    <cellStyle name="T_Thuy loi Cau Nha Pha O Quy Ho, Sa Pa_So NN&amp;PTNT 7" xfId="51536" xr:uid="{00000000-0005-0000-0000-000079DE0000}"/>
    <cellStyle name="T_Thuy loi Cau Nha Pha O Quy Ho, Sa Pa_So NN&amp;PTNT 7 2" xfId="51537" xr:uid="{00000000-0005-0000-0000-00007ADE0000}"/>
    <cellStyle name="T_Thuy loi Cau Nha Pha O Quy Ho, Sa Pa_So NN&amp;PTNT 7 3" xfId="51538" xr:uid="{00000000-0005-0000-0000-00007BDE0000}"/>
    <cellStyle name="T_Thuy loi Cau Nha Pha O Quy Ho, Sa Pa_So NN&amp;PTNT 7 4" xfId="51539" xr:uid="{00000000-0005-0000-0000-00007CDE0000}"/>
    <cellStyle name="T_Thuy loi Cau Nha Pha O Quy Ho, Sa Pa_So NN&amp;PTNT 7 5" xfId="51540" xr:uid="{00000000-0005-0000-0000-00007DDE0000}"/>
    <cellStyle name="T_Thuy loi Cau Nha Pha O Quy Ho, Sa Pa_So NN&amp;PTNT 7 6" xfId="51541" xr:uid="{00000000-0005-0000-0000-00007EDE0000}"/>
    <cellStyle name="T_Thuy loi Cau Nha Pha O Quy Ho, Sa Pa_So NN&amp;PTNT 8" xfId="51542" xr:uid="{00000000-0005-0000-0000-00007FDE0000}"/>
    <cellStyle name="T_Thuy loi Cau Nha Pha O Quy Ho, Sa Pa_So NN&amp;PTNT 8 2" xfId="51543" xr:uid="{00000000-0005-0000-0000-000080DE0000}"/>
    <cellStyle name="T_Thuy loi Cau Nha Pha O Quy Ho, Sa Pa_So NN&amp;PTNT 8 3" xfId="51544" xr:uid="{00000000-0005-0000-0000-000081DE0000}"/>
    <cellStyle name="T_Thuy loi Cau Nha Pha O Quy Ho, Sa Pa_So NN&amp;PTNT 8 4" xfId="51545" xr:uid="{00000000-0005-0000-0000-000082DE0000}"/>
    <cellStyle name="T_Thuy loi Cau Nha Pha O Quy Ho, Sa Pa_So NN&amp;PTNT 8 5" xfId="51546" xr:uid="{00000000-0005-0000-0000-000083DE0000}"/>
    <cellStyle name="T_Thuy loi Cau Nha Pha O Quy Ho, Sa Pa_So NN&amp;PTNT 8 6" xfId="51547" xr:uid="{00000000-0005-0000-0000-000084DE0000}"/>
    <cellStyle name="T_Thuy loi Cau Nha Pha O Quy Ho, Sa Pa_So NN&amp;PTNT 9" xfId="51548" xr:uid="{00000000-0005-0000-0000-000085DE0000}"/>
    <cellStyle name="T_Thuy loi Cau Nha Pha O Quy Ho, Sa Pa_So NN&amp;PTNT 9 2" xfId="51549" xr:uid="{00000000-0005-0000-0000-000086DE0000}"/>
    <cellStyle name="T_Thuy loi Cau Nha Pha O Quy Ho, Sa Pa_So NN&amp;PTNT 9 3" xfId="51550" xr:uid="{00000000-0005-0000-0000-000087DE0000}"/>
    <cellStyle name="T_Thuy loi Cau Nha Pha O Quy Ho, Sa Pa_So NN&amp;PTNT 9 4" xfId="51551" xr:uid="{00000000-0005-0000-0000-000088DE0000}"/>
    <cellStyle name="T_Thuy loi Cau Nha Pha O Quy Ho, Sa Pa_So NN&amp;PTNT 9 5" xfId="51552" xr:uid="{00000000-0005-0000-0000-000089DE0000}"/>
    <cellStyle name="T_Thuy loi Cau Nha Pha O Quy Ho, Sa Pa_So NN&amp;PTNT 9 6" xfId="51553" xr:uid="{00000000-0005-0000-0000-00008ADE0000}"/>
    <cellStyle name="T_Tien luong" xfId="51554" xr:uid="{00000000-0005-0000-0000-00005FDC0000}"/>
    <cellStyle name="T_Tien luong 10" xfId="51555" xr:uid="{00000000-0005-0000-0000-000060DC0000}"/>
    <cellStyle name="T_Tien luong 10 2" xfId="51556" xr:uid="{00000000-0005-0000-0000-000061DC0000}"/>
    <cellStyle name="T_Tien luong 10 3" xfId="51557" xr:uid="{00000000-0005-0000-0000-000062DC0000}"/>
    <cellStyle name="T_Tien luong 10 4" xfId="51558" xr:uid="{00000000-0005-0000-0000-000063DC0000}"/>
    <cellStyle name="T_Tien luong 10 5" xfId="51559" xr:uid="{00000000-0005-0000-0000-000064DC0000}"/>
    <cellStyle name="T_Tien luong 10 6" xfId="51560" xr:uid="{00000000-0005-0000-0000-000065DC0000}"/>
    <cellStyle name="T_Tien luong 11" xfId="51561" xr:uid="{00000000-0005-0000-0000-000066DC0000}"/>
    <cellStyle name="T_Tien luong 11 2" xfId="51562" xr:uid="{00000000-0005-0000-0000-000067DC0000}"/>
    <cellStyle name="T_Tien luong 11 3" xfId="51563" xr:uid="{00000000-0005-0000-0000-000068DC0000}"/>
    <cellStyle name="T_Tien luong 11 4" xfId="51564" xr:uid="{00000000-0005-0000-0000-000069DC0000}"/>
    <cellStyle name="T_Tien luong 11 5" xfId="51565" xr:uid="{00000000-0005-0000-0000-00006ADC0000}"/>
    <cellStyle name="T_Tien luong 11 6" xfId="51566" xr:uid="{00000000-0005-0000-0000-00006BDC0000}"/>
    <cellStyle name="T_Tien luong 12" xfId="51567" xr:uid="{00000000-0005-0000-0000-00006CDC0000}"/>
    <cellStyle name="T_Tien luong 12 2" xfId="51568" xr:uid="{00000000-0005-0000-0000-00006DDC0000}"/>
    <cellStyle name="T_Tien luong 12 3" xfId="51569" xr:uid="{00000000-0005-0000-0000-00006EDC0000}"/>
    <cellStyle name="T_Tien luong 12 4" xfId="51570" xr:uid="{00000000-0005-0000-0000-00006FDC0000}"/>
    <cellStyle name="T_Tien luong 12 5" xfId="51571" xr:uid="{00000000-0005-0000-0000-000070DC0000}"/>
    <cellStyle name="T_Tien luong 12 6" xfId="51572" xr:uid="{00000000-0005-0000-0000-000071DC0000}"/>
    <cellStyle name="T_Tien luong 13" xfId="51573" xr:uid="{00000000-0005-0000-0000-000072DC0000}"/>
    <cellStyle name="T_Tien luong 13 2" xfId="51574" xr:uid="{00000000-0005-0000-0000-000073DC0000}"/>
    <cellStyle name="T_Tien luong 13 3" xfId="51575" xr:uid="{00000000-0005-0000-0000-000074DC0000}"/>
    <cellStyle name="T_Tien luong 13 4" xfId="51576" xr:uid="{00000000-0005-0000-0000-000075DC0000}"/>
    <cellStyle name="T_Tien luong 13 5" xfId="51577" xr:uid="{00000000-0005-0000-0000-000076DC0000}"/>
    <cellStyle name="T_Tien luong 13 6" xfId="51578" xr:uid="{00000000-0005-0000-0000-000077DC0000}"/>
    <cellStyle name="T_Tien luong 14" xfId="51579" xr:uid="{00000000-0005-0000-0000-000078DC0000}"/>
    <cellStyle name="T_Tien luong 14 2" xfId="51580" xr:uid="{00000000-0005-0000-0000-000079DC0000}"/>
    <cellStyle name="T_Tien luong 14 3" xfId="51581" xr:uid="{00000000-0005-0000-0000-00007ADC0000}"/>
    <cellStyle name="T_Tien luong 14 4" xfId="51582" xr:uid="{00000000-0005-0000-0000-00007BDC0000}"/>
    <cellStyle name="T_Tien luong 14 5" xfId="51583" xr:uid="{00000000-0005-0000-0000-00007CDC0000}"/>
    <cellStyle name="T_Tien luong 14 6" xfId="51584" xr:uid="{00000000-0005-0000-0000-00007DDC0000}"/>
    <cellStyle name="T_Tien luong 15" xfId="51585" xr:uid="{00000000-0005-0000-0000-00007EDC0000}"/>
    <cellStyle name="T_Tien luong 15 2" xfId="51586" xr:uid="{00000000-0005-0000-0000-00007FDC0000}"/>
    <cellStyle name="T_Tien luong 15 3" xfId="51587" xr:uid="{00000000-0005-0000-0000-000080DC0000}"/>
    <cellStyle name="T_Tien luong 15 4" xfId="51588" xr:uid="{00000000-0005-0000-0000-000081DC0000}"/>
    <cellStyle name="T_Tien luong 15 5" xfId="51589" xr:uid="{00000000-0005-0000-0000-000082DC0000}"/>
    <cellStyle name="T_Tien luong 15 6" xfId="51590" xr:uid="{00000000-0005-0000-0000-000083DC0000}"/>
    <cellStyle name="T_Tien luong 16" xfId="51591" xr:uid="{00000000-0005-0000-0000-000084DC0000}"/>
    <cellStyle name="T_Tien luong 16 2" xfId="51592" xr:uid="{00000000-0005-0000-0000-000085DC0000}"/>
    <cellStyle name="T_Tien luong 16 3" xfId="51593" xr:uid="{00000000-0005-0000-0000-000086DC0000}"/>
    <cellStyle name="T_Tien luong 16 4" xfId="51594" xr:uid="{00000000-0005-0000-0000-000087DC0000}"/>
    <cellStyle name="T_Tien luong 16 5" xfId="51595" xr:uid="{00000000-0005-0000-0000-000088DC0000}"/>
    <cellStyle name="T_Tien luong 16 6" xfId="51596" xr:uid="{00000000-0005-0000-0000-000089DC0000}"/>
    <cellStyle name="T_Tien luong 17" xfId="51597" xr:uid="{00000000-0005-0000-0000-00008ADC0000}"/>
    <cellStyle name="T_Tien luong 17 2" xfId="51598" xr:uid="{00000000-0005-0000-0000-00008BDC0000}"/>
    <cellStyle name="T_Tien luong 17 3" xfId="51599" xr:uid="{00000000-0005-0000-0000-00008CDC0000}"/>
    <cellStyle name="T_Tien luong 17 4" xfId="51600" xr:uid="{00000000-0005-0000-0000-00008DDC0000}"/>
    <cellStyle name="T_Tien luong 17 5" xfId="51601" xr:uid="{00000000-0005-0000-0000-00008EDC0000}"/>
    <cellStyle name="T_Tien luong 17 6" xfId="51602" xr:uid="{00000000-0005-0000-0000-00008FDC0000}"/>
    <cellStyle name="T_Tien luong 18" xfId="51603" xr:uid="{00000000-0005-0000-0000-000090DC0000}"/>
    <cellStyle name="T_Tien luong 18 2" xfId="51604" xr:uid="{00000000-0005-0000-0000-000091DC0000}"/>
    <cellStyle name="T_Tien luong 18 3" xfId="51605" xr:uid="{00000000-0005-0000-0000-000092DC0000}"/>
    <cellStyle name="T_Tien luong 18 4" xfId="51606" xr:uid="{00000000-0005-0000-0000-000093DC0000}"/>
    <cellStyle name="T_Tien luong 18 5" xfId="51607" xr:uid="{00000000-0005-0000-0000-000094DC0000}"/>
    <cellStyle name="T_Tien luong 18 6" xfId="51608" xr:uid="{00000000-0005-0000-0000-000095DC0000}"/>
    <cellStyle name="T_Tien luong 19" xfId="51609" xr:uid="{00000000-0005-0000-0000-000096DC0000}"/>
    <cellStyle name="T_Tien luong 19 2" xfId="51610" xr:uid="{00000000-0005-0000-0000-000097DC0000}"/>
    <cellStyle name="T_Tien luong 19 3" xfId="51611" xr:uid="{00000000-0005-0000-0000-000098DC0000}"/>
    <cellStyle name="T_Tien luong 19 4" xfId="51612" xr:uid="{00000000-0005-0000-0000-000099DC0000}"/>
    <cellStyle name="T_Tien luong 19 5" xfId="51613" xr:uid="{00000000-0005-0000-0000-00009ADC0000}"/>
    <cellStyle name="T_Tien luong 19 6" xfId="51614" xr:uid="{00000000-0005-0000-0000-00009BDC0000}"/>
    <cellStyle name="T_Tien luong 2" xfId="51615" xr:uid="{00000000-0005-0000-0000-00009CDC0000}"/>
    <cellStyle name="T_Tien luong 2 2" xfId="51616" xr:uid="{00000000-0005-0000-0000-00009DDC0000}"/>
    <cellStyle name="T_Tien luong 2 3" xfId="51617" xr:uid="{00000000-0005-0000-0000-00009EDC0000}"/>
    <cellStyle name="T_Tien luong 2 4" xfId="51618" xr:uid="{00000000-0005-0000-0000-00009FDC0000}"/>
    <cellStyle name="T_Tien luong 2 5" xfId="51619" xr:uid="{00000000-0005-0000-0000-0000A0DC0000}"/>
    <cellStyle name="T_Tien luong 2 6" xfId="51620" xr:uid="{00000000-0005-0000-0000-0000A1DC0000}"/>
    <cellStyle name="T_Tien luong 2 7" xfId="51621" xr:uid="{00000000-0005-0000-0000-0000A2DC0000}"/>
    <cellStyle name="T_Tien luong 20" xfId="51622" xr:uid="{00000000-0005-0000-0000-0000A3DC0000}"/>
    <cellStyle name="T_Tien luong 20 2" xfId="51623" xr:uid="{00000000-0005-0000-0000-0000A4DC0000}"/>
    <cellStyle name="T_Tien luong 20 3" xfId="51624" xr:uid="{00000000-0005-0000-0000-0000A5DC0000}"/>
    <cellStyle name="T_Tien luong 20 4" xfId="51625" xr:uid="{00000000-0005-0000-0000-0000A6DC0000}"/>
    <cellStyle name="T_Tien luong 20 5" xfId="51626" xr:uid="{00000000-0005-0000-0000-0000A7DC0000}"/>
    <cellStyle name="T_Tien luong 20 6" xfId="51627" xr:uid="{00000000-0005-0000-0000-0000A8DC0000}"/>
    <cellStyle name="T_Tien luong 21" xfId="51628" xr:uid="{00000000-0005-0000-0000-0000A9DC0000}"/>
    <cellStyle name="T_Tien luong 21 2" xfId="51629" xr:uid="{00000000-0005-0000-0000-0000AADC0000}"/>
    <cellStyle name="T_Tien luong 21 3" xfId="51630" xr:uid="{00000000-0005-0000-0000-0000ABDC0000}"/>
    <cellStyle name="T_Tien luong 21 4" xfId="51631" xr:uid="{00000000-0005-0000-0000-0000ACDC0000}"/>
    <cellStyle name="T_Tien luong 21 5" xfId="51632" xr:uid="{00000000-0005-0000-0000-0000ADDC0000}"/>
    <cellStyle name="T_Tien luong 21 6" xfId="51633" xr:uid="{00000000-0005-0000-0000-0000AEDC0000}"/>
    <cellStyle name="T_Tien luong 22" xfId="51634" xr:uid="{00000000-0005-0000-0000-0000AFDC0000}"/>
    <cellStyle name="T_Tien luong 22 2" xfId="51635" xr:uid="{00000000-0005-0000-0000-0000B0DC0000}"/>
    <cellStyle name="T_Tien luong 22 3" xfId="51636" xr:uid="{00000000-0005-0000-0000-0000B1DC0000}"/>
    <cellStyle name="T_Tien luong 22 4" xfId="51637" xr:uid="{00000000-0005-0000-0000-0000B2DC0000}"/>
    <cellStyle name="T_Tien luong 22 5" xfId="51638" xr:uid="{00000000-0005-0000-0000-0000B3DC0000}"/>
    <cellStyle name="T_Tien luong 22 6" xfId="51639" xr:uid="{00000000-0005-0000-0000-0000B4DC0000}"/>
    <cellStyle name="T_Tien luong 23" xfId="51640" xr:uid="{00000000-0005-0000-0000-0000B5DC0000}"/>
    <cellStyle name="T_Tien luong 23 2" xfId="51641" xr:uid="{00000000-0005-0000-0000-0000B6DC0000}"/>
    <cellStyle name="T_Tien luong 23 3" xfId="51642" xr:uid="{00000000-0005-0000-0000-0000B7DC0000}"/>
    <cellStyle name="T_Tien luong 23 4" xfId="51643" xr:uid="{00000000-0005-0000-0000-0000B8DC0000}"/>
    <cellStyle name="T_Tien luong 23 5" xfId="51644" xr:uid="{00000000-0005-0000-0000-0000B9DC0000}"/>
    <cellStyle name="T_Tien luong 23 6" xfId="51645" xr:uid="{00000000-0005-0000-0000-0000BADC0000}"/>
    <cellStyle name="T_Tien luong 24" xfId="51646" xr:uid="{00000000-0005-0000-0000-0000BBDC0000}"/>
    <cellStyle name="T_Tien luong 24 2" xfId="51647" xr:uid="{00000000-0005-0000-0000-0000BCDC0000}"/>
    <cellStyle name="T_Tien luong 24 3" xfId="51648" xr:uid="{00000000-0005-0000-0000-0000BDDC0000}"/>
    <cellStyle name="T_Tien luong 24 4" xfId="51649" xr:uid="{00000000-0005-0000-0000-0000BEDC0000}"/>
    <cellStyle name="T_Tien luong 24 5" xfId="51650" xr:uid="{00000000-0005-0000-0000-0000BFDC0000}"/>
    <cellStyle name="T_Tien luong 24 6" xfId="51651" xr:uid="{00000000-0005-0000-0000-0000C0DC0000}"/>
    <cellStyle name="T_Tien luong 25" xfId="51652" xr:uid="{00000000-0005-0000-0000-0000C1DC0000}"/>
    <cellStyle name="T_Tien luong 25 2" xfId="51653" xr:uid="{00000000-0005-0000-0000-0000C2DC0000}"/>
    <cellStyle name="T_Tien luong 25 3" xfId="51654" xr:uid="{00000000-0005-0000-0000-0000C3DC0000}"/>
    <cellStyle name="T_Tien luong 25 4" xfId="51655" xr:uid="{00000000-0005-0000-0000-0000C4DC0000}"/>
    <cellStyle name="T_Tien luong 25 5" xfId="51656" xr:uid="{00000000-0005-0000-0000-0000C5DC0000}"/>
    <cellStyle name="T_Tien luong 25 6" xfId="51657" xr:uid="{00000000-0005-0000-0000-0000C6DC0000}"/>
    <cellStyle name="T_Tien luong 26" xfId="51658" xr:uid="{00000000-0005-0000-0000-0000C7DC0000}"/>
    <cellStyle name="T_Tien luong 26 2" xfId="51659" xr:uid="{00000000-0005-0000-0000-0000C8DC0000}"/>
    <cellStyle name="T_Tien luong 26 3" xfId="51660" xr:uid="{00000000-0005-0000-0000-0000C9DC0000}"/>
    <cellStyle name="T_Tien luong 26 4" xfId="51661" xr:uid="{00000000-0005-0000-0000-0000CADC0000}"/>
    <cellStyle name="T_Tien luong 26 5" xfId="51662" xr:uid="{00000000-0005-0000-0000-0000CBDC0000}"/>
    <cellStyle name="T_Tien luong 26 6" xfId="51663" xr:uid="{00000000-0005-0000-0000-0000CCDC0000}"/>
    <cellStyle name="T_Tien luong 27" xfId="51664" xr:uid="{00000000-0005-0000-0000-0000CDDC0000}"/>
    <cellStyle name="T_Tien luong 27 2" xfId="51665" xr:uid="{00000000-0005-0000-0000-0000CEDC0000}"/>
    <cellStyle name="T_Tien luong 27 3" xfId="51666" xr:uid="{00000000-0005-0000-0000-0000CFDC0000}"/>
    <cellStyle name="T_Tien luong 27 4" xfId="51667" xr:uid="{00000000-0005-0000-0000-0000D0DC0000}"/>
    <cellStyle name="T_Tien luong 27 5" xfId="51668" xr:uid="{00000000-0005-0000-0000-0000D1DC0000}"/>
    <cellStyle name="T_Tien luong 27 6" xfId="51669" xr:uid="{00000000-0005-0000-0000-0000D2DC0000}"/>
    <cellStyle name="T_Tien luong 28" xfId="51670" xr:uid="{00000000-0005-0000-0000-0000D3DC0000}"/>
    <cellStyle name="T_Tien luong 28 2" xfId="51671" xr:uid="{00000000-0005-0000-0000-0000D4DC0000}"/>
    <cellStyle name="T_Tien luong 28 3" xfId="51672" xr:uid="{00000000-0005-0000-0000-0000D5DC0000}"/>
    <cellStyle name="T_Tien luong 28 4" xfId="51673" xr:uid="{00000000-0005-0000-0000-0000D6DC0000}"/>
    <cellStyle name="T_Tien luong 28 5" xfId="51674" xr:uid="{00000000-0005-0000-0000-0000D7DC0000}"/>
    <cellStyle name="T_Tien luong 28 6" xfId="51675" xr:uid="{00000000-0005-0000-0000-0000D8DC0000}"/>
    <cellStyle name="T_Tien luong 29" xfId="51676" xr:uid="{00000000-0005-0000-0000-0000D9DC0000}"/>
    <cellStyle name="T_Tien luong 29 2" xfId="51677" xr:uid="{00000000-0005-0000-0000-0000DADC0000}"/>
    <cellStyle name="T_Tien luong 29 3" xfId="51678" xr:uid="{00000000-0005-0000-0000-0000DBDC0000}"/>
    <cellStyle name="T_Tien luong 29 4" xfId="51679" xr:uid="{00000000-0005-0000-0000-0000DCDC0000}"/>
    <cellStyle name="T_Tien luong 29 5" xfId="51680" xr:uid="{00000000-0005-0000-0000-0000DDDC0000}"/>
    <cellStyle name="T_Tien luong 29 6" xfId="51681" xr:uid="{00000000-0005-0000-0000-0000DEDC0000}"/>
    <cellStyle name="T_Tien luong 3" xfId="51682" xr:uid="{00000000-0005-0000-0000-0000DFDC0000}"/>
    <cellStyle name="T_Tien luong 3 2" xfId="51683" xr:uid="{00000000-0005-0000-0000-0000E0DC0000}"/>
    <cellStyle name="T_Tien luong 3 3" xfId="51684" xr:uid="{00000000-0005-0000-0000-0000E1DC0000}"/>
    <cellStyle name="T_Tien luong 3 4" xfId="51685" xr:uid="{00000000-0005-0000-0000-0000E2DC0000}"/>
    <cellStyle name="T_Tien luong 3 5" xfId="51686" xr:uid="{00000000-0005-0000-0000-0000E3DC0000}"/>
    <cellStyle name="T_Tien luong 3 6" xfId="51687" xr:uid="{00000000-0005-0000-0000-0000E4DC0000}"/>
    <cellStyle name="T_Tien luong 30" xfId="51688" xr:uid="{00000000-0005-0000-0000-0000E5DC0000}"/>
    <cellStyle name="T_Tien luong 31" xfId="51689" xr:uid="{00000000-0005-0000-0000-0000E6DC0000}"/>
    <cellStyle name="T_Tien luong 32" xfId="51690" xr:uid="{00000000-0005-0000-0000-0000E7DC0000}"/>
    <cellStyle name="T_Tien luong 33" xfId="51691" xr:uid="{00000000-0005-0000-0000-0000E8DC0000}"/>
    <cellStyle name="T_Tien luong 34" xfId="51692" xr:uid="{00000000-0005-0000-0000-0000E9DC0000}"/>
    <cellStyle name="T_Tien luong 35" xfId="58937" xr:uid="{00000000-0005-0000-0000-0000EADC0000}"/>
    <cellStyle name="T_Tien luong 4" xfId="51693" xr:uid="{00000000-0005-0000-0000-0000EBDC0000}"/>
    <cellStyle name="T_Tien luong 4 2" xfId="51694" xr:uid="{00000000-0005-0000-0000-0000ECDC0000}"/>
    <cellStyle name="T_Tien luong 4 3" xfId="51695" xr:uid="{00000000-0005-0000-0000-0000EDDC0000}"/>
    <cellStyle name="T_Tien luong 4 4" xfId="51696" xr:uid="{00000000-0005-0000-0000-0000EEDC0000}"/>
    <cellStyle name="T_Tien luong 4 5" xfId="51697" xr:uid="{00000000-0005-0000-0000-0000EFDC0000}"/>
    <cellStyle name="T_Tien luong 4 6" xfId="51698" xr:uid="{00000000-0005-0000-0000-0000F0DC0000}"/>
    <cellStyle name="T_Tien luong 5" xfId="51699" xr:uid="{00000000-0005-0000-0000-0000F1DC0000}"/>
    <cellStyle name="T_Tien luong 5 2" xfId="51700" xr:uid="{00000000-0005-0000-0000-0000F2DC0000}"/>
    <cellStyle name="T_Tien luong 5 3" xfId="51701" xr:uid="{00000000-0005-0000-0000-0000F3DC0000}"/>
    <cellStyle name="T_Tien luong 5 4" xfId="51702" xr:uid="{00000000-0005-0000-0000-0000F4DC0000}"/>
    <cellStyle name="T_Tien luong 5 5" xfId="51703" xr:uid="{00000000-0005-0000-0000-0000F5DC0000}"/>
    <cellStyle name="T_Tien luong 5 6" xfId="51704" xr:uid="{00000000-0005-0000-0000-0000F6DC0000}"/>
    <cellStyle name="T_Tien luong 6" xfId="51705" xr:uid="{00000000-0005-0000-0000-0000F7DC0000}"/>
    <cellStyle name="T_Tien luong 6 2" xfId="51706" xr:uid="{00000000-0005-0000-0000-0000F8DC0000}"/>
    <cellStyle name="T_Tien luong 6 3" xfId="51707" xr:uid="{00000000-0005-0000-0000-0000F9DC0000}"/>
    <cellStyle name="T_Tien luong 6 4" xfId="51708" xr:uid="{00000000-0005-0000-0000-0000FADC0000}"/>
    <cellStyle name="T_Tien luong 6 5" xfId="51709" xr:uid="{00000000-0005-0000-0000-0000FBDC0000}"/>
    <cellStyle name="T_Tien luong 6 6" xfId="51710" xr:uid="{00000000-0005-0000-0000-0000FCDC0000}"/>
    <cellStyle name="T_Tien luong 7" xfId="51711" xr:uid="{00000000-0005-0000-0000-0000FDDC0000}"/>
    <cellStyle name="T_Tien luong 7 2" xfId="51712" xr:uid="{00000000-0005-0000-0000-0000FEDC0000}"/>
    <cellStyle name="T_Tien luong 7 3" xfId="51713" xr:uid="{00000000-0005-0000-0000-0000FFDC0000}"/>
    <cellStyle name="T_Tien luong 7 4" xfId="51714" xr:uid="{00000000-0005-0000-0000-000000DD0000}"/>
    <cellStyle name="T_Tien luong 7 5" xfId="51715" xr:uid="{00000000-0005-0000-0000-000001DD0000}"/>
    <cellStyle name="T_Tien luong 7 6" xfId="51716" xr:uid="{00000000-0005-0000-0000-000002DD0000}"/>
    <cellStyle name="T_Tien luong 8" xfId="51717" xr:uid="{00000000-0005-0000-0000-000003DD0000}"/>
    <cellStyle name="T_Tien luong 8 2" xfId="51718" xr:uid="{00000000-0005-0000-0000-000004DD0000}"/>
    <cellStyle name="T_Tien luong 8 3" xfId="51719" xr:uid="{00000000-0005-0000-0000-000005DD0000}"/>
    <cellStyle name="T_Tien luong 8 4" xfId="51720" xr:uid="{00000000-0005-0000-0000-000006DD0000}"/>
    <cellStyle name="T_Tien luong 8 5" xfId="51721" xr:uid="{00000000-0005-0000-0000-000007DD0000}"/>
    <cellStyle name="T_Tien luong 8 6" xfId="51722" xr:uid="{00000000-0005-0000-0000-000008DD0000}"/>
    <cellStyle name="T_Tien luong 9" xfId="51723" xr:uid="{00000000-0005-0000-0000-000009DD0000}"/>
    <cellStyle name="T_Tien luong 9 2" xfId="51724" xr:uid="{00000000-0005-0000-0000-00000ADD0000}"/>
    <cellStyle name="T_Tien luong 9 3" xfId="51725" xr:uid="{00000000-0005-0000-0000-00000BDD0000}"/>
    <cellStyle name="T_Tien luong 9 4" xfId="51726" xr:uid="{00000000-0005-0000-0000-00000CDD0000}"/>
    <cellStyle name="T_Tien luong 9 5" xfId="51727" xr:uid="{00000000-0005-0000-0000-00000DDD0000}"/>
    <cellStyle name="T_Tien luong 9 6" xfId="51728" xr:uid="{00000000-0005-0000-0000-00000EDD0000}"/>
    <cellStyle name="T_Tien luong moi thau goi 1" xfId="51729" xr:uid="{00000000-0005-0000-0000-00000FDD0000}"/>
    <cellStyle name="T_tien2004" xfId="51730" xr:uid="{00000000-0005-0000-0000-000010DD0000}"/>
    <cellStyle name="T_tien2004_Book1" xfId="51731" xr:uid="{00000000-0005-0000-0000-000011DD0000}"/>
    <cellStyle name="T_tien2004_Book2" xfId="51732" xr:uid="{00000000-0005-0000-0000-000012DD0000}"/>
    <cellStyle name="T_tien2004_thanh hoa lap du an 062008" xfId="51733" xr:uid="{00000000-0005-0000-0000-000014DD0000}"/>
    <cellStyle name="T_tien2004_TMDTluong_540000(1)" xfId="51734" xr:uid="{00000000-0005-0000-0000-000013DD0000}"/>
    <cellStyle name="T_TK_HT" xfId="1153" xr:uid="{00000000-0005-0000-0000-000015DD0000}"/>
    <cellStyle name="T_TL_namluc7( BX TT 03)" xfId="57923" xr:uid="{00000000-0005-0000-0000-000016DD0000}"/>
    <cellStyle name="T_TL_namluc7( BX TT 03) 2" xfId="58938" xr:uid="{00000000-0005-0000-0000-000017DD0000}"/>
    <cellStyle name="T_TMDTluong_540000(1)" xfId="51735" xr:uid="{00000000-0005-0000-0000-000018DD0000}"/>
    <cellStyle name="T_tongket2003-2010 Kg Vu DP" xfId="57924" xr:uid="{00000000-0005-0000-0000-000019DD0000}"/>
    <cellStyle name="T_tongket2003-2010 Kg Vu DP 2" xfId="58939" xr:uid="{00000000-0005-0000-0000-00001ADD0000}"/>
    <cellStyle name="T_tru so  lan viec phongKH-TC-TM,phong ha tang KT ban QLDA XDCB PNV" xfId="57925" xr:uid="{00000000-0005-0000-0000-00008BDE0000}"/>
    <cellStyle name="T_tru so  lan viec phongKH-TC-TM,phong ha tang KT ban QLDA XDCB PNV 2" xfId="58940" xr:uid="{00000000-0005-0000-0000-00008CDE0000}"/>
    <cellStyle name="T_TRUONG HOC DINH HINH  - 06PB2 - 03 lung phinh" xfId="57926" xr:uid="{00000000-0005-0000-0000-00008DDE0000}"/>
    <cellStyle name="T_TRUONG HOC DINH HINH  - 06PB2 - 03 lung phinh 2" xfId="58941" xr:uid="{00000000-0005-0000-0000-00008EDE0000}"/>
    <cellStyle name="T_Worksheet in D: ... Hoan thien 5goi theo KL cu 28-06 4.Cong 5goi Coc 33-Km1+490.13 Cong coc 33-km1+490.13" xfId="51736" xr:uid="{00000000-0005-0000-0000-00008FDE0000}"/>
    <cellStyle name="T_Worksheet in D: ... Hoan thien 5goi theo KL cu 28-06 4.Cong 5goi Coc 33-Km1+490.13 Cong coc 33-km1+490.13_TMDTluong_540000(1)" xfId="51737" xr:uid="{00000000-0005-0000-0000-000090DE0000}"/>
    <cellStyle name="T_ÿÿÿÿÿ" xfId="1154" xr:uid="{00000000-0005-0000-0000-000091DE0000}"/>
    <cellStyle name="T_ÿÿÿÿÿ 10" xfId="51738" xr:uid="{00000000-0005-0000-0000-000092DE0000}"/>
    <cellStyle name="T_ÿÿÿÿÿ 10 2" xfId="51739" xr:uid="{00000000-0005-0000-0000-000093DE0000}"/>
    <cellStyle name="T_ÿÿÿÿÿ 10 3" xfId="51740" xr:uid="{00000000-0005-0000-0000-000094DE0000}"/>
    <cellStyle name="T_ÿÿÿÿÿ 10 4" xfId="51741" xr:uid="{00000000-0005-0000-0000-000095DE0000}"/>
    <cellStyle name="T_ÿÿÿÿÿ 10 5" xfId="51742" xr:uid="{00000000-0005-0000-0000-000096DE0000}"/>
    <cellStyle name="T_ÿÿÿÿÿ 10 6" xfId="51743" xr:uid="{00000000-0005-0000-0000-000097DE0000}"/>
    <cellStyle name="T_ÿÿÿÿÿ 11" xfId="51744" xr:uid="{00000000-0005-0000-0000-000098DE0000}"/>
    <cellStyle name="T_ÿÿÿÿÿ 11 2" xfId="51745" xr:uid="{00000000-0005-0000-0000-000099DE0000}"/>
    <cellStyle name="T_ÿÿÿÿÿ 11 3" xfId="51746" xr:uid="{00000000-0005-0000-0000-00009ADE0000}"/>
    <cellStyle name="T_ÿÿÿÿÿ 11 4" xfId="51747" xr:uid="{00000000-0005-0000-0000-00009BDE0000}"/>
    <cellStyle name="T_ÿÿÿÿÿ 11 5" xfId="51748" xr:uid="{00000000-0005-0000-0000-00009CDE0000}"/>
    <cellStyle name="T_ÿÿÿÿÿ 11 6" xfId="51749" xr:uid="{00000000-0005-0000-0000-00009DDE0000}"/>
    <cellStyle name="T_ÿÿÿÿÿ 12" xfId="51750" xr:uid="{00000000-0005-0000-0000-00009EDE0000}"/>
    <cellStyle name="T_ÿÿÿÿÿ 12 2" xfId="51751" xr:uid="{00000000-0005-0000-0000-00009FDE0000}"/>
    <cellStyle name="T_ÿÿÿÿÿ 12 3" xfId="51752" xr:uid="{00000000-0005-0000-0000-0000A0DE0000}"/>
    <cellStyle name="T_ÿÿÿÿÿ 12 4" xfId="51753" xr:uid="{00000000-0005-0000-0000-0000A1DE0000}"/>
    <cellStyle name="T_ÿÿÿÿÿ 12 5" xfId="51754" xr:uid="{00000000-0005-0000-0000-0000A2DE0000}"/>
    <cellStyle name="T_ÿÿÿÿÿ 12 6" xfId="51755" xr:uid="{00000000-0005-0000-0000-0000A3DE0000}"/>
    <cellStyle name="T_ÿÿÿÿÿ 13" xfId="51756" xr:uid="{00000000-0005-0000-0000-0000A4DE0000}"/>
    <cellStyle name="T_ÿÿÿÿÿ 13 2" xfId="51757" xr:uid="{00000000-0005-0000-0000-0000A5DE0000}"/>
    <cellStyle name="T_ÿÿÿÿÿ 13 3" xfId="51758" xr:uid="{00000000-0005-0000-0000-0000A6DE0000}"/>
    <cellStyle name="T_ÿÿÿÿÿ 13 4" xfId="51759" xr:uid="{00000000-0005-0000-0000-0000A7DE0000}"/>
    <cellStyle name="T_ÿÿÿÿÿ 13 5" xfId="51760" xr:uid="{00000000-0005-0000-0000-0000A8DE0000}"/>
    <cellStyle name="T_ÿÿÿÿÿ 13 6" xfId="51761" xr:uid="{00000000-0005-0000-0000-0000A9DE0000}"/>
    <cellStyle name="T_ÿÿÿÿÿ 14" xfId="51762" xr:uid="{00000000-0005-0000-0000-0000AADE0000}"/>
    <cellStyle name="T_ÿÿÿÿÿ 14 2" xfId="51763" xr:uid="{00000000-0005-0000-0000-0000ABDE0000}"/>
    <cellStyle name="T_ÿÿÿÿÿ 14 3" xfId="51764" xr:uid="{00000000-0005-0000-0000-0000ACDE0000}"/>
    <cellStyle name="T_ÿÿÿÿÿ 14 4" xfId="51765" xr:uid="{00000000-0005-0000-0000-0000ADDE0000}"/>
    <cellStyle name="T_ÿÿÿÿÿ 14 5" xfId="51766" xr:uid="{00000000-0005-0000-0000-0000AEDE0000}"/>
    <cellStyle name="T_ÿÿÿÿÿ 14 6" xfId="51767" xr:uid="{00000000-0005-0000-0000-0000AFDE0000}"/>
    <cellStyle name="T_ÿÿÿÿÿ 15" xfId="51768" xr:uid="{00000000-0005-0000-0000-0000B0DE0000}"/>
    <cellStyle name="T_ÿÿÿÿÿ 15 2" xfId="51769" xr:uid="{00000000-0005-0000-0000-0000B1DE0000}"/>
    <cellStyle name="T_ÿÿÿÿÿ 15 3" xfId="51770" xr:uid="{00000000-0005-0000-0000-0000B2DE0000}"/>
    <cellStyle name="T_ÿÿÿÿÿ 15 4" xfId="51771" xr:uid="{00000000-0005-0000-0000-0000B3DE0000}"/>
    <cellStyle name="T_ÿÿÿÿÿ 15 5" xfId="51772" xr:uid="{00000000-0005-0000-0000-0000B4DE0000}"/>
    <cellStyle name="T_ÿÿÿÿÿ 15 6" xfId="51773" xr:uid="{00000000-0005-0000-0000-0000B5DE0000}"/>
    <cellStyle name="T_ÿÿÿÿÿ 16" xfId="51774" xr:uid="{00000000-0005-0000-0000-0000B6DE0000}"/>
    <cellStyle name="T_ÿÿÿÿÿ 16 2" xfId="51775" xr:uid="{00000000-0005-0000-0000-0000B7DE0000}"/>
    <cellStyle name="T_ÿÿÿÿÿ 16 3" xfId="51776" xr:uid="{00000000-0005-0000-0000-0000B8DE0000}"/>
    <cellStyle name="T_ÿÿÿÿÿ 16 4" xfId="51777" xr:uid="{00000000-0005-0000-0000-0000B9DE0000}"/>
    <cellStyle name="T_ÿÿÿÿÿ 16 5" xfId="51778" xr:uid="{00000000-0005-0000-0000-0000BADE0000}"/>
    <cellStyle name="T_ÿÿÿÿÿ 16 6" xfId="51779" xr:uid="{00000000-0005-0000-0000-0000BBDE0000}"/>
    <cellStyle name="T_ÿÿÿÿÿ 17" xfId="51780" xr:uid="{00000000-0005-0000-0000-0000BCDE0000}"/>
    <cellStyle name="T_ÿÿÿÿÿ 17 2" xfId="51781" xr:uid="{00000000-0005-0000-0000-0000BDDE0000}"/>
    <cellStyle name="T_ÿÿÿÿÿ 17 3" xfId="51782" xr:uid="{00000000-0005-0000-0000-0000BEDE0000}"/>
    <cellStyle name="T_ÿÿÿÿÿ 17 4" xfId="51783" xr:uid="{00000000-0005-0000-0000-0000BFDE0000}"/>
    <cellStyle name="T_ÿÿÿÿÿ 17 5" xfId="51784" xr:uid="{00000000-0005-0000-0000-0000C0DE0000}"/>
    <cellStyle name="T_ÿÿÿÿÿ 17 6" xfId="51785" xr:uid="{00000000-0005-0000-0000-0000C1DE0000}"/>
    <cellStyle name="T_ÿÿÿÿÿ 18" xfId="51786" xr:uid="{00000000-0005-0000-0000-0000C2DE0000}"/>
    <cellStyle name="T_ÿÿÿÿÿ 18 2" xfId="51787" xr:uid="{00000000-0005-0000-0000-0000C3DE0000}"/>
    <cellStyle name="T_ÿÿÿÿÿ 18 3" xfId="51788" xr:uid="{00000000-0005-0000-0000-0000C4DE0000}"/>
    <cellStyle name="T_ÿÿÿÿÿ 18 4" xfId="51789" xr:uid="{00000000-0005-0000-0000-0000C5DE0000}"/>
    <cellStyle name="T_ÿÿÿÿÿ 18 5" xfId="51790" xr:uid="{00000000-0005-0000-0000-0000C6DE0000}"/>
    <cellStyle name="T_ÿÿÿÿÿ 18 6" xfId="51791" xr:uid="{00000000-0005-0000-0000-0000C7DE0000}"/>
    <cellStyle name="T_ÿÿÿÿÿ 19" xfId="51792" xr:uid="{00000000-0005-0000-0000-0000C8DE0000}"/>
    <cellStyle name="T_ÿÿÿÿÿ 19 2" xfId="51793" xr:uid="{00000000-0005-0000-0000-0000C9DE0000}"/>
    <cellStyle name="T_ÿÿÿÿÿ 19 3" xfId="51794" xr:uid="{00000000-0005-0000-0000-0000CADE0000}"/>
    <cellStyle name="T_ÿÿÿÿÿ 19 4" xfId="51795" xr:uid="{00000000-0005-0000-0000-0000CBDE0000}"/>
    <cellStyle name="T_ÿÿÿÿÿ 19 5" xfId="51796" xr:uid="{00000000-0005-0000-0000-0000CCDE0000}"/>
    <cellStyle name="T_ÿÿÿÿÿ 19 6" xfId="51797" xr:uid="{00000000-0005-0000-0000-0000CDDE0000}"/>
    <cellStyle name="T_ÿÿÿÿÿ 2" xfId="51798" xr:uid="{00000000-0005-0000-0000-0000CEDE0000}"/>
    <cellStyle name="T_ÿÿÿÿÿ 2 2" xfId="51799" xr:uid="{00000000-0005-0000-0000-0000CFDE0000}"/>
    <cellStyle name="T_ÿÿÿÿÿ 2 3" xfId="51800" xr:uid="{00000000-0005-0000-0000-0000D0DE0000}"/>
    <cellStyle name="T_ÿÿÿÿÿ 2 4" xfId="51801" xr:uid="{00000000-0005-0000-0000-0000D1DE0000}"/>
    <cellStyle name="T_ÿÿÿÿÿ 2 5" xfId="51802" xr:uid="{00000000-0005-0000-0000-0000D2DE0000}"/>
    <cellStyle name="T_ÿÿÿÿÿ 2 6" xfId="51803" xr:uid="{00000000-0005-0000-0000-0000D3DE0000}"/>
    <cellStyle name="T_ÿÿÿÿÿ 2 7" xfId="51804" xr:uid="{00000000-0005-0000-0000-0000D4DE0000}"/>
    <cellStyle name="T_ÿÿÿÿÿ 20" xfId="51805" xr:uid="{00000000-0005-0000-0000-0000D5DE0000}"/>
    <cellStyle name="T_ÿÿÿÿÿ 20 2" xfId="51806" xr:uid="{00000000-0005-0000-0000-0000D6DE0000}"/>
    <cellStyle name="T_ÿÿÿÿÿ 20 3" xfId="51807" xr:uid="{00000000-0005-0000-0000-0000D7DE0000}"/>
    <cellStyle name="T_ÿÿÿÿÿ 20 4" xfId="51808" xr:uid="{00000000-0005-0000-0000-0000D8DE0000}"/>
    <cellStyle name="T_ÿÿÿÿÿ 20 5" xfId="51809" xr:uid="{00000000-0005-0000-0000-0000D9DE0000}"/>
    <cellStyle name="T_ÿÿÿÿÿ 20 6" xfId="51810" xr:uid="{00000000-0005-0000-0000-0000DADE0000}"/>
    <cellStyle name="T_ÿÿÿÿÿ 21" xfId="51811" xr:uid="{00000000-0005-0000-0000-0000DBDE0000}"/>
    <cellStyle name="T_ÿÿÿÿÿ 21 2" xfId="51812" xr:uid="{00000000-0005-0000-0000-0000DCDE0000}"/>
    <cellStyle name="T_ÿÿÿÿÿ 21 3" xfId="51813" xr:uid="{00000000-0005-0000-0000-0000DDDE0000}"/>
    <cellStyle name="T_ÿÿÿÿÿ 21 4" xfId="51814" xr:uid="{00000000-0005-0000-0000-0000DEDE0000}"/>
    <cellStyle name="T_ÿÿÿÿÿ 21 5" xfId="51815" xr:uid="{00000000-0005-0000-0000-0000DFDE0000}"/>
    <cellStyle name="T_ÿÿÿÿÿ 21 6" xfId="51816" xr:uid="{00000000-0005-0000-0000-0000E0DE0000}"/>
    <cellStyle name="T_ÿÿÿÿÿ 22" xfId="51817" xr:uid="{00000000-0005-0000-0000-0000E1DE0000}"/>
    <cellStyle name="T_ÿÿÿÿÿ 22 2" xfId="51818" xr:uid="{00000000-0005-0000-0000-0000E2DE0000}"/>
    <cellStyle name="T_ÿÿÿÿÿ 22 3" xfId="51819" xr:uid="{00000000-0005-0000-0000-0000E3DE0000}"/>
    <cellStyle name="T_ÿÿÿÿÿ 22 4" xfId="51820" xr:uid="{00000000-0005-0000-0000-0000E4DE0000}"/>
    <cellStyle name="T_ÿÿÿÿÿ 22 5" xfId="51821" xr:uid="{00000000-0005-0000-0000-0000E5DE0000}"/>
    <cellStyle name="T_ÿÿÿÿÿ 22 6" xfId="51822" xr:uid="{00000000-0005-0000-0000-0000E6DE0000}"/>
    <cellStyle name="T_ÿÿÿÿÿ 23" xfId="51823" xr:uid="{00000000-0005-0000-0000-0000E7DE0000}"/>
    <cellStyle name="T_ÿÿÿÿÿ 23 2" xfId="51824" xr:uid="{00000000-0005-0000-0000-0000E8DE0000}"/>
    <cellStyle name="T_ÿÿÿÿÿ 23 3" xfId="51825" xr:uid="{00000000-0005-0000-0000-0000E9DE0000}"/>
    <cellStyle name="T_ÿÿÿÿÿ 23 4" xfId="51826" xr:uid="{00000000-0005-0000-0000-0000EADE0000}"/>
    <cellStyle name="T_ÿÿÿÿÿ 23 5" xfId="51827" xr:uid="{00000000-0005-0000-0000-0000EBDE0000}"/>
    <cellStyle name="T_ÿÿÿÿÿ 23 6" xfId="51828" xr:uid="{00000000-0005-0000-0000-0000ECDE0000}"/>
    <cellStyle name="T_ÿÿÿÿÿ 24" xfId="51829" xr:uid="{00000000-0005-0000-0000-0000EDDE0000}"/>
    <cellStyle name="T_ÿÿÿÿÿ 24 2" xfId="51830" xr:uid="{00000000-0005-0000-0000-0000EEDE0000}"/>
    <cellStyle name="T_ÿÿÿÿÿ 24 3" xfId="51831" xr:uid="{00000000-0005-0000-0000-0000EFDE0000}"/>
    <cellStyle name="T_ÿÿÿÿÿ 24 4" xfId="51832" xr:uid="{00000000-0005-0000-0000-0000F0DE0000}"/>
    <cellStyle name="T_ÿÿÿÿÿ 24 5" xfId="51833" xr:uid="{00000000-0005-0000-0000-0000F1DE0000}"/>
    <cellStyle name="T_ÿÿÿÿÿ 24 6" xfId="51834" xr:uid="{00000000-0005-0000-0000-0000F2DE0000}"/>
    <cellStyle name="T_ÿÿÿÿÿ 25" xfId="51835" xr:uid="{00000000-0005-0000-0000-0000F3DE0000}"/>
    <cellStyle name="T_ÿÿÿÿÿ 25 2" xfId="51836" xr:uid="{00000000-0005-0000-0000-0000F4DE0000}"/>
    <cellStyle name="T_ÿÿÿÿÿ 25 3" xfId="51837" xr:uid="{00000000-0005-0000-0000-0000F5DE0000}"/>
    <cellStyle name="T_ÿÿÿÿÿ 25 4" xfId="51838" xr:uid="{00000000-0005-0000-0000-0000F6DE0000}"/>
    <cellStyle name="T_ÿÿÿÿÿ 25 5" xfId="51839" xr:uid="{00000000-0005-0000-0000-0000F7DE0000}"/>
    <cellStyle name="T_ÿÿÿÿÿ 25 6" xfId="51840" xr:uid="{00000000-0005-0000-0000-0000F8DE0000}"/>
    <cellStyle name="T_ÿÿÿÿÿ 26" xfId="51841" xr:uid="{00000000-0005-0000-0000-0000F9DE0000}"/>
    <cellStyle name="T_ÿÿÿÿÿ 26 2" xfId="51842" xr:uid="{00000000-0005-0000-0000-0000FADE0000}"/>
    <cellStyle name="T_ÿÿÿÿÿ 26 3" xfId="51843" xr:uid="{00000000-0005-0000-0000-0000FBDE0000}"/>
    <cellStyle name="T_ÿÿÿÿÿ 26 4" xfId="51844" xr:uid="{00000000-0005-0000-0000-0000FCDE0000}"/>
    <cellStyle name="T_ÿÿÿÿÿ 26 5" xfId="51845" xr:uid="{00000000-0005-0000-0000-0000FDDE0000}"/>
    <cellStyle name="T_ÿÿÿÿÿ 26 6" xfId="51846" xr:uid="{00000000-0005-0000-0000-0000FEDE0000}"/>
    <cellStyle name="T_ÿÿÿÿÿ 27" xfId="51847" xr:uid="{00000000-0005-0000-0000-0000FFDE0000}"/>
    <cellStyle name="T_ÿÿÿÿÿ 27 2" xfId="51848" xr:uid="{00000000-0005-0000-0000-000000DF0000}"/>
    <cellStyle name="T_ÿÿÿÿÿ 27 3" xfId="51849" xr:uid="{00000000-0005-0000-0000-000001DF0000}"/>
    <cellStyle name="T_ÿÿÿÿÿ 27 4" xfId="51850" xr:uid="{00000000-0005-0000-0000-000002DF0000}"/>
    <cellStyle name="T_ÿÿÿÿÿ 27 5" xfId="51851" xr:uid="{00000000-0005-0000-0000-000003DF0000}"/>
    <cellStyle name="T_ÿÿÿÿÿ 27 6" xfId="51852" xr:uid="{00000000-0005-0000-0000-000004DF0000}"/>
    <cellStyle name="T_ÿÿÿÿÿ 28" xfId="51853" xr:uid="{00000000-0005-0000-0000-000005DF0000}"/>
    <cellStyle name="T_ÿÿÿÿÿ 28 2" xfId="51854" xr:uid="{00000000-0005-0000-0000-000006DF0000}"/>
    <cellStyle name="T_ÿÿÿÿÿ 28 3" xfId="51855" xr:uid="{00000000-0005-0000-0000-000007DF0000}"/>
    <cellStyle name="T_ÿÿÿÿÿ 28 4" xfId="51856" xr:uid="{00000000-0005-0000-0000-000008DF0000}"/>
    <cellStyle name="T_ÿÿÿÿÿ 28 5" xfId="51857" xr:uid="{00000000-0005-0000-0000-000009DF0000}"/>
    <cellStyle name="T_ÿÿÿÿÿ 28 6" xfId="51858" xr:uid="{00000000-0005-0000-0000-00000ADF0000}"/>
    <cellStyle name="T_ÿÿÿÿÿ 29" xfId="51859" xr:uid="{00000000-0005-0000-0000-00000BDF0000}"/>
    <cellStyle name="T_ÿÿÿÿÿ 29 2" xfId="51860" xr:uid="{00000000-0005-0000-0000-00000CDF0000}"/>
    <cellStyle name="T_ÿÿÿÿÿ 29 3" xfId="51861" xr:uid="{00000000-0005-0000-0000-00000DDF0000}"/>
    <cellStyle name="T_ÿÿÿÿÿ 29 4" xfId="51862" xr:uid="{00000000-0005-0000-0000-00000EDF0000}"/>
    <cellStyle name="T_ÿÿÿÿÿ 29 5" xfId="51863" xr:uid="{00000000-0005-0000-0000-00000FDF0000}"/>
    <cellStyle name="T_ÿÿÿÿÿ 29 6" xfId="51864" xr:uid="{00000000-0005-0000-0000-000010DF0000}"/>
    <cellStyle name="T_ÿÿÿÿÿ 3" xfId="51865" xr:uid="{00000000-0005-0000-0000-000011DF0000}"/>
    <cellStyle name="T_ÿÿÿÿÿ 3 2" xfId="51866" xr:uid="{00000000-0005-0000-0000-000012DF0000}"/>
    <cellStyle name="T_ÿÿÿÿÿ 3 3" xfId="51867" xr:uid="{00000000-0005-0000-0000-000013DF0000}"/>
    <cellStyle name="T_ÿÿÿÿÿ 3 4" xfId="51868" xr:uid="{00000000-0005-0000-0000-000014DF0000}"/>
    <cellStyle name="T_ÿÿÿÿÿ 3 5" xfId="51869" xr:uid="{00000000-0005-0000-0000-000015DF0000}"/>
    <cellStyle name="T_ÿÿÿÿÿ 3 6" xfId="51870" xr:uid="{00000000-0005-0000-0000-000016DF0000}"/>
    <cellStyle name="T_ÿÿÿÿÿ 30" xfId="51871" xr:uid="{00000000-0005-0000-0000-000017DF0000}"/>
    <cellStyle name="T_ÿÿÿÿÿ 31" xfId="51872" xr:uid="{00000000-0005-0000-0000-000018DF0000}"/>
    <cellStyle name="T_ÿÿÿÿÿ 32" xfId="51873" xr:uid="{00000000-0005-0000-0000-000019DF0000}"/>
    <cellStyle name="T_ÿÿÿÿÿ 33" xfId="51874" xr:uid="{00000000-0005-0000-0000-00001ADF0000}"/>
    <cellStyle name="T_ÿÿÿÿÿ 34" xfId="51875" xr:uid="{00000000-0005-0000-0000-00001BDF0000}"/>
    <cellStyle name="T_ÿÿÿÿÿ 35" xfId="58942" xr:uid="{00000000-0005-0000-0000-00001CDF0000}"/>
    <cellStyle name="T_ÿÿÿÿÿ 36" xfId="59232" xr:uid="{00000000-0005-0000-0000-00001DDF0000}"/>
    <cellStyle name="T_ÿÿÿÿÿ 37" xfId="59290" xr:uid="{00000000-0005-0000-0000-00001EDF0000}"/>
    <cellStyle name="T_ÿÿÿÿÿ 38" xfId="59258" xr:uid="{00000000-0005-0000-0000-00001FDF0000}"/>
    <cellStyle name="T_ÿÿÿÿÿ 39" xfId="59336" xr:uid="{00000000-0005-0000-0000-000020DF0000}"/>
    <cellStyle name="T_ÿÿÿÿÿ 4" xfId="51876" xr:uid="{00000000-0005-0000-0000-000021DF0000}"/>
    <cellStyle name="T_ÿÿÿÿÿ 4 2" xfId="51877" xr:uid="{00000000-0005-0000-0000-000022DF0000}"/>
    <cellStyle name="T_ÿÿÿÿÿ 4 3" xfId="51878" xr:uid="{00000000-0005-0000-0000-000023DF0000}"/>
    <cellStyle name="T_ÿÿÿÿÿ 4 4" xfId="51879" xr:uid="{00000000-0005-0000-0000-000024DF0000}"/>
    <cellStyle name="T_ÿÿÿÿÿ 4 5" xfId="51880" xr:uid="{00000000-0005-0000-0000-000025DF0000}"/>
    <cellStyle name="T_ÿÿÿÿÿ 4 6" xfId="51881" xr:uid="{00000000-0005-0000-0000-000026DF0000}"/>
    <cellStyle name="T_ÿÿÿÿÿ 5" xfId="51882" xr:uid="{00000000-0005-0000-0000-000027DF0000}"/>
    <cellStyle name="T_ÿÿÿÿÿ 5 2" xfId="51883" xr:uid="{00000000-0005-0000-0000-000028DF0000}"/>
    <cellStyle name="T_ÿÿÿÿÿ 5 3" xfId="51884" xr:uid="{00000000-0005-0000-0000-000029DF0000}"/>
    <cellStyle name="T_ÿÿÿÿÿ 5 4" xfId="51885" xr:uid="{00000000-0005-0000-0000-00002ADF0000}"/>
    <cellStyle name="T_ÿÿÿÿÿ 5 5" xfId="51886" xr:uid="{00000000-0005-0000-0000-00002BDF0000}"/>
    <cellStyle name="T_ÿÿÿÿÿ 5 6" xfId="51887" xr:uid="{00000000-0005-0000-0000-00002CDF0000}"/>
    <cellStyle name="T_ÿÿÿÿÿ 6" xfId="51888" xr:uid="{00000000-0005-0000-0000-00002DDF0000}"/>
    <cellStyle name="T_ÿÿÿÿÿ 6 2" xfId="51889" xr:uid="{00000000-0005-0000-0000-00002EDF0000}"/>
    <cellStyle name="T_ÿÿÿÿÿ 6 3" xfId="51890" xr:uid="{00000000-0005-0000-0000-00002FDF0000}"/>
    <cellStyle name="T_ÿÿÿÿÿ 6 4" xfId="51891" xr:uid="{00000000-0005-0000-0000-000030DF0000}"/>
    <cellStyle name="T_ÿÿÿÿÿ 6 5" xfId="51892" xr:uid="{00000000-0005-0000-0000-000031DF0000}"/>
    <cellStyle name="T_ÿÿÿÿÿ 6 6" xfId="51893" xr:uid="{00000000-0005-0000-0000-000032DF0000}"/>
    <cellStyle name="T_ÿÿÿÿÿ 7" xfId="51894" xr:uid="{00000000-0005-0000-0000-000033DF0000}"/>
    <cellStyle name="T_ÿÿÿÿÿ 7 2" xfId="51895" xr:uid="{00000000-0005-0000-0000-000034DF0000}"/>
    <cellStyle name="T_ÿÿÿÿÿ 7 3" xfId="51896" xr:uid="{00000000-0005-0000-0000-000035DF0000}"/>
    <cellStyle name="T_ÿÿÿÿÿ 7 4" xfId="51897" xr:uid="{00000000-0005-0000-0000-000036DF0000}"/>
    <cellStyle name="T_ÿÿÿÿÿ 7 5" xfId="51898" xr:uid="{00000000-0005-0000-0000-000037DF0000}"/>
    <cellStyle name="T_ÿÿÿÿÿ 7 6" xfId="51899" xr:uid="{00000000-0005-0000-0000-000038DF0000}"/>
    <cellStyle name="T_ÿÿÿÿÿ 8" xfId="51900" xr:uid="{00000000-0005-0000-0000-000039DF0000}"/>
    <cellStyle name="T_ÿÿÿÿÿ 8 2" xfId="51901" xr:uid="{00000000-0005-0000-0000-00003ADF0000}"/>
    <cellStyle name="T_ÿÿÿÿÿ 8 3" xfId="51902" xr:uid="{00000000-0005-0000-0000-00003BDF0000}"/>
    <cellStyle name="T_ÿÿÿÿÿ 8 4" xfId="51903" xr:uid="{00000000-0005-0000-0000-00003CDF0000}"/>
    <cellStyle name="T_ÿÿÿÿÿ 8 5" xfId="51904" xr:uid="{00000000-0005-0000-0000-00003DDF0000}"/>
    <cellStyle name="T_ÿÿÿÿÿ 8 6" xfId="51905" xr:uid="{00000000-0005-0000-0000-00003EDF0000}"/>
    <cellStyle name="T_ÿÿÿÿÿ 9" xfId="51906" xr:uid="{00000000-0005-0000-0000-00003FDF0000}"/>
    <cellStyle name="T_ÿÿÿÿÿ 9 2" xfId="51907" xr:uid="{00000000-0005-0000-0000-000040DF0000}"/>
    <cellStyle name="T_ÿÿÿÿÿ 9 3" xfId="51908" xr:uid="{00000000-0005-0000-0000-000041DF0000}"/>
    <cellStyle name="T_ÿÿÿÿÿ 9 4" xfId="51909" xr:uid="{00000000-0005-0000-0000-000042DF0000}"/>
    <cellStyle name="T_ÿÿÿÿÿ 9 5" xfId="51910" xr:uid="{00000000-0005-0000-0000-000043DF0000}"/>
    <cellStyle name="T_ÿÿÿÿÿ 9 6" xfId="51911" xr:uid="{00000000-0005-0000-0000-000044DF0000}"/>
    <cellStyle name="T_ÿÿÿÿÿ_Bieu bao cao von TPCP gd 2003-2010(18.5)" xfId="57927" xr:uid="{00000000-0005-0000-0000-000045DF0000}"/>
    <cellStyle name="T_ÿÿÿÿÿ_Bieu bao cao von TPCP gd 2003-2010(18.5) 2" xfId="58943" xr:uid="{00000000-0005-0000-0000-000046DF0000}"/>
    <cellStyle name="T_ÿÿÿÿÿ_tongket2003-2010 Kg Vu DP" xfId="57928" xr:uid="{00000000-0005-0000-0000-000047DF0000}"/>
    <cellStyle name="T_ÿÿÿÿÿ_tongket2003-2010 Kg Vu DP 2" xfId="58944" xr:uid="{00000000-0005-0000-0000-000048DF0000}"/>
    <cellStyle name="Tan" xfId="51912" xr:uid="{00000000-0005-0000-0000-000049DF0000}"/>
    <cellStyle name="Text Indent A" xfId="1155" xr:uid="{00000000-0005-0000-0000-00004ADF0000}"/>
    <cellStyle name="Text Indent A 2" xfId="62034" xr:uid="{00000000-0005-0000-0000-00004BDF0000}"/>
    <cellStyle name="Text Indent B" xfId="1156" xr:uid="{00000000-0005-0000-0000-00004CDF0000}"/>
    <cellStyle name="Text Indent B 2" xfId="58945" xr:uid="{00000000-0005-0000-0000-00004DDF0000}"/>
    <cellStyle name="Text Indent C" xfId="1157" xr:uid="{00000000-0005-0000-0000-00004EDF0000}"/>
    <cellStyle name="Text Indent C 2" xfId="58946" xr:uid="{00000000-0005-0000-0000-00004FDF0000}"/>
    <cellStyle name="th" xfId="1158" xr:uid="{00000000-0005-0000-0000-000086DF0000}"/>
    <cellStyle name="th 10" xfId="51913" xr:uid="{00000000-0005-0000-0000-000087DF0000}"/>
    <cellStyle name="th 10 2" xfId="51914" xr:uid="{00000000-0005-0000-0000-000088DF0000}"/>
    <cellStyle name="th 10 3" xfId="51915" xr:uid="{00000000-0005-0000-0000-000089DF0000}"/>
    <cellStyle name="th 10 4" xfId="51916" xr:uid="{00000000-0005-0000-0000-00008ADF0000}"/>
    <cellStyle name="th 10 5" xfId="51917" xr:uid="{00000000-0005-0000-0000-00008BDF0000}"/>
    <cellStyle name="th 10 6" xfId="51918" xr:uid="{00000000-0005-0000-0000-00008CDF0000}"/>
    <cellStyle name="th 11" xfId="51919" xr:uid="{00000000-0005-0000-0000-00008DDF0000}"/>
    <cellStyle name="th 11 2" xfId="51920" xr:uid="{00000000-0005-0000-0000-00008EDF0000}"/>
    <cellStyle name="th 11 3" xfId="51921" xr:uid="{00000000-0005-0000-0000-00008FDF0000}"/>
    <cellStyle name="th 11 4" xfId="51922" xr:uid="{00000000-0005-0000-0000-000090DF0000}"/>
    <cellStyle name="th 11 5" xfId="51923" xr:uid="{00000000-0005-0000-0000-000091DF0000}"/>
    <cellStyle name="th 11 6" xfId="51924" xr:uid="{00000000-0005-0000-0000-000092DF0000}"/>
    <cellStyle name="th 12" xfId="51925" xr:uid="{00000000-0005-0000-0000-000093DF0000}"/>
    <cellStyle name="th 12 2" xfId="51926" xr:uid="{00000000-0005-0000-0000-000094DF0000}"/>
    <cellStyle name="th 12 3" xfId="51927" xr:uid="{00000000-0005-0000-0000-000095DF0000}"/>
    <cellStyle name="th 12 4" xfId="51928" xr:uid="{00000000-0005-0000-0000-000096DF0000}"/>
    <cellStyle name="th 12 5" xfId="51929" xr:uid="{00000000-0005-0000-0000-000097DF0000}"/>
    <cellStyle name="th 12 6" xfId="51930" xr:uid="{00000000-0005-0000-0000-000098DF0000}"/>
    <cellStyle name="th 13" xfId="51931" xr:uid="{00000000-0005-0000-0000-000099DF0000}"/>
    <cellStyle name="th 13 2" xfId="51932" xr:uid="{00000000-0005-0000-0000-00009ADF0000}"/>
    <cellStyle name="th 13 3" xfId="51933" xr:uid="{00000000-0005-0000-0000-00009BDF0000}"/>
    <cellStyle name="th 13 4" xfId="51934" xr:uid="{00000000-0005-0000-0000-00009CDF0000}"/>
    <cellStyle name="th 13 5" xfId="51935" xr:uid="{00000000-0005-0000-0000-00009DDF0000}"/>
    <cellStyle name="th 13 6" xfId="51936" xr:uid="{00000000-0005-0000-0000-00009EDF0000}"/>
    <cellStyle name="th 14" xfId="51937" xr:uid="{00000000-0005-0000-0000-00009FDF0000}"/>
    <cellStyle name="th 14 2" xfId="51938" xr:uid="{00000000-0005-0000-0000-0000A0DF0000}"/>
    <cellStyle name="th 14 3" xfId="51939" xr:uid="{00000000-0005-0000-0000-0000A1DF0000}"/>
    <cellStyle name="th 14 4" xfId="51940" xr:uid="{00000000-0005-0000-0000-0000A2DF0000}"/>
    <cellStyle name="th 14 5" xfId="51941" xr:uid="{00000000-0005-0000-0000-0000A3DF0000}"/>
    <cellStyle name="th 14 6" xfId="51942" xr:uid="{00000000-0005-0000-0000-0000A4DF0000}"/>
    <cellStyle name="th 15" xfId="51943" xr:uid="{00000000-0005-0000-0000-0000A5DF0000}"/>
    <cellStyle name="th 15 2" xfId="51944" xr:uid="{00000000-0005-0000-0000-0000A6DF0000}"/>
    <cellStyle name="th 15 3" xfId="51945" xr:uid="{00000000-0005-0000-0000-0000A7DF0000}"/>
    <cellStyle name="th 15 4" xfId="51946" xr:uid="{00000000-0005-0000-0000-0000A8DF0000}"/>
    <cellStyle name="th 15 5" xfId="51947" xr:uid="{00000000-0005-0000-0000-0000A9DF0000}"/>
    <cellStyle name="th 15 6" xfId="51948" xr:uid="{00000000-0005-0000-0000-0000AADF0000}"/>
    <cellStyle name="th 16" xfId="51949" xr:uid="{00000000-0005-0000-0000-0000ABDF0000}"/>
    <cellStyle name="th 16 2" xfId="51950" xr:uid="{00000000-0005-0000-0000-0000ACDF0000}"/>
    <cellStyle name="th 16 3" xfId="51951" xr:uid="{00000000-0005-0000-0000-0000ADDF0000}"/>
    <cellStyle name="th 16 4" xfId="51952" xr:uid="{00000000-0005-0000-0000-0000AEDF0000}"/>
    <cellStyle name="th 16 5" xfId="51953" xr:uid="{00000000-0005-0000-0000-0000AFDF0000}"/>
    <cellStyle name="th 16 6" xfId="51954" xr:uid="{00000000-0005-0000-0000-0000B0DF0000}"/>
    <cellStyle name="th 17" xfId="51955" xr:uid="{00000000-0005-0000-0000-0000B1DF0000}"/>
    <cellStyle name="th 17 2" xfId="51956" xr:uid="{00000000-0005-0000-0000-0000B2DF0000}"/>
    <cellStyle name="th 17 3" xfId="51957" xr:uid="{00000000-0005-0000-0000-0000B3DF0000}"/>
    <cellStyle name="th 17 4" xfId="51958" xr:uid="{00000000-0005-0000-0000-0000B4DF0000}"/>
    <cellStyle name="th 17 5" xfId="51959" xr:uid="{00000000-0005-0000-0000-0000B5DF0000}"/>
    <cellStyle name="th 17 6" xfId="51960" xr:uid="{00000000-0005-0000-0000-0000B6DF0000}"/>
    <cellStyle name="th 18" xfId="51961" xr:uid="{00000000-0005-0000-0000-0000B7DF0000}"/>
    <cellStyle name="th 18 2" xfId="51962" xr:uid="{00000000-0005-0000-0000-0000B8DF0000}"/>
    <cellStyle name="th 18 3" xfId="51963" xr:uid="{00000000-0005-0000-0000-0000B9DF0000}"/>
    <cellStyle name="th 18 4" xfId="51964" xr:uid="{00000000-0005-0000-0000-0000BADF0000}"/>
    <cellStyle name="th 18 5" xfId="51965" xr:uid="{00000000-0005-0000-0000-0000BBDF0000}"/>
    <cellStyle name="th 18 6" xfId="51966" xr:uid="{00000000-0005-0000-0000-0000BCDF0000}"/>
    <cellStyle name="th 19" xfId="51967" xr:uid="{00000000-0005-0000-0000-0000BDDF0000}"/>
    <cellStyle name="th 19 2" xfId="51968" xr:uid="{00000000-0005-0000-0000-0000BEDF0000}"/>
    <cellStyle name="th 19 3" xfId="51969" xr:uid="{00000000-0005-0000-0000-0000BFDF0000}"/>
    <cellStyle name="th 19 4" xfId="51970" xr:uid="{00000000-0005-0000-0000-0000C0DF0000}"/>
    <cellStyle name="th 19 5" xfId="51971" xr:uid="{00000000-0005-0000-0000-0000C1DF0000}"/>
    <cellStyle name="th 19 6" xfId="51972" xr:uid="{00000000-0005-0000-0000-0000C2DF0000}"/>
    <cellStyle name="th 2" xfId="51973" xr:uid="{00000000-0005-0000-0000-0000C3DF0000}"/>
    <cellStyle name="th 2 10" xfId="51974" xr:uid="{00000000-0005-0000-0000-0000C4DF0000}"/>
    <cellStyle name="th 2 10 2" xfId="51975" xr:uid="{00000000-0005-0000-0000-0000C5DF0000}"/>
    <cellStyle name="th 2 10 3" xfId="51976" xr:uid="{00000000-0005-0000-0000-0000C6DF0000}"/>
    <cellStyle name="th 2 10 4" xfId="51977" xr:uid="{00000000-0005-0000-0000-0000C7DF0000}"/>
    <cellStyle name="th 2 10 5" xfId="51978" xr:uid="{00000000-0005-0000-0000-0000C8DF0000}"/>
    <cellStyle name="th 2 10 6" xfId="51979" xr:uid="{00000000-0005-0000-0000-0000C9DF0000}"/>
    <cellStyle name="th 2 11" xfId="51980" xr:uid="{00000000-0005-0000-0000-0000CADF0000}"/>
    <cellStyle name="th 2 11 2" xfId="51981" xr:uid="{00000000-0005-0000-0000-0000CBDF0000}"/>
    <cellStyle name="th 2 11 3" xfId="51982" xr:uid="{00000000-0005-0000-0000-0000CCDF0000}"/>
    <cellStyle name="th 2 11 4" xfId="51983" xr:uid="{00000000-0005-0000-0000-0000CDDF0000}"/>
    <cellStyle name="th 2 11 5" xfId="51984" xr:uid="{00000000-0005-0000-0000-0000CEDF0000}"/>
    <cellStyle name="th 2 11 6" xfId="51985" xr:uid="{00000000-0005-0000-0000-0000CFDF0000}"/>
    <cellStyle name="th 2 12" xfId="51986" xr:uid="{00000000-0005-0000-0000-0000D0DF0000}"/>
    <cellStyle name="th 2 12 2" xfId="51987" xr:uid="{00000000-0005-0000-0000-0000D1DF0000}"/>
    <cellStyle name="th 2 12 3" xfId="51988" xr:uid="{00000000-0005-0000-0000-0000D2DF0000}"/>
    <cellStyle name="th 2 12 4" xfId="51989" xr:uid="{00000000-0005-0000-0000-0000D3DF0000}"/>
    <cellStyle name="th 2 12 5" xfId="51990" xr:uid="{00000000-0005-0000-0000-0000D4DF0000}"/>
    <cellStyle name="th 2 12 6" xfId="51991" xr:uid="{00000000-0005-0000-0000-0000D5DF0000}"/>
    <cellStyle name="th 2 13" xfId="51992" xr:uid="{00000000-0005-0000-0000-0000D6DF0000}"/>
    <cellStyle name="th 2 13 2" xfId="51993" xr:uid="{00000000-0005-0000-0000-0000D7DF0000}"/>
    <cellStyle name="th 2 13 3" xfId="51994" xr:uid="{00000000-0005-0000-0000-0000D8DF0000}"/>
    <cellStyle name="th 2 13 4" xfId="51995" xr:uid="{00000000-0005-0000-0000-0000D9DF0000}"/>
    <cellStyle name="th 2 13 5" xfId="51996" xr:uid="{00000000-0005-0000-0000-0000DADF0000}"/>
    <cellStyle name="th 2 13 6" xfId="51997" xr:uid="{00000000-0005-0000-0000-0000DBDF0000}"/>
    <cellStyle name="th 2 14" xfId="51998" xr:uid="{00000000-0005-0000-0000-0000DCDF0000}"/>
    <cellStyle name="th 2 14 2" xfId="51999" xr:uid="{00000000-0005-0000-0000-0000DDDF0000}"/>
    <cellStyle name="th 2 14 3" xfId="52000" xr:uid="{00000000-0005-0000-0000-0000DEDF0000}"/>
    <cellStyle name="th 2 14 4" xfId="52001" xr:uid="{00000000-0005-0000-0000-0000DFDF0000}"/>
    <cellStyle name="th 2 14 5" xfId="52002" xr:uid="{00000000-0005-0000-0000-0000E0DF0000}"/>
    <cellStyle name="th 2 14 6" xfId="52003" xr:uid="{00000000-0005-0000-0000-0000E1DF0000}"/>
    <cellStyle name="th 2 15" xfId="52004" xr:uid="{00000000-0005-0000-0000-0000E2DF0000}"/>
    <cellStyle name="th 2 15 2" xfId="52005" xr:uid="{00000000-0005-0000-0000-0000E3DF0000}"/>
    <cellStyle name="th 2 15 3" xfId="52006" xr:uid="{00000000-0005-0000-0000-0000E4DF0000}"/>
    <cellStyle name="th 2 15 4" xfId="52007" xr:uid="{00000000-0005-0000-0000-0000E5DF0000}"/>
    <cellStyle name="th 2 15 5" xfId="52008" xr:uid="{00000000-0005-0000-0000-0000E6DF0000}"/>
    <cellStyle name="th 2 15 6" xfId="52009" xr:uid="{00000000-0005-0000-0000-0000E7DF0000}"/>
    <cellStyle name="th 2 16" xfId="52010" xr:uid="{00000000-0005-0000-0000-0000E8DF0000}"/>
    <cellStyle name="th 2 16 2" xfId="52011" xr:uid="{00000000-0005-0000-0000-0000E9DF0000}"/>
    <cellStyle name="th 2 16 3" xfId="52012" xr:uid="{00000000-0005-0000-0000-0000EADF0000}"/>
    <cellStyle name="th 2 16 4" xfId="52013" xr:uid="{00000000-0005-0000-0000-0000EBDF0000}"/>
    <cellStyle name="th 2 16 5" xfId="52014" xr:uid="{00000000-0005-0000-0000-0000ECDF0000}"/>
    <cellStyle name="th 2 16 6" xfId="52015" xr:uid="{00000000-0005-0000-0000-0000EDDF0000}"/>
    <cellStyle name="th 2 17" xfId="52016" xr:uid="{00000000-0005-0000-0000-0000EEDF0000}"/>
    <cellStyle name="th 2 17 2" xfId="52017" xr:uid="{00000000-0005-0000-0000-0000EFDF0000}"/>
    <cellStyle name="th 2 17 3" xfId="52018" xr:uid="{00000000-0005-0000-0000-0000F0DF0000}"/>
    <cellStyle name="th 2 17 4" xfId="52019" xr:uid="{00000000-0005-0000-0000-0000F1DF0000}"/>
    <cellStyle name="th 2 17 5" xfId="52020" xr:uid="{00000000-0005-0000-0000-0000F2DF0000}"/>
    <cellStyle name="th 2 17 6" xfId="52021" xr:uid="{00000000-0005-0000-0000-0000F3DF0000}"/>
    <cellStyle name="th 2 18" xfId="52022" xr:uid="{00000000-0005-0000-0000-0000F4DF0000}"/>
    <cellStyle name="th 2 18 2" xfId="52023" xr:uid="{00000000-0005-0000-0000-0000F5DF0000}"/>
    <cellStyle name="th 2 18 3" xfId="52024" xr:uid="{00000000-0005-0000-0000-0000F6DF0000}"/>
    <cellStyle name="th 2 18 4" xfId="52025" xr:uid="{00000000-0005-0000-0000-0000F7DF0000}"/>
    <cellStyle name="th 2 18 5" xfId="52026" xr:uid="{00000000-0005-0000-0000-0000F8DF0000}"/>
    <cellStyle name="th 2 18 6" xfId="52027" xr:uid="{00000000-0005-0000-0000-0000F9DF0000}"/>
    <cellStyle name="th 2 19" xfId="52028" xr:uid="{00000000-0005-0000-0000-0000FADF0000}"/>
    <cellStyle name="th 2 19 2" xfId="52029" xr:uid="{00000000-0005-0000-0000-0000FBDF0000}"/>
    <cellStyle name="th 2 19 3" xfId="52030" xr:uid="{00000000-0005-0000-0000-0000FCDF0000}"/>
    <cellStyle name="th 2 19 4" xfId="52031" xr:uid="{00000000-0005-0000-0000-0000FDDF0000}"/>
    <cellStyle name="th 2 19 5" xfId="52032" xr:uid="{00000000-0005-0000-0000-0000FEDF0000}"/>
    <cellStyle name="th 2 19 6" xfId="52033" xr:uid="{00000000-0005-0000-0000-0000FFDF0000}"/>
    <cellStyle name="th 2 2" xfId="52034" xr:uid="{00000000-0005-0000-0000-000000E00000}"/>
    <cellStyle name="th 2 2 10" xfId="52035" xr:uid="{00000000-0005-0000-0000-000001E00000}"/>
    <cellStyle name="th 2 2 10 2" xfId="52036" xr:uid="{00000000-0005-0000-0000-000002E00000}"/>
    <cellStyle name="th 2 2 10 3" xfId="52037" xr:uid="{00000000-0005-0000-0000-000003E00000}"/>
    <cellStyle name="th 2 2 10 4" xfId="52038" xr:uid="{00000000-0005-0000-0000-000004E00000}"/>
    <cellStyle name="th 2 2 10 5" xfId="52039" xr:uid="{00000000-0005-0000-0000-000005E00000}"/>
    <cellStyle name="th 2 2 10 6" xfId="52040" xr:uid="{00000000-0005-0000-0000-000006E00000}"/>
    <cellStyle name="th 2 2 11" xfId="52041" xr:uid="{00000000-0005-0000-0000-000007E00000}"/>
    <cellStyle name="th 2 2 11 2" xfId="52042" xr:uid="{00000000-0005-0000-0000-000008E00000}"/>
    <cellStyle name="th 2 2 11 3" xfId="52043" xr:uid="{00000000-0005-0000-0000-000009E00000}"/>
    <cellStyle name="th 2 2 11 4" xfId="52044" xr:uid="{00000000-0005-0000-0000-00000AE00000}"/>
    <cellStyle name="th 2 2 11 5" xfId="52045" xr:uid="{00000000-0005-0000-0000-00000BE00000}"/>
    <cellStyle name="th 2 2 11 6" xfId="52046" xr:uid="{00000000-0005-0000-0000-00000CE00000}"/>
    <cellStyle name="th 2 2 12" xfId="52047" xr:uid="{00000000-0005-0000-0000-00000DE00000}"/>
    <cellStyle name="th 2 2 12 2" xfId="52048" xr:uid="{00000000-0005-0000-0000-00000EE00000}"/>
    <cellStyle name="th 2 2 12 3" xfId="52049" xr:uid="{00000000-0005-0000-0000-00000FE00000}"/>
    <cellStyle name="th 2 2 12 4" xfId="52050" xr:uid="{00000000-0005-0000-0000-000010E00000}"/>
    <cellStyle name="th 2 2 12 5" xfId="52051" xr:uid="{00000000-0005-0000-0000-000011E00000}"/>
    <cellStyle name="th 2 2 12 6" xfId="52052" xr:uid="{00000000-0005-0000-0000-000012E00000}"/>
    <cellStyle name="th 2 2 13" xfId="52053" xr:uid="{00000000-0005-0000-0000-000013E00000}"/>
    <cellStyle name="th 2 2 13 2" xfId="52054" xr:uid="{00000000-0005-0000-0000-000014E00000}"/>
    <cellStyle name="th 2 2 13 3" xfId="52055" xr:uid="{00000000-0005-0000-0000-000015E00000}"/>
    <cellStyle name="th 2 2 13 4" xfId="52056" xr:uid="{00000000-0005-0000-0000-000016E00000}"/>
    <cellStyle name="th 2 2 13 5" xfId="52057" xr:uid="{00000000-0005-0000-0000-000017E00000}"/>
    <cellStyle name="th 2 2 13 6" xfId="52058" xr:uid="{00000000-0005-0000-0000-000018E00000}"/>
    <cellStyle name="th 2 2 14" xfId="52059" xr:uid="{00000000-0005-0000-0000-000019E00000}"/>
    <cellStyle name="th 2 2 14 2" xfId="52060" xr:uid="{00000000-0005-0000-0000-00001AE00000}"/>
    <cellStyle name="th 2 2 14 3" xfId="52061" xr:uid="{00000000-0005-0000-0000-00001BE00000}"/>
    <cellStyle name="th 2 2 14 4" xfId="52062" xr:uid="{00000000-0005-0000-0000-00001CE00000}"/>
    <cellStyle name="th 2 2 14 5" xfId="52063" xr:uid="{00000000-0005-0000-0000-00001DE00000}"/>
    <cellStyle name="th 2 2 14 6" xfId="52064" xr:uid="{00000000-0005-0000-0000-00001EE00000}"/>
    <cellStyle name="th 2 2 15" xfId="52065" xr:uid="{00000000-0005-0000-0000-00001FE00000}"/>
    <cellStyle name="th 2 2 15 2" xfId="52066" xr:uid="{00000000-0005-0000-0000-000020E00000}"/>
    <cellStyle name="th 2 2 15 3" xfId="52067" xr:uid="{00000000-0005-0000-0000-000021E00000}"/>
    <cellStyle name="th 2 2 15 4" xfId="52068" xr:uid="{00000000-0005-0000-0000-000022E00000}"/>
    <cellStyle name="th 2 2 15 5" xfId="52069" xr:uid="{00000000-0005-0000-0000-000023E00000}"/>
    <cellStyle name="th 2 2 15 6" xfId="52070" xr:uid="{00000000-0005-0000-0000-000024E00000}"/>
    <cellStyle name="th 2 2 16" xfId="52071" xr:uid="{00000000-0005-0000-0000-000025E00000}"/>
    <cellStyle name="th 2 2 16 2" xfId="52072" xr:uid="{00000000-0005-0000-0000-000026E00000}"/>
    <cellStyle name="th 2 2 16 3" xfId="52073" xr:uid="{00000000-0005-0000-0000-000027E00000}"/>
    <cellStyle name="th 2 2 16 4" xfId="52074" xr:uid="{00000000-0005-0000-0000-000028E00000}"/>
    <cellStyle name="th 2 2 16 5" xfId="52075" xr:uid="{00000000-0005-0000-0000-000029E00000}"/>
    <cellStyle name="th 2 2 16 6" xfId="52076" xr:uid="{00000000-0005-0000-0000-00002AE00000}"/>
    <cellStyle name="th 2 2 17" xfId="52077" xr:uid="{00000000-0005-0000-0000-00002BE00000}"/>
    <cellStyle name="th 2 2 17 2" xfId="52078" xr:uid="{00000000-0005-0000-0000-00002CE00000}"/>
    <cellStyle name="th 2 2 17 3" xfId="52079" xr:uid="{00000000-0005-0000-0000-00002DE00000}"/>
    <cellStyle name="th 2 2 17 4" xfId="52080" xr:uid="{00000000-0005-0000-0000-00002EE00000}"/>
    <cellStyle name="th 2 2 17 5" xfId="52081" xr:uid="{00000000-0005-0000-0000-00002FE00000}"/>
    <cellStyle name="th 2 2 17 6" xfId="52082" xr:uid="{00000000-0005-0000-0000-000030E00000}"/>
    <cellStyle name="th 2 2 18" xfId="52083" xr:uid="{00000000-0005-0000-0000-000031E00000}"/>
    <cellStyle name="th 2 2 18 2" xfId="52084" xr:uid="{00000000-0005-0000-0000-000032E00000}"/>
    <cellStyle name="th 2 2 18 3" xfId="52085" xr:uid="{00000000-0005-0000-0000-000033E00000}"/>
    <cellStyle name="th 2 2 18 4" xfId="52086" xr:uid="{00000000-0005-0000-0000-000034E00000}"/>
    <cellStyle name="th 2 2 18 5" xfId="52087" xr:uid="{00000000-0005-0000-0000-000035E00000}"/>
    <cellStyle name="th 2 2 18 6" xfId="52088" xr:uid="{00000000-0005-0000-0000-000036E00000}"/>
    <cellStyle name="th 2 2 19" xfId="52089" xr:uid="{00000000-0005-0000-0000-000037E00000}"/>
    <cellStyle name="th 2 2 19 2" xfId="52090" xr:uid="{00000000-0005-0000-0000-000038E00000}"/>
    <cellStyle name="th 2 2 19 3" xfId="52091" xr:uid="{00000000-0005-0000-0000-000039E00000}"/>
    <cellStyle name="th 2 2 19 4" xfId="52092" xr:uid="{00000000-0005-0000-0000-00003AE00000}"/>
    <cellStyle name="th 2 2 19 5" xfId="52093" xr:uid="{00000000-0005-0000-0000-00003BE00000}"/>
    <cellStyle name="th 2 2 19 6" xfId="52094" xr:uid="{00000000-0005-0000-0000-00003CE00000}"/>
    <cellStyle name="th 2 2 2" xfId="52095" xr:uid="{00000000-0005-0000-0000-00003DE00000}"/>
    <cellStyle name="th 2 2 2 2" xfId="52096" xr:uid="{00000000-0005-0000-0000-00003EE00000}"/>
    <cellStyle name="th 2 2 2 3" xfId="52097" xr:uid="{00000000-0005-0000-0000-00003FE00000}"/>
    <cellStyle name="th 2 2 2 4" xfId="52098" xr:uid="{00000000-0005-0000-0000-000040E00000}"/>
    <cellStyle name="th 2 2 2 5" xfId="52099" xr:uid="{00000000-0005-0000-0000-000041E00000}"/>
    <cellStyle name="th 2 2 2 6" xfId="52100" xr:uid="{00000000-0005-0000-0000-000042E00000}"/>
    <cellStyle name="th 2 2 2 7" xfId="52101" xr:uid="{00000000-0005-0000-0000-000043E00000}"/>
    <cellStyle name="th 2 2 20" xfId="52102" xr:uid="{00000000-0005-0000-0000-000044E00000}"/>
    <cellStyle name="th 2 2 20 2" xfId="52103" xr:uid="{00000000-0005-0000-0000-000045E00000}"/>
    <cellStyle name="th 2 2 20 3" xfId="52104" xr:uid="{00000000-0005-0000-0000-000046E00000}"/>
    <cellStyle name="th 2 2 20 4" xfId="52105" xr:uid="{00000000-0005-0000-0000-000047E00000}"/>
    <cellStyle name="th 2 2 20 5" xfId="52106" xr:uid="{00000000-0005-0000-0000-000048E00000}"/>
    <cellStyle name="th 2 2 20 6" xfId="52107" xr:uid="{00000000-0005-0000-0000-000049E00000}"/>
    <cellStyle name="th 2 2 21" xfId="52108" xr:uid="{00000000-0005-0000-0000-00004AE00000}"/>
    <cellStyle name="th 2 2 21 2" xfId="52109" xr:uid="{00000000-0005-0000-0000-00004BE00000}"/>
    <cellStyle name="th 2 2 21 3" xfId="52110" xr:uid="{00000000-0005-0000-0000-00004CE00000}"/>
    <cellStyle name="th 2 2 21 4" xfId="52111" xr:uid="{00000000-0005-0000-0000-00004DE00000}"/>
    <cellStyle name="th 2 2 21 5" xfId="52112" xr:uid="{00000000-0005-0000-0000-00004EE00000}"/>
    <cellStyle name="th 2 2 21 6" xfId="52113" xr:uid="{00000000-0005-0000-0000-00004FE00000}"/>
    <cellStyle name="th 2 2 22" xfId="52114" xr:uid="{00000000-0005-0000-0000-000050E00000}"/>
    <cellStyle name="th 2 2 22 2" xfId="52115" xr:uid="{00000000-0005-0000-0000-000051E00000}"/>
    <cellStyle name="th 2 2 22 3" xfId="52116" xr:uid="{00000000-0005-0000-0000-000052E00000}"/>
    <cellStyle name="th 2 2 22 4" xfId="52117" xr:uid="{00000000-0005-0000-0000-000053E00000}"/>
    <cellStyle name="th 2 2 22 5" xfId="52118" xr:uid="{00000000-0005-0000-0000-000054E00000}"/>
    <cellStyle name="th 2 2 22 6" xfId="52119" xr:uid="{00000000-0005-0000-0000-000055E00000}"/>
    <cellStyle name="th 2 2 23" xfId="52120" xr:uid="{00000000-0005-0000-0000-000056E00000}"/>
    <cellStyle name="th 2 2 23 2" xfId="52121" xr:uid="{00000000-0005-0000-0000-000057E00000}"/>
    <cellStyle name="th 2 2 23 3" xfId="52122" xr:uid="{00000000-0005-0000-0000-000058E00000}"/>
    <cellStyle name="th 2 2 23 4" xfId="52123" xr:uid="{00000000-0005-0000-0000-000059E00000}"/>
    <cellStyle name="th 2 2 23 5" xfId="52124" xr:uid="{00000000-0005-0000-0000-00005AE00000}"/>
    <cellStyle name="th 2 2 23 6" xfId="52125" xr:uid="{00000000-0005-0000-0000-00005BE00000}"/>
    <cellStyle name="th 2 2 24" xfId="52126" xr:uid="{00000000-0005-0000-0000-00005CE00000}"/>
    <cellStyle name="th 2 2 24 2" xfId="52127" xr:uid="{00000000-0005-0000-0000-00005DE00000}"/>
    <cellStyle name="th 2 2 24 3" xfId="52128" xr:uid="{00000000-0005-0000-0000-00005EE00000}"/>
    <cellStyle name="th 2 2 24 4" xfId="52129" xr:uid="{00000000-0005-0000-0000-00005FE00000}"/>
    <cellStyle name="th 2 2 24 5" xfId="52130" xr:uid="{00000000-0005-0000-0000-000060E00000}"/>
    <cellStyle name="th 2 2 24 6" xfId="52131" xr:uid="{00000000-0005-0000-0000-000061E00000}"/>
    <cellStyle name="th 2 2 25" xfId="52132" xr:uid="{00000000-0005-0000-0000-000062E00000}"/>
    <cellStyle name="th 2 2 25 2" xfId="52133" xr:uid="{00000000-0005-0000-0000-000063E00000}"/>
    <cellStyle name="th 2 2 25 3" xfId="52134" xr:uid="{00000000-0005-0000-0000-000064E00000}"/>
    <cellStyle name="th 2 2 25 4" xfId="52135" xr:uid="{00000000-0005-0000-0000-000065E00000}"/>
    <cellStyle name="th 2 2 25 5" xfId="52136" xr:uid="{00000000-0005-0000-0000-000066E00000}"/>
    <cellStyle name="th 2 2 25 6" xfId="52137" xr:uid="{00000000-0005-0000-0000-000067E00000}"/>
    <cellStyle name="th 2 2 26" xfId="52138" xr:uid="{00000000-0005-0000-0000-000068E00000}"/>
    <cellStyle name="th 2 2 26 2" xfId="52139" xr:uid="{00000000-0005-0000-0000-000069E00000}"/>
    <cellStyle name="th 2 2 26 3" xfId="52140" xr:uid="{00000000-0005-0000-0000-00006AE00000}"/>
    <cellStyle name="th 2 2 26 4" xfId="52141" xr:uid="{00000000-0005-0000-0000-00006BE00000}"/>
    <cellStyle name="th 2 2 26 5" xfId="52142" xr:uid="{00000000-0005-0000-0000-00006CE00000}"/>
    <cellStyle name="th 2 2 26 6" xfId="52143" xr:uid="{00000000-0005-0000-0000-00006DE00000}"/>
    <cellStyle name="th 2 2 27" xfId="52144" xr:uid="{00000000-0005-0000-0000-00006EE00000}"/>
    <cellStyle name="th 2 2 27 2" xfId="52145" xr:uid="{00000000-0005-0000-0000-00006FE00000}"/>
    <cellStyle name="th 2 2 27 3" xfId="52146" xr:uid="{00000000-0005-0000-0000-000070E00000}"/>
    <cellStyle name="th 2 2 27 4" xfId="52147" xr:uid="{00000000-0005-0000-0000-000071E00000}"/>
    <cellStyle name="th 2 2 27 5" xfId="52148" xr:uid="{00000000-0005-0000-0000-000072E00000}"/>
    <cellStyle name="th 2 2 27 6" xfId="52149" xr:uid="{00000000-0005-0000-0000-000073E00000}"/>
    <cellStyle name="th 2 2 28" xfId="52150" xr:uid="{00000000-0005-0000-0000-000074E00000}"/>
    <cellStyle name="th 2 2 28 2" xfId="52151" xr:uid="{00000000-0005-0000-0000-000075E00000}"/>
    <cellStyle name="th 2 2 28 3" xfId="52152" xr:uid="{00000000-0005-0000-0000-000076E00000}"/>
    <cellStyle name="th 2 2 28 4" xfId="52153" xr:uid="{00000000-0005-0000-0000-000077E00000}"/>
    <cellStyle name="th 2 2 28 5" xfId="52154" xr:uid="{00000000-0005-0000-0000-000078E00000}"/>
    <cellStyle name="th 2 2 28 6" xfId="52155" xr:uid="{00000000-0005-0000-0000-000079E00000}"/>
    <cellStyle name="th 2 2 29" xfId="52156" xr:uid="{00000000-0005-0000-0000-00007AE00000}"/>
    <cellStyle name="th 2 2 29 2" xfId="52157" xr:uid="{00000000-0005-0000-0000-00007BE00000}"/>
    <cellStyle name="th 2 2 29 3" xfId="52158" xr:uid="{00000000-0005-0000-0000-00007CE00000}"/>
    <cellStyle name="th 2 2 29 4" xfId="52159" xr:uid="{00000000-0005-0000-0000-00007DE00000}"/>
    <cellStyle name="th 2 2 29 5" xfId="52160" xr:uid="{00000000-0005-0000-0000-00007EE00000}"/>
    <cellStyle name="th 2 2 29 6" xfId="52161" xr:uid="{00000000-0005-0000-0000-00007FE00000}"/>
    <cellStyle name="th 2 2 3" xfId="52162" xr:uid="{00000000-0005-0000-0000-000080E00000}"/>
    <cellStyle name="th 2 2 3 2" xfId="52163" xr:uid="{00000000-0005-0000-0000-000081E00000}"/>
    <cellStyle name="th 2 2 3 3" xfId="52164" xr:uid="{00000000-0005-0000-0000-000082E00000}"/>
    <cellStyle name="th 2 2 3 4" xfId="52165" xr:uid="{00000000-0005-0000-0000-000083E00000}"/>
    <cellStyle name="th 2 2 3 5" xfId="52166" xr:uid="{00000000-0005-0000-0000-000084E00000}"/>
    <cellStyle name="th 2 2 3 6" xfId="52167" xr:uid="{00000000-0005-0000-0000-000085E00000}"/>
    <cellStyle name="th 2 2 30" xfId="52168" xr:uid="{00000000-0005-0000-0000-000086E00000}"/>
    <cellStyle name="th 2 2 31" xfId="52169" xr:uid="{00000000-0005-0000-0000-000087E00000}"/>
    <cellStyle name="th 2 2 32" xfId="52170" xr:uid="{00000000-0005-0000-0000-000088E00000}"/>
    <cellStyle name="th 2 2 33" xfId="52171" xr:uid="{00000000-0005-0000-0000-000089E00000}"/>
    <cellStyle name="th 2 2 34" xfId="52172" xr:uid="{00000000-0005-0000-0000-00008AE00000}"/>
    <cellStyle name="th 2 2 4" xfId="52173" xr:uid="{00000000-0005-0000-0000-00008BE00000}"/>
    <cellStyle name="th 2 2 4 2" xfId="52174" xr:uid="{00000000-0005-0000-0000-00008CE00000}"/>
    <cellStyle name="th 2 2 4 3" xfId="52175" xr:uid="{00000000-0005-0000-0000-00008DE00000}"/>
    <cellStyle name="th 2 2 4 4" xfId="52176" xr:uid="{00000000-0005-0000-0000-00008EE00000}"/>
    <cellStyle name="th 2 2 4 5" xfId="52177" xr:uid="{00000000-0005-0000-0000-00008FE00000}"/>
    <cellStyle name="th 2 2 4 6" xfId="52178" xr:uid="{00000000-0005-0000-0000-000090E00000}"/>
    <cellStyle name="th 2 2 5" xfId="52179" xr:uid="{00000000-0005-0000-0000-000091E00000}"/>
    <cellStyle name="th 2 2 5 2" xfId="52180" xr:uid="{00000000-0005-0000-0000-000092E00000}"/>
    <cellStyle name="th 2 2 5 3" xfId="52181" xr:uid="{00000000-0005-0000-0000-000093E00000}"/>
    <cellStyle name="th 2 2 5 4" xfId="52182" xr:uid="{00000000-0005-0000-0000-000094E00000}"/>
    <cellStyle name="th 2 2 5 5" xfId="52183" xr:uid="{00000000-0005-0000-0000-000095E00000}"/>
    <cellStyle name="th 2 2 5 6" xfId="52184" xr:uid="{00000000-0005-0000-0000-000096E00000}"/>
    <cellStyle name="th 2 2 6" xfId="52185" xr:uid="{00000000-0005-0000-0000-000097E00000}"/>
    <cellStyle name="th 2 2 6 2" xfId="52186" xr:uid="{00000000-0005-0000-0000-000098E00000}"/>
    <cellStyle name="th 2 2 6 3" xfId="52187" xr:uid="{00000000-0005-0000-0000-000099E00000}"/>
    <cellStyle name="th 2 2 6 4" xfId="52188" xr:uid="{00000000-0005-0000-0000-00009AE00000}"/>
    <cellStyle name="th 2 2 6 5" xfId="52189" xr:uid="{00000000-0005-0000-0000-00009BE00000}"/>
    <cellStyle name="th 2 2 6 6" xfId="52190" xr:uid="{00000000-0005-0000-0000-00009CE00000}"/>
    <cellStyle name="th 2 2 7" xfId="52191" xr:uid="{00000000-0005-0000-0000-00009DE00000}"/>
    <cellStyle name="th 2 2 7 2" xfId="52192" xr:uid="{00000000-0005-0000-0000-00009EE00000}"/>
    <cellStyle name="th 2 2 7 3" xfId="52193" xr:uid="{00000000-0005-0000-0000-00009FE00000}"/>
    <cellStyle name="th 2 2 7 4" xfId="52194" xr:uid="{00000000-0005-0000-0000-0000A0E00000}"/>
    <cellStyle name="th 2 2 7 5" xfId="52195" xr:uid="{00000000-0005-0000-0000-0000A1E00000}"/>
    <cellStyle name="th 2 2 7 6" xfId="52196" xr:uid="{00000000-0005-0000-0000-0000A2E00000}"/>
    <cellStyle name="th 2 2 8" xfId="52197" xr:uid="{00000000-0005-0000-0000-0000A3E00000}"/>
    <cellStyle name="th 2 2 8 2" xfId="52198" xr:uid="{00000000-0005-0000-0000-0000A4E00000}"/>
    <cellStyle name="th 2 2 8 3" xfId="52199" xr:uid="{00000000-0005-0000-0000-0000A5E00000}"/>
    <cellStyle name="th 2 2 8 4" xfId="52200" xr:uid="{00000000-0005-0000-0000-0000A6E00000}"/>
    <cellStyle name="th 2 2 8 5" xfId="52201" xr:uid="{00000000-0005-0000-0000-0000A7E00000}"/>
    <cellStyle name="th 2 2 8 6" xfId="52202" xr:uid="{00000000-0005-0000-0000-0000A8E00000}"/>
    <cellStyle name="th 2 2 9" xfId="52203" xr:uid="{00000000-0005-0000-0000-0000A9E00000}"/>
    <cellStyle name="th 2 2 9 2" xfId="52204" xr:uid="{00000000-0005-0000-0000-0000AAE00000}"/>
    <cellStyle name="th 2 2 9 3" xfId="52205" xr:uid="{00000000-0005-0000-0000-0000ABE00000}"/>
    <cellStyle name="th 2 2 9 4" xfId="52206" xr:uid="{00000000-0005-0000-0000-0000ACE00000}"/>
    <cellStyle name="th 2 2 9 5" xfId="52207" xr:uid="{00000000-0005-0000-0000-0000ADE00000}"/>
    <cellStyle name="th 2 2 9 6" xfId="52208" xr:uid="{00000000-0005-0000-0000-0000AEE00000}"/>
    <cellStyle name="th 2 20" xfId="52209" xr:uid="{00000000-0005-0000-0000-0000AFE00000}"/>
    <cellStyle name="th 2 20 2" xfId="52210" xr:uid="{00000000-0005-0000-0000-0000B0E00000}"/>
    <cellStyle name="th 2 20 3" xfId="52211" xr:uid="{00000000-0005-0000-0000-0000B1E00000}"/>
    <cellStyle name="th 2 20 4" xfId="52212" xr:uid="{00000000-0005-0000-0000-0000B2E00000}"/>
    <cellStyle name="th 2 20 5" xfId="52213" xr:uid="{00000000-0005-0000-0000-0000B3E00000}"/>
    <cellStyle name="th 2 20 6" xfId="52214" xr:uid="{00000000-0005-0000-0000-0000B4E00000}"/>
    <cellStyle name="th 2 21" xfId="52215" xr:uid="{00000000-0005-0000-0000-0000B5E00000}"/>
    <cellStyle name="th 2 21 2" xfId="52216" xr:uid="{00000000-0005-0000-0000-0000B6E00000}"/>
    <cellStyle name="th 2 21 3" xfId="52217" xr:uid="{00000000-0005-0000-0000-0000B7E00000}"/>
    <cellStyle name="th 2 21 4" xfId="52218" xr:uid="{00000000-0005-0000-0000-0000B8E00000}"/>
    <cellStyle name="th 2 21 5" xfId="52219" xr:uid="{00000000-0005-0000-0000-0000B9E00000}"/>
    <cellStyle name="th 2 21 6" xfId="52220" xr:uid="{00000000-0005-0000-0000-0000BAE00000}"/>
    <cellStyle name="th 2 22" xfId="52221" xr:uid="{00000000-0005-0000-0000-0000BBE00000}"/>
    <cellStyle name="th 2 22 2" xfId="52222" xr:uid="{00000000-0005-0000-0000-0000BCE00000}"/>
    <cellStyle name="th 2 22 3" xfId="52223" xr:uid="{00000000-0005-0000-0000-0000BDE00000}"/>
    <cellStyle name="th 2 22 4" xfId="52224" xr:uid="{00000000-0005-0000-0000-0000BEE00000}"/>
    <cellStyle name="th 2 22 5" xfId="52225" xr:uid="{00000000-0005-0000-0000-0000BFE00000}"/>
    <cellStyle name="th 2 22 6" xfId="52226" xr:uid="{00000000-0005-0000-0000-0000C0E00000}"/>
    <cellStyle name="th 2 23" xfId="52227" xr:uid="{00000000-0005-0000-0000-0000C1E00000}"/>
    <cellStyle name="th 2 23 2" xfId="52228" xr:uid="{00000000-0005-0000-0000-0000C2E00000}"/>
    <cellStyle name="th 2 23 3" xfId="52229" xr:uid="{00000000-0005-0000-0000-0000C3E00000}"/>
    <cellStyle name="th 2 23 4" xfId="52230" xr:uid="{00000000-0005-0000-0000-0000C4E00000}"/>
    <cellStyle name="th 2 23 5" xfId="52231" xr:uid="{00000000-0005-0000-0000-0000C5E00000}"/>
    <cellStyle name="th 2 23 6" xfId="52232" xr:uid="{00000000-0005-0000-0000-0000C6E00000}"/>
    <cellStyle name="th 2 24" xfId="52233" xr:uid="{00000000-0005-0000-0000-0000C7E00000}"/>
    <cellStyle name="th 2 24 2" xfId="52234" xr:uid="{00000000-0005-0000-0000-0000C8E00000}"/>
    <cellStyle name="th 2 24 3" xfId="52235" xr:uid="{00000000-0005-0000-0000-0000C9E00000}"/>
    <cellStyle name="th 2 24 4" xfId="52236" xr:uid="{00000000-0005-0000-0000-0000CAE00000}"/>
    <cellStyle name="th 2 24 5" xfId="52237" xr:uid="{00000000-0005-0000-0000-0000CBE00000}"/>
    <cellStyle name="th 2 24 6" xfId="52238" xr:uid="{00000000-0005-0000-0000-0000CCE00000}"/>
    <cellStyle name="th 2 25" xfId="52239" xr:uid="{00000000-0005-0000-0000-0000CDE00000}"/>
    <cellStyle name="th 2 25 2" xfId="52240" xr:uid="{00000000-0005-0000-0000-0000CEE00000}"/>
    <cellStyle name="th 2 25 3" xfId="52241" xr:uid="{00000000-0005-0000-0000-0000CFE00000}"/>
    <cellStyle name="th 2 25 4" xfId="52242" xr:uid="{00000000-0005-0000-0000-0000D0E00000}"/>
    <cellStyle name="th 2 25 5" xfId="52243" xr:uid="{00000000-0005-0000-0000-0000D1E00000}"/>
    <cellStyle name="th 2 25 6" xfId="52244" xr:uid="{00000000-0005-0000-0000-0000D2E00000}"/>
    <cellStyle name="th 2 26" xfId="52245" xr:uid="{00000000-0005-0000-0000-0000D3E00000}"/>
    <cellStyle name="th 2 26 2" xfId="52246" xr:uid="{00000000-0005-0000-0000-0000D4E00000}"/>
    <cellStyle name="th 2 26 3" xfId="52247" xr:uid="{00000000-0005-0000-0000-0000D5E00000}"/>
    <cellStyle name="th 2 26 4" xfId="52248" xr:uid="{00000000-0005-0000-0000-0000D6E00000}"/>
    <cellStyle name="th 2 26 5" xfId="52249" xr:uid="{00000000-0005-0000-0000-0000D7E00000}"/>
    <cellStyle name="th 2 26 6" xfId="52250" xr:uid="{00000000-0005-0000-0000-0000D8E00000}"/>
    <cellStyle name="th 2 27" xfId="52251" xr:uid="{00000000-0005-0000-0000-0000D9E00000}"/>
    <cellStyle name="th 2 27 2" xfId="52252" xr:uid="{00000000-0005-0000-0000-0000DAE00000}"/>
    <cellStyle name="th 2 27 3" xfId="52253" xr:uid="{00000000-0005-0000-0000-0000DBE00000}"/>
    <cellStyle name="th 2 27 4" xfId="52254" xr:uid="{00000000-0005-0000-0000-0000DCE00000}"/>
    <cellStyle name="th 2 27 5" xfId="52255" xr:uid="{00000000-0005-0000-0000-0000DDE00000}"/>
    <cellStyle name="th 2 27 6" xfId="52256" xr:uid="{00000000-0005-0000-0000-0000DEE00000}"/>
    <cellStyle name="th 2 28" xfId="52257" xr:uid="{00000000-0005-0000-0000-0000DFE00000}"/>
    <cellStyle name="th 2 28 2" xfId="52258" xr:uid="{00000000-0005-0000-0000-0000E0E00000}"/>
    <cellStyle name="th 2 28 3" xfId="52259" xr:uid="{00000000-0005-0000-0000-0000E1E00000}"/>
    <cellStyle name="th 2 28 4" xfId="52260" xr:uid="{00000000-0005-0000-0000-0000E2E00000}"/>
    <cellStyle name="th 2 28 5" xfId="52261" xr:uid="{00000000-0005-0000-0000-0000E3E00000}"/>
    <cellStyle name="th 2 28 6" xfId="52262" xr:uid="{00000000-0005-0000-0000-0000E4E00000}"/>
    <cellStyle name="th 2 29" xfId="52263" xr:uid="{00000000-0005-0000-0000-0000E5E00000}"/>
    <cellStyle name="th 2 29 2" xfId="52264" xr:uid="{00000000-0005-0000-0000-0000E6E00000}"/>
    <cellStyle name="th 2 29 3" xfId="52265" xr:uid="{00000000-0005-0000-0000-0000E7E00000}"/>
    <cellStyle name="th 2 29 4" xfId="52266" xr:uid="{00000000-0005-0000-0000-0000E8E00000}"/>
    <cellStyle name="th 2 29 5" xfId="52267" xr:uid="{00000000-0005-0000-0000-0000E9E00000}"/>
    <cellStyle name="th 2 29 6" xfId="52268" xr:uid="{00000000-0005-0000-0000-0000EAE00000}"/>
    <cellStyle name="th 2 3" xfId="52269" xr:uid="{00000000-0005-0000-0000-0000EBE00000}"/>
    <cellStyle name="th 2 3 2" xfId="52270" xr:uid="{00000000-0005-0000-0000-0000ECE00000}"/>
    <cellStyle name="th 2 3 3" xfId="52271" xr:uid="{00000000-0005-0000-0000-0000EDE00000}"/>
    <cellStyle name="th 2 3 4" xfId="52272" xr:uid="{00000000-0005-0000-0000-0000EEE00000}"/>
    <cellStyle name="th 2 3 5" xfId="52273" xr:uid="{00000000-0005-0000-0000-0000EFE00000}"/>
    <cellStyle name="th 2 3 6" xfId="52274" xr:uid="{00000000-0005-0000-0000-0000F0E00000}"/>
    <cellStyle name="th 2 3 7" xfId="52275" xr:uid="{00000000-0005-0000-0000-0000F1E00000}"/>
    <cellStyle name="th 2 30" xfId="52276" xr:uid="{00000000-0005-0000-0000-0000F2E00000}"/>
    <cellStyle name="th 2 30 2" xfId="52277" xr:uid="{00000000-0005-0000-0000-0000F3E00000}"/>
    <cellStyle name="th 2 30 3" xfId="52278" xr:uid="{00000000-0005-0000-0000-0000F4E00000}"/>
    <cellStyle name="th 2 30 4" xfId="52279" xr:uid="{00000000-0005-0000-0000-0000F5E00000}"/>
    <cellStyle name="th 2 30 5" xfId="52280" xr:uid="{00000000-0005-0000-0000-0000F6E00000}"/>
    <cellStyle name="th 2 30 6" xfId="52281" xr:uid="{00000000-0005-0000-0000-0000F7E00000}"/>
    <cellStyle name="th 2 31" xfId="52282" xr:uid="{00000000-0005-0000-0000-0000F8E00000}"/>
    <cellStyle name="th 2 32" xfId="52283" xr:uid="{00000000-0005-0000-0000-0000F9E00000}"/>
    <cellStyle name="th 2 33" xfId="52284" xr:uid="{00000000-0005-0000-0000-0000FAE00000}"/>
    <cellStyle name="th 2 34" xfId="52285" xr:uid="{00000000-0005-0000-0000-0000FBE00000}"/>
    <cellStyle name="th 2 35" xfId="52286" xr:uid="{00000000-0005-0000-0000-0000FCE00000}"/>
    <cellStyle name="th 2 4" xfId="52287" xr:uid="{00000000-0005-0000-0000-0000FDE00000}"/>
    <cellStyle name="th 2 4 2" xfId="52288" xr:uid="{00000000-0005-0000-0000-0000FEE00000}"/>
    <cellStyle name="th 2 4 3" xfId="52289" xr:uid="{00000000-0005-0000-0000-0000FFE00000}"/>
    <cellStyle name="th 2 4 4" xfId="52290" xr:uid="{00000000-0005-0000-0000-000000E10000}"/>
    <cellStyle name="th 2 4 5" xfId="52291" xr:uid="{00000000-0005-0000-0000-000001E10000}"/>
    <cellStyle name="th 2 4 6" xfId="52292" xr:uid="{00000000-0005-0000-0000-000002E10000}"/>
    <cellStyle name="th 2 5" xfId="52293" xr:uid="{00000000-0005-0000-0000-000003E10000}"/>
    <cellStyle name="th 2 5 2" xfId="52294" xr:uid="{00000000-0005-0000-0000-000004E10000}"/>
    <cellStyle name="th 2 5 3" xfId="52295" xr:uid="{00000000-0005-0000-0000-000005E10000}"/>
    <cellStyle name="th 2 5 4" xfId="52296" xr:uid="{00000000-0005-0000-0000-000006E10000}"/>
    <cellStyle name="th 2 5 5" xfId="52297" xr:uid="{00000000-0005-0000-0000-000007E10000}"/>
    <cellStyle name="th 2 5 6" xfId="52298" xr:uid="{00000000-0005-0000-0000-000008E10000}"/>
    <cellStyle name="th 2 6" xfId="52299" xr:uid="{00000000-0005-0000-0000-000009E10000}"/>
    <cellStyle name="th 2 6 2" xfId="52300" xr:uid="{00000000-0005-0000-0000-00000AE10000}"/>
    <cellStyle name="th 2 6 3" xfId="52301" xr:uid="{00000000-0005-0000-0000-00000BE10000}"/>
    <cellStyle name="th 2 6 4" xfId="52302" xr:uid="{00000000-0005-0000-0000-00000CE10000}"/>
    <cellStyle name="th 2 6 5" xfId="52303" xr:uid="{00000000-0005-0000-0000-00000DE10000}"/>
    <cellStyle name="th 2 6 6" xfId="52304" xr:uid="{00000000-0005-0000-0000-00000EE10000}"/>
    <cellStyle name="th 2 7" xfId="52305" xr:uid="{00000000-0005-0000-0000-00000FE10000}"/>
    <cellStyle name="th 2 7 2" xfId="52306" xr:uid="{00000000-0005-0000-0000-000010E10000}"/>
    <cellStyle name="th 2 7 3" xfId="52307" xr:uid="{00000000-0005-0000-0000-000011E10000}"/>
    <cellStyle name="th 2 7 4" xfId="52308" xr:uid="{00000000-0005-0000-0000-000012E10000}"/>
    <cellStyle name="th 2 7 5" xfId="52309" xr:uid="{00000000-0005-0000-0000-000013E10000}"/>
    <cellStyle name="th 2 7 6" xfId="52310" xr:uid="{00000000-0005-0000-0000-000014E10000}"/>
    <cellStyle name="th 2 8" xfId="52311" xr:uid="{00000000-0005-0000-0000-000015E10000}"/>
    <cellStyle name="th 2 8 2" xfId="52312" xr:uid="{00000000-0005-0000-0000-000016E10000}"/>
    <cellStyle name="th 2 8 3" xfId="52313" xr:uid="{00000000-0005-0000-0000-000017E10000}"/>
    <cellStyle name="th 2 8 4" xfId="52314" xr:uid="{00000000-0005-0000-0000-000018E10000}"/>
    <cellStyle name="th 2 8 5" xfId="52315" xr:uid="{00000000-0005-0000-0000-000019E10000}"/>
    <cellStyle name="th 2 8 6" xfId="52316" xr:uid="{00000000-0005-0000-0000-00001AE10000}"/>
    <cellStyle name="th 2 9" xfId="52317" xr:uid="{00000000-0005-0000-0000-00001BE10000}"/>
    <cellStyle name="th 2 9 2" xfId="52318" xr:uid="{00000000-0005-0000-0000-00001CE10000}"/>
    <cellStyle name="th 2 9 3" xfId="52319" xr:uid="{00000000-0005-0000-0000-00001DE10000}"/>
    <cellStyle name="th 2 9 4" xfId="52320" xr:uid="{00000000-0005-0000-0000-00001EE10000}"/>
    <cellStyle name="th 2 9 5" xfId="52321" xr:uid="{00000000-0005-0000-0000-00001FE10000}"/>
    <cellStyle name="th 2 9 6" xfId="52322" xr:uid="{00000000-0005-0000-0000-000020E10000}"/>
    <cellStyle name="th 2_KHKT_tong_quat_BK_(Pb_20.3)(1) (1)" xfId="52323" xr:uid="{00000000-0005-0000-0000-000021E10000}"/>
    <cellStyle name="th 20" xfId="52324" xr:uid="{00000000-0005-0000-0000-000022E10000}"/>
    <cellStyle name="th 20 2" xfId="52325" xr:uid="{00000000-0005-0000-0000-000023E10000}"/>
    <cellStyle name="th 20 3" xfId="52326" xr:uid="{00000000-0005-0000-0000-000024E10000}"/>
    <cellStyle name="th 20 4" xfId="52327" xr:uid="{00000000-0005-0000-0000-000025E10000}"/>
    <cellStyle name="th 20 5" xfId="52328" xr:uid="{00000000-0005-0000-0000-000026E10000}"/>
    <cellStyle name="th 20 6" xfId="52329" xr:uid="{00000000-0005-0000-0000-000027E10000}"/>
    <cellStyle name="th 21" xfId="52330" xr:uid="{00000000-0005-0000-0000-000028E10000}"/>
    <cellStyle name="th 21 2" xfId="52331" xr:uid="{00000000-0005-0000-0000-000029E10000}"/>
    <cellStyle name="th 21 3" xfId="52332" xr:uid="{00000000-0005-0000-0000-00002AE10000}"/>
    <cellStyle name="th 21 4" xfId="52333" xr:uid="{00000000-0005-0000-0000-00002BE10000}"/>
    <cellStyle name="th 21 5" xfId="52334" xr:uid="{00000000-0005-0000-0000-00002CE10000}"/>
    <cellStyle name="th 21 6" xfId="52335" xr:uid="{00000000-0005-0000-0000-00002DE10000}"/>
    <cellStyle name="th 22" xfId="52336" xr:uid="{00000000-0005-0000-0000-00002EE10000}"/>
    <cellStyle name="th 22 2" xfId="52337" xr:uid="{00000000-0005-0000-0000-00002FE10000}"/>
    <cellStyle name="th 22 3" xfId="52338" xr:uid="{00000000-0005-0000-0000-000030E10000}"/>
    <cellStyle name="th 22 4" xfId="52339" xr:uid="{00000000-0005-0000-0000-000031E10000}"/>
    <cellStyle name="th 22 5" xfId="52340" xr:uid="{00000000-0005-0000-0000-000032E10000}"/>
    <cellStyle name="th 22 6" xfId="52341" xr:uid="{00000000-0005-0000-0000-000033E10000}"/>
    <cellStyle name="th 23" xfId="52342" xr:uid="{00000000-0005-0000-0000-000034E10000}"/>
    <cellStyle name="th 23 2" xfId="52343" xr:uid="{00000000-0005-0000-0000-000035E10000}"/>
    <cellStyle name="th 23 3" xfId="52344" xr:uid="{00000000-0005-0000-0000-000036E10000}"/>
    <cellStyle name="th 23 4" xfId="52345" xr:uid="{00000000-0005-0000-0000-000037E10000}"/>
    <cellStyle name="th 23 5" xfId="52346" xr:uid="{00000000-0005-0000-0000-000038E10000}"/>
    <cellStyle name="th 23 6" xfId="52347" xr:uid="{00000000-0005-0000-0000-000039E10000}"/>
    <cellStyle name="th 24" xfId="52348" xr:uid="{00000000-0005-0000-0000-00003AE10000}"/>
    <cellStyle name="th 24 2" xfId="52349" xr:uid="{00000000-0005-0000-0000-00003BE10000}"/>
    <cellStyle name="th 24 3" xfId="52350" xr:uid="{00000000-0005-0000-0000-00003CE10000}"/>
    <cellStyle name="th 24 4" xfId="52351" xr:uid="{00000000-0005-0000-0000-00003DE10000}"/>
    <cellStyle name="th 24 5" xfId="52352" xr:uid="{00000000-0005-0000-0000-00003EE10000}"/>
    <cellStyle name="th 24 6" xfId="52353" xr:uid="{00000000-0005-0000-0000-00003FE10000}"/>
    <cellStyle name="th 25" xfId="52354" xr:uid="{00000000-0005-0000-0000-000040E10000}"/>
    <cellStyle name="th 25 2" xfId="52355" xr:uid="{00000000-0005-0000-0000-000041E10000}"/>
    <cellStyle name="th 25 3" xfId="52356" xr:uid="{00000000-0005-0000-0000-000042E10000}"/>
    <cellStyle name="th 25 4" xfId="52357" xr:uid="{00000000-0005-0000-0000-000043E10000}"/>
    <cellStyle name="th 25 5" xfId="52358" xr:uid="{00000000-0005-0000-0000-000044E10000}"/>
    <cellStyle name="th 25 6" xfId="52359" xr:uid="{00000000-0005-0000-0000-000045E10000}"/>
    <cellStyle name="th 26" xfId="52360" xr:uid="{00000000-0005-0000-0000-000046E10000}"/>
    <cellStyle name="th 26 2" xfId="52361" xr:uid="{00000000-0005-0000-0000-000047E10000}"/>
    <cellStyle name="th 26 3" xfId="52362" xr:uid="{00000000-0005-0000-0000-000048E10000}"/>
    <cellStyle name="th 26 4" xfId="52363" xr:uid="{00000000-0005-0000-0000-000049E10000}"/>
    <cellStyle name="th 26 5" xfId="52364" xr:uid="{00000000-0005-0000-0000-00004AE10000}"/>
    <cellStyle name="th 26 6" xfId="52365" xr:uid="{00000000-0005-0000-0000-00004BE10000}"/>
    <cellStyle name="th 27" xfId="52366" xr:uid="{00000000-0005-0000-0000-00004CE10000}"/>
    <cellStyle name="th 27 2" xfId="52367" xr:uid="{00000000-0005-0000-0000-00004DE10000}"/>
    <cellStyle name="th 27 3" xfId="52368" xr:uid="{00000000-0005-0000-0000-00004EE10000}"/>
    <cellStyle name="th 27 4" xfId="52369" xr:uid="{00000000-0005-0000-0000-00004FE10000}"/>
    <cellStyle name="th 27 5" xfId="52370" xr:uid="{00000000-0005-0000-0000-000050E10000}"/>
    <cellStyle name="th 27 6" xfId="52371" xr:uid="{00000000-0005-0000-0000-000051E10000}"/>
    <cellStyle name="th 28" xfId="52372" xr:uid="{00000000-0005-0000-0000-000052E10000}"/>
    <cellStyle name="th 28 2" xfId="52373" xr:uid="{00000000-0005-0000-0000-000053E10000}"/>
    <cellStyle name="th 28 3" xfId="52374" xr:uid="{00000000-0005-0000-0000-000054E10000}"/>
    <cellStyle name="th 28 4" xfId="52375" xr:uid="{00000000-0005-0000-0000-000055E10000}"/>
    <cellStyle name="th 28 5" xfId="52376" xr:uid="{00000000-0005-0000-0000-000056E10000}"/>
    <cellStyle name="th 28 6" xfId="52377" xr:uid="{00000000-0005-0000-0000-000057E10000}"/>
    <cellStyle name="th 29" xfId="52378" xr:uid="{00000000-0005-0000-0000-000058E10000}"/>
    <cellStyle name="th 29 2" xfId="52379" xr:uid="{00000000-0005-0000-0000-000059E10000}"/>
    <cellStyle name="th 29 3" xfId="52380" xr:uid="{00000000-0005-0000-0000-00005AE10000}"/>
    <cellStyle name="th 29 4" xfId="52381" xr:uid="{00000000-0005-0000-0000-00005BE10000}"/>
    <cellStyle name="th 29 5" xfId="52382" xr:uid="{00000000-0005-0000-0000-00005CE10000}"/>
    <cellStyle name="th 29 6" xfId="52383" xr:uid="{00000000-0005-0000-0000-00005DE10000}"/>
    <cellStyle name="th 3" xfId="52384" xr:uid="{00000000-0005-0000-0000-00005EE10000}"/>
    <cellStyle name="th 3 10" xfId="52385" xr:uid="{00000000-0005-0000-0000-00005FE10000}"/>
    <cellStyle name="th 3 10 2" xfId="52386" xr:uid="{00000000-0005-0000-0000-000060E10000}"/>
    <cellStyle name="th 3 10 3" xfId="52387" xr:uid="{00000000-0005-0000-0000-000061E10000}"/>
    <cellStyle name="th 3 10 4" xfId="52388" xr:uid="{00000000-0005-0000-0000-000062E10000}"/>
    <cellStyle name="th 3 10 5" xfId="52389" xr:uid="{00000000-0005-0000-0000-000063E10000}"/>
    <cellStyle name="th 3 10 6" xfId="52390" xr:uid="{00000000-0005-0000-0000-000064E10000}"/>
    <cellStyle name="th 3 11" xfId="52391" xr:uid="{00000000-0005-0000-0000-000065E10000}"/>
    <cellStyle name="th 3 11 2" xfId="52392" xr:uid="{00000000-0005-0000-0000-000066E10000}"/>
    <cellStyle name="th 3 11 3" xfId="52393" xr:uid="{00000000-0005-0000-0000-000067E10000}"/>
    <cellStyle name="th 3 11 4" xfId="52394" xr:uid="{00000000-0005-0000-0000-000068E10000}"/>
    <cellStyle name="th 3 11 5" xfId="52395" xr:uid="{00000000-0005-0000-0000-000069E10000}"/>
    <cellStyle name="th 3 11 6" xfId="52396" xr:uid="{00000000-0005-0000-0000-00006AE10000}"/>
    <cellStyle name="th 3 12" xfId="52397" xr:uid="{00000000-0005-0000-0000-00006BE10000}"/>
    <cellStyle name="th 3 12 2" xfId="52398" xr:uid="{00000000-0005-0000-0000-00006CE10000}"/>
    <cellStyle name="th 3 12 3" xfId="52399" xr:uid="{00000000-0005-0000-0000-00006DE10000}"/>
    <cellStyle name="th 3 12 4" xfId="52400" xr:uid="{00000000-0005-0000-0000-00006EE10000}"/>
    <cellStyle name="th 3 12 5" xfId="52401" xr:uid="{00000000-0005-0000-0000-00006FE10000}"/>
    <cellStyle name="th 3 12 6" xfId="52402" xr:uid="{00000000-0005-0000-0000-000070E10000}"/>
    <cellStyle name="th 3 13" xfId="52403" xr:uid="{00000000-0005-0000-0000-000071E10000}"/>
    <cellStyle name="th 3 13 2" xfId="52404" xr:uid="{00000000-0005-0000-0000-000072E10000}"/>
    <cellStyle name="th 3 13 3" xfId="52405" xr:uid="{00000000-0005-0000-0000-000073E10000}"/>
    <cellStyle name="th 3 13 4" xfId="52406" xr:uid="{00000000-0005-0000-0000-000074E10000}"/>
    <cellStyle name="th 3 13 5" xfId="52407" xr:uid="{00000000-0005-0000-0000-000075E10000}"/>
    <cellStyle name="th 3 13 6" xfId="52408" xr:uid="{00000000-0005-0000-0000-000076E10000}"/>
    <cellStyle name="th 3 14" xfId="52409" xr:uid="{00000000-0005-0000-0000-000077E10000}"/>
    <cellStyle name="th 3 14 2" xfId="52410" xr:uid="{00000000-0005-0000-0000-000078E10000}"/>
    <cellStyle name="th 3 14 3" xfId="52411" xr:uid="{00000000-0005-0000-0000-000079E10000}"/>
    <cellStyle name="th 3 14 4" xfId="52412" xr:uid="{00000000-0005-0000-0000-00007AE10000}"/>
    <cellStyle name="th 3 14 5" xfId="52413" xr:uid="{00000000-0005-0000-0000-00007BE10000}"/>
    <cellStyle name="th 3 14 6" xfId="52414" xr:uid="{00000000-0005-0000-0000-00007CE10000}"/>
    <cellStyle name="th 3 15" xfId="52415" xr:uid="{00000000-0005-0000-0000-00007DE10000}"/>
    <cellStyle name="th 3 15 2" xfId="52416" xr:uid="{00000000-0005-0000-0000-00007EE10000}"/>
    <cellStyle name="th 3 15 3" xfId="52417" xr:uid="{00000000-0005-0000-0000-00007FE10000}"/>
    <cellStyle name="th 3 15 4" xfId="52418" xr:uid="{00000000-0005-0000-0000-000080E10000}"/>
    <cellStyle name="th 3 15 5" xfId="52419" xr:uid="{00000000-0005-0000-0000-000081E10000}"/>
    <cellStyle name="th 3 15 6" xfId="52420" xr:uid="{00000000-0005-0000-0000-000082E10000}"/>
    <cellStyle name="th 3 16" xfId="52421" xr:uid="{00000000-0005-0000-0000-000083E10000}"/>
    <cellStyle name="th 3 16 2" xfId="52422" xr:uid="{00000000-0005-0000-0000-000084E10000}"/>
    <cellStyle name="th 3 16 3" xfId="52423" xr:uid="{00000000-0005-0000-0000-000085E10000}"/>
    <cellStyle name="th 3 16 4" xfId="52424" xr:uid="{00000000-0005-0000-0000-000086E10000}"/>
    <cellStyle name="th 3 16 5" xfId="52425" xr:uid="{00000000-0005-0000-0000-000087E10000}"/>
    <cellStyle name="th 3 16 6" xfId="52426" xr:uid="{00000000-0005-0000-0000-000088E10000}"/>
    <cellStyle name="th 3 17" xfId="52427" xr:uid="{00000000-0005-0000-0000-000089E10000}"/>
    <cellStyle name="th 3 17 2" xfId="52428" xr:uid="{00000000-0005-0000-0000-00008AE10000}"/>
    <cellStyle name="th 3 17 3" xfId="52429" xr:uid="{00000000-0005-0000-0000-00008BE10000}"/>
    <cellStyle name="th 3 17 4" xfId="52430" xr:uid="{00000000-0005-0000-0000-00008CE10000}"/>
    <cellStyle name="th 3 17 5" xfId="52431" xr:uid="{00000000-0005-0000-0000-00008DE10000}"/>
    <cellStyle name="th 3 17 6" xfId="52432" xr:uid="{00000000-0005-0000-0000-00008EE10000}"/>
    <cellStyle name="th 3 18" xfId="52433" xr:uid="{00000000-0005-0000-0000-00008FE10000}"/>
    <cellStyle name="th 3 18 2" xfId="52434" xr:uid="{00000000-0005-0000-0000-000090E10000}"/>
    <cellStyle name="th 3 18 3" xfId="52435" xr:uid="{00000000-0005-0000-0000-000091E10000}"/>
    <cellStyle name="th 3 18 4" xfId="52436" xr:uid="{00000000-0005-0000-0000-000092E10000}"/>
    <cellStyle name="th 3 18 5" xfId="52437" xr:uid="{00000000-0005-0000-0000-000093E10000}"/>
    <cellStyle name="th 3 18 6" xfId="52438" xr:uid="{00000000-0005-0000-0000-000094E10000}"/>
    <cellStyle name="th 3 19" xfId="52439" xr:uid="{00000000-0005-0000-0000-000095E10000}"/>
    <cellStyle name="th 3 19 2" xfId="52440" xr:uid="{00000000-0005-0000-0000-000096E10000}"/>
    <cellStyle name="th 3 19 3" xfId="52441" xr:uid="{00000000-0005-0000-0000-000097E10000}"/>
    <cellStyle name="th 3 19 4" xfId="52442" xr:uid="{00000000-0005-0000-0000-000098E10000}"/>
    <cellStyle name="th 3 19 5" xfId="52443" xr:uid="{00000000-0005-0000-0000-000099E10000}"/>
    <cellStyle name="th 3 19 6" xfId="52444" xr:uid="{00000000-0005-0000-0000-00009AE10000}"/>
    <cellStyle name="th 3 2" xfId="52445" xr:uid="{00000000-0005-0000-0000-00009BE10000}"/>
    <cellStyle name="th 3 2 2" xfId="52446" xr:uid="{00000000-0005-0000-0000-00009CE10000}"/>
    <cellStyle name="th 3 2 3" xfId="52447" xr:uid="{00000000-0005-0000-0000-00009DE10000}"/>
    <cellStyle name="th 3 2 4" xfId="52448" xr:uid="{00000000-0005-0000-0000-00009EE10000}"/>
    <cellStyle name="th 3 2 5" xfId="52449" xr:uid="{00000000-0005-0000-0000-00009FE10000}"/>
    <cellStyle name="th 3 2 6" xfId="52450" xr:uid="{00000000-0005-0000-0000-0000A0E10000}"/>
    <cellStyle name="th 3 2 7" xfId="52451" xr:uid="{00000000-0005-0000-0000-0000A1E10000}"/>
    <cellStyle name="th 3 20" xfId="52452" xr:uid="{00000000-0005-0000-0000-0000A2E10000}"/>
    <cellStyle name="th 3 20 2" xfId="52453" xr:uid="{00000000-0005-0000-0000-0000A3E10000}"/>
    <cellStyle name="th 3 20 3" xfId="52454" xr:uid="{00000000-0005-0000-0000-0000A4E10000}"/>
    <cellStyle name="th 3 20 4" xfId="52455" xr:uid="{00000000-0005-0000-0000-0000A5E10000}"/>
    <cellStyle name="th 3 20 5" xfId="52456" xr:uid="{00000000-0005-0000-0000-0000A6E10000}"/>
    <cellStyle name="th 3 20 6" xfId="52457" xr:uid="{00000000-0005-0000-0000-0000A7E10000}"/>
    <cellStyle name="th 3 21" xfId="52458" xr:uid="{00000000-0005-0000-0000-0000A8E10000}"/>
    <cellStyle name="th 3 21 2" xfId="52459" xr:uid="{00000000-0005-0000-0000-0000A9E10000}"/>
    <cellStyle name="th 3 21 3" xfId="52460" xr:uid="{00000000-0005-0000-0000-0000AAE10000}"/>
    <cellStyle name="th 3 21 4" xfId="52461" xr:uid="{00000000-0005-0000-0000-0000ABE10000}"/>
    <cellStyle name="th 3 21 5" xfId="52462" xr:uid="{00000000-0005-0000-0000-0000ACE10000}"/>
    <cellStyle name="th 3 21 6" xfId="52463" xr:uid="{00000000-0005-0000-0000-0000ADE10000}"/>
    <cellStyle name="th 3 22" xfId="52464" xr:uid="{00000000-0005-0000-0000-0000AEE10000}"/>
    <cellStyle name="th 3 22 2" xfId="52465" xr:uid="{00000000-0005-0000-0000-0000AFE10000}"/>
    <cellStyle name="th 3 22 3" xfId="52466" xr:uid="{00000000-0005-0000-0000-0000B0E10000}"/>
    <cellStyle name="th 3 22 4" xfId="52467" xr:uid="{00000000-0005-0000-0000-0000B1E10000}"/>
    <cellStyle name="th 3 22 5" xfId="52468" xr:uid="{00000000-0005-0000-0000-0000B2E10000}"/>
    <cellStyle name="th 3 22 6" xfId="52469" xr:uid="{00000000-0005-0000-0000-0000B3E10000}"/>
    <cellStyle name="th 3 23" xfId="52470" xr:uid="{00000000-0005-0000-0000-0000B4E10000}"/>
    <cellStyle name="th 3 23 2" xfId="52471" xr:uid="{00000000-0005-0000-0000-0000B5E10000}"/>
    <cellStyle name="th 3 23 3" xfId="52472" xr:uid="{00000000-0005-0000-0000-0000B6E10000}"/>
    <cellStyle name="th 3 23 4" xfId="52473" xr:uid="{00000000-0005-0000-0000-0000B7E10000}"/>
    <cellStyle name="th 3 23 5" xfId="52474" xr:uid="{00000000-0005-0000-0000-0000B8E10000}"/>
    <cellStyle name="th 3 23 6" xfId="52475" xr:uid="{00000000-0005-0000-0000-0000B9E10000}"/>
    <cellStyle name="th 3 24" xfId="52476" xr:uid="{00000000-0005-0000-0000-0000BAE10000}"/>
    <cellStyle name="th 3 24 2" xfId="52477" xr:uid="{00000000-0005-0000-0000-0000BBE10000}"/>
    <cellStyle name="th 3 24 3" xfId="52478" xr:uid="{00000000-0005-0000-0000-0000BCE10000}"/>
    <cellStyle name="th 3 24 4" xfId="52479" xr:uid="{00000000-0005-0000-0000-0000BDE10000}"/>
    <cellStyle name="th 3 24 5" xfId="52480" xr:uid="{00000000-0005-0000-0000-0000BEE10000}"/>
    <cellStyle name="th 3 24 6" xfId="52481" xr:uid="{00000000-0005-0000-0000-0000BFE10000}"/>
    <cellStyle name="th 3 25" xfId="52482" xr:uid="{00000000-0005-0000-0000-0000C0E10000}"/>
    <cellStyle name="th 3 25 2" xfId="52483" xr:uid="{00000000-0005-0000-0000-0000C1E10000}"/>
    <cellStyle name="th 3 25 3" xfId="52484" xr:uid="{00000000-0005-0000-0000-0000C2E10000}"/>
    <cellStyle name="th 3 25 4" xfId="52485" xr:uid="{00000000-0005-0000-0000-0000C3E10000}"/>
    <cellStyle name="th 3 25 5" xfId="52486" xr:uid="{00000000-0005-0000-0000-0000C4E10000}"/>
    <cellStyle name="th 3 25 6" xfId="52487" xr:uid="{00000000-0005-0000-0000-0000C5E10000}"/>
    <cellStyle name="th 3 26" xfId="52488" xr:uid="{00000000-0005-0000-0000-0000C6E10000}"/>
    <cellStyle name="th 3 26 2" xfId="52489" xr:uid="{00000000-0005-0000-0000-0000C7E10000}"/>
    <cellStyle name="th 3 26 3" xfId="52490" xr:uid="{00000000-0005-0000-0000-0000C8E10000}"/>
    <cellStyle name="th 3 26 4" xfId="52491" xr:uid="{00000000-0005-0000-0000-0000C9E10000}"/>
    <cellStyle name="th 3 26 5" xfId="52492" xr:uid="{00000000-0005-0000-0000-0000CAE10000}"/>
    <cellStyle name="th 3 26 6" xfId="52493" xr:uid="{00000000-0005-0000-0000-0000CBE10000}"/>
    <cellStyle name="th 3 27" xfId="52494" xr:uid="{00000000-0005-0000-0000-0000CCE10000}"/>
    <cellStyle name="th 3 27 2" xfId="52495" xr:uid="{00000000-0005-0000-0000-0000CDE10000}"/>
    <cellStyle name="th 3 27 3" xfId="52496" xr:uid="{00000000-0005-0000-0000-0000CEE10000}"/>
    <cellStyle name="th 3 27 4" xfId="52497" xr:uid="{00000000-0005-0000-0000-0000CFE10000}"/>
    <cellStyle name="th 3 27 5" xfId="52498" xr:uid="{00000000-0005-0000-0000-0000D0E10000}"/>
    <cellStyle name="th 3 27 6" xfId="52499" xr:uid="{00000000-0005-0000-0000-0000D1E10000}"/>
    <cellStyle name="th 3 28" xfId="52500" xr:uid="{00000000-0005-0000-0000-0000D2E10000}"/>
    <cellStyle name="th 3 28 2" xfId="52501" xr:uid="{00000000-0005-0000-0000-0000D3E10000}"/>
    <cellStyle name="th 3 28 3" xfId="52502" xr:uid="{00000000-0005-0000-0000-0000D4E10000}"/>
    <cellStyle name="th 3 28 4" xfId="52503" xr:uid="{00000000-0005-0000-0000-0000D5E10000}"/>
    <cellStyle name="th 3 28 5" xfId="52504" xr:uid="{00000000-0005-0000-0000-0000D6E10000}"/>
    <cellStyle name="th 3 28 6" xfId="52505" xr:uid="{00000000-0005-0000-0000-0000D7E10000}"/>
    <cellStyle name="th 3 29" xfId="52506" xr:uid="{00000000-0005-0000-0000-0000D8E10000}"/>
    <cellStyle name="th 3 29 2" xfId="52507" xr:uid="{00000000-0005-0000-0000-0000D9E10000}"/>
    <cellStyle name="th 3 29 3" xfId="52508" xr:uid="{00000000-0005-0000-0000-0000DAE10000}"/>
    <cellStyle name="th 3 29 4" xfId="52509" xr:uid="{00000000-0005-0000-0000-0000DBE10000}"/>
    <cellStyle name="th 3 29 5" xfId="52510" xr:uid="{00000000-0005-0000-0000-0000DCE10000}"/>
    <cellStyle name="th 3 29 6" xfId="52511" xr:uid="{00000000-0005-0000-0000-0000DDE10000}"/>
    <cellStyle name="th 3 3" xfId="52512" xr:uid="{00000000-0005-0000-0000-0000DEE10000}"/>
    <cellStyle name="th 3 3 2" xfId="52513" xr:uid="{00000000-0005-0000-0000-0000DFE10000}"/>
    <cellStyle name="th 3 3 3" xfId="52514" xr:uid="{00000000-0005-0000-0000-0000E0E10000}"/>
    <cellStyle name="th 3 3 4" xfId="52515" xr:uid="{00000000-0005-0000-0000-0000E1E10000}"/>
    <cellStyle name="th 3 3 5" xfId="52516" xr:uid="{00000000-0005-0000-0000-0000E2E10000}"/>
    <cellStyle name="th 3 3 6" xfId="52517" xr:uid="{00000000-0005-0000-0000-0000E3E10000}"/>
    <cellStyle name="th 3 30" xfId="52518" xr:uid="{00000000-0005-0000-0000-0000E4E10000}"/>
    <cellStyle name="th 3 31" xfId="52519" xr:uid="{00000000-0005-0000-0000-0000E5E10000}"/>
    <cellStyle name="th 3 32" xfId="52520" xr:uid="{00000000-0005-0000-0000-0000E6E10000}"/>
    <cellStyle name="th 3 33" xfId="52521" xr:uid="{00000000-0005-0000-0000-0000E7E10000}"/>
    <cellStyle name="th 3 34" xfId="52522" xr:uid="{00000000-0005-0000-0000-0000E8E10000}"/>
    <cellStyle name="th 3 4" xfId="52523" xr:uid="{00000000-0005-0000-0000-0000E9E10000}"/>
    <cellStyle name="th 3 4 2" xfId="52524" xr:uid="{00000000-0005-0000-0000-0000EAE10000}"/>
    <cellStyle name="th 3 4 3" xfId="52525" xr:uid="{00000000-0005-0000-0000-0000EBE10000}"/>
    <cellStyle name="th 3 4 4" xfId="52526" xr:uid="{00000000-0005-0000-0000-0000ECE10000}"/>
    <cellStyle name="th 3 4 5" xfId="52527" xr:uid="{00000000-0005-0000-0000-0000EDE10000}"/>
    <cellStyle name="th 3 4 6" xfId="52528" xr:uid="{00000000-0005-0000-0000-0000EEE10000}"/>
    <cellStyle name="th 3 5" xfId="52529" xr:uid="{00000000-0005-0000-0000-0000EFE10000}"/>
    <cellStyle name="th 3 5 2" xfId="52530" xr:uid="{00000000-0005-0000-0000-0000F0E10000}"/>
    <cellStyle name="th 3 5 3" xfId="52531" xr:uid="{00000000-0005-0000-0000-0000F1E10000}"/>
    <cellStyle name="th 3 5 4" xfId="52532" xr:uid="{00000000-0005-0000-0000-0000F2E10000}"/>
    <cellStyle name="th 3 5 5" xfId="52533" xr:uid="{00000000-0005-0000-0000-0000F3E10000}"/>
    <cellStyle name="th 3 5 6" xfId="52534" xr:uid="{00000000-0005-0000-0000-0000F4E10000}"/>
    <cellStyle name="th 3 6" xfId="52535" xr:uid="{00000000-0005-0000-0000-0000F5E10000}"/>
    <cellStyle name="th 3 6 2" xfId="52536" xr:uid="{00000000-0005-0000-0000-0000F6E10000}"/>
    <cellStyle name="th 3 6 3" xfId="52537" xr:uid="{00000000-0005-0000-0000-0000F7E10000}"/>
    <cellStyle name="th 3 6 4" xfId="52538" xr:uid="{00000000-0005-0000-0000-0000F8E10000}"/>
    <cellStyle name="th 3 6 5" xfId="52539" xr:uid="{00000000-0005-0000-0000-0000F9E10000}"/>
    <cellStyle name="th 3 6 6" xfId="52540" xr:uid="{00000000-0005-0000-0000-0000FAE10000}"/>
    <cellStyle name="th 3 7" xfId="52541" xr:uid="{00000000-0005-0000-0000-0000FBE10000}"/>
    <cellStyle name="th 3 7 2" xfId="52542" xr:uid="{00000000-0005-0000-0000-0000FCE10000}"/>
    <cellStyle name="th 3 7 3" xfId="52543" xr:uid="{00000000-0005-0000-0000-0000FDE10000}"/>
    <cellStyle name="th 3 7 4" xfId="52544" xr:uid="{00000000-0005-0000-0000-0000FEE10000}"/>
    <cellStyle name="th 3 7 5" xfId="52545" xr:uid="{00000000-0005-0000-0000-0000FFE10000}"/>
    <cellStyle name="th 3 7 6" xfId="52546" xr:uid="{00000000-0005-0000-0000-000000E20000}"/>
    <cellStyle name="th 3 8" xfId="52547" xr:uid="{00000000-0005-0000-0000-000001E20000}"/>
    <cellStyle name="th 3 8 2" xfId="52548" xr:uid="{00000000-0005-0000-0000-000002E20000}"/>
    <cellStyle name="th 3 8 3" xfId="52549" xr:uid="{00000000-0005-0000-0000-000003E20000}"/>
    <cellStyle name="th 3 8 4" xfId="52550" xr:uid="{00000000-0005-0000-0000-000004E20000}"/>
    <cellStyle name="th 3 8 5" xfId="52551" xr:uid="{00000000-0005-0000-0000-000005E20000}"/>
    <cellStyle name="th 3 8 6" xfId="52552" xr:uid="{00000000-0005-0000-0000-000006E20000}"/>
    <cellStyle name="th 3 9" xfId="52553" xr:uid="{00000000-0005-0000-0000-000007E20000}"/>
    <cellStyle name="th 3 9 2" xfId="52554" xr:uid="{00000000-0005-0000-0000-000008E20000}"/>
    <cellStyle name="th 3 9 3" xfId="52555" xr:uid="{00000000-0005-0000-0000-000009E20000}"/>
    <cellStyle name="th 3 9 4" xfId="52556" xr:uid="{00000000-0005-0000-0000-00000AE20000}"/>
    <cellStyle name="th 3 9 5" xfId="52557" xr:uid="{00000000-0005-0000-0000-00000BE20000}"/>
    <cellStyle name="th 3 9 6" xfId="52558" xr:uid="{00000000-0005-0000-0000-00000CE20000}"/>
    <cellStyle name="th 30" xfId="52559" xr:uid="{00000000-0005-0000-0000-00000DE20000}"/>
    <cellStyle name="th 30 2" xfId="52560" xr:uid="{00000000-0005-0000-0000-00000EE20000}"/>
    <cellStyle name="th 30 3" xfId="52561" xr:uid="{00000000-0005-0000-0000-00000FE20000}"/>
    <cellStyle name="th 30 4" xfId="52562" xr:uid="{00000000-0005-0000-0000-000010E20000}"/>
    <cellStyle name="th 30 5" xfId="52563" xr:uid="{00000000-0005-0000-0000-000011E20000}"/>
    <cellStyle name="th 30 6" xfId="52564" xr:uid="{00000000-0005-0000-0000-000012E20000}"/>
    <cellStyle name="th 31" xfId="52565" xr:uid="{00000000-0005-0000-0000-000013E20000}"/>
    <cellStyle name="th 31 2" xfId="52566" xr:uid="{00000000-0005-0000-0000-000014E20000}"/>
    <cellStyle name="th 31 3" xfId="52567" xr:uid="{00000000-0005-0000-0000-000015E20000}"/>
    <cellStyle name="th 31 4" xfId="52568" xr:uid="{00000000-0005-0000-0000-000016E20000}"/>
    <cellStyle name="th 31 5" xfId="52569" xr:uid="{00000000-0005-0000-0000-000017E20000}"/>
    <cellStyle name="th 31 6" xfId="52570" xr:uid="{00000000-0005-0000-0000-000018E20000}"/>
    <cellStyle name="th 32" xfId="52571" xr:uid="{00000000-0005-0000-0000-000019E20000}"/>
    <cellStyle name="th 32 2" xfId="52572" xr:uid="{00000000-0005-0000-0000-00001AE20000}"/>
    <cellStyle name="th 32 3" xfId="52573" xr:uid="{00000000-0005-0000-0000-00001BE20000}"/>
    <cellStyle name="th 32 4" xfId="52574" xr:uid="{00000000-0005-0000-0000-00001CE20000}"/>
    <cellStyle name="th 32 5" xfId="52575" xr:uid="{00000000-0005-0000-0000-00001DE20000}"/>
    <cellStyle name="th 32 6" xfId="52576" xr:uid="{00000000-0005-0000-0000-00001EE20000}"/>
    <cellStyle name="th 33" xfId="52577" xr:uid="{00000000-0005-0000-0000-00001FE20000}"/>
    <cellStyle name="th 33 2" xfId="52578" xr:uid="{00000000-0005-0000-0000-000020E20000}"/>
    <cellStyle name="th 33 3" xfId="52579" xr:uid="{00000000-0005-0000-0000-000021E20000}"/>
    <cellStyle name="th 33 4" xfId="52580" xr:uid="{00000000-0005-0000-0000-000022E20000}"/>
    <cellStyle name="th 33 5" xfId="52581" xr:uid="{00000000-0005-0000-0000-000023E20000}"/>
    <cellStyle name="th 33 6" xfId="52582" xr:uid="{00000000-0005-0000-0000-000024E20000}"/>
    <cellStyle name="th 34" xfId="52583" xr:uid="{00000000-0005-0000-0000-000025E20000}"/>
    <cellStyle name="th 35" xfId="52584" xr:uid="{00000000-0005-0000-0000-000026E20000}"/>
    <cellStyle name="th 36" xfId="52585" xr:uid="{00000000-0005-0000-0000-000027E20000}"/>
    <cellStyle name="th 37" xfId="52586" xr:uid="{00000000-0005-0000-0000-000028E20000}"/>
    <cellStyle name="th 38" xfId="52587" xr:uid="{00000000-0005-0000-0000-000029E20000}"/>
    <cellStyle name="th 39" xfId="58947" xr:uid="{00000000-0005-0000-0000-00002AE20000}"/>
    <cellStyle name="th 4" xfId="52588" xr:uid="{00000000-0005-0000-0000-00002BE20000}"/>
    <cellStyle name="th 4 10" xfId="52589" xr:uid="{00000000-0005-0000-0000-00002CE20000}"/>
    <cellStyle name="th 4 10 2" xfId="52590" xr:uid="{00000000-0005-0000-0000-00002DE20000}"/>
    <cellStyle name="th 4 10 3" xfId="52591" xr:uid="{00000000-0005-0000-0000-00002EE20000}"/>
    <cellStyle name="th 4 10 4" xfId="52592" xr:uid="{00000000-0005-0000-0000-00002FE20000}"/>
    <cellStyle name="th 4 10 5" xfId="52593" xr:uid="{00000000-0005-0000-0000-000030E20000}"/>
    <cellStyle name="th 4 10 6" xfId="52594" xr:uid="{00000000-0005-0000-0000-000031E20000}"/>
    <cellStyle name="th 4 11" xfId="52595" xr:uid="{00000000-0005-0000-0000-000032E20000}"/>
    <cellStyle name="th 4 11 2" xfId="52596" xr:uid="{00000000-0005-0000-0000-000033E20000}"/>
    <cellStyle name="th 4 11 3" xfId="52597" xr:uid="{00000000-0005-0000-0000-000034E20000}"/>
    <cellStyle name="th 4 11 4" xfId="52598" xr:uid="{00000000-0005-0000-0000-000035E20000}"/>
    <cellStyle name="th 4 11 5" xfId="52599" xr:uid="{00000000-0005-0000-0000-000036E20000}"/>
    <cellStyle name="th 4 11 6" xfId="52600" xr:uid="{00000000-0005-0000-0000-000037E20000}"/>
    <cellStyle name="th 4 12" xfId="52601" xr:uid="{00000000-0005-0000-0000-000038E20000}"/>
    <cellStyle name="th 4 12 2" xfId="52602" xr:uid="{00000000-0005-0000-0000-000039E20000}"/>
    <cellStyle name="th 4 12 3" xfId="52603" xr:uid="{00000000-0005-0000-0000-00003AE20000}"/>
    <cellStyle name="th 4 12 4" xfId="52604" xr:uid="{00000000-0005-0000-0000-00003BE20000}"/>
    <cellStyle name="th 4 12 5" xfId="52605" xr:uid="{00000000-0005-0000-0000-00003CE20000}"/>
    <cellStyle name="th 4 12 6" xfId="52606" xr:uid="{00000000-0005-0000-0000-00003DE20000}"/>
    <cellStyle name="th 4 13" xfId="52607" xr:uid="{00000000-0005-0000-0000-00003EE20000}"/>
    <cellStyle name="th 4 13 2" xfId="52608" xr:uid="{00000000-0005-0000-0000-00003FE20000}"/>
    <cellStyle name="th 4 13 3" xfId="52609" xr:uid="{00000000-0005-0000-0000-000040E20000}"/>
    <cellStyle name="th 4 13 4" xfId="52610" xr:uid="{00000000-0005-0000-0000-000041E20000}"/>
    <cellStyle name="th 4 13 5" xfId="52611" xr:uid="{00000000-0005-0000-0000-000042E20000}"/>
    <cellStyle name="th 4 13 6" xfId="52612" xr:uid="{00000000-0005-0000-0000-000043E20000}"/>
    <cellStyle name="th 4 14" xfId="52613" xr:uid="{00000000-0005-0000-0000-000044E20000}"/>
    <cellStyle name="th 4 14 2" xfId="52614" xr:uid="{00000000-0005-0000-0000-000045E20000}"/>
    <cellStyle name="th 4 14 3" xfId="52615" xr:uid="{00000000-0005-0000-0000-000046E20000}"/>
    <cellStyle name="th 4 14 4" xfId="52616" xr:uid="{00000000-0005-0000-0000-000047E20000}"/>
    <cellStyle name="th 4 14 5" xfId="52617" xr:uid="{00000000-0005-0000-0000-000048E20000}"/>
    <cellStyle name="th 4 14 6" xfId="52618" xr:uid="{00000000-0005-0000-0000-000049E20000}"/>
    <cellStyle name="th 4 15" xfId="52619" xr:uid="{00000000-0005-0000-0000-00004AE20000}"/>
    <cellStyle name="th 4 15 2" xfId="52620" xr:uid="{00000000-0005-0000-0000-00004BE20000}"/>
    <cellStyle name="th 4 15 3" xfId="52621" xr:uid="{00000000-0005-0000-0000-00004CE20000}"/>
    <cellStyle name="th 4 15 4" xfId="52622" xr:uid="{00000000-0005-0000-0000-00004DE20000}"/>
    <cellStyle name="th 4 15 5" xfId="52623" xr:uid="{00000000-0005-0000-0000-00004EE20000}"/>
    <cellStyle name="th 4 15 6" xfId="52624" xr:uid="{00000000-0005-0000-0000-00004FE20000}"/>
    <cellStyle name="th 4 16" xfId="52625" xr:uid="{00000000-0005-0000-0000-000050E20000}"/>
    <cellStyle name="th 4 16 2" xfId="52626" xr:uid="{00000000-0005-0000-0000-000051E20000}"/>
    <cellStyle name="th 4 16 3" xfId="52627" xr:uid="{00000000-0005-0000-0000-000052E20000}"/>
    <cellStyle name="th 4 16 4" xfId="52628" xr:uid="{00000000-0005-0000-0000-000053E20000}"/>
    <cellStyle name="th 4 16 5" xfId="52629" xr:uid="{00000000-0005-0000-0000-000054E20000}"/>
    <cellStyle name="th 4 16 6" xfId="52630" xr:uid="{00000000-0005-0000-0000-000055E20000}"/>
    <cellStyle name="th 4 17" xfId="52631" xr:uid="{00000000-0005-0000-0000-000056E20000}"/>
    <cellStyle name="th 4 17 2" xfId="52632" xr:uid="{00000000-0005-0000-0000-000057E20000}"/>
    <cellStyle name="th 4 17 3" xfId="52633" xr:uid="{00000000-0005-0000-0000-000058E20000}"/>
    <cellStyle name="th 4 17 4" xfId="52634" xr:uid="{00000000-0005-0000-0000-000059E20000}"/>
    <cellStyle name="th 4 17 5" xfId="52635" xr:uid="{00000000-0005-0000-0000-00005AE20000}"/>
    <cellStyle name="th 4 17 6" xfId="52636" xr:uid="{00000000-0005-0000-0000-00005BE20000}"/>
    <cellStyle name="th 4 18" xfId="52637" xr:uid="{00000000-0005-0000-0000-00005CE20000}"/>
    <cellStyle name="th 4 18 2" xfId="52638" xr:uid="{00000000-0005-0000-0000-00005DE20000}"/>
    <cellStyle name="th 4 18 3" xfId="52639" xr:uid="{00000000-0005-0000-0000-00005EE20000}"/>
    <cellStyle name="th 4 18 4" xfId="52640" xr:uid="{00000000-0005-0000-0000-00005FE20000}"/>
    <cellStyle name="th 4 18 5" xfId="52641" xr:uid="{00000000-0005-0000-0000-000060E20000}"/>
    <cellStyle name="th 4 18 6" xfId="52642" xr:uid="{00000000-0005-0000-0000-000061E20000}"/>
    <cellStyle name="th 4 19" xfId="52643" xr:uid="{00000000-0005-0000-0000-000062E20000}"/>
    <cellStyle name="th 4 19 2" xfId="52644" xr:uid="{00000000-0005-0000-0000-000063E20000}"/>
    <cellStyle name="th 4 19 3" xfId="52645" xr:uid="{00000000-0005-0000-0000-000064E20000}"/>
    <cellStyle name="th 4 19 4" xfId="52646" xr:uid="{00000000-0005-0000-0000-000065E20000}"/>
    <cellStyle name="th 4 19 5" xfId="52647" xr:uid="{00000000-0005-0000-0000-000066E20000}"/>
    <cellStyle name="th 4 19 6" xfId="52648" xr:uid="{00000000-0005-0000-0000-000067E20000}"/>
    <cellStyle name="th 4 2" xfId="52649" xr:uid="{00000000-0005-0000-0000-000068E20000}"/>
    <cellStyle name="th 4 2 2" xfId="52650" xr:uid="{00000000-0005-0000-0000-000069E20000}"/>
    <cellStyle name="th 4 2 3" xfId="52651" xr:uid="{00000000-0005-0000-0000-00006AE20000}"/>
    <cellStyle name="th 4 2 4" xfId="52652" xr:uid="{00000000-0005-0000-0000-00006BE20000}"/>
    <cellStyle name="th 4 2 5" xfId="52653" xr:uid="{00000000-0005-0000-0000-00006CE20000}"/>
    <cellStyle name="th 4 2 6" xfId="52654" xr:uid="{00000000-0005-0000-0000-00006DE20000}"/>
    <cellStyle name="th 4 2 7" xfId="52655" xr:uid="{00000000-0005-0000-0000-00006EE20000}"/>
    <cellStyle name="th 4 20" xfId="52656" xr:uid="{00000000-0005-0000-0000-00006FE20000}"/>
    <cellStyle name="th 4 20 2" xfId="52657" xr:uid="{00000000-0005-0000-0000-000070E20000}"/>
    <cellStyle name="th 4 20 3" xfId="52658" xr:uid="{00000000-0005-0000-0000-000071E20000}"/>
    <cellStyle name="th 4 20 4" xfId="52659" xr:uid="{00000000-0005-0000-0000-000072E20000}"/>
    <cellStyle name="th 4 20 5" xfId="52660" xr:uid="{00000000-0005-0000-0000-000073E20000}"/>
    <cellStyle name="th 4 20 6" xfId="52661" xr:uid="{00000000-0005-0000-0000-000074E20000}"/>
    <cellStyle name="th 4 21" xfId="52662" xr:uid="{00000000-0005-0000-0000-000075E20000}"/>
    <cellStyle name="th 4 21 2" xfId="52663" xr:uid="{00000000-0005-0000-0000-000076E20000}"/>
    <cellStyle name="th 4 21 3" xfId="52664" xr:uid="{00000000-0005-0000-0000-000077E20000}"/>
    <cellStyle name="th 4 21 4" xfId="52665" xr:uid="{00000000-0005-0000-0000-000078E20000}"/>
    <cellStyle name="th 4 21 5" xfId="52666" xr:uid="{00000000-0005-0000-0000-000079E20000}"/>
    <cellStyle name="th 4 21 6" xfId="52667" xr:uid="{00000000-0005-0000-0000-00007AE20000}"/>
    <cellStyle name="th 4 22" xfId="52668" xr:uid="{00000000-0005-0000-0000-00007BE20000}"/>
    <cellStyle name="th 4 22 2" xfId="52669" xr:uid="{00000000-0005-0000-0000-00007CE20000}"/>
    <cellStyle name="th 4 22 3" xfId="52670" xr:uid="{00000000-0005-0000-0000-00007DE20000}"/>
    <cellStyle name="th 4 22 4" xfId="52671" xr:uid="{00000000-0005-0000-0000-00007EE20000}"/>
    <cellStyle name="th 4 22 5" xfId="52672" xr:uid="{00000000-0005-0000-0000-00007FE20000}"/>
    <cellStyle name="th 4 22 6" xfId="52673" xr:uid="{00000000-0005-0000-0000-000080E20000}"/>
    <cellStyle name="th 4 23" xfId="52674" xr:uid="{00000000-0005-0000-0000-000081E20000}"/>
    <cellStyle name="th 4 23 2" xfId="52675" xr:uid="{00000000-0005-0000-0000-000082E20000}"/>
    <cellStyle name="th 4 23 3" xfId="52676" xr:uid="{00000000-0005-0000-0000-000083E20000}"/>
    <cellStyle name="th 4 23 4" xfId="52677" xr:uid="{00000000-0005-0000-0000-000084E20000}"/>
    <cellStyle name="th 4 23 5" xfId="52678" xr:uid="{00000000-0005-0000-0000-000085E20000}"/>
    <cellStyle name="th 4 23 6" xfId="52679" xr:uid="{00000000-0005-0000-0000-000086E20000}"/>
    <cellStyle name="th 4 24" xfId="52680" xr:uid="{00000000-0005-0000-0000-000087E20000}"/>
    <cellStyle name="th 4 24 2" xfId="52681" xr:uid="{00000000-0005-0000-0000-000088E20000}"/>
    <cellStyle name="th 4 24 3" xfId="52682" xr:uid="{00000000-0005-0000-0000-000089E20000}"/>
    <cellStyle name="th 4 24 4" xfId="52683" xr:uid="{00000000-0005-0000-0000-00008AE20000}"/>
    <cellStyle name="th 4 24 5" xfId="52684" xr:uid="{00000000-0005-0000-0000-00008BE20000}"/>
    <cellStyle name="th 4 24 6" xfId="52685" xr:uid="{00000000-0005-0000-0000-00008CE20000}"/>
    <cellStyle name="th 4 25" xfId="52686" xr:uid="{00000000-0005-0000-0000-00008DE20000}"/>
    <cellStyle name="th 4 25 2" xfId="52687" xr:uid="{00000000-0005-0000-0000-00008EE20000}"/>
    <cellStyle name="th 4 25 3" xfId="52688" xr:uid="{00000000-0005-0000-0000-00008FE20000}"/>
    <cellStyle name="th 4 25 4" xfId="52689" xr:uid="{00000000-0005-0000-0000-000090E20000}"/>
    <cellStyle name="th 4 25 5" xfId="52690" xr:uid="{00000000-0005-0000-0000-000091E20000}"/>
    <cellStyle name="th 4 25 6" xfId="52691" xr:uid="{00000000-0005-0000-0000-000092E20000}"/>
    <cellStyle name="th 4 26" xfId="52692" xr:uid="{00000000-0005-0000-0000-000093E20000}"/>
    <cellStyle name="th 4 26 2" xfId="52693" xr:uid="{00000000-0005-0000-0000-000094E20000}"/>
    <cellStyle name="th 4 26 3" xfId="52694" xr:uid="{00000000-0005-0000-0000-000095E20000}"/>
    <cellStyle name="th 4 26 4" xfId="52695" xr:uid="{00000000-0005-0000-0000-000096E20000}"/>
    <cellStyle name="th 4 26 5" xfId="52696" xr:uid="{00000000-0005-0000-0000-000097E20000}"/>
    <cellStyle name="th 4 26 6" xfId="52697" xr:uid="{00000000-0005-0000-0000-000098E20000}"/>
    <cellStyle name="th 4 27" xfId="52698" xr:uid="{00000000-0005-0000-0000-000099E20000}"/>
    <cellStyle name="th 4 27 2" xfId="52699" xr:uid="{00000000-0005-0000-0000-00009AE20000}"/>
    <cellStyle name="th 4 27 3" xfId="52700" xr:uid="{00000000-0005-0000-0000-00009BE20000}"/>
    <cellStyle name="th 4 27 4" xfId="52701" xr:uid="{00000000-0005-0000-0000-00009CE20000}"/>
    <cellStyle name="th 4 27 5" xfId="52702" xr:uid="{00000000-0005-0000-0000-00009DE20000}"/>
    <cellStyle name="th 4 27 6" xfId="52703" xr:uid="{00000000-0005-0000-0000-00009EE20000}"/>
    <cellStyle name="th 4 28" xfId="52704" xr:uid="{00000000-0005-0000-0000-00009FE20000}"/>
    <cellStyle name="th 4 28 2" xfId="52705" xr:uid="{00000000-0005-0000-0000-0000A0E20000}"/>
    <cellStyle name="th 4 28 3" xfId="52706" xr:uid="{00000000-0005-0000-0000-0000A1E20000}"/>
    <cellStyle name="th 4 28 4" xfId="52707" xr:uid="{00000000-0005-0000-0000-0000A2E20000}"/>
    <cellStyle name="th 4 28 5" xfId="52708" xr:uid="{00000000-0005-0000-0000-0000A3E20000}"/>
    <cellStyle name="th 4 28 6" xfId="52709" xr:uid="{00000000-0005-0000-0000-0000A4E20000}"/>
    <cellStyle name="th 4 29" xfId="52710" xr:uid="{00000000-0005-0000-0000-0000A5E20000}"/>
    <cellStyle name="th 4 29 2" xfId="52711" xr:uid="{00000000-0005-0000-0000-0000A6E20000}"/>
    <cellStyle name="th 4 29 3" xfId="52712" xr:uid="{00000000-0005-0000-0000-0000A7E20000}"/>
    <cellStyle name="th 4 29 4" xfId="52713" xr:uid="{00000000-0005-0000-0000-0000A8E20000}"/>
    <cellStyle name="th 4 29 5" xfId="52714" xr:uid="{00000000-0005-0000-0000-0000A9E20000}"/>
    <cellStyle name="th 4 29 6" xfId="52715" xr:uid="{00000000-0005-0000-0000-0000AAE20000}"/>
    <cellStyle name="th 4 3" xfId="52716" xr:uid="{00000000-0005-0000-0000-0000ABE20000}"/>
    <cellStyle name="th 4 3 2" xfId="52717" xr:uid="{00000000-0005-0000-0000-0000ACE20000}"/>
    <cellStyle name="th 4 3 3" xfId="52718" xr:uid="{00000000-0005-0000-0000-0000ADE20000}"/>
    <cellStyle name="th 4 3 4" xfId="52719" xr:uid="{00000000-0005-0000-0000-0000AEE20000}"/>
    <cellStyle name="th 4 3 5" xfId="52720" xr:uid="{00000000-0005-0000-0000-0000AFE20000}"/>
    <cellStyle name="th 4 3 6" xfId="52721" xr:uid="{00000000-0005-0000-0000-0000B0E20000}"/>
    <cellStyle name="th 4 30" xfId="52722" xr:uid="{00000000-0005-0000-0000-0000B1E20000}"/>
    <cellStyle name="th 4 31" xfId="52723" xr:uid="{00000000-0005-0000-0000-0000B2E20000}"/>
    <cellStyle name="th 4 32" xfId="52724" xr:uid="{00000000-0005-0000-0000-0000B3E20000}"/>
    <cellStyle name="th 4 33" xfId="52725" xr:uid="{00000000-0005-0000-0000-0000B4E20000}"/>
    <cellStyle name="th 4 34" xfId="52726" xr:uid="{00000000-0005-0000-0000-0000B5E20000}"/>
    <cellStyle name="th 4 4" xfId="52727" xr:uid="{00000000-0005-0000-0000-0000B6E20000}"/>
    <cellStyle name="th 4 4 2" xfId="52728" xr:uid="{00000000-0005-0000-0000-0000B7E20000}"/>
    <cellStyle name="th 4 4 3" xfId="52729" xr:uid="{00000000-0005-0000-0000-0000B8E20000}"/>
    <cellStyle name="th 4 4 4" xfId="52730" xr:uid="{00000000-0005-0000-0000-0000B9E20000}"/>
    <cellStyle name="th 4 4 5" xfId="52731" xr:uid="{00000000-0005-0000-0000-0000BAE20000}"/>
    <cellStyle name="th 4 4 6" xfId="52732" xr:uid="{00000000-0005-0000-0000-0000BBE20000}"/>
    <cellStyle name="th 4 5" xfId="52733" xr:uid="{00000000-0005-0000-0000-0000BCE20000}"/>
    <cellStyle name="th 4 5 2" xfId="52734" xr:uid="{00000000-0005-0000-0000-0000BDE20000}"/>
    <cellStyle name="th 4 5 3" xfId="52735" xr:uid="{00000000-0005-0000-0000-0000BEE20000}"/>
    <cellStyle name="th 4 5 4" xfId="52736" xr:uid="{00000000-0005-0000-0000-0000BFE20000}"/>
    <cellStyle name="th 4 5 5" xfId="52737" xr:uid="{00000000-0005-0000-0000-0000C0E20000}"/>
    <cellStyle name="th 4 5 6" xfId="52738" xr:uid="{00000000-0005-0000-0000-0000C1E20000}"/>
    <cellStyle name="th 4 6" xfId="52739" xr:uid="{00000000-0005-0000-0000-0000C2E20000}"/>
    <cellStyle name="th 4 6 2" xfId="52740" xr:uid="{00000000-0005-0000-0000-0000C3E20000}"/>
    <cellStyle name="th 4 6 3" xfId="52741" xr:uid="{00000000-0005-0000-0000-0000C4E20000}"/>
    <cellStyle name="th 4 6 4" xfId="52742" xr:uid="{00000000-0005-0000-0000-0000C5E20000}"/>
    <cellStyle name="th 4 6 5" xfId="52743" xr:uid="{00000000-0005-0000-0000-0000C6E20000}"/>
    <cellStyle name="th 4 6 6" xfId="52744" xr:uid="{00000000-0005-0000-0000-0000C7E20000}"/>
    <cellStyle name="th 4 7" xfId="52745" xr:uid="{00000000-0005-0000-0000-0000C8E20000}"/>
    <cellStyle name="th 4 7 2" xfId="52746" xr:uid="{00000000-0005-0000-0000-0000C9E20000}"/>
    <cellStyle name="th 4 7 3" xfId="52747" xr:uid="{00000000-0005-0000-0000-0000CAE20000}"/>
    <cellStyle name="th 4 7 4" xfId="52748" xr:uid="{00000000-0005-0000-0000-0000CBE20000}"/>
    <cellStyle name="th 4 7 5" xfId="52749" xr:uid="{00000000-0005-0000-0000-0000CCE20000}"/>
    <cellStyle name="th 4 7 6" xfId="52750" xr:uid="{00000000-0005-0000-0000-0000CDE20000}"/>
    <cellStyle name="th 4 8" xfId="52751" xr:uid="{00000000-0005-0000-0000-0000CEE20000}"/>
    <cellStyle name="th 4 8 2" xfId="52752" xr:uid="{00000000-0005-0000-0000-0000CFE20000}"/>
    <cellStyle name="th 4 8 3" xfId="52753" xr:uid="{00000000-0005-0000-0000-0000D0E20000}"/>
    <cellStyle name="th 4 8 4" xfId="52754" xr:uid="{00000000-0005-0000-0000-0000D1E20000}"/>
    <cellStyle name="th 4 8 5" xfId="52755" xr:uid="{00000000-0005-0000-0000-0000D2E20000}"/>
    <cellStyle name="th 4 8 6" xfId="52756" xr:uid="{00000000-0005-0000-0000-0000D3E20000}"/>
    <cellStyle name="th 4 9" xfId="52757" xr:uid="{00000000-0005-0000-0000-0000D4E20000}"/>
    <cellStyle name="th 4 9 2" xfId="52758" xr:uid="{00000000-0005-0000-0000-0000D5E20000}"/>
    <cellStyle name="th 4 9 3" xfId="52759" xr:uid="{00000000-0005-0000-0000-0000D6E20000}"/>
    <cellStyle name="th 4 9 4" xfId="52760" xr:uid="{00000000-0005-0000-0000-0000D7E20000}"/>
    <cellStyle name="th 4 9 5" xfId="52761" xr:uid="{00000000-0005-0000-0000-0000D8E20000}"/>
    <cellStyle name="th 4 9 6" xfId="52762" xr:uid="{00000000-0005-0000-0000-0000D9E20000}"/>
    <cellStyle name="th 40" xfId="59236" xr:uid="{00000000-0005-0000-0000-0000DAE20000}"/>
    <cellStyle name="th 41" xfId="59293" xr:uid="{00000000-0005-0000-0000-0000DBE20000}"/>
    <cellStyle name="th 42" xfId="59259" xr:uid="{00000000-0005-0000-0000-0000DCE20000}"/>
    <cellStyle name="th 43" xfId="59337" xr:uid="{00000000-0005-0000-0000-0000DDE20000}"/>
    <cellStyle name="th 5" xfId="52763" xr:uid="{00000000-0005-0000-0000-0000DEE20000}"/>
    <cellStyle name="th 5 10" xfId="52764" xr:uid="{00000000-0005-0000-0000-0000DFE20000}"/>
    <cellStyle name="th 5 10 2" xfId="52765" xr:uid="{00000000-0005-0000-0000-0000E0E20000}"/>
    <cellStyle name="th 5 10 3" xfId="52766" xr:uid="{00000000-0005-0000-0000-0000E1E20000}"/>
    <cellStyle name="th 5 10 4" xfId="52767" xr:uid="{00000000-0005-0000-0000-0000E2E20000}"/>
    <cellStyle name="th 5 10 5" xfId="52768" xr:uid="{00000000-0005-0000-0000-0000E3E20000}"/>
    <cellStyle name="th 5 10 6" xfId="52769" xr:uid="{00000000-0005-0000-0000-0000E4E20000}"/>
    <cellStyle name="th 5 11" xfId="52770" xr:uid="{00000000-0005-0000-0000-0000E5E20000}"/>
    <cellStyle name="th 5 11 2" xfId="52771" xr:uid="{00000000-0005-0000-0000-0000E6E20000}"/>
    <cellStyle name="th 5 11 3" xfId="52772" xr:uid="{00000000-0005-0000-0000-0000E7E20000}"/>
    <cellStyle name="th 5 11 4" xfId="52773" xr:uid="{00000000-0005-0000-0000-0000E8E20000}"/>
    <cellStyle name="th 5 11 5" xfId="52774" xr:uid="{00000000-0005-0000-0000-0000E9E20000}"/>
    <cellStyle name="th 5 11 6" xfId="52775" xr:uid="{00000000-0005-0000-0000-0000EAE20000}"/>
    <cellStyle name="th 5 12" xfId="52776" xr:uid="{00000000-0005-0000-0000-0000EBE20000}"/>
    <cellStyle name="th 5 12 2" xfId="52777" xr:uid="{00000000-0005-0000-0000-0000ECE20000}"/>
    <cellStyle name="th 5 12 3" xfId="52778" xr:uid="{00000000-0005-0000-0000-0000EDE20000}"/>
    <cellStyle name="th 5 12 4" xfId="52779" xr:uid="{00000000-0005-0000-0000-0000EEE20000}"/>
    <cellStyle name="th 5 12 5" xfId="52780" xr:uid="{00000000-0005-0000-0000-0000EFE20000}"/>
    <cellStyle name="th 5 12 6" xfId="52781" xr:uid="{00000000-0005-0000-0000-0000F0E20000}"/>
    <cellStyle name="th 5 13" xfId="52782" xr:uid="{00000000-0005-0000-0000-0000F1E20000}"/>
    <cellStyle name="th 5 13 2" xfId="52783" xr:uid="{00000000-0005-0000-0000-0000F2E20000}"/>
    <cellStyle name="th 5 13 3" xfId="52784" xr:uid="{00000000-0005-0000-0000-0000F3E20000}"/>
    <cellStyle name="th 5 13 4" xfId="52785" xr:uid="{00000000-0005-0000-0000-0000F4E20000}"/>
    <cellStyle name="th 5 13 5" xfId="52786" xr:uid="{00000000-0005-0000-0000-0000F5E20000}"/>
    <cellStyle name="th 5 13 6" xfId="52787" xr:uid="{00000000-0005-0000-0000-0000F6E20000}"/>
    <cellStyle name="th 5 14" xfId="52788" xr:uid="{00000000-0005-0000-0000-0000F7E20000}"/>
    <cellStyle name="th 5 14 2" xfId="52789" xr:uid="{00000000-0005-0000-0000-0000F8E20000}"/>
    <cellStyle name="th 5 14 3" xfId="52790" xr:uid="{00000000-0005-0000-0000-0000F9E20000}"/>
    <cellStyle name="th 5 14 4" xfId="52791" xr:uid="{00000000-0005-0000-0000-0000FAE20000}"/>
    <cellStyle name="th 5 14 5" xfId="52792" xr:uid="{00000000-0005-0000-0000-0000FBE20000}"/>
    <cellStyle name="th 5 14 6" xfId="52793" xr:uid="{00000000-0005-0000-0000-0000FCE20000}"/>
    <cellStyle name="th 5 15" xfId="52794" xr:uid="{00000000-0005-0000-0000-0000FDE20000}"/>
    <cellStyle name="th 5 15 2" xfId="52795" xr:uid="{00000000-0005-0000-0000-0000FEE20000}"/>
    <cellStyle name="th 5 15 3" xfId="52796" xr:uid="{00000000-0005-0000-0000-0000FFE20000}"/>
    <cellStyle name="th 5 15 4" xfId="52797" xr:uid="{00000000-0005-0000-0000-000000E30000}"/>
    <cellStyle name="th 5 15 5" xfId="52798" xr:uid="{00000000-0005-0000-0000-000001E30000}"/>
    <cellStyle name="th 5 15 6" xfId="52799" xr:uid="{00000000-0005-0000-0000-000002E30000}"/>
    <cellStyle name="th 5 16" xfId="52800" xr:uid="{00000000-0005-0000-0000-000003E30000}"/>
    <cellStyle name="th 5 16 2" xfId="52801" xr:uid="{00000000-0005-0000-0000-000004E30000}"/>
    <cellStyle name="th 5 16 3" xfId="52802" xr:uid="{00000000-0005-0000-0000-000005E30000}"/>
    <cellStyle name="th 5 16 4" xfId="52803" xr:uid="{00000000-0005-0000-0000-000006E30000}"/>
    <cellStyle name="th 5 16 5" xfId="52804" xr:uid="{00000000-0005-0000-0000-000007E30000}"/>
    <cellStyle name="th 5 16 6" xfId="52805" xr:uid="{00000000-0005-0000-0000-000008E30000}"/>
    <cellStyle name="th 5 17" xfId="52806" xr:uid="{00000000-0005-0000-0000-000009E30000}"/>
    <cellStyle name="th 5 17 2" xfId="52807" xr:uid="{00000000-0005-0000-0000-00000AE30000}"/>
    <cellStyle name="th 5 17 3" xfId="52808" xr:uid="{00000000-0005-0000-0000-00000BE30000}"/>
    <cellStyle name="th 5 17 4" xfId="52809" xr:uid="{00000000-0005-0000-0000-00000CE30000}"/>
    <cellStyle name="th 5 17 5" xfId="52810" xr:uid="{00000000-0005-0000-0000-00000DE30000}"/>
    <cellStyle name="th 5 17 6" xfId="52811" xr:uid="{00000000-0005-0000-0000-00000EE30000}"/>
    <cellStyle name="th 5 18" xfId="52812" xr:uid="{00000000-0005-0000-0000-00000FE30000}"/>
    <cellStyle name="th 5 18 2" xfId="52813" xr:uid="{00000000-0005-0000-0000-000010E30000}"/>
    <cellStyle name="th 5 18 3" xfId="52814" xr:uid="{00000000-0005-0000-0000-000011E30000}"/>
    <cellStyle name="th 5 18 4" xfId="52815" xr:uid="{00000000-0005-0000-0000-000012E30000}"/>
    <cellStyle name="th 5 18 5" xfId="52816" xr:uid="{00000000-0005-0000-0000-000013E30000}"/>
    <cellStyle name="th 5 18 6" xfId="52817" xr:uid="{00000000-0005-0000-0000-000014E30000}"/>
    <cellStyle name="th 5 19" xfId="52818" xr:uid="{00000000-0005-0000-0000-000015E30000}"/>
    <cellStyle name="th 5 19 2" xfId="52819" xr:uid="{00000000-0005-0000-0000-000016E30000}"/>
    <cellStyle name="th 5 19 3" xfId="52820" xr:uid="{00000000-0005-0000-0000-000017E30000}"/>
    <cellStyle name="th 5 19 4" xfId="52821" xr:uid="{00000000-0005-0000-0000-000018E30000}"/>
    <cellStyle name="th 5 19 5" xfId="52822" xr:uid="{00000000-0005-0000-0000-000019E30000}"/>
    <cellStyle name="th 5 19 6" xfId="52823" xr:uid="{00000000-0005-0000-0000-00001AE30000}"/>
    <cellStyle name="th 5 2" xfId="52824" xr:uid="{00000000-0005-0000-0000-00001BE30000}"/>
    <cellStyle name="th 5 2 2" xfId="52825" xr:uid="{00000000-0005-0000-0000-00001CE30000}"/>
    <cellStyle name="th 5 2 3" xfId="52826" xr:uid="{00000000-0005-0000-0000-00001DE30000}"/>
    <cellStyle name="th 5 2 4" xfId="52827" xr:uid="{00000000-0005-0000-0000-00001EE30000}"/>
    <cellStyle name="th 5 2 5" xfId="52828" xr:uid="{00000000-0005-0000-0000-00001FE30000}"/>
    <cellStyle name="th 5 2 6" xfId="52829" xr:uid="{00000000-0005-0000-0000-000020E30000}"/>
    <cellStyle name="th 5 2 7" xfId="52830" xr:uid="{00000000-0005-0000-0000-000021E30000}"/>
    <cellStyle name="th 5 20" xfId="52831" xr:uid="{00000000-0005-0000-0000-000022E30000}"/>
    <cellStyle name="th 5 20 2" xfId="52832" xr:uid="{00000000-0005-0000-0000-000023E30000}"/>
    <cellStyle name="th 5 20 3" xfId="52833" xr:uid="{00000000-0005-0000-0000-000024E30000}"/>
    <cellStyle name="th 5 20 4" xfId="52834" xr:uid="{00000000-0005-0000-0000-000025E30000}"/>
    <cellStyle name="th 5 20 5" xfId="52835" xr:uid="{00000000-0005-0000-0000-000026E30000}"/>
    <cellStyle name="th 5 20 6" xfId="52836" xr:uid="{00000000-0005-0000-0000-000027E30000}"/>
    <cellStyle name="th 5 21" xfId="52837" xr:uid="{00000000-0005-0000-0000-000028E30000}"/>
    <cellStyle name="th 5 21 2" xfId="52838" xr:uid="{00000000-0005-0000-0000-000029E30000}"/>
    <cellStyle name="th 5 21 3" xfId="52839" xr:uid="{00000000-0005-0000-0000-00002AE30000}"/>
    <cellStyle name="th 5 21 4" xfId="52840" xr:uid="{00000000-0005-0000-0000-00002BE30000}"/>
    <cellStyle name="th 5 21 5" xfId="52841" xr:uid="{00000000-0005-0000-0000-00002CE30000}"/>
    <cellStyle name="th 5 21 6" xfId="52842" xr:uid="{00000000-0005-0000-0000-00002DE30000}"/>
    <cellStyle name="th 5 22" xfId="52843" xr:uid="{00000000-0005-0000-0000-00002EE30000}"/>
    <cellStyle name="th 5 22 2" xfId="52844" xr:uid="{00000000-0005-0000-0000-00002FE30000}"/>
    <cellStyle name="th 5 22 3" xfId="52845" xr:uid="{00000000-0005-0000-0000-000030E30000}"/>
    <cellStyle name="th 5 22 4" xfId="52846" xr:uid="{00000000-0005-0000-0000-000031E30000}"/>
    <cellStyle name="th 5 22 5" xfId="52847" xr:uid="{00000000-0005-0000-0000-000032E30000}"/>
    <cellStyle name="th 5 22 6" xfId="52848" xr:uid="{00000000-0005-0000-0000-000033E30000}"/>
    <cellStyle name="th 5 23" xfId="52849" xr:uid="{00000000-0005-0000-0000-000034E30000}"/>
    <cellStyle name="th 5 23 2" xfId="52850" xr:uid="{00000000-0005-0000-0000-000035E30000}"/>
    <cellStyle name="th 5 23 3" xfId="52851" xr:uid="{00000000-0005-0000-0000-000036E30000}"/>
    <cellStyle name="th 5 23 4" xfId="52852" xr:uid="{00000000-0005-0000-0000-000037E30000}"/>
    <cellStyle name="th 5 23 5" xfId="52853" xr:uid="{00000000-0005-0000-0000-000038E30000}"/>
    <cellStyle name="th 5 23 6" xfId="52854" xr:uid="{00000000-0005-0000-0000-000039E30000}"/>
    <cellStyle name="th 5 24" xfId="52855" xr:uid="{00000000-0005-0000-0000-00003AE30000}"/>
    <cellStyle name="th 5 24 2" xfId="52856" xr:uid="{00000000-0005-0000-0000-00003BE30000}"/>
    <cellStyle name="th 5 24 3" xfId="52857" xr:uid="{00000000-0005-0000-0000-00003CE30000}"/>
    <cellStyle name="th 5 24 4" xfId="52858" xr:uid="{00000000-0005-0000-0000-00003DE30000}"/>
    <cellStyle name="th 5 24 5" xfId="52859" xr:uid="{00000000-0005-0000-0000-00003EE30000}"/>
    <cellStyle name="th 5 24 6" xfId="52860" xr:uid="{00000000-0005-0000-0000-00003FE30000}"/>
    <cellStyle name="th 5 25" xfId="52861" xr:uid="{00000000-0005-0000-0000-000040E30000}"/>
    <cellStyle name="th 5 25 2" xfId="52862" xr:uid="{00000000-0005-0000-0000-000041E30000}"/>
    <cellStyle name="th 5 25 3" xfId="52863" xr:uid="{00000000-0005-0000-0000-000042E30000}"/>
    <cellStyle name="th 5 25 4" xfId="52864" xr:uid="{00000000-0005-0000-0000-000043E30000}"/>
    <cellStyle name="th 5 25 5" xfId="52865" xr:uid="{00000000-0005-0000-0000-000044E30000}"/>
    <cellStyle name="th 5 25 6" xfId="52866" xr:uid="{00000000-0005-0000-0000-000045E30000}"/>
    <cellStyle name="th 5 26" xfId="52867" xr:uid="{00000000-0005-0000-0000-000046E30000}"/>
    <cellStyle name="th 5 26 2" xfId="52868" xr:uid="{00000000-0005-0000-0000-000047E30000}"/>
    <cellStyle name="th 5 26 3" xfId="52869" xr:uid="{00000000-0005-0000-0000-000048E30000}"/>
    <cellStyle name="th 5 26 4" xfId="52870" xr:uid="{00000000-0005-0000-0000-000049E30000}"/>
    <cellStyle name="th 5 26 5" xfId="52871" xr:uid="{00000000-0005-0000-0000-00004AE30000}"/>
    <cellStyle name="th 5 26 6" xfId="52872" xr:uid="{00000000-0005-0000-0000-00004BE30000}"/>
    <cellStyle name="th 5 27" xfId="52873" xr:uid="{00000000-0005-0000-0000-00004CE30000}"/>
    <cellStyle name="th 5 27 2" xfId="52874" xr:uid="{00000000-0005-0000-0000-00004DE30000}"/>
    <cellStyle name="th 5 27 3" xfId="52875" xr:uid="{00000000-0005-0000-0000-00004EE30000}"/>
    <cellStyle name="th 5 27 4" xfId="52876" xr:uid="{00000000-0005-0000-0000-00004FE30000}"/>
    <cellStyle name="th 5 27 5" xfId="52877" xr:uid="{00000000-0005-0000-0000-000050E30000}"/>
    <cellStyle name="th 5 27 6" xfId="52878" xr:uid="{00000000-0005-0000-0000-000051E30000}"/>
    <cellStyle name="th 5 28" xfId="52879" xr:uid="{00000000-0005-0000-0000-000052E30000}"/>
    <cellStyle name="th 5 28 2" xfId="52880" xr:uid="{00000000-0005-0000-0000-000053E30000}"/>
    <cellStyle name="th 5 28 3" xfId="52881" xr:uid="{00000000-0005-0000-0000-000054E30000}"/>
    <cellStyle name="th 5 28 4" xfId="52882" xr:uid="{00000000-0005-0000-0000-000055E30000}"/>
    <cellStyle name="th 5 28 5" xfId="52883" xr:uid="{00000000-0005-0000-0000-000056E30000}"/>
    <cellStyle name="th 5 28 6" xfId="52884" xr:uid="{00000000-0005-0000-0000-000057E30000}"/>
    <cellStyle name="th 5 29" xfId="52885" xr:uid="{00000000-0005-0000-0000-000058E30000}"/>
    <cellStyle name="th 5 29 2" xfId="52886" xr:uid="{00000000-0005-0000-0000-000059E30000}"/>
    <cellStyle name="th 5 29 3" xfId="52887" xr:uid="{00000000-0005-0000-0000-00005AE30000}"/>
    <cellStyle name="th 5 29 4" xfId="52888" xr:uid="{00000000-0005-0000-0000-00005BE30000}"/>
    <cellStyle name="th 5 29 5" xfId="52889" xr:uid="{00000000-0005-0000-0000-00005CE30000}"/>
    <cellStyle name="th 5 29 6" xfId="52890" xr:uid="{00000000-0005-0000-0000-00005DE30000}"/>
    <cellStyle name="th 5 3" xfId="52891" xr:uid="{00000000-0005-0000-0000-00005EE30000}"/>
    <cellStyle name="th 5 3 2" xfId="52892" xr:uid="{00000000-0005-0000-0000-00005FE30000}"/>
    <cellStyle name="th 5 3 3" xfId="52893" xr:uid="{00000000-0005-0000-0000-000060E30000}"/>
    <cellStyle name="th 5 3 4" xfId="52894" xr:uid="{00000000-0005-0000-0000-000061E30000}"/>
    <cellStyle name="th 5 3 5" xfId="52895" xr:uid="{00000000-0005-0000-0000-000062E30000}"/>
    <cellStyle name="th 5 3 6" xfId="52896" xr:uid="{00000000-0005-0000-0000-000063E30000}"/>
    <cellStyle name="th 5 30" xfId="52897" xr:uid="{00000000-0005-0000-0000-000064E30000}"/>
    <cellStyle name="th 5 31" xfId="52898" xr:uid="{00000000-0005-0000-0000-000065E30000}"/>
    <cellStyle name="th 5 32" xfId="52899" xr:uid="{00000000-0005-0000-0000-000066E30000}"/>
    <cellStyle name="th 5 33" xfId="52900" xr:uid="{00000000-0005-0000-0000-000067E30000}"/>
    <cellStyle name="th 5 34" xfId="52901" xr:uid="{00000000-0005-0000-0000-000068E30000}"/>
    <cellStyle name="th 5 4" xfId="52902" xr:uid="{00000000-0005-0000-0000-000069E30000}"/>
    <cellStyle name="th 5 4 2" xfId="52903" xr:uid="{00000000-0005-0000-0000-00006AE30000}"/>
    <cellStyle name="th 5 4 3" xfId="52904" xr:uid="{00000000-0005-0000-0000-00006BE30000}"/>
    <cellStyle name="th 5 4 4" xfId="52905" xr:uid="{00000000-0005-0000-0000-00006CE30000}"/>
    <cellStyle name="th 5 4 5" xfId="52906" xr:uid="{00000000-0005-0000-0000-00006DE30000}"/>
    <cellStyle name="th 5 4 6" xfId="52907" xr:uid="{00000000-0005-0000-0000-00006EE30000}"/>
    <cellStyle name="th 5 5" xfId="52908" xr:uid="{00000000-0005-0000-0000-00006FE30000}"/>
    <cellStyle name="th 5 5 2" xfId="52909" xr:uid="{00000000-0005-0000-0000-000070E30000}"/>
    <cellStyle name="th 5 5 3" xfId="52910" xr:uid="{00000000-0005-0000-0000-000071E30000}"/>
    <cellStyle name="th 5 5 4" xfId="52911" xr:uid="{00000000-0005-0000-0000-000072E30000}"/>
    <cellStyle name="th 5 5 5" xfId="52912" xr:uid="{00000000-0005-0000-0000-000073E30000}"/>
    <cellStyle name="th 5 5 6" xfId="52913" xr:uid="{00000000-0005-0000-0000-000074E30000}"/>
    <cellStyle name="th 5 6" xfId="52914" xr:uid="{00000000-0005-0000-0000-000075E30000}"/>
    <cellStyle name="th 5 6 2" xfId="52915" xr:uid="{00000000-0005-0000-0000-000076E30000}"/>
    <cellStyle name="th 5 6 3" xfId="52916" xr:uid="{00000000-0005-0000-0000-000077E30000}"/>
    <cellStyle name="th 5 6 4" xfId="52917" xr:uid="{00000000-0005-0000-0000-000078E30000}"/>
    <cellStyle name="th 5 6 5" xfId="52918" xr:uid="{00000000-0005-0000-0000-000079E30000}"/>
    <cellStyle name="th 5 6 6" xfId="52919" xr:uid="{00000000-0005-0000-0000-00007AE30000}"/>
    <cellStyle name="th 5 7" xfId="52920" xr:uid="{00000000-0005-0000-0000-00007BE30000}"/>
    <cellStyle name="th 5 7 2" xfId="52921" xr:uid="{00000000-0005-0000-0000-00007CE30000}"/>
    <cellStyle name="th 5 7 3" xfId="52922" xr:uid="{00000000-0005-0000-0000-00007DE30000}"/>
    <cellStyle name="th 5 7 4" xfId="52923" xr:uid="{00000000-0005-0000-0000-00007EE30000}"/>
    <cellStyle name="th 5 7 5" xfId="52924" xr:uid="{00000000-0005-0000-0000-00007FE30000}"/>
    <cellStyle name="th 5 7 6" xfId="52925" xr:uid="{00000000-0005-0000-0000-000080E30000}"/>
    <cellStyle name="th 5 8" xfId="52926" xr:uid="{00000000-0005-0000-0000-000081E30000}"/>
    <cellStyle name="th 5 8 2" xfId="52927" xr:uid="{00000000-0005-0000-0000-000082E30000}"/>
    <cellStyle name="th 5 8 3" xfId="52928" xr:uid="{00000000-0005-0000-0000-000083E30000}"/>
    <cellStyle name="th 5 8 4" xfId="52929" xr:uid="{00000000-0005-0000-0000-000084E30000}"/>
    <cellStyle name="th 5 8 5" xfId="52930" xr:uid="{00000000-0005-0000-0000-000085E30000}"/>
    <cellStyle name="th 5 8 6" xfId="52931" xr:uid="{00000000-0005-0000-0000-000086E30000}"/>
    <cellStyle name="th 5 9" xfId="52932" xr:uid="{00000000-0005-0000-0000-000087E30000}"/>
    <cellStyle name="th 5 9 2" xfId="52933" xr:uid="{00000000-0005-0000-0000-000088E30000}"/>
    <cellStyle name="th 5 9 3" xfId="52934" xr:uid="{00000000-0005-0000-0000-000089E30000}"/>
    <cellStyle name="th 5 9 4" xfId="52935" xr:uid="{00000000-0005-0000-0000-00008AE30000}"/>
    <cellStyle name="th 5 9 5" xfId="52936" xr:uid="{00000000-0005-0000-0000-00008BE30000}"/>
    <cellStyle name="th 5 9 6" xfId="52937" xr:uid="{00000000-0005-0000-0000-00008CE30000}"/>
    <cellStyle name="th 6" xfId="52938" xr:uid="{00000000-0005-0000-0000-00008DE30000}"/>
    <cellStyle name="th 6 2" xfId="52939" xr:uid="{00000000-0005-0000-0000-00008EE30000}"/>
    <cellStyle name="th 6 3" xfId="52940" xr:uid="{00000000-0005-0000-0000-00008FE30000}"/>
    <cellStyle name="th 6 4" xfId="52941" xr:uid="{00000000-0005-0000-0000-000090E30000}"/>
    <cellStyle name="th 6 5" xfId="52942" xr:uid="{00000000-0005-0000-0000-000091E30000}"/>
    <cellStyle name="th 6 6" xfId="52943" xr:uid="{00000000-0005-0000-0000-000092E30000}"/>
    <cellStyle name="th 6 7" xfId="52944" xr:uid="{00000000-0005-0000-0000-000093E30000}"/>
    <cellStyle name="th 7" xfId="52945" xr:uid="{00000000-0005-0000-0000-000094E30000}"/>
    <cellStyle name="th 7 2" xfId="52946" xr:uid="{00000000-0005-0000-0000-000095E30000}"/>
    <cellStyle name="th 7 3" xfId="52947" xr:uid="{00000000-0005-0000-0000-000096E30000}"/>
    <cellStyle name="th 7 4" xfId="52948" xr:uid="{00000000-0005-0000-0000-000097E30000}"/>
    <cellStyle name="th 7 5" xfId="52949" xr:uid="{00000000-0005-0000-0000-000098E30000}"/>
    <cellStyle name="th 7 6" xfId="52950" xr:uid="{00000000-0005-0000-0000-000099E30000}"/>
    <cellStyle name="th 8" xfId="52951" xr:uid="{00000000-0005-0000-0000-00009AE30000}"/>
    <cellStyle name="th 8 2" xfId="52952" xr:uid="{00000000-0005-0000-0000-00009BE30000}"/>
    <cellStyle name="th 8 3" xfId="52953" xr:uid="{00000000-0005-0000-0000-00009CE30000}"/>
    <cellStyle name="th 8 4" xfId="52954" xr:uid="{00000000-0005-0000-0000-00009DE30000}"/>
    <cellStyle name="th 8 5" xfId="52955" xr:uid="{00000000-0005-0000-0000-00009EE30000}"/>
    <cellStyle name="th 8 6" xfId="52956" xr:uid="{00000000-0005-0000-0000-00009FE30000}"/>
    <cellStyle name="th 9" xfId="52957" xr:uid="{00000000-0005-0000-0000-0000A0E30000}"/>
    <cellStyle name="th 9 2" xfId="52958" xr:uid="{00000000-0005-0000-0000-0000A1E30000}"/>
    <cellStyle name="th 9 3" xfId="52959" xr:uid="{00000000-0005-0000-0000-0000A2E30000}"/>
    <cellStyle name="th 9 4" xfId="52960" xr:uid="{00000000-0005-0000-0000-0000A3E30000}"/>
    <cellStyle name="th 9 5" xfId="52961" xr:uid="{00000000-0005-0000-0000-0000A4E30000}"/>
    <cellStyle name="th 9 6" xfId="52962" xr:uid="{00000000-0005-0000-0000-0000A5E30000}"/>
    <cellStyle name="th_KHKT_tong_quat_BK_(Pb_20.3)(1) (1)" xfId="52963" xr:uid="{00000000-0005-0000-0000-0000A6E30000}"/>
    <cellStyle name="than" xfId="1159" xr:uid="{00000000-0005-0000-0000-0000A7E30000}"/>
    <cellStyle name="Thanh" xfId="52964" xr:uid="{00000000-0005-0000-0000-0000A8E30000}"/>
    <cellStyle name="þ_x001d_ð¤_x000c_¯þ_x0014__x000d_¨þU_x0001_À_x0004_ _x0015__x000f__x0001__x0001_" xfId="1160" xr:uid="{00000000-0005-0000-0000-0000A9E30000}"/>
    <cellStyle name="þ_x001d_ð¤_x000c_¯þ_x0014__x000d_¨þU_x0001_À_x0004_ _x0015__x000f__x0001__x0001_ 2" xfId="62035" xr:uid="{00000000-0005-0000-0000-0000AAE30000}"/>
    <cellStyle name="þ_x001d_ð·_x000c_æþ'_x000d_ßþU_x0001_Ø_x0005_ü_x0014__x0007__x0001__x0001_" xfId="1161" xr:uid="{00000000-0005-0000-0000-0000ABE30000}"/>
    <cellStyle name="þ_x001d_ð·_x000c_æþ'_x000d_ßþU_x0001_Ø_x0005_ü_x0014__x0007__x0001__x0001_ 2" xfId="52965" xr:uid="{00000000-0005-0000-0000-0000ACE30000}"/>
    <cellStyle name="þ_x001d_ð·_x000c_æþ'_x000d_ßþU_x0001_Ø_x0005_ü_x0014__x0007__x0001__x0001_?_x0002_ÿÿÿÿÿÿÿÿÿÿÿÿÿÿÿ¯?(_x0002__x001e__x0016_ ???¼$ÿÿÿÿ????_x0006__x0016_??????????????Í!Ë??????????           ?????           ?????????_x000d_C:\WINDOWS\_x000d_V_x000d_S\TEMP_x000d_NC;C:\NU;C:\VIRUS;_x000d_?????????????????????????????????????????????????????????????????????????????" xfId="52966" xr:uid="{00000000-0005-0000-0000-0000ADE30000}"/>
    <cellStyle name="þ_x001d_ð·_x000c_æþ'_x000d_ßþU_x0001_Ø_x0005_ü_x0014__x0007__x0001__x0001_?_x0002_ÿÿÿÿÿÿÿÿÿÿÿÿÿÿÿ¯?(_x0002__x001e__x0016_ ???¼$ÿÿÿÿ????_x0006__x0016_??????????????Í!Ë??????????           ?????           ?????????_x000d_C:\WINDOWS\_x000d_V_x000d_S\TEMP_x00" xfId="61709" xr:uid="{00000000-0005-0000-0000-0000AEE30000}"/>
    <cellStyle name="þ_x001d_ð·_x000c_æþ'_x000d_ßþU_x0001_Ø_x0005_ü_x0014__x0007__x0001__x0001_?_x0002_ÿÿÿÿÿÿÿÿÿÿÿÿÿÿÿ¯?(_x0002__x001e__x0016_ ???¼$ÿÿÿÿ????_x0006__x0016_??????????????Í!Ë??????????           ?????           ????Fþ_x0016_?_x000d_FÆ_x0016_Pš_x001a_7_x0014__x000b_Àt_x0019_‹F_x0006_‹V_x0008_‰Fö‰VøÿvþFÆ_x0016_Pš‚C_x0014_ÉË¸ÿ_x0013_U‹ì_x001e_Ø‹F_x000a_‹V_x000c_Ä^_x0006_&amp;‰G_x0008_&amp;‰W_x000a__x001f_ÉË?¸ÿ_x0013_È_x0006_??WV_x001e_Ø‹^_x000a_‹v_x0006_ƒûÿt_x0007_F_x0008_&amp;‰\_x000a_ƒ~_x000c_?u.F_x0008_&amp;ÿt_x0002_&amp;ÿ4&amp;" xfId="52967" xr:uid="{00000000-0005-0000-0000-0000AFE30000}"/>
    <cellStyle name="þ_x001d_ð·_x000c_æþ'_x000d_ßþU_x0001_Ø_x0005_ü_x0014__x0007__x0001__x0001_?_x0002_ÿÿÿÿÿÿÿÿÿÿÿÿÿÿÿ¯?(_x0002__x001e__x0016_ ???¼$ÿÿÿÿ????_x0006__x0016_??????????????Í!Ë??????????           ?????           ????Fþ_x0016_?_x000d_FÆ_x0016_Pš_x001a_7_x0014__x000b_Àt_x0019_‹F_x0006_‹V_x0008_‰Fö‰VøÿvþFÆ_x0016_Pš‚C_x0014_ÉË¸ÿ_x0013_U‹ì_x001e_ŽØ‹F_x000a_‹V_x000c_Ä^_x0006_&amp;‰G_x0008_&amp;‰W_x000a__x001f_ÉË?¸ÿ_x0013_È_x0006_??WV_x001e_ŽØ‹^_x000a_‹v_x0006_ƒûÿt_x0007_ŽF_x0008_&amp;‰\_x000a_ƒ~_x000c_?u.ŽF_x0008_&amp;ÿt_x0002_&amp;ÿ4&amp;" xfId="52968" xr:uid="{00000000-0005-0000-0000-0000B0E30000}"/>
    <cellStyle name="þ_x001d_ð·_x000c_æþ'_x000d_ßþU_x0001_Ø_x0005_ü_x0014__x0007__x0001__x0001_?_x0002_ÿÿÿÿÿÿÿÿÿÿÿÿÿÿÿ¯?(_x0002__x001e__x0016_ ???¼$ÿÿÿÿ????_x0006__x0016_??????????????Í!Ë??????????           ?????           ????Fþ_x0016_?_x000d_FÆ_x0016_Pš_x001a_7_x0014__x0" xfId="61710" xr:uid="{00000000-0005-0000-0000-0000B1E30000}"/>
    <cellStyle name="þ_x001d_ð·_x000c_æþ'_x000d_ßþU_x0001_Ø_x0005_ü_x0014__x0007__x0001__x0001__KHKT_tong_quat_BK_(Pb_20.3)(1) (1)" xfId="52969" xr:uid="{00000000-0005-0000-0000-0000B2E30000}"/>
    <cellStyle name="þð·æþ'_x000d_ßþUØü?ÿÿÿÿÿÿÿÿÿÿÿÿÿÿÿ¯?( ???¼$ÿÿÿÿ??????????????????Í!Ë??????????           ?????           ?????????_x000d_C:\WINDOWS\_x000d_V_x000d_S\TEMP_x000d_NC;C:\NU;C:\VIRUS;_x000d_??????????????????????????????????????????????????????????????????????" xfId="61711" xr:uid="{00000000-0005-0000-0000-0000B3E30000}"/>
    <cellStyle name="þð·æþ'_x000d_ßþUØü?ÿÿÿÿÿÿÿÿÿÿÿÿÿÿÿ¯?( ???¼$ÿÿÿÿ??????????????????Í!Ë??????????           ?????           ?????????_x000d_C:\WINDOWS\_x000d_V_x000d_S\TEMP_x000d_NC;C:\NU;C:\VIRUS;_x000d_?????????????????????????????????????????????????????????????????????????????" xfId="52970" xr:uid="{00000000-0005-0000-0000-0000B4E30000}"/>
    <cellStyle name="þð·æþ'_x000d_ßþUØü?ÿÿÿÿÿÿÿÿÿÿÿÿÿÿÿ¯?( ???¼$ÿÿÿÿ??????????????????Í!Ë??????????           ?????           ????Fþ?_x000d_FÆPš7Àt‹F‹V‰Fö‰VøÿvþFÆPš‚CÉË¸ÿU‹ìŽØ‹F_x000a_‹VÄ^&amp;‰G&amp;‰W_x000a_ÉË?¸ÿÈ??WVŽØ‹^_x000a_‹vƒûÿtŽF&amp;‰\_x000a_ƒ~?u.ŽF&amp;ÿt&amp;ÿ4&amp;" xfId="52971" xr:uid="{00000000-0005-0000-0000-0000B5E30000}"/>
    <cellStyle name="þð·æþ'_x000d_ßþUØü?ÿÿÿÿÿÿÿÿÿÿÿÿÿÿÿ¯?( ???¼$ÿÿÿÿ??????????????????Í!Ë??????????           ?????           ????Fþ?_x000d_FÆPš7Àt‹F‹V‰Fö‰VøÿvþFÆPš‚CÉË¸ÿU‹ìŽØ‹F_x000a_‹VÄ^&amp;‰G&amp;‰W_x000a_ÉË?¸ÿÈ??WVŽØ‹^_x000a_‹vƒûÿtŽF&amp;‰\_x000a_ƒ~?u.ŽF&amp;ÿt&amp;ÿ4&amp; 2" xfId="61712" xr:uid="{00000000-0005-0000-0000-0000B6E30000}"/>
    <cellStyle name="þ_x001d_ðÇ%Uý—&amp;Hý9_x0008_Ÿ s_x000a__x0007__x0001__x0001_" xfId="1162" xr:uid="{00000000-0005-0000-0000-0000B7E30000}"/>
    <cellStyle name="þ_x001d_ðÇ%Uý—&amp;Hý9_x0008_Ÿ s_x000a__x0007__x0001__x0001_ 2" xfId="52972" xr:uid="{00000000-0005-0000-0000-0000B8E30000}"/>
    <cellStyle name="þ_x001d_ðÇ%Uý—&amp;Hý9_x0008_Ÿ s_x000a__x0007__x0001__x0001_?_x0002_ÿÿÿÿÿÿÿÿÿÿÿÿÿÿÿ_x0001_(_x0002_—_x000d_???Î_x001f_ÿÿÿÿ????_x0007_???????????????Í!Ë??????????           ?????           ?????????_x000d_C:\WINDOWS\country.sys_x000d_???????????????????????????????" xfId="61713" xr:uid="{00000000-0005-0000-0000-0000B9E30000}"/>
    <cellStyle name="þ_x001d_ðÇ%Uý—&amp;Hý9_x0008_Ÿ s_x000a__x0007__x0001__x0001_?_x0002_ÿÿÿÿÿÿÿÿÿÿÿÿÿÿÿ_x0001_(_x0002_—_x000d_???Î_x001f_ÿÿÿÿ????_x0007_???????????????Í!Ë??????????           ?????           ?????????_x000d_C:\WINDOWS\country.sys_x000d_??????????????????????????????????????????????????????????????????????????????????????????????" xfId="52973" xr:uid="{00000000-0005-0000-0000-0000BAE30000}"/>
    <cellStyle name="þ_x001d_ðÇ%Uý—&amp;Hý9_x0008_Ÿ s_x000a__x0007__x0001__x0001_?_x0002_ÿÿÿÿÿÿÿÿÿÿÿÿÿÿÿ_x0001_(_x0002_—_x000d_???Î_x001f_ÿÿÿÿ????_x0007_???????????????Í!Ë??????????           ?????           ?????????_x000d_C:\WINDOWS\country.sys_x000d_?????????????????????????????????????????????????????????????????????????????????????????????? 2" xfId="52974" xr:uid="{00000000-0005-0000-0000-0000BBE30000}"/>
    <cellStyle name="þ_x001d_ðK_x000c_Fý_x001b__x000d_9" xfId="57929" xr:uid="{00000000-0005-0000-0000-0000BCE30000}"/>
    <cellStyle name="þ_x001d_ðK_x000c_Fý_x001b__x000d_9ýU_x0001_Ð_x0008_¦)_x0007__x0001__x0001_" xfId="1163" xr:uid="{00000000-0005-0000-0000-0000BDE30000}"/>
    <cellStyle name="þ_x001d_ðK_x000c_Fý_x001b__x000d_9ýU_x0001_Ð_x0008_¦)_x0007__x0001__x0001_ 2" xfId="62036" xr:uid="{00000000-0005-0000-0000-0000BEE30000}"/>
    <cellStyle name="thuong-10" xfId="1164" xr:uid="{00000000-0005-0000-0000-0000BFE30000}"/>
    <cellStyle name="thuong-10 2" xfId="62037" xr:uid="{00000000-0005-0000-0000-0000C0E30000}"/>
    <cellStyle name="thuong-11" xfId="1165" xr:uid="{00000000-0005-0000-0000-0000C1E30000}"/>
    <cellStyle name="thuong-11 2" xfId="62038" xr:uid="{00000000-0005-0000-0000-0000C2E30000}"/>
    <cellStyle name="Thuyet minh" xfId="1166" xr:uid="{00000000-0005-0000-0000-0000C3E30000}"/>
    <cellStyle name="Thuyet minh 2" xfId="62039" xr:uid="{00000000-0005-0000-0000-0000C4E30000}"/>
    <cellStyle name="Tiªu ®Ì" xfId="52975" xr:uid="{00000000-0005-0000-0000-000050DF0000}"/>
    <cellStyle name="Tien1" xfId="1167" xr:uid="{00000000-0005-0000-0000-000051DF0000}"/>
    <cellStyle name="Tieu_de_2" xfId="1168" xr:uid="{00000000-0005-0000-0000-000052DF0000}"/>
    <cellStyle name="Times New Roman" xfId="1169" xr:uid="{00000000-0005-0000-0000-000053DF0000}"/>
    <cellStyle name="TiÓu môc" xfId="52976" xr:uid="{00000000-0005-0000-0000-000054DF0000}"/>
    <cellStyle name="tit1" xfId="1170" xr:uid="{00000000-0005-0000-0000-000055DF0000}"/>
    <cellStyle name="tit1 2" xfId="62040" xr:uid="{00000000-0005-0000-0000-000056DF0000}"/>
    <cellStyle name="tit2" xfId="1171" xr:uid="{00000000-0005-0000-0000-000057DF0000}"/>
    <cellStyle name="tit2 2" xfId="58948" xr:uid="{00000000-0005-0000-0000-000058DF0000}"/>
    <cellStyle name="tit2 3" xfId="59249" xr:uid="{00000000-0005-0000-0000-000059DF0000}"/>
    <cellStyle name="tit2 4" xfId="59306" xr:uid="{00000000-0005-0000-0000-00005ADF0000}"/>
    <cellStyle name="tit2 5" xfId="59264" xr:uid="{00000000-0005-0000-0000-00005BDF0000}"/>
    <cellStyle name="tit2 6" xfId="59378" xr:uid="{00000000-0005-0000-0000-00005CDF0000}"/>
    <cellStyle name="tit3" xfId="1172" xr:uid="{00000000-0005-0000-0000-00005DDF0000}"/>
    <cellStyle name="tit3 2" xfId="62041" xr:uid="{00000000-0005-0000-0000-00005EDF0000}"/>
    <cellStyle name="tit4" xfId="1173" xr:uid="{00000000-0005-0000-0000-00005FDF0000}"/>
    <cellStyle name="tit4 2" xfId="62042" xr:uid="{00000000-0005-0000-0000-000060DF0000}"/>
    <cellStyle name="Title 10" xfId="57930" xr:uid="{00000000-0005-0000-0000-000061DF0000}"/>
    <cellStyle name="Title 11" xfId="57931" xr:uid="{00000000-0005-0000-0000-000062DF0000}"/>
    <cellStyle name="Title 12" xfId="57932" xr:uid="{00000000-0005-0000-0000-000063DF0000}"/>
    <cellStyle name="Title 13" xfId="57933" xr:uid="{00000000-0005-0000-0000-000064DF0000}"/>
    <cellStyle name="Title 14" xfId="57934" xr:uid="{00000000-0005-0000-0000-000065DF0000}"/>
    <cellStyle name="Title 2" xfId="52977" xr:uid="{00000000-0005-0000-0000-000066DF0000}"/>
    <cellStyle name="Title 3" xfId="57935" xr:uid="{00000000-0005-0000-0000-000067DF0000}"/>
    <cellStyle name="Title 4" xfId="57936" xr:uid="{00000000-0005-0000-0000-000068DF0000}"/>
    <cellStyle name="Title 5" xfId="57937" xr:uid="{00000000-0005-0000-0000-000069DF0000}"/>
    <cellStyle name="Title 6" xfId="57938" xr:uid="{00000000-0005-0000-0000-00006ADF0000}"/>
    <cellStyle name="Title 7" xfId="57939" xr:uid="{00000000-0005-0000-0000-00006BDF0000}"/>
    <cellStyle name="Title 8" xfId="57940" xr:uid="{00000000-0005-0000-0000-00006CDF0000}"/>
    <cellStyle name="Title 9" xfId="57941" xr:uid="{00000000-0005-0000-0000-00006DDF0000}"/>
    <cellStyle name="Tong so" xfId="61714" xr:uid="{00000000-0005-0000-0000-00006EDF0000}"/>
    <cellStyle name="tong so 1" xfId="61715" xr:uid="{00000000-0005-0000-0000-00006FDF0000}"/>
    <cellStyle name="tong so 1 2" xfId="61716" xr:uid="{00000000-0005-0000-0000-000070DF0000}"/>
    <cellStyle name="Tong so 2" xfId="61717" xr:uid="{00000000-0005-0000-0000-000071DF0000}"/>
    <cellStyle name="Tongcong" xfId="1174" xr:uid="{00000000-0005-0000-0000-000072DF0000}"/>
    <cellStyle name="Tongcong 2" xfId="62043" xr:uid="{00000000-0005-0000-0000-000073DF0000}"/>
    <cellStyle name="Total 10" xfId="57942" xr:uid="{00000000-0005-0000-0000-000074DF0000}"/>
    <cellStyle name="Total 11" xfId="57943" xr:uid="{00000000-0005-0000-0000-000075DF0000}"/>
    <cellStyle name="Total 12" xfId="57944" xr:uid="{00000000-0005-0000-0000-000076DF0000}"/>
    <cellStyle name="Total 13" xfId="57945" xr:uid="{00000000-0005-0000-0000-000077DF0000}"/>
    <cellStyle name="Total 14" xfId="57946" xr:uid="{00000000-0005-0000-0000-000078DF0000}"/>
    <cellStyle name="Total 2" xfId="52978" xr:uid="{00000000-0005-0000-0000-000079DF0000}"/>
    <cellStyle name="Total 2 2" xfId="58949" xr:uid="{00000000-0005-0000-0000-00007ADF0000}"/>
    <cellStyle name="Total 3" xfId="57947" xr:uid="{00000000-0005-0000-0000-00007BDF0000}"/>
    <cellStyle name="Total 4" xfId="57948" xr:uid="{00000000-0005-0000-0000-00007CDF0000}"/>
    <cellStyle name="Total 5" xfId="57949" xr:uid="{00000000-0005-0000-0000-00007DDF0000}"/>
    <cellStyle name="Total 6" xfId="57950" xr:uid="{00000000-0005-0000-0000-00007EDF0000}"/>
    <cellStyle name="Total 7" xfId="57951" xr:uid="{00000000-0005-0000-0000-00007FDF0000}"/>
    <cellStyle name="Total 8" xfId="57952" xr:uid="{00000000-0005-0000-0000-000080DF0000}"/>
    <cellStyle name="Total 9" xfId="57953" xr:uid="{00000000-0005-0000-0000-000081DF0000}"/>
    <cellStyle name="trang" xfId="1175" xr:uid="{00000000-0005-0000-0000-0000C5E30000}"/>
    <cellStyle name="ts" xfId="52979" xr:uid="{00000000-0005-0000-0000-000082DF0000}"/>
    <cellStyle name="tt1" xfId="1176" xr:uid="{00000000-0005-0000-0000-000083DF0000}"/>
    <cellStyle name="Tusental (0)_pldt" xfId="1177" xr:uid="{00000000-0005-0000-0000-000084DF0000}"/>
    <cellStyle name="Tusental_pldt" xfId="1178" xr:uid="{00000000-0005-0000-0000-000085DF0000}"/>
    <cellStyle name="UNIDAGSCode" xfId="52980" xr:uid="{00000000-0005-0000-0000-0000C6E30000}"/>
    <cellStyle name="UNIDAGSCode 10" xfId="52981" xr:uid="{00000000-0005-0000-0000-0000C7E30000}"/>
    <cellStyle name="UNIDAGSCode 10 2" xfId="52982" xr:uid="{00000000-0005-0000-0000-0000C8E30000}"/>
    <cellStyle name="UNIDAGSCode 10 3" xfId="52983" xr:uid="{00000000-0005-0000-0000-0000C9E30000}"/>
    <cellStyle name="UNIDAGSCode 10 4" xfId="52984" xr:uid="{00000000-0005-0000-0000-0000CAE30000}"/>
    <cellStyle name="UNIDAGSCode 10 5" xfId="52985" xr:uid="{00000000-0005-0000-0000-0000CBE30000}"/>
    <cellStyle name="UNIDAGSCode 10 6" xfId="52986" xr:uid="{00000000-0005-0000-0000-0000CCE30000}"/>
    <cellStyle name="UNIDAGSCode 11" xfId="52987" xr:uid="{00000000-0005-0000-0000-0000CDE30000}"/>
    <cellStyle name="UNIDAGSCode 11 2" xfId="52988" xr:uid="{00000000-0005-0000-0000-0000CEE30000}"/>
    <cellStyle name="UNIDAGSCode 11 3" xfId="52989" xr:uid="{00000000-0005-0000-0000-0000CFE30000}"/>
    <cellStyle name="UNIDAGSCode 11 4" xfId="52990" xr:uid="{00000000-0005-0000-0000-0000D0E30000}"/>
    <cellStyle name="UNIDAGSCode 11 5" xfId="52991" xr:uid="{00000000-0005-0000-0000-0000D1E30000}"/>
    <cellStyle name="UNIDAGSCode 11 6" xfId="52992" xr:uid="{00000000-0005-0000-0000-0000D2E30000}"/>
    <cellStyle name="UNIDAGSCode 12" xfId="52993" xr:uid="{00000000-0005-0000-0000-0000D3E30000}"/>
    <cellStyle name="UNIDAGSCode 12 2" xfId="52994" xr:uid="{00000000-0005-0000-0000-0000D4E30000}"/>
    <cellStyle name="UNIDAGSCode 12 3" xfId="52995" xr:uid="{00000000-0005-0000-0000-0000D5E30000}"/>
    <cellStyle name="UNIDAGSCode 12 4" xfId="52996" xr:uid="{00000000-0005-0000-0000-0000D6E30000}"/>
    <cellStyle name="UNIDAGSCode 12 5" xfId="52997" xr:uid="{00000000-0005-0000-0000-0000D7E30000}"/>
    <cellStyle name="UNIDAGSCode 12 6" xfId="52998" xr:uid="{00000000-0005-0000-0000-0000D8E30000}"/>
    <cellStyle name="UNIDAGSCode 13" xfId="52999" xr:uid="{00000000-0005-0000-0000-0000D9E30000}"/>
    <cellStyle name="UNIDAGSCode 13 2" xfId="53000" xr:uid="{00000000-0005-0000-0000-0000DAE30000}"/>
    <cellStyle name="UNIDAGSCode 13 3" xfId="53001" xr:uid="{00000000-0005-0000-0000-0000DBE30000}"/>
    <cellStyle name="UNIDAGSCode 13 4" xfId="53002" xr:uid="{00000000-0005-0000-0000-0000DCE30000}"/>
    <cellStyle name="UNIDAGSCode 13 5" xfId="53003" xr:uid="{00000000-0005-0000-0000-0000DDE30000}"/>
    <cellStyle name="UNIDAGSCode 13 6" xfId="53004" xr:uid="{00000000-0005-0000-0000-0000DEE30000}"/>
    <cellStyle name="UNIDAGSCode 14" xfId="53005" xr:uid="{00000000-0005-0000-0000-0000DFE30000}"/>
    <cellStyle name="UNIDAGSCode 14 2" xfId="53006" xr:uid="{00000000-0005-0000-0000-0000E0E30000}"/>
    <cellStyle name="UNIDAGSCode 14 3" xfId="53007" xr:uid="{00000000-0005-0000-0000-0000E1E30000}"/>
    <cellStyle name="UNIDAGSCode 14 4" xfId="53008" xr:uid="{00000000-0005-0000-0000-0000E2E30000}"/>
    <cellStyle name="UNIDAGSCode 14 5" xfId="53009" xr:uid="{00000000-0005-0000-0000-0000E3E30000}"/>
    <cellStyle name="UNIDAGSCode 14 6" xfId="53010" xr:uid="{00000000-0005-0000-0000-0000E4E30000}"/>
    <cellStyle name="UNIDAGSCode 15" xfId="53011" xr:uid="{00000000-0005-0000-0000-0000E5E30000}"/>
    <cellStyle name="UNIDAGSCode 15 2" xfId="53012" xr:uid="{00000000-0005-0000-0000-0000E6E30000}"/>
    <cellStyle name="UNIDAGSCode 15 3" xfId="53013" xr:uid="{00000000-0005-0000-0000-0000E7E30000}"/>
    <cellStyle name="UNIDAGSCode 15 4" xfId="53014" xr:uid="{00000000-0005-0000-0000-0000E8E30000}"/>
    <cellStyle name="UNIDAGSCode 15 5" xfId="53015" xr:uid="{00000000-0005-0000-0000-0000E9E30000}"/>
    <cellStyle name="UNIDAGSCode 15 6" xfId="53016" xr:uid="{00000000-0005-0000-0000-0000EAE30000}"/>
    <cellStyle name="UNIDAGSCode 16" xfId="53017" xr:uid="{00000000-0005-0000-0000-0000EBE30000}"/>
    <cellStyle name="UNIDAGSCode 16 2" xfId="53018" xr:uid="{00000000-0005-0000-0000-0000ECE30000}"/>
    <cellStyle name="UNIDAGSCode 16 3" xfId="53019" xr:uid="{00000000-0005-0000-0000-0000EDE30000}"/>
    <cellStyle name="UNIDAGSCode 16 4" xfId="53020" xr:uid="{00000000-0005-0000-0000-0000EEE30000}"/>
    <cellStyle name="UNIDAGSCode 16 5" xfId="53021" xr:uid="{00000000-0005-0000-0000-0000EFE30000}"/>
    <cellStyle name="UNIDAGSCode 16 6" xfId="53022" xr:uid="{00000000-0005-0000-0000-0000F0E30000}"/>
    <cellStyle name="UNIDAGSCode 17" xfId="53023" xr:uid="{00000000-0005-0000-0000-0000F1E30000}"/>
    <cellStyle name="UNIDAGSCode 17 2" xfId="53024" xr:uid="{00000000-0005-0000-0000-0000F2E30000}"/>
    <cellStyle name="UNIDAGSCode 17 3" xfId="53025" xr:uid="{00000000-0005-0000-0000-0000F3E30000}"/>
    <cellStyle name="UNIDAGSCode 17 4" xfId="53026" xr:uid="{00000000-0005-0000-0000-0000F4E30000}"/>
    <cellStyle name="UNIDAGSCode 17 5" xfId="53027" xr:uid="{00000000-0005-0000-0000-0000F5E30000}"/>
    <cellStyle name="UNIDAGSCode 17 6" xfId="53028" xr:uid="{00000000-0005-0000-0000-0000F6E30000}"/>
    <cellStyle name="UNIDAGSCode 18" xfId="53029" xr:uid="{00000000-0005-0000-0000-0000F7E30000}"/>
    <cellStyle name="UNIDAGSCode 18 2" xfId="53030" xr:uid="{00000000-0005-0000-0000-0000F8E30000}"/>
    <cellStyle name="UNIDAGSCode 18 3" xfId="53031" xr:uid="{00000000-0005-0000-0000-0000F9E30000}"/>
    <cellStyle name="UNIDAGSCode 18 4" xfId="53032" xr:uid="{00000000-0005-0000-0000-0000FAE30000}"/>
    <cellStyle name="UNIDAGSCode 18 5" xfId="53033" xr:uid="{00000000-0005-0000-0000-0000FBE30000}"/>
    <cellStyle name="UNIDAGSCode 18 6" xfId="53034" xr:uid="{00000000-0005-0000-0000-0000FCE30000}"/>
    <cellStyle name="UNIDAGSCode 19" xfId="53035" xr:uid="{00000000-0005-0000-0000-0000FDE30000}"/>
    <cellStyle name="UNIDAGSCode 19 2" xfId="53036" xr:uid="{00000000-0005-0000-0000-0000FEE30000}"/>
    <cellStyle name="UNIDAGSCode 19 3" xfId="53037" xr:uid="{00000000-0005-0000-0000-0000FFE30000}"/>
    <cellStyle name="UNIDAGSCode 19 4" xfId="53038" xr:uid="{00000000-0005-0000-0000-000000E40000}"/>
    <cellStyle name="UNIDAGSCode 19 5" xfId="53039" xr:uid="{00000000-0005-0000-0000-000001E40000}"/>
    <cellStyle name="UNIDAGSCode 19 6" xfId="53040" xr:uid="{00000000-0005-0000-0000-000002E40000}"/>
    <cellStyle name="UNIDAGSCode 2" xfId="53041" xr:uid="{00000000-0005-0000-0000-000003E40000}"/>
    <cellStyle name="UNIDAGSCode 2 2" xfId="53042" xr:uid="{00000000-0005-0000-0000-000004E40000}"/>
    <cellStyle name="UNIDAGSCode 2 3" xfId="53043" xr:uid="{00000000-0005-0000-0000-000005E40000}"/>
    <cellStyle name="UNIDAGSCode 2 4" xfId="53044" xr:uid="{00000000-0005-0000-0000-000006E40000}"/>
    <cellStyle name="UNIDAGSCode 2 5" xfId="53045" xr:uid="{00000000-0005-0000-0000-000007E40000}"/>
    <cellStyle name="UNIDAGSCode 2 6" xfId="53046" xr:uid="{00000000-0005-0000-0000-000008E40000}"/>
    <cellStyle name="UNIDAGSCode 2 7" xfId="53047" xr:uid="{00000000-0005-0000-0000-000009E40000}"/>
    <cellStyle name="UNIDAGSCode 20" xfId="53048" xr:uid="{00000000-0005-0000-0000-00000AE40000}"/>
    <cellStyle name="UNIDAGSCode 20 2" xfId="53049" xr:uid="{00000000-0005-0000-0000-00000BE40000}"/>
    <cellStyle name="UNIDAGSCode 20 3" xfId="53050" xr:uid="{00000000-0005-0000-0000-00000CE40000}"/>
    <cellStyle name="UNIDAGSCode 20 4" xfId="53051" xr:uid="{00000000-0005-0000-0000-00000DE40000}"/>
    <cellStyle name="UNIDAGSCode 20 5" xfId="53052" xr:uid="{00000000-0005-0000-0000-00000EE40000}"/>
    <cellStyle name="UNIDAGSCode 20 6" xfId="53053" xr:uid="{00000000-0005-0000-0000-00000FE40000}"/>
    <cellStyle name="UNIDAGSCode 21" xfId="53054" xr:uid="{00000000-0005-0000-0000-000010E40000}"/>
    <cellStyle name="UNIDAGSCode 21 2" xfId="53055" xr:uid="{00000000-0005-0000-0000-000011E40000}"/>
    <cellStyle name="UNIDAGSCode 21 3" xfId="53056" xr:uid="{00000000-0005-0000-0000-000012E40000}"/>
    <cellStyle name="UNIDAGSCode 21 4" xfId="53057" xr:uid="{00000000-0005-0000-0000-000013E40000}"/>
    <cellStyle name="UNIDAGSCode 21 5" xfId="53058" xr:uid="{00000000-0005-0000-0000-000014E40000}"/>
    <cellStyle name="UNIDAGSCode 21 6" xfId="53059" xr:uid="{00000000-0005-0000-0000-000015E40000}"/>
    <cellStyle name="UNIDAGSCode 22" xfId="53060" xr:uid="{00000000-0005-0000-0000-000016E40000}"/>
    <cellStyle name="UNIDAGSCode 22 2" xfId="53061" xr:uid="{00000000-0005-0000-0000-000017E40000}"/>
    <cellStyle name="UNIDAGSCode 22 3" xfId="53062" xr:uid="{00000000-0005-0000-0000-000018E40000}"/>
    <cellStyle name="UNIDAGSCode 22 4" xfId="53063" xr:uid="{00000000-0005-0000-0000-000019E40000}"/>
    <cellStyle name="UNIDAGSCode 22 5" xfId="53064" xr:uid="{00000000-0005-0000-0000-00001AE40000}"/>
    <cellStyle name="UNIDAGSCode 22 6" xfId="53065" xr:uid="{00000000-0005-0000-0000-00001BE40000}"/>
    <cellStyle name="UNIDAGSCode 23" xfId="53066" xr:uid="{00000000-0005-0000-0000-00001CE40000}"/>
    <cellStyle name="UNIDAGSCode 23 2" xfId="53067" xr:uid="{00000000-0005-0000-0000-00001DE40000}"/>
    <cellStyle name="UNIDAGSCode 23 3" xfId="53068" xr:uid="{00000000-0005-0000-0000-00001EE40000}"/>
    <cellStyle name="UNIDAGSCode 23 4" xfId="53069" xr:uid="{00000000-0005-0000-0000-00001FE40000}"/>
    <cellStyle name="UNIDAGSCode 23 5" xfId="53070" xr:uid="{00000000-0005-0000-0000-000020E40000}"/>
    <cellStyle name="UNIDAGSCode 23 6" xfId="53071" xr:uid="{00000000-0005-0000-0000-000021E40000}"/>
    <cellStyle name="UNIDAGSCode 24" xfId="53072" xr:uid="{00000000-0005-0000-0000-000022E40000}"/>
    <cellStyle name="UNIDAGSCode 24 2" xfId="53073" xr:uid="{00000000-0005-0000-0000-000023E40000}"/>
    <cellStyle name="UNIDAGSCode 24 3" xfId="53074" xr:uid="{00000000-0005-0000-0000-000024E40000}"/>
    <cellStyle name="UNIDAGSCode 24 4" xfId="53075" xr:uid="{00000000-0005-0000-0000-000025E40000}"/>
    <cellStyle name="UNIDAGSCode 24 5" xfId="53076" xr:uid="{00000000-0005-0000-0000-000026E40000}"/>
    <cellStyle name="UNIDAGSCode 24 6" xfId="53077" xr:uid="{00000000-0005-0000-0000-000027E40000}"/>
    <cellStyle name="UNIDAGSCode 25" xfId="53078" xr:uid="{00000000-0005-0000-0000-000028E40000}"/>
    <cellStyle name="UNIDAGSCode 25 2" xfId="53079" xr:uid="{00000000-0005-0000-0000-000029E40000}"/>
    <cellStyle name="UNIDAGSCode 25 3" xfId="53080" xr:uid="{00000000-0005-0000-0000-00002AE40000}"/>
    <cellStyle name="UNIDAGSCode 25 4" xfId="53081" xr:uid="{00000000-0005-0000-0000-00002BE40000}"/>
    <cellStyle name="UNIDAGSCode 25 5" xfId="53082" xr:uid="{00000000-0005-0000-0000-00002CE40000}"/>
    <cellStyle name="UNIDAGSCode 25 6" xfId="53083" xr:uid="{00000000-0005-0000-0000-00002DE40000}"/>
    <cellStyle name="UNIDAGSCode 26" xfId="53084" xr:uid="{00000000-0005-0000-0000-00002EE40000}"/>
    <cellStyle name="UNIDAGSCode 26 2" xfId="53085" xr:uid="{00000000-0005-0000-0000-00002FE40000}"/>
    <cellStyle name="UNIDAGSCode 26 3" xfId="53086" xr:uid="{00000000-0005-0000-0000-000030E40000}"/>
    <cellStyle name="UNIDAGSCode 26 4" xfId="53087" xr:uid="{00000000-0005-0000-0000-000031E40000}"/>
    <cellStyle name="UNIDAGSCode 26 5" xfId="53088" xr:uid="{00000000-0005-0000-0000-000032E40000}"/>
    <cellStyle name="UNIDAGSCode 26 6" xfId="53089" xr:uid="{00000000-0005-0000-0000-000033E40000}"/>
    <cellStyle name="UNIDAGSCode 27" xfId="53090" xr:uid="{00000000-0005-0000-0000-000034E40000}"/>
    <cellStyle name="UNIDAGSCode 27 2" xfId="53091" xr:uid="{00000000-0005-0000-0000-000035E40000}"/>
    <cellStyle name="UNIDAGSCode 27 3" xfId="53092" xr:uid="{00000000-0005-0000-0000-000036E40000}"/>
    <cellStyle name="UNIDAGSCode 27 4" xfId="53093" xr:uid="{00000000-0005-0000-0000-000037E40000}"/>
    <cellStyle name="UNIDAGSCode 27 5" xfId="53094" xr:uid="{00000000-0005-0000-0000-000038E40000}"/>
    <cellStyle name="UNIDAGSCode 27 6" xfId="53095" xr:uid="{00000000-0005-0000-0000-000039E40000}"/>
    <cellStyle name="UNIDAGSCode 28" xfId="53096" xr:uid="{00000000-0005-0000-0000-00003AE40000}"/>
    <cellStyle name="UNIDAGSCode 28 2" xfId="53097" xr:uid="{00000000-0005-0000-0000-00003BE40000}"/>
    <cellStyle name="UNIDAGSCode 28 3" xfId="53098" xr:uid="{00000000-0005-0000-0000-00003CE40000}"/>
    <cellStyle name="UNIDAGSCode 28 4" xfId="53099" xr:uid="{00000000-0005-0000-0000-00003DE40000}"/>
    <cellStyle name="UNIDAGSCode 28 5" xfId="53100" xr:uid="{00000000-0005-0000-0000-00003EE40000}"/>
    <cellStyle name="UNIDAGSCode 28 6" xfId="53101" xr:uid="{00000000-0005-0000-0000-00003FE40000}"/>
    <cellStyle name="UNIDAGSCode 29" xfId="53102" xr:uid="{00000000-0005-0000-0000-000040E40000}"/>
    <cellStyle name="UNIDAGSCode 29 2" xfId="53103" xr:uid="{00000000-0005-0000-0000-000041E40000}"/>
    <cellStyle name="UNIDAGSCode 29 3" xfId="53104" xr:uid="{00000000-0005-0000-0000-000042E40000}"/>
    <cellStyle name="UNIDAGSCode 29 4" xfId="53105" xr:uid="{00000000-0005-0000-0000-000043E40000}"/>
    <cellStyle name="UNIDAGSCode 29 5" xfId="53106" xr:uid="{00000000-0005-0000-0000-000044E40000}"/>
    <cellStyle name="UNIDAGSCode 29 6" xfId="53107" xr:uid="{00000000-0005-0000-0000-000045E40000}"/>
    <cellStyle name="UNIDAGSCode 3" xfId="53108" xr:uid="{00000000-0005-0000-0000-000046E40000}"/>
    <cellStyle name="UNIDAGSCode 3 2" xfId="53109" xr:uid="{00000000-0005-0000-0000-000047E40000}"/>
    <cellStyle name="UNIDAGSCode 3 3" xfId="53110" xr:uid="{00000000-0005-0000-0000-000048E40000}"/>
    <cellStyle name="UNIDAGSCode 3 4" xfId="53111" xr:uid="{00000000-0005-0000-0000-000049E40000}"/>
    <cellStyle name="UNIDAGSCode 3 5" xfId="53112" xr:uid="{00000000-0005-0000-0000-00004AE40000}"/>
    <cellStyle name="UNIDAGSCode 3 6" xfId="53113" xr:uid="{00000000-0005-0000-0000-00004BE40000}"/>
    <cellStyle name="UNIDAGSCode 30" xfId="53114" xr:uid="{00000000-0005-0000-0000-00004CE40000}"/>
    <cellStyle name="UNIDAGSCode 31" xfId="53115" xr:uid="{00000000-0005-0000-0000-00004DE40000}"/>
    <cellStyle name="UNIDAGSCode 32" xfId="53116" xr:uid="{00000000-0005-0000-0000-00004EE40000}"/>
    <cellStyle name="UNIDAGSCode 33" xfId="53117" xr:uid="{00000000-0005-0000-0000-00004FE40000}"/>
    <cellStyle name="UNIDAGSCode 34" xfId="53118" xr:uid="{00000000-0005-0000-0000-000050E40000}"/>
    <cellStyle name="UNIDAGSCode 35" xfId="58950" xr:uid="{00000000-0005-0000-0000-000051E40000}"/>
    <cellStyle name="UNIDAGSCode 4" xfId="53119" xr:uid="{00000000-0005-0000-0000-000052E40000}"/>
    <cellStyle name="UNIDAGSCode 4 2" xfId="53120" xr:uid="{00000000-0005-0000-0000-000053E40000}"/>
    <cellStyle name="UNIDAGSCode 4 3" xfId="53121" xr:uid="{00000000-0005-0000-0000-000054E40000}"/>
    <cellStyle name="UNIDAGSCode 4 4" xfId="53122" xr:uid="{00000000-0005-0000-0000-000055E40000}"/>
    <cellStyle name="UNIDAGSCode 4 5" xfId="53123" xr:uid="{00000000-0005-0000-0000-000056E40000}"/>
    <cellStyle name="UNIDAGSCode 4 6" xfId="53124" xr:uid="{00000000-0005-0000-0000-000057E40000}"/>
    <cellStyle name="UNIDAGSCode 5" xfId="53125" xr:uid="{00000000-0005-0000-0000-000058E40000}"/>
    <cellStyle name="UNIDAGSCode 5 2" xfId="53126" xr:uid="{00000000-0005-0000-0000-000059E40000}"/>
    <cellStyle name="UNIDAGSCode 5 3" xfId="53127" xr:uid="{00000000-0005-0000-0000-00005AE40000}"/>
    <cellStyle name="UNIDAGSCode 5 4" xfId="53128" xr:uid="{00000000-0005-0000-0000-00005BE40000}"/>
    <cellStyle name="UNIDAGSCode 5 5" xfId="53129" xr:uid="{00000000-0005-0000-0000-00005CE40000}"/>
    <cellStyle name="UNIDAGSCode 5 6" xfId="53130" xr:uid="{00000000-0005-0000-0000-00005DE40000}"/>
    <cellStyle name="UNIDAGSCode 6" xfId="53131" xr:uid="{00000000-0005-0000-0000-00005EE40000}"/>
    <cellStyle name="UNIDAGSCode 6 2" xfId="53132" xr:uid="{00000000-0005-0000-0000-00005FE40000}"/>
    <cellStyle name="UNIDAGSCode 6 3" xfId="53133" xr:uid="{00000000-0005-0000-0000-000060E40000}"/>
    <cellStyle name="UNIDAGSCode 6 4" xfId="53134" xr:uid="{00000000-0005-0000-0000-000061E40000}"/>
    <cellStyle name="UNIDAGSCode 6 5" xfId="53135" xr:uid="{00000000-0005-0000-0000-000062E40000}"/>
    <cellStyle name="UNIDAGSCode 6 6" xfId="53136" xr:uid="{00000000-0005-0000-0000-000063E40000}"/>
    <cellStyle name="UNIDAGSCode 7" xfId="53137" xr:uid="{00000000-0005-0000-0000-000064E40000}"/>
    <cellStyle name="UNIDAGSCode 7 2" xfId="53138" xr:uid="{00000000-0005-0000-0000-000065E40000}"/>
    <cellStyle name="UNIDAGSCode 7 3" xfId="53139" xr:uid="{00000000-0005-0000-0000-000066E40000}"/>
    <cellStyle name="UNIDAGSCode 7 4" xfId="53140" xr:uid="{00000000-0005-0000-0000-000067E40000}"/>
    <cellStyle name="UNIDAGSCode 7 5" xfId="53141" xr:uid="{00000000-0005-0000-0000-000068E40000}"/>
    <cellStyle name="UNIDAGSCode 7 6" xfId="53142" xr:uid="{00000000-0005-0000-0000-000069E40000}"/>
    <cellStyle name="UNIDAGSCode 8" xfId="53143" xr:uid="{00000000-0005-0000-0000-00006AE40000}"/>
    <cellStyle name="UNIDAGSCode 8 2" xfId="53144" xr:uid="{00000000-0005-0000-0000-00006BE40000}"/>
    <cellStyle name="UNIDAGSCode 8 3" xfId="53145" xr:uid="{00000000-0005-0000-0000-00006CE40000}"/>
    <cellStyle name="UNIDAGSCode 8 4" xfId="53146" xr:uid="{00000000-0005-0000-0000-00006DE40000}"/>
    <cellStyle name="UNIDAGSCode 8 5" xfId="53147" xr:uid="{00000000-0005-0000-0000-00006EE40000}"/>
    <cellStyle name="UNIDAGSCode 8 6" xfId="53148" xr:uid="{00000000-0005-0000-0000-00006FE40000}"/>
    <cellStyle name="UNIDAGSCode 9" xfId="53149" xr:uid="{00000000-0005-0000-0000-000070E40000}"/>
    <cellStyle name="UNIDAGSCode 9 2" xfId="53150" xr:uid="{00000000-0005-0000-0000-000071E40000}"/>
    <cellStyle name="UNIDAGSCode 9 3" xfId="53151" xr:uid="{00000000-0005-0000-0000-000072E40000}"/>
    <cellStyle name="UNIDAGSCode 9 4" xfId="53152" xr:uid="{00000000-0005-0000-0000-000073E40000}"/>
    <cellStyle name="UNIDAGSCode 9 5" xfId="53153" xr:uid="{00000000-0005-0000-0000-000074E40000}"/>
    <cellStyle name="UNIDAGSCode 9 6" xfId="53154" xr:uid="{00000000-0005-0000-0000-000075E40000}"/>
    <cellStyle name="UNIDAGSCode2" xfId="53155" xr:uid="{00000000-0005-0000-0000-000076E40000}"/>
    <cellStyle name="UNIDAGSCode2 10" xfId="53156" xr:uid="{00000000-0005-0000-0000-000077E40000}"/>
    <cellStyle name="UNIDAGSCode2 10 2" xfId="53157" xr:uid="{00000000-0005-0000-0000-000078E40000}"/>
    <cellStyle name="UNIDAGSCode2 10 3" xfId="53158" xr:uid="{00000000-0005-0000-0000-000079E40000}"/>
    <cellStyle name="UNIDAGSCode2 10 4" xfId="53159" xr:uid="{00000000-0005-0000-0000-00007AE40000}"/>
    <cellStyle name="UNIDAGSCode2 10 5" xfId="53160" xr:uid="{00000000-0005-0000-0000-00007BE40000}"/>
    <cellStyle name="UNIDAGSCode2 10 6" xfId="53161" xr:uid="{00000000-0005-0000-0000-00007CE40000}"/>
    <cellStyle name="UNIDAGSCode2 11" xfId="53162" xr:uid="{00000000-0005-0000-0000-00007DE40000}"/>
    <cellStyle name="UNIDAGSCode2 11 2" xfId="53163" xr:uid="{00000000-0005-0000-0000-00007EE40000}"/>
    <cellStyle name="UNIDAGSCode2 11 3" xfId="53164" xr:uid="{00000000-0005-0000-0000-00007FE40000}"/>
    <cellStyle name="UNIDAGSCode2 11 4" xfId="53165" xr:uid="{00000000-0005-0000-0000-000080E40000}"/>
    <cellStyle name="UNIDAGSCode2 11 5" xfId="53166" xr:uid="{00000000-0005-0000-0000-000081E40000}"/>
    <cellStyle name="UNIDAGSCode2 11 6" xfId="53167" xr:uid="{00000000-0005-0000-0000-000082E40000}"/>
    <cellStyle name="UNIDAGSCode2 12" xfId="53168" xr:uid="{00000000-0005-0000-0000-000083E40000}"/>
    <cellStyle name="UNIDAGSCode2 12 2" xfId="53169" xr:uid="{00000000-0005-0000-0000-000084E40000}"/>
    <cellStyle name="UNIDAGSCode2 12 3" xfId="53170" xr:uid="{00000000-0005-0000-0000-000085E40000}"/>
    <cellStyle name="UNIDAGSCode2 12 4" xfId="53171" xr:uid="{00000000-0005-0000-0000-000086E40000}"/>
    <cellStyle name="UNIDAGSCode2 12 5" xfId="53172" xr:uid="{00000000-0005-0000-0000-000087E40000}"/>
    <cellStyle name="UNIDAGSCode2 12 6" xfId="53173" xr:uid="{00000000-0005-0000-0000-000088E40000}"/>
    <cellStyle name="UNIDAGSCode2 13" xfId="53174" xr:uid="{00000000-0005-0000-0000-000089E40000}"/>
    <cellStyle name="UNIDAGSCode2 13 2" xfId="53175" xr:uid="{00000000-0005-0000-0000-00008AE40000}"/>
    <cellStyle name="UNIDAGSCode2 13 3" xfId="53176" xr:uid="{00000000-0005-0000-0000-00008BE40000}"/>
    <cellStyle name="UNIDAGSCode2 13 4" xfId="53177" xr:uid="{00000000-0005-0000-0000-00008CE40000}"/>
    <cellStyle name="UNIDAGSCode2 13 5" xfId="53178" xr:uid="{00000000-0005-0000-0000-00008DE40000}"/>
    <cellStyle name="UNIDAGSCode2 13 6" xfId="53179" xr:uid="{00000000-0005-0000-0000-00008EE40000}"/>
    <cellStyle name="UNIDAGSCode2 14" xfId="53180" xr:uid="{00000000-0005-0000-0000-00008FE40000}"/>
    <cellStyle name="UNIDAGSCode2 14 2" xfId="53181" xr:uid="{00000000-0005-0000-0000-000090E40000}"/>
    <cellStyle name="UNIDAGSCode2 14 3" xfId="53182" xr:uid="{00000000-0005-0000-0000-000091E40000}"/>
    <cellStyle name="UNIDAGSCode2 14 4" xfId="53183" xr:uid="{00000000-0005-0000-0000-000092E40000}"/>
    <cellStyle name="UNIDAGSCode2 14 5" xfId="53184" xr:uid="{00000000-0005-0000-0000-000093E40000}"/>
    <cellStyle name="UNIDAGSCode2 14 6" xfId="53185" xr:uid="{00000000-0005-0000-0000-000094E40000}"/>
    <cellStyle name="UNIDAGSCode2 15" xfId="53186" xr:uid="{00000000-0005-0000-0000-000095E40000}"/>
    <cellStyle name="UNIDAGSCode2 15 2" xfId="53187" xr:uid="{00000000-0005-0000-0000-000096E40000}"/>
    <cellStyle name="UNIDAGSCode2 15 3" xfId="53188" xr:uid="{00000000-0005-0000-0000-000097E40000}"/>
    <cellStyle name="UNIDAGSCode2 15 4" xfId="53189" xr:uid="{00000000-0005-0000-0000-000098E40000}"/>
    <cellStyle name="UNIDAGSCode2 15 5" xfId="53190" xr:uid="{00000000-0005-0000-0000-000099E40000}"/>
    <cellStyle name="UNIDAGSCode2 15 6" xfId="53191" xr:uid="{00000000-0005-0000-0000-00009AE40000}"/>
    <cellStyle name="UNIDAGSCode2 16" xfId="53192" xr:uid="{00000000-0005-0000-0000-00009BE40000}"/>
    <cellStyle name="UNIDAGSCode2 16 2" xfId="53193" xr:uid="{00000000-0005-0000-0000-00009CE40000}"/>
    <cellStyle name="UNIDAGSCode2 16 3" xfId="53194" xr:uid="{00000000-0005-0000-0000-00009DE40000}"/>
    <cellStyle name="UNIDAGSCode2 16 4" xfId="53195" xr:uid="{00000000-0005-0000-0000-00009EE40000}"/>
    <cellStyle name="UNIDAGSCode2 16 5" xfId="53196" xr:uid="{00000000-0005-0000-0000-00009FE40000}"/>
    <cellStyle name="UNIDAGSCode2 16 6" xfId="53197" xr:uid="{00000000-0005-0000-0000-0000A0E40000}"/>
    <cellStyle name="UNIDAGSCode2 17" xfId="53198" xr:uid="{00000000-0005-0000-0000-0000A1E40000}"/>
    <cellStyle name="UNIDAGSCode2 17 2" xfId="53199" xr:uid="{00000000-0005-0000-0000-0000A2E40000}"/>
    <cellStyle name="UNIDAGSCode2 17 3" xfId="53200" xr:uid="{00000000-0005-0000-0000-0000A3E40000}"/>
    <cellStyle name="UNIDAGSCode2 17 4" xfId="53201" xr:uid="{00000000-0005-0000-0000-0000A4E40000}"/>
    <cellStyle name="UNIDAGSCode2 17 5" xfId="53202" xr:uid="{00000000-0005-0000-0000-0000A5E40000}"/>
    <cellStyle name="UNIDAGSCode2 17 6" xfId="53203" xr:uid="{00000000-0005-0000-0000-0000A6E40000}"/>
    <cellStyle name="UNIDAGSCode2 18" xfId="53204" xr:uid="{00000000-0005-0000-0000-0000A7E40000}"/>
    <cellStyle name="UNIDAGSCode2 18 2" xfId="53205" xr:uid="{00000000-0005-0000-0000-0000A8E40000}"/>
    <cellStyle name="UNIDAGSCode2 18 3" xfId="53206" xr:uid="{00000000-0005-0000-0000-0000A9E40000}"/>
    <cellStyle name="UNIDAGSCode2 18 4" xfId="53207" xr:uid="{00000000-0005-0000-0000-0000AAE40000}"/>
    <cellStyle name="UNIDAGSCode2 18 5" xfId="53208" xr:uid="{00000000-0005-0000-0000-0000ABE40000}"/>
    <cellStyle name="UNIDAGSCode2 18 6" xfId="53209" xr:uid="{00000000-0005-0000-0000-0000ACE40000}"/>
    <cellStyle name="UNIDAGSCode2 19" xfId="53210" xr:uid="{00000000-0005-0000-0000-0000ADE40000}"/>
    <cellStyle name="UNIDAGSCode2 19 2" xfId="53211" xr:uid="{00000000-0005-0000-0000-0000AEE40000}"/>
    <cellStyle name="UNIDAGSCode2 19 3" xfId="53212" xr:uid="{00000000-0005-0000-0000-0000AFE40000}"/>
    <cellStyle name="UNIDAGSCode2 19 4" xfId="53213" xr:uid="{00000000-0005-0000-0000-0000B0E40000}"/>
    <cellStyle name="UNIDAGSCode2 19 5" xfId="53214" xr:uid="{00000000-0005-0000-0000-0000B1E40000}"/>
    <cellStyle name="UNIDAGSCode2 19 6" xfId="53215" xr:uid="{00000000-0005-0000-0000-0000B2E40000}"/>
    <cellStyle name="UNIDAGSCode2 2" xfId="53216" xr:uid="{00000000-0005-0000-0000-0000B3E40000}"/>
    <cellStyle name="UNIDAGSCode2 2 2" xfId="53217" xr:uid="{00000000-0005-0000-0000-0000B4E40000}"/>
    <cellStyle name="UNIDAGSCode2 2 3" xfId="53218" xr:uid="{00000000-0005-0000-0000-0000B5E40000}"/>
    <cellStyle name="UNIDAGSCode2 2 4" xfId="53219" xr:uid="{00000000-0005-0000-0000-0000B6E40000}"/>
    <cellStyle name="UNIDAGSCode2 2 5" xfId="53220" xr:uid="{00000000-0005-0000-0000-0000B7E40000}"/>
    <cellStyle name="UNIDAGSCode2 2 6" xfId="53221" xr:uid="{00000000-0005-0000-0000-0000B8E40000}"/>
    <cellStyle name="UNIDAGSCode2 2 7" xfId="53222" xr:uid="{00000000-0005-0000-0000-0000B9E40000}"/>
    <cellStyle name="UNIDAGSCode2 20" xfId="53223" xr:uid="{00000000-0005-0000-0000-0000BAE40000}"/>
    <cellStyle name="UNIDAGSCode2 20 2" xfId="53224" xr:uid="{00000000-0005-0000-0000-0000BBE40000}"/>
    <cellStyle name="UNIDAGSCode2 20 3" xfId="53225" xr:uid="{00000000-0005-0000-0000-0000BCE40000}"/>
    <cellStyle name="UNIDAGSCode2 20 4" xfId="53226" xr:uid="{00000000-0005-0000-0000-0000BDE40000}"/>
    <cellStyle name="UNIDAGSCode2 20 5" xfId="53227" xr:uid="{00000000-0005-0000-0000-0000BEE40000}"/>
    <cellStyle name="UNIDAGSCode2 20 6" xfId="53228" xr:uid="{00000000-0005-0000-0000-0000BFE40000}"/>
    <cellStyle name="UNIDAGSCode2 21" xfId="53229" xr:uid="{00000000-0005-0000-0000-0000C0E40000}"/>
    <cellStyle name="UNIDAGSCode2 21 2" xfId="53230" xr:uid="{00000000-0005-0000-0000-0000C1E40000}"/>
    <cellStyle name="UNIDAGSCode2 21 3" xfId="53231" xr:uid="{00000000-0005-0000-0000-0000C2E40000}"/>
    <cellStyle name="UNIDAGSCode2 21 4" xfId="53232" xr:uid="{00000000-0005-0000-0000-0000C3E40000}"/>
    <cellStyle name="UNIDAGSCode2 21 5" xfId="53233" xr:uid="{00000000-0005-0000-0000-0000C4E40000}"/>
    <cellStyle name="UNIDAGSCode2 21 6" xfId="53234" xr:uid="{00000000-0005-0000-0000-0000C5E40000}"/>
    <cellStyle name="UNIDAGSCode2 22" xfId="53235" xr:uid="{00000000-0005-0000-0000-0000C6E40000}"/>
    <cellStyle name="UNIDAGSCode2 22 2" xfId="53236" xr:uid="{00000000-0005-0000-0000-0000C7E40000}"/>
    <cellStyle name="UNIDAGSCode2 22 3" xfId="53237" xr:uid="{00000000-0005-0000-0000-0000C8E40000}"/>
    <cellStyle name="UNIDAGSCode2 22 4" xfId="53238" xr:uid="{00000000-0005-0000-0000-0000C9E40000}"/>
    <cellStyle name="UNIDAGSCode2 22 5" xfId="53239" xr:uid="{00000000-0005-0000-0000-0000CAE40000}"/>
    <cellStyle name="UNIDAGSCode2 22 6" xfId="53240" xr:uid="{00000000-0005-0000-0000-0000CBE40000}"/>
    <cellStyle name="UNIDAGSCode2 23" xfId="53241" xr:uid="{00000000-0005-0000-0000-0000CCE40000}"/>
    <cellStyle name="UNIDAGSCode2 23 2" xfId="53242" xr:uid="{00000000-0005-0000-0000-0000CDE40000}"/>
    <cellStyle name="UNIDAGSCode2 23 3" xfId="53243" xr:uid="{00000000-0005-0000-0000-0000CEE40000}"/>
    <cellStyle name="UNIDAGSCode2 23 4" xfId="53244" xr:uid="{00000000-0005-0000-0000-0000CFE40000}"/>
    <cellStyle name="UNIDAGSCode2 23 5" xfId="53245" xr:uid="{00000000-0005-0000-0000-0000D0E40000}"/>
    <cellStyle name="UNIDAGSCode2 23 6" xfId="53246" xr:uid="{00000000-0005-0000-0000-0000D1E40000}"/>
    <cellStyle name="UNIDAGSCode2 24" xfId="53247" xr:uid="{00000000-0005-0000-0000-0000D2E40000}"/>
    <cellStyle name="UNIDAGSCode2 24 2" xfId="53248" xr:uid="{00000000-0005-0000-0000-0000D3E40000}"/>
    <cellStyle name="UNIDAGSCode2 24 3" xfId="53249" xr:uid="{00000000-0005-0000-0000-0000D4E40000}"/>
    <cellStyle name="UNIDAGSCode2 24 4" xfId="53250" xr:uid="{00000000-0005-0000-0000-0000D5E40000}"/>
    <cellStyle name="UNIDAGSCode2 24 5" xfId="53251" xr:uid="{00000000-0005-0000-0000-0000D6E40000}"/>
    <cellStyle name="UNIDAGSCode2 24 6" xfId="53252" xr:uid="{00000000-0005-0000-0000-0000D7E40000}"/>
    <cellStyle name="UNIDAGSCode2 25" xfId="53253" xr:uid="{00000000-0005-0000-0000-0000D8E40000}"/>
    <cellStyle name="UNIDAGSCode2 25 2" xfId="53254" xr:uid="{00000000-0005-0000-0000-0000D9E40000}"/>
    <cellStyle name="UNIDAGSCode2 25 3" xfId="53255" xr:uid="{00000000-0005-0000-0000-0000DAE40000}"/>
    <cellStyle name="UNIDAGSCode2 25 4" xfId="53256" xr:uid="{00000000-0005-0000-0000-0000DBE40000}"/>
    <cellStyle name="UNIDAGSCode2 25 5" xfId="53257" xr:uid="{00000000-0005-0000-0000-0000DCE40000}"/>
    <cellStyle name="UNIDAGSCode2 25 6" xfId="53258" xr:uid="{00000000-0005-0000-0000-0000DDE40000}"/>
    <cellStyle name="UNIDAGSCode2 26" xfId="53259" xr:uid="{00000000-0005-0000-0000-0000DEE40000}"/>
    <cellStyle name="UNIDAGSCode2 26 2" xfId="53260" xr:uid="{00000000-0005-0000-0000-0000DFE40000}"/>
    <cellStyle name="UNIDAGSCode2 26 3" xfId="53261" xr:uid="{00000000-0005-0000-0000-0000E0E40000}"/>
    <cellStyle name="UNIDAGSCode2 26 4" xfId="53262" xr:uid="{00000000-0005-0000-0000-0000E1E40000}"/>
    <cellStyle name="UNIDAGSCode2 26 5" xfId="53263" xr:uid="{00000000-0005-0000-0000-0000E2E40000}"/>
    <cellStyle name="UNIDAGSCode2 26 6" xfId="53264" xr:uid="{00000000-0005-0000-0000-0000E3E40000}"/>
    <cellStyle name="UNIDAGSCode2 27" xfId="53265" xr:uid="{00000000-0005-0000-0000-0000E4E40000}"/>
    <cellStyle name="UNIDAGSCode2 27 2" xfId="53266" xr:uid="{00000000-0005-0000-0000-0000E5E40000}"/>
    <cellStyle name="UNIDAGSCode2 27 3" xfId="53267" xr:uid="{00000000-0005-0000-0000-0000E6E40000}"/>
    <cellStyle name="UNIDAGSCode2 27 4" xfId="53268" xr:uid="{00000000-0005-0000-0000-0000E7E40000}"/>
    <cellStyle name="UNIDAGSCode2 27 5" xfId="53269" xr:uid="{00000000-0005-0000-0000-0000E8E40000}"/>
    <cellStyle name="UNIDAGSCode2 27 6" xfId="53270" xr:uid="{00000000-0005-0000-0000-0000E9E40000}"/>
    <cellStyle name="UNIDAGSCode2 28" xfId="53271" xr:uid="{00000000-0005-0000-0000-0000EAE40000}"/>
    <cellStyle name="UNIDAGSCode2 28 2" xfId="53272" xr:uid="{00000000-0005-0000-0000-0000EBE40000}"/>
    <cellStyle name="UNIDAGSCode2 28 3" xfId="53273" xr:uid="{00000000-0005-0000-0000-0000ECE40000}"/>
    <cellStyle name="UNIDAGSCode2 28 4" xfId="53274" xr:uid="{00000000-0005-0000-0000-0000EDE40000}"/>
    <cellStyle name="UNIDAGSCode2 28 5" xfId="53275" xr:uid="{00000000-0005-0000-0000-0000EEE40000}"/>
    <cellStyle name="UNIDAGSCode2 28 6" xfId="53276" xr:uid="{00000000-0005-0000-0000-0000EFE40000}"/>
    <cellStyle name="UNIDAGSCode2 29" xfId="53277" xr:uid="{00000000-0005-0000-0000-0000F0E40000}"/>
    <cellStyle name="UNIDAGSCode2 29 2" xfId="53278" xr:uid="{00000000-0005-0000-0000-0000F1E40000}"/>
    <cellStyle name="UNIDAGSCode2 29 3" xfId="53279" xr:uid="{00000000-0005-0000-0000-0000F2E40000}"/>
    <cellStyle name="UNIDAGSCode2 29 4" xfId="53280" xr:uid="{00000000-0005-0000-0000-0000F3E40000}"/>
    <cellStyle name="UNIDAGSCode2 29 5" xfId="53281" xr:uid="{00000000-0005-0000-0000-0000F4E40000}"/>
    <cellStyle name="UNIDAGSCode2 29 6" xfId="53282" xr:uid="{00000000-0005-0000-0000-0000F5E40000}"/>
    <cellStyle name="UNIDAGSCode2 3" xfId="53283" xr:uid="{00000000-0005-0000-0000-0000F6E40000}"/>
    <cellStyle name="UNIDAGSCode2 3 2" xfId="53284" xr:uid="{00000000-0005-0000-0000-0000F7E40000}"/>
    <cellStyle name="UNIDAGSCode2 3 3" xfId="53285" xr:uid="{00000000-0005-0000-0000-0000F8E40000}"/>
    <cellStyle name="UNIDAGSCode2 3 4" xfId="53286" xr:uid="{00000000-0005-0000-0000-0000F9E40000}"/>
    <cellStyle name="UNIDAGSCode2 3 5" xfId="53287" xr:uid="{00000000-0005-0000-0000-0000FAE40000}"/>
    <cellStyle name="UNIDAGSCode2 3 6" xfId="53288" xr:uid="{00000000-0005-0000-0000-0000FBE40000}"/>
    <cellStyle name="UNIDAGSCode2 30" xfId="53289" xr:uid="{00000000-0005-0000-0000-0000FCE40000}"/>
    <cellStyle name="UNIDAGSCode2 31" xfId="53290" xr:uid="{00000000-0005-0000-0000-0000FDE40000}"/>
    <cellStyle name="UNIDAGSCode2 32" xfId="53291" xr:uid="{00000000-0005-0000-0000-0000FEE40000}"/>
    <cellStyle name="UNIDAGSCode2 33" xfId="53292" xr:uid="{00000000-0005-0000-0000-0000FFE40000}"/>
    <cellStyle name="UNIDAGSCode2 34" xfId="53293" xr:uid="{00000000-0005-0000-0000-000000E50000}"/>
    <cellStyle name="UNIDAGSCode2 4" xfId="53294" xr:uid="{00000000-0005-0000-0000-000001E50000}"/>
    <cellStyle name="UNIDAGSCode2 4 2" xfId="53295" xr:uid="{00000000-0005-0000-0000-000002E50000}"/>
    <cellStyle name="UNIDAGSCode2 4 3" xfId="53296" xr:uid="{00000000-0005-0000-0000-000003E50000}"/>
    <cellStyle name="UNIDAGSCode2 4 4" xfId="53297" xr:uid="{00000000-0005-0000-0000-000004E50000}"/>
    <cellStyle name="UNIDAGSCode2 4 5" xfId="53298" xr:uid="{00000000-0005-0000-0000-000005E50000}"/>
    <cellStyle name="UNIDAGSCode2 4 6" xfId="53299" xr:uid="{00000000-0005-0000-0000-000006E50000}"/>
    <cellStyle name="UNIDAGSCode2 5" xfId="53300" xr:uid="{00000000-0005-0000-0000-000007E50000}"/>
    <cellStyle name="UNIDAGSCode2 5 2" xfId="53301" xr:uid="{00000000-0005-0000-0000-000008E50000}"/>
    <cellStyle name="UNIDAGSCode2 5 3" xfId="53302" xr:uid="{00000000-0005-0000-0000-000009E50000}"/>
    <cellStyle name="UNIDAGSCode2 5 4" xfId="53303" xr:uid="{00000000-0005-0000-0000-00000AE50000}"/>
    <cellStyle name="UNIDAGSCode2 5 5" xfId="53304" xr:uid="{00000000-0005-0000-0000-00000BE50000}"/>
    <cellStyle name="UNIDAGSCode2 5 6" xfId="53305" xr:uid="{00000000-0005-0000-0000-00000CE50000}"/>
    <cellStyle name="UNIDAGSCode2 6" xfId="53306" xr:uid="{00000000-0005-0000-0000-00000DE50000}"/>
    <cellStyle name="UNIDAGSCode2 6 2" xfId="53307" xr:uid="{00000000-0005-0000-0000-00000EE50000}"/>
    <cellStyle name="UNIDAGSCode2 6 3" xfId="53308" xr:uid="{00000000-0005-0000-0000-00000FE50000}"/>
    <cellStyle name="UNIDAGSCode2 6 4" xfId="53309" xr:uid="{00000000-0005-0000-0000-000010E50000}"/>
    <cellStyle name="UNIDAGSCode2 6 5" xfId="53310" xr:uid="{00000000-0005-0000-0000-000011E50000}"/>
    <cellStyle name="UNIDAGSCode2 6 6" xfId="53311" xr:uid="{00000000-0005-0000-0000-000012E50000}"/>
    <cellStyle name="UNIDAGSCode2 7" xfId="53312" xr:uid="{00000000-0005-0000-0000-000013E50000}"/>
    <cellStyle name="UNIDAGSCode2 7 2" xfId="53313" xr:uid="{00000000-0005-0000-0000-000014E50000}"/>
    <cellStyle name="UNIDAGSCode2 7 3" xfId="53314" xr:uid="{00000000-0005-0000-0000-000015E50000}"/>
    <cellStyle name="UNIDAGSCode2 7 4" xfId="53315" xr:uid="{00000000-0005-0000-0000-000016E50000}"/>
    <cellStyle name="UNIDAGSCode2 7 5" xfId="53316" xr:uid="{00000000-0005-0000-0000-000017E50000}"/>
    <cellStyle name="UNIDAGSCode2 7 6" xfId="53317" xr:uid="{00000000-0005-0000-0000-000018E50000}"/>
    <cellStyle name="UNIDAGSCode2 8" xfId="53318" xr:uid="{00000000-0005-0000-0000-000019E50000}"/>
    <cellStyle name="UNIDAGSCode2 8 2" xfId="53319" xr:uid="{00000000-0005-0000-0000-00001AE50000}"/>
    <cellStyle name="UNIDAGSCode2 8 3" xfId="53320" xr:uid="{00000000-0005-0000-0000-00001BE50000}"/>
    <cellStyle name="UNIDAGSCode2 8 4" xfId="53321" xr:uid="{00000000-0005-0000-0000-00001CE50000}"/>
    <cellStyle name="UNIDAGSCode2 8 5" xfId="53322" xr:uid="{00000000-0005-0000-0000-00001DE50000}"/>
    <cellStyle name="UNIDAGSCode2 8 6" xfId="53323" xr:uid="{00000000-0005-0000-0000-00001EE50000}"/>
    <cellStyle name="UNIDAGSCode2 9" xfId="53324" xr:uid="{00000000-0005-0000-0000-00001FE50000}"/>
    <cellStyle name="UNIDAGSCode2 9 2" xfId="53325" xr:uid="{00000000-0005-0000-0000-000020E50000}"/>
    <cellStyle name="UNIDAGSCode2 9 3" xfId="53326" xr:uid="{00000000-0005-0000-0000-000021E50000}"/>
    <cellStyle name="UNIDAGSCode2 9 4" xfId="53327" xr:uid="{00000000-0005-0000-0000-000022E50000}"/>
    <cellStyle name="UNIDAGSCode2 9 5" xfId="53328" xr:uid="{00000000-0005-0000-0000-000023E50000}"/>
    <cellStyle name="UNIDAGSCode2 9 6" xfId="53329" xr:uid="{00000000-0005-0000-0000-000024E50000}"/>
    <cellStyle name="UNIDAGSCurrency" xfId="53330" xr:uid="{00000000-0005-0000-0000-000025E50000}"/>
    <cellStyle name="UNIDAGSCurrency 10" xfId="53331" xr:uid="{00000000-0005-0000-0000-000026E50000}"/>
    <cellStyle name="UNIDAGSCurrency 10 2" xfId="53332" xr:uid="{00000000-0005-0000-0000-000027E50000}"/>
    <cellStyle name="UNIDAGSCurrency 10 3" xfId="53333" xr:uid="{00000000-0005-0000-0000-000028E50000}"/>
    <cellStyle name="UNIDAGSCurrency 10 4" xfId="53334" xr:uid="{00000000-0005-0000-0000-000029E50000}"/>
    <cellStyle name="UNIDAGSCurrency 10 5" xfId="53335" xr:uid="{00000000-0005-0000-0000-00002AE50000}"/>
    <cellStyle name="UNIDAGSCurrency 10 6" xfId="53336" xr:uid="{00000000-0005-0000-0000-00002BE50000}"/>
    <cellStyle name="UNIDAGSCurrency 11" xfId="53337" xr:uid="{00000000-0005-0000-0000-00002CE50000}"/>
    <cellStyle name="UNIDAGSCurrency 11 2" xfId="53338" xr:uid="{00000000-0005-0000-0000-00002DE50000}"/>
    <cellStyle name="UNIDAGSCurrency 11 3" xfId="53339" xr:uid="{00000000-0005-0000-0000-00002EE50000}"/>
    <cellStyle name="UNIDAGSCurrency 11 4" xfId="53340" xr:uid="{00000000-0005-0000-0000-00002FE50000}"/>
    <cellStyle name="UNIDAGSCurrency 11 5" xfId="53341" xr:uid="{00000000-0005-0000-0000-000030E50000}"/>
    <cellStyle name="UNIDAGSCurrency 11 6" xfId="53342" xr:uid="{00000000-0005-0000-0000-000031E50000}"/>
    <cellStyle name="UNIDAGSCurrency 12" xfId="53343" xr:uid="{00000000-0005-0000-0000-000032E50000}"/>
    <cellStyle name="UNIDAGSCurrency 12 2" xfId="53344" xr:uid="{00000000-0005-0000-0000-000033E50000}"/>
    <cellStyle name="UNIDAGSCurrency 12 3" xfId="53345" xr:uid="{00000000-0005-0000-0000-000034E50000}"/>
    <cellStyle name="UNIDAGSCurrency 12 4" xfId="53346" xr:uid="{00000000-0005-0000-0000-000035E50000}"/>
    <cellStyle name="UNIDAGSCurrency 12 5" xfId="53347" xr:uid="{00000000-0005-0000-0000-000036E50000}"/>
    <cellStyle name="UNIDAGSCurrency 12 6" xfId="53348" xr:uid="{00000000-0005-0000-0000-000037E50000}"/>
    <cellStyle name="UNIDAGSCurrency 13" xfId="53349" xr:uid="{00000000-0005-0000-0000-000038E50000}"/>
    <cellStyle name="UNIDAGSCurrency 13 2" xfId="53350" xr:uid="{00000000-0005-0000-0000-000039E50000}"/>
    <cellStyle name="UNIDAGSCurrency 13 3" xfId="53351" xr:uid="{00000000-0005-0000-0000-00003AE50000}"/>
    <cellStyle name="UNIDAGSCurrency 13 4" xfId="53352" xr:uid="{00000000-0005-0000-0000-00003BE50000}"/>
    <cellStyle name="UNIDAGSCurrency 13 5" xfId="53353" xr:uid="{00000000-0005-0000-0000-00003CE50000}"/>
    <cellStyle name="UNIDAGSCurrency 13 6" xfId="53354" xr:uid="{00000000-0005-0000-0000-00003DE50000}"/>
    <cellStyle name="UNIDAGSCurrency 14" xfId="53355" xr:uid="{00000000-0005-0000-0000-00003EE50000}"/>
    <cellStyle name="UNIDAGSCurrency 14 2" xfId="53356" xr:uid="{00000000-0005-0000-0000-00003FE50000}"/>
    <cellStyle name="UNIDAGSCurrency 14 3" xfId="53357" xr:uid="{00000000-0005-0000-0000-000040E50000}"/>
    <cellStyle name="UNIDAGSCurrency 14 4" xfId="53358" xr:uid="{00000000-0005-0000-0000-000041E50000}"/>
    <cellStyle name="UNIDAGSCurrency 14 5" xfId="53359" xr:uid="{00000000-0005-0000-0000-000042E50000}"/>
    <cellStyle name="UNIDAGSCurrency 14 6" xfId="53360" xr:uid="{00000000-0005-0000-0000-000043E50000}"/>
    <cellStyle name="UNIDAGSCurrency 15" xfId="53361" xr:uid="{00000000-0005-0000-0000-000044E50000}"/>
    <cellStyle name="UNIDAGSCurrency 15 2" xfId="53362" xr:uid="{00000000-0005-0000-0000-000045E50000}"/>
    <cellStyle name="UNIDAGSCurrency 15 3" xfId="53363" xr:uid="{00000000-0005-0000-0000-000046E50000}"/>
    <cellStyle name="UNIDAGSCurrency 15 4" xfId="53364" xr:uid="{00000000-0005-0000-0000-000047E50000}"/>
    <cellStyle name="UNIDAGSCurrency 15 5" xfId="53365" xr:uid="{00000000-0005-0000-0000-000048E50000}"/>
    <cellStyle name="UNIDAGSCurrency 15 6" xfId="53366" xr:uid="{00000000-0005-0000-0000-000049E50000}"/>
    <cellStyle name="UNIDAGSCurrency 16" xfId="53367" xr:uid="{00000000-0005-0000-0000-00004AE50000}"/>
    <cellStyle name="UNIDAGSCurrency 16 2" xfId="53368" xr:uid="{00000000-0005-0000-0000-00004BE50000}"/>
    <cellStyle name="UNIDAGSCurrency 16 3" xfId="53369" xr:uid="{00000000-0005-0000-0000-00004CE50000}"/>
    <cellStyle name="UNIDAGSCurrency 16 4" xfId="53370" xr:uid="{00000000-0005-0000-0000-00004DE50000}"/>
    <cellStyle name="UNIDAGSCurrency 16 5" xfId="53371" xr:uid="{00000000-0005-0000-0000-00004EE50000}"/>
    <cellStyle name="UNIDAGSCurrency 16 6" xfId="53372" xr:uid="{00000000-0005-0000-0000-00004FE50000}"/>
    <cellStyle name="UNIDAGSCurrency 17" xfId="53373" xr:uid="{00000000-0005-0000-0000-000050E50000}"/>
    <cellStyle name="UNIDAGSCurrency 17 2" xfId="53374" xr:uid="{00000000-0005-0000-0000-000051E50000}"/>
    <cellStyle name="UNIDAGSCurrency 17 3" xfId="53375" xr:uid="{00000000-0005-0000-0000-000052E50000}"/>
    <cellStyle name="UNIDAGSCurrency 17 4" xfId="53376" xr:uid="{00000000-0005-0000-0000-000053E50000}"/>
    <cellStyle name="UNIDAGSCurrency 17 5" xfId="53377" xr:uid="{00000000-0005-0000-0000-000054E50000}"/>
    <cellStyle name="UNIDAGSCurrency 17 6" xfId="53378" xr:uid="{00000000-0005-0000-0000-000055E50000}"/>
    <cellStyle name="UNIDAGSCurrency 18" xfId="53379" xr:uid="{00000000-0005-0000-0000-000056E50000}"/>
    <cellStyle name="UNIDAGSCurrency 18 2" xfId="53380" xr:uid="{00000000-0005-0000-0000-000057E50000}"/>
    <cellStyle name="UNIDAGSCurrency 18 3" xfId="53381" xr:uid="{00000000-0005-0000-0000-000058E50000}"/>
    <cellStyle name="UNIDAGSCurrency 18 4" xfId="53382" xr:uid="{00000000-0005-0000-0000-000059E50000}"/>
    <cellStyle name="UNIDAGSCurrency 18 5" xfId="53383" xr:uid="{00000000-0005-0000-0000-00005AE50000}"/>
    <cellStyle name="UNIDAGSCurrency 18 6" xfId="53384" xr:uid="{00000000-0005-0000-0000-00005BE50000}"/>
    <cellStyle name="UNIDAGSCurrency 19" xfId="53385" xr:uid="{00000000-0005-0000-0000-00005CE50000}"/>
    <cellStyle name="UNIDAGSCurrency 19 2" xfId="53386" xr:uid="{00000000-0005-0000-0000-00005DE50000}"/>
    <cellStyle name="UNIDAGSCurrency 19 3" xfId="53387" xr:uid="{00000000-0005-0000-0000-00005EE50000}"/>
    <cellStyle name="UNIDAGSCurrency 19 4" xfId="53388" xr:uid="{00000000-0005-0000-0000-00005FE50000}"/>
    <cellStyle name="UNIDAGSCurrency 19 5" xfId="53389" xr:uid="{00000000-0005-0000-0000-000060E50000}"/>
    <cellStyle name="UNIDAGSCurrency 19 6" xfId="53390" xr:uid="{00000000-0005-0000-0000-000061E50000}"/>
    <cellStyle name="UNIDAGSCurrency 2" xfId="53391" xr:uid="{00000000-0005-0000-0000-000062E50000}"/>
    <cellStyle name="UNIDAGSCurrency 2 2" xfId="53392" xr:uid="{00000000-0005-0000-0000-000063E50000}"/>
    <cellStyle name="UNIDAGSCurrency 2 3" xfId="53393" xr:uid="{00000000-0005-0000-0000-000064E50000}"/>
    <cellStyle name="UNIDAGSCurrency 2 4" xfId="53394" xr:uid="{00000000-0005-0000-0000-000065E50000}"/>
    <cellStyle name="UNIDAGSCurrency 2 5" xfId="53395" xr:uid="{00000000-0005-0000-0000-000066E50000}"/>
    <cellStyle name="UNIDAGSCurrency 2 6" xfId="53396" xr:uid="{00000000-0005-0000-0000-000067E50000}"/>
    <cellStyle name="UNIDAGSCurrency 2 7" xfId="53397" xr:uid="{00000000-0005-0000-0000-000068E50000}"/>
    <cellStyle name="UNIDAGSCurrency 20" xfId="53398" xr:uid="{00000000-0005-0000-0000-000069E50000}"/>
    <cellStyle name="UNIDAGSCurrency 20 2" xfId="53399" xr:uid="{00000000-0005-0000-0000-00006AE50000}"/>
    <cellStyle name="UNIDAGSCurrency 20 3" xfId="53400" xr:uid="{00000000-0005-0000-0000-00006BE50000}"/>
    <cellStyle name="UNIDAGSCurrency 20 4" xfId="53401" xr:uid="{00000000-0005-0000-0000-00006CE50000}"/>
    <cellStyle name="UNIDAGSCurrency 20 5" xfId="53402" xr:uid="{00000000-0005-0000-0000-00006DE50000}"/>
    <cellStyle name="UNIDAGSCurrency 20 6" xfId="53403" xr:uid="{00000000-0005-0000-0000-00006EE50000}"/>
    <cellStyle name="UNIDAGSCurrency 21" xfId="53404" xr:uid="{00000000-0005-0000-0000-00006FE50000}"/>
    <cellStyle name="UNIDAGSCurrency 21 2" xfId="53405" xr:uid="{00000000-0005-0000-0000-000070E50000}"/>
    <cellStyle name="UNIDAGSCurrency 21 3" xfId="53406" xr:uid="{00000000-0005-0000-0000-000071E50000}"/>
    <cellStyle name="UNIDAGSCurrency 21 4" xfId="53407" xr:uid="{00000000-0005-0000-0000-000072E50000}"/>
    <cellStyle name="UNIDAGSCurrency 21 5" xfId="53408" xr:uid="{00000000-0005-0000-0000-000073E50000}"/>
    <cellStyle name="UNIDAGSCurrency 21 6" xfId="53409" xr:uid="{00000000-0005-0000-0000-000074E50000}"/>
    <cellStyle name="UNIDAGSCurrency 22" xfId="53410" xr:uid="{00000000-0005-0000-0000-000075E50000}"/>
    <cellStyle name="UNIDAGSCurrency 22 2" xfId="53411" xr:uid="{00000000-0005-0000-0000-000076E50000}"/>
    <cellStyle name="UNIDAGSCurrency 22 3" xfId="53412" xr:uid="{00000000-0005-0000-0000-000077E50000}"/>
    <cellStyle name="UNIDAGSCurrency 22 4" xfId="53413" xr:uid="{00000000-0005-0000-0000-000078E50000}"/>
    <cellStyle name="UNIDAGSCurrency 22 5" xfId="53414" xr:uid="{00000000-0005-0000-0000-000079E50000}"/>
    <cellStyle name="UNIDAGSCurrency 22 6" xfId="53415" xr:uid="{00000000-0005-0000-0000-00007AE50000}"/>
    <cellStyle name="UNIDAGSCurrency 23" xfId="53416" xr:uid="{00000000-0005-0000-0000-00007BE50000}"/>
    <cellStyle name="UNIDAGSCurrency 23 2" xfId="53417" xr:uid="{00000000-0005-0000-0000-00007CE50000}"/>
    <cellStyle name="UNIDAGSCurrency 23 3" xfId="53418" xr:uid="{00000000-0005-0000-0000-00007DE50000}"/>
    <cellStyle name="UNIDAGSCurrency 23 4" xfId="53419" xr:uid="{00000000-0005-0000-0000-00007EE50000}"/>
    <cellStyle name="UNIDAGSCurrency 23 5" xfId="53420" xr:uid="{00000000-0005-0000-0000-00007FE50000}"/>
    <cellStyle name="UNIDAGSCurrency 23 6" xfId="53421" xr:uid="{00000000-0005-0000-0000-000080E50000}"/>
    <cellStyle name="UNIDAGSCurrency 24" xfId="53422" xr:uid="{00000000-0005-0000-0000-000081E50000}"/>
    <cellStyle name="UNIDAGSCurrency 24 2" xfId="53423" xr:uid="{00000000-0005-0000-0000-000082E50000}"/>
    <cellStyle name="UNIDAGSCurrency 24 3" xfId="53424" xr:uid="{00000000-0005-0000-0000-000083E50000}"/>
    <cellStyle name="UNIDAGSCurrency 24 4" xfId="53425" xr:uid="{00000000-0005-0000-0000-000084E50000}"/>
    <cellStyle name="UNIDAGSCurrency 24 5" xfId="53426" xr:uid="{00000000-0005-0000-0000-000085E50000}"/>
    <cellStyle name="UNIDAGSCurrency 24 6" xfId="53427" xr:uid="{00000000-0005-0000-0000-000086E50000}"/>
    <cellStyle name="UNIDAGSCurrency 25" xfId="53428" xr:uid="{00000000-0005-0000-0000-000087E50000}"/>
    <cellStyle name="UNIDAGSCurrency 25 2" xfId="53429" xr:uid="{00000000-0005-0000-0000-000088E50000}"/>
    <cellStyle name="UNIDAGSCurrency 25 3" xfId="53430" xr:uid="{00000000-0005-0000-0000-000089E50000}"/>
    <cellStyle name="UNIDAGSCurrency 25 4" xfId="53431" xr:uid="{00000000-0005-0000-0000-00008AE50000}"/>
    <cellStyle name="UNIDAGSCurrency 25 5" xfId="53432" xr:uid="{00000000-0005-0000-0000-00008BE50000}"/>
    <cellStyle name="UNIDAGSCurrency 25 6" xfId="53433" xr:uid="{00000000-0005-0000-0000-00008CE50000}"/>
    <cellStyle name="UNIDAGSCurrency 26" xfId="53434" xr:uid="{00000000-0005-0000-0000-00008DE50000}"/>
    <cellStyle name="UNIDAGSCurrency 26 2" xfId="53435" xr:uid="{00000000-0005-0000-0000-00008EE50000}"/>
    <cellStyle name="UNIDAGSCurrency 26 3" xfId="53436" xr:uid="{00000000-0005-0000-0000-00008FE50000}"/>
    <cellStyle name="UNIDAGSCurrency 26 4" xfId="53437" xr:uid="{00000000-0005-0000-0000-000090E50000}"/>
    <cellStyle name="UNIDAGSCurrency 26 5" xfId="53438" xr:uid="{00000000-0005-0000-0000-000091E50000}"/>
    <cellStyle name="UNIDAGSCurrency 26 6" xfId="53439" xr:uid="{00000000-0005-0000-0000-000092E50000}"/>
    <cellStyle name="UNIDAGSCurrency 27" xfId="53440" xr:uid="{00000000-0005-0000-0000-000093E50000}"/>
    <cellStyle name="UNIDAGSCurrency 27 2" xfId="53441" xr:uid="{00000000-0005-0000-0000-000094E50000}"/>
    <cellStyle name="UNIDAGSCurrency 27 3" xfId="53442" xr:uid="{00000000-0005-0000-0000-000095E50000}"/>
    <cellStyle name="UNIDAGSCurrency 27 4" xfId="53443" xr:uid="{00000000-0005-0000-0000-000096E50000}"/>
    <cellStyle name="UNIDAGSCurrency 27 5" xfId="53444" xr:uid="{00000000-0005-0000-0000-000097E50000}"/>
    <cellStyle name="UNIDAGSCurrency 27 6" xfId="53445" xr:uid="{00000000-0005-0000-0000-000098E50000}"/>
    <cellStyle name="UNIDAGSCurrency 28" xfId="53446" xr:uid="{00000000-0005-0000-0000-000099E50000}"/>
    <cellStyle name="UNIDAGSCurrency 28 2" xfId="53447" xr:uid="{00000000-0005-0000-0000-00009AE50000}"/>
    <cellStyle name="UNIDAGSCurrency 28 3" xfId="53448" xr:uid="{00000000-0005-0000-0000-00009BE50000}"/>
    <cellStyle name="UNIDAGSCurrency 28 4" xfId="53449" xr:uid="{00000000-0005-0000-0000-00009CE50000}"/>
    <cellStyle name="UNIDAGSCurrency 28 5" xfId="53450" xr:uid="{00000000-0005-0000-0000-00009DE50000}"/>
    <cellStyle name="UNIDAGSCurrency 28 6" xfId="53451" xr:uid="{00000000-0005-0000-0000-00009EE50000}"/>
    <cellStyle name="UNIDAGSCurrency 29" xfId="53452" xr:uid="{00000000-0005-0000-0000-00009FE50000}"/>
    <cellStyle name="UNIDAGSCurrency 29 2" xfId="53453" xr:uid="{00000000-0005-0000-0000-0000A0E50000}"/>
    <cellStyle name="UNIDAGSCurrency 29 3" xfId="53454" xr:uid="{00000000-0005-0000-0000-0000A1E50000}"/>
    <cellStyle name="UNIDAGSCurrency 29 4" xfId="53455" xr:uid="{00000000-0005-0000-0000-0000A2E50000}"/>
    <cellStyle name="UNIDAGSCurrency 29 5" xfId="53456" xr:uid="{00000000-0005-0000-0000-0000A3E50000}"/>
    <cellStyle name="UNIDAGSCurrency 29 6" xfId="53457" xr:uid="{00000000-0005-0000-0000-0000A4E50000}"/>
    <cellStyle name="UNIDAGSCurrency 3" xfId="53458" xr:uid="{00000000-0005-0000-0000-0000A5E50000}"/>
    <cellStyle name="UNIDAGSCurrency 3 2" xfId="53459" xr:uid="{00000000-0005-0000-0000-0000A6E50000}"/>
    <cellStyle name="UNIDAGSCurrency 3 3" xfId="53460" xr:uid="{00000000-0005-0000-0000-0000A7E50000}"/>
    <cellStyle name="UNIDAGSCurrency 3 4" xfId="53461" xr:uid="{00000000-0005-0000-0000-0000A8E50000}"/>
    <cellStyle name="UNIDAGSCurrency 3 5" xfId="53462" xr:uid="{00000000-0005-0000-0000-0000A9E50000}"/>
    <cellStyle name="UNIDAGSCurrency 3 6" xfId="53463" xr:uid="{00000000-0005-0000-0000-0000AAE50000}"/>
    <cellStyle name="UNIDAGSCurrency 30" xfId="53464" xr:uid="{00000000-0005-0000-0000-0000ABE50000}"/>
    <cellStyle name="UNIDAGSCurrency 31" xfId="53465" xr:uid="{00000000-0005-0000-0000-0000ACE50000}"/>
    <cellStyle name="UNIDAGSCurrency 32" xfId="53466" xr:uid="{00000000-0005-0000-0000-0000ADE50000}"/>
    <cellStyle name="UNIDAGSCurrency 33" xfId="53467" xr:uid="{00000000-0005-0000-0000-0000AEE50000}"/>
    <cellStyle name="UNIDAGSCurrency 34" xfId="53468" xr:uid="{00000000-0005-0000-0000-0000AFE50000}"/>
    <cellStyle name="UNIDAGSCurrency 4" xfId="53469" xr:uid="{00000000-0005-0000-0000-0000B0E50000}"/>
    <cellStyle name="UNIDAGSCurrency 4 2" xfId="53470" xr:uid="{00000000-0005-0000-0000-0000B1E50000}"/>
    <cellStyle name="UNIDAGSCurrency 4 3" xfId="53471" xr:uid="{00000000-0005-0000-0000-0000B2E50000}"/>
    <cellStyle name="UNIDAGSCurrency 4 4" xfId="53472" xr:uid="{00000000-0005-0000-0000-0000B3E50000}"/>
    <cellStyle name="UNIDAGSCurrency 4 5" xfId="53473" xr:uid="{00000000-0005-0000-0000-0000B4E50000}"/>
    <cellStyle name="UNIDAGSCurrency 4 6" xfId="53474" xr:uid="{00000000-0005-0000-0000-0000B5E50000}"/>
    <cellStyle name="UNIDAGSCurrency 5" xfId="53475" xr:uid="{00000000-0005-0000-0000-0000B6E50000}"/>
    <cellStyle name="UNIDAGSCurrency 5 2" xfId="53476" xr:uid="{00000000-0005-0000-0000-0000B7E50000}"/>
    <cellStyle name="UNIDAGSCurrency 5 3" xfId="53477" xr:uid="{00000000-0005-0000-0000-0000B8E50000}"/>
    <cellStyle name="UNIDAGSCurrency 5 4" xfId="53478" xr:uid="{00000000-0005-0000-0000-0000B9E50000}"/>
    <cellStyle name="UNIDAGSCurrency 5 5" xfId="53479" xr:uid="{00000000-0005-0000-0000-0000BAE50000}"/>
    <cellStyle name="UNIDAGSCurrency 5 6" xfId="53480" xr:uid="{00000000-0005-0000-0000-0000BBE50000}"/>
    <cellStyle name="UNIDAGSCurrency 6" xfId="53481" xr:uid="{00000000-0005-0000-0000-0000BCE50000}"/>
    <cellStyle name="UNIDAGSCurrency 6 2" xfId="53482" xr:uid="{00000000-0005-0000-0000-0000BDE50000}"/>
    <cellStyle name="UNIDAGSCurrency 6 3" xfId="53483" xr:uid="{00000000-0005-0000-0000-0000BEE50000}"/>
    <cellStyle name="UNIDAGSCurrency 6 4" xfId="53484" xr:uid="{00000000-0005-0000-0000-0000BFE50000}"/>
    <cellStyle name="UNIDAGSCurrency 6 5" xfId="53485" xr:uid="{00000000-0005-0000-0000-0000C0E50000}"/>
    <cellStyle name="UNIDAGSCurrency 6 6" xfId="53486" xr:uid="{00000000-0005-0000-0000-0000C1E50000}"/>
    <cellStyle name="UNIDAGSCurrency 7" xfId="53487" xr:uid="{00000000-0005-0000-0000-0000C2E50000}"/>
    <cellStyle name="UNIDAGSCurrency 7 2" xfId="53488" xr:uid="{00000000-0005-0000-0000-0000C3E50000}"/>
    <cellStyle name="UNIDAGSCurrency 7 3" xfId="53489" xr:uid="{00000000-0005-0000-0000-0000C4E50000}"/>
    <cellStyle name="UNIDAGSCurrency 7 4" xfId="53490" xr:uid="{00000000-0005-0000-0000-0000C5E50000}"/>
    <cellStyle name="UNIDAGSCurrency 7 5" xfId="53491" xr:uid="{00000000-0005-0000-0000-0000C6E50000}"/>
    <cellStyle name="UNIDAGSCurrency 7 6" xfId="53492" xr:uid="{00000000-0005-0000-0000-0000C7E50000}"/>
    <cellStyle name="UNIDAGSCurrency 8" xfId="53493" xr:uid="{00000000-0005-0000-0000-0000C8E50000}"/>
    <cellStyle name="UNIDAGSCurrency 8 2" xfId="53494" xr:uid="{00000000-0005-0000-0000-0000C9E50000}"/>
    <cellStyle name="UNIDAGSCurrency 8 3" xfId="53495" xr:uid="{00000000-0005-0000-0000-0000CAE50000}"/>
    <cellStyle name="UNIDAGSCurrency 8 4" xfId="53496" xr:uid="{00000000-0005-0000-0000-0000CBE50000}"/>
    <cellStyle name="UNIDAGSCurrency 8 5" xfId="53497" xr:uid="{00000000-0005-0000-0000-0000CCE50000}"/>
    <cellStyle name="UNIDAGSCurrency 8 6" xfId="53498" xr:uid="{00000000-0005-0000-0000-0000CDE50000}"/>
    <cellStyle name="UNIDAGSCurrency 9" xfId="53499" xr:uid="{00000000-0005-0000-0000-0000CEE50000}"/>
    <cellStyle name="UNIDAGSCurrency 9 2" xfId="53500" xr:uid="{00000000-0005-0000-0000-0000CFE50000}"/>
    <cellStyle name="UNIDAGSCurrency 9 3" xfId="53501" xr:uid="{00000000-0005-0000-0000-0000D0E50000}"/>
    <cellStyle name="UNIDAGSCurrency 9 4" xfId="53502" xr:uid="{00000000-0005-0000-0000-0000D1E50000}"/>
    <cellStyle name="UNIDAGSCurrency 9 5" xfId="53503" xr:uid="{00000000-0005-0000-0000-0000D2E50000}"/>
    <cellStyle name="UNIDAGSCurrency 9 6" xfId="53504" xr:uid="{00000000-0005-0000-0000-0000D3E50000}"/>
    <cellStyle name="UNIDAGSDate" xfId="53505" xr:uid="{00000000-0005-0000-0000-0000D4E50000}"/>
    <cellStyle name="UNIDAGSDate 10" xfId="53506" xr:uid="{00000000-0005-0000-0000-0000D5E50000}"/>
    <cellStyle name="UNIDAGSDate 10 2" xfId="53507" xr:uid="{00000000-0005-0000-0000-0000D6E50000}"/>
    <cellStyle name="UNIDAGSDate 10 3" xfId="53508" xr:uid="{00000000-0005-0000-0000-0000D7E50000}"/>
    <cellStyle name="UNIDAGSDate 10 4" xfId="53509" xr:uid="{00000000-0005-0000-0000-0000D8E50000}"/>
    <cellStyle name="UNIDAGSDate 10 5" xfId="53510" xr:uid="{00000000-0005-0000-0000-0000D9E50000}"/>
    <cellStyle name="UNIDAGSDate 10 6" xfId="53511" xr:uid="{00000000-0005-0000-0000-0000DAE50000}"/>
    <cellStyle name="UNIDAGSDate 11" xfId="53512" xr:uid="{00000000-0005-0000-0000-0000DBE50000}"/>
    <cellStyle name="UNIDAGSDate 11 2" xfId="53513" xr:uid="{00000000-0005-0000-0000-0000DCE50000}"/>
    <cellStyle name="UNIDAGSDate 11 3" xfId="53514" xr:uid="{00000000-0005-0000-0000-0000DDE50000}"/>
    <cellStyle name="UNIDAGSDate 11 4" xfId="53515" xr:uid="{00000000-0005-0000-0000-0000DEE50000}"/>
    <cellStyle name="UNIDAGSDate 11 5" xfId="53516" xr:uid="{00000000-0005-0000-0000-0000DFE50000}"/>
    <cellStyle name="UNIDAGSDate 11 6" xfId="53517" xr:uid="{00000000-0005-0000-0000-0000E0E50000}"/>
    <cellStyle name="UNIDAGSDate 12" xfId="53518" xr:uid="{00000000-0005-0000-0000-0000E1E50000}"/>
    <cellStyle name="UNIDAGSDate 12 2" xfId="53519" xr:uid="{00000000-0005-0000-0000-0000E2E50000}"/>
    <cellStyle name="UNIDAGSDate 12 3" xfId="53520" xr:uid="{00000000-0005-0000-0000-0000E3E50000}"/>
    <cellStyle name="UNIDAGSDate 12 4" xfId="53521" xr:uid="{00000000-0005-0000-0000-0000E4E50000}"/>
    <cellStyle name="UNIDAGSDate 12 5" xfId="53522" xr:uid="{00000000-0005-0000-0000-0000E5E50000}"/>
    <cellStyle name="UNIDAGSDate 12 6" xfId="53523" xr:uid="{00000000-0005-0000-0000-0000E6E50000}"/>
    <cellStyle name="UNIDAGSDate 13" xfId="53524" xr:uid="{00000000-0005-0000-0000-0000E7E50000}"/>
    <cellStyle name="UNIDAGSDate 13 2" xfId="53525" xr:uid="{00000000-0005-0000-0000-0000E8E50000}"/>
    <cellStyle name="UNIDAGSDate 13 3" xfId="53526" xr:uid="{00000000-0005-0000-0000-0000E9E50000}"/>
    <cellStyle name="UNIDAGSDate 13 4" xfId="53527" xr:uid="{00000000-0005-0000-0000-0000EAE50000}"/>
    <cellStyle name="UNIDAGSDate 13 5" xfId="53528" xr:uid="{00000000-0005-0000-0000-0000EBE50000}"/>
    <cellStyle name="UNIDAGSDate 13 6" xfId="53529" xr:uid="{00000000-0005-0000-0000-0000ECE50000}"/>
    <cellStyle name="UNIDAGSDate 14" xfId="53530" xr:uid="{00000000-0005-0000-0000-0000EDE50000}"/>
    <cellStyle name="UNIDAGSDate 14 2" xfId="53531" xr:uid="{00000000-0005-0000-0000-0000EEE50000}"/>
    <cellStyle name="UNIDAGSDate 14 3" xfId="53532" xr:uid="{00000000-0005-0000-0000-0000EFE50000}"/>
    <cellStyle name="UNIDAGSDate 14 4" xfId="53533" xr:uid="{00000000-0005-0000-0000-0000F0E50000}"/>
    <cellStyle name="UNIDAGSDate 14 5" xfId="53534" xr:uid="{00000000-0005-0000-0000-0000F1E50000}"/>
    <cellStyle name="UNIDAGSDate 14 6" xfId="53535" xr:uid="{00000000-0005-0000-0000-0000F2E50000}"/>
    <cellStyle name="UNIDAGSDate 15" xfId="53536" xr:uid="{00000000-0005-0000-0000-0000F3E50000}"/>
    <cellStyle name="UNIDAGSDate 15 2" xfId="53537" xr:uid="{00000000-0005-0000-0000-0000F4E50000}"/>
    <cellStyle name="UNIDAGSDate 15 3" xfId="53538" xr:uid="{00000000-0005-0000-0000-0000F5E50000}"/>
    <cellStyle name="UNIDAGSDate 15 4" xfId="53539" xr:uid="{00000000-0005-0000-0000-0000F6E50000}"/>
    <cellStyle name="UNIDAGSDate 15 5" xfId="53540" xr:uid="{00000000-0005-0000-0000-0000F7E50000}"/>
    <cellStyle name="UNIDAGSDate 15 6" xfId="53541" xr:uid="{00000000-0005-0000-0000-0000F8E50000}"/>
    <cellStyle name="UNIDAGSDate 16" xfId="53542" xr:uid="{00000000-0005-0000-0000-0000F9E50000}"/>
    <cellStyle name="UNIDAGSDate 16 2" xfId="53543" xr:uid="{00000000-0005-0000-0000-0000FAE50000}"/>
    <cellStyle name="UNIDAGSDate 16 3" xfId="53544" xr:uid="{00000000-0005-0000-0000-0000FBE50000}"/>
    <cellStyle name="UNIDAGSDate 16 4" xfId="53545" xr:uid="{00000000-0005-0000-0000-0000FCE50000}"/>
    <cellStyle name="UNIDAGSDate 16 5" xfId="53546" xr:uid="{00000000-0005-0000-0000-0000FDE50000}"/>
    <cellStyle name="UNIDAGSDate 16 6" xfId="53547" xr:uid="{00000000-0005-0000-0000-0000FEE50000}"/>
    <cellStyle name="UNIDAGSDate 17" xfId="53548" xr:uid="{00000000-0005-0000-0000-0000FFE50000}"/>
    <cellStyle name="UNIDAGSDate 17 2" xfId="53549" xr:uid="{00000000-0005-0000-0000-000000E60000}"/>
    <cellStyle name="UNIDAGSDate 17 3" xfId="53550" xr:uid="{00000000-0005-0000-0000-000001E60000}"/>
    <cellStyle name="UNIDAGSDate 17 4" xfId="53551" xr:uid="{00000000-0005-0000-0000-000002E60000}"/>
    <cellStyle name="UNIDAGSDate 17 5" xfId="53552" xr:uid="{00000000-0005-0000-0000-000003E60000}"/>
    <cellStyle name="UNIDAGSDate 17 6" xfId="53553" xr:uid="{00000000-0005-0000-0000-000004E60000}"/>
    <cellStyle name="UNIDAGSDate 18" xfId="53554" xr:uid="{00000000-0005-0000-0000-000005E60000}"/>
    <cellStyle name="UNIDAGSDate 18 2" xfId="53555" xr:uid="{00000000-0005-0000-0000-000006E60000}"/>
    <cellStyle name="UNIDAGSDate 18 3" xfId="53556" xr:uid="{00000000-0005-0000-0000-000007E60000}"/>
    <cellStyle name="UNIDAGSDate 18 4" xfId="53557" xr:uid="{00000000-0005-0000-0000-000008E60000}"/>
    <cellStyle name="UNIDAGSDate 18 5" xfId="53558" xr:uid="{00000000-0005-0000-0000-000009E60000}"/>
    <cellStyle name="UNIDAGSDate 18 6" xfId="53559" xr:uid="{00000000-0005-0000-0000-00000AE60000}"/>
    <cellStyle name="UNIDAGSDate 19" xfId="53560" xr:uid="{00000000-0005-0000-0000-00000BE60000}"/>
    <cellStyle name="UNIDAGSDate 19 2" xfId="53561" xr:uid="{00000000-0005-0000-0000-00000CE60000}"/>
    <cellStyle name="UNIDAGSDate 19 3" xfId="53562" xr:uid="{00000000-0005-0000-0000-00000DE60000}"/>
    <cellStyle name="UNIDAGSDate 19 4" xfId="53563" xr:uid="{00000000-0005-0000-0000-00000EE60000}"/>
    <cellStyle name="UNIDAGSDate 19 5" xfId="53564" xr:uid="{00000000-0005-0000-0000-00000FE60000}"/>
    <cellStyle name="UNIDAGSDate 19 6" xfId="53565" xr:uid="{00000000-0005-0000-0000-000010E60000}"/>
    <cellStyle name="UNIDAGSDate 2" xfId="53566" xr:uid="{00000000-0005-0000-0000-000011E60000}"/>
    <cellStyle name="UNIDAGSDate 2 2" xfId="53567" xr:uid="{00000000-0005-0000-0000-000012E60000}"/>
    <cellStyle name="UNIDAGSDate 2 3" xfId="53568" xr:uid="{00000000-0005-0000-0000-000013E60000}"/>
    <cellStyle name="UNIDAGSDate 2 4" xfId="53569" xr:uid="{00000000-0005-0000-0000-000014E60000}"/>
    <cellStyle name="UNIDAGSDate 2 5" xfId="53570" xr:uid="{00000000-0005-0000-0000-000015E60000}"/>
    <cellStyle name="UNIDAGSDate 2 6" xfId="53571" xr:uid="{00000000-0005-0000-0000-000016E60000}"/>
    <cellStyle name="UNIDAGSDate 2 7" xfId="53572" xr:uid="{00000000-0005-0000-0000-000017E60000}"/>
    <cellStyle name="UNIDAGSDate 20" xfId="53573" xr:uid="{00000000-0005-0000-0000-000018E60000}"/>
    <cellStyle name="UNIDAGSDate 20 2" xfId="53574" xr:uid="{00000000-0005-0000-0000-000019E60000}"/>
    <cellStyle name="UNIDAGSDate 20 3" xfId="53575" xr:uid="{00000000-0005-0000-0000-00001AE60000}"/>
    <cellStyle name="UNIDAGSDate 20 4" xfId="53576" xr:uid="{00000000-0005-0000-0000-00001BE60000}"/>
    <cellStyle name="UNIDAGSDate 20 5" xfId="53577" xr:uid="{00000000-0005-0000-0000-00001CE60000}"/>
    <cellStyle name="UNIDAGSDate 20 6" xfId="53578" xr:uid="{00000000-0005-0000-0000-00001DE60000}"/>
    <cellStyle name="UNIDAGSDate 21" xfId="53579" xr:uid="{00000000-0005-0000-0000-00001EE60000}"/>
    <cellStyle name="UNIDAGSDate 21 2" xfId="53580" xr:uid="{00000000-0005-0000-0000-00001FE60000}"/>
    <cellStyle name="UNIDAGSDate 21 3" xfId="53581" xr:uid="{00000000-0005-0000-0000-000020E60000}"/>
    <cellStyle name="UNIDAGSDate 21 4" xfId="53582" xr:uid="{00000000-0005-0000-0000-000021E60000}"/>
    <cellStyle name="UNIDAGSDate 21 5" xfId="53583" xr:uid="{00000000-0005-0000-0000-000022E60000}"/>
    <cellStyle name="UNIDAGSDate 21 6" xfId="53584" xr:uid="{00000000-0005-0000-0000-000023E60000}"/>
    <cellStyle name="UNIDAGSDate 22" xfId="53585" xr:uid="{00000000-0005-0000-0000-000024E60000}"/>
    <cellStyle name="UNIDAGSDate 22 2" xfId="53586" xr:uid="{00000000-0005-0000-0000-000025E60000}"/>
    <cellStyle name="UNIDAGSDate 22 3" xfId="53587" xr:uid="{00000000-0005-0000-0000-000026E60000}"/>
    <cellStyle name="UNIDAGSDate 22 4" xfId="53588" xr:uid="{00000000-0005-0000-0000-000027E60000}"/>
    <cellStyle name="UNIDAGSDate 22 5" xfId="53589" xr:uid="{00000000-0005-0000-0000-000028E60000}"/>
    <cellStyle name="UNIDAGSDate 22 6" xfId="53590" xr:uid="{00000000-0005-0000-0000-000029E60000}"/>
    <cellStyle name="UNIDAGSDate 23" xfId="53591" xr:uid="{00000000-0005-0000-0000-00002AE60000}"/>
    <cellStyle name="UNIDAGSDate 23 2" xfId="53592" xr:uid="{00000000-0005-0000-0000-00002BE60000}"/>
    <cellStyle name="UNIDAGSDate 23 3" xfId="53593" xr:uid="{00000000-0005-0000-0000-00002CE60000}"/>
    <cellStyle name="UNIDAGSDate 23 4" xfId="53594" xr:uid="{00000000-0005-0000-0000-00002DE60000}"/>
    <cellStyle name="UNIDAGSDate 23 5" xfId="53595" xr:uid="{00000000-0005-0000-0000-00002EE60000}"/>
    <cellStyle name="UNIDAGSDate 23 6" xfId="53596" xr:uid="{00000000-0005-0000-0000-00002FE60000}"/>
    <cellStyle name="UNIDAGSDate 24" xfId="53597" xr:uid="{00000000-0005-0000-0000-000030E60000}"/>
    <cellStyle name="UNIDAGSDate 24 2" xfId="53598" xr:uid="{00000000-0005-0000-0000-000031E60000}"/>
    <cellStyle name="UNIDAGSDate 24 3" xfId="53599" xr:uid="{00000000-0005-0000-0000-000032E60000}"/>
    <cellStyle name="UNIDAGSDate 24 4" xfId="53600" xr:uid="{00000000-0005-0000-0000-000033E60000}"/>
    <cellStyle name="UNIDAGSDate 24 5" xfId="53601" xr:uid="{00000000-0005-0000-0000-000034E60000}"/>
    <cellStyle name="UNIDAGSDate 24 6" xfId="53602" xr:uid="{00000000-0005-0000-0000-000035E60000}"/>
    <cellStyle name="UNIDAGSDate 25" xfId="53603" xr:uid="{00000000-0005-0000-0000-000036E60000}"/>
    <cellStyle name="UNIDAGSDate 25 2" xfId="53604" xr:uid="{00000000-0005-0000-0000-000037E60000}"/>
    <cellStyle name="UNIDAGSDate 25 3" xfId="53605" xr:uid="{00000000-0005-0000-0000-000038E60000}"/>
    <cellStyle name="UNIDAGSDate 25 4" xfId="53606" xr:uid="{00000000-0005-0000-0000-000039E60000}"/>
    <cellStyle name="UNIDAGSDate 25 5" xfId="53607" xr:uid="{00000000-0005-0000-0000-00003AE60000}"/>
    <cellStyle name="UNIDAGSDate 25 6" xfId="53608" xr:uid="{00000000-0005-0000-0000-00003BE60000}"/>
    <cellStyle name="UNIDAGSDate 26" xfId="53609" xr:uid="{00000000-0005-0000-0000-00003CE60000}"/>
    <cellStyle name="UNIDAGSDate 26 2" xfId="53610" xr:uid="{00000000-0005-0000-0000-00003DE60000}"/>
    <cellStyle name="UNIDAGSDate 26 3" xfId="53611" xr:uid="{00000000-0005-0000-0000-00003EE60000}"/>
    <cellStyle name="UNIDAGSDate 26 4" xfId="53612" xr:uid="{00000000-0005-0000-0000-00003FE60000}"/>
    <cellStyle name="UNIDAGSDate 26 5" xfId="53613" xr:uid="{00000000-0005-0000-0000-000040E60000}"/>
    <cellStyle name="UNIDAGSDate 26 6" xfId="53614" xr:uid="{00000000-0005-0000-0000-000041E60000}"/>
    <cellStyle name="UNIDAGSDate 27" xfId="53615" xr:uid="{00000000-0005-0000-0000-000042E60000}"/>
    <cellStyle name="UNIDAGSDate 27 2" xfId="53616" xr:uid="{00000000-0005-0000-0000-000043E60000}"/>
    <cellStyle name="UNIDAGSDate 27 3" xfId="53617" xr:uid="{00000000-0005-0000-0000-000044E60000}"/>
    <cellStyle name="UNIDAGSDate 27 4" xfId="53618" xr:uid="{00000000-0005-0000-0000-000045E60000}"/>
    <cellStyle name="UNIDAGSDate 27 5" xfId="53619" xr:uid="{00000000-0005-0000-0000-000046E60000}"/>
    <cellStyle name="UNIDAGSDate 27 6" xfId="53620" xr:uid="{00000000-0005-0000-0000-000047E60000}"/>
    <cellStyle name="UNIDAGSDate 28" xfId="53621" xr:uid="{00000000-0005-0000-0000-000048E60000}"/>
    <cellStyle name="UNIDAGSDate 28 2" xfId="53622" xr:uid="{00000000-0005-0000-0000-000049E60000}"/>
    <cellStyle name="UNIDAGSDate 28 3" xfId="53623" xr:uid="{00000000-0005-0000-0000-00004AE60000}"/>
    <cellStyle name="UNIDAGSDate 28 4" xfId="53624" xr:uid="{00000000-0005-0000-0000-00004BE60000}"/>
    <cellStyle name="UNIDAGSDate 28 5" xfId="53625" xr:uid="{00000000-0005-0000-0000-00004CE60000}"/>
    <cellStyle name="UNIDAGSDate 28 6" xfId="53626" xr:uid="{00000000-0005-0000-0000-00004DE60000}"/>
    <cellStyle name="UNIDAGSDate 29" xfId="53627" xr:uid="{00000000-0005-0000-0000-00004EE60000}"/>
    <cellStyle name="UNIDAGSDate 29 2" xfId="53628" xr:uid="{00000000-0005-0000-0000-00004FE60000}"/>
    <cellStyle name="UNIDAGSDate 29 3" xfId="53629" xr:uid="{00000000-0005-0000-0000-000050E60000}"/>
    <cellStyle name="UNIDAGSDate 29 4" xfId="53630" xr:uid="{00000000-0005-0000-0000-000051E60000}"/>
    <cellStyle name="UNIDAGSDate 29 5" xfId="53631" xr:uid="{00000000-0005-0000-0000-000052E60000}"/>
    <cellStyle name="UNIDAGSDate 29 6" xfId="53632" xr:uid="{00000000-0005-0000-0000-000053E60000}"/>
    <cellStyle name="UNIDAGSDate 3" xfId="53633" xr:uid="{00000000-0005-0000-0000-000054E60000}"/>
    <cellStyle name="UNIDAGSDate 3 2" xfId="53634" xr:uid="{00000000-0005-0000-0000-000055E60000}"/>
    <cellStyle name="UNIDAGSDate 3 3" xfId="53635" xr:uid="{00000000-0005-0000-0000-000056E60000}"/>
    <cellStyle name="UNIDAGSDate 3 4" xfId="53636" xr:uid="{00000000-0005-0000-0000-000057E60000}"/>
    <cellStyle name="UNIDAGSDate 3 5" xfId="53637" xr:uid="{00000000-0005-0000-0000-000058E60000}"/>
    <cellStyle name="UNIDAGSDate 3 6" xfId="53638" xr:uid="{00000000-0005-0000-0000-000059E60000}"/>
    <cellStyle name="UNIDAGSDate 30" xfId="53639" xr:uid="{00000000-0005-0000-0000-00005AE60000}"/>
    <cellStyle name="UNIDAGSDate 31" xfId="53640" xr:uid="{00000000-0005-0000-0000-00005BE60000}"/>
    <cellStyle name="UNIDAGSDate 32" xfId="53641" xr:uid="{00000000-0005-0000-0000-00005CE60000}"/>
    <cellStyle name="UNIDAGSDate 33" xfId="53642" xr:uid="{00000000-0005-0000-0000-00005DE60000}"/>
    <cellStyle name="UNIDAGSDate 34" xfId="53643" xr:uid="{00000000-0005-0000-0000-00005EE60000}"/>
    <cellStyle name="UNIDAGSDate 4" xfId="53644" xr:uid="{00000000-0005-0000-0000-00005FE60000}"/>
    <cellStyle name="UNIDAGSDate 4 2" xfId="53645" xr:uid="{00000000-0005-0000-0000-000060E60000}"/>
    <cellStyle name="UNIDAGSDate 4 3" xfId="53646" xr:uid="{00000000-0005-0000-0000-000061E60000}"/>
    <cellStyle name="UNIDAGSDate 4 4" xfId="53647" xr:uid="{00000000-0005-0000-0000-000062E60000}"/>
    <cellStyle name="UNIDAGSDate 4 5" xfId="53648" xr:uid="{00000000-0005-0000-0000-000063E60000}"/>
    <cellStyle name="UNIDAGSDate 4 6" xfId="53649" xr:uid="{00000000-0005-0000-0000-000064E60000}"/>
    <cellStyle name="UNIDAGSDate 5" xfId="53650" xr:uid="{00000000-0005-0000-0000-000065E60000}"/>
    <cellStyle name="UNIDAGSDate 5 2" xfId="53651" xr:uid="{00000000-0005-0000-0000-000066E60000}"/>
    <cellStyle name="UNIDAGSDate 5 3" xfId="53652" xr:uid="{00000000-0005-0000-0000-000067E60000}"/>
    <cellStyle name="UNIDAGSDate 5 4" xfId="53653" xr:uid="{00000000-0005-0000-0000-000068E60000}"/>
    <cellStyle name="UNIDAGSDate 5 5" xfId="53654" xr:uid="{00000000-0005-0000-0000-000069E60000}"/>
    <cellStyle name="UNIDAGSDate 5 6" xfId="53655" xr:uid="{00000000-0005-0000-0000-00006AE60000}"/>
    <cellStyle name="UNIDAGSDate 6" xfId="53656" xr:uid="{00000000-0005-0000-0000-00006BE60000}"/>
    <cellStyle name="UNIDAGSDate 6 2" xfId="53657" xr:uid="{00000000-0005-0000-0000-00006CE60000}"/>
    <cellStyle name="UNIDAGSDate 6 3" xfId="53658" xr:uid="{00000000-0005-0000-0000-00006DE60000}"/>
    <cellStyle name="UNIDAGSDate 6 4" xfId="53659" xr:uid="{00000000-0005-0000-0000-00006EE60000}"/>
    <cellStyle name="UNIDAGSDate 6 5" xfId="53660" xr:uid="{00000000-0005-0000-0000-00006FE60000}"/>
    <cellStyle name="UNIDAGSDate 6 6" xfId="53661" xr:uid="{00000000-0005-0000-0000-000070E60000}"/>
    <cellStyle name="UNIDAGSDate 7" xfId="53662" xr:uid="{00000000-0005-0000-0000-000071E60000}"/>
    <cellStyle name="UNIDAGSDate 7 2" xfId="53663" xr:uid="{00000000-0005-0000-0000-000072E60000}"/>
    <cellStyle name="UNIDAGSDate 7 3" xfId="53664" xr:uid="{00000000-0005-0000-0000-000073E60000}"/>
    <cellStyle name="UNIDAGSDate 7 4" xfId="53665" xr:uid="{00000000-0005-0000-0000-000074E60000}"/>
    <cellStyle name="UNIDAGSDate 7 5" xfId="53666" xr:uid="{00000000-0005-0000-0000-000075E60000}"/>
    <cellStyle name="UNIDAGSDate 7 6" xfId="53667" xr:uid="{00000000-0005-0000-0000-000076E60000}"/>
    <cellStyle name="UNIDAGSDate 8" xfId="53668" xr:uid="{00000000-0005-0000-0000-000077E60000}"/>
    <cellStyle name="UNIDAGSDate 8 2" xfId="53669" xr:uid="{00000000-0005-0000-0000-000078E60000}"/>
    <cellStyle name="UNIDAGSDate 8 3" xfId="53670" xr:uid="{00000000-0005-0000-0000-000079E60000}"/>
    <cellStyle name="UNIDAGSDate 8 4" xfId="53671" xr:uid="{00000000-0005-0000-0000-00007AE60000}"/>
    <cellStyle name="UNIDAGSDate 8 5" xfId="53672" xr:uid="{00000000-0005-0000-0000-00007BE60000}"/>
    <cellStyle name="UNIDAGSDate 8 6" xfId="53673" xr:uid="{00000000-0005-0000-0000-00007CE60000}"/>
    <cellStyle name="UNIDAGSDate 9" xfId="53674" xr:uid="{00000000-0005-0000-0000-00007DE60000}"/>
    <cellStyle name="UNIDAGSDate 9 2" xfId="53675" xr:uid="{00000000-0005-0000-0000-00007EE60000}"/>
    <cellStyle name="UNIDAGSDate 9 3" xfId="53676" xr:uid="{00000000-0005-0000-0000-00007FE60000}"/>
    <cellStyle name="UNIDAGSDate 9 4" xfId="53677" xr:uid="{00000000-0005-0000-0000-000080E60000}"/>
    <cellStyle name="UNIDAGSDate 9 5" xfId="53678" xr:uid="{00000000-0005-0000-0000-000081E60000}"/>
    <cellStyle name="UNIDAGSDate 9 6" xfId="53679" xr:uid="{00000000-0005-0000-0000-000082E60000}"/>
    <cellStyle name="UNIDAGSPercent" xfId="53680" xr:uid="{00000000-0005-0000-0000-000083E60000}"/>
    <cellStyle name="UNIDAGSPercent 10" xfId="53681" xr:uid="{00000000-0005-0000-0000-000084E60000}"/>
    <cellStyle name="UNIDAGSPercent 10 2" xfId="53682" xr:uid="{00000000-0005-0000-0000-000085E60000}"/>
    <cellStyle name="UNIDAGSPercent 10 3" xfId="53683" xr:uid="{00000000-0005-0000-0000-000086E60000}"/>
    <cellStyle name="UNIDAGSPercent 10 4" xfId="53684" xr:uid="{00000000-0005-0000-0000-000087E60000}"/>
    <cellStyle name="UNIDAGSPercent 10 5" xfId="53685" xr:uid="{00000000-0005-0000-0000-000088E60000}"/>
    <cellStyle name="UNIDAGSPercent 10 6" xfId="53686" xr:uid="{00000000-0005-0000-0000-000089E60000}"/>
    <cellStyle name="UNIDAGSPercent 11" xfId="53687" xr:uid="{00000000-0005-0000-0000-00008AE60000}"/>
    <cellStyle name="UNIDAGSPercent 11 2" xfId="53688" xr:uid="{00000000-0005-0000-0000-00008BE60000}"/>
    <cellStyle name="UNIDAGSPercent 11 3" xfId="53689" xr:uid="{00000000-0005-0000-0000-00008CE60000}"/>
    <cellStyle name="UNIDAGSPercent 11 4" xfId="53690" xr:uid="{00000000-0005-0000-0000-00008DE60000}"/>
    <cellStyle name="UNIDAGSPercent 11 5" xfId="53691" xr:uid="{00000000-0005-0000-0000-00008EE60000}"/>
    <cellStyle name="UNIDAGSPercent 11 6" xfId="53692" xr:uid="{00000000-0005-0000-0000-00008FE60000}"/>
    <cellStyle name="UNIDAGSPercent 12" xfId="53693" xr:uid="{00000000-0005-0000-0000-000090E60000}"/>
    <cellStyle name="UNIDAGSPercent 12 2" xfId="53694" xr:uid="{00000000-0005-0000-0000-000091E60000}"/>
    <cellStyle name="UNIDAGSPercent 12 3" xfId="53695" xr:uid="{00000000-0005-0000-0000-000092E60000}"/>
    <cellStyle name="UNIDAGSPercent 12 4" xfId="53696" xr:uid="{00000000-0005-0000-0000-000093E60000}"/>
    <cellStyle name="UNIDAGSPercent 12 5" xfId="53697" xr:uid="{00000000-0005-0000-0000-000094E60000}"/>
    <cellStyle name="UNIDAGSPercent 12 6" xfId="53698" xr:uid="{00000000-0005-0000-0000-000095E60000}"/>
    <cellStyle name="UNIDAGSPercent 13" xfId="53699" xr:uid="{00000000-0005-0000-0000-000096E60000}"/>
    <cellStyle name="UNIDAGSPercent 13 2" xfId="53700" xr:uid="{00000000-0005-0000-0000-000097E60000}"/>
    <cellStyle name="UNIDAGSPercent 13 3" xfId="53701" xr:uid="{00000000-0005-0000-0000-000098E60000}"/>
    <cellStyle name="UNIDAGSPercent 13 4" xfId="53702" xr:uid="{00000000-0005-0000-0000-000099E60000}"/>
    <cellStyle name="UNIDAGSPercent 13 5" xfId="53703" xr:uid="{00000000-0005-0000-0000-00009AE60000}"/>
    <cellStyle name="UNIDAGSPercent 13 6" xfId="53704" xr:uid="{00000000-0005-0000-0000-00009BE60000}"/>
    <cellStyle name="UNIDAGSPercent 14" xfId="53705" xr:uid="{00000000-0005-0000-0000-00009CE60000}"/>
    <cellStyle name="UNIDAGSPercent 14 2" xfId="53706" xr:uid="{00000000-0005-0000-0000-00009DE60000}"/>
    <cellStyle name="UNIDAGSPercent 14 3" xfId="53707" xr:uid="{00000000-0005-0000-0000-00009EE60000}"/>
    <cellStyle name="UNIDAGSPercent 14 4" xfId="53708" xr:uid="{00000000-0005-0000-0000-00009FE60000}"/>
    <cellStyle name="UNIDAGSPercent 14 5" xfId="53709" xr:uid="{00000000-0005-0000-0000-0000A0E60000}"/>
    <cellStyle name="UNIDAGSPercent 14 6" xfId="53710" xr:uid="{00000000-0005-0000-0000-0000A1E60000}"/>
    <cellStyle name="UNIDAGSPercent 15" xfId="53711" xr:uid="{00000000-0005-0000-0000-0000A2E60000}"/>
    <cellStyle name="UNIDAGSPercent 15 2" xfId="53712" xr:uid="{00000000-0005-0000-0000-0000A3E60000}"/>
    <cellStyle name="UNIDAGSPercent 15 3" xfId="53713" xr:uid="{00000000-0005-0000-0000-0000A4E60000}"/>
    <cellStyle name="UNIDAGSPercent 15 4" xfId="53714" xr:uid="{00000000-0005-0000-0000-0000A5E60000}"/>
    <cellStyle name="UNIDAGSPercent 15 5" xfId="53715" xr:uid="{00000000-0005-0000-0000-0000A6E60000}"/>
    <cellStyle name="UNIDAGSPercent 15 6" xfId="53716" xr:uid="{00000000-0005-0000-0000-0000A7E60000}"/>
    <cellStyle name="UNIDAGSPercent 16" xfId="53717" xr:uid="{00000000-0005-0000-0000-0000A8E60000}"/>
    <cellStyle name="UNIDAGSPercent 16 2" xfId="53718" xr:uid="{00000000-0005-0000-0000-0000A9E60000}"/>
    <cellStyle name="UNIDAGSPercent 16 3" xfId="53719" xr:uid="{00000000-0005-0000-0000-0000AAE60000}"/>
    <cellStyle name="UNIDAGSPercent 16 4" xfId="53720" xr:uid="{00000000-0005-0000-0000-0000ABE60000}"/>
    <cellStyle name="UNIDAGSPercent 16 5" xfId="53721" xr:uid="{00000000-0005-0000-0000-0000ACE60000}"/>
    <cellStyle name="UNIDAGSPercent 16 6" xfId="53722" xr:uid="{00000000-0005-0000-0000-0000ADE60000}"/>
    <cellStyle name="UNIDAGSPercent 17" xfId="53723" xr:uid="{00000000-0005-0000-0000-0000AEE60000}"/>
    <cellStyle name="UNIDAGSPercent 17 2" xfId="53724" xr:uid="{00000000-0005-0000-0000-0000AFE60000}"/>
    <cellStyle name="UNIDAGSPercent 17 3" xfId="53725" xr:uid="{00000000-0005-0000-0000-0000B0E60000}"/>
    <cellStyle name="UNIDAGSPercent 17 4" xfId="53726" xr:uid="{00000000-0005-0000-0000-0000B1E60000}"/>
    <cellStyle name="UNIDAGSPercent 17 5" xfId="53727" xr:uid="{00000000-0005-0000-0000-0000B2E60000}"/>
    <cellStyle name="UNIDAGSPercent 17 6" xfId="53728" xr:uid="{00000000-0005-0000-0000-0000B3E60000}"/>
    <cellStyle name="UNIDAGSPercent 18" xfId="53729" xr:uid="{00000000-0005-0000-0000-0000B4E60000}"/>
    <cellStyle name="UNIDAGSPercent 18 2" xfId="53730" xr:uid="{00000000-0005-0000-0000-0000B5E60000}"/>
    <cellStyle name="UNIDAGSPercent 18 3" xfId="53731" xr:uid="{00000000-0005-0000-0000-0000B6E60000}"/>
    <cellStyle name="UNIDAGSPercent 18 4" xfId="53732" xr:uid="{00000000-0005-0000-0000-0000B7E60000}"/>
    <cellStyle name="UNIDAGSPercent 18 5" xfId="53733" xr:uid="{00000000-0005-0000-0000-0000B8E60000}"/>
    <cellStyle name="UNIDAGSPercent 18 6" xfId="53734" xr:uid="{00000000-0005-0000-0000-0000B9E60000}"/>
    <cellStyle name="UNIDAGSPercent 19" xfId="53735" xr:uid="{00000000-0005-0000-0000-0000BAE60000}"/>
    <cellStyle name="UNIDAGSPercent 19 2" xfId="53736" xr:uid="{00000000-0005-0000-0000-0000BBE60000}"/>
    <cellStyle name="UNIDAGSPercent 19 3" xfId="53737" xr:uid="{00000000-0005-0000-0000-0000BCE60000}"/>
    <cellStyle name="UNIDAGSPercent 19 4" xfId="53738" xr:uid="{00000000-0005-0000-0000-0000BDE60000}"/>
    <cellStyle name="UNIDAGSPercent 19 5" xfId="53739" xr:uid="{00000000-0005-0000-0000-0000BEE60000}"/>
    <cellStyle name="UNIDAGSPercent 19 6" xfId="53740" xr:uid="{00000000-0005-0000-0000-0000BFE60000}"/>
    <cellStyle name="UNIDAGSPercent 2" xfId="53741" xr:uid="{00000000-0005-0000-0000-0000C0E60000}"/>
    <cellStyle name="UNIDAGSPercent 2 2" xfId="53742" xr:uid="{00000000-0005-0000-0000-0000C1E60000}"/>
    <cellStyle name="UNIDAGSPercent 2 3" xfId="53743" xr:uid="{00000000-0005-0000-0000-0000C2E60000}"/>
    <cellStyle name="UNIDAGSPercent 2 4" xfId="53744" xr:uid="{00000000-0005-0000-0000-0000C3E60000}"/>
    <cellStyle name="UNIDAGSPercent 2 5" xfId="53745" xr:uid="{00000000-0005-0000-0000-0000C4E60000}"/>
    <cellStyle name="UNIDAGSPercent 2 6" xfId="53746" xr:uid="{00000000-0005-0000-0000-0000C5E60000}"/>
    <cellStyle name="UNIDAGSPercent 2 7" xfId="53747" xr:uid="{00000000-0005-0000-0000-0000C6E60000}"/>
    <cellStyle name="UNIDAGSPercent 20" xfId="53748" xr:uid="{00000000-0005-0000-0000-0000C7E60000}"/>
    <cellStyle name="UNIDAGSPercent 20 2" xfId="53749" xr:uid="{00000000-0005-0000-0000-0000C8E60000}"/>
    <cellStyle name="UNIDAGSPercent 20 3" xfId="53750" xr:uid="{00000000-0005-0000-0000-0000C9E60000}"/>
    <cellStyle name="UNIDAGSPercent 20 4" xfId="53751" xr:uid="{00000000-0005-0000-0000-0000CAE60000}"/>
    <cellStyle name="UNIDAGSPercent 20 5" xfId="53752" xr:uid="{00000000-0005-0000-0000-0000CBE60000}"/>
    <cellStyle name="UNIDAGSPercent 20 6" xfId="53753" xr:uid="{00000000-0005-0000-0000-0000CCE60000}"/>
    <cellStyle name="UNIDAGSPercent 21" xfId="53754" xr:uid="{00000000-0005-0000-0000-0000CDE60000}"/>
    <cellStyle name="UNIDAGSPercent 21 2" xfId="53755" xr:uid="{00000000-0005-0000-0000-0000CEE60000}"/>
    <cellStyle name="UNIDAGSPercent 21 3" xfId="53756" xr:uid="{00000000-0005-0000-0000-0000CFE60000}"/>
    <cellStyle name="UNIDAGSPercent 21 4" xfId="53757" xr:uid="{00000000-0005-0000-0000-0000D0E60000}"/>
    <cellStyle name="UNIDAGSPercent 21 5" xfId="53758" xr:uid="{00000000-0005-0000-0000-0000D1E60000}"/>
    <cellStyle name="UNIDAGSPercent 21 6" xfId="53759" xr:uid="{00000000-0005-0000-0000-0000D2E60000}"/>
    <cellStyle name="UNIDAGSPercent 22" xfId="53760" xr:uid="{00000000-0005-0000-0000-0000D3E60000}"/>
    <cellStyle name="UNIDAGSPercent 22 2" xfId="53761" xr:uid="{00000000-0005-0000-0000-0000D4E60000}"/>
    <cellStyle name="UNIDAGSPercent 22 3" xfId="53762" xr:uid="{00000000-0005-0000-0000-0000D5E60000}"/>
    <cellStyle name="UNIDAGSPercent 22 4" xfId="53763" xr:uid="{00000000-0005-0000-0000-0000D6E60000}"/>
    <cellStyle name="UNIDAGSPercent 22 5" xfId="53764" xr:uid="{00000000-0005-0000-0000-0000D7E60000}"/>
    <cellStyle name="UNIDAGSPercent 22 6" xfId="53765" xr:uid="{00000000-0005-0000-0000-0000D8E60000}"/>
    <cellStyle name="UNIDAGSPercent 23" xfId="53766" xr:uid="{00000000-0005-0000-0000-0000D9E60000}"/>
    <cellStyle name="UNIDAGSPercent 23 2" xfId="53767" xr:uid="{00000000-0005-0000-0000-0000DAE60000}"/>
    <cellStyle name="UNIDAGSPercent 23 3" xfId="53768" xr:uid="{00000000-0005-0000-0000-0000DBE60000}"/>
    <cellStyle name="UNIDAGSPercent 23 4" xfId="53769" xr:uid="{00000000-0005-0000-0000-0000DCE60000}"/>
    <cellStyle name="UNIDAGSPercent 23 5" xfId="53770" xr:uid="{00000000-0005-0000-0000-0000DDE60000}"/>
    <cellStyle name="UNIDAGSPercent 23 6" xfId="53771" xr:uid="{00000000-0005-0000-0000-0000DEE60000}"/>
    <cellStyle name="UNIDAGSPercent 24" xfId="53772" xr:uid="{00000000-0005-0000-0000-0000DFE60000}"/>
    <cellStyle name="UNIDAGSPercent 24 2" xfId="53773" xr:uid="{00000000-0005-0000-0000-0000E0E60000}"/>
    <cellStyle name="UNIDAGSPercent 24 3" xfId="53774" xr:uid="{00000000-0005-0000-0000-0000E1E60000}"/>
    <cellStyle name="UNIDAGSPercent 24 4" xfId="53775" xr:uid="{00000000-0005-0000-0000-0000E2E60000}"/>
    <cellStyle name="UNIDAGSPercent 24 5" xfId="53776" xr:uid="{00000000-0005-0000-0000-0000E3E60000}"/>
    <cellStyle name="UNIDAGSPercent 24 6" xfId="53777" xr:uid="{00000000-0005-0000-0000-0000E4E60000}"/>
    <cellStyle name="UNIDAGSPercent 25" xfId="53778" xr:uid="{00000000-0005-0000-0000-0000E5E60000}"/>
    <cellStyle name="UNIDAGSPercent 25 2" xfId="53779" xr:uid="{00000000-0005-0000-0000-0000E6E60000}"/>
    <cellStyle name="UNIDAGSPercent 25 3" xfId="53780" xr:uid="{00000000-0005-0000-0000-0000E7E60000}"/>
    <cellStyle name="UNIDAGSPercent 25 4" xfId="53781" xr:uid="{00000000-0005-0000-0000-0000E8E60000}"/>
    <cellStyle name="UNIDAGSPercent 25 5" xfId="53782" xr:uid="{00000000-0005-0000-0000-0000E9E60000}"/>
    <cellStyle name="UNIDAGSPercent 25 6" xfId="53783" xr:uid="{00000000-0005-0000-0000-0000EAE60000}"/>
    <cellStyle name="UNIDAGSPercent 26" xfId="53784" xr:uid="{00000000-0005-0000-0000-0000EBE60000}"/>
    <cellStyle name="UNIDAGSPercent 26 2" xfId="53785" xr:uid="{00000000-0005-0000-0000-0000ECE60000}"/>
    <cellStyle name="UNIDAGSPercent 26 3" xfId="53786" xr:uid="{00000000-0005-0000-0000-0000EDE60000}"/>
    <cellStyle name="UNIDAGSPercent 26 4" xfId="53787" xr:uid="{00000000-0005-0000-0000-0000EEE60000}"/>
    <cellStyle name="UNIDAGSPercent 26 5" xfId="53788" xr:uid="{00000000-0005-0000-0000-0000EFE60000}"/>
    <cellStyle name="UNIDAGSPercent 26 6" xfId="53789" xr:uid="{00000000-0005-0000-0000-0000F0E60000}"/>
    <cellStyle name="UNIDAGSPercent 27" xfId="53790" xr:uid="{00000000-0005-0000-0000-0000F1E60000}"/>
    <cellStyle name="UNIDAGSPercent 27 2" xfId="53791" xr:uid="{00000000-0005-0000-0000-0000F2E60000}"/>
    <cellStyle name="UNIDAGSPercent 27 3" xfId="53792" xr:uid="{00000000-0005-0000-0000-0000F3E60000}"/>
    <cellStyle name="UNIDAGSPercent 27 4" xfId="53793" xr:uid="{00000000-0005-0000-0000-0000F4E60000}"/>
    <cellStyle name="UNIDAGSPercent 27 5" xfId="53794" xr:uid="{00000000-0005-0000-0000-0000F5E60000}"/>
    <cellStyle name="UNIDAGSPercent 27 6" xfId="53795" xr:uid="{00000000-0005-0000-0000-0000F6E60000}"/>
    <cellStyle name="UNIDAGSPercent 28" xfId="53796" xr:uid="{00000000-0005-0000-0000-0000F7E60000}"/>
    <cellStyle name="UNIDAGSPercent 28 2" xfId="53797" xr:uid="{00000000-0005-0000-0000-0000F8E60000}"/>
    <cellStyle name="UNIDAGSPercent 28 3" xfId="53798" xr:uid="{00000000-0005-0000-0000-0000F9E60000}"/>
    <cellStyle name="UNIDAGSPercent 28 4" xfId="53799" xr:uid="{00000000-0005-0000-0000-0000FAE60000}"/>
    <cellStyle name="UNIDAGSPercent 28 5" xfId="53800" xr:uid="{00000000-0005-0000-0000-0000FBE60000}"/>
    <cellStyle name="UNIDAGSPercent 28 6" xfId="53801" xr:uid="{00000000-0005-0000-0000-0000FCE60000}"/>
    <cellStyle name="UNIDAGSPercent 29" xfId="53802" xr:uid="{00000000-0005-0000-0000-0000FDE60000}"/>
    <cellStyle name="UNIDAGSPercent 29 2" xfId="53803" xr:uid="{00000000-0005-0000-0000-0000FEE60000}"/>
    <cellStyle name="UNIDAGSPercent 29 3" xfId="53804" xr:uid="{00000000-0005-0000-0000-0000FFE60000}"/>
    <cellStyle name="UNIDAGSPercent 29 4" xfId="53805" xr:uid="{00000000-0005-0000-0000-000000E70000}"/>
    <cellStyle name="UNIDAGSPercent 29 5" xfId="53806" xr:uid="{00000000-0005-0000-0000-000001E70000}"/>
    <cellStyle name="UNIDAGSPercent 29 6" xfId="53807" xr:uid="{00000000-0005-0000-0000-000002E70000}"/>
    <cellStyle name="UNIDAGSPercent 3" xfId="53808" xr:uid="{00000000-0005-0000-0000-000003E70000}"/>
    <cellStyle name="UNIDAGSPercent 3 2" xfId="53809" xr:uid="{00000000-0005-0000-0000-000004E70000}"/>
    <cellStyle name="UNIDAGSPercent 3 3" xfId="53810" xr:uid="{00000000-0005-0000-0000-000005E70000}"/>
    <cellStyle name="UNIDAGSPercent 3 4" xfId="53811" xr:uid="{00000000-0005-0000-0000-000006E70000}"/>
    <cellStyle name="UNIDAGSPercent 3 5" xfId="53812" xr:uid="{00000000-0005-0000-0000-000007E70000}"/>
    <cellStyle name="UNIDAGSPercent 3 6" xfId="53813" xr:uid="{00000000-0005-0000-0000-000008E70000}"/>
    <cellStyle name="UNIDAGSPercent 30" xfId="53814" xr:uid="{00000000-0005-0000-0000-000009E70000}"/>
    <cellStyle name="UNIDAGSPercent 31" xfId="53815" xr:uid="{00000000-0005-0000-0000-00000AE70000}"/>
    <cellStyle name="UNIDAGSPercent 32" xfId="53816" xr:uid="{00000000-0005-0000-0000-00000BE70000}"/>
    <cellStyle name="UNIDAGSPercent 33" xfId="53817" xr:uid="{00000000-0005-0000-0000-00000CE70000}"/>
    <cellStyle name="UNIDAGSPercent 34" xfId="53818" xr:uid="{00000000-0005-0000-0000-00000DE70000}"/>
    <cellStyle name="UNIDAGSPercent 4" xfId="53819" xr:uid="{00000000-0005-0000-0000-00000EE70000}"/>
    <cellStyle name="UNIDAGSPercent 4 2" xfId="53820" xr:uid="{00000000-0005-0000-0000-00000FE70000}"/>
    <cellStyle name="UNIDAGSPercent 4 3" xfId="53821" xr:uid="{00000000-0005-0000-0000-000010E70000}"/>
    <cellStyle name="UNIDAGSPercent 4 4" xfId="53822" xr:uid="{00000000-0005-0000-0000-000011E70000}"/>
    <cellStyle name="UNIDAGSPercent 4 5" xfId="53823" xr:uid="{00000000-0005-0000-0000-000012E70000}"/>
    <cellStyle name="UNIDAGSPercent 4 6" xfId="53824" xr:uid="{00000000-0005-0000-0000-000013E70000}"/>
    <cellStyle name="UNIDAGSPercent 5" xfId="53825" xr:uid="{00000000-0005-0000-0000-000014E70000}"/>
    <cellStyle name="UNIDAGSPercent 5 2" xfId="53826" xr:uid="{00000000-0005-0000-0000-000015E70000}"/>
    <cellStyle name="UNIDAGSPercent 5 3" xfId="53827" xr:uid="{00000000-0005-0000-0000-000016E70000}"/>
    <cellStyle name="UNIDAGSPercent 5 4" xfId="53828" xr:uid="{00000000-0005-0000-0000-000017E70000}"/>
    <cellStyle name="UNIDAGSPercent 5 5" xfId="53829" xr:uid="{00000000-0005-0000-0000-000018E70000}"/>
    <cellStyle name="UNIDAGSPercent 5 6" xfId="53830" xr:uid="{00000000-0005-0000-0000-000019E70000}"/>
    <cellStyle name="UNIDAGSPercent 6" xfId="53831" xr:uid="{00000000-0005-0000-0000-00001AE70000}"/>
    <cellStyle name="UNIDAGSPercent 6 2" xfId="53832" xr:uid="{00000000-0005-0000-0000-00001BE70000}"/>
    <cellStyle name="UNIDAGSPercent 6 3" xfId="53833" xr:uid="{00000000-0005-0000-0000-00001CE70000}"/>
    <cellStyle name="UNIDAGSPercent 6 4" xfId="53834" xr:uid="{00000000-0005-0000-0000-00001DE70000}"/>
    <cellStyle name="UNIDAGSPercent 6 5" xfId="53835" xr:uid="{00000000-0005-0000-0000-00001EE70000}"/>
    <cellStyle name="UNIDAGSPercent 6 6" xfId="53836" xr:uid="{00000000-0005-0000-0000-00001FE70000}"/>
    <cellStyle name="UNIDAGSPercent 7" xfId="53837" xr:uid="{00000000-0005-0000-0000-000020E70000}"/>
    <cellStyle name="UNIDAGSPercent 7 2" xfId="53838" xr:uid="{00000000-0005-0000-0000-000021E70000}"/>
    <cellStyle name="UNIDAGSPercent 7 3" xfId="53839" xr:uid="{00000000-0005-0000-0000-000022E70000}"/>
    <cellStyle name="UNIDAGSPercent 7 4" xfId="53840" xr:uid="{00000000-0005-0000-0000-000023E70000}"/>
    <cellStyle name="UNIDAGSPercent 7 5" xfId="53841" xr:uid="{00000000-0005-0000-0000-000024E70000}"/>
    <cellStyle name="UNIDAGSPercent 7 6" xfId="53842" xr:uid="{00000000-0005-0000-0000-000025E70000}"/>
    <cellStyle name="UNIDAGSPercent 8" xfId="53843" xr:uid="{00000000-0005-0000-0000-000026E70000}"/>
    <cellStyle name="UNIDAGSPercent 8 2" xfId="53844" xr:uid="{00000000-0005-0000-0000-000027E70000}"/>
    <cellStyle name="UNIDAGSPercent 8 3" xfId="53845" xr:uid="{00000000-0005-0000-0000-000028E70000}"/>
    <cellStyle name="UNIDAGSPercent 8 4" xfId="53846" xr:uid="{00000000-0005-0000-0000-000029E70000}"/>
    <cellStyle name="UNIDAGSPercent 8 5" xfId="53847" xr:uid="{00000000-0005-0000-0000-00002AE70000}"/>
    <cellStyle name="UNIDAGSPercent 8 6" xfId="53848" xr:uid="{00000000-0005-0000-0000-00002BE70000}"/>
    <cellStyle name="UNIDAGSPercent 9" xfId="53849" xr:uid="{00000000-0005-0000-0000-00002CE70000}"/>
    <cellStyle name="UNIDAGSPercent 9 2" xfId="53850" xr:uid="{00000000-0005-0000-0000-00002DE70000}"/>
    <cellStyle name="UNIDAGSPercent 9 3" xfId="53851" xr:uid="{00000000-0005-0000-0000-00002EE70000}"/>
    <cellStyle name="UNIDAGSPercent 9 4" xfId="53852" xr:uid="{00000000-0005-0000-0000-00002FE70000}"/>
    <cellStyle name="UNIDAGSPercent 9 5" xfId="53853" xr:uid="{00000000-0005-0000-0000-000030E70000}"/>
    <cellStyle name="UNIDAGSPercent 9 6" xfId="53854" xr:uid="{00000000-0005-0000-0000-000031E70000}"/>
    <cellStyle name="UNIDAGSPercent2" xfId="53855" xr:uid="{00000000-0005-0000-0000-000032E70000}"/>
    <cellStyle name="UNIDAGSPercent2 10" xfId="53856" xr:uid="{00000000-0005-0000-0000-000033E70000}"/>
    <cellStyle name="UNIDAGSPercent2 10 2" xfId="53857" xr:uid="{00000000-0005-0000-0000-000034E70000}"/>
    <cellStyle name="UNIDAGSPercent2 10 3" xfId="53858" xr:uid="{00000000-0005-0000-0000-000035E70000}"/>
    <cellStyle name="UNIDAGSPercent2 10 4" xfId="53859" xr:uid="{00000000-0005-0000-0000-000036E70000}"/>
    <cellStyle name="UNIDAGSPercent2 10 5" xfId="53860" xr:uid="{00000000-0005-0000-0000-000037E70000}"/>
    <cellStyle name="UNIDAGSPercent2 10 6" xfId="53861" xr:uid="{00000000-0005-0000-0000-000038E70000}"/>
    <cellStyle name="UNIDAGSPercent2 11" xfId="53862" xr:uid="{00000000-0005-0000-0000-000039E70000}"/>
    <cellStyle name="UNIDAGSPercent2 11 2" xfId="53863" xr:uid="{00000000-0005-0000-0000-00003AE70000}"/>
    <cellStyle name="UNIDAGSPercent2 11 3" xfId="53864" xr:uid="{00000000-0005-0000-0000-00003BE70000}"/>
    <cellStyle name="UNIDAGSPercent2 11 4" xfId="53865" xr:uid="{00000000-0005-0000-0000-00003CE70000}"/>
    <cellStyle name="UNIDAGSPercent2 11 5" xfId="53866" xr:uid="{00000000-0005-0000-0000-00003DE70000}"/>
    <cellStyle name="UNIDAGSPercent2 11 6" xfId="53867" xr:uid="{00000000-0005-0000-0000-00003EE70000}"/>
    <cellStyle name="UNIDAGSPercent2 12" xfId="53868" xr:uid="{00000000-0005-0000-0000-00003FE70000}"/>
    <cellStyle name="UNIDAGSPercent2 12 2" xfId="53869" xr:uid="{00000000-0005-0000-0000-000040E70000}"/>
    <cellStyle name="UNIDAGSPercent2 12 3" xfId="53870" xr:uid="{00000000-0005-0000-0000-000041E70000}"/>
    <cellStyle name="UNIDAGSPercent2 12 4" xfId="53871" xr:uid="{00000000-0005-0000-0000-000042E70000}"/>
    <cellStyle name="UNIDAGSPercent2 12 5" xfId="53872" xr:uid="{00000000-0005-0000-0000-000043E70000}"/>
    <cellStyle name="UNIDAGSPercent2 12 6" xfId="53873" xr:uid="{00000000-0005-0000-0000-000044E70000}"/>
    <cellStyle name="UNIDAGSPercent2 13" xfId="53874" xr:uid="{00000000-0005-0000-0000-000045E70000}"/>
    <cellStyle name="UNIDAGSPercent2 13 2" xfId="53875" xr:uid="{00000000-0005-0000-0000-000046E70000}"/>
    <cellStyle name="UNIDAGSPercent2 13 3" xfId="53876" xr:uid="{00000000-0005-0000-0000-000047E70000}"/>
    <cellStyle name="UNIDAGSPercent2 13 4" xfId="53877" xr:uid="{00000000-0005-0000-0000-000048E70000}"/>
    <cellStyle name="UNIDAGSPercent2 13 5" xfId="53878" xr:uid="{00000000-0005-0000-0000-000049E70000}"/>
    <cellStyle name="UNIDAGSPercent2 13 6" xfId="53879" xr:uid="{00000000-0005-0000-0000-00004AE70000}"/>
    <cellStyle name="UNIDAGSPercent2 14" xfId="53880" xr:uid="{00000000-0005-0000-0000-00004BE70000}"/>
    <cellStyle name="UNIDAGSPercent2 14 2" xfId="53881" xr:uid="{00000000-0005-0000-0000-00004CE70000}"/>
    <cellStyle name="UNIDAGSPercent2 14 3" xfId="53882" xr:uid="{00000000-0005-0000-0000-00004DE70000}"/>
    <cellStyle name="UNIDAGSPercent2 14 4" xfId="53883" xr:uid="{00000000-0005-0000-0000-00004EE70000}"/>
    <cellStyle name="UNIDAGSPercent2 14 5" xfId="53884" xr:uid="{00000000-0005-0000-0000-00004FE70000}"/>
    <cellStyle name="UNIDAGSPercent2 14 6" xfId="53885" xr:uid="{00000000-0005-0000-0000-000050E70000}"/>
    <cellStyle name="UNIDAGSPercent2 15" xfId="53886" xr:uid="{00000000-0005-0000-0000-000051E70000}"/>
    <cellStyle name="UNIDAGSPercent2 15 2" xfId="53887" xr:uid="{00000000-0005-0000-0000-000052E70000}"/>
    <cellStyle name="UNIDAGSPercent2 15 3" xfId="53888" xr:uid="{00000000-0005-0000-0000-000053E70000}"/>
    <cellStyle name="UNIDAGSPercent2 15 4" xfId="53889" xr:uid="{00000000-0005-0000-0000-000054E70000}"/>
    <cellStyle name="UNIDAGSPercent2 15 5" xfId="53890" xr:uid="{00000000-0005-0000-0000-000055E70000}"/>
    <cellStyle name="UNIDAGSPercent2 15 6" xfId="53891" xr:uid="{00000000-0005-0000-0000-000056E70000}"/>
    <cellStyle name="UNIDAGSPercent2 16" xfId="53892" xr:uid="{00000000-0005-0000-0000-000057E70000}"/>
    <cellStyle name="UNIDAGSPercent2 16 2" xfId="53893" xr:uid="{00000000-0005-0000-0000-000058E70000}"/>
    <cellStyle name="UNIDAGSPercent2 16 3" xfId="53894" xr:uid="{00000000-0005-0000-0000-000059E70000}"/>
    <cellStyle name="UNIDAGSPercent2 16 4" xfId="53895" xr:uid="{00000000-0005-0000-0000-00005AE70000}"/>
    <cellStyle name="UNIDAGSPercent2 16 5" xfId="53896" xr:uid="{00000000-0005-0000-0000-00005BE70000}"/>
    <cellStyle name="UNIDAGSPercent2 16 6" xfId="53897" xr:uid="{00000000-0005-0000-0000-00005CE70000}"/>
    <cellStyle name="UNIDAGSPercent2 17" xfId="53898" xr:uid="{00000000-0005-0000-0000-00005DE70000}"/>
    <cellStyle name="UNIDAGSPercent2 17 2" xfId="53899" xr:uid="{00000000-0005-0000-0000-00005EE70000}"/>
    <cellStyle name="UNIDAGSPercent2 17 3" xfId="53900" xr:uid="{00000000-0005-0000-0000-00005FE70000}"/>
    <cellStyle name="UNIDAGSPercent2 17 4" xfId="53901" xr:uid="{00000000-0005-0000-0000-000060E70000}"/>
    <cellStyle name="UNIDAGSPercent2 17 5" xfId="53902" xr:uid="{00000000-0005-0000-0000-000061E70000}"/>
    <cellStyle name="UNIDAGSPercent2 17 6" xfId="53903" xr:uid="{00000000-0005-0000-0000-000062E70000}"/>
    <cellStyle name="UNIDAGSPercent2 18" xfId="53904" xr:uid="{00000000-0005-0000-0000-000063E70000}"/>
    <cellStyle name="UNIDAGSPercent2 18 2" xfId="53905" xr:uid="{00000000-0005-0000-0000-000064E70000}"/>
    <cellStyle name="UNIDAGSPercent2 18 3" xfId="53906" xr:uid="{00000000-0005-0000-0000-000065E70000}"/>
    <cellStyle name="UNIDAGSPercent2 18 4" xfId="53907" xr:uid="{00000000-0005-0000-0000-000066E70000}"/>
    <cellStyle name="UNIDAGSPercent2 18 5" xfId="53908" xr:uid="{00000000-0005-0000-0000-000067E70000}"/>
    <cellStyle name="UNIDAGSPercent2 18 6" xfId="53909" xr:uid="{00000000-0005-0000-0000-000068E70000}"/>
    <cellStyle name="UNIDAGSPercent2 19" xfId="53910" xr:uid="{00000000-0005-0000-0000-000069E70000}"/>
    <cellStyle name="UNIDAGSPercent2 19 2" xfId="53911" xr:uid="{00000000-0005-0000-0000-00006AE70000}"/>
    <cellStyle name="UNIDAGSPercent2 19 3" xfId="53912" xr:uid="{00000000-0005-0000-0000-00006BE70000}"/>
    <cellStyle name="UNIDAGSPercent2 19 4" xfId="53913" xr:uid="{00000000-0005-0000-0000-00006CE70000}"/>
    <cellStyle name="UNIDAGSPercent2 19 5" xfId="53914" xr:uid="{00000000-0005-0000-0000-00006DE70000}"/>
    <cellStyle name="UNIDAGSPercent2 19 6" xfId="53915" xr:uid="{00000000-0005-0000-0000-00006EE70000}"/>
    <cellStyle name="UNIDAGSPercent2 2" xfId="53916" xr:uid="{00000000-0005-0000-0000-00006FE70000}"/>
    <cellStyle name="UNIDAGSPercent2 2 2" xfId="53917" xr:uid="{00000000-0005-0000-0000-000070E70000}"/>
    <cellStyle name="UNIDAGSPercent2 2 3" xfId="53918" xr:uid="{00000000-0005-0000-0000-000071E70000}"/>
    <cellStyle name="UNIDAGSPercent2 2 4" xfId="53919" xr:uid="{00000000-0005-0000-0000-000072E70000}"/>
    <cellStyle name="UNIDAGSPercent2 2 5" xfId="53920" xr:uid="{00000000-0005-0000-0000-000073E70000}"/>
    <cellStyle name="UNIDAGSPercent2 2 6" xfId="53921" xr:uid="{00000000-0005-0000-0000-000074E70000}"/>
    <cellStyle name="UNIDAGSPercent2 2 7" xfId="53922" xr:uid="{00000000-0005-0000-0000-000075E70000}"/>
    <cellStyle name="UNIDAGSPercent2 20" xfId="53923" xr:uid="{00000000-0005-0000-0000-000076E70000}"/>
    <cellStyle name="UNIDAGSPercent2 20 2" xfId="53924" xr:uid="{00000000-0005-0000-0000-000077E70000}"/>
    <cellStyle name="UNIDAGSPercent2 20 3" xfId="53925" xr:uid="{00000000-0005-0000-0000-000078E70000}"/>
    <cellStyle name="UNIDAGSPercent2 20 4" xfId="53926" xr:uid="{00000000-0005-0000-0000-000079E70000}"/>
    <cellStyle name="UNIDAGSPercent2 20 5" xfId="53927" xr:uid="{00000000-0005-0000-0000-00007AE70000}"/>
    <cellStyle name="UNIDAGSPercent2 20 6" xfId="53928" xr:uid="{00000000-0005-0000-0000-00007BE70000}"/>
    <cellStyle name="UNIDAGSPercent2 21" xfId="53929" xr:uid="{00000000-0005-0000-0000-00007CE70000}"/>
    <cellStyle name="UNIDAGSPercent2 21 2" xfId="53930" xr:uid="{00000000-0005-0000-0000-00007DE70000}"/>
    <cellStyle name="UNIDAGSPercent2 21 3" xfId="53931" xr:uid="{00000000-0005-0000-0000-00007EE70000}"/>
    <cellStyle name="UNIDAGSPercent2 21 4" xfId="53932" xr:uid="{00000000-0005-0000-0000-00007FE70000}"/>
    <cellStyle name="UNIDAGSPercent2 21 5" xfId="53933" xr:uid="{00000000-0005-0000-0000-000080E70000}"/>
    <cellStyle name="UNIDAGSPercent2 21 6" xfId="53934" xr:uid="{00000000-0005-0000-0000-000081E70000}"/>
    <cellStyle name="UNIDAGSPercent2 22" xfId="53935" xr:uid="{00000000-0005-0000-0000-000082E70000}"/>
    <cellStyle name="UNIDAGSPercent2 22 2" xfId="53936" xr:uid="{00000000-0005-0000-0000-000083E70000}"/>
    <cellStyle name="UNIDAGSPercent2 22 3" xfId="53937" xr:uid="{00000000-0005-0000-0000-000084E70000}"/>
    <cellStyle name="UNIDAGSPercent2 22 4" xfId="53938" xr:uid="{00000000-0005-0000-0000-000085E70000}"/>
    <cellStyle name="UNIDAGSPercent2 22 5" xfId="53939" xr:uid="{00000000-0005-0000-0000-000086E70000}"/>
    <cellStyle name="UNIDAGSPercent2 22 6" xfId="53940" xr:uid="{00000000-0005-0000-0000-000087E70000}"/>
    <cellStyle name="UNIDAGSPercent2 23" xfId="53941" xr:uid="{00000000-0005-0000-0000-000088E70000}"/>
    <cellStyle name="UNIDAGSPercent2 23 2" xfId="53942" xr:uid="{00000000-0005-0000-0000-000089E70000}"/>
    <cellStyle name="UNIDAGSPercent2 23 3" xfId="53943" xr:uid="{00000000-0005-0000-0000-00008AE70000}"/>
    <cellStyle name="UNIDAGSPercent2 23 4" xfId="53944" xr:uid="{00000000-0005-0000-0000-00008BE70000}"/>
    <cellStyle name="UNIDAGSPercent2 23 5" xfId="53945" xr:uid="{00000000-0005-0000-0000-00008CE70000}"/>
    <cellStyle name="UNIDAGSPercent2 23 6" xfId="53946" xr:uid="{00000000-0005-0000-0000-00008DE70000}"/>
    <cellStyle name="UNIDAGSPercent2 24" xfId="53947" xr:uid="{00000000-0005-0000-0000-00008EE70000}"/>
    <cellStyle name="UNIDAGSPercent2 24 2" xfId="53948" xr:uid="{00000000-0005-0000-0000-00008FE70000}"/>
    <cellStyle name="UNIDAGSPercent2 24 3" xfId="53949" xr:uid="{00000000-0005-0000-0000-000090E70000}"/>
    <cellStyle name="UNIDAGSPercent2 24 4" xfId="53950" xr:uid="{00000000-0005-0000-0000-000091E70000}"/>
    <cellStyle name="UNIDAGSPercent2 24 5" xfId="53951" xr:uid="{00000000-0005-0000-0000-000092E70000}"/>
    <cellStyle name="UNIDAGSPercent2 24 6" xfId="53952" xr:uid="{00000000-0005-0000-0000-000093E70000}"/>
    <cellStyle name="UNIDAGSPercent2 25" xfId="53953" xr:uid="{00000000-0005-0000-0000-000094E70000}"/>
    <cellStyle name="UNIDAGSPercent2 25 2" xfId="53954" xr:uid="{00000000-0005-0000-0000-000095E70000}"/>
    <cellStyle name="UNIDAGSPercent2 25 3" xfId="53955" xr:uid="{00000000-0005-0000-0000-000096E70000}"/>
    <cellStyle name="UNIDAGSPercent2 25 4" xfId="53956" xr:uid="{00000000-0005-0000-0000-000097E70000}"/>
    <cellStyle name="UNIDAGSPercent2 25 5" xfId="53957" xr:uid="{00000000-0005-0000-0000-000098E70000}"/>
    <cellStyle name="UNIDAGSPercent2 25 6" xfId="53958" xr:uid="{00000000-0005-0000-0000-000099E70000}"/>
    <cellStyle name="UNIDAGSPercent2 26" xfId="53959" xr:uid="{00000000-0005-0000-0000-00009AE70000}"/>
    <cellStyle name="UNIDAGSPercent2 26 2" xfId="53960" xr:uid="{00000000-0005-0000-0000-00009BE70000}"/>
    <cellStyle name="UNIDAGSPercent2 26 3" xfId="53961" xr:uid="{00000000-0005-0000-0000-00009CE70000}"/>
    <cellStyle name="UNIDAGSPercent2 26 4" xfId="53962" xr:uid="{00000000-0005-0000-0000-00009DE70000}"/>
    <cellStyle name="UNIDAGSPercent2 26 5" xfId="53963" xr:uid="{00000000-0005-0000-0000-00009EE70000}"/>
    <cellStyle name="UNIDAGSPercent2 26 6" xfId="53964" xr:uid="{00000000-0005-0000-0000-00009FE70000}"/>
    <cellStyle name="UNIDAGSPercent2 27" xfId="53965" xr:uid="{00000000-0005-0000-0000-0000A0E70000}"/>
    <cellStyle name="UNIDAGSPercent2 27 2" xfId="53966" xr:uid="{00000000-0005-0000-0000-0000A1E70000}"/>
    <cellStyle name="UNIDAGSPercent2 27 3" xfId="53967" xr:uid="{00000000-0005-0000-0000-0000A2E70000}"/>
    <cellStyle name="UNIDAGSPercent2 27 4" xfId="53968" xr:uid="{00000000-0005-0000-0000-0000A3E70000}"/>
    <cellStyle name="UNIDAGSPercent2 27 5" xfId="53969" xr:uid="{00000000-0005-0000-0000-0000A4E70000}"/>
    <cellStyle name="UNIDAGSPercent2 27 6" xfId="53970" xr:uid="{00000000-0005-0000-0000-0000A5E70000}"/>
    <cellStyle name="UNIDAGSPercent2 28" xfId="53971" xr:uid="{00000000-0005-0000-0000-0000A6E70000}"/>
    <cellStyle name="UNIDAGSPercent2 28 2" xfId="53972" xr:uid="{00000000-0005-0000-0000-0000A7E70000}"/>
    <cellStyle name="UNIDAGSPercent2 28 3" xfId="53973" xr:uid="{00000000-0005-0000-0000-0000A8E70000}"/>
    <cellStyle name="UNIDAGSPercent2 28 4" xfId="53974" xr:uid="{00000000-0005-0000-0000-0000A9E70000}"/>
    <cellStyle name="UNIDAGSPercent2 28 5" xfId="53975" xr:uid="{00000000-0005-0000-0000-0000AAE70000}"/>
    <cellStyle name="UNIDAGSPercent2 28 6" xfId="53976" xr:uid="{00000000-0005-0000-0000-0000ABE70000}"/>
    <cellStyle name="UNIDAGSPercent2 29" xfId="53977" xr:uid="{00000000-0005-0000-0000-0000ACE70000}"/>
    <cellStyle name="UNIDAGSPercent2 29 2" xfId="53978" xr:uid="{00000000-0005-0000-0000-0000ADE70000}"/>
    <cellStyle name="UNIDAGSPercent2 29 3" xfId="53979" xr:uid="{00000000-0005-0000-0000-0000AEE70000}"/>
    <cellStyle name="UNIDAGSPercent2 29 4" xfId="53980" xr:uid="{00000000-0005-0000-0000-0000AFE70000}"/>
    <cellStyle name="UNIDAGSPercent2 29 5" xfId="53981" xr:uid="{00000000-0005-0000-0000-0000B0E70000}"/>
    <cellStyle name="UNIDAGSPercent2 29 6" xfId="53982" xr:uid="{00000000-0005-0000-0000-0000B1E70000}"/>
    <cellStyle name="UNIDAGSPercent2 3" xfId="53983" xr:uid="{00000000-0005-0000-0000-0000B2E70000}"/>
    <cellStyle name="UNIDAGSPercent2 3 2" xfId="53984" xr:uid="{00000000-0005-0000-0000-0000B3E70000}"/>
    <cellStyle name="UNIDAGSPercent2 3 3" xfId="53985" xr:uid="{00000000-0005-0000-0000-0000B4E70000}"/>
    <cellStyle name="UNIDAGSPercent2 3 4" xfId="53986" xr:uid="{00000000-0005-0000-0000-0000B5E70000}"/>
    <cellStyle name="UNIDAGSPercent2 3 5" xfId="53987" xr:uid="{00000000-0005-0000-0000-0000B6E70000}"/>
    <cellStyle name="UNIDAGSPercent2 3 6" xfId="53988" xr:uid="{00000000-0005-0000-0000-0000B7E70000}"/>
    <cellStyle name="UNIDAGSPercent2 30" xfId="53989" xr:uid="{00000000-0005-0000-0000-0000B8E70000}"/>
    <cellStyle name="UNIDAGSPercent2 31" xfId="53990" xr:uid="{00000000-0005-0000-0000-0000B9E70000}"/>
    <cellStyle name="UNIDAGSPercent2 32" xfId="53991" xr:uid="{00000000-0005-0000-0000-0000BAE70000}"/>
    <cellStyle name="UNIDAGSPercent2 33" xfId="53992" xr:uid="{00000000-0005-0000-0000-0000BBE70000}"/>
    <cellStyle name="UNIDAGSPercent2 34" xfId="53993" xr:uid="{00000000-0005-0000-0000-0000BCE70000}"/>
    <cellStyle name="UNIDAGSPercent2 4" xfId="53994" xr:uid="{00000000-0005-0000-0000-0000BDE70000}"/>
    <cellStyle name="UNIDAGSPercent2 4 2" xfId="53995" xr:uid="{00000000-0005-0000-0000-0000BEE70000}"/>
    <cellStyle name="UNIDAGSPercent2 4 3" xfId="53996" xr:uid="{00000000-0005-0000-0000-0000BFE70000}"/>
    <cellStyle name="UNIDAGSPercent2 4 4" xfId="53997" xr:uid="{00000000-0005-0000-0000-0000C0E70000}"/>
    <cellStyle name="UNIDAGSPercent2 4 5" xfId="53998" xr:uid="{00000000-0005-0000-0000-0000C1E70000}"/>
    <cellStyle name="UNIDAGSPercent2 4 6" xfId="53999" xr:uid="{00000000-0005-0000-0000-0000C2E70000}"/>
    <cellStyle name="UNIDAGSPercent2 5" xfId="54000" xr:uid="{00000000-0005-0000-0000-0000C3E70000}"/>
    <cellStyle name="UNIDAGSPercent2 5 2" xfId="54001" xr:uid="{00000000-0005-0000-0000-0000C4E70000}"/>
    <cellStyle name="UNIDAGSPercent2 5 3" xfId="54002" xr:uid="{00000000-0005-0000-0000-0000C5E70000}"/>
    <cellStyle name="UNIDAGSPercent2 5 4" xfId="54003" xr:uid="{00000000-0005-0000-0000-0000C6E70000}"/>
    <cellStyle name="UNIDAGSPercent2 5 5" xfId="54004" xr:uid="{00000000-0005-0000-0000-0000C7E70000}"/>
    <cellStyle name="UNIDAGSPercent2 5 6" xfId="54005" xr:uid="{00000000-0005-0000-0000-0000C8E70000}"/>
    <cellStyle name="UNIDAGSPercent2 6" xfId="54006" xr:uid="{00000000-0005-0000-0000-0000C9E70000}"/>
    <cellStyle name="UNIDAGSPercent2 6 2" xfId="54007" xr:uid="{00000000-0005-0000-0000-0000CAE70000}"/>
    <cellStyle name="UNIDAGSPercent2 6 3" xfId="54008" xr:uid="{00000000-0005-0000-0000-0000CBE70000}"/>
    <cellStyle name="UNIDAGSPercent2 6 4" xfId="54009" xr:uid="{00000000-0005-0000-0000-0000CCE70000}"/>
    <cellStyle name="UNIDAGSPercent2 6 5" xfId="54010" xr:uid="{00000000-0005-0000-0000-0000CDE70000}"/>
    <cellStyle name="UNIDAGSPercent2 6 6" xfId="54011" xr:uid="{00000000-0005-0000-0000-0000CEE70000}"/>
    <cellStyle name="UNIDAGSPercent2 7" xfId="54012" xr:uid="{00000000-0005-0000-0000-0000CFE70000}"/>
    <cellStyle name="UNIDAGSPercent2 7 2" xfId="54013" xr:uid="{00000000-0005-0000-0000-0000D0E70000}"/>
    <cellStyle name="UNIDAGSPercent2 7 3" xfId="54014" xr:uid="{00000000-0005-0000-0000-0000D1E70000}"/>
    <cellStyle name="UNIDAGSPercent2 7 4" xfId="54015" xr:uid="{00000000-0005-0000-0000-0000D2E70000}"/>
    <cellStyle name="UNIDAGSPercent2 7 5" xfId="54016" xr:uid="{00000000-0005-0000-0000-0000D3E70000}"/>
    <cellStyle name="UNIDAGSPercent2 7 6" xfId="54017" xr:uid="{00000000-0005-0000-0000-0000D4E70000}"/>
    <cellStyle name="UNIDAGSPercent2 8" xfId="54018" xr:uid="{00000000-0005-0000-0000-0000D5E70000}"/>
    <cellStyle name="UNIDAGSPercent2 8 2" xfId="54019" xr:uid="{00000000-0005-0000-0000-0000D6E70000}"/>
    <cellStyle name="UNIDAGSPercent2 8 3" xfId="54020" xr:uid="{00000000-0005-0000-0000-0000D7E70000}"/>
    <cellStyle name="UNIDAGSPercent2 8 4" xfId="54021" xr:uid="{00000000-0005-0000-0000-0000D8E70000}"/>
    <cellStyle name="UNIDAGSPercent2 8 5" xfId="54022" xr:uid="{00000000-0005-0000-0000-0000D9E70000}"/>
    <cellStyle name="UNIDAGSPercent2 8 6" xfId="54023" xr:uid="{00000000-0005-0000-0000-0000DAE70000}"/>
    <cellStyle name="UNIDAGSPercent2 9" xfId="54024" xr:uid="{00000000-0005-0000-0000-0000DBE70000}"/>
    <cellStyle name="UNIDAGSPercent2 9 2" xfId="54025" xr:uid="{00000000-0005-0000-0000-0000DCE70000}"/>
    <cellStyle name="UNIDAGSPercent2 9 3" xfId="54026" xr:uid="{00000000-0005-0000-0000-0000DDE70000}"/>
    <cellStyle name="UNIDAGSPercent2 9 4" xfId="54027" xr:uid="{00000000-0005-0000-0000-0000DEE70000}"/>
    <cellStyle name="UNIDAGSPercent2 9 5" xfId="54028" xr:uid="{00000000-0005-0000-0000-0000DFE70000}"/>
    <cellStyle name="UNIDAGSPercent2 9 6" xfId="54029" xr:uid="{00000000-0005-0000-0000-0000E0E70000}"/>
    <cellStyle name="ux_3_¼­¿ï-¾È»ê" xfId="1179" xr:uid="{00000000-0005-0000-0000-0000E1E70000}"/>
    <cellStyle name="Valuta (0)_CALPREZZ" xfId="54030" xr:uid="{00000000-0005-0000-0000-0000E2E70000}"/>
    <cellStyle name="Valuta_ PESO ELETTR." xfId="54031" xr:uid="{00000000-0005-0000-0000-0000E3E70000}"/>
    <cellStyle name="VANG1" xfId="1180" xr:uid="{00000000-0005-0000-0000-0000E4E70000}"/>
    <cellStyle name="VANG1 2" xfId="62044" xr:uid="{00000000-0005-0000-0000-0000E5E70000}"/>
    <cellStyle name="viet" xfId="1181" xr:uid="{00000000-0005-0000-0000-0000E6E70000}"/>
    <cellStyle name="viet 10" xfId="61718" xr:uid="{00000000-0005-0000-0000-0000E7E70000}"/>
    <cellStyle name="viet 11" xfId="61719" xr:uid="{00000000-0005-0000-0000-0000E8E70000}"/>
    <cellStyle name="viet 12" xfId="61720" xr:uid="{00000000-0005-0000-0000-0000E9E70000}"/>
    <cellStyle name="viet 13" xfId="61721" xr:uid="{00000000-0005-0000-0000-0000EAE70000}"/>
    <cellStyle name="viet 14" xfId="61722" xr:uid="{00000000-0005-0000-0000-0000EBE70000}"/>
    <cellStyle name="viet 15" xfId="61723" xr:uid="{00000000-0005-0000-0000-0000ECE70000}"/>
    <cellStyle name="viet 16" xfId="61724" xr:uid="{00000000-0005-0000-0000-0000EDE70000}"/>
    <cellStyle name="viet 17" xfId="61725" xr:uid="{00000000-0005-0000-0000-0000EEE70000}"/>
    <cellStyle name="viet 18" xfId="61726" xr:uid="{00000000-0005-0000-0000-0000EFE70000}"/>
    <cellStyle name="viet 19" xfId="61727" xr:uid="{00000000-0005-0000-0000-0000F0E70000}"/>
    <cellStyle name="viet 2" xfId="54032" xr:uid="{00000000-0005-0000-0000-0000F1E70000}"/>
    <cellStyle name="viet 2 10" xfId="61728" xr:uid="{00000000-0005-0000-0000-0000F2E70000}"/>
    <cellStyle name="viet 2 11" xfId="61729" xr:uid="{00000000-0005-0000-0000-0000F3E70000}"/>
    <cellStyle name="viet 2 12" xfId="61730" xr:uid="{00000000-0005-0000-0000-0000F4E70000}"/>
    <cellStyle name="viet 2 13" xfId="61731" xr:uid="{00000000-0005-0000-0000-0000F5E70000}"/>
    <cellStyle name="viet 2 14" xfId="61732" xr:uid="{00000000-0005-0000-0000-0000F6E70000}"/>
    <cellStyle name="viet 2 15" xfId="61733" xr:uid="{00000000-0005-0000-0000-0000F7E70000}"/>
    <cellStyle name="viet 2 16" xfId="61734" xr:uid="{00000000-0005-0000-0000-0000F8E70000}"/>
    <cellStyle name="viet 2 17" xfId="61735" xr:uid="{00000000-0005-0000-0000-0000F9E70000}"/>
    <cellStyle name="viet 2 18" xfId="61736" xr:uid="{00000000-0005-0000-0000-0000FAE70000}"/>
    <cellStyle name="viet 2 19" xfId="61737" xr:uid="{00000000-0005-0000-0000-0000FBE70000}"/>
    <cellStyle name="viet 2 2" xfId="54033" xr:uid="{00000000-0005-0000-0000-0000FCE70000}"/>
    <cellStyle name="viet 2 3" xfId="61738" xr:uid="{00000000-0005-0000-0000-0000FDE70000}"/>
    <cellStyle name="viet 2 4" xfId="61739" xr:uid="{00000000-0005-0000-0000-0000FEE70000}"/>
    <cellStyle name="viet 2 5" xfId="61740" xr:uid="{00000000-0005-0000-0000-0000FFE70000}"/>
    <cellStyle name="viet 2 6" xfId="61741" xr:uid="{00000000-0005-0000-0000-000000E80000}"/>
    <cellStyle name="viet 2 7" xfId="61742" xr:uid="{00000000-0005-0000-0000-000001E80000}"/>
    <cellStyle name="viet 2 8" xfId="61743" xr:uid="{00000000-0005-0000-0000-000002E80000}"/>
    <cellStyle name="viet 2 9" xfId="61744" xr:uid="{00000000-0005-0000-0000-000003E80000}"/>
    <cellStyle name="viet 2_KHKT_tong_quat_BK_(Pb_20.3)(1) (1)" xfId="54034" xr:uid="{00000000-0005-0000-0000-000004E80000}"/>
    <cellStyle name="viet 20" xfId="61745" xr:uid="{00000000-0005-0000-0000-000005E80000}"/>
    <cellStyle name="viet 21" xfId="61746" xr:uid="{00000000-0005-0000-0000-000006E80000}"/>
    <cellStyle name="viet 22" xfId="61747" xr:uid="{00000000-0005-0000-0000-000007E80000}"/>
    <cellStyle name="viet 23" xfId="61748" xr:uid="{00000000-0005-0000-0000-000008E80000}"/>
    <cellStyle name="viet 24" xfId="61749" xr:uid="{00000000-0005-0000-0000-000009E80000}"/>
    <cellStyle name="viet 25" xfId="61750" xr:uid="{00000000-0005-0000-0000-00000AE80000}"/>
    <cellStyle name="viet 26" xfId="62045" xr:uid="{00000000-0005-0000-0000-00000BE80000}"/>
    <cellStyle name="viet 3" xfId="54035" xr:uid="{00000000-0005-0000-0000-00000CE80000}"/>
    <cellStyle name="viet 4" xfId="54036" xr:uid="{00000000-0005-0000-0000-00000DE80000}"/>
    <cellStyle name="viet 5" xfId="54037" xr:uid="{00000000-0005-0000-0000-00000EE80000}"/>
    <cellStyle name="viet 6" xfId="58951" xr:uid="{00000000-0005-0000-0000-00000FE80000}"/>
    <cellStyle name="viet 7" xfId="61751" xr:uid="{00000000-0005-0000-0000-000010E80000}"/>
    <cellStyle name="viet 8" xfId="61752" xr:uid="{00000000-0005-0000-0000-000011E80000}"/>
    <cellStyle name="viet 9" xfId="61753" xr:uid="{00000000-0005-0000-0000-000012E80000}"/>
    <cellStyle name="viet2" xfId="1182" xr:uid="{00000000-0005-0000-0000-000013E80000}"/>
    <cellStyle name="viet2 10" xfId="54038" xr:uid="{00000000-0005-0000-0000-000014E80000}"/>
    <cellStyle name="viet2 10 2" xfId="54039" xr:uid="{00000000-0005-0000-0000-000015E80000}"/>
    <cellStyle name="viet2 10 3" xfId="54040" xr:uid="{00000000-0005-0000-0000-000016E80000}"/>
    <cellStyle name="viet2 10 4" xfId="54041" xr:uid="{00000000-0005-0000-0000-000017E80000}"/>
    <cellStyle name="viet2 10 5" xfId="54042" xr:uid="{00000000-0005-0000-0000-000018E80000}"/>
    <cellStyle name="viet2 10 6" xfId="54043" xr:uid="{00000000-0005-0000-0000-000019E80000}"/>
    <cellStyle name="viet2 11" xfId="54044" xr:uid="{00000000-0005-0000-0000-00001AE80000}"/>
    <cellStyle name="viet2 11 2" xfId="54045" xr:uid="{00000000-0005-0000-0000-00001BE80000}"/>
    <cellStyle name="viet2 11 3" xfId="54046" xr:uid="{00000000-0005-0000-0000-00001CE80000}"/>
    <cellStyle name="viet2 11 4" xfId="54047" xr:uid="{00000000-0005-0000-0000-00001DE80000}"/>
    <cellStyle name="viet2 11 5" xfId="54048" xr:uid="{00000000-0005-0000-0000-00001EE80000}"/>
    <cellStyle name="viet2 11 6" xfId="54049" xr:uid="{00000000-0005-0000-0000-00001FE80000}"/>
    <cellStyle name="viet2 12" xfId="54050" xr:uid="{00000000-0005-0000-0000-000020E80000}"/>
    <cellStyle name="viet2 12 2" xfId="54051" xr:uid="{00000000-0005-0000-0000-000021E80000}"/>
    <cellStyle name="viet2 12 3" xfId="54052" xr:uid="{00000000-0005-0000-0000-000022E80000}"/>
    <cellStyle name="viet2 12 4" xfId="54053" xr:uid="{00000000-0005-0000-0000-000023E80000}"/>
    <cellStyle name="viet2 12 5" xfId="54054" xr:uid="{00000000-0005-0000-0000-000024E80000}"/>
    <cellStyle name="viet2 12 6" xfId="54055" xr:uid="{00000000-0005-0000-0000-000025E80000}"/>
    <cellStyle name="viet2 13" xfId="54056" xr:uid="{00000000-0005-0000-0000-000026E80000}"/>
    <cellStyle name="viet2 13 2" xfId="54057" xr:uid="{00000000-0005-0000-0000-000027E80000}"/>
    <cellStyle name="viet2 13 3" xfId="54058" xr:uid="{00000000-0005-0000-0000-000028E80000}"/>
    <cellStyle name="viet2 13 4" xfId="54059" xr:uid="{00000000-0005-0000-0000-000029E80000}"/>
    <cellStyle name="viet2 13 5" xfId="54060" xr:uid="{00000000-0005-0000-0000-00002AE80000}"/>
    <cellStyle name="viet2 13 6" xfId="54061" xr:uid="{00000000-0005-0000-0000-00002BE80000}"/>
    <cellStyle name="viet2 14" xfId="54062" xr:uid="{00000000-0005-0000-0000-00002CE80000}"/>
    <cellStyle name="viet2 14 2" xfId="54063" xr:uid="{00000000-0005-0000-0000-00002DE80000}"/>
    <cellStyle name="viet2 14 3" xfId="54064" xr:uid="{00000000-0005-0000-0000-00002EE80000}"/>
    <cellStyle name="viet2 14 4" xfId="54065" xr:uid="{00000000-0005-0000-0000-00002FE80000}"/>
    <cellStyle name="viet2 14 5" xfId="54066" xr:uid="{00000000-0005-0000-0000-000030E80000}"/>
    <cellStyle name="viet2 14 6" xfId="54067" xr:uid="{00000000-0005-0000-0000-000031E80000}"/>
    <cellStyle name="viet2 15" xfId="54068" xr:uid="{00000000-0005-0000-0000-000032E80000}"/>
    <cellStyle name="viet2 15 2" xfId="54069" xr:uid="{00000000-0005-0000-0000-000033E80000}"/>
    <cellStyle name="viet2 15 3" xfId="54070" xr:uid="{00000000-0005-0000-0000-000034E80000}"/>
    <cellStyle name="viet2 15 4" xfId="54071" xr:uid="{00000000-0005-0000-0000-000035E80000}"/>
    <cellStyle name="viet2 15 5" xfId="54072" xr:uid="{00000000-0005-0000-0000-000036E80000}"/>
    <cellStyle name="viet2 15 6" xfId="54073" xr:uid="{00000000-0005-0000-0000-000037E80000}"/>
    <cellStyle name="viet2 16" xfId="54074" xr:uid="{00000000-0005-0000-0000-000038E80000}"/>
    <cellStyle name="viet2 16 2" xfId="54075" xr:uid="{00000000-0005-0000-0000-000039E80000}"/>
    <cellStyle name="viet2 16 3" xfId="54076" xr:uid="{00000000-0005-0000-0000-00003AE80000}"/>
    <cellStyle name="viet2 16 4" xfId="54077" xr:uid="{00000000-0005-0000-0000-00003BE80000}"/>
    <cellStyle name="viet2 16 5" xfId="54078" xr:uid="{00000000-0005-0000-0000-00003CE80000}"/>
    <cellStyle name="viet2 16 6" xfId="54079" xr:uid="{00000000-0005-0000-0000-00003DE80000}"/>
    <cellStyle name="viet2 17" xfId="54080" xr:uid="{00000000-0005-0000-0000-00003EE80000}"/>
    <cellStyle name="viet2 17 2" xfId="54081" xr:uid="{00000000-0005-0000-0000-00003FE80000}"/>
    <cellStyle name="viet2 17 3" xfId="54082" xr:uid="{00000000-0005-0000-0000-000040E80000}"/>
    <cellStyle name="viet2 17 4" xfId="54083" xr:uid="{00000000-0005-0000-0000-000041E80000}"/>
    <cellStyle name="viet2 17 5" xfId="54084" xr:uid="{00000000-0005-0000-0000-000042E80000}"/>
    <cellStyle name="viet2 17 6" xfId="54085" xr:uid="{00000000-0005-0000-0000-000043E80000}"/>
    <cellStyle name="viet2 18" xfId="54086" xr:uid="{00000000-0005-0000-0000-000044E80000}"/>
    <cellStyle name="viet2 18 2" xfId="54087" xr:uid="{00000000-0005-0000-0000-000045E80000}"/>
    <cellStyle name="viet2 18 3" xfId="54088" xr:uid="{00000000-0005-0000-0000-000046E80000}"/>
    <cellStyle name="viet2 18 4" xfId="54089" xr:uid="{00000000-0005-0000-0000-000047E80000}"/>
    <cellStyle name="viet2 18 5" xfId="54090" xr:uid="{00000000-0005-0000-0000-000048E80000}"/>
    <cellStyle name="viet2 18 6" xfId="54091" xr:uid="{00000000-0005-0000-0000-000049E80000}"/>
    <cellStyle name="viet2 19" xfId="54092" xr:uid="{00000000-0005-0000-0000-00004AE80000}"/>
    <cellStyle name="viet2 19 2" xfId="54093" xr:uid="{00000000-0005-0000-0000-00004BE80000}"/>
    <cellStyle name="viet2 19 3" xfId="54094" xr:uid="{00000000-0005-0000-0000-00004CE80000}"/>
    <cellStyle name="viet2 19 4" xfId="54095" xr:uid="{00000000-0005-0000-0000-00004DE80000}"/>
    <cellStyle name="viet2 19 5" xfId="54096" xr:uid="{00000000-0005-0000-0000-00004EE80000}"/>
    <cellStyle name="viet2 19 6" xfId="54097" xr:uid="{00000000-0005-0000-0000-00004FE80000}"/>
    <cellStyle name="viet2 2" xfId="54098" xr:uid="{00000000-0005-0000-0000-000050E80000}"/>
    <cellStyle name="viet2 2 10" xfId="54099" xr:uid="{00000000-0005-0000-0000-000051E80000}"/>
    <cellStyle name="viet2 2 10 2" xfId="54100" xr:uid="{00000000-0005-0000-0000-000052E80000}"/>
    <cellStyle name="viet2 2 10 3" xfId="54101" xr:uid="{00000000-0005-0000-0000-000053E80000}"/>
    <cellStyle name="viet2 2 10 4" xfId="54102" xr:uid="{00000000-0005-0000-0000-000054E80000}"/>
    <cellStyle name="viet2 2 10 5" xfId="54103" xr:uid="{00000000-0005-0000-0000-000055E80000}"/>
    <cellStyle name="viet2 2 10 6" xfId="54104" xr:uid="{00000000-0005-0000-0000-000056E80000}"/>
    <cellStyle name="viet2 2 11" xfId="54105" xr:uid="{00000000-0005-0000-0000-000057E80000}"/>
    <cellStyle name="viet2 2 11 2" xfId="54106" xr:uid="{00000000-0005-0000-0000-000058E80000}"/>
    <cellStyle name="viet2 2 11 3" xfId="54107" xr:uid="{00000000-0005-0000-0000-000059E80000}"/>
    <cellStyle name="viet2 2 11 4" xfId="54108" xr:uid="{00000000-0005-0000-0000-00005AE80000}"/>
    <cellStyle name="viet2 2 11 5" xfId="54109" xr:uid="{00000000-0005-0000-0000-00005BE80000}"/>
    <cellStyle name="viet2 2 11 6" xfId="54110" xr:uid="{00000000-0005-0000-0000-00005CE80000}"/>
    <cellStyle name="viet2 2 12" xfId="54111" xr:uid="{00000000-0005-0000-0000-00005DE80000}"/>
    <cellStyle name="viet2 2 12 2" xfId="54112" xr:uid="{00000000-0005-0000-0000-00005EE80000}"/>
    <cellStyle name="viet2 2 12 3" xfId="54113" xr:uid="{00000000-0005-0000-0000-00005FE80000}"/>
    <cellStyle name="viet2 2 12 4" xfId="54114" xr:uid="{00000000-0005-0000-0000-000060E80000}"/>
    <cellStyle name="viet2 2 12 5" xfId="54115" xr:uid="{00000000-0005-0000-0000-000061E80000}"/>
    <cellStyle name="viet2 2 12 6" xfId="54116" xr:uid="{00000000-0005-0000-0000-000062E80000}"/>
    <cellStyle name="viet2 2 13" xfId="54117" xr:uid="{00000000-0005-0000-0000-000063E80000}"/>
    <cellStyle name="viet2 2 13 2" xfId="54118" xr:uid="{00000000-0005-0000-0000-000064E80000}"/>
    <cellStyle name="viet2 2 13 3" xfId="54119" xr:uid="{00000000-0005-0000-0000-000065E80000}"/>
    <cellStyle name="viet2 2 13 4" xfId="54120" xr:uid="{00000000-0005-0000-0000-000066E80000}"/>
    <cellStyle name="viet2 2 13 5" xfId="54121" xr:uid="{00000000-0005-0000-0000-000067E80000}"/>
    <cellStyle name="viet2 2 13 6" xfId="54122" xr:uid="{00000000-0005-0000-0000-000068E80000}"/>
    <cellStyle name="viet2 2 14" xfId="54123" xr:uid="{00000000-0005-0000-0000-000069E80000}"/>
    <cellStyle name="viet2 2 14 2" xfId="54124" xr:uid="{00000000-0005-0000-0000-00006AE80000}"/>
    <cellStyle name="viet2 2 14 3" xfId="54125" xr:uid="{00000000-0005-0000-0000-00006BE80000}"/>
    <cellStyle name="viet2 2 14 4" xfId="54126" xr:uid="{00000000-0005-0000-0000-00006CE80000}"/>
    <cellStyle name="viet2 2 14 5" xfId="54127" xr:uid="{00000000-0005-0000-0000-00006DE80000}"/>
    <cellStyle name="viet2 2 14 6" xfId="54128" xr:uid="{00000000-0005-0000-0000-00006EE80000}"/>
    <cellStyle name="viet2 2 15" xfId="54129" xr:uid="{00000000-0005-0000-0000-00006FE80000}"/>
    <cellStyle name="viet2 2 15 2" xfId="54130" xr:uid="{00000000-0005-0000-0000-000070E80000}"/>
    <cellStyle name="viet2 2 15 3" xfId="54131" xr:uid="{00000000-0005-0000-0000-000071E80000}"/>
    <cellStyle name="viet2 2 15 4" xfId="54132" xr:uid="{00000000-0005-0000-0000-000072E80000}"/>
    <cellStyle name="viet2 2 15 5" xfId="54133" xr:uid="{00000000-0005-0000-0000-000073E80000}"/>
    <cellStyle name="viet2 2 15 6" xfId="54134" xr:uid="{00000000-0005-0000-0000-000074E80000}"/>
    <cellStyle name="viet2 2 16" xfId="54135" xr:uid="{00000000-0005-0000-0000-000075E80000}"/>
    <cellStyle name="viet2 2 16 2" xfId="54136" xr:uid="{00000000-0005-0000-0000-000076E80000}"/>
    <cellStyle name="viet2 2 16 3" xfId="54137" xr:uid="{00000000-0005-0000-0000-000077E80000}"/>
    <cellStyle name="viet2 2 16 4" xfId="54138" xr:uid="{00000000-0005-0000-0000-000078E80000}"/>
    <cellStyle name="viet2 2 16 5" xfId="54139" xr:uid="{00000000-0005-0000-0000-000079E80000}"/>
    <cellStyle name="viet2 2 16 6" xfId="54140" xr:uid="{00000000-0005-0000-0000-00007AE80000}"/>
    <cellStyle name="viet2 2 17" xfId="54141" xr:uid="{00000000-0005-0000-0000-00007BE80000}"/>
    <cellStyle name="viet2 2 17 2" xfId="54142" xr:uid="{00000000-0005-0000-0000-00007CE80000}"/>
    <cellStyle name="viet2 2 17 3" xfId="54143" xr:uid="{00000000-0005-0000-0000-00007DE80000}"/>
    <cellStyle name="viet2 2 17 4" xfId="54144" xr:uid="{00000000-0005-0000-0000-00007EE80000}"/>
    <cellStyle name="viet2 2 17 5" xfId="54145" xr:uid="{00000000-0005-0000-0000-00007FE80000}"/>
    <cellStyle name="viet2 2 17 6" xfId="54146" xr:uid="{00000000-0005-0000-0000-000080E80000}"/>
    <cellStyle name="viet2 2 18" xfId="54147" xr:uid="{00000000-0005-0000-0000-000081E80000}"/>
    <cellStyle name="viet2 2 18 2" xfId="54148" xr:uid="{00000000-0005-0000-0000-000082E80000}"/>
    <cellStyle name="viet2 2 18 3" xfId="54149" xr:uid="{00000000-0005-0000-0000-000083E80000}"/>
    <cellStyle name="viet2 2 18 4" xfId="54150" xr:uid="{00000000-0005-0000-0000-000084E80000}"/>
    <cellStyle name="viet2 2 18 5" xfId="54151" xr:uid="{00000000-0005-0000-0000-000085E80000}"/>
    <cellStyle name="viet2 2 18 6" xfId="54152" xr:uid="{00000000-0005-0000-0000-000086E80000}"/>
    <cellStyle name="viet2 2 19" xfId="54153" xr:uid="{00000000-0005-0000-0000-000087E80000}"/>
    <cellStyle name="viet2 2 19 2" xfId="54154" xr:uid="{00000000-0005-0000-0000-000088E80000}"/>
    <cellStyle name="viet2 2 19 3" xfId="54155" xr:uid="{00000000-0005-0000-0000-000089E80000}"/>
    <cellStyle name="viet2 2 19 4" xfId="54156" xr:uid="{00000000-0005-0000-0000-00008AE80000}"/>
    <cellStyle name="viet2 2 19 5" xfId="54157" xr:uid="{00000000-0005-0000-0000-00008BE80000}"/>
    <cellStyle name="viet2 2 19 6" xfId="54158" xr:uid="{00000000-0005-0000-0000-00008CE80000}"/>
    <cellStyle name="viet2 2 2" xfId="54159" xr:uid="{00000000-0005-0000-0000-00008DE80000}"/>
    <cellStyle name="viet2 2 2 10" xfId="54160" xr:uid="{00000000-0005-0000-0000-00008EE80000}"/>
    <cellStyle name="viet2 2 2 10 2" xfId="54161" xr:uid="{00000000-0005-0000-0000-00008FE80000}"/>
    <cellStyle name="viet2 2 2 10 3" xfId="54162" xr:uid="{00000000-0005-0000-0000-000090E80000}"/>
    <cellStyle name="viet2 2 2 10 4" xfId="54163" xr:uid="{00000000-0005-0000-0000-000091E80000}"/>
    <cellStyle name="viet2 2 2 10 5" xfId="54164" xr:uid="{00000000-0005-0000-0000-000092E80000}"/>
    <cellStyle name="viet2 2 2 10 6" xfId="54165" xr:uid="{00000000-0005-0000-0000-000093E80000}"/>
    <cellStyle name="viet2 2 2 11" xfId="54166" xr:uid="{00000000-0005-0000-0000-000094E80000}"/>
    <cellStyle name="viet2 2 2 11 2" xfId="54167" xr:uid="{00000000-0005-0000-0000-000095E80000}"/>
    <cellStyle name="viet2 2 2 11 3" xfId="54168" xr:uid="{00000000-0005-0000-0000-000096E80000}"/>
    <cellStyle name="viet2 2 2 11 4" xfId="54169" xr:uid="{00000000-0005-0000-0000-000097E80000}"/>
    <cellStyle name="viet2 2 2 11 5" xfId="54170" xr:uid="{00000000-0005-0000-0000-000098E80000}"/>
    <cellStyle name="viet2 2 2 11 6" xfId="54171" xr:uid="{00000000-0005-0000-0000-000099E80000}"/>
    <cellStyle name="viet2 2 2 12" xfId="54172" xr:uid="{00000000-0005-0000-0000-00009AE80000}"/>
    <cellStyle name="viet2 2 2 12 2" xfId="54173" xr:uid="{00000000-0005-0000-0000-00009BE80000}"/>
    <cellStyle name="viet2 2 2 12 3" xfId="54174" xr:uid="{00000000-0005-0000-0000-00009CE80000}"/>
    <cellStyle name="viet2 2 2 12 4" xfId="54175" xr:uid="{00000000-0005-0000-0000-00009DE80000}"/>
    <cellStyle name="viet2 2 2 12 5" xfId="54176" xr:uid="{00000000-0005-0000-0000-00009EE80000}"/>
    <cellStyle name="viet2 2 2 12 6" xfId="54177" xr:uid="{00000000-0005-0000-0000-00009FE80000}"/>
    <cellStyle name="viet2 2 2 13" xfId="54178" xr:uid="{00000000-0005-0000-0000-0000A0E80000}"/>
    <cellStyle name="viet2 2 2 13 2" xfId="54179" xr:uid="{00000000-0005-0000-0000-0000A1E80000}"/>
    <cellStyle name="viet2 2 2 13 3" xfId="54180" xr:uid="{00000000-0005-0000-0000-0000A2E80000}"/>
    <cellStyle name="viet2 2 2 13 4" xfId="54181" xr:uid="{00000000-0005-0000-0000-0000A3E80000}"/>
    <cellStyle name="viet2 2 2 13 5" xfId="54182" xr:uid="{00000000-0005-0000-0000-0000A4E80000}"/>
    <cellStyle name="viet2 2 2 13 6" xfId="54183" xr:uid="{00000000-0005-0000-0000-0000A5E80000}"/>
    <cellStyle name="viet2 2 2 14" xfId="54184" xr:uid="{00000000-0005-0000-0000-0000A6E80000}"/>
    <cellStyle name="viet2 2 2 14 2" xfId="54185" xr:uid="{00000000-0005-0000-0000-0000A7E80000}"/>
    <cellStyle name="viet2 2 2 14 3" xfId="54186" xr:uid="{00000000-0005-0000-0000-0000A8E80000}"/>
    <cellStyle name="viet2 2 2 14 4" xfId="54187" xr:uid="{00000000-0005-0000-0000-0000A9E80000}"/>
    <cellStyle name="viet2 2 2 14 5" xfId="54188" xr:uid="{00000000-0005-0000-0000-0000AAE80000}"/>
    <cellStyle name="viet2 2 2 14 6" xfId="54189" xr:uid="{00000000-0005-0000-0000-0000ABE80000}"/>
    <cellStyle name="viet2 2 2 15" xfId="54190" xr:uid="{00000000-0005-0000-0000-0000ACE80000}"/>
    <cellStyle name="viet2 2 2 15 2" xfId="54191" xr:uid="{00000000-0005-0000-0000-0000ADE80000}"/>
    <cellStyle name="viet2 2 2 15 3" xfId="54192" xr:uid="{00000000-0005-0000-0000-0000AEE80000}"/>
    <cellStyle name="viet2 2 2 15 4" xfId="54193" xr:uid="{00000000-0005-0000-0000-0000AFE80000}"/>
    <cellStyle name="viet2 2 2 15 5" xfId="54194" xr:uid="{00000000-0005-0000-0000-0000B0E80000}"/>
    <cellStyle name="viet2 2 2 15 6" xfId="54195" xr:uid="{00000000-0005-0000-0000-0000B1E80000}"/>
    <cellStyle name="viet2 2 2 16" xfId="54196" xr:uid="{00000000-0005-0000-0000-0000B2E80000}"/>
    <cellStyle name="viet2 2 2 16 2" xfId="54197" xr:uid="{00000000-0005-0000-0000-0000B3E80000}"/>
    <cellStyle name="viet2 2 2 16 3" xfId="54198" xr:uid="{00000000-0005-0000-0000-0000B4E80000}"/>
    <cellStyle name="viet2 2 2 16 4" xfId="54199" xr:uid="{00000000-0005-0000-0000-0000B5E80000}"/>
    <cellStyle name="viet2 2 2 16 5" xfId="54200" xr:uid="{00000000-0005-0000-0000-0000B6E80000}"/>
    <cellStyle name="viet2 2 2 16 6" xfId="54201" xr:uid="{00000000-0005-0000-0000-0000B7E80000}"/>
    <cellStyle name="viet2 2 2 17" xfId="54202" xr:uid="{00000000-0005-0000-0000-0000B8E80000}"/>
    <cellStyle name="viet2 2 2 17 2" xfId="54203" xr:uid="{00000000-0005-0000-0000-0000B9E80000}"/>
    <cellStyle name="viet2 2 2 17 3" xfId="54204" xr:uid="{00000000-0005-0000-0000-0000BAE80000}"/>
    <cellStyle name="viet2 2 2 17 4" xfId="54205" xr:uid="{00000000-0005-0000-0000-0000BBE80000}"/>
    <cellStyle name="viet2 2 2 17 5" xfId="54206" xr:uid="{00000000-0005-0000-0000-0000BCE80000}"/>
    <cellStyle name="viet2 2 2 17 6" xfId="54207" xr:uid="{00000000-0005-0000-0000-0000BDE80000}"/>
    <cellStyle name="viet2 2 2 18" xfId="54208" xr:uid="{00000000-0005-0000-0000-0000BEE80000}"/>
    <cellStyle name="viet2 2 2 18 2" xfId="54209" xr:uid="{00000000-0005-0000-0000-0000BFE80000}"/>
    <cellStyle name="viet2 2 2 18 3" xfId="54210" xr:uid="{00000000-0005-0000-0000-0000C0E80000}"/>
    <cellStyle name="viet2 2 2 18 4" xfId="54211" xr:uid="{00000000-0005-0000-0000-0000C1E80000}"/>
    <cellStyle name="viet2 2 2 18 5" xfId="54212" xr:uid="{00000000-0005-0000-0000-0000C2E80000}"/>
    <cellStyle name="viet2 2 2 18 6" xfId="54213" xr:uid="{00000000-0005-0000-0000-0000C3E80000}"/>
    <cellStyle name="viet2 2 2 19" xfId="54214" xr:uid="{00000000-0005-0000-0000-0000C4E80000}"/>
    <cellStyle name="viet2 2 2 19 2" xfId="54215" xr:uid="{00000000-0005-0000-0000-0000C5E80000}"/>
    <cellStyle name="viet2 2 2 19 3" xfId="54216" xr:uid="{00000000-0005-0000-0000-0000C6E80000}"/>
    <cellStyle name="viet2 2 2 19 4" xfId="54217" xr:uid="{00000000-0005-0000-0000-0000C7E80000}"/>
    <cellStyle name="viet2 2 2 19 5" xfId="54218" xr:uid="{00000000-0005-0000-0000-0000C8E80000}"/>
    <cellStyle name="viet2 2 2 19 6" xfId="54219" xr:uid="{00000000-0005-0000-0000-0000C9E80000}"/>
    <cellStyle name="viet2 2 2 2" xfId="54220" xr:uid="{00000000-0005-0000-0000-0000CAE80000}"/>
    <cellStyle name="viet2 2 2 2 2" xfId="54221" xr:uid="{00000000-0005-0000-0000-0000CBE80000}"/>
    <cellStyle name="viet2 2 2 2 3" xfId="54222" xr:uid="{00000000-0005-0000-0000-0000CCE80000}"/>
    <cellStyle name="viet2 2 2 2 4" xfId="54223" xr:uid="{00000000-0005-0000-0000-0000CDE80000}"/>
    <cellStyle name="viet2 2 2 2 5" xfId="54224" xr:uid="{00000000-0005-0000-0000-0000CEE80000}"/>
    <cellStyle name="viet2 2 2 2 6" xfId="54225" xr:uid="{00000000-0005-0000-0000-0000CFE80000}"/>
    <cellStyle name="viet2 2 2 2 7" xfId="54226" xr:uid="{00000000-0005-0000-0000-0000D0E80000}"/>
    <cellStyle name="viet2 2 2 20" xfId="54227" xr:uid="{00000000-0005-0000-0000-0000D1E80000}"/>
    <cellStyle name="viet2 2 2 20 2" xfId="54228" xr:uid="{00000000-0005-0000-0000-0000D2E80000}"/>
    <cellStyle name="viet2 2 2 20 3" xfId="54229" xr:uid="{00000000-0005-0000-0000-0000D3E80000}"/>
    <cellStyle name="viet2 2 2 20 4" xfId="54230" xr:uid="{00000000-0005-0000-0000-0000D4E80000}"/>
    <cellStyle name="viet2 2 2 20 5" xfId="54231" xr:uid="{00000000-0005-0000-0000-0000D5E80000}"/>
    <cellStyle name="viet2 2 2 20 6" xfId="54232" xr:uid="{00000000-0005-0000-0000-0000D6E80000}"/>
    <cellStyle name="viet2 2 2 21" xfId="54233" xr:uid="{00000000-0005-0000-0000-0000D7E80000}"/>
    <cellStyle name="viet2 2 2 21 2" xfId="54234" xr:uid="{00000000-0005-0000-0000-0000D8E80000}"/>
    <cellStyle name="viet2 2 2 21 3" xfId="54235" xr:uid="{00000000-0005-0000-0000-0000D9E80000}"/>
    <cellStyle name="viet2 2 2 21 4" xfId="54236" xr:uid="{00000000-0005-0000-0000-0000DAE80000}"/>
    <cellStyle name="viet2 2 2 21 5" xfId="54237" xr:uid="{00000000-0005-0000-0000-0000DBE80000}"/>
    <cellStyle name="viet2 2 2 21 6" xfId="54238" xr:uid="{00000000-0005-0000-0000-0000DCE80000}"/>
    <cellStyle name="viet2 2 2 22" xfId="54239" xr:uid="{00000000-0005-0000-0000-0000DDE80000}"/>
    <cellStyle name="viet2 2 2 22 2" xfId="54240" xr:uid="{00000000-0005-0000-0000-0000DEE80000}"/>
    <cellStyle name="viet2 2 2 22 3" xfId="54241" xr:uid="{00000000-0005-0000-0000-0000DFE80000}"/>
    <cellStyle name="viet2 2 2 22 4" xfId="54242" xr:uid="{00000000-0005-0000-0000-0000E0E80000}"/>
    <cellStyle name="viet2 2 2 22 5" xfId="54243" xr:uid="{00000000-0005-0000-0000-0000E1E80000}"/>
    <cellStyle name="viet2 2 2 22 6" xfId="54244" xr:uid="{00000000-0005-0000-0000-0000E2E80000}"/>
    <cellStyle name="viet2 2 2 23" xfId="54245" xr:uid="{00000000-0005-0000-0000-0000E3E80000}"/>
    <cellStyle name="viet2 2 2 23 2" xfId="54246" xr:uid="{00000000-0005-0000-0000-0000E4E80000}"/>
    <cellStyle name="viet2 2 2 23 3" xfId="54247" xr:uid="{00000000-0005-0000-0000-0000E5E80000}"/>
    <cellStyle name="viet2 2 2 23 4" xfId="54248" xr:uid="{00000000-0005-0000-0000-0000E6E80000}"/>
    <cellStyle name="viet2 2 2 23 5" xfId="54249" xr:uid="{00000000-0005-0000-0000-0000E7E80000}"/>
    <cellStyle name="viet2 2 2 23 6" xfId="54250" xr:uid="{00000000-0005-0000-0000-0000E8E80000}"/>
    <cellStyle name="viet2 2 2 24" xfId="54251" xr:uid="{00000000-0005-0000-0000-0000E9E80000}"/>
    <cellStyle name="viet2 2 2 24 2" xfId="54252" xr:uid="{00000000-0005-0000-0000-0000EAE80000}"/>
    <cellStyle name="viet2 2 2 24 3" xfId="54253" xr:uid="{00000000-0005-0000-0000-0000EBE80000}"/>
    <cellStyle name="viet2 2 2 24 4" xfId="54254" xr:uid="{00000000-0005-0000-0000-0000ECE80000}"/>
    <cellStyle name="viet2 2 2 24 5" xfId="54255" xr:uid="{00000000-0005-0000-0000-0000EDE80000}"/>
    <cellStyle name="viet2 2 2 24 6" xfId="54256" xr:uid="{00000000-0005-0000-0000-0000EEE80000}"/>
    <cellStyle name="viet2 2 2 25" xfId="54257" xr:uid="{00000000-0005-0000-0000-0000EFE80000}"/>
    <cellStyle name="viet2 2 2 25 2" xfId="54258" xr:uid="{00000000-0005-0000-0000-0000F0E80000}"/>
    <cellStyle name="viet2 2 2 25 3" xfId="54259" xr:uid="{00000000-0005-0000-0000-0000F1E80000}"/>
    <cellStyle name="viet2 2 2 25 4" xfId="54260" xr:uid="{00000000-0005-0000-0000-0000F2E80000}"/>
    <cellStyle name="viet2 2 2 25 5" xfId="54261" xr:uid="{00000000-0005-0000-0000-0000F3E80000}"/>
    <cellStyle name="viet2 2 2 25 6" xfId="54262" xr:uid="{00000000-0005-0000-0000-0000F4E80000}"/>
    <cellStyle name="viet2 2 2 26" xfId="54263" xr:uid="{00000000-0005-0000-0000-0000F5E80000}"/>
    <cellStyle name="viet2 2 2 26 2" xfId="54264" xr:uid="{00000000-0005-0000-0000-0000F6E80000}"/>
    <cellStyle name="viet2 2 2 26 3" xfId="54265" xr:uid="{00000000-0005-0000-0000-0000F7E80000}"/>
    <cellStyle name="viet2 2 2 26 4" xfId="54266" xr:uid="{00000000-0005-0000-0000-0000F8E80000}"/>
    <cellStyle name="viet2 2 2 26 5" xfId="54267" xr:uid="{00000000-0005-0000-0000-0000F9E80000}"/>
    <cellStyle name="viet2 2 2 26 6" xfId="54268" xr:uid="{00000000-0005-0000-0000-0000FAE80000}"/>
    <cellStyle name="viet2 2 2 27" xfId="54269" xr:uid="{00000000-0005-0000-0000-0000FBE80000}"/>
    <cellStyle name="viet2 2 2 27 2" xfId="54270" xr:uid="{00000000-0005-0000-0000-0000FCE80000}"/>
    <cellStyle name="viet2 2 2 27 3" xfId="54271" xr:uid="{00000000-0005-0000-0000-0000FDE80000}"/>
    <cellStyle name="viet2 2 2 27 4" xfId="54272" xr:uid="{00000000-0005-0000-0000-0000FEE80000}"/>
    <cellStyle name="viet2 2 2 27 5" xfId="54273" xr:uid="{00000000-0005-0000-0000-0000FFE80000}"/>
    <cellStyle name="viet2 2 2 27 6" xfId="54274" xr:uid="{00000000-0005-0000-0000-000000E90000}"/>
    <cellStyle name="viet2 2 2 28" xfId="54275" xr:uid="{00000000-0005-0000-0000-000001E90000}"/>
    <cellStyle name="viet2 2 2 28 2" xfId="54276" xr:uid="{00000000-0005-0000-0000-000002E90000}"/>
    <cellStyle name="viet2 2 2 28 3" xfId="54277" xr:uid="{00000000-0005-0000-0000-000003E90000}"/>
    <cellStyle name="viet2 2 2 28 4" xfId="54278" xr:uid="{00000000-0005-0000-0000-000004E90000}"/>
    <cellStyle name="viet2 2 2 28 5" xfId="54279" xr:uid="{00000000-0005-0000-0000-000005E90000}"/>
    <cellStyle name="viet2 2 2 28 6" xfId="54280" xr:uid="{00000000-0005-0000-0000-000006E90000}"/>
    <cellStyle name="viet2 2 2 29" xfId="54281" xr:uid="{00000000-0005-0000-0000-000007E90000}"/>
    <cellStyle name="viet2 2 2 29 2" xfId="54282" xr:uid="{00000000-0005-0000-0000-000008E90000}"/>
    <cellStyle name="viet2 2 2 29 3" xfId="54283" xr:uid="{00000000-0005-0000-0000-000009E90000}"/>
    <cellStyle name="viet2 2 2 29 4" xfId="54284" xr:uid="{00000000-0005-0000-0000-00000AE90000}"/>
    <cellStyle name="viet2 2 2 29 5" xfId="54285" xr:uid="{00000000-0005-0000-0000-00000BE90000}"/>
    <cellStyle name="viet2 2 2 29 6" xfId="54286" xr:uid="{00000000-0005-0000-0000-00000CE90000}"/>
    <cellStyle name="viet2 2 2 3" xfId="54287" xr:uid="{00000000-0005-0000-0000-00000DE90000}"/>
    <cellStyle name="viet2 2 2 3 2" xfId="54288" xr:uid="{00000000-0005-0000-0000-00000EE90000}"/>
    <cellStyle name="viet2 2 2 3 3" xfId="54289" xr:uid="{00000000-0005-0000-0000-00000FE90000}"/>
    <cellStyle name="viet2 2 2 3 4" xfId="54290" xr:uid="{00000000-0005-0000-0000-000010E90000}"/>
    <cellStyle name="viet2 2 2 3 5" xfId="54291" xr:uid="{00000000-0005-0000-0000-000011E90000}"/>
    <cellStyle name="viet2 2 2 3 6" xfId="54292" xr:uid="{00000000-0005-0000-0000-000012E90000}"/>
    <cellStyle name="viet2 2 2 30" xfId="54293" xr:uid="{00000000-0005-0000-0000-000013E90000}"/>
    <cellStyle name="viet2 2 2 31" xfId="54294" xr:uid="{00000000-0005-0000-0000-000014E90000}"/>
    <cellStyle name="viet2 2 2 32" xfId="54295" xr:uid="{00000000-0005-0000-0000-000015E90000}"/>
    <cellStyle name="viet2 2 2 33" xfId="54296" xr:uid="{00000000-0005-0000-0000-000016E90000}"/>
    <cellStyle name="viet2 2 2 34" xfId="54297" xr:uid="{00000000-0005-0000-0000-000017E90000}"/>
    <cellStyle name="viet2 2 2 4" xfId="54298" xr:uid="{00000000-0005-0000-0000-000018E90000}"/>
    <cellStyle name="viet2 2 2 4 2" xfId="54299" xr:uid="{00000000-0005-0000-0000-000019E90000}"/>
    <cellStyle name="viet2 2 2 4 3" xfId="54300" xr:uid="{00000000-0005-0000-0000-00001AE90000}"/>
    <cellStyle name="viet2 2 2 4 4" xfId="54301" xr:uid="{00000000-0005-0000-0000-00001BE90000}"/>
    <cellStyle name="viet2 2 2 4 5" xfId="54302" xr:uid="{00000000-0005-0000-0000-00001CE90000}"/>
    <cellStyle name="viet2 2 2 4 6" xfId="54303" xr:uid="{00000000-0005-0000-0000-00001DE90000}"/>
    <cellStyle name="viet2 2 2 5" xfId="54304" xr:uid="{00000000-0005-0000-0000-00001EE90000}"/>
    <cellStyle name="viet2 2 2 5 2" xfId="54305" xr:uid="{00000000-0005-0000-0000-00001FE90000}"/>
    <cellStyle name="viet2 2 2 5 3" xfId="54306" xr:uid="{00000000-0005-0000-0000-000020E90000}"/>
    <cellStyle name="viet2 2 2 5 4" xfId="54307" xr:uid="{00000000-0005-0000-0000-000021E90000}"/>
    <cellStyle name="viet2 2 2 5 5" xfId="54308" xr:uid="{00000000-0005-0000-0000-000022E90000}"/>
    <cellStyle name="viet2 2 2 5 6" xfId="54309" xr:uid="{00000000-0005-0000-0000-000023E90000}"/>
    <cellStyle name="viet2 2 2 6" xfId="54310" xr:uid="{00000000-0005-0000-0000-000024E90000}"/>
    <cellStyle name="viet2 2 2 6 2" xfId="54311" xr:uid="{00000000-0005-0000-0000-000025E90000}"/>
    <cellStyle name="viet2 2 2 6 3" xfId="54312" xr:uid="{00000000-0005-0000-0000-000026E90000}"/>
    <cellStyle name="viet2 2 2 6 4" xfId="54313" xr:uid="{00000000-0005-0000-0000-000027E90000}"/>
    <cellStyle name="viet2 2 2 6 5" xfId="54314" xr:uid="{00000000-0005-0000-0000-000028E90000}"/>
    <cellStyle name="viet2 2 2 6 6" xfId="54315" xr:uid="{00000000-0005-0000-0000-000029E90000}"/>
    <cellStyle name="viet2 2 2 7" xfId="54316" xr:uid="{00000000-0005-0000-0000-00002AE90000}"/>
    <cellStyle name="viet2 2 2 7 2" xfId="54317" xr:uid="{00000000-0005-0000-0000-00002BE90000}"/>
    <cellStyle name="viet2 2 2 7 3" xfId="54318" xr:uid="{00000000-0005-0000-0000-00002CE90000}"/>
    <cellStyle name="viet2 2 2 7 4" xfId="54319" xr:uid="{00000000-0005-0000-0000-00002DE90000}"/>
    <cellStyle name="viet2 2 2 7 5" xfId="54320" xr:uid="{00000000-0005-0000-0000-00002EE90000}"/>
    <cellStyle name="viet2 2 2 7 6" xfId="54321" xr:uid="{00000000-0005-0000-0000-00002FE90000}"/>
    <cellStyle name="viet2 2 2 8" xfId="54322" xr:uid="{00000000-0005-0000-0000-000030E90000}"/>
    <cellStyle name="viet2 2 2 8 2" xfId="54323" xr:uid="{00000000-0005-0000-0000-000031E90000}"/>
    <cellStyle name="viet2 2 2 8 3" xfId="54324" xr:uid="{00000000-0005-0000-0000-000032E90000}"/>
    <cellStyle name="viet2 2 2 8 4" xfId="54325" xr:uid="{00000000-0005-0000-0000-000033E90000}"/>
    <cellStyle name="viet2 2 2 8 5" xfId="54326" xr:uid="{00000000-0005-0000-0000-000034E90000}"/>
    <cellStyle name="viet2 2 2 8 6" xfId="54327" xr:uid="{00000000-0005-0000-0000-000035E90000}"/>
    <cellStyle name="viet2 2 2 9" xfId="54328" xr:uid="{00000000-0005-0000-0000-000036E90000}"/>
    <cellStyle name="viet2 2 2 9 2" xfId="54329" xr:uid="{00000000-0005-0000-0000-000037E90000}"/>
    <cellStyle name="viet2 2 2 9 3" xfId="54330" xr:uid="{00000000-0005-0000-0000-000038E90000}"/>
    <cellStyle name="viet2 2 2 9 4" xfId="54331" xr:uid="{00000000-0005-0000-0000-000039E90000}"/>
    <cellStyle name="viet2 2 2 9 5" xfId="54332" xr:uid="{00000000-0005-0000-0000-00003AE90000}"/>
    <cellStyle name="viet2 2 2 9 6" xfId="54333" xr:uid="{00000000-0005-0000-0000-00003BE90000}"/>
    <cellStyle name="viet2 2 20" xfId="54334" xr:uid="{00000000-0005-0000-0000-00003CE90000}"/>
    <cellStyle name="viet2 2 20 2" xfId="54335" xr:uid="{00000000-0005-0000-0000-00003DE90000}"/>
    <cellStyle name="viet2 2 20 3" xfId="54336" xr:uid="{00000000-0005-0000-0000-00003EE90000}"/>
    <cellStyle name="viet2 2 20 4" xfId="54337" xr:uid="{00000000-0005-0000-0000-00003FE90000}"/>
    <cellStyle name="viet2 2 20 5" xfId="54338" xr:uid="{00000000-0005-0000-0000-000040E90000}"/>
    <cellStyle name="viet2 2 20 6" xfId="54339" xr:uid="{00000000-0005-0000-0000-000041E90000}"/>
    <cellStyle name="viet2 2 21" xfId="54340" xr:uid="{00000000-0005-0000-0000-000042E90000}"/>
    <cellStyle name="viet2 2 21 2" xfId="54341" xr:uid="{00000000-0005-0000-0000-000043E90000}"/>
    <cellStyle name="viet2 2 21 3" xfId="54342" xr:uid="{00000000-0005-0000-0000-000044E90000}"/>
    <cellStyle name="viet2 2 21 4" xfId="54343" xr:uid="{00000000-0005-0000-0000-000045E90000}"/>
    <cellStyle name="viet2 2 21 5" xfId="54344" xr:uid="{00000000-0005-0000-0000-000046E90000}"/>
    <cellStyle name="viet2 2 21 6" xfId="54345" xr:uid="{00000000-0005-0000-0000-000047E90000}"/>
    <cellStyle name="viet2 2 22" xfId="54346" xr:uid="{00000000-0005-0000-0000-000048E90000}"/>
    <cellStyle name="viet2 2 22 2" xfId="54347" xr:uid="{00000000-0005-0000-0000-000049E90000}"/>
    <cellStyle name="viet2 2 22 3" xfId="54348" xr:uid="{00000000-0005-0000-0000-00004AE90000}"/>
    <cellStyle name="viet2 2 22 4" xfId="54349" xr:uid="{00000000-0005-0000-0000-00004BE90000}"/>
    <cellStyle name="viet2 2 22 5" xfId="54350" xr:uid="{00000000-0005-0000-0000-00004CE90000}"/>
    <cellStyle name="viet2 2 22 6" xfId="54351" xr:uid="{00000000-0005-0000-0000-00004DE90000}"/>
    <cellStyle name="viet2 2 23" xfId="54352" xr:uid="{00000000-0005-0000-0000-00004EE90000}"/>
    <cellStyle name="viet2 2 23 2" xfId="54353" xr:uid="{00000000-0005-0000-0000-00004FE90000}"/>
    <cellStyle name="viet2 2 23 3" xfId="54354" xr:uid="{00000000-0005-0000-0000-000050E90000}"/>
    <cellStyle name="viet2 2 23 4" xfId="54355" xr:uid="{00000000-0005-0000-0000-000051E90000}"/>
    <cellStyle name="viet2 2 23 5" xfId="54356" xr:uid="{00000000-0005-0000-0000-000052E90000}"/>
    <cellStyle name="viet2 2 23 6" xfId="54357" xr:uid="{00000000-0005-0000-0000-000053E90000}"/>
    <cellStyle name="viet2 2 24" xfId="54358" xr:uid="{00000000-0005-0000-0000-000054E90000}"/>
    <cellStyle name="viet2 2 24 2" xfId="54359" xr:uid="{00000000-0005-0000-0000-000055E90000}"/>
    <cellStyle name="viet2 2 24 3" xfId="54360" xr:uid="{00000000-0005-0000-0000-000056E90000}"/>
    <cellStyle name="viet2 2 24 4" xfId="54361" xr:uid="{00000000-0005-0000-0000-000057E90000}"/>
    <cellStyle name="viet2 2 24 5" xfId="54362" xr:uid="{00000000-0005-0000-0000-000058E90000}"/>
    <cellStyle name="viet2 2 24 6" xfId="54363" xr:uid="{00000000-0005-0000-0000-000059E90000}"/>
    <cellStyle name="viet2 2 25" xfId="54364" xr:uid="{00000000-0005-0000-0000-00005AE90000}"/>
    <cellStyle name="viet2 2 25 2" xfId="54365" xr:uid="{00000000-0005-0000-0000-00005BE90000}"/>
    <cellStyle name="viet2 2 25 3" xfId="54366" xr:uid="{00000000-0005-0000-0000-00005CE90000}"/>
    <cellStyle name="viet2 2 25 4" xfId="54367" xr:uid="{00000000-0005-0000-0000-00005DE90000}"/>
    <cellStyle name="viet2 2 25 5" xfId="54368" xr:uid="{00000000-0005-0000-0000-00005EE90000}"/>
    <cellStyle name="viet2 2 25 6" xfId="54369" xr:uid="{00000000-0005-0000-0000-00005FE90000}"/>
    <cellStyle name="viet2 2 26" xfId="54370" xr:uid="{00000000-0005-0000-0000-000060E90000}"/>
    <cellStyle name="viet2 2 26 2" xfId="54371" xr:uid="{00000000-0005-0000-0000-000061E90000}"/>
    <cellStyle name="viet2 2 26 3" xfId="54372" xr:uid="{00000000-0005-0000-0000-000062E90000}"/>
    <cellStyle name="viet2 2 26 4" xfId="54373" xr:uid="{00000000-0005-0000-0000-000063E90000}"/>
    <cellStyle name="viet2 2 26 5" xfId="54374" xr:uid="{00000000-0005-0000-0000-000064E90000}"/>
    <cellStyle name="viet2 2 26 6" xfId="54375" xr:uid="{00000000-0005-0000-0000-000065E90000}"/>
    <cellStyle name="viet2 2 27" xfId="54376" xr:uid="{00000000-0005-0000-0000-000066E90000}"/>
    <cellStyle name="viet2 2 27 2" xfId="54377" xr:uid="{00000000-0005-0000-0000-000067E90000}"/>
    <cellStyle name="viet2 2 27 3" xfId="54378" xr:uid="{00000000-0005-0000-0000-000068E90000}"/>
    <cellStyle name="viet2 2 27 4" xfId="54379" xr:uid="{00000000-0005-0000-0000-000069E90000}"/>
    <cellStyle name="viet2 2 27 5" xfId="54380" xr:uid="{00000000-0005-0000-0000-00006AE90000}"/>
    <cellStyle name="viet2 2 27 6" xfId="54381" xr:uid="{00000000-0005-0000-0000-00006BE90000}"/>
    <cellStyle name="viet2 2 28" xfId="54382" xr:uid="{00000000-0005-0000-0000-00006CE90000}"/>
    <cellStyle name="viet2 2 28 2" xfId="54383" xr:uid="{00000000-0005-0000-0000-00006DE90000}"/>
    <cellStyle name="viet2 2 28 3" xfId="54384" xr:uid="{00000000-0005-0000-0000-00006EE90000}"/>
    <cellStyle name="viet2 2 28 4" xfId="54385" xr:uid="{00000000-0005-0000-0000-00006FE90000}"/>
    <cellStyle name="viet2 2 28 5" xfId="54386" xr:uid="{00000000-0005-0000-0000-000070E90000}"/>
    <cellStyle name="viet2 2 28 6" xfId="54387" xr:uid="{00000000-0005-0000-0000-000071E90000}"/>
    <cellStyle name="viet2 2 29" xfId="54388" xr:uid="{00000000-0005-0000-0000-000072E90000}"/>
    <cellStyle name="viet2 2 29 2" xfId="54389" xr:uid="{00000000-0005-0000-0000-000073E90000}"/>
    <cellStyle name="viet2 2 29 3" xfId="54390" xr:uid="{00000000-0005-0000-0000-000074E90000}"/>
    <cellStyle name="viet2 2 29 4" xfId="54391" xr:uid="{00000000-0005-0000-0000-000075E90000}"/>
    <cellStyle name="viet2 2 29 5" xfId="54392" xr:uid="{00000000-0005-0000-0000-000076E90000}"/>
    <cellStyle name="viet2 2 29 6" xfId="54393" xr:uid="{00000000-0005-0000-0000-000077E90000}"/>
    <cellStyle name="viet2 2 3" xfId="54394" xr:uid="{00000000-0005-0000-0000-000078E90000}"/>
    <cellStyle name="viet2 2 3 2" xfId="54395" xr:uid="{00000000-0005-0000-0000-000079E90000}"/>
    <cellStyle name="viet2 2 3 3" xfId="54396" xr:uid="{00000000-0005-0000-0000-00007AE90000}"/>
    <cellStyle name="viet2 2 3 4" xfId="54397" xr:uid="{00000000-0005-0000-0000-00007BE90000}"/>
    <cellStyle name="viet2 2 3 5" xfId="54398" xr:uid="{00000000-0005-0000-0000-00007CE90000}"/>
    <cellStyle name="viet2 2 3 6" xfId="54399" xr:uid="{00000000-0005-0000-0000-00007DE90000}"/>
    <cellStyle name="viet2 2 3 7" xfId="54400" xr:uid="{00000000-0005-0000-0000-00007EE90000}"/>
    <cellStyle name="viet2 2 30" xfId="54401" xr:uid="{00000000-0005-0000-0000-00007FE90000}"/>
    <cellStyle name="viet2 2 30 2" xfId="54402" xr:uid="{00000000-0005-0000-0000-000080E90000}"/>
    <cellStyle name="viet2 2 30 3" xfId="54403" xr:uid="{00000000-0005-0000-0000-000081E90000}"/>
    <cellStyle name="viet2 2 30 4" xfId="54404" xr:uid="{00000000-0005-0000-0000-000082E90000}"/>
    <cellStyle name="viet2 2 30 5" xfId="54405" xr:uid="{00000000-0005-0000-0000-000083E90000}"/>
    <cellStyle name="viet2 2 30 6" xfId="54406" xr:uid="{00000000-0005-0000-0000-000084E90000}"/>
    <cellStyle name="viet2 2 31" xfId="54407" xr:uid="{00000000-0005-0000-0000-000085E90000}"/>
    <cellStyle name="viet2 2 32" xfId="54408" xr:uid="{00000000-0005-0000-0000-000086E90000}"/>
    <cellStyle name="viet2 2 33" xfId="54409" xr:uid="{00000000-0005-0000-0000-000087E90000}"/>
    <cellStyle name="viet2 2 34" xfId="54410" xr:uid="{00000000-0005-0000-0000-000088E90000}"/>
    <cellStyle name="viet2 2 35" xfId="54411" xr:uid="{00000000-0005-0000-0000-000089E90000}"/>
    <cellStyle name="viet2 2 4" xfId="54412" xr:uid="{00000000-0005-0000-0000-00008AE90000}"/>
    <cellStyle name="viet2 2 4 2" xfId="54413" xr:uid="{00000000-0005-0000-0000-00008BE90000}"/>
    <cellStyle name="viet2 2 4 3" xfId="54414" xr:uid="{00000000-0005-0000-0000-00008CE90000}"/>
    <cellStyle name="viet2 2 4 4" xfId="54415" xr:uid="{00000000-0005-0000-0000-00008DE90000}"/>
    <cellStyle name="viet2 2 4 5" xfId="54416" xr:uid="{00000000-0005-0000-0000-00008EE90000}"/>
    <cellStyle name="viet2 2 4 6" xfId="54417" xr:uid="{00000000-0005-0000-0000-00008FE90000}"/>
    <cellStyle name="viet2 2 5" xfId="54418" xr:uid="{00000000-0005-0000-0000-000090E90000}"/>
    <cellStyle name="viet2 2 5 2" xfId="54419" xr:uid="{00000000-0005-0000-0000-000091E90000}"/>
    <cellStyle name="viet2 2 5 3" xfId="54420" xr:uid="{00000000-0005-0000-0000-000092E90000}"/>
    <cellStyle name="viet2 2 5 4" xfId="54421" xr:uid="{00000000-0005-0000-0000-000093E90000}"/>
    <cellStyle name="viet2 2 5 5" xfId="54422" xr:uid="{00000000-0005-0000-0000-000094E90000}"/>
    <cellStyle name="viet2 2 5 6" xfId="54423" xr:uid="{00000000-0005-0000-0000-000095E90000}"/>
    <cellStyle name="viet2 2 6" xfId="54424" xr:uid="{00000000-0005-0000-0000-000096E90000}"/>
    <cellStyle name="viet2 2 6 2" xfId="54425" xr:uid="{00000000-0005-0000-0000-000097E90000}"/>
    <cellStyle name="viet2 2 6 3" xfId="54426" xr:uid="{00000000-0005-0000-0000-000098E90000}"/>
    <cellStyle name="viet2 2 6 4" xfId="54427" xr:uid="{00000000-0005-0000-0000-000099E90000}"/>
    <cellStyle name="viet2 2 6 5" xfId="54428" xr:uid="{00000000-0005-0000-0000-00009AE90000}"/>
    <cellStyle name="viet2 2 6 6" xfId="54429" xr:uid="{00000000-0005-0000-0000-00009BE90000}"/>
    <cellStyle name="viet2 2 7" xfId="54430" xr:uid="{00000000-0005-0000-0000-00009CE90000}"/>
    <cellStyle name="viet2 2 7 2" xfId="54431" xr:uid="{00000000-0005-0000-0000-00009DE90000}"/>
    <cellStyle name="viet2 2 7 3" xfId="54432" xr:uid="{00000000-0005-0000-0000-00009EE90000}"/>
    <cellStyle name="viet2 2 7 4" xfId="54433" xr:uid="{00000000-0005-0000-0000-00009FE90000}"/>
    <cellStyle name="viet2 2 7 5" xfId="54434" xr:uid="{00000000-0005-0000-0000-0000A0E90000}"/>
    <cellStyle name="viet2 2 7 6" xfId="54435" xr:uid="{00000000-0005-0000-0000-0000A1E90000}"/>
    <cellStyle name="viet2 2 8" xfId="54436" xr:uid="{00000000-0005-0000-0000-0000A2E90000}"/>
    <cellStyle name="viet2 2 8 2" xfId="54437" xr:uid="{00000000-0005-0000-0000-0000A3E90000}"/>
    <cellStyle name="viet2 2 8 3" xfId="54438" xr:uid="{00000000-0005-0000-0000-0000A4E90000}"/>
    <cellStyle name="viet2 2 8 4" xfId="54439" xr:uid="{00000000-0005-0000-0000-0000A5E90000}"/>
    <cellStyle name="viet2 2 8 5" xfId="54440" xr:uid="{00000000-0005-0000-0000-0000A6E90000}"/>
    <cellStyle name="viet2 2 8 6" xfId="54441" xr:uid="{00000000-0005-0000-0000-0000A7E90000}"/>
    <cellStyle name="viet2 2 9" xfId="54442" xr:uid="{00000000-0005-0000-0000-0000A8E90000}"/>
    <cellStyle name="viet2 2 9 2" xfId="54443" xr:uid="{00000000-0005-0000-0000-0000A9E90000}"/>
    <cellStyle name="viet2 2 9 3" xfId="54444" xr:uid="{00000000-0005-0000-0000-0000AAE90000}"/>
    <cellStyle name="viet2 2 9 4" xfId="54445" xr:uid="{00000000-0005-0000-0000-0000ABE90000}"/>
    <cellStyle name="viet2 2 9 5" xfId="54446" xr:uid="{00000000-0005-0000-0000-0000ACE90000}"/>
    <cellStyle name="viet2 2 9 6" xfId="54447" xr:uid="{00000000-0005-0000-0000-0000ADE90000}"/>
    <cellStyle name="viet2 2_KHKT_tong_quat_BK_(Pb_20.3)(1) (1)" xfId="54448" xr:uid="{00000000-0005-0000-0000-0000AEE90000}"/>
    <cellStyle name="viet2 20" xfId="54449" xr:uid="{00000000-0005-0000-0000-0000AFE90000}"/>
    <cellStyle name="viet2 20 2" xfId="54450" xr:uid="{00000000-0005-0000-0000-0000B0E90000}"/>
    <cellStyle name="viet2 20 3" xfId="54451" xr:uid="{00000000-0005-0000-0000-0000B1E90000}"/>
    <cellStyle name="viet2 20 4" xfId="54452" xr:uid="{00000000-0005-0000-0000-0000B2E90000}"/>
    <cellStyle name="viet2 20 5" xfId="54453" xr:uid="{00000000-0005-0000-0000-0000B3E90000}"/>
    <cellStyle name="viet2 20 6" xfId="54454" xr:uid="{00000000-0005-0000-0000-0000B4E90000}"/>
    <cellStyle name="viet2 21" xfId="54455" xr:uid="{00000000-0005-0000-0000-0000B5E90000}"/>
    <cellStyle name="viet2 21 2" xfId="54456" xr:uid="{00000000-0005-0000-0000-0000B6E90000}"/>
    <cellStyle name="viet2 21 3" xfId="54457" xr:uid="{00000000-0005-0000-0000-0000B7E90000}"/>
    <cellStyle name="viet2 21 4" xfId="54458" xr:uid="{00000000-0005-0000-0000-0000B8E90000}"/>
    <cellStyle name="viet2 21 5" xfId="54459" xr:uid="{00000000-0005-0000-0000-0000B9E90000}"/>
    <cellStyle name="viet2 21 6" xfId="54460" xr:uid="{00000000-0005-0000-0000-0000BAE90000}"/>
    <cellStyle name="viet2 22" xfId="54461" xr:uid="{00000000-0005-0000-0000-0000BBE90000}"/>
    <cellStyle name="viet2 22 2" xfId="54462" xr:uid="{00000000-0005-0000-0000-0000BCE90000}"/>
    <cellStyle name="viet2 22 3" xfId="54463" xr:uid="{00000000-0005-0000-0000-0000BDE90000}"/>
    <cellStyle name="viet2 22 4" xfId="54464" xr:uid="{00000000-0005-0000-0000-0000BEE90000}"/>
    <cellStyle name="viet2 22 5" xfId="54465" xr:uid="{00000000-0005-0000-0000-0000BFE90000}"/>
    <cellStyle name="viet2 22 6" xfId="54466" xr:uid="{00000000-0005-0000-0000-0000C0E90000}"/>
    <cellStyle name="viet2 23" xfId="54467" xr:uid="{00000000-0005-0000-0000-0000C1E90000}"/>
    <cellStyle name="viet2 23 2" xfId="54468" xr:uid="{00000000-0005-0000-0000-0000C2E90000}"/>
    <cellStyle name="viet2 23 3" xfId="54469" xr:uid="{00000000-0005-0000-0000-0000C3E90000}"/>
    <cellStyle name="viet2 23 4" xfId="54470" xr:uid="{00000000-0005-0000-0000-0000C4E90000}"/>
    <cellStyle name="viet2 23 5" xfId="54471" xr:uid="{00000000-0005-0000-0000-0000C5E90000}"/>
    <cellStyle name="viet2 23 6" xfId="54472" xr:uid="{00000000-0005-0000-0000-0000C6E90000}"/>
    <cellStyle name="viet2 24" xfId="54473" xr:uid="{00000000-0005-0000-0000-0000C7E90000}"/>
    <cellStyle name="viet2 24 2" xfId="54474" xr:uid="{00000000-0005-0000-0000-0000C8E90000}"/>
    <cellStyle name="viet2 24 3" xfId="54475" xr:uid="{00000000-0005-0000-0000-0000C9E90000}"/>
    <cellStyle name="viet2 24 4" xfId="54476" xr:uid="{00000000-0005-0000-0000-0000CAE90000}"/>
    <cellStyle name="viet2 24 5" xfId="54477" xr:uid="{00000000-0005-0000-0000-0000CBE90000}"/>
    <cellStyle name="viet2 24 6" xfId="54478" xr:uid="{00000000-0005-0000-0000-0000CCE90000}"/>
    <cellStyle name="viet2 25" xfId="54479" xr:uid="{00000000-0005-0000-0000-0000CDE90000}"/>
    <cellStyle name="viet2 25 2" xfId="54480" xr:uid="{00000000-0005-0000-0000-0000CEE90000}"/>
    <cellStyle name="viet2 25 3" xfId="54481" xr:uid="{00000000-0005-0000-0000-0000CFE90000}"/>
    <cellStyle name="viet2 25 4" xfId="54482" xr:uid="{00000000-0005-0000-0000-0000D0E90000}"/>
    <cellStyle name="viet2 25 5" xfId="54483" xr:uid="{00000000-0005-0000-0000-0000D1E90000}"/>
    <cellStyle name="viet2 25 6" xfId="54484" xr:uid="{00000000-0005-0000-0000-0000D2E90000}"/>
    <cellStyle name="viet2 26" xfId="54485" xr:uid="{00000000-0005-0000-0000-0000D3E90000}"/>
    <cellStyle name="viet2 26 2" xfId="54486" xr:uid="{00000000-0005-0000-0000-0000D4E90000}"/>
    <cellStyle name="viet2 26 3" xfId="54487" xr:uid="{00000000-0005-0000-0000-0000D5E90000}"/>
    <cellStyle name="viet2 26 4" xfId="54488" xr:uid="{00000000-0005-0000-0000-0000D6E90000}"/>
    <cellStyle name="viet2 26 5" xfId="54489" xr:uid="{00000000-0005-0000-0000-0000D7E90000}"/>
    <cellStyle name="viet2 26 6" xfId="54490" xr:uid="{00000000-0005-0000-0000-0000D8E90000}"/>
    <cellStyle name="viet2 27" xfId="54491" xr:uid="{00000000-0005-0000-0000-0000D9E90000}"/>
    <cellStyle name="viet2 27 2" xfId="54492" xr:uid="{00000000-0005-0000-0000-0000DAE90000}"/>
    <cellStyle name="viet2 27 3" xfId="54493" xr:uid="{00000000-0005-0000-0000-0000DBE90000}"/>
    <cellStyle name="viet2 27 4" xfId="54494" xr:uid="{00000000-0005-0000-0000-0000DCE90000}"/>
    <cellStyle name="viet2 27 5" xfId="54495" xr:uid="{00000000-0005-0000-0000-0000DDE90000}"/>
    <cellStyle name="viet2 27 6" xfId="54496" xr:uid="{00000000-0005-0000-0000-0000DEE90000}"/>
    <cellStyle name="viet2 28" xfId="54497" xr:uid="{00000000-0005-0000-0000-0000DFE90000}"/>
    <cellStyle name="viet2 28 2" xfId="54498" xr:uid="{00000000-0005-0000-0000-0000E0E90000}"/>
    <cellStyle name="viet2 28 3" xfId="54499" xr:uid="{00000000-0005-0000-0000-0000E1E90000}"/>
    <cellStyle name="viet2 28 4" xfId="54500" xr:uid="{00000000-0005-0000-0000-0000E2E90000}"/>
    <cellStyle name="viet2 28 5" xfId="54501" xr:uid="{00000000-0005-0000-0000-0000E3E90000}"/>
    <cellStyle name="viet2 28 6" xfId="54502" xr:uid="{00000000-0005-0000-0000-0000E4E90000}"/>
    <cellStyle name="viet2 29" xfId="54503" xr:uid="{00000000-0005-0000-0000-0000E5E90000}"/>
    <cellStyle name="viet2 29 2" xfId="54504" xr:uid="{00000000-0005-0000-0000-0000E6E90000}"/>
    <cellStyle name="viet2 29 3" xfId="54505" xr:uid="{00000000-0005-0000-0000-0000E7E90000}"/>
    <cellStyle name="viet2 29 4" xfId="54506" xr:uid="{00000000-0005-0000-0000-0000E8E90000}"/>
    <cellStyle name="viet2 29 5" xfId="54507" xr:uid="{00000000-0005-0000-0000-0000E9E90000}"/>
    <cellStyle name="viet2 29 6" xfId="54508" xr:uid="{00000000-0005-0000-0000-0000EAE90000}"/>
    <cellStyle name="viet2 3" xfId="54509" xr:uid="{00000000-0005-0000-0000-0000EBE90000}"/>
    <cellStyle name="viet2 3 10" xfId="54510" xr:uid="{00000000-0005-0000-0000-0000ECE90000}"/>
    <cellStyle name="viet2 3 10 2" xfId="54511" xr:uid="{00000000-0005-0000-0000-0000EDE90000}"/>
    <cellStyle name="viet2 3 10 3" xfId="54512" xr:uid="{00000000-0005-0000-0000-0000EEE90000}"/>
    <cellStyle name="viet2 3 10 4" xfId="54513" xr:uid="{00000000-0005-0000-0000-0000EFE90000}"/>
    <cellStyle name="viet2 3 10 5" xfId="54514" xr:uid="{00000000-0005-0000-0000-0000F0E90000}"/>
    <cellStyle name="viet2 3 10 6" xfId="54515" xr:uid="{00000000-0005-0000-0000-0000F1E90000}"/>
    <cellStyle name="viet2 3 11" xfId="54516" xr:uid="{00000000-0005-0000-0000-0000F2E90000}"/>
    <cellStyle name="viet2 3 11 2" xfId="54517" xr:uid="{00000000-0005-0000-0000-0000F3E90000}"/>
    <cellStyle name="viet2 3 11 3" xfId="54518" xr:uid="{00000000-0005-0000-0000-0000F4E90000}"/>
    <cellStyle name="viet2 3 11 4" xfId="54519" xr:uid="{00000000-0005-0000-0000-0000F5E90000}"/>
    <cellStyle name="viet2 3 11 5" xfId="54520" xr:uid="{00000000-0005-0000-0000-0000F6E90000}"/>
    <cellStyle name="viet2 3 11 6" xfId="54521" xr:uid="{00000000-0005-0000-0000-0000F7E90000}"/>
    <cellStyle name="viet2 3 12" xfId="54522" xr:uid="{00000000-0005-0000-0000-0000F8E90000}"/>
    <cellStyle name="viet2 3 12 2" xfId="54523" xr:uid="{00000000-0005-0000-0000-0000F9E90000}"/>
    <cellStyle name="viet2 3 12 3" xfId="54524" xr:uid="{00000000-0005-0000-0000-0000FAE90000}"/>
    <cellStyle name="viet2 3 12 4" xfId="54525" xr:uid="{00000000-0005-0000-0000-0000FBE90000}"/>
    <cellStyle name="viet2 3 12 5" xfId="54526" xr:uid="{00000000-0005-0000-0000-0000FCE90000}"/>
    <cellStyle name="viet2 3 12 6" xfId="54527" xr:uid="{00000000-0005-0000-0000-0000FDE90000}"/>
    <cellStyle name="viet2 3 13" xfId="54528" xr:uid="{00000000-0005-0000-0000-0000FEE90000}"/>
    <cellStyle name="viet2 3 13 2" xfId="54529" xr:uid="{00000000-0005-0000-0000-0000FFE90000}"/>
    <cellStyle name="viet2 3 13 3" xfId="54530" xr:uid="{00000000-0005-0000-0000-000000EA0000}"/>
    <cellStyle name="viet2 3 13 4" xfId="54531" xr:uid="{00000000-0005-0000-0000-000001EA0000}"/>
    <cellStyle name="viet2 3 13 5" xfId="54532" xr:uid="{00000000-0005-0000-0000-000002EA0000}"/>
    <cellStyle name="viet2 3 13 6" xfId="54533" xr:uid="{00000000-0005-0000-0000-000003EA0000}"/>
    <cellStyle name="viet2 3 14" xfId="54534" xr:uid="{00000000-0005-0000-0000-000004EA0000}"/>
    <cellStyle name="viet2 3 14 2" xfId="54535" xr:uid="{00000000-0005-0000-0000-000005EA0000}"/>
    <cellStyle name="viet2 3 14 3" xfId="54536" xr:uid="{00000000-0005-0000-0000-000006EA0000}"/>
    <cellStyle name="viet2 3 14 4" xfId="54537" xr:uid="{00000000-0005-0000-0000-000007EA0000}"/>
    <cellStyle name="viet2 3 14 5" xfId="54538" xr:uid="{00000000-0005-0000-0000-000008EA0000}"/>
    <cellStyle name="viet2 3 14 6" xfId="54539" xr:uid="{00000000-0005-0000-0000-000009EA0000}"/>
    <cellStyle name="viet2 3 15" xfId="54540" xr:uid="{00000000-0005-0000-0000-00000AEA0000}"/>
    <cellStyle name="viet2 3 15 2" xfId="54541" xr:uid="{00000000-0005-0000-0000-00000BEA0000}"/>
    <cellStyle name="viet2 3 15 3" xfId="54542" xr:uid="{00000000-0005-0000-0000-00000CEA0000}"/>
    <cellStyle name="viet2 3 15 4" xfId="54543" xr:uid="{00000000-0005-0000-0000-00000DEA0000}"/>
    <cellStyle name="viet2 3 15 5" xfId="54544" xr:uid="{00000000-0005-0000-0000-00000EEA0000}"/>
    <cellStyle name="viet2 3 15 6" xfId="54545" xr:uid="{00000000-0005-0000-0000-00000FEA0000}"/>
    <cellStyle name="viet2 3 16" xfId="54546" xr:uid="{00000000-0005-0000-0000-000010EA0000}"/>
    <cellStyle name="viet2 3 16 2" xfId="54547" xr:uid="{00000000-0005-0000-0000-000011EA0000}"/>
    <cellStyle name="viet2 3 16 3" xfId="54548" xr:uid="{00000000-0005-0000-0000-000012EA0000}"/>
    <cellStyle name="viet2 3 16 4" xfId="54549" xr:uid="{00000000-0005-0000-0000-000013EA0000}"/>
    <cellStyle name="viet2 3 16 5" xfId="54550" xr:uid="{00000000-0005-0000-0000-000014EA0000}"/>
    <cellStyle name="viet2 3 16 6" xfId="54551" xr:uid="{00000000-0005-0000-0000-000015EA0000}"/>
    <cellStyle name="viet2 3 17" xfId="54552" xr:uid="{00000000-0005-0000-0000-000016EA0000}"/>
    <cellStyle name="viet2 3 17 2" xfId="54553" xr:uid="{00000000-0005-0000-0000-000017EA0000}"/>
    <cellStyle name="viet2 3 17 3" xfId="54554" xr:uid="{00000000-0005-0000-0000-000018EA0000}"/>
    <cellStyle name="viet2 3 17 4" xfId="54555" xr:uid="{00000000-0005-0000-0000-000019EA0000}"/>
    <cellStyle name="viet2 3 17 5" xfId="54556" xr:uid="{00000000-0005-0000-0000-00001AEA0000}"/>
    <cellStyle name="viet2 3 17 6" xfId="54557" xr:uid="{00000000-0005-0000-0000-00001BEA0000}"/>
    <cellStyle name="viet2 3 18" xfId="54558" xr:uid="{00000000-0005-0000-0000-00001CEA0000}"/>
    <cellStyle name="viet2 3 18 2" xfId="54559" xr:uid="{00000000-0005-0000-0000-00001DEA0000}"/>
    <cellStyle name="viet2 3 18 3" xfId="54560" xr:uid="{00000000-0005-0000-0000-00001EEA0000}"/>
    <cellStyle name="viet2 3 18 4" xfId="54561" xr:uid="{00000000-0005-0000-0000-00001FEA0000}"/>
    <cellStyle name="viet2 3 18 5" xfId="54562" xr:uid="{00000000-0005-0000-0000-000020EA0000}"/>
    <cellStyle name="viet2 3 18 6" xfId="54563" xr:uid="{00000000-0005-0000-0000-000021EA0000}"/>
    <cellStyle name="viet2 3 19" xfId="54564" xr:uid="{00000000-0005-0000-0000-000022EA0000}"/>
    <cellStyle name="viet2 3 19 2" xfId="54565" xr:uid="{00000000-0005-0000-0000-000023EA0000}"/>
    <cellStyle name="viet2 3 19 3" xfId="54566" xr:uid="{00000000-0005-0000-0000-000024EA0000}"/>
    <cellStyle name="viet2 3 19 4" xfId="54567" xr:uid="{00000000-0005-0000-0000-000025EA0000}"/>
    <cellStyle name="viet2 3 19 5" xfId="54568" xr:uid="{00000000-0005-0000-0000-000026EA0000}"/>
    <cellStyle name="viet2 3 19 6" xfId="54569" xr:uid="{00000000-0005-0000-0000-000027EA0000}"/>
    <cellStyle name="viet2 3 2" xfId="54570" xr:uid="{00000000-0005-0000-0000-000028EA0000}"/>
    <cellStyle name="viet2 3 2 2" xfId="54571" xr:uid="{00000000-0005-0000-0000-000029EA0000}"/>
    <cellStyle name="viet2 3 2 3" xfId="54572" xr:uid="{00000000-0005-0000-0000-00002AEA0000}"/>
    <cellStyle name="viet2 3 2 4" xfId="54573" xr:uid="{00000000-0005-0000-0000-00002BEA0000}"/>
    <cellStyle name="viet2 3 2 5" xfId="54574" xr:uid="{00000000-0005-0000-0000-00002CEA0000}"/>
    <cellStyle name="viet2 3 2 6" xfId="54575" xr:uid="{00000000-0005-0000-0000-00002DEA0000}"/>
    <cellStyle name="viet2 3 2 7" xfId="54576" xr:uid="{00000000-0005-0000-0000-00002EEA0000}"/>
    <cellStyle name="viet2 3 20" xfId="54577" xr:uid="{00000000-0005-0000-0000-00002FEA0000}"/>
    <cellStyle name="viet2 3 20 2" xfId="54578" xr:uid="{00000000-0005-0000-0000-000030EA0000}"/>
    <cellStyle name="viet2 3 20 3" xfId="54579" xr:uid="{00000000-0005-0000-0000-000031EA0000}"/>
    <cellStyle name="viet2 3 20 4" xfId="54580" xr:uid="{00000000-0005-0000-0000-000032EA0000}"/>
    <cellStyle name="viet2 3 20 5" xfId="54581" xr:uid="{00000000-0005-0000-0000-000033EA0000}"/>
    <cellStyle name="viet2 3 20 6" xfId="54582" xr:uid="{00000000-0005-0000-0000-000034EA0000}"/>
    <cellStyle name="viet2 3 21" xfId="54583" xr:uid="{00000000-0005-0000-0000-000035EA0000}"/>
    <cellStyle name="viet2 3 21 2" xfId="54584" xr:uid="{00000000-0005-0000-0000-000036EA0000}"/>
    <cellStyle name="viet2 3 21 3" xfId="54585" xr:uid="{00000000-0005-0000-0000-000037EA0000}"/>
    <cellStyle name="viet2 3 21 4" xfId="54586" xr:uid="{00000000-0005-0000-0000-000038EA0000}"/>
    <cellStyle name="viet2 3 21 5" xfId="54587" xr:uid="{00000000-0005-0000-0000-000039EA0000}"/>
    <cellStyle name="viet2 3 21 6" xfId="54588" xr:uid="{00000000-0005-0000-0000-00003AEA0000}"/>
    <cellStyle name="viet2 3 22" xfId="54589" xr:uid="{00000000-0005-0000-0000-00003BEA0000}"/>
    <cellStyle name="viet2 3 22 2" xfId="54590" xr:uid="{00000000-0005-0000-0000-00003CEA0000}"/>
    <cellStyle name="viet2 3 22 3" xfId="54591" xr:uid="{00000000-0005-0000-0000-00003DEA0000}"/>
    <cellStyle name="viet2 3 22 4" xfId="54592" xr:uid="{00000000-0005-0000-0000-00003EEA0000}"/>
    <cellStyle name="viet2 3 22 5" xfId="54593" xr:uid="{00000000-0005-0000-0000-00003FEA0000}"/>
    <cellStyle name="viet2 3 22 6" xfId="54594" xr:uid="{00000000-0005-0000-0000-000040EA0000}"/>
    <cellStyle name="viet2 3 23" xfId="54595" xr:uid="{00000000-0005-0000-0000-000041EA0000}"/>
    <cellStyle name="viet2 3 23 2" xfId="54596" xr:uid="{00000000-0005-0000-0000-000042EA0000}"/>
    <cellStyle name="viet2 3 23 3" xfId="54597" xr:uid="{00000000-0005-0000-0000-000043EA0000}"/>
    <cellStyle name="viet2 3 23 4" xfId="54598" xr:uid="{00000000-0005-0000-0000-000044EA0000}"/>
    <cellStyle name="viet2 3 23 5" xfId="54599" xr:uid="{00000000-0005-0000-0000-000045EA0000}"/>
    <cellStyle name="viet2 3 23 6" xfId="54600" xr:uid="{00000000-0005-0000-0000-000046EA0000}"/>
    <cellStyle name="viet2 3 24" xfId="54601" xr:uid="{00000000-0005-0000-0000-000047EA0000}"/>
    <cellStyle name="viet2 3 24 2" xfId="54602" xr:uid="{00000000-0005-0000-0000-000048EA0000}"/>
    <cellStyle name="viet2 3 24 3" xfId="54603" xr:uid="{00000000-0005-0000-0000-000049EA0000}"/>
    <cellStyle name="viet2 3 24 4" xfId="54604" xr:uid="{00000000-0005-0000-0000-00004AEA0000}"/>
    <cellStyle name="viet2 3 24 5" xfId="54605" xr:uid="{00000000-0005-0000-0000-00004BEA0000}"/>
    <cellStyle name="viet2 3 24 6" xfId="54606" xr:uid="{00000000-0005-0000-0000-00004CEA0000}"/>
    <cellStyle name="viet2 3 25" xfId="54607" xr:uid="{00000000-0005-0000-0000-00004DEA0000}"/>
    <cellStyle name="viet2 3 25 2" xfId="54608" xr:uid="{00000000-0005-0000-0000-00004EEA0000}"/>
    <cellStyle name="viet2 3 25 3" xfId="54609" xr:uid="{00000000-0005-0000-0000-00004FEA0000}"/>
    <cellStyle name="viet2 3 25 4" xfId="54610" xr:uid="{00000000-0005-0000-0000-000050EA0000}"/>
    <cellStyle name="viet2 3 25 5" xfId="54611" xr:uid="{00000000-0005-0000-0000-000051EA0000}"/>
    <cellStyle name="viet2 3 25 6" xfId="54612" xr:uid="{00000000-0005-0000-0000-000052EA0000}"/>
    <cellStyle name="viet2 3 26" xfId="54613" xr:uid="{00000000-0005-0000-0000-000053EA0000}"/>
    <cellStyle name="viet2 3 26 2" xfId="54614" xr:uid="{00000000-0005-0000-0000-000054EA0000}"/>
    <cellStyle name="viet2 3 26 3" xfId="54615" xr:uid="{00000000-0005-0000-0000-000055EA0000}"/>
    <cellStyle name="viet2 3 26 4" xfId="54616" xr:uid="{00000000-0005-0000-0000-000056EA0000}"/>
    <cellStyle name="viet2 3 26 5" xfId="54617" xr:uid="{00000000-0005-0000-0000-000057EA0000}"/>
    <cellStyle name="viet2 3 26 6" xfId="54618" xr:uid="{00000000-0005-0000-0000-000058EA0000}"/>
    <cellStyle name="viet2 3 27" xfId="54619" xr:uid="{00000000-0005-0000-0000-000059EA0000}"/>
    <cellStyle name="viet2 3 27 2" xfId="54620" xr:uid="{00000000-0005-0000-0000-00005AEA0000}"/>
    <cellStyle name="viet2 3 27 3" xfId="54621" xr:uid="{00000000-0005-0000-0000-00005BEA0000}"/>
    <cellStyle name="viet2 3 27 4" xfId="54622" xr:uid="{00000000-0005-0000-0000-00005CEA0000}"/>
    <cellStyle name="viet2 3 27 5" xfId="54623" xr:uid="{00000000-0005-0000-0000-00005DEA0000}"/>
    <cellStyle name="viet2 3 27 6" xfId="54624" xr:uid="{00000000-0005-0000-0000-00005EEA0000}"/>
    <cellStyle name="viet2 3 28" xfId="54625" xr:uid="{00000000-0005-0000-0000-00005FEA0000}"/>
    <cellStyle name="viet2 3 28 2" xfId="54626" xr:uid="{00000000-0005-0000-0000-000060EA0000}"/>
    <cellStyle name="viet2 3 28 3" xfId="54627" xr:uid="{00000000-0005-0000-0000-000061EA0000}"/>
    <cellStyle name="viet2 3 28 4" xfId="54628" xr:uid="{00000000-0005-0000-0000-000062EA0000}"/>
    <cellStyle name="viet2 3 28 5" xfId="54629" xr:uid="{00000000-0005-0000-0000-000063EA0000}"/>
    <cellStyle name="viet2 3 28 6" xfId="54630" xr:uid="{00000000-0005-0000-0000-000064EA0000}"/>
    <cellStyle name="viet2 3 29" xfId="54631" xr:uid="{00000000-0005-0000-0000-000065EA0000}"/>
    <cellStyle name="viet2 3 29 2" xfId="54632" xr:uid="{00000000-0005-0000-0000-000066EA0000}"/>
    <cellStyle name="viet2 3 29 3" xfId="54633" xr:uid="{00000000-0005-0000-0000-000067EA0000}"/>
    <cellStyle name="viet2 3 29 4" xfId="54634" xr:uid="{00000000-0005-0000-0000-000068EA0000}"/>
    <cellStyle name="viet2 3 29 5" xfId="54635" xr:uid="{00000000-0005-0000-0000-000069EA0000}"/>
    <cellStyle name="viet2 3 29 6" xfId="54636" xr:uid="{00000000-0005-0000-0000-00006AEA0000}"/>
    <cellStyle name="viet2 3 3" xfId="54637" xr:uid="{00000000-0005-0000-0000-00006BEA0000}"/>
    <cellStyle name="viet2 3 3 2" xfId="54638" xr:uid="{00000000-0005-0000-0000-00006CEA0000}"/>
    <cellStyle name="viet2 3 3 3" xfId="54639" xr:uid="{00000000-0005-0000-0000-00006DEA0000}"/>
    <cellStyle name="viet2 3 3 4" xfId="54640" xr:uid="{00000000-0005-0000-0000-00006EEA0000}"/>
    <cellStyle name="viet2 3 3 5" xfId="54641" xr:uid="{00000000-0005-0000-0000-00006FEA0000}"/>
    <cellStyle name="viet2 3 3 6" xfId="54642" xr:uid="{00000000-0005-0000-0000-000070EA0000}"/>
    <cellStyle name="viet2 3 30" xfId="54643" xr:uid="{00000000-0005-0000-0000-000071EA0000}"/>
    <cellStyle name="viet2 3 31" xfId="54644" xr:uid="{00000000-0005-0000-0000-000072EA0000}"/>
    <cellStyle name="viet2 3 32" xfId="54645" xr:uid="{00000000-0005-0000-0000-000073EA0000}"/>
    <cellStyle name="viet2 3 33" xfId="54646" xr:uid="{00000000-0005-0000-0000-000074EA0000}"/>
    <cellStyle name="viet2 3 34" xfId="54647" xr:uid="{00000000-0005-0000-0000-000075EA0000}"/>
    <cellStyle name="viet2 3 4" xfId="54648" xr:uid="{00000000-0005-0000-0000-000076EA0000}"/>
    <cellStyle name="viet2 3 4 2" xfId="54649" xr:uid="{00000000-0005-0000-0000-000077EA0000}"/>
    <cellStyle name="viet2 3 4 3" xfId="54650" xr:uid="{00000000-0005-0000-0000-000078EA0000}"/>
    <cellStyle name="viet2 3 4 4" xfId="54651" xr:uid="{00000000-0005-0000-0000-000079EA0000}"/>
    <cellStyle name="viet2 3 4 5" xfId="54652" xr:uid="{00000000-0005-0000-0000-00007AEA0000}"/>
    <cellStyle name="viet2 3 4 6" xfId="54653" xr:uid="{00000000-0005-0000-0000-00007BEA0000}"/>
    <cellStyle name="viet2 3 5" xfId="54654" xr:uid="{00000000-0005-0000-0000-00007CEA0000}"/>
    <cellStyle name="viet2 3 5 2" xfId="54655" xr:uid="{00000000-0005-0000-0000-00007DEA0000}"/>
    <cellStyle name="viet2 3 5 3" xfId="54656" xr:uid="{00000000-0005-0000-0000-00007EEA0000}"/>
    <cellStyle name="viet2 3 5 4" xfId="54657" xr:uid="{00000000-0005-0000-0000-00007FEA0000}"/>
    <cellStyle name="viet2 3 5 5" xfId="54658" xr:uid="{00000000-0005-0000-0000-000080EA0000}"/>
    <cellStyle name="viet2 3 5 6" xfId="54659" xr:uid="{00000000-0005-0000-0000-000081EA0000}"/>
    <cellStyle name="viet2 3 6" xfId="54660" xr:uid="{00000000-0005-0000-0000-000082EA0000}"/>
    <cellStyle name="viet2 3 6 2" xfId="54661" xr:uid="{00000000-0005-0000-0000-000083EA0000}"/>
    <cellStyle name="viet2 3 6 3" xfId="54662" xr:uid="{00000000-0005-0000-0000-000084EA0000}"/>
    <cellStyle name="viet2 3 6 4" xfId="54663" xr:uid="{00000000-0005-0000-0000-000085EA0000}"/>
    <cellStyle name="viet2 3 6 5" xfId="54664" xr:uid="{00000000-0005-0000-0000-000086EA0000}"/>
    <cellStyle name="viet2 3 6 6" xfId="54665" xr:uid="{00000000-0005-0000-0000-000087EA0000}"/>
    <cellStyle name="viet2 3 7" xfId="54666" xr:uid="{00000000-0005-0000-0000-000088EA0000}"/>
    <cellStyle name="viet2 3 7 2" xfId="54667" xr:uid="{00000000-0005-0000-0000-000089EA0000}"/>
    <cellStyle name="viet2 3 7 3" xfId="54668" xr:uid="{00000000-0005-0000-0000-00008AEA0000}"/>
    <cellStyle name="viet2 3 7 4" xfId="54669" xr:uid="{00000000-0005-0000-0000-00008BEA0000}"/>
    <cellStyle name="viet2 3 7 5" xfId="54670" xr:uid="{00000000-0005-0000-0000-00008CEA0000}"/>
    <cellStyle name="viet2 3 7 6" xfId="54671" xr:uid="{00000000-0005-0000-0000-00008DEA0000}"/>
    <cellStyle name="viet2 3 8" xfId="54672" xr:uid="{00000000-0005-0000-0000-00008EEA0000}"/>
    <cellStyle name="viet2 3 8 2" xfId="54673" xr:uid="{00000000-0005-0000-0000-00008FEA0000}"/>
    <cellStyle name="viet2 3 8 3" xfId="54674" xr:uid="{00000000-0005-0000-0000-000090EA0000}"/>
    <cellStyle name="viet2 3 8 4" xfId="54675" xr:uid="{00000000-0005-0000-0000-000091EA0000}"/>
    <cellStyle name="viet2 3 8 5" xfId="54676" xr:uid="{00000000-0005-0000-0000-000092EA0000}"/>
    <cellStyle name="viet2 3 8 6" xfId="54677" xr:uid="{00000000-0005-0000-0000-000093EA0000}"/>
    <cellStyle name="viet2 3 9" xfId="54678" xr:uid="{00000000-0005-0000-0000-000094EA0000}"/>
    <cellStyle name="viet2 3 9 2" xfId="54679" xr:uid="{00000000-0005-0000-0000-000095EA0000}"/>
    <cellStyle name="viet2 3 9 3" xfId="54680" xr:uid="{00000000-0005-0000-0000-000096EA0000}"/>
    <cellStyle name="viet2 3 9 4" xfId="54681" xr:uid="{00000000-0005-0000-0000-000097EA0000}"/>
    <cellStyle name="viet2 3 9 5" xfId="54682" xr:uid="{00000000-0005-0000-0000-000098EA0000}"/>
    <cellStyle name="viet2 3 9 6" xfId="54683" xr:uid="{00000000-0005-0000-0000-000099EA0000}"/>
    <cellStyle name="viet2 30" xfId="54684" xr:uid="{00000000-0005-0000-0000-00009AEA0000}"/>
    <cellStyle name="viet2 30 2" xfId="54685" xr:uid="{00000000-0005-0000-0000-00009BEA0000}"/>
    <cellStyle name="viet2 30 3" xfId="54686" xr:uid="{00000000-0005-0000-0000-00009CEA0000}"/>
    <cellStyle name="viet2 30 4" xfId="54687" xr:uid="{00000000-0005-0000-0000-00009DEA0000}"/>
    <cellStyle name="viet2 30 5" xfId="54688" xr:uid="{00000000-0005-0000-0000-00009EEA0000}"/>
    <cellStyle name="viet2 30 6" xfId="54689" xr:uid="{00000000-0005-0000-0000-00009FEA0000}"/>
    <cellStyle name="viet2 31" xfId="54690" xr:uid="{00000000-0005-0000-0000-0000A0EA0000}"/>
    <cellStyle name="viet2 31 2" xfId="54691" xr:uid="{00000000-0005-0000-0000-0000A1EA0000}"/>
    <cellStyle name="viet2 31 3" xfId="54692" xr:uid="{00000000-0005-0000-0000-0000A2EA0000}"/>
    <cellStyle name="viet2 31 4" xfId="54693" xr:uid="{00000000-0005-0000-0000-0000A3EA0000}"/>
    <cellStyle name="viet2 31 5" xfId="54694" xr:uid="{00000000-0005-0000-0000-0000A4EA0000}"/>
    <cellStyle name="viet2 31 6" xfId="54695" xr:uid="{00000000-0005-0000-0000-0000A5EA0000}"/>
    <cellStyle name="viet2 32" xfId="54696" xr:uid="{00000000-0005-0000-0000-0000A6EA0000}"/>
    <cellStyle name="viet2 32 2" xfId="54697" xr:uid="{00000000-0005-0000-0000-0000A7EA0000}"/>
    <cellStyle name="viet2 32 3" xfId="54698" xr:uid="{00000000-0005-0000-0000-0000A8EA0000}"/>
    <cellStyle name="viet2 32 4" xfId="54699" xr:uid="{00000000-0005-0000-0000-0000A9EA0000}"/>
    <cellStyle name="viet2 32 5" xfId="54700" xr:uid="{00000000-0005-0000-0000-0000AAEA0000}"/>
    <cellStyle name="viet2 32 6" xfId="54701" xr:uid="{00000000-0005-0000-0000-0000ABEA0000}"/>
    <cellStyle name="viet2 33" xfId="54702" xr:uid="{00000000-0005-0000-0000-0000ACEA0000}"/>
    <cellStyle name="viet2 33 2" xfId="54703" xr:uid="{00000000-0005-0000-0000-0000ADEA0000}"/>
    <cellStyle name="viet2 33 3" xfId="54704" xr:uid="{00000000-0005-0000-0000-0000AEEA0000}"/>
    <cellStyle name="viet2 33 4" xfId="54705" xr:uid="{00000000-0005-0000-0000-0000AFEA0000}"/>
    <cellStyle name="viet2 33 5" xfId="54706" xr:uid="{00000000-0005-0000-0000-0000B0EA0000}"/>
    <cellStyle name="viet2 33 6" xfId="54707" xr:uid="{00000000-0005-0000-0000-0000B1EA0000}"/>
    <cellStyle name="viet2 34" xfId="54708" xr:uid="{00000000-0005-0000-0000-0000B2EA0000}"/>
    <cellStyle name="viet2 35" xfId="54709" xr:uid="{00000000-0005-0000-0000-0000B3EA0000}"/>
    <cellStyle name="viet2 36" xfId="54710" xr:uid="{00000000-0005-0000-0000-0000B4EA0000}"/>
    <cellStyle name="viet2 37" xfId="54711" xr:uid="{00000000-0005-0000-0000-0000B5EA0000}"/>
    <cellStyle name="viet2 38" xfId="54712" xr:uid="{00000000-0005-0000-0000-0000B6EA0000}"/>
    <cellStyle name="viet2 39" xfId="58952" xr:uid="{00000000-0005-0000-0000-0000B7EA0000}"/>
    <cellStyle name="viet2 4" xfId="54713" xr:uid="{00000000-0005-0000-0000-0000B8EA0000}"/>
    <cellStyle name="viet2 4 10" xfId="54714" xr:uid="{00000000-0005-0000-0000-0000B9EA0000}"/>
    <cellStyle name="viet2 4 10 2" xfId="54715" xr:uid="{00000000-0005-0000-0000-0000BAEA0000}"/>
    <cellStyle name="viet2 4 10 3" xfId="54716" xr:uid="{00000000-0005-0000-0000-0000BBEA0000}"/>
    <cellStyle name="viet2 4 10 4" xfId="54717" xr:uid="{00000000-0005-0000-0000-0000BCEA0000}"/>
    <cellStyle name="viet2 4 10 5" xfId="54718" xr:uid="{00000000-0005-0000-0000-0000BDEA0000}"/>
    <cellStyle name="viet2 4 10 6" xfId="54719" xr:uid="{00000000-0005-0000-0000-0000BEEA0000}"/>
    <cellStyle name="viet2 4 11" xfId="54720" xr:uid="{00000000-0005-0000-0000-0000BFEA0000}"/>
    <cellStyle name="viet2 4 11 2" xfId="54721" xr:uid="{00000000-0005-0000-0000-0000C0EA0000}"/>
    <cellStyle name="viet2 4 11 3" xfId="54722" xr:uid="{00000000-0005-0000-0000-0000C1EA0000}"/>
    <cellStyle name="viet2 4 11 4" xfId="54723" xr:uid="{00000000-0005-0000-0000-0000C2EA0000}"/>
    <cellStyle name="viet2 4 11 5" xfId="54724" xr:uid="{00000000-0005-0000-0000-0000C3EA0000}"/>
    <cellStyle name="viet2 4 11 6" xfId="54725" xr:uid="{00000000-0005-0000-0000-0000C4EA0000}"/>
    <cellStyle name="viet2 4 12" xfId="54726" xr:uid="{00000000-0005-0000-0000-0000C5EA0000}"/>
    <cellStyle name="viet2 4 12 2" xfId="54727" xr:uid="{00000000-0005-0000-0000-0000C6EA0000}"/>
    <cellStyle name="viet2 4 12 3" xfId="54728" xr:uid="{00000000-0005-0000-0000-0000C7EA0000}"/>
    <cellStyle name="viet2 4 12 4" xfId="54729" xr:uid="{00000000-0005-0000-0000-0000C8EA0000}"/>
    <cellStyle name="viet2 4 12 5" xfId="54730" xr:uid="{00000000-0005-0000-0000-0000C9EA0000}"/>
    <cellStyle name="viet2 4 12 6" xfId="54731" xr:uid="{00000000-0005-0000-0000-0000CAEA0000}"/>
    <cellStyle name="viet2 4 13" xfId="54732" xr:uid="{00000000-0005-0000-0000-0000CBEA0000}"/>
    <cellStyle name="viet2 4 13 2" xfId="54733" xr:uid="{00000000-0005-0000-0000-0000CCEA0000}"/>
    <cellStyle name="viet2 4 13 3" xfId="54734" xr:uid="{00000000-0005-0000-0000-0000CDEA0000}"/>
    <cellStyle name="viet2 4 13 4" xfId="54735" xr:uid="{00000000-0005-0000-0000-0000CEEA0000}"/>
    <cellStyle name="viet2 4 13 5" xfId="54736" xr:uid="{00000000-0005-0000-0000-0000CFEA0000}"/>
    <cellStyle name="viet2 4 13 6" xfId="54737" xr:uid="{00000000-0005-0000-0000-0000D0EA0000}"/>
    <cellStyle name="viet2 4 14" xfId="54738" xr:uid="{00000000-0005-0000-0000-0000D1EA0000}"/>
    <cellStyle name="viet2 4 14 2" xfId="54739" xr:uid="{00000000-0005-0000-0000-0000D2EA0000}"/>
    <cellStyle name="viet2 4 14 3" xfId="54740" xr:uid="{00000000-0005-0000-0000-0000D3EA0000}"/>
    <cellStyle name="viet2 4 14 4" xfId="54741" xr:uid="{00000000-0005-0000-0000-0000D4EA0000}"/>
    <cellStyle name="viet2 4 14 5" xfId="54742" xr:uid="{00000000-0005-0000-0000-0000D5EA0000}"/>
    <cellStyle name="viet2 4 14 6" xfId="54743" xr:uid="{00000000-0005-0000-0000-0000D6EA0000}"/>
    <cellStyle name="viet2 4 15" xfId="54744" xr:uid="{00000000-0005-0000-0000-0000D7EA0000}"/>
    <cellStyle name="viet2 4 15 2" xfId="54745" xr:uid="{00000000-0005-0000-0000-0000D8EA0000}"/>
    <cellStyle name="viet2 4 15 3" xfId="54746" xr:uid="{00000000-0005-0000-0000-0000D9EA0000}"/>
    <cellStyle name="viet2 4 15 4" xfId="54747" xr:uid="{00000000-0005-0000-0000-0000DAEA0000}"/>
    <cellStyle name="viet2 4 15 5" xfId="54748" xr:uid="{00000000-0005-0000-0000-0000DBEA0000}"/>
    <cellStyle name="viet2 4 15 6" xfId="54749" xr:uid="{00000000-0005-0000-0000-0000DCEA0000}"/>
    <cellStyle name="viet2 4 16" xfId="54750" xr:uid="{00000000-0005-0000-0000-0000DDEA0000}"/>
    <cellStyle name="viet2 4 16 2" xfId="54751" xr:uid="{00000000-0005-0000-0000-0000DEEA0000}"/>
    <cellStyle name="viet2 4 16 3" xfId="54752" xr:uid="{00000000-0005-0000-0000-0000DFEA0000}"/>
    <cellStyle name="viet2 4 16 4" xfId="54753" xr:uid="{00000000-0005-0000-0000-0000E0EA0000}"/>
    <cellStyle name="viet2 4 16 5" xfId="54754" xr:uid="{00000000-0005-0000-0000-0000E1EA0000}"/>
    <cellStyle name="viet2 4 16 6" xfId="54755" xr:uid="{00000000-0005-0000-0000-0000E2EA0000}"/>
    <cellStyle name="viet2 4 17" xfId="54756" xr:uid="{00000000-0005-0000-0000-0000E3EA0000}"/>
    <cellStyle name="viet2 4 17 2" xfId="54757" xr:uid="{00000000-0005-0000-0000-0000E4EA0000}"/>
    <cellStyle name="viet2 4 17 3" xfId="54758" xr:uid="{00000000-0005-0000-0000-0000E5EA0000}"/>
    <cellStyle name="viet2 4 17 4" xfId="54759" xr:uid="{00000000-0005-0000-0000-0000E6EA0000}"/>
    <cellStyle name="viet2 4 17 5" xfId="54760" xr:uid="{00000000-0005-0000-0000-0000E7EA0000}"/>
    <cellStyle name="viet2 4 17 6" xfId="54761" xr:uid="{00000000-0005-0000-0000-0000E8EA0000}"/>
    <cellStyle name="viet2 4 18" xfId="54762" xr:uid="{00000000-0005-0000-0000-0000E9EA0000}"/>
    <cellStyle name="viet2 4 18 2" xfId="54763" xr:uid="{00000000-0005-0000-0000-0000EAEA0000}"/>
    <cellStyle name="viet2 4 18 3" xfId="54764" xr:uid="{00000000-0005-0000-0000-0000EBEA0000}"/>
    <cellStyle name="viet2 4 18 4" xfId="54765" xr:uid="{00000000-0005-0000-0000-0000ECEA0000}"/>
    <cellStyle name="viet2 4 18 5" xfId="54766" xr:uid="{00000000-0005-0000-0000-0000EDEA0000}"/>
    <cellStyle name="viet2 4 18 6" xfId="54767" xr:uid="{00000000-0005-0000-0000-0000EEEA0000}"/>
    <cellStyle name="viet2 4 19" xfId="54768" xr:uid="{00000000-0005-0000-0000-0000EFEA0000}"/>
    <cellStyle name="viet2 4 19 2" xfId="54769" xr:uid="{00000000-0005-0000-0000-0000F0EA0000}"/>
    <cellStyle name="viet2 4 19 3" xfId="54770" xr:uid="{00000000-0005-0000-0000-0000F1EA0000}"/>
    <cellStyle name="viet2 4 19 4" xfId="54771" xr:uid="{00000000-0005-0000-0000-0000F2EA0000}"/>
    <cellStyle name="viet2 4 19 5" xfId="54772" xr:uid="{00000000-0005-0000-0000-0000F3EA0000}"/>
    <cellStyle name="viet2 4 19 6" xfId="54773" xr:uid="{00000000-0005-0000-0000-0000F4EA0000}"/>
    <cellStyle name="viet2 4 2" xfId="54774" xr:uid="{00000000-0005-0000-0000-0000F5EA0000}"/>
    <cellStyle name="viet2 4 2 2" xfId="54775" xr:uid="{00000000-0005-0000-0000-0000F6EA0000}"/>
    <cellStyle name="viet2 4 2 3" xfId="54776" xr:uid="{00000000-0005-0000-0000-0000F7EA0000}"/>
    <cellStyle name="viet2 4 2 4" xfId="54777" xr:uid="{00000000-0005-0000-0000-0000F8EA0000}"/>
    <cellStyle name="viet2 4 2 5" xfId="54778" xr:uid="{00000000-0005-0000-0000-0000F9EA0000}"/>
    <cellStyle name="viet2 4 2 6" xfId="54779" xr:uid="{00000000-0005-0000-0000-0000FAEA0000}"/>
    <cellStyle name="viet2 4 2 7" xfId="54780" xr:uid="{00000000-0005-0000-0000-0000FBEA0000}"/>
    <cellStyle name="viet2 4 20" xfId="54781" xr:uid="{00000000-0005-0000-0000-0000FCEA0000}"/>
    <cellStyle name="viet2 4 20 2" xfId="54782" xr:uid="{00000000-0005-0000-0000-0000FDEA0000}"/>
    <cellStyle name="viet2 4 20 3" xfId="54783" xr:uid="{00000000-0005-0000-0000-0000FEEA0000}"/>
    <cellStyle name="viet2 4 20 4" xfId="54784" xr:uid="{00000000-0005-0000-0000-0000FFEA0000}"/>
    <cellStyle name="viet2 4 20 5" xfId="54785" xr:uid="{00000000-0005-0000-0000-000000EB0000}"/>
    <cellStyle name="viet2 4 20 6" xfId="54786" xr:uid="{00000000-0005-0000-0000-000001EB0000}"/>
    <cellStyle name="viet2 4 21" xfId="54787" xr:uid="{00000000-0005-0000-0000-000002EB0000}"/>
    <cellStyle name="viet2 4 21 2" xfId="54788" xr:uid="{00000000-0005-0000-0000-000003EB0000}"/>
    <cellStyle name="viet2 4 21 3" xfId="54789" xr:uid="{00000000-0005-0000-0000-000004EB0000}"/>
    <cellStyle name="viet2 4 21 4" xfId="54790" xr:uid="{00000000-0005-0000-0000-000005EB0000}"/>
    <cellStyle name="viet2 4 21 5" xfId="54791" xr:uid="{00000000-0005-0000-0000-000006EB0000}"/>
    <cellStyle name="viet2 4 21 6" xfId="54792" xr:uid="{00000000-0005-0000-0000-000007EB0000}"/>
    <cellStyle name="viet2 4 22" xfId="54793" xr:uid="{00000000-0005-0000-0000-000008EB0000}"/>
    <cellStyle name="viet2 4 22 2" xfId="54794" xr:uid="{00000000-0005-0000-0000-000009EB0000}"/>
    <cellStyle name="viet2 4 22 3" xfId="54795" xr:uid="{00000000-0005-0000-0000-00000AEB0000}"/>
    <cellStyle name="viet2 4 22 4" xfId="54796" xr:uid="{00000000-0005-0000-0000-00000BEB0000}"/>
    <cellStyle name="viet2 4 22 5" xfId="54797" xr:uid="{00000000-0005-0000-0000-00000CEB0000}"/>
    <cellStyle name="viet2 4 22 6" xfId="54798" xr:uid="{00000000-0005-0000-0000-00000DEB0000}"/>
    <cellStyle name="viet2 4 23" xfId="54799" xr:uid="{00000000-0005-0000-0000-00000EEB0000}"/>
    <cellStyle name="viet2 4 23 2" xfId="54800" xr:uid="{00000000-0005-0000-0000-00000FEB0000}"/>
    <cellStyle name="viet2 4 23 3" xfId="54801" xr:uid="{00000000-0005-0000-0000-000010EB0000}"/>
    <cellStyle name="viet2 4 23 4" xfId="54802" xr:uid="{00000000-0005-0000-0000-000011EB0000}"/>
    <cellStyle name="viet2 4 23 5" xfId="54803" xr:uid="{00000000-0005-0000-0000-000012EB0000}"/>
    <cellStyle name="viet2 4 23 6" xfId="54804" xr:uid="{00000000-0005-0000-0000-000013EB0000}"/>
    <cellStyle name="viet2 4 24" xfId="54805" xr:uid="{00000000-0005-0000-0000-000014EB0000}"/>
    <cellStyle name="viet2 4 24 2" xfId="54806" xr:uid="{00000000-0005-0000-0000-000015EB0000}"/>
    <cellStyle name="viet2 4 24 3" xfId="54807" xr:uid="{00000000-0005-0000-0000-000016EB0000}"/>
    <cellStyle name="viet2 4 24 4" xfId="54808" xr:uid="{00000000-0005-0000-0000-000017EB0000}"/>
    <cellStyle name="viet2 4 24 5" xfId="54809" xr:uid="{00000000-0005-0000-0000-000018EB0000}"/>
    <cellStyle name="viet2 4 24 6" xfId="54810" xr:uid="{00000000-0005-0000-0000-000019EB0000}"/>
    <cellStyle name="viet2 4 25" xfId="54811" xr:uid="{00000000-0005-0000-0000-00001AEB0000}"/>
    <cellStyle name="viet2 4 25 2" xfId="54812" xr:uid="{00000000-0005-0000-0000-00001BEB0000}"/>
    <cellStyle name="viet2 4 25 3" xfId="54813" xr:uid="{00000000-0005-0000-0000-00001CEB0000}"/>
    <cellStyle name="viet2 4 25 4" xfId="54814" xr:uid="{00000000-0005-0000-0000-00001DEB0000}"/>
    <cellStyle name="viet2 4 25 5" xfId="54815" xr:uid="{00000000-0005-0000-0000-00001EEB0000}"/>
    <cellStyle name="viet2 4 25 6" xfId="54816" xr:uid="{00000000-0005-0000-0000-00001FEB0000}"/>
    <cellStyle name="viet2 4 26" xfId="54817" xr:uid="{00000000-0005-0000-0000-000020EB0000}"/>
    <cellStyle name="viet2 4 26 2" xfId="54818" xr:uid="{00000000-0005-0000-0000-000021EB0000}"/>
    <cellStyle name="viet2 4 26 3" xfId="54819" xr:uid="{00000000-0005-0000-0000-000022EB0000}"/>
    <cellStyle name="viet2 4 26 4" xfId="54820" xr:uid="{00000000-0005-0000-0000-000023EB0000}"/>
    <cellStyle name="viet2 4 26 5" xfId="54821" xr:uid="{00000000-0005-0000-0000-000024EB0000}"/>
    <cellStyle name="viet2 4 26 6" xfId="54822" xr:uid="{00000000-0005-0000-0000-000025EB0000}"/>
    <cellStyle name="viet2 4 27" xfId="54823" xr:uid="{00000000-0005-0000-0000-000026EB0000}"/>
    <cellStyle name="viet2 4 27 2" xfId="54824" xr:uid="{00000000-0005-0000-0000-000027EB0000}"/>
    <cellStyle name="viet2 4 27 3" xfId="54825" xr:uid="{00000000-0005-0000-0000-000028EB0000}"/>
    <cellStyle name="viet2 4 27 4" xfId="54826" xr:uid="{00000000-0005-0000-0000-000029EB0000}"/>
    <cellStyle name="viet2 4 27 5" xfId="54827" xr:uid="{00000000-0005-0000-0000-00002AEB0000}"/>
    <cellStyle name="viet2 4 27 6" xfId="54828" xr:uid="{00000000-0005-0000-0000-00002BEB0000}"/>
    <cellStyle name="viet2 4 28" xfId="54829" xr:uid="{00000000-0005-0000-0000-00002CEB0000}"/>
    <cellStyle name="viet2 4 28 2" xfId="54830" xr:uid="{00000000-0005-0000-0000-00002DEB0000}"/>
    <cellStyle name="viet2 4 28 3" xfId="54831" xr:uid="{00000000-0005-0000-0000-00002EEB0000}"/>
    <cellStyle name="viet2 4 28 4" xfId="54832" xr:uid="{00000000-0005-0000-0000-00002FEB0000}"/>
    <cellStyle name="viet2 4 28 5" xfId="54833" xr:uid="{00000000-0005-0000-0000-000030EB0000}"/>
    <cellStyle name="viet2 4 28 6" xfId="54834" xr:uid="{00000000-0005-0000-0000-000031EB0000}"/>
    <cellStyle name="viet2 4 29" xfId="54835" xr:uid="{00000000-0005-0000-0000-000032EB0000}"/>
    <cellStyle name="viet2 4 29 2" xfId="54836" xr:uid="{00000000-0005-0000-0000-000033EB0000}"/>
    <cellStyle name="viet2 4 29 3" xfId="54837" xr:uid="{00000000-0005-0000-0000-000034EB0000}"/>
    <cellStyle name="viet2 4 29 4" xfId="54838" xr:uid="{00000000-0005-0000-0000-000035EB0000}"/>
    <cellStyle name="viet2 4 29 5" xfId="54839" xr:uid="{00000000-0005-0000-0000-000036EB0000}"/>
    <cellStyle name="viet2 4 29 6" xfId="54840" xr:uid="{00000000-0005-0000-0000-000037EB0000}"/>
    <cellStyle name="viet2 4 3" xfId="54841" xr:uid="{00000000-0005-0000-0000-000038EB0000}"/>
    <cellStyle name="viet2 4 3 2" xfId="54842" xr:uid="{00000000-0005-0000-0000-000039EB0000}"/>
    <cellStyle name="viet2 4 3 3" xfId="54843" xr:uid="{00000000-0005-0000-0000-00003AEB0000}"/>
    <cellStyle name="viet2 4 3 4" xfId="54844" xr:uid="{00000000-0005-0000-0000-00003BEB0000}"/>
    <cellStyle name="viet2 4 3 5" xfId="54845" xr:uid="{00000000-0005-0000-0000-00003CEB0000}"/>
    <cellStyle name="viet2 4 3 6" xfId="54846" xr:uid="{00000000-0005-0000-0000-00003DEB0000}"/>
    <cellStyle name="viet2 4 30" xfId="54847" xr:uid="{00000000-0005-0000-0000-00003EEB0000}"/>
    <cellStyle name="viet2 4 31" xfId="54848" xr:uid="{00000000-0005-0000-0000-00003FEB0000}"/>
    <cellStyle name="viet2 4 32" xfId="54849" xr:uid="{00000000-0005-0000-0000-000040EB0000}"/>
    <cellStyle name="viet2 4 33" xfId="54850" xr:uid="{00000000-0005-0000-0000-000041EB0000}"/>
    <cellStyle name="viet2 4 34" xfId="54851" xr:uid="{00000000-0005-0000-0000-000042EB0000}"/>
    <cellStyle name="viet2 4 4" xfId="54852" xr:uid="{00000000-0005-0000-0000-000043EB0000}"/>
    <cellStyle name="viet2 4 4 2" xfId="54853" xr:uid="{00000000-0005-0000-0000-000044EB0000}"/>
    <cellStyle name="viet2 4 4 3" xfId="54854" xr:uid="{00000000-0005-0000-0000-000045EB0000}"/>
    <cellStyle name="viet2 4 4 4" xfId="54855" xr:uid="{00000000-0005-0000-0000-000046EB0000}"/>
    <cellStyle name="viet2 4 4 5" xfId="54856" xr:uid="{00000000-0005-0000-0000-000047EB0000}"/>
    <cellStyle name="viet2 4 4 6" xfId="54857" xr:uid="{00000000-0005-0000-0000-000048EB0000}"/>
    <cellStyle name="viet2 4 5" xfId="54858" xr:uid="{00000000-0005-0000-0000-000049EB0000}"/>
    <cellStyle name="viet2 4 5 2" xfId="54859" xr:uid="{00000000-0005-0000-0000-00004AEB0000}"/>
    <cellStyle name="viet2 4 5 3" xfId="54860" xr:uid="{00000000-0005-0000-0000-00004BEB0000}"/>
    <cellStyle name="viet2 4 5 4" xfId="54861" xr:uid="{00000000-0005-0000-0000-00004CEB0000}"/>
    <cellStyle name="viet2 4 5 5" xfId="54862" xr:uid="{00000000-0005-0000-0000-00004DEB0000}"/>
    <cellStyle name="viet2 4 5 6" xfId="54863" xr:uid="{00000000-0005-0000-0000-00004EEB0000}"/>
    <cellStyle name="viet2 4 6" xfId="54864" xr:uid="{00000000-0005-0000-0000-00004FEB0000}"/>
    <cellStyle name="viet2 4 6 2" xfId="54865" xr:uid="{00000000-0005-0000-0000-000050EB0000}"/>
    <cellStyle name="viet2 4 6 3" xfId="54866" xr:uid="{00000000-0005-0000-0000-000051EB0000}"/>
    <cellStyle name="viet2 4 6 4" xfId="54867" xr:uid="{00000000-0005-0000-0000-000052EB0000}"/>
    <cellStyle name="viet2 4 6 5" xfId="54868" xr:uid="{00000000-0005-0000-0000-000053EB0000}"/>
    <cellStyle name="viet2 4 6 6" xfId="54869" xr:uid="{00000000-0005-0000-0000-000054EB0000}"/>
    <cellStyle name="viet2 4 7" xfId="54870" xr:uid="{00000000-0005-0000-0000-000055EB0000}"/>
    <cellStyle name="viet2 4 7 2" xfId="54871" xr:uid="{00000000-0005-0000-0000-000056EB0000}"/>
    <cellStyle name="viet2 4 7 3" xfId="54872" xr:uid="{00000000-0005-0000-0000-000057EB0000}"/>
    <cellStyle name="viet2 4 7 4" xfId="54873" xr:uid="{00000000-0005-0000-0000-000058EB0000}"/>
    <cellStyle name="viet2 4 7 5" xfId="54874" xr:uid="{00000000-0005-0000-0000-000059EB0000}"/>
    <cellStyle name="viet2 4 7 6" xfId="54875" xr:uid="{00000000-0005-0000-0000-00005AEB0000}"/>
    <cellStyle name="viet2 4 8" xfId="54876" xr:uid="{00000000-0005-0000-0000-00005BEB0000}"/>
    <cellStyle name="viet2 4 8 2" xfId="54877" xr:uid="{00000000-0005-0000-0000-00005CEB0000}"/>
    <cellStyle name="viet2 4 8 3" xfId="54878" xr:uid="{00000000-0005-0000-0000-00005DEB0000}"/>
    <cellStyle name="viet2 4 8 4" xfId="54879" xr:uid="{00000000-0005-0000-0000-00005EEB0000}"/>
    <cellStyle name="viet2 4 8 5" xfId="54880" xr:uid="{00000000-0005-0000-0000-00005FEB0000}"/>
    <cellStyle name="viet2 4 8 6" xfId="54881" xr:uid="{00000000-0005-0000-0000-000060EB0000}"/>
    <cellStyle name="viet2 4 9" xfId="54882" xr:uid="{00000000-0005-0000-0000-000061EB0000}"/>
    <cellStyle name="viet2 4 9 2" xfId="54883" xr:uid="{00000000-0005-0000-0000-000062EB0000}"/>
    <cellStyle name="viet2 4 9 3" xfId="54884" xr:uid="{00000000-0005-0000-0000-000063EB0000}"/>
    <cellStyle name="viet2 4 9 4" xfId="54885" xr:uid="{00000000-0005-0000-0000-000064EB0000}"/>
    <cellStyle name="viet2 4 9 5" xfId="54886" xr:uid="{00000000-0005-0000-0000-000065EB0000}"/>
    <cellStyle name="viet2 4 9 6" xfId="54887" xr:uid="{00000000-0005-0000-0000-000066EB0000}"/>
    <cellStyle name="viet2 5" xfId="54888" xr:uid="{00000000-0005-0000-0000-000067EB0000}"/>
    <cellStyle name="viet2 5 10" xfId="54889" xr:uid="{00000000-0005-0000-0000-000068EB0000}"/>
    <cellStyle name="viet2 5 10 2" xfId="54890" xr:uid="{00000000-0005-0000-0000-000069EB0000}"/>
    <cellStyle name="viet2 5 10 3" xfId="54891" xr:uid="{00000000-0005-0000-0000-00006AEB0000}"/>
    <cellStyle name="viet2 5 10 4" xfId="54892" xr:uid="{00000000-0005-0000-0000-00006BEB0000}"/>
    <cellStyle name="viet2 5 10 5" xfId="54893" xr:uid="{00000000-0005-0000-0000-00006CEB0000}"/>
    <cellStyle name="viet2 5 10 6" xfId="54894" xr:uid="{00000000-0005-0000-0000-00006DEB0000}"/>
    <cellStyle name="viet2 5 11" xfId="54895" xr:uid="{00000000-0005-0000-0000-00006EEB0000}"/>
    <cellStyle name="viet2 5 11 2" xfId="54896" xr:uid="{00000000-0005-0000-0000-00006FEB0000}"/>
    <cellStyle name="viet2 5 11 3" xfId="54897" xr:uid="{00000000-0005-0000-0000-000070EB0000}"/>
    <cellStyle name="viet2 5 11 4" xfId="54898" xr:uid="{00000000-0005-0000-0000-000071EB0000}"/>
    <cellStyle name="viet2 5 11 5" xfId="54899" xr:uid="{00000000-0005-0000-0000-000072EB0000}"/>
    <cellStyle name="viet2 5 11 6" xfId="54900" xr:uid="{00000000-0005-0000-0000-000073EB0000}"/>
    <cellStyle name="viet2 5 12" xfId="54901" xr:uid="{00000000-0005-0000-0000-000074EB0000}"/>
    <cellStyle name="viet2 5 12 2" xfId="54902" xr:uid="{00000000-0005-0000-0000-000075EB0000}"/>
    <cellStyle name="viet2 5 12 3" xfId="54903" xr:uid="{00000000-0005-0000-0000-000076EB0000}"/>
    <cellStyle name="viet2 5 12 4" xfId="54904" xr:uid="{00000000-0005-0000-0000-000077EB0000}"/>
    <cellStyle name="viet2 5 12 5" xfId="54905" xr:uid="{00000000-0005-0000-0000-000078EB0000}"/>
    <cellStyle name="viet2 5 12 6" xfId="54906" xr:uid="{00000000-0005-0000-0000-000079EB0000}"/>
    <cellStyle name="viet2 5 13" xfId="54907" xr:uid="{00000000-0005-0000-0000-00007AEB0000}"/>
    <cellStyle name="viet2 5 13 2" xfId="54908" xr:uid="{00000000-0005-0000-0000-00007BEB0000}"/>
    <cellStyle name="viet2 5 13 3" xfId="54909" xr:uid="{00000000-0005-0000-0000-00007CEB0000}"/>
    <cellStyle name="viet2 5 13 4" xfId="54910" xr:uid="{00000000-0005-0000-0000-00007DEB0000}"/>
    <cellStyle name="viet2 5 13 5" xfId="54911" xr:uid="{00000000-0005-0000-0000-00007EEB0000}"/>
    <cellStyle name="viet2 5 13 6" xfId="54912" xr:uid="{00000000-0005-0000-0000-00007FEB0000}"/>
    <cellStyle name="viet2 5 14" xfId="54913" xr:uid="{00000000-0005-0000-0000-000080EB0000}"/>
    <cellStyle name="viet2 5 14 2" xfId="54914" xr:uid="{00000000-0005-0000-0000-000081EB0000}"/>
    <cellStyle name="viet2 5 14 3" xfId="54915" xr:uid="{00000000-0005-0000-0000-000082EB0000}"/>
    <cellStyle name="viet2 5 14 4" xfId="54916" xr:uid="{00000000-0005-0000-0000-000083EB0000}"/>
    <cellStyle name="viet2 5 14 5" xfId="54917" xr:uid="{00000000-0005-0000-0000-000084EB0000}"/>
    <cellStyle name="viet2 5 14 6" xfId="54918" xr:uid="{00000000-0005-0000-0000-000085EB0000}"/>
    <cellStyle name="viet2 5 15" xfId="54919" xr:uid="{00000000-0005-0000-0000-000086EB0000}"/>
    <cellStyle name="viet2 5 15 2" xfId="54920" xr:uid="{00000000-0005-0000-0000-000087EB0000}"/>
    <cellStyle name="viet2 5 15 3" xfId="54921" xr:uid="{00000000-0005-0000-0000-000088EB0000}"/>
    <cellStyle name="viet2 5 15 4" xfId="54922" xr:uid="{00000000-0005-0000-0000-000089EB0000}"/>
    <cellStyle name="viet2 5 15 5" xfId="54923" xr:uid="{00000000-0005-0000-0000-00008AEB0000}"/>
    <cellStyle name="viet2 5 15 6" xfId="54924" xr:uid="{00000000-0005-0000-0000-00008BEB0000}"/>
    <cellStyle name="viet2 5 16" xfId="54925" xr:uid="{00000000-0005-0000-0000-00008CEB0000}"/>
    <cellStyle name="viet2 5 16 2" xfId="54926" xr:uid="{00000000-0005-0000-0000-00008DEB0000}"/>
    <cellStyle name="viet2 5 16 3" xfId="54927" xr:uid="{00000000-0005-0000-0000-00008EEB0000}"/>
    <cellStyle name="viet2 5 16 4" xfId="54928" xr:uid="{00000000-0005-0000-0000-00008FEB0000}"/>
    <cellStyle name="viet2 5 16 5" xfId="54929" xr:uid="{00000000-0005-0000-0000-000090EB0000}"/>
    <cellStyle name="viet2 5 16 6" xfId="54930" xr:uid="{00000000-0005-0000-0000-000091EB0000}"/>
    <cellStyle name="viet2 5 17" xfId="54931" xr:uid="{00000000-0005-0000-0000-000092EB0000}"/>
    <cellStyle name="viet2 5 17 2" xfId="54932" xr:uid="{00000000-0005-0000-0000-000093EB0000}"/>
    <cellStyle name="viet2 5 17 3" xfId="54933" xr:uid="{00000000-0005-0000-0000-000094EB0000}"/>
    <cellStyle name="viet2 5 17 4" xfId="54934" xr:uid="{00000000-0005-0000-0000-000095EB0000}"/>
    <cellStyle name="viet2 5 17 5" xfId="54935" xr:uid="{00000000-0005-0000-0000-000096EB0000}"/>
    <cellStyle name="viet2 5 17 6" xfId="54936" xr:uid="{00000000-0005-0000-0000-000097EB0000}"/>
    <cellStyle name="viet2 5 18" xfId="54937" xr:uid="{00000000-0005-0000-0000-000098EB0000}"/>
    <cellStyle name="viet2 5 18 2" xfId="54938" xr:uid="{00000000-0005-0000-0000-000099EB0000}"/>
    <cellStyle name="viet2 5 18 3" xfId="54939" xr:uid="{00000000-0005-0000-0000-00009AEB0000}"/>
    <cellStyle name="viet2 5 18 4" xfId="54940" xr:uid="{00000000-0005-0000-0000-00009BEB0000}"/>
    <cellStyle name="viet2 5 18 5" xfId="54941" xr:uid="{00000000-0005-0000-0000-00009CEB0000}"/>
    <cellStyle name="viet2 5 18 6" xfId="54942" xr:uid="{00000000-0005-0000-0000-00009DEB0000}"/>
    <cellStyle name="viet2 5 19" xfId="54943" xr:uid="{00000000-0005-0000-0000-00009EEB0000}"/>
    <cellStyle name="viet2 5 19 2" xfId="54944" xr:uid="{00000000-0005-0000-0000-00009FEB0000}"/>
    <cellStyle name="viet2 5 19 3" xfId="54945" xr:uid="{00000000-0005-0000-0000-0000A0EB0000}"/>
    <cellStyle name="viet2 5 19 4" xfId="54946" xr:uid="{00000000-0005-0000-0000-0000A1EB0000}"/>
    <cellStyle name="viet2 5 19 5" xfId="54947" xr:uid="{00000000-0005-0000-0000-0000A2EB0000}"/>
    <cellStyle name="viet2 5 19 6" xfId="54948" xr:uid="{00000000-0005-0000-0000-0000A3EB0000}"/>
    <cellStyle name="viet2 5 2" xfId="54949" xr:uid="{00000000-0005-0000-0000-0000A4EB0000}"/>
    <cellStyle name="viet2 5 2 2" xfId="54950" xr:uid="{00000000-0005-0000-0000-0000A5EB0000}"/>
    <cellStyle name="viet2 5 2 3" xfId="54951" xr:uid="{00000000-0005-0000-0000-0000A6EB0000}"/>
    <cellStyle name="viet2 5 2 4" xfId="54952" xr:uid="{00000000-0005-0000-0000-0000A7EB0000}"/>
    <cellStyle name="viet2 5 2 5" xfId="54953" xr:uid="{00000000-0005-0000-0000-0000A8EB0000}"/>
    <cellStyle name="viet2 5 2 6" xfId="54954" xr:uid="{00000000-0005-0000-0000-0000A9EB0000}"/>
    <cellStyle name="viet2 5 2 7" xfId="54955" xr:uid="{00000000-0005-0000-0000-0000AAEB0000}"/>
    <cellStyle name="viet2 5 20" xfId="54956" xr:uid="{00000000-0005-0000-0000-0000ABEB0000}"/>
    <cellStyle name="viet2 5 20 2" xfId="54957" xr:uid="{00000000-0005-0000-0000-0000ACEB0000}"/>
    <cellStyle name="viet2 5 20 3" xfId="54958" xr:uid="{00000000-0005-0000-0000-0000ADEB0000}"/>
    <cellStyle name="viet2 5 20 4" xfId="54959" xr:uid="{00000000-0005-0000-0000-0000AEEB0000}"/>
    <cellStyle name="viet2 5 20 5" xfId="54960" xr:uid="{00000000-0005-0000-0000-0000AFEB0000}"/>
    <cellStyle name="viet2 5 20 6" xfId="54961" xr:uid="{00000000-0005-0000-0000-0000B0EB0000}"/>
    <cellStyle name="viet2 5 21" xfId="54962" xr:uid="{00000000-0005-0000-0000-0000B1EB0000}"/>
    <cellStyle name="viet2 5 21 2" xfId="54963" xr:uid="{00000000-0005-0000-0000-0000B2EB0000}"/>
    <cellStyle name="viet2 5 21 3" xfId="54964" xr:uid="{00000000-0005-0000-0000-0000B3EB0000}"/>
    <cellStyle name="viet2 5 21 4" xfId="54965" xr:uid="{00000000-0005-0000-0000-0000B4EB0000}"/>
    <cellStyle name="viet2 5 21 5" xfId="54966" xr:uid="{00000000-0005-0000-0000-0000B5EB0000}"/>
    <cellStyle name="viet2 5 21 6" xfId="54967" xr:uid="{00000000-0005-0000-0000-0000B6EB0000}"/>
    <cellStyle name="viet2 5 22" xfId="54968" xr:uid="{00000000-0005-0000-0000-0000B7EB0000}"/>
    <cellStyle name="viet2 5 22 2" xfId="54969" xr:uid="{00000000-0005-0000-0000-0000B8EB0000}"/>
    <cellStyle name="viet2 5 22 3" xfId="54970" xr:uid="{00000000-0005-0000-0000-0000B9EB0000}"/>
    <cellStyle name="viet2 5 22 4" xfId="54971" xr:uid="{00000000-0005-0000-0000-0000BAEB0000}"/>
    <cellStyle name="viet2 5 22 5" xfId="54972" xr:uid="{00000000-0005-0000-0000-0000BBEB0000}"/>
    <cellStyle name="viet2 5 22 6" xfId="54973" xr:uid="{00000000-0005-0000-0000-0000BCEB0000}"/>
    <cellStyle name="viet2 5 23" xfId="54974" xr:uid="{00000000-0005-0000-0000-0000BDEB0000}"/>
    <cellStyle name="viet2 5 23 2" xfId="54975" xr:uid="{00000000-0005-0000-0000-0000BEEB0000}"/>
    <cellStyle name="viet2 5 23 3" xfId="54976" xr:uid="{00000000-0005-0000-0000-0000BFEB0000}"/>
    <cellStyle name="viet2 5 23 4" xfId="54977" xr:uid="{00000000-0005-0000-0000-0000C0EB0000}"/>
    <cellStyle name="viet2 5 23 5" xfId="54978" xr:uid="{00000000-0005-0000-0000-0000C1EB0000}"/>
    <cellStyle name="viet2 5 23 6" xfId="54979" xr:uid="{00000000-0005-0000-0000-0000C2EB0000}"/>
    <cellStyle name="viet2 5 24" xfId="54980" xr:uid="{00000000-0005-0000-0000-0000C3EB0000}"/>
    <cellStyle name="viet2 5 24 2" xfId="54981" xr:uid="{00000000-0005-0000-0000-0000C4EB0000}"/>
    <cellStyle name="viet2 5 24 3" xfId="54982" xr:uid="{00000000-0005-0000-0000-0000C5EB0000}"/>
    <cellStyle name="viet2 5 24 4" xfId="54983" xr:uid="{00000000-0005-0000-0000-0000C6EB0000}"/>
    <cellStyle name="viet2 5 24 5" xfId="54984" xr:uid="{00000000-0005-0000-0000-0000C7EB0000}"/>
    <cellStyle name="viet2 5 24 6" xfId="54985" xr:uid="{00000000-0005-0000-0000-0000C8EB0000}"/>
    <cellStyle name="viet2 5 25" xfId="54986" xr:uid="{00000000-0005-0000-0000-0000C9EB0000}"/>
    <cellStyle name="viet2 5 25 2" xfId="54987" xr:uid="{00000000-0005-0000-0000-0000CAEB0000}"/>
    <cellStyle name="viet2 5 25 3" xfId="54988" xr:uid="{00000000-0005-0000-0000-0000CBEB0000}"/>
    <cellStyle name="viet2 5 25 4" xfId="54989" xr:uid="{00000000-0005-0000-0000-0000CCEB0000}"/>
    <cellStyle name="viet2 5 25 5" xfId="54990" xr:uid="{00000000-0005-0000-0000-0000CDEB0000}"/>
    <cellStyle name="viet2 5 25 6" xfId="54991" xr:uid="{00000000-0005-0000-0000-0000CEEB0000}"/>
    <cellStyle name="viet2 5 26" xfId="54992" xr:uid="{00000000-0005-0000-0000-0000CFEB0000}"/>
    <cellStyle name="viet2 5 26 2" xfId="54993" xr:uid="{00000000-0005-0000-0000-0000D0EB0000}"/>
    <cellStyle name="viet2 5 26 3" xfId="54994" xr:uid="{00000000-0005-0000-0000-0000D1EB0000}"/>
    <cellStyle name="viet2 5 26 4" xfId="54995" xr:uid="{00000000-0005-0000-0000-0000D2EB0000}"/>
    <cellStyle name="viet2 5 26 5" xfId="54996" xr:uid="{00000000-0005-0000-0000-0000D3EB0000}"/>
    <cellStyle name="viet2 5 26 6" xfId="54997" xr:uid="{00000000-0005-0000-0000-0000D4EB0000}"/>
    <cellStyle name="viet2 5 27" xfId="54998" xr:uid="{00000000-0005-0000-0000-0000D5EB0000}"/>
    <cellStyle name="viet2 5 27 2" xfId="54999" xr:uid="{00000000-0005-0000-0000-0000D6EB0000}"/>
    <cellStyle name="viet2 5 27 3" xfId="55000" xr:uid="{00000000-0005-0000-0000-0000D7EB0000}"/>
    <cellStyle name="viet2 5 27 4" xfId="55001" xr:uid="{00000000-0005-0000-0000-0000D8EB0000}"/>
    <cellStyle name="viet2 5 27 5" xfId="55002" xr:uid="{00000000-0005-0000-0000-0000D9EB0000}"/>
    <cellStyle name="viet2 5 27 6" xfId="55003" xr:uid="{00000000-0005-0000-0000-0000DAEB0000}"/>
    <cellStyle name="viet2 5 28" xfId="55004" xr:uid="{00000000-0005-0000-0000-0000DBEB0000}"/>
    <cellStyle name="viet2 5 28 2" xfId="55005" xr:uid="{00000000-0005-0000-0000-0000DCEB0000}"/>
    <cellStyle name="viet2 5 28 3" xfId="55006" xr:uid="{00000000-0005-0000-0000-0000DDEB0000}"/>
    <cellStyle name="viet2 5 28 4" xfId="55007" xr:uid="{00000000-0005-0000-0000-0000DEEB0000}"/>
    <cellStyle name="viet2 5 28 5" xfId="55008" xr:uid="{00000000-0005-0000-0000-0000DFEB0000}"/>
    <cellStyle name="viet2 5 28 6" xfId="55009" xr:uid="{00000000-0005-0000-0000-0000E0EB0000}"/>
    <cellStyle name="viet2 5 29" xfId="55010" xr:uid="{00000000-0005-0000-0000-0000E1EB0000}"/>
    <cellStyle name="viet2 5 29 2" xfId="55011" xr:uid="{00000000-0005-0000-0000-0000E2EB0000}"/>
    <cellStyle name="viet2 5 29 3" xfId="55012" xr:uid="{00000000-0005-0000-0000-0000E3EB0000}"/>
    <cellStyle name="viet2 5 29 4" xfId="55013" xr:uid="{00000000-0005-0000-0000-0000E4EB0000}"/>
    <cellStyle name="viet2 5 29 5" xfId="55014" xr:uid="{00000000-0005-0000-0000-0000E5EB0000}"/>
    <cellStyle name="viet2 5 29 6" xfId="55015" xr:uid="{00000000-0005-0000-0000-0000E6EB0000}"/>
    <cellStyle name="viet2 5 3" xfId="55016" xr:uid="{00000000-0005-0000-0000-0000E7EB0000}"/>
    <cellStyle name="viet2 5 3 2" xfId="55017" xr:uid="{00000000-0005-0000-0000-0000E8EB0000}"/>
    <cellStyle name="viet2 5 3 3" xfId="55018" xr:uid="{00000000-0005-0000-0000-0000E9EB0000}"/>
    <cellStyle name="viet2 5 3 4" xfId="55019" xr:uid="{00000000-0005-0000-0000-0000EAEB0000}"/>
    <cellStyle name="viet2 5 3 5" xfId="55020" xr:uid="{00000000-0005-0000-0000-0000EBEB0000}"/>
    <cellStyle name="viet2 5 3 6" xfId="55021" xr:uid="{00000000-0005-0000-0000-0000ECEB0000}"/>
    <cellStyle name="viet2 5 30" xfId="55022" xr:uid="{00000000-0005-0000-0000-0000EDEB0000}"/>
    <cellStyle name="viet2 5 31" xfId="55023" xr:uid="{00000000-0005-0000-0000-0000EEEB0000}"/>
    <cellStyle name="viet2 5 32" xfId="55024" xr:uid="{00000000-0005-0000-0000-0000EFEB0000}"/>
    <cellStyle name="viet2 5 33" xfId="55025" xr:uid="{00000000-0005-0000-0000-0000F0EB0000}"/>
    <cellStyle name="viet2 5 34" xfId="55026" xr:uid="{00000000-0005-0000-0000-0000F1EB0000}"/>
    <cellStyle name="viet2 5 4" xfId="55027" xr:uid="{00000000-0005-0000-0000-0000F2EB0000}"/>
    <cellStyle name="viet2 5 4 2" xfId="55028" xr:uid="{00000000-0005-0000-0000-0000F3EB0000}"/>
    <cellStyle name="viet2 5 4 3" xfId="55029" xr:uid="{00000000-0005-0000-0000-0000F4EB0000}"/>
    <cellStyle name="viet2 5 4 4" xfId="55030" xr:uid="{00000000-0005-0000-0000-0000F5EB0000}"/>
    <cellStyle name="viet2 5 4 5" xfId="55031" xr:uid="{00000000-0005-0000-0000-0000F6EB0000}"/>
    <cellStyle name="viet2 5 4 6" xfId="55032" xr:uid="{00000000-0005-0000-0000-0000F7EB0000}"/>
    <cellStyle name="viet2 5 5" xfId="55033" xr:uid="{00000000-0005-0000-0000-0000F8EB0000}"/>
    <cellStyle name="viet2 5 5 2" xfId="55034" xr:uid="{00000000-0005-0000-0000-0000F9EB0000}"/>
    <cellStyle name="viet2 5 5 3" xfId="55035" xr:uid="{00000000-0005-0000-0000-0000FAEB0000}"/>
    <cellStyle name="viet2 5 5 4" xfId="55036" xr:uid="{00000000-0005-0000-0000-0000FBEB0000}"/>
    <cellStyle name="viet2 5 5 5" xfId="55037" xr:uid="{00000000-0005-0000-0000-0000FCEB0000}"/>
    <cellStyle name="viet2 5 5 6" xfId="55038" xr:uid="{00000000-0005-0000-0000-0000FDEB0000}"/>
    <cellStyle name="viet2 5 6" xfId="55039" xr:uid="{00000000-0005-0000-0000-0000FEEB0000}"/>
    <cellStyle name="viet2 5 6 2" xfId="55040" xr:uid="{00000000-0005-0000-0000-0000FFEB0000}"/>
    <cellStyle name="viet2 5 6 3" xfId="55041" xr:uid="{00000000-0005-0000-0000-000000EC0000}"/>
    <cellStyle name="viet2 5 6 4" xfId="55042" xr:uid="{00000000-0005-0000-0000-000001EC0000}"/>
    <cellStyle name="viet2 5 6 5" xfId="55043" xr:uid="{00000000-0005-0000-0000-000002EC0000}"/>
    <cellStyle name="viet2 5 6 6" xfId="55044" xr:uid="{00000000-0005-0000-0000-000003EC0000}"/>
    <cellStyle name="viet2 5 7" xfId="55045" xr:uid="{00000000-0005-0000-0000-000004EC0000}"/>
    <cellStyle name="viet2 5 7 2" xfId="55046" xr:uid="{00000000-0005-0000-0000-000005EC0000}"/>
    <cellStyle name="viet2 5 7 3" xfId="55047" xr:uid="{00000000-0005-0000-0000-000006EC0000}"/>
    <cellStyle name="viet2 5 7 4" xfId="55048" xr:uid="{00000000-0005-0000-0000-000007EC0000}"/>
    <cellStyle name="viet2 5 7 5" xfId="55049" xr:uid="{00000000-0005-0000-0000-000008EC0000}"/>
    <cellStyle name="viet2 5 7 6" xfId="55050" xr:uid="{00000000-0005-0000-0000-000009EC0000}"/>
    <cellStyle name="viet2 5 8" xfId="55051" xr:uid="{00000000-0005-0000-0000-00000AEC0000}"/>
    <cellStyle name="viet2 5 8 2" xfId="55052" xr:uid="{00000000-0005-0000-0000-00000BEC0000}"/>
    <cellStyle name="viet2 5 8 3" xfId="55053" xr:uid="{00000000-0005-0000-0000-00000CEC0000}"/>
    <cellStyle name="viet2 5 8 4" xfId="55054" xr:uid="{00000000-0005-0000-0000-00000DEC0000}"/>
    <cellStyle name="viet2 5 8 5" xfId="55055" xr:uid="{00000000-0005-0000-0000-00000EEC0000}"/>
    <cellStyle name="viet2 5 8 6" xfId="55056" xr:uid="{00000000-0005-0000-0000-00000FEC0000}"/>
    <cellStyle name="viet2 5 9" xfId="55057" xr:uid="{00000000-0005-0000-0000-000010EC0000}"/>
    <cellStyle name="viet2 5 9 2" xfId="55058" xr:uid="{00000000-0005-0000-0000-000011EC0000}"/>
    <cellStyle name="viet2 5 9 3" xfId="55059" xr:uid="{00000000-0005-0000-0000-000012EC0000}"/>
    <cellStyle name="viet2 5 9 4" xfId="55060" xr:uid="{00000000-0005-0000-0000-000013EC0000}"/>
    <cellStyle name="viet2 5 9 5" xfId="55061" xr:uid="{00000000-0005-0000-0000-000014EC0000}"/>
    <cellStyle name="viet2 5 9 6" xfId="55062" xr:uid="{00000000-0005-0000-0000-000015EC0000}"/>
    <cellStyle name="viet2 6" xfId="55063" xr:uid="{00000000-0005-0000-0000-000016EC0000}"/>
    <cellStyle name="viet2 6 2" xfId="55064" xr:uid="{00000000-0005-0000-0000-000017EC0000}"/>
    <cellStyle name="viet2 6 3" xfId="55065" xr:uid="{00000000-0005-0000-0000-000018EC0000}"/>
    <cellStyle name="viet2 6 4" xfId="55066" xr:uid="{00000000-0005-0000-0000-000019EC0000}"/>
    <cellStyle name="viet2 6 5" xfId="55067" xr:uid="{00000000-0005-0000-0000-00001AEC0000}"/>
    <cellStyle name="viet2 6 6" xfId="55068" xr:uid="{00000000-0005-0000-0000-00001BEC0000}"/>
    <cellStyle name="viet2 6 7" xfId="55069" xr:uid="{00000000-0005-0000-0000-00001CEC0000}"/>
    <cellStyle name="viet2 7" xfId="55070" xr:uid="{00000000-0005-0000-0000-00001DEC0000}"/>
    <cellStyle name="viet2 7 2" xfId="55071" xr:uid="{00000000-0005-0000-0000-00001EEC0000}"/>
    <cellStyle name="viet2 7 3" xfId="55072" xr:uid="{00000000-0005-0000-0000-00001FEC0000}"/>
    <cellStyle name="viet2 7 4" xfId="55073" xr:uid="{00000000-0005-0000-0000-000020EC0000}"/>
    <cellStyle name="viet2 7 5" xfId="55074" xr:uid="{00000000-0005-0000-0000-000021EC0000}"/>
    <cellStyle name="viet2 7 6" xfId="55075" xr:uid="{00000000-0005-0000-0000-000022EC0000}"/>
    <cellStyle name="viet2 8" xfId="55076" xr:uid="{00000000-0005-0000-0000-000023EC0000}"/>
    <cellStyle name="viet2 8 2" xfId="55077" xr:uid="{00000000-0005-0000-0000-000024EC0000}"/>
    <cellStyle name="viet2 8 3" xfId="55078" xr:uid="{00000000-0005-0000-0000-000025EC0000}"/>
    <cellStyle name="viet2 8 4" xfId="55079" xr:uid="{00000000-0005-0000-0000-000026EC0000}"/>
    <cellStyle name="viet2 8 5" xfId="55080" xr:uid="{00000000-0005-0000-0000-000027EC0000}"/>
    <cellStyle name="viet2 8 6" xfId="55081" xr:uid="{00000000-0005-0000-0000-000028EC0000}"/>
    <cellStyle name="viet2 9" xfId="55082" xr:uid="{00000000-0005-0000-0000-000029EC0000}"/>
    <cellStyle name="viet2 9 2" xfId="55083" xr:uid="{00000000-0005-0000-0000-00002AEC0000}"/>
    <cellStyle name="viet2 9 3" xfId="55084" xr:uid="{00000000-0005-0000-0000-00002BEC0000}"/>
    <cellStyle name="viet2 9 4" xfId="55085" xr:uid="{00000000-0005-0000-0000-00002CEC0000}"/>
    <cellStyle name="viet2 9 5" xfId="55086" xr:uid="{00000000-0005-0000-0000-00002DEC0000}"/>
    <cellStyle name="viet2 9 6" xfId="55087" xr:uid="{00000000-0005-0000-0000-00002EEC0000}"/>
    <cellStyle name="viet2_KHKT_tong_quat_BK_(Pb_20.3)(1) (1)" xfId="55088" xr:uid="{00000000-0005-0000-0000-00002FEC0000}"/>
    <cellStyle name="VLB-GTKÕ" xfId="57954" xr:uid="{00000000-0005-0000-0000-000030EC0000}"/>
    <cellStyle name="VN new romanNormal" xfId="1183" xr:uid="{00000000-0005-0000-0000-000031EC0000}"/>
    <cellStyle name="VN new romanNormal 2" xfId="62046" xr:uid="{00000000-0005-0000-0000-000032EC0000}"/>
    <cellStyle name="Vn Time 13" xfId="1184" xr:uid="{00000000-0005-0000-0000-000033EC0000}"/>
    <cellStyle name="Vn Time 13 2" xfId="62047" xr:uid="{00000000-0005-0000-0000-000034EC0000}"/>
    <cellStyle name="Vn Time 14" xfId="1185" xr:uid="{00000000-0005-0000-0000-000035EC0000}"/>
    <cellStyle name="Vn Time 14 2" xfId="62048" xr:uid="{00000000-0005-0000-0000-000036EC0000}"/>
    <cellStyle name="VN time new roman" xfId="1186" xr:uid="{00000000-0005-0000-0000-000037EC0000}"/>
    <cellStyle name="VN time new roman 2" xfId="62049" xr:uid="{00000000-0005-0000-0000-000038EC0000}"/>
    <cellStyle name="vn_time" xfId="55089" xr:uid="{00000000-0005-0000-0000-000039EC0000}"/>
    <cellStyle name="vnbo" xfId="1187" xr:uid="{00000000-0005-0000-0000-00003AEC0000}"/>
    <cellStyle name="vnbo 2" xfId="58953" xr:uid="{00000000-0005-0000-0000-00003BEC0000}"/>
    <cellStyle name="vnbo 3" xfId="59260" xr:uid="{00000000-0005-0000-0000-00003CEC0000}"/>
    <cellStyle name="vnbo 4" xfId="59324" xr:uid="{00000000-0005-0000-0000-00003DEC0000}"/>
    <cellStyle name="vnbo 5" xfId="59357" xr:uid="{00000000-0005-0000-0000-00003EEC0000}"/>
    <cellStyle name="vnbo 6" xfId="59379" xr:uid="{00000000-0005-0000-0000-00003FEC0000}"/>
    <cellStyle name="vnhead1" xfId="1188" xr:uid="{00000000-0005-0000-0000-000055EC0000}"/>
    <cellStyle name="vnhead1 2" xfId="62050" xr:uid="{00000000-0005-0000-0000-000056EC0000}"/>
    <cellStyle name="vnhead1 3" xfId="62051" xr:uid="{00000000-0005-0000-0000-000057EC0000}"/>
    <cellStyle name="vnhead2" xfId="1189" xr:uid="{00000000-0005-0000-0000-000058EC0000}"/>
    <cellStyle name="vnhead2 2" xfId="58954" xr:uid="{00000000-0005-0000-0000-000059EC0000}"/>
    <cellStyle name="vnhead2 3" xfId="59261" xr:uid="{00000000-0005-0000-0000-00005AEC0000}"/>
    <cellStyle name="vnhead2 4" xfId="59326" xr:uid="{00000000-0005-0000-0000-00005BEC0000}"/>
    <cellStyle name="vnhead2 5" xfId="59358" xr:uid="{00000000-0005-0000-0000-00005CEC0000}"/>
    <cellStyle name="vnhead2 6" xfId="59380" xr:uid="{00000000-0005-0000-0000-00005DEC0000}"/>
    <cellStyle name="vnhead3" xfId="1190" xr:uid="{00000000-0005-0000-0000-00005EEC0000}"/>
    <cellStyle name="vnhead3 10" xfId="55090" xr:uid="{00000000-0005-0000-0000-00005FEC0000}"/>
    <cellStyle name="vnhead3 10 2" xfId="55091" xr:uid="{00000000-0005-0000-0000-000060EC0000}"/>
    <cellStyle name="vnhead3 10 3" xfId="55092" xr:uid="{00000000-0005-0000-0000-000061EC0000}"/>
    <cellStyle name="vnhead3 10 4" xfId="55093" xr:uid="{00000000-0005-0000-0000-000062EC0000}"/>
    <cellStyle name="vnhead3 10 5" xfId="55094" xr:uid="{00000000-0005-0000-0000-000063EC0000}"/>
    <cellStyle name="vnhead3 10 6" xfId="55095" xr:uid="{00000000-0005-0000-0000-000064EC0000}"/>
    <cellStyle name="vnhead3 11" xfId="55096" xr:uid="{00000000-0005-0000-0000-000065EC0000}"/>
    <cellStyle name="vnhead3 11 2" xfId="55097" xr:uid="{00000000-0005-0000-0000-000066EC0000}"/>
    <cellStyle name="vnhead3 11 3" xfId="55098" xr:uid="{00000000-0005-0000-0000-000067EC0000}"/>
    <cellStyle name="vnhead3 11 4" xfId="55099" xr:uid="{00000000-0005-0000-0000-000068EC0000}"/>
    <cellStyle name="vnhead3 11 5" xfId="55100" xr:uid="{00000000-0005-0000-0000-000069EC0000}"/>
    <cellStyle name="vnhead3 11 6" xfId="55101" xr:uid="{00000000-0005-0000-0000-00006AEC0000}"/>
    <cellStyle name="vnhead3 12" xfId="55102" xr:uid="{00000000-0005-0000-0000-00006BEC0000}"/>
    <cellStyle name="vnhead3 12 2" xfId="55103" xr:uid="{00000000-0005-0000-0000-00006CEC0000}"/>
    <cellStyle name="vnhead3 12 3" xfId="55104" xr:uid="{00000000-0005-0000-0000-00006DEC0000}"/>
    <cellStyle name="vnhead3 12 4" xfId="55105" xr:uid="{00000000-0005-0000-0000-00006EEC0000}"/>
    <cellStyle name="vnhead3 12 5" xfId="55106" xr:uid="{00000000-0005-0000-0000-00006FEC0000}"/>
    <cellStyle name="vnhead3 12 6" xfId="55107" xr:uid="{00000000-0005-0000-0000-000070EC0000}"/>
    <cellStyle name="vnhead3 13" xfId="55108" xr:uid="{00000000-0005-0000-0000-000071EC0000}"/>
    <cellStyle name="vnhead3 13 2" xfId="55109" xr:uid="{00000000-0005-0000-0000-000072EC0000}"/>
    <cellStyle name="vnhead3 13 3" xfId="55110" xr:uid="{00000000-0005-0000-0000-000073EC0000}"/>
    <cellStyle name="vnhead3 13 4" xfId="55111" xr:uid="{00000000-0005-0000-0000-000074EC0000}"/>
    <cellStyle name="vnhead3 13 5" xfId="55112" xr:uid="{00000000-0005-0000-0000-000075EC0000}"/>
    <cellStyle name="vnhead3 13 6" xfId="55113" xr:uid="{00000000-0005-0000-0000-000076EC0000}"/>
    <cellStyle name="vnhead3 14" xfId="55114" xr:uid="{00000000-0005-0000-0000-000077EC0000}"/>
    <cellStyle name="vnhead3 14 2" xfId="55115" xr:uid="{00000000-0005-0000-0000-000078EC0000}"/>
    <cellStyle name="vnhead3 14 3" xfId="55116" xr:uid="{00000000-0005-0000-0000-000079EC0000}"/>
    <cellStyle name="vnhead3 14 4" xfId="55117" xr:uid="{00000000-0005-0000-0000-00007AEC0000}"/>
    <cellStyle name="vnhead3 14 5" xfId="55118" xr:uid="{00000000-0005-0000-0000-00007BEC0000}"/>
    <cellStyle name="vnhead3 14 6" xfId="55119" xr:uid="{00000000-0005-0000-0000-00007CEC0000}"/>
    <cellStyle name="vnhead3 15" xfId="55120" xr:uid="{00000000-0005-0000-0000-00007DEC0000}"/>
    <cellStyle name="vnhead3 15 2" xfId="55121" xr:uid="{00000000-0005-0000-0000-00007EEC0000}"/>
    <cellStyle name="vnhead3 15 3" xfId="55122" xr:uid="{00000000-0005-0000-0000-00007FEC0000}"/>
    <cellStyle name="vnhead3 15 4" xfId="55123" xr:uid="{00000000-0005-0000-0000-000080EC0000}"/>
    <cellStyle name="vnhead3 15 5" xfId="55124" xr:uid="{00000000-0005-0000-0000-000081EC0000}"/>
    <cellStyle name="vnhead3 15 6" xfId="55125" xr:uid="{00000000-0005-0000-0000-000082EC0000}"/>
    <cellStyle name="vnhead3 16" xfId="55126" xr:uid="{00000000-0005-0000-0000-000083EC0000}"/>
    <cellStyle name="vnhead3 16 2" xfId="55127" xr:uid="{00000000-0005-0000-0000-000084EC0000}"/>
    <cellStyle name="vnhead3 16 3" xfId="55128" xr:uid="{00000000-0005-0000-0000-000085EC0000}"/>
    <cellStyle name="vnhead3 16 4" xfId="55129" xr:uid="{00000000-0005-0000-0000-000086EC0000}"/>
    <cellStyle name="vnhead3 16 5" xfId="55130" xr:uid="{00000000-0005-0000-0000-000087EC0000}"/>
    <cellStyle name="vnhead3 16 6" xfId="55131" xr:uid="{00000000-0005-0000-0000-000088EC0000}"/>
    <cellStyle name="vnhead3 17" xfId="55132" xr:uid="{00000000-0005-0000-0000-000089EC0000}"/>
    <cellStyle name="vnhead3 17 2" xfId="55133" xr:uid="{00000000-0005-0000-0000-00008AEC0000}"/>
    <cellStyle name="vnhead3 17 3" xfId="55134" xr:uid="{00000000-0005-0000-0000-00008BEC0000}"/>
    <cellStyle name="vnhead3 17 4" xfId="55135" xr:uid="{00000000-0005-0000-0000-00008CEC0000}"/>
    <cellStyle name="vnhead3 17 5" xfId="55136" xr:uid="{00000000-0005-0000-0000-00008DEC0000}"/>
    <cellStyle name="vnhead3 17 6" xfId="55137" xr:uid="{00000000-0005-0000-0000-00008EEC0000}"/>
    <cellStyle name="vnhead3 18" xfId="55138" xr:uid="{00000000-0005-0000-0000-00008FEC0000}"/>
    <cellStyle name="vnhead3 18 2" xfId="55139" xr:uid="{00000000-0005-0000-0000-000090EC0000}"/>
    <cellStyle name="vnhead3 18 3" xfId="55140" xr:uid="{00000000-0005-0000-0000-000091EC0000}"/>
    <cellStyle name="vnhead3 18 4" xfId="55141" xr:uid="{00000000-0005-0000-0000-000092EC0000}"/>
    <cellStyle name="vnhead3 18 5" xfId="55142" xr:uid="{00000000-0005-0000-0000-000093EC0000}"/>
    <cellStyle name="vnhead3 18 6" xfId="55143" xr:uid="{00000000-0005-0000-0000-000094EC0000}"/>
    <cellStyle name="vnhead3 19" xfId="55144" xr:uid="{00000000-0005-0000-0000-000095EC0000}"/>
    <cellStyle name="vnhead3 19 2" xfId="55145" xr:uid="{00000000-0005-0000-0000-000096EC0000}"/>
    <cellStyle name="vnhead3 19 3" xfId="55146" xr:uid="{00000000-0005-0000-0000-000097EC0000}"/>
    <cellStyle name="vnhead3 19 4" xfId="55147" xr:uid="{00000000-0005-0000-0000-000098EC0000}"/>
    <cellStyle name="vnhead3 19 5" xfId="55148" xr:uid="{00000000-0005-0000-0000-000099EC0000}"/>
    <cellStyle name="vnhead3 19 6" xfId="55149" xr:uid="{00000000-0005-0000-0000-00009AEC0000}"/>
    <cellStyle name="vnhead3 2" xfId="55150" xr:uid="{00000000-0005-0000-0000-00009BEC0000}"/>
    <cellStyle name="vnhead3 2 2" xfId="55151" xr:uid="{00000000-0005-0000-0000-00009CEC0000}"/>
    <cellStyle name="vnhead3 2 2 10" xfId="55152" xr:uid="{00000000-0005-0000-0000-00009DEC0000}"/>
    <cellStyle name="vnhead3 2 2 10 2" xfId="55153" xr:uid="{00000000-0005-0000-0000-00009EEC0000}"/>
    <cellStyle name="vnhead3 2 2 10 3" xfId="55154" xr:uid="{00000000-0005-0000-0000-00009FEC0000}"/>
    <cellStyle name="vnhead3 2 2 10 4" xfId="55155" xr:uid="{00000000-0005-0000-0000-0000A0EC0000}"/>
    <cellStyle name="vnhead3 2 2 10 5" xfId="55156" xr:uid="{00000000-0005-0000-0000-0000A1EC0000}"/>
    <cellStyle name="vnhead3 2 2 10 6" xfId="55157" xr:uid="{00000000-0005-0000-0000-0000A2EC0000}"/>
    <cellStyle name="vnhead3 2 2 11" xfId="55158" xr:uid="{00000000-0005-0000-0000-0000A3EC0000}"/>
    <cellStyle name="vnhead3 2 2 11 2" xfId="55159" xr:uid="{00000000-0005-0000-0000-0000A4EC0000}"/>
    <cellStyle name="vnhead3 2 2 11 3" xfId="55160" xr:uid="{00000000-0005-0000-0000-0000A5EC0000}"/>
    <cellStyle name="vnhead3 2 2 11 4" xfId="55161" xr:uid="{00000000-0005-0000-0000-0000A6EC0000}"/>
    <cellStyle name="vnhead3 2 2 11 5" xfId="55162" xr:uid="{00000000-0005-0000-0000-0000A7EC0000}"/>
    <cellStyle name="vnhead3 2 2 11 6" xfId="55163" xr:uid="{00000000-0005-0000-0000-0000A8EC0000}"/>
    <cellStyle name="vnhead3 2 2 12" xfId="55164" xr:uid="{00000000-0005-0000-0000-0000A9EC0000}"/>
    <cellStyle name="vnhead3 2 2 12 2" xfId="55165" xr:uid="{00000000-0005-0000-0000-0000AAEC0000}"/>
    <cellStyle name="vnhead3 2 2 12 3" xfId="55166" xr:uid="{00000000-0005-0000-0000-0000ABEC0000}"/>
    <cellStyle name="vnhead3 2 2 12 4" xfId="55167" xr:uid="{00000000-0005-0000-0000-0000ACEC0000}"/>
    <cellStyle name="vnhead3 2 2 12 5" xfId="55168" xr:uid="{00000000-0005-0000-0000-0000ADEC0000}"/>
    <cellStyle name="vnhead3 2 2 12 6" xfId="55169" xr:uid="{00000000-0005-0000-0000-0000AEEC0000}"/>
    <cellStyle name="vnhead3 2 2 13" xfId="55170" xr:uid="{00000000-0005-0000-0000-0000AFEC0000}"/>
    <cellStyle name="vnhead3 2 2 13 2" xfId="55171" xr:uid="{00000000-0005-0000-0000-0000B0EC0000}"/>
    <cellStyle name="vnhead3 2 2 13 3" xfId="55172" xr:uid="{00000000-0005-0000-0000-0000B1EC0000}"/>
    <cellStyle name="vnhead3 2 2 13 4" xfId="55173" xr:uid="{00000000-0005-0000-0000-0000B2EC0000}"/>
    <cellStyle name="vnhead3 2 2 13 5" xfId="55174" xr:uid="{00000000-0005-0000-0000-0000B3EC0000}"/>
    <cellStyle name="vnhead3 2 2 13 6" xfId="55175" xr:uid="{00000000-0005-0000-0000-0000B4EC0000}"/>
    <cellStyle name="vnhead3 2 2 14" xfId="55176" xr:uid="{00000000-0005-0000-0000-0000B5EC0000}"/>
    <cellStyle name="vnhead3 2 2 14 2" xfId="55177" xr:uid="{00000000-0005-0000-0000-0000B6EC0000}"/>
    <cellStyle name="vnhead3 2 2 14 3" xfId="55178" xr:uid="{00000000-0005-0000-0000-0000B7EC0000}"/>
    <cellStyle name="vnhead3 2 2 14 4" xfId="55179" xr:uid="{00000000-0005-0000-0000-0000B8EC0000}"/>
    <cellStyle name="vnhead3 2 2 14 5" xfId="55180" xr:uid="{00000000-0005-0000-0000-0000B9EC0000}"/>
    <cellStyle name="vnhead3 2 2 14 6" xfId="55181" xr:uid="{00000000-0005-0000-0000-0000BAEC0000}"/>
    <cellStyle name="vnhead3 2 2 15" xfId="55182" xr:uid="{00000000-0005-0000-0000-0000BBEC0000}"/>
    <cellStyle name="vnhead3 2 2 15 2" xfId="55183" xr:uid="{00000000-0005-0000-0000-0000BCEC0000}"/>
    <cellStyle name="vnhead3 2 2 15 3" xfId="55184" xr:uid="{00000000-0005-0000-0000-0000BDEC0000}"/>
    <cellStyle name="vnhead3 2 2 15 4" xfId="55185" xr:uid="{00000000-0005-0000-0000-0000BEEC0000}"/>
    <cellStyle name="vnhead3 2 2 15 5" xfId="55186" xr:uid="{00000000-0005-0000-0000-0000BFEC0000}"/>
    <cellStyle name="vnhead3 2 2 15 6" xfId="55187" xr:uid="{00000000-0005-0000-0000-0000C0EC0000}"/>
    <cellStyle name="vnhead3 2 2 16" xfId="55188" xr:uid="{00000000-0005-0000-0000-0000C1EC0000}"/>
    <cellStyle name="vnhead3 2 2 16 2" xfId="55189" xr:uid="{00000000-0005-0000-0000-0000C2EC0000}"/>
    <cellStyle name="vnhead3 2 2 16 3" xfId="55190" xr:uid="{00000000-0005-0000-0000-0000C3EC0000}"/>
    <cellStyle name="vnhead3 2 2 16 4" xfId="55191" xr:uid="{00000000-0005-0000-0000-0000C4EC0000}"/>
    <cellStyle name="vnhead3 2 2 16 5" xfId="55192" xr:uid="{00000000-0005-0000-0000-0000C5EC0000}"/>
    <cellStyle name="vnhead3 2 2 16 6" xfId="55193" xr:uid="{00000000-0005-0000-0000-0000C6EC0000}"/>
    <cellStyle name="vnhead3 2 2 17" xfId="55194" xr:uid="{00000000-0005-0000-0000-0000C7EC0000}"/>
    <cellStyle name="vnhead3 2 2 17 2" xfId="55195" xr:uid="{00000000-0005-0000-0000-0000C8EC0000}"/>
    <cellStyle name="vnhead3 2 2 17 3" xfId="55196" xr:uid="{00000000-0005-0000-0000-0000C9EC0000}"/>
    <cellStyle name="vnhead3 2 2 17 4" xfId="55197" xr:uid="{00000000-0005-0000-0000-0000CAEC0000}"/>
    <cellStyle name="vnhead3 2 2 17 5" xfId="55198" xr:uid="{00000000-0005-0000-0000-0000CBEC0000}"/>
    <cellStyle name="vnhead3 2 2 17 6" xfId="55199" xr:uid="{00000000-0005-0000-0000-0000CCEC0000}"/>
    <cellStyle name="vnhead3 2 2 18" xfId="55200" xr:uid="{00000000-0005-0000-0000-0000CDEC0000}"/>
    <cellStyle name="vnhead3 2 2 18 2" xfId="55201" xr:uid="{00000000-0005-0000-0000-0000CEEC0000}"/>
    <cellStyle name="vnhead3 2 2 18 3" xfId="55202" xr:uid="{00000000-0005-0000-0000-0000CFEC0000}"/>
    <cellStyle name="vnhead3 2 2 18 4" xfId="55203" xr:uid="{00000000-0005-0000-0000-0000D0EC0000}"/>
    <cellStyle name="vnhead3 2 2 18 5" xfId="55204" xr:uid="{00000000-0005-0000-0000-0000D1EC0000}"/>
    <cellStyle name="vnhead3 2 2 18 6" xfId="55205" xr:uid="{00000000-0005-0000-0000-0000D2EC0000}"/>
    <cellStyle name="vnhead3 2 2 19" xfId="55206" xr:uid="{00000000-0005-0000-0000-0000D3EC0000}"/>
    <cellStyle name="vnhead3 2 2 19 2" xfId="55207" xr:uid="{00000000-0005-0000-0000-0000D4EC0000}"/>
    <cellStyle name="vnhead3 2 2 19 3" xfId="55208" xr:uid="{00000000-0005-0000-0000-0000D5EC0000}"/>
    <cellStyle name="vnhead3 2 2 19 4" xfId="55209" xr:uid="{00000000-0005-0000-0000-0000D6EC0000}"/>
    <cellStyle name="vnhead3 2 2 19 5" xfId="55210" xr:uid="{00000000-0005-0000-0000-0000D7EC0000}"/>
    <cellStyle name="vnhead3 2 2 19 6" xfId="55211" xr:uid="{00000000-0005-0000-0000-0000D8EC0000}"/>
    <cellStyle name="vnhead3 2 2 2" xfId="55212" xr:uid="{00000000-0005-0000-0000-0000D9EC0000}"/>
    <cellStyle name="vnhead3 2 2 2 2" xfId="55213" xr:uid="{00000000-0005-0000-0000-0000DAEC0000}"/>
    <cellStyle name="vnhead3 2 2 2 3" xfId="55214" xr:uid="{00000000-0005-0000-0000-0000DBEC0000}"/>
    <cellStyle name="vnhead3 2 2 2 4" xfId="55215" xr:uid="{00000000-0005-0000-0000-0000DCEC0000}"/>
    <cellStyle name="vnhead3 2 2 2 5" xfId="55216" xr:uid="{00000000-0005-0000-0000-0000DDEC0000}"/>
    <cellStyle name="vnhead3 2 2 2 6" xfId="55217" xr:uid="{00000000-0005-0000-0000-0000DEEC0000}"/>
    <cellStyle name="vnhead3 2 2 2 7" xfId="55218" xr:uid="{00000000-0005-0000-0000-0000DFEC0000}"/>
    <cellStyle name="vnhead3 2 2 20" xfId="55219" xr:uid="{00000000-0005-0000-0000-0000E0EC0000}"/>
    <cellStyle name="vnhead3 2 2 20 2" xfId="55220" xr:uid="{00000000-0005-0000-0000-0000E1EC0000}"/>
    <cellStyle name="vnhead3 2 2 20 3" xfId="55221" xr:uid="{00000000-0005-0000-0000-0000E2EC0000}"/>
    <cellStyle name="vnhead3 2 2 20 4" xfId="55222" xr:uid="{00000000-0005-0000-0000-0000E3EC0000}"/>
    <cellStyle name="vnhead3 2 2 20 5" xfId="55223" xr:uid="{00000000-0005-0000-0000-0000E4EC0000}"/>
    <cellStyle name="vnhead3 2 2 20 6" xfId="55224" xr:uid="{00000000-0005-0000-0000-0000E5EC0000}"/>
    <cellStyle name="vnhead3 2 2 21" xfId="55225" xr:uid="{00000000-0005-0000-0000-0000E6EC0000}"/>
    <cellStyle name="vnhead3 2 2 21 2" xfId="55226" xr:uid="{00000000-0005-0000-0000-0000E7EC0000}"/>
    <cellStyle name="vnhead3 2 2 21 3" xfId="55227" xr:uid="{00000000-0005-0000-0000-0000E8EC0000}"/>
    <cellStyle name="vnhead3 2 2 21 4" xfId="55228" xr:uid="{00000000-0005-0000-0000-0000E9EC0000}"/>
    <cellStyle name="vnhead3 2 2 21 5" xfId="55229" xr:uid="{00000000-0005-0000-0000-0000EAEC0000}"/>
    <cellStyle name="vnhead3 2 2 21 6" xfId="55230" xr:uid="{00000000-0005-0000-0000-0000EBEC0000}"/>
    <cellStyle name="vnhead3 2 2 22" xfId="55231" xr:uid="{00000000-0005-0000-0000-0000ECEC0000}"/>
    <cellStyle name="vnhead3 2 2 22 2" xfId="55232" xr:uid="{00000000-0005-0000-0000-0000EDEC0000}"/>
    <cellStyle name="vnhead3 2 2 22 3" xfId="55233" xr:uid="{00000000-0005-0000-0000-0000EEEC0000}"/>
    <cellStyle name="vnhead3 2 2 22 4" xfId="55234" xr:uid="{00000000-0005-0000-0000-0000EFEC0000}"/>
    <cellStyle name="vnhead3 2 2 22 5" xfId="55235" xr:uid="{00000000-0005-0000-0000-0000F0EC0000}"/>
    <cellStyle name="vnhead3 2 2 22 6" xfId="55236" xr:uid="{00000000-0005-0000-0000-0000F1EC0000}"/>
    <cellStyle name="vnhead3 2 2 23" xfId="55237" xr:uid="{00000000-0005-0000-0000-0000F2EC0000}"/>
    <cellStyle name="vnhead3 2 2 23 2" xfId="55238" xr:uid="{00000000-0005-0000-0000-0000F3EC0000}"/>
    <cellStyle name="vnhead3 2 2 23 3" xfId="55239" xr:uid="{00000000-0005-0000-0000-0000F4EC0000}"/>
    <cellStyle name="vnhead3 2 2 23 4" xfId="55240" xr:uid="{00000000-0005-0000-0000-0000F5EC0000}"/>
    <cellStyle name="vnhead3 2 2 23 5" xfId="55241" xr:uid="{00000000-0005-0000-0000-0000F6EC0000}"/>
    <cellStyle name="vnhead3 2 2 23 6" xfId="55242" xr:uid="{00000000-0005-0000-0000-0000F7EC0000}"/>
    <cellStyle name="vnhead3 2 2 24" xfId="55243" xr:uid="{00000000-0005-0000-0000-0000F8EC0000}"/>
    <cellStyle name="vnhead3 2 2 24 2" xfId="55244" xr:uid="{00000000-0005-0000-0000-0000F9EC0000}"/>
    <cellStyle name="vnhead3 2 2 24 3" xfId="55245" xr:uid="{00000000-0005-0000-0000-0000FAEC0000}"/>
    <cellStyle name="vnhead3 2 2 24 4" xfId="55246" xr:uid="{00000000-0005-0000-0000-0000FBEC0000}"/>
    <cellStyle name="vnhead3 2 2 24 5" xfId="55247" xr:uid="{00000000-0005-0000-0000-0000FCEC0000}"/>
    <cellStyle name="vnhead3 2 2 24 6" xfId="55248" xr:uid="{00000000-0005-0000-0000-0000FDEC0000}"/>
    <cellStyle name="vnhead3 2 2 25" xfId="55249" xr:uid="{00000000-0005-0000-0000-0000FEEC0000}"/>
    <cellStyle name="vnhead3 2 2 25 2" xfId="55250" xr:uid="{00000000-0005-0000-0000-0000FFEC0000}"/>
    <cellStyle name="vnhead3 2 2 25 3" xfId="55251" xr:uid="{00000000-0005-0000-0000-000000ED0000}"/>
    <cellStyle name="vnhead3 2 2 25 4" xfId="55252" xr:uid="{00000000-0005-0000-0000-000001ED0000}"/>
    <cellStyle name="vnhead3 2 2 25 5" xfId="55253" xr:uid="{00000000-0005-0000-0000-000002ED0000}"/>
    <cellStyle name="vnhead3 2 2 25 6" xfId="55254" xr:uid="{00000000-0005-0000-0000-000003ED0000}"/>
    <cellStyle name="vnhead3 2 2 26" xfId="55255" xr:uid="{00000000-0005-0000-0000-000004ED0000}"/>
    <cellStyle name="vnhead3 2 2 26 2" xfId="55256" xr:uid="{00000000-0005-0000-0000-000005ED0000}"/>
    <cellStyle name="vnhead3 2 2 26 3" xfId="55257" xr:uid="{00000000-0005-0000-0000-000006ED0000}"/>
    <cellStyle name="vnhead3 2 2 26 4" xfId="55258" xr:uid="{00000000-0005-0000-0000-000007ED0000}"/>
    <cellStyle name="vnhead3 2 2 26 5" xfId="55259" xr:uid="{00000000-0005-0000-0000-000008ED0000}"/>
    <cellStyle name="vnhead3 2 2 26 6" xfId="55260" xr:uid="{00000000-0005-0000-0000-000009ED0000}"/>
    <cellStyle name="vnhead3 2 2 27" xfId="55261" xr:uid="{00000000-0005-0000-0000-00000AED0000}"/>
    <cellStyle name="vnhead3 2 2 27 2" xfId="55262" xr:uid="{00000000-0005-0000-0000-00000BED0000}"/>
    <cellStyle name="vnhead3 2 2 27 3" xfId="55263" xr:uid="{00000000-0005-0000-0000-00000CED0000}"/>
    <cellStyle name="vnhead3 2 2 27 4" xfId="55264" xr:uid="{00000000-0005-0000-0000-00000DED0000}"/>
    <cellStyle name="vnhead3 2 2 27 5" xfId="55265" xr:uid="{00000000-0005-0000-0000-00000EED0000}"/>
    <cellStyle name="vnhead3 2 2 27 6" xfId="55266" xr:uid="{00000000-0005-0000-0000-00000FED0000}"/>
    <cellStyle name="vnhead3 2 2 28" xfId="55267" xr:uid="{00000000-0005-0000-0000-000010ED0000}"/>
    <cellStyle name="vnhead3 2 2 28 2" xfId="55268" xr:uid="{00000000-0005-0000-0000-000011ED0000}"/>
    <cellStyle name="vnhead3 2 2 28 3" xfId="55269" xr:uid="{00000000-0005-0000-0000-000012ED0000}"/>
    <cellStyle name="vnhead3 2 2 28 4" xfId="55270" xr:uid="{00000000-0005-0000-0000-000013ED0000}"/>
    <cellStyle name="vnhead3 2 2 28 5" xfId="55271" xr:uid="{00000000-0005-0000-0000-000014ED0000}"/>
    <cellStyle name="vnhead3 2 2 28 6" xfId="55272" xr:uid="{00000000-0005-0000-0000-000015ED0000}"/>
    <cellStyle name="vnhead3 2 2 29" xfId="55273" xr:uid="{00000000-0005-0000-0000-000016ED0000}"/>
    <cellStyle name="vnhead3 2 2 29 2" xfId="55274" xr:uid="{00000000-0005-0000-0000-000017ED0000}"/>
    <cellStyle name="vnhead3 2 2 29 3" xfId="55275" xr:uid="{00000000-0005-0000-0000-000018ED0000}"/>
    <cellStyle name="vnhead3 2 2 29 4" xfId="55276" xr:uid="{00000000-0005-0000-0000-000019ED0000}"/>
    <cellStyle name="vnhead3 2 2 29 5" xfId="55277" xr:uid="{00000000-0005-0000-0000-00001AED0000}"/>
    <cellStyle name="vnhead3 2 2 29 6" xfId="55278" xr:uid="{00000000-0005-0000-0000-00001BED0000}"/>
    <cellStyle name="vnhead3 2 2 3" xfId="55279" xr:uid="{00000000-0005-0000-0000-00001CED0000}"/>
    <cellStyle name="vnhead3 2 2 3 2" xfId="55280" xr:uid="{00000000-0005-0000-0000-00001DED0000}"/>
    <cellStyle name="vnhead3 2 2 3 3" xfId="55281" xr:uid="{00000000-0005-0000-0000-00001EED0000}"/>
    <cellStyle name="vnhead3 2 2 3 4" xfId="55282" xr:uid="{00000000-0005-0000-0000-00001FED0000}"/>
    <cellStyle name="vnhead3 2 2 3 5" xfId="55283" xr:uid="{00000000-0005-0000-0000-000020ED0000}"/>
    <cellStyle name="vnhead3 2 2 3 6" xfId="55284" xr:uid="{00000000-0005-0000-0000-000021ED0000}"/>
    <cellStyle name="vnhead3 2 2 30" xfId="55285" xr:uid="{00000000-0005-0000-0000-000022ED0000}"/>
    <cellStyle name="vnhead3 2 2 31" xfId="55286" xr:uid="{00000000-0005-0000-0000-000023ED0000}"/>
    <cellStyle name="vnhead3 2 2 32" xfId="55287" xr:uid="{00000000-0005-0000-0000-000024ED0000}"/>
    <cellStyle name="vnhead3 2 2 33" xfId="55288" xr:uid="{00000000-0005-0000-0000-000025ED0000}"/>
    <cellStyle name="vnhead3 2 2 34" xfId="55289" xr:uid="{00000000-0005-0000-0000-000026ED0000}"/>
    <cellStyle name="vnhead3 2 2 4" xfId="55290" xr:uid="{00000000-0005-0000-0000-000027ED0000}"/>
    <cellStyle name="vnhead3 2 2 4 2" xfId="55291" xr:uid="{00000000-0005-0000-0000-000028ED0000}"/>
    <cellStyle name="vnhead3 2 2 4 3" xfId="55292" xr:uid="{00000000-0005-0000-0000-000029ED0000}"/>
    <cellStyle name="vnhead3 2 2 4 4" xfId="55293" xr:uid="{00000000-0005-0000-0000-00002AED0000}"/>
    <cellStyle name="vnhead3 2 2 4 5" xfId="55294" xr:uid="{00000000-0005-0000-0000-00002BED0000}"/>
    <cellStyle name="vnhead3 2 2 4 6" xfId="55295" xr:uid="{00000000-0005-0000-0000-00002CED0000}"/>
    <cellStyle name="vnhead3 2 2 5" xfId="55296" xr:uid="{00000000-0005-0000-0000-00002DED0000}"/>
    <cellStyle name="vnhead3 2 2 5 2" xfId="55297" xr:uid="{00000000-0005-0000-0000-00002EED0000}"/>
    <cellStyle name="vnhead3 2 2 5 3" xfId="55298" xr:uid="{00000000-0005-0000-0000-00002FED0000}"/>
    <cellStyle name="vnhead3 2 2 5 4" xfId="55299" xr:uid="{00000000-0005-0000-0000-000030ED0000}"/>
    <cellStyle name="vnhead3 2 2 5 5" xfId="55300" xr:uid="{00000000-0005-0000-0000-000031ED0000}"/>
    <cellStyle name="vnhead3 2 2 5 6" xfId="55301" xr:uid="{00000000-0005-0000-0000-000032ED0000}"/>
    <cellStyle name="vnhead3 2 2 6" xfId="55302" xr:uid="{00000000-0005-0000-0000-000033ED0000}"/>
    <cellStyle name="vnhead3 2 2 6 2" xfId="55303" xr:uid="{00000000-0005-0000-0000-000034ED0000}"/>
    <cellStyle name="vnhead3 2 2 6 3" xfId="55304" xr:uid="{00000000-0005-0000-0000-000035ED0000}"/>
    <cellStyle name="vnhead3 2 2 6 4" xfId="55305" xr:uid="{00000000-0005-0000-0000-000036ED0000}"/>
    <cellStyle name="vnhead3 2 2 6 5" xfId="55306" xr:uid="{00000000-0005-0000-0000-000037ED0000}"/>
    <cellStyle name="vnhead3 2 2 6 6" xfId="55307" xr:uid="{00000000-0005-0000-0000-000038ED0000}"/>
    <cellStyle name="vnhead3 2 2 7" xfId="55308" xr:uid="{00000000-0005-0000-0000-000039ED0000}"/>
    <cellStyle name="vnhead3 2 2 7 2" xfId="55309" xr:uid="{00000000-0005-0000-0000-00003AED0000}"/>
    <cellStyle name="vnhead3 2 2 7 3" xfId="55310" xr:uid="{00000000-0005-0000-0000-00003BED0000}"/>
    <cellStyle name="vnhead3 2 2 7 4" xfId="55311" xr:uid="{00000000-0005-0000-0000-00003CED0000}"/>
    <cellStyle name="vnhead3 2 2 7 5" xfId="55312" xr:uid="{00000000-0005-0000-0000-00003DED0000}"/>
    <cellStyle name="vnhead3 2 2 7 6" xfId="55313" xr:uid="{00000000-0005-0000-0000-00003EED0000}"/>
    <cellStyle name="vnhead3 2 2 8" xfId="55314" xr:uid="{00000000-0005-0000-0000-00003FED0000}"/>
    <cellStyle name="vnhead3 2 2 8 2" xfId="55315" xr:uid="{00000000-0005-0000-0000-000040ED0000}"/>
    <cellStyle name="vnhead3 2 2 8 3" xfId="55316" xr:uid="{00000000-0005-0000-0000-000041ED0000}"/>
    <cellStyle name="vnhead3 2 2 8 4" xfId="55317" xr:uid="{00000000-0005-0000-0000-000042ED0000}"/>
    <cellStyle name="vnhead3 2 2 8 5" xfId="55318" xr:uid="{00000000-0005-0000-0000-000043ED0000}"/>
    <cellStyle name="vnhead3 2 2 8 6" xfId="55319" xr:uid="{00000000-0005-0000-0000-000044ED0000}"/>
    <cellStyle name="vnhead3 2 2 9" xfId="55320" xr:uid="{00000000-0005-0000-0000-000045ED0000}"/>
    <cellStyle name="vnhead3 2 2 9 2" xfId="55321" xr:uid="{00000000-0005-0000-0000-000046ED0000}"/>
    <cellStyle name="vnhead3 2 2 9 3" xfId="55322" xr:uid="{00000000-0005-0000-0000-000047ED0000}"/>
    <cellStyle name="vnhead3 2 2 9 4" xfId="55323" xr:uid="{00000000-0005-0000-0000-000048ED0000}"/>
    <cellStyle name="vnhead3 2 2 9 5" xfId="55324" xr:uid="{00000000-0005-0000-0000-000049ED0000}"/>
    <cellStyle name="vnhead3 2 2 9 6" xfId="55325" xr:uid="{00000000-0005-0000-0000-00004AED0000}"/>
    <cellStyle name="vnhead3 2 3" xfId="55326" xr:uid="{00000000-0005-0000-0000-00004BED0000}"/>
    <cellStyle name="vnhead3 2 3 10" xfId="55327" xr:uid="{00000000-0005-0000-0000-00004CED0000}"/>
    <cellStyle name="vnhead3 2 3 10 2" xfId="55328" xr:uid="{00000000-0005-0000-0000-00004DED0000}"/>
    <cellStyle name="vnhead3 2 3 10 3" xfId="55329" xr:uid="{00000000-0005-0000-0000-00004EED0000}"/>
    <cellStyle name="vnhead3 2 3 10 4" xfId="55330" xr:uid="{00000000-0005-0000-0000-00004FED0000}"/>
    <cellStyle name="vnhead3 2 3 10 5" xfId="55331" xr:uid="{00000000-0005-0000-0000-000050ED0000}"/>
    <cellStyle name="vnhead3 2 3 10 6" xfId="55332" xr:uid="{00000000-0005-0000-0000-000051ED0000}"/>
    <cellStyle name="vnhead3 2 3 11" xfId="55333" xr:uid="{00000000-0005-0000-0000-000052ED0000}"/>
    <cellStyle name="vnhead3 2 3 11 2" xfId="55334" xr:uid="{00000000-0005-0000-0000-000053ED0000}"/>
    <cellStyle name="vnhead3 2 3 11 3" xfId="55335" xr:uid="{00000000-0005-0000-0000-000054ED0000}"/>
    <cellStyle name="vnhead3 2 3 11 4" xfId="55336" xr:uid="{00000000-0005-0000-0000-000055ED0000}"/>
    <cellStyle name="vnhead3 2 3 11 5" xfId="55337" xr:uid="{00000000-0005-0000-0000-000056ED0000}"/>
    <cellStyle name="vnhead3 2 3 11 6" xfId="55338" xr:uid="{00000000-0005-0000-0000-000057ED0000}"/>
    <cellStyle name="vnhead3 2 3 12" xfId="55339" xr:uid="{00000000-0005-0000-0000-000058ED0000}"/>
    <cellStyle name="vnhead3 2 3 12 2" xfId="55340" xr:uid="{00000000-0005-0000-0000-000059ED0000}"/>
    <cellStyle name="vnhead3 2 3 12 3" xfId="55341" xr:uid="{00000000-0005-0000-0000-00005AED0000}"/>
    <cellStyle name="vnhead3 2 3 12 4" xfId="55342" xr:uid="{00000000-0005-0000-0000-00005BED0000}"/>
    <cellStyle name="vnhead3 2 3 12 5" xfId="55343" xr:uid="{00000000-0005-0000-0000-00005CED0000}"/>
    <cellStyle name="vnhead3 2 3 12 6" xfId="55344" xr:uid="{00000000-0005-0000-0000-00005DED0000}"/>
    <cellStyle name="vnhead3 2 3 13" xfId="55345" xr:uid="{00000000-0005-0000-0000-00005EED0000}"/>
    <cellStyle name="vnhead3 2 3 13 2" xfId="55346" xr:uid="{00000000-0005-0000-0000-00005FED0000}"/>
    <cellStyle name="vnhead3 2 3 13 3" xfId="55347" xr:uid="{00000000-0005-0000-0000-000060ED0000}"/>
    <cellStyle name="vnhead3 2 3 13 4" xfId="55348" xr:uid="{00000000-0005-0000-0000-000061ED0000}"/>
    <cellStyle name="vnhead3 2 3 13 5" xfId="55349" xr:uid="{00000000-0005-0000-0000-000062ED0000}"/>
    <cellStyle name="vnhead3 2 3 13 6" xfId="55350" xr:uid="{00000000-0005-0000-0000-000063ED0000}"/>
    <cellStyle name="vnhead3 2 3 14" xfId="55351" xr:uid="{00000000-0005-0000-0000-000064ED0000}"/>
    <cellStyle name="vnhead3 2 3 14 2" xfId="55352" xr:uid="{00000000-0005-0000-0000-000065ED0000}"/>
    <cellStyle name="vnhead3 2 3 14 3" xfId="55353" xr:uid="{00000000-0005-0000-0000-000066ED0000}"/>
    <cellStyle name="vnhead3 2 3 14 4" xfId="55354" xr:uid="{00000000-0005-0000-0000-000067ED0000}"/>
    <cellStyle name="vnhead3 2 3 14 5" xfId="55355" xr:uid="{00000000-0005-0000-0000-000068ED0000}"/>
    <cellStyle name="vnhead3 2 3 14 6" xfId="55356" xr:uid="{00000000-0005-0000-0000-000069ED0000}"/>
    <cellStyle name="vnhead3 2 3 15" xfId="55357" xr:uid="{00000000-0005-0000-0000-00006AED0000}"/>
    <cellStyle name="vnhead3 2 3 15 2" xfId="55358" xr:uid="{00000000-0005-0000-0000-00006BED0000}"/>
    <cellStyle name="vnhead3 2 3 15 3" xfId="55359" xr:uid="{00000000-0005-0000-0000-00006CED0000}"/>
    <cellStyle name="vnhead3 2 3 15 4" xfId="55360" xr:uid="{00000000-0005-0000-0000-00006DED0000}"/>
    <cellStyle name="vnhead3 2 3 15 5" xfId="55361" xr:uid="{00000000-0005-0000-0000-00006EED0000}"/>
    <cellStyle name="vnhead3 2 3 15 6" xfId="55362" xr:uid="{00000000-0005-0000-0000-00006FED0000}"/>
    <cellStyle name="vnhead3 2 3 16" xfId="55363" xr:uid="{00000000-0005-0000-0000-000070ED0000}"/>
    <cellStyle name="vnhead3 2 3 16 2" xfId="55364" xr:uid="{00000000-0005-0000-0000-000071ED0000}"/>
    <cellStyle name="vnhead3 2 3 16 3" xfId="55365" xr:uid="{00000000-0005-0000-0000-000072ED0000}"/>
    <cellStyle name="vnhead3 2 3 16 4" xfId="55366" xr:uid="{00000000-0005-0000-0000-000073ED0000}"/>
    <cellStyle name="vnhead3 2 3 16 5" xfId="55367" xr:uid="{00000000-0005-0000-0000-000074ED0000}"/>
    <cellStyle name="vnhead3 2 3 16 6" xfId="55368" xr:uid="{00000000-0005-0000-0000-000075ED0000}"/>
    <cellStyle name="vnhead3 2 3 17" xfId="55369" xr:uid="{00000000-0005-0000-0000-000076ED0000}"/>
    <cellStyle name="vnhead3 2 3 17 2" xfId="55370" xr:uid="{00000000-0005-0000-0000-000077ED0000}"/>
    <cellStyle name="vnhead3 2 3 17 3" xfId="55371" xr:uid="{00000000-0005-0000-0000-000078ED0000}"/>
    <cellStyle name="vnhead3 2 3 17 4" xfId="55372" xr:uid="{00000000-0005-0000-0000-000079ED0000}"/>
    <cellStyle name="vnhead3 2 3 17 5" xfId="55373" xr:uid="{00000000-0005-0000-0000-00007AED0000}"/>
    <cellStyle name="vnhead3 2 3 17 6" xfId="55374" xr:uid="{00000000-0005-0000-0000-00007BED0000}"/>
    <cellStyle name="vnhead3 2 3 18" xfId="55375" xr:uid="{00000000-0005-0000-0000-00007CED0000}"/>
    <cellStyle name="vnhead3 2 3 18 2" xfId="55376" xr:uid="{00000000-0005-0000-0000-00007DED0000}"/>
    <cellStyle name="vnhead3 2 3 18 3" xfId="55377" xr:uid="{00000000-0005-0000-0000-00007EED0000}"/>
    <cellStyle name="vnhead3 2 3 18 4" xfId="55378" xr:uid="{00000000-0005-0000-0000-00007FED0000}"/>
    <cellStyle name="vnhead3 2 3 18 5" xfId="55379" xr:uid="{00000000-0005-0000-0000-000080ED0000}"/>
    <cellStyle name="vnhead3 2 3 18 6" xfId="55380" xr:uid="{00000000-0005-0000-0000-000081ED0000}"/>
    <cellStyle name="vnhead3 2 3 19" xfId="55381" xr:uid="{00000000-0005-0000-0000-000082ED0000}"/>
    <cellStyle name="vnhead3 2 3 19 2" xfId="55382" xr:uid="{00000000-0005-0000-0000-000083ED0000}"/>
    <cellStyle name="vnhead3 2 3 19 3" xfId="55383" xr:uid="{00000000-0005-0000-0000-000084ED0000}"/>
    <cellStyle name="vnhead3 2 3 19 4" xfId="55384" xr:uid="{00000000-0005-0000-0000-000085ED0000}"/>
    <cellStyle name="vnhead3 2 3 19 5" xfId="55385" xr:uid="{00000000-0005-0000-0000-000086ED0000}"/>
    <cellStyle name="vnhead3 2 3 19 6" xfId="55386" xr:uid="{00000000-0005-0000-0000-000087ED0000}"/>
    <cellStyle name="vnhead3 2 3 2" xfId="55387" xr:uid="{00000000-0005-0000-0000-000088ED0000}"/>
    <cellStyle name="vnhead3 2 3 2 2" xfId="55388" xr:uid="{00000000-0005-0000-0000-000089ED0000}"/>
    <cellStyle name="vnhead3 2 3 2 3" xfId="55389" xr:uid="{00000000-0005-0000-0000-00008AED0000}"/>
    <cellStyle name="vnhead3 2 3 2 4" xfId="55390" xr:uid="{00000000-0005-0000-0000-00008BED0000}"/>
    <cellStyle name="vnhead3 2 3 2 5" xfId="55391" xr:uid="{00000000-0005-0000-0000-00008CED0000}"/>
    <cellStyle name="vnhead3 2 3 2 6" xfId="55392" xr:uid="{00000000-0005-0000-0000-00008DED0000}"/>
    <cellStyle name="vnhead3 2 3 2 7" xfId="55393" xr:uid="{00000000-0005-0000-0000-00008EED0000}"/>
    <cellStyle name="vnhead3 2 3 20" xfId="55394" xr:uid="{00000000-0005-0000-0000-00008FED0000}"/>
    <cellStyle name="vnhead3 2 3 20 2" xfId="55395" xr:uid="{00000000-0005-0000-0000-000090ED0000}"/>
    <cellStyle name="vnhead3 2 3 20 3" xfId="55396" xr:uid="{00000000-0005-0000-0000-000091ED0000}"/>
    <cellStyle name="vnhead3 2 3 20 4" xfId="55397" xr:uid="{00000000-0005-0000-0000-000092ED0000}"/>
    <cellStyle name="vnhead3 2 3 20 5" xfId="55398" xr:uid="{00000000-0005-0000-0000-000093ED0000}"/>
    <cellStyle name="vnhead3 2 3 20 6" xfId="55399" xr:uid="{00000000-0005-0000-0000-000094ED0000}"/>
    <cellStyle name="vnhead3 2 3 21" xfId="55400" xr:uid="{00000000-0005-0000-0000-000095ED0000}"/>
    <cellStyle name="vnhead3 2 3 21 2" xfId="55401" xr:uid="{00000000-0005-0000-0000-000096ED0000}"/>
    <cellStyle name="vnhead3 2 3 21 3" xfId="55402" xr:uid="{00000000-0005-0000-0000-000097ED0000}"/>
    <cellStyle name="vnhead3 2 3 21 4" xfId="55403" xr:uid="{00000000-0005-0000-0000-000098ED0000}"/>
    <cellStyle name="vnhead3 2 3 21 5" xfId="55404" xr:uid="{00000000-0005-0000-0000-000099ED0000}"/>
    <cellStyle name="vnhead3 2 3 21 6" xfId="55405" xr:uid="{00000000-0005-0000-0000-00009AED0000}"/>
    <cellStyle name="vnhead3 2 3 22" xfId="55406" xr:uid="{00000000-0005-0000-0000-00009BED0000}"/>
    <cellStyle name="vnhead3 2 3 22 2" xfId="55407" xr:uid="{00000000-0005-0000-0000-00009CED0000}"/>
    <cellStyle name="vnhead3 2 3 22 3" xfId="55408" xr:uid="{00000000-0005-0000-0000-00009DED0000}"/>
    <cellStyle name="vnhead3 2 3 22 4" xfId="55409" xr:uid="{00000000-0005-0000-0000-00009EED0000}"/>
    <cellStyle name="vnhead3 2 3 22 5" xfId="55410" xr:uid="{00000000-0005-0000-0000-00009FED0000}"/>
    <cellStyle name="vnhead3 2 3 22 6" xfId="55411" xr:uid="{00000000-0005-0000-0000-0000A0ED0000}"/>
    <cellStyle name="vnhead3 2 3 23" xfId="55412" xr:uid="{00000000-0005-0000-0000-0000A1ED0000}"/>
    <cellStyle name="vnhead3 2 3 23 2" xfId="55413" xr:uid="{00000000-0005-0000-0000-0000A2ED0000}"/>
    <cellStyle name="vnhead3 2 3 23 3" xfId="55414" xr:uid="{00000000-0005-0000-0000-0000A3ED0000}"/>
    <cellStyle name="vnhead3 2 3 23 4" xfId="55415" xr:uid="{00000000-0005-0000-0000-0000A4ED0000}"/>
    <cellStyle name="vnhead3 2 3 23 5" xfId="55416" xr:uid="{00000000-0005-0000-0000-0000A5ED0000}"/>
    <cellStyle name="vnhead3 2 3 23 6" xfId="55417" xr:uid="{00000000-0005-0000-0000-0000A6ED0000}"/>
    <cellStyle name="vnhead3 2 3 24" xfId="55418" xr:uid="{00000000-0005-0000-0000-0000A7ED0000}"/>
    <cellStyle name="vnhead3 2 3 24 2" xfId="55419" xr:uid="{00000000-0005-0000-0000-0000A8ED0000}"/>
    <cellStyle name="vnhead3 2 3 24 3" xfId="55420" xr:uid="{00000000-0005-0000-0000-0000A9ED0000}"/>
    <cellStyle name="vnhead3 2 3 24 4" xfId="55421" xr:uid="{00000000-0005-0000-0000-0000AAED0000}"/>
    <cellStyle name="vnhead3 2 3 24 5" xfId="55422" xr:uid="{00000000-0005-0000-0000-0000ABED0000}"/>
    <cellStyle name="vnhead3 2 3 24 6" xfId="55423" xr:uid="{00000000-0005-0000-0000-0000ACED0000}"/>
    <cellStyle name="vnhead3 2 3 25" xfId="55424" xr:uid="{00000000-0005-0000-0000-0000ADED0000}"/>
    <cellStyle name="vnhead3 2 3 25 2" xfId="55425" xr:uid="{00000000-0005-0000-0000-0000AEED0000}"/>
    <cellStyle name="vnhead3 2 3 25 3" xfId="55426" xr:uid="{00000000-0005-0000-0000-0000AFED0000}"/>
    <cellStyle name="vnhead3 2 3 25 4" xfId="55427" xr:uid="{00000000-0005-0000-0000-0000B0ED0000}"/>
    <cellStyle name="vnhead3 2 3 25 5" xfId="55428" xr:uid="{00000000-0005-0000-0000-0000B1ED0000}"/>
    <cellStyle name="vnhead3 2 3 25 6" xfId="55429" xr:uid="{00000000-0005-0000-0000-0000B2ED0000}"/>
    <cellStyle name="vnhead3 2 3 26" xfId="55430" xr:uid="{00000000-0005-0000-0000-0000B3ED0000}"/>
    <cellStyle name="vnhead3 2 3 26 2" xfId="55431" xr:uid="{00000000-0005-0000-0000-0000B4ED0000}"/>
    <cellStyle name="vnhead3 2 3 26 3" xfId="55432" xr:uid="{00000000-0005-0000-0000-0000B5ED0000}"/>
    <cellStyle name="vnhead3 2 3 26 4" xfId="55433" xr:uid="{00000000-0005-0000-0000-0000B6ED0000}"/>
    <cellStyle name="vnhead3 2 3 26 5" xfId="55434" xr:uid="{00000000-0005-0000-0000-0000B7ED0000}"/>
    <cellStyle name="vnhead3 2 3 26 6" xfId="55435" xr:uid="{00000000-0005-0000-0000-0000B8ED0000}"/>
    <cellStyle name="vnhead3 2 3 27" xfId="55436" xr:uid="{00000000-0005-0000-0000-0000B9ED0000}"/>
    <cellStyle name="vnhead3 2 3 27 2" xfId="55437" xr:uid="{00000000-0005-0000-0000-0000BAED0000}"/>
    <cellStyle name="vnhead3 2 3 27 3" xfId="55438" xr:uid="{00000000-0005-0000-0000-0000BBED0000}"/>
    <cellStyle name="vnhead3 2 3 27 4" xfId="55439" xr:uid="{00000000-0005-0000-0000-0000BCED0000}"/>
    <cellStyle name="vnhead3 2 3 27 5" xfId="55440" xr:uid="{00000000-0005-0000-0000-0000BDED0000}"/>
    <cellStyle name="vnhead3 2 3 27 6" xfId="55441" xr:uid="{00000000-0005-0000-0000-0000BEED0000}"/>
    <cellStyle name="vnhead3 2 3 28" xfId="55442" xr:uid="{00000000-0005-0000-0000-0000BFED0000}"/>
    <cellStyle name="vnhead3 2 3 28 2" xfId="55443" xr:uid="{00000000-0005-0000-0000-0000C0ED0000}"/>
    <cellStyle name="vnhead3 2 3 28 3" xfId="55444" xr:uid="{00000000-0005-0000-0000-0000C1ED0000}"/>
    <cellStyle name="vnhead3 2 3 28 4" xfId="55445" xr:uid="{00000000-0005-0000-0000-0000C2ED0000}"/>
    <cellStyle name="vnhead3 2 3 28 5" xfId="55446" xr:uid="{00000000-0005-0000-0000-0000C3ED0000}"/>
    <cellStyle name="vnhead3 2 3 28 6" xfId="55447" xr:uid="{00000000-0005-0000-0000-0000C4ED0000}"/>
    <cellStyle name="vnhead3 2 3 29" xfId="55448" xr:uid="{00000000-0005-0000-0000-0000C5ED0000}"/>
    <cellStyle name="vnhead3 2 3 29 2" xfId="55449" xr:uid="{00000000-0005-0000-0000-0000C6ED0000}"/>
    <cellStyle name="vnhead3 2 3 29 3" xfId="55450" xr:uid="{00000000-0005-0000-0000-0000C7ED0000}"/>
    <cellStyle name="vnhead3 2 3 29 4" xfId="55451" xr:uid="{00000000-0005-0000-0000-0000C8ED0000}"/>
    <cellStyle name="vnhead3 2 3 29 5" xfId="55452" xr:uid="{00000000-0005-0000-0000-0000C9ED0000}"/>
    <cellStyle name="vnhead3 2 3 29 6" xfId="55453" xr:uid="{00000000-0005-0000-0000-0000CAED0000}"/>
    <cellStyle name="vnhead3 2 3 3" xfId="55454" xr:uid="{00000000-0005-0000-0000-0000CBED0000}"/>
    <cellStyle name="vnhead3 2 3 3 2" xfId="55455" xr:uid="{00000000-0005-0000-0000-0000CCED0000}"/>
    <cellStyle name="vnhead3 2 3 3 3" xfId="55456" xr:uid="{00000000-0005-0000-0000-0000CDED0000}"/>
    <cellStyle name="vnhead3 2 3 3 4" xfId="55457" xr:uid="{00000000-0005-0000-0000-0000CEED0000}"/>
    <cellStyle name="vnhead3 2 3 3 5" xfId="55458" xr:uid="{00000000-0005-0000-0000-0000CFED0000}"/>
    <cellStyle name="vnhead3 2 3 3 6" xfId="55459" xr:uid="{00000000-0005-0000-0000-0000D0ED0000}"/>
    <cellStyle name="vnhead3 2 3 30" xfId="55460" xr:uid="{00000000-0005-0000-0000-0000D1ED0000}"/>
    <cellStyle name="vnhead3 2 3 31" xfId="55461" xr:uid="{00000000-0005-0000-0000-0000D2ED0000}"/>
    <cellStyle name="vnhead3 2 3 32" xfId="55462" xr:uid="{00000000-0005-0000-0000-0000D3ED0000}"/>
    <cellStyle name="vnhead3 2 3 33" xfId="55463" xr:uid="{00000000-0005-0000-0000-0000D4ED0000}"/>
    <cellStyle name="vnhead3 2 3 34" xfId="55464" xr:uid="{00000000-0005-0000-0000-0000D5ED0000}"/>
    <cellStyle name="vnhead3 2 3 4" xfId="55465" xr:uid="{00000000-0005-0000-0000-0000D6ED0000}"/>
    <cellStyle name="vnhead3 2 3 4 2" xfId="55466" xr:uid="{00000000-0005-0000-0000-0000D7ED0000}"/>
    <cellStyle name="vnhead3 2 3 4 3" xfId="55467" xr:uid="{00000000-0005-0000-0000-0000D8ED0000}"/>
    <cellStyle name="vnhead3 2 3 4 4" xfId="55468" xr:uid="{00000000-0005-0000-0000-0000D9ED0000}"/>
    <cellStyle name="vnhead3 2 3 4 5" xfId="55469" xr:uid="{00000000-0005-0000-0000-0000DAED0000}"/>
    <cellStyle name="vnhead3 2 3 4 6" xfId="55470" xr:uid="{00000000-0005-0000-0000-0000DBED0000}"/>
    <cellStyle name="vnhead3 2 3 5" xfId="55471" xr:uid="{00000000-0005-0000-0000-0000DCED0000}"/>
    <cellStyle name="vnhead3 2 3 5 2" xfId="55472" xr:uid="{00000000-0005-0000-0000-0000DDED0000}"/>
    <cellStyle name="vnhead3 2 3 5 3" xfId="55473" xr:uid="{00000000-0005-0000-0000-0000DEED0000}"/>
    <cellStyle name="vnhead3 2 3 5 4" xfId="55474" xr:uid="{00000000-0005-0000-0000-0000DFED0000}"/>
    <cellStyle name="vnhead3 2 3 5 5" xfId="55475" xr:uid="{00000000-0005-0000-0000-0000E0ED0000}"/>
    <cellStyle name="vnhead3 2 3 5 6" xfId="55476" xr:uid="{00000000-0005-0000-0000-0000E1ED0000}"/>
    <cellStyle name="vnhead3 2 3 6" xfId="55477" xr:uid="{00000000-0005-0000-0000-0000E2ED0000}"/>
    <cellStyle name="vnhead3 2 3 6 2" xfId="55478" xr:uid="{00000000-0005-0000-0000-0000E3ED0000}"/>
    <cellStyle name="vnhead3 2 3 6 3" xfId="55479" xr:uid="{00000000-0005-0000-0000-0000E4ED0000}"/>
    <cellStyle name="vnhead3 2 3 6 4" xfId="55480" xr:uid="{00000000-0005-0000-0000-0000E5ED0000}"/>
    <cellStyle name="vnhead3 2 3 6 5" xfId="55481" xr:uid="{00000000-0005-0000-0000-0000E6ED0000}"/>
    <cellStyle name="vnhead3 2 3 6 6" xfId="55482" xr:uid="{00000000-0005-0000-0000-0000E7ED0000}"/>
    <cellStyle name="vnhead3 2 3 7" xfId="55483" xr:uid="{00000000-0005-0000-0000-0000E8ED0000}"/>
    <cellStyle name="vnhead3 2 3 7 2" xfId="55484" xr:uid="{00000000-0005-0000-0000-0000E9ED0000}"/>
    <cellStyle name="vnhead3 2 3 7 3" xfId="55485" xr:uid="{00000000-0005-0000-0000-0000EAED0000}"/>
    <cellStyle name="vnhead3 2 3 7 4" xfId="55486" xr:uid="{00000000-0005-0000-0000-0000EBED0000}"/>
    <cellStyle name="vnhead3 2 3 7 5" xfId="55487" xr:uid="{00000000-0005-0000-0000-0000ECED0000}"/>
    <cellStyle name="vnhead3 2 3 7 6" xfId="55488" xr:uid="{00000000-0005-0000-0000-0000EDED0000}"/>
    <cellStyle name="vnhead3 2 3 8" xfId="55489" xr:uid="{00000000-0005-0000-0000-0000EEED0000}"/>
    <cellStyle name="vnhead3 2 3 8 2" xfId="55490" xr:uid="{00000000-0005-0000-0000-0000EFED0000}"/>
    <cellStyle name="vnhead3 2 3 8 3" xfId="55491" xr:uid="{00000000-0005-0000-0000-0000F0ED0000}"/>
    <cellStyle name="vnhead3 2 3 8 4" xfId="55492" xr:uid="{00000000-0005-0000-0000-0000F1ED0000}"/>
    <cellStyle name="vnhead3 2 3 8 5" xfId="55493" xr:uid="{00000000-0005-0000-0000-0000F2ED0000}"/>
    <cellStyle name="vnhead3 2 3 8 6" xfId="55494" xr:uid="{00000000-0005-0000-0000-0000F3ED0000}"/>
    <cellStyle name="vnhead3 2 3 9" xfId="55495" xr:uid="{00000000-0005-0000-0000-0000F4ED0000}"/>
    <cellStyle name="vnhead3 2 3 9 2" xfId="55496" xr:uid="{00000000-0005-0000-0000-0000F5ED0000}"/>
    <cellStyle name="vnhead3 2 3 9 3" xfId="55497" xr:uid="{00000000-0005-0000-0000-0000F6ED0000}"/>
    <cellStyle name="vnhead3 2 3 9 4" xfId="55498" xr:uid="{00000000-0005-0000-0000-0000F7ED0000}"/>
    <cellStyle name="vnhead3 2 3 9 5" xfId="55499" xr:uid="{00000000-0005-0000-0000-0000F8ED0000}"/>
    <cellStyle name="vnhead3 2 3 9 6" xfId="55500" xr:uid="{00000000-0005-0000-0000-0000F9ED0000}"/>
    <cellStyle name="vnhead3 20" xfId="55501" xr:uid="{00000000-0005-0000-0000-0000FAED0000}"/>
    <cellStyle name="vnhead3 20 2" xfId="55502" xr:uid="{00000000-0005-0000-0000-0000FBED0000}"/>
    <cellStyle name="vnhead3 20 3" xfId="55503" xr:uid="{00000000-0005-0000-0000-0000FCED0000}"/>
    <cellStyle name="vnhead3 20 4" xfId="55504" xr:uid="{00000000-0005-0000-0000-0000FDED0000}"/>
    <cellStyle name="vnhead3 20 5" xfId="55505" xr:uid="{00000000-0005-0000-0000-0000FEED0000}"/>
    <cellStyle name="vnhead3 20 6" xfId="55506" xr:uid="{00000000-0005-0000-0000-0000FFED0000}"/>
    <cellStyle name="vnhead3 21" xfId="55507" xr:uid="{00000000-0005-0000-0000-000000EE0000}"/>
    <cellStyle name="vnhead3 21 2" xfId="55508" xr:uid="{00000000-0005-0000-0000-000001EE0000}"/>
    <cellStyle name="vnhead3 21 3" xfId="55509" xr:uid="{00000000-0005-0000-0000-000002EE0000}"/>
    <cellStyle name="vnhead3 21 4" xfId="55510" xr:uid="{00000000-0005-0000-0000-000003EE0000}"/>
    <cellStyle name="vnhead3 21 5" xfId="55511" xr:uid="{00000000-0005-0000-0000-000004EE0000}"/>
    <cellStyle name="vnhead3 21 6" xfId="55512" xr:uid="{00000000-0005-0000-0000-000005EE0000}"/>
    <cellStyle name="vnhead3 22" xfId="55513" xr:uid="{00000000-0005-0000-0000-000006EE0000}"/>
    <cellStyle name="vnhead3 22 2" xfId="55514" xr:uid="{00000000-0005-0000-0000-000007EE0000}"/>
    <cellStyle name="vnhead3 22 3" xfId="55515" xr:uid="{00000000-0005-0000-0000-000008EE0000}"/>
    <cellStyle name="vnhead3 22 4" xfId="55516" xr:uid="{00000000-0005-0000-0000-000009EE0000}"/>
    <cellStyle name="vnhead3 22 5" xfId="55517" xr:uid="{00000000-0005-0000-0000-00000AEE0000}"/>
    <cellStyle name="vnhead3 22 6" xfId="55518" xr:uid="{00000000-0005-0000-0000-00000BEE0000}"/>
    <cellStyle name="vnhead3 23" xfId="55519" xr:uid="{00000000-0005-0000-0000-00000CEE0000}"/>
    <cellStyle name="vnhead3 23 2" xfId="55520" xr:uid="{00000000-0005-0000-0000-00000DEE0000}"/>
    <cellStyle name="vnhead3 23 3" xfId="55521" xr:uid="{00000000-0005-0000-0000-00000EEE0000}"/>
    <cellStyle name="vnhead3 23 4" xfId="55522" xr:uid="{00000000-0005-0000-0000-00000FEE0000}"/>
    <cellStyle name="vnhead3 23 5" xfId="55523" xr:uid="{00000000-0005-0000-0000-000010EE0000}"/>
    <cellStyle name="vnhead3 23 6" xfId="55524" xr:uid="{00000000-0005-0000-0000-000011EE0000}"/>
    <cellStyle name="vnhead3 24" xfId="55525" xr:uid="{00000000-0005-0000-0000-000012EE0000}"/>
    <cellStyle name="vnhead3 24 2" xfId="55526" xr:uid="{00000000-0005-0000-0000-000013EE0000}"/>
    <cellStyle name="vnhead3 24 3" xfId="55527" xr:uid="{00000000-0005-0000-0000-000014EE0000}"/>
    <cellStyle name="vnhead3 24 4" xfId="55528" xr:uid="{00000000-0005-0000-0000-000015EE0000}"/>
    <cellStyle name="vnhead3 24 5" xfId="55529" xr:uid="{00000000-0005-0000-0000-000016EE0000}"/>
    <cellStyle name="vnhead3 24 6" xfId="55530" xr:uid="{00000000-0005-0000-0000-000017EE0000}"/>
    <cellStyle name="vnhead3 25" xfId="55531" xr:uid="{00000000-0005-0000-0000-000018EE0000}"/>
    <cellStyle name="vnhead3 25 2" xfId="55532" xr:uid="{00000000-0005-0000-0000-000019EE0000}"/>
    <cellStyle name="vnhead3 25 3" xfId="55533" xr:uid="{00000000-0005-0000-0000-00001AEE0000}"/>
    <cellStyle name="vnhead3 25 4" xfId="55534" xr:uid="{00000000-0005-0000-0000-00001BEE0000}"/>
    <cellStyle name="vnhead3 25 5" xfId="55535" xr:uid="{00000000-0005-0000-0000-00001CEE0000}"/>
    <cellStyle name="vnhead3 25 6" xfId="55536" xr:uid="{00000000-0005-0000-0000-00001DEE0000}"/>
    <cellStyle name="vnhead3 26" xfId="55537" xr:uid="{00000000-0005-0000-0000-00001EEE0000}"/>
    <cellStyle name="vnhead3 26 2" xfId="55538" xr:uid="{00000000-0005-0000-0000-00001FEE0000}"/>
    <cellStyle name="vnhead3 26 3" xfId="55539" xr:uid="{00000000-0005-0000-0000-000020EE0000}"/>
    <cellStyle name="vnhead3 26 4" xfId="55540" xr:uid="{00000000-0005-0000-0000-000021EE0000}"/>
    <cellStyle name="vnhead3 26 5" xfId="55541" xr:uid="{00000000-0005-0000-0000-000022EE0000}"/>
    <cellStyle name="vnhead3 26 6" xfId="55542" xr:uid="{00000000-0005-0000-0000-000023EE0000}"/>
    <cellStyle name="vnhead3 27" xfId="55543" xr:uid="{00000000-0005-0000-0000-000024EE0000}"/>
    <cellStyle name="vnhead3 27 2" xfId="55544" xr:uid="{00000000-0005-0000-0000-000025EE0000}"/>
    <cellStyle name="vnhead3 27 3" xfId="55545" xr:uid="{00000000-0005-0000-0000-000026EE0000}"/>
    <cellStyle name="vnhead3 27 4" xfId="55546" xr:uid="{00000000-0005-0000-0000-000027EE0000}"/>
    <cellStyle name="vnhead3 27 5" xfId="55547" xr:uid="{00000000-0005-0000-0000-000028EE0000}"/>
    <cellStyle name="vnhead3 27 6" xfId="55548" xr:uid="{00000000-0005-0000-0000-000029EE0000}"/>
    <cellStyle name="vnhead3 28" xfId="55549" xr:uid="{00000000-0005-0000-0000-00002AEE0000}"/>
    <cellStyle name="vnhead3 28 2" xfId="55550" xr:uid="{00000000-0005-0000-0000-00002BEE0000}"/>
    <cellStyle name="vnhead3 28 3" xfId="55551" xr:uid="{00000000-0005-0000-0000-00002CEE0000}"/>
    <cellStyle name="vnhead3 28 4" xfId="55552" xr:uid="{00000000-0005-0000-0000-00002DEE0000}"/>
    <cellStyle name="vnhead3 28 5" xfId="55553" xr:uid="{00000000-0005-0000-0000-00002EEE0000}"/>
    <cellStyle name="vnhead3 28 6" xfId="55554" xr:uid="{00000000-0005-0000-0000-00002FEE0000}"/>
    <cellStyle name="vnhead3 29" xfId="55555" xr:uid="{00000000-0005-0000-0000-000030EE0000}"/>
    <cellStyle name="vnhead3 29 2" xfId="55556" xr:uid="{00000000-0005-0000-0000-000031EE0000}"/>
    <cellStyle name="vnhead3 29 3" xfId="55557" xr:uid="{00000000-0005-0000-0000-000032EE0000}"/>
    <cellStyle name="vnhead3 29 4" xfId="55558" xr:uid="{00000000-0005-0000-0000-000033EE0000}"/>
    <cellStyle name="vnhead3 29 5" xfId="55559" xr:uid="{00000000-0005-0000-0000-000034EE0000}"/>
    <cellStyle name="vnhead3 29 6" xfId="55560" xr:uid="{00000000-0005-0000-0000-000035EE0000}"/>
    <cellStyle name="vnhead3 3" xfId="55561" xr:uid="{00000000-0005-0000-0000-000036EE0000}"/>
    <cellStyle name="vnhead3 3 10" xfId="55562" xr:uid="{00000000-0005-0000-0000-000037EE0000}"/>
    <cellStyle name="vnhead3 3 10 2" xfId="55563" xr:uid="{00000000-0005-0000-0000-000038EE0000}"/>
    <cellStyle name="vnhead3 3 10 3" xfId="55564" xr:uid="{00000000-0005-0000-0000-000039EE0000}"/>
    <cellStyle name="vnhead3 3 10 4" xfId="55565" xr:uid="{00000000-0005-0000-0000-00003AEE0000}"/>
    <cellStyle name="vnhead3 3 10 5" xfId="55566" xr:uid="{00000000-0005-0000-0000-00003BEE0000}"/>
    <cellStyle name="vnhead3 3 10 6" xfId="55567" xr:uid="{00000000-0005-0000-0000-00003CEE0000}"/>
    <cellStyle name="vnhead3 3 11" xfId="55568" xr:uid="{00000000-0005-0000-0000-00003DEE0000}"/>
    <cellStyle name="vnhead3 3 11 2" xfId="55569" xr:uid="{00000000-0005-0000-0000-00003EEE0000}"/>
    <cellStyle name="vnhead3 3 11 3" xfId="55570" xr:uid="{00000000-0005-0000-0000-00003FEE0000}"/>
    <cellStyle name="vnhead3 3 11 4" xfId="55571" xr:uid="{00000000-0005-0000-0000-000040EE0000}"/>
    <cellStyle name="vnhead3 3 11 5" xfId="55572" xr:uid="{00000000-0005-0000-0000-000041EE0000}"/>
    <cellStyle name="vnhead3 3 11 6" xfId="55573" xr:uid="{00000000-0005-0000-0000-000042EE0000}"/>
    <cellStyle name="vnhead3 3 12" xfId="55574" xr:uid="{00000000-0005-0000-0000-000043EE0000}"/>
    <cellStyle name="vnhead3 3 12 2" xfId="55575" xr:uid="{00000000-0005-0000-0000-000044EE0000}"/>
    <cellStyle name="vnhead3 3 12 3" xfId="55576" xr:uid="{00000000-0005-0000-0000-000045EE0000}"/>
    <cellStyle name="vnhead3 3 12 4" xfId="55577" xr:uid="{00000000-0005-0000-0000-000046EE0000}"/>
    <cellStyle name="vnhead3 3 12 5" xfId="55578" xr:uid="{00000000-0005-0000-0000-000047EE0000}"/>
    <cellStyle name="vnhead3 3 12 6" xfId="55579" xr:uid="{00000000-0005-0000-0000-000048EE0000}"/>
    <cellStyle name="vnhead3 3 13" xfId="55580" xr:uid="{00000000-0005-0000-0000-000049EE0000}"/>
    <cellStyle name="vnhead3 3 13 2" xfId="55581" xr:uid="{00000000-0005-0000-0000-00004AEE0000}"/>
    <cellStyle name="vnhead3 3 13 3" xfId="55582" xr:uid="{00000000-0005-0000-0000-00004BEE0000}"/>
    <cellStyle name="vnhead3 3 13 4" xfId="55583" xr:uid="{00000000-0005-0000-0000-00004CEE0000}"/>
    <cellStyle name="vnhead3 3 13 5" xfId="55584" xr:uid="{00000000-0005-0000-0000-00004DEE0000}"/>
    <cellStyle name="vnhead3 3 13 6" xfId="55585" xr:uid="{00000000-0005-0000-0000-00004EEE0000}"/>
    <cellStyle name="vnhead3 3 14" xfId="55586" xr:uid="{00000000-0005-0000-0000-00004FEE0000}"/>
    <cellStyle name="vnhead3 3 14 2" xfId="55587" xr:uid="{00000000-0005-0000-0000-000050EE0000}"/>
    <cellStyle name="vnhead3 3 14 3" xfId="55588" xr:uid="{00000000-0005-0000-0000-000051EE0000}"/>
    <cellStyle name="vnhead3 3 14 4" xfId="55589" xr:uid="{00000000-0005-0000-0000-000052EE0000}"/>
    <cellStyle name="vnhead3 3 14 5" xfId="55590" xr:uid="{00000000-0005-0000-0000-000053EE0000}"/>
    <cellStyle name="vnhead3 3 14 6" xfId="55591" xr:uid="{00000000-0005-0000-0000-000054EE0000}"/>
    <cellStyle name="vnhead3 3 15" xfId="55592" xr:uid="{00000000-0005-0000-0000-000055EE0000}"/>
    <cellStyle name="vnhead3 3 15 2" xfId="55593" xr:uid="{00000000-0005-0000-0000-000056EE0000}"/>
    <cellStyle name="vnhead3 3 15 3" xfId="55594" xr:uid="{00000000-0005-0000-0000-000057EE0000}"/>
    <cellStyle name="vnhead3 3 15 4" xfId="55595" xr:uid="{00000000-0005-0000-0000-000058EE0000}"/>
    <cellStyle name="vnhead3 3 15 5" xfId="55596" xr:uid="{00000000-0005-0000-0000-000059EE0000}"/>
    <cellStyle name="vnhead3 3 15 6" xfId="55597" xr:uid="{00000000-0005-0000-0000-00005AEE0000}"/>
    <cellStyle name="vnhead3 3 16" xfId="55598" xr:uid="{00000000-0005-0000-0000-00005BEE0000}"/>
    <cellStyle name="vnhead3 3 16 2" xfId="55599" xr:uid="{00000000-0005-0000-0000-00005CEE0000}"/>
    <cellStyle name="vnhead3 3 16 3" xfId="55600" xr:uid="{00000000-0005-0000-0000-00005DEE0000}"/>
    <cellStyle name="vnhead3 3 16 4" xfId="55601" xr:uid="{00000000-0005-0000-0000-00005EEE0000}"/>
    <cellStyle name="vnhead3 3 16 5" xfId="55602" xr:uid="{00000000-0005-0000-0000-00005FEE0000}"/>
    <cellStyle name="vnhead3 3 16 6" xfId="55603" xr:uid="{00000000-0005-0000-0000-000060EE0000}"/>
    <cellStyle name="vnhead3 3 17" xfId="55604" xr:uid="{00000000-0005-0000-0000-000061EE0000}"/>
    <cellStyle name="vnhead3 3 17 2" xfId="55605" xr:uid="{00000000-0005-0000-0000-000062EE0000}"/>
    <cellStyle name="vnhead3 3 17 3" xfId="55606" xr:uid="{00000000-0005-0000-0000-000063EE0000}"/>
    <cellStyle name="vnhead3 3 17 4" xfId="55607" xr:uid="{00000000-0005-0000-0000-000064EE0000}"/>
    <cellStyle name="vnhead3 3 17 5" xfId="55608" xr:uid="{00000000-0005-0000-0000-000065EE0000}"/>
    <cellStyle name="vnhead3 3 17 6" xfId="55609" xr:uid="{00000000-0005-0000-0000-000066EE0000}"/>
    <cellStyle name="vnhead3 3 18" xfId="55610" xr:uid="{00000000-0005-0000-0000-000067EE0000}"/>
    <cellStyle name="vnhead3 3 18 2" xfId="55611" xr:uid="{00000000-0005-0000-0000-000068EE0000}"/>
    <cellStyle name="vnhead3 3 18 3" xfId="55612" xr:uid="{00000000-0005-0000-0000-000069EE0000}"/>
    <cellStyle name="vnhead3 3 18 4" xfId="55613" xr:uid="{00000000-0005-0000-0000-00006AEE0000}"/>
    <cellStyle name="vnhead3 3 18 5" xfId="55614" xr:uid="{00000000-0005-0000-0000-00006BEE0000}"/>
    <cellStyle name="vnhead3 3 18 6" xfId="55615" xr:uid="{00000000-0005-0000-0000-00006CEE0000}"/>
    <cellStyle name="vnhead3 3 19" xfId="55616" xr:uid="{00000000-0005-0000-0000-00006DEE0000}"/>
    <cellStyle name="vnhead3 3 19 2" xfId="55617" xr:uid="{00000000-0005-0000-0000-00006EEE0000}"/>
    <cellStyle name="vnhead3 3 19 3" xfId="55618" xr:uid="{00000000-0005-0000-0000-00006FEE0000}"/>
    <cellStyle name="vnhead3 3 19 4" xfId="55619" xr:uid="{00000000-0005-0000-0000-000070EE0000}"/>
    <cellStyle name="vnhead3 3 19 5" xfId="55620" xr:uid="{00000000-0005-0000-0000-000071EE0000}"/>
    <cellStyle name="vnhead3 3 19 6" xfId="55621" xr:uid="{00000000-0005-0000-0000-000072EE0000}"/>
    <cellStyle name="vnhead3 3 2" xfId="55622" xr:uid="{00000000-0005-0000-0000-000073EE0000}"/>
    <cellStyle name="vnhead3 3 2 2" xfId="55623" xr:uid="{00000000-0005-0000-0000-000074EE0000}"/>
    <cellStyle name="vnhead3 3 2 3" xfId="55624" xr:uid="{00000000-0005-0000-0000-000075EE0000}"/>
    <cellStyle name="vnhead3 3 2 4" xfId="55625" xr:uid="{00000000-0005-0000-0000-000076EE0000}"/>
    <cellStyle name="vnhead3 3 2 5" xfId="55626" xr:uid="{00000000-0005-0000-0000-000077EE0000}"/>
    <cellStyle name="vnhead3 3 2 6" xfId="55627" xr:uid="{00000000-0005-0000-0000-000078EE0000}"/>
    <cellStyle name="vnhead3 3 2 7" xfId="55628" xr:uid="{00000000-0005-0000-0000-000079EE0000}"/>
    <cellStyle name="vnhead3 3 20" xfId="55629" xr:uid="{00000000-0005-0000-0000-00007AEE0000}"/>
    <cellStyle name="vnhead3 3 20 2" xfId="55630" xr:uid="{00000000-0005-0000-0000-00007BEE0000}"/>
    <cellStyle name="vnhead3 3 20 3" xfId="55631" xr:uid="{00000000-0005-0000-0000-00007CEE0000}"/>
    <cellStyle name="vnhead3 3 20 4" xfId="55632" xr:uid="{00000000-0005-0000-0000-00007DEE0000}"/>
    <cellStyle name="vnhead3 3 20 5" xfId="55633" xr:uid="{00000000-0005-0000-0000-00007EEE0000}"/>
    <cellStyle name="vnhead3 3 20 6" xfId="55634" xr:uid="{00000000-0005-0000-0000-00007FEE0000}"/>
    <cellStyle name="vnhead3 3 21" xfId="55635" xr:uid="{00000000-0005-0000-0000-000080EE0000}"/>
    <cellStyle name="vnhead3 3 21 2" xfId="55636" xr:uid="{00000000-0005-0000-0000-000081EE0000}"/>
    <cellStyle name="vnhead3 3 21 3" xfId="55637" xr:uid="{00000000-0005-0000-0000-000082EE0000}"/>
    <cellStyle name="vnhead3 3 21 4" xfId="55638" xr:uid="{00000000-0005-0000-0000-000083EE0000}"/>
    <cellStyle name="vnhead3 3 21 5" xfId="55639" xr:uid="{00000000-0005-0000-0000-000084EE0000}"/>
    <cellStyle name="vnhead3 3 21 6" xfId="55640" xr:uid="{00000000-0005-0000-0000-000085EE0000}"/>
    <cellStyle name="vnhead3 3 22" xfId="55641" xr:uid="{00000000-0005-0000-0000-000086EE0000}"/>
    <cellStyle name="vnhead3 3 22 2" xfId="55642" xr:uid="{00000000-0005-0000-0000-000087EE0000}"/>
    <cellStyle name="vnhead3 3 22 3" xfId="55643" xr:uid="{00000000-0005-0000-0000-000088EE0000}"/>
    <cellStyle name="vnhead3 3 22 4" xfId="55644" xr:uid="{00000000-0005-0000-0000-000089EE0000}"/>
    <cellStyle name="vnhead3 3 22 5" xfId="55645" xr:uid="{00000000-0005-0000-0000-00008AEE0000}"/>
    <cellStyle name="vnhead3 3 22 6" xfId="55646" xr:uid="{00000000-0005-0000-0000-00008BEE0000}"/>
    <cellStyle name="vnhead3 3 23" xfId="55647" xr:uid="{00000000-0005-0000-0000-00008CEE0000}"/>
    <cellStyle name="vnhead3 3 23 2" xfId="55648" xr:uid="{00000000-0005-0000-0000-00008DEE0000}"/>
    <cellStyle name="vnhead3 3 23 3" xfId="55649" xr:uid="{00000000-0005-0000-0000-00008EEE0000}"/>
    <cellStyle name="vnhead3 3 23 4" xfId="55650" xr:uid="{00000000-0005-0000-0000-00008FEE0000}"/>
    <cellStyle name="vnhead3 3 23 5" xfId="55651" xr:uid="{00000000-0005-0000-0000-000090EE0000}"/>
    <cellStyle name="vnhead3 3 23 6" xfId="55652" xr:uid="{00000000-0005-0000-0000-000091EE0000}"/>
    <cellStyle name="vnhead3 3 24" xfId="55653" xr:uid="{00000000-0005-0000-0000-000092EE0000}"/>
    <cellStyle name="vnhead3 3 24 2" xfId="55654" xr:uid="{00000000-0005-0000-0000-000093EE0000}"/>
    <cellStyle name="vnhead3 3 24 3" xfId="55655" xr:uid="{00000000-0005-0000-0000-000094EE0000}"/>
    <cellStyle name="vnhead3 3 24 4" xfId="55656" xr:uid="{00000000-0005-0000-0000-000095EE0000}"/>
    <cellStyle name="vnhead3 3 24 5" xfId="55657" xr:uid="{00000000-0005-0000-0000-000096EE0000}"/>
    <cellStyle name="vnhead3 3 24 6" xfId="55658" xr:uid="{00000000-0005-0000-0000-000097EE0000}"/>
    <cellStyle name="vnhead3 3 25" xfId="55659" xr:uid="{00000000-0005-0000-0000-000098EE0000}"/>
    <cellStyle name="vnhead3 3 25 2" xfId="55660" xr:uid="{00000000-0005-0000-0000-000099EE0000}"/>
    <cellStyle name="vnhead3 3 25 3" xfId="55661" xr:uid="{00000000-0005-0000-0000-00009AEE0000}"/>
    <cellStyle name="vnhead3 3 25 4" xfId="55662" xr:uid="{00000000-0005-0000-0000-00009BEE0000}"/>
    <cellStyle name="vnhead3 3 25 5" xfId="55663" xr:uid="{00000000-0005-0000-0000-00009CEE0000}"/>
    <cellStyle name="vnhead3 3 25 6" xfId="55664" xr:uid="{00000000-0005-0000-0000-00009DEE0000}"/>
    <cellStyle name="vnhead3 3 26" xfId="55665" xr:uid="{00000000-0005-0000-0000-00009EEE0000}"/>
    <cellStyle name="vnhead3 3 26 2" xfId="55666" xr:uid="{00000000-0005-0000-0000-00009FEE0000}"/>
    <cellStyle name="vnhead3 3 26 3" xfId="55667" xr:uid="{00000000-0005-0000-0000-0000A0EE0000}"/>
    <cellStyle name="vnhead3 3 26 4" xfId="55668" xr:uid="{00000000-0005-0000-0000-0000A1EE0000}"/>
    <cellStyle name="vnhead3 3 26 5" xfId="55669" xr:uid="{00000000-0005-0000-0000-0000A2EE0000}"/>
    <cellStyle name="vnhead3 3 26 6" xfId="55670" xr:uid="{00000000-0005-0000-0000-0000A3EE0000}"/>
    <cellStyle name="vnhead3 3 27" xfId="55671" xr:uid="{00000000-0005-0000-0000-0000A4EE0000}"/>
    <cellStyle name="vnhead3 3 27 2" xfId="55672" xr:uid="{00000000-0005-0000-0000-0000A5EE0000}"/>
    <cellStyle name="vnhead3 3 27 3" xfId="55673" xr:uid="{00000000-0005-0000-0000-0000A6EE0000}"/>
    <cellStyle name="vnhead3 3 27 4" xfId="55674" xr:uid="{00000000-0005-0000-0000-0000A7EE0000}"/>
    <cellStyle name="vnhead3 3 27 5" xfId="55675" xr:uid="{00000000-0005-0000-0000-0000A8EE0000}"/>
    <cellStyle name="vnhead3 3 27 6" xfId="55676" xr:uid="{00000000-0005-0000-0000-0000A9EE0000}"/>
    <cellStyle name="vnhead3 3 28" xfId="55677" xr:uid="{00000000-0005-0000-0000-0000AAEE0000}"/>
    <cellStyle name="vnhead3 3 28 2" xfId="55678" xr:uid="{00000000-0005-0000-0000-0000ABEE0000}"/>
    <cellStyle name="vnhead3 3 28 3" xfId="55679" xr:uid="{00000000-0005-0000-0000-0000ACEE0000}"/>
    <cellStyle name="vnhead3 3 28 4" xfId="55680" xr:uid="{00000000-0005-0000-0000-0000ADEE0000}"/>
    <cellStyle name="vnhead3 3 28 5" xfId="55681" xr:uid="{00000000-0005-0000-0000-0000AEEE0000}"/>
    <cellStyle name="vnhead3 3 28 6" xfId="55682" xr:uid="{00000000-0005-0000-0000-0000AFEE0000}"/>
    <cellStyle name="vnhead3 3 29" xfId="55683" xr:uid="{00000000-0005-0000-0000-0000B0EE0000}"/>
    <cellStyle name="vnhead3 3 29 2" xfId="55684" xr:uid="{00000000-0005-0000-0000-0000B1EE0000}"/>
    <cellStyle name="vnhead3 3 29 3" xfId="55685" xr:uid="{00000000-0005-0000-0000-0000B2EE0000}"/>
    <cellStyle name="vnhead3 3 29 4" xfId="55686" xr:uid="{00000000-0005-0000-0000-0000B3EE0000}"/>
    <cellStyle name="vnhead3 3 29 5" xfId="55687" xr:uid="{00000000-0005-0000-0000-0000B4EE0000}"/>
    <cellStyle name="vnhead3 3 29 6" xfId="55688" xr:uid="{00000000-0005-0000-0000-0000B5EE0000}"/>
    <cellStyle name="vnhead3 3 3" xfId="55689" xr:uid="{00000000-0005-0000-0000-0000B6EE0000}"/>
    <cellStyle name="vnhead3 3 3 2" xfId="55690" xr:uid="{00000000-0005-0000-0000-0000B7EE0000}"/>
    <cellStyle name="vnhead3 3 3 3" xfId="55691" xr:uid="{00000000-0005-0000-0000-0000B8EE0000}"/>
    <cellStyle name="vnhead3 3 3 4" xfId="55692" xr:uid="{00000000-0005-0000-0000-0000B9EE0000}"/>
    <cellStyle name="vnhead3 3 3 5" xfId="55693" xr:uid="{00000000-0005-0000-0000-0000BAEE0000}"/>
    <cellStyle name="vnhead3 3 3 6" xfId="55694" xr:uid="{00000000-0005-0000-0000-0000BBEE0000}"/>
    <cellStyle name="vnhead3 3 30" xfId="55695" xr:uid="{00000000-0005-0000-0000-0000BCEE0000}"/>
    <cellStyle name="vnhead3 3 31" xfId="55696" xr:uid="{00000000-0005-0000-0000-0000BDEE0000}"/>
    <cellStyle name="vnhead3 3 32" xfId="55697" xr:uid="{00000000-0005-0000-0000-0000BEEE0000}"/>
    <cellStyle name="vnhead3 3 33" xfId="55698" xr:uid="{00000000-0005-0000-0000-0000BFEE0000}"/>
    <cellStyle name="vnhead3 3 34" xfId="55699" xr:uid="{00000000-0005-0000-0000-0000C0EE0000}"/>
    <cellStyle name="vnhead3 3 4" xfId="55700" xr:uid="{00000000-0005-0000-0000-0000C1EE0000}"/>
    <cellStyle name="vnhead3 3 4 2" xfId="55701" xr:uid="{00000000-0005-0000-0000-0000C2EE0000}"/>
    <cellStyle name="vnhead3 3 4 3" xfId="55702" xr:uid="{00000000-0005-0000-0000-0000C3EE0000}"/>
    <cellStyle name="vnhead3 3 4 4" xfId="55703" xr:uid="{00000000-0005-0000-0000-0000C4EE0000}"/>
    <cellStyle name="vnhead3 3 4 5" xfId="55704" xr:uid="{00000000-0005-0000-0000-0000C5EE0000}"/>
    <cellStyle name="vnhead3 3 4 6" xfId="55705" xr:uid="{00000000-0005-0000-0000-0000C6EE0000}"/>
    <cellStyle name="vnhead3 3 5" xfId="55706" xr:uid="{00000000-0005-0000-0000-0000C7EE0000}"/>
    <cellStyle name="vnhead3 3 5 2" xfId="55707" xr:uid="{00000000-0005-0000-0000-0000C8EE0000}"/>
    <cellStyle name="vnhead3 3 5 3" xfId="55708" xr:uid="{00000000-0005-0000-0000-0000C9EE0000}"/>
    <cellStyle name="vnhead3 3 5 4" xfId="55709" xr:uid="{00000000-0005-0000-0000-0000CAEE0000}"/>
    <cellStyle name="vnhead3 3 5 5" xfId="55710" xr:uid="{00000000-0005-0000-0000-0000CBEE0000}"/>
    <cellStyle name="vnhead3 3 5 6" xfId="55711" xr:uid="{00000000-0005-0000-0000-0000CCEE0000}"/>
    <cellStyle name="vnhead3 3 6" xfId="55712" xr:uid="{00000000-0005-0000-0000-0000CDEE0000}"/>
    <cellStyle name="vnhead3 3 6 2" xfId="55713" xr:uid="{00000000-0005-0000-0000-0000CEEE0000}"/>
    <cellStyle name="vnhead3 3 6 3" xfId="55714" xr:uid="{00000000-0005-0000-0000-0000CFEE0000}"/>
    <cellStyle name="vnhead3 3 6 4" xfId="55715" xr:uid="{00000000-0005-0000-0000-0000D0EE0000}"/>
    <cellStyle name="vnhead3 3 6 5" xfId="55716" xr:uid="{00000000-0005-0000-0000-0000D1EE0000}"/>
    <cellStyle name="vnhead3 3 6 6" xfId="55717" xr:uid="{00000000-0005-0000-0000-0000D2EE0000}"/>
    <cellStyle name="vnhead3 3 7" xfId="55718" xr:uid="{00000000-0005-0000-0000-0000D3EE0000}"/>
    <cellStyle name="vnhead3 3 7 2" xfId="55719" xr:uid="{00000000-0005-0000-0000-0000D4EE0000}"/>
    <cellStyle name="vnhead3 3 7 3" xfId="55720" xr:uid="{00000000-0005-0000-0000-0000D5EE0000}"/>
    <cellStyle name="vnhead3 3 7 4" xfId="55721" xr:uid="{00000000-0005-0000-0000-0000D6EE0000}"/>
    <cellStyle name="vnhead3 3 7 5" xfId="55722" xr:uid="{00000000-0005-0000-0000-0000D7EE0000}"/>
    <cellStyle name="vnhead3 3 7 6" xfId="55723" xr:uid="{00000000-0005-0000-0000-0000D8EE0000}"/>
    <cellStyle name="vnhead3 3 8" xfId="55724" xr:uid="{00000000-0005-0000-0000-0000D9EE0000}"/>
    <cellStyle name="vnhead3 3 8 2" xfId="55725" xr:uid="{00000000-0005-0000-0000-0000DAEE0000}"/>
    <cellStyle name="vnhead3 3 8 3" xfId="55726" xr:uid="{00000000-0005-0000-0000-0000DBEE0000}"/>
    <cellStyle name="vnhead3 3 8 4" xfId="55727" xr:uid="{00000000-0005-0000-0000-0000DCEE0000}"/>
    <cellStyle name="vnhead3 3 8 5" xfId="55728" xr:uid="{00000000-0005-0000-0000-0000DDEE0000}"/>
    <cellStyle name="vnhead3 3 8 6" xfId="55729" xr:uid="{00000000-0005-0000-0000-0000DEEE0000}"/>
    <cellStyle name="vnhead3 3 9" xfId="55730" xr:uid="{00000000-0005-0000-0000-0000DFEE0000}"/>
    <cellStyle name="vnhead3 3 9 2" xfId="55731" xr:uid="{00000000-0005-0000-0000-0000E0EE0000}"/>
    <cellStyle name="vnhead3 3 9 3" xfId="55732" xr:uid="{00000000-0005-0000-0000-0000E1EE0000}"/>
    <cellStyle name="vnhead3 3 9 4" xfId="55733" xr:uid="{00000000-0005-0000-0000-0000E2EE0000}"/>
    <cellStyle name="vnhead3 3 9 5" xfId="55734" xr:uid="{00000000-0005-0000-0000-0000E3EE0000}"/>
    <cellStyle name="vnhead3 3 9 6" xfId="55735" xr:uid="{00000000-0005-0000-0000-0000E4EE0000}"/>
    <cellStyle name="vnhead3 30" xfId="55736" xr:uid="{00000000-0005-0000-0000-0000E5EE0000}"/>
    <cellStyle name="vnhead3 30 2" xfId="55737" xr:uid="{00000000-0005-0000-0000-0000E6EE0000}"/>
    <cellStyle name="vnhead3 30 3" xfId="55738" xr:uid="{00000000-0005-0000-0000-0000E7EE0000}"/>
    <cellStyle name="vnhead3 30 4" xfId="55739" xr:uid="{00000000-0005-0000-0000-0000E8EE0000}"/>
    <cellStyle name="vnhead3 30 5" xfId="55740" xr:uid="{00000000-0005-0000-0000-0000E9EE0000}"/>
    <cellStyle name="vnhead3 30 6" xfId="55741" xr:uid="{00000000-0005-0000-0000-0000EAEE0000}"/>
    <cellStyle name="vnhead3 31" xfId="55742" xr:uid="{00000000-0005-0000-0000-0000EBEE0000}"/>
    <cellStyle name="vnhead3 31 2" xfId="55743" xr:uid="{00000000-0005-0000-0000-0000ECEE0000}"/>
    <cellStyle name="vnhead3 31 3" xfId="55744" xr:uid="{00000000-0005-0000-0000-0000EDEE0000}"/>
    <cellStyle name="vnhead3 31 4" xfId="55745" xr:uid="{00000000-0005-0000-0000-0000EEEE0000}"/>
    <cellStyle name="vnhead3 31 5" xfId="55746" xr:uid="{00000000-0005-0000-0000-0000EFEE0000}"/>
    <cellStyle name="vnhead3 31 6" xfId="55747" xr:uid="{00000000-0005-0000-0000-0000F0EE0000}"/>
    <cellStyle name="vnhead3 32" xfId="55748" xr:uid="{00000000-0005-0000-0000-0000F1EE0000}"/>
    <cellStyle name="vnhead3 32 2" xfId="55749" xr:uid="{00000000-0005-0000-0000-0000F2EE0000}"/>
    <cellStyle name="vnhead3 32 3" xfId="55750" xr:uid="{00000000-0005-0000-0000-0000F3EE0000}"/>
    <cellStyle name="vnhead3 32 4" xfId="55751" xr:uid="{00000000-0005-0000-0000-0000F4EE0000}"/>
    <cellStyle name="vnhead3 32 5" xfId="55752" xr:uid="{00000000-0005-0000-0000-0000F5EE0000}"/>
    <cellStyle name="vnhead3 32 6" xfId="55753" xr:uid="{00000000-0005-0000-0000-0000F6EE0000}"/>
    <cellStyle name="vnhead3 33" xfId="55754" xr:uid="{00000000-0005-0000-0000-0000F7EE0000}"/>
    <cellStyle name="vnhead3 33 2" xfId="55755" xr:uid="{00000000-0005-0000-0000-0000F8EE0000}"/>
    <cellStyle name="vnhead3 33 3" xfId="55756" xr:uid="{00000000-0005-0000-0000-0000F9EE0000}"/>
    <cellStyle name="vnhead3 33 4" xfId="55757" xr:uid="{00000000-0005-0000-0000-0000FAEE0000}"/>
    <cellStyle name="vnhead3 33 5" xfId="55758" xr:uid="{00000000-0005-0000-0000-0000FBEE0000}"/>
    <cellStyle name="vnhead3 33 6" xfId="55759" xr:uid="{00000000-0005-0000-0000-0000FCEE0000}"/>
    <cellStyle name="vnhead3 34" xfId="55760" xr:uid="{00000000-0005-0000-0000-0000FDEE0000}"/>
    <cellStyle name="vnhead3 34 2" xfId="55761" xr:uid="{00000000-0005-0000-0000-0000FEEE0000}"/>
    <cellStyle name="vnhead3 34 3" xfId="55762" xr:uid="{00000000-0005-0000-0000-0000FFEE0000}"/>
    <cellStyle name="vnhead3 34 4" xfId="55763" xr:uid="{00000000-0005-0000-0000-000000EF0000}"/>
    <cellStyle name="vnhead3 34 5" xfId="55764" xr:uid="{00000000-0005-0000-0000-000001EF0000}"/>
    <cellStyle name="vnhead3 34 6" xfId="55765" xr:uid="{00000000-0005-0000-0000-000002EF0000}"/>
    <cellStyle name="vnhead3 35" xfId="55766" xr:uid="{00000000-0005-0000-0000-000003EF0000}"/>
    <cellStyle name="vnhead3 35 2" xfId="55767" xr:uid="{00000000-0005-0000-0000-000004EF0000}"/>
    <cellStyle name="vnhead3 35 3" xfId="55768" xr:uid="{00000000-0005-0000-0000-000005EF0000}"/>
    <cellStyle name="vnhead3 35 4" xfId="55769" xr:uid="{00000000-0005-0000-0000-000006EF0000}"/>
    <cellStyle name="vnhead3 35 5" xfId="55770" xr:uid="{00000000-0005-0000-0000-000007EF0000}"/>
    <cellStyle name="vnhead3 35 6" xfId="55771" xr:uid="{00000000-0005-0000-0000-000008EF0000}"/>
    <cellStyle name="vnhead3 36" xfId="55772" xr:uid="{00000000-0005-0000-0000-000009EF0000}"/>
    <cellStyle name="vnhead3 36 2" xfId="55773" xr:uid="{00000000-0005-0000-0000-00000AEF0000}"/>
    <cellStyle name="vnhead3 36 3" xfId="55774" xr:uid="{00000000-0005-0000-0000-00000BEF0000}"/>
    <cellStyle name="vnhead3 36 4" xfId="55775" xr:uid="{00000000-0005-0000-0000-00000CEF0000}"/>
    <cellStyle name="vnhead3 36 5" xfId="55776" xr:uid="{00000000-0005-0000-0000-00000DEF0000}"/>
    <cellStyle name="vnhead3 36 6" xfId="55777" xr:uid="{00000000-0005-0000-0000-00000EEF0000}"/>
    <cellStyle name="vnhead3 37" xfId="55778" xr:uid="{00000000-0005-0000-0000-00000FEF0000}"/>
    <cellStyle name="vnhead3 38" xfId="55779" xr:uid="{00000000-0005-0000-0000-000010EF0000}"/>
    <cellStyle name="vnhead3 39" xfId="55780" xr:uid="{00000000-0005-0000-0000-000011EF0000}"/>
    <cellStyle name="vnhead3 4" xfId="55781" xr:uid="{00000000-0005-0000-0000-000012EF0000}"/>
    <cellStyle name="vnhead3 4 10" xfId="55782" xr:uid="{00000000-0005-0000-0000-000013EF0000}"/>
    <cellStyle name="vnhead3 4 10 2" xfId="55783" xr:uid="{00000000-0005-0000-0000-000014EF0000}"/>
    <cellStyle name="vnhead3 4 10 3" xfId="55784" xr:uid="{00000000-0005-0000-0000-000015EF0000}"/>
    <cellStyle name="vnhead3 4 10 4" xfId="55785" xr:uid="{00000000-0005-0000-0000-000016EF0000}"/>
    <cellStyle name="vnhead3 4 10 5" xfId="55786" xr:uid="{00000000-0005-0000-0000-000017EF0000}"/>
    <cellStyle name="vnhead3 4 10 6" xfId="55787" xr:uid="{00000000-0005-0000-0000-000018EF0000}"/>
    <cellStyle name="vnhead3 4 11" xfId="55788" xr:uid="{00000000-0005-0000-0000-000019EF0000}"/>
    <cellStyle name="vnhead3 4 11 2" xfId="55789" xr:uid="{00000000-0005-0000-0000-00001AEF0000}"/>
    <cellStyle name="vnhead3 4 11 3" xfId="55790" xr:uid="{00000000-0005-0000-0000-00001BEF0000}"/>
    <cellStyle name="vnhead3 4 11 4" xfId="55791" xr:uid="{00000000-0005-0000-0000-00001CEF0000}"/>
    <cellStyle name="vnhead3 4 11 5" xfId="55792" xr:uid="{00000000-0005-0000-0000-00001DEF0000}"/>
    <cellStyle name="vnhead3 4 11 6" xfId="55793" xr:uid="{00000000-0005-0000-0000-00001EEF0000}"/>
    <cellStyle name="vnhead3 4 12" xfId="55794" xr:uid="{00000000-0005-0000-0000-00001FEF0000}"/>
    <cellStyle name="vnhead3 4 12 2" xfId="55795" xr:uid="{00000000-0005-0000-0000-000020EF0000}"/>
    <cellStyle name="vnhead3 4 12 3" xfId="55796" xr:uid="{00000000-0005-0000-0000-000021EF0000}"/>
    <cellStyle name="vnhead3 4 12 4" xfId="55797" xr:uid="{00000000-0005-0000-0000-000022EF0000}"/>
    <cellStyle name="vnhead3 4 12 5" xfId="55798" xr:uid="{00000000-0005-0000-0000-000023EF0000}"/>
    <cellStyle name="vnhead3 4 12 6" xfId="55799" xr:uid="{00000000-0005-0000-0000-000024EF0000}"/>
    <cellStyle name="vnhead3 4 13" xfId="55800" xr:uid="{00000000-0005-0000-0000-000025EF0000}"/>
    <cellStyle name="vnhead3 4 13 2" xfId="55801" xr:uid="{00000000-0005-0000-0000-000026EF0000}"/>
    <cellStyle name="vnhead3 4 13 3" xfId="55802" xr:uid="{00000000-0005-0000-0000-000027EF0000}"/>
    <cellStyle name="vnhead3 4 13 4" xfId="55803" xr:uid="{00000000-0005-0000-0000-000028EF0000}"/>
    <cellStyle name="vnhead3 4 13 5" xfId="55804" xr:uid="{00000000-0005-0000-0000-000029EF0000}"/>
    <cellStyle name="vnhead3 4 13 6" xfId="55805" xr:uid="{00000000-0005-0000-0000-00002AEF0000}"/>
    <cellStyle name="vnhead3 4 14" xfId="55806" xr:uid="{00000000-0005-0000-0000-00002BEF0000}"/>
    <cellStyle name="vnhead3 4 14 2" xfId="55807" xr:uid="{00000000-0005-0000-0000-00002CEF0000}"/>
    <cellStyle name="vnhead3 4 14 3" xfId="55808" xr:uid="{00000000-0005-0000-0000-00002DEF0000}"/>
    <cellStyle name="vnhead3 4 14 4" xfId="55809" xr:uid="{00000000-0005-0000-0000-00002EEF0000}"/>
    <cellStyle name="vnhead3 4 14 5" xfId="55810" xr:uid="{00000000-0005-0000-0000-00002FEF0000}"/>
    <cellStyle name="vnhead3 4 14 6" xfId="55811" xr:uid="{00000000-0005-0000-0000-000030EF0000}"/>
    <cellStyle name="vnhead3 4 15" xfId="55812" xr:uid="{00000000-0005-0000-0000-000031EF0000}"/>
    <cellStyle name="vnhead3 4 15 2" xfId="55813" xr:uid="{00000000-0005-0000-0000-000032EF0000}"/>
    <cellStyle name="vnhead3 4 15 3" xfId="55814" xr:uid="{00000000-0005-0000-0000-000033EF0000}"/>
    <cellStyle name="vnhead3 4 15 4" xfId="55815" xr:uid="{00000000-0005-0000-0000-000034EF0000}"/>
    <cellStyle name="vnhead3 4 15 5" xfId="55816" xr:uid="{00000000-0005-0000-0000-000035EF0000}"/>
    <cellStyle name="vnhead3 4 15 6" xfId="55817" xr:uid="{00000000-0005-0000-0000-000036EF0000}"/>
    <cellStyle name="vnhead3 4 16" xfId="55818" xr:uid="{00000000-0005-0000-0000-000037EF0000}"/>
    <cellStyle name="vnhead3 4 16 2" xfId="55819" xr:uid="{00000000-0005-0000-0000-000038EF0000}"/>
    <cellStyle name="vnhead3 4 16 3" xfId="55820" xr:uid="{00000000-0005-0000-0000-000039EF0000}"/>
    <cellStyle name="vnhead3 4 16 4" xfId="55821" xr:uid="{00000000-0005-0000-0000-00003AEF0000}"/>
    <cellStyle name="vnhead3 4 16 5" xfId="55822" xr:uid="{00000000-0005-0000-0000-00003BEF0000}"/>
    <cellStyle name="vnhead3 4 16 6" xfId="55823" xr:uid="{00000000-0005-0000-0000-00003CEF0000}"/>
    <cellStyle name="vnhead3 4 17" xfId="55824" xr:uid="{00000000-0005-0000-0000-00003DEF0000}"/>
    <cellStyle name="vnhead3 4 17 2" xfId="55825" xr:uid="{00000000-0005-0000-0000-00003EEF0000}"/>
    <cellStyle name="vnhead3 4 17 3" xfId="55826" xr:uid="{00000000-0005-0000-0000-00003FEF0000}"/>
    <cellStyle name="vnhead3 4 17 4" xfId="55827" xr:uid="{00000000-0005-0000-0000-000040EF0000}"/>
    <cellStyle name="vnhead3 4 17 5" xfId="55828" xr:uid="{00000000-0005-0000-0000-000041EF0000}"/>
    <cellStyle name="vnhead3 4 17 6" xfId="55829" xr:uid="{00000000-0005-0000-0000-000042EF0000}"/>
    <cellStyle name="vnhead3 4 18" xfId="55830" xr:uid="{00000000-0005-0000-0000-000043EF0000}"/>
    <cellStyle name="vnhead3 4 18 2" xfId="55831" xr:uid="{00000000-0005-0000-0000-000044EF0000}"/>
    <cellStyle name="vnhead3 4 18 3" xfId="55832" xr:uid="{00000000-0005-0000-0000-000045EF0000}"/>
    <cellStyle name="vnhead3 4 18 4" xfId="55833" xr:uid="{00000000-0005-0000-0000-000046EF0000}"/>
    <cellStyle name="vnhead3 4 18 5" xfId="55834" xr:uid="{00000000-0005-0000-0000-000047EF0000}"/>
    <cellStyle name="vnhead3 4 18 6" xfId="55835" xr:uid="{00000000-0005-0000-0000-000048EF0000}"/>
    <cellStyle name="vnhead3 4 19" xfId="55836" xr:uid="{00000000-0005-0000-0000-000049EF0000}"/>
    <cellStyle name="vnhead3 4 19 2" xfId="55837" xr:uid="{00000000-0005-0000-0000-00004AEF0000}"/>
    <cellStyle name="vnhead3 4 19 3" xfId="55838" xr:uid="{00000000-0005-0000-0000-00004BEF0000}"/>
    <cellStyle name="vnhead3 4 19 4" xfId="55839" xr:uid="{00000000-0005-0000-0000-00004CEF0000}"/>
    <cellStyle name="vnhead3 4 19 5" xfId="55840" xr:uid="{00000000-0005-0000-0000-00004DEF0000}"/>
    <cellStyle name="vnhead3 4 19 6" xfId="55841" xr:uid="{00000000-0005-0000-0000-00004EEF0000}"/>
    <cellStyle name="vnhead3 4 2" xfId="55842" xr:uid="{00000000-0005-0000-0000-00004FEF0000}"/>
    <cellStyle name="vnhead3 4 2 2" xfId="55843" xr:uid="{00000000-0005-0000-0000-000050EF0000}"/>
    <cellStyle name="vnhead3 4 2 3" xfId="55844" xr:uid="{00000000-0005-0000-0000-000051EF0000}"/>
    <cellStyle name="vnhead3 4 2 4" xfId="55845" xr:uid="{00000000-0005-0000-0000-000052EF0000}"/>
    <cellStyle name="vnhead3 4 2 5" xfId="55846" xr:uid="{00000000-0005-0000-0000-000053EF0000}"/>
    <cellStyle name="vnhead3 4 2 6" xfId="55847" xr:uid="{00000000-0005-0000-0000-000054EF0000}"/>
    <cellStyle name="vnhead3 4 2 7" xfId="55848" xr:uid="{00000000-0005-0000-0000-000055EF0000}"/>
    <cellStyle name="vnhead3 4 20" xfId="55849" xr:uid="{00000000-0005-0000-0000-000056EF0000}"/>
    <cellStyle name="vnhead3 4 20 2" xfId="55850" xr:uid="{00000000-0005-0000-0000-000057EF0000}"/>
    <cellStyle name="vnhead3 4 20 3" xfId="55851" xr:uid="{00000000-0005-0000-0000-000058EF0000}"/>
    <cellStyle name="vnhead3 4 20 4" xfId="55852" xr:uid="{00000000-0005-0000-0000-000059EF0000}"/>
    <cellStyle name="vnhead3 4 20 5" xfId="55853" xr:uid="{00000000-0005-0000-0000-00005AEF0000}"/>
    <cellStyle name="vnhead3 4 20 6" xfId="55854" xr:uid="{00000000-0005-0000-0000-00005BEF0000}"/>
    <cellStyle name="vnhead3 4 21" xfId="55855" xr:uid="{00000000-0005-0000-0000-00005CEF0000}"/>
    <cellStyle name="vnhead3 4 21 2" xfId="55856" xr:uid="{00000000-0005-0000-0000-00005DEF0000}"/>
    <cellStyle name="vnhead3 4 21 3" xfId="55857" xr:uid="{00000000-0005-0000-0000-00005EEF0000}"/>
    <cellStyle name="vnhead3 4 21 4" xfId="55858" xr:uid="{00000000-0005-0000-0000-00005FEF0000}"/>
    <cellStyle name="vnhead3 4 21 5" xfId="55859" xr:uid="{00000000-0005-0000-0000-000060EF0000}"/>
    <cellStyle name="vnhead3 4 21 6" xfId="55860" xr:uid="{00000000-0005-0000-0000-000061EF0000}"/>
    <cellStyle name="vnhead3 4 22" xfId="55861" xr:uid="{00000000-0005-0000-0000-000062EF0000}"/>
    <cellStyle name="vnhead3 4 22 2" xfId="55862" xr:uid="{00000000-0005-0000-0000-000063EF0000}"/>
    <cellStyle name="vnhead3 4 22 3" xfId="55863" xr:uid="{00000000-0005-0000-0000-000064EF0000}"/>
    <cellStyle name="vnhead3 4 22 4" xfId="55864" xr:uid="{00000000-0005-0000-0000-000065EF0000}"/>
    <cellStyle name="vnhead3 4 22 5" xfId="55865" xr:uid="{00000000-0005-0000-0000-000066EF0000}"/>
    <cellStyle name="vnhead3 4 22 6" xfId="55866" xr:uid="{00000000-0005-0000-0000-000067EF0000}"/>
    <cellStyle name="vnhead3 4 23" xfId="55867" xr:uid="{00000000-0005-0000-0000-000068EF0000}"/>
    <cellStyle name="vnhead3 4 23 2" xfId="55868" xr:uid="{00000000-0005-0000-0000-000069EF0000}"/>
    <cellStyle name="vnhead3 4 23 3" xfId="55869" xr:uid="{00000000-0005-0000-0000-00006AEF0000}"/>
    <cellStyle name="vnhead3 4 23 4" xfId="55870" xr:uid="{00000000-0005-0000-0000-00006BEF0000}"/>
    <cellStyle name="vnhead3 4 23 5" xfId="55871" xr:uid="{00000000-0005-0000-0000-00006CEF0000}"/>
    <cellStyle name="vnhead3 4 23 6" xfId="55872" xr:uid="{00000000-0005-0000-0000-00006DEF0000}"/>
    <cellStyle name="vnhead3 4 24" xfId="55873" xr:uid="{00000000-0005-0000-0000-00006EEF0000}"/>
    <cellStyle name="vnhead3 4 24 2" xfId="55874" xr:uid="{00000000-0005-0000-0000-00006FEF0000}"/>
    <cellStyle name="vnhead3 4 24 3" xfId="55875" xr:uid="{00000000-0005-0000-0000-000070EF0000}"/>
    <cellStyle name="vnhead3 4 24 4" xfId="55876" xr:uid="{00000000-0005-0000-0000-000071EF0000}"/>
    <cellStyle name="vnhead3 4 24 5" xfId="55877" xr:uid="{00000000-0005-0000-0000-000072EF0000}"/>
    <cellStyle name="vnhead3 4 24 6" xfId="55878" xr:uid="{00000000-0005-0000-0000-000073EF0000}"/>
    <cellStyle name="vnhead3 4 25" xfId="55879" xr:uid="{00000000-0005-0000-0000-000074EF0000}"/>
    <cellStyle name="vnhead3 4 25 2" xfId="55880" xr:uid="{00000000-0005-0000-0000-000075EF0000}"/>
    <cellStyle name="vnhead3 4 25 3" xfId="55881" xr:uid="{00000000-0005-0000-0000-000076EF0000}"/>
    <cellStyle name="vnhead3 4 25 4" xfId="55882" xr:uid="{00000000-0005-0000-0000-000077EF0000}"/>
    <cellStyle name="vnhead3 4 25 5" xfId="55883" xr:uid="{00000000-0005-0000-0000-000078EF0000}"/>
    <cellStyle name="vnhead3 4 25 6" xfId="55884" xr:uid="{00000000-0005-0000-0000-000079EF0000}"/>
    <cellStyle name="vnhead3 4 26" xfId="55885" xr:uid="{00000000-0005-0000-0000-00007AEF0000}"/>
    <cellStyle name="vnhead3 4 26 2" xfId="55886" xr:uid="{00000000-0005-0000-0000-00007BEF0000}"/>
    <cellStyle name="vnhead3 4 26 3" xfId="55887" xr:uid="{00000000-0005-0000-0000-00007CEF0000}"/>
    <cellStyle name="vnhead3 4 26 4" xfId="55888" xr:uid="{00000000-0005-0000-0000-00007DEF0000}"/>
    <cellStyle name="vnhead3 4 26 5" xfId="55889" xr:uid="{00000000-0005-0000-0000-00007EEF0000}"/>
    <cellStyle name="vnhead3 4 26 6" xfId="55890" xr:uid="{00000000-0005-0000-0000-00007FEF0000}"/>
    <cellStyle name="vnhead3 4 27" xfId="55891" xr:uid="{00000000-0005-0000-0000-000080EF0000}"/>
    <cellStyle name="vnhead3 4 27 2" xfId="55892" xr:uid="{00000000-0005-0000-0000-000081EF0000}"/>
    <cellStyle name="vnhead3 4 27 3" xfId="55893" xr:uid="{00000000-0005-0000-0000-000082EF0000}"/>
    <cellStyle name="vnhead3 4 27 4" xfId="55894" xr:uid="{00000000-0005-0000-0000-000083EF0000}"/>
    <cellStyle name="vnhead3 4 27 5" xfId="55895" xr:uid="{00000000-0005-0000-0000-000084EF0000}"/>
    <cellStyle name="vnhead3 4 27 6" xfId="55896" xr:uid="{00000000-0005-0000-0000-000085EF0000}"/>
    <cellStyle name="vnhead3 4 28" xfId="55897" xr:uid="{00000000-0005-0000-0000-000086EF0000}"/>
    <cellStyle name="vnhead3 4 28 2" xfId="55898" xr:uid="{00000000-0005-0000-0000-000087EF0000}"/>
    <cellStyle name="vnhead3 4 28 3" xfId="55899" xr:uid="{00000000-0005-0000-0000-000088EF0000}"/>
    <cellStyle name="vnhead3 4 28 4" xfId="55900" xr:uid="{00000000-0005-0000-0000-000089EF0000}"/>
    <cellStyle name="vnhead3 4 28 5" xfId="55901" xr:uid="{00000000-0005-0000-0000-00008AEF0000}"/>
    <cellStyle name="vnhead3 4 28 6" xfId="55902" xr:uid="{00000000-0005-0000-0000-00008BEF0000}"/>
    <cellStyle name="vnhead3 4 29" xfId="55903" xr:uid="{00000000-0005-0000-0000-00008CEF0000}"/>
    <cellStyle name="vnhead3 4 29 2" xfId="55904" xr:uid="{00000000-0005-0000-0000-00008DEF0000}"/>
    <cellStyle name="vnhead3 4 29 3" xfId="55905" xr:uid="{00000000-0005-0000-0000-00008EEF0000}"/>
    <cellStyle name="vnhead3 4 29 4" xfId="55906" xr:uid="{00000000-0005-0000-0000-00008FEF0000}"/>
    <cellStyle name="vnhead3 4 29 5" xfId="55907" xr:uid="{00000000-0005-0000-0000-000090EF0000}"/>
    <cellStyle name="vnhead3 4 29 6" xfId="55908" xr:uid="{00000000-0005-0000-0000-000091EF0000}"/>
    <cellStyle name="vnhead3 4 3" xfId="55909" xr:uid="{00000000-0005-0000-0000-000092EF0000}"/>
    <cellStyle name="vnhead3 4 3 2" xfId="55910" xr:uid="{00000000-0005-0000-0000-000093EF0000}"/>
    <cellStyle name="vnhead3 4 3 3" xfId="55911" xr:uid="{00000000-0005-0000-0000-000094EF0000}"/>
    <cellStyle name="vnhead3 4 3 4" xfId="55912" xr:uid="{00000000-0005-0000-0000-000095EF0000}"/>
    <cellStyle name="vnhead3 4 3 5" xfId="55913" xr:uid="{00000000-0005-0000-0000-000096EF0000}"/>
    <cellStyle name="vnhead3 4 3 6" xfId="55914" xr:uid="{00000000-0005-0000-0000-000097EF0000}"/>
    <cellStyle name="vnhead3 4 30" xfId="55915" xr:uid="{00000000-0005-0000-0000-000098EF0000}"/>
    <cellStyle name="vnhead3 4 31" xfId="55916" xr:uid="{00000000-0005-0000-0000-000099EF0000}"/>
    <cellStyle name="vnhead3 4 32" xfId="55917" xr:uid="{00000000-0005-0000-0000-00009AEF0000}"/>
    <cellStyle name="vnhead3 4 33" xfId="55918" xr:uid="{00000000-0005-0000-0000-00009BEF0000}"/>
    <cellStyle name="vnhead3 4 34" xfId="55919" xr:uid="{00000000-0005-0000-0000-00009CEF0000}"/>
    <cellStyle name="vnhead3 4 4" xfId="55920" xr:uid="{00000000-0005-0000-0000-00009DEF0000}"/>
    <cellStyle name="vnhead3 4 4 2" xfId="55921" xr:uid="{00000000-0005-0000-0000-00009EEF0000}"/>
    <cellStyle name="vnhead3 4 4 3" xfId="55922" xr:uid="{00000000-0005-0000-0000-00009FEF0000}"/>
    <cellStyle name="vnhead3 4 4 4" xfId="55923" xr:uid="{00000000-0005-0000-0000-0000A0EF0000}"/>
    <cellStyle name="vnhead3 4 4 5" xfId="55924" xr:uid="{00000000-0005-0000-0000-0000A1EF0000}"/>
    <cellStyle name="vnhead3 4 4 6" xfId="55925" xr:uid="{00000000-0005-0000-0000-0000A2EF0000}"/>
    <cellStyle name="vnhead3 4 5" xfId="55926" xr:uid="{00000000-0005-0000-0000-0000A3EF0000}"/>
    <cellStyle name="vnhead3 4 5 2" xfId="55927" xr:uid="{00000000-0005-0000-0000-0000A4EF0000}"/>
    <cellStyle name="vnhead3 4 5 3" xfId="55928" xr:uid="{00000000-0005-0000-0000-0000A5EF0000}"/>
    <cellStyle name="vnhead3 4 5 4" xfId="55929" xr:uid="{00000000-0005-0000-0000-0000A6EF0000}"/>
    <cellStyle name="vnhead3 4 5 5" xfId="55930" xr:uid="{00000000-0005-0000-0000-0000A7EF0000}"/>
    <cellStyle name="vnhead3 4 5 6" xfId="55931" xr:uid="{00000000-0005-0000-0000-0000A8EF0000}"/>
    <cellStyle name="vnhead3 4 6" xfId="55932" xr:uid="{00000000-0005-0000-0000-0000A9EF0000}"/>
    <cellStyle name="vnhead3 4 6 2" xfId="55933" xr:uid="{00000000-0005-0000-0000-0000AAEF0000}"/>
    <cellStyle name="vnhead3 4 6 3" xfId="55934" xr:uid="{00000000-0005-0000-0000-0000ABEF0000}"/>
    <cellStyle name="vnhead3 4 6 4" xfId="55935" xr:uid="{00000000-0005-0000-0000-0000ACEF0000}"/>
    <cellStyle name="vnhead3 4 6 5" xfId="55936" xr:uid="{00000000-0005-0000-0000-0000ADEF0000}"/>
    <cellStyle name="vnhead3 4 6 6" xfId="55937" xr:uid="{00000000-0005-0000-0000-0000AEEF0000}"/>
    <cellStyle name="vnhead3 4 7" xfId="55938" xr:uid="{00000000-0005-0000-0000-0000AFEF0000}"/>
    <cellStyle name="vnhead3 4 7 2" xfId="55939" xr:uid="{00000000-0005-0000-0000-0000B0EF0000}"/>
    <cellStyle name="vnhead3 4 7 3" xfId="55940" xr:uid="{00000000-0005-0000-0000-0000B1EF0000}"/>
    <cellStyle name="vnhead3 4 7 4" xfId="55941" xr:uid="{00000000-0005-0000-0000-0000B2EF0000}"/>
    <cellStyle name="vnhead3 4 7 5" xfId="55942" xr:uid="{00000000-0005-0000-0000-0000B3EF0000}"/>
    <cellStyle name="vnhead3 4 7 6" xfId="55943" xr:uid="{00000000-0005-0000-0000-0000B4EF0000}"/>
    <cellStyle name="vnhead3 4 8" xfId="55944" xr:uid="{00000000-0005-0000-0000-0000B5EF0000}"/>
    <cellStyle name="vnhead3 4 8 2" xfId="55945" xr:uid="{00000000-0005-0000-0000-0000B6EF0000}"/>
    <cellStyle name="vnhead3 4 8 3" xfId="55946" xr:uid="{00000000-0005-0000-0000-0000B7EF0000}"/>
    <cellStyle name="vnhead3 4 8 4" xfId="55947" xr:uid="{00000000-0005-0000-0000-0000B8EF0000}"/>
    <cellStyle name="vnhead3 4 8 5" xfId="55948" xr:uid="{00000000-0005-0000-0000-0000B9EF0000}"/>
    <cellStyle name="vnhead3 4 8 6" xfId="55949" xr:uid="{00000000-0005-0000-0000-0000BAEF0000}"/>
    <cellStyle name="vnhead3 4 9" xfId="55950" xr:uid="{00000000-0005-0000-0000-0000BBEF0000}"/>
    <cellStyle name="vnhead3 4 9 2" xfId="55951" xr:uid="{00000000-0005-0000-0000-0000BCEF0000}"/>
    <cellStyle name="vnhead3 4 9 3" xfId="55952" xr:uid="{00000000-0005-0000-0000-0000BDEF0000}"/>
    <cellStyle name="vnhead3 4 9 4" xfId="55953" xr:uid="{00000000-0005-0000-0000-0000BEEF0000}"/>
    <cellStyle name="vnhead3 4 9 5" xfId="55954" xr:uid="{00000000-0005-0000-0000-0000BFEF0000}"/>
    <cellStyle name="vnhead3 4 9 6" xfId="55955" xr:uid="{00000000-0005-0000-0000-0000C0EF0000}"/>
    <cellStyle name="vnhead3 40" xfId="55956" xr:uid="{00000000-0005-0000-0000-0000C1EF0000}"/>
    <cellStyle name="vnhead3 41" xfId="55957" xr:uid="{00000000-0005-0000-0000-0000C2EF0000}"/>
    <cellStyle name="vnhead3 42" xfId="58955" xr:uid="{00000000-0005-0000-0000-0000C3EF0000}"/>
    <cellStyle name="vnhead3 43" xfId="59262" xr:uid="{00000000-0005-0000-0000-0000C4EF0000}"/>
    <cellStyle name="vnhead3 44" xfId="59327" xr:uid="{00000000-0005-0000-0000-0000C5EF0000}"/>
    <cellStyle name="vnhead3 45" xfId="59359" xr:uid="{00000000-0005-0000-0000-0000C6EF0000}"/>
    <cellStyle name="vnhead3 46" xfId="59381" xr:uid="{00000000-0005-0000-0000-0000C7EF0000}"/>
    <cellStyle name="vnhead3 5" xfId="55958" xr:uid="{00000000-0005-0000-0000-0000C8EF0000}"/>
    <cellStyle name="vnhead3 5 10" xfId="55959" xr:uid="{00000000-0005-0000-0000-0000C9EF0000}"/>
    <cellStyle name="vnhead3 5 10 2" xfId="55960" xr:uid="{00000000-0005-0000-0000-0000CAEF0000}"/>
    <cellStyle name="vnhead3 5 10 3" xfId="55961" xr:uid="{00000000-0005-0000-0000-0000CBEF0000}"/>
    <cellStyle name="vnhead3 5 10 4" xfId="55962" xr:uid="{00000000-0005-0000-0000-0000CCEF0000}"/>
    <cellStyle name="vnhead3 5 10 5" xfId="55963" xr:uid="{00000000-0005-0000-0000-0000CDEF0000}"/>
    <cellStyle name="vnhead3 5 10 6" xfId="55964" xr:uid="{00000000-0005-0000-0000-0000CEEF0000}"/>
    <cellStyle name="vnhead3 5 11" xfId="55965" xr:uid="{00000000-0005-0000-0000-0000CFEF0000}"/>
    <cellStyle name="vnhead3 5 11 2" xfId="55966" xr:uid="{00000000-0005-0000-0000-0000D0EF0000}"/>
    <cellStyle name="vnhead3 5 11 3" xfId="55967" xr:uid="{00000000-0005-0000-0000-0000D1EF0000}"/>
    <cellStyle name="vnhead3 5 11 4" xfId="55968" xr:uid="{00000000-0005-0000-0000-0000D2EF0000}"/>
    <cellStyle name="vnhead3 5 11 5" xfId="55969" xr:uid="{00000000-0005-0000-0000-0000D3EF0000}"/>
    <cellStyle name="vnhead3 5 11 6" xfId="55970" xr:uid="{00000000-0005-0000-0000-0000D4EF0000}"/>
    <cellStyle name="vnhead3 5 12" xfId="55971" xr:uid="{00000000-0005-0000-0000-0000D5EF0000}"/>
    <cellStyle name="vnhead3 5 12 2" xfId="55972" xr:uid="{00000000-0005-0000-0000-0000D6EF0000}"/>
    <cellStyle name="vnhead3 5 12 3" xfId="55973" xr:uid="{00000000-0005-0000-0000-0000D7EF0000}"/>
    <cellStyle name="vnhead3 5 12 4" xfId="55974" xr:uid="{00000000-0005-0000-0000-0000D8EF0000}"/>
    <cellStyle name="vnhead3 5 12 5" xfId="55975" xr:uid="{00000000-0005-0000-0000-0000D9EF0000}"/>
    <cellStyle name="vnhead3 5 12 6" xfId="55976" xr:uid="{00000000-0005-0000-0000-0000DAEF0000}"/>
    <cellStyle name="vnhead3 5 13" xfId="55977" xr:uid="{00000000-0005-0000-0000-0000DBEF0000}"/>
    <cellStyle name="vnhead3 5 13 2" xfId="55978" xr:uid="{00000000-0005-0000-0000-0000DCEF0000}"/>
    <cellStyle name="vnhead3 5 13 3" xfId="55979" xr:uid="{00000000-0005-0000-0000-0000DDEF0000}"/>
    <cellStyle name="vnhead3 5 13 4" xfId="55980" xr:uid="{00000000-0005-0000-0000-0000DEEF0000}"/>
    <cellStyle name="vnhead3 5 13 5" xfId="55981" xr:uid="{00000000-0005-0000-0000-0000DFEF0000}"/>
    <cellStyle name="vnhead3 5 13 6" xfId="55982" xr:uid="{00000000-0005-0000-0000-0000E0EF0000}"/>
    <cellStyle name="vnhead3 5 14" xfId="55983" xr:uid="{00000000-0005-0000-0000-0000E1EF0000}"/>
    <cellStyle name="vnhead3 5 14 2" xfId="55984" xr:uid="{00000000-0005-0000-0000-0000E2EF0000}"/>
    <cellStyle name="vnhead3 5 14 3" xfId="55985" xr:uid="{00000000-0005-0000-0000-0000E3EF0000}"/>
    <cellStyle name="vnhead3 5 14 4" xfId="55986" xr:uid="{00000000-0005-0000-0000-0000E4EF0000}"/>
    <cellStyle name="vnhead3 5 14 5" xfId="55987" xr:uid="{00000000-0005-0000-0000-0000E5EF0000}"/>
    <cellStyle name="vnhead3 5 14 6" xfId="55988" xr:uid="{00000000-0005-0000-0000-0000E6EF0000}"/>
    <cellStyle name="vnhead3 5 15" xfId="55989" xr:uid="{00000000-0005-0000-0000-0000E7EF0000}"/>
    <cellStyle name="vnhead3 5 15 2" xfId="55990" xr:uid="{00000000-0005-0000-0000-0000E8EF0000}"/>
    <cellStyle name="vnhead3 5 15 3" xfId="55991" xr:uid="{00000000-0005-0000-0000-0000E9EF0000}"/>
    <cellStyle name="vnhead3 5 15 4" xfId="55992" xr:uid="{00000000-0005-0000-0000-0000EAEF0000}"/>
    <cellStyle name="vnhead3 5 15 5" xfId="55993" xr:uid="{00000000-0005-0000-0000-0000EBEF0000}"/>
    <cellStyle name="vnhead3 5 15 6" xfId="55994" xr:uid="{00000000-0005-0000-0000-0000ECEF0000}"/>
    <cellStyle name="vnhead3 5 16" xfId="55995" xr:uid="{00000000-0005-0000-0000-0000EDEF0000}"/>
    <cellStyle name="vnhead3 5 16 2" xfId="55996" xr:uid="{00000000-0005-0000-0000-0000EEEF0000}"/>
    <cellStyle name="vnhead3 5 16 3" xfId="55997" xr:uid="{00000000-0005-0000-0000-0000EFEF0000}"/>
    <cellStyle name="vnhead3 5 16 4" xfId="55998" xr:uid="{00000000-0005-0000-0000-0000F0EF0000}"/>
    <cellStyle name="vnhead3 5 16 5" xfId="55999" xr:uid="{00000000-0005-0000-0000-0000F1EF0000}"/>
    <cellStyle name="vnhead3 5 16 6" xfId="56000" xr:uid="{00000000-0005-0000-0000-0000F2EF0000}"/>
    <cellStyle name="vnhead3 5 17" xfId="56001" xr:uid="{00000000-0005-0000-0000-0000F3EF0000}"/>
    <cellStyle name="vnhead3 5 17 2" xfId="56002" xr:uid="{00000000-0005-0000-0000-0000F4EF0000}"/>
    <cellStyle name="vnhead3 5 17 3" xfId="56003" xr:uid="{00000000-0005-0000-0000-0000F5EF0000}"/>
    <cellStyle name="vnhead3 5 17 4" xfId="56004" xr:uid="{00000000-0005-0000-0000-0000F6EF0000}"/>
    <cellStyle name="vnhead3 5 17 5" xfId="56005" xr:uid="{00000000-0005-0000-0000-0000F7EF0000}"/>
    <cellStyle name="vnhead3 5 17 6" xfId="56006" xr:uid="{00000000-0005-0000-0000-0000F8EF0000}"/>
    <cellStyle name="vnhead3 5 18" xfId="56007" xr:uid="{00000000-0005-0000-0000-0000F9EF0000}"/>
    <cellStyle name="vnhead3 5 18 2" xfId="56008" xr:uid="{00000000-0005-0000-0000-0000FAEF0000}"/>
    <cellStyle name="vnhead3 5 18 3" xfId="56009" xr:uid="{00000000-0005-0000-0000-0000FBEF0000}"/>
    <cellStyle name="vnhead3 5 18 4" xfId="56010" xr:uid="{00000000-0005-0000-0000-0000FCEF0000}"/>
    <cellStyle name="vnhead3 5 18 5" xfId="56011" xr:uid="{00000000-0005-0000-0000-0000FDEF0000}"/>
    <cellStyle name="vnhead3 5 18 6" xfId="56012" xr:uid="{00000000-0005-0000-0000-0000FEEF0000}"/>
    <cellStyle name="vnhead3 5 19" xfId="56013" xr:uid="{00000000-0005-0000-0000-0000FFEF0000}"/>
    <cellStyle name="vnhead3 5 19 2" xfId="56014" xr:uid="{00000000-0005-0000-0000-000000F00000}"/>
    <cellStyle name="vnhead3 5 19 3" xfId="56015" xr:uid="{00000000-0005-0000-0000-000001F00000}"/>
    <cellStyle name="vnhead3 5 19 4" xfId="56016" xr:uid="{00000000-0005-0000-0000-000002F00000}"/>
    <cellStyle name="vnhead3 5 19 5" xfId="56017" xr:uid="{00000000-0005-0000-0000-000003F00000}"/>
    <cellStyle name="vnhead3 5 19 6" xfId="56018" xr:uid="{00000000-0005-0000-0000-000004F00000}"/>
    <cellStyle name="vnhead3 5 2" xfId="56019" xr:uid="{00000000-0005-0000-0000-000005F00000}"/>
    <cellStyle name="vnhead3 5 2 2" xfId="56020" xr:uid="{00000000-0005-0000-0000-000006F00000}"/>
    <cellStyle name="vnhead3 5 2 3" xfId="56021" xr:uid="{00000000-0005-0000-0000-000007F00000}"/>
    <cellStyle name="vnhead3 5 2 4" xfId="56022" xr:uid="{00000000-0005-0000-0000-000008F00000}"/>
    <cellStyle name="vnhead3 5 2 5" xfId="56023" xr:uid="{00000000-0005-0000-0000-000009F00000}"/>
    <cellStyle name="vnhead3 5 2 6" xfId="56024" xr:uid="{00000000-0005-0000-0000-00000AF00000}"/>
    <cellStyle name="vnhead3 5 2 7" xfId="56025" xr:uid="{00000000-0005-0000-0000-00000BF00000}"/>
    <cellStyle name="vnhead3 5 20" xfId="56026" xr:uid="{00000000-0005-0000-0000-00000CF00000}"/>
    <cellStyle name="vnhead3 5 20 2" xfId="56027" xr:uid="{00000000-0005-0000-0000-00000DF00000}"/>
    <cellStyle name="vnhead3 5 20 3" xfId="56028" xr:uid="{00000000-0005-0000-0000-00000EF00000}"/>
    <cellStyle name="vnhead3 5 20 4" xfId="56029" xr:uid="{00000000-0005-0000-0000-00000FF00000}"/>
    <cellStyle name="vnhead3 5 20 5" xfId="56030" xr:uid="{00000000-0005-0000-0000-000010F00000}"/>
    <cellStyle name="vnhead3 5 20 6" xfId="56031" xr:uid="{00000000-0005-0000-0000-000011F00000}"/>
    <cellStyle name="vnhead3 5 21" xfId="56032" xr:uid="{00000000-0005-0000-0000-000012F00000}"/>
    <cellStyle name="vnhead3 5 21 2" xfId="56033" xr:uid="{00000000-0005-0000-0000-000013F00000}"/>
    <cellStyle name="vnhead3 5 21 3" xfId="56034" xr:uid="{00000000-0005-0000-0000-000014F00000}"/>
    <cellStyle name="vnhead3 5 21 4" xfId="56035" xr:uid="{00000000-0005-0000-0000-000015F00000}"/>
    <cellStyle name="vnhead3 5 21 5" xfId="56036" xr:uid="{00000000-0005-0000-0000-000016F00000}"/>
    <cellStyle name="vnhead3 5 21 6" xfId="56037" xr:uid="{00000000-0005-0000-0000-000017F00000}"/>
    <cellStyle name="vnhead3 5 22" xfId="56038" xr:uid="{00000000-0005-0000-0000-000018F00000}"/>
    <cellStyle name="vnhead3 5 22 2" xfId="56039" xr:uid="{00000000-0005-0000-0000-000019F00000}"/>
    <cellStyle name="vnhead3 5 22 3" xfId="56040" xr:uid="{00000000-0005-0000-0000-00001AF00000}"/>
    <cellStyle name="vnhead3 5 22 4" xfId="56041" xr:uid="{00000000-0005-0000-0000-00001BF00000}"/>
    <cellStyle name="vnhead3 5 22 5" xfId="56042" xr:uid="{00000000-0005-0000-0000-00001CF00000}"/>
    <cellStyle name="vnhead3 5 22 6" xfId="56043" xr:uid="{00000000-0005-0000-0000-00001DF00000}"/>
    <cellStyle name="vnhead3 5 23" xfId="56044" xr:uid="{00000000-0005-0000-0000-00001EF00000}"/>
    <cellStyle name="vnhead3 5 23 2" xfId="56045" xr:uid="{00000000-0005-0000-0000-00001FF00000}"/>
    <cellStyle name="vnhead3 5 23 3" xfId="56046" xr:uid="{00000000-0005-0000-0000-000020F00000}"/>
    <cellStyle name="vnhead3 5 23 4" xfId="56047" xr:uid="{00000000-0005-0000-0000-000021F00000}"/>
    <cellStyle name="vnhead3 5 23 5" xfId="56048" xr:uid="{00000000-0005-0000-0000-000022F00000}"/>
    <cellStyle name="vnhead3 5 23 6" xfId="56049" xr:uid="{00000000-0005-0000-0000-000023F00000}"/>
    <cellStyle name="vnhead3 5 24" xfId="56050" xr:uid="{00000000-0005-0000-0000-000024F00000}"/>
    <cellStyle name="vnhead3 5 24 2" xfId="56051" xr:uid="{00000000-0005-0000-0000-000025F00000}"/>
    <cellStyle name="vnhead3 5 24 3" xfId="56052" xr:uid="{00000000-0005-0000-0000-000026F00000}"/>
    <cellStyle name="vnhead3 5 24 4" xfId="56053" xr:uid="{00000000-0005-0000-0000-000027F00000}"/>
    <cellStyle name="vnhead3 5 24 5" xfId="56054" xr:uid="{00000000-0005-0000-0000-000028F00000}"/>
    <cellStyle name="vnhead3 5 24 6" xfId="56055" xr:uid="{00000000-0005-0000-0000-000029F00000}"/>
    <cellStyle name="vnhead3 5 25" xfId="56056" xr:uid="{00000000-0005-0000-0000-00002AF00000}"/>
    <cellStyle name="vnhead3 5 25 2" xfId="56057" xr:uid="{00000000-0005-0000-0000-00002BF00000}"/>
    <cellStyle name="vnhead3 5 25 3" xfId="56058" xr:uid="{00000000-0005-0000-0000-00002CF00000}"/>
    <cellStyle name="vnhead3 5 25 4" xfId="56059" xr:uid="{00000000-0005-0000-0000-00002DF00000}"/>
    <cellStyle name="vnhead3 5 25 5" xfId="56060" xr:uid="{00000000-0005-0000-0000-00002EF00000}"/>
    <cellStyle name="vnhead3 5 25 6" xfId="56061" xr:uid="{00000000-0005-0000-0000-00002FF00000}"/>
    <cellStyle name="vnhead3 5 26" xfId="56062" xr:uid="{00000000-0005-0000-0000-000030F00000}"/>
    <cellStyle name="vnhead3 5 26 2" xfId="56063" xr:uid="{00000000-0005-0000-0000-000031F00000}"/>
    <cellStyle name="vnhead3 5 26 3" xfId="56064" xr:uid="{00000000-0005-0000-0000-000032F00000}"/>
    <cellStyle name="vnhead3 5 26 4" xfId="56065" xr:uid="{00000000-0005-0000-0000-000033F00000}"/>
    <cellStyle name="vnhead3 5 26 5" xfId="56066" xr:uid="{00000000-0005-0000-0000-000034F00000}"/>
    <cellStyle name="vnhead3 5 26 6" xfId="56067" xr:uid="{00000000-0005-0000-0000-000035F00000}"/>
    <cellStyle name="vnhead3 5 27" xfId="56068" xr:uid="{00000000-0005-0000-0000-000036F00000}"/>
    <cellStyle name="vnhead3 5 27 2" xfId="56069" xr:uid="{00000000-0005-0000-0000-000037F00000}"/>
    <cellStyle name="vnhead3 5 27 3" xfId="56070" xr:uid="{00000000-0005-0000-0000-000038F00000}"/>
    <cellStyle name="vnhead3 5 27 4" xfId="56071" xr:uid="{00000000-0005-0000-0000-000039F00000}"/>
    <cellStyle name="vnhead3 5 27 5" xfId="56072" xr:uid="{00000000-0005-0000-0000-00003AF00000}"/>
    <cellStyle name="vnhead3 5 27 6" xfId="56073" xr:uid="{00000000-0005-0000-0000-00003BF00000}"/>
    <cellStyle name="vnhead3 5 28" xfId="56074" xr:uid="{00000000-0005-0000-0000-00003CF00000}"/>
    <cellStyle name="vnhead3 5 28 2" xfId="56075" xr:uid="{00000000-0005-0000-0000-00003DF00000}"/>
    <cellStyle name="vnhead3 5 28 3" xfId="56076" xr:uid="{00000000-0005-0000-0000-00003EF00000}"/>
    <cellStyle name="vnhead3 5 28 4" xfId="56077" xr:uid="{00000000-0005-0000-0000-00003FF00000}"/>
    <cellStyle name="vnhead3 5 28 5" xfId="56078" xr:uid="{00000000-0005-0000-0000-000040F00000}"/>
    <cellStyle name="vnhead3 5 28 6" xfId="56079" xr:uid="{00000000-0005-0000-0000-000041F00000}"/>
    <cellStyle name="vnhead3 5 29" xfId="56080" xr:uid="{00000000-0005-0000-0000-000042F00000}"/>
    <cellStyle name="vnhead3 5 29 2" xfId="56081" xr:uid="{00000000-0005-0000-0000-000043F00000}"/>
    <cellStyle name="vnhead3 5 29 3" xfId="56082" xr:uid="{00000000-0005-0000-0000-000044F00000}"/>
    <cellStyle name="vnhead3 5 29 4" xfId="56083" xr:uid="{00000000-0005-0000-0000-000045F00000}"/>
    <cellStyle name="vnhead3 5 29 5" xfId="56084" xr:uid="{00000000-0005-0000-0000-000046F00000}"/>
    <cellStyle name="vnhead3 5 29 6" xfId="56085" xr:uid="{00000000-0005-0000-0000-000047F00000}"/>
    <cellStyle name="vnhead3 5 3" xfId="56086" xr:uid="{00000000-0005-0000-0000-000048F00000}"/>
    <cellStyle name="vnhead3 5 3 2" xfId="56087" xr:uid="{00000000-0005-0000-0000-000049F00000}"/>
    <cellStyle name="vnhead3 5 3 3" xfId="56088" xr:uid="{00000000-0005-0000-0000-00004AF00000}"/>
    <cellStyle name="vnhead3 5 3 4" xfId="56089" xr:uid="{00000000-0005-0000-0000-00004BF00000}"/>
    <cellStyle name="vnhead3 5 3 5" xfId="56090" xr:uid="{00000000-0005-0000-0000-00004CF00000}"/>
    <cellStyle name="vnhead3 5 3 6" xfId="56091" xr:uid="{00000000-0005-0000-0000-00004DF00000}"/>
    <cellStyle name="vnhead3 5 30" xfId="56092" xr:uid="{00000000-0005-0000-0000-00004EF00000}"/>
    <cellStyle name="vnhead3 5 31" xfId="56093" xr:uid="{00000000-0005-0000-0000-00004FF00000}"/>
    <cellStyle name="vnhead3 5 32" xfId="56094" xr:uid="{00000000-0005-0000-0000-000050F00000}"/>
    <cellStyle name="vnhead3 5 33" xfId="56095" xr:uid="{00000000-0005-0000-0000-000051F00000}"/>
    <cellStyle name="vnhead3 5 34" xfId="56096" xr:uid="{00000000-0005-0000-0000-000052F00000}"/>
    <cellStyle name="vnhead3 5 4" xfId="56097" xr:uid="{00000000-0005-0000-0000-000053F00000}"/>
    <cellStyle name="vnhead3 5 4 2" xfId="56098" xr:uid="{00000000-0005-0000-0000-000054F00000}"/>
    <cellStyle name="vnhead3 5 4 3" xfId="56099" xr:uid="{00000000-0005-0000-0000-000055F00000}"/>
    <cellStyle name="vnhead3 5 4 4" xfId="56100" xr:uid="{00000000-0005-0000-0000-000056F00000}"/>
    <cellStyle name="vnhead3 5 4 5" xfId="56101" xr:uid="{00000000-0005-0000-0000-000057F00000}"/>
    <cellStyle name="vnhead3 5 4 6" xfId="56102" xr:uid="{00000000-0005-0000-0000-000058F00000}"/>
    <cellStyle name="vnhead3 5 5" xfId="56103" xr:uid="{00000000-0005-0000-0000-000059F00000}"/>
    <cellStyle name="vnhead3 5 5 2" xfId="56104" xr:uid="{00000000-0005-0000-0000-00005AF00000}"/>
    <cellStyle name="vnhead3 5 5 3" xfId="56105" xr:uid="{00000000-0005-0000-0000-00005BF00000}"/>
    <cellStyle name="vnhead3 5 5 4" xfId="56106" xr:uid="{00000000-0005-0000-0000-00005CF00000}"/>
    <cellStyle name="vnhead3 5 5 5" xfId="56107" xr:uid="{00000000-0005-0000-0000-00005DF00000}"/>
    <cellStyle name="vnhead3 5 5 6" xfId="56108" xr:uid="{00000000-0005-0000-0000-00005EF00000}"/>
    <cellStyle name="vnhead3 5 6" xfId="56109" xr:uid="{00000000-0005-0000-0000-00005FF00000}"/>
    <cellStyle name="vnhead3 5 6 2" xfId="56110" xr:uid="{00000000-0005-0000-0000-000060F00000}"/>
    <cellStyle name="vnhead3 5 6 3" xfId="56111" xr:uid="{00000000-0005-0000-0000-000061F00000}"/>
    <cellStyle name="vnhead3 5 6 4" xfId="56112" xr:uid="{00000000-0005-0000-0000-000062F00000}"/>
    <cellStyle name="vnhead3 5 6 5" xfId="56113" xr:uid="{00000000-0005-0000-0000-000063F00000}"/>
    <cellStyle name="vnhead3 5 6 6" xfId="56114" xr:uid="{00000000-0005-0000-0000-000064F00000}"/>
    <cellStyle name="vnhead3 5 7" xfId="56115" xr:uid="{00000000-0005-0000-0000-000065F00000}"/>
    <cellStyle name="vnhead3 5 7 2" xfId="56116" xr:uid="{00000000-0005-0000-0000-000066F00000}"/>
    <cellStyle name="vnhead3 5 7 3" xfId="56117" xr:uid="{00000000-0005-0000-0000-000067F00000}"/>
    <cellStyle name="vnhead3 5 7 4" xfId="56118" xr:uid="{00000000-0005-0000-0000-000068F00000}"/>
    <cellStyle name="vnhead3 5 7 5" xfId="56119" xr:uid="{00000000-0005-0000-0000-000069F00000}"/>
    <cellStyle name="vnhead3 5 7 6" xfId="56120" xr:uid="{00000000-0005-0000-0000-00006AF00000}"/>
    <cellStyle name="vnhead3 5 8" xfId="56121" xr:uid="{00000000-0005-0000-0000-00006BF00000}"/>
    <cellStyle name="vnhead3 5 8 2" xfId="56122" xr:uid="{00000000-0005-0000-0000-00006CF00000}"/>
    <cellStyle name="vnhead3 5 8 3" xfId="56123" xr:uid="{00000000-0005-0000-0000-00006DF00000}"/>
    <cellStyle name="vnhead3 5 8 4" xfId="56124" xr:uid="{00000000-0005-0000-0000-00006EF00000}"/>
    <cellStyle name="vnhead3 5 8 5" xfId="56125" xr:uid="{00000000-0005-0000-0000-00006FF00000}"/>
    <cellStyle name="vnhead3 5 8 6" xfId="56126" xr:uid="{00000000-0005-0000-0000-000070F00000}"/>
    <cellStyle name="vnhead3 5 9" xfId="56127" xr:uid="{00000000-0005-0000-0000-000071F00000}"/>
    <cellStyle name="vnhead3 5 9 2" xfId="56128" xr:uid="{00000000-0005-0000-0000-000072F00000}"/>
    <cellStyle name="vnhead3 5 9 3" xfId="56129" xr:uid="{00000000-0005-0000-0000-000073F00000}"/>
    <cellStyle name="vnhead3 5 9 4" xfId="56130" xr:uid="{00000000-0005-0000-0000-000074F00000}"/>
    <cellStyle name="vnhead3 5 9 5" xfId="56131" xr:uid="{00000000-0005-0000-0000-000075F00000}"/>
    <cellStyle name="vnhead3 5 9 6" xfId="56132" xr:uid="{00000000-0005-0000-0000-000076F00000}"/>
    <cellStyle name="vnhead3 6" xfId="56133" xr:uid="{00000000-0005-0000-0000-000077F00000}"/>
    <cellStyle name="vnhead3 6 10" xfId="56134" xr:uid="{00000000-0005-0000-0000-000078F00000}"/>
    <cellStyle name="vnhead3 6 10 2" xfId="56135" xr:uid="{00000000-0005-0000-0000-000079F00000}"/>
    <cellStyle name="vnhead3 6 10 3" xfId="56136" xr:uid="{00000000-0005-0000-0000-00007AF00000}"/>
    <cellStyle name="vnhead3 6 10 4" xfId="56137" xr:uid="{00000000-0005-0000-0000-00007BF00000}"/>
    <cellStyle name="vnhead3 6 10 5" xfId="56138" xr:uid="{00000000-0005-0000-0000-00007CF00000}"/>
    <cellStyle name="vnhead3 6 10 6" xfId="56139" xr:uid="{00000000-0005-0000-0000-00007DF00000}"/>
    <cellStyle name="vnhead3 6 11" xfId="56140" xr:uid="{00000000-0005-0000-0000-00007EF00000}"/>
    <cellStyle name="vnhead3 6 11 2" xfId="56141" xr:uid="{00000000-0005-0000-0000-00007FF00000}"/>
    <cellStyle name="vnhead3 6 11 3" xfId="56142" xr:uid="{00000000-0005-0000-0000-000080F00000}"/>
    <cellStyle name="vnhead3 6 11 4" xfId="56143" xr:uid="{00000000-0005-0000-0000-000081F00000}"/>
    <cellStyle name="vnhead3 6 11 5" xfId="56144" xr:uid="{00000000-0005-0000-0000-000082F00000}"/>
    <cellStyle name="vnhead3 6 11 6" xfId="56145" xr:uid="{00000000-0005-0000-0000-000083F00000}"/>
    <cellStyle name="vnhead3 6 12" xfId="56146" xr:uid="{00000000-0005-0000-0000-000084F00000}"/>
    <cellStyle name="vnhead3 6 12 2" xfId="56147" xr:uid="{00000000-0005-0000-0000-000085F00000}"/>
    <cellStyle name="vnhead3 6 12 3" xfId="56148" xr:uid="{00000000-0005-0000-0000-000086F00000}"/>
    <cellStyle name="vnhead3 6 12 4" xfId="56149" xr:uid="{00000000-0005-0000-0000-000087F00000}"/>
    <cellStyle name="vnhead3 6 12 5" xfId="56150" xr:uid="{00000000-0005-0000-0000-000088F00000}"/>
    <cellStyle name="vnhead3 6 12 6" xfId="56151" xr:uid="{00000000-0005-0000-0000-000089F00000}"/>
    <cellStyle name="vnhead3 6 13" xfId="56152" xr:uid="{00000000-0005-0000-0000-00008AF00000}"/>
    <cellStyle name="vnhead3 6 13 2" xfId="56153" xr:uid="{00000000-0005-0000-0000-00008BF00000}"/>
    <cellStyle name="vnhead3 6 13 3" xfId="56154" xr:uid="{00000000-0005-0000-0000-00008CF00000}"/>
    <cellStyle name="vnhead3 6 13 4" xfId="56155" xr:uid="{00000000-0005-0000-0000-00008DF00000}"/>
    <cellStyle name="vnhead3 6 13 5" xfId="56156" xr:uid="{00000000-0005-0000-0000-00008EF00000}"/>
    <cellStyle name="vnhead3 6 13 6" xfId="56157" xr:uid="{00000000-0005-0000-0000-00008FF00000}"/>
    <cellStyle name="vnhead3 6 14" xfId="56158" xr:uid="{00000000-0005-0000-0000-000090F00000}"/>
    <cellStyle name="vnhead3 6 14 2" xfId="56159" xr:uid="{00000000-0005-0000-0000-000091F00000}"/>
    <cellStyle name="vnhead3 6 14 3" xfId="56160" xr:uid="{00000000-0005-0000-0000-000092F00000}"/>
    <cellStyle name="vnhead3 6 14 4" xfId="56161" xr:uid="{00000000-0005-0000-0000-000093F00000}"/>
    <cellStyle name="vnhead3 6 14 5" xfId="56162" xr:uid="{00000000-0005-0000-0000-000094F00000}"/>
    <cellStyle name="vnhead3 6 14 6" xfId="56163" xr:uid="{00000000-0005-0000-0000-000095F00000}"/>
    <cellStyle name="vnhead3 6 15" xfId="56164" xr:uid="{00000000-0005-0000-0000-000096F00000}"/>
    <cellStyle name="vnhead3 6 15 2" xfId="56165" xr:uid="{00000000-0005-0000-0000-000097F00000}"/>
    <cellStyle name="vnhead3 6 15 3" xfId="56166" xr:uid="{00000000-0005-0000-0000-000098F00000}"/>
    <cellStyle name="vnhead3 6 15 4" xfId="56167" xr:uid="{00000000-0005-0000-0000-000099F00000}"/>
    <cellStyle name="vnhead3 6 15 5" xfId="56168" xr:uid="{00000000-0005-0000-0000-00009AF00000}"/>
    <cellStyle name="vnhead3 6 15 6" xfId="56169" xr:uid="{00000000-0005-0000-0000-00009BF00000}"/>
    <cellStyle name="vnhead3 6 16" xfId="56170" xr:uid="{00000000-0005-0000-0000-00009CF00000}"/>
    <cellStyle name="vnhead3 6 16 2" xfId="56171" xr:uid="{00000000-0005-0000-0000-00009DF00000}"/>
    <cellStyle name="vnhead3 6 16 3" xfId="56172" xr:uid="{00000000-0005-0000-0000-00009EF00000}"/>
    <cellStyle name="vnhead3 6 16 4" xfId="56173" xr:uid="{00000000-0005-0000-0000-00009FF00000}"/>
    <cellStyle name="vnhead3 6 16 5" xfId="56174" xr:uid="{00000000-0005-0000-0000-0000A0F00000}"/>
    <cellStyle name="vnhead3 6 16 6" xfId="56175" xr:uid="{00000000-0005-0000-0000-0000A1F00000}"/>
    <cellStyle name="vnhead3 6 17" xfId="56176" xr:uid="{00000000-0005-0000-0000-0000A2F00000}"/>
    <cellStyle name="vnhead3 6 17 2" xfId="56177" xr:uid="{00000000-0005-0000-0000-0000A3F00000}"/>
    <cellStyle name="vnhead3 6 17 3" xfId="56178" xr:uid="{00000000-0005-0000-0000-0000A4F00000}"/>
    <cellStyle name="vnhead3 6 17 4" xfId="56179" xr:uid="{00000000-0005-0000-0000-0000A5F00000}"/>
    <cellStyle name="vnhead3 6 17 5" xfId="56180" xr:uid="{00000000-0005-0000-0000-0000A6F00000}"/>
    <cellStyle name="vnhead3 6 17 6" xfId="56181" xr:uid="{00000000-0005-0000-0000-0000A7F00000}"/>
    <cellStyle name="vnhead3 6 18" xfId="56182" xr:uid="{00000000-0005-0000-0000-0000A8F00000}"/>
    <cellStyle name="vnhead3 6 18 2" xfId="56183" xr:uid="{00000000-0005-0000-0000-0000A9F00000}"/>
    <cellStyle name="vnhead3 6 18 3" xfId="56184" xr:uid="{00000000-0005-0000-0000-0000AAF00000}"/>
    <cellStyle name="vnhead3 6 18 4" xfId="56185" xr:uid="{00000000-0005-0000-0000-0000ABF00000}"/>
    <cellStyle name="vnhead3 6 18 5" xfId="56186" xr:uid="{00000000-0005-0000-0000-0000ACF00000}"/>
    <cellStyle name="vnhead3 6 18 6" xfId="56187" xr:uid="{00000000-0005-0000-0000-0000ADF00000}"/>
    <cellStyle name="vnhead3 6 19" xfId="56188" xr:uid="{00000000-0005-0000-0000-0000AEF00000}"/>
    <cellStyle name="vnhead3 6 19 2" xfId="56189" xr:uid="{00000000-0005-0000-0000-0000AFF00000}"/>
    <cellStyle name="vnhead3 6 19 3" xfId="56190" xr:uid="{00000000-0005-0000-0000-0000B0F00000}"/>
    <cellStyle name="vnhead3 6 19 4" xfId="56191" xr:uid="{00000000-0005-0000-0000-0000B1F00000}"/>
    <cellStyle name="vnhead3 6 19 5" xfId="56192" xr:uid="{00000000-0005-0000-0000-0000B2F00000}"/>
    <cellStyle name="vnhead3 6 19 6" xfId="56193" xr:uid="{00000000-0005-0000-0000-0000B3F00000}"/>
    <cellStyle name="vnhead3 6 2" xfId="56194" xr:uid="{00000000-0005-0000-0000-0000B4F00000}"/>
    <cellStyle name="vnhead3 6 2 2" xfId="56195" xr:uid="{00000000-0005-0000-0000-0000B5F00000}"/>
    <cellStyle name="vnhead3 6 2 3" xfId="56196" xr:uid="{00000000-0005-0000-0000-0000B6F00000}"/>
    <cellStyle name="vnhead3 6 2 4" xfId="56197" xr:uid="{00000000-0005-0000-0000-0000B7F00000}"/>
    <cellStyle name="vnhead3 6 2 5" xfId="56198" xr:uid="{00000000-0005-0000-0000-0000B8F00000}"/>
    <cellStyle name="vnhead3 6 2 6" xfId="56199" xr:uid="{00000000-0005-0000-0000-0000B9F00000}"/>
    <cellStyle name="vnhead3 6 2 7" xfId="56200" xr:uid="{00000000-0005-0000-0000-0000BAF00000}"/>
    <cellStyle name="vnhead3 6 20" xfId="56201" xr:uid="{00000000-0005-0000-0000-0000BBF00000}"/>
    <cellStyle name="vnhead3 6 20 2" xfId="56202" xr:uid="{00000000-0005-0000-0000-0000BCF00000}"/>
    <cellStyle name="vnhead3 6 20 3" xfId="56203" xr:uid="{00000000-0005-0000-0000-0000BDF00000}"/>
    <cellStyle name="vnhead3 6 20 4" xfId="56204" xr:uid="{00000000-0005-0000-0000-0000BEF00000}"/>
    <cellStyle name="vnhead3 6 20 5" xfId="56205" xr:uid="{00000000-0005-0000-0000-0000BFF00000}"/>
    <cellStyle name="vnhead3 6 20 6" xfId="56206" xr:uid="{00000000-0005-0000-0000-0000C0F00000}"/>
    <cellStyle name="vnhead3 6 21" xfId="56207" xr:uid="{00000000-0005-0000-0000-0000C1F00000}"/>
    <cellStyle name="vnhead3 6 21 2" xfId="56208" xr:uid="{00000000-0005-0000-0000-0000C2F00000}"/>
    <cellStyle name="vnhead3 6 21 3" xfId="56209" xr:uid="{00000000-0005-0000-0000-0000C3F00000}"/>
    <cellStyle name="vnhead3 6 21 4" xfId="56210" xr:uid="{00000000-0005-0000-0000-0000C4F00000}"/>
    <cellStyle name="vnhead3 6 21 5" xfId="56211" xr:uid="{00000000-0005-0000-0000-0000C5F00000}"/>
    <cellStyle name="vnhead3 6 21 6" xfId="56212" xr:uid="{00000000-0005-0000-0000-0000C6F00000}"/>
    <cellStyle name="vnhead3 6 22" xfId="56213" xr:uid="{00000000-0005-0000-0000-0000C7F00000}"/>
    <cellStyle name="vnhead3 6 22 2" xfId="56214" xr:uid="{00000000-0005-0000-0000-0000C8F00000}"/>
    <cellStyle name="vnhead3 6 22 3" xfId="56215" xr:uid="{00000000-0005-0000-0000-0000C9F00000}"/>
    <cellStyle name="vnhead3 6 22 4" xfId="56216" xr:uid="{00000000-0005-0000-0000-0000CAF00000}"/>
    <cellStyle name="vnhead3 6 22 5" xfId="56217" xr:uid="{00000000-0005-0000-0000-0000CBF00000}"/>
    <cellStyle name="vnhead3 6 22 6" xfId="56218" xr:uid="{00000000-0005-0000-0000-0000CCF00000}"/>
    <cellStyle name="vnhead3 6 23" xfId="56219" xr:uid="{00000000-0005-0000-0000-0000CDF00000}"/>
    <cellStyle name="vnhead3 6 23 2" xfId="56220" xr:uid="{00000000-0005-0000-0000-0000CEF00000}"/>
    <cellStyle name="vnhead3 6 23 3" xfId="56221" xr:uid="{00000000-0005-0000-0000-0000CFF00000}"/>
    <cellStyle name="vnhead3 6 23 4" xfId="56222" xr:uid="{00000000-0005-0000-0000-0000D0F00000}"/>
    <cellStyle name="vnhead3 6 23 5" xfId="56223" xr:uid="{00000000-0005-0000-0000-0000D1F00000}"/>
    <cellStyle name="vnhead3 6 23 6" xfId="56224" xr:uid="{00000000-0005-0000-0000-0000D2F00000}"/>
    <cellStyle name="vnhead3 6 24" xfId="56225" xr:uid="{00000000-0005-0000-0000-0000D3F00000}"/>
    <cellStyle name="vnhead3 6 24 2" xfId="56226" xr:uid="{00000000-0005-0000-0000-0000D4F00000}"/>
    <cellStyle name="vnhead3 6 24 3" xfId="56227" xr:uid="{00000000-0005-0000-0000-0000D5F00000}"/>
    <cellStyle name="vnhead3 6 24 4" xfId="56228" xr:uid="{00000000-0005-0000-0000-0000D6F00000}"/>
    <cellStyle name="vnhead3 6 24 5" xfId="56229" xr:uid="{00000000-0005-0000-0000-0000D7F00000}"/>
    <cellStyle name="vnhead3 6 24 6" xfId="56230" xr:uid="{00000000-0005-0000-0000-0000D8F00000}"/>
    <cellStyle name="vnhead3 6 25" xfId="56231" xr:uid="{00000000-0005-0000-0000-0000D9F00000}"/>
    <cellStyle name="vnhead3 6 25 2" xfId="56232" xr:uid="{00000000-0005-0000-0000-0000DAF00000}"/>
    <cellStyle name="vnhead3 6 25 3" xfId="56233" xr:uid="{00000000-0005-0000-0000-0000DBF00000}"/>
    <cellStyle name="vnhead3 6 25 4" xfId="56234" xr:uid="{00000000-0005-0000-0000-0000DCF00000}"/>
    <cellStyle name="vnhead3 6 25 5" xfId="56235" xr:uid="{00000000-0005-0000-0000-0000DDF00000}"/>
    <cellStyle name="vnhead3 6 25 6" xfId="56236" xr:uid="{00000000-0005-0000-0000-0000DEF00000}"/>
    <cellStyle name="vnhead3 6 26" xfId="56237" xr:uid="{00000000-0005-0000-0000-0000DFF00000}"/>
    <cellStyle name="vnhead3 6 26 2" xfId="56238" xr:uid="{00000000-0005-0000-0000-0000E0F00000}"/>
    <cellStyle name="vnhead3 6 26 3" xfId="56239" xr:uid="{00000000-0005-0000-0000-0000E1F00000}"/>
    <cellStyle name="vnhead3 6 26 4" xfId="56240" xr:uid="{00000000-0005-0000-0000-0000E2F00000}"/>
    <cellStyle name="vnhead3 6 26 5" xfId="56241" xr:uid="{00000000-0005-0000-0000-0000E3F00000}"/>
    <cellStyle name="vnhead3 6 26 6" xfId="56242" xr:uid="{00000000-0005-0000-0000-0000E4F00000}"/>
    <cellStyle name="vnhead3 6 27" xfId="56243" xr:uid="{00000000-0005-0000-0000-0000E5F00000}"/>
    <cellStyle name="vnhead3 6 27 2" xfId="56244" xr:uid="{00000000-0005-0000-0000-0000E6F00000}"/>
    <cellStyle name="vnhead3 6 27 3" xfId="56245" xr:uid="{00000000-0005-0000-0000-0000E7F00000}"/>
    <cellStyle name="vnhead3 6 27 4" xfId="56246" xr:uid="{00000000-0005-0000-0000-0000E8F00000}"/>
    <cellStyle name="vnhead3 6 27 5" xfId="56247" xr:uid="{00000000-0005-0000-0000-0000E9F00000}"/>
    <cellStyle name="vnhead3 6 27 6" xfId="56248" xr:uid="{00000000-0005-0000-0000-0000EAF00000}"/>
    <cellStyle name="vnhead3 6 28" xfId="56249" xr:uid="{00000000-0005-0000-0000-0000EBF00000}"/>
    <cellStyle name="vnhead3 6 28 2" xfId="56250" xr:uid="{00000000-0005-0000-0000-0000ECF00000}"/>
    <cellStyle name="vnhead3 6 28 3" xfId="56251" xr:uid="{00000000-0005-0000-0000-0000EDF00000}"/>
    <cellStyle name="vnhead3 6 28 4" xfId="56252" xr:uid="{00000000-0005-0000-0000-0000EEF00000}"/>
    <cellStyle name="vnhead3 6 28 5" xfId="56253" xr:uid="{00000000-0005-0000-0000-0000EFF00000}"/>
    <cellStyle name="vnhead3 6 28 6" xfId="56254" xr:uid="{00000000-0005-0000-0000-0000F0F00000}"/>
    <cellStyle name="vnhead3 6 29" xfId="56255" xr:uid="{00000000-0005-0000-0000-0000F1F00000}"/>
    <cellStyle name="vnhead3 6 29 2" xfId="56256" xr:uid="{00000000-0005-0000-0000-0000F2F00000}"/>
    <cellStyle name="vnhead3 6 29 3" xfId="56257" xr:uid="{00000000-0005-0000-0000-0000F3F00000}"/>
    <cellStyle name="vnhead3 6 29 4" xfId="56258" xr:uid="{00000000-0005-0000-0000-0000F4F00000}"/>
    <cellStyle name="vnhead3 6 29 5" xfId="56259" xr:uid="{00000000-0005-0000-0000-0000F5F00000}"/>
    <cellStyle name="vnhead3 6 29 6" xfId="56260" xr:uid="{00000000-0005-0000-0000-0000F6F00000}"/>
    <cellStyle name="vnhead3 6 3" xfId="56261" xr:uid="{00000000-0005-0000-0000-0000F7F00000}"/>
    <cellStyle name="vnhead3 6 3 2" xfId="56262" xr:uid="{00000000-0005-0000-0000-0000F8F00000}"/>
    <cellStyle name="vnhead3 6 3 3" xfId="56263" xr:uid="{00000000-0005-0000-0000-0000F9F00000}"/>
    <cellStyle name="vnhead3 6 3 4" xfId="56264" xr:uid="{00000000-0005-0000-0000-0000FAF00000}"/>
    <cellStyle name="vnhead3 6 3 5" xfId="56265" xr:uid="{00000000-0005-0000-0000-0000FBF00000}"/>
    <cellStyle name="vnhead3 6 3 6" xfId="56266" xr:uid="{00000000-0005-0000-0000-0000FCF00000}"/>
    <cellStyle name="vnhead3 6 30" xfId="56267" xr:uid="{00000000-0005-0000-0000-0000FDF00000}"/>
    <cellStyle name="vnhead3 6 31" xfId="56268" xr:uid="{00000000-0005-0000-0000-0000FEF00000}"/>
    <cellStyle name="vnhead3 6 32" xfId="56269" xr:uid="{00000000-0005-0000-0000-0000FFF00000}"/>
    <cellStyle name="vnhead3 6 33" xfId="56270" xr:uid="{00000000-0005-0000-0000-000000F10000}"/>
    <cellStyle name="vnhead3 6 34" xfId="56271" xr:uid="{00000000-0005-0000-0000-000001F10000}"/>
    <cellStyle name="vnhead3 6 4" xfId="56272" xr:uid="{00000000-0005-0000-0000-000002F10000}"/>
    <cellStyle name="vnhead3 6 4 2" xfId="56273" xr:uid="{00000000-0005-0000-0000-000003F10000}"/>
    <cellStyle name="vnhead3 6 4 3" xfId="56274" xr:uid="{00000000-0005-0000-0000-000004F10000}"/>
    <cellStyle name="vnhead3 6 4 4" xfId="56275" xr:uid="{00000000-0005-0000-0000-000005F10000}"/>
    <cellStyle name="vnhead3 6 4 5" xfId="56276" xr:uid="{00000000-0005-0000-0000-000006F10000}"/>
    <cellStyle name="vnhead3 6 4 6" xfId="56277" xr:uid="{00000000-0005-0000-0000-000007F10000}"/>
    <cellStyle name="vnhead3 6 5" xfId="56278" xr:uid="{00000000-0005-0000-0000-000008F10000}"/>
    <cellStyle name="vnhead3 6 5 2" xfId="56279" xr:uid="{00000000-0005-0000-0000-000009F10000}"/>
    <cellStyle name="vnhead3 6 5 3" xfId="56280" xr:uid="{00000000-0005-0000-0000-00000AF10000}"/>
    <cellStyle name="vnhead3 6 5 4" xfId="56281" xr:uid="{00000000-0005-0000-0000-00000BF10000}"/>
    <cellStyle name="vnhead3 6 5 5" xfId="56282" xr:uid="{00000000-0005-0000-0000-00000CF10000}"/>
    <cellStyle name="vnhead3 6 5 6" xfId="56283" xr:uid="{00000000-0005-0000-0000-00000DF10000}"/>
    <cellStyle name="vnhead3 6 6" xfId="56284" xr:uid="{00000000-0005-0000-0000-00000EF10000}"/>
    <cellStyle name="vnhead3 6 6 2" xfId="56285" xr:uid="{00000000-0005-0000-0000-00000FF10000}"/>
    <cellStyle name="vnhead3 6 6 3" xfId="56286" xr:uid="{00000000-0005-0000-0000-000010F10000}"/>
    <cellStyle name="vnhead3 6 6 4" xfId="56287" xr:uid="{00000000-0005-0000-0000-000011F10000}"/>
    <cellStyle name="vnhead3 6 6 5" xfId="56288" xr:uid="{00000000-0005-0000-0000-000012F10000}"/>
    <cellStyle name="vnhead3 6 6 6" xfId="56289" xr:uid="{00000000-0005-0000-0000-000013F10000}"/>
    <cellStyle name="vnhead3 6 7" xfId="56290" xr:uid="{00000000-0005-0000-0000-000014F10000}"/>
    <cellStyle name="vnhead3 6 7 2" xfId="56291" xr:uid="{00000000-0005-0000-0000-000015F10000}"/>
    <cellStyle name="vnhead3 6 7 3" xfId="56292" xr:uid="{00000000-0005-0000-0000-000016F10000}"/>
    <cellStyle name="vnhead3 6 7 4" xfId="56293" xr:uid="{00000000-0005-0000-0000-000017F10000}"/>
    <cellStyle name="vnhead3 6 7 5" xfId="56294" xr:uid="{00000000-0005-0000-0000-000018F10000}"/>
    <cellStyle name="vnhead3 6 7 6" xfId="56295" xr:uid="{00000000-0005-0000-0000-000019F10000}"/>
    <cellStyle name="vnhead3 6 8" xfId="56296" xr:uid="{00000000-0005-0000-0000-00001AF10000}"/>
    <cellStyle name="vnhead3 6 8 2" xfId="56297" xr:uid="{00000000-0005-0000-0000-00001BF10000}"/>
    <cellStyle name="vnhead3 6 8 3" xfId="56298" xr:uid="{00000000-0005-0000-0000-00001CF10000}"/>
    <cellStyle name="vnhead3 6 8 4" xfId="56299" xr:uid="{00000000-0005-0000-0000-00001DF10000}"/>
    <cellStyle name="vnhead3 6 8 5" xfId="56300" xr:uid="{00000000-0005-0000-0000-00001EF10000}"/>
    <cellStyle name="vnhead3 6 8 6" xfId="56301" xr:uid="{00000000-0005-0000-0000-00001FF10000}"/>
    <cellStyle name="vnhead3 6 9" xfId="56302" xr:uid="{00000000-0005-0000-0000-000020F10000}"/>
    <cellStyle name="vnhead3 6 9 2" xfId="56303" xr:uid="{00000000-0005-0000-0000-000021F10000}"/>
    <cellStyle name="vnhead3 6 9 3" xfId="56304" xr:uid="{00000000-0005-0000-0000-000022F10000}"/>
    <cellStyle name="vnhead3 6 9 4" xfId="56305" xr:uid="{00000000-0005-0000-0000-000023F10000}"/>
    <cellStyle name="vnhead3 6 9 5" xfId="56306" xr:uid="{00000000-0005-0000-0000-000024F10000}"/>
    <cellStyle name="vnhead3 6 9 6" xfId="56307" xr:uid="{00000000-0005-0000-0000-000025F10000}"/>
    <cellStyle name="vnhead3 7" xfId="56308" xr:uid="{00000000-0005-0000-0000-000026F10000}"/>
    <cellStyle name="vnhead3 7 10" xfId="56309" xr:uid="{00000000-0005-0000-0000-000027F10000}"/>
    <cellStyle name="vnhead3 7 10 2" xfId="56310" xr:uid="{00000000-0005-0000-0000-000028F10000}"/>
    <cellStyle name="vnhead3 7 10 3" xfId="56311" xr:uid="{00000000-0005-0000-0000-000029F10000}"/>
    <cellStyle name="vnhead3 7 10 4" xfId="56312" xr:uid="{00000000-0005-0000-0000-00002AF10000}"/>
    <cellStyle name="vnhead3 7 10 5" xfId="56313" xr:uid="{00000000-0005-0000-0000-00002BF10000}"/>
    <cellStyle name="vnhead3 7 10 6" xfId="56314" xr:uid="{00000000-0005-0000-0000-00002CF10000}"/>
    <cellStyle name="vnhead3 7 11" xfId="56315" xr:uid="{00000000-0005-0000-0000-00002DF10000}"/>
    <cellStyle name="vnhead3 7 11 2" xfId="56316" xr:uid="{00000000-0005-0000-0000-00002EF10000}"/>
    <cellStyle name="vnhead3 7 11 3" xfId="56317" xr:uid="{00000000-0005-0000-0000-00002FF10000}"/>
    <cellStyle name="vnhead3 7 11 4" xfId="56318" xr:uid="{00000000-0005-0000-0000-000030F10000}"/>
    <cellStyle name="vnhead3 7 11 5" xfId="56319" xr:uid="{00000000-0005-0000-0000-000031F10000}"/>
    <cellStyle name="vnhead3 7 11 6" xfId="56320" xr:uid="{00000000-0005-0000-0000-000032F10000}"/>
    <cellStyle name="vnhead3 7 12" xfId="56321" xr:uid="{00000000-0005-0000-0000-000033F10000}"/>
    <cellStyle name="vnhead3 7 12 2" xfId="56322" xr:uid="{00000000-0005-0000-0000-000034F10000}"/>
    <cellStyle name="vnhead3 7 12 3" xfId="56323" xr:uid="{00000000-0005-0000-0000-000035F10000}"/>
    <cellStyle name="vnhead3 7 12 4" xfId="56324" xr:uid="{00000000-0005-0000-0000-000036F10000}"/>
    <cellStyle name="vnhead3 7 12 5" xfId="56325" xr:uid="{00000000-0005-0000-0000-000037F10000}"/>
    <cellStyle name="vnhead3 7 12 6" xfId="56326" xr:uid="{00000000-0005-0000-0000-000038F10000}"/>
    <cellStyle name="vnhead3 7 13" xfId="56327" xr:uid="{00000000-0005-0000-0000-000039F10000}"/>
    <cellStyle name="vnhead3 7 13 2" xfId="56328" xr:uid="{00000000-0005-0000-0000-00003AF10000}"/>
    <cellStyle name="vnhead3 7 13 3" xfId="56329" xr:uid="{00000000-0005-0000-0000-00003BF10000}"/>
    <cellStyle name="vnhead3 7 13 4" xfId="56330" xr:uid="{00000000-0005-0000-0000-00003CF10000}"/>
    <cellStyle name="vnhead3 7 13 5" xfId="56331" xr:uid="{00000000-0005-0000-0000-00003DF10000}"/>
    <cellStyle name="vnhead3 7 13 6" xfId="56332" xr:uid="{00000000-0005-0000-0000-00003EF10000}"/>
    <cellStyle name="vnhead3 7 14" xfId="56333" xr:uid="{00000000-0005-0000-0000-00003FF10000}"/>
    <cellStyle name="vnhead3 7 14 2" xfId="56334" xr:uid="{00000000-0005-0000-0000-000040F10000}"/>
    <cellStyle name="vnhead3 7 14 3" xfId="56335" xr:uid="{00000000-0005-0000-0000-000041F10000}"/>
    <cellStyle name="vnhead3 7 14 4" xfId="56336" xr:uid="{00000000-0005-0000-0000-000042F10000}"/>
    <cellStyle name="vnhead3 7 14 5" xfId="56337" xr:uid="{00000000-0005-0000-0000-000043F10000}"/>
    <cellStyle name="vnhead3 7 14 6" xfId="56338" xr:uid="{00000000-0005-0000-0000-000044F10000}"/>
    <cellStyle name="vnhead3 7 15" xfId="56339" xr:uid="{00000000-0005-0000-0000-000045F10000}"/>
    <cellStyle name="vnhead3 7 15 2" xfId="56340" xr:uid="{00000000-0005-0000-0000-000046F10000}"/>
    <cellStyle name="vnhead3 7 15 3" xfId="56341" xr:uid="{00000000-0005-0000-0000-000047F10000}"/>
    <cellStyle name="vnhead3 7 15 4" xfId="56342" xr:uid="{00000000-0005-0000-0000-000048F10000}"/>
    <cellStyle name="vnhead3 7 15 5" xfId="56343" xr:uid="{00000000-0005-0000-0000-000049F10000}"/>
    <cellStyle name="vnhead3 7 15 6" xfId="56344" xr:uid="{00000000-0005-0000-0000-00004AF10000}"/>
    <cellStyle name="vnhead3 7 16" xfId="56345" xr:uid="{00000000-0005-0000-0000-00004BF10000}"/>
    <cellStyle name="vnhead3 7 16 2" xfId="56346" xr:uid="{00000000-0005-0000-0000-00004CF10000}"/>
    <cellStyle name="vnhead3 7 16 3" xfId="56347" xr:uid="{00000000-0005-0000-0000-00004DF10000}"/>
    <cellStyle name="vnhead3 7 16 4" xfId="56348" xr:uid="{00000000-0005-0000-0000-00004EF10000}"/>
    <cellStyle name="vnhead3 7 16 5" xfId="56349" xr:uid="{00000000-0005-0000-0000-00004FF10000}"/>
    <cellStyle name="vnhead3 7 16 6" xfId="56350" xr:uid="{00000000-0005-0000-0000-000050F10000}"/>
    <cellStyle name="vnhead3 7 17" xfId="56351" xr:uid="{00000000-0005-0000-0000-000051F10000}"/>
    <cellStyle name="vnhead3 7 17 2" xfId="56352" xr:uid="{00000000-0005-0000-0000-000052F10000}"/>
    <cellStyle name="vnhead3 7 17 3" xfId="56353" xr:uid="{00000000-0005-0000-0000-000053F10000}"/>
    <cellStyle name="vnhead3 7 17 4" xfId="56354" xr:uid="{00000000-0005-0000-0000-000054F10000}"/>
    <cellStyle name="vnhead3 7 17 5" xfId="56355" xr:uid="{00000000-0005-0000-0000-000055F10000}"/>
    <cellStyle name="vnhead3 7 17 6" xfId="56356" xr:uid="{00000000-0005-0000-0000-000056F10000}"/>
    <cellStyle name="vnhead3 7 18" xfId="56357" xr:uid="{00000000-0005-0000-0000-000057F10000}"/>
    <cellStyle name="vnhead3 7 18 2" xfId="56358" xr:uid="{00000000-0005-0000-0000-000058F10000}"/>
    <cellStyle name="vnhead3 7 18 3" xfId="56359" xr:uid="{00000000-0005-0000-0000-000059F10000}"/>
    <cellStyle name="vnhead3 7 18 4" xfId="56360" xr:uid="{00000000-0005-0000-0000-00005AF10000}"/>
    <cellStyle name="vnhead3 7 18 5" xfId="56361" xr:uid="{00000000-0005-0000-0000-00005BF10000}"/>
    <cellStyle name="vnhead3 7 18 6" xfId="56362" xr:uid="{00000000-0005-0000-0000-00005CF10000}"/>
    <cellStyle name="vnhead3 7 19" xfId="56363" xr:uid="{00000000-0005-0000-0000-00005DF10000}"/>
    <cellStyle name="vnhead3 7 19 2" xfId="56364" xr:uid="{00000000-0005-0000-0000-00005EF10000}"/>
    <cellStyle name="vnhead3 7 19 3" xfId="56365" xr:uid="{00000000-0005-0000-0000-00005FF10000}"/>
    <cellStyle name="vnhead3 7 19 4" xfId="56366" xr:uid="{00000000-0005-0000-0000-000060F10000}"/>
    <cellStyle name="vnhead3 7 19 5" xfId="56367" xr:uid="{00000000-0005-0000-0000-000061F10000}"/>
    <cellStyle name="vnhead3 7 19 6" xfId="56368" xr:uid="{00000000-0005-0000-0000-000062F10000}"/>
    <cellStyle name="vnhead3 7 2" xfId="56369" xr:uid="{00000000-0005-0000-0000-000063F10000}"/>
    <cellStyle name="vnhead3 7 2 2" xfId="56370" xr:uid="{00000000-0005-0000-0000-000064F10000}"/>
    <cellStyle name="vnhead3 7 2 3" xfId="56371" xr:uid="{00000000-0005-0000-0000-000065F10000}"/>
    <cellStyle name="vnhead3 7 2 4" xfId="56372" xr:uid="{00000000-0005-0000-0000-000066F10000}"/>
    <cellStyle name="vnhead3 7 2 5" xfId="56373" xr:uid="{00000000-0005-0000-0000-000067F10000}"/>
    <cellStyle name="vnhead3 7 2 6" xfId="56374" xr:uid="{00000000-0005-0000-0000-000068F10000}"/>
    <cellStyle name="vnhead3 7 2 7" xfId="56375" xr:uid="{00000000-0005-0000-0000-000069F10000}"/>
    <cellStyle name="vnhead3 7 20" xfId="56376" xr:uid="{00000000-0005-0000-0000-00006AF10000}"/>
    <cellStyle name="vnhead3 7 20 2" xfId="56377" xr:uid="{00000000-0005-0000-0000-00006BF10000}"/>
    <cellStyle name="vnhead3 7 20 3" xfId="56378" xr:uid="{00000000-0005-0000-0000-00006CF10000}"/>
    <cellStyle name="vnhead3 7 20 4" xfId="56379" xr:uid="{00000000-0005-0000-0000-00006DF10000}"/>
    <cellStyle name="vnhead3 7 20 5" xfId="56380" xr:uid="{00000000-0005-0000-0000-00006EF10000}"/>
    <cellStyle name="vnhead3 7 20 6" xfId="56381" xr:uid="{00000000-0005-0000-0000-00006FF10000}"/>
    <cellStyle name="vnhead3 7 21" xfId="56382" xr:uid="{00000000-0005-0000-0000-000070F10000}"/>
    <cellStyle name="vnhead3 7 21 2" xfId="56383" xr:uid="{00000000-0005-0000-0000-000071F10000}"/>
    <cellStyle name="vnhead3 7 21 3" xfId="56384" xr:uid="{00000000-0005-0000-0000-000072F10000}"/>
    <cellStyle name="vnhead3 7 21 4" xfId="56385" xr:uid="{00000000-0005-0000-0000-000073F10000}"/>
    <cellStyle name="vnhead3 7 21 5" xfId="56386" xr:uid="{00000000-0005-0000-0000-000074F10000}"/>
    <cellStyle name="vnhead3 7 21 6" xfId="56387" xr:uid="{00000000-0005-0000-0000-000075F10000}"/>
    <cellStyle name="vnhead3 7 22" xfId="56388" xr:uid="{00000000-0005-0000-0000-000076F10000}"/>
    <cellStyle name="vnhead3 7 22 2" xfId="56389" xr:uid="{00000000-0005-0000-0000-000077F10000}"/>
    <cellStyle name="vnhead3 7 22 3" xfId="56390" xr:uid="{00000000-0005-0000-0000-000078F10000}"/>
    <cellStyle name="vnhead3 7 22 4" xfId="56391" xr:uid="{00000000-0005-0000-0000-000079F10000}"/>
    <cellStyle name="vnhead3 7 22 5" xfId="56392" xr:uid="{00000000-0005-0000-0000-00007AF10000}"/>
    <cellStyle name="vnhead3 7 22 6" xfId="56393" xr:uid="{00000000-0005-0000-0000-00007BF10000}"/>
    <cellStyle name="vnhead3 7 23" xfId="56394" xr:uid="{00000000-0005-0000-0000-00007CF10000}"/>
    <cellStyle name="vnhead3 7 23 2" xfId="56395" xr:uid="{00000000-0005-0000-0000-00007DF10000}"/>
    <cellStyle name="vnhead3 7 23 3" xfId="56396" xr:uid="{00000000-0005-0000-0000-00007EF10000}"/>
    <cellStyle name="vnhead3 7 23 4" xfId="56397" xr:uid="{00000000-0005-0000-0000-00007FF10000}"/>
    <cellStyle name="vnhead3 7 23 5" xfId="56398" xr:uid="{00000000-0005-0000-0000-000080F10000}"/>
    <cellStyle name="vnhead3 7 23 6" xfId="56399" xr:uid="{00000000-0005-0000-0000-000081F10000}"/>
    <cellStyle name="vnhead3 7 24" xfId="56400" xr:uid="{00000000-0005-0000-0000-000082F10000}"/>
    <cellStyle name="vnhead3 7 24 2" xfId="56401" xr:uid="{00000000-0005-0000-0000-000083F10000}"/>
    <cellStyle name="vnhead3 7 24 3" xfId="56402" xr:uid="{00000000-0005-0000-0000-000084F10000}"/>
    <cellStyle name="vnhead3 7 24 4" xfId="56403" xr:uid="{00000000-0005-0000-0000-000085F10000}"/>
    <cellStyle name="vnhead3 7 24 5" xfId="56404" xr:uid="{00000000-0005-0000-0000-000086F10000}"/>
    <cellStyle name="vnhead3 7 24 6" xfId="56405" xr:uid="{00000000-0005-0000-0000-000087F10000}"/>
    <cellStyle name="vnhead3 7 25" xfId="56406" xr:uid="{00000000-0005-0000-0000-000088F10000}"/>
    <cellStyle name="vnhead3 7 25 2" xfId="56407" xr:uid="{00000000-0005-0000-0000-000089F10000}"/>
    <cellStyle name="vnhead3 7 25 3" xfId="56408" xr:uid="{00000000-0005-0000-0000-00008AF10000}"/>
    <cellStyle name="vnhead3 7 25 4" xfId="56409" xr:uid="{00000000-0005-0000-0000-00008BF10000}"/>
    <cellStyle name="vnhead3 7 25 5" xfId="56410" xr:uid="{00000000-0005-0000-0000-00008CF10000}"/>
    <cellStyle name="vnhead3 7 25 6" xfId="56411" xr:uid="{00000000-0005-0000-0000-00008DF10000}"/>
    <cellStyle name="vnhead3 7 26" xfId="56412" xr:uid="{00000000-0005-0000-0000-00008EF10000}"/>
    <cellStyle name="vnhead3 7 26 2" xfId="56413" xr:uid="{00000000-0005-0000-0000-00008FF10000}"/>
    <cellStyle name="vnhead3 7 26 3" xfId="56414" xr:uid="{00000000-0005-0000-0000-000090F10000}"/>
    <cellStyle name="vnhead3 7 26 4" xfId="56415" xr:uid="{00000000-0005-0000-0000-000091F10000}"/>
    <cellStyle name="vnhead3 7 26 5" xfId="56416" xr:uid="{00000000-0005-0000-0000-000092F10000}"/>
    <cellStyle name="vnhead3 7 26 6" xfId="56417" xr:uid="{00000000-0005-0000-0000-000093F10000}"/>
    <cellStyle name="vnhead3 7 27" xfId="56418" xr:uid="{00000000-0005-0000-0000-000094F10000}"/>
    <cellStyle name="vnhead3 7 27 2" xfId="56419" xr:uid="{00000000-0005-0000-0000-000095F10000}"/>
    <cellStyle name="vnhead3 7 27 3" xfId="56420" xr:uid="{00000000-0005-0000-0000-000096F10000}"/>
    <cellStyle name="vnhead3 7 27 4" xfId="56421" xr:uid="{00000000-0005-0000-0000-000097F10000}"/>
    <cellStyle name="vnhead3 7 27 5" xfId="56422" xr:uid="{00000000-0005-0000-0000-000098F10000}"/>
    <cellStyle name="vnhead3 7 27 6" xfId="56423" xr:uid="{00000000-0005-0000-0000-000099F10000}"/>
    <cellStyle name="vnhead3 7 28" xfId="56424" xr:uid="{00000000-0005-0000-0000-00009AF10000}"/>
    <cellStyle name="vnhead3 7 28 2" xfId="56425" xr:uid="{00000000-0005-0000-0000-00009BF10000}"/>
    <cellStyle name="vnhead3 7 28 3" xfId="56426" xr:uid="{00000000-0005-0000-0000-00009CF10000}"/>
    <cellStyle name="vnhead3 7 28 4" xfId="56427" xr:uid="{00000000-0005-0000-0000-00009DF10000}"/>
    <cellStyle name="vnhead3 7 28 5" xfId="56428" xr:uid="{00000000-0005-0000-0000-00009EF10000}"/>
    <cellStyle name="vnhead3 7 28 6" xfId="56429" xr:uid="{00000000-0005-0000-0000-00009FF10000}"/>
    <cellStyle name="vnhead3 7 29" xfId="56430" xr:uid="{00000000-0005-0000-0000-0000A0F10000}"/>
    <cellStyle name="vnhead3 7 29 2" xfId="56431" xr:uid="{00000000-0005-0000-0000-0000A1F10000}"/>
    <cellStyle name="vnhead3 7 29 3" xfId="56432" xr:uid="{00000000-0005-0000-0000-0000A2F10000}"/>
    <cellStyle name="vnhead3 7 29 4" xfId="56433" xr:uid="{00000000-0005-0000-0000-0000A3F10000}"/>
    <cellStyle name="vnhead3 7 29 5" xfId="56434" xr:uid="{00000000-0005-0000-0000-0000A4F10000}"/>
    <cellStyle name="vnhead3 7 29 6" xfId="56435" xr:uid="{00000000-0005-0000-0000-0000A5F10000}"/>
    <cellStyle name="vnhead3 7 3" xfId="56436" xr:uid="{00000000-0005-0000-0000-0000A6F10000}"/>
    <cellStyle name="vnhead3 7 3 2" xfId="56437" xr:uid="{00000000-0005-0000-0000-0000A7F10000}"/>
    <cellStyle name="vnhead3 7 3 3" xfId="56438" xr:uid="{00000000-0005-0000-0000-0000A8F10000}"/>
    <cellStyle name="vnhead3 7 3 4" xfId="56439" xr:uid="{00000000-0005-0000-0000-0000A9F10000}"/>
    <cellStyle name="vnhead3 7 3 5" xfId="56440" xr:uid="{00000000-0005-0000-0000-0000AAF10000}"/>
    <cellStyle name="vnhead3 7 3 6" xfId="56441" xr:uid="{00000000-0005-0000-0000-0000ABF10000}"/>
    <cellStyle name="vnhead3 7 30" xfId="56442" xr:uid="{00000000-0005-0000-0000-0000ACF10000}"/>
    <cellStyle name="vnhead3 7 31" xfId="56443" xr:uid="{00000000-0005-0000-0000-0000ADF10000}"/>
    <cellStyle name="vnhead3 7 32" xfId="56444" xr:uid="{00000000-0005-0000-0000-0000AEF10000}"/>
    <cellStyle name="vnhead3 7 33" xfId="56445" xr:uid="{00000000-0005-0000-0000-0000AFF10000}"/>
    <cellStyle name="vnhead3 7 34" xfId="56446" xr:uid="{00000000-0005-0000-0000-0000B0F10000}"/>
    <cellStyle name="vnhead3 7 4" xfId="56447" xr:uid="{00000000-0005-0000-0000-0000B1F10000}"/>
    <cellStyle name="vnhead3 7 4 2" xfId="56448" xr:uid="{00000000-0005-0000-0000-0000B2F10000}"/>
    <cellStyle name="vnhead3 7 4 3" xfId="56449" xr:uid="{00000000-0005-0000-0000-0000B3F10000}"/>
    <cellStyle name="vnhead3 7 4 4" xfId="56450" xr:uid="{00000000-0005-0000-0000-0000B4F10000}"/>
    <cellStyle name="vnhead3 7 4 5" xfId="56451" xr:uid="{00000000-0005-0000-0000-0000B5F10000}"/>
    <cellStyle name="vnhead3 7 4 6" xfId="56452" xr:uid="{00000000-0005-0000-0000-0000B6F10000}"/>
    <cellStyle name="vnhead3 7 5" xfId="56453" xr:uid="{00000000-0005-0000-0000-0000B7F10000}"/>
    <cellStyle name="vnhead3 7 5 2" xfId="56454" xr:uid="{00000000-0005-0000-0000-0000B8F10000}"/>
    <cellStyle name="vnhead3 7 5 3" xfId="56455" xr:uid="{00000000-0005-0000-0000-0000B9F10000}"/>
    <cellStyle name="vnhead3 7 5 4" xfId="56456" xr:uid="{00000000-0005-0000-0000-0000BAF10000}"/>
    <cellStyle name="vnhead3 7 5 5" xfId="56457" xr:uid="{00000000-0005-0000-0000-0000BBF10000}"/>
    <cellStyle name="vnhead3 7 5 6" xfId="56458" xr:uid="{00000000-0005-0000-0000-0000BCF10000}"/>
    <cellStyle name="vnhead3 7 6" xfId="56459" xr:uid="{00000000-0005-0000-0000-0000BDF10000}"/>
    <cellStyle name="vnhead3 7 6 2" xfId="56460" xr:uid="{00000000-0005-0000-0000-0000BEF10000}"/>
    <cellStyle name="vnhead3 7 6 3" xfId="56461" xr:uid="{00000000-0005-0000-0000-0000BFF10000}"/>
    <cellStyle name="vnhead3 7 6 4" xfId="56462" xr:uid="{00000000-0005-0000-0000-0000C0F10000}"/>
    <cellStyle name="vnhead3 7 6 5" xfId="56463" xr:uid="{00000000-0005-0000-0000-0000C1F10000}"/>
    <cellStyle name="vnhead3 7 6 6" xfId="56464" xr:uid="{00000000-0005-0000-0000-0000C2F10000}"/>
    <cellStyle name="vnhead3 7 7" xfId="56465" xr:uid="{00000000-0005-0000-0000-0000C3F10000}"/>
    <cellStyle name="vnhead3 7 7 2" xfId="56466" xr:uid="{00000000-0005-0000-0000-0000C4F10000}"/>
    <cellStyle name="vnhead3 7 7 3" xfId="56467" xr:uid="{00000000-0005-0000-0000-0000C5F10000}"/>
    <cellStyle name="vnhead3 7 7 4" xfId="56468" xr:uid="{00000000-0005-0000-0000-0000C6F10000}"/>
    <cellStyle name="vnhead3 7 7 5" xfId="56469" xr:uid="{00000000-0005-0000-0000-0000C7F10000}"/>
    <cellStyle name="vnhead3 7 7 6" xfId="56470" xr:uid="{00000000-0005-0000-0000-0000C8F10000}"/>
    <cellStyle name="vnhead3 7 8" xfId="56471" xr:uid="{00000000-0005-0000-0000-0000C9F10000}"/>
    <cellStyle name="vnhead3 7 8 2" xfId="56472" xr:uid="{00000000-0005-0000-0000-0000CAF10000}"/>
    <cellStyle name="vnhead3 7 8 3" xfId="56473" xr:uid="{00000000-0005-0000-0000-0000CBF10000}"/>
    <cellStyle name="vnhead3 7 8 4" xfId="56474" xr:uid="{00000000-0005-0000-0000-0000CCF10000}"/>
    <cellStyle name="vnhead3 7 8 5" xfId="56475" xr:uid="{00000000-0005-0000-0000-0000CDF10000}"/>
    <cellStyle name="vnhead3 7 8 6" xfId="56476" xr:uid="{00000000-0005-0000-0000-0000CEF10000}"/>
    <cellStyle name="vnhead3 7 9" xfId="56477" xr:uid="{00000000-0005-0000-0000-0000CFF10000}"/>
    <cellStyle name="vnhead3 7 9 2" xfId="56478" xr:uid="{00000000-0005-0000-0000-0000D0F10000}"/>
    <cellStyle name="vnhead3 7 9 3" xfId="56479" xr:uid="{00000000-0005-0000-0000-0000D1F10000}"/>
    <cellStyle name="vnhead3 7 9 4" xfId="56480" xr:uid="{00000000-0005-0000-0000-0000D2F10000}"/>
    <cellStyle name="vnhead3 7 9 5" xfId="56481" xr:uid="{00000000-0005-0000-0000-0000D3F10000}"/>
    <cellStyle name="vnhead3 7 9 6" xfId="56482" xr:uid="{00000000-0005-0000-0000-0000D4F10000}"/>
    <cellStyle name="vnhead3 8" xfId="56483" xr:uid="{00000000-0005-0000-0000-0000D5F10000}"/>
    <cellStyle name="vnhead3 9" xfId="56484" xr:uid="{00000000-0005-0000-0000-0000D6F10000}"/>
    <cellStyle name="vnhead3 9 2" xfId="56485" xr:uid="{00000000-0005-0000-0000-0000D7F10000}"/>
    <cellStyle name="vnhead3 9 3" xfId="56486" xr:uid="{00000000-0005-0000-0000-0000D8F10000}"/>
    <cellStyle name="vnhead3 9 4" xfId="56487" xr:uid="{00000000-0005-0000-0000-0000D9F10000}"/>
    <cellStyle name="vnhead3 9 5" xfId="56488" xr:uid="{00000000-0005-0000-0000-0000DAF10000}"/>
    <cellStyle name="vnhead3 9 6" xfId="56489" xr:uid="{00000000-0005-0000-0000-0000DBF10000}"/>
    <cellStyle name="vnhead3 9 7" xfId="56490" xr:uid="{00000000-0005-0000-0000-0000DCF10000}"/>
    <cellStyle name="vnhead4" xfId="1191" xr:uid="{00000000-0005-0000-0000-0000DDF10000}"/>
    <cellStyle name="vnhead4 2" xfId="62052" xr:uid="{00000000-0005-0000-0000-0000DEF10000}"/>
    <cellStyle name="vntxt1" xfId="1192" xr:uid="{00000000-0005-0000-0000-000040EC0000}"/>
    <cellStyle name="vntxt1 2" xfId="1193" xr:uid="{00000000-0005-0000-0000-000041EC0000}"/>
    <cellStyle name="vntxt1 2 2" xfId="56491" xr:uid="{00000000-0005-0000-0000-000042EC0000}"/>
    <cellStyle name="vntxt1 2 3" xfId="56492" xr:uid="{00000000-0005-0000-0000-000043EC0000}"/>
    <cellStyle name="vntxt1 3" xfId="56493" xr:uid="{00000000-0005-0000-0000-000044EC0000}"/>
    <cellStyle name="vntxt1 4" xfId="56494" xr:uid="{00000000-0005-0000-0000-000045EC0000}"/>
    <cellStyle name="vntxt1 5" xfId="56495" xr:uid="{00000000-0005-0000-0000-000046EC0000}"/>
    <cellStyle name="vntxt1 6" xfId="56496" xr:uid="{00000000-0005-0000-0000-000047EC0000}"/>
    <cellStyle name="vntxt1 7" xfId="56497" xr:uid="{00000000-0005-0000-0000-000048EC0000}"/>
    <cellStyle name="vntxt1 8" xfId="56498" xr:uid="{00000000-0005-0000-0000-000049EC0000}"/>
    <cellStyle name="vntxt2" xfId="1194" xr:uid="{00000000-0005-0000-0000-00004AEC0000}"/>
    <cellStyle name="vntxt2 2" xfId="56499" xr:uid="{00000000-0005-0000-0000-00004BEC0000}"/>
    <cellStyle name="vntxt2 2 2" xfId="56500" xr:uid="{00000000-0005-0000-0000-00004CEC0000}"/>
    <cellStyle name="vntxt2 2 3" xfId="56501" xr:uid="{00000000-0005-0000-0000-00004DEC0000}"/>
    <cellStyle name="vntxt2 3" xfId="56502" xr:uid="{00000000-0005-0000-0000-00004EEC0000}"/>
    <cellStyle name="vntxt2 4" xfId="56503" xr:uid="{00000000-0005-0000-0000-00004FEC0000}"/>
    <cellStyle name="vntxt2 5" xfId="56504" xr:uid="{00000000-0005-0000-0000-000050EC0000}"/>
    <cellStyle name="vntxt2 6" xfId="56505" xr:uid="{00000000-0005-0000-0000-000051EC0000}"/>
    <cellStyle name="vntxt2 7" xfId="56506" xr:uid="{00000000-0005-0000-0000-000052EC0000}"/>
    <cellStyle name="vntxt2 8" xfId="56507" xr:uid="{00000000-0005-0000-0000-000053EC0000}"/>
    <cellStyle name="vntxt2 9" xfId="58956" xr:uid="{00000000-0005-0000-0000-000054EC0000}"/>
    <cellStyle name="W?hrung [0]_35ERI8T2gbIEMixb4v26icuOo" xfId="1195" xr:uid="{00000000-0005-0000-0000-0000DFF10000}"/>
    <cellStyle name="W?hrung_35ERI8T2gbIEMixb4v26icuOo" xfId="1196" xr:uid="{00000000-0005-0000-0000-0000E0F10000}"/>
    <cellStyle name="Währung [0]_9. Fixed assets-Additions list" xfId="56508" xr:uid="{00000000-0005-0000-0000-0000E1F10000}"/>
    <cellStyle name="Währung_9. Fixed assets-Additions list" xfId="56509" xr:uid="{00000000-0005-0000-0000-0000E2F10000}"/>
    <cellStyle name="Walutowy [0]_Invoices2001Slovakia" xfId="1197" xr:uid="{00000000-0005-0000-0000-0000E3F10000}"/>
    <cellStyle name="Walutowy_Invoices2001Slovakia" xfId="1198" xr:uid="{00000000-0005-0000-0000-0000E4F10000}"/>
    <cellStyle name="Warning Text 10" xfId="57955" xr:uid="{00000000-0005-0000-0000-0000E5F10000}"/>
    <cellStyle name="Warning Text 11" xfId="57956" xr:uid="{00000000-0005-0000-0000-0000E6F10000}"/>
    <cellStyle name="Warning Text 12" xfId="57957" xr:uid="{00000000-0005-0000-0000-0000E7F10000}"/>
    <cellStyle name="Warning Text 13" xfId="57958" xr:uid="{00000000-0005-0000-0000-0000E8F10000}"/>
    <cellStyle name="Warning Text 14" xfId="57959" xr:uid="{00000000-0005-0000-0000-0000E9F10000}"/>
    <cellStyle name="Warning Text 2" xfId="56510" xr:uid="{00000000-0005-0000-0000-0000EAF10000}"/>
    <cellStyle name="Warning Text 3" xfId="57960" xr:uid="{00000000-0005-0000-0000-0000EBF10000}"/>
    <cellStyle name="Warning Text 4" xfId="57961" xr:uid="{00000000-0005-0000-0000-0000ECF10000}"/>
    <cellStyle name="Warning Text 5" xfId="57962" xr:uid="{00000000-0005-0000-0000-0000EDF10000}"/>
    <cellStyle name="Warning Text 6" xfId="57963" xr:uid="{00000000-0005-0000-0000-0000EEF10000}"/>
    <cellStyle name="Warning Text 7" xfId="57964" xr:uid="{00000000-0005-0000-0000-0000EFF10000}"/>
    <cellStyle name="Warning Text 8" xfId="57965" xr:uid="{00000000-0005-0000-0000-0000F0F10000}"/>
    <cellStyle name="Warning Text 9" xfId="57966" xr:uid="{00000000-0005-0000-0000-0000F1F10000}"/>
    <cellStyle name="wrap" xfId="1199" xr:uid="{00000000-0005-0000-0000-0000F2F10000}"/>
    <cellStyle name="Wไhrung [0]_35ERI8T2gbIEMixb4v26icuOo" xfId="1200" xr:uid="{00000000-0005-0000-0000-0000F3F10000}"/>
    <cellStyle name="Wไhrung_35ERI8T2gbIEMixb4v26icuOo" xfId="1201" xr:uid="{00000000-0005-0000-0000-0000F4F10000}"/>
    <cellStyle name="xan1" xfId="56511" xr:uid="{00000000-0005-0000-0000-0000F5F10000}"/>
    <cellStyle name="xuan" xfId="1202" xr:uid="{00000000-0005-0000-0000-0000F6F10000}"/>
    <cellStyle name="xuan 10" xfId="61754" xr:uid="{00000000-0005-0000-0000-0000F7F10000}"/>
    <cellStyle name="xuan 11" xfId="61755" xr:uid="{00000000-0005-0000-0000-0000F8F10000}"/>
    <cellStyle name="xuan 12" xfId="61756" xr:uid="{00000000-0005-0000-0000-0000F9F10000}"/>
    <cellStyle name="xuan 13" xfId="61757" xr:uid="{00000000-0005-0000-0000-0000FAF10000}"/>
    <cellStyle name="xuan 14" xfId="61758" xr:uid="{00000000-0005-0000-0000-0000FBF10000}"/>
    <cellStyle name="xuan 15" xfId="61759" xr:uid="{00000000-0005-0000-0000-0000FCF10000}"/>
    <cellStyle name="xuan 16" xfId="61760" xr:uid="{00000000-0005-0000-0000-0000FDF10000}"/>
    <cellStyle name="xuan 17" xfId="61761" xr:uid="{00000000-0005-0000-0000-0000FEF10000}"/>
    <cellStyle name="xuan 18" xfId="61762" xr:uid="{00000000-0005-0000-0000-0000FFF10000}"/>
    <cellStyle name="xuan 19" xfId="61763" xr:uid="{00000000-0005-0000-0000-000000F20000}"/>
    <cellStyle name="xuan 2" xfId="56512" xr:uid="{00000000-0005-0000-0000-000001F20000}"/>
    <cellStyle name="xuan 20" xfId="61764" xr:uid="{00000000-0005-0000-0000-000002F20000}"/>
    <cellStyle name="xuan 21" xfId="61765" xr:uid="{00000000-0005-0000-0000-000003F20000}"/>
    <cellStyle name="xuan 22" xfId="61766" xr:uid="{00000000-0005-0000-0000-000004F20000}"/>
    <cellStyle name="xuan 23" xfId="61767" xr:uid="{00000000-0005-0000-0000-000005F20000}"/>
    <cellStyle name="xuan 24" xfId="61768" xr:uid="{00000000-0005-0000-0000-000006F20000}"/>
    <cellStyle name="xuan 25" xfId="61769" xr:uid="{00000000-0005-0000-0000-000007F20000}"/>
    <cellStyle name="xuan 3" xfId="56513" xr:uid="{00000000-0005-0000-0000-000008F20000}"/>
    <cellStyle name="xuan 4" xfId="56514" xr:uid="{00000000-0005-0000-0000-000009F20000}"/>
    <cellStyle name="xuan 5" xfId="56515" xr:uid="{00000000-0005-0000-0000-00000AF20000}"/>
    <cellStyle name="xuan 6" xfId="61770" xr:uid="{00000000-0005-0000-0000-00000BF20000}"/>
    <cellStyle name="xuan 7" xfId="61771" xr:uid="{00000000-0005-0000-0000-00000CF20000}"/>
    <cellStyle name="xuan 8" xfId="61772" xr:uid="{00000000-0005-0000-0000-00000DF20000}"/>
    <cellStyle name="xuan 9" xfId="61773" xr:uid="{00000000-0005-0000-0000-00000EF20000}"/>
    <cellStyle name="y" xfId="1203" xr:uid="{00000000-0005-0000-0000-00000FF20000}"/>
    <cellStyle name="Ý kh¸c_B¶ng 1 (2)" xfId="1204" xr:uid="{00000000-0005-0000-0000-000010F20000}"/>
    <cellStyle name="Zeilenebene_1_主营业务利润明细表" xfId="56516" xr:uid="{00000000-0005-0000-0000-000011F20000}"/>
    <cellStyle name="センター" xfId="56517" xr:uid="{00000000-0005-0000-0000-000012F20000}"/>
    <cellStyle name="เครื่องหมายสกุลเงิน [0]_FTC_OFFER" xfId="1205" xr:uid="{00000000-0005-0000-0000-000013F20000}"/>
    <cellStyle name="เครื่องหมายสกุลเงิน_FTC_OFFER" xfId="1206" xr:uid="{00000000-0005-0000-0000-000014F20000}"/>
    <cellStyle name="ปกติ_FTC_OFFER" xfId="1207" xr:uid="{00000000-0005-0000-0000-000015F20000}"/>
    <cellStyle name=" [0.00]_ Att. 1- Cover" xfId="1208" xr:uid="{00000000-0005-0000-0000-000016F20000}"/>
    <cellStyle name="_ Att. 1- Cover" xfId="1209" xr:uid="{00000000-0005-0000-0000-000017F20000}"/>
    <cellStyle name="?_ Att. 1- Cover" xfId="1210" xr:uid="{00000000-0005-0000-0000-000018F20000}"/>
    <cellStyle name="똿뗦먛귟 [0.00]_PRODUCT DETAIL Q1" xfId="1211" xr:uid="{00000000-0005-0000-0000-000019F20000}"/>
    <cellStyle name="똿뗦먛귟_PRODUCT DETAIL Q1" xfId="1212" xr:uid="{00000000-0005-0000-0000-00001AF20000}"/>
    <cellStyle name="믅됞 [0.00]_PRODUCT DETAIL Q1" xfId="1213" xr:uid="{00000000-0005-0000-0000-00001BF20000}"/>
    <cellStyle name="믅됞_PRODUCT DETAIL Q1" xfId="1214" xr:uid="{00000000-0005-0000-0000-00001CF20000}"/>
    <cellStyle name="백분율_††††† " xfId="1215" xr:uid="{00000000-0005-0000-0000-00001DF20000}"/>
    <cellStyle name="뷭?_BOOKSHIP" xfId="1216" xr:uid="{00000000-0005-0000-0000-00001EF20000}"/>
    <cellStyle name="안건회계법인" xfId="1217" xr:uid="{00000000-0005-0000-0000-00001FF20000}"/>
    <cellStyle name="안건회계법인 10" xfId="56518" xr:uid="{00000000-0005-0000-0000-000020F20000}"/>
    <cellStyle name="안건회계법인 11" xfId="56519" xr:uid="{00000000-0005-0000-0000-000021F20000}"/>
    <cellStyle name="안건회계법인 12" xfId="56520" xr:uid="{00000000-0005-0000-0000-000022F20000}"/>
    <cellStyle name="안건회계법인 13" xfId="57153" xr:uid="{00000000-0005-0000-0000-000023F20000}"/>
    <cellStyle name="안건회계법인 14" xfId="57154" xr:uid="{00000000-0005-0000-0000-000024F20000}"/>
    <cellStyle name="안건회계법인 15" xfId="57155" xr:uid="{00000000-0005-0000-0000-000025F20000}"/>
    <cellStyle name="안건회계법인 16" xfId="57156" xr:uid="{00000000-0005-0000-0000-000026F20000}"/>
    <cellStyle name="안건회계법인 17" xfId="57157" xr:uid="{00000000-0005-0000-0000-000027F20000}"/>
    <cellStyle name="안건회계법인 18" xfId="57158" xr:uid="{00000000-0005-0000-0000-000028F20000}"/>
    <cellStyle name="안건회계법인 19" xfId="57159" xr:uid="{00000000-0005-0000-0000-000029F20000}"/>
    <cellStyle name="안건회계법인 2" xfId="56521" xr:uid="{00000000-0005-0000-0000-00002AF20000}"/>
    <cellStyle name="안건회계법인 20" xfId="61774" xr:uid="{00000000-0005-0000-0000-00002BF20000}"/>
    <cellStyle name="안건회계법인 21" xfId="61775" xr:uid="{00000000-0005-0000-0000-00002CF20000}"/>
    <cellStyle name="안건회계법인 22" xfId="61776" xr:uid="{00000000-0005-0000-0000-00002DF20000}"/>
    <cellStyle name="안건회계법인 23" xfId="61777" xr:uid="{00000000-0005-0000-0000-00002EF20000}"/>
    <cellStyle name="안건회계법인 24" xfId="61778" xr:uid="{00000000-0005-0000-0000-00002FF20000}"/>
    <cellStyle name="안건회계법인 25" xfId="61779" xr:uid="{00000000-0005-0000-0000-000030F20000}"/>
    <cellStyle name="안건회계법인 3" xfId="56522" xr:uid="{00000000-0005-0000-0000-000031F20000}"/>
    <cellStyle name="안건회계법인 4" xfId="56523" xr:uid="{00000000-0005-0000-0000-000032F20000}"/>
    <cellStyle name="안건회계법인 5" xfId="56524" xr:uid="{00000000-0005-0000-0000-000033F20000}"/>
    <cellStyle name="안건회계법인 6" xfId="56525" xr:uid="{00000000-0005-0000-0000-000034F20000}"/>
    <cellStyle name="안건회계법인 6 2" xfId="56526" xr:uid="{00000000-0005-0000-0000-000035F20000}"/>
    <cellStyle name="안건회계법인 6 3" xfId="56527" xr:uid="{00000000-0005-0000-0000-000036F20000}"/>
    <cellStyle name="안건회계법인 7" xfId="56528" xr:uid="{00000000-0005-0000-0000-000037F20000}"/>
    <cellStyle name="안건회계법인 8" xfId="56529" xr:uid="{00000000-0005-0000-0000-000038F20000}"/>
    <cellStyle name="안건회계법인 9" xfId="56530" xr:uid="{00000000-0005-0000-0000-000039F20000}"/>
    <cellStyle name="콤마 [ - 유형1" xfId="1218" xr:uid="{00000000-0005-0000-0000-00003AF20000}"/>
    <cellStyle name="콤마 [ - 유형1 2" xfId="62053" xr:uid="{00000000-0005-0000-0000-00003BF20000}"/>
    <cellStyle name="콤마 [ - 유형2" xfId="1219" xr:uid="{00000000-0005-0000-0000-00003CF20000}"/>
    <cellStyle name="콤마 [ - 유형2 2" xfId="62054" xr:uid="{00000000-0005-0000-0000-00003DF20000}"/>
    <cellStyle name="콤마 [ - 유형3" xfId="1220" xr:uid="{00000000-0005-0000-0000-00003EF20000}"/>
    <cellStyle name="콤마 [ - 유형3 2" xfId="62055" xr:uid="{00000000-0005-0000-0000-00003FF20000}"/>
    <cellStyle name="콤마 [ - 유형4" xfId="1221" xr:uid="{00000000-0005-0000-0000-000040F20000}"/>
    <cellStyle name="콤마 [ - 유형4 2" xfId="62056" xr:uid="{00000000-0005-0000-0000-000041F20000}"/>
    <cellStyle name="콤마 [ - 유형5" xfId="1222" xr:uid="{00000000-0005-0000-0000-000042F20000}"/>
    <cellStyle name="콤마 [ - 유형5 2" xfId="62057" xr:uid="{00000000-0005-0000-0000-000043F20000}"/>
    <cellStyle name="콤마 [ - 유형6" xfId="1223" xr:uid="{00000000-0005-0000-0000-000044F20000}"/>
    <cellStyle name="콤마 [ - 유형6 2" xfId="62058" xr:uid="{00000000-0005-0000-0000-000045F20000}"/>
    <cellStyle name="콤마 [ - 유형7" xfId="1224" xr:uid="{00000000-0005-0000-0000-000046F20000}"/>
    <cellStyle name="콤마 [ - 유형7 2" xfId="62059" xr:uid="{00000000-0005-0000-0000-000047F20000}"/>
    <cellStyle name="콤마 [ - 유형8" xfId="1225" xr:uid="{00000000-0005-0000-0000-000048F20000}"/>
    <cellStyle name="콤마 [ - 유형8 2" xfId="62060" xr:uid="{00000000-0005-0000-0000-000049F20000}"/>
    <cellStyle name="콤마 [0]_ 비목별 월별기술 " xfId="1226" xr:uid="{00000000-0005-0000-0000-00004AF20000}"/>
    <cellStyle name="콤마_ 비목별 월별기술 " xfId="1227" xr:uid="{00000000-0005-0000-0000-00004BF20000}"/>
    <cellStyle name="통화 [0]_††††† " xfId="1228" xr:uid="{00000000-0005-0000-0000-00004CF20000}"/>
    <cellStyle name="통화_††††† " xfId="1229" xr:uid="{00000000-0005-0000-0000-00004DF20000}"/>
    <cellStyle name="표준_ 97년 경영분석(안)" xfId="1230" xr:uid="{00000000-0005-0000-0000-00004EF20000}"/>
    <cellStyle name="표줠_Sheet1_1_총괄표 (수출입) (2)" xfId="1231" xr:uid="{00000000-0005-0000-0000-00004FF20000}"/>
    <cellStyle name="一般_00Q3902REV.1" xfId="1232" xr:uid="{00000000-0005-0000-0000-000050F20000}"/>
    <cellStyle name="千位[0]_pldt" xfId="56531" xr:uid="{00000000-0005-0000-0000-000051F20000}"/>
    <cellStyle name="千位_pldt" xfId="56532" xr:uid="{00000000-0005-0000-0000-000052F20000}"/>
    <cellStyle name="千位分隔_PLDT" xfId="56533" xr:uid="{00000000-0005-0000-0000-000053F20000}"/>
    <cellStyle name="千分位[0]_00Q3902REV.1" xfId="1233" xr:uid="{00000000-0005-0000-0000-000054F20000}"/>
    <cellStyle name="千分位_00Q3902REV.1" xfId="1234" xr:uid="{00000000-0005-0000-0000-000055F20000}"/>
    <cellStyle name="后继超级链接_销售公司-2002年报表体系（12.21）" xfId="56534" xr:uid="{00000000-0005-0000-0000-000056F20000}"/>
    <cellStyle name="已瀏覽過的超連結" xfId="56535" xr:uid="{00000000-0005-0000-0000-000057F20000}"/>
    <cellStyle name="常?_Sales Forecast - TCLVN" xfId="56536" xr:uid="{00000000-0005-0000-0000-000058F20000}"/>
    <cellStyle name="常规_4403-200312" xfId="56537" xr:uid="{00000000-0005-0000-0000-000059F20000}"/>
    <cellStyle name="桁区切り [0.00]_††††† " xfId="56538" xr:uid="{00000000-0005-0000-0000-00005AF20000}"/>
    <cellStyle name="桁区切り_††††† " xfId="56539" xr:uid="{00000000-0005-0000-0000-00005BF20000}"/>
    <cellStyle name="標準_#265_Rebates and Pricing" xfId="56540" xr:uid="{00000000-0005-0000-0000-00005CF20000}"/>
    <cellStyle name="貨幣 [0]_00Q3902REV.1" xfId="1235" xr:uid="{00000000-0005-0000-0000-00005DF20000}"/>
    <cellStyle name="貨幣[0]_BRE" xfId="1236" xr:uid="{00000000-0005-0000-0000-00005EF20000}"/>
    <cellStyle name="貨幣_00Q3902REV.1" xfId="1237" xr:uid="{00000000-0005-0000-0000-00005FF20000}"/>
    <cellStyle name="超级链接_销售公司-2002年报表体系（12.21）" xfId="56541" xr:uid="{00000000-0005-0000-0000-000060F20000}"/>
    <cellStyle name="超連結" xfId="56542" xr:uid="{00000000-0005-0000-0000-000061F20000}"/>
    <cellStyle name="超連結_x000f_" xfId="56543" xr:uid="{00000000-0005-0000-0000-000062F20000}"/>
    <cellStyle name="超連結_x000d_" xfId="56544" xr:uid="{00000000-0005-0000-0000-000063F20000}"/>
    <cellStyle name="超連結??汸" xfId="56545" xr:uid="{00000000-0005-0000-0000-000064F20000}"/>
    <cellStyle name="超連結?w?" xfId="56546" xr:uid="{00000000-0005-0000-0000-000065F20000}"/>
    <cellStyle name="超連結?潒?" xfId="56547" xr:uid="{00000000-0005-0000-0000-000066F20000}"/>
    <cellStyle name="超連結♇⹡汸" xfId="56548" xr:uid="{00000000-0005-0000-0000-000067F20000}"/>
    <cellStyle name="超連結⁷潒慭" xfId="56549" xr:uid="{00000000-0005-0000-0000-000068F20000}"/>
    <cellStyle name="超連結敎w慭" xfId="56550" xr:uid="{00000000-0005-0000-0000-000069F20000}"/>
    <cellStyle name="通貨 [0.00]_††††† " xfId="56551" xr:uid="{00000000-0005-0000-0000-00006AF20000}"/>
    <cellStyle name="通貨_††††† " xfId="56552" xr:uid="{00000000-0005-0000-0000-00006BF20000}"/>
    <cellStyle name="隨後的超連結" xfId="56553" xr:uid="{00000000-0005-0000-0000-00006CF20000}"/>
    <cellStyle name="隨後的超連結n_x0003_" xfId="56554" xr:uid="{00000000-0005-0000-0000-00006DF20000}"/>
    <cellStyle name="隨後的超連結n汸s?呃L" xfId="56555" xr:uid="{00000000-0005-0000-0000-00006EF20000}"/>
    <cellStyle name="隨後的超連結n汸s䱘呃L" xfId="56556" xr:uid="{00000000-0005-0000-0000-00006FF20000}"/>
    <cellStyle name="隨後的超連結s?呃L?R" xfId="56557" xr:uid="{00000000-0005-0000-0000-000070F20000}"/>
    <cellStyle name="隨後的超連結s䱘呃L䄀R" xfId="56558" xr:uid="{00000000-0005-0000-0000-000071F20000}"/>
  </cellStyles>
  <dxfs count="28">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7.xml"/><Relationship Id="rId42" Type="http://schemas.openxmlformats.org/officeDocument/2006/relationships/externalLink" Target="externalLinks/externalLink15.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6.xml"/><Relationship Id="rId38" Type="http://schemas.openxmlformats.org/officeDocument/2006/relationships/externalLink" Target="externalLinks/externalLink11.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2.xml"/><Relationship Id="rId41" Type="http://schemas.openxmlformats.org/officeDocument/2006/relationships/externalLink" Target="externalLinks/externalLink1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5.xml"/><Relationship Id="rId37" Type="http://schemas.openxmlformats.org/officeDocument/2006/relationships/externalLink" Target="externalLinks/externalLink10.xml"/><Relationship Id="rId40" Type="http://schemas.openxmlformats.org/officeDocument/2006/relationships/externalLink" Target="externalLinks/externalLink13.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externalLink" Target="externalLinks/externalLink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4.xml"/><Relationship Id="rId44" Type="http://schemas.openxmlformats.org/officeDocument/2006/relationships/externalLink" Target="externalLinks/externalLink1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3.xml"/><Relationship Id="rId35" Type="http://schemas.openxmlformats.org/officeDocument/2006/relationships/externalLink" Target="externalLinks/externalLink8.xml"/><Relationship Id="rId43" Type="http://schemas.openxmlformats.org/officeDocument/2006/relationships/externalLink" Target="externalLinks/externalLink16.xml"/><Relationship Id="rId48"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dmin\Downloads\Users\Administrator\Downloads\d&#7921;%20ki&#7871;n%20135%20g&#7917;i%20huy&#7879;n.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Admin\Downloads\2.%20QLDTC\8.%20Cap%20nhat%20giai%20ngan\Giai%20ngan%2013%20thang%20cac%20nam\10.%20BC%20Th&#244;ng%20t&#432;%2015%20-%20Tu&#7847;n%205%20th&#225;ng%2013%202022%20(h&#7871;t%2031.01.2023)%20c&#7853;p%20nh&#7853;t%20l&#7847;n%206%20(s&#7917;a%20l&#7841;i%20ODA).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Admin\Downloads\2.%20QLDTC\8.%20Cap%20nhat%20giai%20ngan\Giai%20ngan%2013%20thang%20cac%20nam\14.%20(L&#7847;n%207)%20BC%20Th&#244;ng%20t&#432;%2015%20-%20Th&#225;ng%2013%20(&#273;&#7871;n%20h&#7871;t%20ng&#224;y%2031.01.2024)%20S&#7917;a%20ODA%20ok.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Admin\Documents\Zalo%20Received%20Files\11-Bieu-KH-&#208;TC-CTMTQG-2025-kem-theo-To-trinh-UBND-tinh-tham-tra%20(2)%20(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Admin\Downloads\2.%20QLDTC\8.%20Cap%20nhat%20giai%20ngan\Nam%202022\T11.22%20Dieu%20chinh%20trung%20han%20lan%202%20sau%20hop%20STC\Bieu-DC%20trung-han-21-25-DC%20lan%202%20-Hop%20STC%205-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Admin\Downloads\Users\VietYue\AppData\Local\Temp\VNPT%20Plugin\d74fa7fd-9f95-47ec-80fc-7909bb8ffbdc\Bieu-kem-theo-Nghi-quyet-DC-KHV_Viet.18.7.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Admin\Downloads\Users\TINHTU\Downloads\12-Bieu-kem-theo-NQ-UBND-tinh-ve-dieu-chinh-KHV-23-sauthamtr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Admin\Downloads\Users\P.%20QLNS%202\Downloads\Bieu%20von%20SN%20cac%20CT%20MTQG%20du%20toan%20nam%202025.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Admin\Downloads\Users\TINHTU\Downloads\VB%20ra%20soat%20sau%20hop\STC\Bieu%2002.13.11.Du%20kien%20phan%20bo%20CT%20DTTS%20%202024%20-%20VS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dmin\Downloads\3.%20GIAO%20CHI%20TIEU%20KT-XH\GIAO%20CHI%20TIEU%20KTXH%202023\QD1966\d&#7921;%20ki&#7871;n%20135%20g&#7917;i%20huy&#7879;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phu\c\@K-Phu\BAOGIA\Mien_Nam\2002\Utilized_Camau\CIVIL%20BOQs\6823%20PS%20170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Admin\Downloads\Users\trangdh01\Desktop\Ra%20soat%20so%20lieu%20QT%202019\So%20lieu%20ngay%2009-03-2021\0832021-Tong%20hop%20QT%20nam%202019%20(Khop%20so).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TA022-N2\Construction\WORKS\6787\civil\final\option\6787CWFASE2CASE2_0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28CEF71\xayd"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Admin\Downloads\DCSVR02\NSNN-QLNS$\My%20Documents\XLS\GIADUT~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Admin\Downloads\2.%20QLDTC\45.%20Noi%20dung%20trinh%20hop%20HDND\Nam%202023\3.%20Dieu%20chinh%20trung%20han%20va%2023\@@%20Trinh%20BCH\6-Bieu-Dieu-chinh-KH-DTC-2023%20kem%20theo%20TTr-BCSD.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Admin\Downloads\2.%20QLDTC\8.%20Cap%20nhat%20giai%20ngan\Giai%20ngan%2013%20thang%20cac%20nam\11.%20BC%20%20Th&#244;ng%20t&#432;%20%2015%20(G&#7917;i%20BG&#272;)%20%20-%20TH&#193;NG%2013%20N&#258;M%20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ểu các xã NTM 2016"/>
      <sheetName val="NTM biểu các xã 2017-2020"/>
      <sheetName val="DS xa, thon 135 (GD16-20)  Tien"/>
      <sheetName val="Xa HT NTM den 2015-"/>
      <sheetName val="No dong XDCB"/>
      <sheetName val="Xuat DT"/>
      <sheetName val="Tổng hợp GT"/>
      <sheetName val="GT Si"/>
      <sheetName val="GT BH"/>
      <sheetName val="GT MK"/>
      <sheetName val="GT BT"/>
      <sheetName val="GT TP"/>
      <sheetName val="GT BX"/>
      <sheetName val="GT SP"/>
      <sheetName val="GT VB"/>
      <sheetName val="GT BY"/>
      <sheetName val="KH2016 CT135 Duong3"/>
      <sheetName val="si"/>
      <sheetName val="BH"/>
      <sheetName val="MK"/>
      <sheetName val="BT"/>
      <sheetName val="TP"/>
      <sheetName val="BX"/>
      <sheetName val="SP"/>
      <sheetName val="VB"/>
      <sheetName val="BY"/>
      <sheetName val="Bieu 4 T Hop cần trả nợ KL+KC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ểu 01a - TW"/>
      <sheetName val="Biểu 01a - ĐP"/>
      <sheetName val="BC CĐT (2498)"/>
      <sheetName val="BC CĐT (3886)"/>
      <sheetName val="Biểu 01b - ĐP"/>
      <sheetName val="KQ GIẢI NGÂN (UB tỉnh)"/>
      <sheetName val="KQ GIẢI NGÂN (UB tỉnh) (ODA)"/>
      <sheetName val="KQ GIẢI NGÂN (kẻ lại)"/>
      <sheetName val="KQ GIẢI NGÂN"/>
      <sheetName val="KQ GIẢI NGÂN KH"/>
      <sheetName val="KQ GN THEO CP"/>
      <sheetName val="B3-01"/>
      <sheetName val="Biểu 01c-Ứng"/>
      <sheetName val="Biểu 01b-6T"/>
      <sheetName val="Biểu 01d-6T"/>
      <sheetName val="BC QD 359"/>
      <sheetName val="sếp thương"/>
      <sheetName val="Gửi KBNN"/>
      <sheetName val="Gửi KBNN "/>
      <sheetName val="GỬI SỞ TC"/>
      <sheetName val="Rà soát THBC-Tab"/>
      <sheetName val="GỬI SỞ TC (mới)"/>
      <sheetName val="5971"/>
      <sheetName val="DA Chưa Giải ngân"/>
      <sheetName val="Tên CĐT"/>
      <sheetName val="Giải trình CL với B3"/>
    </sheetNames>
    <sheetDataSet>
      <sheetData sheetId="0"/>
      <sheetData sheetId="1"/>
      <sheetData sheetId="2"/>
      <sheetData sheetId="3"/>
      <sheetData sheetId="4"/>
      <sheetData sheetId="5"/>
      <sheetData sheetId="6"/>
      <sheetData sheetId="7">
        <row r="36">
          <cell r="I36">
            <v>11483.362800000001</v>
          </cell>
        </row>
        <row r="37">
          <cell r="I37">
            <v>11422.906000000001</v>
          </cell>
        </row>
        <row r="38">
          <cell r="I38">
            <v>8965.9880000000012</v>
          </cell>
        </row>
        <row r="39">
          <cell r="I39">
            <v>10812.279</v>
          </cell>
        </row>
        <row r="40">
          <cell r="I40">
            <v>10595.846</v>
          </cell>
        </row>
        <row r="41">
          <cell r="I41">
            <v>9500</v>
          </cell>
        </row>
        <row r="42">
          <cell r="I42">
            <v>8961.1280000000006</v>
          </cell>
        </row>
        <row r="43">
          <cell r="I43">
            <v>10926.959800000001</v>
          </cell>
        </row>
        <row r="44">
          <cell r="I44">
            <v>9415.9179999999997</v>
          </cell>
        </row>
        <row r="45">
          <cell r="I45">
            <v>11575.488000000001</v>
          </cell>
        </row>
        <row r="46">
          <cell r="I46">
            <v>9030.2900000000009</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eu 1-VB"/>
      <sheetName val="Phu luc 1- Tong KHV DTC"/>
      <sheetName val="Biểu 01a - TW"/>
      <sheetName val="Biểu 01a - ĐP"/>
      <sheetName val="CT MTQG KHV 2022"/>
      <sheetName val="Tổng CT MTQG 2022 KD"/>
      <sheetName val="CT MTQG KHV 2023"/>
      <sheetName val="Tổng CT MTQG 2023"/>
      <sheetName val="gửi thống kê"/>
      <sheetName val="BC CĐT (3891)-KBT"/>
      <sheetName val="Gửi KBNN, UB tỉnh - năm"/>
      <sheetName val="Làm lại gửi KBNN"/>
      <sheetName val="KQ GIẢI NGÂN (tách CN)"/>
      <sheetName val="KQ GIẢI NGÂN (kẻ lại)"/>
      <sheetName val="Gửi UB tỉnh - tháng"/>
      <sheetName val="Gửi KBNN - tháng"/>
      <sheetName val="01d. Ứng Trước"/>
      <sheetName val="Rà soát"/>
      <sheetName val="Bieu 2-GN CDT Tomluoc"/>
      <sheetName val="Bieu 2-GN CDT"/>
      <sheetName val="KQ GIẢI NGÂN (gộp)"/>
      <sheetName val="Tổng CT MTQG (2)"/>
      <sheetName val="BC CĐT (3891)-SKH"/>
      <sheetName val="Đối ứng CT MTQG 2023"/>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7">
          <cell r="K27">
            <v>12734.504000000001</v>
          </cell>
        </row>
        <row r="28">
          <cell r="K28">
            <v>12079.999999999998</v>
          </cell>
        </row>
        <row r="29">
          <cell r="K29">
            <v>9480</v>
          </cell>
        </row>
        <row r="30">
          <cell r="K30">
            <v>11272.488000000001</v>
          </cell>
        </row>
        <row r="31">
          <cell r="K31">
            <v>11251.275</v>
          </cell>
        </row>
        <row r="32">
          <cell r="K32">
            <v>9872.4349999999995</v>
          </cell>
        </row>
        <row r="33">
          <cell r="K33">
            <v>9370.8179999999993</v>
          </cell>
        </row>
        <row r="34">
          <cell r="K34">
            <v>11537.413</v>
          </cell>
        </row>
        <row r="35">
          <cell r="K35">
            <v>9942.9989999999998</v>
          </cell>
        </row>
        <row r="36">
          <cell r="K36">
            <v>12241</v>
          </cell>
        </row>
        <row r="37">
          <cell r="K37">
            <v>9566.7350000000006</v>
          </cell>
        </row>
      </sheetData>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xz"/>
      <sheetName val="results_2"/>
      <sheetName val="results_3"/>
      <sheetName val="results_4"/>
      <sheetName val="results_5"/>
      <sheetName val="SGV"/>
      <sheetName val="results"/>
      <sheetName val="results_6"/>
      <sheetName val="SGV_2"/>
      <sheetName val="SGV_3"/>
      <sheetName val="SGV_4"/>
      <sheetName val="results_7"/>
      <sheetName val="SGV_5"/>
      <sheetName val="B1 THDP"/>
      <sheetName val="B2b-Do dac dat dai"/>
      <sheetName val="B2 NSĐP 25"/>
      <sheetName val="B2 NSĐP 24 Het TG"/>
      <sheetName val="Bieu B2a_CBDT 25"/>
      <sheetName val="B2b KCM25"/>
      <sheetName val="B2c NSĐP 25-HDND keo dai"/>
      <sheetName val="Bieu 2c Tangthuphi"/>
      <sheetName val="Bieu 2d_Tang thu SD nuoc"/>
      <sheetName val="B3 NSTW trong nước"/>
      <sheetName val="B4 NSTW TU DP 22"/>
      <sheetName val="B5 ODA 25"/>
      <sheetName val="B4 NSĐP Tang thu"/>
      <sheetName val="B5-MT CTMTQG"/>
      <sheetName val="B6-Tong NSNN 3CT-F"/>
      <sheetName val="B6-Tong NSNN 3CT"/>
      <sheetName val="B7_TH DTPT"/>
      <sheetName val="B7_DTTS"/>
      <sheetName val="B7_DTTS_CT"/>
      <sheetName val="B7_GNBV"/>
      <sheetName val="B7_GNBV_CT"/>
      <sheetName val="B7_NTM"/>
      <sheetName val="B8_TH VSN"/>
      <sheetName val="B8_DTTS"/>
      <sheetName val="B8_DTTS_CT"/>
      <sheetName val="B8_GNBV"/>
      <sheetName val="B8_GNBV_CT"/>
      <sheetName val="B8_NTM"/>
      <sheetName val="B8_NTM_CT"/>
      <sheetName val="B8_NTMTW_CT"/>
      <sheetName val="B8_NTMDP_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57">
          <cell r="DN157">
            <v>12648.144135526702</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ng DC nsđp_TH+22"/>
      <sheetName val="foxz"/>
      <sheetName val="Bieu1_ 2125TH _DKDC"/>
      <sheetName val="Bieu1_ 2125-NSDP"/>
      <sheetName val="Bieu1a2125_NSTW"/>
      <sheetName val="bIEU 1a_2125_PA DC"/>
      <sheetName val="Bieu1_ 2125TH _phan bo tangthu"/>
      <sheetName val="Biểu 2_2125 nsđp_TH"/>
      <sheetName val="Biểu 01 nsđp_SKH"/>
      <sheetName val="Biểu 2_2125 nsđp_DC L2"/>
      <sheetName val="Bieu 2_2125_BS"/>
      <sheetName val="Bieu 2b_2125_KCM (K in)"/>
      <sheetName val="Biểu 32125 nstw-TH"/>
      <sheetName val="03-ODA"/>
      <sheetName val="Biểu 3_2125 Giao chi tiet TH"/>
      <sheetName val="Bieu 2a_2125NSĐP SDC (K in)"/>
      <sheetName val="Bieu 4_2125-ODA TH"/>
      <sheetName val="Biểu 5_2125 DC ten DA"/>
      <sheetName val="Bieu1_ 22TH "/>
      <sheetName val="Bieu 2_nsdp 22"/>
      <sheetName val="Bieu 2a_nsdp 22 Khong du DK"/>
      <sheetName val="Bieu B3_CBDT 22"/>
      <sheetName val="Bieu B3 nstw  22"/>
      <sheetName val="Bieu 2a_CBDT"/>
      <sheetName val="Bieu 4_DC ODA 22"/>
      <sheetName val="Bieu 5_Tang thu 22 (K in)"/>
      <sheetName val="Bieu B5 Quy hoach 22"/>
    </sheetNames>
    <sheetDataSet>
      <sheetData sheetId="0"/>
      <sheetData sheetId="1"/>
      <sheetData sheetId="2"/>
      <sheetData sheetId="3"/>
      <sheetData sheetId="4"/>
      <sheetData sheetId="5"/>
      <sheetData sheetId="6"/>
      <sheetData sheetId="7">
        <row r="18">
          <cell r="Z18">
            <v>0</v>
          </cell>
          <cell r="AA18">
            <v>0</v>
          </cell>
          <cell r="AB18">
            <v>0</v>
          </cell>
          <cell r="AC18">
            <v>0</v>
          </cell>
          <cell r="AJ18">
            <v>0</v>
          </cell>
          <cell r="AN18">
            <v>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ng DC nsđp_TH+22"/>
      <sheetName val="foxz"/>
      <sheetName val="foxz_3"/>
      <sheetName val="foxz_4"/>
      <sheetName val="foxz_5"/>
      <sheetName val="foxz_6"/>
      <sheetName val="foxz_7"/>
      <sheetName val="foxz_8"/>
      <sheetName val="foxz_9"/>
      <sheetName val="Bieu1_ 2125TH_DC"/>
      <sheetName val="Bieu1_ 2125-NSDP"/>
      <sheetName val="Bieu1a2125_NSTW"/>
      <sheetName val="bIEU 1a_2125_PA DC"/>
      <sheetName val="Bieu1_ 2125TH _phan bo tangthu"/>
      <sheetName val="Biểu 2_2125 nsđp_TH"/>
      <sheetName val="Biểu 01 nsđp_SKH"/>
      <sheetName val="Biểu 2_2125 nsđp_DC L2"/>
      <sheetName val="Bieu 2_2125_BS"/>
      <sheetName val="Bieu 2_2125NSĐP DC"/>
      <sheetName val="Bieu 2a_2125NSĐP SDC (K in)"/>
      <sheetName val="Bieu 2b_2125_KCM (K in)"/>
      <sheetName val="Bieu 2b_DA ngoai DA Tra tang th"/>
      <sheetName val="Bieu 2C_DA chua can doi"/>
      <sheetName val="Biểu 3_2125 nsđp_GiaoCT"/>
      <sheetName val="Biểu 32125 nstw-TH"/>
      <sheetName val="03-ODA"/>
      <sheetName val="Biểu 3_2125 chua giao"/>
      <sheetName val="Bieu 4_2125 Tang thu"/>
      <sheetName val="Biểu 3TDC_2125 chua giao"/>
      <sheetName val="B2b-NSDP TT duoi 300tr"/>
      <sheetName val="foxz_2"/>
      <sheetName val="Bieu 1_DC NSDP"/>
      <sheetName val="Bieu 2 DC NSTW"/>
      <sheetName val="Bieu 4_2125-ODA TH"/>
      <sheetName val="Biểu 5_2125 DC ten DA"/>
      <sheetName val="Bieu1_ 22TH "/>
      <sheetName val="Bieu 2_nsdp 22"/>
      <sheetName val="Bieu 2a_nsdp 22 Khong du DK"/>
      <sheetName val="Bieu B3_CBDT 22"/>
      <sheetName val="Bieu B3 nstw  22"/>
      <sheetName val="Bieu 2a_CBDT"/>
      <sheetName val="Bieu 4_DC ODA 22"/>
      <sheetName val="Bieu 5_Tang thu 22 (K i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GV"/>
      <sheetName val="B1 THDP"/>
      <sheetName val="B1 THDP DC"/>
      <sheetName val="foxz"/>
      <sheetName val="B1 NSĐP DC lan 2"/>
      <sheetName val="B2 NSTW 23 DC"/>
      <sheetName val="B2 NSTW trong nước"/>
      <sheetName val="B3a NSTW CT phuc hoi KTXH"/>
      <sheetName val="B2 NSĐP DC"/>
      <sheetName val="B2 NSĐP Dieu chinh"/>
      <sheetName val="B3 NSTW trong nước DC"/>
      <sheetName val="B4 NSTW CT phuc hoi KTXH"/>
      <sheetName val="B5 NSĐP Tang thu"/>
      <sheetName val="B2 NSĐP SDC (Ko in)"/>
    </sheetNames>
    <sheetDataSet>
      <sheetData sheetId="0" refreshError="1"/>
      <sheetData sheetId="1">
        <row r="3">
          <cell r="A3" t="str">
            <v>(Kèm theo Nghị quyết số:      /NQ-HĐND  ngày    tháng 11 năm 2023 của Hội đồng nhân dân tỉnh)</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xz"/>
      <sheetName val="results_2"/>
      <sheetName val="results_3"/>
      <sheetName val="results_4"/>
      <sheetName val="results_5"/>
      <sheetName val="SGV"/>
      <sheetName val="results"/>
      <sheetName val="results_6"/>
      <sheetName val="SGV_2"/>
      <sheetName val="SGV_3"/>
      <sheetName val="SGV_4"/>
      <sheetName val="results_7"/>
      <sheetName val="B1 THDP"/>
      <sheetName val="B2b-Do dac dat dai"/>
      <sheetName val="B2 NSĐP 25"/>
      <sheetName val="B2 NSĐP 24 Het TG"/>
      <sheetName val="Bieu B2a_CBDT 25"/>
      <sheetName val="B2b KCM25"/>
      <sheetName val="B2c NSĐP 25-HDND keo dai"/>
      <sheetName val="B3 NSTW trong nước"/>
      <sheetName val="B4 NSTW TU DP 22"/>
      <sheetName val="Bieu 3_Tang thu SX 23"/>
      <sheetName val="B5 ODA 25"/>
      <sheetName val="B4 NSĐP Tang thu"/>
      <sheetName val="B5-MT CTMTQG"/>
      <sheetName val="B6-Tong NSNN 3CT-F"/>
      <sheetName val="B6-Tong NSNN 3CT"/>
      <sheetName val="B7_TH DTPT"/>
      <sheetName val="B7_DTTS"/>
      <sheetName val="B7_DTTS_CT"/>
      <sheetName val="B7_GNBV"/>
      <sheetName val="B7_GNBV_CT"/>
      <sheetName val="B7_NTM"/>
      <sheetName val="B8_TH VSN"/>
      <sheetName val="B8_DTTS"/>
      <sheetName val="B8_DTTS_CT"/>
      <sheetName val="B8_GNBV"/>
      <sheetName val="B8_GNBV_CT"/>
      <sheetName val="B8_NTMTW_CT"/>
      <sheetName val="B8_NTMDP_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row r="10">
          <cell r="E10">
            <v>190</v>
          </cell>
        </row>
        <row r="11">
          <cell r="D11">
            <v>3801</v>
          </cell>
        </row>
        <row r="12">
          <cell r="E12">
            <v>1712</v>
          </cell>
        </row>
        <row r="13">
          <cell r="D13">
            <v>3150</v>
          </cell>
        </row>
        <row r="14">
          <cell r="D14">
            <v>28297</v>
          </cell>
        </row>
        <row r="15">
          <cell r="D15">
            <v>200</v>
          </cell>
        </row>
        <row r="16">
          <cell r="D16">
            <v>2579</v>
          </cell>
        </row>
        <row r="17">
          <cell r="D17">
            <v>11229</v>
          </cell>
          <cell r="E17">
            <v>561</v>
          </cell>
        </row>
        <row r="18">
          <cell r="D18">
            <v>5250</v>
          </cell>
          <cell r="E18">
            <v>263</v>
          </cell>
        </row>
        <row r="22">
          <cell r="D22">
            <v>780</v>
          </cell>
          <cell r="E22">
            <v>39</v>
          </cell>
        </row>
        <row r="25">
          <cell r="E25">
            <v>310</v>
          </cell>
        </row>
        <row r="26">
          <cell r="D26">
            <v>5025</v>
          </cell>
        </row>
        <row r="31">
          <cell r="D31">
            <v>1179</v>
          </cell>
        </row>
      </sheetData>
      <sheetData sheetId="36" refreshError="1"/>
      <sheetData sheetId="37" refreshError="1"/>
      <sheetData sheetId="38" refreshError="1"/>
      <sheetData sheetId="3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 chi tiet CQ cao tinh (2)"/>
      <sheetName val="II-DT-DTTS 22-in"/>
      <sheetName val="PL.VI-DTTS 22"/>
      <sheetName val="PL.VIa DTTS 22 - Giamsat"/>
      <sheetName val="B. IIa-CQcap tinh 2"/>
      <sheetName val="PB chi tiet CQ cao tinh"/>
      <sheetName val=" IIa-DT-CQcap tinh"/>
      <sheetName val="CQCap tinh"/>
      <sheetName val="TH-2"/>
      <sheetName val="II.1b Doi ung SN"/>
      <sheetName val="TH-2 (2)"/>
      <sheetName val="TH TƯ Giao von (2)"/>
      <sheetName val="TH VSN"/>
      <sheetName val="STC tham dinh"/>
      <sheetName val="a.STC tham dinh"/>
      <sheetName val="b.tong.STC tham dinh"/>
      <sheetName val="PB1"/>
      <sheetName val="PB2"/>
      <sheetName val="PB3"/>
      <sheetName val="PB4"/>
      <sheetName val="PB5"/>
      <sheetName val="PB6"/>
      <sheetName val="PB7"/>
      <sheetName val="PB8"/>
      <sheetName val="PB9"/>
      <sheetName val="PB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3">
          <cell r="G13">
            <v>809</v>
          </cell>
        </row>
      </sheetData>
      <sheetData sheetId="14">
        <row r="9">
          <cell r="D9">
            <v>3200</v>
          </cell>
        </row>
      </sheetData>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ểu các xã NTM 2016"/>
      <sheetName val="NTM biểu các xã 2017-2020"/>
      <sheetName val="DS xa, thon 135 (GD16-20)  Tien"/>
      <sheetName val="Xa HT NTM den 2015-"/>
      <sheetName val="No dong XDCB"/>
      <sheetName val="Xuat DT"/>
      <sheetName val="Tổng hợp GT"/>
      <sheetName val="GT Si"/>
      <sheetName val="GT BH"/>
      <sheetName val="GT MK"/>
      <sheetName val="GT BT"/>
      <sheetName val="GT TP"/>
      <sheetName val="GT BX"/>
      <sheetName val="GT SP"/>
      <sheetName val="GT VB"/>
      <sheetName val="GT BY"/>
      <sheetName val="KH2016 CT135 Duong3"/>
      <sheetName val="si"/>
      <sheetName val="BH"/>
      <sheetName val="MK"/>
      <sheetName val="BT"/>
      <sheetName val="TP"/>
      <sheetName val="BX"/>
      <sheetName val="SP"/>
      <sheetName val="VB"/>
      <sheetName val="BY"/>
      <sheetName val="Bieu 4 T Hop cần trả nợ KL+KC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
      <sheetName val="Sheet2"/>
      <sheetName val="Quantity"/>
      <sheetName val="6823 PS 1700"/>
      <sheetName val="PU_ITALY "/>
      <sheetName val="Module1"/>
      <sheetName val="Module2"/>
      <sheetName val="KP_LIST"/>
      <sheetName val="XL4Poppy"/>
      <sheetName val="kecot"/>
      <sheetName val="LKVL-CK-HT-GD1"/>
      <sheetName val="TONGKE-HT"/>
      <sheetName val="he so"/>
      <sheetName val="VL"/>
      <sheetName val="Du Toan"/>
      <sheetName val="chitimc"/>
      <sheetName val="dongia (2)"/>
      <sheetName val="giathanh1"/>
      <sheetName val="THPDMoi  (2)"/>
      <sheetName val="gtrinh"/>
      <sheetName val="phuluc1"/>
      <sheetName val="TONG HOP VL-NC"/>
      <sheetName val="lam-moi"/>
      <sheetName val="chitiet"/>
      <sheetName val="TONGKE3p "/>
      <sheetName val="Du_lieu"/>
      <sheetName val="TH VL, NC, DDHT Thanhphuoc"/>
      <sheetName val="#REF"/>
      <sheetName val="DONGIA"/>
      <sheetName val="thao-go"/>
      <sheetName val="DON GIA"/>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Gioi thieu"/>
      <sheetName val="6823_PS_1700"/>
      <sheetName val="PU_ITALY_"/>
      <sheetName val="6823_PS_17001"/>
      <sheetName val="PU_ITALY_1"/>
      <sheetName val="갑지"/>
      <sheetName val="6823_PS_17002"/>
      <sheetName val="PU_ITALY_2"/>
      <sheetName val="XD4Poppy"/>
      <sheetName val="Chi tiết Goc -AB"/>
      <sheetName val="SILICATE"/>
      <sheetName val="V-M(Bdinh)"/>
      <sheetName val="PT ksat"/>
      <sheetName val="LUONG KS"/>
      <sheetName val="May"/>
      <sheetName val="heso"/>
      <sheetName val="PTDG"/>
      <sheetName val="THDT"/>
      <sheetName val="VAT LIEU"/>
      <sheetName val="DTCT"/>
      <sheetName val="ranh hong"/>
      <sheetName val="cot_xa"/>
      <sheetName val="giavl"/>
      <sheetName val="TT35"/>
      <sheetName val="MTO REV.2(ARMOR)"/>
      <sheetName val="??-BLDG"/>
      <sheetName val="Sheet3"/>
      <sheetName val="Sheet1"/>
      <sheetName val="6823_PS_17003"/>
      <sheetName val="PU_ITALY_3"/>
      <sheetName val="he_so"/>
      <sheetName val="Du_Toan"/>
      <sheetName val="dongia_(2)"/>
      <sheetName val="THPDMoi_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Chi_tiết_Goc_-AB"/>
      <sheetName val="Gioi_thieu"/>
      <sheetName val="MTO_REV_2(ARMOR)"/>
      <sheetName val="TN"/>
      <sheetName val="ND"/>
      <sheetName val="DATA"/>
      <sheetName val="luong"/>
      <sheetName val="NhanCong"/>
      <sheetName val="Ts"/>
      <sheetName val="__-BLDG"/>
      <sheetName val="A1.8 NhIII (1050k)"/>
      <sheetName val="Nhan cong nhom I"/>
      <sheetName val="Luong TT05"/>
      <sheetName val="10_VC đ. ngắn"/>
      <sheetName val="MAIN GATE HOUSE"/>
      <sheetName val="gVL"/>
      <sheetName val="NC"/>
      <sheetName val="Bia"/>
      <sheetName val="Equipment"/>
      <sheetName val="DT_THAU"/>
      <sheetName val="DGVL"/>
      <sheetName val="THKL"/>
      <sheetName val="00000000"/>
      <sheetName val="10000000"/>
      <sheetName val="68-69"/>
      <sheetName val="Chi tiet ranh"/>
      <sheetName val="Duong Ngang"/>
      <sheetName val="San gia co"/>
      <sheetName val="Bien Bao"/>
      <sheetName val="Coc tieu - Coc H"/>
      <sheetName val="THCP Lap dat"/>
      <sheetName val="THCP xay dung"/>
      <sheetName val="Don gia XD"/>
      <sheetName val="Du toan XD"/>
      <sheetName val="NC+MTC"/>
      <sheetName val="NC "/>
      <sheetName val="CT -THVLNC"/>
      <sheetName val="Luong A3"/>
      <sheetName val="Luong TT01"/>
      <sheetName val="DG_TN TB LE (2)"/>
      <sheetName val="KH tai chinh khoa san"/>
      <sheetName val="BG"/>
      <sheetName val="B-B"/>
      <sheetName val="Chenh lech vat tu"/>
      <sheetName val="Chiet tinh dz35"/>
      <sheetName val="Chi ti?t Goc -AB"/>
      <sheetName val="Chi ti_t Goc -AB"/>
      <sheetName val="125x125"/>
      <sheetName val="TH"/>
      <sheetName val="PNT-QUOT-#3"/>
      <sheetName val="COAT&amp;WRAP-QIOT-#3"/>
      <sheetName val="Chiet tinh"/>
      <sheetName val="san dao"/>
      <sheetName val="Ty le"/>
      <sheetName val="GiaVT"/>
      <sheetName val="Bang cap"/>
      <sheetName val="Electrical Breakdown"/>
      <sheetName val="NOTE"/>
      <sheetName val="Canopy,SS5"/>
      <sheetName val="Vat tu"/>
      <sheetName val="Canopy,SS5 (2)"/>
      <sheetName val="Rate"/>
      <sheetName val="RAB AR&amp;STR"/>
      <sheetName val="escon"/>
      <sheetName val="QD957"/>
      <sheetName val="D&amp;W def."/>
      <sheetName val="실행"/>
      <sheetName val="D+W"/>
      <sheetName val="SEX"/>
      <sheetName val="MTP"/>
      <sheetName val="MTP1"/>
      <sheetName val="SL"/>
      <sheetName val="노임단가"/>
      <sheetName val="DG-TNHC-85"/>
      <sheetName val="STRUCTURE.Q'TY"/>
      <sheetName val="REMAIN Q'TY - SUB"/>
      <sheetName val="P"/>
      <sheetName val="T K"/>
      <sheetName val="조명시설"/>
      <sheetName val="Nhan cong"/>
      <sheetName val="Thiet bi"/>
      <sheetName val="DM.ChiPhi"/>
      <sheetName val="May TC"/>
      <sheetName val="Phan tich"/>
      <sheetName val="Bang KL"/>
      <sheetName val="TH Kinh phi"/>
      <sheetName val="C.BI DAO"/>
      <sheetName val="RFI-1"/>
      <sheetName val="DGCT"/>
      <sheetName val="vlieu"/>
      <sheetName val="Luong BN"/>
      <sheetName val="Luong TB"/>
      <sheetName val="Ca may TB"/>
      <sheetName val="Máy BN"/>
      <sheetName val="Tien do TV"/>
      <sheetName val="Config"/>
      <sheetName val="CP Du phong"/>
      <sheetName val="Tong hop kinh phi"/>
      <sheetName val="THDT goi thau TB"/>
      <sheetName val="QD79"/>
      <sheetName val="TTVanChuyen"/>
      <sheetName val="DSHD DH"/>
      <sheetName val="Giathanh1m3BT"/>
      <sheetName val="Control"/>
      <sheetName val="THVATTU"/>
      <sheetName val="So lieu"/>
      <sheetName val="LTT_ TT01_2015_BXD"/>
      <sheetName val="Đơn giá NC_TT01_2015"/>
      <sheetName val="Đơn giá ca máy theo TT06_2010"/>
      <sheetName val="ĐM6061_2008(XLĐZ)"/>
      <sheetName val="ĐM6060_2008(Lap dat TBA)"/>
      <sheetName val="Dongia7606_8001_4167"/>
      <sheetName val="ĐM228 _2015(suachua)"/>
      <sheetName val="ĐM39_2005(T.N đien ĐZ&amp;TBA)"/>
      <sheetName val="ĐM01_2000(thinghiem ĐZTTĐL)"/>
      <sheetName val="Đon gia thi nghiem ĐZ&amp;TBA"/>
      <sheetName val="Đon gia 228 sua chua"/>
      <sheetName val="các máy chưa có trong TT 06"/>
      <sheetName val="Cuoc van chuyen"/>
      <sheetName val="THEPMA"/>
      <sheetName val="GIA VT 03-2019"/>
      <sheetName val="Cp&gt;10-Ln&lt;10"/>
      <sheetName val="Ln&lt;20"/>
      <sheetName val="EIRR&gt;1&lt;1"/>
      <sheetName val="EIRR&gt; 2"/>
      <sheetName val="EIRR&lt;2"/>
      <sheetName val="PTDG "/>
      <sheetName val="AASHTO92"/>
      <sheetName val="Lương"/>
      <sheetName val="Ca máy"/>
      <sheetName val="TH khối lượng phải làm"/>
      <sheetName val="KH-Q1,Q2,01"/>
      <sheetName val="macBT"/>
      <sheetName val="Du lieu CKN"/>
      <sheetName val="THCP Tuyen"/>
      <sheetName val="A1.CN"/>
      <sheetName val="GiaVTu"/>
      <sheetName val="Tủ điện"/>
      <sheetName val="CT mong"/>
      <sheetName val="TH-20"/>
      <sheetName val="THop"/>
      <sheetName val="THop-20"/>
      <sheetName val="ĐHóa"/>
      <sheetName val="ĐHy"/>
      <sheetName val="ĐTư"/>
      <sheetName val="PBinh"/>
      <sheetName val="Phu Lg"/>
      <sheetName val="PYen"/>
      <sheetName val="SCong"/>
      <sheetName val="TP TNguyen"/>
      <sheetName val="TP Thái Nguyên"/>
      <sheetName val="Vnhai"/>
      <sheetName val="Đội 110"/>
      <sheetName val="TNHC"/>
      <sheetName val="CT Thang Mo"/>
      <sheetName val="CT  PL"/>
      <sheetName val="Input"/>
      <sheetName val="FitOutConfCentre"/>
      <sheetName val="B3A - TOWER A"/>
      <sheetName val="F4-F7"/>
      <sheetName val="Main"/>
      <sheetName val="tifico"/>
      <sheetName val="UNIT PRICE"/>
      <sheetName val="Ratios"/>
      <sheetName val="마감사양"/>
      <sheetName val="6MONTHS"/>
      <sheetName val="NVL"/>
      <sheetName val="Office Tower"/>
      <sheetName val="GIAVLIEU"/>
      <sheetName val="Master"/>
      <sheetName val="SUM-AIR-Submit"/>
      <sheetName val="Earthwork"/>
      <sheetName val="BK04"/>
      <sheetName val="Vat_tu"/>
      <sheetName val="Canopy,SS5_(2)"/>
      <sheetName val="RAB_AR&amp;STR"/>
      <sheetName val="THCP_Lap_dat"/>
      <sheetName val="THCP_xay_dung"/>
      <sheetName val="Giá Bê tông 2 bên"/>
      <sheetName val="Takeoff"/>
      <sheetName val="SAP"/>
      <sheetName val="DG duoi"/>
      <sheetName val="6PILE  (돌출)"/>
      <sheetName val="Analisa"/>
      <sheetName val="Gld"/>
      <sheetName val="Gxd"/>
      <sheetName val="TT"/>
      <sheetName val="주식"/>
      <sheetName val="LEGEND"/>
      <sheetName val="Đơn Giá "/>
      <sheetName val="1.R18 BF"/>
      <sheetName val="A"/>
      <sheetName val="G"/>
      <sheetName val="F-B"/>
      <sheetName val="H-J"/>
      <sheetName val="6.External works-R18"/>
      <sheetName val="PRI-LS"/>
      <sheetName val="NKC6"/>
      <sheetName val="Key"/>
      <sheetName val="KQKD-01"/>
      <sheetName val="KQKD-03"/>
      <sheetName val="Phan tich tong hop"/>
      <sheetName val="Sàn T1"/>
      <sheetName val="Lỗ thông gió"/>
      <sheetName val="CT DZ"/>
      <sheetName val="1_Data"/>
      <sheetName val="Tong hop cpc"/>
      <sheetName val="PT_ksat"/>
      <sheetName val="LUONG_KS"/>
      <sheetName val="1.Quotation(見積決裁書） "/>
      <sheetName val="3.Summary of Cost "/>
      <sheetName val="4.Ｓｐｅｃｉａｌ Material"/>
      <sheetName val="6.Ｃｏｍｍｏｎ Material"/>
      <sheetName val="M&amp;E"/>
      <sheetName val="9.Indirect_budget"/>
      <sheetName val="Summary"/>
      <sheetName val="ELEC"/>
      <sheetName val="Maker List"/>
      <sheetName val="REQUEST BUILDER"/>
      <sheetName val="INFO"/>
      <sheetName val="Sheet4"/>
      <sheetName val="proj"/>
      <sheetName val="BTT (CAT COC)"/>
      <sheetName val="KESSAN"/>
      <sheetName val="Cash Flow"/>
      <sheetName val="Yield"/>
      <sheetName val="실행철강하도"/>
      <sheetName val="DM"/>
      <sheetName val="Div26 - Elect"/>
      <sheetName val="Tho lai may"/>
      <sheetName val="Don gia LD"/>
      <sheetName val="Vat_tu1"/>
      <sheetName val="Canopy,SS5_(2)1"/>
      <sheetName val="RAB_AR&amp;STR1"/>
      <sheetName val="THCP_Lap_dat1"/>
      <sheetName val="THCP_xay_dung1"/>
      <sheetName val="D&amp;W_def_"/>
      <sheetName val="STRUCTURE_Q'TY"/>
      <sheetName val="REMAIN_Q'TY_-_SUB"/>
      <sheetName val="KH_tai_chinh_khoa_san"/>
      <sheetName val="Nhan_cong"/>
      <sheetName val="Thiet_bi"/>
      <sheetName val="DM_ChiPhi"/>
      <sheetName val="May_TC"/>
      <sheetName val="Phan_tich"/>
      <sheetName val="Bang_KL"/>
      <sheetName val="TH_Kinh_phi"/>
      <sheetName val="T_K"/>
      <sheetName val="B3A_-_TOWER_A"/>
      <sheetName val="MAIN_GATE_HOUSE"/>
      <sheetName val="6PILE__(돌출)"/>
      <sheetName val="Giá_Bê_tông_2_bên"/>
      <sheetName val="Phan_tich_tong_hop"/>
      <sheetName val="Chiet_tinh_dz35"/>
      <sheetName val="Office_Tower"/>
      <sheetName val="DG_duoi"/>
      <sheetName val="Chenh_lech_vat_tu"/>
      <sheetName val="UNIT_PRICE"/>
      <sheetName val="ThongTinBanDau"/>
      <sheetName val="Gia. vat tu"/>
      <sheetName val="見積書"/>
      <sheetName val="Gia"/>
      <sheetName val="TinhGiaNC"/>
      <sheetName val="VCBo"/>
      <sheetName val="DMCP"/>
      <sheetName val="TH Vat tu"/>
      <sheetName val="BocXep"/>
      <sheetName val="TinhGiaMTC"/>
      <sheetName val="TH MTC"/>
      <sheetName val="TH N.Cong"/>
      <sheetName val="VCThuy"/>
      <sheetName val="Tra_bang"/>
      <sheetName val="BID"/>
      <sheetName val="TOSHIBA-Structure"/>
      <sheetName val="Tong hop"/>
      <sheetName val="Tennancy"/>
      <sheetName val="유림골조"/>
      <sheetName val="Hệ số"/>
      <sheetName val="Động cơ"/>
      <sheetName val="BQ"/>
      <sheetName val="Currency Rate"/>
      <sheetName val="EXTERNAL"/>
      <sheetName val="Muc Luc"/>
      <sheetName val="Tra cuu 79"/>
      <sheetName val="BookJHFGJGXBGCCNCVCCVVCVCC2"/>
      <sheetName val="_REF"/>
      <sheetName val="dg-VTu"/>
      <sheetName val="MeKong - Penetration"/>
      <sheetName val="Dist. Perform - Ctns.sales in "/>
      <sheetName val="Dist. Perform - Value.sales in"/>
      <sheetName val="Dist. Perform - Value.sales Out"/>
      <sheetName val="Head Count"/>
      <sheetName val="Sales Result For Month"/>
      <sheetName val="DN"/>
      <sheetName val="VP"/>
      <sheetName val="KD"/>
      <sheetName val="DD"/>
      <sheetName val="CT"/>
      <sheetName val="PX"/>
      <sheetName val="GR"/>
      <sheetName val="DS CHU Phuc"/>
      <sheetName val="DS THI AT"/>
      <sheetName val="Bien Ban"/>
      <sheetName val="BC Ton Kho New"/>
      <sheetName val="BC Cua GSBH New"/>
      <sheetName val="PTTL"/>
      <sheetName val="Gia_GC_Satthep"/>
      <sheetName val="Ref"/>
      <sheetName val="ESTI."/>
      <sheetName val="DI-ESTI"/>
      <sheetName val="DS CHU Ph_x0001__x0000_"/>
      <sheetName val=""/>
      <sheetName val="材労機単価"/>
      <sheetName val="LME"/>
      <sheetName val="DTKLg"/>
      <sheetName val="PTVTu"/>
      <sheetName val="THKP-Full"/>
      <sheetName val="KLg"/>
      <sheetName val="khongin"/>
      <sheetName val="Dgia vat tu"/>
      <sheetName val="Don gia_III"/>
      <sheetName val="Chuso"/>
      <sheetName val="Bhyt t1"/>
      <sheetName val="MeKong_-_Penetration"/>
      <sheetName val="Dist__Perform_-_Ctns_sales_in_"/>
      <sheetName val="Dist__Perform_-_Value_sales_in"/>
      <sheetName val="Dist__Perform_-_Value_sales_Out"/>
      <sheetName val="Head_Count"/>
      <sheetName val="Sales_Result_For_Month"/>
      <sheetName val="DS_CHU_Phuc"/>
      <sheetName val="DS_THI_AT"/>
      <sheetName val="Bien_Ban"/>
      <sheetName val="DS CHU Ph_x0001_?"/>
      <sheetName val="vªÄ"/>
      <sheetName val="ZC³"/>
      <sheetName val="Øü"/>
      <sheetName val="PL_VÆQ"/>
      <sheetName val="PL_DUO_2Q"/>
      <sheetName val="Leave Statistic Report"/>
      <sheetName val="Database"/>
      <sheetName val="—˜‰vˆ•ªˆÄ"/>
      <sheetName val="ŒˆŽZC³"/>
      <sheetName val="ŽØ“ü"/>
      <sheetName val="PL_VŽ–‹ÆQŒˆ"/>
      <sheetName val="PL_DUO_2QŒˆ"/>
      <sheetName val="Leave_Statistic_Report"/>
      <sheetName val="bieu_solieu"/>
      <sheetName val="DS CHU Ph_x0001__"/>
      <sheetName val="Tke"/>
      <sheetName val="DS CHU Ph_x005f_x0001__x005f_x0000_"/>
      <sheetName val="DS CHU Ph_x005f_x0001_?"/>
      <sheetName val="DS CHU Ph_x005f_x0001_"/>
      <sheetName val="DS CHU Ph_x005f_x0001__"/>
      <sheetName val="Vat tu XD"/>
      <sheetName val="DS CHU Ph_x005f_x005f_x005f_x0001__x005f_x005f_x0"/>
      <sheetName val="DS CHU Ph_x005f_x005f_x005f_x0001__"/>
      <sheetName val="DS CHU Ph_x005f_x005f_x005f_x0001_"/>
      <sheetName val="Cash2"/>
      <sheetName val="Z"/>
      <sheetName val="Bang chiet tinh TBA"/>
      <sheetName val="SITE-E"/>
      <sheetName val="총괄"/>
      <sheetName val="갑,을"/>
      <sheetName val="표지"/>
      <sheetName val="개요"/>
      <sheetName val="사통"/>
      <sheetName val="단가검토"/>
      <sheetName val="설치중량 "/>
      <sheetName val="철거중량"/>
      <sheetName val="수문일위 "/>
      <sheetName val="자재단가"/>
      <sheetName val="DG3285"/>
      <sheetName val="PTVT (MAU)"/>
      <sheetName val="FAB별"/>
      <sheetName val="4-Lane bridge"/>
      <sheetName val="Tongke"/>
      <sheetName val="아파트 "/>
      <sheetName val="원가계산서"/>
      <sheetName val="취합분(터널)"/>
      <sheetName val="취합분(도로)"/>
      <sheetName val="k치단가"/>
      <sheetName val="일위집계"/>
      <sheetName val="노무집계(할증제외)"/>
      <sheetName val="노무집계(할증15%)"/>
      <sheetName val="노무집계(할증40%)"/>
      <sheetName val="노무단가(할증제외)"/>
      <sheetName val="노무단가(할증15%)"/>
      <sheetName val="노무단가(할증40%)"/>
      <sheetName val="일위대가"/>
      <sheetName val="일위산출(1)"/>
      <sheetName val="일위산출(2)"/>
      <sheetName val="일위산출(3)"/>
      <sheetName val="침하계"/>
      <sheetName val="공통부대비"/>
      <sheetName val="집계표"/>
      <sheetName val="토공"/>
      <sheetName val="Eng"/>
      <sheetName val="M 67"/>
      <sheetName val="264"/>
      <sheetName val="Column"/>
      <sheetName val="Schedule S-Curve Revision#3"/>
      <sheetName val="HD-XUAT"/>
      <sheetName val="내역"/>
      <sheetName val="KET CAU CT5"/>
      <sheetName val="ERECIN"/>
      <sheetName val="기안"/>
      <sheetName val="Doors(C)"/>
      <sheetName val="Notes"/>
      <sheetName val="사리부설"/>
      <sheetName val="참조"/>
      <sheetName val="단가"/>
      <sheetName val="도로구조공사비"/>
      <sheetName val="도로토공공사비"/>
      <sheetName val="여수토공사비"/>
      <sheetName val="설치중량_"/>
      <sheetName val="수문일위_"/>
      <sheetName val="PTVT_(MAU)"/>
      <sheetName val="BTT_(CAT_COC)"/>
      <sheetName val="아파트_"/>
      <sheetName val="4-Lane_bridge"/>
      <sheetName val="unitmass"/>
      <sheetName val="BXLDL"/>
      <sheetName val="Tien_do_TV"/>
      <sheetName val="CP_Du_phong"/>
      <sheetName val="Tong_hop_kinh_phi"/>
      <sheetName val="THDT_goi_thau_TB"/>
      <sheetName val="TLg CN&amp;Laixe"/>
      <sheetName val="TLg CN&amp;Laixe (2)"/>
      <sheetName val="TLg Laitau"/>
      <sheetName val="TLg Laitau (2)"/>
      <sheetName val="TH1"/>
      <sheetName val="데이타"/>
      <sheetName val="식재인부"/>
      <sheetName val="Don gia (khong in)"/>
      <sheetName val="入力作成表"/>
      <sheetName val="149-2"/>
      <sheetName val="khung ten TD"/>
      <sheetName val="List"/>
      <sheetName val="Elec LG"/>
      <sheetName val="2.Operation(実施計画書）"/>
      <sheetName val="TOP "/>
      <sheetName val="Detail E"/>
      <sheetName val="XXXX"/>
      <sheetName val="1.Requisition(E)"/>
      <sheetName val="Chiettinh dz0,4"/>
      <sheetName val="THEP TAM"/>
      <sheetName val="THEP HÌNH"/>
      <sheetName val="THEP HINH"/>
      <sheetName val="XA GO"/>
      <sheetName val="BANG TRA"/>
      <sheetName val="Đơn_Giá_"/>
      <sheetName val="1_R18_BF"/>
      <sheetName val="6_External_works-R18"/>
      <sheetName val="Div26_-_Elect"/>
      <sheetName val="Tho_lai_may"/>
      <sheetName val="Don_gia_LD"/>
      <sheetName val="Du_toan_XD"/>
      <sheetName val="Don_gia_XD"/>
      <sheetName val="Cash_Flow"/>
      <sheetName val="Gia__vat_tu"/>
      <sheetName val="Sàn_T1"/>
      <sheetName val="Lỗ_thông_gió"/>
      <sheetName val="GVT"/>
      <sheetName val="Bill 2.1_BOQ ĐIỆN"/>
      <sheetName val="BOQ_CAU CAN"/>
      <sheetName val="DGPS"/>
      <sheetName val="CPC"/>
      <sheetName val="Tính toàn đào đất"/>
      <sheetName val="Khối lượng cốt thép"/>
      <sheetName val="Chi tiết chi phí chung"/>
      <sheetName val="CP. SD Điện"/>
      <sheetName val="BM"/>
      <sheetName val="TOEC"/>
      <sheetName val="目次"/>
      <sheetName val="電気設備表"/>
      <sheetName val="kinh."/>
      <sheetName val="Profile"/>
      <sheetName val="03 Detailed"/>
      <sheetName val="01 Bid Price summary"/>
      <sheetName val="Breadown"/>
      <sheetName val="Scorp of work (2)"/>
      <sheetName val="TH2"/>
      <sheetName val="SUM (2)"/>
      <sheetName val="CPC (2)"/>
      <sheetName val="A1.ELC ok "/>
      <sheetName val=" A2.ELV ok"/>
      <sheetName val="A3.VAC ok "/>
      <sheetName val="A4.PLB ok"/>
      <sheetName val="A5.FPS ok"/>
      <sheetName val=" B1.ELC  ok"/>
      <sheetName val="B2.ELV ok"/>
      <sheetName val="B3.VAC ok"/>
      <sheetName val="B4.PLB "/>
      <sheetName val="B5.FPS ok"/>
      <sheetName val="C. SOFTWARE"/>
      <sheetName val="D. OTHER"/>
      <sheetName val="A1. ELC PANEL"/>
      <sheetName val="Haophi"/>
      <sheetName val="ranh_hong"/>
      <sheetName val="VAT_LIEU"/>
      <sheetName val="Electrical_Breakdown"/>
      <sheetName val="Chi_ti?t_Goc_-AB"/>
      <sheetName val="1_Quotation(見積決裁書）_"/>
      <sheetName val="2_Operation(実施計画書）"/>
      <sheetName val="3_Summary_of_Cost_"/>
      <sheetName val="4_Ｓｐｅｃｉａｌ_Material"/>
      <sheetName val="6_Ｃｏｍｍｏｎ_Material"/>
      <sheetName val="9_Indirect_budget"/>
      <sheetName val="TOP_"/>
      <sheetName val="Detail_E"/>
      <sheetName val="TTDA"/>
      <sheetName val="General"/>
      <sheetName val="Material"/>
      <sheetName val="Sum material"/>
      <sheetName val="Detail"/>
      <sheetName val="list VL"/>
      <sheetName val="Trình mẫu VL"/>
      <sheetName val="Nhap VL"/>
      <sheetName val="LIST VLĐV"/>
      <sheetName val="BB.VLDV"/>
      <sheetName val="BB.VLDV (multi)"/>
      <sheetName val="nghiệm thu hoàn thành"/>
      <sheetName val="Báo cáo hiện trường"/>
      <sheetName val="Kế hoạch nghiệm thu"/>
      <sheetName val="Quy trình"/>
      <sheetName val="List vữa"/>
      <sheetName val="Report"/>
      <sheetName val="List NT"/>
      <sheetName val="BBNT"/>
      <sheetName val="BBNT thô"/>
      <sheetName val="GAEYO"/>
      <sheetName val="PCCC"/>
      <sheetName val="NVN Hotel"/>
      <sheetName val="수정시산표"/>
      <sheetName val="Ceiling Height- Schedule"/>
      <sheetName val="04-BETONG"/>
      <sheetName val="COC-LAP DAT"/>
      <sheetName val="05-COPPHA"/>
      <sheetName val="02-Lap dat"/>
      <sheetName val="Ngân sách"/>
      <sheetName val="09-Hoan thien nen"/>
      <sheetName val="names"/>
      <sheetName val="LaborPY"/>
      <sheetName val="LaborKH"/>
      <sheetName val="Equip "/>
      <sheetName val="DLdauvao"/>
      <sheetName val="CaMay"/>
      <sheetName val="MTC"/>
      <sheetName val="금융"/>
      <sheetName val="Phân tích"/>
      <sheetName val="차액보증"/>
      <sheetName val="경비2내역"/>
      <sheetName val="CANDOI"/>
      <sheetName val="Nhap VT oto"/>
      <sheetName val="0. Bìa"/>
      <sheetName val="1. THONG TIN TT"/>
      <sheetName val="DNTT"/>
      <sheetName val="Tiên Lượng"/>
      <sheetName val="THGT TT PL01&amp;02"/>
      <sheetName val="1. THGT-TT"/>
      <sheetName val="1.1 THGT MEP"/>
      <sheetName val="1.2 THGT PCCC"/>
      <sheetName val="1.3 THGT PL"/>
      <sheetName val="2. BBNT KLHT"/>
      <sheetName val="4.2 THKL PL02"/>
      <sheetName val="5.2 DGCT PL02"/>
      <sheetName val="3. DGCT MEP + PCCC "/>
      <sheetName val="3.1 DGCT PL"/>
      <sheetName val="DBỐC ACMV"/>
      <sheetName val="DB CABLE"/>
      <sheetName val="DB ONG CC &amp; CS"/>
      <sheetName val="DB CABLE FA + SP"/>
      <sheetName val="DB ONG SP ELC"/>
      <sheetName val="DB CTN"/>
      <sheetName val="ma-pt"/>
      <sheetName val="BAG-2"/>
      <sheetName val="6823_PS_17004"/>
      <sheetName val="PU_ITALY_4"/>
      <sheetName val="Vat_tu2"/>
      <sheetName val="Canopy,SS5_(2)2"/>
      <sheetName val="RAB_AR&amp;STR2"/>
      <sheetName val="THCP_Lap_dat2"/>
      <sheetName val="THCP_xay_dung2"/>
      <sheetName val="D&amp;W_def_1"/>
      <sheetName val="Gioi_thieu1"/>
      <sheetName val="Du_Toan1"/>
      <sheetName val="he_so1"/>
      <sheetName val="Chiet_tinh_dz351"/>
      <sheetName val="KH_tai_chinh_khoa_san1"/>
      <sheetName val="Nhan_cong1"/>
      <sheetName val="Thiet_bi1"/>
      <sheetName val="DM_ChiPhi1"/>
      <sheetName val="May_TC1"/>
      <sheetName val="Phan_tich1"/>
      <sheetName val="Bang_KL1"/>
      <sheetName val="TH_Kinh_phi1"/>
      <sheetName val="STRUCTURE_Q'TY1"/>
      <sheetName val="REMAIN_Q'TY_-_SUB1"/>
      <sheetName val="T_K1"/>
      <sheetName val="B3A_-_TOWER_A1"/>
      <sheetName val="MAIN_GATE_HOUSE1"/>
      <sheetName val="Giá_Bê_tông_2_bên1"/>
      <sheetName val="Chenh_lech_vat_tu1"/>
      <sheetName val="dongia_(2)1"/>
      <sheetName val="THPDMoi__(2)1"/>
      <sheetName val="TONG_HOP_VL-NC1"/>
      <sheetName val="TONGKE3p_1"/>
      <sheetName val="TH_VL,_NC,_DDHT_Thanhphuoc1"/>
      <sheetName val="DON_GIA1"/>
      <sheetName val="t-h_HA_THE1"/>
      <sheetName val="CHITIET_VL-NC-TT_-1p1"/>
      <sheetName val="TONG_HOP_VL-NC_TT1"/>
      <sheetName val="TH_XL1"/>
      <sheetName val="CHITIET_VL-NC1"/>
      <sheetName val="CHITIET_VL-NC-TT-3p1"/>
      <sheetName val="KPVC-BD_1"/>
      <sheetName val="Chi_tiết_Goc_-AB1"/>
      <sheetName val="DG_duoi1"/>
      <sheetName val="6PILE__(돌출)1"/>
      <sheetName val="Office_Tower1"/>
      <sheetName val="UNIT_PRICE1"/>
      <sheetName val="Tien_do_TV1"/>
      <sheetName val="CP_Du_phong1"/>
      <sheetName val="Tong_hop_kinh_phi1"/>
      <sheetName val="THDT_goi_thau_TB1"/>
      <sheetName val="Đơn_Giá_1"/>
      <sheetName val="1_R18_BF1"/>
      <sheetName val="6_External_works-R181"/>
      <sheetName val="Phan_tich_tong_hop1"/>
      <sheetName val="Sàn_T11"/>
      <sheetName val="Lỗ_thông_gió1"/>
      <sheetName val="MTO_REV_2(ARMOR)1"/>
      <sheetName val="BTT_(CAT_COC)1"/>
      <sheetName val="Cash_Flow1"/>
      <sheetName val="TH_Vat_tu"/>
      <sheetName val="TH_MTC"/>
      <sheetName val="TH_N_Cong"/>
      <sheetName val="Don_gia_(khong_in)"/>
      <sheetName val="Div26_-_Elect1"/>
      <sheetName val="Tho_lai_may1"/>
      <sheetName val="Don_gia_LD1"/>
      <sheetName val="Du_toan_XD1"/>
      <sheetName val="Don_gia_XD1"/>
      <sheetName val="Gia__vat_tu1"/>
      <sheetName val="TLg_CN&amp;Laixe"/>
      <sheetName val="TLg_CN&amp;Laixe_(2)"/>
      <sheetName val="TLg_Laitau"/>
      <sheetName val="TLg_Laitau_(2)"/>
      <sheetName val="Tong_hop"/>
      <sheetName val="설치중량_1"/>
      <sheetName val="수문일위_1"/>
      <sheetName val="PTVT_(MAU)1"/>
      <sheetName val="4-Lane_bridge1"/>
      <sheetName val="아파트_1"/>
      <sheetName val="M_67"/>
      <sheetName val="Schedule_S-Curve_Revision#3"/>
      <sheetName val="KET_CAU_CT5"/>
      <sheetName val="khung_ten_TD"/>
      <sheetName val="Chiettinh_dz0,4"/>
      <sheetName val="Pasir Panjang 100J"/>
      <sheetName val="MB-D2"/>
      <sheetName val="MB-D3"/>
      <sheetName val="MB-D8"/>
      <sheetName val="MB-D9"/>
      <sheetName val="MB-D4"/>
      <sheetName val="MB-D12"/>
      <sheetName val="MB-D7"/>
      <sheetName val="MB-D6"/>
      <sheetName val="TSCK"/>
      <sheetName val="DMCV"/>
      <sheetName val="TỔNG HỢP KHỐI LƯỢNG"/>
      <sheetName val="NƯƠC CẤP TRỤC + TAY NHÁNH"/>
      <sheetName val="CTEMCOST"/>
      <sheetName val="SORT"/>
      <sheetName val="BANRA"/>
      <sheetName val="KL san lap"/>
      <sheetName val="Temp&amp;Site"/>
      <sheetName val="Budget Code"/>
      <sheetName val="Code"/>
      <sheetName val="係数"/>
      <sheetName val="BẢNG ÁP GIÁ (in)"/>
      <sheetName val="NT (KL) IN"/>
      <sheetName val="DOM D2"/>
      <sheetName val="nhà ăn"/>
      <sheetName val="Công nhật"/>
      <sheetName val="btkt cột"/>
      <sheetName val="THÉP"/>
      <sheetName val="E"/>
      <sheetName val="Breadown-Nop"/>
      <sheetName val="MHMay-13"/>
      <sheetName val="装置"/>
      <sheetName val="hrs &amp; prg"/>
      <sheetName val="TH thiet bi"/>
      <sheetName val="TH may TC"/>
      <sheetName val="Bang phan tich"/>
      <sheetName val="DM Chi phi"/>
      <sheetName val="Elec_LG"/>
      <sheetName val="THEP_TAM"/>
      <sheetName val="THEP_HÌNH"/>
      <sheetName val="THEP_HINH"/>
      <sheetName val="XA_GO"/>
      <sheetName val="BANG_TRA"/>
      <sheetName val="Phân_tích"/>
      <sheetName val="Bill_2_1_BOQ_ĐIỆN"/>
      <sheetName val="Chi_ti_t_Goc_-AB"/>
      <sheetName val="BOQ_CAU_CAN"/>
      <sheetName val="Tính_toàn_đào_đất"/>
      <sheetName val="Khối_lượng_cốt_thép"/>
      <sheetName val="Chi_tiết_chi_phí_chung"/>
      <sheetName val="CP__SD_Điện"/>
      <sheetName val="NVN_Hotel"/>
      <sheetName val="Ceiling_Height-_Schedule"/>
      <sheetName val="COC-LAP_DAT"/>
      <sheetName val="02-Lap_dat"/>
      <sheetName val="Ngân_sách"/>
      <sheetName val="09-Hoan_thien_nen"/>
      <sheetName val="list_VL"/>
      <sheetName val="Trình_mẫu_VL"/>
      <sheetName val="Nhap_VL"/>
      <sheetName val="LIST_VLĐV"/>
      <sheetName val="BB_VLDV"/>
      <sheetName val="BB_VLDV_(multi)"/>
      <sheetName val="nghiệm_thu_hoàn_thành"/>
      <sheetName val="Báo_cáo_hiện_trường"/>
      <sheetName val="Kế_hoạch_nghiệm_thu"/>
      <sheetName val="Quy_trình"/>
      <sheetName val="List_vữa"/>
      <sheetName val="List_NT"/>
      <sheetName val="BBNT_thô"/>
      <sheetName val="luong "/>
      <sheetName val="Bill rekap"/>
      <sheetName val="VTLD"/>
      <sheetName val="Cost Report Sum"/>
      <sheetName val="QLDA"/>
      <sheetName val="CFA (ME)"/>
      <sheetName val="GOC-KO IN"/>
      <sheetName val="CTDZTA(5)"/>
      <sheetName val="THONG SO"/>
      <sheetName val="Đơn giá chi tiết TN 39"/>
      <sheetName val="KLHT"/>
      <sheetName val="Thong tin"/>
      <sheetName val="Danh muc NT cong viec"/>
      <sheetName val="Danh muc NT Giai doan"/>
      <sheetName val="Danh muc NT Vat lieu"/>
      <sheetName val="ND Nhat ky"/>
      <sheetName val="NT cong viec"/>
      <sheetName val="Solieutinh"/>
      <sheetName val="Sheet1 (2)"/>
      <sheetName val="0"/>
      <sheetName val="Dầm 1"/>
      <sheetName val="Cọc nhồi"/>
      <sheetName val="Moäul'1"/>
      <sheetName val="1. BCC T03.2018"/>
      <sheetName val="2.  BCC T04.2018"/>
      <sheetName val="Assumptions"/>
      <sheetName val="XD nhanh 3"/>
      <sheetName val="5.2.1 Đo bóc KL OLK-10"/>
      <sheetName val="4.2.1 Đo bóc KL OLK-06"/>
      <sheetName val="4.1.1 CHI TIET OLK-06"/>
      <sheetName val="負荷集計（断熱不燃）"/>
      <sheetName val="Total"/>
      <sheetName val="TK SX"/>
      <sheetName val="Quotation"/>
      <sheetName val="TINH GIA - SAN XUAT Vertico"/>
      <sheetName val="6823_PS_17005"/>
      <sheetName val="PU_ITALY_5"/>
      <sheetName val="Vat_tu3"/>
      <sheetName val="Canopy,SS5_(2)3"/>
      <sheetName val="RAB_AR&amp;STR3"/>
      <sheetName val="THCP_Lap_dat3"/>
      <sheetName val="THCP_xay_dung3"/>
      <sheetName val="D&amp;W_def_2"/>
      <sheetName val="Gioi_thieu2"/>
      <sheetName val="Du_Toan2"/>
      <sheetName val="he_so2"/>
      <sheetName val="Chiet_tinh_dz352"/>
      <sheetName val="KH_tai_chinh_khoa_san2"/>
      <sheetName val="Nhan_cong2"/>
      <sheetName val="Thiet_bi2"/>
      <sheetName val="DM_ChiPhi2"/>
      <sheetName val="May_TC2"/>
      <sheetName val="Phan_tich2"/>
      <sheetName val="Bang_KL2"/>
      <sheetName val="TH_Kinh_phi2"/>
      <sheetName val="STRUCTURE_Q'TY2"/>
      <sheetName val="REMAIN_Q'TY_-_SUB2"/>
      <sheetName val="T_K2"/>
      <sheetName val="B3A_-_TOWER_A2"/>
      <sheetName val="MAIN_GATE_HOUSE2"/>
      <sheetName val="Giá_Bê_tông_2_bên2"/>
      <sheetName val="Chenh_lech_vat_tu2"/>
      <sheetName val="dongia_(2)2"/>
      <sheetName val="THPDMoi__(2)2"/>
      <sheetName val="TONG_HOP_VL-NC2"/>
      <sheetName val="TONGKE3p_2"/>
      <sheetName val="TH_VL,_NC,_DDHT_Thanhphuoc2"/>
      <sheetName val="DON_GIA2"/>
      <sheetName val="t-h_HA_THE2"/>
      <sheetName val="CHITIET_VL-NC-TT_-1p2"/>
      <sheetName val="TONG_HOP_VL-NC_TT2"/>
      <sheetName val="TH_XL2"/>
      <sheetName val="CHITIET_VL-NC2"/>
      <sheetName val="CHITIET_VL-NC-TT-3p2"/>
      <sheetName val="KPVC-BD_2"/>
      <sheetName val="Chi_tiết_Goc_-AB2"/>
      <sheetName val="DG_duoi2"/>
      <sheetName val="6PILE__(돌출)2"/>
      <sheetName val="Office_Tower2"/>
      <sheetName val="UNIT_PRICE2"/>
      <sheetName val="Tien_do_TV2"/>
      <sheetName val="CP_Du_phong2"/>
      <sheetName val="Tong_hop_kinh_phi2"/>
      <sheetName val="THDT_goi_thau_TB2"/>
      <sheetName val="Đơn_Giá_2"/>
      <sheetName val="1_R18_BF2"/>
      <sheetName val="6_External_works-R182"/>
      <sheetName val="BTT_(CAT_COC)2"/>
      <sheetName val="MTO_REV_2(ARMOR)2"/>
      <sheetName val="Cash_Flow2"/>
      <sheetName val="Phan_tich_tong_hop2"/>
      <sheetName val="Sàn_T12"/>
      <sheetName val="Lỗ_thông_gió2"/>
      <sheetName val="Tho_lai_may2"/>
      <sheetName val="Don_gia_LD2"/>
      <sheetName val="Du_toan_XD2"/>
      <sheetName val="Don_gia_XD2"/>
      <sheetName val="Electrical_Breakdown1"/>
      <sheetName val="Div26_-_Elect2"/>
      <sheetName val="TH_Vat_tu1"/>
      <sheetName val="TH_MTC1"/>
      <sheetName val="TH_N_Cong1"/>
      <sheetName val="Gia__vat_tu2"/>
      <sheetName val="Tong_hop1"/>
      <sheetName val="설치중량_2"/>
      <sheetName val="수문일위_2"/>
      <sheetName val="PTVT_(MAU)2"/>
      <sheetName val="4-Lane_bridge2"/>
      <sheetName val="아파트_2"/>
      <sheetName val="M_671"/>
      <sheetName val="Schedule_S-Curve_Revision#31"/>
      <sheetName val="KET_CAU_CT51"/>
      <sheetName val="TLg_CN&amp;Laixe1"/>
      <sheetName val="TLg_CN&amp;Laixe_(2)1"/>
      <sheetName val="TLg_Laitau1"/>
      <sheetName val="TLg_Laitau_(2)1"/>
      <sheetName val="Don_gia_(khong_in)1"/>
      <sheetName val="Chi_ti?t_Goc_-AB1"/>
      <sheetName val="khung_ten_TD1"/>
      <sheetName val="Chiettinh_dz0,41"/>
      <sheetName val="Equip_"/>
      <sheetName val="A1_CN"/>
      <sheetName val="Hệ_số"/>
      <sheetName val="Động_cơ"/>
      <sheetName val="Currency_Rate"/>
      <sheetName val="kinh_"/>
      <sheetName val="EIRR&gt;_2"/>
      <sheetName val="Pasir_Panjang_100J"/>
      <sheetName val="Nhap_VT_oto"/>
      <sheetName val="0__Bìa"/>
      <sheetName val="1__THONG_TIN_TT"/>
      <sheetName val="Tiên_Lượng"/>
      <sheetName val="THGT_TT_PL01&amp;02"/>
      <sheetName val="1__THGT-TT"/>
      <sheetName val="1_1_THGT_MEP"/>
      <sheetName val="1_2_THGT_PCCC"/>
      <sheetName val="1_3_THGT_PL"/>
      <sheetName val="2__BBNT_KLHT"/>
      <sheetName val="4_2_THKL_PL02"/>
      <sheetName val="5_2_DGCT_PL02"/>
      <sheetName val="3__DGCT_MEP_+_PCCC_"/>
      <sheetName val="3_1_DGCT_PL"/>
      <sheetName val="DBỐC_ACMV"/>
      <sheetName val="DB_CABLE"/>
      <sheetName val="DB_ONG_CC_&amp;_CS"/>
      <sheetName val="DB_CABLE_FA_+_SP"/>
      <sheetName val="DB_ONG_SP_ELC"/>
      <sheetName val="DB_CTN"/>
      <sheetName val="03_Detailed"/>
      <sheetName val="01_Bid_Price_summary"/>
      <sheetName val="1_Requisition(E)"/>
      <sheetName val="BC_Ton_Kho_New"/>
      <sheetName val="BC_Cua_GSBH_New"/>
      <sheetName val="ESTI_"/>
      <sheetName val="DS_CHU_Ph"/>
      <sheetName val="CT_Thang_Mo"/>
      <sheetName val="CT__PL"/>
      <sheetName val="DLN"/>
      <sheetName val="THDG"/>
      <sheetName val="BuilderWorkForME"/>
      <sheetName val="Lương hưng Yên vùng 2"/>
      <sheetName val="Lương Hà Nam"/>
      <sheetName val="Ca máy Hà Nam"/>
      <sheetName val="ca máy Hưng Yên"/>
      <sheetName val="Lương HN"/>
      <sheetName val="Lương VP"/>
      <sheetName val="Ca máy HN"/>
      <sheetName val="Ca máy VP"/>
      <sheetName val="B1.CN"/>
      <sheetName val="Máy"/>
      <sheetName val="TTDZ22"/>
      <sheetName val="Thuc thanh"/>
      <sheetName val="Bao cao"/>
      <sheetName val="??"/>
      <sheetName val="DS CHU Ph_x005f_x0001__x0"/>
      <sheetName val="DS CHU Ph_x005f_x005f_x00"/>
      <sheetName val="Du toan truc tiep - Bill 2"/>
      <sheetName val="PL02-NHOM"/>
      <sheetName val="PL02-NHUA"/>
      <sheetName val="DTXD-DD (2)"/>
      <sheetName val="PTVT"/>
      <sheetName val="HRG BHN"/>
      <sheetName val="TABLE-A"/>
      <sheetName val="영동(D)"/>
      <sheetName val="MTO REV_0"/>
      <sheetName val="GVL-tuyến"/>
      <sheetName val="Labor"/>
      <sheetName val="Breakdown"/>
      <sheetName val="Equip"/>
      <sheetName val="Process (R)"/>
      <sheetName val="Process (T)"/>
      <sheetName val="Mortar"/>
      <sheetName val="THCP - PA1"/>
      <sheetName val="THDT goi thau XD"/>
      <sheetName val="DAU VAO"/>
      <sheetName val="5.Khoan"/>
      <sheetName val="1. TH"/>
      <sheetName val="D&amp;W"/>
      <sheetName val="Cong nợ"/>
      <sheetName val="GA 15"/>
      <sheetName val="CHICLAND"/>
      <sheetName val="HILTON"/>
      <sheetName val="HÒA XUÂN II"/>
      <sheetName val="KEMBEACH-SUN"/>
      <sheetName val="LƯƠNG YÊN"/>
      <sheetName val="OCEAN GATE"/>
      <sheetName val="KEMBEACH-AA"/>
      <sheetName val="PREMIER-SUN"/>
      <sheetName val="THÀNH ĐÔ"/>
      <sheetName val="TT05"/>
      <sheetName val="3"/>
      <sheetName val="2"/>
      <sheetName val="6.1"/>
      <sheetName val="BASE"/>
      <sheetName val="Luong+may"/>
      <sheetName val="PT_ksat1"/>
      <sheetName val="LUONG_KS1"/>
      <sheetName val="VAT_LIEU1"/>
      <sheetName val="ranh_hong1"/>
      <sheetName val="THEP_TAM1"/>
      <sheetName val="THEP_HÌNH1"/>
      <sheetName val="THEP_HINH1"/>
      <sheetName val="XA_GO1"/>
      <sheetName val="BANG_TRA1"/>
      <sheetName val="Elec_LG1"/>
      <sheetName val="Bill_2_1_BOQ_ĐIỆN1"/>
      <sheetName val="Chi_ti_t_Goc_-AB1"/>
      <sheetName val="BOQ_CAU_CAN1"/>
      <sheetName val="Tính_toàn_đào_đất1"/>
      <sheetName val="Khối_lượng_cốt_thép1"/>
      <sheetName val="Chi_tiết_chi_phí_chung1"/>
      <sheetName val="CP__SD_Điện1"/>
      <sheetName val="Ceiling_Height-_Schedule1"/>
      <sheetName val="COC-LAP_DAT1"/>
      <sheetName val="02-Lap_dat1"/>
      <sheetName val="Ngân_sách1"/>
      <sheetName val="09-Hoan_thien_nen1"/>
      <sheetName val="NVN_Hotel1"/>
      <sheetName val="list_VL1"/>
      <sheetName val="Trình_mẫu_VL1"/>
      <sheetName val="Nhap_VL1"/>
      <sheetName val="LIST_VLĐV1"/>
      <sheetName val="BB_VLDV1"/>
      <sheetName val="BB_VLDV_(multi)1"/>
      <sheetName val="nghiệm_thu_hoàn_thành1"/>
      <sheetName val="Báo_cáo_hiện_trường1"/>
      <sheetName val="Kế_hoạch_nghiệm_thu1"/>
      <sheetName val="Quy_trình1"/>
      <sheetName val="List_vữa1"/>
      <sheetName val="List_NT1"/>
      <sheetName val="BBNT_thô1"/>
      <sheetName val="Phân_tích1"/>
      <sheetName val="MeKong_-_Penetration1"/>
      <sheetName val="Dist__Perform_-_Ctns_sales_in_1"/>
      <sheetName val="Dist__Perform_-_Value_sales_in1"/>
      <sheetName val="Dist__Perform_-_Value_sales_Ou1"/>
      <sheetName val="Head_Count1"/>
      <sheetName val="Sales_Result_For_Month1"/>
      <sheetName val="DS_CHU_Phuc1"/>
      <sheetName val="DS_THI_AT1"/>
      <sheetName val="Bien_Ban1"/>
      <sheetName val="Dgia_vat_tu"/>
      <sheetName val="Don_gia_III"/>
      <sheetName val="Bhyt_t1"/>
      <sheetName val="DS_CHU_Ph?"/>
      <sheetName val="Leave_Statistic_Report1"/>
      <sheetName val="DS_CHU_Ph_"/>
      <sheetName val="DS_CHU_Ph_x005f_x0001__x005f_x0000_"/>
      <sheetName val="DS_CHU_Ph_x005f_x0001_?"/>
      <sheetName val="DS_CHU_Ph_x005f_x0001_"/>
      <sheetName val="DS_CHU_Ph_x005f_x0001__"/>
      <sheetName val="Vat_tu_XD"/>
      <sheetName val="DS_CHU_Ph_x005f_x005f_x005f_x0001__x005f_x005f_x0"/>
      <sheetName val="DS_CHU_Ph_x005f_x005f_x005f_x0001__"/>
      <sheetName val="DS_CHU_Ph_x005f_x005f_x005f_x0001_"/>
      <sheetName val="A1_8_NhIII_(1050k)"/>
      <sheetName val="Nhan_cong_nhom_I"/>
      <sheetName val="Luong_TT05"/>
      <sheetName val="10_VC_đ__ngắn"/>
      <sheetName val="KL_san_lap"/>
      <sheetName val="THONG_SO"/>
      <sheetName val="Đơn_giá_chi_tiết_TN_39"/>
      <sheetName val="TỔNG_HỢP_KHỐI_LƯỢNG"/>
      <sheetName val="NƯƠC_CẤP_TRỤC_+_TAY_NHÁNH"/>
      <sheetName val="TH_thiet_bi"/>
      <sheetName val="TH_may_TC"/>
      <sheetName val="Bang_phan_tich"/>
      <sheetName val="DM_Chi_phi"/>
      <sheetName val="luong_"/>
      <sheetName val="BẢNG_ÁP_GIÁ_(in)"/>
      <sheetName val="NT_(KL)_IN"/>
      <sheetName val="DOM_D2"/>
      <sheetName val="nhà_ăn"/>
      <sheetName val="Công_nhật"/>
      <sheetName val="btkt_cột"/>
      <sheetName val="Bill_rekap"/>
      <sheetName val="hrs_&amp;_prg"/>
      <sheetName val="CFA_(ME)"/>
      <sheetName val="Cost_Report_Sum"/>
      <sheetName val="GOC-KO_IN"/>
      <sheetName val="Thong_tin"/>
      <sheetName val="Danh_muc_NT_cong_viec"/>
      <sheetName val="Danh_muc_NT_Giai_doan"/>
      <sheetName val="Danh_muc_NT_Vat_lieu"/>
      <sheetName val="ND_Nhat_ky"/>
      <sheetName val="NT_cong_viec"/>
      <sheetName val="Sheet1_(2)"/>
      <sheetName val="Dầm_1"/>
      <sheetName val="Cọc_nhồi"/>
      <sheetName val="1__BCC_T03_2018"/>
      <sheetName val="2___BCC_T04_2018"/>
      <sheetName val="XD_nhanh_3"/>
      <sheetName val="Scorp_of_work_(2)"/>
      <sheetName val="SUM_(2)"/>
      <sheetName val="CPC_(2)"/>
      <sheetName val="A1_ELC_ok_"/>
      <sheetName val="_A2_ELV_ok"/>
      <sheetName val="A3_VAC_ok_"/>
      <sheetName val="A4_PLB_ok"/>
      <sheetName val="A5_FPS_ok"/>
      <sheetName val="_B1_ELC__ok"/>
      <sheetName val="B2_ELV_ok"/>
      <sheetName val="B3_VAC_ok"/>
      <sheetName val="B4_PLB_"/>
      <sheetName val="B5_FPS_ok"/>
      <sheetName val="C__SOFTWARE"/>
      <sheetName val="D__OTHER"/>
      <sheetName val="A1__ELC_PANEL"/>
      <sheetName val="Sum_material"/>
      <sheetName val="5_2_1_Đo_bóc_KL_OLK-10"/>
      <sheetName val="4_2_1_Đo_bóc_KL_OLK-06"/>
      <sheetName val="4_1_1_CHI_TIET_OLK-06"/>
      <sheetName val="Budget_Code"/>
      <sheetName val="Luong_A3"/>
      <sheetName val="Luong_TT01"/>
      <sheetName val="DG_TN_TB_LE_(2)"/>
      <sheetName val="DS CHU Ph_x0001__x0"/>
      <sheetName val="STR"/>
      <sheetName val="Breakdown (B)"/>
      <sheetName val="MTL$-INTER"/>
      <sheetName val="Thép phần thô"/>
      <sheetName val="개산공사비"/>
      <sheetName val="Tong du toan"/>
      <sheetName val="DGchitiet "/>
      <sheetName val="CP HMC"/>
      <sheetName val="TH_CPTB"/>
      <sheetName val="CP Khac cuoc VC"/>
      <sheetName val="BOQ DOME G"/>
      <sheetName val="Phòng 4 SV"/>
      <sheetName val="Phòng 2 SV"/>
      <sheetName val="Phòng bảo vệ"/>
      <sheetName val="Hành lang, cầu thang, phòng đện"/>
      <sheetName val="Thang máng và cáp điện tủ tầng"/>
      <sheetName val="Thiết bị"/>
      <sheetName val="Chống sét và tiếp địa"/>
      <sheetName val="Đặt chờ báo cháy"/>
      <sheetName val="Đặt chờ mạng"/>
      <sheetName val="BOQ DOME H"/>
      <sheetName val="GIÁ HĐ 30 CĂN"/>
      <sheetName val="THVT"/>
      <sheetName val="Keothep"/>
      <sheetName val="Cover"/>
      <sheetName val="HVAC"/>
      <sheetName val="P&amp;S"/>
      <sheetName val="Changelog"/>
      <sheetName val="banggia1"/>
      <sheetName val="Luong GT"/>
      <sheetName val="Bend"/>
      <sheetName val="Banbuc"/>
      <sheetName val="Dinh nghia"/>
      <sheetName val="DZ 35"/>
      <sheetName val="Cto"/>
      <sheetName val="Thongtin"/>
      <sheetName val="Phanlop"/>
      <sheetName val="3.1.1"/>
      <sheetName val="3.1.4"/>
      <sheetName val="2.5.1"/>
      <sheetName val="4.1.1"/>
      <sheetName val="4.3.2"/>
      <sheetName val="2.3.3"/>
      <sheetName val="5.3.1"/>
      <sheetName val="2.4.3"/>
      <sheetName val="THTHTBA"/>
      <sheetName val="DG7606"/>
      <sheetName val="Bảng nhân công"/>
      <sheetName val="DS CHU Ph_x005f_x0001__x005f_x005f_x0"/>
      <sheetName val="KL phat sinh"/>
      <sheetName val="SP10"/>
      <sheetName val="INFOR-ST"/>
      <sheetName val="Mẫu số 21a"/>
      <sheetName val="간접비 계정목록"/>
      <sheetName val="THCP thiet bi"/>
      <sheetName val="Don gia tong hop"/>
      <sheetName val="DMTL"/>
      <sheetName val="Du thau LD"/>
      <sheetName val="Du thau XD"/>
      <sheetName val="Du toan LD"/>
      <sheetName val="Gia ca may LD"/>
      <sheetName val="Gia ca may XD"/>
      <sheetName val="CP mua sam TB"/>
      <sheetName val="Nhan cong LD"/>
      <sheetName val="Nhan cong XD"/>
      <sheetName val="Gia vua LD"/>
      <sheetName val="Gia vua XD"/>
      <sheetName val="Thong ke thep"/>
      <sheetName val="TH vat tu LD"/>
      <sheetName val="TH vat tu XD"/>
      <sheetName val="Gia vat lieu HTLD"/>
      <sheetName val="Gia vat lieu HTXD"/>
      <sheetName val="Dự thầu (NS1)"/>
      <sheetName val="Tongke Thu hoi"/>
      <sheetName val="Don gia 1 ngay cong môi trường"/>
      <sheetName val="Doanh thu (Liveline PA1)"/>
      <sheetName val="Chiet tinh dz22"/>
      <sheetName val="N_TKP"/>
      <sheetName val="Gia NC theo QD 2207-QD-UBND"/>
      <sheetName val="Nhan cong nhom II"/>
      <sheetName val="MTO REV.0"/>
      <sheetName val="TDTKP (2)"/>
      <sheetName val="TONGKE3p"/>
      <sheetName val="CHITIET VL-NC-DDTT3PHA "/>
      <sheetName val="CHITIET VL-NC-TT1p"/>
      <sheetName val="Du lieu"/>
      <sheetName val="설계내역서"/>
      <sheetName val="4.3 Scope of work "/>
      <sheetName val="__"/>
      <sheetName val="_ QUOTATION.xlsx"/>
      <sheetName val="Mã"/>
      <sheetName val="Luong_Cnhan"/>
      <sheetName val="Tong hop vat tu"/>
      <sheetName val="Phan tich ca may"/>
      <sheetName val="Chenh lech ca may"/>
      <sheetName val="KH 2010 PA2"/>
      <sheetName val="van khuon"/>
      <sheetName val="CTG"/>
      <sheetName val="DGG"/>
      <sheetName val="Lương 1900nhóm I"/>
      <sheetName val="1900 nhóm II"/>
      <sheetName val="Lương 2000nhómII"/>
      <sheetName val="Máy Ngân Sơn"/>
      <sheetName val="Giá VL"/>
      <sheetName val="LK-0.4"/>
      <sheetName val="CAPPHOI"/>
      <sheetName val="Chiet tinh don gia"/>
      <sheetName val="Cua Phang Tran"/>
      <sheetName val="begin"/>
      <sheetName val="6.GIA"/>
      <sheetName val="SPL4"/>
      <sheetName val="unit"/>
      <sheetName val="BCVC ."/>
      <sheetName val="May Goc (QD2436)"/>
      <sheetName val="VL-NC-M"/>
      <sheetName val="Danh mục HS"/>
      <sheetName val="Chiet_tinh"/>
      <sheetName val="san_dao"/>
      <sheetName val="Ty_le"/>
      <sheetName val="CT_-THVLNC"/>
      <sheetName val="A1_8_NhIII_(1050k)1"/>
      <sheetName val="Nhan_cong_nhom_I1"/>
      <sheetName val="Luong_TT051"/>
      <sheetName val="10_VC_đ__ngắn1"/>
      <sheetName val="Chiet_tinh1"/>
      <sheetName val="san_dao1"/>
      <sheetName val="Ty_le1"/>
      <sheetName val="CT_-THVLNC1"/>
      <sheetName val="GVL-PL"/>
      <sheetName val="A6,MAY"/>
      <sheetName val="Huong dan"/>
      <sheetName val="KIEM TOAN (PC32)"/>
      <sheetName val="Chiet giam"/>
      <sheetName val="DAO DAP CONG"/>
      <sheetName val="KL-CHITIET"/>
      <sheetName val="Bang chu"/>
      <sheetName val="THKP"/>
      <sheetName val="CPTH"/>
      <sheetName val="Reference"/>
      <sheetName val="Setting"/>
      <sheetName val="LUACHONTHIETBI"/>
      <sheetName val="Khoiluongmong"/>
      <sheetName val="Gia vat tu"/>
      <sheetName val="CANDOI_CT"/>
      <sheetName val="MATK"/>
      <sheetName val="tra-vat-lieu"/>
      <sheetName val="QMCT"/>
      <sheetName val="Don gia chi tiet"/>
      <sheetName val="NC3"/>
      <sheetName val="BL.A1.8-1.350"/>
      <sheetName val="FT"/>
      <sheetName val="PTCT"/>
      <sheetName val="THCP"/>
      <sheetName val="NC.15"/>
      <sheetName val="Ca may"/>
      <sheetName val="Cước VC + ĐM CP Tư vấn"/>
      <sheetName val="THCP TT09"/>
      <sheetName val="TMĐT"/>
      <sheetName val="Giá tháng"/>
      <sheetName val="1,TMĐT "/>
      <sheetName val="Chung"/>
      <sheetName val="cPanel"/>
      <sheetName val="GC"/>
      <sheetName val="HG_Info"/>
      <sheetName val="Nghỉ lễ"/>
      <sheetName val="Mác"/>
      <sheetName val="QC"/>
      <sheetName val="CO"/>
      <sheetName val="Tai trong"/>
      <sheetName val="Diện tích sàn TT2-GB"/>
      <sheetName val="TH KL thô "/>
      <sheetName val="KL XÂY TT2-G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refreshError="1"/>
      <sheetData sheetId="54" refreshError="1"/>
      <sheetData sheetId="55" refreshError="1"/>
      <sheetData sheetId="56" refreshError="1"/>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sheetData sheetId="227"/>
      <sheetData sheetId="228"/>
      <sheetData sheetId="229"/>
      <sheetData sheetId="230"/>
      <sheetData sheetId="231"/>
      <sheetData sheetId="232"/>
      <sheetData sheetId="233"/>
      <sheetData sheetId="234"/>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sheetData sheetId="301"/>
      <sheetData sheetId="302"/>
      <sheetData sheetId="303"/>
      <sheetData sheetId="304"/>
      <sheetData sheetId="305"/>
      <sheetData sheetId="306" refreshError="1"/>
      <sheetData sheetId="307" refreshError="1"/>
      <sheetData sheetId="308" refreshError="1"/>
      <sheetData sheetId="309" refreshError="1"/>
      <sheetData sheetId="310" refreshError="1"/>
      <sheetData sheetId="311"/>
      <sheetData sheetId="312"/>
      <sheetData sheetId="313"/>
      <sheetData sheetId="314"/>
      <sheetData sheetId="315"/>
      <sheetData sheetId="316"/>
      <sheetData sheetId="317"/>
      <sheetData sheetId="318"/>
      <sheetData sheetId="319" refreshError="1"/>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refreshError="1"/>
      <sheetData sheetId="353" refreshError="1"/>
      <sheetData sheetId="354"/>
      <sheetData sheetId="355"/>
      <sheetData sheetId="356"/>
      <sheetData sheetId="357"/>
      <sheetData sheetId="358"/>
      <sheetData sheetId="359"/>
      <sheetData sheetId="360"/>
      <sheetData sheetId="361"/>
      <sheetData sheetId="362"/>
      <sheetData sheetId="363" refreshError="1"/>
      <sheetData sheetId="364" refreshError="1"/>
      <sheetData sheetId="365" refreshError="1"/>
      <sheetData sheetId="366" refreshError="1"/>
      <sheetData sheetId="367"/>
      <sheetData sheetId="368"/>
      <sheetData sheetId="369"/>
      <sheetData sheetId="370"/>
      <sheetData sheetId="371"/>
      <sheetData sheetId="372"/>
      <sheetData sheetId="373" refreshError="1"/>
      <sheetData sheetId="374" refreshError="1"/>
      <sheetData sheetId="375" refreshError="1"/>
      <sheetData sheetId="376" refreshError="1"/>
      <sheetData sheetId="377" refreshError="1"/>
      <sheetData sheetId="378" refreshError="1"/>
      <sheetData sheetId="379" refreshError="1"/>
      <sheetData sheetId="380"/>
      <sheetData sheetId="381"/>
      <sheetData sheetId="382"/>
      <sheetData sheetId="383"/>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sheetData sheetId="399"/>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sheetData sheetId="429"/>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sheetData sheetId="449" refreshError="1"/>
      <sheetData sheetId="450" refreshError="1"/>
      <sheetData sheetId="451"/>
      <sheetData sheetId="452"/>
      <sheetData sheetId="453"/>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sheetData sheetId="479"/>
      <sheetData sheetId="480"/>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sheetData sheetId="506"/>
      <sheetData sheetId="507"/>
      <sheetData sheetId="508"/>
      <sheetData sheetId="509"/>
      <sheetData sheetId="510"/>
      <sheetData sheetId="511"/>
      <sheetData sheetId="512"/>
      <sheetData sheetId="513"/>
      <sheetData sheetId="514"/>
      <sheetData sheetId="515"/>
      <sheetData sheetId="516"/>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sheetData sheetId="530"/>
      <sheetData sheetId="531"/>
      <sheetData sheetId="532"/>
      <sheetData sheetId="533"/>
      <sheetData sheetId="534"/>
      <sheetData sheetId="535" refreshError="1"/>
      <sheetData sheetId="536" refreshError="1"/>
      <sheetData sheetId="537" refreshError="1"/>
      <sheetData sheetId="538" refreshError="1"/>
      <sheetData sheetId="539"/>
      <sheetData sheetId="540" refreshError="1"/>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refreshError="1"/>
      <sheetData sheetId="580" refreshError="1"/>
      <sheetData sheetId="581"/>
      <sheetData sheetId="582" refreshError="1"/>
      <sheetData sheetId="583" refreshError="1"/>
      <sheetData sheetId="584" refreshError="1"/>
      <sheetData sheetId="585" refreshError="1"/>
      <sheetData sheetId="586" refreshError="1"/>
      <sheetData sheetId="587" refreshError="1"/>
      <sheetData sheetId="588" refreshError="1"/>
      <sheetData sheetId="589"/>
      <sheetData sheetId="590"/>
      <sheetData sheetId="591"/>
      <sheetData sheetId="592"/>
      <sheetData sheetId="593"/>
      <sheetData sheetId="594"/>
      <sheetData sheetId="595"/>
      <sheetData sheetId="596"/>
      <sheetData sheetId="597"/>
      <sheetData sheetId="598"/>
      <sheetData sheetId="599"/>
      <sheetData sheetId="600"/>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sheetData sheetId="624" refreshError="1"/>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sheetData sheetId="751"/>
      <sheetData sheetId="752" refreshError="1"/>
      <sheetData sheetId="753" refreshError="1"/>
      <sheetData sheetId="754" refreshError="1"/>
      <sheetData sheetId="755" refreshError="1"/>
      <sheetData sheetId="756" refreshError="1"/>
      <sheetData sheetId="757" refreshError="1"/>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sheetData sheetId="1168"/>
      <sheetData sheetId="1169"/>
      <sheetData sheetId="1170"/>
      <sheetData sheetId="1171"/>
      <sheetData sheetId="1172"/>
      <sheetData sheetId="1173"/>
      <sheetData sheetId="1174"/>
      <sheetData sheetId="1175"/>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sheetData sheetId="1224"/>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sheetData sheetId="1311"/>
      <sheetData sheetId="1312"/>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sheetData sheetId="132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n doi 1,39"/>
      <sheetName val="CAN DOI"/>
      <sheetName val="NSTW (goc)"/>
      <sheetName val="NSNN (goc)"/>
      <sheetName val="Chi (goc)"/>
      <sheetName val="NSTW (trd)"/>
      <sheetName val="NSNN (trd)"/>
      <sheetName val="NSDP (trd)"/>
      <sheetName val="QT-NSNN(goc)"/>
      <sheetName val="QT-NSDP(goc)"/>
      <sheetName val="HDND.T"/>
      <sheetName val="HDND.C"/>
      <sheetName val="BTC.T"/>
      <sheetName val="BTC.C"/>
      <sheetName val="BTC.C (LV)"/>
      <sheetName val="Loaitru"/>
      <sheetName val="KET DU NAM TRUOC"/>
      <sheetName val="CHUYEN NGUON"/>
      <sheetName val="DT VAY, TRA NO"/>
      <sheetName val="VAY, TRA NO"/>
      <sheetName val="DT.CTMTQG"/>
      <sheetName val="Chi (trd)"/>
      <sheetName val="Chi"/>
      <sheetName val="SO BO SUNG (Gui CQ)"/>
      <sheetName val="SO BO SUNG"/>
      <sheetName val="So bo sung (trieu dong)"/>
      <sheetName val="PHU LUC"/>
      <sheetName val="THU NSDP"/>
      <sheetName val="CHI NSDP"/>
      <sheetName val="KLKT"/>
      <sheetName val="CTMTQG"/>
      <sheetName val="THU SN"/>
      <sheetName val="QT VAY, TRA"/>
      <sheetName val="B1 (Thu)"/>
      <sheetName val="B2 (Chi)"/>
      <sheetName val="B3 (CTMTQG)"/>
      <sheetName val="B4 (CD)"/>
      <sheetName val="B5 (TH)"/>
      <sheetName val="B6 (Vay, tra no)"/>
      <sheetName val="B7 (THUSN)"/>
      <sheetName val="SBS (KBNN1)"/>
      <sheetName val="THU (KBNN2)"/>
      <sheetName val="CHI (KBNN3)"/>
      <sheetName val="VAY TRA (KBNN4)"/>
      <sheetName val="CTMTQG (KBNN5)"/>
      <sheetName val="THUSN (KBNN6)"/>
      <sheetName val="QT VAY, TRA 20218"/>
      <sheetName val="THQT"/>
      <sheetName val="NQ"/>
      <sheetName val="THQT (in) (2)"/>
      <sheetName val="THQT (in)"/>
      <sheetName val="DS"/>
      <sheetName val="CHI CN 2019"/>
      <sheetName val="THU SN 20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row r="7">
          <cell r="A7">
            <v>1</v>
          </cell>
          <cell r="B7" t="str">
            <v>HÀ GIANG</v>
          </cell>
        </row>
        <row r="8">
          <cell r="B8" t="str">
            <v>TUYÊN QUANG</v>
          </cell>
        </row>
        <row r="9">
          <cell r="B9" t="str">
            <v>CAO BẰNG</v>
          </cell>
        </row>
        <row r="10">
          <cell r="B10" t="str">
            <v>LẠNG SƠN</v>
          </cell>
        </row>
        <row r="11">
          <cell r="B11" t="str">
            <v>LAO CAI</v>
          </cell>
        </row>
        <row r="12">
          <cell r="B12" t="str">
            <v>YÊN BÁI</v>
          </cell>
        </row>
        <row r="13">
          <cell r="B13" t="str">
            <v>THÁI NGUYÊN</v>
          </cell>
        </row>
        <row r="14">
          <cell r="B14" t="str">
            <v>BẮC CẠN</v>
          </cell>
        </row>
        <row r="15">
          <cell r="B15" t="str">
            <v>PHÚ THỌ</v>
          </cell>
        </row>
        <row r="16">
          <cell r="B16" t="str">
            <v>BẮC GIANG</v>
          </cell>
        </row>
        <row r="17">
          <cell r="B17" t="str">
            <v>HÒA BÌNH</v>
          </cell>
        </row>
        <row r="18">
          <cell r="B18" t="str">
            <v>SƠN LA</v>
          </cell>
        </row>
        <row r="19">
          <cell r="B19" t="str">
            <v>ĐIỆN BIÊN</v>
          </cell>
        </row>
        <row r="20">
          <cell r="B20" t="str">
            <v>LAI CHÂU</v>
          </cell>
        </row>
        <row r="21">
          <cell r="B21" t="str">
            <v>HÀ NỘI</v>
          </cell>
        </row>
        <row r="22">
          <cell r="B22" t="str">
            <v>HẢI PHÒNG</v>
          </cell>
        </row>
        <row r="23">
          <cell r="B23" t="str">
            <v>QUẢNG NINH</v>
          </cell>
        </row>
        <row r="24">
          <cell r="B24" t="str">
            <v>VĨNH PHÚC</v>
          </cell>
        </row>
        <row r="25">
          <cell r="B25" t="str">
            <v>HẢI DƯƠNG</v>
          </cell>
        </row>
        <row r="26">
          <cell r="B26" t="str">
            <v>HƯNG YÊN</v>
          </cell>
        </row>
        <row r="27">
          <cell r="B27" t="str">
            <v>BẮC NINH</v>
          </cell>
        </row>
        <row r="28">
          <cell r="B28" t="str">
            <v>HÀ NAM</v>
          </cell>
        </row>
        <row r="29">
          <cell r="B29" t="str">
            <v>NAM ĐỊNH</v>
          </cell>
        </row>
        <row r="30">
          <cell r="B30" t="str">
            <v>NINH BÌNH</v>
          </cell>
        </row>
        <row r="31">
          <cell r="B31" t="str">
            <v>THÁI BÌNH</v>
          </cell>
        </row>
        <row r="32">
          <cell r="B32" t="str">
            <v>THANH HÓA</v>
          </cell>
        </row>
        <row r="33">
          <cell r="B33" t="str">
            <v>NGHỆ AN</v>
          </cell>
        </row>
        <row r="34">
          <cell r="B34" t="str">
            <v>HÀ TĨNH</v>
          </cell>
        </row>
        <row r="35">
          <cell r="B35" t="str">
            <v>QUẢNG BÌNH</v>
          </cell>
        </row>
        <row r="36">
          <cell r="B36" t="str">
            <v>QUẢNG TRỊ</v>
          </cell>
        </row>
        <row r="37">
          <cell r="B37" t="str">
            <v>THỪA THIÊN - HUẾ</v>
          </cell>
        </row>
        <row r="38">
          <cell r="B38" t="str">
            <v>ĐÀ NẴNG</v>
          </cell>
        </row>
        <row r="39">
          <cell r="B39" t="str">
            <v>QUẢNG NAM</v>
          </cell>
        </row>
        <row r="40">
          <cell r="B40" t="str">
            <v>QUẢNG NGÃI</v>
          </cell>
        </row>
        <row r="41">
          <cell r="B41" t="str">
            <v>BÌNH ĐỊNH</v>
          </cell>
        </row>
        <row r="42">
          <cell r="B42" t="str">
            <v>PHÚ YÊN</v>
          </cell>
        </row>
        <row r="43">
          <cell r="B43" t="str">
            <v>KHÁNH HÒA</v>
          </cell>
        </row>
        <row r="44">
          <cell r="B44" t="str">
            <v>NINH THUẬN</v>
          </cell>
        </row>
        <row r="45">
          <cell r="B45" t="str">
            <v>BÌNH THUẬN</v>
          </cell>
        </row>
        <row r="46">
          <cell r="B46" t="str">
            <v>ĐẮK LẮK</v>
          </cell>
        </row>
        <row r="47">
          <cell r="B47" t="str">
            <v>ĐẮK NÔNG</v>
          </cell>
        </row>
        <row r="48">
          <cell r="B48" t="str">
            <v>GIA LAI</v>
          </cell>
        </row>
        <row r="49">
          <cell r="B49" t="str">
            <v>KON TUM</v>
          </cell>
        </row>
        <row r="50">
          <cell r="B50" t="str">
            <v>LÂM ĐỒNG</v>
          </cell>
        </row>
        <row r="51">
          <cell r="B51" t="str">
            <v>HỒ CHÍ MINH</v>
          </cell>
        </row>
        <row r="52">
          <cell r="B52" t="str">
            <v>ĐỒNG NAI</v>
          </cell>
        </row>
        <row r="53">
          <cell r="B53" t="str">
            <v>BÌNH DƯƠNG</v>
          </cell>
        </row>
        <row r="54">
          <cell r="B54" t="str">
            <v>TÂY NINH</v>
          </cell>
        </row>
        <row r="55">
          <cell r="B55" t="str">
            <v>BÀ RỊA - VŨNG TÀU</v>
          </cell>
        </row>
        <row r="56">
          <cell r="B56" t="str">
            <v>BÌNH PHƯỚC</v>
          </cell>
        </row>
        <row r="57">
          <cell r="B57" t="str">
            <v>LONG AN</v>
          </cell>
        </row>
        <row r="58">
          <cell r="B58" t="str">
            <v>TIỀN GIANG</v>
          </cell>
        </row>
        <row r="59">
          <cell r="B59" t="str">
            <v>VĨNH LONG</v>
          </cell>
        </row>
        <row r="60">
          <cell r="B60" t="str">
            <v>CẦN THƠ</v>
          </cell>
        </row>
        <row r="61">
          <cell r="B61" t="str">
            <v>HẬU GIANG</v>
          </cell>
        </row>
        <row r="62">
          <cell r="B62" t="str">
            <v>BẾN TRE</v>
          </cell>
        </row>
        <row r="63">
          <cell r="B63" t="str">
            <v>TRÀ VINH</v>
          </cell>
        </row>
        <row r="64">
          <cell r="B64" t="str">
            <v xml:space="preserve"> SÓC TRĂNG</v>
          </cell>
        </row>
        <row r="65">
          <cell r="B65" t="str">
            <v>AN GIANG</v>
          </cell>
        </row>
        <row r="66">
          <cell r="B66" t="str">
            <v>ĐỒNG THÁP</v>
          </cell>
        </row>
        <row r="67">
          <cell r="B67" t="str">
            <v>KIÊN GIANG</v>
          </cell>
        </row>
        <row r="68">
          <cell r="B68" t="str">
            <v>BẠC LIÊU</v>
          </cell>
        </row>
        <row r="69">
          <cell r="B69" t="str">
            <v>CÀ MAU</v>
          </cell>
        </row>
      </sheetData>
      <sheetData sheetId="52"/>
      <sheetData sheetId="5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
      <sheetName val="Quantity"/>
      <sheetName val="KP_List"/>
      <sheetName val="PU_ITALY "/>
      <sheetName val="Prices"/>
      <sheetName val="Module1"/>
      <sheetName val="Module2"/>
      <sheetName val="XL4Poppy"/>
      <sheetName val="6787CWFASE2CASE2_00"/>
      <sheetName val="THDZ0,4"/>
      <sheetName val="TH DZ35"/>
      <sheetName val="THTram"/>
      <sheetName val="Tro giup"/>
      <sheetName val="DON GIA CAN THO"/>
      <sheetName val="Don gia chi tiet"/>
      <sheetName val="Sheet1"/>
      <sheetName val="조명시설"/>
      <sheetName val="TinhGiaMTC"/>
      <sheetName val="TinhGiaNC"/>
      <sheetName val="RAB AR&amp;STR"/>
      <sheetName val="Earthwork"/>
      <sheetName val="Input"/>
      <sheetName val="DANHPHAP"/>
      <sheetName val="chi tiet TBA"/>
      <sheetName val="chi tiet C"/>
      <sheetName val="공통가설"/>
      <sheetName val="ptnc"/>
      <sheetName val="ptvl"/>
      <sheetName val="ptm"/>
      <sheetName val="SILICATE"/>
      <sheetName val="물량표S"/>
      <sheetName val="DG"/>
      <sheetName val="XT_Buoc 3"/>
      <sheetName val="PU_ITALY_"/>
      <sheetName val="TH_DZ35"/>
      <sheetName val="Tro_giup"/>
      <sheetName val="DON_GIA_CAN_THO"/>
      <sheetName val="Don gia"/>
      <sheetName val="DC"/>
      <sheetName val="NL"/>
      <sheetName val="DON GIA TRAM (3)"/>
      <sheetName val="dongia"/>
      <sheetName val="VL,NC,MTC"/>
      <sheetName val="#REF"/>
      <sheetName val="DATA"/>
      <sheetName val="Customize Your Purchase Order"/>
      <sheetName val="RAB_AR&amp;STR"/>
      <sheetName val="chi_tiet_TBA"/>
      <sheetName val="chi_tiet_C"/>
      <sheetName val="Customize_Your_Purchase_Order"/>
      <sheetName val="BG"/>
      <sheetName val="FitOutConfCentre"/>
      <sheetName val="내역서"/>
      <sheetName val="KLHT"/>
      <sheetName val="CHITIET VL-NC-TT -1p"/>
      <sheetName val="CHITIET VL-NC-TT-3p"/>
      <sheetName val="TONG HOP VL-NC TT"/>
      <sheetName val="TDTKP1"/>
      <sheetName val="KPVC-BD "/>
      <sheetName val="Shdet1"/>
      <sheetName val="PU_ITALY_1"/>
      <sheetName val="TH_DZ351"/>
      <sheetName val="Tro_giup1"/>
      <sheetName val="DON_GIA_CAN_THO1"/>
      <sheetName val="gvl"/>
      <sheetName val="TONGKE-HT"/>
      <sheetName val="7606 DZ"/>
      <sheetName val="Control"/>
      <sheetName val="THVATTU"/>
      <sheetName val="Du Toan"/>
      <sheetName val="NGUON"/>
      <sheetName val="DGTH"/>
      <sheetName val="HĐ ngoài"/>
      <sheetName val="dongia (2)"/>
      <sheetName val="Mall"/>
      <sheetName val="DONVIBAN"/>
      <sheetName val="402"/>
      <sheetName val="PROFILE"/>
      <sheetName val="Ky Lam Bridge"/>
      <sheetName val="Provisional Sums Item"/>
      <sheetName val="Gas Pressure Welding"/>
      <sheetName val="General Item&amp;General Requiremen"/>
      <sheetName val="General Items"/>
      <sheetName val="Regenral Requirements"/>
      <sheetName val="BANCO (2)"/>
      <sheetName val="MT DPin (2)"/>
      <sheetName val="S-curve "/>
      <sheetName val="PU_ITALY_2"/>
      <sheetName val="TH_DZ352"/>
      <sheetName val="Tro_giup2"/>
      <sheetName val="DON_GIA_CAN_THO2"/>
      <sheetName val="Don_gia_chi_tiet"/>
      <sheetName val="Commercial value"/>
      <sheetName val="NC"/>
      <sheetName val="TONG HOP VL-NC"/>
      <sheetName val="lam-moi"/>
      <sheetName val="A1.CN"/>
      <sheetName val="Đầu vào"/>
      <sheetName val="dnc4"/>
      <sheetName val="갑지"/>
      <sheetName val="Adix A"/>
      <sheetName val="침하계"/>
      <sheetName val="BETON"/>
      <sheetName val="24-ACMV"/>
      <sheetName val="dg67-1"/>
      <sheetName val="Don_gia"/>
      <sheetName val="DON_GIA_TRAM_(3)"/>
      <sheetName val="7606_DZ"/>
      <sheetName val="TONG_HOP_VL-NC_TT"/>
      <sheetName val="CHITIET_VL-NC-TT_-1p"/>
      <sheetName val="KPVC-BD_"/>
      <sheetName val="CTG"/>
      <sheetName val="DG-VL"/>
      <sheetName val="PTDGCT"/>
      <sheetName val="VL"/>
      <sheetName val="PTDG"/>
      <sheetName val="So doi chieu LC"/>
      <sheetName val="phuluc1"/>
      <sheetName val="May"/>
      <sheetName val="CBKC-110"/>
      <sheetName val="chiet tinh"/>
      <sheetName val="Ng.hàng xà+bulong"/>
      <sheetName val="366"/>
      <sheetName val="TH_CNO"/>
      <sheetName val="NK_CHUNG"/>
      <sheetName val="CT vat lieu"/>
      <sheetName val="vcdngan"/>
      <sheetName val="SL"/>
      <sheetName val="DG DZ"/>
      <sheetName val="DG TBA"/>
      <sheetName val="DGXD"/>
      <sheetName val="TBA"/>
      <sheetName val="4.PTDG"/>
      <sheetName val="TONG HOP T5 1998"/>
      <sheetName val="Du_lieu"/>
      <sheetName val="project management"/>
      <sheetName val="DG thep ma kem"/>
      <sheetName val="dm366"/>
      <sheetName val="실행철강하도"/>
      <sheetName val="SITE-E"/>
      <sheetName val="chitimc"/>
      <sheetName val="giathanh1"/>
      <sheetName val="THVT"/>
      <sheetName val="P"/>
      <sheetName val="MAIN GATE HOUSE"/>
      <sheetName val="O20"/>
      <sheetName val="집계표"/>
      <sheetName val="CAT_5"/>
      <sheetName val="BQMP"/>
      <sheetName val="산근"/>
      <sheetName val="inter"/>
      <sheetName val="대비"/>
      <sheetName val="REINF."/>
      <sheetName val="SKETCH"/>
      <sheetName val="LOADS"/>
      <sheetName val="Titles"/>
      <sheetName val="Rates 2009"/>
      <sheetName val="Dulieu"/>
      <sheetName val="K95"/>
      <sheetName val="K98"/>
      <sheetName val="LaborPY"/>
      <sheetName val="LaborKH"/>
      <sheetName val="Equip "/>
      <sheetName val="Material"/>
      <sheetName val="KPTH-T12"/>
      <sheetName val="Thamgia-T10"/>
      <sheetName val="Ts"/>
      <sheetName val="DM"/>
      <sheetName val="DM 6061"/>
      <sheetName val="Gia"/>
      <sheetName val="bt19"/>
      <sheetName val="Btr25"/>
      <sheetName val="Bang KL"/>
      <sheetName val="A1, May"/>
      <sheetName val="Máy"/>
      <sheetName val="Vat lieu"/>
      <sheetName val="????"/>
      <sheetName val="RAB_AR&amp;STR1"/>
      <sheetName val="chi_tiet_TBA1"/>
      <sheetName val="chi_tiet_C1"/>
      <sheetName val="Customize_Your_Purchase_Order1"/>
      <sheetName val="CHITIET_VL-NC-TT-3p"/>
      <sheetName val="S-curve_"/>
      <sheetName val="So_doi_chieu_LC"/>
      <sheetName val="Adix_A"/>
      <sheetName val="HĐ_ngoài"/>
      <sheetName val="XT_Buoc_3"/>
      <sheetName val="dongia_(2)"/>
      <sheetName val="damgiua"/>
      <sheetName val="dgct"/>
      <sheetName val="Cp&gt;10-Ln&lt;10"/>
      <sheetName val="Ln&lt;20"/>
      <sheetName val="EIRR&gt;1&lt;1"/>
      <sheetName val="EIRR&gt; 2"/>
      <sheetName val="EIRR&lt;2"/>
      <sheetName val="Sheet2"/>
      <sheetName val="Chenh lech vat tu"/>
      <sheetName val="XD"/>
      <sheetName val="Cuongricc"/>
      <sheetName val="CT-35"/>
      <sheetName val="CT-0.4KV"/>
      <sheetName val="Data Input"/>
      <sheetName val="Keothep"/>
      <sheetName val="Re-bar"/>
      <sheetName val="DLDTLN"/>
      <sheetName val="차액보증"/>
      <sheetName val="Config"/>
      <sheetName val="DMCP"/>
      <sheetName val="HS_TDT"/>
      <sheetName val="ALLOWANCE"/>
      <sheetName val="MH RATE"/>
      <sheetName val="Sheet3"/>
      <sheetName val="금융비용"/>
      <sheetName val="입찰안"/>
      <sheetName val="BGD"/>
      <sheetName val="KCS"/>
      <sheetName val="KD"/>
      <sheetName val="KT"/>
      <sheetName val="KTNL"/>
      <sheetName val="KH"/>
      <sheetName val="PX-SX"/>
      <sheetName val="TC"/>
      <sheetName val="Lcau - Lxuc"/>
      <sheetName val="WT-LIST"/>
      <sheetName val="EXTERNAL"/>
      <sheetName val="Trạm biến áp"/>
      <sheetName val="Đơn Giá "/>
      <sheetName val="Chi tiet XD TBA"/>
      <sheetName val="Giá"/>
      <sheetName val="DM1776"/>
      <sheetName val="DM228"/>
      <sheetName val="DM4970"/>
      <sheetName val="Camay_DP"/>
      <sheetName val="DM6061"/>
      <sheetName val="Luong2"/>
      <sheetName val="Diện tích"/>
      <sheetName val="1_Khái toán"/>
      <sheetName val="ironmongery"/>
      <sheetName val="DTOAN"/>
      <sheetName val="Equipment"/>
      <sheetName val="DT_THAU"/>
      <sheetName val="말뚝지지력산정"/>
      <sheetName val="rate material"/>
      <sheetName val="04 - XUONG DET B"/>
      <sheetName val="CTGX"/>
      <sheetName val="CTG-1"/>
      <sheetName val="DTXL"/>
      <sheetName val="DonGiaLD"/>
      <sheetName val="Gia vat tu"/>
      <sheetName val="6787CWFASE2CASE2_00.xls"/>
      <sheetName val="list"/>
      <sheetName val="T&amp;D"/>
      <sheetName val="Ca máy"/>
      <sheetName val="Cước VC + ĐM CP Tư vấn"/>
      <sheetName val="Dự toán"/>
      <sheetName val="Đơn Giá TH"/>
      <sheetName val="Nhân công"/>
      <sheetName val="Phân tích"/>
      <sheetName val="Hệ số"/>
      <sheetName val="C.P Thiết bị"/>
      <sheetName val="T.H Kinh phí"/>
      <sheetName val="Vật tư"/>
      <sheetName val="Trang bìa"/>
      <sheetName val="???S"/>
      <sheetName val="???"/>
      <sheetName val="??"/>
      <sheetName val="HÐ ngoài"/>
      <sheetName val="??????"/>
      <sheetName val="HÐ_ngoài"/>
      <sheetName val="Bill 1_Quy dinh chung"/>
      <sheetName val="1.R18 BF"/>
      <sheetName val="A"/>
      <sheetName val="G"/>
      <sheetName val="F-B"/>
      <sheetName val="H-J"/>
      <sheetName val="6.External works-R18"/>
      <sheetName val="7606-TBA"/>
      <sheetName val="7606-ĐZ"/>
      <sheetName val="CT1"/>
      <sheetName val="dg7606"/>
      <sheetName val="DM 67"/>
      <sheetName val="DG1426"/>
      <sheetName val="KH-Q1,Q2,01"/>
      <sheetName val="PU_ITALY_3"/>
      <sheetName val="TH_DZ353"/>
      <sheetName val="Tro_giup3"/>
      <sheetName val="Don_gia1"/>
      <sheetName val="DON_GIA_TRAM_(3)1"/>
      <sheetName val="DON_GIA_CAN_THO3"/>
      <sheetName val="Don_gia_chi_tiet1"/>
      <sheetName val="7606_DZ1"/>
      <sheetName val="CHITIET_VL-NC-TT_-1p1"/>
      <sheetName val="TONG_HOP_VL-NC_TT1"/>
      <sheetName val="KPVC-BD_1"/>
      <sheetName val="Ky_Lam_Bridge"/>
      <sheetName val="Provisional_Sums_Item"/>
      <sheetName val="Gas_Pressure_Welding"/>
      <sheetName val="General_Item&amp;General_Requiremen"/>
      <sheetName val="General_Items"/>
      <sheetName val="Regenral_Requirements"/>
      <sheetName val="Ng_hàng_xà+bulong"/>
      <sheetName val="chiet_tinh"/>
      <sheetName val="CT_vat_lieu"/>
      <sheetName val="DM_6061"/>
      <sheetName val="DG_thep_ma_kem"/>
      <sheetName val="DG_DZ"/>
      <sheetName val="DG_TBA"/>
      <sheetName val="Commercial_value"/>
      <sheetName val="TONG_HOP_VL-NC"/>
      <sheetName val="Rates_2009"/>
      <sheetName val="Data_Input"/>
      <sheetName val="MTL$-INTER"/>
      <sheetName val="KL Chi tiết Xây tô"/>
      <sheetName val="Barrem"/>
      <sheetName val="07Base Cost"/>
      <sheetName val="Chi tiet KL"/>
      <sheetName val="Tổng hợp KL"/>
      <sheetName val="BM"/>
      <sheetName val="Xay lapduongR3"/>
      <sheetName val="chiettinh"/>
      <sheetName val="#REF!"/>
      <sheetName val="Cong"/>
      <sheetName val="Elect (3)"/>
      <sheetName val="B"/>
      <sheetName val="BQMPALOC"/>
      <sheetName val="NDOCBT"/>
      <sheetName val="basis"/>
      <sheetName val="E"/>
      <sheetName val="K"/>
      <sheetName val="수입"/>
      <sheetName val="eq_data"/>
      <sheetName val="plan&amp;section of foundation"/>
      <sheetName val="design criteria"/>
      <sheetName val="Bond 수수료 계산 포맷"/>
      <sheetName val="ITB COST"/>
      <sheetName val="DGsuyrong"/>
      <sheetName val="PhanTichVua"/>
      <sheetName val="PhanTichVT"/>
      <sheetName val="KhoiluongDT"/>
      <sheetName val="I-KAMAR"/>
      <sheetName val="DETAIL "/>
      <sheetName val="Phan khai KLuong"/>
      <sheetName val="Duphong"/>
      <sheetName val="CE(E)"/>
      <sheetName val="CE(M)"/>
      <sheetName val="Project Data"/>
      <sheetName val="負荷集計（断熱不燃）"/>
      <sheetName val="01"/>
      <sheetName val="02"/>
      <sheetName val=" 03"/>
      <sheetName val="04"/>
      <sheetName val="05"/>
      <sheetName val="06"/>
      <sheetName val="07"/>
      <sheetName val="08"/>
      <sheetName val="09"/>
      <sheetName val="chieu day san"/>
      <sheetName val="Podium Concrete Works"/>
      <sheetName val="KLCT- TOWER"/>
      <sheetName val="KLCT- PODIUM"/>
      <sheetName val="Gia thanh chuoi su"/>
      <sheetName val="Tiep dia"/>
      <sheetName val="Don gia vung III-Can Tho"/>
      <sheetName val="base"/>
      <sheetName val="DGG"/>
      <sheetName val="INDEX"/>
      <sheetName val="Area Cal"/>
      <sheetName val="PAGE 1"/>
      <sheetName val="6PILE  (돌출)"/>
      <sheetName val="6MONTHS"/>
      <sheetName val="GTTBA"/>
      <sheetName val="____"/>
      <sheetName val="___S"/>
      <sheetName val="___"/>
      <sheetName val="__"/>
      <sheetName val="______"/>
      <sheetName val="7606"/>
      <sheetName val="토공"/>
      <sheetName val="Formwork"/>
      <sheetName val="DG7606DZ"/>
      <sheetName val="GAEYO"/>
      <sheetName val="실행"/>
      <sheetName val="갑지1"/>
      <sheetName val="Duc_bk"/>
      <sheetName val="CANDOI"/>
      <sheetName val="MATK"/>
      <sheetName val="NHATKY"/>
      <sheetName val="Standardwerte"/>
      <sheetName val="BKBANRA"/>
      <sheetName val="BKMUAVAO"/>
      <sheetName val="INFO"/>
      <sheetName val="Summary"/>
      <sheetName val="Đầu tư"/>
      <sheetName val="dg tphcm"/>
      <sheetName val="Vat tu XD"/>
      <sheetName val="BIDDING-SUM"/>
      <sheetName val="NVL"/>
      <sheetName val="Loại Vật tư"/>
      <sheetName val="DTICH"/>
      <sheetName val="tonghop"/>
      <sheetName val="DATA2"/>
      <sheetName val="DUCVIETPQ"/>
      <sheetName val="INFOR-ST"/>
      <sheetName val="T.KÊ K.CẤU"/>
      <sheetName val="Bill 01 - CTN"/>
      <sheetName val="Bill 2.2 Villa 2 beds"/>
      <sheetName val="Harga ME "/>
      <sheetName val="RATE"/>
      <sheetName val="Alat"/>
      <sheetName val="Analisa Gabungan"/>
      <sheetName val="Sub"/>
      <sheetName val="D&amp;W"/>
      <sheetName val="DL"/>
      <sheetName val="SEX"/>
      <sheetName val="Measure 1306"/>
      <sheetName val="0"/>
      <sheetName val="gia cong tac"/>
      <sheetName val="Door and window"/>
      <sheetName val="Sheet4"/>
      <sheetName val="Supplier"/>
      <sheetName val=" Bill.5-Earthing.2 - Add Works"/>
      <sheetName val="SP10"/>
      <sheetName val="Setting"/>
      <sheetName val="Settings"/>
      <sheetName val="Bill 02 - Xay gach-Pou "/>
      <sheetName val="Bill 03-Chống thấm-Pou"/>
      <sheetName val="Bill 04-Kim loại-Pou"/>
      <sheetName val="Bill 05 - Hoan thien-Pou "/>
      <sheetName val="Bill 02 - Xay gach-Tower"/>
      <sheetName val="Bill 03-Chống thấm-Tower"/>
      <sheetName val="Bill 04-Kim loại-Tower"/>
      <sheetName val="Bill 05 - Hoan thien-Tower"/>
      <sheetName val="KL- KHAC"/>
      <sheetName val="BILL 3 - KẾT CẤU HẦM"/>
      <sheetName val="PTĐG"/>
      <sheetName val="DTC&amp;TP&amp;NCC"/>
      <sheetName val="PTĐG LTBT"/>
      <sheetName val="CTG-PRECHEx1.4"/>
      <sheetName val="CTG-AB (2)"/>
      <sheetName val="CTG-AB (3)"/>
      <sheetName val="CTG-PLP-1.08"/>
      <sheetName val="CTG-QUYCHE"/>
      <sheetName val="CTG-AB"/>
      <sheetName val="Pre Đội nhóm"/>
      <sheetName val="LEGEND"/>
      <sheetName val="project_management"/>
      <sheetName val="MAIN_GATE_HOUSE"/>
      <sheetName val="REINF_"/>
      <sheetName val="Du_toan"/>
      <sheetName val="Bang_KL"/>
      <sheetName val="MH_RATE"/>
      <sheetName val="Lcau_-_Lxuc"/>
      <sheetName val="PRI-LS"/>
      <sheetName val="NKC6"/>
      <sheetName val="ESTI."/>
      <sheetName val="database"/>
      <sheetName val="inpukeoI"/>
      <sheetName val="Tower - Concrete Works"/>
      <sheetName val="Bill-04 ket cau thap- UNI"/>
      <sheetName val="PEDESB"/>
      <sheetName val="TH Vat tu"/>
      <sheetName val="Cửa"/>
      <sheetName val="Bang trong luong rieng thep"/>
      <sheetName val="DTXD"/>
      <sheetName val="GV1-D13 (Casement door)"/>
      <sheetName val="JP_List"/>
      <sheetName val="SUBS"/>
      <sheetName val="Feeds"/>
      <sheetName val="final list 2005"/>
      <sheetName val="final_list_2005"/>
      <sheetName val="WORKINGS"/>
      <sheetName val="LV data"/>
      <sheetName val="CPDDII"/>
      <sheetName val="Note"/>
      <sheetName val="DLdauvao"/>
      <sheetName val="CẤP THOÁT NƯỚC"/>
      <sheetName val="TH MTC"/>
      <sheetName val="TH N.Cong"/>
      <sheetName val="DG-TNHC-85"/>
      <sheetName val="Dia"/>
      <sheetName val="THDT goi thau TB"/>
      <sheetName val="Tien do TV"/>
      <sheetName val="QD957"/>
      <sheetName val="Chenh lech ca may"/>
      <sheetName val="TLg CN&amp;Laixe"/>
      <sheetName val="TLg CN&amp;Laixe (2)"/>
      <sheetName val="TLg Laitau"/>
      <sheetName val="TLg Laitau (2)"/>
      <sheetName val="TK-COL"/>
      <sheetName val="02_Dulieu_Cua"/>
      <sheetName val="DK"/>
      <sheetName val="Isolasi Luar Dalam"/>
      <sheetName val="Isolasi Luar"/>
      <sheetName val="bridge # 1"/>
      <sheetName val="HMCV"/>
      <sheetName val="CauKien"/>
      <sheetName val="Bang 3_Chi tiet phan Dz"/>
      <sheetName val="KHOI LUONG"/>
      <sheetName val="HVAC.BLOCK B4"/>
      <sheetName val="KL san lap"/>
      <sheetName val="Chi tiet"/>
      <sheetName val="Equipment list (PAC)"/>
      <sheetName val="計算条件"/>
      <sheetName val="TINH KHOI LUONG"/>
      <sheetName val="DATA BASE"/>
      <sheetName val="Mat_Source"/>
      <sheetName val="入力作成表"/>
      <sheetName val="CPA"/>
      <sheetName val="PS-Labour_M"/>
      <sheetName val="BẢNG KHỐI LƯỢNG TỔNG HỢP"/>
      <sheetName val="CTKL KTX HT"/>
      <sheetName val="VND"/>
      <sheetName val="Buy vs. Lease Car"/>
      <sheetName val="Hardware"/>
      <sheetName val="HWW"/>
      <sheetName val="TH_CPTB"/>
      <sheetName val="CP Khac cuoc VC"/>
      <sheetName val="新规"/>
      <sheetName val="Code"/>
      <sheetName val="Budget Code"/>
      <sheetName val="Master"/>
      <sheetName val="2.Chiet tinh"/>
      <sheetName val="daf-3(OK)"/>
      <sheetName val="daf-7(OK)"/>
      <sheetName val="subcon sched"/>
      <sheetName val="SourceData"/>
      <sheetName val="13-Cốt thép (10mm&lt;D≤18mm) FO16"/>
      <sheetName val="du lieu du toan"/>
      <sheetName val="IBASE"/>
      <sheetName val="A1"/>
      <sheetName val="PRE (E)"/>
      <sheetName val="Z"/>
      <sheetName val="NHÀ NHẬP LIỆU"/>
      <sheetName val="MÓNG SILO"/>
      <sheetName val="Tong du toan"/>
      <sheetName val="Bill 2 - ketcau"/>
      <sheetName val="Chi tiet lan can"/>
      <sheetName val="dghn"/>
      <sheetName val="DANHMUC"/>
      <sheetName val="RAB_AR&amp;STR2"/>
      <sheetName val="chi_tiet_TBA2"/>
      <sheetName val="chi_tiet_C2"/>
      <sheetName val="Customize_Your_Purchase_Order2"/>
      <sheetName val="CHITIET_VL-NC-TT-3p1"/>
      <sheetName val="HĐ_ngoài1"/>
      <sheetName val="XT_Buoc_31"/>
      <sheetName val="dongia_(2)1"/>
      <sheetName val="Adix_A1"/>
      <sheetName val="S-curve_1"/>
      <sheetName val="So_doi_chieu_LC1"/>
      <sheetName val="Equip_"/>
      <sheetName val="A1_CN"/>
      <sheetName val="Đầu_vào"/>
      <sheetName val="Trạm_biến_áp"/>
      <sheetName val="Đơn_Giá_"/>
      <sheetName val="Chenh_lech_vat_tu"/>
      <sheetName val="Diện_tích"/>
      <sheetName val="1_Khái_toán"/>
      <sheetName val="TONG_HOP_T5_1998"/>
      <sheetName val="Chi_tiet_XD_TBA"/>
      <sheetName val="CT-0_4KV"/>
      <sheetName val="Chi_tiet_KL"/>
      <sheetName val="Tổng_hợp_KL"/>
      <sheetName val="rate_material"/>
      <sheetName val="KL_Chi_tiết_Xây_tô"/>
      <sheetName val="04_-_XUONG_DET_B"/>
      <sheetName val="07Base_Cost"/>
      <sheetName val="_03"/>
      <sheetName val="chieu_day_san"/>
      <sheetName val="Podium_Concrete_Works"/>
      <sheetName val="KLCT-_TOWER"/>
      <sheetName val="KLCT-_PODIUM"/>
      <sheetName val="Gia_thanh_chuoi_su"/>
      <sheetName val="Tiep_dia"/>
      <sheetName val="Don_gia_vung_III-Can_Tho"/>
      <sheetName val="Bill_1_Quy_dinh_chung"/>
      <sheetName val="1_R18_BF"/>
      <sheetName val="6_External_works-R18"/>
      <sheetName val="Phan_khai_KLuong"/>
      <sheetName val="Area_Cal"/>
      <sheetName val="Elect_(3)"/>
      <sheetName val="plan&amp;section_of_foundation"/>
      <sheetName val="design_criteria"/>
      <sheetName val="Bond_수수료_계산_포맷"/>
      <sheetName val="ITB_COST"/>
      <sheetName val="PAGE_1"/>
      <sheetName val="Loại_Vật_tư"/>
      <sheetName val="DM_67"/>
      <sheetName val="Đầu_tư"/>
      <sheetName val="dg_tphcm"/>
      <sheetName val="T_KÊ_K_CẤU"/>
      <sheetName val="4_PTDG"/>
      <sheetName val="A1,_May"/>
      <sheetName val="Vat_lieu"/>
      <sheetName val="Door_and_window"/>
      <sheetName val="Project_Data"/>
      <sheetName val="EIRR&gt;_2"/>
      <sheetName val="6PILE__(돌출)"/>
      <sheetName val="HÐ_ngoài1"/>
      <sheetName val="Xay_lapduongR3"/>
      <sheetName val="wsLists"/>
      <sheetName val="PU_ITALY_4"/>
      <sheetName val="Tro_giup4"/>
      <sheetName val="TH_DZ354"/>
      <sheetName val="CHITIET_VL-NC-TT_-1p2"/>
      <sheetName val="TONG_HOP_VL-NC_TT2"/>
      <sheetName val="KPVC-BD_2"/>
      <sheetName val="Don_gia2"/>
      <sheetName val="Luong NII"/>
      <sheetName val="Cpbetong"/>
      <sheetName val="366fun"/>
      <sheetName val="DM_60606061"/>
      <sheetName val="DINH MUC THI NGHIEM"/>
      <sheetName val="CUOCVC"/>
      <sheetName val="Luong NI"/>
      <sheetName val="Vatlieu"/>
      <sheetName val="CT"/>
      <sheetName val="DTCTchung"/>
      <sheetName val="Open"/>
      <sheetName val="Function"/>
      <sheetName val="Noisuy-LLL"/>
      <sheetName val="Don gia chi tiet DIEN 2"/>
      <sheetName val="Main"/>
      <sheetName val="Analisa &amp; Upah"/>
      <sheetName val="Unit_Div6"/>
      <sheetName val="Purchase Order"/>
      <sheetName val="CTEMCOST"/>
      <sheetName val="OT"/>
      <sheetName val="Khoi luong kenh dan"/>
      <sheetName val="Thep_Be TN(tai_C10)"/>
      <sheetName val="SORT"/>
      <sheetName val="BocXep"/>
      <sheetName val="VCBo"/>
      <sheetName val="VCThuy"/>
      <sheetName val="D &amp; W sizes"/>
      <sheetName val="DON_GIA_CAN_THO4"/>
      <sheetName val="DON_GIA_TRAM_(3)2"/>
      <sheetName val="Don_gia_chi_tiet2"/>
      <sheetName val="7606_DZ2"/>
      <sheetName val="project_management1"/>
      <sheetName val="REINF_1"/>
      <sheetName val="Rates_20091"/>
      <sheetName val="Du_toan1"/>
      <sheetName val="MAIN_GATE_HOUSE1"/>
      <sheetName val="Commercial_value1"/>
      <sheetName val="Ky_Lam_Bridge1"/>
      <sheetName val="Provisional_Sums_Item1"/>
      <sheetName val="Gas_Pressure_Welding1"/>
      <sheetName val="General_Item&amp;General_Requireme1"/>
      <sheetName val="General_Items1"/>
      <sheetName val="Regenral_Requirements1"/>
      <sheetName val="chiet_tinh1"/>
      <sheetName val="Ng_hàng_xà+bulong1"/>
      <sheetName val="Bang_KL1"/>
      <sheetName val="TONG_HOP_VL-NC1"/>
      <sheetName val="MH_RATE1"/>
      <sheetName val="Lcau_-_Lxuc1"/>
      <sheetName val="6787CWFASE2CASE2_00_xls"/>
      <sheetName val="Bill_01_-_CTN"/>
      <sheetName val="Bill_2_2_Villa_2_beds"/>
      <sheetName val="CẤP_THOÁT_NƯỚC"/>
      <sheetName val="Cước_VC_+_ĐM_CP_Tư_vấn"/>
      <sheetName val="Hệ_số"/>
      <sheetName val="Vat_tu_XD"/>
      <sheetName val="Bill_02_-_Xay_gach-Pou_"/>
      <sheetName val="Bill_03-Chống_thấm-Pou"/>
      <sheetName val="Bill_04-Kim_loại-Pou"/>
      <sheetName val="Bill_05_-_Hoan_thien-Pou_"/>
      <sheetName val="Bill_02_-_Xay_gach-Tower"/>
      <sheetName val="Bill_03-Chống_thấm-Tower"/>
      <sheetName val="Bill_04-Kim_loại-Tower"/>
      <sheetName val="Bill_05_-_Hoan_thien-Tower"/>
      <sheetName val="KL-_KHAC"/>
      <sheetName val="BILL_3_-_KẾT_CẤU_HẦM"/>
      <sheetName val="PTĐG_LTBT"/>
      <sheetName val="CTG-PRECHEx1_4"/>
      <sheetName val="CTG-AB_(2)"/>
      <sheetName val="CTG-AB_(3)"/>
      <sheetName val="CTG-PLP-1_08"/>
      <sheetName val="Pre_Đội_nhóm"/>
      <sheetName val="Tower_-_Concrete_Works"/>
      <sheetName val="Bill-04_ket_cau_thap-_UNI"/>
      <sheetName val="TH_Vat_tu"/>
      <sheetName val="Bang_trong_luong_rieng_thep"/>
      <sheetName val="gia_cong_tac"/>
      <sheetName val="Measure_1306"/>
      <sheetName val="THDT_goi_thau_TB"/>
      <sheetName val="Tien_do_TV"/>
      <sheetName val="Harga_ME_"/>
      <sheetName val="Analisa_Gabungan"/>
      <sheetName val="GV1-D13_(Casement_door)"/>
      <sheetName val="Isolasi_Luar_Dalam"/>
      <sheetName val="Isolasi_Luar"/>
      <sheetName val="Buy_vs__Lease_Car"/>
      <sheetName val="bridge_#_1"/>
      <sheetName val="BOQ THAN"/>
      <sheetName val="DL ĐẦU VÀO"/>
      <sheetName val="경비2내역"/>
      <sheetName val="BOQ건축"/>
      <sheetName val="DongiaVL2"/>
      <sheetName val="Active"/>
      <sheetName val="PMS"/>
      <sheetName val="DETAIL_"/>
      <sheetName val="DATA1"/>
      <sheetName val="1_MV"/>
      <sheetName val="Markup"/>
      <sheetName val="소일위대가코드표"/>
      <sheetName val="don_giaQB"/>
      <sheetName val="Ma don vi"/>
      <sheetName val="bang cc"/>
      <sheetName val="Chi tiet -tong 9 thang"/>
      <sheetName val="BangMa"/>
      <sheetName val="Ktmo"/>
      <sheetName val="sort2"/>
      <sheetName val="DK1.Don gia"/>
      <sheetName val="Du lieu"/>
      <sheetName val="Cash2"/>
      <sheetName val="wk prgs"/>
      <sheetName val="cash budget"/>
      <sheetName val="Criteria"/>
      <sheetName val="ICGSIP"/>
      <sheetName val="Phan tich"/>
      <sheetName val="GOC-KO IN"/>
      <sheetName val="DM_60611"/>
      <sheetName val="DG_thep_ma_kem1"/>
      <sheetName val="CT_vat_lieu1"/>
      <sheetName val="DG_DZ1"/>
      <sheetName val="DG_TBA1"/>
      <sheetName val="_Bill_5-Earthing_2_-_Add_Works"/>
      <sheetName val="Data_Input1"/>
      <sheetName val="final_list_20051"/>
      <sheetName val="LV_data"/>
      <sheetName val="ESTI_"/>
      <sheetName val="KL_san_lap"/>
      <sheetName val="Equipment_list_(PAC)"/>
      <sheetName val="TINH_KHOI_LUONG"/>
      <sheetName val="DATA_BASE"/>
      <sheetName val="Gia_vat_tu"/>
      <sheetName val="Chenh_lech_ca_may"/>
      <sheetName val="TLg_CN&amp;Laixe"/>
      <sheetName val="TLg_CN&amp;Laixe_(2)"/>
      <sheetName val="TLg_Laitau"/>
      <sheetName val="TLg_Laitau_(2)"/>
      <sheetName val="Bang_3_Chi_tiet_phan_Dz"/>
      <sheetName val="KHOI_LUONG"/>
      <sheetName val="TH_MTC"/>
      <sheetName val="TH_N_Cong"/>
      <sheetName val="Chi_tiet"/>
      <sheetName val="PRE_(E)"/>
      <sheetName val="subcon_sched"/>
      <sheetName val="HVAC_BLOCK_B4"/>
      <sheetName val="Don gia (khong in)"/>
      <sheetName val="INPUT-STR"/>
      <sheetName val="REF"/>
      <sheetName val="CT Thang Mo"/>
      <sheetName val="CT  PL"/>
      <sheetName val="dongia _2_"/>
      <sheetName val="FAB별"/>
      <sheetName val="Thép CKN"/>
      <sheetName val="TMinh"/>
      <sheetName val="MAU 8A"/>
      <sheetName val="MAU 8B"/>
      <sheetName val="MAU 9"/>
      <sheetName val="MAU 10"/>
      <sheetName val="TLuong"/>
      <sheetName val="cuocbd"/>
      <sheetName val="CUOC"/>
      <sheetName val="Dlieu dau vao"/>
      <sheetName val="Income Statement"/>
      <sheetName val="Shareholders' Equity"/>
      <sheetName val="Gia_vat_tu1"/>
      <sheetName val="Income_Statement1"/>
      <sheetName val="Shareholders'_Equity1"/>
      <sheetName val="Income_Statement"/>
      <sheetName val="Shareholders'_Equity"/>
      <sheetName val="VC.xd"/>
      <sheetName val="Gia.VLTB"/>
      <sheetName val="B.Luong"/>
      <sheetName val="C.May"/>
      <sheetName val="dm 366"/>
      <sheetName val="DM 6060"/>
      <sheetName val="DM_4970"/>
      <sheetName val="TK-TUBU"/>
      <sheetName val="DGIA"/>
      <sheetName val="TT"/>
      <sheetName val="DM7606"/>
      <sheetName val="XDM22"/>
      <sheetName val="Gvlch"/>
      <sheetName val="DGLX"/>
      <sheetName val="DinhMuc"/>
      <sheetName val="7606(TT01)"/>
      <sheetName val="7606TBA(TT01)"/>
      <sheetName val="DG7606TBA"/>
      <sheetName val="CTTN"/>
      <sheetName val="Luong_Cnhan"/>
      <sheetName val="DMTN"/>
      <sheetName val="VatTU"/>
      <sheetName val="dgtn"/>
      <sheetName val="DG 1426"/>
      <sheetName val="dutoan"/>
      <sheetName val="NEW-PANEL"/>
      <sheetName val="DM_336cai tao"/>
      <sheetName val="Dongia7606new"/>
      <sheetName val="Theo doi Doanh thu 2017"/>
      <sheetName val="DGiaT"/>
      <sheetName val="DGiaTN"/>
      <sheetName val="Thongtin"/>
      <sheetName val="Perform1"/>
      <sheetName val="Source"/>
      <sheetName val="sochitiettaikhoan "/>
      <sheetName val="DIL4"/>
      <sheetName val="Share price data"/>
      <sheetName val="Breadown-Nop"/>
      <sheetName val="B-111"/>
      <sheetName val="19.3"/>
      <sheetName val="20.3"/>
      <sheetName val="Chieu 4.3"/>
      <sheetName val="Cow req"/>
      <sheetName val="TỔNG HỢP"/>
      <sheetName val="14-LẦN 3-CHIỀU"/>
      <sheetName val="14-LẦN 1-SÁNG"/>
      <sheetName val="14-LẦN 2-TRƯA"/>
      <sheetName val="1.3+1.4-TOTAL - Ko IN"/>
      <sheetName val="2.1-LẦN 3-CHIỀU"/>
      <sheetName val="2.1-LẦN 1-SÁNG"/>
      <sheetName val="2.1-LẦN 2-TRƯA"/>
      <sheetName val="2.1-TOTAL-Ko IN"/>
      <sheetName val="1.3(TMR 4)"/>
      <sheetName val="CHO DE"/>
      <sheetName val="1.1+1.2+2.2+2.3(TMR 3)"/>
      <sheetName val="CK1+CK2"/>
      <sheetName val="CK1+CK2 (VS SAN CHOI 23)"/>
      <sheetName val="CK1+CK2 (2)"/>
      <sheetName val="CP-CK"/>
      <sheetName val="12-16 THÁNG"/>
      <sheetName val="CAN SỮA"/>
      <sheetName val="54+55+56(SAU CAI SỮA-6)"/>
      <sheetName val="BÊ 71-90 NGÀY"/>
      <sheetName val="BÊ 12-16 tháng"/>
      <sheetName val="BÊ 6-12"/>
      <sheetName val="BÊ 1-3"/>
      <sheetName val="F01-BC KHAU PHAN SANG 20.3"/>
      <sheetName val="F01-BC KHAU PHAN CHIEU 19.3"/>
      <sheetName val="dinh mưc cty"/>
      <sheetName val="Giá thành"/>
      <sheetName val="Thong ke"/>
      <sheetName val="MIFC"/>
      <sheetName val="Energy for milk prod"/>
      <sheetName val="DE NGHI XUAT "/>
      <sheetName val="phieu xuat mau"/>
      <sheetName val="PHIEU XUAT CHIEU"/>
      <sheetName val="11 rai them cỏ"/>
      <sheetName val="PHU LUC 02- HDSD CAC BIEU MAU"/>
      <sheetName val="PhU LUC 01- MA CAC NHOM BO"/>
      <sheetName val="F03-BC THUC TRON SANG 20.3"/>
      <sheetName val="F03-BC THUC TRON CHIEU 19.3"/>
      <sheetName val="F02-BC THEO DOI THUC AN DU"/>
      <sheetName val="Tham khao- Bao cao xuat thuc an"/>
      <sheetName val="外気負荷"/>
      <sheetName val="1.MONG 1-2"/>
      <sheetName val="02. PTDG"/>
      <sheetName val="Chiết tính"/>
      <sheetName val="CTKL_KTX_HT"/>
      <sheetName val="NHÀ_NHẬP_LIỆU"/>
      <sheetName val="MÓNG_SILO"/>
      <sheetName val="CP_Khac_cuoc_VC"/>
      <sheetName val="Budget_Code"/>
      <sheetName val="BẢNG_KHỐI_LƯỢNG_TỔNG_HỢP"/>
      <sheetName val="2_Chiet_tinh"/>
      <sheetName val="M1-XL-1c"/>
      <sheetName val="THKL"/>
      <sheetName val="Dongiaxd"/>
      <sheetName val="TB NẶNG"/>
      <sheetName val="Du tru CP-Bieu 01"/>
      <sheetName val="Dự thầu"/>
      <sheetName val="Nhap VT oto"/>
      <sheetName val="MTL(AG)"/>
      <sheetName val="Hao phí"/>
      <sheetName val="Structure data"/>
      <sheetName val="Specs"/>
      <sheetName val="Data.Wall"/>
      <sheetName val="ĐNTT"/>
      <sheetName val="GTHT"/>
      <sheetName val="Chi tiet cong no"/>
      <sheetName val="BoQ"/>
      <sheetName val="PHÁT SINH TẦNG 1."/>
      <sheetName val="PHÁT SINH TẦNG 2"/>
      <sheetName val="Hầm chuyển psinh"/>
      <sheetName val="Ống thẳng"/>
      <sheetName val="Côn thu"/>
      <sheetName val="Vuông tròn"/>
      <sheetName val="Chân rẽ"/>
      <sheetName val="Cút"/>
      <sheetName val="Chạc ba"/>
      <sheetName val="KHOI LUONG15-4"/>
      <sheetName val="HS"/>
      <sheetName val="PU_ITALY_5"/>
      <sheetName val="RAB_AR&amp;STR3"/>
      <sheetName val="chi_tiet_TBA3"/>
      <sheetName val="chi_tiet_C3"/>
      <sheetName val="Tro_giup5"/>
      <sheetName val="TH_DZ355"/>
      <sheetName val="Customize_Your_Purchase_Order3"/>
      <sheetName val="CHITIET_VL-NC-TT_-1p3"/>
      <sheetName val="CHITIET_VL-NC-TT-3p2"/>
      <sheetName val="TONG_HOP_VL-NC_TT3"/>
      <sheetName val="KPVC-BD_3"/>
      <sheetName val="Don_gia3"/>
      <sheetName val="DON_GIA_TRAM_(3)3"/>
      <sheetName val="DON_GIA_CAN_THO5"/>
      <sheetName val="HĐ_ngoài2"/>
      <sheetName val="XT_Buoc_32"/>
      <sheetName val="dongia_(2)2"/>
      <sheetName val="7606_DZ3"/>
      <sheetName val="project_management2"/>
      <sheetName val="Don_gia_chi_tiet3"/>
      <sheetName val="Adix_A2"/>
      <sheetName val="S-curve_2"/>
      <sheetName val="REINF_2"/>
      <sheetName val="Rates_20092"/>
      <sheetName val="So_doi_chieu_LC2"/>
      <sheetName val="MAIN_GATE_HOUSE2"/>
      <sheetName val="Du_toan2"/>
      <sheetName val="Commercial_value2"/>
      <sheetName val="Ky_Lam_Bridge2"/>
      <sheetName val="Provisional_Sums_Item2"/>
      <sheetName val="Gas_Pressure_Welding2"/>
      <sheetName val="General_Item&amp;General_Requireme2"/>
      <sheetName val="General_Items2"/>
      <sheetName val="Regenral_Requirements2"/>
      <sheetName val="TONG_HOP_VL-NC2"/>
      <sheetName val="MH_RATE2"/>
      <sheetName val="Ng_hàng_xà+bulong2"/>
      <sheetName val="chiet_tinh2"/>
      <sheetName val="Bang_KL2"/>
      <sheetName val="Equip_1"/>
      <sheetName val="A1_CN1"/>
      <sheetName val="DG_thep_ma_kem2"/>
      <sheetName val="Lcau_-_Lxuc2"/>
      <sheetName val="DM_60612"/>
      <sheetName val="Đầu_vào1"/>
      <sheetName val="CT_vat_lieu2"/>
      <sheetName val="Trạm_biến_áp1"/>
      <sheetName val="Đơn_Giá_1"/>
      <sheetName val="Chenh_lech_vat_tu1"/>
      <sheetName val="Diện_tích1"/>
      <sheetName val="1_Khái_toán1"/>
      <sheetName val="TONG_HOP_T5_19981"/>
      <sheetName val="Chi_tiet_XD_TBA1"/>
      <sheetName val="DG_DZ2"/>
      <sheetName val="DG_TBA2"/>
      <sheetName val="rate_material1"/>
      <sheetName val="CT-0_4KV1"/>
      <sheetName val="KL_Chi_tiết_Xây_tô1"/>
      <sheetName val="07Base_Cost1"/>
      <sheetName val="Chi_tiet_KL1"/>
      <sheetName val="Tổng_hợp_KL1"/>
      <sheetName val="Bill_1_Quy_dinh_chung1"/>
      <sheetName val="1_R18_BF1"/>
      <sheetName val="6_External_works-R181"/>
      <sheetName val="Phan_khai_KLuong1"/>
      <sheetName val="Measure_13061"/>
      <sheetName val="Area_Cal1"/>
      <sheetName val="gia_cong_tac1"/>
      <sheetName val="Isolasi_Luar_Dalam1"/>
      <sheetName val="Isolasi_Luar1"/>
      <sheetName val="Data_Input2"/>
      <sheetName val="Project_Data1"/>
      <sheetName val="GV1-D13_(Casement_door)1"/>
      <sheetName val="DM_671"/>
      <sheetName val="04_-_XUONG_DET_B1"/>
      <sheetName val="_031"/>
      <sheetName val="chieu_day_san1"/>
      <sheetName val="Podium_Concrete_Works1"/>
      <sheetName val="KLCT-_TOWER1"/>
      <sheetName val="KLCT-_PODIUM1"/>
      <sheetName val="Gia_thanh_chuoi_su1"/>
      <sheetName val="Tiep_dia1"/>
      <sheetName val="Don_gia_vung_III-Can_Tho1"/>
      <sheetName val="Elect_(3)1"/>
      <sheetName val="plan&amp;section_of_foundation1"/>
      <sheetName val="design_criteria1"/>
      <sheetName val="Bond_수수료_계산_포맷1"/>
      <sheetName val="ITB_COST1"/>
      <sheetName val="PAGE_11"/>
      <sheetName val="Đầu_tư1"/>
      <sheetName val="EIRR&gt;_21"/>
      <sheetName val="HÐ_ngoài2"/>
      <sheetName val="6PILE__(돌출)1"/>
      <sheetName val="Xay_lapduongR31"/>
      <sheetName val="dg_tphcm1"/>
      <sheetName val="Loại_Vật_tư1"/>
      <sheetName val="T_KÊ_K_CẤU1"/>
      <sheetName val="Analisa_Gabungan1"/>
      <sheetName val="Bill_01_-_CTN1"/>
      <sheetName val="Bill_2_2_Villa_2_beds1"/>
      <sheetName val="4_PTDG1"/>
      <sheetName val="6787CWFASE2CASE2_00_xls1"/>
      <sheetName val="Bill_02_-_Xay_gach-Pou_1"/>
      <sheetName val="Bill_03-Chống_thấm-Pou1"/>
      <sheetName val="Bill_04-Kim_loại-Pou1"/>
      <sheetName val="Bill_05_-_Hoan_thien-Pou_1"/>
      <sheetName val="Bill_02_-_Xay_gach-Tower1"/>
      <sheetName val="Bill_03-Chống_thấm-Tower1"/>
      <sheetName val="Bill_04-Kim_loại-Tower1"/>
      <sheetName val="Bill_05_-_Hoan_thien-Tower1"/>
      <sheetName val="KL-_KHAC1"/>
      <sheetName val="BILL_3_-_KẾT_CẤU_HẦM1"/>
      <sheetName val="PTĐG_LTBT1"/>
      <sheetName val="CTG-PRECHEx1_41"/>
      <sheetName val="CTG-AB_(2)1"/>
      <sheetName val="CTG-AB_(3)1"/>
      <sheetName val="CTG-PLP-1_081"/>
      <sheetName val="Pre_Đội_nhóm1"/>
      <sheetName val="Vat_tu_XD1"/>
      <sheetName val="Tower_-_Concrete_Works1"/>
      <sheetName val="Bill-04_ket_cau_thap-_UNI1"/>
      <sheetName val="A1,_May1"/>
      <sheetName val="Vat_lieu1"/>
      <sheetName val="TH_N_Cong1"/>
      <sheetName val="Harga_ME_1"/>
      <sheetName val="ESTI_1"/>
      <sheetName val="KL_san_lap1"/>
      <sheetName val="TH_Vat_tu1"/>
      <sheetName val="_Bill_5-Earthing_2_-_Add_Works1"/>
      <sheetName val="CẤP_THOÁT_NƯỚC1"/>
      <sheetName val="Cước_VC_+_ĐM_CP_Tư_vấn1"/>
      <sheetName val="Hệ_số1"/>
      <sheetName val="THDT_goi_thau_TB1"/>
      <sheetName val="Tien_do_TV1"/>
      <sheetName val="Bang_trong_luong_rieng_thep1"/>
      <sheetName val="DETAIL_1"/>
      <sheetName val="final_list_20052"/>
      <sheetName val="LV_data1"/>
      <sheetName val="TH_MTC1"/>
      <sheetName val="Chenh_lech_ca_may1"/>
      <sheetName val="TLg_CN&amp;Laixe1"/>
      <sheetName val="TLg_CN&amp;Laixe_(2)1"/>
      <sheetName val="TLg_Laitau1"/>
      <sheetName val="TLg_Laitau_(2)1"/>
      <sheetName val="Equipment_list_(PAC)1"/>
      <sheetName val="TINH_KHOI_LUONG1"/>
      <sheetName val="DATA_BASE1"/>
      <sheetName val="bridge_#_11"/>
      <sheetName val="Chi_tiet1"/>
      <sheetName val="Buy_vs__Lease_Car1"/>
      <sheetName val="subcon_sched1"/>
      <sheetName val="Bang_3_Chi_tiet_phan_Dz1"/>
      <sheetName val="KHOI_LUONG1"/>
      <sheetName val="HVAC_BLOCK_B41"/>
      <sheetName val="PRE_(E)1"/>
      <sheetName val="Tong_du_toan"/>
      <sheetName val="Bill_2_-_ketcau"/>
      <sheetName val="Chi_tiet_lan_can"/>
      <sheetName val="Analisa_&amp;_Upah"/>
      <sheetName val="13-Cốt_thép_(10mm&lt;D≤18mm)_FO16"/>
      <sheetName val="du_lieu_du_toan"/>
      <sheetName val="Purchase_Order"/>
      <sheetName val="DL_ĐẦU_VÀO"/>
      <sheetName val="BOQ_THAN"/>
      <sheetName val="D_&amp;_W_sizes"/>
      <sheetName val="Du_lieu1"/>
      <sheetName val="cash_budget"/>
      <sheetName val="Luong_NII"/>
      <sheetName val="DINH_MUC_THI_NGHIEM"/>
      <sheetName val="Luong_NI"/>
      <sheetName val="Phan_tich"/>
      <sheetName val="CT_Thang_Mo"/>
      <sheetName val="CT__PL"/>
      <sheetName val="dongia__2_"/>
      <sheetName val="Thép_CKN"/>
      <sheetName val="GOC-KO_IN"/>
      <sheetName val="MAU_8A"/>
      <sheetName val="MAU_8B"/>
      <sheetName val="MAU_9"/>
      <sheetName val="MAU_10"/>
      <sheetName val="sochitiettaikhoan_"/>
      <sheetName val="Share_price_data"/>
      <sheetName val="19_3"/>
      <sheetName val="20_3"/>
      <sheetName val="Chieu_4_3"/>
      <sheetName val="Cow_req"/>
      <sheetName val="TỔNG_HỢP"/>
      <sheetName val="14-LẦN_3-CHIỀU"/>
      <sheetName val="14-LẦN_1-SÁNG"/>
      <sheetName val="14-LẦN_2-TRƯA"/>
      <sheetName val="1_3+1_4-TOTAL_-_Ko_IN"/>
      <sheetName val="2_1-LẦN_3-CHIỀU"/>
      <sheetName val="2_1-LẦN_1-SÁNG"/>
      <sheetName val="2_1-LẦN_2-TRƯA"/>
      <sheetName val="2_1-TOTAL-Ko_IN"/>
      <sheetName val="1_3(TMR_4)"/>
      <sheetName val="CHO_DE"/>
      <sheetName val="1_1+1_2+2_2+2_3(TMR_3)"/>
      <sheetName val="CK1+CK2_(VS_SAN_CHOI_23)"/>
      <sheetName val="CK1+CK2_(2)"/>
      <sheetName val="12-16_THÁNG"/>
      <sheetName val="CAN_SỮA"/>
      <sheetName val="54+55+56(SAU_CAI_SỮA-6)"/>
      <sheetName val="BÊ_71-90_NGÀY"/>
      <sheetName val="BÊ_12-16_tháng"/>
      <sheetName val="BÊ_6-12"/>
      <sheetName val="BÊ_1-3"/>
      <sheetName val="F01-BC_KHAU_PHAN_SANG_20_3"/>
      <sheetName val="F01-BC_KHAU_PHAN_CHIEU_19_3"/>
      <sheetName val="dinh_mưc_cty"/>
      <sheetName val="Giá_thành"/>
      <sheetName val="Thong_ke"/>
      <sheetName val="Energy_for_milk_prod"/>
      <sheetName val="DE_NGHI_XUAT_"/>
      <sheetName val="phieu_xuat_mau"/>
      <sheetName val="PHIEU_XUAT_CHIEU"/>
      <sheetName val="11_rai_them_cỏ"/>
      <sheetName val="PHU_LUC_02-_HDSD_CAC_BIEU_MAU"/>
      <sheetName val="PhU_LUC_01-_MA_CAC_NHOM_BO"/>
      <sheetName val="F03-BC_THUC_TRON_SANG_20_3"/>
      <sheetName val="F03-BC_THUC_TRON_CHIEU_19_3"/>
      <sheetName val="F02-BC_THEO_DOI_THUC_AN_DU"/>
      <sheetName val="Tham_khao-_Bao_cao_xuat_thuc_an"/>
      <sheetName val="Don_gia_(khong_in)"/>
      <sheetName val="Dlieu_dau_vao"/>
      <sheetName val="DK1_Don_gia"/>
      <sheetName val="1_MONG_1-2"/>
      <sheetName val="BANCO_(2)"/>
      <sheetName val="MT_DPin_(2)"/>
      <sheetName val="02__PTDG"/>
      <sheetName val="Chiết_tính"/>
      <sheetName val="Bill 2-Road HR2"/>
      <sheetName val="Bill 3 - Softscape HR2"/>
      <sheetName val="Brick"/>
      <sheetName val="PU_ITALY_6"/>
      <sheetName val="RAB_AR&amp;STR4"/>
      <sheetName val="chi_tiet_TBA4"/>
      <sheetName val="chi_tiet_C4"/>
      <sheetName val="Tro_giup6"/>
      <sheetName val="TH_DZ356"/>
      <sheetName val="Customize_Your_Purchase_Order4"/>
      <sheetName val="CHITIET_VL-NC-TT_-1p4"/>
      <sheetName val="CHITIET_VL-NC-TT-3p3"/>
      <sheetName val="TONG_HOP_VL-NC_TT4"/>
      <sheetName val="KPVC-BD_4"/>
      <sheetName val="Don_gia4"/>
      <sheetName val="DON_GIA_TRAM_(3)4"/>
      <sheetName val="DON_GIA_CAN_THO6"/>
      <sheetName val="HĐ_ngoài3"/>
      <sheetName val="XT_Buoc_33"/>
      <sheetName val="dongia_(2)3"/>
      <sheetName val="7606_DZ4"/>
      <sheetName val="project_management3"/>
      <sheetName val="Don_gia_chi_tiet4"/>
      <sheetName val="Adix_A3"/>
      <sheetName val="S-curve_3"/>
      <sheetName val="REINF_3"/>
      <sheetName val="Rates_20093"/>
      <sheetName val="So_doi_chieu_LC3"/>
      <sheetName val="MAIN_GATE_HOUSE3"/>
      <sheetName val="Commercial_value3"/>
      <sheetName val="Du_toan3"/>
      <sheetName val="Ky_Lam_Bridge3"/>
      <sheetName val="Provisional_Sums_Item3"/>
      <sheetName val="Gas_Pressure_Welding3"/>
      <sheetName val="General_Item&amp;General_Requireme3"/>
      <sheetName val="General_Items3"/>
      <sheetName val="Regenral_Requirements3"/>
      <sheetName val="chiet_tinh3"/>
      <sheetName val="Ng_hàng_xà+bulong3"/>
      <sheetName val="Bang_KL3"/>
      <sheetName val="TONG_HOP_VL-NC3"/>
      <sheetName val="MH_RATE3"/>
      <sheetName val="Đầu_vào2"/>
      <sheetName val="Lcau_-_Lxuc3"/>
      <sheetName val="DM_60613"/>
      <sheetName val="DG_thep_ma_kem3"/>
      <sheetName val="CT_vat_lieu3"/>
      <sheetName val="Equip_2"/>
      <sheetName val="A1_CN2"/>
      <sheetName val="Trạm_biến_áp2"/>
      <sheetName val="Đơn_Giá_2"/>
      <sheetName val="Chenh_lech_vat_tu2"/>
      <sheetName val="Diện_tích2"/>
      <sheetName val="1_Khái_toán2"/>
      <sheetName val="TONG_HOP_T5_19982"/>
      <sheetName val="Chi_tiet_XD_TBA2"/>
      <sheetName val="DG_DZ3"/>
      <sheetName val="DG_TBA3"/>
      <sheetName val="CT-0_4KV2"/>
      <sheetName val="rate_material2"/>
      <sheetName val="KL_Chi_tiết_Xây_tô2"/>
      <sheetName val="07Base_Cost2"/>
      <sheetName val="GV1-D13_(Casement_door)2"/>
      <sheetName val="Bill_1_Quy_dinh_chung2"/>
      <sheetName val="1_R18_BF2"/>
      <sheetName val="6_External_works-R182"/>
      <sheetName val="Phan_khai_KLuong2"/>
      <sheetName val="Chi_tiet_KL2"/>
      <sheetName val="Tổng_hợp_KL2"/>
      <sheetName val="Measure_13062"/>
      <sheetName val="Area_Cal2"/>
      <sheetName val="gia_cong_tac2"/>
      <sheetName val="Analisa_Gabungan2"/>
      <sheetName val="Isolasi_Luar_Dalam2"/>
      <sheetName val="Isolasi_Luar2"/>
      <sheetName val="04_-_XUONG_DET_B2"/>
      <sheetName val="_032"/>
      <sheetName val="chieu_day_san2"/>
      <sheetName val="Podium_Concrete_Works2"/>
      <sheetName val="KLCT-_TOWER2"/>
      <sheetName val="KLCT-_PODIUM2"/>
      <sheetName val="Gia_thanh_chuoi_su2"/>
      <sheetName val="Tiep_dia2"/>
      <sheetName val="Don_gia_vung_III-Can_Tho2"/>
      <sheetName val="Loại_Vật_tư2"/>
      <sheetName val="Elect_(3)2"/>
      <sheetName val="plan&amp;section_of_foundation2"/>
      <sheetName val="design_criteria2"/>
      <sheetName val="Bond_수수료_계산_포맷2"/>
      <sheetName val="ITB_COST2"/>
      <sheetName val="PAGE_12"/>
      <sheetName val="Xay_lapduongR32"/>
      <sheetName val="DM_672"/>
      <sheetName val="Project_Data2"/>
      <sheetName val="6787CWFASE2CASE2_00_xls2"/>
      <sheetName val="Đầu_tư2"/>
      <sheetName val="EIRR&gt;_22"/>
      <sheetName val="Bill_02_-_Xay_gach-Pou_2"/>
      <sheetName val="Bill_03-Chống_thấm-Pou2"/>
      <sheetName val="Bill_04-Kim_loại-Pou2"/>
      <sheetName val="Bill_05_-_Hoan_thien-Pou_2"/>
      <sheetName val="Bill_02_-_Xay_gach-Tower2"/>
      <sheetName val="Bill_03-Chống_thấm-Tower2"/>
      <sheetName val="Bill_04-Kim_loại-Tower2"/>
      <sheetName val="Bill_05_-_Hoan_thien-Tower2"/>
      <sheetName val="KL-_KHAC2"/>
      <sheetName val="BILL_3_-_KẾT_CẤU_HẦM2"/>
      <sheetName val="PTĐG_LTBT2"/>
      <sheetName val="CTG-PRECHEx1_42"/>
      <sheetName val="CTG-AB_(2)2"/>
      <sheetName val="CTG-AB_(3)2"/>
      <sheetName val="CTG-PLP-1_082"/>
      <sheetName val="Pre_Đội_nhóm2"/>
      <sheetName val="Vat_tu_XD2"/>
      <sheetName val="Tower_-_Concrete_Works2"/>
      <sheetName val="Bill-04_ket_cau_thap-_UNI2"/>
      <sheetName val="dg_tphcm2"/>
      <sheetName val="T_KÊ_K_CẤU2"/>
      <sheetName val="4_PTDG2"/>
      <sheetName val="A1,_May2"/>
      <sheetName val="Vat_lieu2"/>
      <sheetName val="Data_Input3"/>
      <sheetName val="HÐ_ngoài3"/>
      <sheetName val="6PILE__(돌출)2"/>
      <sheetName val="Bill_01_-_CTN2"/>
      <sheetName val="Bill_2_2_Villa_2_beds2"/>
      <sheetName val="ESTI_2"/>
      <sheetName val="KL_san_lap2"/>
      <sheetName val="TH_Vat_tu2"/>
      <sheetName val="_Bill_5-Earthing_2_-_Add_Works2"/>
      <sheetName val="Harga_ME_2"/>
      <sheetName val="TH_N_Cong2"/>
      <sheetName val="Bang_trong_luong_rieng_thep2"/>
      <sheetName val="CẤP_THOÁT_NƯỚC2"/>
      <sheetName val="Cước_VC_+_ĐM_CP_Tư_vấn2"/>
      <sheetName val="Hệ_số2"/>
      <sheetName val="bridge_#_12"/>
      <sheetName val="THDT_goi_thau_TB2"/>
      <sheetName val="Tien_do_TV2"/>
      <sheetName val="DETAIL_2"/>
      <sheetName val="final_list_20053"/>
      <sheetName val="LV_data2"/>
      <sheetName val="Gia_vat_tu2"/>
      <sheetName val="TH_MTC2"/>
      <sheetName val="Chenh_lech_ca_may2"/>
      <sheetName val="TLg_CN&amp;Laixe2"/>
      <sheetName val="TLg_CN&amp;Laixe_(2)2"/>
      <sheetName val="TLg_Laitau2"/>
      <sheetName val="TLg_Laitau_(2)2"/>
      <sheetName val="Equipment_list_(PAC)2"/>
      <sheetName val="TINH_KHOI_LUONG2"/>
      <sheetName val="DATA_BASE2"/>
      <sheetName val="Chi_tiet2"/>
      <sheetName val="Bang_3_Chi_tiet_phan_Dz2"/>
      <sheetName val="KHOI_LUONG2"/>
      <sheetName val="HVAC_BLOCK_B42"/>
      <sheetName val="Buy_vs__Lease_Car2"/>
      <sheetName val="subcon_sched2"/>
      <sheetName val="CP_Khac_cuoc_VC1"/>
      <sheetName val="Budget_Code1"/>
      <sheetName val="BẢNG_KHỐI_LƯỢNG_TỔNG_HỢP1"/>
      <sheetName val="CTKL_KTX_HT1"/>
      <sheetName val="PRE_(E)2"/>
      <sheetName val="2_Chiet_tinh1"/>
      <sheetName val="NHÀ_NHẬP_LIỆU1"/>
      <sheetName val="MÓNG_SILO1"/>
      <sheetName val="Tong_du_toan1"/>
      <sheetName val="Bill_2_-_ketcau1"/>
      <sheetName val="Chi_tiet_lan_can1"/>
      <sheetName val="Analisa_&amp;_Upah1"/>
      <sheetName val="Purchase_Order1"/>
      <sheetName val="13-Cốt_thép_(10mm&lt;D≤18mm)_FO161"/>
      <sheetName val="du_lieu_du_toan1"/>
      <sheetName val="DL_ĐẦU_VÀO1"/>
      <sheetName val="BOQ_THAN1"/>
      <sheetName val="D_&amp;_W_sizes1"/>
      <sheetName val="Du_lieu2"/>
      <sheetName val="cash_budget1"/>
      <sheetName val="Luong_NII1"/>
      <sheetName val="DINH_MUC_THI_NGHIEM1"/>
      <sheetName val="Luong_NI1"/>
      <sheetName val="Phan_tich1"/>
      <sheetName val="CT_Thang_Mo1"/>
      <sheetName val="CT__PL1"/>
      <sheetName val="dongia__2_1"/>
      <sheetName val="Thép_CKN1"/>
      <sheetName val="GOC-KO_IN1"/>
      <sheetName val="MAU_8A1"/>
      <sheetName val="MAU_8B1"/>
      <sheetName val="MAU_91"/>
      <sheetName val="MAU_101"/>
      <sheetName val="sochitiettaikhoan_1"/>
      <sheetName val="Share_price_data1"/>
      <sheetName val="19_31"/>
      <sheetName val="20_31"/>
      <sheetName val="Chieu_4_31"/>
      <sheetName val="Cow_req1"/>
      <sheetName val="TỔNG_HỢP1"/>
      <sheetName val="14-LẦN_3-CHIỀU1"/>
      <sheetName val="14-LẦN_1-SÁNG1"/>
      <sheetName val="14-LẦN_2-TRƯA1"/>
      <sheetName val="1_3+1_4-TOTAL_-_Ko_IN1"/>
      <sheetName val="2_1-LẦN_3-CHIỀU1"/>
      <sheetName val="2_1-LẦN_1-SÁNG1"/>
      <sheetName val="2_1-LẦN_2-TRƯA1"/>
      <sheetName val="2_1-TOTAL-Ko_IN1"/>
      <sheetName val="1_3(TMR_4)1"/>
      <sheetName val="CHO_DE1"/>
      <sheetName val="1_1+1_2+2_2+2_3(TMR_3)1"/>
      <sheetName val="CK1+CK2_(VS_SAN_CHOI_23)1"/>
      <sheetName val="CK1+CK2_(2)1"/>
      <sheetName val="12-16_THÁNG1"/>
      <sheetName val="CAN_SỮA1"/>
      <sheetName val="54+55+56(SAU_CAI_SỮA-6)1"/>
      <sheetName val="BÊ_71-90_NGÀY1"/>
      <sheetName val="BÊ_12-16_tháng1"/>
      <sheetName val="BÊ_6-121"/>
      <sheetName val="BÊ_1-31"/>
      <sheetName val="F01-BC_KHAU_PHAN_SANG_20_31"/>
      <sheetName val="F01-BC_KHAU_PHAN_CHIEU_19_31"/>
      <sheetName val="dinh_mưc_cty1"/>
      <sheetName val="Giá_thành1"/>
      <sheetName val="Thong_ke1"/>
      <sheetName val="Energy_for_milk_prod1"/>
      <sheetName val="DE_NGHI_XUAT_1"/>
      <sheetName val="phieu_xuat_mau1"/>
      <sheetName val="PHIEU_XUAT_CHIEU1"/>
      <sheetName val="11_rai_them_cỏ1"/>
      <sheetName val="PHU_LUC_02-_HDSD_CAC_BIEU_MAU1"/>
      <sheetName val="PhU_LUC_01-_MA_CAC_NHOM_BO1"/>
      <sheetName val="F03-BC_THUC_TRON_SANG_20_31"/>
      <sheetName val="F03-BC_THUC_TRON_CHIEU_19_31"/>
      <sheetName val="F02-BC_THEO_DOI_THUC_AN_DU1"/>
      <sheetName val="Tham_khao-_Bao_cao_xuat_thuc_a1"/>
      <sheetName val="Dlieu_dau_vao1"/>
      <sheetName val="DK1_Don_gia1"/>
      <sheetName val="1_MONG_1-21"/>
      <sheetName val="Don_gia_(khong_in)1"/>
      <sheetName val="BANCO_(2)1"/>
      <sheetName val="MT_DPin_(2)1"/>
      <sheetName val="02__PTDG1"/>
      <sheetName val="Chiết_tính1"/>
      <sheetName val="Ｎｏ.13"/>
      <sheetName val="tra_vat_lieu"/>
      <sheetName val="DGchitiet "/>
      <sheetName val="見積書"/>
      <sheetName val="TNHC"/>
      <sheetName val="Bill No.3 - Prov. Sum (Ph2&amp;3)"/>
      <sheetName val="TH TN"/>
      <sheetName val="TK chi tiet"/>
      <sheetName val="gtrinh"/>
      <sheetName val="trialth"/>
      <sheetName val="1"/>
      <sheetName val="PCCC"/>
      <sheetName val="đọc số"/>
      <sheetName val="HỆ THỐNG PHÒNG CHÁY CHỮA CHÁY"/>
      <sheetName val="HỆ THỐNG CẤP THOÁT NƯỚC"/>
      <sheetName val="HỆ THỐNG ĐHKK"/>
      <sheetName val="MÁY PHÁT ĐIỆN"/>
      <sheetName val="HỆ THỐNG ĐIỆN"/>
      <sheetName val="Thiết bị chính"/>
      <sheetName val="gui BKCT"/>
      <sheetName val="AG Pipe Qty Analysis"/>
      <sheetName val="Tổng GT"/>
      <sheetName val="GT"/>
      <sheetName val="KL"/>
      <sheetName val="Chi tiết KL"/>
      <sheetName val="khấu trừ phạt"/>
      <sheetName val="GT  KHAU TRU"/>
      <sheetName val="HAO HUT VAT TU (2)"/>
      <sheetName val="cao độ"/>
      <sheetName val="CP HMC"/>
      <sheetName val="2.1Warehouse 1"/>
      <sheetName val="THEP TAM"/>
      <sheetName val="THEP HÌNH"/>
      <sheetName val="THEP HINH"/>
      <sheetName val="XA GO"/>
      <sheetName val="BANG TRA"/>
      <sheetName val="Tongke"/>
      <sheetName val="CĂN HỘ T16-17 "/>
      <sheetName val="TRỤC ĐỨNG THOÁT BẨN T15-17"/>
      <sheetName val="TRỤC ĐỨNG TM T15-17"/>
      <sheetName val="CDTK"/>
      <sheetName val="CP Du phong"/>
      <sheetName val="THCP Lap dat"/>
      <sheetName val="THCP xay dung"/>
      <sheetName val="Tong hop kinh phi"/>
      <sheetName val="QD79"/>
      <sheetName val="CHI PHI"/>
      <sheetName val="MDA"/>
      <sheetName val="MKH"/>
      <sheetName val="DMNV"/>
      <sheetName val="DMNCC"/>
      <sheetName val="MHH"/>
      <sheetName val="1.Requisition(E)"/>
      <sheetName val="nkc"/>
      <sheetName val="Móng, nền "/>
      <sheetName val="Est"/>
      <sheetName val="E-Breakdown"/>
      <sheetName val="CostData"/>
      <sheetName val="costingsheet"/>
      <sheetName val="Wind"/>
      <sheetName val="Main Bldg-Rev02"/>
      <sheetName val="D&amp;W def."/>
      <sheetName val="Nhan cong"/>
      <sheetName val="Thiet bi"/>
      <sheetName val="Vat tu"/>
      <sheetName val="DM.ChiPhi"/>
      <sheetName val="May TC"/>
      <sheetName val="TH Kinh phi"/>
      <sheetName val="LKVL-CK-HT-GD1"/>
      <sheetName val="NhanCong"/>
      <sheetName val="TN"/>
      <sheetName val="ND"/>
      <sheetName val="Ptvl "/>
      <sheetName val="escon"/>
      <sheetName val="INSTR"/>
      <sheetName val="GiaVL"/>
      <sheetName val="노임단가"/>
      <sheetName val="Rebar"/>
      <sheetName val="KLT"/>
      <sheetName val="NHATKYC"/>
      <sheetName val="BCX_NL"/>
      <sheetName val="VT190111"/>
      <sheetName val="물량표"/>
      <sheetName val="A6,MAY"/>
      <sheetName val="phan tic chi tiet"/>
      <sheetName val="Tổng hợp KPHM"/>
      <sheetName val="Luong BN"/>
      <sheetName val="Luong TB"/>
      <sheetName val="Ca may TB"/>
      <sheetName val="Ca máy BN"/>
      <sheetName val="Vật liệu"/>
      <sheetName val="TONG HOP"/>
      <sheetName val="Gia vat lieu"/>
      <sheetName val="Precios unitarios AXH"/>
      <sheetName val=""/>
      <sheetName val="NHAP"/>
      <sheetName val="3. CNT"/>
      <sheetName val="unit price list(M)"/>
      <sheetName val="Rate1"/>
      <sheetName val="TH VL, NC, DDHT Thanhphuoc"/>
      <sheetName val="전기"/>
      <sheetName val="DMCT"/>
      <sheetName val="lam_moi"/>
      <sheetName val="So lieu chung"/>
      <sheetName val="BẢNG ÁP GIÁ (in)"/>
      <sheetName val="NT (KL) IN"/>
      <sheetName val="DOM D2"/>
      <sheetName val="nhà ăn"/>
      <sheetName val="Công nhật"/>
      <sheetName val="btkt cột"/>
      <sheetName val="THÉP"/>
      <sheetName val="Door_and_window1"/>
      <sheetName val="Ma_don_vi"/>
      <sheetName val="bang_cc"/>
      <sheetName val="유림콘도"/>
      <sheetName val="유림골조"/>
      <sheetName val="Btra"/>
      <sheetName val="Doi so"/>
      <sheetName val="Notes"/>
      <sheetName val="1.2 Staff Schedule"/>
      <sheetName val="SPEC"/>
      <sheetName val="VO-PS02-XD"/>
      <sheetName val="0. Input"/>
      <sheetName val="DANH MỤC HỒ SƠ"/>
      <sheetName val="GT PHÁT SINH NGOÀI HĐ"/>
      <sheetName val="KL PHÁT SINH "/>
      <sheetName val="PS NGOÀI HĐ"/>
      <sheetName val="GT PHÁT SINH VƯỢT HĐ"/>
      <sheetName val="PS TĂNG GIẢM TRONG HĐ"/>
      <sheetName val="DGCT PHÁT SINH"/>
      <sheetName val="DGCT TRẦN NLV"/>
      <sheetName val="DGKL chi tiết NLV"/>
      <sheetName val="DGKL chi tiết NHN,NK"/>
      <sheetName val="TG KL"/>
      <sheetName val="DGCT SƠN BẢ TƯỜNG NLV"/>
      <sheetName val="DGKL TRẦN NHN"/>
      <sheetName val="INF"/>
      <sheetName val="MTO REV.2(ARMOR)"/>
      <sheetName val="ReadFirst"/>
      <sheetName val="T2-3"/>
      <sheetName val="Bù giá CM"/>
      <sheetName val="dulieumong"/>
      <sheetName val="LX -TT05"/>
      <sheetName val="NC Moi TT05"/>
      <sheetName val="Trichluc"/>
      <sheetName val="dodat"/>
      <sheetName val="Dieutra"/>
      <sheetName val="catdoc"/>
      <sheetName val="diahinh"/>
      <sheetName val="Thop Ksat"/>
      <sheetName val="bia"/>
      <sheetName val="Thu hoi "/>
      <sheetName val="tongkphi"/>
      <sheetName val="HM chung"/>
      <sheetName val="CP xd-thiet bi"/>
      <sheetName val="TH-TN LD TB"/>
      <sheetName val="CP xaydung"/>
      <sheetName val="Thao ha phu kien"/>
      <sheetName val="VL-NC-MTC ket cau"/>
      <sheetName val="CTKETCAU"/>
      <sheetName val="KHOI LUONG TONG"/>
      <sheetName val="TK 22KV"/>
      <sheetName val="TK0,4KV"/>
      <sheetName val="6061"/>
      <sheetName val="6060"/>
      <sheetName val="DM 366-1777"/>
      <sheetName val="Thi nhiem"/>
      <sheetName val="Gia goc VT-TB"/>
      <sheetName val="Gia_BTong"/>
      <sheetName val="Gia vc den chan CT"/>
      <sheetName val="culy 22"/>
      <sheetName val="Daomong"/>
      <sheetName val="Luong 2050"/>
      <sheetName val="ca may QN"/>
      <sheetName val="TNHC1246 "/>
      <sheetName val="Ca may TT06.2010"/>
      <sheetName val="Don gia VLXD dia phuong"/>
      <sheetName val="Bang luong SCL"/>
      <sheetName val="Dinhmuc366"/>
      <sheetName val="Dinh muc TN1426"/>
      <sheetName val="DongiaCamay"/>
      <sheetName val="Pric塅䕃"/>
      <sheetName val="Bill Prelim-CDT"/>
      <sheetName val="Prelims"/>
      <sheetName val="Bill BPTC-CDT"/>
      <sheetName val="Chi tiết BPTC"/>
      <sheetName val="Bill BPTC-CDT (PA MCT CDT)"/>
      <sheetName val="Chi tiết BPTC (PA MCT CDT)"/>
      <sheetName val="Steel"/>
      <sheetName val="Order"/>
      <sheetName val="PNT_QUOT__3"/>
      <sheetName val="COAT_WRAP_QIOT__3"/>
      <sheetName val="KL THEP  GIAM DO DUNG COUPLER"/>
      <sheetName val="01.KL THÉP NHẬP VỀ"/>
      <sheetName val="BBLMHT"/>
      <sheetName val="2. NT VLDV"/>
      <sheetName val="GHI CHU"/>
      <sheetName val="1.BB LMHT"/>
      <sheetName val="Cotthep.NPT"/>
      <sheetName val="vl.nc.mtc"/>
      <sheetName val="Bê tông bảo vệ"/>
      <sheetName val="01. Data"/>
      <sheetName val="Neo, nối cốt thép dầm, cột"/>
      <sheetName val="Uốn móc cốt thép"/>
      <sheetName val="Tiêu chuẩn cốt thép"/>
      <sheetName val="PU_ITALY_7"/>
      <sheetName val="RAB_AR&amp;STR5"/>
      <sheetName val="chi_tiet_TBA5"/>
      <sheetName val="chi_tiet_C5"/>
      <sheetName val="Tro_giup7"/>
      <sheetName val="TH_DZ357"/>
      <sheetName val="Customize_Your_Purchase_Order5"/>
      <sheetName val="CHITIET_VL-NC-TT_-1p5"/>
      <sheetName val="CHITIET_VL-NC-TT-3p4"/>
      <sheetName val="TONG_HOP_VL-NC_TT5"/>
      <sheetName val="KPVC-BD_5"/>
      <sheetName val="Don_gia5"/>
      <sheetName val="DON_GIA_TRAM_(3)5"/>
      <sheetName val="DON_GIA_CAN_THO7"/>
      <sheetName val="HĐ_ngoài4"/>
      <sheetName val="XT_Buoc_34"/>
      <sheetName val="dongia_(2)4"/>
      <sheetName val="7606_DZ5"/>
      <sheetName val="project_management4"/>
      <sheetName val="Don_gia_chi_tiet5"/>
      <sheetName val="Adix_A4"/>
      <sheetName val="S-curve_4"/>
      <sheetName val="REINF_4"/>
      <sheetName val="Rates_20094"/>
      <sheetName val="So_doi_chieu_LC4"/>
      <sheetName val="MAIN_GATE_HOUSE4"/>
      <sheetName val="Du_toan4"/>
      <sheetName val="Commercial_value4"/>
      <sheetName val="Ky_Lam_Bridge4"/>
      <sheetName val="Provisional_Sums_Item4"/>
      <sheetName val="Gas_Pressure_Welding4"/>
      <sheetName val="General_Item&amp;General_Requireme4"/>
      <sheetName val="General_Items4"/>
      <sheetName val="Regenral_Requirements4"/>
      <sheetName val="chiet_tinh4"/>
      <sheetName val="Ng_hàng_xà+bulong4"/>
      <sheetName val="Bang_KL4"/>
      <sheetName val="TONG_HOP_VL-NC4"/>
      <sheetName val="MH_RATE4"/>
      <sheetName val="DM_60614"/>
      <sheetName val="DG_thep_ma_kem4"/>
      <sheetName val="Lcau_-_Lxuc4"/>
      <sheetName val="Đầu_vào3"/>
      <sheetName val="Equip_3"/>
      <sheetName val="A1_CN3"/>
      <sheetName val="CT_vat_lieu4"/>
      <sheetName val="Trạm_biến_áp3"/>
      <sheetName val="Đơn_Giá_3"/>
      <sheetName val="Chi_tiet_XD_TBA3"/>
      <sheetName val="Chenh_lech_vat_tu3"/>
      <sheetName val="Diện_tích3"/>
      <sheetName val="1_Khái_toán3"/>
      <sheetName val="TONG_HOP_T5_19983"/>
      <sheetName val="CT-0_4KV3"/>
      <sheetName val="rate_material3"/>
      <sheetName val="KL_Chi_tiết_Xây_tô3"/>
      <sheetName val="DG_DZ4"/>
      <sheetName val="DG_TBA4"/>
      <sheetName val="04_-_XUONG_DET_B3"/>
      <sheetName val="Chi_tiet_KL3"/>
      <sheetName val="Tổng_hợp_KL3"/>
      <sheetName val="Bill_1_Quy_dinh_chung3"/>
      <sheetName val="1_R18_BF3"/>
      <sheetName val="6_External_works-R183"/>
      <sheetName val="07Base_Cost3"/>
      <sheetName val="_033"/>
      <sheetName val="chieu_day_san3"/>
      <sheetName val="Podium_Concrete_Works3"/>
      <sheetName val="KLCT-_TOWER3"/>
      <sheetName val="KLCT-_PODIUM3"/>
      <sheetName val="Gia_thanh_chuoi_su3"/>
      <sheetName val="Tiep_dia3"/>
      <sheetName val="Don_gia_vung_III-Can_Tho3"/>
      <sheetName val="Phan_khai_KLuong3"/>
      <sheetName val="Area_Cal3"/>
      <sheetName val="Elect_(3)3"/>
      <sheetName val="plan&amp;section_of_foundation3"/>
      <sheetName val="design_criteria3"/>
      <sheetName val="Bond_수수료_계산_포맷3"/>
      <sheetName val="ITB_COST3"/>
      <sheetName val="PAGE_13"/>
      <sheetName val="DM_673"/>
      <sheetName val="Đầu_tư3"/>
      <sheetName val="Loại_Vật_tư3"/>
      <sheetName val="EIRR&gt;_23"/>
      <sheetName val="Xay_lapduongR33"/>
      <sheetName val="dg_tphcm3"/>
      <sheetName val="T_KÊ_K_CẤU3"/>
      <sheetName val="Bill_01_-_CTN3"/>
      <sheetName val="Bill_2_2_Villa_2_beds3"/>
      <sheetName val="Data_Input4"/>
      <sheetName val="6787CWFASE2CASE2_00_xls3"/>
      <sheetName val="Project_Data3"/>
      <sheetName val="CẤP_THOÁT_NƯỚC3"/>
      <sheetName val="Cước_VC_+_ĐM_CP_Tư_vấn3"/>
      <sheetName val="Hệ_số3"/>
      <sheetName val="Vat_tu_XD3"/>
      <sheetName val="HÐ_ngoài4"/>
      <sheetName val="6PILE__(돌출)3"/>
      <sheetName val="THDT_goi_thau_TB3"/>
      <sheetName val="Tien_do_TV3"/>
      <sheetName val="Harga_ME_3"/>
      <sheetName val="Analisa_Gabungan3"/>
      <sheetName val="Bill_02_-_Xay_gach-Pou_3"/>
      <sheetName val="Bill_03-Chống_thấm-Pou3"/>
      <sheetName val="Bill_04-Kim_loại-Pou3"/>
      <sheetName val="Bill_05_-_Hoan_thien-Pou_3"/>
      <sheetName val="Bill_02_-_Xay_gach-Tower3"/>
      <sheetName val="Bill_03-Chống_thấm-Tower3"/>
      <sheetName val="Bill_04-Kim_loại-Tower3"/>
      <sheetName val="Bill_05_-_Hoan_thien-Tower3"/>
      <sheetName val="KL-_KHAC3"/>
      <sheetName val="BILL_3_-_KẾT_CẤU_HẦM3"/>
      <sheetName val="PTĐG_LTBT3"/>
      <sheetName val="CTG-PRECHEx1_43"/>
      <sheetName val="CTG-AB_(2)3"/>
      <sheetName val="CTG-AB_(3)3"/>
      <sheetName val="CTG-PLP-1_083"/>
      <sheetName val="Pre_Đội_nhóm3"/>
      <sheetName val="Tower_-_Concrete_Works3"/>
      <sheetName val="Bill-04_ket_cau_thap-_UNI3"/>
      <sheetName val="TH_Vat_tu3"/>
      <sheetName val="4_PTDG3"/>
      <sheetName val="A1,_May3"/>
      <sheetName val="Vat_lieu3"/>
      <sheetName val="Bang_trong_luong_rieng_thep3"/>
      <sheetName val="gia_cong_tac3"/>
      <sheetName val="Measure_13063"/>
      <sheetName val="GV1-D13_(Casement_door)3"/>
      <sheetName val="bridge_#_13"/>
      <sheetName val="final_list_20054"/>
      <sheetName val="LV_data3"/>
      <sheetName val="ESTI_3"/>
      <sheetName val="DETAIL_3"/>
      <sheetName val="Gia_vat_tu3"/>
      <sheetName val="Isolasi_Luar_Dalam3"/>
      <sheetName val="Isolasi_Luar3"/>
      <sheetName val="TH_MTC3"/>
      <sheetName val="TH_N_Cong3"/>
      <sheetName val="_Bill_5-Earthing_2_-_Add_Works3"/>
      <sheetName val="DATA_BASE3"/>
      <sheetName val="Equipment_list_(PAC)3"/>
      <sheetName val="KL_san_lap3"/>
      <sheetName val="Chenh_lech_ca_may3"/>
      <sheetName val="TLg_CN&amp;Laixe3"/>
      <sheetName val="TLg_CN&amp;Laixe_(2)3"/>
      <sheetName val="TLg_Laitau3"/>
      <sheetName val="TLg_Laitau_(2)3"/>
      <sheetName val="TINH_KHOI_LUONG3"/>
      <sheetName val="Buy_vs__Lease_Car3"/>
      <sheetName val="CP_Khac_cuoc_VC2"/>
      <sheetName val="Budget_Code2"/>
      <sheetName val="subcon_sched3"/>
      <sheetName val="Chi_tiet3"/>
      <sheetName val="Bang_3_Chi_tiet_phan_Dz3"/>
      <sheetName val="KHOI_LUONG3"/>
      <sheetName val="HVAC_BLOCK_B43"/>
      <sheetName val="PRE_(E)3"/>
      <sheetName val="BẢNG_KHỐI_LƯỢNG_TỔNG_HỢP2"/>
      <sheetName val="CTKL_KTX_HT2"/>
      <sheetName val="2_Chiet_tinh2"/>
      <sheetName val="NHÀ_NHẬP_LIỆU2"/>
      <sheetName val="MÓNG_SILO2"/>
      <sheetName val="Tong_du_toan2"/>
      <sheetName val="Bill_2_-_ketcau2"/>
      <sheetName val="Analisa_&amp;_Upah2"/>
      <sheetName val="BOQ_THAN2"/>
      <sheetName val="Chi_tiet_lan_can2"/>
      <sheetName val="13-Cốt_thép_(10mm&lt;D≤18mm)_FO162"/>
      <sheetName val="du_lieu_du_toan2"/>
      <sheetName val="Purchase_Order2"/>
      <sheetName val="D_&amp;_W_sizes2"/>
      <sheetName val="DL_ĐẦU_VÀO2"/>
      <sheetName val="Du_lieu3"/>
      <sheetName val="cash_budget2"/>
      <sheetName val="Phan_tich2"/>
      <sheetName val="Luong_NII2"/>
      <sheetName val="DINH_MUC_THI_NGHIEM2"/>
      <sheetName val="Luong_NI2"/>
      <sheetName val="CT_Thang_Mo2"/>
      <sheetName val="CT__PL2"/>
      <sheetName val="dongia__2_2"/>
      <sheetName val="Thép_CKN2"/>
      <sheetName val="GOC-KO_IN2"/>
      <sheetName val="MAU_8A2"/>
      <sheetName val="MAU_8B2"/>
      <sheetName val="MAU_92"/>
      <sheetName val="MAU_102"/>
      <sheetName val="sochitiettaikhoan_2"/>
      <sheetName val="Share_price_data2"/>
      <sheetName val="19_32"/>
      <sheetName val="20_32"/>
      <sheetName val="Chieu_4_32"/>
      <sheetName val="Cow_req2"/>
      <sheetName val="TỔNG_HỢP2"/>
      <sheetName val="14-LẦN_3-CHIỀU2"/>
      <sheetName val="14-LẦN_1-SÁNG2"/>
      <sheetName val="14-LẦN_2-TRƯA2"/>
      <sheetName val="1_3+1_4-TOTAL_-_Ko_IN2"/>
      <sheetName val="2_1-LẦN_3-CHIỀU2"/>
      <sheetName val="2_1-LẦN_1-SÁNG2"/>
      <sheetName val="2_1-LẦN_2-TRƯA2"/>
      <sheetName val="2_1-TOTAL-Ko_IN2"/>
      <sheetName val="1_3(TMR_4)2"/>
      <sheetName val="CHO_DE2"/>
      <sheetName val="1_1+1_2+2_2+2_3(TMR_3)2"/>
      <sheetName val="CK1+CK2_(VS_SAN_CHOI_23)2"/>
      <sheetName val="CK1+CK2_(2)2"/>
      <sheetName val="12-16_THÁNG2"/>
      <sheetName val="CAN_SỮA2"/>
      <sheetName val="54+55+56(SAU_CAI_SỮA-6)2"/>
      <sheetName val="BÊ_71-90_NGÀY2"/>
      <sheetName val="BÊ_12-16_tháng2"/>
      <sheetName val="BÊ_6-122"/>
      <sheetName val="BÊ_1-32"/>
      <sheetName val="F01-BC_KHAU_PHAN_SANG_20_32"/>
      <sheetName val="F01-BC_KHAU_PHAN_CHIEU_19_32"/>
      <sheetName val="dinh_mưc_cty2"/>
      <sheetName val="Giá_thành2"/>
      <sheetName val="Thong_ke2"/>
      <sheetName val="Energy_for_milk_prod2"/>
      <sheetName val="DE_NGHI_XUAT_2"/>
      <sheetName val="phieu_xuat_mau2"/>
      <sheetName val="PHIEU_XUAT_CHIEU2"/>
      <sheetName val="11_rai_them_cỏ2"/>
      <sheetName val="PHU_LUC_02-_HDSD_CAC_BIEU_MAU2"/>
      <sheetName val="PhU_LUC_01-_MA_CAC_NHOM_BO2"/>
      <sheetName val="F03-BC_THUC_TRON_SANG_20_32"/>
      <sheetName val="F03-BC_THUC_TRON_CHIEU_19_32"/>
      <sheetName val="F02-BC_THEO_DOI_THUC_AN_DU2"/>
      <sheetName val="Tham_khao-_Bao_cao_xuat_thuc_a2"/>
      <sheetName val="02__PTDG2"/>
      <sheetName val="BANCO_(2)2"/>
      <sheetName val="MT_DPin_(2)2"/>
      <sheetName val="Dlieu_dau_vao2"/>
      <sheetName val="Don_gia_(khong_in)2"/>
      <sheetName val="DK1_Don_gia2"/>
      <sheetName val="1_MONG_1-22"/>
      <sheetName val="Chiết_tính2"/>
      <sheetName val="wk_prgs"/>
      <sheetName val="TH_TN"/>
      <sheetName val="dm_366"/>
      <sheetName val="DM_6060"/>
      <sheetName val="Bill_No_3_-_Prov__Sum_(Ph2&amp;3)"/>
      <sheetName val="Du_tru_CP-Bieu_01"/>
      <sheetName val="TB_NẶNG"/>
      <sheetName val="Income_Statement2"/>
      <sheetName val="Shareholders'_Equity2"/>
      <sheetName val="VC_xd"/>
      <sheetName val="Gia_VLTB"/>
      <sheetName val="B_Luong"/>
      <sheetName val="C_May"/>
      <sheetName val="2_1Warehouse_1"/>
      <sheetName val="đọc_số"/>
      <sheetName val="Data_Wall"/>
      <sheetName val="Nhap_VT_oto"/>
      <sheetName val="AG_Pipe_Qty_Analysis"/>
      <sheetName val="Hao_phí"/>
      <sheetName val="THEP_TAM"/>
      <sheetName val="THEP_HÌNH"/>
      <sheetName val="THEP_HINH"/>
      <sheetName val="XA_GO"/>
      <sheetName val="BANG_TRA"/>
      <sheetName val="CP_HMC"/>
      <sheetName val="Ｎｏ_13"/>
      <sheetName val="DGchitiet_"/>
      <sheetName val="Bill_2-Road_HR2"/>
      <sheetName val="Bill_3_-_Softscape_HR2"/>
      <sheetName val="TK_chi_tiet"/>
      <sheetName val="CĂN_HỘ_T16-17_"/>
      <sheetName val="TRỤC_ĐỨNG_THOÁT_BẨN_T15-17"/>
      <sheetName val="TRỤC_ĐỨNG_TM_T15-17"/>
      <sheetName val="Chi_tiet_cong_no"/>
      <sheetName val="PHÁT_SINH_TẦNG_1_"/>
      <sheetName val="PHÁT_SINH_TẦNG_2"/>
      <sheetName val="Hầm_chuyển_psinh"/>
      <sheetName val="Ống_thẳng"/>
      <sheetName val="Côn_thu"/>
      <sheetName val="Vuông_tròn"/>
      <sheetName val="Chân_rẽ"/>
      <sheetName val="Chạc_ba"/>
      <sheetName val="Dự_thầu"/>
      <sheetName val="Structure_data"/>
      <sheetName val="CP_Du_phong"/>
      <sheetName val="THCP_Lap_dat"/>
      <sheetName val="THCP_xay_dung"/>
      <sheetName val="Tong_hop_kinh_phi"/>
      <sheetName val="HỆ_THỐNG_PHÒNG_CHÁY_CHỮA_CHÁY"/>
      <sheetName val="HỆ_THỐNG_CẤP_THOÁT_NƯỚC"/>
      <sheetName val="HỆ_THỐNG_ĐHKK"/>
      <sheetName val="MÁY_PHÁT_ĐIỆN"/>
      <sheetName val="HỆ_THỐNG_ĐIỆN"/>
      <sheetName val="Thiết_bị_chính"/>
      <sheetName val="CHI_PHI"/>
      <sheetName val="Main_Bldg-Rev02"/>
      <sheetName val="D&amp;W_def_"/>
      <sheetName val="Nhan_cong"/>
      <sheetName val="Thiet_bi"/>
      <sheetName val="Vat_tu"/>
      <sheetName val="DM_ChiPhi"/>
      <sheetName val="May_TC"/>
      <sheetName val="TH_Kinh_phi"/>
      <sheetName val="Ptvl_"/>
      <sheetName val="Móng,_nền_"/>
      <sheetName val="1_Requisition(E)"/>
      <sheetName val="TONG_HOP"/>
      <sheetName val="Tổng_GT"/>
      <sheetName val="Chi_tiết_KL"/>
      <sheetName val="ca_máy"/>
      <sheetName val="khấu_trừ_phạt"/>
      <sheetName val="GT__KHAU_TRU"/>
      <sheetName val="HAO_HUT_VAT_TU_(2)"/>
      <sheetName val="cao_độ"/>
      <sheetName val="Dự_toán"/>
      <sheetName val="Đơn_Giá_TH"/>
      <sheetName val="Nhân_công"/>
      <sheetName val="Phân_tích"/>
      <sheetName val="C_P_Thiết_bị"/>
      <sheetName val="T_H_Kinh_phí"/>
      <sheetName val="Vật_tư"/>
      <sheetName val="Trang_bìa"/>
      <sheetName val="phan_tic_chi_tiet"/>
      <sheetName val="DM-VNT ko sd"/>
      <sheetName val="PERSONNELIST"/>
      <sheetName val="125x125"/>
      <sheetName val="Bảng đo bóc KL OLK-09"/>
      <sheetName val="6.3 CHI TIET OLK-09"/>
      <sheetName val="날개벽수량표"/>
      <sheetName val="TOSHIBA-Structure"/>
      <sheetName val="1.Civil (Org)"/>
      <sheetName val="villa"/>
      <sheetName val="BQ-E20-02(Rp)"/>
      <sheetName val="F4-F7"/>
      <sheetName val="1. Office"/>
      <sheetName val="A6"/>
      <sheetName val="KL thep lam sat"/>
      <sheetName val="Data-year2001i"/>
      <sheetName val="Tien Thuong"/>
      <sheetName val="NC XL 6T cuoi 01 CTy"/>
      <sheetName val="Data -6T dau"/>
      <sheetName val="Cong 6T"/>
      <sheetName val="B3A - TOWER A"/>
      <sheetName val="Annex B"/>
      <sheetName val="음료실행"/>
      <sheetName val="내역서을지"/>
      <sheetName val="TLG Type"/>
      <sheetName val="Tong hop vat tu"/>
      <sheetName val="1.San "/>
      <sheetName val="Assumptions"/>
      <sheetName val="XLR_NoRangeSheet"/>
      <sheetName val="工艺分类库"/>
      <sheetName val="Dot 4"/>
      <sheetName val="Q.A01.2-Sh"/>
      <sheetName val="개산공사비"/>
      <sheetName val="Gld"/>
      <sheetName val="Gxd"/>
      <sheetName val="HRG BHN"/>
      <sheetName val="CĂN ĐH"/>
      <sheetName val="TH các CC"/>
      <sheetName val="Duthau"/>
      <sheetName val="Chi phi van chuyen"/>
      <sheetName val="DLDT"/>
      <sheetName val="Dgia vat tu"/>
      <sheetName val="Don gia_III"/>
      <sheetName val="D÷ liÖu"/>
      <sheetName val="DT hợp đồng"/>
      <sheetName val="Bảng KL đợt 1"/>
      <sheetName val="2.CDPS"/>
      <sheetName val="4 CĂN"/>
      <sheetName val="Bieu gia HD"/>
      <sheetName val="Div26 - Elect"/>
      <sheetName val="Danh mục"/>
      <sheetName val="7.Khau tru "/>
      <sheetName val="Calculation"/>
      <sheetName val="Summary Sheet"/>
      <sheetName val="Progress"/>
      <sheetName val="C&amp;S-sum"/>
      <sheetName val="Archi-sum"/>
      <sheetName val="MEP-sum"/>
      <sheetName val="Finishing-Tower A"/>
      <sheetName val="Finishing-Tower B"/>
      <sheetName val="Finishing-Tower C"/>
      <sheetName val="Finishing-Tower D"/>
      <sheetName val="PODIUM"/>
      <sheetName val="MEP-Tower A"/>
      <sheetName val="MEP-Tower B"/>
      <sheetName val="MEP-Tower C"/>
      <sheetName val="MEP-Tower D"/>
      <sheetName val="MEP-Podium"/>
      <sheetName val="Cost Report Sum"/>
      <sheetName val="Detail Cost Sum"/>
      <sheetName val="RVO-VO Sum"/>
      <sheetName val="Potential VOs Sum"/>
      <sheetName val="Cash Flow Sum"/>
      <sheetName val="DMSC"/>
      <sheetName val="Heso DZ"/>
      <sheetName val="DGiaDZ"/>
      <sheetName val="DG_BINH THUAN"/>
      <sheetName val="gui_BKCT"/>
      <sheetName val="DG_1426"/>
      <sheetName val="1_2_Staff_Schedule"/>
      <sheetName val="BẢNG_ÁP_GIÁ_(in)"/>
      <sheetName val="NT_(KL)_IN"/>
      <sheetName val="DOM_D2"/>
      <sheetName val="nhà_ăn"/>
      <sheetName val="Công_nhật"/>
      <sheetName val="btkt_cột"/>
      <sheetName val="Chi_tiet_-tong_9_thang"/>
      <sheetName val="Don_gia_chi_tiet_DIEN_2"/>
      <sheetName val="0__Input"/>
      <sheetName val="Tong_hop_vat_tu"/>
      <sheetName val="Theo_doi_Doanh_thu_2017"/>
      <sheetName val="Gia_vat_lieu"/>
      <sheetName val="So_lieu_chung"/>
      <sheetName val="Precios_unitarios_AXH"/>
      <sheetName val="3__CNT"/>
      <sheetName val="unit_price_list(M)"/>
      <sheetName val="TH_VL,_NC,_DDHT_Thanhphuoc"/>
      <sheetName val="BTK-Dai Hoc Kien Giang"/>
      <sheetName val="PV Graph Data"/>
      <sheetName val="GJ_06"/>
      <sheetName val="doanh thu"/>
      <sheetName val="Dutoan KL"/>
      <sheetName val="Dinh muc"/>
      <sheetName val="TDTKP"/>
      <sheetName val="DK-KH"/>
      <sheetName val="Kyhieuloptratsonba"/>
      <sheetName val="Method_BouyancyFactor"/>
      <sheetName val="Method_PressureArea"/>
      <sheetName val="InputData"/>
      <sheetName val="B-2  (DPP)"/>
      <sheetName val="Don gia NC"/>
      <sheetName val="PU_ITALY_8"/>
      <sheetName val="RAB_AR&amp;STR6"/>
      <sheetName val="chi_tiet_TBA6"/>
      <sheetName val="chi_tiet_C6"/>
      <sheetName val="Tro_giup8"/>
      <sheetName val="TH_DZ358"/>
      <sheetName val="Customize_Your_Purchase_Order6"/>
      <sheetName val="CHITIET_VL-NC-TT_-1p6"/>
      <sheetName val="CHITIET_VL-NC-TT-3p5"/>
      <sheetName val="TONG_HOP_VL-NC_TT6"/>
      <sheetName val="KPVC-BD_6"/>
      <sheetName val="Don_gia6"/>
      <sheetName val="DON_GIA_CAN_THO8"/>
      <sheetName val="DON_GIA_TRAM_(3)6"/>
      <sheetName val="HĐ_ngoài5"/>
      <sheetName val="XT_Buoc_35"/>
      <sheetName val="dongia_(2)5"/>
      <sheetName val="Don_gia_chi_tiet6"/>
      <sheetName val="7606_DZ6"/>
      <sheetName val="project_management5"/>
      <sheetName val="Adix_A5"/>
      <sheetName val="S-curve_5"/>
      <sheetName val="REINF_5"/>
      <sheetName val="Rates_20095"/>
      <sheetName val="So_doi_chieu_LC5"/>
      <sheetName val="MAIN_GATE_HOUSE5"/>
      <sheetName val="Du_toan5"/>
      <sheetName val="Commercial_value5"/>
      <sheetName val="Ky_Lam_Bridge5"/>
      <sheetName val="Provisional_Sums_Item5"/>
      <sheetName val="Gas_Pressure_Welding5"/>
      <sheetName val="General_Item&amp;General_Requireme5"/>
      <sheetName val="General_Items5"/>
      <sheetName val="Regenral_Requirements5"/>
      <sheetName val="TONG_HOP_VL-NC5"/>
      <sheetName val="MH_RATE5"/>
      <sheetName val="Ng_hàng_xà+bulong5"/>
      <sheetName val="chiet_tinh5"/>
      <sheetName val="Bang_KL5"/>
      <sheetName val="Đầu_vào4"/>
      <sheetName val="Equip_4"/>
      <sheetName val="A1_CN4"/>
      <sheetName val="DG_thep_ma_kem5"/>
      <sheetName val="Lcau_-_Lxuc5"/>
      <sheetName val="DM_60615"/>
      <sheetName val="CT_vat_lieu5"/>
      <sheetName val="Trạm_biến_áp4"/>
      <sheetName val="Đơn_Giá_4"/>
      <sheetName val="Chenh_lech_vat_tu4"/>
      <sheetName val="Diện_tích4"/>
      <sheetName val="1_Khái_toán4"/>
      <sheetName val="TONG_HOP_T5_19984"/>
      <sheetName val="Chi_tiet_XD_TBA4"/>
      <sheetName val="DG_DZ5"/>
      <sheetName val="DG_TBA5"/>
      <sheetName val="rate_material4"/>
      <sheetName val="CT-0_4KV4"/>
      <sheetName val="KL_Chi_tiết_Xây_tô4"/>
      <sheetName val="Bill_1_Quy_dinh_chung4"/>
      <sheetName val="1_R18_BF4"/>
      <sheetName val="6_External_works-R184"/>
      <sheetName val="Phan_khai_KLuong4"/>
      <sheetName val="Data_Input5"/>
      <sheetName val="Project_Data4"/>
      <sheetName val="07Base_Cost4"/>
      <sheetName val="Chi_tiet_KL4"/>
      <sheetName val="Tổng_hợp_KL4"/>
      <sheetName val="Measure_13064"/>
      <sheetName val="Area_Cal4"/>
      <sheetName val="04_-_XUONG_DET_B4"/>
      <sheetName val="dg_tphcm4"/>
      <sheetName val="_034"/>
      <sheetName val="chieu_day_san4"/>
      <sheetName val="Podium_Concrete_Works4"/>
      <sheetName val="KLCT-_TOWER4"/>
      <sheetName val="KLCT-_PODIUM4"/>
      <sheetName val="Gia_thanh_chuoi_su4"/>
      <sheetName val="Tiep_dia4"/>
      <sheetName val="Don_gia_vung_III-Can_Tho4"/>
      <sheetName val="Loại_Vật_tư4"/>
      <sheetName val="Elect_(3)4"/>
      <sheetName val="plan&amp;section_of_foundation4"/>
      <sheetName val="design_criteria4"/>
      <sheetName val="Bond_수수료_계산_포맷4"/>
      <sheetName val="ITB_COST4"/>
      <sheetName val="PAGE_14"/>
      <sheetName val="DM_674"/>
      <sheetName val="Đầu_tư4"/>
      <sheetName val="T_KÊ_K_CẤU4"/>
      <sheetName val="4_PTDG4"/>
      <sheetName val="A1,_May4"/>
      <sheetName val="Vat_lieu4"/>
      <sheetName val="ESTI_4"/>
      <sheetName val="EIRR&gt;_24"/>
      <sheetName val="KL_san_lap4"/>
      <sheetName val="Bill_01_-_CTN4"/>
      <sheetName val="Bill_2_2_Villa_2_beds4"/>
      <sheetName val="6787CWFASE2CASE2_00_xls4"/>
      <sheetName val="Xay_lapduongR34"/>
      <sheetName val="Bill_02_-_Xay_gach-Pou_4"/>
      <sheetName val="Bill_03-Chống_thấm-Pou4"/>
      <sheetName val="Bill_04-Kim_loại-Pou4"/>
      <sheetName val="Bill_05_-_Hoan_thien-Pou_4"/>
      <sheetName val="Bill_02_-_Xay_gach-Tower4"/>
      <sheetName val="Bill_03-Chống_thấm-Tower4"/>
      <sheetName val="Bill_04-Kim_loại-Tower4"/>
      <sheetName val="Bill_05_-_Hoan_thien-Tower4"/>
      <sheetName val="KL-_KHAC4"/>
      <sheetName val="BILL_3_-_KẾT_CẤU_HẦM4"/>
      <sheetName val="PTĐG_LTBT4"/>
      <sheetName val="CTG-PRECHEx1_44"/>
      <sheetName val="CTG-AB_(2)4"/>
      <sheetName val="CTG-AB_(3)4"/>
      <sheetName val="CTG-PLP-1_084"/>
      <sheetName val="Pre_Đội_nhóm4"/>
      <sheetName val="Vat_tu_XD4"/>
      <sheetName val="Tower_-_Concrete_Works4"/>
      <sheetName val="Bill-04_ket_cau_thap-_UNI4"/>
      <sheetName val="TH_Vat_tu4"/>
      <sheetName val="gia_cong_tac4"/>
      <sheetName val="_Bill_5-Earthing_2_-_Add_Works4"/>
      <sheetName val="Analisa_Gabungan4"/>
      <sheetName val="GV1-D13_(Casement_door)4"/>
      <sheetName val="Isolasi_Luar_Dalam4"/>
      <sheetName val="Isolasi_Luar4"/>
      <sheetName val="HÐ_ngoài5"/>
      <sheetName val="6PILE__(돌출)4"/>
      <sheetName val="TH_N_Cong4"/>
      <sheetName val="Bang_trong_luong_rieng_thep4"/>
      <sheetName val="Harga_ME_4"/>
      <sheetName val="Cước_VC_+_ĐM_CP_Tư_vấn4"/>
      <sheetName val="Hệ_số4"/>
      <sheetName val="DATA_BASE4"/>
      <sheetName val="Equipment_list_(PAC)4"/>
      <sheetName val="DETAIL_4"/>
      <sheetName val="TH_MTC4"/>
      <sheetName val="CẤP_THOÁT_NƯỚC4"/>
      <sheetName val="THDT_goi_thau_TB4"/>
      <sheetName val="Tien_do_TV4"/>
      <sheetName val="final_list_20055"/>
      <sheetName val="LV_data4"/>
      <sheetName val="Gia_vat_tu4"/>
      <sheetName val="TINH_KHOI_LUONG4"/>
      <sheetName val="Chenh_lech_ca_may4"/>
      <sheetName val="TLg_CN&amp;Laixe4"/>
      <sheetName val="TLg_CN&amp;Laixe_(2)4"/>
      <sheetName val="TLg_Laitau4"/>
      <sheetName val="TLg_Laitau_(2)4"/>
      <sheetName val="bridge_#_14"/>
      <sheetName val="Buy_vs__Lease_Car4"/>
      <sheetName val="CP_Khac_cuoc_VC3"/>
      <sheetName val="PRE_(E)4"/>
      <sheetName val="subcon_sched4"/>
      <sheetName val="Budget_Code3"/>
      <sheetName val="Chi_tiet4"/>
      <sheetName val="Bang_3_Chi_tiet_phan_Dz4"/>
      <sheetName val="KHOI_LUONG4"/>
      <sheetName val="HVAC_BLOCK_B44"/>
      <sheetName val="BẢNG_KHỐI_LƯỢNG_TỔNG_HỢP3"/>
      <sheetName val="CTKL_KTX_HT3"/>
      <sheetName val="2_Chiet_tinh3"/>
      <sheetName val="Tong_du_toan3"/>
      <sheetName val="Bill_2_-_ketcau3"/>
      <sheetName val="NHÀ_NHẬP_LIỆU3"/>
      <sheetName val="MÓNG_SILO3"/>
      <sheetName val="Chi_tiet_lan_can3"/>
      <sheetName val="Analisa_&amp;_Upah3"/>
      <sheetName val="Purchase_Order3"/>
      <sheetName val="13-Cốt_thép_(10mm&lt;D≤18mm)_FO163"/>
      <sheetName val="du_lieu_du_toan3"/>
      <sheetName val="DL_ĐẦU_VÀO3"/>
      <sheetName val="BOQ_THAN3"/>
      <sheetName val="D_&amp;_W_sizes3"/>
      <sheetName val="Du_lieu4"/>
      <sheetName val="cash_budget3"/>
      <sheetName val="Luong_NII3"/>
      <sheetName val="DINH_MUC_THI_NGHIEM3"/>
      <sheetName val="Luong_NI3"/>
      <sheetName val="Phan_tich3"/>
      <sheetName val="CT_Thang_Mo3"/>
      <sheetName val="CT__PL3"/>
      <sheetName val="dongia__2_3"/>
      <sheetName val="Thép_CKN3"/>
      <sheetName val="GOC-KO_IN3"/>
      <sheetName val="MAU_8A3"/>
      <sheetName val="MAU_8B3"/>
      <sheetName val="MAU_93"/>
      <sheetName val="MAU_103"/>
      <sheetName val="sochitiettaikhoan_3"/>
      <sheetName val="Share_price_data3"/>
      <sheetName val="19_33"/>
      <sheetName val="20_33"/>
      <sheetName val="Chieu_4_33"/>
      <sheetName val="Cow_req3"/>
      <sheetName val="TỔNG_HỢP3"/>
      <sheetName val="14-LẦN_3-CHIỀU3"/>
      <sheetName val="14-LẦN_1-SÁNG3"/>
      <sheetName val="14-LẦN_2-TRƯA3"/>
      <sheetName val="1_3+1_4-TOTAL_-_Ko_IN3"/>
      <sheetName val="2_1-LẦN_3-CHIỀU3"/>
      <sheetName val="2_1-LẦN_1-SÁNG3"/>
      <sheetName val="2_1-LẦN_2-TRƯA3"/>
      <sheetName val="2_1-TOTAL-Ko_IN3"/>
      <sheetName val="1_3(TMR_4)3"/>
      <sheetName val="CHO_DE3"/>
      <sheetName val="1_1+1_2+2_2+2_3(TMR_3)3"/>
      <sheetName val="CK1+CK2_(VS_SAN_CHOI_23)3"/>
      <sheetName val="CK1+CK2_(2)3"/>
      <sheetName val="12-16_THÁNG3"/>
      <sheetName val="CAN_SỮA3"/>
      <sheetName val="54+55+56(SAU_CAI_SỮA-6)3"/>
      <sheetName val="BÊ_71-90_NGÀY3"/>
      <sheetName val="BÊ_12-16_tháng3"/>
      <sheetName val="BÊ_6-123"/>
      <sheetName val="BÊ_1-33"/>
      <sheetName val="F01-BC_KHAU_PHAN_SANG_20_33"/>
      <sheetName val="F01-BC_KHAU_PHAN_CHIEU_19_33"/>
      <sheetName val="dinh_mưc_cty3"/>
      <sheetName val="Giá_thành3"/>
      <sheetName val="Thong_ke3"/>
      <sheetName val="Energy_for_milk_prod3"/>
      <sheetName val="DE_NGHI_XUAT_3"/>
      <sheetName val="phieu_xuat_mau3"/>
      <sheetName val="PHIEU_XUAT_CHIEU3"/>
      <sheetName val="11_rai_them_cỏ3"/>
      <sheetName val="PHU_LUC_02-_HDSD_CAC_BIEU_MAU3"/>
      <sheetName val="PhU_LUC_01-_MA_CAC_NHOM_BO3"/>
      <sheetName val="F03-BC_THUC_TRON_SANG_20_33"/>
      <sheetName val="F03-BC_THUC_TRON_CHIEU_19_33"/>
      <sheetName val="F02-BC_THEO_DOI_THUC_AN_DU3"/>
      <sheetName val="Tham_khao-_Bao_cao_xuat_thuc_a3"/>
      <sheetName val="Don_gia_(khong_in)3"/>
      <sheetName val="Dlieu_dau_vao3"/>
      <sheetName val="DK1_Don_gia3"/>
      <sheetName val="1_MONG_1-23"/>
      <sheetName val="BANCO_(2)3"/>
      <sheetName val="MT_DPin_(2)3"/>
      <sheetName val="02__PTDG3"/>
      <sheetName val="Chiết_tính3"/>
      <sheetName val="TK_chi_tiet1"/>
      <sheetName val="Income_Statement3"/>
      <sheetName val="Shareholders'_Equity3"/>
      <sheetName val="VC_xd1"/>
      <sheetName val="Gia_VLTB1"/>
      <sheetName val="B_Luong1"/>
      <sheetName val="C_May1"/>
      <sheetName val="TB_NẶNG1"/>
      <sheetName val="Du_tru_CP-Bieu_011"/>
      <sheetName val="dm_3661"/>
      <sheetName val="DM_60601"/>
      <sheetName val="Dự_thầu1"/>
      <sheetName val="Nhap_VT_oto1"/>
      <sheetName val="wk_prgs1"/>
      <sheetName val="Ma_don_vi1"/>
      <sheetName val="bang_cc1"/>
      <sheetName val="Bill_No_3_-_Prov__Sum_(Ph2&amp;3)1"/>
      <sheetName val="TH_TN1"/>
      <sheetName val="Bill_2-Road_HR21"/>
      <sheetName val="Bill_3_-_Softscape_HR21"/>
      <sheetName val="Ｎｏ_131"/>
      <sheetName val="DGchitiet_1"/>
      <sheetName val="AG_Pipe_Qty_Analysis1"/>
      <sheetName val="Tổng_GT1"/>
      <sheetName val="Chi_tiết_KL1"/>
      <sheetName val="ca_máy1"/>
      <sheetName val="khấu_trừ_phạt1"/>
      <sheetName val="GT__KHAU_TRU1"/>
      <sheetName val="HAO_HUT_VAT_TU_(2)1"/>
      <sheetName val="cao_độ1"/>
      <sheetName val="đọc_số1"/>
      <sheetName val="HỆ_THỐNG_PHÒNG_CHÁY_CHỮA_CHÁY1"/>
      <sheetName val="HỆ_THỐNG_CẤP_THOÁT_NƯỚC1"/>
      <sheetName val="HỆ_THỐNG_ĐHKK1"/>
      <sheetName val="MÁY_PHÁT_ĐIỆN1"/>
      <sheetName val="HỆ_THỐNG_ĐIỆN1"/>
      <sheetName val="Thiết_bị_chính1"/>
      <sheetName val="CP_HMC1"/>
      <sheetName val="2_1Warehouse_11"/>
      <sheetName val="Data_Wall1"/>
      <sheetName val="Hao_phí1"/>
      <sheetName val="THEP_TAM1"/>
      <sheetName val="THEP_HÌNH1"/>
      <sheetName val="THEP_HINH1"/>
      <sheetName val="XA_GO1"/>
      <sheetName val="BANG_TRA1"/>
      <sheetName val="CĂN_HỘ_T16-17_1"/>
      <sheetName val="TRỤC_ĐỨNG_THOÁT_BẨN_T15-171"/>
      <sheetName val="TRỤC_ĐỨNG_TM_T15-171"/>
      <sheetName val="Structure_data1"/>
      <sheetName val="Chi_tiet_cong_no1"/>
      <sheetName val="PHÁT_SINH_TẦNG_1_1"/>
      <sheetName val="PHÁT_SINH_TẦNG_21"/>
      <sheetName val="Hầm_chuyển_psinh1"/>
      <sheetName val="Ống_thẳng1"/>
      <sheetName val="Côn_thu1"/>
      <sheetName val="Vuông_tròn1"/>
      <sheetName val="Chân_rẽ1"/>
      <sheetName val="Chạc_ba1"/>
      <sheetName val="CP_Du_phong1"/>
      <sheetName val="THCP_Lap_dat1"/>
      <sheetName val="THCP_xay_dung1"/>
      <sheetName val="Tong_hop_kinh_phi1"/>
      <sheetName val="CHI_PHI1"/>
      <sheetName val="1_Requisition(E)1"/>
      <sheetName val="Móng,_nền_1"/>
      <sheetName val="Main_Bldg-Rev021"/>
      <sheetName val="D&amp;W_def_1"/>
      <sheetName val="Nhan_cong1"/>
      <sheetName val="Thiet_bi1"/>
      <sheetName val="Vat_tu1"/>
      <sheetName val="DM_ChiPhi1"/>
      <sheetName val="May_TC1"/>
      <sheetName val="TH_Kinh_phi1"/>
      <sheetName val="Ptvl_1"/>
      <sheetName val="Dự_toán1"/>
      <sheetName val="Đơn_Giá_TH1"/>
      <sheetName val="Nhân_công1"/>
      <sheetName val="Phân_tích1"/>
      <sheetName val="C_P_Thiết_bị1"/>
      <sheetName val="T_H_Kinh_phí1"/>
      <sheetName val="Vật_tư1"/>
      <sheetName val="Trang_bìa1"/>
      <sheetName val="TONG_HOP1"/>
      <sheetName val="phan_tic_chi_tiet1"/>
      <sheetName val="Bill_Prelim-CDT"/>
      <sheetName val="Bill_BPTC-CDT"/>
      <sheetName val="Chi_tiết_BPTC"/>
      <sheetName val="Bill_BPTC-CDT_(PA_MCT_CDT)"/>
      <sheetName val="Chi_tiết_BPTC_(PA_MCT_CDT)"/>
      <sheetName val="1__Office"/>
      <sheetName val="KHOI_LUONG15-4"/>
      <sheetName val="Doi_so"/>
      <sheetName val="DANH_MỤC_HỒ_SƠ"/>
      <sheetName val="GT_PHÁT_SINH_NGOÀI_HĐ"/>
      <sheetName val="KL_PHÁT_SINH_"/>
      <sheetName val="PS_NGOÀI_HĐ"/>
      <sheetName val="GT_PHÁT_SINH_VƯỢT_HĐ"/>
      <sheetName val="PS_TĂNG_GIẢM_TRONG_HĐ"/>
      <sheetName val="DGCT_PHÁT_SINH"/>
      <sheetName val="DGCT_TRẦN_NLV"/>
      <sheetName val="DGKL_chi_tiết_NLV"/>
      <sheetName val="DGKL_chi_tiết_NHN,NK"/>
      <sheetName val="TG_KL"/>
      <sheetName val="DGCT_SƠN_BẢ_TƯỜNG_NLV"/>
      <sheetName val="DGKL_TRẦN_NHN"/>
      <sheetName val="MTO_REV_2(ARMOR)"/>
      <sheetName val="KL_THEP__GIAM_DO_DUNG_COUPLER"/>
      <sheetName val="01_KL_THÉP_NHẬP_VỀ"/>
      <sheetName val="2__NT_VLDV"/>
      <sheetName val="GHI_CHU"/>
      <sheetName val="1_BB_LMHT"/>
      <sheetName val="Bê_tông_bảo_vệ"/>
      <sheetName val="01__Data"/>
      <sheetName val="Neo,_nối_cốt_thép_dầm,_cột"/>
      <sheetName val="Uốn_móc_cốt_thép"/>
      <sheetName val="Tiêu_chuẩn_cốt_thép"/>
      <sheetName val="Cotthep_NPT"/>
      <sheetName val="vl_nc_mtc"/>
      <sheetName val="DM-VNT_ko_sd"/>
      <sheetName val="Bảng_đo_bóc_KL_OLK-09"/>
      <sheetName val="6_3_CHI_TIET_OLK-09"/>
      <sheetName val="B3A_-_TOWER_A"/>
      <sheetName val="Annex_B"/>
      <sheetName val="TLG_Type"/>
      <sheetName val="1_Civil_(Org)"/>
      <sheetName val="Dot_4"/>
      <sheetName val="1_San_"/>
      <sheetName val="Thop_Ksat"/>
      <sheetName val="Thu_hoi_"/>
      <sheetName val="HM_chung"/>
      <sheetName val="CP_xd-thiet_bi"/>
      <sheetName val="TH-TN_LD_TB"/>
      <sheetName val="CP_xaydung"/>
      <sheetName val="Thao_ha_phu_kien"/>
      <sheetName val="VL-NC-MTC_ket_cau"/>
      <sheetName val="KHOI_LUONG_TONG"/>
      <sheetName val="TK_22KV"/>
      <sheetName val="DM_366-1777"/>
      <sheetName val="Thi_nhiem"/>
      <sheetName val="Gia_goc_VT-TB"/>
      <sheetName val="Gia_vc_den_chan_CT"/>
      <sheetName val="culy_22"/>
      <sheetName val="Luong_2050"/>
      <sheetName val="ca_may_QN"/>
      <sheetName val="TNHC1246_"/>
      <sheetName val="Ca_may_TT06_2010"/>
      <sheetName val="Don_gia_VLXD_dia_phuong"/>
      <sheetName val="Bang_luong_SCL"/>
      <sheetName val="Dinh_muc_TN1426"/>
      <sheetName val="KL_thep_lam_sat"/>
      <sheetName val="Tien_Thuong"/>
      <sheetName val="NC_XL_6T_cuoi_01_CTy"/>
      <sheetName val="Data_-6T_dau"/>
      <sheetName val="Cong_6T"/>
      <sheetName val="Dgia_vat_tu"/>
      <sheetName val="Don_gia_III"/>
      <sheetName val="D÷_liÖu"/>
      <sheetName val="Chi_phi_van_chuyen"/>
      <sheetName val="Div26_-_Elect"/>
      <sheetName val="Inputs_Sens"/>
      <sheetName val="IS_Sum_CM"/>
      <sheetName val="gia vt,nc,may"/>
      <sheetName val="Huong dan"/>
      <sheetName val="Financ. Overview"/>
      <sheetName val="Toolbox"/>
      <sheetName val="TINH GIA - SAN XUAT Vertico"/>
      <sheetName val="Dây"/>
      <sheetName val="Nuoc5T"/>
      <sheetName val="Dien5T"/>
      <sheetName val="CAP NUOC"/>
      <sheetName val="cấp nước trục nhà vs"/>
      <sheetName val="THOAT NUOC"/>
      <sheetName val="TB"/>
      <sheetName val="THOAT MUA"/>
      <sheetName val="Cáp phòng"/>
      <sheetName val="TMC ĐIỆN_Phi"/>
      <sheetName val="TMC Tổng"/>
      <sheetName val="TH Đèn Phòng L1"/>
      <sheetName val="TH Đèn Hầm L1"/>
      <sheetName val="TỦ MODULE T1"/>
      <sheetName val="APTOMAT"/>
      <sheetName val="DGIAgoi1"/>
      <sheetName val="13.BANG CT"/>
      <sheetName val="14.MMUS GIUA NHIP"/>
      <sheetName val="4.HSPBngang"/>
      <sheetName val="6.Tinh tai"/>
      <sheetName val="2 NSl"/>
      <sheetName val="17.US CHU tho a_b"/>
      <sheetName val="15.MMUS GOI"/>
      <sheetName val="Door_and_window2"/>
      <sheetName val="TH_các_CC"/>
      <sheetName val="Heso_DZ"/>
      <sheetName val="DM_336cai_tao"/>
      <sheetName val="DG_BINH_THUAN"/>
      <sheetName val="7_Khau_tru_"/>
      <sheetName val="4_CĂN"/>
      <sheetName val="2_CDPS"/>
      <sheetName val="HRG_BHN"/>
      <sheetName val="CĂN_ĐH"/>
      <sheetName val="Q_A01_2-Sh"/>
      <sheetName val="B-2__(DPP)"/>
      <sheetName val="Don_gia_NC"/>
      <sheetName val="BANRA"/>
      <sheetName val="DZ 22KV"/>
      <sheetName val="COVER"/>
      <sheetName val="Annual_CFs_Asset"/>
      <sheetName val="5.2.1 Đo bóc KL OLK-06"/>
      <sheetName val="QUO"/>
      <sheetName val="datatt"/>
      <sheetName val="PTVT"/>
      <sheetName val="GIÁ DỰ THẦU 30 CĂN"/>
      <sheetName val="Chu dau tu"/>
      <sheetName val="DG-1776KV4"/>
      <sheetName val="DG 4970"/>
      <sheetName val="THCT"/>
      <sheetName val="DM-1776"/>
      <sheetName val="DG Chi tiet"/>
      <sheetName val="Kê 0,4"/>
      <sheetName val="TH 0,4"/>
      <sheetName val="Kê 22"/>
      <sheetName val="TH 22"/>
      <sheetName val="TBA CAI TAO"/>
      <sheetName val="TBA XDM"/>
      <sheetName val="V-N-M"/>
      <sheetName val="TONG HOP DU TOAN"/>
      <sheetName val="Thop XAY DUNG"/>
      <sheetName val="CP HANG MUC CHUNG"/>
      <sheetName val="THKS+TK"/>
      <sheetName val="CHI PHI XD"/>
      <sheetName val="CHI PHI THI NGHIEM"/>
      <sheetName val="DGVL"/>
      <sheetName val="VC"/>
      <sheetName val="VLDIEN 22"/>
      <sheetName val="Tinhvanchuyen"/>
      <sheetName val="Dao dat"/>
      <sheetName val="TH Denbu"/>
      <sheetName val="Denbu"/>
      <sheetName val="Do ve DC"/>
      <sheetName val="CMHLT"/>
      <sheetName val="TH Bommin"/>
      <sheetName val="Bommin"/>
      <sheetName val="CHI PHI THI NGHIEM-LD thiet bi"/>
      <sheetName val="VLXD"/>
      <sheetName val="Luong TT01"/>
      <sheetName val="NLĐV"/>
      <sheetName val="Đongia"/>
      <sheetName val="Camay QB"/>
      <sheetName val="gia ca may BXD"/>
      <sheetName val="BANG LUONG KY SU"/>
      <sheetName val="Bang luong NHOM I"/>
      <sheetName val="Bangluong NHOM II "/>
      <sheetName val="13-XE_MAY"/>
      <sheetName val="09-GIA nhien lieu-ko in"/>
      <sheetName val="Tinh V cot chiem cho"/>
      <sheetName val="ĐM 1354"/>
      <sheetName val="KHOAN MAU"/>
      <sheetName val="ĐO ĐỊA VẬT LÝ"/>
      <sheetName val="KSMB"/>
      <sheetName val="KSCD"/>
      <sheetName val="khoan tiep dia"/>
      <sheetName val=" 1710 HOINGHINLD"/>
      <sheetName val="99"/>
      <sheetName val="99 (2)"/>
      <sheetName val="134 "/>
      <sheetName val="DCQ"/>
      <sheetName val="DCS"/>
      <sheetName val="DD"/>
      <sheetName val="Gia VT-TB"/>
      <sheetName val="noi suy xa"/>
      <sheetName val="noi suy xa thu hoi"/>
      <sheetName val="Giathau"/>
      <sheetName val="KS tuyen"/>
      <sheetName val="THTL"/>
      <sheetName val="CP(dz)"/>
      <sheetName val="DT"/>
      <sheetName val="CAUDIT"/>
      <sheetName val="Bia lot"/>
      <sheetName val="MB.DT.02"/>
      <sheetName val="01-&gt;12"/>
      <sheetName val="Article"/>
      <sheetName val="Classification"/>
      <sheetName val="BT3"/>
      <sheetName val="THKP957"/>
      <sheetName val="Tính giá NC"/>
      <sheetName val="Tiên lượng"/>
      <sheetName val="SL cước"/>
      <sheetName val="DSKH"/>
      <sheetName val="DT san XD-So lieu cu"/>
      <sheetName val="CTDZTA(5)"/>
      <sheetName val="THONG SO"/>
      <sheetName val="Đơn giá chi tiết TN 39"/>
      <sheetName val="Bang chiet tinh TBA"/>
      <sheetName val="EQT-ESTN"/>
      <sheetName val="DI_ESTI"/>
      <sheetName val="4.2.1 Đo bóc KL OLK-06"/>
      <sheetName val="4.1.1 CHI TIET OLK-06"/>
      <sheetName val="Hệ_qố2"/>
      <sheetName val="Electrical Works"/>
      <sheetName val="H_T_ INCOMING SYSTEM"/>
      <sheetName val="EQUIP LIST"/>
      <sheetName val="electrical"/>
      <sheetName val="So sanh"/>
      <sheetName val="HERD MOVEMENTFARM1"/>
      <sheetName val="HERD MOVEMENTFARM2"/>
      <sheetName val="A2TNTH"/>
      <sheetName val="CALVES 2-4"/>
      <sheetName val="Cavles 2-4"/>
      <sheetName val="CALVES 4-7"/>
      <sheetName val="HEIFER 7-12m"/>
      <sheetName val="HEIFER 12+"/>
      <sheetName val="FRESH COW 2017-18"/>
      <sheetName val="HP COW 2018"/>
      <sheetName val="LP COW 2017-18"/>
      <sheetName val="DRY COW"/>
      <sheetName val="TRANSITION"/>
      <sheetName val="FIELD CROPS"/>
      <sheetName val="FORAGE"/>
      <sheetName val="HERD_MOVEMENTFARM1"/>
      <sheetName val="HERD_MOVEMENTFARM2"/>
      <sheetName val="CALVES_2-4"/>
      <sheetName val="Cavles_2-4"/>
      <sheetName val="CALVES_4-7"/>
      <sheetName val="HEIFER_7-12m"/>
      <sheetName val="HEIFER_12+"/>
      <sheetName val="FRESH_COW_2017-18"/>
      <sheetName val="HP_COW_2018"/>
      <sheetName val="LP_COW_2017-18"/>
      <sheetName val="DRY_COW"/>
      <sheetName val="FIELD_CROPS"/>
      <sheetName val="HERD_MOVEMENTFARM11"/>
      <sheetName val="HERD_MOVEMENTFARM21"/>
      <sheetName val="CALVES_2-41"/>
      <sheetName val="Cavles_2-41"/>
      <sheetName val="CALVES_4-71"/>
      <sheetName val="HEIFER_7-12m1"/>
      <sheetName val="HEIFER_12+1"/>
      <sheetName val="FRESH_COW_2017-181"/>
      <sheetName val="HP_COW_20181"/>
      <sheetName val="LP_COW_2017-181"/>
      <sheetName val="DRY_COW1"/>
      <sheetName val="FIELD_CROPS1"/>
      <sheetName val="SUMDETAIL"/>
      <sheetName val="Factory"/>
      <sheetName val="Matchung"/>
      <sheetName val="BU LONG"/>
      <sheetName val="ĐNVT"/>
      <sheetName val="ĐNBL"/>
      <sheetName val="CTLK"/>
      <sheetName val="係数"/>
      <sheetName val="8521"/>
      <sheetName val="Package1"/>
      <sheetName val="Painting"/>
      <sheetName val="영동(D)"/>
      <sheetName val="Thuyết minh"/>
      <sheetName val="Đơn giá máy"/>
      <sheetName val="DT. NHA XUONG"/>
      <sheetName val="ABUT수량-A1"/>
      <sheetName val="Tong DT"/>
      <sheetName val="phan tich don gia"/>
      <sheetName val="Items"/>
      <sheetName val="Detail"/>
      <sheetName val="¥ "/>
      <sheetName val="KLall"/>
      <sheetName val="Cash Flow"/>
      <sheetName val="Yield"/>
      <sheetName val="AASHTO92"/>
      <sheetName val="Bill No.1.6"/>
      <sheetName val="Bill No.1.10"/>
      <sheetName val="Bill No.3.3"/>
      <sheetName val="Bill No.1.4"/>
      <sheetName val="Bill No.1.7"/>
      <sheetName val="Summary Bill No. 3"/>
      <sheetName val="PU_ITALY_9"/>
      <sheetName val="RAB_AR&amp;STR7"/>
      <sheetName val="chi_tiet_TBA7"/>
      <sheetName val="chi_tiet_C7"/>
      <sheetName val="Tro_giup9"/>
      <sheetName val="TH_DZ359"/>
      <sheetName val="Customize_Your_Purchase_Order7"/>
      <sheetName val="CHITIET_VL-NC-TT_-1p7"/>
      <sheetName val="CHITIET_VL-NC-TT-3p6"/>
      <sheetName val="TONG_HOP_VL-NC_TT7"/>
      <sheetName val="KPVC-BD_7"/>
      <sheetName val="Don_gia7"/>
      <sheetName val="DON_GIA_TRAM_(3)7"/>
      <sheetName val="DON_GIA_CAN_THO9"/>
      <sheetName val="HĐ_ngoài6"/>
      <sheetName val="XT_Buoc_36"/>
      <sheetName val="dongia_(2)6"/>
      <sheetName val="7606_DZ7"/>
      <sheetName val="project_management6"/>
      <sheetName val="Don_gia_chi_tiet7"/>
      <sheetName val="Adix_A6"/>
      <sheetName val="S-curve_6"/>
      <sheetName val="REINF_6"/>
      <sheetName val="Rates_20096"/>
      <sheetName val="So_doi_chieu_LC6"/>
      <sheetName val="MAIN_GATE_HOUSE6"/>
      <sheetName val="Du_toan6"/>
      <sheetName val="Commercial_value6"/>
      <sheetName val="Ky_Lam_Bridge6"/>
      <sheetName val="Provisional_Sums_Item6"/>
      <sheetName val="Gas_Pressure_Welding6"/>
      <sheetName val="General_Item&amp;General_Requireme6"/>
      <sheetName val="General_Items6"/>
      <sheetName val="Regenral_Requirements6"/>
      <sheetName val="chiet_tinh6"/>
      <sheetName val="Ng_hàng_xà+bulong6"/>
      <sheetName val="TONG_HOP_VL-NC6"/>
      <sheetName val="Bang_KL6"/>
      <sheetName val="MH_RATE6"/>
      <sheetName val="Đầu_vào5"/>
      <sheetName val="Lcau_-_Lxuc6"/>
      <sheetName val="DM_60616"/>
      <sheetName val="DG_thep_ma_kem6"/>
      <sheetName val="Equip_5"/>
      <sheetName val="A1_CN5"/>
      <sheetName val="CT_vat_lieu6"/>
      <sheetName val="Trạm_biến_áp5"/>
      <sheetName val="Đơn_Giá_5"/>
      <sheetName val="Chi_tiet_XD_TBA5"/>
      <sheetName val="CT-0_4KV5"/>
      <sheetName val="Chenh_lech_vat_tu5"/>
      <sheetName val="Diện_tích5"/>
      <sheetName val="1_Khái_toán5"/>
      <sheetName val="TONG_HOP_T5_19985"/>
      <sheetName val="rate_material5"/>
      <sheetName val="KL_Chi_tiết_Xây_tô5"/>
      <sheetName val="DG_DZ6"/>
      <sheetName val="DG_TBA6"/>
      <sheetName val="07Base_Cost5"/>
      <sheetName val="04_-_XUONG_DET_B5"/>
      <sheetName val="Bill_1_Quy_dinh_chung5"/>
      <sheetName val="1_R18_BF5"/>
      <sheetName val="6_External_works-R185"/>
      <sheetName val="Chi_tiet_KL5"/>
      <sheetName val="Tổng_hợp_KL5"/>
      <sheetName val="_035"/>
      <sheetName val="chieu_day_san5"/>
      <sheetName val="Podium_Concrete_Works5"/>
      <sheetName val="KLCT-_TOWER5"/>
      <sheetName val="KLCT-_PODIUM5"/>
      <sheetName val="Gia_thanh_chuoi_su5"/>
      <sheetName val="Tiep_dia5"/>
      <sheetName val="Don_gia_vung_III-Can_Tho5"/>
      <sheetName val="Phan_khai_KLuong5"/>
      <sheetName val="Area_Cal5"/>
      <sheetName val="Elect_(3)5"/>
      <sheetName val="plan&amp;section_of_foundation5"/>
      <sheetName val="design_criteria5"/>
      <sheetName val="Bond_수수료_계산_포맷5"/>
      <sheetName val="ITB_COST5"/>
      <sheetName val="PAGE_15"/>
      <sheetName val="Loại_Vật_tư5"/>
      <sheetName val="DM_675"/>
      <sheetName val="Đầu_tư5"/>
      <sheetName val="Xay_lapduongR35"/>
      <sheetName val="KL-_KHAC5"/>
      <sheetName val="BILL_3_-_KẾT_CẤU_HẦM5"/>
      <sheetName val="Bill_02_-_Xay_gach-Pou_5"/>
      <sheetName val="Bill_03-Chống_thấm-Pou5"/>
      <sheetName val="Bill_05_-_Hoan_thien-Pou_5"/>
      <sheetName val="Bill_02_-_Xay_gach-Tower5"/>
      <sheetName val="Bill_03-Chống_thấm-Tower5"/>
      <sheetName val="Bill_05_-_Hoan_thien-Tower5"/>
      <sheetName val="PTĐG_LTBT5"/>
      <sheetName val="CTG-PRECHEx1_45"/>
      <sheetName val="CTG-AB_(2)5"/>
      <sheetName val="CTG-AB_(3)5"/>
      <sheetName val="CTG-PLP-1_085"/>
      <sheetName val="Pre_Đội_nhóm5"/>
      <sheetName val="Bill_04-Kim_loại-Pou5"/>
      <sheetName val="Bill_04-Kim_loại-Tower5"/>
      <sheetName val="Vat_tu_XD5"/>
      <sheetName val="Tower_-_Concrete_Works5"/>
      <sheetName val="GV1-D13_(Casement_door)5"/>
      <sheetName val="gia_cong_tac5"/>
      <sheetName val="Measure_13065"/>
      <sheetName val="EIRR&gt;_25"/>
      <sheetName val="4_PTDG5"/>
      <sheetName val="Analisa_Gabungan5"/>
      <sheetName val="Isolasi_Luar_Dalam5"/>
      <sheetName val="Isolasi_Luar5"/>
      <sheetName val="Data_Input6"/>
      <sheetName val="Project_Data5"/>
      <sheetName val="dg_tphcm5"/>
      <sheetName val="Bill_01_-_CTN5"/>
      <sheetName val="Bill_2_2_Villa_2_beds5"/>
      <sheetName val="HÐ_ngoài6"/>
      <sheetName val="6PILE__(돌출)5"/>
      <sheetName val="Harga_ME_5"/>
      <sheetName val="T_KÊ_K_CẤU5"/>
      <sheetName val="A1,_May5"/>
      <sheetName val="Vat_lieu5"/>
      <sheetName val="TH_N_Cong5"/>
      <sheetName val="ESTI_5"/>
      <sheetName val="KL_san_lap5"/>
      <sheetName val="6787CWFASE2CASE2_00_xls5"/>
      <sheetName val="Bill-04_ket_cau_thap-_UNI5"/>
      <sheetName val="TH_Vat_tu5"/>
      <sheetName val="_Bill_5-Earthing_2_-_Add_Works5"/>
      <sheetName val="CẤP_THOÁT_NƯỚC5"/>
      <sheetName val="Cước_VC_+_ĐM_CP_Tư_vấn5"/>
      <sheetName val="Hệ_số5"/>
      <sheetName val="THDT_goi_thau_TB5"/>
      <sheetName val="Tien_do_TV5"/>
      <sheetName val="Bang_trong_luong_rieng_thep5"/>
      <sheetName val="DETAIL_5"/>
      <sheetName val="final_list_20056"/>
      <sheetName val="LV_data5"/>
      <sheetName val="Gia_vat_tu5"/>
      <sheetName val="TH_MTC5"/>
      <sheetName val="Chenh_lech_ca_may5"/>
      <sheetName val="TLg_CN&amp;Laixe5"/>
      <sheetName val="TLg_CN&amp;Laixe_(2)5"/>
      <sheetName val="TLg_Laitau5"/>
      <sheetName val="TLg_Laitau_(2)5"/>
      <sheetName val="Equipment_list_(PAC)5"/>
      <sheetName val="TINH_KHOI_LUONG5"/>
      <sheetName val="DATA_BASE5"/>
      <sheetName val="bridge_#_15"/>
      <sheetName val="Buy_vs__Lease_Car5"/>
      <sheetName val="Chi_tiet5"/>
      <sheetName val="Budget_Code4"/>
      <sheetName val="CP_Khac_cuoc_VC4"/>
      <sheetName val="subcon_sched5"/>
      <sheetName val="PRE_(E)5"/>
      <sheetName val="Bang_3_Chi_tiet_phan_Dz5"/>
      <sheetName val="KHOI_LUONG5"/>
      <sheetName val="HVAC_BLOCK_B45"/>
      <sheetName val="BẢNG_KHỐI_LƯỢNG_TỔNG_HỢP4"/>
      <sheetName val="CTKL_KTX_HT4"/>
      <sheetName val="2_Chiet_tinh4"/>
      <sheetName val="Tong_du_toan4"/>
      <sheetName val="Bill_2_-_ketcau4"/>
      <sheetName val="Analisa_&amp;_Upah4"/>
      <sheetName val="NHÀ_NHẬP_LIỆU4"/>
      <sheetName val="MÓNG_SILO4"/>
      <sheetName val="Chi_tiet_lan_can4"/>
      <sheetName val="13-Cốt_thép_(10mm&lt;D≤18mm)_FO164"/>
      <sheetName val="du_lieu_du_toan4"/>
      <sheetName val="Purchase_Order4"/>
      <sheetName val="DL_ĐẦU_VÀO4"/>
      <sheetName val="BOQ_THAN4"/>
      <sheetName val="D_&amp;_W_sizes4"/>
      <sheetName val="Du_lieu5"/>
      <sheetName val="cash_budget4"/>
      <sheetName val="Luong_NII4"/>
      <sheetName val="DINH_MUC_THI_NGHIEM4"/>
      <sheetName val="Luong_NI4"/>
      <sheetName val="Phan_tich4"/>
      <sheetName val="CT_Thang_Mo4"/>
      <sheetName val="CT__PL4"/>
      <sheetName val="BANCO_(2)4"/>
      <sheetName val="MT_DPin_(2)4"/>
      <sheetName val="dongia__2_4"/>
      <sheetName val="Thép_CKN4"/>
      <sheetName val="GOC-KO_IN4"/>
      <sheetName val="MAU_8A4"/>
      <sheetName val="MAU_8B4"/>
      <sheetName val="MAU_94"/>
      <sheetName val="MAU_104"/>
      <sheetName val="sochitiettaikhoan_4"/>
      <sheetName val="Share_price_data4"/>
      <sheetName val="19_34"/>
      <sheetName val="20_34"/>
      <sheetName val="Chieu_4_34"/>
      <sheetName val="Cow_req4"/>
      <sheetName val="TỔNG_HỢP4"/>
      <sheetName val="14-LẦN_3-CHIỀU4"/>
      <sheetName val="14-LẦN_1-SÁNG4"/>
      <sheetName val="14-LẦN_2-TRƯA4"/>
      <sheetName val="1_3+1_4-TOTAL_-_Ko_IN4"/>
      <sheetName val="2_1-LẦN_3-CHIỀU4"/>
      <sheetName val="2_1-LẦN_1-SÁNG4"/>
      <sheetName val="2_1-LẦN_2-TRƯA4"/>
      <sheetName val="2_1-TOTAL-Ko_IN4"/>
      <sheetName val="1_3(TMR_4)4"/>
      <sheetName val="CHO_DE4"/>
      <sheetName val="1_1+1_2+2_2+2_3(TMR_3)4"/>
      <sheetName val="CK1+CK2_(VS_SAN_CHOI_23)4"/>
      <sheetName val="CK1+CK2_(2)4"/>
      <sheetName val="12-16_THÁNG4"/>
      <sheetName val="CAN_SỮA4"/>
      <sheetName val="54+55+56(SAU_CAI_SỮA-6)4"/>
      <sheetName val="BÊ_71-90_NGÀY4"/>
      <sheetName val="BÊ_12-16_tháng4"/>
      <sheetName val="BÊ_6-124"/>
      <sheetName val="BÊ_1-34"/>
      <sheetName val="F01-BC_KHAU_PHAN_SANG_20_34"/>
      <sheetName val="F01-BC_KHAU_PHAN_CHIEU_19_34"/>
      <sheetName val="dinh_mưc_cty4"/>
      <sheetName val="Giá_thành4"/>
      <sheetName val="Thong_ke4"/>
      <sheetName val="Energy_for_milk_prod4"/>
      <sheetName val="DE_NGHI_XUAT_4"/>
      <sheetName val="phieu_xuat_mau4"/>
      <sheetName val="PHIEU_XUAT_CHIEU4"/>
      <sheetName val="11_rai_them_cỏ4"/>
      <sheetName val="PHU_LUC_02-_HDSD_CAC_BIEU_MAU4"/>
      <sheetName val="PhU_LUC_01-_MA_CAC_NHOM_BO4"/>
      <sheetName val="F03-BC_THUC_TRON_SANG_20_34"/>
      <sheetName val="F03-BC_THUC_TRON_CHIEU_19_34"/>
      <sheetName val="F02-BC_THEO_DOI_THUC_AN_DU4"/>
      <sheetName val="Tham_khao-_Bao_cao_xuat_thuc_a4"/>
      <sheetName val="Dlieu_dau_vao4"/>
      <sheetName val="DK1_Don_gia4"/>
      <sheetName val="Don_gia_(khong_in)4"/>
      <sheetName val="1_MONG_1-24"/>
      <sheetName val="02__PTDG4"/>
      <sheetName val="Chiết_tính4"/>
      <sheetName val="TK_chi_tiet2"/>
      <sheetName val="Income_Statement4"/>
      <sheetName val="Shareholders'_Equity4"/>
      <sheetName val="VC_xd2"/>
      <sheetName val="Gia_VLTB2"/>
      <sheetName val="B_Luong2"/>
      <sheetName val="C_May2"/>
      <sheetName val="wk_prgs2"/>
      <sheetName val="Ma_don_vi2"/>
      <sheetName val="bang_cc2"/>
      <sheetName val="TH_TN2"/>
      <sheetName val="dm_3662"/>
      <sheetName val="DM_60602"/>
      <sheetName val="Bill_No_3_-_Prov__Sum_(Ph2&amp;3)2"/>
      <sheetName val="Du_tru_CP-Bieu_012"/>
      <sheetName val="TB_NẶNG2"/>
      <sheetName val="CĂN_HỘ_T16-17_2"/>
      <sheetName val="TRỤC_ĐỨNG_THOÁT_BẨN_T15-172"/>
      <sheetName val="TRỤC_ĐỨNG_TM_T15-172"/>
      <sheetName val="Bill_2-Road_HR22"/>
      <sheetName val="Bill_3_-_Softscape_HR22"/>
      <sheetName val="Ｎｏ_132"/>
      <sheetName val="DGchitiet_2"/>
      <sheetName val="AG_Pipe_Qty_Analysis2"/>
      <sheetName val="Dự_thầu2"/>
      <sheetName val="Nhap_VT_oto2"/>
      <sheetName val="đọc_số2"/>
      <sheetName val="CP_HMC2"/>
      <sheetName val="2_1Warehouse_12"/>
      <sheetName val="Data_Wall2"/>
      <sheetName val="Hao_phí2"/>
      <sheetName val="THEP_TAM2"/>
      <sheetName val="THEP_HÌNH2"/>
      <sheetName val="THEP_HINH2"/>
      <sheetName val="XA_GO2"/>
      <sheetName val="BANG_TRA2"/>
      <sheetName val="Tổng_GT2"/>
      <sheetName val="Chi_tiết_KL2"/>
      <sheetName val="ca_máy2"/>
      <sheetName val="khấu_trừ_phạt2"/>
      <sheetName val="GT__KHAU_TRU2"/>
      <sheetName val="HAO_HUT_VAT_TU_(2)2"/>
      <sheetName val="cao_độ2"/>
      <sheetName val="HỆ_THỐNG_PHÒNG_CHÁY_CHỮA_CHÁY2"/>
      <sheetName val="HỆ_THỐNG_CẤP_THOÁT_NƯỚC2"/>
      <sheetName val="HỆ_THỐNG_ĐHKK2"/>
      <sheetName val="MÁY_PHÁT_ĐIỆN2"/>
      <sheetName val="HỆ_THỐNG_ĐIỆN2"/>
      <sheetName val="Thiết_bị_chính2"/>
      <sheetName val="gui_BKCT1"/>
      <sheetName val="Chi_tiet_cong_no2"/>
      <sheetName val="PHÁT_SINH_TẦNG_1_2"/>
      <sheetName val="PHÁT_SINH_TẦNG_22"/>
      <sheetName val="Hầm_chuyển_psinh2"/>
      <sheetName val="Ống_thẳng2"/>
      <sheetName val="Côn_thu2"/>
      <sheetName val="Vuông_tròn2"/>
      <sheetName val="Chân_rẽ2"/>
      <sheetName val="Chạc_ba2"/>
      <sheetName val="Structure_data2"/>
      <sheetName val="CP_Du_phong2"/>
      <sheetName val="THCP_Lap_dat2"/>
      <sheetName val="THCP_xay_dung2"/>
      <sheetName val="Tong_hop_kinh_phi2"/>
      <sheetName val="CHI_PHI2"/>
      <sheetName val="1_Requisition(E)2"/>
      <sheetName val="Móng,_nền_2"/>
      <sheetName val="Main_Bldg-Rev022"/>
      <sheetName val="D&amp;W_def_2"/>
      <sheetName val="Nhan_cong2"/>
      <sheetName val="Thiet_bi2"/>
      <sheetName val="Vat_tu2"/>
      <sheetName val="DM_ChiPhi2"/>
      <sheetName val="May_TC2"/>
      <sheetName val="TH_Kinh_phi2"/>
      <sheetName val="Ptvl_2"/>
      <sheetName val="Dự_toán2"/>
      <sheetName val="Đơn_Giá_TH2"/>
      <sheetName val="Nhân_công2"/>
      <sheetName val="Phân_tích2"/>
      <sheetName val="C_P_Thiết_bị2"/>
      <sheetName val="T_H_Kinh_phí2"/>
      <sheetName val="Vật_tư2"/>
      <sheetName val="Trang_bìa2"/>
      <sheetName val="Don_gia_chi_tiet_DIEN_21"/>
      <sheetName val="TONG_HOP2"/>
      <sheetName val="DG_14261"/>
      <sheetName val="Theo_doi_Doanh_thu_20171"/>
      <sheetName val="phan_tic_chi_tiet2"/>
      <sheetName val="1_2_Staff_Schedule1"/>
      <sheetName val="1_San_1"/>
      <sheetName val="BẢNG_ÁP_GIÁ_(in)1"/>
      <sheetName val="NT_(KL)_IN1"/>
      <sheetName val="DOM_D21"/>
      <sheetName val="nhà_ăn1"/>
      <sheetName val="Công_nhật1"/>
      <sheetName val="btkt_cột1"/>
      <sheetName val="Chi_tiet_-tong_9_thang1"/>
      <sheetName val="0__Input1"/>
      <sheetName val="Gia_vat_lieu1"/>
      <sheetName val="Precios_unitarios_AXH1"/>
      <sheetName val="3__CNT1"/>
      <sheetName val="unit_price_list(M)1"/>
      <sheetName val="TH_VL,_NC,_DDHT_Thanhphuoc1"/>
      <sheetName val="So_lieu_chung1"/>
      <sheetName val="Doi_so1"/>
      <sheetName val="MTO_REV_2(ARMOR)1"/>
      <sheetName val="DANH_MỤC_HỒ_SƠ1"/>
      <sheetName val="GT_PHÁT_SINH_NGOÀI_HĐ1"/>
      <sheetName val="KL_PHÁT_SINH_1"/>
      <sheetName val="PS_NGOÀI_HĐ1"/>
      <sheetName val="GT_PHÁT_SINH_VƯỢT_HĐ1"/>
      <sheetName val="PS_TĂNG_GIẢM_TRONG_HĐ1"/>
      <sheetName val="DGCT_PHÁT_SINH1"/>
      <sheetName val="DGCT_TRẦN_NLV1"/>
      <sheetName val="DGKL_chi_tiết_NLV1"/>
      <sheetName val="DGKL_chi_tiết_NHN,NK1"/>
      <sheetName val="TG_KL1"/>
      <sheetName val="DGCT_SƠN_BẢ_TƯỜNG_NLV1"/>
      <sheetName val="DGKL_TRẦN_NHN1"/>
      <sheetName val="Bill_Prelim-CDT1"/>
      <sheetName val="Bill_BPTC-CDT1"/>
      <sheetName val="Chi_tiết_BPTC1"/>
      <sheetName val="Bill_BPTC-CDT_(PA_MCT_CDT)1"/>
      <sheetName val="Chi_tiết_BPTC_(PA_MCT_CDT)1"/>
      <sheetName val="KL_THEP__GIAM_DO_DUNG_COUPLER1"/>
      <sheetName val="01_KL_THÉP_NHẬP_VỀ1"/>
      <sheetName val="2__NT_VLDV1"/>
      <sheetName val="GHI_CHU1"/>
      <sheetName val="1_BB_LMHT1"/>
      <sheetName val="Tong_hop_vat_tu1"/>
      <sheetName val="DM-VNT_ko_sd1"/>
      <sheetName val="Bảng_đo_bóc_KL_OLK-091"/>
      <sheetName val="6_3_CHI_TIET_OLK-091"/>
      <sheetName val="1__Office1"/>
      <sheetName val="Cotthep_NPT1"/>
      <sheetName val="vl_nc_mtc1"/>
      <sheetName val="1_Civil_(Org)1"/>
      <sheetName val="Bê_tông_bảo_vệ1"/>
      <sheetName val="01__Data1"/>
      <sheetName val="Neo,_nối_cốt_thép_dầm,_cột1"/>
      <sheetName val="Uốn_móc_cốt_thép1"/>
      <sheetName val="Tiêu_chuẩn_cốt_thép1"/>
      <sheetName val="B3A_-_TOWER_A1"/>
      <sheetName val="Annex_B1"/>
      <sheetName val="TLG_Type1"/>
      <sheetName val="Dot_41"/>
      <sheetName val="KHOI_LUONG15-41"/>
      <sheetName val="KL_thep_lam_sat1"/>
      <sheetName val="Tien_Thuong1"/>
      <sheetName val="NC_XL_6T_cuoi_01_CTy1"/>
      <sheetName val="Data_-6T_dau1"/>
      <sheetName val="Cong_6T1"/>
      <sheetName val="Thop_Ksat1"/>
      <sheetName val="Thu_hoi_1"/>
      <sheetName val="HM_chung1"/>
      <sheetName val="CP_xd-thiet_bi1"/>
      <sheetName val="TH-TN_LD_TB1"/>
      <sheetName val="CP_xaydung1"/>
      <sheetName val="Thao_ha_phu_kien1"/>
      <sheetName val="VL-NC-MTC_ket_cau1"/>
      <sheetName val="KHOI_LUONG_TONG1"/>
      <sheetName val="TK_22KV1"/>
      <sheetName val="DM_366-17771"/>
      <sheetName val="Thi_nhiem1"/>
      <sheetName val="Gia_goc_VT-TB1"/>
      <sheetName val="Gia_vc_den_chan_CT1"/>
      <sheetName val="culy_221"/>
      <sheetName val="Luong_20501"/>
      <sheetName val="ca_may_QN1"/>
      <sheetName val="TNHC1246_1"/>
      <sheetName val="Ca_may_TT06_20101"/>
      <sheetName val="Don_gia_VLXD_dia_phuong1"/>
      <sheetName val="Bang_luong_SCL1"/>
      <sheetName val="Dinh_muc_TN14261"/>
      <sheetName val="Chi_phi_van_chuyen1"/>
      <sheetName val="Dgia_vat_tu1"/>
      <sheetName val="Don_gia_III1"/>
      <sheetName val="D÷_liÖu1"/>
      <sheetName val="2_CDPS1"/>
      <sheetName val="Q_A01_2-Sh1"/>
      <sheetName val="DM_336cai_tao1"/>
      <sheetName val="TH_các_CC1"/>
      <sheetName val="Heso_DZ1"/>
      <sheetName val="Danh_mục"/>
      <sheetName val="HRG_BHN1"/>
      <sheetName val="CĂN_ĐH1"/>
      <sheetName val="4_CĂN1"/>
      <sheetName val="Div26_-_Elect1"/>
      <sheetName val="DG_BINH_THUAN1"/>
      <sheetName val="Don_gia_NC1"/>
      <sheetName val="7_Khau_tru_1"/>
      <sheetName val="DT_hợp_đồng"/>
      <sheetName val="Bảng_KL_đợt_1"/>
      <sheetName val="B-2__(DPP)1"/>
      <sheetName val="Bieu_gia_HD"/>
      <sheetName val="Summary_Sheet"/>
      <sheetName val="Finishing-Tower_A"/>
      <sheetName val="Finishing-Tower_B"/>
      <sheetName val="Finishing-Tower_C"/>
      <sheetName val="Finishing-Tower_D"/>
      <sheetName val="MEP-Tower_A"/>
      <sheetName val="MEP-Tower_B"/>
      <sheetName val="MEP-Tower_C"/>
      <sheetName val="MEP-Tower_D"/>
      <sheetName val="Cost_Report_Sum"/>
      <sheetName val="Detail_Cost_Sum"/>
      <sheetName val="RVO-VO_Sum"/>
      <sheetName val="Potential_VOs_Sum"/>
      <sheetName val="Cash_Flow_Sum"/>
      <sheetName val="CAP_NUOC"/>
      <sheetName val="cấp_nước_trục_nhà_vs"/>
      <sheetName val="THOAT_NUOC"/>
      <sheetName val="THOAT_MUA"/>
      <sheetName val="Cáp_phòng"/>
      <sheetName val="TMC_ĐIỆN_Phi"/>
      <sheetName val="TMC_Tổng"/>
      <sheetName val="TH_Đèn_Phòng_L1"/>
      <sheetName val="TH_Đèn_Hầm_L1"/>
      <sheetName val="TỦ_MODULE_T1"/>
      <sheetName val="Financ__Overview"/>
      <sheetName val="TINH_GIA_-_SAN_XUAT_Vertico"/>
      <sheetName val="Huong_dan"/>
      <sheetName val="13_BANG_CT"/>
      <sheetName val="14_MMUS_GIUA_NHIP"/>
      <sheetName val="4_HSPBngang"/>
      <sheetName val="6_Tinh_tai"/>
      <sheetName val="2_NSl"/>
      <sheetName val="17_US_CHU_tho_a_b"/>
      <sheetName val="15_MMUS_GOI"/>
      <sheetName val="gia_vt,nc,may"/>
      <sheetName val="DZ_22KV"/>
      <sheetName val="BTK-Dai_Hoc_Kien_Giang"/>
      <sheetName val="PV_Graph_Data"/>
      <sheetName val="doanh_thu"/>
      <sheetName val="Dutoan_KL"/>
      <sheetName val="Kê_0,4"/>
      <sheetName val="TH_0,4"/>
      <sheetName val="Kê_22"/>
      <sheetName val="TH_22"/>
      <sheetName val="TBA_CAI_TAO"/>
      <sheetName val="TBA_XDM"/>
      <sheetName val="TONG_HOP_DU_TOAN"/>
      <sheetName val="Thop_XAY_DUNG"/>
      <sheetName val="CP_HANG_MUC_CHUNG"/>
      <sheetName val="CHI_PHI_XD"/>
      <sheetName val="CHI_PHI_THI_NGHIEM"/>
      <sheetName val="VLDIEN_22"/>
      <sheetName val="Dao_dat"/>
      <sheetName val="TH_Denbu"/>
      <sheetName val="Do_ve_DC"/>
      <sheetName val="TH_Bommin"/>
      <sheetName val="CHI_PHI_THI_NGHIEM-LD_thiet_bi"/>
      <sheetName val="Luong_TT01"/>
      <sheetName val="Camay_QB"/>
      <sheetName val="gia_ca_may_BXD"/>
      <sheetName val="BANG_LUONG_KY_SU"/>
      <sheetName val="Bang_luong_NHOM_I"/>
      <sheetName val="Bangluong_NHOM_II_"/>
      <sheetName val="09-GIA_nhien_lieu-ko_in"/>
      <sheetName val="Tinh_V_cot_chiem_cho"/>
      <sheetName val="ĐM_1354"/>
      <sheetName val="KHOAN_MAU"/>
      <sheetName val="ĐO_ĐỊA_VẬT_LÝ"/>
      <sheetName val="khoan_tiep_dia"/>
      <sheetName val="5_2_1_Đo_bóc_KL_OLK-06"/>
      <sheetName val="Tổng_hợp_KPHM"/>
      <sheetName val="Dinh_muc"/>
      <sheetName val="GIÁ_DỰ_THẦU_30_CĂN"/>
      <sheetName val="KS_tuyen"/>
      <sheetName val="Bang_chiet_tinh_TBA"/>
      <sheetName val="MB_DT_02"/>
      <sheetName val="HERD_MOVEMENTFARM12"/>
      <sheetName val="HERD_MOVEMENTFARM22"/>
      <sheetName val="CALVES_2-42"/>
      <sheetName val="Cavles_2-42"/>
      <sheetName val="CALVES_4-72"/>
      <sheetName val="HEIFER_7-12m2"/>
      <sheetName val="HEIFER_12+2"/>
      <sheetName val="FRESH_COW_2017-182"/>
      <sheetName val="HP_COW_20182"/>
      <sheetName val="LP_COW_2017-182"/>
      <sheetName val="DRY_COW2"/>
      <sheetName val="FIELD_CROPS2"/>
      <sheetName val="4_2_1_Đo_bóc_KL_OLK-06"/>
      <sheetName val="4_1_1_CHI_TIET_OLK-06"/>
      <sheetName val="Gia_VT-TB"/>
      <sheetName val="noi_suy_xa"/>
      <sheetName val="noi_suy_xa_thu_hoi"/>
      <sheetName val="EQUIP_LIST"/>
      <sheetName val="So_sanh"/>
      <sheetName val="BU_LONG"/>
      <sheetName val="DG_Chi_tiet"/>
      <sheetName val="_1710_HOINGHINLD"/>
      <sheetName val="99_(2)"/>
      <sheetName val="134_"/>
      <sheetName val="DG_4970"/>
      <sheetName val="Electrical_Works"/>
      <sheetName val="H_T__INCOMING_SYSTEM"/>
      <sheetName val="THONG_SO"/>
      <sheetName val="Đơn_giá_chi_tiết_TN_39"/>
      <sheetName val="DT__NHA_XUONG"/>
      <sheetName val="Cash_Flow"/>
      <sheetName val="Thuyết_minh"/>
      <sheetName val="Đơn_giá_máy"/>
      <sheetName val="Tính_giá_NC"/>
      <sheetName val="SL_cước"/>
      <sheetName val="Tiên_lượng"/>
      <sheetName val="Bill_No_1_6"/>
      <sheetName val="Bill_No_1_10"/>
      <sheetName val="Bill_No_3_3"/>
      <sheetName val="Bill_No_1_4"/>
      <sheetName val="Bill_No_1_7"/>
      <sheetName val="Summary_Bill_No__3"/>
      <sheetName val="¥_"/>
      <sheetName val="Unit price"/>
      <sheetName val="현장별"/>
      <sheetName val="112016"/>
      <sheetName val="Bán đợt 1 trang"/>
      <sheetName val="DI-ESTI"/>
      <sheetName val="3. KC - PODIUM"/>
      <sheetName val="說明"/>
      <sheetName val="dg-VTu"/>
      <sheetName val="데리네이타현황"/>
      <sheetName val="BID"/>
      <sheetName val="Chiet tinh dz35"/>
      <sheetName val="DG3285"/>
      <sheetName val="Tien Luong"/>
      <sheetName val="Breakdown (B)"/>
      <sheetName val="U.P_Breakdown"/>
      <sheetName val="기안"/>
      <sheetName val="DW"/>
      <sheetName val="DWD"/>
      <sheetName val="DW1"/>
      <sheetName val="pctg"/>
      <sheetName val="M-work"/>
      <sheetName val="WORK"/>
      <sheetName val="DWi"/>
      <sheetName val="PC=FLAT"/>
      <sheetName val="Cert1"/>
      <sheetName val="설계내역서"/>
      <sheetName val="tuong"/>
      <sheetName val="dats"/>
      <sheetName val="CHITIET VL-NCHT1 (2)"/>
      <sheetName val="Links"/>
      <sheetName val="Lead"/>
      <sheetName val="Unit price(Updateting)"/>
      <sheetName val="基本"/>
      <sheetName val="149-2"/>
      <sheetName val="IMF Code"/>
      <sheetName val="Main_Mech"/>
      <sheetName val="Sub_Mech"/>
      <sheetName val="Cost List"/>
      <sheetName val="Detail Cost"/>
      <sheetName val="IC Price New"/>
      <sheetName val="QUOTE-IC"/>
      <sheetName val="Summary Table"/>
      <sheetName val="Sales Person"/>
      <sheetName val="Bidding Entity"/>
      <sheetName val="DOA"/>
      <sheetName val="Subsidiary Calculation"/>
      <sheetName val="CashFlows"/>
      <sheetName val="갑지(추정)"/>
      <sheetName val="5.2.1 Đo bóc KL OLK-10"/>
      <sheetName val="tifico"/>
      <sheetName val="CTDZ6kv (gd1) "/>
      <sheetName val="CTDZ 0.4+cto (GD1)"/>
      <sheetName val="CTTBA (gd1)"/>
      <sheetName val="선가03C"/>
      <sheetName val="03 Detailed"/>
      <sheetName val="01 Bid Price summary"/>
      <sheetName val="Home Office Manhours"/>
      <sheetName val="Field SPV Barchart"/>
      <sheetName val="95D"/>
      <sheetName val="94D"/>
      <sheetName val="COAT&amp;WRAP-QIOT-#3"/>
      <sheetName val="Abutment"/>
      <sheetName val="STATC"/>
      <sheetName val="FF-2 (1)"/>
      <sheetName val="FSA"/>
      <sheetName val="KCCP"/>
      <sheetName val="Contents"/>
      <sheetName val="Factor_sheet"/>
      <sheetName val="Labour Summary"/>
      <sheetName val="CWN_Consol"/>
      <sheetName val="Labour_Summary"/>
      <sheetName val="final_list_20059"/>
      <sheetName val="final_list_20057"/>
      <sheetName val="final_list_20058"/>
      <sheetName val="Deff_Tax_Sept01"/>
      <sheetName val="custScore"/>
      <sheetName val="corpGoalsSchedule0708"/>
      <sheetName val="1999"/>
      <sheetName val="2000"/>
      <sheetName val="2001"/>
      <sheetName val="2002"/>
      <sheetName val="YTD 12'2003"/>
      <sheetName val="YTD 06'2003"/>
      <sheetName val="YTD 03'2003"/>
      <sheetName val="YTD 09'2003"/>
      <sheetName val="PU_ITALY_10"/>
      <sheetName val="final_list_200510"/>
      <sheetName val="Labour_Summary1"/>
      <sheetName val="PU_ITALY_11"/>
      <sheetName val="final_list_200511"/>
      <sheetName val="Tro_giup10"/>
      <sheetName val="Labour_Summary2"/>
      <sheetName val="PU_ITALY_12"/>
      <sheetName val="final_list_200512"/>
      <sheetName val="Tro_giup11"/>
      <sheetName val="Labour_Summary3"/>
      <sheetName val="PU_ITALY_13"/>
      <sheetName val="final_list_200513"/>
      <sheetName val="Tro_giup12"/>
      <sheetName val="Labour_Summary4"/>
      <sheetName val="PU_ITALY_14"/>
      <sheetName val="final_list_200514"/>
      <sheetName val="Tro_giup13"/>
      <sheetName val="Labour_Summary5"/>
      <sheetName val="PU_ITALY_15"/>
      <sheetName val="final_list_200515"/>
      <sheetName val="Tro_giup14"/>
      <sheetName val="Labour_Summary6"/>
      <sheetName val="PU_ITALY_21"/>
      <sheetName val="final_list_200521"/>
      <sheetName val="Tro_giup20"/>
      <sheetName val="Labour_Summary12"/>
      <sheetName val="PU_ITALY_16"/>
      <sheetName val="final_list_200516"/>
      <sheetName val="Tro_giup15"/>
      <sheetName val="Labour_Summary7"/>
      <sheetName val="PU_ITALY_17"/>
      <sheetName val="final_list_200517"/>
      <sheetName val="Tro_giup16"/>
      <sheetName val="Labour_Summary8"/>
      <sheetName val="PU_ITALY_18"/>
      <sheetName val="final_list_200518"/>
      <sheetName val="Tro_giup17"/>
      <sheetName val="Labour_Summary9"/>
      <sheetName val="PU_ITALY_19"/>
      <sheetName val="final_list_200519"/>
      <sheetName val="Tro_giup18"/>
      <sheetName val="Labour_Summary10"/>
      <sheetName val="PU_ITALY_20"/>
      <sheetName val="final_list_200520"/>
      <sheetName val="Tro_giup19"/>
      <sheetName val="Labour_Summary11"/>
      <sheetName val="deferred taxes"/>
      <sheetName val="Macrow"/>
      <sheetName val="console"/>
      <sheetName val="Ratios"/>
      <sheetName val="_Parameters"/>
      <sheetName val="Eqpmnt Plng"/>
      <sheetName val="TRIAL BALANCE"/>
      <sheetName val="DPR 31st march"/>
      <sheetName val="current month"/>
      <sheetName val="Blng. Vs Coll."/>
      <sheetName val="GRN"/>
      <sheetName val="CRITERIA1"/>
      <sheetName val="Design"/>
      <sheetName val="Blore"/>
      <sheetName val="Chnai"/>
      <sheetName val="Pune"/>
      <sheetName val="CoverSheet"/>
      <sheetName val="H"/>
      <sheetName val="DSUM2004"/>
      <sheetName val="dwbulk"/>
      <sheetName val="NTCV1"/>
      <sheetName val="THÔNG TIN"/>
      <sheetName val="SGC RATE"/>
      <sheetName val="DSNV"/>
      <sheetName val="ThongtinDN"/>
      <sheetName val="DM DU AN"/>
      <sheetName val="DM TP."/>
      <sheetName val="File Chi tiet"/>
      <sheetName val="Bangia"/>
      <sheetName val="D+W"/>
      <sheetName val="Cau tao gia xay to"/>
      <sheetName val="inputcua"/>
      <sheetName val="Phu Bai Bridge"/>
      <sheetName val="beam"/>
      <sheetName val="g-vl"/>
      <sheetName val="Gia-VL"/>
      <sheetName val="chitiet"/>
      <sheetName val="chitietCS"/>
      <sheetName val="chitietTD"/>
      <sheetName val="CauHinh"/>
      <sheetName val="PL02"/>
      <sheetName val="don gia 1426"/>
      <sheetName val="TM"/>
      <sheetName val="Y-WORK"/>
      <sheetName val="Khai toan"/>
      <sheetName val="Phu luc 01.1 EPC P11-14"/>
      <sheetName val="Bìa"/>
      <sheetName val="TH"/>
      <sheetName val="TDT P11-P14"/>
      <sheetName val="CPXD"/>
      <sheetName val="Chi phi khac "/>
      <sheetName val="Hang muc Chung"/>
      <sheetName val="ĐGNC"/>
      <sheetName val="DGMTC"/>
      <sheetName val="Bia Phu Luc"/>
      <sheetName val="DATA.1 CHUNG"/>
      <sheetName val="Muc luc"/>
      <sheetName val="Tra cuu 957"/>
      <sheetName val="NTKL"/>
      <sheetName val="Luong (TP Việt Trì)"/>
      <sheetName val="DG "/>
      <sheetName val="Cuoc "/>
      <sheetName val="gia chao"/>
      <sheetName val="Vat lieu BTN"/>
      <sheetName val="Bordereau"/>
      <sheetName val="BẢNG DIỄN GIẢI KL (7)"/>
      <sheetName val="DNDN"/>
      <sheetName val="data-ma2"/>
      <sheetName val="ERECIN"/>
      <sheetName val="toyota"/>
      <sheetName val="THPDMoi  (2)"/>
      <sheetName val="thao-go"/>
      <sheetName val="t-h HA THE"/>
      <sheetName val="TH XL"/>
      <sheetName val="Tiepdia"/>
      <sheetName val="CHITIET VL-NC"/>
      <sheetName val="주식"/>
      <sheetName val="HSTV"/>
      <sheetName val="GCM"/>
      <sheetName val="GVT"/>
      <sheetName val="NC CU"/>
      <sheetName val="PLV"/>
      <sheetName val="TCVN 1651-2008"/>
      <sheetName val="Da xay dung"/>
      <sheetName val="Solieu"/>
      <sheetName val="Tru TT"/>
      <sheetName val="Thg 04"/>
      <sheetName val="Thg 05"/>
      <sheetName val="Thg 06"/>
      <sheetName val="Thg 07"/>
      <sheetName val="Thg 08"/>
      <sheetName val="Thg 09"/>
      <sheetName val="Thg 10"/>
      <sheetName val="Thg 11"/>
      <sheetName val="Thg 12"/>
      <sheetName val="CTGS"/>
      <sheetName val="Dashboard - BQL - VHL"/>
      <sheetName val="kl3p"/>
      <sheetName val="kl3pct"/>
      <sheetName val="kl3pcto"/>
      <sheetName val="DG05new"/>
      <sheetName val="DLTA"/>
      <sheetName val="Breakdown"/>
      <sheetName val="DTCT"/>
      <sheetName val="TKXM"/>
      <sheetName val="변경내역"/>
      <sheetName val="Takeoff"/>
      <sheetName val="Bán_đợt_1_trang"/>
      <sheetName val="Tong_DT"/>
      <sheetName val="phan_tich_don_gia"/>
      <sheetName val="Cost_List"/>
      <sheetName val="Detail_Cost"/>
      <sheetName val="IC_Price_New"/>
      <sheetName val="Summary_Table"/>
      <sheetName val="Sales_Person"/>
      <sheetName val="Bidding_Entity"/>
      <sheetName val="Tcd"/>
      <sheetName val="w't table"/>
      <sheetName val="COST_ACC"/>
      <sheetName val="Probbl - Production"/>
      <sheetName val="Backup"/>
      <sheetName val="Danh mục khối"/>
      <sheetName val="Danh mục đơn vị -phòng chức năn"/>
      <sheetName val="내역"/>
      <sheetName val="TABLE-A"/>
      <sheetName val="Door_and_window3"/>
      <sheetName val="RAB_AR&amp;STR8"/>
      <sheetName val="chi_tiet_TBA8"/>
      <sheetName val="chi_tiet_C8"/>
      <sheetName val="TH_DZ3510"/>
      <sheetName val="Customize_Your_Purchase_Order8"/>
      <sheetName val="CHITIET_VL-NC-TT_-1p8"/>
      <sheetName val="CHITIET_VL-NC-TT-3p7"/>
      <sheetName val="TONG_HOP_VL-NC_TT8"/>
      <sheetName val="KPVC-BD_8"/>
      <sheetName val="Don_gia8"/>
      <sheetName val="DON_GIA_TRAM_(3)8"/>
      <sheetName val="DON_GIA_CAN_THO10"/>
      <sheetName val="HĐ_ngoài7"/>
      <sheetName val="XT_Buoc_37"/>
      <sheetName val="dongia_(2)7"/>
      <sheetName val="Don_gia_chi_tiet8"/>
      <sheetName val="7606_DZ8"/>
      <sheetName val="project_management7"/>
      <sheetName val="Adix_A7"/>
      <sheetName val="S-curve_7"/>
      <sheetName val="REINF_7"/>
      <sheetName val="Rates_20097"/>
      <sheetName val="Commercial_value7"/>
      <sheetName val="So_doi_chieu_LC7"/>
      <sheetName val="MAIN_GATE_HOUSE7"/>
      <sheetName val="Du_toan7"/>
      <sheetName val="Ky_Lam_Bridge7"/>
      <sheetName val="Provisional_Sums_Item7"/>
      <sheetName val="Gas_Pressure_Welding7"/>
      <sheetName val="General_Item&amp;General_Requireme7"/>
      <sheetName val="General_Items7"/>
      <sheetName val="Regenral_Requirements7"/>
      <sheetName val="TONG_HOP_VL-NC7"/>
      <sheetName val="MH_RATE7"/>
      <sheetName val="Ng_hàng_xà+bulong7"/>
      <sheetName val="chiet_tinh7"/>
      <sheetName val="Bang_KL7"/>
      <sheetName val="Lcau_-_Lxuc7"/>
      <sheetName val="Equip_6"/>
      <sheetName val="A1_CN6"/>
      <sheetName val="DG_thep_ma_kem7"/>
      <sheetName val="Đầu_vào6"/>
      <sheetName val="Chi_tiet_XD_TBA6"/>
      <sheetName val="DM_60617"/>
      <sheetName val="CT_vat_lieu7"/>
      <sheetName val="Trạm_biến_áp6"/>
      <sheetName val="Đơn_Giá_6"/>
      <sheetName val="TONG_HOP_T5_19986"/>
      <sheetName val="Chenh_lech_vat_tu6"/>
      <sheetName val="Diện_tích6"/>
      <sheetName val="1_Khái_toán6"/>
      <sheetName val="CT-0_4KV6"/>
      <sheetName val="rate_material6"/>
      <sheetName val="DG_DZ7"/>
      <sheetName val="DG_TBA7"/>
      <sheetName val="KL_Chi_tiết_Xây_tô6"/>
      <sheetName val="Bill_01_-_CTN6"/>
      <sheetName val="Bill_1_Quy_dinh_chung6"/>
      <sheetName val="1_R18_BF6"/>
      <sheetName val="6_External_works-R186"/>
      <sheetName val="Chi_tiet_KL6"/>
      <sheetName val="Tổng_hợp_KL6"/>
      <sheetName val="04_-_XUONG_DET_B6"/>
      <sheetName val="07Base_Cost6"/>
      <sheetName val="_036"/>
      <sheetName val="chieu_day_san6"/>
      <sheetName val="Podium_Concrete_Works6"/>
      <sheetName val="KLCT-_TOWER6"/>
      <sheetName val="KLCT-_PODIUM6"/>
      <sheetName val="Gia_thanh_chuoi_su6"/>
      <sheetName val="Tiep_dia6"/>
      <sheetName val="Don_gia_vung_III-Can_Tho6"/>
      <sheetName val="Bill_2_2_Villa_2_beds6"/>
      <sheetName val="Elect_(3)6"/>
      <sheetName val="plan&amp;section_of_foundation6"/>
      <sheetName val="design_criteria6"/>
      <sheetName val="Bond_수수료_계산_포맷6"/>
      <sheetName val="ITB_COST6"/>
      <sheetName val="PAGE_16"/>
      <sheetName val="Phan_khai_KLuong6"/>
      <sheetName val="Loại_Vật_tư6"/>
      <sheetName val="Area_Cal6"/>
      <sheetName val="gia_cong_tac6"/>
      <sheetName val="EIRR&gt;_26"/>
      <sheetName val="dg_tphcm6"/>
      <sheetName val="Xay_lapduongR36"/>
      <sheetName val="DM_676"/>
      <sheetName val="Đầu_tư6"/>
      <sheetName val="6787CWFASE2CASE2_00_xls6"/>
      <sheetName val="Project_Data6"/>
      <sheetName val="Harga_ME_6"/>
      <sheetName val="Analisa_Gabungan6"/>
      <sheetName val="Data_Input7"/>
      <sheetName val="T_KÊ_K_CẤU6"/>
      <sheetName val="CẤP_THOÁT_NƯỚC6"/>
      <sheetName val="Cước_VC_+_ĐM_CP_Tư_vấn6"/>
      <sheetName val="Hệ_số6"/>
      <sheetName val="Vat_tu_XD6"/>
      <sheetName val="HÐ_ngoài7"/>
      <sheetName val="6PILE__(돌출)6"/>
      <sheetName val="THDT_goi_thau_TB6"/>
      <sheetName val="Tien_do_TV6"/>
      <sheetName val="Bill_02_-_Xay_gach-Pou_6"/>
      <sheetName val="Bill_03-Chống_thấm-Pou6"/>
      <sheetName val="Bill_04-Kim_loại-Pou6"/>
      <sheetName val="Bill_05_-_Hoan_thien-Pou_6"/>
      <sheetName val="Bill_02_-_Xay_gach-Tower6"/>
      <sheetName val="Bill_03-Chống_thấm-Tower6"/>
      <sheetName val="Bill_04-Kim_loại-Tower6"/>
      <sheetName val="Bill_05_-_Hoan_thien-Tower6"/>
      <sheetName val="KL-_KHAC6"/>
      <sheetName val="BILL_3_-_KẾT_CẤU_HẦM6"/>
      <sheetName val="PTĐG_LTBT6"/>
      <sheetName val="CTG-PRECHEx1_46"/>
      <sheetName val="CTG-AB_(2)6"/>
      <sheetName val="CTG-AB_(3)6"/>
      <sheetName val="CTG-PLP-1_086"/>
      <sheetName val="Pre_Đội_nhóm6"/>
      <sheetName val="Tower_-_Concrete_Works6"/>
      <sheetName val="Bill-04_ket_cau_thap-_UNI6"/>
      <sheetName val="TH_Vat_tu6"/>
      <sheetName val="4_PTDG6"/>
      <sheetName val="A1,_May6"/>
      <sheetName val="Vat_lieu6"/>
      <sheetName val="Bang_trong_luong_rieng_thep6"/>
      <sheetName val="Measure_13066"/>
      <sheetName val="Door_and_window4"/>
      <sheetName val="DETAIL_6"/>
      <sheetName val="GV1-D13_(Casement_door)6"/>
      <sheetName val="Gia_vat_tu6"/>
      <sheetName val="TH_MTC6"/>
      <sheetName val="TH_N_Cong6"/>
      <sheetName val="Isolasi_Luar_Dalam6"/>
      <sheetName val="Isolasi_Luar6"/>
      <sheetName val="LV_data6"/>
      <sheetName val="ESTI_6"/>
      <sheetName val="_Bill_5-Earthing_2_-_Add_Works6"/>
      <sheetName val="bridge_#_16"/>
      <sheetName val="Buy_vs__Lease_Car6"/>
      <sheetName val="PRE_(E)6"/>
      <sheetName val="Equipment_list_(PAC)6"/>
      <sheetName val="TINH_KHOI_LUONG6"/>
      <sheetName val="DATA_BASE6"/>
      <sheetName val="KL_san_lap6"/>
      <sheetName val="Chenh_lech_ca_may6"/>
      <sheetName val="TLg_CN&amp;Laixe6"/>
      <sheetName val="TLg_CN&amp;Laixe_(2)6"/>
      <sheetName val="TLg_Laitau6"/>
      <sheetName val="TLg_Laitau_(2)6"/>
      <sheetName val="CTKL_KTX_HT5"/>
      <sheetName val="Chi_tiet6"/>
      <sheetName val="Bang_3_Chi_tiet_phan_Dz6"/>
      <sheetName val="KHOI_LUONG6"/>
      <sheetName val="subcon_sched6"/>
      <sheetName val="NHÀ_NHẬP_LIỆU5"/>
      <sheetName val="MÓNG_SILO5"/>
      <sheetName val="HVAC_BLOCK_B46"/>
      <sheetName val="2_Chiet_tinh5"/>
      <sheetName val="BẢNG_KHỐI_LƯỢNG_TỔNG_HỢP5"/>
      <sheetName val="CP_Khac_cuoc_VC5"/>
      <sheetName val="Budget_Code5"/>
      <sheetName val="Tong_du_toan5"/>
      <sheetName val="Bill_2_-_ketcau5"/>
      <sheetName val="13-Cốt_thép_(10mm&lt;D≤18mm)_FO165"/>
      <sheetName val="du_lieu_du_toan5"/>
      <sheetName val="Chi_tiet_lan_can5"/>
      <sheetName val="D_&amp;_W_sizes5"/>
      <sheetName val="BOQ_THAN5"/>
      <sheetName val="Purchase_Order5"/>
      <sheetName val="Analisa_&amp;_Upah5"/>
      <sheetName val="DL_ĐẦU_VÀO5"/>
      <sheetName val="Du_lieu6"/>
      <sheetName val="cash_budget5"/>
      <sheetName val="1_MONG_1-25"/>
      <sheetName val="Luong_NII5"/>
      <sheetName val="DINH_MUC_THI_NGHIEM5"/>
      <sheetName val="Luong_NI5"/>
      <sheetName val="Phan_tich5"/>
      <sheetName val="CT_Thang_Mo5"/>
      <sheetName val="CT__PL5"/>
      <sheetName val="dongia__2_5"/>
      <sheetName val="Thép_CKN5"/>
      <sheetName val="GOC-KO_IN5"/>
      <sheetName val="MAU_8A5"/>
      <sheetName val="MAU_8B5"/>
      <sheetName val="MAU_95"/>
      <sheetName val="MAU_105"/>
      <sheetName val="sochitiettaikhoan_5"/>
      <sheetName val="Share_price_data5"/>
      <sheetName val="19_35"/>
      <sheetName val="20_35"/>
      <sheetName val="Chieu_4_35"/>
      <sheetName val="Cow_req5"/>
      <sheetName val="TỔNG_HỢP5"/>
      <sheetName val="14-LẦN_3-CHIỀU5"/>
      <sheetName val="14-LẦN_1-SÁNG5"/>
      <sheetName val="14-LẦN_2-TRƯA5"/>
      <sheetName val="1_3+1_4-TOTAL_-_Ko_IN5"/>
      <sheetName val="2_1-LẦN_3-CHIỀU5"/>
      <sheetName val="2_1-LẦN_1-SÁNG5"/>
      <sheetName val="2_1-LẦN_2-TRƯA5"/>
      <sheetName val="2_1-TOTAL-Ko_IN5"/>
      <sheetName val="1_3(TMR_4)5"/>
      <sheetName val="CHO_DE5"/>
      <sheetName val="1_1+1_2+2_2+2_3(TMR_3)5"/>
      <sheetName val="CK1+CK2_(VS_SAN_CHOI_23)5"/>
      <sheetName val="CK1+CK2_(2)5"/>
      <sheetName val="12-16_THÁNG5"/>
      <sheetName val="CAN_SỮA5"/>
      <sheetName val="54+55+56(SAU_CAI_SỮA-6)5"/>
      <sheetName val="BÊ_71-90_NGÀY5"/>
      <sheetName val="BÊ_12-16_tháng5"/>
      <sheetName val="BÊ_6-125"/>
      <sheetName val="BÊ_1-35"/>
      <sheetName val="F01-BC_KHAU_PHAN_SANG_20_35"/>
      <sheetName val="F01-BC_KHAU_PHAN_CHIEU_19_35"/>
      <sheetName val="dinh_mưc_cty5"/>
      <sheetName val="Giá_thành5"/>
      <sheetName val="Thong_ke5"/>
      <sheetName val="Energy_for_milk_prod5"/>
      <sheetName val="DE_NGHI_XUAT_5"/>
      <sheetName val="phieu_xuat_mau5"/>
      <sheetName val="PHIEU_XUAT_CHIEU5"/>
      <sheetName val="11_rai_them_cỏ5"/>
      <sheetName val="PHU_LUC_02-_HDSD_CAC_BIEU_MAU5"/>
      <sheetName val="PhU_LUC_01-_MA_CAC_NHOM_BO5"/>
      <sheetName val="F03-BC_THUC_TRON_SANG_20_35"/>
      <sheetName val="F03-BC_THUC_TRON_CHIEU_19_35"/>
      <sheetName val="F02-BC_THEO_DOI_THUC_AN_DU5"/>
      <sheetName val="Tham_khao-_Bao_cao_xuat_thuc_a5"/>
      <sheetName val="02__PTDG5"/>
      <sheetName val="Bill_2-Road_HR23"/>
      <sheetName val="Bill_3_-_Softscape_HR23"/>
      <sheetName val="Nhap_VT_oto3"/>
      <sheetName val="dm_3663"/>
      <sheetName val="DM_60603"/>
      <sheetName val="Dự_thầu3"/>
      <sheetName val="DK1_Don_gia5"/>
      <sheetName val="Don_gia_(khong_in)5"/>
      <sheetName val="Dlieu_dau_vao5"/>
      <sheetName val="BANCO_(2)5"/>
      <sheetName val="MT_DPin_(2)5"/>
      <sheetName val="Chiết_tính5"/>
      <sheetName val="Du_tru_CP-Bieu_013"/>
      <sheetName val="TB_NẶNG3"/>
      <sheetName val="Bill_No_3_-_Prov__Sum_(Ph2&amp;3)3"/>
      <sheetName val="TH_TN3"/>
      <sheetName val="Income_Statement5"/>
      <sheetName val="Shareholders'_Equity5"/>
      <sheetName val="VC_xd3"/>
      <sheetName val="Gia_VLTB3"/>
      <sheetName val="B_Luong3"/>
      <sheetName val="C_May3"/>
      <sheetName val="AG_Pipe_Qty_Analysis3"/>
      <sheetName val="TK_chi_tiet3"/>
      <sheetName val="wk_prgs3"/>
      <sheetName val="Ma_don_vi3"/>
      <sheetName val="bang_cc3"/>
      <sheetName val="DG_14262"/>
      <sheetName val="Hao_phí3"/>
      <sheetName val="BẢNG_ÁP_GIÁ_(in)2"/>
      <sheetName val="NT_(KL)_IN2"/>
      <sheetName val="DOM_D22"/>
      <sheetName val="nhà_ăn2"/>
      <sheetName val="Công_nhật2"/>
      <sheetName val="btkt_cột2"/>
      <sheetName val="Ｎｏ_133"/>
      <sheetName val="DGchitiet_3"/>
      <sheetName val="CP_HMC3"/>
      <sheetName val="gui_BKCT2"/>
      <sheetName val="đọc_số3"/>
      <sheetName val="TH_các_CC2"/>
      <sheetName val="HỆ_THỐNG_PHÒNG_CHÁY_CHỮA_CHÁY3"/>
      <sheetName val="HỆ_THỐNG_CẤP_THOÁT_NƯỚC3"/>
      <sheetName val="HỆ_THỐNG_ĐHKK3"/>
      <sheetName val="MÁY_PHÁT_ĐIỆN3"/>
      <sheetName val="HỆ_THỐNG_ĐIỆN3"/>
      <sheetName val="Thiết_bị_chính3"/>
      <sheetName val="Structure_data3"/>
      <sheetName val="CP_Du_phong3"/>
      <sheetName val="THCP_Lap_dat3"/>
      <sheetName val="THCP_xay_dung3"/>
      <sheetName val="Tong_hop_kinh_phi3"/>
      <sheetName val="2_1Warehouse_13"/>
      <sheetName val="CHI_PHI3"/>
      <sheetName val="THEP_TAM3"/>
      <sheetName val="THEP_HÌNH3"/>
      <sheetName val="THEP_HINH3"/>
      <sheetName val="XA_GO3"/>
      <sheetName val="BANG_TRA3"/>
      <sheetName val="CĂN_HỘ_T16-17_3"/>
      <sheetName val="TRỤC_ĐỨNG_THOÁT_BẨN_T15-173"/>
      <sheetName val="TRỤC_ĐỨNG_TM_T15-173"/>
      <sheetName val="Móng,_nền_3"/>
      <sheetName val="Main_Bldg-Rev023"/>
      <sheetName val="D&amp;W_def_3"/>
      <sheetName val="Nhan_cong3"/>
      <sheetName val="Thiet_bi3"/>
      <sheetName val="Vat_tu3"/>
      <sheetName val="DM_ChiPhi3"/>
      <sheetName val="May_TC3"/>
      <sheetName val="TH_Kinh_phi3"/>
      <sheetName val="Ptvl_3"/>
      <sheetName val="1_Requisition(E)3"/>
      <sheetName val="TONG_HOP3"/>
      <sheetName val="Tổng_GT3"/>
      <sheetName val="Chi_tiết_KL3"/>
      <sheetName val="ca_máy3"/>
      <sheetName val="khấu_trừ_phạt3"/>
      <sheetName val="GT__KHAU_TRU3"/>
      <sheetName val="HAO_HUT_VAT_TU_(2)3"/>
      <sheetName val="cao_độ3"/>
      <sheetName val="Data_Wall3"/>
      <sheetName val="Dự_toán3"/>
      <sheetName val="Đơn_Giá_TH3"/>
      <sheetName val="Nhân_công3"/>
      <sheetName val="Phân_tích3"/>
      <sheetName val="C_P_Thiết_bị3"/>
      <sheetName val="T_H_Kinh_phí3"/>
      <sheetName val="Vật_tư3"/>
      <sheetName val="Trang_bìa3"/>
      <sheetName val="phan_tic_chi_tiet3"/>
      <sheetName val="Chi_tiet_cong_no3"/>
      <sheetName val="PHÁT_SINH_TẦNG_1_3"/>
      <sheetName val="PHÁT_SINH_TẦNG_23"/>
      <sheetName val="Hầm_chuyển_psinh3"/>
      <sheetName val="Ống_thẳng3"/>
      <sheetName val="Côn_thu3"/>
      <sheetName val="Vuông_tròn3"/>
      <sheetName val="Chân_rẽ3"/>
      <sheetName val="Chạc_ba3"/>
      <sheetName val="Don_gia_chi_tiet_DIEN_22"/>
      <sheetName val="0__Input2"/>
      <sheetName val="3__CNT2"/>
      <sheetName val="unit_price_list(M)2"/>
      <sheetName val="Theo_doi_Doanh_thu_20172"/>
      <sheetName val="Gia_vat_lieu2"/>
      <sheetName val="Chi_tiet_-tong_9_thang2"/>
      <sheetName val="1_2_Staff_Schedule2"/>
      <sheetName val="TH_VL,_NC,_DDHT_Thanhphuoc2"/>
      <sheetName val="1__Office2"/>
      <sheetName val="KL_THEP__GIAM_DO_DUNG_COUPLER2"/>
      <sheetName val="01_KL_THÉP_NHẬP_VỀ2"/>
      <sheetName val="2__NT_VLDV2"/>
      <sheetName val="GHI_CHU2"/>
      <sheetName val="1_BB_LMHT2"/>
      <sheetName val="Bê_tông_bảo_vệ2"/>
      <sheetName val="01__Data2"/>
      <sheetName val="Neo,_nối_cốt_thép_dầm,_cột2"/>
      <sheetName val="Uốn_móc_cốt_thép2"/>
      <sheetName val="Tiêu_chuẩn_cốt_thép2"/>
      <sheetName val="Doi_so2"/>
      <sheetName val="1_Civil_(Org)2"/>
      <sheetName val="Precios_unitarios_AXH2"/>
      <sheetName val="So_lieu_chung2"/>
      <sheetName val="Bill_Prelim-CDT2"/>
      <sheetName val="Bill_BPTC-CDT2"/>
      <sheetName val="Chi_tiết_BPTC2"/>
      <sheetName val="Bill_BPTC-CDT_(PA_MCT_CDT)2"/>
      <sheetName val="Chi_tiết_BPTC_(PA_MCT_CDT)2"/>
      <sheetName val="Thop_Ksat2"/>
      <sheetName val="Thu_hoi_2"/>
      <sheetName val="HM_chung2"/>
      <sheetName val="CP_xd-thiet_bi2"/>
      <sheetName val="TH-TN_LD_TB2"/>
      <sheetName val="CP_xaydung2"/>
      <sheetName val="Thao_ha_phu_kien2"/>
      <sheetName val="VL-NC-MTC_ket_cau2"/>
      <sheetName val="KHOI_LUONG_TONG2"/>
      <sheetName val="TK_22KV2"/>
      <sheetName val="DM_366-17772"/>
      <sheetName val="Thi_nhiem2"/>
      <sheetName val="Gia_goc_VT-TB2"/>
      <sheetName val="Gia_vc_den_chan_CT2"/>
      <sheetName val="culy_222"/>
      <sheetName val="Luong_20502"/>
      <sheetName val="ca_may_QN2"/>
      <sheetName val="TNHC1246_2"/>
      <sheetName val="Ca_may_TT06_20102"/>
      <sheetName val="Don_gia_VLXD_dia_phuong2"/>
      <sheetName val="Bang_luong_SCL2"/>
      <sheetName val="Dinh_muc_TN14262"/>
      <sheetName val="DM_336cai_tao2"/>
      <sheetName val="DANH_MỤC_HỒ_SƠ2"/>
      <sheetName val="GT_PHÁT_SINH_NGOÀI_HĐ2"/>
      <sheetName val="KL_PHÁT_SINH_2"/>
      <sheetName val="PS_NGOÀI_HĐ2"/>
      <sheetName val="GT_PHÁT_SINH_VƯỢT_HĐ2"/>
      <sheetName val="PS_TĂNG_GIẢM_TRONG_HĐ2"/>
      <sheetName val="DGCT_PHÁT_SINH2"/>
      <sheetName val="DGCT_TRẦN_NLV2"/>
      <sheetName val="DGKL_chi_tiết_NLV2"/>
      <sheetName val="DGKL_chi_tiết_NHN,NK2"/>
      <sheetName val="TG_KL2"/>
      <sheetName val="DGCT_SƠN_BẢ_TƯỜNG_NLV2"/>
      <sheetName val="DGKL_TRẦN_NHN2"/>
      <sheetName val="MTO_REV_2(ARMOR)2"/>
      <sheetName val="Cotthep_NPT2"/>
      <sheetName val="vl_nc_mtc2"/>
      <sheetName val="KL_thep_lam_sat2"/>
      <sheetName val="Tien_Thuong2"/>
      <sheetName val="NC_XL_6T_cuoi_01_CTy2"/>
      <sheetName val="Data_-6T_dau2"/>
      <sheetName val="Cong_6T2"/>
      <sheetName val="DM-VNT_ko_sd2"/>
      <sheetName val="Bảng_đo_bóc_KL_OLK-092"/>
      <sheetName val="6_3_CHI_TIET_OLK-092"/>
      <sheetName val="Tong_hop_vat_tu2"/>
      <sheetName val="PV_Graph_Data1"/>
      <sheetName val="Danh_mục1"/>
      <sheetName val="Q_A01_2-Sh2"/>
      <sheetName val="Dutoan_KL1"/>
      <sheetName val="doanh_thu1"/>
      <sheetName val="BTK-Dai_Hoc_Kien_Giang1"/>
      <sheetName val="1_San_2"/>
      <sheetName val="Chi_phi_van_chuyen2"/>
      <sheetName val="TLG_Type2"/>
      <sheetName val="KHOI_LUONG15-42"/>
      <sheetName val="B3A_-_TOWER_A2"/>
      <sheetName val="Annex_B2"/>
      <sheetName val="Dot_42"/>
      <sheetName val="4_CĂN2"/>
      <sheetName val="Dgia_vat_tu2"/>
      <sheetName val="Don_gia_III2"/>
      <sheetName val="D÷_liÖu2"/>
      <sheetName val="GIÁ_DỰ_THẦU_30_CĂN1"/>
      <sheetName val="Div26_-_Elect2"/>
      <sheetName val="2_CDPS2"/>
      <sheetName val="Heso_DZ2"/>
      <sheetName val="HRG_BHN2"/>
      <sheetName val="CĂN_ĐH2"/>
      <sheetName val="Don_gia_NC2"/>
      <sheetName val="DG_BINH_THUAN2"/>
      <sheetName val="7_Khau_tru_2"/>
      <sheetName val="DT_hợp_đồng1"/>
      <sheetName val="Bảng_KL_đợt_11"/>
      <sheetName val="DG_Chi_tiet1"/>
      <sheetName val="Kê_0,41"/>
      <sheetName val="TH_0,41"/>
      <sheetName val="Kê_221"/>
      <sheetName val="TH_221"/>
      <sheetName val="TBA_CAI_TAO1"/>
      <sheetName val="TBA_XDM1"/>
      <sheetName val="TONG_HOP_DU_TOAN1"/>
      <sheetName val="Thop_XAY_DUNG1"/>
      <sheetName val="CP_HANG_MUC_CHUNG1"/>
      <sheetName val="CHI_PHI_XD1"/>
      <sheetName val="CHI_PHI_THI_NGHIEM1"/>
      <sheetName val="VLDIEN_221"/>
      <sheetName val="Dao_dat1"/>
      <sheetName val="TH_Denbu1"/>
      <sheetName val="Do_ve_DC1"/>
      <sheetName val="TH_Bommin1"/>
      <sheetName val="CHI_PHI_THI_NGHIEM-LD_thiet_bi1"/>
      <sheetName val="Luong_TT011"/>
      <sheetName val="Camay_QB1"/>
      <sheetName val="gia_ca_may_BXD1"/>
      <sheetName val="BANG_LUONG_KY_SU1"/>
      <sheetName val="Bang_luong_NHOM_I1"/>
      <sheetName val="Bangluong_NHOM_II_1"/>
      <sheetName val="09-GIA_nhien_lieu-ko_in1"/>
      <sheetName val="Tinh_V_cot_chiem_cho1"/>
      <sheetName val="ĐM_13541"/>
      <sheetName val="KHOAN_MAU1"/>
      <sheetName val="ĐO_ĐỊA_VẬT_LÝ1"/>
      <sheetName val="khoan_tiep_dia1"/>
      <sheetName val="DZ_22KV1"/>
      <sheetName val="_1710_HOINGHINLD1"/>
      <sheetName val="99_(2)1"/>
      <sheetName val="134_1"/>
      <sheetName val="DG_49701"/>
      <sheetName val="Financ__Overview1"/>
      <sheetName val="TINH_GIA_-_SAN_XUAT_Vertico1"/>
      <sheetName val="13_BANG_CT1"/>
      <sheetName val="14_MMUS_GIUA_NHIP1"/>
      <sheetName val="4_HSPBngang1"/>
      <sheetName val="6_Tinh_tai1"/>
      <sheetName val="2_NSl1"/>
      <sheetName val="17_US_CHU_tho_a_b1"/>
      <sheetName val="15_MMUS_GOI1"/>
      <sheetName val="Summary_Sheet1"/>
      <sheetName val="Finishing-Tower_A1"/>
      <sheetName val="Finishing-Tower_B1"/>
      <sheetName val="Finishing-Tower_C1"/>
      <sheetName val="Finishing-Tower_D1"/>
      <sheetName val="MEP-Tower_A1"/>
      <sheetName val="MEP-Tower_B1"/>
      <sheetName val="MEP-Tower_C1"/>
      <sheetName val="MEP-Tower_D1"/>
      <sheetName val="Cost_Report_Sum1"/>
      <sheetName val="Detail_Cost_Sum1"/>
      <sheetName val="RVO-VO_Sum1"/>
      <sheetName val="Potential_VOs_Sum1"/>
      <sheetName val="Cash_Flow_Sum1"/>
      <sheetName val="B-2__(DPP)2"/>
      <sheetName val="CAP_NUOC1"/>
      <sheetName val="cấp_nước_trục_nhà_vs1"/>
      <sheetName val="THOAT_NUOC1"/>
      <sheetName val="THOAT_MUA1"/>
      <sheetName val="Cáp_phòng1"/>
      <sheetName val="TMC_ĐIỆN_Phi1"/>
      <sheetName val="TMC_Tổng1"/>
      <sheetName val="TH_Đèn_Phòng_L11"/>
      <sheetName val="TH_Đèn_Hầm_L11"/>
      <sheetName val="TỦ_MODULE_T11"/>
      <sheetName val="Huong_dan1"/>
      <sheetName val="gia_vt,nc,may1"/>
      <sheetName val="Bieu_gia_HD1"/>
      <sheetName val="Tổng_hợp_KPHM1"/>
      <sheetName val="5_2_1_Đo_bóc_KL_OLK-061"/>
      <sheetName val="Dinh_muc1"/>
      <sheetName val="KS_tuyen1"/>
      <sheetName val="Bang_chiet_tinh_TBA1"/>
      <sheetName val="MB_DT_021"/>
      <sheetName val="So_sanh1"/>
      <sheetName val="EQUIP_LIST1"/>
      <sheetName val="Electrical_Works1"/>
      <sheetName val="H_T__INCOMING_SYSTEM1"/>
      <sheetName val="THONG_SO1"/>
      <sheetName val="Đơn_giá_chi_tiết_TN_391"/>
      <sheetName val="DT__NHA_XUONG1"/>
      <sheetName val="4_2_1_Đo_bóc_KL_OLK-061"/>
      <sheetName val="4_1_1_CHI_TIET_OLK-061"/>
      <sheetName val="BU_LONG1"/>
      <sheetName val="Cash_Flow1"/>
      <sheetName val="Thuyết_minh1"/>
      <sheetName val="Đơn_giá_máy1"/>
      <sheetName val="Tính_giá_NC1"/>
      <sheetName val="SL_cước1"/>
      <sheetName val="Currency Rate"/>
      <sheetName val="BQ"/>
      <sheetName val="KEILA TP 2020-07"/>
      <sheetName val="lookups"/>
      <sheetName val="CHI PHÍ NHÔM"/>
      <sheetName val="BILL 34Āᐁë"/>
      <sheetName val="BILL 34Āᐁë_x0000__x0000__x0001__x0000__x0000__x0000_ HẦM"/>
      <sheetName val="CFA (ME)"/>
      <sheetName val="MEP Building"/>
      <sheetName val="Cot"/>
      <sheetName val="2. BBNT KLHT"/>
      <sheetName val="QSUM"/>
      <sheetName val="Menu"/>
      <sheetName val="SucChiuTaiCuaCoc"/>
      <sheetName val="BANGTRA"/>
      <sheetName val="CHITIET VL-NC-TT1p"/>
      <sheetName val="TH khoi luong"/>
      <sheetName val="Chi tiet khoi luong"/>
      <sheetName val="TK thep"/>
      <sheetName val="CT THOÁT WC VP"/>
      <sheetName val="CT CẤP WC VP"/>
      <sheetName val="CT THOÁT MƯA VP TRỤC LỚN"/>
      <sheetName val="CT THOÁT MƯA VP TRỤC NHỎ"/>
      <sheetName val="CFA"/>
      <sheetName val="TKLD"/>
      <sheetName val="NHOM KINH"/>
      <sheetName val="Share Price 2002"/>
      <sheetName val="Case"/>
      <sheetName val="SumVal"/>
      <sheetName val="LUONG SCL"/>
      <sheetName val="HERD_MOVEMENTFARM13"/>
      <sheetName val="HERD_MOVEMENTFARM23"/>
      <sheetName val="CALVES_2-43"/>
      <sheetName val="Cavles_2-43"/>
      <sheetName val="CALVES_4-73"/>
      <sheetName val="HEIFER_7-12m3"/>
      <sheetName val="HEIFER_12+3"/>
      <sheetName val="FRESH_COW_2017-183"/>
      <sheetName val="HP_COW_20183"/>
      <sheetName val="LP_COW_2017-183"/>
      <sheetName val="DRY_COW3"/>
      <sheetName val="FIELD_CROPS3"/>
      <sheetName val="Gia_VT-TB1"/>
      <sheetName val="noi_suy_xa1"/>
      <sheetName val="noi_suy_xa_thu_hoi1"/>
      <sheetName val="¥_1"/>
      <sheetName val="CHITIET_VL-NCHT1_(2)"/>
      <sheetName val="Unit_price"/>
      <sheetName val="Bill_No_1_61"/>
      <sheetName val="Bill_No_1_101"/>
      <sheetName val="Bill_No_3_31"/>
      <sheetName val="Bill_No_1_41"/>
      <sheetName val="Bill_No_1_71"/>
      <sheetName val="Summary_Bill_No__31"/>
      <sheetName val="3__KC_-_PODIUM"/>
      <sheetName val="Tien_Luong"/>
      <sheetName val="Chiet_tinh_dz35"/>
      <sheetName val="Bù_giá_CM"/>
      <sheetName val="B3A-APARTMENT"/>
      <sheetName val="Auto Monthly Inputs "/>
      <sheetName val="CFS3"/>
      <sheetName val="재료비단가(VALVE)"/>
      <sheetName val="BOM-13.11-Other(PS1+PS2)"/>
      <sheetName val="Tra_thep"/>
      <sheetName val="PAINT_SPEC"/>
      <sheetName val="SCHEDULE"/>
      <sheetName val="MSB-DB"/>
      <sheetName val="BP"/>
      <sheetName val="Tiên_lượng1"/>
      <sheetName val="Breakdown_(B)"/>
      <sheetName val="U_P_Breakdown"/>
      <sheetName val="Unit_price(Updateting)"/>
      <sheetName val="CTDZ6kv_(gd1)_"/>
      <sheetName val="CTDZ_0_4+cto_(GD1)"/>
      <sheetName val="CTTBA_(gd1)"/>
      <sheetName val="03_Detailed"/>
      <sheetName val="01_Bid_Price_summary"/>
      <sheetName val="Home_Office_Manhours"/>
      <sheetName val="Field_SPV_Barchart"/>
      <sheetName val="IMF_Code"/>
      <sheetName val="Subsidiary_Calculation"/>
      <sheetName val="DEF"/>
      <sheetName val="MTO REV.0"/>
      <sheetName val="Chênh lệch máy thi công"/>
      <sheetName val="Chênh lệch nhân công"/>
      <sheetName val="Chênh lệch vật liệu"/>
      <sheetName val="DO AM DT"/>
      <sheetName val="QMCT"/>
      <sheetName val="01. Nha xuong"/>
      <sheetName val="ChiTietDZ"/>
      <sheetName val="VuaBT"/>
      <sheetName val="Nhập liệu"/>
      <sheetName val="Luong 2622EVN"/>
      <sheetName val="KUNGDEVI"/>
      <sheetName val="Service Cost "/>
      <sheetName val="Don gia Tay Ninh"/>
      <sheetName val="Don gia Dak Lak"/>
      <sheetName val="做法表"/>
      <sheetName val="진주방향"/>
      <sheetName val="2BOX본체"/>
      <sheetName val="마산방향"/>
      <sheetName val="MB-D2"/>
      <sheetName val="Bearing"/>
      <sheetName val="MB-D3"/>
      <sheetName val="MB-D8"/>
      <sheetName val="MB-D9"/>
      <sheetName val="Manhole"/>
      <sheetName val="MB-D4"/>
      <sheetName val="MB-D12"/>
      <sheetName val="streeta and cacth pit"/>
      <sheetName val="MB-D7"/>
      <sheetName val="Pipe"/>
      <sheetName val="MB-D6"/>
      <sheetName val="Daf 1"/>
      <sheetName val="Bech_Lab"/>
      <sheetName val="PTDG-CL"/>
      <sheetName val="GVL-tuyến"/>
      <sheetName val="GVL-BTN"/>
      <sheetName val="Dinh Muc Vat Tu"/>
      <sheetName val="mã "/>
      <sheetName val="Chao gia T12_RE"/>
      <sheetName val="Tabela1"/>
      <sheetName val="SLabs"/>
      <sheetName val="CTtr"/>
      <sheetName val="Gia NC theo TT05"/>
      <sheetName val="기본DATA"/>
      <sheetName val="caocot"/>
      <sheetName val="Bia1"/>
      <sheetName val="Don gia XD"/>
      <sheetName val="DSV6 Summ"/>
      <sheetName val="Luong_BN"/>
      <sheetName val="Luong_TB"/>
      <sheetName val="Ca_may_TB"/>
      <sheetName val="Ca_máy_BN"/>
      <sheetName val="Vật_liệu"/>
      <sheetName val="DS_GioiTinh"/>
      <sheetName val="DS_LoaiNhanVien"/>
      <sheetName val="DS_QuocTich"/>
      <sheetName val="DS_TinhTrangGiaDinh"/>
      <sheetName val="DS_TonGiao"/>
      <sheetName val="Currency"/>
      <sheetName val="Land Dev't. Ph-1"/>
      <sheetName val="Hac.Lots"/>
      <sheetName val="4-Lane bridge"/>
      <sheetName val="Res.Lots"/>
      <sheetName val="Spine Road"/>
      <sheetName val="tra-vat-lieu"/>
      <sheetName val="BAG-2"/>
      <sheetName val="COPING"/>
      <sheetName val="datta"/>
      <sheetName val="GIAVLIEU"/>
      <sheetName val="BTH"/>
      <sheetName val="264"/>
      <sheetName val="TienLuong"/>
      <sheetName val="Para"/>
      <sheetName val="PNTEXT"/>
      <sheetName val="DFA"/>
      <sheetName val="sortÔ"/>
      <sheetName val="BangQuiDoi"/>
      <sheetName val="5.2.1 Đo bóc KL OLK-07"/>
      <sheetName val="Boc KL DAT+CAT+BT"/>
      <sheetName val="Boc KL thép"/>
      <sheetName val="Bieu do nhan luc"/>
      <sheetName val="B1_HT"/>
      <sheetName val="PU_ITALY_22"/>
      <sheetName val="TH_DZ3511"/>
      <sheetName val="Tro_giup21"/>
      <sheetName val="RAB_AR&amp;STR9"/>
      <sheetName val="chi_tiet_TBA9"/>
      <sheetName val="chi_tiet_C9"/>
      <sheetName val="Customize_Your_Purchase_Order9"/>
      <sheetName val="Don_gia9"/>
      <sheetName val="CHITIET_VL-NC-TT_-1p9"/>
      <sheetName val="CHITIET_VL-NC-TT-3p8"/>
      <sheetName val="TONG_HOP_VL-NC_TT9"/>
      <sheetName val="KPVC-BD_9"/>
      <sheetName val="DON_GIA_TRAM_(3)9"/>
      <sheetName val="DON_GIA_CAN_THO11"/>
      <sheetName val="HĐ_ngoài8"/>
      <sheetName val="XT_Buoc_38"/>
      <sheetName val="dongia_(2)8"/>
      <sheetName val="Don_gia_chi_tiet9"/>
      <sheetName val="7606_DZ9"/>
      <sheetName val="project_management8"/>
      <sheetName val="Adix_A8"/>
      <sheetName val="REINF_8"/>
      <sheetName val="Rates_20098"/>
      <sheetName val="S-curve_8"/>
      <sheetName val="Du_toan8"/>
      <sheetName val="So_doi_chieu_LC8"/>
      <sheetName val="MAIN_GATE_HOUSE8"/>
      <sheetName val="Commercial_value8"/>
      <sheetName val="Ky_Lam_Bridge8"/>
      <sheetName val="Provisional_Sums_Item8"/>
      <sheetName val="Gas_Pressure_Welding8"/>
      <sheetName val="General_Item&amp;General_Requireme8"/>
      <sheetName val="General_Items8"/>
      <sheetName val="Regenral_Requirements8"/>
      <sheetName val="chiet_tinh8"/>
      <sheetName val="Ng_hàng_xà+bulong8"/>
      <sheetName val="TONG_HOP_VL-NC8"/>
      <sheetName val="MH_RATE8"/>
      <sheetName val="Bang_KL8"/>
      <sheetName val="Đầu_vào7"/>
      <sheetName val="Equip_7"/>
      <sheetName val="A1_CN7"/>
      <sheetName val="DG_thep_ma_kem8"/>
      <sheetName val="Lcau_-_Lxuc8"/>
      <sheetName val="CT_vat_lieu8"/>
      <sheetName val="Trạm_biến_áp7"/>
      <sheetName val="Đơn_Giá_7"/>
      <sheetName val="DM_60618"/>
      <sheetName val="TONG_HOP_T5_19987"/>
      <sheetName val="Chenh_lech_vat_tu7"/>
      <sheetName val="Diện_tích7"/>
      <sheetName val="1_Khái_toán7"/>
      <sheetName val="Chi_tiet_XD_TBA7"/>
      <sheetName val="DG_DZ8"/>
      <sheetName val="DG_TBA8"/>
      <sheetName val="CT-0_4KV7"/>
      <sheetName val="rate_material7"/>
      <sheetName val="KL_Chi_tiết_Xây_tô7"/>
      <sheetName val="04_-_XUONG_DET_B7"/>
      <sheetName val="Loại_Vật_tư7"/>
      <sheetName val="Bill_1_Quy_dinh_chung7"/>
      <sheetName val="1_R18_BF7"/>
      <sheetName val="6_External_works-R187"/>
      <sheetName val="07Base_Cost7"/>
      <sheetName val="Chi_tiet_KL7"/>
      <sheetName val="Tổng_hợp_KL7"/>
      <sheetName val="_037"/>
      <sheetName val="chieu_day_san7"/>
      <sheetName val="Podium_Concrete_Works7"/>
      <sheetName val="KLCT-_TOWER7"/>
      <sheetName val="KLCT-_PODIUM7"/>
      <sheetName val="Gia_thanh_chuoi_su7"/>
      <sheetName val="Tiep_dia7"/>
      <sheetName val="Don_gia_vung_III-Can_Tho7"/>
      <sheetName val="Phan_khai_KLuong7"/>
      <sheetName val="Area_Cal7"/>
      <sheetName val="Bill_01_-_CTN7"/>
      <sheetName val="Bill_2_2_Villa_2_beds7"/>
      <sheetName val="Elect_(3)7"/>
      <sheetName val="plan&amp;section_of_foundation7"/>
      <sheetName val="design_criteria7"/>
      <sheetName val="Bond_수수료_계산_포맷7"/>
      <sheetName val="ITB_COST7"/>
      <sheetName val="PAGE_17"/>
      <sheetName val="DM_677"/>
      <sheetName val="Project_Data7"/>
      <sheetName val="6787CWFASE2CASE2_00_xls7"/>
      <sheetName val="Xay_lapduongR37"/>
      <sheetName val="Đầu_tư7"/>
      <sheetName val="gia_cong_tac7"/>
      <sheetName val="EIRR&gt;_27"/>
      <sheetName val="dg_tphcm7"/>
      <sheetName val="T_KÊ_K_CẤU7"/>
      <sheetName val="4_PTDG7"/>
      <sheetName val="A1,_May7"/>
      <sheetName val="Vat_lieu7"/>
      <sheetName val="Data_Input8"/>
      <sheetName val="Measure_13067"/>
      <sheetName val="Bill_02_-_Xay_gach-Pou_7"/>
      <sheetName val="Bill_03-Chống_thấm-Pou7"/>
      <sheetName val="Bill_04-Kim_loại-Pou7"/>
      <sheetName val="Bill_05_-_Hoan_thien-Pou_7"/>
      <sheetName val="Bill_02_-_Xay_gach-Tower7"/>
      <sheetName val="Bill_03-Chống_thấm-Tower7"/>
      <sheetName val="Bill_04-Kim_loại-Tower7"/>
      <sheetName val="Bill_05_-_Hoan_thien-Tower7"/>
      <sheetName val="KL-_KHAC7"/>
      <sheetName val="BILL_3_-_KẾT_CẤU_HẦM7"/>
      <sheetName val="PTĐG_LTBT7"/>
      <sheetName val="CTG-PRECHEx1_47"/>
      <sheetName val="CTG-AB_(2)7"/>
      <sheetName val="CTG-AB_(3)7"/>
      <sheetName val="CTG-PLP-1_087"/>
      <sheetName val="Pre_Đội_nhóm7"/>
      <sheetName val="Vat_tu_XD7"/>
      <sheetName val="Tower_-_Concrete_Works7"/>
      <sheetName val="Bill-04_ket_cau_thap-_UNI7"/>
      <sheetName val="TH_Vat_tu7"/>
      <sheetName val="HÐ_ngoài8"/>
      <sheetName val="6PILE__(돌출)7"/>
      <sheetName val="DETAIL_7"/>
      <sheetName val="GV1-D13_(Casement_door)7"/>
      <sheetName val="Harga_ME_7"/>
      <sheetName val="Analisa_Gabungan7"/>
      <sheetName val="_Bill_5-Earthing_2_-_Add_Works7"/>
      <sheetName val="Isolasi_Luar_Dalam7"/>
      <sheetName val="Isolasi_Luar7"/>
      <sheetName val="Bang_trong_luong_rieng_thep7"/>
      <sheetName val="final_list_200522"/>
      <sheetName val="LV_data7"/>
      <sheetName val="CẤP_THOÁT_NƯỚC7"/>
      <sheetName val="Cước_VC_+_ĐM_CP_Tư_vấn7"/>
      <sheetName val="Hệ_số7"/>
      <sheetName val="ESTI_7"/>
      <sheetName val="Gia_vat_tu7"/>
      <sheetName val="bridge_#_17"/>
      <sheetName val="THDT_goi_thau_TB7"/>
      <sheetName val="Tien_do_TV7"/>
      <sheetName val="Chenh_lech_ca_may7"/>
      <sheetName val="TLg_CN&amp;Laixe7"/>
      <sheetName val="TLg_CN&amp;Laixe_(2)7"/>
      <sheetName val="TLg_Laitau7"/>
      <sheetName val="TLg_Laitau_(2)7"/>
      <sheetName val="KHOI_LUONG7"/>
      <sheetName val="Bang_3_Chi_tiet_phan_Dz7"/>
      <sheetName val="DATA_BASE7"/>
      <sheetName val="Equipment_list_(PAC)7"/>
      <sheetName val="KL_san_lap7"/>
      <sheetName val="TH_N_Cong7"/>
      <sheetName val="TH_MTC7"/>
      <sheetName val="TINH_KHOI_LUONG7"/>
      <sheetName val="Chi_tiet7"/>
      <sheetName val="Buy_vs__Lease_Car7"/>
      <sheetName val="PRE_(E)7"/>
      <sheetName val="CTKL_KTX_HT6"/>
      <sheetName val="subcon_sched7"/>
      <sheetName val="Tong_du_toan6"/>
      <sheetName val="Bill_2_-_ketcau6"/>
      <sheetName val="Budget_Code6"/>
      <sheetName val="CP_Khac_cuoc_VC6"/>
      <sheetName val="NHÀ_NHẬP_LIỆU6"/>
      <sheetName val="MÓNG_SILO6"/>
      <sheetName val="HVAC_BLOCK_B47"/>
      <sheetName val="2_Chiet_tinh6"/>
      <sheetName val="BẢNG_KHỐI_LƯỢNG_TỔNG_HỢP6"/>
      <sheetName val="Chi_tiet_lan_can6"/>
      <sheetName val="13-Cốt_thép_(10mm&lt;D≤18mm)_FO166"/>
      <sheetName val="du_lieu_du_toan6"/>
      <sheetName val="BOQ_THAN6"/>
      <sheetName val="DL_ĐẦU_VÀO6"/>
      <sheetName val="Analisa_&amp;_Upah6"/>
      <sheetName val="Purchase_Order6"/>
      <sheetName val="D_&amp;_W_sizes6"/>
      <sheetName val="Du_lieu7"/>
      <sheetName val="cash_budget6"/>
      <sheetName val="Luong_NII6"/>
      <sheetName val="DINH_MUC_THI_NGHIEM6"/>
      <sheetName val="Luong_NI6"/>
      <sheetName val="Phan_tich6"/>
      <sheetName val="CT_Thang_Mo6"/>
      <sheetName val="CT__PL6"/>
      <sheetName val="dongia__2_6"/>
      <sheetName val="Thép_CKN6"/>
      <sheetName val="GOC-KO_IN6"/>
      <sheetName val="MAU_8A6"/>
      <sheetName val="MAU_8B6"/>
      <sheetName val="MAU_96"/>
      <sheetName val="MAU_106"/>
      <sheetName val="sochitiettaikhoan_6"/>
      <sheetName val="Share_price_data6"/>
      <sheetName val="19_36"/>
      <sheetName val="20_36"/>
      <sheetName val="Chieu_4_36"/>
      <sheetName val="Cow_req6"/>
      <sheetName val="TỔNG_HỢP6"/>
      <sheetName val="14-LẦN_3-CHIỀU6"/>
      <sheetName val="14-LẦN_1-SÁNG6"/>
      <sheetName val="14-LẦN_2-TRƯA6"/>
      <sheetName val="1_3+1_4-TOTAL_-_Ko_IN6"/>
      <sheetName val="2_1-LẦN_3-CHIỀU6"/>
      <sheetName val="2_1-LẦN_1-SÁNG6"/>
      <sheetName val="2_1-LẦN_2-TRƯA6"/>
      <sheetName val="2_1-TOTAL-Ko_IN6"/>
      <sheetName val="1_3(TMR_4)6"/>
      <sheetName val="CHO_DE6"/>
      <sheetName val="1_1+1_2+2_2+2_3(TMR_3)6"/>
      <sheetName val="CK1+CK2_(VS_SAN_CHOI_23)6"/>
      <sheetName val="CK1+CK2_(2)6"/>
      <sheetName val="12-16_THÁNG6"/>
      <sheetName val="CAN_SỮA6"/>
      <sheetName val="54+55+56(SAU_CAI_SỮA-6)6"/>
      <sheetName val="BÊ_71-90_NGÀY6"/>
      <sheetName val="BÊ_12-16_tháng6"/>
      <sheetName val="BÊ_6-126"/>
      <sheetName val="BÊ_1-36"/>
      <sheetName val="F01-BC_KHAU_PHAN_SANG_20_36"/>
      <sheetName val="F01-BC_KHAU_PHAN_CHIEU_19_36"/>
      <sheetName val="dinh_mưc_cty6"/>
      <sheetName val="Giá_thành6"/>
      <sheetName val="Thong_ke6"/>
      <sheetName val="Energy_for_milk_prod6"/>
      <sheetName val="DE_NGHI_XUAT_6"/>
      <sheetName val="phieu_xuat_mau6"/>
      <sheetName val="PHIEU_XUAT_CHIEU6"/>
      <sheetName val="11_rai_them_cỏ6"/>
      <sheetName val="PHU_LUC_02-_HDSD_CAC_BIEU_MAU6"/>
      <sheetName val="PhU_LUC_01-_MA_CAC_NHOM_BO6"/>
      <sheetName val="F03-BC_THUC_TRON_SANG_20_36"/>
      <sheetName val="F03-BC_THUC_TRON_CHIEU_19_36"/>
      <sheetName val="F02-BC_THEO_DOI_THUC_AN_DU6"/>
      <sheetName val="Tham_khao-_Bao_cao_xuat_thuc_a6"/>
      <sheetName val="Don_gia_(khong_in)6"/>
      <sheetName val="Dlieu_dau_vao6"/>
      <sheetName val="DK1_Don_gia6"/>
      <sheetName val="1_MONG_1-26"/>
      <sheetName val="BANCO_(2)6"/>
      <sheetName val="MT_DPin_(2)6"/>
      <sheetName val="dm_3664"/>
      <sheetName val="DM_60604"/>
      <sheetName val="02__PTDG6"/>
      <sheetName val="Chiết_tính6"/>
      <sheetName val="2_1Warehouse_14"/>
      <sheetName val="Income_Statement6"/>
      <sheetName val="Shareholders'_Equity6"/>
      <sheetName val="VC_xd4"/>
      <sheetName val="Gia_VLTB4"/>
      <sheetName val="B_Luong4"/>
      <sheetName val="C_May4"/>
      <sheetName val="TB_NẶNG4"/>
      <sheetName val="Du_tru_CP-Bieu_014"/>
      <sheetName val="Dự_thầu4"/>
      <sheetName val="Nhap_VT_oto4"/>
      <sheetName val="TH_TN4"/>
      <sheetName val="Bill_No_3_-_Prov__Sum_(Ph2&amp;3)4"/>
      <sheetName val="Hao_phí4"/>
      <sheetName val="Structure_data4"/>
      <sheetName val="đọc_số4"/>
      <sheetName val="Ma_don_vi4"/>
      <sheetName val="bang_cc4"/>
      <sheetName val="CP_Du_phong4"/>
      <sheetName val="THCP_Lap_dat4"/>
      <sheetName val="THCP_xay_dung4"/>
      <sheetName val="Tong_hop_kinh_phi4"/>
      <sheetName val="CP_HMC4"/>
      <sheetName val="HỆ_THỐNG_PHÒNG_CHÁY_CHỮA_CHÁY4"/>
      <sheetName val="HỆ_THỐNG_CẤP_THOÁT_NƯỚC4"/>
      <sheetName val="HỆ_THỐNG_ĐHKK4"/>
      <sheetName val="MÁY_PHÁT_ĐIỆN4"/>
      <sheetName val="HỆ_THỐNG_ĐIỆN4"/>
      <sheetName val="Thiết_bị_chính4"/>
      <sheetName val="Ｎｏ_134"/>
      <sheetName val="DGchitiet_4"/>
      <sheetName val="wk_prgs4"/>
      <sheetName val="AG_Pipe_Qty_Analysis4"/>
      <sheetName val="CHI_PHI4"/>
      <sheetName val="TK_chi_tiet4"/>
      <sheetName val="Bill_2-Road_HR24"/>
      <sheetName val="Bill_3_-_Softscape_HR24"/>
      <sheetName val="THEP_TAM4"/>
      <sheetName val="THEP_HÌNH4"/>
      <sheetName val="THEP_HINH4"/>
      <sheetName val="XA_GO4"/>
      <sheetName val="BANG_TRA4"/>
      <sheetName val="CĂN_HỘ_T16-17_4"/>
      <sheetName val="TRỤC_ĐỨNG_THOÁT_BẨN_T15-174"/>
      <sheetName val="TRỤC_ĐỨNG_TM_T15-174"/>
      <sheetName val="Móng,_nền_4"/>
      <sheetName val="Main_Bldg-Rev024"/>
      <sheetName val="D&amp;W_def_4"/>
      <sheetName val="Nhan_cong4"/>
      <sheetName val="Thiet_bi4"/>
      <sheetName val="Vat_tu4"/>
      <sheetName val="DM_ChiPhi4"/>
      <sheetName val="May_TC4"/>
      <sheetName val="TH_Kinh_phi4"/>
      <sheetName val="Ptvl_4"/>
      <sheetName val="1_Requisition(E)4"/>
      <sheetName val="TONG_HOP4"/>
      <sheetName val="Tổng_GT4"/>
      <sheetName val="Chi_tiết_KL4"/>
      <sheetName val="ca_máy4"/>
      <sheetName val="khấu_trừ_phạt4"/>
      <sheetName val="GT__KHAU_TRU4"/>
      <sheetName val="HAO_HUT_VAT_TU_(2)4"/>
      <sheetName val="cao_độ4"/>
      <sheetName val="Data_Wall4"/>
      <sheetName val="Dự_toán4"/>
      <sheetName val="Đơn_Giá_TH4"/>
      <sheetName val="Nhân_công4"/>
      <sheetName val="Phân_tích4"/>
      <sheetName val="C_P_Thiết_bị4"/>
      <sheetName val="T_H_Kinh_phí4"/>
      <sheetName val="Vật_tư4"/>
      <sheetName val="Trang_bìa4"/>
      <sheetName val="phan_tic_chi_tiet4"/>
      <sheetName val="Gia_vat_lieu3"/>
      <sheetName val="DG_14263"/>
      <sheetName val="Theo_doi_Doanh_thu_20173"/>
      <sheetName val="gui_BKCT3"/>
      <sheetName val="Precios_unitarios_AXH3"/>
      <sheetName val="Chi_tiet_cong_no4"/>
      <sheetName val="PHÁT_SINH_TẦNG_1_4"/>
      <sheetName val="PHÁT_SINH_TẦNG_24"/>
      <sheetName val="Hầm_chuyển_psinh4"/>
      <sheetName val="Ống_thẳng4"/>
      <sheetName val="Côn_thu4"/>
      <sheetName val="Vuông_tròn4"/>
      <sheetName val="Chân_rẽ4"/>
      <sheetName val="Chạc_ba4"/>
      <sheetName val="3__CNT3"/>
      <sheetName val="unit_price_list(M)3"/>
      <sheetName val="TH_VL,_NC,_DDHT_Thanhphuoc3"/>
      <sheetName val="Don_gia_chi_tiet_DIEN_23"/>
      <sheetName val="So_lieu_chung3"/>
      <sheetName val="BẢNG_ÁP_GIÁ_(in)3"/>
      <sheetName val="NT_(KL)_IN3"/>
      <sheetName val="DOM_D23"/>
      <sheetName val="nhà_ăn3"/>
      <sheetName val="Công_nhật3"/>
      <sheetName val="btkt_cột3"/>
      <sheetName val="1_2_Staff_Schedule3"/>
      <sheetName val="Chi_tiet_-tong_9_thang3"/>
      <sheetName val="0__Input3"/>
      <sheetName val="Doi_so3"/>
      <sheetName val="MTO_REV_2(ARMOR)3"/>
      <sheetName val="DANH_MỤC_HỒ_SƠ3"/>
      <sheetName val="GT_PHÁT_SINH_NGOÀI_HĐ3"/>
      <sheetName val="KL_PHÁT_SINH_3"/>
      <sheetName val="PS_NGOÀI_HĐ3"/>
      <sheetName val="GT_PHÁT_SINH_VƯỢT_HĐ3"/>
      <sheetName val="PS_TĂNG_GIẢM_TRONG_HĐ3"/>
      <sheetName val="DGCT_PHÁT_SINH3"/>
      <sheetName val="DGCT_TRẦN_NLV3"/>
      <sheetName val="DGKL_chi_tiết_NLV3"/>
      <sheetName val="DGKL_chi_tiết_NHN,NK3"/>
      <sheetName val="TG_KL3"/>
      <sheetName val="DGCT_SƠN_BẢ_TƯỜNG_NLV3"/>
      <sheetName val="DGKL_TRẦN_NHN3"/>
      <sheetName val="Cotthep_NPT3"/>
      <sheetName val="vl_nc_mtc3"/>
      <sheetName val="KL_THEP__GIAM_DO_DUNG_COUPLER3"/>
      <sheetName val="01_KL_THÉP_NHẬP_VỀ3"/>
      <sheetName val="2__NT_VLDV3"/>
      <sheetName val="GHI_CHU3"/>
      <sheetName val="1_BB_LMHT3"/>
      <sheetName val="Bê_tông_bảo_vệ3"/>
      <sheetName val="01__Data3"/>
      <sheetName val="Neo,_nối_cốt_thép_dầm,_cột3"/>
      <sheetName val="Uốn_móc_cốt_thép3"/>
      <sheetName val="Tiêu_chuẩn_cốt_thép3"/>
      <sheetName val="Bill_Prelim-CDT3"/>
      <sheetName val="Bill_BPTC-CDT3"/>
      <sheetName val="Chi_tiết_BPTC3"/>
      <sheetName val="Bill_BPTC-CDT_(PA_MCT_CDT)3"/>
      <sheetName val="Chi_tiết_BPTC_(PA_MCT_CDT)3"/>
      <sheetName val="Tong_hop_vat_tu3"/>
      <sheetName val="TLG_Type3"/>
      <sheetName val="B3A_-_TOWER_A3"/>
      <sheetName val="Annex_B3"/>
      <sheetName val="DM-VNT_ko_sd3"/>
      <sheetName val="Bảng_đo_bóc_KL_OLK-093"/>
      <sheetName val="6_3_CHI_TIET_OLK-093"/>
      <sheetName val="1_Civil_(Org)3"/>
      <sheetName val="1__Office3"/>
      <sheetName val="KHOI_LUONG15-43"/>
      <sheetName val="Dgia_vat_tu3"/>
      <sheetName val="Don_gia_III3"/>
      <sheetName val="D÷_liÖu3"/>
      <sheetName val="Dot_43"/>
      <sheetName val="1_San_3"/>
      <sheetName val="Thop_Ksat3"/>
      <sheetName val="Thu_hoi_3"/>
      <sheetName val="HM_chung3"/>
      <sheetName val="CP_xd-thiet_bi3"/>
      <sheetName val="TH-TN_LD_TB3"/>
      <sheetName val="CP_xaydung3"/>
      <sheetName val="Thao_ha_phu_kien3"/>
      <sheetName val="VL-NC-MTC_ket_cau3"/>
      <sheetName val="KHOI_LUONG_TONG3"/>
      <sheetName val="TK_22KV3"/>
      <sheetName val="DM_366-17773"/>
      <sheetName val="Thi_nhiem3"/>
      <sheetName val="Gia_goc_VT-TB3"/>
      <sheetName val="Gia_vc_den_chan_CT3"/>
      <sheetName val="culy_223"/>
      <sheetName val="Luong_20503"/>
      <sheetName val="ca_may_QN3"/>
      <sheetName val="TNHC1246_3"/>
      <sheetName val="Ca_may_TT06_20103"/>
      <sheetName val="Don_gia_VLXD_dia_phuong3"/>
      <sheetName val="Bang_luong_SCL3"/>
      <sheetName val="Dinh_muc_TN14263"/>
      <sheetName val="KL_thep_lam_sat3"/>
      <sheetName val="Tien_Thuong3"/>
      <sheetName val="NC_XL_6T_cuoi_01_CTy3"/>
      <sheetName val="Data_-6T_dau3"/>
      <sheetName val="Cong_6T3"/>
      <sheetName val="Chi_phi_van_chuyen3"/>
      <sheetName val="2_CDPS3"/>
      <sheetName val="TH_các_CC3"/>
      <sheetName val="DT_hợp_đồng2"/>
      <sheetName val="Bảng_KL_đợt_12"/>
      <sheetName val="HRG_BHN3"/>
      <sheetName val="CĂN_ĐH3"/>
      <sheetName val="Q_A01_2-Sh3"/>
      <sheetName val="7_Khau_tru_3"/>
      <sheetName val="Heso_DZ3"/>
      <sheetName val="DM_336cai_tao3"/>
      <sheetName val="DG_BINH_THUAN3"/>
      <sheetName val="Div26_-_Elect3"/>
      <sheetName val="Danh_mục2"/>
      <sheetName val="4_CĂN3"/>
      <sheetName val="Financ__Overview2"/>
      <sheetName val="Don_gia_NC3"/>
      <sheetName val="B-2__(DPP)3"/>
      <sheetName val="Summary_Sheet2"/>
      <sheetName val="Finishing-Tower_A2"/>
      <sheetName val="Finishing-Tower_B2"/>
      <sheetName val="Finishing-Tower_C2"/>
      <sheetName val="Finishing-Tower_D2"/>
      <sheetName val="MEP-Tower_A2"/>
      <sheetName val="MEP-Tower_B2"/>
      <sheetName val="MEP-Tower_C2"/>
      <sheetName val="MEP-Tower_D2"/>
      <sheetName val="Cost_Report_Sum2"/>
      <sheetName val="Detail_Cost_Sum2"/>
      <sheetName val="RVO-VO_Sum2"/>
      <sheetName val="Potential_VOs_Sum2"/>
      <sheetName val="Cash_Flow_Sum2"/>
      <sheetName val="CAP_NUOC2"/>
      <sheetName val="cấp_nước_trục_nhà_vs2"/>
      <sheetName val="THOAT_NUOC2"/>
      <sheetName val="THOAT_MUA2"/>
      <sheetName val="Cáp_phòng2"/>
      <sheetName val="TMC_ĐIỆN_Phi2"/>
      <sheetName val="TMC_Tổng2"/>
      <sheetName val="TH_Đèn_Phòng_L12"/>
      <sheetName val="TH_Đèn_Hầm_L12"/>
      <sheetName val="TỦ_MODULE_T12"/>
      <sheetName val="TINH_GIA_-_SAN_XUAT_Vertico2"/>
      <sheetName val="Huong_dan2"/>
      <sheetName val="Bieu_gia_HD2"/>
      <sheetName val="13_BANG_CT2"/>
      <sheetName val="14_MMUS_GIUA_NHIP2"/>
      <sheetName val="4_HSPBngang2"/>
      <sheetName val="6_Tinh_tai2"/>
      <sheetName val="2_NSl2"/>
      <sheetName val="17_US_CHU_tho_a_b2"/>
      <sheetName val="15_MMUS_GOI2"/>
      <sheetName val="gia_vt,nc,may2"/>
      <sheetName val="BTK-Dai_Hoc_Kien_Giang2"/>
      <sheetName val="PV_Graph_Data2"/>
      <sheetName val="doanh_thu2"/>
      <sheetName val="Dutoan_KL2"/>
      <sheetName val="Kê_0,42"/>
      <sheetName val="TH_0,42"/>
      <sheetName val="Kê_222"/>
      <sheetName val="TH_222"/>
      <sheetName val="TBA_CAI_TAO2"/>
      <sheetName val="TBA_XDM2"/>
      <sheetName val="TONG_HOP_DU_TOAN2"/>
      <sheetName val="Thop_XAY_DUNG2"/>
      <sheetName val="CP_HANG_MUC_CHUNG2"/>
      <sheetName val="CHI_PHI_XD2"/>
      <sheetName val="CHI_PHI_THI_NGHIEM2"/>
      <sheetName val="VLDIEN_222"/>
      <sheetName val="Dao_dat2"/>
      <sheetName val="TH_Denbu2"/>
      <sheetName val="Do_ve_DC2"/>
      <sheetName val="TH_Bommin2"/>
      <sheetName val="CHI_PHI_THI_NGHIEM-LD_thiet_bi2"/>
      <sheetName val="Luong_TT012"/>
      <sheetName val="Camay_QB2"/>
      <sheetName val="gia_ca_may_BXD2"/>
      <sheetName val="BANG_LUONG_KY_SU2"/>
      <sheetName val="Bang_luong_NHOM_I2"/>
      <sheetName val="Bangluong_NHOM_II_2"/>
      <sheetName val="09-GIA_nhien_lieu-ko_in2"/>
      <sheetName val="Tinh_V_cot_chiem_cho2"/>
      <sheetName val="ĐM_13542"/>
      <sheetName val="KHOAN_MAU2"/>
      <sheetName val="ĐO_ĐỊA_VẬT_LÝ2"/>
      <sheetName val="khoan_tiep_dia2"/>
      <sheetName val="Tổng_hợp_KPHM2"/>
      <sheetName val="Dinh_muc2"/>
      <sheetName val="DZ_22KV2"/>
      <sheetName val="5_2_1_Đo_bóc_KL_OLK-062"/>
      <sheetName val="GIÁ_DỰ_THẦU_30_CĂN2"/>
      <sheetName val="MB_DT_022"/>
      <sheetName val="BU_LONG2"/>
      <sheetName val="KS_tuyen2"/>
      <sheetName val="Bang_chiet_tinh_TBA2"/>
      <sheetName val="HERD_MOVEMENTFARM14"/>
      <sheetName val="HERD_MOVEMENTFARM24"/>
      <sheetName val="CALVES_2-44"/>
      <sheetName val="Cavles_2-44"/>
      <sheetName val="CALVES_4-74"/>
      <sheetName val="HEIFER_7-12m4"/>
      <sheetName val="HEIFER_12+4"/>
      <sheetName val="FRESH_COW_2017-184"/>
      <sheetName val="HP_COW_20184"/>
      <sheetName val="LP_COW_2017-184"/>
      <sheetName val="DRY_COW4"/>
      <sheetName val="FIELD_CROPS4"/>
      <sheetName val="EQUIP_LIST2"/>
      <sheetName val="So_sanh2"/>
      <sheetName val="4_2_1_Đo_bóc_KL_OLK-062"/>
      <sheetName val="4_1_1_CHI_TIET_OLK-062"/>
      <sheetName val="Gia_VT-TB2"/>
      <sheetName val="noi_suy_xa2"/>
      <sheetName val="noi_suy_xa_thu_hoi2"/>
      <sheetName val="DT__NHA_XUONG2"/>
      <sheetName val="THONG_SO2"/>
      <sheetName val="Đơn_giá_chi_tiết_TN_392"/>
      <sheetName val="Tính_giá_NC2"/>
      <sheetName val="Tiên_lượng2"/>
      <sheetName val="SL_cước2"/>
      <sheetName val="DG_Chi_tiet2"/>
      <sheetName val="_1710_HOINGHINLD2"/>
      <sheetName val="99_(2)2"/>
      <sheetName val="134_2"/>
      <sheetName val="DG_49702"/>
      <sheetName val="Electrical_Works2"/>
      <sheetName val="H_T__INCOMING_SYSTEM2"/>
      <sheetName val="Cash_Flow2"/>
      <sheetName val="Thuyết_minh2"/>
      <sheetName val="Đơn_giá_máy2"/>
      <sheetName val="Bill_No_1_62"/>
      <sheetName val="Bill_No_1_102"/>
      <sheetName val="Bill_No_3_32"/>
      <sheetName val="Bill_No_1_42"/>
      <sheetName val="Bill_No_1_72"/>
      <sheetName val="Summary_Bill_No__32"/>
      <sheetName val="¥_2"/>
      <sheetName val="Unit_price1"/>
      <sheetName val="Tong_DT1"/>
      <sheetName val="phan_tich_don_gia1"/>
      <sheetName val="Bán_đợt_1_trang1"/>
      <sheetName val="3__KC_-_PODIUM1"/>
      <sheetName val="Breakdown_(B)1"/>
      <sheetName val="U_P_Breakdown1"/>
      <sheetName val="Chiet_tinh_dz351"/>
      <sheetName val="Tien_Luong1"/>
      <sheetName val="Unit_price(Updateting)1"/>
      <sheetName val="CTDZ6kv_(gd1)_1"/>
      <sheetName val="CTDZ_0_4+cto_(GD1)1"/>
      <sheetName val="CTTBA_(gd1)1"/>
      <sheetName val="03_Detailed1"/>
      <sheetName val="01_Bid_Price_summary1"/>
      <sheetName val="Home_Office_Manhours1"/>
      <sheetName val="Field_SPV_Barchart1"/>
      <sheetName val="Bù_giá_CM1"/>
      <sheetName val="Cost_List1"/>
      <sheetName val="Detail_Cost1"/>
      <sheetName val="IC_Price_New1"/>
      <sheetName val="Summary_Table1"/>
      <sheetName val="Sales_Person1"/>
      <sheetName val="Bidding_Entity1"/>
      <sheetName val="LX_-TT05"/>
      <sheetName val="NC_Moi_TT05"/>
      <sheetName val="IMF_Code1"/>
      <sheetName val="CHITIET_VL-NCHT1_(2)1"/>
      <sheetName val="Subsidiary_Calculation1"/>
      <sheetName val="don_gia_1426"/>
      <sheetName val="SGC_RATE"/>
      <sheetName val="Cau_tao_gia_xay_to"/>
      <sheetName val="Phu_Bai_Bridge"/>
      <sheetName val="5_2_1_Đo_bóc_KL_OLK-10"/>
      <sheetName val="Chu_dau_tu"/>
      <sheetName val="Khai_toan"/>
      <sheetName val="Phu_luc_01_1_EPC_P11-14"/>
      <sheetName val="TDT_P11-P14"/>
      <sheetName val="Chi_phi_khac_"/>
      <sheetName val="Hang_muc_Chung"/>
      <sheetName val="Bia_Phu_Luc"/>
      <sheetName val="DATA_1_CHUNG"/>
      <sheetName val="Muc_luc"/>
      <sheetName val="Tra_cuu_957"/>
      <sheetName val="Tru_TT"/>
      <sheetName val="Thg_04"/>
      <sheetName val="Thg_05"/>
      <sheetName val="Thg_06"/>
      <sheetName val="Thg_07"/>
      <sheetName val="Thg_08"/>
      <sheetName val="Thg_09"/>
      <sheetName val="Thg_10"/>
      <sheetName val="Thg_11"/>
      <sheetName val="Thg_12"/>
      <sheetName val="Bia_lot"/>
      <sheetName val="DT_san_XD-So_lieu_cu"/>
      <sheetName val="DM_DU_AN"/>
      <sheetName val="DM_TP_"/>
      <sheetName val="File_Chi_tiet"/>
      <sheetName val="THPDMoi__(2)"/>
      <sheetName val="t-h_HA_THE"/>
      <sheetName val="TH_XL"/>
      <sheetName val="CHITIET_VL-NC"/>
      <sheetName val="FF-2_(1)"/>
      <sheetName val="Labour_Summary13"/>
      <sheetName val="YTD_12'2003"/>
      <sheetName val="YTD_06'2003"/>
      <sheetName val="YTD_03'2003"/>
      <sheetName val="YTD_09'2003"/>
      <sheetName val="deferred_taxes"/>
      <sheetName val="Eqpmnt_Plng"/>
      <sheetName val="TRIAL_BALANCE"/>
      <sheetName val="DPR_31st_march"/>
      <sheetName val="current_month"/>
      <sheetName val="Blng__Vs_Coll_"/>
      <sheetName val="Currency_Rate"/>
      <sheetName val="BILL_34Āᐁë_HẦM"/>
      <sheetName val="THÔNG_TIN"/>
      <sheetName val="Danh_mục_khối"/>
      <sheetName val="Danh_mục_đơn_vị_-phòng_chức_năn"/>
      <sheetName val="BẢNG_DIỄN_GIẢI_KL_(7)"/>
      <sheetName val="Probbl_-_Production"/>
      <sheetName val="w't_table"/>
      <sheetName val="CHI_PHÍ_NHÔM"/>
      <sheetName val="BILL_34Āᐁë"/>
      <sheetName val="NHOM_KINH"/>
      <sheetName val="CHITIET_VL-NC-TT1p"/>
      <sheetName val="2__BBNT_KLHT"/>
      <sheetName val="Dashboard_-_BQL_-_VHL"/>
      <sheetName val="KEILA_TP_2020-07"/>
      <sheetName val="TH_khoi_luong"/>
      <sheetName val="Chi_tiet_khoi_luong"/>
      <sheetName val="TK_thep"/>
      <sheetName val="CT_THOÁT_WC_VP"/>
      <sheetName val="CT_CẤP_WC_VP"/>
      <sheetName val="CT_THOÁT_MƯA_VP_TRỤC_LỚN"/>
      <sheetName val="CT_THOÁT_MƯA_VP_TRỤC_NHỎ"/>
      <sheetName val="CFA_(ME)"/>
      <sheetName val="MEP_Building"/>
      <sheetName val="Share_Price_2002"/>
      <sheetName val="LUONG_SCL"/>
      <sheetName val="BOM-13_11-Other(PS1+PS2)"/>
      <sheetName val="Don_gia_XD"/>
      <sheetName val="Dinh_Muc_Vat_Tu"/>
      <sheetName val="mã_"/>
      <sheetName val="Chênh_lệch_máy_thi_công"/>
      <sheetName val="Chênh_lệch_nhân_công"/>
      <sheetName val="Chênh_lệch_vật_liệu"/>
      <sheetName val="Chao_gia_T12_RE"/>
      <sheetName val="Service_Cost_"/>
      <sheetName val="Don_gia_Tay_Ninh"/>
      <sheetName val="Don_gia_Dak_Lak"/>
      <sheetName val="streeta_and_cacth_pit"/>
      <sheetName val="Daf_1"/>
      <sheetName val="rc"/>
      <sheetName val="L-Mechanical"/>
      <sheetName val="Committed Items"/>
      <sheetName val="HT"/>
      <sheetName val="Corner Arch"/>
      <sheetName val="End Arch"/>
      <sheetName val="Intermediate Arch"/>
      <sheetName val="DrgList"/>
      <sheetName val="reinforcement 675"/>
      <sheetName val="SHG"/>
      <sheetName val="ext wall fin qty"/>
      <sheetName val="SL Plum."/>
      <sheetName val="1C2A&amp;3"/>
      <sheetName val="Physical Schedule 3D"/>
      <sheetName val="TPI"/>
      <sheetName val="ELKP"/>
      <sheetName val="harga"/>
      <sheetName val="Tabel Berat"/>
      <sheetName val="DETAILED_P&amp;L"/>
      <sheetName val="REKAP_MEKANIKAL"/>
      <sheetName val="basic"/>
      <sheetName val="Data Umum Penawaran"/>
      <sheetName val="UPAH"/>
      <sheetName val="Real Cost"/>
      <sheetName val="bill qty"/>
      <sheetName val="Peralatan"/>
      <sheetName val="REKAP_ARSITEKTUR."/>
      <sheetName val="RAB.ADMINISTRASI PUSAT (1)"/>
      <sheetName val="dwa-01"/>
      <sheetName val="Umum"/>
      <sheetName val="TJ1Q47"/>
      <sheetName val="BQ-Tenis"/>
      <sheetName val="Arsitektur"/>
      <sheetName val="BOQ_Aula"/>
      <sheetName val="Prelim"/>
      <sheetName val="Rekapitulasi"/>
      <sheetName val="SatDas"/>
      <sheetName val="Div2"/>
      <sheetName val="NAME"/>
      <sheetName val="Hrg Readymix"/>
      <sheetName val="노임이"/>
      <sheetName val="CT_trtreo"/>
      <sheetName val="pphtAV"/>
      <sheetName val="Sum ELE  CAP S1-4  "/>
      <sheetName val="PU_ITALY_23"/>
      <sheetName val="RAB_AR&amp;STR10"/>
      <sheetName val="chi_tiet_TBA10"/>
      <sheetName val="chi_tiet_C10"/>
      <sheetName val="Tro_giup22"/>
      <sheetName val="TH_DZ3512"/>
      <sheetName val="Customize_Your_Purchase_Order10"/>
      <sheetName val="Don_gia10"/>
      <sheetName val="DON_GIA_TRAM_(3)10"/>
      <sheetName val="DON_GIA_CAN_THO12"/>
      <sheetName val="7606_DZ10"/>
      <sheetName val="CHITIET_VL-NC-TT_-1p10"/>
      <sheetName val="CHITIET_VL-NC-TT-3p9"/>
      <sheetName val="TONG_HOP_VL-NC_TT10"/>
      <sheetName val="KPVC-BD_10"/>
      <sheetName val="Don_gia_chi_tiet10"/>
      <sheetName val="HĐ_ngoài9"/>
      <sheetName val="XT_Buoc_39"/>
      <sheetName val="dongia_(2)9"/>
      <sheetName val="S-curve_9"/>
      <sheetName val="So_doi_chieu_LC9"/>
      <sheetName val="Adix_A9"/>
      <sheetName val="project_management9"/>
      <sheetName val="MAIN_GATE_HOUSE9"/>
      <sheetName val="REINF_9"/>
      <sheetName val="Rates_20099"/>
      <sheetName val="Commercial_value9"/>
      <sheetName val="MH_RATE9"/>
      <sheetName val="Ky_Lam_Bridge9"/>
      <sheetName val="Provisional_Sums_Item9"/>
      <sheetName val="Gas_Pressure_Welding9"/>
      <sheetName val="General_Item&amp;General_Requireme9"/>
      <sheetName val="General_Items9"/>
      <sheetName val="Regenral_Requirements9"/>
      <sheetName val="TONG_HOP_VL-NC9"/>
      <sheetName val="Du_toan9"/>
      <sheetName val="chiet_tinh9"/>
      <sheetName val="Ng_hàng_xà+bulong9"/>
      <sheetName val="CT_vat_lieu9"/>
      <sheetName val="Bang_KL9"/>
      <sheetName val="Lcau_-_Lxuc9"/>
      <sheetName val="Đầu_vào8"/>
      <sheetName val="Equip_8"/>
      <sheetName val="A1_CN8"/>
      <sheetName val="DG_thep_ma_kem9"/>
      <sheetName val="DM_60619"/>
      <sheetName val="Trạm_biến_áp8"/>
      <sheetName val="Đơn_Giá_8"/>
      <sheetName val="Chenh_lech_vat_tu8"/>
      <sheetName val="Diện_tích8"/>
      <sheetName val="1_Khái_toán8"/>
      <sheetName val="TONG_HOP_T5_19988"/>
      <sheetName val="Chi_tiet_XD_TBA8"/>
      <sheetName val="DG_DZ9"/>
      <sheetName val="DG_TBA9"/>
      <sheetName val="CT-0_4KV8"/>
      <sheetName val="Data_Input9"/>
      <sheetName val="KL_Chi_tiết_Xây_tô8"/>
      <sheetName val="rate_material8"/>
      <sheetName val="04_-_XUONG_DET_B8"/>
      <sheetName val="Chi_tiet_KL8"/>
      <sheetName val="Tổng_hợp_KL8"/>
      <sheetName val="Bill_1_Quy_dinh_chung8"/>
      <sheetName val="1_R18_BF8"/>
      <sheetName val="6_External_works-R188"/>
      <sheetName val="07Base_Cost8"/>
      <sheetName val="_038"/>
      <sheetName val="chieu_day_san8"/>
      <sheetName val="Podium_Concrete_Works8"/>
      <sheetName val="KLCT-_TOWER8"/>
      <sheetName val="KLCT-_PODIUM8"/>
      <sheetName val="Gia_thanh_chuoi_su8"/>
      <sheetName val="Tiep_dia8"/>
      <sheetName val="Don_gia_vung_III-Can_Tho8"/>
      <sheetName val="HÐ_ngoài9"/>
      <sheetName val="6PILE__(돌출)8"/>
      <sheetName val="DETAIL_8"/>
      <sheetName val="EIRR&gt;_28"/>
      <sheetName val="Phan_khai_KLuong8"/>
      <sheetName val="Project_Data8"/>
      <sheetName val="Area_Cal8"/>
      <sheetName val="Elect_(3)8"/>
      <sheetName val="plan&amp;section_of_foundation8"/>
      <sheetName val="design_criteria8"/>
      <sheetName val="Bond_수수료_계산_포맷8"/>
      <sheetName val="ITB_COST8"/>
      <sheetName val="PAGE_18"/>
      <sheetName val="DM_678"/>
      <sheetName val="Xay_lapduongR38"/>
      <sheetName val="Đầu_tư8"/>
      <sheetName val="6787CWFASE2CASE2_00_xls8"/>
      <sheetName val="Bill_02_-_Xay_gach-Pou_8"/>
      <sheetName val="Bill_03-Chống_thấm-Pou8"/>
      <sheetName val="Bill_04-Kim_loại-Pou8"/>
      <sheetName val="Bill_05_-_Hoan_thien-Pou_8"/>
      <sheetName val="Bill_02_-_Xay_gach-Tower8"/>
      <sheetName val="Bill_03-Chống_thấm-Tower8"/>
      <sheetName val="Bill_04-Kim_loại-Tower8"/>
      <sheetName val="Bill_05_-_Hoan_thien-Tower8"/>
      <sheetName val="KL-_KHAC8"/>
      <sheetName val="BILL_3_-_KẾT_CẤU_HẦM8"/>
      <sheetName val="PTĐG_LTBT8"/>
      <sheetName val="CTG-PRECHEx1_48"/>
      <sheetName val="CTG-AB_(2)8"/>
      <sheetName val="CTG-AB_(3)8"/>
      <sheetName val="CTG-PLP-1_088"/>
      <sheetName val="Pre_Đội_nhóm8"/>
      <sheetName val="Vat_tu_XD8"/>
      <sheetName val="Tower_-_Concrete_Works8"/>
      <sheetName val="Bill-04_ket_cau_thap-_UNI8"/>
      <sheetName val="Loại_Vật_tư8"/>
      <sheetName val="TH_Vat_tu8"/>
      <sheetName val="dg_tphcm8"/>
      <sheetName val="T_KÊ_K_CẤU8"/>
      <sheetName val="Bill_01_-_CTN8"/>
      <sheetName val="Bill_2_2_Villa_2_beds8"/>
      <sheetName val="4_PTDG8"/>
      <sheetName val="A1,_May8"/>
      <sheetName val="Vat_lieu8"/>
      <sheetName val="Bang_trong_luong_rieng_thep8"/>
      <sheetName val="gia_cong_tac8"/>
      <sheetName val="Measure_13068"/>
      <sheetName val="CẤP_THOÁT_NƯỚC8"/>
      <sheetName val="Cước_VC_+_ĐM_CP_Tư_vấn8"/>
      <sheetName val="Hệ_số8"/>
      <sheetName val="THDT_goi_thau_TB8"/>
      <sheetName val="Tien_do_TV8"/>
      <sheetName val="Harga_ME_8"/>
      <sheetName val="Analisa_Gabungan8"/>
      <sheetName val="ESTI_8"/>
      <sheetName val="KL_san_lap8"/>
      <sheetName val="GV1-D13_(Casement_door)8"/>
      <sheetName val="Isolasi_Luar_Dalam8"/>
      <sheetName val="Isolasi_Luar8"/>
      <sheetName val="bridge_#_18"/>
      <sheetName val="DATA_BASE8"/>
      <sheetName val="Equipment_list_(PAC)8"/>
      <sheetName val="TH_MTC8"/>
      <sheetName val="TH_N_Cong8"/>
      <sheetName val="_Bill_5-Earthing_2_-_Add_Works8"/>
      <sheetName val="final_list_200523"/>
      <sheetName val="LV_data8"/>
      <sheetName val="Gia_vat_tu8"/>
      <sheetName val="Buy_vs__Lease_Car8"/>
      <sheetName val="TINH_KHOI_LUONG8"/>
      <sheetName val="Chenh_lech_ca_may8"/>
      <sheetName val="TLg_CN&amp;Laixe8"/>
      <sheetName val="TLg_CN&amp;Laixe_(2)8"/>
      <sheetName val="TLg_Laitau8"/>
      <sheetName val="TLg_Laitau_(2)8"/>
      <sheetName val="Chi_tiet8"/>
      <sheetName val="NHÀ_NHẬP_LIỆU7"/>
      <sheetName val="MÓNG_SILO7"/>
      <sheetName val="CTKL_KTX_HT7"/>
      <sheetName val="HVAC_BLOCK_B48"/>
      <sheetName val="KHOI_LUONG8"/>
      <sheetName val="13-Cốt_thép_(10mm&lt;D≤18mm)_FO167"/>
      <sheetName val="du_lieu_du_toan7"/>
      <sheetName val="Bang_3_Chi_tiet_phan_Dz8"/>
      <sheetName val="BẢNG_KHỐI_LƯỢNG_TỔNG_HỢP7"/>
      <sheetName val="CP_Khac_cuoc_VC7"/>
      <sheetName val="Budget_Code7"/>
      <sheetName val="2_Chiet_tinh7"/>
      <sheetName val="subcon_sched8"/>
      <sheetName val="PRE_(E)8"/>
      <sheetName val="D_&amp;_W_sizes7"/>
      <sheetName val="Purchase_Order7"/>
      <sheetName val="Tong_du_toan7"/>
      <sheetName val="Bill_2_-_ketcau7"/>
      <sheetName val="Chi_tiet_lan_can7"/>
      <sheetName val="BOQ_THAN7"/>
      <sheetName val="DL_ĐẦU_VÀO7"/>
      <sheetName val="Analisa_&amp;_Upah7"/>
      <sheetName val="Du_lieu8"/>
      <sheetName val="Phan_tich7"/>
      <sheetName val="Luong_NII7"/>
      <sheetName val="DINH_MUC_THI_NGHIEM7"/>
      <sheetName val="Luong_NI7"/>
      <sheetName val="CT_Thang_Mo7"/>
      <sheetName val="CT__PL7"/>
      <sheetName val="dongia__2_7"/>
      <sheetName val="Thép_CKN7"/>
      <sheetName val="GOC-KO_IN7"/>
      <sheetName val="wk_prgs5"/>
      <sheetName val="cash_budget7"/>
      <sheetName val="Don_gia_(khong_in)7"/>
      <sheetName val="DK1_Don_gia7"/>
      <sheetName val="Ma_don_vi5"/>
      <sheetName val="bang_cc5"/>
      <sheetName val="MAU_8A7"/>
      <sheetName val="MAU_8B7"/>
      <sheetName val="MAU_97"/>
      <sheetName val="MAU_107"/>
      <sheetName val="sochitiettaikhoan_7"/>
      <sheetName val="Share_price_data7"/>
      <sheetName val="19_37"/>
      <sheetName val="20_37"/>
      <sheetName val="Chieu_4_37"/>
      <sheetName val="Cow_req7"/>
      <sheetName val="TỔNG_HỢP7"/>
      <sheetName val="14-LẦN_3-CHIỀU7"/>
      <sheetName val="14-LẦN_1-SÁNG7"/>
      <sheetName val="14-LẦN_2-TRƯA7"/>
      <sheetName val="1_3+1_4-TOTAL_-_Ko_IN7"/>
      <sheetName val="2_1-LẦN_3-CHIỀU7"/>
      <sheetName val="2_1-LẦN_1-SÁNG7"/>
      <sheetName val="2_1-LẦN_2-TRƯA7"/>
      <sheetName val="2_1-TOTAL-Ko_IN7"/>
      <sheetName val="1_3(TMR_4)7"/>
      <sheetName val="CHO_DE7"/>
      <sheetName val="1_1+1_2+2_2+2_3(TMR_3)7"/>
      <sheetName val="CK1+CK2_(VS_SAN_CHOI_23)7"/>
      <sheetName val="CK1+CK2_(2)7"/>
      <sheetName val="12-16_THÁNG7"/>
      <sheetName val="CAN_SỮA7"/>
      <sheetName val="54+55+56(SAU_CAI_SỮA-6)7"/>
      <sheetName val="BÊ_71-90_NGÀY7"/>
      <sheetName val="BÊ_12-16_tháng7"/>
      <sheetName val="BÊ_6-127"/>
      <sheetName val="BÊ_1-37"/>
      <sheetName val="F01-BC_KHAU_PHAN_SANG_20_37"/>
      <sheetName val="F01-BC_KHAU_PHAN_CHIEU_19_37"/>
      <sheetName val="dinh_mưc_cty7"/>
      <sheetName val="Giá_thành7"/>
      <sheetName val="Thong_ke7"/>
      <sheetName val="Energy_for_milk_prod7"/>
      <sheetName val="DE_NGHI_XUAT_7"/>
      <sheetName val="phieu_xuat_mau7"/>
      <sheetName val="PHIEU_XUAT_CHIEU7"/>
      <sheetName val="11_rai_them_cỏ7"/>
      <sheetName val="PHU_LUC_02-_HDSD_CAC_BIEU_MAU7"/>
      <sheetName val="PhU_LUC_01-_MA_CAC_NHOM_BO7"/>
      <sheetName val="F03-BC_THUC_TRON_SANG_20_37"/>
      <sheetName val="F03-BC_THUC_TRON_CHIEU_19_37"/>
      <sheetName val="F02-BC_THEO_DOI_THUC_AN_DU7"/>
      <sheetName val="Tham_khao-_Bao_cao_xuat_thuc_a7"/>
      <sheetName val="Dlieu_dau_vao7"/>
      <sheetName val="Nhap_VT_oto5"/>
      <sheetName val="dm_3665"/>
      <sheetName val="DM_60605"/>
      <sheetName val="TB_NẶNG5"/>
      <sheetName val="Du_tru_CP-Bieu_015"/>
      <sheetName val="Dự_thầu5"/>
      <sheetName val="BANCO_(2)7"/>
      <sheetName val="MT_DPin_(2)7"/>
      <sheetName val="02__PTDG7"/>
      <sheetName val="Chiết_tính7"/>
      <sheetName val="Income_Statement7"/>
      <sheetName val="Shareholders'_Equity7"/>
      <sheetName val="VC_xd5"/>
      <sheetName val="Gia_VLTB5"/>
      <sheetName val="B_Luong5"/>
      <sheetName val="C_May5"/>
      <sheetName val="1_MONG_1-27"/>
      <sheetName val="Hao_phí5"/>
      <sheetName val="AG_Pipe_Qty_Analysis5"/>
      <sheetName val="Chi_tiet_-tong_9_thang4"/>
      <sheetName val="Don_gia_chi_tiet_DIEN_24"/>
      <sheetName val="TH_TN5"/>
      <sheetName val="Bill_No_3_-_Prov__Sum_(Ph2&amp;3)5"/>
      <sheetName val="TK_chi_tiet5"/>
      <sheetName val="Bill_2-Road_HR25"/>
      <sheetName val="Bill_3_-_Softscape_HR25"/>
      <sheetName val="Ｎｏ_135"/>
      <sheetName val="DGchitiet_5"/>
      <sheetName val="Tổng_GT5"/>
      <sheetName val="Chi_tiết_KL5"/>
      <sheetName val="ca_máy5"/>
      <sheetName val="khấu_trừ_phạt5"/>
      <sheetName val="GT__KHAU_TRU5"/>
      <sheetName val="HAO_HUT_VAT_TU_(2)5"/>
      <sheetName val="cao_độ5"/>
      <sheetName val="THEP_TAM5"/>
      <sheetName val="THEP_HÌNH5"/>
      <sheetName val="THEP_HINH5"/>
      <sheetName val="XA_GO5"/>
      <sheetName val="BANG_TRA5"/>
      <sheetName val="2_1Warehouse_15"/>
      <sheetName val="đọc_số5"/>
      <sheetName val="Data_Wall5"/>
      <sheetName val="CĂN_HỘ_T16-17_5"/>
      <sheetName val="TRỤC_ĐỨNG_THOÁT_BẨN_T15-175"/>
      <sheetName val="TRỤC_ĐỨNG_TM_T15-175"/>
      <sheetName val="CP_HMC5"/>
      <sheetName val="Structure_data5"/>
      <sheetName val="CP_Du_phong5"/>
      <sheetName val="THCP_Lap_dat5"/>
      <sheetName val="THCP_xay_dung5"/>
      <sheetName val="Tong_hop_kinh_phi5"/>
      <sheetName val="HỆ_THỐNG_PHÒNG_CHÁY_CHỮA_CHÁY5"/>
      <sheetName val="HỆ_THỐNG_CẤP_THOÁT_NƯỚC5"/>
      <sheetName val="HỆ_THỐNG_ĐHKK5"/>
      <sheetName val="MÁY_PHÁT_ĐIỆN5"/>
      <sheetName val="HỆ_THỐNG_ĐIỆN5"/>
      <sheetName val="Thiết_bị_chính5"/>
      <sheetName val="CHI_PHI5"/>
      <sheetName val="DG_14264"/>
      <sheetName val="Main_Bldg-Rev025"/>
      <sheetName val="D&amp;W_def_5"/>
      <sheetName val="Nhan_cong5"/>
      <sheetName val="Thiet_bi5"/>
      <sheetName val="Vat_tu5"/>
      <sheetName val="DM_ChiPhi5"/>
      <sheetName val="May_TC5"/>
      <sheetName val="TH_Kinh_phi5"/>
      <sheetName val="Ptvl_5"/>
      <sheetName val="Móng,_nền_5"/>
      <sheetName val="Chi_tiet_cong_no5"/>
      <sheetName val="PHÁT_SINH_TẦNG_1_5"/>
      <sheetName val="PHÁT_SINH_TẦNG_25"/>
      <sheetName val="Hầm_chuyển_psinh5"/>
      <sheetName val="Ống_thẳng5"/>
      <sheetName val="Côn_thu5"/>
      <sheetName val="Vuông_tròn5"/>
      <sheetName val="Chân_rẽ5"/>
      <sheetName val="Chạc_ba5"/>
      <sheetName val="1_Requisition(E)5"/>
      <sheetName val="Dự_toán5"/>
      <sheetName val="Đơn_Giá_TH5"/>
      <sheetName val="Nhân_công5"/>
      <sheetName val="Phân_tích5"/>
      <sheetName val="C_P_Thiết_bị5"/>
      <sheetName val="T_H_Kinh_phí5"/>
      <sheetName val="Vật_tư5"/>
      <sheetName val="Trang_bìa5"/>
      <sheetName val="gui_BKCT4"/>
      <sheetName val="1_2_Staff_Schedule4"/>
      <sheetName val="TONG_HOP5"/>
      <sheetName val="phan_tic_chi_tiet5"/>
      <sheetName val="BẢNG_ÁP_GIÁ_(in)4"/>
      <sheetName val="NT_(KL)_IN4"/>
      <sheetName val="DOM_D24"/>
      <sheetName val="nhà_ăn4"/>
      <sheetName val="Công_nhật4"/>
      <sheetName val="btkt_cột4"/>
      <sheetName val="Precios_unitarios_AXH4"/>
      <sheetName val="0__Input4"/>
      <sheetName val="Theo_doi_Doanh_thu_20174"/>
      <sheetName val="3__CNT4"/>
      <sheetName val="unit_price_list(M)4"/>
      <sheetName val="TLG_Type4"/>
      <sheetName val="TH_VL,_NC,_DDHT_Thanhphuoc4"/>
      <sheetName val="Gia_vat_lieu4"/>
      <sheetName val="Bê_tông_bảo_vệ4"/>
      <sheetName val="01__Data4"/>
      <sheetName val="Neo,_nối_cốt_thép_dầm,_cột4"/>
      <sheetName val="Uốn_móc_cốt_thép4"/>
      <sheetName val="Tiêu_chuẩn_cốt_thép4"/>
      <sheetName val="KL_THEP__GIAM_DO_DUNG_COUPLER4"/>
      <sheetName val="01_KL_THÉP_NHẬP_VỀ4"/>
      <sheetName val="2__NT_VLDV4"/>
      <sheetName val="GHI_CHU4"/>
      <sheetName val="1_BB_LMHT4"/>
      <sheetName val="So_lieu_chung4"/>
      <sheetName val="Bill_Prelim-CDT4"/>
      <sheetName val="Bill_BPTC-CDT4"/>
      <sheetName val="Chi_tiết_BPTC4"/>
      <sheetName val="Bill_BPTC-CDT_(PA_MCT_CDT)4"/>
      <sheetName val="Chi_tiết_BPTC_(PA_MCT_CDT)4"/>
      <sheetName val="1__Office4"/>
      <sheetName val="Doi_so4"/>
      <sheetName val="MTO_REV_2(ARMOR)4"/>
      <sheetName val="DANH_MỤC_HỒ_SƠ4"/>
      <sheetName val="GT_PHÁT_SINH_NGOÀI_HĐ4"/>
      <sheetName val="KL_PHÁT_SINH_4"/>
      <sheetName val="PS_NGOÀI_HĐ4"/>
      <sheetName val="GT_PHÁT_SINH_VƯỢT_HĐ4"/>
      <sheetName val="PS_TĂNG_GIẢM_TRONG_HĐ4"/>
      <sheetName val="DGCT_PHÁT_SINH4"/>
      <sheetName val="DGCT_TRẦN_NLV4"/>
      <sheetName val="DGKL_chi_tiết_NLV4"/>
      <sheetName val="DGKL_chi_tiết_NHN,NK4"/>
      <sheetName val="TG_KL4"/>
      <sheetName val="DGCT_SƠN_BẢ_TƯỜNG_NLV4"/>
      <sheetName val="DGKL_TRẦN_NHN4"/>
      <sheetName val="KHOI_LUONG15-44"/>
      <sheetName val="DM-VNT_ko_sd4"/>
      <sheetName val="Dgia_vat_tu4"/>
      <sheetName val="Don_gia_III4"/>
      <sheetName val="D÷_liÖu4"/>
      <sheetName val="B3A_-_TOWER_A4"/>
      <sheetName val="Annex_B4"/>
      <sheetName val="1_Civil_(Org)4"/>
      <sheetName val="Cotthep_NPT4"/>
      <sheetName val="vl_nc_mtc4"/>
      <sheetName val="Bảng_đo_bóc_KL_OLK-094"/>
      <sheetName val="6_3_CHI_TIET_OLK-094"/>
      <sheetName val="KL_thep_lam_sat4"/>
      <sheetName val="HRG_BHN4"/>
      <sheetName val="CĂN_ĐH4"/>
      <sheetName val="Tien_Thuong4"/>
      <sheetName val="NC_XL_6T_cuoi_01_CTy4"/>
      <sheetName val="Data_-6T_dau4"/>
      <sheetName val="Cong_6T4"/>
      <sheetName val="1_San_4"/>
      <sheetName val="Tong_hop_vat_tu4"/>
      <sheetName val="Dot_44"/>
      <sheetName val="Q_A01_2-Sh4"/>
      <sheetName val="DM_336cai_tao4"/>
      <sheetName val="Thop_Ksat4"/>
      <sheetName val="Thu_hoi_4"/>
      <sheetName val="HM_chung4"/>
      <sheetName val="CP_xd-thiet_bi4"/>
      <sheetName val="TH-TN_LD_TB4"/>
      <sheetName val="CP_xaydung4"/>
      <sheetName val="Thao_ha_phu_kien4"/>
      <sheetName val="VL-NC-MTC_ket_cau4"/>
      <sheetName val="KHOI_LUONG_TONG4"/>
      <sheetName val="TK_22KV4"/>
      <sheetName val="DM_366-17774"/>
      <sheetName val="Thi_nhiem4"/>
      <sheetName val="Gia_goc_VT-TB4"/>
      <sheetName val="Gia_vc_den_chan_CT4"/>
      <sheetName val="culy_224"/>
      <sheetName val="Luong_20504"/>
      <sheetName val="ca_may_QN4"/>
      <sheetName val="TNHC1246_4"/>
      <sheetName val="Ca_may_TT06_20104"/>
      <sheetName val="Don_gia_VLXD_dia_phuong4"/>
      <sheetName val="Bang_luong_SCL4"/>
      <sheetName val="Dinh_muc_TN14264"/>
      <sheetName val="TH_các_CC4"/>
      <sheetName val="Chi_phi_van_chuyen4"/>
      <sheetName val="Dinh_muc3"/>
      <sheetName val="2_CDPS4"/>
      <sheetName val="B-2__(DPP)4"/>
      <sheetName val="Div26_-_Elect4"/>
      <sheetName val="Heso_DZ4"/>
      <sheetName val="DG_BINH_THUAN4"/>
      <sheetName val="7_Khau_tru_4"/>
      <sheetName val="4_CĂN4"/>
      <sheetName val="DT_hợp_đồng3"/>
      <sheetName val="Bảng_KL_đợt_13"/>
      <sheetName val="Bieu_gia_HD3"/>
      <sheetName val="So_sanh3"/>
      <sheetName val="Huong_dan3"/>
      <sheetName val="Danh_mục3"/>
      <sheetName val="Summary_Sheet3"/>
      <sheetName val="Finishing-Tower_A3"/>
      <sheetName val="Finishing-Tower_B3"/>
      <sheetName val="Finishing-Tower_C3"/>
      <sheetName val="Finishing-Tower_D3"/>
      <sheetName val="MEP-Tower_A3"/>
      <sheetName val="MEP-Tower_B3"/>
      <sheetName val="MEP-Tower_C3"/>
      <sheetName val="MEP-Tower_D3"/>
      <sheetName val="Cost_Report_Sum3"/>
      <sheetName val="Detail_Cost_Sum3"/>
      <sheetName val="RVO-VO_Sum3"/>
      <sheetName val="Potential_VOs_Sum3"/>
      <sheetName val="Cash_Flow_Sum3"/>
      <sheetName val="CAP_NUOC3"/>
      <sheetName val="cấp_nước_trục_nhà_vs3"/>
      <sheetName val="THOAT_NUOC3"/>
      <sheetName val="THOAT_MUA3"/>
      <sheetName val="Cáp_phòng3"/>
      <sheetName val="TMC_ĐIỆN_Phi3"/>
      <sheetName val="TMC_Tổng3"/>
      <sheetName val="TH_Đèn_Phòng_L13"/>
      <sheetName val="TH_Đèn_Hầm_L13"/>
      <sheetName val="TỦ_MODULE_T13"/>
      <sheetName val="Financ__Overview3"/>
      <sheetName val="Don_gia_NC4"/>
      <sheetName val="gia_vt,nc,may3"/>
      <sheetName val="TINH_GIA_-_SAN_XUAT_Vertico3"/>
      <sheetName val="EQUIP_LIST3"/>
      <sheetName val="DZ_22KV3"/>
      <sheetName val="13_BANG_CT3"/>
      <sheetName val="14_MMUS_GIUA_NHIP3"/>
      <sheetName val="4_HSPBngang3"/>
      <sheetName val="6_Tinh_tai3"/>
      <sheetName val="2_NSl3"/>
      <sheetName val="17_US_CHU_tho_a_b3"/>
      <sheetName val="15_MMUS_GOI3"/>
      <sheetName val="BTK-Dai_Hoc_Kien_Giang3"/>
      <sheetName val="PV_Graph_Data3"/>
      <sheetName val="doanh_thu3"/>
      <sheetName val="Dutoan_KL3"/>
      <sheetName val="BU_LONG3"/>
      <sheetName val="5_2_1_Đo_bóc_KL_OLK-063"/>
      <sheetName val="Tổng_hợp_KPHM3"/>
      <sheetName val="GIÁ_DỰ_THẦU_30_CĂN3"/>
      <sheetName val="Kê_0,43"/>
      <sheetName val="TH_0,43"/>
      <sheetName val="Kê_223"/>
      <sheetName val="TH_223"/>
      <sheetName val="TBA_CAI_TAO3"/>
      <sheetName val="TBA_XDM3"/>
      <sheetName val="TONG_HOP_DU_TOAN3"/>
      <sheetName val="Thop_XAY_DUNG3"/>
      <sheetName val="CP_HANG_MUC_CHUNG3"/>
      <sheetName val="CHI_PHI_XD3"/>
      <sheetName val="CHI_PHI_THI_NGHIEM3"/>
      <sheetName val="VLDIEN_223"/>
      <sheetName val="Dao_dat3"/>
      <sheetName val="TH_Denbu3"/>
      <sheetName val="Do_ve_DC3"/>
      <sheetName val="TH_Bommin3"/>
      <sheetName val="CHI_PHI_THI_NGHIEM-LD_thiet_bi3"/>
      <sheetName val="Luong_TT013"/>
      <sheetName val="Camay_QB3"/>
      <sheetName val="gia_ca_may_BXD3"/>
      <sheetName val="BANG_LUONG_KY_SU3"/>
      <sheetName val="Bang_luong_NHOM_I3"/>
      <sheetName val="Bangluong_NHOM_II_3"/>
      <sheetName val="09-GIA_nhien_lieu-ko_in3"/>
      <sheetName val="Tinh_V_cot_chiem_cho3"/>
      <sheetName val="ĐM_13543"/>
      <sheetName val="KHOAN_MAU3"/>
      <sheetName val="ĐO_ĐỊA_VẬT_LÝ3"/>
      <sheetName val="khoan_tiep_dia3"/>
      <sheetName val="MB_DT_023"/>
      <sheetName val="KS_tuyen3"/>
      <sheetName val="Bang_chiet_tinh_TBA3"/>
      <sheetName val="HERD_MOVEMENTFARM15"/>
      <sheetName val="HERD_MOVEMENTFARM25"/>
      <sheetName val="CALVES_2-45"/>
      <sheetName val="Cavles_2-45"/>
      <sheetName val="CALVES_4-75"/>
      <sheetName val="HEIFER_7-12m5"/>
      <sheetName val="HEIFER_12+5"/>
      <sheetName val="FRESH_COW_2017-185"/>
      <sheetName val="HP_COW_20185"/>
      <sheetName val="LP_COW_2017-185"/>
      <sheetName val="DRY_COW5"/>
      <sheetName val="FIELD_CROPS5"/>
      <sheetName val="DG_Chi_tiet3"/>
      <sheetName val="_1710_HOINGHINLD3"/>
      <sheetName val="99_(2)3"/>
      <sheetName val="134_3"/>
      <sheetName val="DG_49703"/>
      <sheetName val="Electrical_Works3"/>
      <sheetName val="H_T__INCOMING_SYSTEM3"/>
      <sheetName val="THONG_SO3"/>
      <sheetName val="Đơn_giá_chi_tiết_TN_393"/>
      <sheetName val="DT__NHA_XUONG3"/>
      <sheetName val="4_2_1_Đo_bóc_KL_OLK-063"/>
      <sheetName val="4_1_1_CHI_TIET_OLK-063"/>
      <sheetName val="Gia_VT-TB3"/>
      <sheetName val="noi_suy_xa3"/>
      <sheetName val="noi_suy_xa_thu_hoi3"/>
      <sheetName val="Cash_Flow3"/>
      <sheetName val="Thuyết_minh3"/>
      <sheetName val="Đơn_giá_máy3"/>
      <sheetName val="Tính_giá_NC3"/>
      <sheetName val="SL_cước3"/>
      <sheetName val="¥_3"/>
      <sheetName val="Tong_DT2"/>
      <sheetName val="phan_tich_don_gia2"/>
      <sheetName val="Bán_đợt_1_trang2"/>
      <sheetName val="Tien_Luong2"/>
      <sheetName val="Bill_No_1_63"/>
      <sheetName val="Bill_No_1_103"/>
      <sheetName val="Bill_No_3_33"/>
      <sheetName val="Bill_No_1_43"/>
      <sheetName val="Bill_No_1_73"/>
      <sheetName val="Summary_Bill_No__33"/>
      <sheetName val="Unit_price2"/>
      <sheetName val="3__KC_-_PODIUM2"/>
      <sheetName val="Chiet_tinh_dz352"/>
      <sheetName val="Bù_giá_CM2"/>
      <sheetName val="Cost_List2"/>
      <sheetName val="Detail_Cost2"/>
      <sheetName val="IC_Price_New2"/>
      <sheetName val="Summary_Table2"/>
      <sheetName val="Sales_Person2"/>
      <sheetName val="Bidding_Entity2"/>
      <sheetName val="Luong_BN1"/>
      <sheetName val="Luong_TB1"/>
      <sheetName val="Ca_may_TB1"/>
      <sheetName val="Ca_máy_BN1"/>
      <sheetName val="Vật_liệu1"/>
      <sheetName val="LX_-TT051"/>
      <sheetName val="NC_Moi_TT051"/>
      <sheetName val="CHITIET_VL-NCHT1_(2)2"/>
      <sheetName val="don_gia_14261"/>
      <sheetName val="Phu_Bai_Bridge1"/>
      <sheetName val="Cau_tao_gia_xay_to1"/>
      <sheetName val="SGC_RATE1"/>
      <sheetName val="DM_DU_AN1"/>
      <sheetName val="DM_TP_1"/>
      <sheetName val="File_Chi_tiet1"/>
      <sheetName val="w't_table1"/>
      <sheetName val="Khai_toan1"/>
      <sheetName val="Phu_luc_01_1_EPC_P11-141"/>
      <sheetName val="TDT_P11-P141"/>
      <sheetName val="Chi_phi_khac_1"/>
      <sheetName val="Hang_muc_Chung1"/>
      <sheetName val="Bia_Phu_Luc1"/>
      <sheetName val="DATA_1_CHUNG1"/>
      <sheetName val="Muc_luc1"/>
      <sheetName val="Tra_cuu_9571"/>
      <sheetName val="Tru_TT1"/>
      <sheetName val="Thg_041"/>
      <sheetName val="Thg_051"/>
      <sheetName val="Thg_061"/>
      <sheetName val="Thg_071"/>
      <sheetName val="Thg_081"/>
      <sheetName val="Thg_091"/>
      <sheetName val="Thg_101"/>
      <sheetName val="Thg_111"/>
      <sheetName val="Thg_121"/>
      <sheetName val="5_2_1_Đo_bóc_KL_OLK-101"/>
      <sheetName val="DT_san_XD-So_lieu_cu1"/>
      <sheetName val="FF-2_(1)1"/>
      <sheetName val="Labour_Summary14"/>
      <sheetName val="YTD_12'20031"/>
      <sheetName val="YTD_06'20031"/>
      <sheetName val="YTD_03'20031"/>
      <sheetName val="YTD_09'20031"/>
      <sheetName val="deferred_taxes1"/>
      <sheetName val="Eqpmnt_Plng1"/>
      <sheetName val="TRIAL_BALANCE1"/>
      <sheetName val="DPR_31st_march1"/>
      <sheetName val="current_month1"/>
      <sheetName val="Blng__Vs_Coll_1"/>
      <sheetName val="THPDMoi__(2)1"/>
      <sheetName val="t-h_HA_THE1"/>
      <sheetName val="TH_XL1"/>
      <sheetName val="CHITIET_VL-NC1"/>
      <sheetName val="Chu_dau_tu1"/>
      <sheetName val="Bia_lot1"/>
      <sheetName val="THÔNG_TIN1"/>
      <sheetName val="Probbl_-_Production1"/>
      <sheetName val="BẢNG_DIỄN_GIẢI_KL_(7)1"/>
      <sheetName val="Danh_mục_khối1"/>
      <sheetName val="Danh_mục_đơn_vị_-phòng_chức_nă1"/>
      <sheetName val="Currency_Rate1"/>
      <sheetName val="Dashboard_-_BQL_-_VHL1"/>
      <sheetName val="Dinh_Muc_Vat_Tu1"/>
      <sheetName val="mã_1"/>
      <sheetName val="CHI_PHÍ_NHÔM1"/>
      <sheetName val="BILL_34Āᐁë1"/>
      <sheetName val="2__BBNT_KLHT1"/>
      <sheetName val="KEILA_TP_2020-071"/>
      <sheetName val="CFA_(ME)1"/>
      <sheetName val="MEP_Building1"/>
      <sheetName val="CHITIET_VL-NC-TT1p1"/>
      <sheetName val="LUONG_SCL1"/>
      <sheetName val="TH_khoi_luong1"/>
      <sheetName val="Chi_tiet_khoi_luong1"/>
      <sheetName val="TK_thep1"/>
      <sheetName val="CT_THOÁT_WC_VP1"/>
      <sheetName val="CT_CẤP_WC_VP1"/>
      <sheetName val="CT_THOÁT_MƯA_VP_TRỤC_LỚN1"/>
      <sheetName val="CT_THOÁT_MƯA_VP_TRỤC_NHỎ1"/>
      <sheetName val="BOM-13_11-Other(PS1+PS2)1"/>
      <sheetName val="PHẦN KIẾN TRÚC"/>
      <sheetName val="cable, lighting, switch"/>
      <sheetName val="DNTT_2"/>
      <sheetName val="DNTT_3"/>
      <sheetName val="DNTT_4"/>
      <sheetName val="ĐỢT 1"/>
      <sheetName val="DGKL_TRỤC NGOAI NHA"/>
      <sheetName val="So sanh gia"/>
      <sheetName val="Dai tu"/>
      <sheetName val="DoanhNghiệp"/>
      <sheetName val="ThôngTin"/>
      <sheetName val="WEIGHT"/>
      <sheetName val="Aging Sept"/>
      <sheetName val="Invoice"/>
      <sheetName val="Aging_Sept"/>
      <sheetName val="Overview"/>
      <sheetName val="調整項目マスタ"/>
      <sheetName val="0.Data"/>
      <sheetName val="0.Data_new"/>
      <sheetName val="Define finishing"/>
      <sheetName val="begin"/>
      <sheetName val="BXLDL"/>
      <sheetName val="TONGKE3p "/>
      <sheetName val="TNHCHINH"/>
      <sheetName val="VCV-BE-TONG"/>
      <sheetName val="Bill rekap"/>
      <sheetName val="Cash Flow bulanan"/>
      <sheetName val="Elemental Breakdown+20%"/>
      <sheetName val="CaiDat"/>
      <sheetName val="CPK"/>
      <sheetName val="PHG"/>
      <sheetName val="Utilities"/>
      <sheetName val="Civil_B1"/>
      <sheetName val="Civil_B4"/>
      <sheetName val="THKP"/>
      <sheetName val="Form"/>
      <sheetName val="Bill 2"/>
      <sheetName val="Bill 3"/>
      <sheetName val="Bill 4a - 1A"/>
      <sheetName val="Bill 4a (Fiber) - 1A"/>
      <sheetName val="Bill 4b"/>
      <sheetName val="Bill 4c"/>
      <sheetName val="Bill 5"/>
      <sheetName val="Bill 4a - 1B"/>
      <sheetName val="Bill 4a (Fiber) - 1B"/>
      <sheetName val="표지"/>
      <sheetName val="직종인원"/>
      <sheetName val="총원dB"/>
      <sheetName val="Bank Rev"/>
      <sheetName val="dlvoid"/>
      <sheetName val="STAX"/>
      <sheetName val="PU_ITALY_24"/>
      <sheetName val="final_list_200524"/>
      <sheetName val="Tro_giup23"/>
      <sheetName val="Labour_Summary15"/>
      <sheetName val="DATAENTRY"/>
      <sheetName val="Merit &amp; Market Grid"/>
      <sheetName val="BP DECLINE IT"/>
      <sheetName val="Input List"/>
      <sheetName val="SYSTEMS"/>
      <sheetName val="DBASE"/>
      <sheetName val="Valid data revised"/>
      <sheetName val="BUDGET"/>
      <sheetName val="EXPENSES"/>
      <sheetName val="DETAIL MIX % REPORT"/>
      <sheetName val="LBO"/>
      <sheetName val="BS-DET"/>
      <sheetName val="Table"/>
      <sheetName val="Fill this out first..."/>
      <sheetName val="BC chi tiết TT"/>
      <sheetName val="seido_BS"/>
      <sheetName val="Cước CG"/>
      <sheetName val="ctiet-KVThanhTri-YUR"/>
      <sheetName val="242_3 summaryOPC"/>
      <sheetName val="afis"/>
      <sheetName val="TAKE-OFF"/>
      <sheetName val="1.1General"/>
      <sheetName val="sales current month"/>
      <sheetName val="View Variance"/>
      <sheetName val="CTG-PRECHEx1_4ꀋ"/>
      <sheetName val="Gia giao VL den HT"/>
      <sheetName val="Charts"/>
      <sheetName val="XREF"/>
      <sheetName val="Fixed asset register"/>
      <sheetName val="YTD"/>
      <sheetName val="repeatative rejection"/>
      <sheetName val="ﾃﾞ-ﾀ"/>
      <sheetName val="Dec-18"/>
      <sheetName val="Lists"/>
      <sheetName val="General Info"/>
      <sheetName val="Setup"/>
      <sheetName val="Full PBD"/>
      <sheetName val="BOM"/>
      <sheetName val="Dep"/>
      <sheetName val="Non-Statistical Sampling"/>
      <sheetName val="98FORECAST (1)"/>
      <sheetName val="Sch 18 Bank"/>
      <sheetName val="Stock details"/>
      <sheetName val="Part A General"/>
      <sheetName val="DDT_TDS_TCS"/>
      <sheetName val="FRINGE_BENEFIT_INFO"/>
      <sheetName val="OTHER_INFORMATION"/>
      <sheetName val="GENERAL2"/>
      <sheetName val="80G"/>
      <sheetName val="QUANTITATIVE_DETAILS"/>
      <sheetName val="IT_FBT_DDTP"/>
      <sheetName val="PART_C"/>
      <sheetName val=" "/>
      <sheetName val="行动跟踪"/>
      <sheetName val="De11A"/>
      <sheetName val="6. Scope of work "/>
      <sheetName val="4.6 Phân tích nhân sự "/>
      <sheetName val="4.5 Mức độ tham gia dự án"/>
      <sheetName val="CONSOIDATE 4"/>
      <sheetName val="CONSOIDATE 2"/>
      <sheetName val="1CT-CAUTHANG-TT-T13(TRIU)&lt;16&gt;16"/>
      <sheetName val="3,CT-CAUTHANG-T23-24&gt;50"/>
      <sheetName val="공사개요-C"/>
      <sheetName val="PTdam"/>
      <sheetName val="CAU"/>
      <sheetName val="DT_san_XD-So_lieu_cu2"/>
      <sheetName val="Tiên_lượng3"/>
      <sheetName val="FF-2_(1)2"/>
      <sheetName val="YTD_12'20032"/>
      <sheetName val="YTD_06'20032"/>
      <sheetName val="YTD_03'20032"/>
      <sheetName val="YTD_09'20032"/>
      <sheetName val="deferred_taxes2"/>
      <sheetName val="Eqpmnt_Plng2"/>
      <sheetName val="TRIAL_BALANCE2"/>
      <sheetName val="DPR_31st_march2"/>
      <sheetName val="current_month2"/>
      <sheetName val="Blng__Vs_Coll_2"/>
      <sheetName val="CTDZ6kv_(gd1)_2"/>
      <sheetName val="CTDZ_0_4+cto_(GD1)2"/>
      <sheetName val="CTTBA_(gd1)2"/>
      <sheetName val="03_Detailed2"/>
      <sheetName val="01_Bid_Price_summary2"/>
      <sheetName val="Home_Office_Manhours2"/>
      <sheetName val="Field_SPV_Barchart2"/>
      <sheetName val="Unit_price(Updateting)2"/>
      <sheetName val="Breakdown_(B)2"/>
      <sheetName val="U_P_Breakdown2"/>
      <sheetName val="IMF_Code2"/>
      <sheetName val="Subsidiary_Calculation2"/>
      <sheetName val="Phu_Bai_Bridge2"/>
      <sheetName val="5_2_1_Đo_bóc_KL_OLK-102"/>
      <sheetName val="BẢNG_DIỄN_GIẢI_KL_(7)2"/>
      <sheetName val="don_gia_14262"/>
      <sheetName val="Luong_BN2"/>
      <sheetName val="Luong_TB2"/>
      <sheetName val="Ca_may_TB2"/>
      <sheetName val="Ca_máy_BN2"/>
      <sheetName val="Vật_liệu2"/>
      <sheetName val="LX_-TT052"/>
      <sheetName val="NC_Moi_TT052"/>
      <sheetName val="Bia_lot2"/>
      <sheetName val="PU_ITALY_25"/>
      <sheetName val="TH_DZ3513"/>
      <sheetName val="Tro_giup24"/>
      <sheetName val="RAB_AR&amp;STR11"/>
      <sheetName val="chi_tiet_TBA11"/>
      <sheetName val="chi_tiet_C11"/>
      <sheetName val="Don_gia11"/>
      <sheetName val="DON_GIA_TRAM_(3)11"/>
      <sheetName val="XT_Buoc_310"/>
      <sheetName val="DON_GIA_CAN_THO13"/>
      <sheetName val="7606_DZ11"/>
      <sheetName val="Don_gia_chi_tiet11"/>
      <sheetName val="Customize_Your_Purchase_Order11"/>
      <sheetName val="CHITIET_VL-NC-TT_-1p11"/>
      <sheetName val="CHITIET_VL-NC-TT-3p10"/>
      <sheetName val="TONG_HOP_VL-NC_TT11"/>
      <sheetName val="KPVC-BD_11"/>
      <sheetName val="dongia_(2)10"/>
      <sheetName val="Adix_A10"/>
      <sheetName val="Ky_Lam_Bridge10"/>
      <sheetName val="Provisional_Sums_Item10"/>
      <sheetName val="Gas_Pressure_Welding10"/>
      <sheetName val="General_Item&amp;General_Requirem10"/>
      <sheetName val="General_Items10"/>
      <sheetName val="Regenral_Requirements10"/>
      <sheetName val="HĐ_ngoài10"/>
      <sheetName val="Ng_hàng_xà+bulong10"/>
      <sheetName val="chiet_tinh10"/>
      <sheetName val="S-curve_10"/>
      <sheetName val="DM_606110"/>
      <sheetName val="CT_vat_lieu10"/>
      <sheetName val="So_doi_chieu_LC10"/>
      <sheetName val="Bang_3_Chi_tiet_phan_Dz9"/>
      <sheetName val="Commercial_value10"/>
      <sheetName val="project_management10"/>
      <sheetName val="REINF_10"/>
      <sheetName val="Rates_200910"/>
      <sheetName val="Du_toan10"/>
      <sheetName val="MAIN_GATE_HOUSE10"/>
      <sheetName val="TONG_HOP_VL-NC10"/>
      <sheetName val="Bang_KL10"/>
      <sheetName val="MH_RATE10"/>
      <sheetName val="07Base_Cost9"/>
      <sheetName val="rate_material9"/>
      <sheetName val="DG_thep_ma_kem10"/>
      <sheetName val="Lcau_-_Lxuc10"/>
      <sheetName val="Equip_9"/>
      <sheetName val="A1_CN9"/>
      <sheetName val="Đầu_vào9"/>
      <sheetName val="Chi_tiet_XD_TBA9"/>
      <sheetName val="Trạm_biến_áp9"/>
      <sheetName val="Đơn_Giá_9"/>
      <sheetName val="CT-0_4KV9"/>
      <sheetName val="Chenh_lech_vat_tu9"/>
      <sheetName val="Diện_tích9"/>
      <sheetName val="1_Khái_toán9"/>
      <sheetName val="TONG_HOP_T5_19989"/>
      <sheetName val="KL_Chi_tiết_Xây_tô9"/>
      <sheetName val="DG_DZ10"/>
      <sheetName val="DG_TBA10"/>
      <sheetName val="Xay_lapduongR39"/>
      <sheetName val="HÐ_ngoài10"/>
      <sheetName val="DM_679"/>
      <sheetName val="Data_Input10"/>
      <sheetName val="Bill_1_Quy_dinh_chung9"/>
      <sheetName val="1_R18_BF9"/>
      <sheetName val="6_External_works-R189"/>
      <sheetName val="Gia_vat_tu9"/>
      <sheetName val="Elect_(3)9"/>
      <sheetName val="plan&amp;section_of_foundation9"/>
      <sheetName val="design_criteria9"/>
      <sheetName val="Bond_수수료_계산_포맷9"/>
      <sheetName val="ITB_COST9"/>
      <sheetName val="4_PTDG9"/>
      <sheetName val="final_list_200525"/>
      <sheetName val="LV_data9"/>
      <sheetName val="Chi_tiet_KL9"/>
      <sheetName val="Tổng_hợp_KL9"/>
      <sheetName val="04_-_XUONG_DET_B9"/>
      <sheetName val="Phan_khai_KLuong9"/>
      <sheetName val="_039"/>
      <sheetName val="chieu_day_san9"/>
      <sheetName val="Podium_Concrete_Works9"/>
      <sheetName val="KLCT-_TOWER9"/>
      <sheetName val="KLCT-_PODIUM9"/>
      <sheetName val="Gia_thanh_chuoi_su9"/>
      <sheetName val="Tiep_dia9"/>
      <sheetName val="Don_gia_vung_III-Can_Tho9"/>
      <sheetName val="Area_Cal9"/>
      <sheetName val="PAGE_19"/>
      <sheetName val="EIRR&gt;_29"/>
      <sheetName val="Đầu_tư9"/>
      <sheetName val="Project_Data9"/>
      <sheetName val="6787CWFASE2CASE2_00_xls9"/>
      <sheetName val="Bill_02_-_Xay_gach-Pou_9"/>
      <sheetName val="Bill_03-Chống_thấm-Pou9"/>
      <sheetName val="Bill_04-Kim_loại-Pou9"/>
      <sheetName val="Bill_05_-_Hoan_thien-Pou_9"/>
      <sheetName val="Bill_02_-_Xay_gach-Tower9"/>
      <sheetName val="Bill_03-Chống_thấm-Tower9"/>
      <sheetName val="Bill_04-Kim_loại-Tower9"/>
      <sheetName val="Bill_05_-_Hoan_thien-Tower9"/>
      <sheetName val="KL-_KHAC9"/>
      <sheetName val="BILL_3_-_KẾT_CẤU_HẦM9"/>
      <sheetName val="PTĐG_LTBT9"/>
      <sheetName val="CTG-PRECHEx1_49"/>
      <sheetName val="CTG-AB_(2)9"/>
      <sheetName val="CTG-AB_(3)9"/>
      <sheetName val="CTG-PLP-1_089"/>
      <sheetName val="Pre_Đội_nhóm9"/>
      <sheetName val="Vat_tu_XD9"/>
      <sheetName val="Tower_-_Concrete_Works9"/>
      <sheetName val="Bill-04_ket_cau_thap-_UNI9"/>
      <sheetName val="Loại_Vật_tư9"/>
      <sheetName val="TH_Vat_tu9"/>
      <sheetName val="dg_tphcm9"/>
      <sheetName val="T_KÊ_K_CẤU9"/>
      <sheetName val="Bill_01_-_CTN9"/>
      <sheetName val="Bill_2_2_Villa_2_beds9"/>
      <sheetName val="A1,_May9"/>
      <sheetName val="Vat_lieu9"/>
      <sheetName val="Bang_trong_luong_rieng_thep9"/>
      <sheetName val="6PILE__(돌출)9"/>
      <sheetName val="gia_cong_tac9"/>
      <sheetName val="Measure_13069"/>
      <sheetName val="_Bill_5-Earthing_2_-_Add_Works9"/>
      <sheetName val="Cước_VC_+_ĐM_CP_Tư_vấn9"/>
      <sheetName val="Hệ_số9"/>
      <sheetName val="Door_and_window5"/>
      <sheetName val="DETAIL_9"/>
      <sheetName val="GV1-D13_(Casement_door)9"/>
      <sheetName val="ESTI_9"/>
      <sheetName val="CẤP_THOÁT_NƯỚC9"/>
      <sheetName val="TH_MTC9"/>
      <sheetName val="TH_N_Cong9"/>
      <sheetName val="THDT_goi_thau_TB9"/>
      <sheetName val="Tien_do_TV9"/>
      <sheetName val="Harga_ME_9"/>
      <sheetName val="Analisa_Gabungan9"/>
      <sheetName val="bridge_#_19"/>
      <sheetName val="Isolasi_Luar_Dalam9"/>
      <sheetName val="Isolasi_Luar9"/>
      <sheetName val="KL_san_lap9"/>
      <sheetName val="Chi_tiet9"/>
      <sheetName val="sochitiettaikhoan_8"/>
      <sheetName val="Share_price_data8"/>
      <sheetName val="19_38"/>
      <sheetName val="20_38"/>
      <sheetName val="Chieu_4_38"/>
      <sheetName val="Cow_req8"/>
      <sheetName val="TỔNG_HỢP8"/>
      <sheetName val="14-LẦN_3-CHIỀU8"/>
      <sheetName val="14-LẦN_1-SÁNG8"/>
      <sheetName val="14-LẦN_2-TRƯA8"/>
      <sheetName val="1_3+1_4-TOTAL_-_Ko_IN8"/>
      <sheetName val="2_1-LẦN_3-CHIỀU8"/>
      <sheetName val="2_1-LẦN_1-SÁNG8"/>
      <sheetName val="2_1-LẦN_2-TRƯA8"/>
      <sheetName val="2_1-TOTAL-Ko_IN8"/>
      <sheetName val="1_3(TMR_4)8"/>
      <sheetName val="CHO_DE8"/>
      <sheetName val="1_1+1_2+2_2+2_3(TMR_3)8"/>
      <sheetName val="CK1+CK2_(VS_SAN_CHOI_23)8"/>
      <sheetName val="CK1+CK2_(2)8"/>
      <sheetName val="12-16_THÁNG8"/>
      <sheetName val="CAN_SỮA8"/>
      <sheetName val="54+55+56(SAU_CAI_SỮA-6)8"/>
      <sheetName val="BÊ_71-90_NGÀY8"/>
      <sheetName val="BÊ_12-16_tháng8"/>
      <sheetName val="BÊ_6-128"/>
      <sheetName val="BÊ_1-38"/>
      <sheetName val="F01-BC_KHAU_PHAN_SANG_20_38"/>
      <sheetName val="F01-BC_KHAU_PHAN_CHIEU_19_38"/>
      <sheetName val="dinh_mưc_cty8"/>
      <sheetName val="Giá_thành8"/>
      <sheetName val="Thong_ke8"/>
      <sheetName val="Energy_for_milk_prod8"/>
      <sheetName val="DE_NGHI_XUAT_8"/>
      <sheetName val="phieu_xuat_mau8"/>
      <sheetName val="PHIEU_XUAT_CHIEU8"/>
      <sheetName val="11_rai_them_cỏ8"/>
      <sheetName val="PHU_LUC_02-_HDSD_CAC_BIEU_MAU8"/>
      <sheetName val="PhU_LUC_01-_MA_CAC_NHOM_BO8"/>
      <sheetName val="F03-BC_THUC_TRON_SANG_20_38"/>
      <sheetName val="F03-BC_THUC_TRON_CHIEU_19_38"/>
      <sheetName val="F02-BC_THEO_DOI_THUC_AN_DU8"/>
      <sheetName val="Tham_khao-_Bao_cao_xuat_thuc_a8"/>
      <sheetName val="Chenh_lech_ca_may9"/>
      <sheetName val="TLg_CN&amp;Laixe9"/>
      <sheetName val="TLg_CN&amp;Laixe_(2)9"/>
      <sheetName val="TLg_Laitau9"/>
      <sheetName val="TLg_Laitau_(2)9"/>
      <sheetName val="KHOI_LUONG9"/>
      <sheetName val="Equipment_list_(PAC)9"/>
      <sheetName val="TINH_KHOI_LUONG9"/>
      <sheetName val="DATA_BASE9"/>
      <sheetName val="BẢNG_KHỐI_LƯỢNG_TỔNG_HỢP8"/>
      <sheetName val="Buy_vs__Lease_Car9"/>
      <sheetName val="CP_Khac_cuoc_VC8"/>
      <sheetName val="Budget_Code8"/>
      <sheetName val="CTKL_KTX_HT8"/>
      <sheetName val="2_Chiet_tinh8"/>
      <sheetName val="subcon_sched9"/>
      <sheetName val="NHÀ_NHẬP_LIỆU8"/>
      <sheetName val="MÓNG_SILO8"/>
      <sheetName val="PRE_(E)9"/>
      <sheetName val="HVAC_BLOCK_B49"/>
      <sheetName val="Tong_du_toan8"/>
      <sheetName val="Bill_2_-_ketcau8"/>
      <sheetName val="13-Cốt_thép_(10mm&lt;D≤18mm)_FO168"/>
      <sheetName val="du_lieu_du_toan8"/>
      <sheetName val="BANCO_(2)8"/>
      <sheetName val="MT_DPin_(2)8"/>
      <sheetName val="Chi_tiet_lan_can8"/>
      <sheetName val="BOQ_THAN8"/>
      <sheetName val="DL_ĐẦU_VÀO8"/>
      <sheetName val="D_&amp;_W_sizes8"/>
      <sheetName val="Analisa_&amp;_Upah8"/>
      <sheetName val="Purchase_Order8"/>
      <sheetName val="Du_lieu9"/>
      <sheetName val="Phan_tich8"/>
      <sheetName val="Luong_NII8"/>
      <sheetName val="DINH_MUC_THI_NGHIEM8"/>
      <sheetName val="Luong_NI8"/>
      <sheetName val="CT_Thang_Mo8"/>
      <sheetName val="CT__PL8"/>
      <sheetName val="dongia__2_8"/>
      <sheetName val="Thép_CKN8"/>
      <sheetName val="GOC-KO_IN8"/>
      <sheetName val="MAU_8A8"/>
      <sheetName val="MAU_8B8"/>
      <sheetName val="MAU_98"/>
      <sheetName val="MAU_108"/>
      <sheetName val="cash_budget8"/>
      <sheetName val="Dlieu_dau_vao8"/>
      <sheetName val="CHI_PHI6"/>
      <sheetName val="02__PTDG8"/>
      <sheetName val="Chiết_tính8"/>
      <sheetName val="DK1_Don_gia8"/>
      <sheetName val="Income_Statement8"/>
      <sheetName val="Shareholders'_Equity8"/>
      <sheetName val="VC_xd6"/>
      <sheetName val="Gia_VLTB6"/>
      <sheetName val="B_Luong6"/>
      <sheetName val="C_May6"/>
      <sheetName val="Don_gia_(khong_in)8"/>
      <sheetName val="1_MONG_1-28"/>
      <sheetName val="TB_NẶNG6"/>
      <sheetName val="Du_tru_CP-Bieu_016"/>
      <sheetName val="dm_3666"/>
      <sheetName val="DM_60606"/>
      <sheetName val="Dự_thầu6"/>
      <sheetName val="Nhap_VT_oto6"/>
      <sheetName val="Hao_phí6"/>
      <sheetName val="Ma_don_vi6"/>
      <sheetName val="bang_cc6"/>
      <sheetName val="Structure_data6"/>
      <sheetName val="TH_TN6"/>
      <sheetName val="Bill_No_3_-_Prov__Sum_(Ph2&amp;3)6"/>
      <sheetName val="đọc_số6"/>
      <sheetName val="CP_Du_phong6"/>
      <sheetName val="THCP_Lap_dat6"/>
      <sheetName val="THCP_xay_dung6"/>
      <sheetName val="Tong_hop_kinh_phi6"/>
      <sheetName val="CP_HMC6"/>
      <sheetName val="HỆ_THỐNG_PHÒNG_CHÁY_CHỮA_CHÁY6"/>
      <sheetName val="HỆ_THỐNG_CẤP_THOÁT_NƯỚC6"/>
      <sheetName val="HỆ_THỐNG_ĐHKK6"/>
      <sheetName val="MÁY_PHÁT_ĐIỆN6"/>
      <sheetName val="HỆ_THỐNG_ĐIỆN6"/>
      <sheetName val="Thiết_bị_chính6"/>
      <sheetName val="Ｎｏ_136"/>
      <sheetName val="DGchitiet_6"/>
      <sheetName val="wk_prgs6"/>
      <sheetName val="AG_Pipe_Qty_Analysis6"/>
      <sheetName val="2_1Warehouse_16"/>
      <sheetName val="CĂN_HỘ_T16-17_6"/>
      <sheetName val="TRỤC_ĐỨNG_THOÁT_BẨN_T15-176"/>
      <sheetName val="TRỤC_ĐỨNG_TM_T15-176"/>
      <sheetName val="TK_chi_tiet6"/>
      <sheetName val="Bill_2-Road_HR26"/>
      <sheetName val="Bill_3_-_Softscape_HR26"/>
      <sheetName val="THEP_TAM6"/>
      <sheetName val="THEP_HÌNH6"/>
      <sheetName val="THEP_HINH6"/>
      <sheetName val="XA_GO6"/>
      <sheetName val="BANG_TRA6"/>
      <sheetName val="Main_Bldg-Rev026"/>
      <sheetName val="D&amp;W_def_6"/>
      <sheetName val="Nhan_cong6"/>
      <sheetName val="Thiet_bi6"/>
      <sheetName val="Vat_tu6"/>
      <sheetName val="DM_ChiPhi6"/>
      <sheetName val="May_TC6"/>
      <sheetName val="TH_Kinh_phi6"/>
      <sheetName val="Ptvl_6"/>
      <sheetName val="Móng,_nền_6"/>
      <sheetName val="1_Requisition(E)6"/>
      <sheetName val="So_lieu_chung5"/>
      <sheetName val="Q_A01_2-Sh5"/>
      <sheetName val="DG_14265"/>
      <sheetName val="Dự_toán6"/>
      <sheetName val="Đơn_Giá_TH6"/>
      <sheetName val="Nhân_công6"/>
      <sheetName val="Phân_tích6"/>
      <sheetName val="C_P_Thiết_bị6"/>
      <sheetName val="T_H_Kinh_phí6"/>
      <sheetName val="Vật_tư6"/>
      <sheetName val="Trang_bìa6"/>
      <sheetName val="phan_tic_chi_tiet6"/>
      <sheetName val="TONG_HOP6"/>
      <sheetName val="Tổng_GT6"/>
      <sheetName val="Chi_tiết_KL6"/>
      <sheetName val="khấu_trừ_phạt6"/>
      <sheetName val="GT__KHAU_TRU6"/>
      <sheetName val="HAO_HUT_VAT_TU_(2)6"/>
      <sheetName val="cao_độ6"/>
      <sheetName val="Data_Wall6"/>
      <sheetName val="3__CNT5"/>
      <sheetName val="unit_price_list(M)5"/>
      <sheetName val="Theo_doi_Doanh_thu_20175"/>
      <sheetName val="Gia_vat_lieu5"/>
      <sheetName val="gui_BKCT5"/>
      <sheetName val="Precios_unitarios_AXH5"/>
      <sheetName val="Chi_tiet_cong_no6"/>
      <sheetName val="PHÁT_SINH_TẦNG_1_6"/>
      <sheetName val="PHÁT_SINH_TẦNG_26"/>
      <sheetName val="Hầm_chuyển_psinh6"/>
      <sheetName val="Ống_thẳng6"/>
      <sheetName val="Côn_thu6"/>
      <sheetName val="Vuông_tròn6"/>
      <sheetName val="Chân_rẽ6"/>
      <sheetName val="Chạc_ba6"/>
      <sheetName val="Danh_mục4"/>
      <sheetName val="PV_Graph_Data4"/>
      <sheetName val="1_2_Staff_Schedule5"/>
      <sheetName val="BẢNG_ÁP_GIÁ_(in)5"/>
      <sheetName val="NT_(KL)_IN5"/>
      <sheetName val="DOM_D25"/>
      <sheetName val="nhà_ăn5"/>
      <sheetName val="Công_nhật5"/>
      <sheetName val="btkt_cột5"/>
      <sheetName val="Bảng_đo_bóc_KL_OLK-095"/>
      <sheetName val="6_3_CHI_TIET_OLK-095"/>
      <sheetName val="BTK-Dai_Hoc_Kien_Giang4"/>
      <sheetName val="0__Input5"/>
      <sheetName val="TH_các_CC5"/>
      <sheetName val="Don_gia_chi_tiet_DIEN_25"/>
      <sheetName val="Chi_tiet_-tong_9_thang5"/>
      <sheetName val="TH_VL,_NC,_DDHT_Thanhphuoc5"/>
      <sheetName val="1__Office5"/>
      <sheetName val="KL_THEP__GIAM_DO_DUNG_COUPLER5"/>
      <sheetName val="01_KL_THÉP_NHẬP_VỀ5"/>
      <sheetName val="2__NT_VLDV5"/>
      <sheetName val="GHI_CHU5"/>
      <sheetName val="1_BB_LMHT5"/>
      <sheetName val="Bê_tông_bảo_vệ5"/>
      <sheetName val="01__Data5"/>
      <sheetName val="Neo,_nối_cốt_thép_dầm,_cột5"/>
      <sheetName val="Uốn_móc_cốt_thép5"/>
      <sheetName val="Tiêu_chuẩn_cốt_thép5"/>
      <sheetName val="Doi_so5"/>
      <sheetName val="1_Civil_(Org)5"/>
      <sheetName val="Bill_Prelim-CDT5"/>
      <sheetName val="Bill_BPTC-CDT5"/>
      <sheetName val="Chi_tiết_BPTC5"/>
      <sheetName val="Bill_BPTC-CDT_(PA_MCT_CDT)5"/>
      <sheetName val="Chi_tiết_BPTC_(PA_MCT_CDT)5"/>
      <sheetName val="Thop_Ksat5"/>
      <sheetName val="Thu_hoi_5"/>
      <sheetName val="HM_chung5"/>
      <sheetName val="CP_xd-thiet_bi5"/>
      <sheetName val="TH-TN_LD_TB5"/>
      <sheetName val="CP_xaydung5"/>
      <sheetName val="Thao_ha_phu_kien5"/>
      <sheetName val="VL-NC-MTC_ket_cau5"/>
      <sheetName val="KHOI_LUONG_TONG5"/>
      <sheetName val="TK_22KV5"/>
      <sheetName val="DM_366-17775"/>
      <sheetName val="Thi_nhiem5"/>
      <sheetName val="Gia_goc_VT-TB5"/>
      <sheetName val="Gia_vc_den_chan_CT5"/>
      <sheetName val="culy_225"/>
      <sheetName val="Luong_20505"/>
      <sheetName val="ca_may_QN5"/>
      <sheetName val="TNHC1246_5"/>
      <sheetName val="Ca_may_TT06_20105"/>
      <sheetName val="Don_gia_VLXD_dia_phuong5"/>
      <sheetName val="Bang_luong_SCL5"/>
      <sheetName val="Dinh_muc_TN14265"/>
      <sheetName val="DM_336cai_tao5"/>
      <sheetName val="MTO_REV_2(ARMOR)5"/>
      <sheetName val="Dutoan_KL4"/>
      <sheetName val="doanh_thu4"/>
      <sheetName val="KHOI_LUONG15-45"/>
      <sheetName val="DANH_MỤC_HỒ_SƠ5"/>
      <sheetName val="GT_PHÁT_SINH_NGOÀI_HĐ5"/>
      <sheetName val="KL_PHÁT_SINH_5"/>
      <sheetName val="PS_NGOÀI_HĐ5"/>
      <sheetName val="GT_PHÁT_SINH_VƯỢT_HĐ5"/>
      <sheetName val="PS_TĂNG_GIẢM_TRONG_HĐ5"/>
      <sheetName val="DGCT_PHÁT_SINH5"/>
      <sheetName val="DGCT_TRẦN_NLV5"/>
      <sheetName val="DGKL_chi_tiết_NLV5"/>
      <sheetName val="DGKL_chi_tiết_NHN,NK5"/>
      <sheetName val="TG_KL5"/>
      <sheetName val="DGCT_SƠN_BẢ_TƯỜNG_NLV5"/>
      <sheetName val="DGKL_TRẦN_NHN5"/>
      <sheetName val="KL_thep_lam_sat5"/>
      <sheetName val="DM-VNT_ko_sd5"/>
      <sheetName val="B3A_-_TOWER_A5"/>
      <sheetName val="Annex_B5"/>
      <sheetName val="Cotthep_NPT5"/>
      <sheetName val="vl_nc_mtc5"/>
      <sheetName val="Tien_Thuong5"/>
      <sheetName val="NC_XL_6T_cuoi_01_CTy5"/>
      <sheetName val="Data_-6T_dau5"/>
      <sheetName val="Cong_6T5"/>
      <sheetName val="TLG_Type5"/>
      <sheetName val="Tong_hop_vat_tu5"/>
      <sheetName val="1_San_5"/>
      <sheetName val="Dot_45"/>
      <sheetName val="HRG_BHN5"/>
      <sheetName val="CĂN_ĐH5"/>
      <sheetName val="Chi_phi_van_chuyen5"/>
      <sheetName val="Dgia_vat_tu5"/>
      <sheetName val="Don_gia_III5"/>
      <sheetName val="D÷_liÖu5"/>
      <sheetName val="DT_hợp_đồng4"/>
      <sheetName val="Bảng_KL_đợt_14"/>
      <sheetName val="2_CDPS5"/>
      <sheetName val="Summary_Sheet4"/>
      <sheetName val="Finishing-Tower_A4"/>
      <sheetName val="Finishing-Tower_B4"/>
      <sheetName val="Finishing-Tower_C4"/>
      <sheetName val="Finishing-Tower_D4"/>
      <sheetName val="MEP-Tower_A4"/>
      <sheetName val="MEP-Tower_B4"/>
      <sheetName val="MEP-Tower_C4"/>
      <sheetName val="MEP-Tower_D4"/>
      <sheetName val="Cost_Report_Sum4"/>
      <sheetName val="Detail_Cost_Sum4"/>
      <sheetName val="RVO-VO_Sum4"/>
      <sheetName val="Potential_VOs_Sum4"/>
      <sheetName val="Cash_Flow_Sum4"/>
      <sheetName val="Heso_DZ5"/>
      <sheetName val="Bieu_gia_HD4"/>
      <sheetName val="Div26_-_Elect5"/>
      <sheetName val="7_Khau_tru_5"/>
      <sheetName val="4_CĂN5"/>
      <sheetName val="DG_BINH_THUAN5"/>
      <sheetName val="GIÁ_DỰ_THẦU_30_CĂN4"/>
      <sheetName val="DG_Chi_tiet4"/>
      <sheetName val="Kê_0,44"/>
      <sheetName val="TH_0,44"/>
      <sheetName val="Kê_224"/>
      <sheetName val="TH_224"/>
      <sheetName val="TBA_CAI_TAO4"/>
      <sheetName val="TBA_XDM4"/>
      <sheetName val="TONG_HOP_DU_TOAN4"/>
      <sheetName val="Thop_XAY_DUNG4"/>
      <sheetName val="CP_HANG_MUC_CHUNG4"/>
      <sheetName val="CHI_PHI_XD4"/>
      <sheetName val="CHI_PHI_THI_NGHIEM4"/>
      <sheetName val="VLDIEN_224"/>
      <sheetName val="Dao_dat4"/>
      <sheetName val="TH_Denbu4"/>
      <sheetName val="Do_ve_DC4"/>
      <sheetName val="TH_Bommin4"/>
      <sheetName val="CHI_PHI_THI_NGHIEM-LD_thiet_bi4"/>
      <sheetName val="Luong_TT014"/>
      <sheetName val="Camay_QB4"/>
      <sheetName val="gia_ca_may_BXD4"/>
      <sheetName val="BANG_LUONG_KY_SU4"/>
      <sheetName val="Bang_luong_NHOM_I4"/>
      <sheetName val="Bangluong_NHOM_II_4"/>
      <sheetName val="09-GIA_nhien_lieu-ko_in4"/>
      <sheetName val="Tinh_V_cot_chiem_cho4"/>
      <sheetName val="ĐM_13544"/>
      <sheetName val="KHOAN_MAU4"/>
      <sheetName val="ĐO_ĐỊA_VẬT_LÝ4"/>
      <sheetName val="khoan_tiep_dia4"/>
      <sheetName val="DZ_22KV4"/>
      <sheetName val="_1710_HOINGHINLD4"/>
      <sheetName val="99_(2)4"/>
      <sheetName val="134_4"/>
      <sheetName val="DG_49704"/>
      <sheetName val="Don_gia_NC5"/>
      <sheetName val="B-2__(DPP)5"/>
      <sheetName val="CAP_NUOC4"/>
      <sheetName val="cấp_nước_trục_nhà_vs4"/>
      <sheetName val="THOAT_NUOC4"/>
      <sheetName val="THOAT_MUA4"/>
      <sheetName val="Cáp_phòng4"/>
      <sheetName val="TMC_ĐIỆN_Phi4"/>
      <sheetName val="TMC_Tổng4"/>
      <sheetName val="TH_Đèn_Phòng_L14"/>
      <sheetName val="TH_Đèn_Hầm_L14"/>
      <sheetName val="TỦ_MODULE_T14"/>
      <sheetName val="Financ__Overview4"/>
      <sheetName val="13_BANG_CT4"/>
      <sheetName val="14_MMUS_GIUA_NHIP4"/>
      <sheetName val="4_HSPBngang4"/>
      <sheetName val="6_Tinh_tai4"/>
      <sheetName val="2_NSl4"/>
      <sheetName val="17_US_CHU_tho_a_b4"/>
      <sheetName val="15_MMUS_GOI4"/>
      <sheetName val="TINH_GIA_-_SAN_XUAT_Vertico4"/>
      <sheetName val="gia_vt,nc,may4"/>
      <sheetName val="Huong_dan4"/>
      <sheetName val="Tổng_hợp_KPHM4"/>
      <sheetName val="5_2_1_Đo_bóc_KL_OLK-064"/>
      <sheetName val="MB_DT_024"/>
      <sheetName val="Dinh_muc4"/>
      <sheetName val="KS_tuyen4"/>
      <sheetName val="Bang_chiet_tinh_TBA4"/>
      <sheetName val="4_2_1_Đo_bóc_KL_OLK-064"/>
      <sheetName val="4_1_1_CHI_TIET_OLK-064"/>
      <sheetName val="Cash_Flow4"/>
      <sheetName val="So_sanh4"/>
      <sheetName val="HERD_MOVEMENTFARM16"/>
      <sheetName val="HERD_MOVEMENTFARM26"/>
      <sheetName val="CALVES_2-46"/>
      <sheetName val="Cavles_2-46"/>
      <sheetName val="CALVES_4-76"/>
      <sheetName val="HEIFER_7-12m6"/>
      <sheetName val="HEIFER_12+6"/>
      <sheetName val="FRESH_COW_2017-186"/>
      <sheetName val="HP_COW_20186"/>
      <sheetName val="LP_COW_2017-186"/>
      <sheetName val="DRY_COW6"/>
      <sheetName val="FIELD_CROPS6"/>
      <sheetName val="Tong_DT3"/>
      <sheetName val="phan_tich_don_gia3"/>
      <sheetName val="DT_san_XD-So_lieu_cu3"/>
      <sheetName val="EQUIP_LIST4"/>
      <sheetName val="Electrical_Works4"/>
      <sheetName val="H_T__INCOMING_SYSTEM4"/>
      <sheetName val="BU_LONG4"/>
      <sheetName val="THONG_SO4"/>
      <sheetName val="Đơn_giá_chi_tiết_TN_394"/>
      <sheetName val="DT__NHA_XUONG4"/>
      <sheetName val="Gia_VT-TB4"/>
      <sheetName val="noi_suy_xa4"/>
      <sheetName val="noi_suy_xa_thu_hoi4"/>
      <sheetName val="Tính_giá_NC4"/>
      <sheetName val="Tiên_lượng4"/>
      <sheetName val="SL_cước4"/>
      <sheetName val="Thuyết_minh4"/>
      <sheetName val="Đơn_giá_máy4"/>
      <sheetName val="¥_4"/>
      <sheetName val="FF-2_(1)3"/>
      <sheetName val="Labour_Summary16"/>
      <sheetName val="YTD_12'20033"/>
      <sheetName val="YTD_06'20033"/>
      <sheetName val="YTD_03'20033"/>
      <sheetName val="YTD_09'20033"/>
      <sheetName val="deferred_taxes3"/>
      <sheetName val="Eqpmnt_Plng3"/>
      <sheetName val="TRIAL_BALANCE3"/>
      <sheetName val="DPR_31st_march3"/>
      <sheetName val="current_month3"/>
      <sheetName val="Blng__Vs_Coll_3"/>
      <sheetName val="Unit_price3"/>
      <sheetName val="Bill_No_1_64"/>
      <sheetName val="Bill_No_1_104"/>
      <sheetName val="Bill_No_3_34"/>
      <sheetName val="Bill_No_1_44"/>
      <sheetName val="Bill_No_1_74"/>
      <sheetName val="Summary_Bill_No__34"/>
      <sheetName val="Bán_đợt_1_trang3"/>
      <sheetName val="Chiet_tinh_dz353"/>
      <sheetName val="3__KC_-_PODIUM3"/>
      <sheetName val="CTDZ6kv_(gd1)_3"/>
      <sheetName val="CTDZ_0_4+cto_(GD1)3"/>
      <sheetName val="CTTBA_(gd1)3"/>
      <sheetName val="03_Detailed3"/>
      <sheetName val="01_Bid_Price_summary3"/>
      <sheetName val="Home_Office_Manhours3"/>
      <sheetName val="Field_SPV_Barchart3"/>
      <sheetName val="Tien_Luong3"/>
      <sheetName val="Unit_price(Updateting)3"/>
      <sheetName val="Cost_List3"/>
      <sheetName val="Detail_Cost3"/>
      <sheetName val="IC_Price_New3"/>
      <sheetName val="Summary_Table3"/>
      <sheetName val="Sales_Person3"/>
      <sheetName val="Bidding_Entity3"/>
      <sheetName val="CHITIET_VL-NCHT1_(2)3"/>
      <sheetName val="Bù_giá_CM3"/>
      <sheetName val="Breakdown_(B)3"/>
      <sheetName val="U_P_Breakdown3"/>
      <sheetName val="IMF_Code3"/>
      <sheetName val="Subsidiary_Calculation3"/>
      <sheetName val="Phu_Bai_Bridge3"/>
      <sheetName val="5_2_1_Đo_bóc_KL_OLK-103"/>
      <sheetName val="BẢNG_DIỄN_GIẢI_KL_(7)3"/>
      <sheetName val="don_gia_14263"/>
      <sheetName val="Luong_BN3"/>
      <sheetName val="Luong_TB3"/>
      <sheetName val="Ca_may_TB3"/>
      <sheetName val="Ca_máy_BN3"/>
      <sheetName val="Vật_liệu3"/>
      <sheetName val="LX_-TT053"/>
      <sheetName val="NC_Moi_TT053"/>
      <sheetName val="Bia_lot3"/>
      <sheetName val="PU_ITALY_26"/>
      <sheetName val="TH_DZ3514"/>
      <sheetName val="Tro_giup25"/>
      <sheetName val="RAB_AR&amp;STR12"/>
      <sheetName val="chi_tiet_TBA12"/>
      <sheetName val="chi_tiet_C12"/>
      <sheetName val="Customize_Your_Purchase_Order12"/>
      <sheetName val="CHITIET_VL-NC-TT_-1p12"/>
      <sheetName val="CHITIET_VL-NC-TT-3p11"/>
      <sheetName val="TONG_HOP_VL-NC_TT12"/>
      <sheetName val="KPVC-BD_12"/>
      <sheetName val="Don_gia12"/>
      <sheetName val="DON_GIA_TRAM_(3)12"/>
      <sheetName val="DON_GIA_CAN_THO14"/>
      <sheetName val="Don_gia_chi_tiet12"/>
      <sheetName val="HĐ_ngoài11"/>
      <sheetName val="XT_Buoc_311"/>
      <sheetName val="dongia_(2)11"/>
      <sheetName val="7606_DZ12"/>
      <sheetName val="project_management11"/>
      <sheetName val="Adix_A11"/>
      <sheetName val="S-curve_11"/>
      <sheetName val="REINF_11"/>
      <sheetName val="Rates_200911"/>
      <sheetName val="So_doi_chieu_LC11"/>
      <sheetName val="MAIN_GATE_HOUSE11"/>
      <sheetName val="Commercial_value11"/>
      <sheetName val="Du_toan11"/>
      <sheetName val="Ky_Lam_Bridge11"/>
      <sheetName val="Provisional_Sums_Item11"/>
      <sheetName val="Gas_Pressure_Welding11"/>
      <sheetName val="General_Item&amp;General_Requirem11"/>
      <sheetName val="General_Items11"/>
      <sheetName val="Regenral_Requirements11"/>
      <sheetName val="chiet_tinh11"/>
      <sheetName val="Ng_hàng_xà+bulong11"/>
      <sheetName val="MH_RATE11"/>
      <sheetName val="TONG_HOP_VL-NC11"/>
      <sheetName val="Bang_KL11"/>
      <sheetName val="Đầu_vào10"/>
      <sheetName val="Lcau_-_Lxuc11"/>
      <sheetName val="Chi_tiet_XD_TBA10"/>
      <sheetName val="DM_606111"/>
      <sheetName val="DG_thep_ma_kem11"/>
      <sheetName val="CT_vat_lieu11"/>
      <sheetName val="Equip_10"/>
      <sheetName val="A1_CN10"/>
      <sheetName val="TONG_HOP_T5_199810"/>
      <sheetName val="Chenh_lech_vat_tu10"/>
      <sheetName val="Trạm_biến_áp10"/>
      <sheetName val="Đơn_Giá_10"/>
      <sheetName val="Diện_tích10"/>
      <sheetName val="1_Khái_toán10"/>
      <sheetName val="CT-0_4KV10"/>
      <sheetName val="DG_DZ11"/>
      <sheetName val="DG_TBA11"/>
      <sheetName val="rate_material10"/>
      <sheetName val="KL_Chi_tiết_Xây_tô10"/>
      <sheetName val="07Base_Cost10"/>
      <sheetName val="GV1-D13_(Casement_door)10"/>
      <sheetName val="Bill_1_Quy_dinh_chung10"/>
      <sheetName val="1_R18_BF10"/>
      <sheetName val="6_External_works-R1810"/>
      <sheetName val="Phan_khai_KLuong10"/>
      <sheetName val="Chi_tiet_KL10"/>
      <sheetName val="Tổng_hợp_KL10"/>
      <sheetName val="04_-_XUONG_DET_B10"/>
      <sheetName val="_0310"/>
      <sheetName val="chieu_day_san10"/>
      <sheetName val="Podium_Concrete_Works10"/>
      <sheetName val="KLCT-_TOWER10"/>
      <sheetName val="KLCT-_PODIUM10"/>
      <sheetName val="Area_Cal10"/>
      <sheetName val="Gia_thanh_chuoi_su10"/>
      <sheetName val="Tiep_dia10"/>
      <sheetName val="Don_gia_vung_III-Can_Tho10"/>
      <sheetName val="Loại_Vật_tư10"/>
      <sheetName val="Elect_(3)10"/>
      <sheetName val="plan&amp;section_of_foundation10"/>
      <sheetName val="design_criteria10"/>
      <sheetName val="Bond_수수료_계산_포맷10"/>
      <sheetName val="ITB_COST10"/>
      <sheetName val="PAGE_110"/>
      <sheetName val="Xay_lapduongR310"/>
      <sheetName val="DM_6710"/>
      <sheetName val="Project_Data10"/>
      <sheetName val="6787CWFASE2CASE2_00_xls10"/>
      <sheetName val="Đầu_tư10"/>
      <sheetName val="EIRR&gt;_210"/>
      <sheetName val="Bill_02_-_Xay_gach-Pou_10"/>
      <sheetName val="Bill_03-Chống_thấm-Pou10"/>
      <sheetName val="Bill_04-Kim_loại-Pou10"/>
      <sheetName val="Bill_05_-_Hoan_thien-Pou_10"/>
      <sheetName val="Bill_02_-_Xay_gach-Tower10"/>
      <sheetName val="Bill_03-Chống_thấm-Tower10"/>
      <sheetName val="Bill_04-Kim_loại-Tower10"/>
      <sheetName val="Bill_05_-_Hoan_thien-Tower10"/>
      <sheetName val="KL-_KHAC10"/>
      <sheetName val="BILL_3_-_KẾT_CẤU_HẦM10"/>
      <sheetName val="PTĐG_LTBT10"/>
      <sheetName val="CTG-PRECHEx1_410"/>
      <sheetName val="CTG-AB_(2)10"/>
      <sheetName val="CTG-AB_(3)10"/>
      <sheetName val="CTG-PLP-1_0810"/>
      <sheetName val="Pre_Đội_nhóm10"/>
      <sheetName val="Vat_tu_XD10"/>
      <sheetName val="Tower_-_Concrete_Works10"/>
      <sheetName val="Bill-04_ket_cau_thap-_UNI10"/>
      <sheetName val="dg_tphcm10"/>
      <sheetName val="T_KÊ_K_CẤU10"/>
      <sheetName val="gia_cong_tac10"/>
      <sheetName val="4_PTDG10"/>
      <sheetName val="A1,_May10"/>
      <sheetName val="Vat_lieu10"/>
      <sheetName val="Data_Input11"/>
      <sheetName val="Measure_130610"/>
      <sheetName val="HÐ_ngoài11"/>
      <sheetName val="6PILE__(돌출)10"/>
      <sheetName val="Bill_01_-_CTN10"/>
      <sheetName val="Bill_2_2_Villa_2_beds10"/>
      <sheetName val="Analisa_Gabungan10"/>
      <sheetName val="Isolasi_Luar_Dalam10"/>
      <sheetName val="Isolasi_Luar10"/>
      <sheetName val="Harga_ME_10"/>
      <sheetName val="TH_N_Cong10"/>
      <sheetName val="ESTI_10"/>
      <sheetName val="KL_san_lap10"/>
      <sheetName val="TH_Vat_tu10"/>
      <sheetName val="_Bill_5-Earthing_2_-_Add_Work10"/>
      <sheetName val="Chenh_lech_ca_may10"/>
      <sheetName val="TLg_CN&amp;Laixe10"/>
      <sheetName val="TLg_CN&amp;Laixe_(2)10"/>
      <sheetName val="TLg_Laitau10"/>
      <sheetName val="TLg_Laitau_(2)10"/>
      <sheetName val="Bang_trong_luong_rieng_thep10"/>
      <sheetName val="Cước_VC_+_ĐM_CP_Tư_vấn10"/>
      <sheetName val="Hệ_số10"/>
      <sheetName val="DETAIL_10"/>
      <sheetName val="final_list_200526"/>
      <sheetName val="LV_data10"/>
      <sheetName val="Gia_vat_tu10"/>
      <sheetName val="CẤP_THOÁT_NƯỚC10"/>
      <sheetName val="THDT_goi_thau_TB10"/>
      <sheetName val="Tien_do_TV10"/>
      <sheetName val="bridge_#_110"/>
      <sheetName val="Bang_3_Chi_tiet_phan_Dz10"/>
      <sheetName val="KHOI_LUONG10"/>
      <sheetName val="TH_MTC10"/>
      <sheetName val="CTKL_KTX_HT9"/>
      <sheetName val="Buy_vs__Lease_Car10"/>
      <sheetName val="DATA_BASE10"/>
      <sheetName val="Equipment_list_(PAC)10"/>
      <sheetName val="TINH_KHOI_LUONG10"/>
      <sheetName val="Chi_tiet10"/>
      <sheetName val="subcon_sched10"/>
      <sheetName val="NHÀ_NHẬP_LIỆU9"/>
      <sheetName val="MÓNG_SILO9"/>
      <sheetName val="PRE_(E)10"/>
      <sheetName val="HVAC_BLOCK_B410"/>
      <sheetName val="2_Chiet_tinh9"/>
      <sheetName val="BẢNG_KHỐI_LƯỢNG_TỔNG_HỢP9"/>
      <sheetName val="CP_Khac_cuoc_VC9"/>
      <sheetName val="Budget_Code9"/>
      <sheetName val="Tong_du_toan9"/>
      <sheetName val="Bill_2_-_ketcau9"/>
      <sheetName val="Chi_tiet_lan_can9"/>
      <sheetName val="13-Cốt_thép_(10mm&lt;D≤18mm)_FO169"/>
      <sheetName val="du_lieu_du_toan9"/>
      <sheetName val="BOQ_THAN9"/>
      <sheetName val="DL_ĐẦU_VÀO9"/>
      <sheetName val="Purchase_Order9"/>
      <sheetName val="D_&amp;_W_sizes9"/>
      <sheetName val="Analisa_&amp;_Upah9"/>
      <sheetName val="Du_lieu10"/>
      <sheetName val="Phan_tich9"/>
      <sheetName val="Luong_NII9"/>
      <sheetName val="DINH_MUC_THI_NGHIEM9"/>
      <sheetName val="Luong_NI9"/>
      <sheetName val="CT_Thang_Mo9"/>
      <sheetName val="CT__PL9"/>
      <sheetName val="cash_budget9"/>
      <sheetName val="dongia__2_9"/>
      <sheetName val="GOC-KO_IN9"/>
      <sheetName val="MAU_8A9"/>
      <sheetName val="MAU_8B9"/>
      <sheetName val="MAU_99"/>
      <sheetName val="MAU_109"/>
      <sheetName val="Thép_CKN9"/>
      <sheetName val="sochitiettaikhoan_9"/>
      <sheetName val="Share_price_data9"/>
      <sheetName val="19_39"/>
      <sheetName val="20_39"/>
      <sheetName val="Chieu_4_39"/>
      <sheetName val="Cow_req9"/>
      <sheetName val="TỔNG_HỢP9"/>
      <sheetName val="14-LẦN_3-CHIỀU9"/>
      <sheetName val="14-LẦN_1-SÁNG9"/>
      <sheetName val="14-LẦN_2-TRƯA9"/>
      <sheetName val="1_3+1_4-TOTAL_-_Ko_IN9"/>
      <sheetName val="2_1-LẦN_3-CHIỀU9"/>
      <sheetName val="2_1-LẦN_1-SÁNG9"/>
      <sheetName val="2_1-LẦN_2-TRƯA9"/>
      <sheetName val="2_1-TOTAL-Ko_IN9"/>
      <sheetName val="1_3(TMR_4)9"/>
      <sheetName val="CHO_DE9"/>
      <sheetName val="1_1+1_2+2_2+2_3(TMR_3)9"/>
      <sheetName val="CK1+CK2_(VS_SAN_CHOI_23)9"/>
      <sheetName val="CK1+CK2_(2)9"/>
      <sheetName val="12-16_THÁNG9"/>
      <sheetName val="CAN_SỮA9"/>
      <sheetName val="54+55+56(SAU_CAI_SỮA-6)9"/>
      <sheetName val="BÊ_71-90_NGÀY9"/>
      <sheetName val="BÊ_12-16_tháng9"/>
      <sheetName val="BÊ_6-129"/>
      <sheetName val="BÊ_1-39"/>
      <sheetName val="F01-BC_KHAU_PHAN_SANG_20_39"/>
      <sheetName val="F01-BC_KHAU_PHAN_CHIEU_19_39"/>
      <sheetName val="dinh_mưc_cty9"/>
      <sheetName val="Giá_thành9"/>
      <sheetName val="Thong_ke9"/>
      <sheetName val="Energy_for_milk_prod9"/>
      <sheetName val="DE_NGHI_XUAT_9"/>
      <sheetName val="phieu_xuat_mau9"/>
      <sheetName val="PHIEU_XUAT_CHIEU9"/>
      <sheetName val="11_rai_them_cỏ9"/>
      <sheetName val="PHU_LUC_02-_HDSD_CAC_BIEU_MAU9"/>
      <sheetName val="PhU_LUC_01-_MA_CAC_NHOM_BO9"/>
      <sheetName val="F03-BC_THUC_TRON_SANG_20_39"/>
      <sheetName val="F03-BC_THUC_TRON_CHIEU_19_39"/>
      <sheetName val="F02-BC_THEO_DOI_THUC_AN_DU9"/>
      <sheetName val="Tham_khao-_Bao_cao_xuat_thuc_a9"/>
      <sheetName val="VC_xd7"/>
      <sheetName val="Gia_VLTB7"/>
      <sheetName val="B_Luong7"/>
      <sheetName val="C_May7"/>
      <sheetName val="Dlieu_dau_vao9"/>
      <sheetName val="Income_Statement9"/>
      <sheetName val="Shareholders'_Equity9"/>
      <sheetName val="BANCO_(2)9"/>
      <sheetName val="MT_DPin_(2)9"/>
      <sheetName val="02__PTDG9"/>
      <sheetName val="Chiết_tính9"/>
      <sheetName val="TB_NẶNG7"/>
      <sheetName val="Du_tru_CP-Bieu_017"/>
      <sheetName val="Don_gia_(khong_in)9"/>
      <sheetName val="DK1_Don_gia9"/>
      <sheetName val="1_MONG_1-29"/>
      <sheetName val="THEP_TAM7"/>
      <sheetName val="THEP_HÌNH7"/>
      <sheetName val="THEP_HINH7"/>
      <sheetName val="XA_GO7"/>
      <sheetName val="BANG_TRA7"/>
      <sheetName val="wk_prgs7"/>
      <sheetName val="Ma_don_vi7"/>
      <sheetName val="bang_cc7"/>
      <sheetName val="dm_3667"/>
      <sheetName val="DM_60607"/>
      <sheetName val="Dự_thầu7"/>
      <sheetName val="Nhap_VT_oto7"/>
      <sheetName val="Hao_phí7"/>
      <sheetName val="Structure_data7"/>
      <sheetName val="đọc_số7"/>
      <sheetName val="Bill_No_3_-_Prov__Sum_(Ph2&amp;3)7"/>
      <sheetName val="TH_TN7"/>
      <sheetName val="CP_Du_phong7"/>
      <sheetName val="THCP_Lap_dat7"/>
      <sheetName val="THCP_xay_dung7"/>
      <sheetName val="Tong_hop_kinh_phi7"/>
      <sheetName val="Dự_toán7"/>
      <sheetName val="Đơn_Giá_TH7"/>
      <sheetName val="Nhân_công7"/>
      <sheetName val="Phân_tích7"/>
      <sheetName val="C_P_Thiết_bị7"/>
      <sheetName val="T_H_Kinh_phí7"/>
      <sheetName val="Vật_tư7"/>
      <sheetName val="Trang_bìa7"/>
      <sheetName val="Don_gia_chi_tiet_DIEN_26"/>
      <sheetName val="Data_Wall7"/>
      <sheetName val="2_1Warehouse_17"/>
      <sheetName val="AG_Pipe_Qty_Analysis7"/>
      <sheetName val="Main_Bldg-Rev027"/>
      <sheetName val="D&amp;W_def_7"/>
      <sheetName val="Nhan_cong7"/>
      <sheetName val="Thiet_bi7"/>
      <sheetName val="Vat_tu7"/>
      <sheetName val="DM_ChiPhi7"/>
      <sheetName val="May_TC7"/>
      <sheetName val="TH_Kinh_phi7"/>
      <sheetName val="Ptvl_7"/>
      <sheetName val="Ｎｏ_137"/>
      <sheetName val="DGchitiet_7"/>
      <sheetName val="CP_HMC7"/>
      <sheetName val="HỆ_THỐNG_PHÒNG_CHÁY_CHỮA_CHÁY7"/>
      <sheetName val="HỆ_THỐNG_CẤP_THOÁT_NƯỚC7"/>
      <sheetName val="HỆ_THỐNG_ĐHKK7"/>
      <sheetName val="MÁY_PHÁT_ĐIỆN7"/>
      <sheetName val="HỆ_THỐNG_ĐIỆN7"/>
      <sheetName val="Thiết_bị_chính7"/>
      <sheetName val="CHI_PHI7"/>
      <sheetName val="TK_chi_tiet7"/>
      <sheetName val="Bill_2-Road_HR27"/>
      <sheetName val="Bill_3_-_Softscape_HR27"/>
      <sheetName val="CĂN_HỘ_T16-17_7"/>
      <sheetName val="TRỤC_ĐỨNG_THOÁT_BẨN_T15-177"/>
      <sheetName val="TRỤC_ĐỨNG_TM_T15-177"/>
      <sheetName val="Móng,_nền_7"/>
      <sheetName val="1_Requisition(E)7"/>
      <sheetName val="TONG_HOP7"/>
      <sheetName val="Tổng_GT7"/>
      <sheetName val="Chi_tiết_KL7"/>
      <sheetName val="khấu_trừ_phạt7"/>
      <sheetName val="GT__KHAU_TRU7"/>
      <sheetName val="HAO_HUT_VAT_TU_(2)7"/>
      <sheetName val="cao_độ7"/>
      <sheetName val="phan_tic_chi_tiet7"/>
      <sheetName val="DG_14266"/>
      <sheetName val="Theo_doi_Doanh_thu_20176"/>
      <sheetName val="KL_THEP__GIAM_DO_DUNG_COUPLER6"/>
      <sheetName val="01_KL_THÉP_NHẬP_VỀ6"/>
      <sheetName val="2__NT_VLDV6"/>
      <sheetName val="GHI_CHU6"/>
      <sheetName val="1_BB_LMHT6"/>
      <sheetName val="gui_BKCT6"/>
      <sheetName val="Gia_vat_lieu6"/>
      <sheetName val="Precios_unitarios_AXH6"/>
      <sheetName val="Chi_tiet_cong_no7"/>
      <sheetName val="PHÁT_SINH_TẦNG_1_7"/>
      <sheetName val="PHÁT_SINH_TẦNG_27"/>
      <sheetName val="Hầm_chuyển_psinh7"/>
      <sheetName val="Ống_thẳng7"/>
      <sheetName val="Côn_thu7"/>
      <sheetName val="Vuông_tròn7"/>
      <sheetName val="Chân_rẽ7"/>
      <sheetName val="Chạc_ba7"/>
      <sheetName val="MB_DT_025"/>
      <sheetName val="3__CNT6"/>
      <sheetName val="unit_price_list(M)6"/>
      <sheetName val="So_lieu_chung6"/>
      <sheetName val="TH_VL,_NC,_DDHT_Thanhphuoc6"/>
      <sheetName val="Chi_tiet_-tong_9_thang6"/>
      <sheetName val="BẢNG_ÁP_GIÁ_(in)6"/>
      <sheetName val="NT_(KL)_IN6"/>
      <sheetName val="DOM_D26"/>
      <sheetName val="nhà_ăn6"/>
      <sheetName val="Công_nhật6"/>
      <sheetName val="btkt_cột6"/>
      <sheetName val="Bê_tông_bảo_vệ6"/>
      <sheetName val="01__Data6"/>
      <sheetName val="Neo,_nối_cốt_thép_dầm,_cột6"/>
      <sheetName val="Uốn_móc_cốt_thép6"/>
      <sheetName val="Tiêu_chuẩn_cốt_thép6"/>
      <sheetName val="Doi_so6"/>
      <sheetName val="1_2_Staff_Schedule6"/>
      <sheetName val="0__Input6"/>
      <sheetName val="DANH_MỤC_HỒ_SƠ6"/>
      <sheetName val="GT_PHÁT_SINH_NGOÀI_HĐ6"/>
      <sheetName val="KL_PHÁT_SINH_6"/>
      <sheetName val="PS_NGOÀI_HĐ6"/>
      <sheetName val="GT_PHÁT_SINH_VƯỢT_HĐ6"/>
      <sheetName val="PS_TĂNG_GIẢM_TRONG_HĐ6"/>
      <sheetName val="DGCT_PHÁT_SINH6"/>
      <sheetName val="DGCT_TRẦN_NLV6"/>
      <sheetName val="DGKL_chi_tiết_NLV6"/>
      <sheetName val="DGKL_chi_tiết_NHN,NK6"/>
      <sheetName val="TG_KL6"/>
      <sheetName val="DGCT_SƠN_BẢ_TƯỜNG_NLV6"/>
      <sheetName val="DGKL_TRẦN_NHN6"/>
      <sheetName val="MTO_REV_2(ARMOR)6"/>
      <sheetName val="Cotthep_NPT6"/>
      <sheetName val="vl_nc_mtc6"/>
      <sheetName val="Heso_DZ6"/>
      <sheetName val="DM_336cai_tao6"/>
      <sheetName val="DG_BINH_THUAN6"/>
      <sheetName val="Tien_Thuong6"/>
      <sheetName val="NC_XL_6T_cuoi_01_CTy6"/>
      <sheetName val="Data_-6T_dau6"/>
      <sheetName val="Cong_6T6"/>
      <sheetName val="KL_thep_lam_sat6"/>
      <sheetName val="B3A_-_TOWER_A6"/>
      <sheetName val="Annex_B6"/>
      <sheetName val="Bill_Prelim-CDT6"/>
      <sheetName val="Bill_BPTC-CDT6"/>
      <sheetName val="Chi_tiết_BPTC6"/>
      <sheetName val="Bill_BPTC-CDT_(PA_MCT_CDT)6"/>
      <sheetName val="Chi_tiết_BPTC_(PA_MCT_CDT)6"/>
      <sheetName val="1_Civil_(Org)6"/>
      <sheetName val="DM-VNT_ko_sd6"/>
      <sheetName val="Bảng_đo_bóc_KL_OLK-096"/>
      <sheetName val="6_3_CHI_TIET_OLK-096"/>
      <sheetName val="1__Office6"/>
      <sheetName val="KHOI_LUONG15-46"/>
      <sheetName val="Tong_hop_vat_tu6"/>
      <sheetName val="1_San_6"/>
      <sheetName val="TLG_Type6"/>
      <sheetName val="Dgia_vat_tu6"/>
      <sheetName val="Don_gia_III6"/>
      <sheetName val="D÷_liÖu6"/>
      <sheetName val="Dot_46"/>
      <sheetName val="Thop_Ksat6"/>
      <sheetName val="Thu_hoi_6"/>
      <sheetName val="HM_chung6"/>
      <sheetName val="CP_xd-thiet_bi6"/>
      <sheetName val="TH-TN_LD_TB6"/>
      <sheetName val="CP_xaydung6"/>
      <sheetName val="Thao_ha_phu_kien6"/>
      <sheetName val="VL-NC-MTC_ket_cau6"/>
      <sheetName val="KHOI_LUONG_TONG6"/>
      <sheetName val="TK_22KV6"/>
      <sheetName val="DM_366-17776"/>
      <sheetName val="Thi_nhiem6"/>
      <sheetName val="Gia_goc_VT-TB6"/>
      <sheetName val="Gia_vc_den_chan_CT6"/>
      <sheetName val="culy_226"/>
      <sheetName val="Luong_20506"/>
      <sheetName val="ca_may_QN6"/>
      <sheetName val="TNHC1246_6"/>
      <sheetName val="Ca_may_TT06_20106"/>
      <sheetName val="Don_gia_VLXD_dia_phuong6"/>
      <sheetName val="Bang_luong_SCL6"/>
      <sheetName val="Dinh_muc_TN14266"/>
      <sheetName val="HRG_BHN6"/>
      <sheetName val="CĂN_ĐH6"/>
      <sheetName val="Chi_phi_van_chuyen6"/>
      <sheetName val="TH_các_CC6"/>
      <sheetName val="Div26_-_Elect6"/>
      <sheetName val="7_Khau_tru_6"/>
      <sheetName val="Q_A01_2-Sh6"/>
      <sheetName val="4_CĂN6"/>
      <sheetName val="2_CDPS6"/>
      <sheetName val="Don_gia_NC6"/>
      <sheetName val="DT_hợp_đồng5"/>
      <sheetName val="Bảng_KL_đợt_15"/>
      <sheetName val="Danh_mục5"/>
      <sheetName val="Bieu_gia_HD5"/>
      <sheetName val="Summary_Sheet5"/>
      <sheetName val="Finishing-Tower_A5"/>
      <sheetName val="Finishing-Tower_B5"/>
      <sheetName val="Finishing-Tower_C5"/>
      <sheetName val="Finishing-Tower_D5"/>
      <sheetName val="MEP-Tower_A5"/>
      <sheetName val="MEP-Tower_B5"/>
      <sheetName val="MEP-Tower_C5"/>
      <sheetName val="MEP-Tower_D5"/>
      <sheetName val="Cost_Report_Sum5"/>
      <sheetName val="Detail_Cost_Sum5"/>
      <sheetName val="RVO-VO_Sum5"/>
      <sheetName val="Potential_VOs_Sum5"/>
      <sheetName val="Cash_Flow_Sum5"/>
      <sheetName val="BTK-Dai_Hoc_Kien_Giang5"/>
      <sheetName val="PV_Graph_Data5"/>
      <sheetName val="doanh_thu5"/>
      <sheetName val="Dutoan_KL5"/>
      <sheetName val="CAP_NUOC5"/>
      <sheetName val="cấp_nước_trục_nhà_vs5"/>
      <sheetName val="THOAT_NUOC5"/>
      <sheetName val="THOAT_MUA5"/>
      <sheetName val="Cáp_phòng5"/>
      <sheetName val="TMC_ĐIỆN_Phi5"/>
      <sheetName val="TMC_Tổng5"/>
      <sheetName val="TH_Đèn_Phòng_L15"/>
      <sheetName val="TH_Đèn_Hầm_L15"/>
      <sheetName val="TỦ_MODULE_T15"/>
      <sheetName val="B-2__(DPP)6"/>
      <sheetName val="Huong_dan5"/>
      <sheetName val="gia_vt,nc,may5"/>
      <sheetName val="Financ__Overview5"/>
      <sheetName val="TINH_GIA_-_SAN_XUAT_Vertico5"/>
      <sheetName val="13_BANG_CT5"/>
      <sheetName val="14_MMUS_GIUA_NHIP5"/>
      <sheetName val="4_HSPBngang5"/>
      <sheetName val="6_Tinh_tai5"/>
      <sheetName val="2_NSl5"/>
      <sheetName val="17_US_CHU_tho_a_b5"/>
      <sheetName val="15_MMUS_GOI5"/>
      <sheetName val="DZ_22KV5"/>
      <sheetName val="Kê_0,45"/>
      <sheetName val="TH_0,45"/>
      <sheetName val="Kê_225"/>
      <sheetName val="TH_225"/>
      <sheetName val="TBA_CAI_TAO5"/>
      <sheetName val="TBA_XDM5"/>
      <sheetName val="TONG_HOP_DU_TOAN5"/>
      <sheetName val="Thop_XAY_DUNG5"/>
      <sheetName val="CP_HANG_MUC_CHUNG5"/>
      <sheetName val="CHI_PHI_XD5"/>
      <sheetName val="CHI_PHI_THI_NGHIEM5"/>
      <sheetName val="VLDIEN_225"/>
      <sheetName val="Dao_dat5"/>
      <sheetName val="TH_Denbu5"/>
      <sheetName val="Do_ve_DC5"/>
      <sheetName val="TH_Bommin5"/>
      <sheetName val="CHI_PHI_THI_NGHIEM-LD_thiet_bi5"/>
      <sheetName val="Luong_TT015"/>
      <sheetName val="Camay_QB5"/>
      <sheetName val="gia_ca_may_BXD5"/>
      <sheetName val="BANG_LUONG_KY_SU5"/>
      <sheetName val="Bang_luong_NHOM_I5"/>
      <sheetName val="Bangluong_NHOM_II_5"/>
      <sheetName val="09-GIA_nhien_lieu-ko_in5"/>
      <sheetName val="Tinh_V_cot_chiem_cho5"/>
      <sheetName val="ĐM_13545"/>
      <sheetName val="KHOAN_MAU5"/>
      <sheetName val="ĐO_ĐỊA_VẬT_LÝ5"/>
      <sheetName val="khoan_tiep_dia5"/>
      <sheetName val="Tổng_hợp_KPHM5"/>
      <sheetName val="Dinh_muc5"/>
      <sheetName val="GIÁ_DỰ_THẦU_30_CĂN5"/>
      <sheetName val="5_2_1_Đo_bóc_KL_OLK-065"/>
      <sheetName val="KS_tuyen5"/>
      <sheetName val="Bang_chiet_tinh_TBA5"/>
      <sheetName val="4_2_1_Đo_bóc_KL_OLK-065"/>
      <sheetName val="4_1_1_CHI_TIET_OLK-065"/>
      <sheetName val="DG_Chi_tiet5"/>
      <sheetName val="_1710_HOINGHINLD5"/>
      <sheetName val="99_(2)5"/>
      <sheetName val="134_5"/>
      <sheetName val="DG_49705"/>
      <sheetName val="Cash_Flow5"/>
      <sheetName val="BU_LONG5"/>
      <sheetName val="DT__NHA_XUONG5"/>
      <sheetName val="EQUIP_LIST5"/>
      <sheetName val="THONG_SO5"/>
      <sheetName val="Đơn_giá_chi_tiết_TN_395"/>
      <sheetName val="HERD_MOVEMENTFARM17"/>
      <sheetName val="HERD_MOVEMENTFARM27"/>
      <sheetName val="CALVES_2-47"/>
      <sheetName val="Cavles_2-47"/>
      <sheetName val="CALVES_4-77"/>
      <sheetName val="HEIFER_7-12m7"/>
      <sheetName val="HEIFER_12+7"/>
      <sheetName val="FRESH_COW_2017-187"/>
      <sheetName val="HP_COW_20187"/>
      <sheetName val="LP_COW_2017-187"/>
      <sheetName val="DRY_COW7"/>
      <sheetName val="FIELD_CROPS7"/>
      <sheetName val="So_sanh5"/>
      <sheetName val="Electrical_Works5"/>
      <sheetName val="H_T__INCOMING_SYSTEM5"/>
      <sheetName val="Tính_giá_NC5"/>
      <sheetName val="Tiên_lượng5"/>
      <sheetName val="SL_cước5"/>
      <sheetName val="¥_5"/>
      <sheetName val="Gia_VT-TB5"/>
      <sheetName val="noi_suy_xa5"/>
      <sheetName val="noi_suy_xa_thu_hoi5"/>
      <sheetName val="Thuyết_minh5"/>
      <sheetName val="Đơn_giá_máy5"/>
      <sheetName val="Tong_DT4"/>
      <sheetName val="phan_tich_don_gia4"/>
      <sheetName val="Bill_No_1_65"/>
      <sheetName val="Bill_No_1_105"/>
      <sheetName val="Bill_No_3_35"/>
      <sheetName val="Bill_No_1_45"/>
      <sheetName val="Bill_No_1_75"/>
      <sheetName val="Summary_Bill_No__35"/>
      <sheetName val="DT_san_XD-So_lieu_cu4"/>
      <sheetName val="FF-2_(1)4"/>
      <sheetName val="Labour_Summary17"/>
      <sheetName val="YTD_12'20034"/>
      <sheetName val="YTD_06'20034"/>
      <sheetName val="YTD_03'20034"/>
      <sheetName val="YTD_09'20034"/>
      <sheetName val="deferred_taxes4"/>
      <sheetName val="Eqpmnt_Plng4"/>
      <sheetName val="TRIAL_BALANCE4"/>
      <sheetName val="DPR_31st_march4"/>
      <sheetName val="current_month4"/>
      <sheetName val="Blng__Vs_Coll_4"/>
      <sheetName val="Unit_price4"/>
      <sheetName val="Bán_đợt_1_trang4"/>
      <sheetName val="Chiet_tinh_dz354"/>
      <sheetName val="3__KC_-_PODIUM4"/>
      <sheetName val="CTDZ6kv_(gd1)_4"/>
      <sheetName val="CTDZ_0_4+cto_(GD1)4"/>
      <sheetName val="CTTBA_(gd1)4"/>
      <sheetName val="03_Detailed4"/>
      <sheetName val="01_Bid_Price_summary4"/>
      <sheetName val="Home_Office_Manhours4"/>
      <sheetName val="Field_SPV_Barchart4"/>
      <sheetName val="Tien_Luong4"/>
      <sheetName val="Unit_price(Updateting)4"/>
      <sheetName val="Cost_List4"/>
      <sheetName val="Detail_Cost4"/>
      <sheetName val="IC_Price_New4"/>
      <sheetName val="Summary_Table4"/>
      <sheetName val="Sales_Person4"/>
      <sheetName val="Bidding_Entity4"/>
      <sheetName val="CHITIET_VL-NCHT1_(2)4"/>
      <sheetName val="Bù_giá_CM4"/>
      <sheetName val="Breakdown_(B)4"/>
      <sheetName val="U_P_Breakdown4"/>
      <sheetName val="IMF_Code4"/>
      <sheetName val="Subsidiary_Calculation4"/>
      <sheetName val="Phu_Bai_Bridge4"/>
      <sheetName val="5_2_1_Đo_bóc_KL_OLK-104"/>
      <sheetName val="BẢNG_DIỄN_GIẢI_KL_(7)4"/>
      <sheetName val="don_gia_14264"/>
      <sheetName val="Luong_BN4"/>
      <sheetName val="Luong_TB4"/>
      <sheetName val="Ca_may_TB4"/>
      <sheetName val="Ca_máy_BN4"/>
      <sheetName val="Vật_liệu4"/>
      <sheetName val="LX_-TT054"/>
      <sheetName val="NC_Moi_TT054"/>
      <sheetName val="Bia_lot4"/>
      <sheetName val="PU_ITALY_27"/>
      <sheetName val="TH_DZ3515"/>
      <sheetName val="Tro_giup26"/>
      <sheetName val="RAB_AR&amp;STR13"/>
      <sheetName val="chi_tiet_TBA13"/>
      <sheetName val="chi_tiet_C13"/>
      <sheetName val="Customize_Your_Purchase_Order13"/>
      <sheetName val="CHITIET_VL-NC-TT_-1p13"/>
      <sheetName val="CHITIET_VL-NC-TT-3p12"/>
      <sheetName val="TONG_HOP_VL-NC_TT13"/>
      <sheetName val="KPVC-BD_13"/>
      <sheetName val="Don_gia13"/>
      <sheetName val="DON_GIA_TRAM_(3)13"/>
      <sheetName val="DON_GIA_CAN_THO15"/>
      <sheetName val="Don_gia_chi_tiet13"/>
      <sheetName val="HĐ_ngoài12"/>
      <sheetName val="XT_Buoc_312"/>
      <sheetName val="dongia_(2)12"/>
      <sheetName val="7606_DZ13"/>
      <sheetName val="project_management12"/>
      <sheetName val="Adix_A12"/>
      <sheetName val="S-curve_12"/>
      <sheetName val="REINF_12"/>
      <sheetName val="Rates_200912"/>
      <sheetName val="So_doi_chieu_LC12"/>
      <sheetName val="MAIN_GATE_HOUSE12"/>
      <sheetName val="Commercial_value12"/>
      <sheetName val="Du_toan12"/>
      <sheetName val="Ky_Lam_Bridge12"/>
      <sheetName val="Provisional_Sums_Item12"/>
      <sheetName val="Gas_Pressure_Welding12"/>
      <sheetName val="General_Item&amp;General_Requirem12"/>
      <sheetName val="General_Items12"/>
      <sheetName val="Regenral_Requirements12"/>
      <sheetName val="chiet_tinh12"/>
      <sheetName val="Ng_hàng_xà+bulong12"/>
      <sheetName val="MH_RATE12"/>
      <sheetName val="TONG_HOP_VL-NC12"/>
      <sheetName val="Bang_KL12"/>
      <sheetName val="Đầu_vào11"/>
      <sheetName val="Lcau_-_Lxuc12"/>
      <sheetName val="Chi_tiet_XD_TBA11"/>
      <sheetName val="DM_606112"/>
      <sheetName val="DG_thep_ma_kem12"/>
      <sheetName val="CT_vat_lieu12"/>
      <sheetName val="Equip_11"/>
      <sheetName val="A1_CN11"/>
      <sheetName val="TONG_HOP_T5_199811"/>
      <sheetName val="Chenh_lech_vat_tu11"/>
      <sheetName val="Trạm_biến_áp11"/>
      <sheetName val="Đơn_Giá_11"/>
      <sheetName val="Diện_tích11"/>
      <sheetName val="1_Khái_toán11"/>
      <sheetName val="CT-0_4KV11"/>
      <sheetName val="DG_DZ12"/>
      <sheetName val="DG_TBA12"/>
      <sheetName val="rate_material11"/>
      <sheetName val="KL_Chi_tiết_Xây_tô11"/>
      <sheetName val="07Base_Cost11"/>
      <sheetName val="GV1-D13_(Casement_door)11"/>
      <sheetName val="Bill_1_Quy_dinh_chung11"/>
      <sheetName val="1_R18_BF11"/>
      <sheetName val="6_External_works-R1811"/>
      <sheetName val="Phan_khai_KLuong11"/>
      <sheetName val="Chi_tiet_KL11"/>
      <sheetName val="Tổng_hợp_KL11"/>
      <sheetName val="04_-_XUONG_DET_B11"/>
      <sheetName val="_0311"/>
      <sheetName val="chieu_day_san11"/>
      <sheetName val="Podium_Concrete_Works11"/>
      <sheetName val="KLCT-_TOWER11"/>
      <sheetName val="KLCT-_PODIUM11"/>
      <sheetName val="Area_Cal11"/>
      <sheetName val="Gia_thanh_chuoi_su11"/>
      <sheetName val="Tiep_dia11"/>
      <sheetName val="Don_gia_vung_III-Can_Tho11"/>
      <sheetName val="Loại_Vật_tư11"/>
      <sheetName val="Elect_(3)11"/>
      <sheetName val="plan&amp;section_of_foundation11"/>
      <sheetName val="design_criteria11"/>
      <sheetName val="Bond_수수료_계산_포맷11"/>
      <sheetName val="ITB_COST11"/>
      <sheetName val="PAGE_111"/>
      <sheetName val="Xay_lapduongR311"/>
      <sheetName val="DM_6711"/>
      <sheetName val="Project_Data11"/>
      <sheetName val="6787CWFASE2CASE2_00_xls11"/>
      <sheetName val="Đầu_tư11"/>
      <sheetName val="EIRR&gt;_211"/>
      <sheetName val="Bill_02_-_Xay_gach-Pou_11"/>
      <sheetName val="Bill_03-Chống_thấm-Pou11"/>
      <sheetName val="Bill_04-Kim_loại-Pou11"/>
      <sheetName val="Bill_05_-_Hoan_thien-Pou_11"/>
      <sheetName val="Bill_02_-_Xay_gach-Tower11"/>
      <sheetName val="Bill_03-Chống_thấm-Tower11"/>
      <sheetName val="Bill_04-Kim_loại-Tower11"/>
      <sheetName val="Bill_05_-_Hoan_thien-Tower11"/>
      <sheetName val="KL-_KHAC11"/>
      <sheetName val="BILL_3_-_KẾT_CẤU_HẦM11"/>
      <sheetName val="PTĐG_LTBT11"/>
      <sheetName val="CTG-PRECHEx1_411"/>
      <sheetName val="CTG-AB_(2)11"/>
      <sheetName val="CTG-AB_(3)11"/>
      <sheetName val="CTG-PLP-1_0811"/>
      <sheetName val="Pre_Đội_nhóm11"/>
      <sheetName val="Vat_tu_XD11"/>
      <sheetName val="Tower_-_Concrete_Works11"/>
      <sheetName val="Bill-04_ket_cau_thap-_UNI11"/>
      <sheetName val="dg_tphcm11"/>
      <sheetName val="T_KÊ_K_CẤU11"/>
      <sheetName val="gia_cong_tac11"/>
      <sheetName val="4_PTDG11"/>
      <sheetName val="A1,_May11"/>
      <sheetName val="Vat_lieu11"/>
      <sheetName val="Data_Input12"/>
      <sheetName val="Measure_130611"/>
      <sheetName val="HÐ_ngoài12"/>
      <sheetName val="6PILE__(돌출)11"/>
      <sheetName val="Door_and_window6"/>
      <sheetName val="Bill_01_-_CTN11"/>
      <sheetName val="Bill_2_2_Villa_2_beds11"/>
      <sheetName val="Analisa_Gabungan11"/>
      <sheetName val="Isolasi_Luar_Dalam11"/>
      <sheetName val="Isolasi_Luar11"/>
      <sheetName val="Harga_ME_11"/>
      <sheetName val="TH_N_Cong11"/>
      <sheetName val="ESTI_11"/>
      <sheetName val="KL_san_lap11"/>
      <sheetName val="TH_Vat_tu11"/>
      <sheetName val="_Bill_5-Earthing_2_-_Add_Work11"/>
      <sheetName val="Chenh_lech_ca_may11"/>
      <sheetName val="TLg_CN&amp;Laixe11"/>
      <sheetName val="TLg_CN&amp;Laixe_(2)11"/>
      <sheetName val="TLg_Laitau11"/>
      <sheetName val="TLg_Laitau_(2)11"/>
      <sheetName val="Bang_trong_luong_rieng_thep11"/>
      <sheetName val="Cước_VC_+_ĐM_CP_Tư_vấn11"/>
      <sheetName val="Hệ_số11"/>
      <sheetName val="DETAIL_11"/>
      <sheetName val="final_list_200527"/>
      <sheetName val="LV_data11"/>
      <sheetName val="Gia_vat_tu11"/>
      <sheetName val="CẤP_THOÁT_NƯỚC11"/>
      <sheetName val="THDT_goi_thau_TB11"/>
      <sheetName val="Tien_do_TV11"/>
      <sheetName val="bridge_#_111"/>
      <sheetName val="Bang_3_Chi_tiet_phan_Dz11"/>
      <sheetName val="KHOI_LUONG11"/>
      <sheetName val="TH_MTC11"/>
      <sheetName val="CTKL_KTX_HT10"/>
      <sheetName val="Buy_vs__Lease_Car11"/>
      <sheetName val="DATA_BASE11"/>
      <sheetName val="Equipment_list_(PAC)11"/>
      <sheetName val="TINH_KHOI_LUONG11"/>
      <sheetName val="Chi_tiet11"/>
      <sheetName val="subcon_sched11"/>
      <sheetName val="NHÀ_NHẬP_LIỆU10"/>
      <sheetName val="MÓNG_SILO10"/>
      <sheetName val="PRE_(E)11"/>
      <sheetName val="HVAC_BLOCK_B411"/>
      <sheetName val="2_Chiet_tinh10"/>
      <sheetName val="BẢNG_KHỐI_LƯỢNG_TỔNG_HỢP10"/>
      <sheetName val="CP_Khac_cuoc_VC10"/>
      <sheetName val="Budget_Code10"/>
      <sheetName val="Tong_du_toan10"/>
      <sheetName val="Bill_2_-_ketcau10"/>
      <sheetName val="Chi_tiet_lan_can10"/>
      <sheetName val="sochitiettaikhoan_10"/>
      <sheetName val="Share_price_data10"/>
      <sheetName val="19_310"/>
      <sheetName val="20_310"/>
      <sheetName val="Chieu_4_310"/>
      <sheetName val="Cow_req10"/>
      <sheetName val="TỔNG_HỢP10"/>
      <sheetName val="14-LẦN_3-CHIỀU10"/>
      <sheetName val="14-LẦN_1-SÁNG10"/>
      <sheetName val="14-LẦN_2-TRƯA10"/>
      <sheetName val="1_3+1_4-TOTAL_-_Ko_IN10"/>
      <sheetName val="2_1-LẦN_3-CHIỀU10"/>
      <sheetName val="2_1-LẦN_1-SÁNG10"/>
      <sheetName val="2_1-LẦN_2-TRƯA10"/>
      <sheetName val="2_1-TOTAL-Ko_IN10"/>
      <sheetName val="1_3(TMR_4)10"/>
      <sheetName val="CHO_DE10"/>
      <sheetName val="1_1+1_2+2_2+2_3(TMR_3)10"/>
      <sheetName val="CK1+CK2_(VS_SAN_CHOI_23)10"/>
      <sheetName val="CK1+CK2_(2)10"/>
      <sheetName val="12-16_THÁNG10"/>
      <sheetName val="CAN_SỮA10"/>
      <sheetName val="54+55+56(SAU_CAI_SỮA-6)10"/>
      <sheetName val="BÊ_71-90_NGÀY10"/>
      <sheetName val="BÊ_12-16_tháng10"/>
      <sheetName val="BÊ_6-1210"/>
      <sheetName val="BÊ_1-310"/>
      <sheetName val="F01-BC_KHAU_PHAN_SANG_20_310"/>
      <sheetName val="F01-BC_KHAU_PHAN_CHIEU_19_310"/>
      <sheetName val="dinh_mưc_cty10"/>
      <sheetName val="Giá_thành10"/>
      <sheetName val="Thong_ke10"/>
      <sheetName val="Energy_for_milk_prod10"/>
      <sheetName val="DE_NGHI_XUAT_10"/>
      <sheetName val="phieu_xuat_mau10"/>
      <sheetName val="PHIEU_XUAT_CHIEU10"/>
      <sheetName val="11_rai_them_cỏ10"/>
      <sheetName val="PHU_LUC_02-_HDSD_CAC_BIEU_MAU10"/>
      <sheetName val="PhU_LUC_01-_MA_CAC_NHOM_BO10"/>
      <sheetName val="F03-BC_THUC_TRON_SANG_20_310"/>
      <sheetName val="F03-BC_THUC_TRON_CHIEU_19_310"/>
      <sheetName val="F02-BC_THEO_DOI_THUC_AN_DU10"/>
      <sheetName val="Tham_khao-_Bao_cao_xuat_thuc_10"/>
      <sheetName val="13-Cốt_thép_(10mm&lt;D≤18mm)_FO110"/>
      <sheetName val="du_lieu_du_toan10"/>
      <sheetName val="BANCO_(2)10"/>
      <sheetName val="MT_DPin_(2)10"/>
      <sheetName val="BOQ_THAN10"/>
      <sheetName val="DL_ĐẦU_VÀO10"/>
      <sheetName val="D_&amp;_W_sizes10"/>
      <sheetName val="Analisa_&amp;_Upah10"/>
      <sheetName val="Purchase_Order10"/>
      <sheetName val="Du_lieu11"/>
      <sheetName val="Phan_tich10"/>
      <sheetName val="Luong_NII10"/>
      <sheetName val="DINH_MUC_THI_NGHIEM10"/>
      <sheetName val="Luong_NI10"/>
      <sheetName val="CT_Thang_Mo10"/>
      <sheetName val="CT__PL10"/>
      <sheetName val="dongia__2_10"/>
      <sheetName val="Thép_CKN10"/>
      <sheetName val="GOC-KO_IN10"/>
      <sheetName val="MAU_8A10"/>
      <sheetName val="MAU_8B10"/>
      <sheetName val="MAU_910"/>
      <sheetName val="MAU_1010"/>
      <sheetName val="cash_budget10"/>
      <sheetName val="Dlieu_dau_vao10"/>
      <sheetName val="CHI_PHI8"/>
      <sheetName val="02__PTDG10"/>
      <sheetName val="Chiết_tính10"/>
      <sheetName val="DK1_Don_gia10"/>
      <sheetName val="Income_Statement10"/>
      <sheetName val="Shareholders'_Equity10"/>
      <sheetName val="VC_xd8"/>
      <sheetName val="Gia_VLTB8"/>
      <sheetName val="B_Luong8"/>
      <sheetName val="C_May8"/>
      <sheetName val="Don_gia_(khong_in)10"/>
      <sheetName val="1_MONG_1-210"/>
      <sheetName val="TB_NẶNG8"/>
      <sheetName val="Du_tru_CP-Bieu_018"/>
      <sheetName val="dm_3668"/>
      <sheetName val="DM_60608"/>
      <sheetName val="Dự_thầu8"/>
      <sheetName val="Nhap_VT_oto8"/>
      <sheetName val="Hao_phí8"/>
      <sheetName val="Ma_don_vi8"/>
      <sheetName val="bang_cc8"/>
      <sheetName val="Structure_data8"/>
      <sheetName val="TH_TN8"/>
      <sheetName val="Bill_No_3_-_Prov__Sum_(Ph2&amp;3)8"/>
      <sheetName val="đọc_số8"/>
      <sheetName val="CP_Du_phong8"/>
      <sheetName val="THCP_Lap_dat8"/>
      <sheetName val="THCP_xay_dung8"/>
      <sheetName val="Tong_hop_kinh_phi8"/>
      <sheetName val="CP_HMC8"/>
      <sheetName val="HỆ_THỐNG_PHÒNG_CHÁY_CHỮA_CHÁY8"/>
      <sheetName val="HỆ_THỐNG_CẤP_THOÁT_NƯỚC8"/>
      <sheetName val="HỆ_THỐNG_ĐHKK8"/>
      <sheetName val="MÁY_PHÁT_ĐIỆN8"/>
      <sheetName val="HỆ_THỐNG_ĐIỆN8"/>
      <sheetName val="Thiết_bị_chính8"/>
      <sheetName val="Ｎｏ_138"/>
      <sheetName val="DGchitiet_8"/>
      <sheetName val="wk_prgs8"/>
      <sheetName val="AG_Pipe_Qty_Analysis8"/>
      <sheetName val="2_1Warehouse_18"/>
      <sheetName val="CĂN_HỘ_T16-17_8"/>
      <sheetName val="TRỤC_ĐỨNG_THOÁT_BẨN_T15-178"/>
      <sheetName val="TRỤC_ĐỨNG_TM_T15-178"/>
      <sheetName val="TK_chi_tiet8"/>
      <sheetName val="Bill_2-Road_HR28"/>
      <sheetName val="Bill_3_-_Softscape_HR28"/>
      <sheetName val="THEP_TAM8"/>
      <sheetName val="THEP_HÌNH8"/>
      <sheetName val="THEP_HINH8"/>
      <sheetName val="XA_GO8"/>
      <sheetName val="BANG_TRA8"/>
      <sheetName val="Main_Bldg-Rev028"/>
      <sheetName val="D&amp;W_def_8"/>
      <sheetName val="Nhan_cong8"/>
      <sheetName val="Thiet_bi8"/>
      <sheetName val="Vat_tu8"/>
      <sheetName val="DM_ChiPhi8"/>
      <sheetName val="May_TC8"/>
      <sheetName val="TH_Kinh_phi8"/>
      <sheetName val="Ptvl_8"/>
      <sheetName val="Móng,_nền_8"/>
      <sheetName val="1_Requisition(E)8"/>
      <sheetName val="So_lieu_chung7"/>
      <sheetName val="Q_A01_2-Sh7"/>
      <sheetName val="DG_14267"/>
      <sheetName val="Dự_toán8"/>
      <sheetName val="Đơn_Giá_TH8"/>
      <sheetName val="Nhân_công8"/>
      <sheetName val="Phân_tích8"/>
      <sheetName val="C_P_Thiết_bị8"/>
      <sheetName val="T_H_Kinh_phí8"/>
      <sheetName val="Vật_tư8"/>
      <sheetName val="Trang_bìa8"/>
      <sheetName val="phan_tic_chi_tiet8"/>
      <sheetName val="TONG_HOP8"/>
      <sheetName val="Tổng_GT8"/>
      <sheetName val="Chi_tiết_KL8"/>
      <sheetName val="khấu_trừ_phạt8"/>
      <sheetName val="GT__KHAU_TRU8"/>
      <sheetName val="HAO_HUT_VAT_TU_(2)8"/>
      <sheetName val="cao_độ8"/>
      <sheetName val="Data_Wall8"/>
      <sheetName val="3__CNT7"/>
      <sheetName val="unit_price_list(M)7"/>
      <sheetName val="Theo_doi_Doanh_thu_20177"/>
      <sheetName val="Gia_vat_lieu7"/>
      <sheetName val="gui_BKCT7"/>
      <sheetName val="Precios_unitarios_AXH7"/>
      <sheetName val="Chi_tiet_cong_no8"/>
      <sheetName val="PHÁT_SINH_TẦNG_1_8"/>
      <sheetName val="PHÁT_SINH_TẦNG_28"/>
      <sheetName val="Hầm_chuyển_psinh8"/>
      <sheetName val="Ống_thẳng8"/>
      <sheetName val="Côn_thu8"/>
      <sheetName val="Vuông_tròn8"/>
      <sheetName val="Chân_rẽ8"/>
      <sheetName val="Chạc_ba8"/>
      <sheetName val="Danh_mục6"/>
      <sheetName val="PV_Graph_Data6"/>
      <sheetName val="1_2_Staff_Schedule7"/>
      <sheetName val="BẢNG_ÁP_GIÁ_(in)7"/>
      <sheetName val="NT_(KL)_IN7"/>
      <sheetName val="DOM_D27"/>
      <sheetName val="nhà_ăn7"/>
      <sheetName val="Công_nhật7"/>
      <sheetName val="btkt_cột7"/>
      <sheetName val="Bảng_đo_bóc_KL_OLK-097"/>
      <sheetName val="6_3_CHI_TIET_OLK-097"/>
      <sheetName val="BTK-Dai_Hoc_Kien_Giang6"/>
      <sheetName val="0__Input7"/>
      <sheetName val="TH_các_CC7"/>
      <sheetName val="Don_gia_chi_tiet_DIEN_27"/>
      <sheetName val="Chi_tiet_-tong_9_thang7"/>
      <sheetName val="TH_VL,_NC,_DDHT_Thanhphuoc7"/>
      <sheetName val="1__Office7"/>
      <sheetName val="KL_THEP__GIAM_DO_DUNG_COUPLER7"/>
      <sheetName val="01_KL_THÉP_NHẬP_VỀ7"/>
      <sheetName val="2__NT_VLDV7"/>
      <sheetName val="GHI_CHU7"/>
      <sheetName val="1_BB_LMHT7"/>
      <sheetName val="Bê_tông_bảo_vệ7"/>
      <sheetName val="01__Data7"/>
      <sheetName val="Neo,_nối_cốt_thép_dầm,_cột7"/>
      <sheetName val="Uốn_móc_cốt_thép7"/>
      <sheetName val="Tiêu_chuẩn_cốt_thép7"/>
      <sheetName val="Doi_so7"/>
      <sheetName val="1_Civil_(Org)7"/>
      <sheetName val="Bill_Prelim-CDT7"/>
      <sheetName val="Bill_BPTC-CDT7"/>
      <sheetName val="Chi_tiết_BPTC7"/>
      <sheetName val="Bill_BPTC-CDT_(PA_MCT_CDT)7"/>
      <sheetName val="Chi_tiết_BPTC_(PA_MCT_CDT)7"/>
      <sheetName val="Thop_Ksat7"/>
      <sheetName val="Thu_hoi_7"/>
      <sheetName val="HM_chung7"/>
      <sheetName val="CP_xd-thiet_bi7"/>
      <sheetName val="TH-TN_LD_TB7"/>
      <sheetName val="CP_xaydung7"/>
      <sheetName val="Thao_ha_phu_kien7"/>
      <sheetName val="VL-NC-MTC_ket_cau7"/>
      <sheetName val="KHOI_LUONG_TONG7"/>
      <sheetName val="TK_22KV7"/>
      <sheetName val="DM_366-17777"/>
      <sheetName val="Thi_nhiem7"/>
      <sheetName val="Gia_goc_VT-TB7"/>
      <sheetName val="Gia_vc_den_chan_CT7"/>
      <sheetName val="culy_227"/>
      <sheetName val="Luong_20507"/>
      <sheetName val="ca_may_QN7"/>
      <sheetName val="TNHC1246_7"/>
      <sheetName val="Ca_may_TT06_20107"/>
      <sheetName val="Don_gia_VLXD_dia_phuong7"/>
      <sheetName val="Bang_luong_SCL7"/>
      <sheetName val="Dinh_muc_TN14267"/>
      <sheetName val="DM_336cai_tao7"/>
      <sheetName val="MTO_REV_2(ARMOR)7"/>
      <sheetName val="Dutoan_KL6"/>
      <sheetName val="doanh_thu6"/>
      <sheetName val="KHOI_LUONG15-47"/>
      <sheetName val="DANH_MỤC_HỒ_SƠ7"/>
      <sheetName val="GT_PHÁT_SINH_NGOÀI_HĐ7"/>
      <sheetName val="KL_PHÁT_SINH_7"/>
      <sheetName val="PS_NGOÀI_HĐ7"/>
      <sheetName val="GT_PHÁT_SINH_VƯỢT_HĐ7"/>
      <sheetName val="PS_TĂNG_GIẢM_TRONG_HĐ7"/>
      <sheetName val="DGCT_PHÁT_SINH7"/>
      <sheetName val="DGCT_TRẦN_NLV7"/>
      <sheetName val="DGKL_chi_tiết_NLV7"/>
      <sheetName val="DGKL_chi_tiết_NHN,NK7"/>
      <sheetName val="TG_KL7"/>
      <sheetName val="DGCT_SƠN_BẢ_TƯỜNG_NLV7"/>
      <sheetName val="DGKL_TRẦN_NHN7"/>
      <sheetName val="KL_thep_lam_sat7"/>
      <sheetName val="DM-VNT_ko_sd7"/>
      <sheetName val="B3A_-_TOWER_A7"/>
      <sheetName val="Annex_B7"/>
      <sheetName val="Cotthep_NPT7"/>
      <sheetName val="vl_nc_mtc7"/>
      <sheetName val="Tien_Thuong7"/>
      <sheetName val="NC_XL_6T_cuoi_01_CTy7"/>
      <sheetName val="Data_-6T_dau7"/>
      <sheetName val="Cong_6T7"/>
      <sheetName val="TLG_Type7"/>
      <sheetName val="Tong_hop_vat_tu7"/>
      <sheetName val="1_San_7"/>
      <sheetName val="Dot_47"/>
      <sheetName val="HRG_BHN7"/>
      <sheetName val="CĂN_ĐH7"/>
      <sheetName val="Chi_phi_van_chuyen7"/>
      <sheetName val="Dgia_vat_tu7"/>
      <sheetName val="Don_gia_III7"/>
      <sheetName val="D÷_liÖu7"/>
      <sheetName val="DT_hợp_đồng6"/>
      <sheetName val="Bảng_KL_đợt_16"/>
      <sheetName val="2_CDPS7"/>
      <sheetName val="Summary_Sheet6"/>
      <sheetName val="Finishing-Tower_A6"/>
      <sheetName val="Finishing-Tower_B6"/>
      <sheetName val="Finishing-Tower_C6"/>
      <sheetName val="Finishing-Tower_D6"/>
      <sheetName val="MEP-Tower_A6"/>
      <sheetName val="MEP-Tower_B6"/>
      <sheetName val="MEP-Tower_C6"/>
      <sheetName val="MEP-Tower_D6"/>
      <sheetName val="Cost_Report_Sum6"/>
      <sheetName val="Detail_Cost_Sum6"/>
      <sheetName val="RVO-VO_Sum6"/>
      <sheetName val="Potential_VOs_Sum6"/>
      <sheetName val="Cash_Flow_Sum6"/>
      <sheetName val="Heso_DZ7"/>
      <sheetName val="Bieu_gia_HD6"/>
      <sheetName val="Div26_-_Elect7"/>
      <sheetName val="7_Khau_tru_7"/>
      <sheetName val="4_CĂN7"/>
      <sheetName val="DG_BINH_THUAN7"/>
      <sheetName val="GIÁ_DỰ_THẦU_30_CĂN6"/>
      <sheetName val="DG_Chi_tiet6"/>
      <sheetName val="Kê_0,46"/>
      <sheetName val="TH_0,46"/>
      <sheetName val="Kê_226"/>
      <sheetName val="TH_226"/>
      <sheetName val="TBA_CAI_TAO6"/>
      <sheetName val="TBA_XDM6"/>
      <sheetName val="TONG_HOP_DU_TOAN6"/>
      <sheetName val="Thop_XAY_DUNG6"/>
      <sheetName val="CP_HANG_MUC_CHUNG6"/>
      <sheetName val="CHI_PHI_XD6"/>
      <sheetName val="CHI_PHI_THI_NGHIEM6"/>
      <sheetName val="VLDIEN_226"/>
      <sheetName val="Dao_dat6"/>
      <sheetName val="TH_Denbu6"/>
      <sheetName val="Do_ve_DC6"/>
      <sheetName val="TH_Bommin6"/>
      <sheetName val="CHI_PHI_THI_NGHIEM-LD_thiet_bi6"/>
      <sheetName val="Luong_TT016"/>
      <sheetName val="Camay_QB6"/>
      <sheetName val="gia_ca_may_BXD6"/>
      <sheetName val="BANG_LUONG_KY_SU6"/>
      <sheetName val="Bang_luong_NHOM_I6"/>
      <sheetName val="Bangluong_NHOM_II_6"/>
      <sheetName val="09-GIA_nhien_lieu-ko_in6"/>
      <sheetName val="Tinh_V_cot_chiem_cho6"/>
      <sheetName val="ĐM_13546"/>
      <sheetName val="KHOAN_MAU6"/>
      <sheetName val="ĐO_ĐỊA_VẬT_LÝ6"/>
      <sheetName val="khoan_tiep_dia6"/>
      <sheetName val="DZ_22KV6"/>
      <sheetName val="_1710_HOINGHINLD6"/>
      <sheetName val="99_(2)6"/>
      <sheetName val="134_6"/>
      <sheetName val="DG_49706"/>
      <sheetName val="Don_gia_NC7"/>
      <sheetName val="B-2__(DPP)7"/>
      <sheetName val="CAP_NUOC6"/>
      <sheetName val="cấp_nước_trục_nhà_vs6"/>
      <sheetName val="THOAT_NUOC6"/>
      <sheetName val="THOAT_MUA6"/>
      <sheetName val="Cáp_phòng6"/>
      <sheetName val="TMC_ĐIỆN_Phi6"/>
      <sheetName val="TMC_Tổng6"/>
      <sheetName val="TH_Đèn_Phòng_L16"/>
      <sheetName val="TH_Đèn_Hầm_L16"/>
      <sheetName val="TỦ_MODULE_T16"/>
      <sheetName val="Financ__Overview6"/>
      <sheetName val="13_BANG_CT6"/>
      <sheetName val="14_MMUS_GIUA_NHIP6"/>
      <sheetName val="4_HSPBngang6"/>
      <sheetName val="6_Tinh_tai6"/>
      <sheetName val="2_NSl6"/>
      <sheetName val="17_US_CHU_tho_a_b6"/>
      <sheetName val="15_MMUS_GOI6"/>
      <sheetName val="TINH_GIA_-_SAN_XUAT_Vertico6"/>
      <sheetName val="gia_vt,nc,may6"/>
      <sheetName val="Huong_dan6"/>
      <sheetName val="Tổng_hợp_KPHM6"/>
      <sheetName val="5_2_1_Đo_bóc_KL_OLK-066"/>
      <sheetName val="MB_DT_026"/>
      <sheetName val="Dinh_muc6"/>
      <sheetName val="KS_tuyen6"/>
      <sheetName val="Bang_chiet_tinh_TBA6"/>
      <sheetName val="4_2_1_Đo_bóc_KL_OLK-066"/>
      <sheetName val="4_1_1_CHI_TIET_OLK-066"/>
      <sheetName val="Cash_Flow6"/>
      <sheetName val="So_sanh6"/>
      <sheetName val="HERD_MOVEMENTFARM18"/>
      <sheetName val="HERD_MOVEMENTFARM28"/>
      <sheetName val="CALVES_2-48"/>
      <sheetName val="Cavles_2-48"/>
      <sheetName val="CALVES_4-78"/>
      <sheetName val="HEIFER_7-12m8"/>
      <sheetName val="HEIFER_12+8"/>
      <sheetName val="FRESH_COW_2017-188"/>
      <sheetName val="HP_COW_20188"/>
      <sheetName val="LP_COW_2017-188"/>
      <sheetName val="DRY_COW8"/>
      <sheetName val="FIELD_CROPS8"/>
      <sheetName val="Tong_DT5"/>
      <sheetName val="phan_tich_don_gia5"/>
      <sheetName val="DT_san_XD-So_lieu_cu5"/>
      <sheetName val="EQUIP_LIST6"/>
      <sheetName val="Electrical_Works6"/>
      <sheetName val="H_T__INCOMING_SYSTEM6"/>
      <sheetName val="BU_LONG6"/>
      <sheetName val="THONG_SO6"/>
      <sheetName val="Đơn_giá_chi_tiết_TN_396"/>
      <sheetName val="DT__NHA_XUONG6"/>
      <sheetName val="Gia_VT-TB6"/>
      <sheetName val="noi_suy_xa6"/>
      <sheetName val="noi_suy_xa_thu_hoi6"/>
      <sheetName val="Tính_giá_NC6"/>
      <sheetName val="Tiên_lượng6"/>
      <sheetName val="SL_cước6"/>
      <sheetName val="Thuyết_minh6"/>
      <sheetName val="Đơn_giá_máy6"/>
      <sheetName val="¥_6"/>
      <sheetName val="FF-2_(1)5"/>
      <sheetName val="Labour_Summary18"/>
      <sheetName val="YTD_12'20035"/>
      <sheetName val="YTD_06'20035"/>
      <sheetName val="YTD_03'20035"/>
      <sheetName val="YTD_09'20035"/>
      <sheetName val="deferred_taxes5"/>
      <sheetName val="Eqpmnt_Plng5"/>
      <sheetName val="TRIAL_BALANCE5"/>
      <sheetName val="DPR_31st_march5"/>
      <sheetName val="current_month5"/>
      <sheetName val="Blng__Vs_Coll_5"/>
      <sheetName val="Unit_price5"/>
      <sheetName val="Bill_No_1_66"/>
      <sheetName val="Bill_No_1_106"/>
      <sheetName val="Bill_No_3_36"/>
      <sheetName val="Bill_No_1_46"/>
      <sheetName val="Bill_No_1_76"/>
      <sheetName val="Summary_Bill_No__36"/>
      <sheetName val="Bán_đợt_1_trang5"/>
      <sheetName val="Chiet_tinh_dz355"/>
      <sheetName val="3__KC_-_PODIUM5"/>
      <sheetName val="CTDZ6kv_(gd1)_5"/>
      <sheetName val="CTDZ_0_4+cto_(GD1)5"/>
      <sheetName val="CTTBA_(gd1)5"/>
      <sheetName val="03_Detailed5"/>
      <sheetName val="01_Bid_Price_summary5"/>
      <sheetName val="Home_Office_Manhours5"/>
      <sheetName val="Field_SPV_Barchart5"/>
      <sheetName val="Tien_Luong5"/>
      <sheetName val="Unit_price(Updateting)5"/>
      <sheetName val="Cost_List5"/>
      <sheetName val="Detail_Cost5"/>
      <sheetName val="IC_Price_New5"/>
      <sheetName val="Summary_Table5"/>
      <sheetName val="Sales_Person5"/>
      <sheetName val="Bidding_Entity5"/>
      <sheetName val="CHITIET_VL-NCHT1_(2)5"/>
      <sheetName val="Bù_giá_CM5"/>
      <sheetName val="Breakdown_(B)5"/>
      <sheetName val="U_P_Breakdown5"/>
      <sheetName val="IMF_Code5"/>
      <sheetName val="Subsidiary_Calculation5"/>
      <sheetName val="Phu_Bai_Bridge5"/>
      <sheetName val="5_2_1_Đo_bóc_KL_OLK-105"/>
      <sheetName val="BẢNG_DIỄN_GIẢI_KL_(7)5"/>
      <sheetName val="don_gia_14265"/>
      <sheetName val="Luong_BN5"/>
      <sheetName val="Luong_TB5"/>
      <sheetName val="Ca_may_TB5"/>
      <sheetName val="Ca_máy_BN5"/>
      <sheetName val="Vật_liệu5"/>
      <sheetName val="LX_-TT055"/>
      <sheetName val="NC_Moi_TT055"/>
      <sheetName val="Bia_lot5"/>
      <sheetName val="PU_ITALY_28"/>
      <sheetName val="TH_DZ3516"/>
      <sheetName val="Tro_giup27"/>
      <sheetName val="RAB_AR&amp;STR14"/>
      <sheetName val="chi_tiet_TBA14"/>
      <sheetName val="chi_tiet_C14"/>
      <sheetName val="Customize_Your_Purchase_Order14"/>
      <sheetName val="CHITIET_VL-NC-TT_-1p14"/>
      <sheetName val="CHITIET_VL-NC-TT-3p13"/>
      <sheetName val="TONG_HOP_VL-NC_TT14"/>
      <sheetName val="KPVC-BD_14"/>
      <sheetName val="Don_gia14"/>
      <sheetName val="DON_GIA_TRAM_(3)14"/>
      <sheetName val="DON_GIA_CAN_THO16"/>
      <sheetName val="Don_gia_chi_tiet14"/>
      <sheetName val="HĐ_ngoài13"/>
      <sheetName val="XT_Buoc_313"/>
      <sheetName val="dongia_(2)13"/>
      <sheetName val="7606_DZ14"/>
      <sheetName val="project_management13"/>
      <sheetName val="Adix_A13"/>
      <sheetName val="S-curve_13"/>
      <sheetName val="REINF_13"/>
      <sheetName val="Rates_200913"/>
      <sheetName val="So_doi_chieu_LC13"/>
      <sheetName val="MAIN_GATE_HOUSE13"/>
      <sheetName val="Commercial_value13"/>
      <sheetName val="Du_toan13"/>
      <sheetName val="Ky_Lam_Bridge13"/>
      <sheetName val="Provisional_Sums_Item13"/>
      <sheetName val="Gas_Pressure_Welding13"/>
      <sheetName val="General_Item&amp;General_Requirem13"/>
      <sheetName val="General_Items13"/>
      <sheetName val="Regenral_Requirements13"/>
      <sheetName val="chiet_tinh13"/>
      <sheetName val="Ng_hàng_xà+bulong13"/>
      <sheetName val="MH_RATE13"/>
      <sheetName val="TONG_HOP_VL-NC13"/>
      <sheetName val="Bang_KL13"/>
      <sheetName val="Đầu_vào12"/>
      <sheetName val="Lcau_-_Lxuc13"/>
      <sheetName val="Chi_tiet_XD_TBA12"/>
      <sheetName val="DM_606113"/>
      <sheetName val="DG_thep_ma_kem13"/>
      <sheetName val="CT_vat_lieu13"/>
      <sheetName val="Equip_12"/>
      <sheetName val="A1_CN12"/>
      <sheetName val="TONG_HOP_T5_199812"/>
      <sheetName val="Chenh_lech_vat_tu12"/>
      <sheetName val="Trạm_biến_áp12"/>
      <sheetName val="Đơn_Giá_12"/>
      <sheetName val="Diện_tích12"/>
      <sheetName val="1_Khái_toán12"/>
      <sheetName val="CT-0_4KV12"/>
      <sheetName val="DG_DZ13"/>
      <sheetName val="DG_TBA13"/>
      <sheetName val="rate_material12"/>
      <sheetName val="KL_Chi_tiết_Xây_tô12"/>
      <sheetName val="07Base_Cost12"/>
      <sheetName val="GV1-D13_(Casement_door)12"/>
      <sheetName val="Bill_1_Quy_dinh_chung12"/>
      <sheetName val="1_R18_BF12"/>
      <sheetName val="6_External_works-R1812"/>
      <sheetName val="Phan_khai_KLuong12"/>
      <sheetName val="Chi_tiet_KL12"/>
      <sheetName val="Tổng_hợp_KL12"/>
      <sheetName val="04_-_XUONG_DET_B12"/>
      <sheetName val="_0312"/>
      <sheetName val="chieu_day_san12"/>
      <sheetName val="Podium_Concrete_Works12"/>
      <sheetName val="KLCT-_TOWER12"/>
      <sheetName val="KLCT-_PODIUM12"/>
      <sheetName val="Area_Cal12"/>
      <sheetName val="Gia_thanh_chuoi_su12"/>
      <sheetName val="Tiep_dia12"/>
      <sheetName val="Don_gia_vung_III-Can_Tho12"/>
      <sheetName val="Loại_Vật_tư12"/>
      <sheetName val="Elect_(3)12"/>
      <sheetName val="plan&amp;section_of_foundation12"/>
      <sheetName val="design_criteria12"/>
      <sheetName val="Bond_수수료_계산_포맷12"/>
      <sheetName val="ITB_COST12"/>
      <sheetName val="PAGE_112"/>
      <sheetName val="Xay_lapduongR312"/>
      <sheetName val="DM_6712"/>
      <sheetName val="Project_Data12"/>
      <sheetName val="6787CWFASE2CASE2_00_xls12"/>
      <sheetName val="Đầu_tư12"/>
      <sheetName val="EIRR&gt;_212"/>
      <sheetName val="Bill_02_-_Xay_gach-Pou_12"/>
      <sheetName val="Bill_03-Chống_thấm-Pou12"/>
      <sheetName val="Bill_04-Kim_loại-Pou12"/>
      <sheetName val="Bill_05_-_Hoan_thien-Pou_12"/>
      <sheetName val="Bill_02_-_Xay_gach-Tower12"/>
      <sheetName val="Bill_03-Chống_thấm-Tower12"/>
      <sheetName val="Bill_04-Kim_loại-Tower12"/>
      <sheetName val="Bill_05_-_Hoan_thien-Tower12"/>
      <sheetName val="KL-_KHAC12"/>
      <sheetName val="BILL_3_-_KẾT_CẤU_HẦM12"/>
      <sheetName val="PTĐG_LTBT12"/>
      <sheetName val="CTG-PRECHEx1_412"/>
      <sheetName val="CTG-AB_(2)12"/>
      <sheetName val="CTG-AB_(3)12"/>
      <sheetName val="CTG-PLP-1_0812"/>
      <sheetName val="Pre_Đội_nhóm12"/>
      <sheetName val="Vat_tu_XD12"/>
      <sheetName val="Tower_-_Concrete_Works12"/>
      <sheetName val="Bill-04_ket_cau_thap-_UNI12"/>
      <sheetName val="dg_tphcm12"/>
      <sheetName val="T_KÊ_K_CẤU12"/>
      <sheetName val="gia_cong_tac12"/>
      <sheetName val="4_PTDG12"/>
      <sheetName val="A1,_May12"/>
      <sheetName val="Vat_lieu12"/>
      <sheetName val="Data_Input13"/>
      <sheetName val="Measure_130612"/>
      <sheetName val="HÐ_ngoài13"/>
      <sheetName val="6PILE__(돌출)12"/>
      <sheetName val="Bill_01_-_CTN12"/>
      <sheetName val="Bill_2_2_Villa_2_beds12"/>
      <sheetName val="Analisa_Gabungan12"/>
      <sheetName val="Isolasi_Luar_Dalam12"/>
      <sheetName val="Isolasi_Luar12"/>
      <sheetName val="Harga_ME_12"/>
      <sheetName val="TH_N_Cong12"/>
      <sheetName val="ESTI_12"/>
      <sheetName val="KL_san_lap12"/>
      <sheetName val="TH_Vat_tu12"/>
      <sheetName val="_Bill_5-Earthing_2_-_Add_Work12"/>
      <sheetName val="Chenh_lech_ca_may12"/>
      <sheetName val="TLg_CN&amp;Laixe12"/>
      <sheetName val="TLg_CN&amp;Laixe_(2)12"/>
      <sheetName val="TLg_Laitau12"/>
      <sheetName val="TLg_Laitau_(2)12"/>
      <sheetName val="Bang_trong_luong_rieng_thep12"/>
      <sheetName val="Cước_VC_+_ĐM_CP_Tư_vấn12"/>
      <sheetName val="Hệ_số12"/>
      <sheetName val="DETAIL_12"/>
      <sheetName val="final_list_200528"/>
      <sheetName val="LV_data12"/>
      <sheetName val="Gia_vat_tu12"/>
      <sheetName val="CẤP_THOÁT_NƯỚC12"/>
      <sheetName val="THDT_goi_thau_TB12"/>
      <sheetName val="Tien_do_TV12"/>
      <sheetName val="bridge_#_112"/>
      <sheetName val="Bang_3_Chi_tiet_phan_Dz12"/>
      <sheetName val="KHOI_LUONG12"/>
      <sheetName val="TH_MTC12"/>
      <sheetName val="CTKL_KTX_HT11"/>
      <sheetName val="Buy_vs__Lease_Car12"/>
      <sheetName val="DATA_BASE12"/>
      <sheetName val="Equipment_list_(PAC)12"/>
      <sheetName val="TINH_KHOI_LUONG12"/>
      <sheetName val="Chi_tiet12"/>
      <sheetName val="subcon_sched12"/>
      <sheetName val="NHÀ_NHẬP_LIỆU11"/>
      <sheetName val="MÓNG_SILO11"/>
      <sheetName val="PRE_(E)12"/>
      <sheetName val="HVAC_BLOCK_B412"/>
      <sheetName val="2_Chiet_tinh11"/>
      <sheetName val="BẢNG_KHỐI_LƯỢNG_TỔNG_HỢP11"/>
      <sheetName val="CP_Khac_cuoc_VC11"/>
      <sheetName val="Budget_Code11"/>
      <sheetName val="Tong_du_toan11"/>
      <sheetName val="Bill_2_-_ketcau11"/>
      <sheetName val="Chi_tiet_lan_can11"/>
      <sheetName val="13-Cốt_thép_(10mm&lt;D≤18mm)_FO111"/>
      <sheetName val="du_lieu_du_toan11"/>
      <sheetName val="BOQ_THAN11"/>
      <sheetName val="DL_ĐẦU_VÀO11"/>
      <sheetName val="Purchase_Order11"/>
      <sheetName val="D_&amp;_W_sizes11"/>
      <sheetName val="Analisa_&amp;_Upah11"/>
      <sheetName val="Du_lieu12"/>
      <sheetName val="Phan_tich11"/>
      <sheetName val="Luong_NII11"/>
      <sheetName val="DINH_MUC_THI_NGHIEM11"/>
      <sheetName val="Luong_NI11"/>
      <sheetName val="CT_Thang_Mo11"/>
      <sheetName val="CT__PL11"/>
      <sheetName val="cash_budget11"/>
      <sheetName val="dongia__2_11"/>
      <sheetName val="GOC-KO_IN11"/>
      <sheetName val="MAU_8A11"/>
      <sheetName val="MAU_8B11"/>
      <sheetName val="MAU_911"/>
      <sheetName val="MAU_1011"/>
      <sheetName val="Thép_CKN11"/>
      <sheetName val="sochitiettaikhoan_11"/>
      <sheetName val="Share_price_data11"/>
      <sheetName val="19_311"/>
      <sheetName val="20_311"/>
      <sheetName val="Chieu_4_311"/>
      <sheetName val="Cow_req11"/>
      <sheetName val="TỔNG_HỢP11"/>
      <sheetName val="14-LẦN_3-CHIỀU11"/>
      <sheetName val="14-LẦN_1-SÁNG11"/>
      <sheetName val="14-LẦN_2-TRƯA11"/>
      <sheetName val="1_3+1_4-TOTAL_-_Ko_IN11"/>
      <sheetName val="2_1-LẦN_3-CHIỀU11"/>
      <sheetName val="2_1-LẦN_1-SÁNG11"/>
      <sheetName val="2_1-LẦN_2-TRƯA11"/>
      <sheetName val="2_1-TOTAL-Ko_IN11"/>
      <sheetName val="1_3(TMR_4)11"/>
      <sheetName val="CHO_DE11"/>
      <sheetName val="1_1+1_2+2_2+2_3(TMR_3)11"/>
      <sheetName val="CK1+CK2_(VS_SAN_CHOI_23)11"/>
      <sheetName val="CK1+CK2_(2)11"/>
      <sheetName val="12-16_THÁNG11"/>
      <sheetName val="CAN_SỮA11"/>
      <sheetName val="54+55+56(SAU_CAI_SỮA-6)11"/>
      <sheetName val="BÊ_71-90_NGÀY11"/>
      <sheetName val="BÊ_12-16_tháng11"/>
      <sheetName val="BÊ_6-1211"/>
      <sheetName val="BÊ_1-311"/>
      <sheetName val="F01-BC_KHAU_PHAN_SANG_20_311"/>
      <sheetName val="F01-BC_KHAU_PHAN_CHIEU_19_311"/>
      <sheetName val="dinh_mưc_cty11"/>
      <sheetName val="Giá_thành11"/>
      <sheetName val="Thong_ke11"/>
      <sheetName val="Energy_for_milk_prod11"/>
      <sheetName val="DE_NGHI_XUAT_11"/>
      <sheetName val="phieu_xuat_mau11"/>
      <sheetName val="PHIEU_XUAT_CHIEU11"/>
      <sheetName val="11_rai_them_cỏ11"/>
      <sheetName val="PHU_LUC_02-_HDSD_CAC_BIEU_MAU11"/>
      <sheetName val="PhU_LUC_01-_MA_CAC_NHOM_BO11"/>
      <sheetName val="F03-BC_THUC_TRON_SANG_20_311"/>
      <sheetName val="F03-BC_THUC_TRON_CHIEU_19_311"/>
      <sheetName val="F02-BC_THEO_DOI_THUC_AN_DU11"/>
      <sheetName val="Tham_khao-_Bao_cao_xuat_thuc_11"/>
      <sheetName val="VC_xd9"/>
      <sheetName val="Gia_VLTB9"/>
      <sheetName val="B_Luong9"/>
      <sheetName val="C_May9"/>
      <sheetName val="Dlieu_dau_vao11"/>
      <sheetName val="Income_Statement11"/>
      <sheetName val="Shareholders'_Equity11"/>
      <sheetName val="BANCO_(2)11"/>
      <sheetName val="MT_DPin_(2)11"/>
      <sheetName val="02__PTDG11"/>
      <sheetName val="Chiết_tính11"/>
      <sheetName val="TB_NẶNG9"/>
      <sheetName val="Du_tru_CP-Bieu_019"/>
      <sheetName val="Don_gia_(khong_in)11"/>
      <sheetName val="DK1_Don_gia11"/>
      <sheetName val="1_MONG_1-211"/>
      <sheetName val="THEP_TAM9"/>
      <sheetName val="THEP_HÌNH9"/>
      <sheetName val="THEP_HINH9"/>
      <sheetName val="XA_GO9"/>
      <sheetName val="BANG_TRA9"/>
      <sheetName val="wk_prgs9"/>
      <sheetName val="Ma_don_vi9"/>
      <sheetName val="bang_cc9"/>
      <sheetName val="dm_3669"/>
      <sheetName val="DM_60609"/>
      <sheetName val="Dự_thầu9"/>
      <sheetName val="Nhap_VT_oto9"/>
      <sheetName val="Hao_phí9"/>
      <sheetName val="Structure_data9"/>
      <sheetName val="đọc_số9"/>
      <sheetName val="Bill_No_3_-_Prov__Sum_(Ph2&amp;3)9"/>
      <sheetName val="TH_TN9"/>
      <sheetName val="CP_Du_phong9"/>
      <sheetName val="THCP_Lap_dat9"/>
      <sheetName val="THCP_xay_dung9"/>
      <sheetName val="Tong_hop_kinh_phi9"/>
      <sheetName val="Dự_toán9"/>
      <sheetName val="Đơn_Giá_TH9"/>
      <sheetName val="Nhân_công9"/>
      <sheetName val="Phân_tích9"/>
      <sheetName val="C_P_Thiết_bị9"/>
      <sheetName val="T_H_Kinh_phí9"/>
      <sheetName val="Vật_tư9"/>
      <sheetName val="Trang_bìa9"/>
      <sheetName val="Don_gia_chi_tiet_DIEN_28"/>
      <sheetName val="Data_Wall9"/>
      <sheetName val="2_1Warehouse_19"/>
      <sheetName val="AG_Pipe_Qty_Analysis9"/>
      <sheetName val="Main_Bldg-Rev029"/>
      <sheetName val="D&amp;W_def_9"/>
      <sheetName val="Nhan_cong9"/>
      <sheetName val="Thiet_bi9"/>
      <sheetName val="Vat_tu9"/>
      <sheetName val="DM_ChiPhi9"/>
      <sheetName val="May_TC9"/>
      <sheetName val="TH_Kinh_phi9"/>
      <sheetName val="Ptvl_9"/>
      <sheetName val="Ｎｏ_139"/>
      <sheetName val="DGchitiet_9"/>
      <sheetName val="CP_HMC9"/>
      <sheetName val="HỆ_THỐNG_PHÒNG_CHÁY_CHỮA_CHÁY9"/>
      <sheetName val="HỆ_THỐNG_CẤP_THOÁT_NƯỚC9"/>
      <sheetName val="HỆ_THỐNG_ĐHKK9"/>
      <sheetName val="MÁY_PHÁT_ĐIỆN9"/>
      <sheetName val="HỆ_THỐNG_ĐIỆN9"/>
      <sheetName val="Thiết_bị_chính9"/>
      <sheetName val="CHI_PHI9"/>
      <sheetName val="TK_chi_tiet9"/>
      <sheetName val="Bill_2-Road_HR29"/>
      <sheetName val="Bill_3_-_Softscape_HR29"/>
      <sheetName val="CĂN_HỘ_T16-17_9"/>
      <sheetName val="TRỤC_ĐỨNG_THOÁT_BẨN_T15-179"/>
      <sheetName val="TRỤC_ĐỨNG_TM_T15-179"/>
      <sheetName val="Móng,_nền_9"/>
      <sheetName val="1_Requisition(E)9"/>
      <sheetName val="TONG_HOP9"/>
      <sheetName val="Tổng_GT9"/>
      <sheetName val="Chi_tiết_KL9"/>
      <sheetName val="khấu_trừ_phạt9"/>
      <sheetName val="GT__KHAU_TRU9"/>
      <sheetName val="HAO_HUT_VAT_TU_(2)9"/>
      <sheetName val="cao_độ9"/>
      <sheetName val="phan_tic_chi_tiet9"/>
      <sheetName val="DG_14268"/>
      <sheetName val="Theo_doi_Doanh_thu_20178"/>
      <sheetName val="KL_THEP__GIAM_DO_DUNG_COUPLER8"/>
      <sheetName val="01_KL_THÉP_NHẬP_VỀ8"/>
      <sheetName val="2__NT_VLDV8"/>
      <sheetName val="GHI_CHU8"/>
      <sheetName val="1_BB_LMHT8"/>
      <sheetName val="gui_BKCT8"/>
      <sheetName val="Gia_vat_lieu8"/>
      <sheetName val="Precios_unitarios_AXH8"/>
      <sheetName val="Chi_tiet_cong_no9"/>
      <sheetName val="PHÁT_SINH_TẦNG_1_9"/>
      <sheetName val="PHÁT_SINH_TẦNG_29"/>
      <sheetName val="Hầm_chuyển_psinh9"/>
      <sheetName val="Ống_thẳng9"/>
      <sheetName val="Côn_thu9"/>
      <sheetName val="Vuông_tròn9"/>
      <sheetName val="Chân_rẽ9"/>
      <sheetName val="Chạc_ba9"/>
      <sheetName val="MB_DT_027"/>
      <sheetName val="3__CNT8"/>
      <sheetName val="unit_price_list(M)8"/>
      <sheetName val="So_lieu_chung8"/>
      <sheetName val="TH_VL,_NC,_DDHT_Thanhphuoc8"/>
      <sheetName val="Chi_tiet_-tong_9_thang8"/>
      <sheetName val="BẢNG_ÁP_GIÁ_(in)8"/>
      <sheetName val="NT_(KL)_IN8"/>
      <sheetName val="DOM_D28"/>
      <sheetName val="nhà_ăn8"/>
      <sheetName val="Công_nhật8"/>
      <sheetName val="btkt_cột8"/>
      <sheetName val="Bê_tông_bảo_vệ8"/>
      <sheetName val="01__Data8"/>
      <sheetName val="Neo,_nối_cốt_thép_dầm,_cột8"/>
      <sheetName val="Uốn_móc_cốt_thép8"/>
      <sheetName val="Tiêu_chuẩn_cốt_thép8"/>
      <sheetName val="Doi_so8"/>
      <sheetName val="1_2_Staff_Schedule8"/>
      <sheetName val="0__Input8"/>
      <sheetName val="DANH_MỤC_HỒ_SƠ8"/>
      <sheetName val="GT_PHÁT_SINH_NGOÀI_HĐ8"/>
      <sheetName val="KL_PHÁT_SINH_8"/>
      <sheetName val="PS_NGOÀI_HĐ8"/>
      <sheetName val="GT_PHÁT_SINH_VƯỢT_HĐ8"/>
      <sheetName val="PS_TĂNG_GIẢM_TRONG_HĐ8"/>
      <sheetName val="DGCT_PHÁT_SINH8"/>
      <sheetName val="DGCT_TRẦN_NLV8"/>
      <sheetName val="DGKL_chi_tiết_NLV8"/>
      <sheetName val="DGKL_chi_tiết_NHN,NK8"/>
      <sheetName val="TG_KL8"/>
      <sheetName val="DGCT_SƠN_BẢ_TƯỜNG_NLV8"/>
      <sheetName val="DGKL_TRẦN_NHN8"/>
      <sheetName val="MTO_REV_2(ARMOR)8"/>
      <sheetName val="Cotthep_NPT8"/>
      <sheetName val="vl_nc_mtc8"/>
      <sheetName val="Heso_DZ8"/>
      <sheetName val="DM_336cai_tao8"/>
      <sheetName val="DG_BINH_THUAN8"/>
      <sheetName val="Tien_Thuong8"/>
      <sheetName val="NC_XL_6T_cuoi_01_CTy8"/>
      <sheetName val="Data_-6T_dau8"/>
      <sheetName val="Cong_6T8"/>
      <sheetName val="KL_thep_lam_sat8"/>
      <sheetName val="B3A_-_TOWER_A8"/>
      <sheetName val="Annex_B8"/>
      <sheetName val="Bill_Prelim-CDT8"/>
      <sheetName val="Bill_BPTC-CDT8"/>
      <sheetName val="Chi_tiết_BPTC8"/>
      <sheetName val="Bill_BPTC-CDT_(PA_MCT_CDT)8"/>
      <sheetName val="Chi_tiết_BPTC_(PA_MCT_CDT)8"/>
      <sheetName val="1_Civil_(Org)8"/>
      <sheetName val="DM-VNT_ko_sd8"/>
      <sheetName val="Bảng_đo_bóc_KL_OLK-098"/>
      <sheetName val="6_3_CHI_TIET_OLK-098"/>
      <sheetName val="1__Office8"/>
      <sheetName val="KHOI_LUONG15-48"/>
      <sheetName val="Tong_hop_vat_tu8"/>
      <sheetName val="1_San_8"/>
      <sheetName val="TLG_Type8"/>
      <sheetName val="Dgia_vat_tu8"/>
      <sheetName val="Don_gia_III8"/>
      <sheetName val="D÷_liÖu8"/>
      <sheetName val="Dot_48"/>
      <sheetName val="Thop_Ksat8"/>
      <sheetName val="Thu_hoi_8"/>
      <sheetName val="HM_chung8"/>
      <sheetName val="CP_xd-thiet_bi8"/>
      <sheetName val="TH-TN_LD_TB8"/>
      <sheetName val="CP_xaydung8"/>
      <sheetName val="Thao_ha_phu_kien8"/>
      <sheetName val="VL-NC-MTC_ket_cau8"/>
      <sheetName val="KHOI_LUONG_TONG8"/>
      <sheetName val="TK_22KV8"/>
      <sheetName val="DM_366-17778"/>
      <sheetName val="Thi_nhiem8"/>
      <sheetName val="Gia_goc_VT-TB8"/>
      <sheetName val="Gia_vc_den_chan_CT8"/>
      <sheetName val="culy_228"/>
      <sheetName val="Luong_20508"/>
      <sheetName val="ca_may_QN8"/>
      <sheetName val="TNHC1246_8"/>
      <sheetName val="Ca_may_TT06_20108"/>
      <sheetName val="Don_gia_VLXD_dia_phuong8"/>
      <sheetName val="Bang_luong_SCL8"/>
      <sheetName val="Dinh_muc_TN14268"/>
      <sheetName val="HRG_BHN8"/>
      <sheetName val="CĂN_ĐH8"/>
      <sheetName val="Chi_phi_van_chuyen8"/>
      <sheetName val="TH_các_CC8"/>
      <sheetName val="Div26_-_Elect8"/>
      <sheetName val="7_Khau_tru_8"/>
      <sheetName val="Q_A01_2-Sh8"/>
      <sheetName val="4_CĂN8"/>
      <sheetName val="2_CDPS8"/>
      <sheetName val="Don_gia_NC8"/>
      <sheetName val="DT_hợp_đồng7"/>
      <sheetName val="Bảng_KL_đợt_17"/>
      <sheetName val="Danh_mục7"/>
      <sheetName val="Bieu_gia_HD7"/>
      <sheetName val="Summary_Sheet7"/>
      <sheetName val="Finishing-Tower_A7"/>
      <sheetName val="Finishing-Tower_B7"/>
      <sheetName val="Finishing-Tower_C7"/>
      <sheetName val="Finishing-Tower_D7"/>
      <sheetName val="MEP-Tower_A7"/>
      <sheetName val="MEP-Tower_B7"/>
      <sheetName val="MEP-Tower_C7"/>
      <sheetName val="MEP-Tower_D7"/>
      <sheetName val="Cost_Report_Sum7"/>
      <sheetName val="Detail_Cost_Sum7"/>
      <sheetName val="RVO-VO_Sum7"/>
      <sheetName val="Potential_VOs_Sum7"/>
      <sheetName val="Cash_Flow_Sum7"/>
      <sheetName val="BTK-Dai_Hoc_Kien_Giang7"/>
      <sheetName val="PV_Graph_Data7"/>
      <sheetName val="doanh_thu7"/>
      <sheetName val="Dutoan_KL7"/>
      <sheetName val="CAP_NUOC7"/>
      <sheetName val="cấp_nước_trục_nhà_vs7"/>
      <sheetName val="THOAT_NUOC7"/>
      <sheetName val="THOAT_MUA7"/>
      <sheetName val="Cáp_phòng7"/>
      <sheetName val="TMC_ĐIỆN_Phi7"/>
      <sheetName val="TMC_Tổng7"/>
      <sheetName val="TH_Đèn_Phòng_L17"/>
      <sheetName val="TH_Đèn_Hầm_L17"/>
      <sheetName val="TỦ_MODULE_T17"/>
      <sheetName val="B-2__(DPP)8"/>
      <sheetName val="Huong_dan7"/>
      <sheetName val="gia_vt,nc,may7"/>
      <sheetName val="Financ__Overview7"/>
      <sheetName val="TINH_GIA_-_SAN_XUAT_Vertico7"/>
      <sheetName val="13_BANG_CT7"/>
      <sheetName val="14_MMUS_GIUA_NHIP7"/>
      <sheetName val="4_HSPBngang7"/>
      <sheetName val="6_Tinh_tai7"/>
      <sheetName val="2_NSl7"/>
      <sheetName val="17_US_CHU_tho_a_b7"/>
      <sheetName val="15_MMUS_GOI7"/>
      <sheetName val="DZ_22KV7"/>
      <sheetName val="Kê_0,47"/>
      <sheetName val="TH_0,47"/>
      <sheetName val="Kê_227"/>
      <sheetName val="TH_227"/>
      <sheetName val="TBA_CAI_TAO7"/>
      <sheetName val="TBA_XDM7"/>
      <sheetName val="TONG_HOP_DU_TOAN7"/>
      <sheetName val="Thop_XAY_DUNG7"/>
      <sheetName val="CP_HANG_MUC_CHUNG7"/>
      <sheetName val="CHI_PHI_XD7"/>
      <sheetName val="CHI_PHI_THI_NGHIEM7"/>
      <sheetName val="VLDIEN_227"/>
      <sheetName val="Dao_dat7"/>
      <sheetName val="TH_Denbu7"/>
      <sheetName val="Do_ve_DC7"/>
      <sheetName val="TH_Bommin7"/>
      <sheetName val="CHI_PHI_THI_NGHIEM-LD_thiet_bi7"/>
      <sheetName val="Luong_TT017"/>
      <sheetName val="Camay_QB7"/>
      <sheetName val="gia_ca_may_BXD7"/>
      <sheetName val="BANG_LUONG_KY_SU7"/>
      <sheetName val="Bang_luong_NHOM_I7"/>
      <sheetName val="Bangluong_NHOM_II_7"/>
      <sheetName val="09-GIA_nhien_lieu-ko_in7"/>
      <sheetName val="Tinh_V_cot_chiem_cho7"/>
      <sheetName val="ĐM_13547"/>
      <sheetName val="KHOAN_MAU7"/>
      <sheetName val="ĐO_ĐỊA_VẬT_LÝ7"/>
      <sheetName val="khoan_tiep_dia7"/>
      <sheetName val="Tổng_hợp_KPHM7"/>
      <sheetName val="Dinh_muc7"/>
      <sheetName val="GIÁ_DỰ_THẦU_30_CĂN7"/>
      <sheetName val="5_2_1_Đo_bóc_KL_OLK-067"/>
      <sheetName val="KS_tuyen7"/>
      <sheetName val="Bang_chiet_tinh_TBA7"/>
      <sheetName val="4_2_1_Đo_bóc_KL_OLK-067"/>
      <sheetName val="4_1_1_CHI_TIET_OLK-067"/>
      <sheetName val="DG_Chi_tiet7"/>
      <sheetName val="_1710_HOINGHINLD7"/>
      <sheetName val="99_(2)7"/>
      <sheetName val="134_7"/>
      <sheetName val="DG_49707"/>
      <sheetName val="Cash_Flow7"/>
      <sheetName val="BU_LONG7"/>
      <sheetName val="DT__NHA_XUONG7"/>
      <sheetName val="EQUIP_LIST7"/>
      <sheetName val="THONG_SO7"/>
      <sheetName val="Đơn_giá_chi_tiết_TN_397"/>
      <sheetName val="HERD_MOVEMENTFARM19"/>
      <sheetName val="HERD_MOVEMENTFARM29"/>
      <sheetName val="CALVES_2-49"/>
      <sheetName val="Cavles_2-49"/>
      <sheetName val="CALVES_4-79"/>
      <sheetName val="HEIFER_7-12m9"/>
      <sheetName val="HEIFER_12+9"/>
      <sheetName val="FRESH_COW_2017-189"/>
      <sheetName val="HP_COW_20189"/>
      <sheetName val="LP_COW_2017-189"/>
      <sheetName val="DRY_COW9"/>
      <sheetName val="FIELD_CROPS9"/>
      <sheetName val="So_sanh7"/>
      <sheetName val="Electrical_Works7"/>
      <sheetName val="H_T__INCOMING_SYSTEM7"/>
      <sheetName val="Tính_giá_NC7"/>
      <sheetName val="Tiên_lượng7"/>
      <sheetName val="SL_cước7"/>
      <sheetName val="¥_7"/>
      <sheetName val="Gia_VT-TB7"/>
      <sheetName val="noi_suy_xa7"/>
      <sheetName val="noi_suy_xa_thu_hoi7"/>
      <sheetName val="Thuyết_minh7"/>
      <sheetName val="Đơn_giá_máy7"/>
      <sheetName val="Tong_DT6"/>
      <sheetName val="phan_tich_don_gia6"/>
      <sheetName val="Bill_No_1_67"/>
      <sheetName val="Bill_No_1_107"/>
      <sheetName val="Bill_No_3_37"/>
      <sheetName val="Bill_No_1_47"/>
      <sheetName val="Bill_No_1_77"/>
      <sheetName val="Summary_Bill_No__37"/>
      <sheetName val="DT_san_XD-So_lieu_cu6"/>
      <sheetName val="FF-2_(1)6"/>
      <sheetName val="Labour_Summary19"/>
      <sheetName val="YTD_12'20036"/>
      <sheetName val="YTD_06'20036"/>
      <sheetName val="YTD_03'20036"/>
      <sheetName val="YTD_09'20036"/>
      <sheetName val="deferred_taxes6"/>
      <sheetName val="Eqpmnt_Plng6"/>
      <sheetName val="TRIAL_BALANCE6"/>
      <sheetName val="DPR_31st_march6"/>
      <sheetName val="current_month6"/>
      <sheetName val="Blng__Vs_Coll_6"/>
      <sheetName val="Unit_price6"/>
      <sheetName val="Bán_đợt_1_trang6"/>
      <sheetName val="Chiet_tinh_dz356"/>
      <sheetName val="3__KC_-_PODIUM6"/>
      <sheetName val="CTDZ6kv_(gd1)_6"/>
      <sheetName val="CTDZ_0_4+cto_(GD1)6"/>
      <sheetName val="CTTBA_(gd1)6"/>
      <sheetName val="03_Detailed6"/>
      <sheetName val="01_Bid_Price_summary6"/>
      <sheetName val="Home_Office_Manhours6"/>
      <sheetName val="Field_SPV_Barchart6"/>
      <sheetName val="Tien_Luong6"/>
      <sheetName val="Unit_price(Updateting)6"/>
      <sheetName val="Cost_List6"/>
      <sheetName val="Detail_Cost6"/>
      <sheetName val="IC_Price_New6"/>
      <sheetName val="Summary_Table6"/>
      <sheetName val="Sales_Person6"/>
      <sheetName val="Bidding_Entity6"/>
      <sheetName val="CHITIET_VL-NCHT1_(2)6"/>
      <sheetName val="Bù_giá_CM6"/>
      <sheetName val="Breakdown_(B)6"/>
      <sheetName val="U_P_Breakdown6"/>
      <sheetName val="IMF_Code6"/>
      <sheetName val="Subsidiary_Calculation6"/>
      <sheetName val="Phu_Bai_Bridge6"/>
      <sheetName val="5_2_1_Đo_bóc_KL_OLK-106"/>
      <sheetName val="BẢNG_DIỄN_GIẢI_KL_(7)6"/>
      <sheetName val="don_gia_14266"/>
      <sheetName val="Luong_BN6"/>
      <sheetName val="Luong_TB6"/>
      <sheetName val="Ca_may_TB6"/>
      <sheetName val="Ca_máy_BN6"/>
      <sheetName val="Vật_liệu6"/>
      <sheetName val="LX_-TT056"/>
      <sheetName val="NC_Moi_TT056"/>
      <sheetName val="Bia_lot6"/>
      <sheetName val="Chu_dau_tu2"/>
      <sheetName val="Cau_tao_gia_xay_to2"/>
      <sheetName val="THÔNG_TIN2"/>
      <sheetName val="THPDMoi__(2)2"/>
      <sheetName val="t-h_HA_THE2"/>
      <sheetName val="TH_XL2"/>
      <sheetName val="CHITIET_VL-NC2"/>
      <sheetName val="GGBC"/>
      <sheetName val="PhaDoMong"/>
      <sheetName val="bdkdt"/>
      <sheetName val="DTXL( 270)"/>
      <sheetName val="DG VL KS"/>
      <sheetName val="0,SO LIEU DAU VAO"/>
      <sheetName val="CươcVC tinh"/>
      <sheetName val="QG"/>
      <sheetName val="TH khối lượng phải làm"/>
      <sheetName val="Giá VL, NC, M"/>
      <sheetName val="Lương 2135 nhóm I"/>
      <sheetName val="Luong 2050 hà NAm"/>
      <sheetName val="Lương2045 nhóm I"/>
      <sheetName val="May 3 huyện"/>
      <sheetName val="May yên mô"/>
      <sheetName val="Phân tich ĐG"/>
      <sheetName val="PLV mới"/>
      <sheetName val="May TT11(TB)"/>
      <sheetName val="May TT11 (HP)"/>
      <sheetName val="May TT11(NB)"/>
      <sheetName val="May TT11(NĐ)"/>
      <sheetName val="Lương theo TT17(Thái Bình)"/>
      <sheetName val="Lương theo TT17 (HP)"/>
      <sheetName val="Lương theo TT17 (Ninh Bình)"/>
      <sheetName val="Lương theo TT17 (Nam Định)"/>
      <sheetName val="Don vi"/>
      <sheetName val="PTDM"/>
      <sheetName val="pt10Èn"/>
      <sheetName val="he so dong thoi"/>
      <sheetName val="NPCPP-70-DS-017"/>
      <sheetName val="Input - Facilities"/>
      <sheetName val="Norms"/>
      <sheetName val="BP CAPEX MoD-100% Area 4 USD"/>
      <sheetName val="02. PHAN TICH"/>
      <sheetName val="03. NGAN SACH"/>
      <sheetName val="PU_ITALY_29"/>
      <sheetName val="Tro_giup28"/>
      <sheetName val="TH_DZ3517"/>
      <sheetName val="DON_GIA_CAN_THO17"/>
      <sheetName val="RAB_AR&amp;STR15"/>
      <sheetName val="chi_tiet_TBA15"/>
      <sheetName val="chi_tiet_C15"/>
      <sheetName val="Don_gia_chi_tiet15"/>
      <sheetName val="Don_gia15"/>
      <sheetName val="DON_GIA_TRAM_(3)15"/>
      <sheetName val="S-curve_14"/>
      <sheetName val="Customize_Your_Purchase_Order15"/>
      <sheetName val="CHITIET_VL-NC-TT_-1p15"/>
      <sheetName val="CHITIET_VL-NC-TT-3p14"/>
      <sheetName val="TONG_HOP_VL-NC_TT15"/>
      <sheetName val="KPVC-BD_15"/>
      <sheetName val="HĐ_ngoài14"/>
      <sheetName val="XT_Buoc_314"/>
      <sheetName val="dongia_(2)14"/>
      <sheetName val="Commercial_value14"/>
      <sheetName val="7606_DZ15"/>
      <sheetName val="Ky_Lam_Bridge14"/>
      <sheetName val="Provisional_Sums_Item14"/>
      <sheetName val="Gas_Pressure_Welding14"/>
      <sheetName val="General_Item&amp;General_Requirem14"/>
      <sheetName val="General_Items14"/>
      <sheetName val="Regenral_Requirements14"/>
      <sheetName val="TONG_HOP_VL-NC14"/>
      <sheetName val="So_doi_chieu_LC14"/>
      <sheetName val="project_management14"/>
      <sheetName val="Adix_A14"/>
      <sheetName val="MAIN_GATE_HOUSE14"/>
      <sheetName val="REINF_14"/>
      <sheetName val="Rates_200914"/>
      <sheetName val="Đầu_vào13"/>
      <sheetName val="MH_RATE14"/>
      <sheetName val="A1_CN13"/>
      <sheetName val="Data_Input14"/>
      <sheetName val="Du_toan14"/>
      <sheetName val="chiet_tinh14"/>
      <sheetName val="Ng_hàng_xà+bulong14"/>
      <sheetName val="Bang_KL14"/>
      <sheetName val="DM_606114"/>
      <sheetName val="Equip_13"/>
      <sheetName val="DG_thep_ma_kem14"/>
      <sheetName val="Lcau_-_Lxuc14"/>
      <sheetName val="Chi_tiet_XD_TBA13"/>
      <sheetName val="EIRR&gt;_213"/>
      <sheetName val="TONG_HOP_T5_199813"/>
      <sheetName val="CT_vat_lieu14"/>
      <sheetName val="Trạm_biến_áp13"/>
      <sheetName val="Đơn_Giá_13"/>
      <sheetName val="Chenh_lech_vat_tu13"/>
      <sheetName val="Diện_tích13"/>
      <sheetName val="1_Khái_toán13"/>
      <sheetName val="13-Cốt_thép_(10mm&lt;D≤18mm)_FO112"/>
      <sheetName val="6787CWFASE2CASE2_00_xls13"/>
      <sheetName val="CT-0_4KV13"/>
      <sheetName val="rate_material13"/>
      <sheetName val="4_PTDG13"/>
      <sheetName val="DG_DZ14"/>
      <sheetName val="DG_TBA14"/>
      <sheetName val="Chi_tiet_KL13"/>
      <sheetName val="Tổng_hợp_KL13"/>
      <sheetName val="KL_Chi_tiết_Xây_tô13"/>
      <sheetName val="07Base_Cost13"/>
      <sheetName val="Bill_1_Quy_dinh_chung13"/>
      <sheetName val="1_R18_BF13"/>
      <sheetName val="6_External_works-R1813"/>
      <sheetName val="Phan_khai_KLuong13"/>
      <sheetName val="04_-_XUONG_DET_B13"/>
      <sheetName val="Area_Cal13"/>
      <sheetName val="_0313"/>
      <sheetName val="chieu_day_san13"/>
      <sheetName val="Podium_Concrete_Works13"/>
      <sheetName val="KLCT-_TOWER13"/>
      <sheetName val="KLCT-_PODIUM13"/>
      <sheetName val="Xay_lapduongR313"/>
      <sheetName val="Gia_thanh_chuoi_su13"/>
      <sheetName val="Tiep_dia13"/>
      <sheetName val="Don_gia_vung_III-Can_Tho13"/>
      <sheetName val="Loại_Vật_tư13"/>
      <sheetName val="Measure_130613"/>
      <sheetName val="gia_cong_tac13"/>
      <sheetName val="Isolasi_Luar_Dalam13"/>
      <sheetName val="Isolasi_Luar13"/>
      <sheetName val="Analisa_Gabungan13"/>
      <sheetName val="GV1-D13_(Casement_door)13"/>
      <sheetName val="Project_Data13"/>
      <sheetName val="Elect_(3)13"/>
      <sheetName val="plan&amp;section_of_foundation13"/>
      <sheetName val="design_criteria13"/>
      <sheetName val="Bond_수수료_계산_포맷13"/>
      <sheetName val="ITB_COST13"/>
      <sheetName val="PAGE_113"/>
      <sheetName val="6PILE__(돌출)13"/>
      <sheetName val="HÐ_ngoài14"/>
      <sheetName val="DM_6713"/>
      <sheetName val="Đầu_tư13"/>
      <sheetName val="Chenh_lech_ca_may13"/>
      <sheetName val="TLg_CN&amp;Laixe13"/>
      <sheetName val="TLg_CN&amp;Laixe_(2)13"/>
      <sheetName val="TLg_Laitau13"/>
      <sheetName val="TLg_Laitau_(2)13"/>
      <sheetName val="ESTI_13"/>
      <sheetName val="KL_san_lap13"/>
      <sheetName val="Bill_01_-_CTN13"/>
      <sheetName val="Bill_2_2_Villa_2_beds13"/>
      <sheetName val="DETAIL_13"/>
      <sheetName val="dg_tphcm13"/>
      <sheetName val="T_KÊ_K_CẤU13"/>
      <sheetName val="A1,_May13"/>
      <sheetName val="Vat_lieu13"/>
      <sheetName val="Door_and_window7"/>
      <sheetName val="Harga_ME_13"/>
      <sheetName val="_Bill_5-Earthing_2_-_Add_Work13"/>
      <sheetName val="Bill_02_-_Xay_gach-Pou_13"/>
      <sheetName val="Bill_03-Chống_thấm-Pou13"/>
      <sheetName val="Bill_04-Kim_loại-Pou13"/>
      <sheetName val="Bill_05_-_Hoan_thien-Pou_13"/>
      <sheetName val="Bill_02_-_Xay_gach-Tower13"/>
      <sheetName val="Bill_03-Chống_thấm-Tower13"/>
      <sheetName val="Bill_04-Kim_loại-Tower13"/>
      <sheetName val="Bill_05_-_Hoan_thien-Tower13"/>
      <sheetName val="KL-_KHAC13"/>
      <sheetName val="BILL_3_-_KẾT_CẤU_HẦM13"/>
      <sheetName val="PTĐG_LTBT13"/>
      <sheetName val="CTG-PRECHEx1_413"/>
      <sheetName val="CTG-AB_(2)13"/>
      <sheetName val="CTG-AB_(3)13"/>
      <sheetName val="CTG-PLP-1_0813"/>
      <sheetName val="Pre_Đội_nhóm13"/>
      <sheetName val="Vat_tu_XD13"/>
      <sheetName val="CẤP_THOÁT_NƯỚC13"/>
      <sheetName val="Cước_VC_+_ĐM_CP_Tư_vấn13"/>
      <sheetName val="Hệ_số13"/>
      <sheetName val="THDT_goi_thau_TB13"/>
      <sheetName val="Tien_do_TV13"/>
      <sheetName val="Tower_-_Concrete_Works13"/>
      <sheetName val="Bill-04_ket_cau_thap-_UNI13"/>
      <sheetName val="TH_Vat_tu13"/>
      <sheetName val="Bang_trong_luong_rieng_thep13"/>
      <sheetName val="final_list_200529"/>
      <sheetName val="LV_data13"/>
      <sheetName val="Gia_vat_tu13"/>
      <sheetName val="TH_MTC13"/>
      <sheetName val="TH_N_Cong13"/>
      <sheetName val="Equipment_list_(PAC)13"/>
      <sheetName val="TINH_KHOI_LUONG13"/>
      <sheetName val="DATA_BASE13"/>
      <sheetName val="bridge_#_113"/>
      <sheetName val="Bang_3_Chi_tiet_phan_Dz13"/>
      <sheetName val="KHOI_LUONG13"/>
      <sheetName val="HVAC_BLOCK_B413"/>
      <sheetName val="subcon_sched13"/>
      <sheetName val="Chi_tiet13"/>
      <sheetName val="Buy_vs__Lease_Car13"/>
      <sheetName val="BẢNG_KHỐI_LƯỢNG_TỔNG_HỢP12"/>
      <sheetName val="CTKL_KTX_HT12"/>
      <sheetName val="CP_Khac_cuoc_VC12"/>
      <sheetName val="Budget_Code12"/>
      <sheetName val="2_Chiet_tinh12"/>
      <sheetName val="du_lieu_du_toan12"/>
      <sheetName val="PRE_(E)13"/>
      <sheetName val="Luong_NII12"/>
      <sheetName val="DINH_MUC_THI_NGHIEM12"/>
      <sheetName val="Luong_NI12"/>
      <sheetName val="NHÀ_NHẬP_LIỆU12"/>
      <sheetName val="MÓNG_SILO12"/>
      <sheetName val="BOQ_THAN12"/>
      <sheetName val="Tong_du_toan12"/>
      <sheetName val="Bill_2_-_ketcau12"/>
      <sheetName val="D_&amp;_W_sizes12"/>
      <sheetName val="DL_ĐẦU_VÀO12"/>
      <sheetName val="Chi_tiet_lan_can12"/>
      <sheetName val="Analisa_&amp;_Upah12"/>
      <sheetName val="Purchase_Order12"/>
      <sheetName val="Du_lieu13"/>
      <sheetName val="Phan_tich12"/>
      <sheetName val="CT_Thang_Mo12"/>
      <sheetName val="CT__PL12"/>
      <sheetName val="dongia__2_12"/>
      <sheetName val="Thép_CKN12"/>
      <sheetName val="GOC-KO_IN12"/>
      <sheetName val="MAU_8A12"/>
      <sheetName val="MAU_8B12"/>
      <sheetName val="MAU_912"/>
      <sheetName val="MAU_1012"/>
      <sheetName val="cash_budget12"/>
      <sheetName val="sochitiettaikhoan_12"/>
      <sheetName val="Share_price_data12"/>
      <sheetName val="19_312"/>
      <sheetName val="20_312"/>
      <sheetName val="Chieu_4_312"/>
      <sheetName val="Cow_req12"/>
      <sheetName val="TỔNG_HỢP12"/>
      <sheetName val="14-LẦN_3-CHIỀU12"/>
      <sheetName val="14-LẦN_1-SÁNG12"/>
      <sheetName val="14-LẦN_2-TRƯA12"/>
      <sheetName val="1_3+1_4-TOTAL_-_Ko_IN12"/>
      <sheetName val="2_1-LẦN_3-CHIỀU12"/>
      <sheetName val="2_1-LẦN_1-SÁNG12"/>
      <sheetName val="2_1-LẦN_2-TRƯA12"/>
      <sheetName val="2_1-TOTAL-Ko_IN12"/>
      <sheetName val="1_3(TMR_4)12"/>
      <sheetName val="CHO_DE12"/>
      <sheetName val="1_1+1_2+2_2+2_3(TMR_3)12"/>
      <sheetName val="CK1+CK2_(VS_SAN_CHOI_23)12"/>
      <sheetName val="CK1+CK2_(2)12"/>
      <sheetName val="12-16_THÁNG12"/>
      <sheetName val="CAN_SỮA12"/>
      <sheetName val="54+55+56(SAU_CAI_SỮA-6)12"/>
      <sheetName val="BÊ_71-90_NGÀY12"/>
      <sheetName val="BÊ_12-16_tháng12"/>
      <sheetName val="BÊ_6-1212"/>
      <sheetName val="BÊ_1-312"/>
      <sheetName val="F01-BC_KHAU_PHAN_SANG_20_312"/>
      <sheetName val="F01-BC_KHAU_PHAN_CHIEU_19_312"/>
      <sheetName val="dinh_mưc_cty12"/>
      <sheetName val="Giá_thành12"/>
      <sheetName val="Thong_ke12"/>
      <sheetName val="Energy_for_milk_prod12"/>
      <sheetName val="DE_NGHI_XUAT_12"/>
      <sheetName val="phieu_xuat_mau12"/>
      <sheetName val="PHIEU_XUAT_CHIEU12"/>
      <sheetName val="11_rai_them_cỏ12"/>
      <sheetName val="PHU_LUC_02-_HDSD_CAC_BIEU_MAU12"/>
      <sheetName val="PhU_LUC_01-_MA_CAC_NHOM_BO12"/>
      <sheetName val="F03-BC_THUC_TRON_SANG_20_312"/>
      <sheetName val="F03-BC_THUC_TRON_CHIEU_19_312"/>
      <sheetName val="F02-BC_THEO_DOI_THUC_AN_DU12"/>
      <sheetName val="Tham_khao-_Bao_cao_xuat_thuc_12"/>
      <sheetName val="Nhap_VT_oto10"/>
      <sheetName val="dm_36610"/>
      <sheetName val="DM_606010"/>
      <sheetName val="Dự_thầu10"/>
      <sheetName val="DK1_Don_gia12"/>
      <sheetName val="Dlieu_dau_vao12"/>
      <sheetName val="BANCO_(2)12"/>
      <sheetName val="MT_DPin_(2)12"/>
      <sheetName val="02__PTDG12"/>
      <sheetName val="Chiết_tính12"/>
      <sheetName val="Income_Statement12"/>
      <sheetName val="Shareholders'_Equity12"/>
      <sheetName val="VC_xd10"/>
      <sheetName val="Gia_VLTB10"/>
      <sheetName val="B_Luong10"/>
      <sheetName val="C_May10"/>
      <sheetName val="Don_gia_chi_tiet_DIEN_29"/>
      <sheetName val="Dự_toán10"/>
      <sheetName val="Đơn_Giá_TH10"/>
      <sheetName val="Nhân_công10"/>
      <sheetName val="Phân_tích10"/>
      <sheetName val="C_P_Thiết_bị10"/>
      <sheetName val="T_H_Kinh_phí10"/>
      <sheetName val="Vật_tư10"/>
      <sheetName val="Trang_bìa10"/>
      <sheetName val="DG_14269"/>
      <sheetName val="Don_gia_(khong_in)12"/>
      <sheetName val="1_MONG_1-212"/>
      <sheetName val="AG_Pipe_Qty_Analysis10"/>
      <sheetName val="TB_NẶNG10"/>
      <sheetName val="Du_tru_CP-Bieu_0110"/>
      <sheetName val="wk_prgs10"/>
      <sheetName val="đọc_số10"/>
      <sheetName val="Bill_No_3_-_Prov__Sum_(Ph2&amp;3)10"/>
      <sheetName val="TH_TN10"/>
      <sheetName val="HỆ_THỐNG_PHÒNG_CHÁY_CHỮA_CHÁY10"/>
      <sheetName val="HỆ_THỐNG_CẤP_THOÁT_NƯỚC10"/>
      <sheetName val="HỆ_THỐNG_ĐHKK10"/>
      <sheetName val="MÁY_PHÁT_ĐIỆN10"/>
      <sheetName val="HỆ_THỐNG_ĐIỆN10"/>
      <sheetName val="Thiết_bị_chính10"/>
      <sheetName val="TK_chi_tiet10"/>
      <sheetName val="Bill_2-Road_HR210"/>
      <sheetName val="Bill_3_-_Softscape_HR210"/>
      <sheetName val="Ma_don_vi10"/>
      <sheetName val="bang_cc10"/>
      <sheetName val="Ｎｏ_1310"/>
      <sheetName val="DGchitiet_10"/>
      <sheetName val="2_1Warehouse_110"/>
      <sheetName val="Hao_phí10"/>
      <sheetName val="Structure_data10"/>
      <sheetName val="Main_Bldg-Rev0210"/>
      <sheetName val="D&amp;W_def_10"/>
      <sheetName val="Nhan_cong10"/>
      <sheetName val="Thiet_bi10"/>
      <sheetName val="Vat_tu10"/>
      <sheetName val="DM_ChiPhi10"/>
      <sheetName val="May_TC10"/>
      <sheetName val="TH_Kinh_phi10"/>
      <sheetName val="THCP_Lap_dat10"/>
      <sheetName val="THCP_xay_dung10"/>
      <sheetName val="Ptvl_10"/>
      <sheetName val="1_2_Staff_Schedule9"/>
      <sheetName val="Data_Wall10"/>
      <sheetName val="THEP_TAM10"/>
      <sheetName val="THEP_HÌNH10"/>
      <sheetName val="THEP_HINH10"/>
      <sheetName val="XA_GO10"/>
      <sheetName val="BANG_TRA10"/>
      <sheetName val="CP_HMC10"/>
      <sheetName val="CĂN_HỘ_T16-17_10"/>
      <sheetName val="TRỤC_ĐỨNG_THOÁT_BẨN_T15-1710"/>
      <sheetName val="TRỤC_ĐỨNG_TM_T15-1710"/>
      <sheetName val="CP_Du_phong10"/>
      <sheetName val="Tong_hop_kinh_phi10"/>
      <sheetName val="CHI_PHI10"/>
      <sheetName val="gui_BKCT9"/>
      <sheetName val="Tổng_GT10"/>
      <sheetName val="Chi_tiết_KL10"/>
      <sheetName val="khấu_trừ_phạt10"/>
      <sheetName val="GT__KHAU_TRU10"/>
      <sheetName val="HAO_HUT_VAT_TU_(2)10"/>
      <sheetName val="cao_độ10"/>
      <sheetName val="Chi_tiet_cong_no10"/>
      <sheetName val="PHÁT_SINH_TẦNG_1_10"/>
      <sheetName val="PHÁT_SINH_TẦNG_210"/>
      <sheetName val="Hầm_chuyển_psinh10"/>
      <sheetName val="Ống_thẳng10"/>
      <sheetName val="Côn_thu10"/>
      <sheetName val="Vuông_tròn10"/>
      <sheetName val="Chân_rẽ10"/>
      <sheetName val="Chạc_ba10"/>
      <sheetName val="Chi_tiet_-tong_9_thang9"/>
      <sheetName val="Móng,_nền_10"/>
      <sheetName val="1_Requisition(E)10"/>
      <sheetName val="Theo_doi_Doanh_thu_20179"/>
      <sheetName val="TONG_HOP10"/>
      <sheetName val="phan_tic_chi_tiet10"/>
      <sheetName val="0__Input9"/>
      <sheetName val="BẢNG_ÁP_GIÁ_(in)9"/>
      <sheetName val="NT_(KL)_IN9"/>
      <sheetName val="DOM_D29"/>
      <sheetName val="nhà_ăn9"/>
      <sheetName val="Công_nhật9"/>
      <sheetName val="btkt_cột9"/>
      <sheetName val="Bill_Prelim-CDT9"/>
      <sheetName val="Bill_BPTC-CDT9"/>
      <sheetName val="Chi_tiết_BPTC9"/>
      <sheetName val="Bill_BPTC-CDT_(PA_MCT_CDT)9"/>
      <sheetName val="Chi_tiết_BPTC_(PA_MCT_CDT)9"/>
      <sheetName val="KHOI_LUONG15-49"/>
      <sheetName val="TH_các_CC9"/>
      <sheetName val="Tổng_hợp_KPHM8"/>
      <sheetName val="DM_336cai_tao9"/>
      <sheetName val="3__CNT9"/>
      <sheetName val="unit_price_list(M)9"/>
      <sheetName val="Gia_vat_lieu9"/>
      <sheetName val="Precios_unitarios_AXH9"/>
      <sheetName val="KL_THEP__GIAM_DO_DUNG_COUPLER9"/>
      <sheetName val="01_KL_THÉP_NHẬP_VỀ9"/>
      <sheetName val="2__NT_VLDV9"/>
      <sheetName val="GHI_CHU9"/>
      <sheetName val="1_BB_LMHT9"/>
      <sheetName val="Bê_tông_bảo_vệ9"/>
      <sheetName val="01__Data9"/>
      <sheetName val="Neo,_nối_cốt_thép_dầm,_cột9"/>
      <sheetName val="Uốn_móc_cốt_thép9"/>
      <sheetName val="Tiêu_chuẩn_cốt_thép9"/>
      <sheetName val="So_lieu_chung9"/>
      <sheetName val="TH_VL,_NC,_DDHT_Thanhphuoc9"/>
      <sheetName val="1__Office9"/>
      <sheetName val="Doi_so9"/>
      <sheetName val="DANH_MỤC_HỒ_SƠ9"/>
      <sheetName val="GT_PHÁT_SINH_NGOÀI_HĐ9"/>
      <sheetName val="KL_PHÁT_SINH_9"/>
      <sheetName val="PS_NGOÀI_HĐ9"/>
      <sheetName val="GT_PHÁT_SINH_VƯỢT_HĐ9"/>
      <sheetName val="PS_TĂNG_GIẢM_TRONG_HĐ9"/>
      <sheetName val="DGCT_PHÁT_SINH9"/>
      <sheetName val="DGCT_TRẦN_NLV9"/>
      <sheetName val="DGKL_chi_tiết_NLV9"/>
      <sheetName val="DGKL_chi_tiết_NHN,NK9"/>
      <sheetName val="TG_KL9"/>
      <sheetName val="DGCT_SƠN_BẢ_TƯỜNG_NLV9"/>
      <sheetName val="DGKL_TRẦN_NHN9"/>
      <sheetName val="MTO_REV_2(ARMOR)9"/>
      <sheetName val="KL_thep_lam_sat9"/>
      <sheetName val="DM-VNT_ko_sd9"/>
      <sheetName val="B3A_-_TOWER_A9"/>
      <sheetName val="Annex_B9"/>
      <sheetName val="Cotthep_NPT9"/>
      <sheetName val="vl_nc_mtc9"/>
      <sheetName val="1_Civil_(Org)9"/>
      <sheetName val="Tien_Thuong9"/>
      <sheetName val="NC_XL_6T_cuoi_01_CTy9"/>
      <sheetName val="Data_-6T_dau9"/>
      <sheetName val="Cong_6T9"/>
      <sheetName val="Bảng_đo_bóc_KL_OLK-099"/>
      <sheetName val="6_3_CHI_TIET_OLK-099"/>
      <sheetName val="Dot_49"/>
      <sheetName val="Chi_phi_van_chuyen9"/>
      <sheetName val="Tong_hop_vat_tu9"/>
      <sheetName val="1_San_9"/>
      <sheetName val="DT_hợp_đồng8"/>
      <sheetName val="Bảng_KL_đợt_18"/>
      <sheetName val="Dgia_vat_tu9"/>
      <sheetName val="Don_gia_III9"/>
      <sheetName val="D÷_liÖu9"/>
      <sheetName val="TLG_Type9"/>
      <sheetName val="Thop_Ksat9"/>
      <sheetName val="Thu_hoi_9"/>
      <sheetName val="HM_chung9"/>
      <sheetName val="CP_xd-thiet_bi9"/>
      <sheetName val="TH-TN_LD_TB9"/>
      <sheetName val="CP_xaydung9"/>
      <sheetName val="Thao_ha_phu_kien9"/>
      <sheetName val="VL-NC-MTC_ket_cau9"/>
      <sheetName val="KHOI_LUONG_TONG9"/>
      <sheetName val="TK_22KV9"/>
      <sheetName val="DM_366-17779"/>
      <sheetName val="Thi_nhiem9"/>
      <sheetName val="Gia_goc_VT-TB9"/>
      <sheetName val="Gia_vc_den_chan_CT9"/>
      <sheetName val="culy_229"/>
      <sheetName val="Luong_20509"/>
      <sheetName val="ca_may_QN9"/>
      <sheetName val="TNHC1246_9"/>
      <sheetName val="Ca_may_TT06_20109"/>
      <sheetName val="Don_gia_VLXD_dia_phuong9"/>
      <sheetName val="Bang_luong_SCL9"/>
      <sheetName val="Dinh_muc_TN14269"/>
      <sheetName val="HRG_BHN9"/>
      <sheetName val="CĂN_ĐH9"/>
      <sheetName val="Div26_-_Elect9"/>
      <sheetName val="Q_A01_2-Sh9"/>
      <sheetName val="2_CDPS9"/>
      <sheetName val="4_CĂN9"/>
      <sheetName val="Bieu_gia_HD8"/>
      <sheetName val="Danh_mục8"/>
      <sheetName val="7_Khau_tru_9"/>
      <sheetName val="Summary_Sheet8"/>
      <sheetName val="Finishing-Tower_A8"/>
      <sheetName val="Finishing-Tower_B8"/>
      <sheetName val="Finishing-Tower_C8"/>
      <sheetName val="Finishing-Tower_D8"/>
      <sheetName val="MEP-Tower_A8"/>
      <sheetName val="MEP-Tower_B8"/>
      <sheetName val="MEP-Tower_C8"/>
      <sheetName val="MEP-Tower_D8"/>
      <sheetName val="Cost_Report_Sum8"/>
      <sheetName val="Detail_Cost_Sum8"/>
      <sheetName val="RVO-VO_Sum8"/>
      <sheetName val="Potential_VOs_Sum8"/>
      <sheetName val="Cash_Flow_Sum8"/>
      <sheetName val="Heso_DZ9"/>
      <sheetName val="DG_BINH_THUAN9"/>
      <sheetName val="BTK-Dai_Hoc_Kien_Giang8"/>
      <sheetName val="PV_Graph_Data8"/>
      <sheetName val="doanh_thu8"/>
      <sheetName val="Dutoan_KL8"/>
      <sheetName val="B-2__(DPP)9"/>
      <sheetName val="Don_gia_NC9"/>
      <sheetName val="gia_vt,nc,may8"/>
      <sheetName val="Huong_dan8"/>
      <sheetName val="Financ__Overview8"/>
      <sheetName val="TINH_GIA_-_SAN_XUAT_Vertico8"/>
      <sheetName val="Dinh_muc8"/>
      <sheetName val="CAP_NUOC8"/>
      <sheetName val="cấp_nước_trục_nhà_vs8"/>
      <sheetName val="THOAT_NUOC8"/>
      <sheetName val="THOAT_MUA8"/>
      <sheetName val="Cáp_phòng8"/>
      <sheetName val="TMC_ĐIỆN_Phi8"/>
      <sheetName val="TMC_Tổng8"/>
      <sheetName val="TH_Đèn_Phòng_L18"/>
      <sheetName val="TH_Đèn_Hầm_L18"/>
      <sheetName val="TỦ_MODULE_T18"/>
      <sheetName val="13_BANG_CT8"/>
      <sheetName val="14_MMUS_GIUA_NHIP8"/>
      <sheetName val="4_HSPBngang8"/>
      <sheetName val="6_Tinh_tai8"/>
      <sheetName val="2_NSl8"/>
      <sheetName val="17_US_CHU_tho_a_b8"/>
      <sheetName val="15_MMUS_GOI8"/>
      <sheetName val="DZ_22KV8"/>
      <sheetName val="5_2_1_Đo_bóc_KL_OLK-068"/>
      <sheetName val="Kê_0,48"/>
      <sheetName val="TH_0,48"/>
      <sheetName val="Kê_228"/>
      <sheetName val="TH_228"/>
      <sheetName val="TBA_CAI_TAO8"/>
      <sheetName val="TBA_XDM8"/>
      <sheetName val="TONG_HOP_DU_TOAN8"/>
      <sheetName val="Thop_XAY_DUNG8"/>
      <sheetName val="CP_HANG_MUC_CHUNG8"/>
      <sheetName val="CHI_PHI_XD8"/>
      <sheetName val="CHI_PHI_THI_NGHIEM8"/>
      <sheetName val="VLDIEN_228"/>
      <sheetName val="Dao_dat8"/>
      <sheetName val="TH_Denbu8"/>
      <sheetName val="Do_ve_DC8"/>
      <sheetName val="TH_Bommin8"/>
      <sheetName val="CHI_PHI_THI_NGHIEM-LD_thiet_bi8"/>
      <sheetName val="Luong_TT018"/>
      <sheetName val="Camay_QB8"/>
      <sheetName val="gia_ca_may_BXD8"/>
      <sheetName val="BANG_LUONG_KY_SU8"/>
      <sheetName val="Bang_luong_NHOM_I8"/>
      <sheetName val="Bangluong_NHOM_II_8"/>
      <sheetName val="09-GIA_nhien_lieu-ko_in8"/>
      <sheetName val="Tinh_V_cot_chiem_cho8"/>
      <sheetName val="ĐM_13548"/>
      <sheetName val="KHOAN_MAU8"/>
      <sheetName val="ĐO_ĐỊA_VẬT_LÝ8"/>
      <sheetName val="khoan_tiep_dia8"/>
      <sheetName val="GIÁ_DỰ_THẦU_30_CĂN8"/>
      <sheetName val="KS_tuyen8"/>
      <sheetName val="Bang_chiet_tinh_TBA8"/>
      <sheetName val="MB_DT_028"/>
      <sheetName val="4_2_1_Đo_bóc_KL_OLK-068"/>
      <sheetName val="4_1_1_CHI_TIET_OLK-068"/>
      <sheetName val="DG_Chi_tiet8"/>
      <sheetName val="_1710_HOINGHINLD8"/>
      <sheetName val="99_(2)8"/>
      <sheetName val="134_8"/>
      <sheetName val="DG_49708"/>
      <sheetName val="Electrical_Works8"/>
      <sheetName val="H_T__INCOMING_SYSTEM8"/>
      <sheetName val="EQUIP_LIST8"/>
      <sheetName val="So_sanh8"/>
      <sheetName val="THONG_SO8"/>
      <sheetName val="Đơn_giá_chi_tiết_TN_398"/>
      <sheetName val="HERD_MOVEMENTFARM110"/>
      <sheetName val="HERD_MOVEMENTFARM210"/>
      <sheetName val="CALVES_2-410"/>
      <sheetName val="Cavles_2-410"/>
      <sheetName val="CALVES_4-710"/>
      <sheetName val="HEIFER_7-12m10"/>
      <sheetName val="HEIFER_12+10"/>
      <sheetName val="FRESH_COW_2017-1810"/>
      <sheetName val="HP_COW_201810"/>
      <sheetName val="LP_COW_2017-1810"/>
      <sheetName val="DRY_COW10"/>
      <sheetName val="FIELD_CROPS10"/>
      <sheetName val="Gia_VT-TB8"/>
      <sheetName val="noi_suy_xa8"/>
      <sheetName val="noi_suy_xa_thu_hoi8"/>
      <sheetName val="BU_LONG8"/>
      <sheetName val="Thuyết_minh8"/>
      <sheetName val="Đơn_giá_máy8"/>
      <sheetName val="Tính_giá_NC8"/>
      <sheetName val="SL_cước8"/>
      <sheetName val="DT__NHA_XUONG8"/>
      <sheetName val="Tiên_lượng8"/>
      <sheetName val="Tong_DT7"/>
      <sheetName val="phan_tich_don_gia7"/>
      <sheetName val="¥_8"/>
      <sheetName val="Bù_giá_CM7"/>
      <sheetName val="Luong_BN7"/>
      <sheetName val="Luong_TB7"/>
      <sheetName val="Ca_may_TB7"/>
      <sheetName val="Ca_máy_BN7"/>
      <sheetName val="Vật_liệu7"/>
      <sheetName val="LX_-TT057"/>
      <sheetName val="NC_Moi_TT057"/>
      <sheetName val="Cash_Flow8"/>
      <sheetName val="Bill_No_1_68"/>
      <sheetName val="Bill_No_1_108"/>
      <sheetName val="Bill_No_3_38"/>
      <sheetName val="Bill_No_1_48"/>
      <sheetName val="Bill_No_1_78"/>
      <sheetName val="Summary_Bill_No__38"/>
      <sheetName val="Tien_Luong7"/>
      <sheetName val="Bán_đợt_1_trang7"/>
      <sheetName val="Unit_price7"/>
      <sheetName val="Khai_toan2"/>
      <sheetName val="Phu_luc_01_1_EPC_P11-142"/>
      <sheetName val="TDT_P11-P142"/>
      <sheetName val="Chi_phi_khac_2"/>
      <sheetName val="Hang_muc_Chung2"/>
      <sheetName val="Bia_Phu_Luc2"/>
      <sheetName val="DATA_1_CHUNG2"/>
      <sheetName val="Muc_luc2"/>
      <sheetName val="Tra_cuu_9572"/>
      <sheetName val="CHITIET_VL-NCHT1_(2)7"/>
      <sheetName val="Chu_dau_tu3"/>
      <sheetName val="3__KC_-_PODIUM7"/>
      <sheetName val="Breakdown_(B)7"/>
      <sheetName val="U_P_Breakdown7"/>
      <sheetName val="CTDZ6kv_(gd1)_7"/>
      <sheetName val="CTDZ_0_4+cto_(GD1)7"/>
      <sheetName val="CTTBA_(gd1)7"/>
      <sheetName val="03_Detailed7"/>
      <sheetName val="01_Bid_Price_summary7"/>
      <sheetName val="Home_Office_Manhours7"/>
      <sheetName val="Field_SPV_Barchart7"/>
      <sheetName val="Unit_price(Updateting)7"/>
      <sheetName val="Chiet_tinh_dz357"/>
      <sheetName val="Cost_List7"/>
      <sheetName val="Detail_Cost7"/>
      <sheetName val="IC_Price_New7"/>
      <sheetName val="Summary_Table7"/>
      <sheetName val="Sales_Person7"/>
      <sheetName val="Bidding_Entity7"/>
      <sheetName val="IMF_Code7"/>
      <sheetName val="Subsidiary_Calculation7"/>
      <sheetName val="Cau_tao_gia_xay_to3"/>
      <sheetName val="SGC_RATE2"/>
      <sheetName val="don_gia_14267"/>
      <sheetName val="DT_san_XD-So_lieu_cu7"/>
      <sheetName val="Bia_lot7"/>
      <sheetName val="5_2_1_Đo_bóc_KL_OLK-107"/>
      <sheetName val="Tru_TT2"/>
      <sheetName val="Thg_042"/>
      <sheetName val="Thg_052"/>
      <sheetName val="Thg_062"/>
      <sheetName val="Thg_072"/>
      <sheetName val="Thg_082"/>
      <sheetName val="Thg_092"/>
      <sheetName val="Thg_102"/>
      <sheetName val="Thg_112"/>
      <sheetName val="Thg_122"/>
      <sheetName val="FF-2_(1)7"/>
      <sheetName val="Labour_Summary20"/>
      <sheetName val="YTD_12'20037"/>
      <sheetName val="YTD_06'20037"/>
      <sheetName val="YTD_03'20037"/>
      <sheetName val="YTD_09'20037"/>
      <sheetName val="deferred_taxes7"/>
      <sheetName val="Eqpmnt_Plng7"/>
      <sheetName val="TRIAL_BALANCE7"/>
      <sheetName val="DPR_31st_march7"/>
      <sheetName val="current_month7"/>
      <sheetName val="Blng__Vs_Coll_7"/>
      <sheetName val="Dashboard_-_BQL_-_VHL2"/>
      <sheetName val="Phu_Bai_Bridge7"/>
      <sheetName val="BẢNG_DIỄN_GIẢI_KL_(7)7"/>
      <sheetName val="DM_DU_AN2"/>
      <sheetName val="DM_TP_2"/>
      <sheetName val="File_Chi_tiet2"/>
      <sheetName val="THÔNG_TIN3"/>
      <sheetName val="THPDMoi__(2)3"/>
      <sheetName val="t-h_HA_THE3"/>
      <sheetName val="TH_XL3"/>
      <sheetName val="CHITIET_VL-NC3"/>
      <sheetName val="Luong_(TP_Việt_Trì)"/>
      <sheetName val="w't_table2"/>
      <sheetName val="Danh_mục_khối2"/>
      <sheetName val="Danh_mục_đơn_vị_-phòng_chức_nă2"/>
      <sheetName val="Probbl_-_Production2"/>
      <sheetName val="KEILA_TP_2020-072"/>
      <sheetName val="Currency_Rate2"/>
      <sheetName val="CHI_PHÍ_NHÔM2"/>
      <sheetName val="BILL_34Āᐁë2"/>
      <sheetName val="2__BBNT_KLHT2"/>
      <sheetName val="CFA_(ME)2"/>
      <sheetName val="MEP_Building2"/>
      <sheetName val="CHITIET_VL-NC-TT1p2"/>
      <sheetName val="BOM-13_11-Other(PS1+PS2)2"/>
      <sheetName val="Dinh_Muc_Vat_Tu2"/>
      <sheetName val="mã_2"/>
      <sheetName val="DG_"/>
      <sheetName val="Nhập_liệu"/>
      <sheetName val="LUONG_SCL2"/>
      <sheetName val="DO_AM_DT"/>
      <sheetName val="01__Nha_xuong"/>
      <sheetName val="Boc_KL_DAT+CAT+BT"/>
      <sheetName val="Boc_KL_thép"/>
      <sheetName val="Bieu_do_nhan_luc"/>
      <sheetName val="TH_khoi_luong2"/>
      <sheetName val="Chi_tiet_khoi_luong2"/>
      <sheetName val="TK_thep2"/>
      <sheetName val="CT_THOÁT_WC_VP2"/>
      <sheetName val="CT_CẤP_WC_VP2"/>
      <sheetName val="CT_THOÁT_MƯA_VP_TRỤC_LỚN2"/>
      <sheetName val="CT_THOÁT_MƯA_VP_TRỤC_NHỎ2"/>
      <sheetName val="Chênh_lệch_máy_thi_công1"/>
      <sheetName val="Chênh_lệch_nhân_công1"/>
      <sheetName val="Chênh_lệch_vật_liệu1"/>
      <sheetName val="NHOM_KINH1"/>
      <sheetName val="Chao_gia_T12_RE1"/>
      <sheetName val="DSV6_Summ"/>
      <sheetName val="Don_gia_XD1"/>
      <sheetName val="Share_Price_20021"/>
      <sheetName val="Aging_Sept1"/>
      <sheetName val="0_Data"/>
      <sheetName val="0_Data_new"/>
      <sheetName val="Service_Cost_1"/>
      <sheetName val="Don_gia_Tay_Ninh1"/>
      <sheetName val="Don_gia_Dak_Lak1"/>
      <sheetName val="streeta_and_cacth_pit1"/>
      <sheetName val="Daf_11"/>
      <sheetName val="Gia_NC_theo_TT05"/>
      <sheetName val="Auto_Monthly_Inputs_"/>
      <sheetName val="Input_-_Facilities"/>
      <sheetName val="BP_CAPEX_MoD-100%_Area_4_USD"/>
      <sheetName val="Committed_Items"/>
      <sheetName val="Corner_Arch"/>
      <sheetName val="End_Arch"/>
      <sheetName val="Intermediate_Arch"/>
      <sheetName val="reinforcement_675"/>
      <sheetName val="ext_wall_fin_qty"/>
      <sheetName val="SL_Plum_"/>
      <sheetName val="Physical_Schedule_3D"/>
      <sheetName val="Tabel_Berat"/>
      <sheetName val="Data_Umum_Penawaran"/>
      <sheetName val="Real_Cost"/>
      <sheetName val="bill_qty"/>
      <sheetName val="REKAP_ARSITEKTUR_"/>
      <sheetName val="RAB_ADMINISTRASI_PUSAT_(1)"/>
      <sheetName val="Hrg_Readymix"/>
      <sheetName val="Land_Dev't__Ph-1"/>
      <sheetName val="Hac_Lots"/>
      <sheetName val="4-Lane_bridge"/>
      <sheetName val="Res_Lots"/>
      <sheetName val="Spine_Road"/>
      <sheetName val="PHẦN_KIẾN_TRÚC"/>
      <sheetName val="DGKL_TRỤC_NGOAI_NHA"/>
      <sheetName val="Sum_ELE__CAP_S1-4__"/>
      <sheetName val="5_2_1_Đo_bóc_KL_OLK-07"/>
      <sheetName val="Elemental_Breakdown+20%"/>
      <sheetName val="Bank_Rev"/>
      <sheetName val="Merit_&amp;_Market_Grid"/>
      <sheetName val="BP_DECLINE_IT"/>
      <sheetName val="Input_List"/>
      <sheetName val="Valid_data_revised"/>
      <sheetName val="DETAIL_MIX_%_REPORT"/>
      <sheetName val="Fill_this_out_first___"/>
      <sheetName val="BC_chi_tiết_TT"/>
      <sheetName val="Bill_2"/>
      <sheetName val="Bill_3"/>
      <sheetName val="Bill_4a_-_1A"/>
      <sheetName val="Bill_4a_(Fiber)_-_1A"/>
      <sheetName val="Bill_4b"/>
      <sheetName val="Bill_4c"/>
      <sheetName val="Bill_5"/>
      <sheetName val="Bill_4a_-_1B"/>
      <sheetName val="Bill_4a_(Fiber)_-_1B"/>
      <sheetName val="242_3_summaryOPC"/>
      <sheetName val="1_1General"/>
      <sheetName val="CONSOIDATE_4"/>
      <sheetName val="CONSOIDATE_2"/>
      <sheetName val="Cước_CG"/>
      <sheetName val="02__PHAN_TICH"/>
      <sheetName val="03__NGAN_SACH"/>
      <sheetName val="Dai_tu"/>
      <sheetName val="6__Scope_of_work_"/>
      <sheetName val="4_6_Phân_tích_nhân_sự_"/>
      <sheetName val="4_5_Mức_độ_tham_gia_dự_án"/>
      <sheetName val="So_sanh_gia"/>
      <sheetName val="Luong_2622EVN"/>
      <sheetName val="Cuoc_"/>
      <sheetName val="gia_chao"/>
      <sheetName val="Vat_lieu_BTN"/>
      <sheetName val="Define_finishing"/>
      <sheetName val="NC_CU"/>
      <sheetName val="0,SO_LIEU_DAU_VAO"/>
      <sheetName val="Da_xay_dung"/>
      <sheetName val="MTO_REV_0"/>
      <sheetName val="DMKH"/>
      <sheetName val="Dynamic Ranges"/>
      <sheetName val="THCP thiet bi"/>
      <sheetName val="Cal"/>
      <sheetName val="INNOVA"/>
      <sheetName val="Dot_1"/>
      <sheetName val="Dot_2"/>
      <sheetName val="Dot_3"/>
      <sheetName val="KL_Tke"/>
      <sheetName val="Dot_1&gt;4"/>
      <sheetName val="KL CHI TIẾT (2)"/>
      <sheetName val="比率"/>
      <sheetName val="数据库"/>
      <sheetName val="Loại cọc P2"/>
      <sheetName val="TT04"/>
      <sheetName val="MD"/>
      <sheetName val="ALL"/>
      <sheetName val="ADJ 2011"/>
      <sheetName val="NOVA MEDIC"/>
      <sheetName val="DGKL MEDIC"/>
      <sheetName val="B15"/>
      <sheetName val="B16"/>
      <sheetName val="B17"/>
      <sheetName val="B4-D3"/>
      <sheetName val="B8"/>
      <sheetName val="CSDL"/>
      <sheetName val="THONG SO KICH THUOC"/>
      <sheetName val="CT -THVLNC"/>
      <sheetName val="Hs_TMDT"/>
      <sheetName val="TMDT"/>
      <sheetName val="DWA"/>
      <sheetName val="Pile-RT2B"/>
      <sheetName val="ippd1B_old"/>
      <sheetName val="plywood"/>
      <sheetName val="Listes Caractéristiques"/>
      <sheetName val="Liste Référentiel"/>
      <sheetName val="STF-SDL"/>
      <sheetName val="GI"/>
      <sheetName val="salary"/>
      <sheetName val="Bond"/>
      <sheetName val="Exchange"/>
      <sheetName val="Column"/>
      <sheetName val="Bill 4_1a___"/>
      <sheetName val="XL4Poppy (2)"/>
      <sheetName val="XL4Poppy_(2)"/>
      <sheetName val="Bldg Brkdown"/>
      <sheetName val="Price"/>
      <sheetName val="Thang 01"/>
      <sheetName val="Thống kê"/>
      <sheetName val="BAN IN"/>
      <sheetName val="NKCT"/>
      <sheetName val="Data (2)"/>
      <sheetName val="Char"/>
      <sheetName val="Book 1 Summary"/>
      <sheetName val="BCC_4054-05"/>
      <sheetName val="Tra1"/>
      <sheetName val="SLTh.ke"/>
      <sheetName val="토목주소"/>
      <sheetName val="프랜트면허"/>
      <sheetName val="4)유동표"/>
      <sheetName val="Product"/>
      <sheetName val="DIEN TICH"/>
      <sheetName val="1.설계조건"/>
      <sheetName val="Wood Mckenzie"/>
      <sheetName val="Đầu ra sản phẩm"/>
      <sheetName val="Tổng quan và Input"/>
      <sheetName val="Đầu vào sản xuất"/>
      <sheetName val="Tính toán doanh thu"/>
      <sheetName val="Phân tích độ nhạy"/>
      <sheetName val="Khấu hao TSCĐ"/>
      <sheetName val="Nguồn vốn"/>
      <sheetName val="Giải ngân nguồn vốn"/>
      <sheetName val="Tính toán thuế"/>
      <sheetName val="Tính toán chi phí SX"/>
      <sheetName val="TH ĐƠN GIÁ"/>
      <sheetName val="ca_máy6"/>
      <sheetName val="KL T16 BÀN GIAO 19.4"/>
      <sheetName val="proj"/>
      <sheetName val="5.Gia"/>
      <sheetName val="Danh sach KV2"/>
      <sheetName val="Danh sach doan KT"/>
      <sheetName val="CP NC-MTC XD"/>
      <sheetName val="Shape"/>
      <sheetName val="THDT_goi_thauџTB2"/>
      <sheetName val="Work-Condition"/>
      <sheetName val="List of Staff"/>
      <sheetName val="_ QUOTATION.xlsx"/>
      <sheetName val="2.5.Ducts (2)"/>
      <sheetName val="S N"/>
      <sheetName val="H.Satuan"/>
      <sheetName val="4.3 Scope of work "/>
      <sheetName val="OVER VIEW"/>
      <sheetName val="ThiNghiemDZ04"/>
      <sheetName val="DMTL"/>
      <sheetName val="Gia HĐ"/>
      <sheetName val="SDDK"/>
      <sheetName val="PTcphoi"/>
      <sheetName val="Giahientruong"/>
      <sheetName val="Ten"/>
      <sheetName val="GIA NC, CM"/>
      <sheetName val="GIA VL"/>
      <sheetName val="13.Luong"/>
      <sheetName val="Luong TT05"/>
      <sheetName val="DNTT"/>
      <sheetName val="NHOM KINH "/>
      <sheetName val="도로경계단위"/>
      <sheetName val="2. Tổng hợp"/>
      <sheetName val="List Equip"/>
      <sheetName val="LabCost"/>
      <sheetName val="MatCost"/>
      <sheetName val="Concrete"/>
      <sheetName val="Process C (1-166)"/>
      <sheetName val="struktur"/>
      <sheetName val="THÁNG 05"/>
      <sheetName val="CF -Update 31Jul06"/>
      <sheetName val="Executive Summary"/>
      <sheetName val="mahang"/>
      <sheetName val="MAHANG BHLD"/>
      <sheetName val="LUONGKHOAN"/>
      <sheetName val="CHITIETHOADON.TT"/>
      <sheetName val="mahang chinh sua moi nhat"/>
      <sheetName val="Request"/>
      <sheetName val="Technal"/>
      <sheetName val="Noise insl"/>
      <sheetName val="Hot-Piping"/>
      <sheetName val="dsnt"/>
      <sheetName val="dat"/>
      <sheetName val="TonDau"/>
      <sheetName val="DG_1"/>
      <sheetName val="SCOPE OF WORK"/>
      <sheetName val="Ca may"/>
      <sheetName val="DS Cty"/>
      <sheetName val="Civil"/>
      <sheetName val="1-Backfilling"/>
      <sheetName val="공문"/>
      <sheetName val="Eq. Mobilization"/>
      <sheetName val="Link HG"/>
      <sheetName val="DINH_MUCџTHI_NGHIEM3"/>
      <sheetName val="chi tiet TS theo so lieu ktoan"/>
      <sheetName val="LinerWt"/>
      <sheetName val="CẤP_THO"/>
      <sheetName val="unit weight"/>
      <sheetName val="TT35"/>
      <sheetName val="Temp"/>
      <sheetName val="Piano Montaggio PO-02 bozza2"/>
      <sheetName val="List Danh mục nghiệm thu"/>
      <sheetName val="VL-NC-M"/>
      <sheetName val="May Goc (QD2436)"/>
      <sheetName val="VC theo cuoc tinh"/>
      <sheetName val="BCVC ."/>
      <sheetName val="PTCT"/>
      <sheetName val="Chuong I"/>
      <sheetName val="Kien truc"/>
      <sheetName val="bang 1 NCXD"/>
      <sheetName val="bang 1 NCXD (V.I)"/>
      <sheetName val="Chiet tinh dz22"/>
      <sheetName val="dg_tonghop"/>
      <sheetName val="Dongia7606_8001_4167"/>
      <sheetName val="ĐM4970_2016(lapdatĐZ)"/>
      <sheetName val="ĐM4970_2016(Lap dat TBA)"/>
      <sheetName val="Gia Nhan công"/>
      <sheetName val="Đon gia 228 sua chua"/>
      <sheetName val="ĐM01_2000(thinghiem ĐZTTĐL)"/>
      <sheetName val="ĐM1781_2007(T.N đien ĐZ&amp;TBA)"/>
      <sheetName val="Cuoc van chuyen"/>
      <sheetName val="02. THONG_TIN_CHUNG"/>
      <sheetName val="07. DINH_MUC HBC"/>
      <sheetName val="DSCTEMP"/>
      <sheetName val="3.공통공사대비"/>
      <sheetName val="Rate Analysis"/>
      <sheetName val="입찰내역 발주처 양식"/>
      <sheetName val="SPS"/>
      <sheetName val="sht1"/>
      <sheetName val="sht2"/>
      <sheetName val="sht3"/>
      <sheetName val="bar nor"/>
      <sheetName val="table1"/>
      <sheetName val="conc nor"/>
      <sheetName val="conc frus"/>
      <sheetName val="conc trap"/>
      <sheetName val="bar frus"/>
      <sheetName val="bar trap"/>
      <sheetName val="DPVT"/>
      <sheetName val="TLR"/>
      <sheetName val="CDSPS"/>
      <sheetName val="NH-KY"/>
      <sheetName val="SLA cost distr FEB 2020"/>
      <sheetName val="Legal entities details"/>
      <sheetName val="Invoice base FEB 2020"/>
      <sheetName val="Le317 into 8050"/>
      <sheetName val="Changelog"/>
      <sheetName val="Basic principles to the distr."/>
      <sheetName val="Cost elements"/>
      <sheetName val="Ref rate change"/>
      <sheetName val="Synergi life credit"/>
      <sheetName val="Change in NH"/>
      <sheetName val="NPS to O&amp;G"/>
      <sheetName val="Adj entries "/>
      <sheetName val="Annexure 1"/>
      <sheetName val="Annexure 2"/>
      <sheetName val="Updated 2018 COA"/>
      <sheetName val="IC Listing"/>
      <sheetName val="Vadislines"/>
      <sheetName val="Other"/>
      <sheetName val="Vendor"/>
      <sheetName val="2. Summary-cash"/>
      <sheetName val="DG-VLIEU"/>
      <sheetName val="DG THIET BI"/>
      <sheetName val="DG vat lieu"/>
      <sheetName val="model"/>
      <sheetName val="Loại 2"/>
      <sheetName val="Don gia III"/>
      <sheetName val="Don gia CT"/>
      <sheetName val="Tu dien"/>
      <sheetName val="T.kê"/>
      <sheetName val="sat"/>
      <sheetName val="dm7606tba"/>
      <sheetName val="Chi tiet VL-NC-MTC"/>
      <sheetName val="Don gia vung III"/>
      <sheetName val="Tra_bang"/>
      <sheetName val="DanhSach11"/>
      <sheetName val="Danhsach 12"/>
      <sheetName val="TTL"/>
      <sheetName val="1651-2008"/>
      <sheetName val="M"/>
      <sheetName val="NC HY"/>
      <sheetName val="NC HN"/>
      <sheetName val="luong"/>
      <sheetName val="VL+NC+M"/>
      <sheetName val="PTCM"/>
      <sheetName val="A1.8"/>
      <sheetName val="VH"/>
      <sheetName val="H11-01-change"/>
      <sheetName val="H11-02"/>
      <sheetName val="H11-03-change"/>
      <sheetName val="H12-01"/>
      <sheetName val="H12-02"/>
      <sheetName val="H12-03-change"/>
      <sheetName val="H12-04"/>
      <sheetName val="H13-01-change"/>
      <sheetName val="H13-02"/>
      <sheetName val="H13-03"/>
      <sheetName val="H13-04"/>
      <sheetName val="PLHD doi cot ham 0101-04"/>
      <sheetName val="TK SX"/>
      <sheetName val="ma-pt"/>
      <sheetName val="PHÁT_SINH_TẦNG_290"/>
      <sheetName val="DZ 35"/>
      <sheetName val="Cto"/>
      <sheetName val="PNT-QUOT-#3"/>
      <sheetName val="Tonghop theo Vendor"/>
      <sheetName val="Du thau dau noi"/>
      <sheetName val="Du Thau"/>
      <sheetName val="Du thau PSBS"/>
      <sheetName val="DG theo HD PSBS"/>
      <sheetName val="Du thau TC11"/>
      <sheetName val="TongHopKL"/>
      <sheetName val="Dgia_vat_tŵ7"/>
      <sheetName val="U0030S03"/>
      <sheetName val="EQFRM2"/>
      <sheetName val="Beam reinfocement schedule"/>
      <sheetName val="Thong so dam"/>
      <sheetName val="Wall Block C"/>
      <sheetName val="General Schedule"/>
      <sheetName val="금액내역서"/>
      <sheetName val="Factor F Data"/>
      <sheetName val="CBR"/>
      <sheetName val="MTP"/>
      <sheetName val="TOT"/>
      <sheetName val="共機計算"/>
      <sheetName val="共機J"/>
      <sheetName val="_SYSTEM_CODE"/>
      <sheetName val="Project Info."/>
      <sheetName val="_COST_DATA_LOOKUP"/>
      <sheetName val="Cost Summary"/>
      <sheetName val="Cost Summary - USD"/>
      <sheetName val="_DISCOUNT_DATA_LOOKUP"/>
      <sheetName val="Price Summary - Offshore"/>
      <sheetName val="Factory &amp; Import Material"/>
      <sheetName val="_FOREX"/>
      <sheetName val="Labour Hours Upload"/>
      <sheetName val="_LEEGOO_COST"/>
      <sheetName val="_LEEGOO_TECH_SPEC"/>
      <sheetName val="_OC_SETTINGS"/>
      <sheetName val="_SHAPE_SALES_COST"/>
      <sheetName val="_SHAPE_SALES_TECH_SPEC"/>
      <sheetName val="_SYSTEM_COST_LOOKUP"/>
      <sheetName val="_TECH_DATA_LOOKUP"/>
      <sheetName val="Technical Info."/>
      <sheetName val="PM Cost"/>
      <sheetName val="_UPLOAD_TABLE"/>
      <sheetName val="SED INPUT"/>
      <sheetName val="Be tong"/>
      <sheetName val="TÍNH TOÁN KHỐI LƯỢNG P6"/>
      <sheetName val="INDEX HẠ TẦNG"/>
      <sheetName val="CTG HẠ TẦNG"/>
      <sheetName val="DGG HẠ TẦNG"/>
      <sheetName val="DGG_LB CỌC"/>
      <sheetName val="DGG_MT CỌC"/>
      <sheetName val="INFO CỌC"/>
      <sheetName val="INDEX CỌC"/>
      <sheetName val="Giacuoc"/>
      <sheetName val="토공분석표"/>
      <sheetName val="DM_1781"/>
      <sheetName val="DM_228"/>
      <sheetName val="DLC DIEN AP"/>
      <sheetName val="SL dau tien"/>
      <sheetName val="HSKVUC"/>
      <sheetName val="TTPTai"/>
      <sheetName val="DP TRUOT GIA"/>
      <sheetName val="VL-NC-M."/>
      <sheetName val="Ntt_Form"/>
      <sheetName val="Tra Cứu"/>
      <sheetName val="IV.1.Lkdt"/>
      <sheetName val="III.2.dah"/>
      <sheetName val="II.2.dn"/>
      <sheetName val="IV.2.Lkdd"/>
      <sheetName val="III.1.ta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sheetData sheetId="284"/>
      <sheetData sheetId="285"/>
      <sheetData sheetId="286"/>
      <sheetData sheetId="287"/>
      <sheetData sheetId="288"/>
      <sheetData sheetId="289"/>
      <sheetData sheetId="290"/>
      <sheetData sheetId="291"/>
      <sheetData sheetId="292"/>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sheetData sheetId="537"/>
      <sheetData sheetId="538"/>
      <sheetData sheetId="539">
        <row r="9">
          <cell r="A9" t="str">
            <v>A</v>
          </cell>
        </row>
      </sheetData>
      <sheetData sheetId="540">
        <row r="9">
          <cell r="A9" t="str">
            <v>A</v>
          </cell>
        </row>
      </sheetData>
      <sheetData sheetId="541">
        <row r="9">
          <cell r="A9" t="str">
            <v>A</v>
          </cell>
        </row>
      </sheetData>
      <sheetData sheetId="542">
        <row r="9">
          <cell r="A9" t="str">
            <v>A</v>
          </cell>
        </row>
      </sheetData>
      <sheetData sheetId="543"/>
      <sheetData sheetId="544"/>
      <sheetData sheetId="545"/>
      <sheetData sheetId="546"/>
      <sheetData sheetId="547"/>
      <sheetData sheetId="548"/>
      <sheetData sheetId="549"/>
      <sheetData sheetId="550">
        <row r="9">
          <cell r="A9" t="str">
            <v>A</v>
          </cell>
        </row>
      </sheetData>
      <sheetData sheetId="551"/>
      <sheetData sheetId="552"/>
      <sheetData sheetId="553">
        <row r="9">
          <cell r="A9" t="str">
            <v>A</v>
          </cell>
        </row>
      </sheetData>
      <sheetData sheetId="554">
        <row r="9">
          <cell r="A9" t="str">
            <v>A</v>
          </cell>
        </row>
      </sheetData>
      <sheetData sheetId="555">
        <row r="9">
          <cell r="A9" t="str">
            <v>A</v>
          </cell>
        </row>
      </sheetData>
      <sheetData sheetId="556">
        <row r="9">
          <cell r="A9" t="str">
            <v>A</v>
          </cell>
        </row>
      </sheetData>
      <sheetData sheetId="557">
        <row r="9">
          <cell r="A9" t="str">
            <v>A</v>
          </cell>
        </row>
      </sheetData>
      <sheetData sheetId="558">
        <row r="9">
          <cell r="A9" t="str">
            <v>A</v>
          </cell>
        </row>
      </sheetData>
      <sheetData sheetId="559">
        <row r="9">
          <cell r="A9" t="str">
            <v>A</v>
          </cell>
        </row>
      </sheetData>
      <sheetData sheetId="560">
        <row r="9">
          <cell r="A9" t="str">
            <v>A</v>
          </cell>
        </row>
      </sheetData>
      <sheetData sheetId="561">
        <row r="9">
          <cell r="A9" t="str">
            <v>A</v>
          </cell>
        </row>
      </sheetData>
      <sheetData sheetId="562">
        <row r="9">
          <cell r="A9" t="str">
            <v>A</v>
          </cell>
        </row>
      </sheetData>
      <sheetData sheetId="563">
        <row r="9">
          <cell r="A9" t="str">
            <v>A</v>
          </cell>
        </row>
      </sheetData>
      <sheetData sheetId="564">
        <row r="9">
          <cell r="A9" t="str">
            <v>A</v>
          </cell>
        </row>
      </sheetData>
      <sheetData sheetId="565">
        <row r="9">
          <cell r="A9" t="str">
            <v>A</v>
          </cell>
        </row>
      </sheetData>
      <sheetData sheetId="566">
        <row r="9">
          <cell r="A9" t="str">
            <v>A</v>
          </cell>
        </row>
      </sheetData>
      <sheetData sheetId="567">
        <row r="9">
          <cell r="A9" t="str">
            <v>A</v>
          </cell>
        </row>
      </sheetData>
      <sheetData sheetId="568">
        <row r="9">
          <cell r="A9" t="str">
            <v>A</v>
          </cell>
        </row>
      </sheetData>
      <sheetData sheetId="569">
        <row r="9">
          <cell r="A9" t="str">
            <v>A</v>
          </cell>
        </row>
      </sheetData>
      <sheetData sheetId="570">
        <row r="9">
          <cell r="A9" t="str">
            <v>A</v>
          </cell>
        </row>
      </sheetData>
      <sheetData sheetId="571">
        <row r="9">
          <cell r="A9" t="str">
            <v>A</v>
          </cell>
        </row>
      </sheetData>
      <sheetData sheetId="572">
        <row r="9">
          <cell r="A9" t="str">
            <v>A</v>
          </cell>
        </row>
      </sheetData>
      <sheetData sheetId="573">
        <row r="9">
          <cell r="A9" t="str">
            <v>A</v>
          </cell>
        </row>
      </sheetData>
      <sheetData sheetId="574">
        <row r="9">
          <cell r="A9" t="str">
            <v>A</v>
          </cell>
        </row>
      </sheetData>
      <sheetData sheetId="575">
        <row r="9">
          <cell r="A9" t="str">
            <v>A</v>
          </cell>
        </row>
      </sheetData>
      <sheetData sheetId="576">
        <row r="9">
          <cell r="A9" t="str">
            <v>A</v>
          </cell>
        </row>
      </sheetData>
      <sheetData sheetId="577">
        <row r="9">
          <cell r="A9" t="str">
            <v>A</v>
          </cell>
        </row>
      </sheetData>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ow r="9">
          <cell r="A9" t="str">
            <v>A</v>
          </cell>
        </row>
      </sheetData>
      <sheetData sheetId="601">
        <row r="9">
          <cell r="A9" t="str">
            <v>A</v>
          </cell>
        </row>
      </sheetData>
      <sheetData sheetId="602">
        <row r="9">
          <cell r="A9" t="str">
            <v>A</v>
          </cell>
        </row>
      </sheetData>
      <sheetData sheetId="603">
        <row r="9">
          <cell r="A9" t="str">
            <v>A</v>
          </cell>
        </row>
      </sheetData>
      <sheetData sheetId="604">
        <row r="9">
          <cell r="A9" t="str">
            <v>A</v>
          </cell>
        </row>
      </sheetData>
      <sheetData sheetId="605">
        <row r="9">
          <cell r="A9" t="str">
            <v>A</v>
          </cell>
        </row>
      </sheetData>
      <sheetData sheetId="606">
        <row r="9">
          <cell r="A9" t="str">
            <v>A</v>
          </cell>
        </row>
      </sheetData>
      <sheetData sheetId="607">
        <row r="9">
          <cell r="A9" t="str">
            <v>A</v>
          </cell>
        </row>
      </sheetData>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ow r="9">
          <cell r="A9" t="str">
            <v>A</v>
          </cell>
        </row>
      </sheetData>
      <sheetData sheetId="627" refreshError="1"/>
      <sheetData sheetId="628" refreshError="1"/>
      <sheetData sheetId="629" refreshError="1"/>
      <sheetData sheetId="630" refreshError="1"/>
      <sheetData sheetId="631" refreshError="1"/>
      <sheetData sheetId="632" refreshError="1"/>
      <sheetData sheetId="633">
        <row r="9">
          <cell r="A9" t="str">
            <v>A</v>
          </cell>
        </row>
      </sheetData>
      <sheetData sheetId="634">
        <row r="9">
          <cell r="A9" t="str">
            <v>A</v>
          </cell>
        </row>
      </sheetData>
      <sheetData sheetId="635">
        <row r="9">
          <cell r="A9" t="str">
            <v>A</v>
          </cell>
        </row>
      </sheetData>
      <sheetData sheetId="636">
        <row r="9">
          <cell r="A9" t="str">
            <v>A</v>
          </cell>
        </row>
      </sheetData>
      <sheetData sheetId="637">
        <row r="9">
          <cell r="A9" t="str">
            <v>A</v>
          </cell>
        </row>
      </sheetData>
      <sheetData sheetId="638">
        <row r="9">
          <cell r="A9" t="str">
            <v>A</v>
          </cell>
        </row>
      </sheetData>
      <sheetData sheetId="639">
        <row r="9">
          <cell r="A9" t="str">
            <v>A</v>
          </cell>
        </row>
      </sheetData>
      <sheetData sheetId="640">
        <row r="9">
          <cell r="A9" t="str">
            <v>A</v>
          </cell>
        </row>
      </sheetData>
      <sheetData sheetId="641">
        <row r="9">
          <cell r="A9" t="str">
            <v>A</v>
          </cell>
        </row>
      </sheetData>
      <sheetData sheetId="642">
        <row r="9">
          <cell r="A9" t="str">
            <v>A</v>
          </cell>
        </row>
      </sheetData>
      <sheetData sheetId="643">
        <row r="9">
          <cell r="A9" t="str">
            <v>A</v>
          </cell>
        </row>
      </sheetData>
      <sheetData sheetId="644">
        <row r="9">
          <cell r="A9" t="str">
            <v>A</v>
          </cell>
        </row>
      </sheetData>
      <sheetData sheetId="645">
        <row r="9">
          <cell r="A9" t="str">
            <v>A</v>
          </cell>
        </row>
      </sheetData>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ow r="9">
          <cell r="A9" t="str">
            <v>A</v>
          </cell>
        </row>
      </sheetData>
      <sheetData sheetId="702" refreshError="1"/>
      <sheetData sheetId="703" refreshError="1"/>
      <sheetData sheetId="704">
        <row r="9">
          <cell r="A9" t="str">
            <v>A</v>
          </cell>
        </row>
      </sheetData>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ow r="9">
          <cell r="A9" t="str">
            <v>A</v>
          </cell>
        </row>
      </sheetData>
      <sheetData sheetId="716" refreshError="1"/>
      <sheetData sheetId="717" refreshError="1"/>
      <sheetData sheetId="718" refreshError="1"/>
      <sheetData sheetId="719">
        <row r="9">
          <cell r="A9" t="str">
            <v>A</v>
          </cell>
        </row>
      </sheetData>
      <sheetData sheetId="720" refreshError="1"/>
      <sheetData sheetId="721" refreshError="1"/>
      <sheetData sheetId="722">
        <row r="9">
          <cell r="A9" t="str">
            <v>A</v>
          </cell>
        </row>
      </sheetData>
      <sheetData sheetId="723" refreshError="1"/>
      <sheetData sheetId="724">
        <row r="9">
          <cell r="A9" t="str">
            <v>A</v>
          </cell>
        </row>
      </sheetData>
      <sheetData sheetId="725">
        <row r="9">
          <cell r="A9" t="str">
            <v>A</v>
          </cell>
        </row>
      </sheetData>
      <sheetData sheetId="726">
        <row r="9">
          <cell r="A9" t="str">
            <v>A</v>
          </cell>
        </row>
      </sheetData>
      <sheetData sheetId="727">
        <row r="9">
          <cell r="A9" t="str">
            <v>A</v>
          </cell>
        </row>
      </sheetData>
      <sheetData sheetId="728">
        <row r="9">
          <cell r="A9" t="str">
            <v>A</v>
          </cell>
        </row>
      </sheetData>
      <sheetData sheetId="729">
        <row r="9">
          <cell r="A9" t="str">
            <v>A</v>
          </cell>
        </row>
      </sheetData>
      <sheetData sheetId="730">
        <row r="9">
          <cell r="A9" t="str">
            <v>A</v>
          </cell>
        </row>
      </sheetData>
      <sheetData sheetId="731">
        <row r="9">
          <cell r="A9" t="str">
            <v>A</v>
          </cell>
        </row>
      </sheetData>
      <sheetData sheetId="732">
        <row r="9">
          <cell r="A9" t="str">
            <v>A</v>
          </cell>
        </row>
      </sheetData>
      <sheetData sheetId="733">
        <row r="9">
          <cell r="A9" t="str">
            <v>A</v>
          </cell>
        </row>
      </sheetData>
      <sheetData sheetId="734">
        <row r="9">
          <cell r="A9" t="str">
            <v>A</v>
          </cell>
        </row>
      </sheetData>
      <sheetData sheetId="735" refreshError="1"/>
      <sheetData sheetId="736">
        <row r="9">
          <cell r="A9" t="str">
            <v>A</v>
          </cell>
        </row>
      </sheetData>
      <sheetData sheetId="737">
        <row r="9">
          <cell r="A9" t="str">
            <v>A</v>
          </cell>
        </row>
      </sheetData>
      <sheetData sheetId="738">
        <row r="9">
          <cell r="A9" t="str">
            <v>A</v>
          </cell>
        </row>
      </sheetData>
      <sheetData sheetId="739">
        <row r="9">
          <cell r="A9" t="str">
            <v>A</v>
          </cell>
        </row>
      </sheetData>
      <sheetData sheetId="740">
        <row r="9">
          <cell r="A9" t="str">
            <v>A</v>
          </cell>
        </row>
      </sheetData>
      <sheetData sheetId="741">
        <row r="9">
          <cell r="A9" t="str">
            <v>A</v>
          </cell>
        </row>
      </sheetData>
      <sheetData sheetId="742">
        <row r="9">
          <cell r="A9" t="str">
            <v>A</v>
          </cell>
        </row>
      </sheetData>
      <sheetData sheetId="743">
        <row r="9">
          <cell r="A9" t="str">
            <v>A</v>
          </cell>
        </row>
      </sheetData>
      <sheetData sheetId="744">
        <row r="9">
          <cell r="A9" t="str">
            <v>A</v>
          </cell>
        </row>
      </sheetData>
      <sheetData sheetId="745">
        <row r="9">
          <cell r="A9" t="str">
            <v>A</v>
          </cell>
        </row>
      </sheetData>
      <sheetData sheetId="746">
        <row r="9">
          <cell r="A9" t="str">
            <v>A</v>
          </cell>
        </row>
      </sheetData>
      <sheetData sheetId="747">
        <row r="9">
          <cell r="A9" t="str">
            <v>A</v>
          </cell>
        </row>
      </sheetData>
      <sheetData sheetId="748">
        <row r="9">
          <cell r="A9" t="str">
            <v>A</v>
          </cell>
        </row>
      </sheetData>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ow r="9">
          <cell r="A9" t="str">
            <v>A</v>
          </cell>
        </row>
      </sheetData>
      <sheetData sheetId="758" refreshError="1"/>
      <sheetData sheetId="759" refreshError="1"/>
      <sheetData sheetId="760">
        <row r="9">
          <cell r="A9" t="str">
            <v>A</v>
          </cell>
        </row>
      </sheetData>
      <sheetData sheetId="761">
        <row r="9">
          <cell r="A9" t="str">
            <v>A</v>
          </cell>
        </row>
      </sheetData>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ow r="9">
          <cell r="A9" t="str">
            <v>A</v>
          </cell>
        </row>
      </sheetData>
      <sheetData sheetId="784">
        <row r="9">
          <cell r="A9" t="str">
            <v>A</v>
          </cell>
        </row>
      </sheetData>
      <sheetData sheetId="785">
        <row r="9">
          <cell r="A9" t="str">
            <v>A</v>
          </cell>
        </row>
      </sheetData>
      <sheetData sheetId="786">
        <row r="9">
          <cell r="A9" t="str">
            <v>A</v>
          </cell>
        </row>
      </sheetData>
      <sheetData sheetId="787"/>
      <sheetData sheetId="788">
        <row r="9">
          <cell r="A9" t="str">
            <v>A</v>
          </cell>
        </row>
      </sheetData>
      <sheetData sheetId="789">
        <row r="9">
          <cell r="A9" t="str">
            <v>A</v>
          </cell>
        </row>
      </sheetData>
      <sheetData sheetId="790">
        <row r="9">
          <cell r="A9" t="str">
            <v>A</v>
          </cell>
        </row>
      </sheetData>
      <sheetData sheetId="791">
        <row r="9">
          <cell r="A9" t="str">
            <v>A</v>
          </cell>
        </row>
      </sheetData>
      <sheetData sheetId="792">
        <row r="9">
          <cell r="A9" t="str">
            <v>A</v>
          </cell>
        </row>
      </sheetData>
      <sheetData sheetId="793">
        <row r="9">
          <cell r="A9" t="str">
            <v>A</v>
          </cell>
        </row>
      </sheetData>
      <sheetData sheetId="794">
        <row r="9">
          <cell r="A9" t="str">
            <v>A</v>
          </cell>
        </row>
      </sheetData>
      <sheetData sheetId="795">
        <row r="9">
          <cell r="A9" t="str">
            <v>A</v>
          </cell>
        </row>
      </sheetData>
      <sheetData sheetId="796">
        <row r="9">
          <cell r="A9" t="str">
            <v>A</v>
          </cell>
        </row>
      </sheetData>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ow r="9">
          <cell r="A9" t="str">
            <v>A</v>
          </cell>
        </row>
      </sheetData>
      <sheetData sheetId="862">
        <row r="9">
          <cell r="A9" t="str">
            <v>A</v>
          </cell>
        </row>
      </sheetData>
      <sheetData sheetId="863">
        <row r="9">
          <cell r="A9" t="str">
            <v>A</v>
          </cell>
        </row>
      </sheetData>
      <sheetData sheetId="864">
        <row r="9">
          <cell r="A9" t="str">
            <v>A</v>
          </cell>
        </row>
      </sheetData>
      <sheetData sheetId="865">
        <row r="9">
          <cell r="A9" t="str">
            <v>A</v>
          </cell>
        </row>
      </sheetData>
      <sheetData sheetId="866">
        <row r="9">
          <cell r="A9" t="str">
            <v>A</v>
          </cell>
        </row>
      </sheetData>
      <sheetData sheetId="867">
        <row r="9">
          <cell r="A9" t="str">
            <v>A</v>
          </cell>
        </row>
      </sheetData>
      <sheetData sheetId="868" refreshError="1"/>
      <sheetData sheetId="869">
        <row r="9">
          <cell r="A9" t="str">
            <v>A</v>
          </cell>
        </row>
      </sheetData>
      <sheetData sheetId="870" refreshError="1"/>
      <sheetData sheetId="871" refreshError="1"/>
      <sheetData sheetId="872">
        <row r="9">
          <cell r="A9" t="str">
            <v>A</v>
          </cell>
        </row>
      </sheetData>
      <sheetData sheetId="873">
        <row r="9">
          <cell r="A9" t="str">
            <v>A</v>
          </cell>
        </row>
      </sheetData>
      <sheetData sheetId="874">
        <row r="9">
          <cell r="A9" t="str">
            <v>A</v>
          </cell>
        </row>
      </sheetData>
      <sheetData sheetId="875">
        <row r="9">
          <cell r="A9" t="str">
            <v>A</v>
          </cell>
        </row>
      </sheetData>
      <sheetData sheetId="876">
        <row r="9">
          <cell r="A9" t="str">
            <v>A</v>
          </cell>
        </row>
      </sheetData>
      <sheetData sheetId="877" refreshError="1"/>
      <sheetData sheetId="878" refreshError="1"/>
      <sheetData sheetId="879" refreshError="1"/>
      <sheetData sheetId="880" refreshError="1"/>
      <sheetData sheetId="881" refreshError="1"/>
      <sheetData sheetId="882">
        <row r="9">
          <cell r="A9" t="str">
            <v>A</v>
          </cell>
        </row>
      </sheetData>
      <sheetData sheetId="883">
        <row r="9">
          <cell r="A9" t="str">
            <v>A</v>
          </cell>
        </row>
      </sheetData>
      <sheetData sheetId="884">
        <row r="9">
          <cell r="A9" t="str">
            <v>A</v>
          </cell>
        </row>
      </sheetData>
      <sheetData sheetId="885">
        <row r="9">
          <cell r="A9" t="str">
            <v>A</v>
          </cell>
        </row>
      </sheetData>
      <sheetData sheetId="886">
        <row r="9">
          <cell r="A9" t="str">
            <v>A</v>
          </cell>
        </row>
      </sheetData>
      <sheetData sheetId="887">
        <row r="9">
          <cell r="A9" t="str">
            <v>A</v>
          </cell>
        </row>
      </sheetData>
      <sheetData sheetId="888">
        <row r="9">
          <cell r="A9" t="str">
            <v>A</v>
          </cell>
        </row>
      </sheetData>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ow r="9">
          <cell r="A9" t="str">
            <v>A</v>
          </cell>
        </row>
      </sheetData>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ow r="9">
          <cell r="A9" t="str">
            <v>A</v>
          </cell>
        </row>
      </sheetData>
      <sheetData sheetId="1388">
        <row r="9">
          <cell r="A9" t="str">
            <v>A</v>
          </cell>
        </row>
      </sheetData>
      <sheetData sheetId="1389">
        <row r="9">
          <cell r="A9" t="str">
            <v>A</v>
          </cell>
        </row>
      </sheetData>
      <sheetData sheetId="1390">
        <row r="9">
          <cell r="A9" t="str">
            <v>A</v>
          </cell>
        </row>
      </sheetData>
      <sheetData sheetId="1391">
        <row r="9">
          <cell r="A9" t="str">
            <v>A</v>
          </cell>
        </row>
      </sheetData>
      <sheetData sheetId="1392">
        <row r="9">
          <cell r="A9" t="str">
            <v>A</v>
          </cell>
        </row>
      </sheetData>
      <sheetData sheetId="1393">
        <row r="9">
          <cell r="A9" t="str">
            <v>A</v>
          </cell>
        </row>
      </sheetData>
      <sheetData sheetId="1394">
        <row r="9">
          <cell r="A9" t="str">
            <v>A</v>
          </cell>
        </row>
      </sheetData>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ow r="9">
          <cell r="A9" t="str">
            <v>A</v>
          </cell>
        </row>
      </sheetData>
      <sheetData sheetId="1420">
        <row r="9">
          <cell r="A9" t="str">
            <v>A</v>
          </cell>
        </row>
      </sheetData>
      <sheetData sheetId="1421">
        <row r="9">
          <cell r="A9" t="str">
            <v>A</v>
          </cell>
        </row>
      </sheetData>
      <sheetData sheetId="1422">
        <row r="9">
          <cell r="A9" t="str">
            <v>A</v>
          </cell>
        </row>
      </sheetData>
      <sheetData sheetId="1423">
        <row r="9">
          <cell r="A9" t="str">
            <v>A</v>
          </cell>
        </row>
      </sheetData>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ow r="9">
          <cell r="A9" t="str">
            <v>A</v>
          </cell>
        </row>
      </sheetData>
      <sheetData sheetId="1454">
        <row r="9">
          <cell r="A9" t="str">
            <v>A</v>
          </cell>
        </row>
      </sheetData>
      <sheetData sheetId="1455">
        <row r="9">
          <cell r="A9" t="str">
            <v>A</v>
          </cell>
        </row>
      </sheetData>
      <sheetData sheetId="1456">
        <row r="9">
          <cell r="A9" t="str">
            <v>A</v>
          </cell>
        </row>
      </sheetData>
      <sheetData sheetId="1457">
        <row r="9">
          <cell r="A9" t="str">
            <v>A</v>
          </cell>
        </row>
      </sheetData>
      <sheetData sheetId="1458" refreshError="1"/>
      <sheetData sheetId="1459" refreshError="1"/>
      <sheetData sheetId="1460" refreshError="1"/>
      <sheetData sheetId="1461" refreshError="1"/>
      <sheetData sheetId="1462" refreshError="1"/>
      <sheetData sheetId="1463" refreshError="1"/>
      <sheetData sheetId="1464">
        <row r="9">
          <cell r="A9" t="str">
            <v>A</v>
          </cell>
        </row>
      </sheetData>
      <sheetData sheetId="1465" refreshError="1"/>
      <sheetData sheetId="1466" refreshError="1"/>
      <sheetData sheetId="1467">
        <row r="9">
          <cell r="A9" t="str">
            <v>A</v>
          </cell>
        </row>
      </sheetData>
      <sheetData sheetId="1468">
        <row r="9">
          <cell r="A9" t="str">
            <v>A</v>
          </cell>
        </row>
      </sheetData>
      <sheetData sheetId="1469">
        <row r="9">
          <cell r="A9" t="str">
            <v>A</v>
          </cell>
        </row>
      </sheetData>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ow r="9">
          <cell r="A9" t="str">
            <v>A</v>
          </cell>
        </row>
      </sheetData>
      <sheetData sheetId="1483"/>
      <sheetData sheetId="1484">
        <row r="9">
          <cell r="A9" t="str">
            <v>A</v>
          </cell>
        </row>
      </sheetData>
      <sheetData sheetId="1485" refreshError="1"/>
      <sheetData sheetId="1486" refreshError="1"/>
      <sheetData sheetId="1487" refreshError="1"/>
      <sheetData sheetId="1488" refreshError="1"/>
      <sheetData sheetId="1489">
        <row r="9">
          <cell r="A9" t="str">
            <v>A</v>
          </cell>
        </row>
      </sheetData>
      <sheetData sheetId="1490">
        <row r="9">
          <cell r="A9" t="str">
            <v>A</v>
          </cell>
        </row>
      </sheetData>
      <sheetData sheetId="1491">
        <row r="9">
          <cell r="A9" t="str">
            <v>A</v>
          </cell>
        </row>
      </sheetData>
      <sheetData sheetId="1492">
        <row r="9">
          <cell r="A9" t="str">
            <v>A</v>
          </cell>
        </row>
      </sheetData>
      <sheetData sheetId="1493">
        <row r="9">
          <cell r="A9" t="str">
            <v>A</v>
          </cell>
        </row>
      </sheetData>
      <sheetData sheetId="1494">
        <row r="9">
          <cell r="A9" t="str">
            <v>A</v>
          </cell>
        </row>
      </sheetData>
      <sheetData sheetId="1495">
        <row r="9">
          <cell r="A9" t="str">
            <v>A</v>
          </cell>
        </row>
      </sheetData>
      <sheetData sheetId="1496">
        <row r="9">
          <cell r="A9" t="str">
            <v>A</v>
          </cell>
        </row>
      </sheetData>
      <sheetData sheetId="1497">
        <row r="9">
          <cell r="A9" t="str">
            <v>A</v>
          </cell>
        </row>
      </sheetData>
      <sheetData sheetId="1498">
        <row r="9">
          <cell r="A9" t="str">
            <v>A</v>
          </cell>
        </row>
      </sheetData>
      <sheetData sheetId="1499">
        <row r="9">
          <cell r="A9" t="str">
            <v>A</v>
          </cell>
        </row>
      </sheetData>
      <sheetData sheetId="1500">
        <row r="9">
          <cell r="A9" t="str">
            <v>A</v>
          </cell>
        </row>
      </sheetData>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ow r="9">
          <cell r="A9" t="str">
            <v>A</v>
          </cell>
        </row>
      </sheetData>
      <sheetData sheetId="1560">
        <row r="9">
          <cell r="A9" t="str">
            <v>A</v>
          </cell>
        </row>
      </sheetData>
      <sheetData sheetId="1561">
        <row r="9">
          <cell r="A9" t="str">
            <v>A</v>
          </cell>
        </row>
      </sheetData>
      <sheetData sheetId="1562">
        <row r="9">
          <cell r="A9" t="str">
            <v>A</v>
          </cell>
        </row>
      </sheetData>
      <sheetData sheetId="1563">
        <row r="9">
          <cell r="A9" t="str">
            <v>A</v>
          </cell>
        </row>
      </sheetData>
      <sheetData sheetId="1564">
        <row r="9">
          <cell r="A9" t="str">
            <v>A</v>
          </cell>
        </row>
      </sheetData>
      <sheetData sheetId="1565">
        <row r="9">
          <cell r="A9" t="str">
            <v>A</v>
          </cell>
        </row>
      </sheetData>
      <sheetData sheetId="1566">
        <row r="9">
          <cell r="A9" t="str">
            <v>A</v>
          </cell>
        </row>
      </sheetData>
      <sheetData sheetId="1567">
        <row r="9">
          <cell r="A9" t="str">
            <v>A</v>
          </cell>
        </row>
      </sheetData>
      <sheetData sheetId="1568">
        <row r="9">
          <cell r="A9" t="str">
            <v>A</v>
          </cell>
        </row>
      </sheetData>
      <sheetData sheetId="1569">
        <row r="9">
          <cell r="A9" t="str">
            <v>A</v>
          </cell>
        </row>
      </sheetData>
      <sheetData sheetId="1570">
        <row r="9">
          <cell r="A9" t="str">
            <v>A</v>
          </cell>
        </row>
      </sheetData>
      <sheetData sheetId="1571">
        <row r="9">
          <cell r="A9" t="str">
            <v>A</v>
          </cell>
        </row>
      </sheetData>
      <sheetData sheetId="1572">
        <row r="9">
          <cell r="A9" t="str">
            <v>A</v>
          </cell>
        </row>
      </sheetData>
      <sheetData sheetId="1573">
        <row r="9">
          <cell r="A9" t="str">
            <v>A</v>
          </cell>
        </row>
      </sheetData>
      <sheetData sheetId="1574">
        <row r="9">
          <cell r="A9" t="str">
            <v>A</v>
          </cell>
        </row>
      </sheetData>
      <sheetData sheetId="1575">
        <row r="9">
          <cell r="A9" t="str">
            <v>A</v>
          </cell>
        </row>
      </sheetData>
      <sheetData sheetId="1576">
        <row r="9">
          <cell r="A9" t="str">
            <v>A</v>
          </cell>
        </row>
      </sheetData>
      <sheetData sheetId="1577">
        <row r="9">
          <cell r="A9" t="str">
            <v>A</v>
          </cell>
        </row>
      </sheetData>
      <sheetData sheetId="1578">
        <row r="9">
          <cell r="A9" t="str">
            <v>A</v>
          </cell>
        </row>
      </sheetData>
      <sheetData sheetId="1579">
        <row r="9">
          <cell r="A9" t="str">
            <v>A</v>
          </cell>
        </row>
      </sheetData>
      <sheetData sheetId="1580">
        <row r="9">
          <cell r="A9" t="str">
            <v>A</v>
          </cell>
        </row>
      </sheetData>
      <sheetData sheetId="1581">
        <row r="9">
          <cell r="A9" t="str">
            <v>A</v>
          </cell>
        </row>
      </sheetData>
      <sheetData sheetId="1582">
        <row r="9">
          <cell r="A9" t="str">
            <v>A</v>
          </cell>
        </row>
      </sheetData>
      <sheetData sheetId="1583">
        <row r="9">
          <cell r="A9" t="str">
            <v>A</v>
          </cell>
        </row>
      </sheetData>
      <sheetData sheetId="1584">
        <row r="9">
          <cell r="A9" t="str">
            <v>A</v>
          </cell>
        </row>
      </sheetData>
      <sheetData sheetId="1585">
        <row r="9">
          <cell r="A9" t="str">
            <v>A</v>
          </cell>
        </row>
      </sheetData>
      <sheetData sheetId="1586">
        <row r="9">
          <cell r="A9" t="str">
            <v>A</v>
          </cell>
        </row>
      </sheetData>
      <sheetData sheetId="1587">
        <row r="9">
          <cell r="A9" t="str">
            <v>A</v>
          </cell>
        </row>
      </sheetData>
      <sheetData sheetId="1588">
        <row r="9">
          <cell r="A9" t="str">
            <v>A</v>
          </cell>
        </row>
      </sheetData>
      <sheetData sheetId="1589">
        <row r="9">
          <cell r="A9" t="str">
            <v>A</v>
          </cell>
        </row>
      </sheetData>
      <sheetData sheetId="1590">
        <row r="9">
          <cell r="A9" t="str">
            <v>A</v>
          </cell>
        </row>
      </sheetData>
      <sheetData sheetId="1591">
        <row r="9">
          <cell r="A9" t="str">
            <v>A</v>
          </cell>
        </row>
      </sheetData>
      <sheetData sheetId="1592">
        <row r="9">
          <cell r="A9" t="str">
            <v>A</v>
          </cell>
        </row>
      </sheetData>
      <sheetData sheetId="1593">
        <row r="9">
          <cell r="A9" t="str">
            <v>A</v>
          </cell>
        </row>
      </sheetData>
      <sheetData sheetId="1594">
        <row r="9">
          <cell r="A9" t="str">
            <v>A</v>
          </cell>
        </row>
      </sheetData>
      <sheetData sheetId="1595">
        <row r="9">
          <cell r="A9" t="str">
            <v>A</v>
          </cell>
        </row>
      </sheetData>
      <sheetData sheetId="1596">
        <row r="9">
          <cell r="A9" t="str">
            <v>A</v>
          </cell>
        </row>
      </sheetData>
      <sheetData sheetId="1597">
        <row r="9">
          <cell r="A9" t="str">
            <v>A</v>
          </cell>
        </row>
      </sheetData>
      <sheetData sheetId="1598">
        <row r="9">
          <cell r="A9" t="str">
            <v>A</v>
          </cell>
        </row>
      </sheetData>
      <sheetData sheetId="1599">
        <row r="9">
          <cell r="A9" t="str">
            <v>A</v>
          </cell>
        </row>
      </sheetData>
      <sheetData sheetId="1600">
        <row r="9">
          <cell r="A9" t="str">
            <v>A</v>
          </cell>
        </row>
      </sheetData>
      <sheetData sheetId="1601">
        <row r="9">
          <cell r="A9" t="str">
            <v>A</v>
          </cell>
        </row>
      </sheetData>
      <sheetData sheetId="1602">
        <row r="9">
          <cell r="A9" t="str">
            <v>A</v>
          </cell>
        </row>
      </sheetData>
      <sheetData sheetId="1603">
        <row r="9">
          <cell r="A9" t="str">
            <v>A</v>
          </cell>
        </row>
      </sheetData>
      <sheetData sheetId="1604">
        <row r="9">
          <cell r="A9" t="str">
            <v>A</v>
          </cell>
        </row>
      </sheetData>
      <sheetData sheetId="1605">
        <row r="9">
          <cell r="A9" t="str">
            <v>A</v>
          </cell>
        </row>
      </sheetData>
      <sheetData sheetId="1606">
        <row r="9">
          <cell r="A9" t="str">
            <v>A</v>
          </cell>
        </row>
      </sheetData>
      <sheetData sheetId="1607">
        <row r="9">
          <cell r="A9" t="str">
            <v>A</v>
          </cell>
        </row>
      </sheetData>
      <sheetData sheetId="1608">
        <row r="9">
          <cell r="A9" t="str">
            <v>A</v>
          </cell>
        </row>
      </sheetData>
      <sheetData sheetId="1609">
        <row r="9">
          <cell r="A9" t="str">
            <v>A</v>
          </cell>
        </row>
      </sheetData>
      <sheetData sheetId="1610">
        <row r="9">
          <cell r="A9" t="str">
            <v>A</v>
          </cell>
        </row>
      </sheetData>
      <sheetData sheetId="1611">
        <row r="9">
          <cell r="A9" t="str">
            <v>A</v>
          </cell>
        </row>
      </sheetData>
      <sheetData sheetId="1612">
        <row r="9">
          <cell r="A9" t="str">
            <v>A</v>
          </cell>
        </row>
      </sheetData>
      <sheetData sheetId="1613">
        <row r="9">
          <cell r="A9" t="str">
            <v>A</v>
          </cell>
        </row>
      </sheetData>
      <sheetData sheetId="1614">
        <row r="9">
          <cell r="A9" t="str">
            <v>A</v>
          </cell>
        </row>
      </sheetData>
      <sheetData sheetId="1615">
        <row r="9">
          <cell r="A9" t="str">
            <v>A</v>
          </cell>
        </row>
      </sheetData>
      <sheetData sheetId="1616">
        <row r="9">
          <cell r="A9" t="str">
            <v>A</v>
          </cell>
        </row>
      </sheetData>
      <sheetData sheetId="1617">
        <row r="9">
          <cell r="A9" t="str">
            <v>A</v>
          </cell>
        </row>
      </sheetData>
      <sheetData sheetId="1618">
        <row r="9">
          <cell r="A9" t="str">
            <v>A</v>
          </cell>
        </row>
      </sheetData>
      <sheetData sheetId="1619">
        <row r="9">
          <cell r="A9" t="str">
            <v>A</v>
          </cell>
        </row>
      </sheetData>
      <sheetData sheetId="1620">
        <row r="9">
          <cell r="A9" t="str">
            <v>A</v>
          </cell>
        </row>
      </sheetData>
      <sheetData sheetId="1621">
        <row r="9">
          <cell r="A9" t="str">
            <v>A</v>
          </cell>
        </row>
      </sheetData>
      <sheetData sheetId="1622">
        <row r="9">
          <cell r="A9" t="str">
            <v>A</v>
          </cell>
        </row>
      </sheetData>
      <sheetData sheetId="1623">
        <row r="9">
          <cell r="A9" t="str">
            <v>A</v>
          </cell>
        </row>
      </sheetData>
      <sheetData sheetId="1624">
        <row r="9">
          <cell r="A9" t="str">
            <v>A</v>
          </cell>
        </row>
      </sheetData>
      <sheetData sheetId="1625">
        <row r="9">
          <cell r="A9" t="str">
            <v>A</v>
          </cell>
        </row>
      </sheetData>
      <sheetData sheetId="1626">
        <row r="9">
          <cell r="A9" t="str">
            <v>A</v>
          </cell>
        </row>
      </sheetData>
      <sheetData sheetId="1627">
        <row r="9">
          <cell r="A9" t="str">
            <v>A</v>
          </cell>
        </row>
      </sheetData>
      <sheetData sheetId="1628">
        <row r="9">
          <cell r="A9" t="str">
            <v>A</v>
          </cell>
        </row>
      </sheetData>
      <sheetData sheetId="1629">
        <row r="9">
          <cell r="A9" t="str">
            <v>A</v>
          </cell>
        </row>
      </sheetData>
      <sheetData sheetId="1630">
        <row r="9">
          <cell r="A9" t="str">
            <v>A</v>
          </cell>
        </row>
      </sheetData>
      <sheetData sheetId="1631">
        <row r="9">
          <cell r="A9" t="str">
            <v>A</v>
          </cell>
        </row>
      </sheetData>
      <sheetData sheetId="1632">
        <row r="9">
          <cell r="A9" t="str">
            <v>A</v>
          </cell>
        </row>
      </sheetData>
      <sheetData sheetId="1633">
        <row r="9">
          <cell r="A9" t="str">
            <v>A</v>
          </cell>
        </row>
      </sheetData>
      <sheetData sheetId="1634">
        <row r="9">
          <cell r="A9" t="str">
            <v>A</v>
          </cell>
        </row>
      </sheetData>
      <sheetData sheetId="1635">
        <row r="9">
          <cell r="A9" t="str">
            <v>A</v>
          </cell>
        </row>
      </sheetData>
      <sheetData sheetId="1636">
        <row r="9">
          <cell r="A9" t="str">
            <v>A</v>
          </cell>
        </row>
      </sheetData>
      <sheetData sheetId="1637">
        <row r="9">
          <cell r="A9" t="str">
            <v>A</v>
          </cell>
        </row>
      </sheetData>
      <sheetData sheetId="1638">
        <row r="9">
          <cell r="A9" t="str">
            <v>A</v>
          </cell>
        </row>
      </sheetData>
      <sheetData sheetId="1639">
        <row r="9">
          <cell r="A9" t="str">
            <v>A</v>
          </cell>
        </row>
      </sheetData>
      <sheetData sheetId="1640">
        <row r="9">
          <cell r="A9" t="str">
            <v>A</v>
          </cell>
        </row>
      </sheetData>
      <sheetData sheetId="1641">
        <row r="9">
          <cell r="A9" t="str">
            <v>A</v>
          </cell>
        </row>
      </sheetData>
      <sheetData sheetId="1642">
        <row r="9">
          <cell r="A9" t="str">
            <v>A</v>
          </cell>
        </row>
      </sheetData>
      <sheetData sheetId="1643">
        <row r="9">
          <cell r="A9" t="str">
            <v>A</v>
          </cell>
        </row>
      </sheetData>
      <sheetData sheetId="1644">
        <row r="9">
          <cell r="A9" t="str">
            <v>A</v>
          </cell>
        </row>
      </sheetData>
      <sheetData sheetId="1645">
        <row r="9">
          <cell r="A9" t="str">
            <v>A</v>
          </cell>
        </row>
      </sheetData>
      <sheetData sheetId="1646">
        <row r="9">
          <cell r="A9" t="str">
            <v>A</v>
          </cell>
        </row>
      </sheetData>
      <sheetData sheetId="1647">
        <row r="9">
          <cell r="A9" t="str">
            <v>A</v>
          </cell>
        </row>
      </sheetData>
      <sheetData sheetId="1648">
        <row r="9">
          <cell r="A9" t="str">
            <v>A</v>
          </cell>
        </row>
      </sheetData>
      <sheetData sheetId="1649">
        <row r="9">
          <cell r="A9" t="str">
            <v>A</v>
          </cell>
        </row>
      </sheetData>
      <sheetData sheetId="1650">
        <row r="9">
          <cell r="A9" t="str">
            <v>A</v>
          </cell>
        </row>
      </sheetData>
      <sheetData sheetId="1651">
        <row r="9">
          <cell r="A9" t="str">
            <v>A</v>
          </cell>
        </row>
      </sheetData>
      <sheetData sheetId="1652">
        <row r="9">
          <cell r="A9" t="str">
            <v>A</v>
          </cell>
        </row>
      </sheetData>
      <sheetData sheetId="1653">
        <row r="9">
          <cell r="A9" t="str">
            <v>A</v>
          </cell>
        </row>
      </sheetData>
      <sheetData sheetId="1654">
        <row r="9">
          <cell r="A9" t="str">
            <v>A</v>
          </cell>
        </row>
      </sheetData>
      <sheetData sheetId="1655">
        <row r="9">
          <cell r="A9" t="str">
            <v>A</v>
          </cell>
        </row>
      </sheetData>
      <sheetData sheetId="1656">
        <row r="9">
          <cell r="A9" t="str">
            <v>A</v>
          </cell>
        </row>
      </sheetData>
      <sheetData sheetId="1657">
        <row r="9">
          <cell r="A9" t="str">
            <v>A</v>
          </cell>
        </row>
      </sheetData>
      <sheetData sheetId="1658">
        <row r="9">
          <cell r="A9" t="str">
            <v>A</v>
          </cell>
        </row>
      </sheetData>
      <sheetData sheetId="1659">
        <row r="9">
          <cell r="A9" t="str">
            <v>A</v>
          </cell>
        </row>
      </sheetData>
      <sheetData sheetId="1660">
        <row r="9">
          <cell r="A9" t="str">
            <v>A</v>
          </cell>
        </row>
      </sheetData>
      <sheetData sheetId="1661">
        <row r="9">
          <cell r="A9" t="str">
            <v>A</v>
          </cell>
        </row>
      </sheetData>
      <sheetData sheetId="1662">
        <row r="9">
          <cell r="A9" t="str">
            <v>A</v>
          </cell>
        </row>
      </sheetData>
      <sheetData sheetId="1663">
        <row r="9">
          <cell r="A9" t="str">
            <v>A</v>
          </cell>
        </row>
      </sheetData>
      <sheetData sheetId="1664">
        <row r="9">
          <cell r="A9" t="str">
            <v>A</v>
          </cell>
        </row>
      </sheetData>
      <sheetData sheetId="1665">
        <row r="9">
          <cell r="A9" t="str">
            <v>A</v>
          </cell>
        </row>
      </sheetData>
      <sheetData sheetId="1666">
        <row r="9">
          <cell r="A9" t="str">
            <v>A</v>
          </cell>
        </row>
      </sheetData>
      <sheetData sheetId="1667">
        <row r="9">
          <cell r="A9" t="str">
            <v>A</v>
          </cell>
        </row>
      </sheetData>
      <sheetData sheetId="1668">
        <row r="9">
          <cell r="A9" t="str">
            <v>A</v>
          </cell>
        </row>
      </sheetData>
      <sheetData sheetId="1669">
        <row r="9">
          <cell r="A9" t="str">
            <v>A</v>
          </cell>
        </row>
      </sheetData>
      <sheetData sheetId="1670">
        <row r="9">
          <cell r="A9" t="str">
            <v>A</v>
          </cell>
        </row>
      </sheetData>
      <sheetData sheetId="1671">
        <row r="9">
          <cell r="A9" t="str">
            <v>A</v>
          </cell>
        </row>
      </sheetData>
      <sheetData sheetId="1672">
        <row r="9">
          <cell r="A9" t="str">
            <v>A</v>
          </cell>
        </row>
      </sheetData>
      <sheetData sheetId="1673">
        <row r="9">
          <cell r="A9" t="str">
            <v>A</v>
          </cell>
        </row>
      </sheetData>
      <sheetData sheetId="1674">
        <row r="9">
          <cell r="A9" t="str">
            <v>A</v>
          </cell>
        </row>
      </sheetData>
      <sheetData sheetId="1675">
        <row r="9">
          <cell r="A9" t="str">
            <v>A</v>
          </cell>
        </row>
      </sheetData>
      <sheetData sheetId="1676">
        <row r="9">
          <cell r="A9" t="str">
            <v>A</v>
          </cell>
        </row>
      </sheetData>
      <sheetData sheetId="1677">
        <row r="9">
          <cell r="A9" t="str">
            <v>A</v>
          </cell>
        </row>
      </sheetData>
      <sheetData sheetId="1678">
        <row r="9">
          <cell r="A9" t="str">
            <v>A</v>
          </cell>
        </row>
      </sheetData>
      <sheetData sheetId="1679">
        <row r="9">
          <cell r="A9" t="str">
            <v>A</v>
          </cell>
        </row>
      </sheetData>
      <sheetData sheetId="1680">
        <row r="9">
          <cell r="A9" t="str">
            <v>A</v>
          </cell>
        </row>
      </sheetData>
      <sheetData sheetId="1681">
        <row r="9">
          <cell r="A9" t="str">
            <v>A</v>
          </cell>
        </row>
      </sheetData>
      <sheetData sheetId="1682">
        <row r="9">
          <cell r="A9" t="str">
            <v>A</v>
          </cell>
        </row>
      </sheetData>
      <sheetData sheetId="1683">
        <row r="9">
          <cell r="A9" t="str">
            <v>A</v>
          </cell>
        </row>
      </sheetData>
      <sheetData sheetId="1684">
        <row r="9">
          <cell r="A9" t="str">
            <v>A</v>
          </cell>
        </row>
      </sheetData>
      <sheetData sheetId="1685">
        <row r="9">
          <cell r="A9" t="str">
            <v>A</v>
          </cell>
        </row>
      </sheetData>
      <sheetData sheetId="1686">
        <row r="9">
          <cell r="A9" t="str">
            <v>A</v>
          </cell>
        </row>
      </sheetData>
      <sheetData sheetId="1687">
        <row r="9">
          <cell r="A9" t="str">
            <v>A</v>
          </cell>
        </row>
      </sheetData>
      <sheetData sheetId="1688">
        <row r="9">
          <cell r="A9" t="str">
            <v>A</v>
          </cell>
        </row>
      </sheetData>
      <sheetData sheetId="1689">
        <row r="9">
          <cell r="A9" t="str">
            <v>A</v>
          </cell>
        </row>
      </sheetData>
      <sheetData sheetId="1690">
        <row r="9">
          <cell r="A9" t="str">
            <v>A</v>
          </cell>
        </row>
      </sheetData>
      <sheetData sheetId="1691">
        <row r="9">
          <cell r="A9" t="str">
            <v>A</v>
          </cell>
        </row>
      </sheetData>
      <sheetData sheetId="1692">
        <row r="9">
          <cell r="A9" t="str">
            <v>A</v>
          </cell>
        </row>
      </sheetData>
      <sheetData sheetId="1693">
        <row r="9">
          <cell r="A9" t="str">
            <v>A</v>
          </cell>
        </row>
      </sheetData>
      <sheetData sheetId="1694">
        <row r="9">
          <cell r="A9" t="str">
            <v>A</v>
          </cell>
        </row>
      </sheetData>
      <sheetData sheetId="1695">
        <row r="9">
          <cell r="A9" t="str">
            <v>A</v>
          </cell>
        </row>
      </sheetData>
      <sheetData sheetId="1696">
        <row r="9">
          <cell r="A9" t="str">
            <v>A</v>
          </cell>
        </row>
      </sheetData>
      <sheetData sheetId="1697">
        <row r="9">
          <cell r="A9" t="str">
            <v>A</v>
          </cell>
        </row>
      </sheetData>
      <sheetData sheetId="1698">
        <row r="9">
          <cell r="A9" t="str">
            <v>A</v>
          </cell>
        </row>
      </sheetData>
      <sheetData sheetId="1699">
        <row r="9">
          <cell r="A9" t="str">
            <v>A</v>
          </cell>
        </row>
      </sheetData>
      <sheetData sheetId="1700">
        <row r="9">
          <cell r="A9" t="str">
            <v>A</v>
          </cell>
        </row>
      </sheetData>
      <sheetData sheetId="1701">
        <row r="9">
          <cell r="A9" t="str">
            <v>A</v>
          </cell>
        </row>
      </sheetData>
      <sheetData sheetId="1702">
        <row r="9">
          <cell r="A9" t="str">
            <v>A</v>
          </cell>
        </row>
      </sheetData>
      <sheetData sheetId="1703">
        <row r="9">
          <cell r="A9" t="str">
            <v>A</v>
          </cell>
        </row>
      </sheetData>
      <sheetData sheetId="1704">
        <row r="9">
          <cell r="A9" t="str">
            <v>A</v>
          </cell>
        </row>
      </sheetData>
      <sheetData sheetId="1705">
        <row r="9">
          <cell r="A9" t="str">
            <v>A</v>
          </cell>
        </row>
      </sheetData>
      <sheetData sheetId="1706">
        <row r="9">
          <cell r="A9" t="str">
            <v>A</v>
          </cell>
        </row>
      </sheetData>
      <sheetData sheetId="1707">
        <row r="9">
          <cell r="A9" t="str">
            <v>A</v>
          </cell>
        </row>
      </sheetData>
      <sheetData sheetId="1708">
        <row r="9">
          <cell r="A9" t="str">
            <v>A</v>
          </cell>
        </row>
      </sheetData>
      <sheetData sheetId="1709">
        <row r="9">
          <cell r="A9" t="str">
            <v>A</v>
          </cell>
        </row>
      </sheetData>
      <sheetData sheetId="1710">
        <row r="9">
          <cell r="A9" t="str">
            <v>A</v>
          </cell>
        </row>
      </sheetData>
      <sheetData sheetId="1711">
        <row r="9">
          <cell r="A9" t="str">
            <v>A</v>
          </cell>
        </row>
      </sheetData>
      <sheetData sheetId="1712">
        <row r="9">
          <cell r="A9" t="str">
            <v>A</v>
          </cell>
        </row>
      </sheetData>
      <sheetData sheetId="1713">
        <row r="9">
          <cell r="A9" t="str">
            <v>A</v>
          </cell>
        </row>
      </sheetData>
      <sheetData sheetId="1714">
        <row r="9">
          <cell r="A9" t="str">
            <v>A</v>
          </cell>
        </row>
      </sheetData>
      <sheetData sheetId="1715">
        <row r="9">
          <cell r="A9" t="str">
            <v>A</v>
          </cell>
        </row>
      </sheetData>
      <sheetData sheetId="1716">
        <row r="9">
          <cell r="A9" t="str">
            <v>A</v>
          </cell>
        </row>
      </sheetData>
      <sheetData sheetId="1717">
        <row r="9">
          <cell r="A9" t="str">
            <v>A</v>
          </cell>
        </row>
      </sheetData>
      <sheetData sheetId="1718">
        <row r="9">
          <cell r="A9" t="str">
            <v>A</v>
          </cell>
        </row>
      </sheetData>
      <sheetData sheetId="1719">
        <row r="9">
          <cell r="A9" t="str">
            <v>A</v>
          </cell>
        </row>
      </sheetData>
      <sheetData sheetId="1720">
        <row r="9">
          <cell r="A9" t="str">
            <v>A</v>
          </cell>
        </row>
      </sheetData>
      <sheetData sheetId="1721">
        <row r="9">
          <cell r="A9" t="str">
            <v>A</v>
          </cell>
        </row>
      </sheetData>
      <sheetData sheetId="1722">
        <row r="9">
          <cell r="A9" t="str">
            <v>A</v>
          </cell>
        </row>
      </sheetData>
      <sheetData sheetId="1723">
        <row r="9">
          <cell r="A9" t="str">
            <v>A</v>
          </cell>
        </row>
      </sheetData>
      <sheetData sheetId="1724">
        <row r="9">
          <cell r="A9" t="str">
            <v>A</v>
          </cell>
        </row>
      </sheetData>
      <sheetData sheetId="1725">
        <row r="9">
          <cell r="A9" t="str">
            <v>A</v>
          </cell>
        </row>
      </sheetData>
      <sheetData sheetId="1726">
        <row r="9">
          <cell r="A9" t="str">
            <v>A</v>
          </cell>
        </row>
      </sheetData>
      <sheetData sheetId="1727">
        <row r="9">
          <cell r="A9" t="str">
            <v>A</v>
          </cell>
        </row>
      </sheetData>
      <sheetData sheetId="1728">
        <row r="9">
          <cell r="A9" t="str">
            <v>A</v>
          </cell>
        </row>
      </sheetData>
      <sheetData sheetId="1729">
        <row r="9">
          <cell r="A9" t="str">
            <v>A</v>
          </cell>
        </row>
      </sheetData>
      <sheetData sheetId="1730">
        <row r="9">
          <cell r="A9" t="str">
            <v>A</v>
          </cell>
        </row>
      </sheetData>
      <sheetData sheetId="1731">
        <row r="9">
          <cell r="A9" t="str">
            <v>A</v>
          </cell>
        </row>
      </sheetData>
      <sheetData sheetId="1732">
        <row r="9">
          <cell r="A9" t="str">
            <v>A</v>
          </cell>
        </row>
      </sheetData>
      <sheetData sheetId="1733">
        <row r="9">
          <cell r="A9" t="str">
            <v>A</v>
          </cell>
        </row>
      </sheetData>
      <sheetData sheetId="1734">
        <row r="9">
          <cell r="A9" t="str">
            <v>A</v>
          </cell>
        </row>
      </sheetData>
      <sheetData sheetId="1735">
        <row r="9">
          <cell r="A9" t="str">
            <v>A</v>
          </cell>
        </row>
      </sheetData>
      <sheetData sheetId="1736">
        <row r="9">
          <cell r="A9" t="str">
            <v>A</v>
          </cell>
        </row>
      </sheetData>
      <sheetData sheetId="1737">
        <row r="9">
          <cell r="A9" t="str">
            <v>A</v>
          </cell>
        </row>
      </sheetData>
      <sheetData sheetId="1738">
        <row r="9">
          <cell r="A9" t="str">
            <v>A</v>
          </cell>
        </row>
      </sheetData>
      <sheetData sheetId="1739">
        <row r="9">
          <cell r="A9" t="str">
            <v>A</v>
          </cell>
        </row>
      </sheetData>
      <sheetData sheetId="1740">
        <row r="9">
          <cell r="A9" t="str">
            <v>A</v>
          </cell>
        </row>
      </sheetData>
      <sheetData sheetId="1741">
        <row r="9">
          <cell r="A9" t="str">
            <v>A</v>
          </cell>
        </row>
      </sheetData>
      <sheetData sheetId="1742">
        <row r="9">
          <cell r="A9" t="str">
            <v>A</v>
          </cell>
        </row>
      </sheetData>
      <sheetData sheetId="1743">
        <row r="9">
          <cell r="A9" t="str">
            <v>A</v>
          </cell>
        </row>
      </sheetData>
      <sheetData sheetId="1744">
        <row r="9">
          <cell r="A9" t="str">
            <v>A</v>
          </cell>
        </row>
      </sheetData>
      <sheetData sheetId="1745">
        <row r="9">
          <cell r="A9" t="str">
            <v>A</v>
          </cell>
        </row>
      </sheetData>
      <sheetData sheetId="1746">
        <row r="9">
          <cell r="A9" t="str">
            <v>A</v>
          </cell>
        </row>
      </sheetData>
      <sheetData sheetId="1747">
        <row r="9">
          <cell r="A9" t="str">
            <v>A</v>
          </cell>
        </row>
      </sheetData>
      <sheetData sheetId="1748">
        <row r="9">
          <cell r="A9" t="str">
            <v>A</v>
          </cell>
        </row>
      </sheetData>
      <sheetData sheetId="1749">
        <row r="9">
          <cell r="A9" t="str">
            <v>A</v>
          </cell>
        </row>
      </sheetData>
      <sheetData sheetId="1750">
        <row r="9">
          <cell r="A9" t="str">
            <v>A</v>
          </cell>
        </row>
      </sheetData>
      <sheetData sheetId="1751">
        <row r="9">
          <cell r="A9" t="str">
            <v>A</v>
          </cell>
        </row>
      </sheetData>
      <sheetData sheetId="1752">
        <row r="9">
          <cell r="A9" t="str">
            <v>A</v>
          </cell>
        </row>
      </sheetData>
      <sheetData sheetId="1753">
        <row r="9">
          <cell r="A9" t="str">
            <v>A</v>
          </cell>
        </row>
      </sheetData>
      <sheetData sheetId="1754">
        <row r="9">
          <cell r="A9" t="str">
            <v>A</v>
          </cell>
        </row>
      </sheetData>
      <sheetData sheetId="1755">
        <row r="9">
          <cell r="A9" t="str">
            <v>A</v>
          </cell>
        </row>
      </sheetData>
      <sheetData sheetId="1756">
        <row r="9">
          <cell r="A9" t="str">
            <v>A</v>
          </cell>
        </row>
      </sheetData>
      <sheetData sheetId="1757">
        <row r="9">
          <cell r="A9" t="str">
            <v>A</v>
          </cell>
        </row>
      </sheetData>
      <sheetData sheetId="1758">
        <row r="9">
          <cell r="A9" t="str">
            <v>A</v>
          </cell>
        </row>
      </sheetData>
      <sheetData sheetId="1759">
        <row r="9">
          <cell r="A9" t="str">
            <v>A</v>
          </cell>
        </row>
      </sheetData>
      <sheetData sheetId="1760">
        <row r="9">
          <cell r="A9" t="str">
            <v>A</v>
          </cell>
        </row>
      </sheetData>
      <sheetData sheetId="1761">
        <row r="9">
          <cell r="A9" t="str">
            <v>A</v>
          </cell>
        </row>
      </sheetData>
      <sheetData sheetId="1762">
        <row r="9">
          <cell r="A9" t="str">
            <v>A</v>
          </cell>
        </row>
      </sheetData>
      <sheetData sheetId="1763">
        <row r="9">
          <cell r="A9" t="str">
            <v>A</v>
          </cell>
        </row>
      </sheetData>
      <sheetData sheetId="1764">
        <row r="9">
          <cell r="A9" t="str">
            <v>A</v>
          </cell>
        </row>
      </sheetData>
      <sheetData sheetId="1765">
        <row r="9">
          <cell r="A9" t="str">
            <v>A</v>
          </cell>
        </row>
      </sheetData>
      <sheetData sheetId="1766">
        <row r="9">
          <cell r="A9" t="str">
            <v>A</v>
          </cell>
        </row>
      </sheetData>
      <sheetData sheetId="1767">
        <row r="9">
          <cell r="A9" t="str">
            <v>A</v>
          </cell>
        </row>
      </sheetData>
      <sheetData sheetId="1768">
        <row r="9">
          <cell r="A9" t="str">
            <v>A</v>
          </cell>
        </row>
      </sheetData>
      <sheetData sheetId="1769">
        <row r="9">
          <cell r="A9" t="str">
            <v>A</v>
          </cell>
        </row>
      </sheetData>
      <sheetData sheetId="1770">
        <row r="9">
          <cell r="A9" t="str">
            <v>A</v>
          </cell>
        </row>
      </sheetData>
      <sheetData sheetId="1771">
        <row r="9">
          <cell r="A9" t="str">
            <v>A</v>
          </cell>
        </row>
      </sheetData>
      <sheetData sheetId="1772">
        <row r="9">
          <cell r="A9" t="str">
            <v>A</v>
          </cell>
        </row>
      </sheetData>
      <sheetData sheetId="1773">
        <row r="9">
          <cell r="A9" t="str">
            <v>A</v>
          </cell>
        </row>
      </sheetData>
      <sheetData sheetId="1774">
        <row r="9">
          <cell r="A9" t="str">
            <v>A</v>
          </cell>
        </row>
      </sheetData>
      <sheetData sheetId="1775">
        <row r="9">
          <cell r="A9" t="str">
            <v>A</v>
          </cell>
        </row>
      </sheetData>
      <sheetData sheetId="1776">
        <row r="9">
          <cell r="A9" t="str">
            <v>A</v>
          </cell>
        </row>
      </sheetData>
      <sheetData sheetId="1777">
        <row r="9">
          <cell r="A9" t="str">
            <v>A</v>
          </cell>
        </row>
      </sheetData>
      <sheetData sheetId="1778">
        <row r="9">
          <cell r="A9" t="str">
            <v>A</v>
          </cell>
        </row>
      </sheetData>
      <sheetData sheetId="1779">
        <row r="9">
          <cell r="A9" t="str">
            <v>A</v>
          </cell>
        </row>
      </sheetData>
      <sheetData sheetId="1780">
        <row r="9">
          <cell r="A9" t="str">
            <v>A</v>
          </cell>
        </row>
      </sheetData>
      <sheetData sheetId="1781">
        <row r="9">
          <cell r="A9" t="str">
            <v>A</v>
          </cell>
        </row>
      </sheetData>
      <sheetData sheetId="1782">
        <row r="9">
          <cell r="A9" t="str">
            <v>A</v>
          </cell>
        </row>
      </sheetData>
      <sheetData sheetId="1783">
        <row r="9">
          <cell r="A9" t="str">
            <v>A</v>
          </cell>
        </row>
      </sheetData>
      <sheetData sheetId="1784">
        <row r="9">
          <cell r="A9" t="str">
            <v>A</v>
          </cell>
        </row>
      </sheetData>
      <sheetData sheetId="1785">
        <row r="9">
          <cell r="A9" t="str">
            <v>A</v>
          </cell>
        </row>
      </sheetData>
      <sheetData sheetId="1786">
        <row r="9">
          <cell r="A9" t="str">
            <v>A</v>
          </cell>
        </row>
      </sheetData>
      <sheetData sheetId="1787">
        <row r="9">
          <cell r="A9" t="str">
            <v>A</v>
          </cell>
        </row>
      </sheetData>
      <sheetData sheetId="1788">
        <row r="9">
          <cell r="A9" t="str">
            <v>A</v>
          </cell>
        </row>
      </sheetData>
      <sheetData sheetId="1789">
        <row r="9">
          <cell r="A9" t="str">
            <v>A</v>
          </cell>
        </row>
      </sheetData>
      <sheetData sheetId="1790">
        <row r="9">
          <cell r="A9" t="str">
            <v>A</v>
          </cell>
        </row>
      </sheetData>
      <sheetData sheetId="1791">
        <row r="9">
          <cell r="A9" t="str">
            <v>A</v>
          </cell>
        </row>
      </sheetData>
      <sheetData sheetId="1792">
        <row r="9">
          <cell r="A9" t="str">
            <v>A</v>
          </cell>
        </row>
      </sheetData>
      <sheetData sheetId="1793">
        <row r="9">
          <cell r="A9" t="str">
            <v>A</v>
          </cell>
        </row>
      </sheetData>
      <sheetData sheetId="1794">
        <row r="9">
          <cell r="A9" t="str">
            <v>A</v>
          </cell>
        </row>
      </sheetData>
      <sheetData sheetId="1795">
        <row r="9">
          <cell r="A9" t="str">
            <v>A</v>
          </cell>
        </row>
      </sheetData>
      <sheetData sheetId="1796">
        <row r="9">
          <cell r="A9" t="str">
            <v>A</v>
          </cell>
        </row>
      </sheetData>
      <sheetData sheetId="1797">
        <row r="9">
          <cell r="A9" t="str">
            <v>A</v>
          </cell>
        </row>
      </sheetData>
      <sheetData sheetId="1798">
        <row r="9">
          <cell r="A9" t="str">
            <v>A</v>
          </cell>
        </row>
      </sheetData>
      <sheetData sheetId="1799">
        <row r="9">
          <cell r="A9" t="str">
            <v>A</v>
          </cell>
        </row>
      </sheetData>
      <sheetData sheetId="1800">
        <row r="9">
          <cell r="A9" t="str">
            <v>A</v>
          </cell>
        </row>
      </sheetData>
      <sheetData sheetId="1801">
        <row r="9">
          <cell r="A9" t="str">
            <v>A</v>
          </cell>
        </row>
      </sheetData>
      <sheetData sheetId="1802">
        <row r="9">
          <cell r="A9" t="str">
            <v>A</v>
          </cell>
        </row>
      </sheetData>
      <sheetData sheetId="1803">
        <row r="9">
          <cell r="A9" t="str">
            <v>A</v>
          </cell>
        </row>
      </sheetData>
      <sheetData sheetId="1804">
        <row r="9">
          <cell r="A9" t="str">
            <v>A</v>
          </cell>
        </row>
      </sheetData>
      <sheetData sheetId="1805">
        <row r="9">
          <cell r="A9" t="str">
            <v>A</v>
          </cell>
        </row>
      </sheetData>
      <sheetData sheetId="1806">
        <row r="9">
          <cell r="A9" t="str">
            <v>A</v>
          </cell>
        </row>
      </sheetData>
      <sheetData sheetId="1807">
        <row r="9">
          <cell r="A9" t="str">
            <v>A</v>
          </cell>
        </row>
      </sheetData>
      <sheetData sheetId="1808">
        <row r="9">
          <cell r="A9" t="str">
            <v>A</v>
          </cell>
        </row>
      </sheetData>
      <sheetData sheetId="1809">
        <row r="9">
          <cell r="A9" t="str">
            <v>A</v>
          </cell>
        </row>
      </sheetData>
      <sheetData sheetId="1810">
        <row r="9">
          <cell r="A9" t="str">
            <v>A</v>
          </cell>
        </row>
      </sheetData>
      <sheetData sheetId="1811">
        <row r="9">
          <cell r="A9" t="str">
            <v>A</v>
          </cell>
        </row>
      </sheetData>
      <sheetData sheetId="1812">
        <row r="9">
          <cell r="A9" t="str">
            <v>A</v>
          </cell>
        </row>
      </sheetData>
      <sheetData sheetId="1813">
        <row r="9">
          <cell r="A9" t="str">
            <v>A</v>
          </cell>
        </row>
      </sheetData>
      <sheetData sheetId="1814">
        <row r="9">
          <cell r="A9" t="str">
            <v>A</v>
          </cell>
        </row>
      </sheetData>
      <sheetData sheetId="1815">
        <row r="9">
          <cell r="A9" t="str">
            <v>A</v>
          </cell>
        </row>
      </sheetData>
      <sheetData sheetId="1816">
        <row r="9">
          <cell r="A9" t="str">
            <v>A</v>
          </cell>
        </row>
      </sheetData>
      <sheetData sheetId="1817">
        <row r="9">
          <cell r="A9" t="str">
            <v>A</v>
          </cell>
        </row>
      </sheetData>
      <sheetData sheetId="1818">
        <row r="9">
          <cell r="A9" t="str">
            <v>A</v>
          </cell>
        </row>
      </sheetData>
      <sheetData sheetId="1819">
        <row r="9">
          <cell r="A9" t="str">
            <v>A</v>
          </cell>
        </row>
      </sheetData>
      <sheetData sheetId="1820">
        <row r="9">
          <cell r="A9" t="str">
            <v>A</v>
          </cell>
        </row>
      </sheetData>
      <sheetData sheetId="1821">
        <row r="9">
          <cell r="A9" t="str">
            <v>A</v>
          </cell>
        </row>
      </sheetData>
      <sheetData sheetId="1822">
        <row r="9">
          <cell r="A9" t="str">
            <v>A</v>
          </cell>
        </row>
      </sheetData>
      <sheetData sheetId="1823">
        <row r="9">
          <cell r="A9" t="str">
            <v>A</v>
          </cell>
        </row>
      </sheetData>
      <sheetData sheetId="1824">
        <row r="9">
          <cell r="A9" t="str">
            <v>A</v>
          </cell>
        </row>
      </sheetData>
      <sheetData sheetId="1825">
        <row r="9">
          <cell r="A9" t="str">
            <v>A</v>
          </cell>
        </row>
      </sheetData>
      <sheetData sheetId="1826">
        <row r="9">
          <cell r="A9" t="str">
            <v>A</v>
          </cell>
        </row>
      </sheetData>
      <sheetData sheetId="1827">
        <row r="9">
          <cell r="A9" t="str">
            <v>A</v>
          </cell>
        </row>
      </sheetData>
      <sheetData sheetId="1828">
        <row r="9">
          <cell r="A9" t="str">
            <v>A</v>
          </cell>
        </row>
      </sheetData>
      <sheetData sheetId="1829">
        <row r="9">
          <cell r="A9" t="str">
            <v>A</v>
          </cell>
        </row>
      </sheetData>
      <sheetData sheetId="1830">
        <row r="9">
          <cell r="A9" t="str">
            <v>A</v>
          </cell>
        </row>
      </sheetData>
      <sheetData sheetId="1831" refreshError="1"/>
      <sheetData sheetId="1832" refreshError="1"/>
      <sheetData sheetId="1833">
        <row r="9">
          <cell r="A9" t="str">
            <v>A</v>
          </cell>
        </row>
      </sheetData>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ow r="9">
          <cell r="A9" t="str">
            <v>A</v>
          </cell>
        </row>
      </sheetData>
      <sheetData sheetId="1886">
        <row r="9">
          <cell r="A9" t="str">
            <v>A</v>
          </cell>
        </row>
      </sheetData>
      <sheetData sheetId="1887">
        <row r="9">
          <cell r="A9" t="str">
            <v>A</v>
          </cell>
        </row>
      </sheetData>
      <sheetData sheetId="1888" refreshError="1"/>
      <sheetData sheetId="1889" refreshError="1"/>
      <sheetData sheetId="1890" refreshError="1"/>
      <sheetData sheetId="1891" refreshError="1"/>
      <sheetData sheetId="1892">
        <row r="9">
          <cell r="A9" t="str">
            <v>A</v>
          </cell>
        </row>
      </sheetData>
      <sheetData sheetId="1893">
        <row r="9">
          <cell r="A9" t="str">
            <v>A</v>
          </cell>
        </row>
      </sheetData>
      <sheetData sheetId="1894">
        <row r="9">
          <cell r="A9" t="str">
            <v>A</v>
          </cell>
        </row>
      </sheetData>
      <sheetData sheetId="1895">
        <row r="9">
          <cell r="A9" t="str">
            <v>A</v>
          </cell>
        </row>
      </sheetData>
      <sheetData sheetId="1896" refreshError="1"/>
      <sheetData sheetId="1897" refreshError="1"/>
      <sheetData sheetId="1898" refreshError="1"/>
      <sheetData sheetId="1899">
        <row r="9">
          <cell r="A9" t="str">
            <v>A</v>
          </cell>
        </row>
      </sheetData>
      <sheetData sheetId="1900">
        <row r="9">
          <cell r="A9" t="str">
            <v>A</v>
          </cell>
        </row>
      </sheetData>
      <sheetData sheetId="1901">
        <row r="9">
          <cell r="A9" t="str">
            <v>A</v>
          </cell>
        </row>
      </sheetData>
      <sheetData sheetId="1902">
        <row r="9">
          <cell r="A9" t="str">
            <v>A</v>
          </cell>
        </row>
      </sheetData>
      <sheetData sheetId="1903">
        <row r="9">
          <cell r="A9" t="str">
            <v>A</v>
          </cell>
        </row>
      </sheetData>
      <sheetData sheetId="1904">
        <row r="9">
          <cell r="A9" t="str">
            <v>A</v>
          </cell>
        </row>
      </sheetData>
      <sheetData sheetId="1905">
        <row r="9">
          <cell r="A9" t="str">
            <v>A</v>
          </cell>
        </row>
      </sheetData>
      <sheetData sheetId="1906">
        <row r="9">
          <cell r="A9" t="str">
            <v>A</v>
          </cell>
        </row>
      </sheetData>
      <sheetData sheetId="1907">
        <row r="9">
          <cell r="A9" t="str">
            <v>A</v>
          </cell>
        </row>
      </sheetData>
      <sheetData sheetId="1908">
        <row r="9">
          <cell r="A9" t="str">
            <v>A</v>
          </cell>
        </row>
      </sheetData>
      <sheetData sheetId="1909">
        <row r="9">
          <cell r="A9" t="str">
            <v>A</v>
          </cell>
        </row>
      </sheetData>
      <sheetData sheetId="1910">
        <row r="9">
          <cell r="A9" t="str">
            <v>A</v>
          </cell>
        </row>
      </sheetData>
      <sheetData sheetId="1911">
        <row r="9">
          <cell r="A9" t="str">
            <v>A</v>
          </cell>
        </row>
      </sheetData>
      <sheetData sheetId="1912" refreshError="1"/>
      <sheetData sheetId="1913">
        <row r="9">
          <cell r="A9" t="str">
            <v>A</v>
          </cell>
        </row>
      </sheetData>
      <sheetData sheetId="1914">
        <row r="9">
          <cell r="A9" t="str">
            <v>A</v>
          </cell>
        </row>
      </sheetData>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ow r="9">
          <cell r="A9" t="str">
            <v>A</v>
          </cell>
        </row>
      </sheetData>
      <sheetData sheetId="1925">
        <row r="9">
          <cell r="A9" t="str">
            <v>A</v>
          </cell>
        </row>
      </sheetData>
      <sheetData sheetId="1926">
        <row r="9">
          <cell r="A9" t="str">
            <v>A</v>
          </cell>
        </row>
      </sheetData>
      <sheetData sheetId="1927">
        <row r="9">
          <cell r="A9" t="str">
            <v>A</v>
          </cell>
        </row>
      </sheetData>
      <sheetData sheetId="1928" refreshError="1"/>
      <sheetData sheetId="1929" refreshError="1"/>
      <sheetData sheetId="1930">
        <row r="9">
          <cell r="A9" t="str">
            <v>A</v>
          </cell>
        </row>
      </sheetData>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ow r="9">
          <cell r="A9" t="str">
            <v>A</v>
          </cell>
        </row>
      </sheetData>
      <sheetData sheetId="1940">
        <row r="9">
          <cell r="A9" t="str">
            <v>A</v>
          </cell>
        </row>
      </sheetData>
      <sheetData sheetId="1941">
        <row r="9">
          <cell r="A9" t="str">
            <v>A</v>
          </cell>
        </row>
      </sheetData>
      <sheetData sheetId="1942">
        <row r="9">
          <cell r="A9" t="str">
            <v>A</v>
          </cell>
        </row>
      </sheetData>
      <sheetData sheetId="1943">
        <row r="9">
          <cell r="A9" t="str">
            <v>A</v>
          </cell>
        </row>
      </sheetData>
      <sheetData sheetId="1944">
        <row r="9">
          <cell r="A9" t="str">
            <v>A</v>
          </cell>
        </row>
      </sheetData>
      <sheetData sheetId="1945">
        <row r="9">
          <cell r="A9" t="str">
            <v>A</v>
          </cell>
        </row>
      </sheetData>
      <sheetData sheetId="1946">
        <row r="9">
          <cell r="A9" t="str">
            <v>A</v>
          </cell>
        </row>
      </sheetData>
      <sheetData sheetId="1947">
        <row r="9">
          <cell r="A9" t="str">
            <v>A</v>
          </cell>
        </row>
      </sheetData>
      <sheetData sheetId="1948">
        <row r="9">
          <cell r="A9" t="str">
            <v>A</v>
          </cell>
        </row>
      </sheetData>
      <sheetData sheetId="1949">
        <row r="9">
          <cell r="A9" t="str">
            <v>A</v>
          </cell>
        </row>
      </sheetData>
      <sheetData sheetId="1950">
        <row r="9">
          <cell r="A9" t="str">
            <v>A</v>
          </cell>
        </row>
      </sheetData>
      <sheetData sheetId="1951">
        <row r="9">
          <cell r="A9" t="str">
            <v>A</v>
          </cell>
        </row>
      </sheetData>
      <sheetData sheetId="1952">
        <row r="9">
          <cell r="A9" t="str">
            <v>A</v>
          </cell>
        </row>
      </sheetData>
      <sheetData sheetId="1953">
        <row r="9">
          <cell r="A9" t="str">
            <v>A</v>
          </cell>
        </row>
      </sheetData>
      <sheetData sheetId="1954" refreshError="1"/>
      <sheetData sheetId="1955" refreshError="1"/>
      <sheetData sheetId="1956" refreshError="1"/>
      <sheetData sheetId="1957" refreshError="1"/>
      <sheetData sheetId="1958" refreshError="1"/>
      <sheetData sheetId="1959" refreshError="1"/>
      <sheetData sheetId="1960" refreshError="1"/>
      <sheetData sheetId="1961">
        <row r="9">
          <cell r="A9" t="str">
            <v>A</v>
          </cell>
        </row>
      </sheetData>
      <sheetData sheetId="1962">
        <row r="9">
          <cell r="A9" t="str">
            <v>A</v>
          </cell>
        </row>
      </sheetData>
      <sheetData sheetId="1963">
        <row r="9">
          <cell r="A9" t="str">
            <v>A</v>
          </cell>
        </row>
      </sheetData>
      <sheetData sheetId="1964">
        <row r="9">
          <cell r="A9" t="str">
            <v>A</v>
          </cell>
        </row>
      </sheetData>
      <sheetData sheetId="1965">
        <row r="9">
          <cell r="A9" t="str">
            <v>A</v>
          </cell>
        </row>
      </sheetData>
      <sheetData sheetId="1966">
        <row r="9">
          <cell r="A9" t="str">
            <v>A</v>
          </cell>
        </row>
      </sheetData>
      <sheetData sheetId="1967">
        <row r="9">
          <cell r="A9" t="str">
            <v>A</v>
          </cell>
        </row>
      </sheetData>
      <sheetData sheetId="1968">
        <row r="9">
          <cell r="A9" t="str">
            <v>A</v>
          </cell>
        </row>
      </sheetData>
      <sheetData sheetId="1969">
        <row r="9">
          <cell r="A9" t="str">
            <v>A</v>
          </cell>
        </row>
      </sheetData>
      <sheetData sheetId="1970">
        <row r="9">
          <cell r="A9" t="str">
            <v>A</v>
          </cell>
        </row>
      </sheetData>
      <sheetData sheetId="1971">
        <row r="9">
          <cell r="A9" t="str">
            <v>A</v>
          </cell>
        </row>
      </sheetData>
      <sheetData sheetId="1972">
        <row r="9">
          <cell r="A9" t="str">
            <v>A</v>
          </cell>
        </row>
      </sheetData>
      <sheetData sheetId="1973">
        <row r="9">
          <cell r="A9" t="str">
            <v>A</v>
          </cell>
        </row>
      </sheetData>
      <sheetData sheetId="1974">
        <row r="9">
          <cell r="A9" t="str">
            <v>A</v>
          </cell>
        </row>
      </sheetData>
      <sheetData sheetId="1975">
        <row r="9">
          <cell r="A9" t="str">
            <v>A</v>
          </cell>
        </row>
      </sheetData>
      <sheetData sheetId="1976">
        <row r="9">
          <cell r="A9" t="str">
            <v>A</v>
          </cell>
        </row>
      </sheetData>
      <sheetData sheetId="1977">
        <row r="9">
          <cell r="A9" t="str">
            <v>A</v>
          </cell>
        </row>
      </sheetData>
      <sheetData sheetId="1978" refreshError="1"/>
      <sheetData sheetId="1979" refreshError="1"/>
      <sheetData sheetId="1980" refreshError="1"/>
      <sheetData sheetId="1981" refreshError="1"/>
      <sheetData sheetId="1982" refreshError="1"/>
      <sheetData sheetId="1983">
        <row r="9">
          <cell r="A9" t="str">
            <v>A</v>
          </cell>
        </row>
      </sheetData>
      <sheetData sheetId="1984">
        <row r="9">
          <cell r="A9" t="str">
            <v>A</v>
          </cell>
        </row>
      </sheetData>
      <sheetData sheetId="1985" refreshError="1"/>
      <sheetData sheetId="1986" refreshError="1"/>
      <sheetData sheetId="1987" refreshError="1"/>
      <sheetData sheetId="1988" refreshError="1"/>
      <sheetData sheetId="1989" refreshError="1"/>
      <sheetData sheetId="1990">
        <row r="9">
          <cell r="A9" t="str">
            <v>A</v>
          </cell>
        </row>
      </sheetData>
      <sheetData sheetId="1991">
        <row r="9">
          <cell r="A9" t="str">
            <v>A</v>
          </cell>
        </row>
      </sheetData>
      <sheetData sheetId="1992" refreshError="1"/>
      <sheetData sheetId="1993" refreshError="1"/>
      <sheetData sheetId="1994">
        <row r="9">
          <cell r="A9" t="str">
            <v>A</v>
          </cell>
        </row>
      </sheetData>
      <sheetData sheetId="1995">
        <row r="9">
          <cell r="A9" t="str">
            <v>A</v>
          </cell>
        </row>
      </sheetData>
      <sheetData sheetId="1996">
        <row r="9">
          <cell r="A9" t="str">
            <v>A</v>
          </cell>
        </row>
      </sheetData>
      <sheetData sheetId="1997">
        <row r="9">
          <cell r="A9" t="str">
            <v>A</v>
          </cell>
        </row>
      </sheetData>
      <sheetData sheetId="1998">
        <row r="9">
          <cell r="A9" t="str">
            <v>A</v>
          </cell>
        </row>
      </sheetData>
      <sheetData sheetId="1999">
        <row r="9">
          <cell r="A9" t="str">
            <v>A</v>
          </cell>
        </row>
      </sheetData>
      <sheetData sheetId="2000">
        <row r="9">
          <cell r="A9" t="str">
            <v>A</v>
          </cell>
        </row>
      </sheetData>
      <sheetData sheetId="2001">
        <row r="9">
          <cell r="A9" t="str">
            <v>A</v>
          </cell>
        </row>
      </sheetData>
      <sheetData sheetId="2002">
        <row r="9">
          <cell r="A9" t="str">
            <v>A</v>
          </cell>
        </row>
      </sheetData>
      <sheetData sheetId="2003">
        <row r="9">
          <cell r="A9" t="str">
            <v>A</v>
          </cell>
        </row>
      </sheetData>
      <sheetData sheetId="2004">
        <row r="9">
          <cell r="A9" t="str">
            <v>A</v>
          </cell>
        </row>
      </sheetData>
      <sheetData sheetId="2005">
        <row r="9">
          <cell r="A9" t="str">
            <v>A</v>
          </cell>
        </row>
      </sheetData>
      <sheetData sheetId="2006">
        <row r="9">
          <cell r="A9" t="str">
            <v>A</v>
          </cell>
        </row>
      </sheetData>
      <sheetData sheetId="2007">
        <row r="9">
          <cell r="A9" t="str">
            <v>A</v>
          </cell>
        </row>
      </sheetData>
      <sheetData sheetId="2008">
        <row r="9">
          <cell r="A9" t="str">
            <v>A</v>
          </cell>
        </row>
      </sheetData>
      <sheetData sheetId="2009">
        <row r="9">
          <cell r="A9" t="str">
            <v>A</v>
          </cell>
        </row>
      </sheetData>
      <sheetData sheetId="2010">
        <row r="9">
          <cell r="A9" t="str">
            <v>A</v>
          </cell>
        </row>
      </sheetData>
      <sheetData sheetId="2011">
        <row r="9">
          <cell r="A9" t="str">
            <v>A</v>
          </cell>
        </row>
      </sheetData>
      <sheetData sheetId="2012">
        <row r="9">
          <cell r="A9" t="str">
            <v>A</v>
          </cell>
        </row>
      </sheetData>
      <sheetData sheetId="2013">
        <row r="9">
          <cell r="A9" t="str">
            <v>A</v>
          </cell>
        </row>
      </sheetData>
      <sheetData sheetId="2014">
        <row r="9">
          <cell r="A9" t="str">
            <v>A</v>
          </cell>
        </row>
      </sheetData>
      <sheetData sheetId="2015">
        <row r="9">
          <cell r="A9" t="str">
            <v>A</v>
          </cell>
        </row>
      </sheetData>
      <sheetData sheetId="2016">
        <row r="9">
          <cell r="A9" t="str">
            <v>A</v>
          </cell>
        </row>
      </sheetData>
      <sheetData sheetId="2017">
        <row r="9">
          <cell r="A9" t="str">
            <v>A</v>
          </cell>
        </row>
      </sheetData>
      <sheetData sheetId="2018">
        <row r="9">
          <cell r="A9" t="str">
            <v>A</v>
          </cell>
        </row>
      </sheetData>
      <sheetData sheetId="2019">
        <row r="9">
          <cell r="A9" t="str">
            <v>A</v>
          </cell>
        </row>
      </sheetData>
      <sheetData sheetId="2020">
        <row r="9">
          <cell r="A9" t="str">
            <v>A</v>
          </cell>
        </row>
      </sheetData>
      <sheetData sheetId="2021">
        <row r="9">
          <cell r="A9" t="str">
            <v>A</v>
          </cell>
        </row>
      </sheetData>
      <sheetData sheetId="2022">
        <row r="9">
          <cell r="A9" t="str">
            <v>A</v>
          </cell>
        </row>
      </sheetData>
      <sheetData sheetId="2023">
        <row r="9">
          <cell r="A9" t="str">
            <v>A</v>
          </cell>
        </row>
      </sheetData>
      <sheetData sheetId="2024">
        <row r="9">
          <cell r="A9" t="str">
            <v>A</v>
          </cell>
        </row>
      </sheetData>
      <sheetData sheetId="2025">
        <row r="9">
          <cell r="A9" t="str">
            <v>A</v>
          </cell>
        </row>
      </sheetData>
      <sheetData sheetId="2026">
        <row r="9">
          <cell r="A9" t="str">
            <v>A</v>
          </cell>
        </row>
      </sheetData>
      <sheetData sheetId="2027">
        <row r="9">
          <cell r="A9" t="str">
            <v>A</v>
          </cell>
        </row>
      </sheetData>
      <sheetData sheetId="2028">
        <row r="9">
          <cell r="A9" t="str">
            <v>A</v>
          </cell>
        </row>
      </sheetData>
      <sheetData sheetId="2029">
        <row r="9">
          <cell r="A9" t="str">
            <v>A</v>
          </cell>
        </row>
      </sheetData>
      <sheetData sheetId="2030">
        <row r="9">
          <cell r="A9" t="str">
            <v>A</v>
          </cell>
        </row>
      </sheetData>
      <sheetData sheetId="2031">
        <row r="9">
          <cell r="A9" t="str">
            <v>A</v>
          </cell>
        </row>
      </sheetData>
      <sheetData sheetId="2032">
        <row r="9">
          <cell r="A9" t="str">
            <v>A</v>
          </cell>
        </row>
      </sheetData>
      <sheetData sheetId="2033">
        <row r="9">
          <cell r="A9" t="str">
            <v>A</v>
          </cell>
        </row>
      </sheetData>
      <sheetData sheetId="2034">
        <row r="9">
          <cell r="A9" t="str">
            <v>A</v>
          </cell>
        </row>
      </sheetData>
      <sheetData sheetId="2035">
        <row r="9">
          <cell r="A9" t="str">
            <v>A</v>
          </cell>
        </row>
      </sheetData>
      <sheetData sheetId="2036">
        <row r="9">
          <cell r="A9" t="str">
            <v>A</v>
          </cell>
        </row>
      </sheetData>
      <sheetData sheetId="2037">
        <row r="9">
          <cell r="A9" t="str">
            <v>A</v>
          </cell>
        </row>
      </sheetData>
      <sheetData sheetId="2038">
        <row r="9">
          <cell r="A9" t="str">
            <v>A</v>
          </cell>
        </row>
      </sheetData>
      <sheetData sheetId="2039">
        <row r="9">
          <cell r="A9" t="str">
            <v>A</v>
          </cell>
        </row>
      </sheetData>
      <sheetData sheetId="2040">
        <row r="9">
          <cell r="A9" t="str">
            <v>A</v>
          </cell>
        </row>
      </sheetData>
      <sheetData sheetId="2041">
        <row r="9">
          <cell r="A9" t="str">
            <v>A</v>
          </cell>
        </row>
      </sheetData>
      <sheetData sheetId="2042">
        <row r="9">
          <cell r="A9" t="str">
            <v>A</v>
          </cell>
        </row>
      </sheetData>
      <sheetData sheetId="2043">
        <row r="9">
          <cell r="A9" t="str">
            <v>A</v>
          </cell>
        </row>
      </sheetData>
      <sheetData sheetId="2044">
        <row r="9">
          <cell r="A9" t="str">
            <v>A</v>
          </cell>
        </row>
      </sheetData>
      <sheetData sheetId="2045">
        <row r="9">
          <cell r="A9" t="str">
            <v>A</v>
          </cell>
        </row>
      </sheetData>
      <sheetData sheetId="2046">
        <row r="9">
          <cell r="A9" t="str">
            <v>A</v>
          </cell>
        </row>
      </sheetData>
      <sheetData sheetId="2047">
        <row r="9">
          <cell r="A9" t="str">
            <v>A</v>
          </cell>
        </row>
      </sheetData>
      <sheetData sheetId="2048">
        <row r="9">
          <cell r="A9" t="str">
            <v>A</v>
          </cell>
        </row>
      </sheetData>
      <sheetData sheetId="2049">
        <row r="9">
          <cell r="A9" t="str">
            <v>A</v>
          </cell>
        </row>
      </sheetData>
      <sheetData sheetId="2050">
        <row r="9">
          <cell r="A9" t="str">
            <v>A</v>
          </cell>
        </row>
      </sheetData>
      <sheetData sheetId="2051">
        <row r="9">
          <cell r="A9" t="str">
            <v>A</v>
          </cell>
        </row>
      </sheetData>
      <sheetData sheetId="2052">
        <row r="9">
          <cell r="A9" t="str">
            <v>A</v>
          </cell>
        </row>
      </sheetData>
      <sheetData sheetId="2053">
        <row r="9">
          <cell r="A9" t="str">
            <v>A</v>
          </cell>
        </row>
      </sheetData>
      <sheetData sheetId="2054">
        <row r="9">
          <cell r="A9" t="str">
            <v>A</v>
          </cell>
        </row>
      </sheetData>
      <sheetData sheetId="2055">
        <row r="9">
          <cell r="A9" t="str">
            <v>A</v>
          </cell>
        </row>
      </sheetData>
      <sheetData sheetId="2056">
        <row r="9">
          <cell r="A9" t="str">
            <v>A</v>
          </cell>
        </row>
      </sheetData>
      <sheetData sheetId="2057">
        <row r="9">
          <cell r="A9" t="str">
            <v>A</v>
          </cell>
        </row>
      </sheetData>
      <sheetData sheetId="2058">
        <row r="9">
          <cell r="A9" t="str">
            <v>A</v>
          </cell>
        </row>
      </sheetData>
      <sheetData sheetId="2059">
        <row r="9">
          <cell r="A9" t="str">
            <v>A</v>
          </cell>
        </row>
      </sheetData>
      <sheetData sheetId="2060">
        <row r="9">
          <cell r="A9" t="str">
            <v>A</v>
          </cell>
        </row>
      </sheetData>
      <sheetData sheetId="2061">
        <row r="9">
          <cell r="A9" t="str">
            <v>A</v>
          </cell>
        </row>
      </sheetData>
      <sheetData sheetId="2062">
        <row r="9">
          <cell r="A9" t="str">
            <v>A</v>
          </cell>
        </row>
      </sheetData>
      <sheetData sheetId="2063">
        <row r="9">
          <cell r="A9" t="str">
            <v>A</v>
          </cell>
        </row>
      </sheetData>
      <sheetData sheetId="2064">
        <row r="9">
          <cell r="A9" t="str">
            <v>A</v>
          </cell>
        </row>
      </sheetData>
      <sheetData sheetId="2065">
        <row r="9">
          <cell r="A9" t="str">
            <v>A</v>
          </cell>
        </row>
      </sheetData>
      <sheetData sheetId="2066">
        <row r="9">
          <cell r="A9" t="str">
            <v>A</v>
          </cell>
        </row>
      </sheetData>
      <sheetData sheetId="2067">
        <row r="9">
          <cell r="A9" t="str">
            <v>A</v>
          </cell>
        </row>
      </sheetData>
      <sheetData sheetId="2068">
        <row r="9">
          <cell r="A9" t="str">
            <v>A</v>
          </cell>
        </row>
      </sheetData>
      <sheetData sheetId="2069">
        <row r="9">
          <cell r="A9" t="str">
            <v>A</v>
          </cell>
        </row>
      </sheetData>
      <sheetData sheetId="2070">
        <row r="9">
          <cell r="A9" t="str">
            <v>A</v>
          </cell>
        </row>
      </sheetData>
      <sheetData sheetId="2071">
        <row r="9">
          <cell r="A9" t="str">
            <v>A</v>
          </cell>
        </row>
      </sheetData>
      <sheetData sheetId="2072">
        <row r="9">
          <cell r="A9" t="str">
            <v>A</v>
          </cell>
        </row>
      </sheetData>
      <sheetData sheetId="2073">
        <row r="9">
          <cell r="A9" t="str">
            <v>A</v>
          </cell>
        </row>
      </sheetData>
      <sheetData sheetId="2074">
        <row r="9">
          <cell r="A9" t="str">
            <v>A</v>
          </cell>
        </row>
      </sheetData>
      <sheetData sheetId="2075">
        <row r="9">
          <cell r="A9" t="str">
            <v>A</v>
          </cell>
        </row>
      </sheetData>
      <sheetData sheetId="2076">
        <row r="9">
          <cell r="A9" t="str">
            <v>A</v>
          </cell>
        </row>
      </sheetData>
      <sheetData sheetId="2077">
        <row r="9">
          <cell r="A9" t="str">
            <v>A</v>
          </cell>
        </row>
      </sheetData>
      <sheetData sheetId="2078">
        <row r="9">
          <cell r="A9" t="str">
            <v>A</v>
          </cell>
        </row>
      </sheetData>
      <sheetData sheetId="2079">
        <row r="9">
          <cell r="A9" t="str">
            <v>A</v>
          </cell>
        </row>
      </sheetData>
      <sheetData sheetId="2080">
        <row r="9">
          <cell r="A9" t="str">
            <v>A</v>
          </cell>
        </row>
      </sheetData>
      <sheetData sheetId="2081">
        <row r="9">
          <cell r="A9" t="str">
            <v>A</v>
          </cell>
        </row>
      </sheetData>
      <sheetData sheetId="2082">
        <row r="9">
          <cell r="A9" t="str">
            <v>A</v>
          </cell>
        </row>
      </sheetData>
      <sheetData sheetId="2083">
        <row r="9">
          <cell r="A9" t="str">
            <v>A</v>
          </cell>
        </row>
      </sheetData>
      <sheetData sheetId="2084">
        <row r="9">
          <cell r="A9" t="str">
            <v>A</v>
          </cell>
        </row>
      </sheetData>
      <sheetData sheetId="2085">
        <row r="9">
          <cell r="A9" t="str">
            <v>A</v>
          </cell>
        </row>
      </sheetData>
      <sheetData sheetId="2086">
        <row r="9">
          <cell r="A9" t="str">
            <v>A</v>
          </cell>
        </row>
      </sheetData>
      <sheetData sheetId="2087">
        <row r="9">
          <cell r="A9" t="str">
            <v>A</v>
          </cell>
        </row>
      </sheetData>
      <sheetData sheetId="2088">
        <row r="9">
          <cell r="A9" t="str">
            <v>A</v>
          </cell>
        </row>
      </sheetData>
      <sheetData sheetId="2089">
        <row r="9">
          <cell r="A9" t="str">
            <v>A</v>
          </cell>
        </row>
      </sheetData>
      <sheetData sheetId="2090">
        <row r="9">
          <cell r="A9" t="str">
            <v>A</v>
          </cell>
        </row>
      </sheetData>
      <sheetData sheetId="2091">
        <row r="9">
          <cell r="A9" t="str">
            <v>A</v>
          </cell>
        </row>
      </sheetData>
      <sheetData sheetId="2092">
        <row r="9">
          <cell r="A9" t="str">
            <v>A</v>
          </cell>
        </row>
      </sheetData>
      <sheetData sheetId="2093">
        <row r="9">
          <cell r="A9" t="str">
            <v>A</v>
          </cell>
        </row>
      </sheetData>
      <sheetData sheetId="2094">
        <row r="9">
          <cell r="A9" t="str">
            <v>A</v>
          </cell>
        </row>
      </sheetData>
      <sheetData sheetId="2095">
        <row r="9">
          <cell r="A9" t="str">
            <v>A</v>
          </cell>
        </row>
      </sheetData>
      <sheetData sheetId="2096">
        <row r="9">
          <cell r="A9" t="str">
            <v>A</v>
          </cell>
        </row>
      </sheetData>
      <sheetData sheetId="2097">
        <row r="9">
          <cell r="A9" t="str">
            <v>A</v>
          </cell>
        </row>
      </sheetData>
      <sheetData sheetId="2098">
        <row r="9">
          <cell r="A9" t="str">
            <v>A</v>
          </cell>
        </row>
      </sheetData>
      <sheetData sheetId="2099">
        <row r="9">
          <cell r="A9" t="str">
            <v>A</v>
          </cell>
        </row>
      </sheetData>
      <sheetData sheetId="2100">
        <row r="9">
          <cell r="A9" t="str">
            <v>A</v>
          </cell>
        </row>
      </sheetData>
      <sheetData sheetId="2101">
        <row r="9">
          <cell r="A9" t="str">
            <v>A</v>
          </cell>
        </row>
      </sheetData>
      <sheetData sheetId="2102">
        <row r="9">
          <cell r="A9" t="str">
            <v>A</v>
          </cell>
        </row>
      </sheetData>
      <sheetData sheetId="2103">
        <row r="9">
          <cell r="A9" t="str">
            <v>A</v>
          </cell>
        </row>
      </sheetData>
      <sheetData sheetId="2104">
        <row r="9">
          <cell r="A9" t="str">
            <v>A</v>
          </cell>
        </row>
      </sheetData>
      <sheetData sheetId="2105">
        <row r="9">
          <cell r="A9" t="str">
            <v>A</v>
          </cell>
        </row>
      </sheetData>
      <sheetData sheetId="2106">
        <row r="9">
          <cell r="A9" t="str">
            <v>A</v>
          </cell>
        </row>
      </sheetData>
      <sheetData sheetId="2107">
        <row r="9">
          <cell r="A9" t="str">
            <v>A</v>
          </cell>
        </row>
      </sheetData>
      <sheetData sheetId="2108">
        <row r="9">
          <cell r="A9" t="str">
            <v>A</v>
          </cell>
        </row>
      </sheetData>
      <sheetData sheetId="2109">
        <row r="9">
          <cell r="A9" t="str">
            <v>A</v>
          </cell>
        </row>
      </sheetData>
      <sheetData sheetId="2110">
        <row r="9">
          <cell r="A9" t="str">
            <v>A</v>
          </cell>
        </row>
      </sheetData>
      <sheetData sheetId="2111">
        <row r="9">
          <cell r="A9" t="str">
            <v>A</v>
          </cell>
        </row>
      </sheetData>
      <sheetData sheetId="2112">
        <row r="9">
          <cell r="A9" t="str">
            <v>A</v>
          </cell>
        </row>
      </sheetData>
      <sheetData sheetId="2113">
        <row r="9">
          <cell r="A9" t="str">
            <v>A</v>
          </cell>
        </row>
      </sheetData>
      <sheetData sheetId="2114">
        <row r="9">
          <cell r="A9" t="str">
            <v>A</v>
          </cell>
        </row>
      </sheetData>
      <sheetData sheetId="2115">
        <row r="9">
          <cell r="A9" t="str">
            <v>A</v>
          </cell>
        </row>
      </sheetData>
      <sheetData sheetId="2116">
        <row r="9">
          <cell r="A9" t="str">
            <v>A</v>
          </cell>
        </row>
      </sheetData>
      <sheetData sheetId="2117">
        <row r="9">
          <cell r="A9" t="str">
            <v>A</v>
          </cell>
        </row>
      </sheetData>
      <sheetData sheetId="2118">
        <row r="9">
          <cell r="A9" t="str">
            <v>A</v>
          </cell>
        </row>
      </sheetData>
      <sheetData sheetId="2119">
        <row r="9">
          <cell r="A9" t="str">
            <v>A</v>
          </cell>
        </row>
      </sheetData>
      <sheetData sheetId="2120">
        <row r="9">
          <cell r="A9" t="str">
            <v>A</v>
          </cell>
        </row>
      </sheetData>
      <sheetData sheetId="2121">
        <row r="9">
          <cell r="A9" t="str">
            <v>A</v>
          </cell>
        </row>
      </sheetData>
      <sheetData sheetId="2122">
        <row r="9">
          <cell r="A9" t="str">
            <v>A</v>
          </cell>
        </row>
      </sheetData>
      <sheetData sheetId="2123">
        <row r="9">
          <cell r="A9" t="str">
            <v>A</v>
          </cell>
        </row>
      </sheetData>
      <sheetData sheetId="2124">
        <row r="9">
          <cell r="A9" t="str">
            <v>A</v>
          </cell>
        </row>
      </sheetData>
      <sheetData sheetId="2125">
        <row r="9">
          <cell r="A9" t="str">
            <v>A</v>
          </cell>
        </row>
      </sheetData>
      <sheetData sheetId="2126">
        <row r="9">
          <cell r="A9" t="str">
            <v>A</v>
          </cell>
        </row>
      </sheetData>
      <sheetData sheetId="2127">
        <row r="9">
          <cell r="A9" t="str">
            <v>A</v>
          </cell>
        </row>
      </sheetData>
      <sheetData sheetId="2128">
        <row r="9">
          <cell r="A9" t="str">
            <v>A</v>
          </cell>
        </row>
      </sheetData>
      <sheetData sheetId="2129">
        <row r="9">
          <cell r="A9" t="str">
            <v>A</v>
          </cell>
        </row>
      </sheetData>
      <sheetData sheetId="2130">
        <row r="9">
          <cell r="A9" t="str">
            <v>A</v>
          </cell>
        </row>
      </sheetData>
      <sheetData sheetId="2131">
        <row r="9">
          <cell r="A9" t="str">
            <v>A</v>
          </cell>
        </row>
      </sheetData>
      <sheetData sheetId="2132">
        <row r="9">
          <cell r="A9" t="str">
            <v>A</v>
          </cell>
        </row>
      </sheetData>
      <sheetData sheetId="2133">
        <row r="9">
          <cell r="A9" t="str">
            <v>A</v>
          </cell>
        </row>
      </sheetData>
      <sheetData sheetId="2134">
        <row r="9">
          <cell r="A9" t="str">
            <v>A</v>
          </cell>
        </row>
      </sheetData>
      <sheetData sheetId="2135">
        <row r="9">
          <cell r="A9" t="str">
            <v>A</v>
          </cell>
        </row>
      </sheetData>
      <sheetData sheetId="2136">
        <row r="9">
          <cell r="A9" t="str">
            <v>A</v>
          </cell>
        </row>
      </sheetData>
      <sheetData sheetId="2137">
        <row r="9">
          <cell r="A9" t="str">
            <v>A</v>
          </cell>
        </row>
      </sheetData>
      <sheetData sheetId="2138">
        <row r="9">
          <cell r="A9" t="str">
            <v>A</v>
          </cell>
        </row>
      </sheetData>
      <sheetData sheetId="2139">
        <row r="9">
          <cell r="A9" t="str">
            <v>A</v>
          </cell>
        </row>
      </sheetData>
      <sheetData sheetId="2140">
        <row r="9">
          <cell r="A9" t="str">
            <v>A</v>
          </cell>
        </row>
      </sheetData>
      <sheetData sheetId="2141">
        <row r="9">
          <cell r="A9" t="str">
            <v>A</v>
          </cell>
        </row>
      </sheetData>
      <sheetData sheetId="2142">
        <row r="9">
          <cell r="A9" t="str">
            <v>A</v>
          </cell>
        </row>
      </sheetData>
      <sheetData sheetId="2143">
        <row r="9">
          <cell r="A9" t="str">
            <v>A</v>
          </cell>
        </row>
      </sheetData>
      <sheetData sheetId="2144">
        <row r="9">
          <cell r="A9" t="str">
            <v>A</v>
          </cell>
        </row>
      </sheetData>
      <sheetData sheetId="2145">
        <row r="9">
          <cell r="A9" t="str">
            <v>A</v>
          </cell>
        </row>
      </sheetData>
      <sheetData sheetId="2146">
        <row r="9">
          <cell r="A9" t="str">
            <v>A</v>
          </cell>
        </row>
      </sheetData>
      <sheetData sheetId="2147">
        <row r="9">
          <cell r="A9" t="str">
            <v>A</v>
          </cell>
        </row>
      </sheetData>
      <sheetData sheetId="2148">
        <row r="9">
          <cell r="A9" t="str">
            <v>A</v>
          </cell>
        </row>
      </sheetData>
      <sheetData sheetId="2149">
        <row r="9">
          <cell r="A9" t="str">
            <v>A</v>
          </cell>
        </row>
      </sheetData>
      <sheetData sheetId="2150">
        <row r="9">
          <cell r="A9" t="str">
            <v>A</v>
          </cell>
        </row>
      </sheetData>
      <sheetData sheetId="2151">
        <row r="9">
          <cell r="A9" t="str">
            <v>A</v>
          </cell>
        </row>
      </sheetData>
      <sheetData sheetId="2152">
        <row r="9">
          <cell r="A9" t="str">
            <v>A</v>
          </cell>
        </row>
      </sheetData>
      <sheetData sheetId="2153">
        <row r="9">
          <cell r="A9" t="str">
            <v>A</v>
          </cell>
        </row>
      </sheetData>
      <sheetData sheetId="2154">
        <row r="9">
          <cell r="A9" t="str">
            <v>A</v>
          </cell>
        </row>
      </sheetData>
      <sheetData sheetId="2155">
        <row r="9">
          <cell r="A9" t="str">
            <v>A</v>
          </cell>
        </row>
      </sheetData>
      <sheetData sheetId="2156">
        <row r="9">
          <cell r="A9" t="str">
            <v>A</v>
          </cell>
        </row>
      </sheetData>
      <sheetData sheetId="2157">
        <row r="9">
          <cell r="A9" t="str">
            <v>A</v>
          </cell>
        </row>
      </sheetData>
      <sheetData sheetId="2158">
        <row r="9">
          <cell r="A9" t="str">
            <v>A</v>
          </cell>
        </row>
      </sheetData>
      <sheetData sheetId="2159">
        <row r="9">
          <cell r="A9" t="str">
            <v>A</v>
          </cell>
        </row>
      </sheetData>
      <sheetData sheetId="2160">
        <row r="9">
          <cell r="A9" t="str">
            <v>A</v>
          </cell>
        </row>
      </sheetData>
      <sheetData sheetId="2161">
        <row r="9">
          <cell r="A9" t="str">
            <v>A</v>
          </cell>
        </row>
      </sheetData>
      <sheetData sheetId="2162">
        <row r="9">
          <cell r="A9" t="str">
            <v>A</v>
          </cell>
        </row>
      </sheetData>
      <sheetData sheetId="2163">
        <row r="9">
          <cell r="A9" t="str">
            <v>A</v>
          </cell>
        </row>
      </sheetData>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sheetData sheetId="2425"/>
      <sheetData sheetId="2426"/>
      <sheetData sheetId="2427"/>
      <sheetData sheetId="2428"/>
      <sheetData sheetId="2429"/>
      <sheetData sheetId="2430"/>
      <sheetData sheetId="2431">
        <row r="9">
          <cell r="A9" t="str">
            <v>A</v>
          </cell>
        </row>
      </sheetData>
      <sheetData sheetId="2432">
        <row r="9">
          <cell r="A9" t="str">
            <v>A</v>
          </cell>
        </row>
      </sheetData>
      <sheetData sheetId="2433">
        <row r="9">
          <cell r="A9" t="str">
            <v>A</v>
          </cell>
        </row>
      </sheetData>
      <sheetData sheetId="2434">
        <row r="9">
          <cell r="A9" t="str">
            <v>A</v>
          </cell>
        </row>
      </sheetData>
      <sheetData sheetId="2435">
        <row r="9">
          <cell r="A9" t="str">
            <v>A</v>
          </cell>
        </row>
      </sheetData>
      <sheetData sheetId="2436">
        <row r="9">
          <cell r="A9" t="str">
            <v>A</v>
          </cell>
        </row>
      </sheetData>
      <sheetData sheetId="2437" refreshError="1"/>
      <sheetData sheetId="2438" refreshError="1"/>
      <sheetData sheetId="2439" refreshError="1"/>
      <sheetData sheetId="2440" refreshError="1"/>
      <sheetData sheetId="2441" refreshError="1"/>
      <sheetData sheetId="2442" refreshError="1"/>
      <sheetData sheetId="2443" refreshError="1"/>
      <sheetData sheetId="2444"/>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ow r="9">
          <cell r="A9" t="str">
            <v>A</v>
          </cell>
        </row>
      </sheetData>
      <sheetData sheetId="2509">
        <row r="9">
          <cell r="A9" t="str">
            <v>A</v>
          </cell>
        </row>
      </sheetData>
      <sheetData sheetId="2510">
        <row r="9">
          <cell r="A9" t="str">
            <v>A</v>
          </cell>
        </row>
      </sheetData>
      <sheetData sheetId="2511">
        <row r="9">
          <cell r="A9" t="str">
            <v>A</v>
          </cell>
        </row>
      </sheetData>
      <sheetData sheetId="2512">
        <row r="9">
          <cell r="A9" t="str">
            <v>A</v>
          </cell>
        </row>
      </sheetData>
      <sheetData sheetId="2513">
        <row r="9">
          <cell r="A9" t="str">
            <v>A</v>
          </cell>
        </row>
      </sheetData>
      <sheetData sheetId="2514" refreshError="1"/>
      <sheetData sheetId="2515" refreshError="1"/>
      <sheetData sheetId="2516">
        <row r="9">
          <cell r="A9" t="str">
            <v>A</v>
          </cell>
        </row>
      </sheetData>
      <sheetData sheetId="2517" refreshError="1"/>
      <sheetData sheetId="2518" refreshError="1"/>
      <sheetData sheetId="2519">
        <row r="9">
          <cell r="A9" t="str">
            <v>A</v>
          </cell>
        </row>
      </sheetData>
      <sheetData sheetId="2520" refreshError="1"/>
      <sheetData sheetId="2521" refreshError="1"/>
      <sheetData sheetId="2522" refreshError="1"/>
      <sheetData sheetId="2523" refreshError="1"/>
      <sheetData sheetId="2524">
        <row r="9">
          <cell r="A9" t="str">
            <v>A</v>
          </cell>
        </row>
      </sheetData>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sheetData sheetId="2546"/>
      <sheetData sheetId="2547">
        <row r="9">
          <cell r="A9" t="str">
            <v>A</v>
          </cell>
        </row>
      </sheetData>
      <sheetData sheetId="2548" refreshError="1"/>
      <sheetData sheetId="2549" refreshError="1"/>
      <sheetData sheetId="2550" refreshError="1"/>
      <sheetData sheetId="2551" refreshError="1"/>
      <sheetData sheetId="2552" refreshError="1"/>
      <sheetData sheetId="2553">
        <row r="9">
          <cell r="A9" t="str">
            <v>A</v>
          </cell>
        </row>
      </sheetData>
      <sheetData sheetId="2554" refreshError="1"/>
      <sheetData sheetId="2555" refreshError="1"/>
      <sheetData sheetId="2556" refreshError="1"/>
      <sheetData sheetId="2557" refreshError="1"/>
      <sheetData sheetId="2558" refreshError="1"/>
      <sheetData sheetId="2559">
        <row r="9">
          <cell r="A9" t="str">
            <v>A</v>
          </cell>
        </row>
      </sheetData>
      <sheetData sheetId="2560">
        <row r="9">
          <cell r="A9" t="str">
            <v>A</v>
          </cell>
        </row>
      </sheetData>
      <sheetData sheetId="2561">
        <row r="9">
          <cell r="A9" t="str">
            <v>A</v>
          </cell>
        </row>
      </sheetData>
      <sheetData sheetId="2562">
        <row r="9">
          <cell r="A9" t="str">
            <v>A</v>
          </cell>
        </row>
      </sheetData>
      <sheetData sheetId="2563">
        <row r="9">
          <cell r="A9" t="str">
            <v>A</v>
          </cell>
        </row>
      </sheetData>
      <sheetData sheetId="2564">
        <row r="9">
          <cell r="A9" t="str">
            <v>A</v>
          </cell>
        </row>
      </sheetData>
      <sheetData sheetId="2565">
        <row r="9">
          <cell r="A9" t="str">
            <v>A</v>
          </cell>
        </row>
      </sheetData>
      <sheetData sheetId="2566">
        <row r="9">
          <cell r="A9" t="str">
            <v>A</v>
          </cell>
        </row>
      </sheetData>
      <sheetData sheetId="2567">
        <row r="9">
          <cell r="A9" t="str">
            <v>A</v>
          </cell>
        </row>
      </sheetData>
      <sheetData sheetId="2568">
        <row r="9">
          <cell r="A9" t="str">
            <v>A</v>
          </cell>
        </row>
      </sheetData>
      <sheetData sheetId="2569">
        <row r="9">
          <cell r="A9" t="str">
            <v>A</v>
          </cell>
        </row>
      </sheetData>
      <sheetData sheetId="2570">
        <row r="9">
          <cell r="A9" t="str">
            <v>A</v>
          </cell>
        </row>
      </sheetData>
      <sheetData sheetId="2571">
        <row r="9">
          <cell r="A9" t="str">
            <v>A</v>
          </cell>
        </row>
      </sheetData>
      <sheetData sheetId="2572">
        <row r="9">
          <cell r="A9" t="str">
            <v>A</v>
          </cell>
        </row>
      </sheetData>
      <sheetData sheetId="2573">
        <row r="9">
          <cell r="A9" t="str">
            <v>A</v>
          </cell>
        </row>
      </sheetData>
      <sheetData sheetId="2574">
        <row r="9">
          <cell r="A9" t="str">
            <v>A</v>
          </cell>
        </row>
      </sheetData>
      <sheetData sheetId="2575">
        <row r="9">
          <cell r="A9" t="str">
            <v>A</v>
          </cell>
        </row>
      </sheetData>
      <sheetData sheetId="2576">
        <row r="9">
          <cell r="A9" t="str">
            <v>A</v>
          </cell>
        </row>
      </sheetData>
      <sheetData sheetId="2577">
        <row r="9">
          <cell r="A9" t="str">
            <v>A</v>
          </cell>
        </row>
      </sheetData>
      <sheetData sheetId="2578">
        <row r="9">
          <cell r="A9" t="str">
            <v>A</v>
          </cell>
        </row>
      </sheetData>
      <sheetData sheetId="2579">
        <row r="9">
          <cell r="A9" t="str">
            <v>A</v>
          </cell>
        </row>
      </sheetData>
      <sheetData sheetId="2580">
        <row r="9">
          <cell r="A9" t="str">
            <v>A</v>
          </cell>
        </row>
      </sheetData>
      <sheetData sheetId="2581">
        <row r="9">
          <cell r="A9" t="str">
            <v>A</v>
          </cell>
        </row>
      </sheetData>
      <sheetData sheetId="2582">
        <row r="9">
          <cell r="A9" t="str">
            <v>A</v>
          </cell>
        </row>
      </sheetData>
      <sheetData sheetId="2583">
        <row r="9">
          <cell r="A9" t="str">
            <v>A</v>
          </cell>
        </row>
      </sheetData>
      <sheetData sheetId="2584">
        <row r="9">
          <cell r="A9" t="str">
            <v>A</v>
          </cell>
        </row>
      </sheetData>
      <sheetData sheetId="2585">
        <row r="9">
          <cell r="A9" t="str">
            <v>A</v>
          </cell>
        </row>
      </sheetData>
      <sheetData sheetId="2586">
        <row r="9">
          <cell r="A9" t="str">
            <v>A</v>
          </cell>
        </row>
      </sheetData>
      <sheetData sheetId="2587">
        <row r="9">
          <cell r="A9" t="str">
            <v>A</v>
          </cell>
        </row>
      </sheetData>
      <sheetData sheetId="2588">
        <row r="9">
          <cell r="A9" t="str">
            <v>A</v>
          </cell>
        </row>
      </sheetData>
      <sheetData sheetId="2589">
        <row r="9">
          <cell r="A9" t="str">
            <v>A</v>
          </cell>
        </row>
      </sheetData>
      <sheetData sheetId="2590">
        <row r="9">
          <cell r="A9" t="str">
            <v>A</v>
          </cell>
        </row>
      </sheetData>
      <sheetData sheetId="2591">
        <row r="9">
          <cell r="A9" t="str">
            <v>A</v>
          </cell>
        </row>
      </sheetData>
      <sheetData sheetId="2592">
        <row r="9">
          <cell r="A9" t="str">
            <v>A</v>
          </cell>
        </row>
      </sheetData>
      <sheetData sheetId="2593">
        <row r="9">
          <cell r="A9" t="str">
            <v>A</v>
          </cell>
        </row>
      </sheetData>
      <sheetData sheetId="2594"/>
      <sheetData sheetId="2595"/>
      <sheetData sheetId="2596"/>
      <sheetData sheetId="2597"/>
      <sheetData sheetId="2598"/>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ow r="9">
          <cell r="A9" t="str">
            <v>A</v>
          </cell>
        </row>
      </sheetData>
      <sheetData sheetId="2620">
        <row r="9">
          <cell r="A9" t="str">
            <v>A</v>
          </cell>
        </row>
      </sheetData>
      <sheetData sheetId="2621">
        <row r="9">
          <cell r="A9" t="str">
            <v>A</v>
          </cell>
        </row>
      </sheetData>
      <sheetData sheetId="2622">
        <row r="9">
          <cell r="A9" t="str">
            <v>A</v>
          </cell>
        </row>
      </sheetData>
      <sheetData sheetId="2623">
        <row r="9">
          <cell r="A9" t="str">
            <v>A</v>
          </cell>
        </row>
      </sheetData>
      <sheetData sheetId="2624">
        <row r="9">
          <cell r="A9" t="str">
            <v>A</v>
          </cell>
        </row>
      </sheetData>
      <sheetData sheetId="2625">
        <row r="9">
          <cell r="A9" t="str">
            <v>A</v>
          </cell>
        </row>
      </sheetData>
      <sheetData sheetId="2626">
        <row r="9">
          <cell r="A9" t="str">
            <v>A</v>
          </cell>
        </row>
      </sheetData>
      <sheetData sheetId="2627">
        <row r="9">
          <cell r="A9" t="str">
            <v>A</v>
          </cell>
        </row>
      </sheetData>
      <sheetData sheetId="2628">
        <row r="9">
          <cell r="A9" t="str">
            <v>A</v>
          </cell>
        </row>
      </sheetData>
      <sheetData sheetId="2629">
        <row r="9">
          <cell r="A9" t="str">
            <v>A</v>
          </cell>
        </row>
      </sheetData>
      <sheetData sheetId="2630">
        <row r="9">
          <cell r="A9" t="str">
            <v>A</v>
          </cell>
        </row>
      </sheetData>
      <sheetData sheetId="2631">
        <row r="9">
          <cell r="A9" t="str">
            <v>A</v>
          </cell>
        </row>
      </sheetData>
      <sheetData sheetId="2632">
        <row r="9">
          <cell r="A9" t="str">
            <v>A</v>
          </cell>
        </row>
      </sheetData>
      <sheetData sheetId="2633">
        <row r="9">
          <cell r="A9" t="str">
            <v>A</v>
          </cell>
        </row>
      </sheetData>
      <sheetData sheetId="2634">
        <row r="9">
          <cell r="A9" t="str">
            <v>A</v>
          </cell>
        </row>
      </sheetData>
      <sheetData sheetId="2635">
        <row r="9">
          <cell r="A9" t="str">
            <v>A</v>
          </cell>
        </row>
      </sheetData>
      <sheetData sheetId="2636">
        <row r="9">
          <cell r="A9" t="str">
            <v>A</v>
          </cell>
        </row>
      </sheetData>
      <sheetData sheetId="2637">
        <row r="9">
          <cell r="A9" t="str">
            <v>A</v>
          </cell>
        </row>
      </sheetData>
      <sheetData sheetId="2638">
        <row r="9">
          <cell r="A9" t="str">
            <v>A</v>
          </cell>
        </row>
      </sheetData>
      <sheetData sheetId="2639">
        <row r="9">
          <cell r="A9" t="str">
            <v>A</v>
          </cell>
        </row>
      </sheetData>
      <sheetData sheetId="2640">
        <row r="9">
          <cell r="A9" t="str">
            <v>A</v>
          </cell>
        </row>
      </sheetData>
      <sheetData sheetId="2641">
        <row r="9">
          <cell r="A9" t="str">
            <v>A</v>
          </cell>
        </row>
      </sheetData>
      <sheetData sheetId="2642">
        <row r="9">
          <cell r="A9" t="str">
            <v>A</v>
          </cell>
        </row>
      </sheetData>
      <sheetData sheetId="2643">
        <row r="9">
          <cell r="A9" t="str">
            <v>A</v>
          </cell>
        </row>
      </sheetData>
      <sheetData sheetId="2644">
        <row r="9">
          <cell r="A9" t="str">
            <v>A</v>
          </cell>
        </row>
      </sheetData>
      <sheetData sheetId="2645">
        <row r="9">
          <cell r="A9" t="str">
            <v>A</v>
          </cell>
        </row>
      </sheetData>
      <sheetData sheetId="2646">
        <row r="9">
          <cell r="A9" t="str">
            <v>A</v>
          </cell>
        </row>
      </sheetData>
      <sheetData sheetId="2647">
        <row r="9">
          <cell r="A9" t="str">
            <v>A</v>
          </cell>
        </row>
      </sheetData>
      <sheetData sheetId="2648">
        <row r="9">
          <cell r="A9" t="str">
            <v>A</v>
          </cell>
        </row>
      </sheetData>
      <sheetData sheetId="2649">
        <row r="9">
          <cell r="A9" t="str">
            <v>A</v>
          </cell>
        </row>
      </sheetData>
      <sheetData sheetId="2650">
        <row r="9">
          <cell r="A9" t="str">
            <v>A</v>
          </cell>
        </row>
      </sheetData>
      <sheetData sheetId="2651">
        <row r="9">
          <cell r="A9" t="str">
            <v>A</v>
          </cell>
        </row>
      </sheetData>
      <sheetData sheetId="2652">
        <row r="9">
          <cell r="A9" t="str">
            <v>A</v>
          </cell>
        </row>
      </sheetData>
      <sheetData sheetId="2653">
        <row r="9">
          <cell r="A9" t="str">
            <v>A</v>
          </cell>
        </row>
      </sheetData>
      <sheetData sheetId="2654">
        <row r="9">
          <cell r="A9" t="str">
            <v>A</v>
          </cell>
        </row>
      </sheetData>
      <sheetData sheetId="2655">
        <row r="9">
          <cell r="A9" t="str">
            <v>A</v>
          </cell>
        </row>
      </sheetData>
      <sheetData sheetId="2656">
        <row r="9">
          <cell r="A9" t="str">
            <v>A</v>
          </cell>
        </row>
      </sheetData>
      <sheetData sheetId="2657">
        <row r="9">
          <cell r="A9" t="str">
            <v>A</v>
          </cell>
        </row>
      </sheetData>
      <sheetData sheetId="2658">
        <row r="9">
          <cell r="A9" t="str">
            <v>A</v>
          </cell>
        </row>
      </sheetData>
      <sheetData sheetId="2659">
        <row r="9">
          <cell r="A9" t="str">
            <v>A</v>
          </cell>
        </row>
      </sheetData>
      <sheetData sheetId="2660">
        <row r="9">
          <cell r="A9" t="str">
            <v>A</v>
          </cell>
        </row>
      </sheetData>
      <sheetData sheetId="2661">
        <row r="9">
          <cell r="A9" t="str">
            <v>A</v>
          </cell>
        </row>
      </sheetData>
      <sheetData sheetId="2662">
        <row r="9">
          <cell r="A9" t="str">
            <v>A</v>
          </cell>
        </row>
      </sheetData>
      <sheetData sheetId="2663">
        <row r="9">
          <cell r="A9" t="str">
            <v>A</v>
          </cell>
        </row>
      </sheetData>
      <sheetData sheetId="2664">
        <row r="9">
          <cell r="A9" t="str">
            <v>A</v>
          </cell>
        </row>
      </sheetData>
      <sheetData sheetId="2665">
        <row r="9">
          <cell r="A9" t="str">
            <v>A</v>
          </cell>
        </row>
      </sheetData>
      <sheetData sheetId="2666">
        <row r="9">
          <cell r="A9" t="str">
            <v>A</v>
          </cell>
        </row>
      </sheetData>
      <sheetData sheetId="2667">
        <row r="9">
          <cell r="A9" t="str">
            <v>A</v>
          </cell>
        </row>
      </sheetData>
      <sheetData sheetId="2668">
        <row r="9">
          <cell r="A9" t="str">
            <v>A</v>
          </cell>
        </row>
      </sheetData>
      <sheetData sheetId="2669">
        <row r="9">
          <cell r="A9" t="str">
            <v>A</v>
          </cell>
        </row>
      </sheetData>
      <sheetData sheetId="2670">
        <row r="9">
          <cell r="A9" t="str">
            <v>A</v>
          </cell>
        </row>
      </sheetData>
      <sheetData sheetId="2671">
        <row r="9">
          <cell r="A9" t="str">
            <v>A</v>
          </cell>
        </row>
      </sheetData>
      <sheetData sheetId="2672">
        <row r="9">
          <cell r="A9" t="str">
            <v>A</v>
          </cell>
        </row>
      </sheetData>
      <sheetData sheetId="2673">
        <row r="9">
          <cell r="A9" t="str">
            <v>A</v>
          </cell>
        </row>
      </sheetData>
      <sheetData sheetId="2674">
        <row r="9">
          <cell r="A9" t="str">
            <v>A</v>
          </cell>
        </row>
      </sheetData>
      <sheetData sheetId="2675">
        <row r="9">
          <cell r="A9" t="str">
            <v>A</v>
          </cell>
        </row>
      </sheetData>
      <sheetData sheetId="2676">
        <row r="9">
          <cell r="A9" t="str">
            <v>A</v>
          </cell>
        </row>
      </sheetData>
      <sheetData sheetId="2677">
        <row r="9">
          <cell r="A9" t="str">
            <v>A</v>
          </cell>
        </row>
      </sheetData>
      <sheetData sheetId="2678">
        <row r="9">
          <cell r="A9" t="str">
            <v>A</v>
          </cell>
        </row>
      </sheetData>
      <sheetData sheetId="2679">
        <row r="9">
          <cell r="A9" t="str">
            <v>A</v>
          </cell>
        </row>
      </sheetData>
      <sheetData sheetId="2680">
        <row r="9">
          <cell r="A9" t="str">
            <v>A</v>
          </cell>
        </row>
      </sheetData>
      <sheetData sheetId="2681">
        <row r="9">
          <cell r="A9" t="str">
            <v>A</v>
          </cell>
        </row>
      </sheetData>
      <sheetData sheetId="2682">
        <row r="9">
          <cell r="A9" t="str">
            <v>A</v>
          </cell>
        </row>
      </sheetData>
      <sheetData sheetId="2683">
        <row r="9">
          <cell r="A9" t="str">
            <v>A</v>
          </cell>
        </row>
      </sheetData>
      <sheetData sheetId="2684">
        <row r="9">
          <cell r="A9" t="str">
            <v>A</v>
          </cell>
        </row>
      </sheetData>
      <sheetData sheetId="2685">
        <row r="9">
          <cell r="A9" t="str">
            <v>A</v>
          </cell>
        </row>
      </sheetData>
      <sheetData sheetId="2686">
        <row r="9">
          <cell r="A9" t="str">
            <v>A</v>
          </cell>
        </row>
      </sheetData>
      <sheetData sheetId="2687">
        <row r="9">
          <cell r="A9" t="str">
            <v>A</v>
          </cell>
        </row>
      </sheetData>
      <sheetData sheetId="2688">
        <row r="9">
          <cell r="A9" t="str">
            <v>A</v>
          </cell>
        </row>
      </sheetData>
      <sheetData sheetId="2689">
        <row r="9">
          <cell r="A9" t="str">
            <v>A</v>
          </cell>
        </row>
      </sheetData>
      <sheetData sheetId="2690">
        <row r="9">
          <cell r="A9" t="str">
            <v>A</v>
          </cell>
        </row>
      </sheetData>
      <sheetData sheetId="2691">
        <row r="9">
          <cell r="A9" t="str">
            <v>A</v>
          </cell>
        </row>
      </sheetData>
      <sheetData sheetId="2692">
        <row r="9">
          <cell r="A9" t="str">
            <v>A</v>
          </cell>
        </row>
      </sheetData>
      <sheetData sheetId="2693">
        <row r="9">
          <cell r="A9" t="str">
            <v>A</v>
          </cell>
        </row>
      </sheetData>
      <sheetData sheetId="2694">
        <row r="9">
          <cell r="A9" t="str">
            <v>A</v>
          </cell>
        </row>
      </sheetData>
      <sheetData sheetId="2695">
        <row r="9">
          <cell r="A9" t="str">
            <v>A</v>
          </cell>
        </row>
      </sheetData>
      <sheetData sheetId="2696">
        <row r="9">
          <cell r="A9" t="str">
            <v>A</v>
          </cell>
        </row>
      </sheetData>
      <sheetData sheetId="2697">
        <row r="9">
          <cell r="A9" t="str">
            <v>A</v>
          </cell>
        </row>
      </sheetData>
      <sheetData sheetId="2698">
        <row r="9">
          <cell r="A9" t="str">
            <v>A</v>
          </cell>
        </row>
      </sheetData>
      <sheetData sheetId="2699">
        <row r="9">
          <cell r="A9" t="str">
            <v>A</v>
          </cell>
        </row>
      </sheetData>
      <sheetData sheetId="2700">
        <row r="9">
          <cell r="A9" t="str">
            <v>A</v>
          </cell>
        </row>
      </sheetData>
      <sheetData sheetId="2701">
        <row r="9">
          <cell r="A9" t="str">
            <v>A</v>
          </cell>
        </row>
      </sheetData>
      <sheetData sheetId="2702">
        <row r="9">
          <cell r="A9" t="str">
            <v>A</v>
          </cell>
        </row>
      </sheetData>
      <sheetData sheetId="2703">
        <row r="9">
          <cell r="A9" t="str">
            <v>A</v>
          </cell>
        </row>
      </sheetData>
      <sheetData sheetId="2704">
        <row r="9">
          <cell r="A9" t="str">
            <v>A</v>
          </cell>
        </row>
      </sheetData>
      <sheetData sheetId="2705">
        <row r="9">
          <cell r="A9" t="str">
            <v>A</v>
          </cell>
        </row>
      </sheetData>
      <sheetData sheetId="2706">
        <row r="9">
          <cell r="A9" t="str">
            <v>A</v>
          </cell>
        </row>
      </sheetData>
      <sheetData sheetId="2707">
        <row r="9">
          <cell r="A9" t="str">
            <v>A</v>
          </cell>
        </row>
      </sheetData>
      <sheetData sheetId="2708">
        <row r="9">
          <cell r="A9" t="str">
            <v>A</v>
          </cell>
        </row>
      </sheetData>
      <sheetData sheetId="2709">
        <row r="9">
          <cell r="A9" t="str">
            <v>A</v>
          </cell>
        </row>
      </sheetData>
      <sheetData sheetId="2710">
        <row r="9">
          <cell r="A9" t="str">
            <v>A</v>
          </cell>
        </row>
      </sheetData>
      <sheetData sheetId="2711">
        <row r="9">
          <cell r="A9" t="str">
            <v>A</v>
          </cell>
        </row>
      </sheetData>
      <sheetData sheetId="2712">
        <row r="9">
          <cell r="A9" t="str">
            <v>A</v>
          </cell>
        </row>
      </sheetData>
      <sheetData sheetId="2713">
        <row r="9">
          <cell r="A9" t="str">
            <v>A</v>
          </cell>
        </row>
      </sheetData>
      <sheetData sheetId="2714">
        <row r="9">
          <cell r="A9" t="str">
            <v>A</v>
          </cell>
        </row>
      </sheetData>
      <sheetData sheetId="2715">
        <row r="9">
          <cell r="A9" t="str">
            <v>A</v>
          </cell>
        </row>
      </sheetData>
      <sheetData sheetId="2716">
        <row r="9">
          <cell r="A9" t="str">
            <v>A</v>
          </cell>
        </row>
      </sheetData>
      <sheetData sheetId="2717">
        <row r="9">
          <cell r="A9" t="str">
            <v>A</v>
          </cell>
        </row>
      </sheetData>
      <sheetData sheetId="2718">
        <row r="9">
          <cell r="A9" t="str">
            <v>A</v>
          </cell>
        </row>
      </sheetData>
      <sheetData sheetId="2719">
        <row r="9">
          <cell r="A9" t="str">
            <v>A</v>
          </cell>
        </row>
      </sheetData>
      <sheetData sheetId="2720">
        <row r="9">
          <cell r="A9" t="str">
            <v>A</v>
          </cell>
        </row>
      </sheetData>
      <sheetData sheetId="2721">
        <row r="9">
          <cell r="A9" t="str">
            <v>A</v>
          </cell>
        </row>
      </sheetData>
      <sheetData sheetId="2722">
        <row r="9">
          <cell r="A9" t="str">
            <v>A</v>
          </cell>
        </row>
      </sheetData>
      <sheetData sheetId="2723">
        <row r="9">
          <cell r="A9" t="str">
            <v>A</v>
          </cell>
        </row>
      </sheetData>
      <sheetData sheetId="2724">
        <row r="9">
          <cell r="A9" t="str">
            <v>A</v>
          </cell>
        </row>
      </sheetData>
      <sheetData sheetId="2725">
        <row r="9">
          <cell r="A9" t="str">
            <v>A</v>
          </cell>
        </row>
      </sheetData>
      <sheetData sheetId="2726">
        <row r="9">
          <cell r="A9" t="str">
            <v>A</v>
          </cell>
        </row>
      </sheetData>
      <sheetData sheetId="2727">
        <row r="9">
          <cell r="A9" t="str">
            <v>A</v>
          </cell>
        </row>
      </sheetData>
      <sheetData sheetId="2728">
        <row r="9">
          <cell r="A9" t="str">
            <v>A</v>
          </cell>
        </row>
      </sheetData>
      <sheetData sheetId="2729">
        <row r="9">
          <cell r="A9" t="str">
            <v>A</v>
          </cell>
        </row>
      </sheetData>
      <sheetData sheetId="2730">
        <row r="9">
          <cell r="A9" t="str">
            <v>A</v>
          </cell>
        </row>
      </sheetData>
      <sheetData sheetId="2731">
        <row r="9">
          <cell r="A9" t="str">
            <v>A</v>
          </cell>
        </row>
      </sheetData>
      <sheetData sheetId="2732">
        <row r="9">
          <cell r="A9" t="str">
            <v>A</v>
          </cell>
        </row>
      </sheetData>
      <sheetData sheetId="2733">
        <row r="9">
          <cell r="A9" t="str">
            <v>A</v>
          </cell>
        </row>
      </sheetData>
      <sheetData sheetId="2734">
        <row r="9">
          <cell r="A9" t="str">
            <v>A</v>
          </cell>
        </row>
      </sheetData>
      <sheetData sheetId="2735">
        <row r="9">
          <cell r="A9" t="str">
            <v>A</v>
          </cell>
        </row>
      </sheetData>
      <sheetData sheetId="2736">
        <row r="9">
          <cell r="A9" t="str">
            <v>A</v>
          </cell>
        </row>
      </sheetData>
      <sheetData sheetId="2737">
        <row r="9">
          <cell r="A9" t="str">
            <v>A</v>
          </cell>
        </row>
      </sheetData>
      <sheetData sheetId="2738">
        <row r="9">
          <cell r="A9" t="str">
            <v>A</v>
          </cell>
        </row>
      </sheetData>
      <sheetData sheetId="2739">
        <row r="9">
          <cell r="A9" t="str">
            <v>A</v>
          </cell>
        </row>
      </sheetData>
      <sheetData sheetId="2740">
        <row r="9">
          <cell r="A9" t="str">
            <v>A</v>
          </cell>
        </row>
      </sheetData>
      <sheetData sheetId="2741">
        <row r="9">
          <cell r="A9" t="str">
            <v>A</v>
          </cell>
        </row>
      </sheetData>
      <sheetData sheetId="2742">
        <row r="9">
          <cell r="A9" t="str">
            <v>A</v>
          </cell>
        </row>
      </sheetData>
      <sheetData sheetId="2743">
        <row r="9">
          <cell r="A9" t="str">
            <v>A</v>
          </cell>
        </row>
      </sheetData>
      <sheetData sheetId="2744">
        <row r="9">
          <cell r="A9" t="str">
            <v>A</v>
          </cell>
        </row>
      </sheetData>
      <sheetData sheetId="2745">
        <row r="9">
          <cell r="A9" t="str">
            <v>A</v>
          </cell>
        </row>
      </sheetData>
      <sheetData sheetId="2746">
        <row r="9">
          <cell r="A9" t="str">
            <v>A</v>
          </cell>
        </row>
      </sheetData>
      <sheetData sheetId="2747">
        <row r="9">
          <cell r="A9" t="str">
            <v>A</v>
          </cell>
        </row>
      </sheetData>
      <sheetData sheetId="2748">
        <row r="9">
          <cell r="A9" t="str">
            <v>A</v>
          </cell>
        </row>
      </sheetData>
      <sheetData sheetId="2749">
        <row r="9">
          <cell r="A9" t="str">
            <v>A</v>
          </cell>
        </row>
      </sheetData>
      <sheetData sheetId="2750">
        <row r="9">
          <cell r="A9" t="str">
            <v>A</v>
          </cell>
        </row>
      </sheetData>
      <sheetData sheetId="2751">
        <row r="9">
          <cell r="A9" t="str">
            <v>A</v>
          </cell>
        </row>
      </sheetData>
      <sheetData sheetId="2752">
        <row r="9">
          <cell r="A9" t="str">
            <v>A</v>
          </cell>
        </row>
      </sheetData>
      <sheetData sheetId="2753">
        <row r="9">
          <cell r="A9" t="str">
            <v>A</v>
          </cell>
        </row>
      </sheetData>
      <sheetData sheetId="2754">
        <row r="9">
          <cell r="A9" t="str">
            <v>A</v>
          </cell>
        </row>
      </sheetData>
      <sheetData sheetId="2755">
        <row r="9">
          <cell r="A9" t="str">
            <v>A</v>
          </cell>
        </row>
      </sheetData>
      <sheetData sheetId="2756">
        <row r="9">
          <cell r="A9" t="str">
            <v>A</v>
          </cell>
        </row>
      </sheetData>
      <sheetData sheetId="2757">
        <row r="9">
          <cell r="A9" t="str">
            <v>A</v>
          </cell>
        </row>
      </sheetData>
      <sheetData sheetId="2758">
        <row r="9">
          <cell r="A9" t="str">
            <v>A</v>
          </cell>
        </row>
      </sheetData>
      <sheetData sheetId="2759">
        <row r="9">
          <cell r="A9" t="str">
            <v>A</v>
          </cell>
        </row>
      </sheetData>
      <sheetData sheetId="2760">
        <row r="9">
          <cell r="A9" t="str">
            <v>A</v>
          </cell>
        </row>
      </sheetData>
      <sheetData sheetId="2761">
        <row r="9">
          <cell r="A9" t="str">
            <v>A</v>
          </cell>
        </row>
      </sheetData>
      <sheetData sheetId="2762">
        <row r="9">
          <cell r="A9" t="str">
            <v>A</v>
          </cell>
        </row>
      </sheetData>
      <sheetData sheetId="2763">
        <row r="9">
          <cell r="A9" t="str">
            <v>A</v>
          </cell>
        </row>
      </sheetData>
      <sheetData sheetId="2764">
        <row r="9">
          <cell r="A9" t="str">
            <v>A</v>
          </cell>
        </row>
      </sheetData>
      <sheetData sheetId="2765">
        <row r="9">
          <cell r="A9" t="str">
            <v>A</v>
          </cell>
        </row>
      </sheetData>
      <sheetData sheetId="2766">
        <row r="9">
          <cell r="A9" t="str">
            <v>A</v>
          </cell>
        </row>
      </sheetData>
      <sheetData sheetId="2767">
        <row r="9">
          <cell r="A9" t="str">
            <v>A</v>
          </cell>
        </row>
      </sheetData>
      <sheetData sheetId="2768">
        <row r="9">
          <cell r="A9" t="str">
            <v>A</v>
          </cell>
        </row>
      </sheetData>
      <sheetData sheetId="2769">
        <row r="9">
          <cell r="A9" t="str">
            <v>A</v>
          </cell>
        </row>
      </sheetData>
      <sheetData sheetId="2770">
        <row r="9">
          <cell r="A9" t="str">
            <v>A</v>
          </cell>
        </row>
      </sheetData>
      <sheetData sheetId="2771">
        <row r="9">
          <cell r="A9" t="str">
            <v>A</v>
          </cell>
        </row>
      </sheetData>
      <sheetData sheetId="2772">
        <row r="9">
          <cell r="A9" t="str">
            <v>A</v>
          </cell>
        </row>
      </sheetData>
      <sheetData sheetId="2773">
        <row r="9">
          <cell r="A9" t="str">
            <v>A</v>
          </cell>
        </row>
      </sheetData>
      <sheetData sheetId="2774">
        <row r="9">
          <cell r="A9" t="str">
            <v>A</v>
          </cell>
        </row>
      </sheetData>
      <sheetData sheetId="2775">
        <row r="9">
          <cell r="A9" t="str">
            <v>A</v>
          </cell>
        </row>
      </sheetData>
      <sheetData sheetId="2776">
        <row r="9">
          <cell r="A9" t="str">
            <v>A</v>
          </cell>
        </row>
      </sheetData>
      <sheetData sheetId="2777">
        <row r="9">
          <cell r="A9" t="str">
            <v>A</v>
          </cell>
        </row>
      </sheetData>
      <sheetData sheetId="2778">
        <row r="9">
          <cell r="A9" t="str">
            <v>A</v>
          </cell>
        </row>
      </sheetData>
      <sheetData sheetId="2779">
        <row r="9">
          <cell r="A9" t="str">
            <v>A</v>
          </cell>
        </row>
      </sheetData>
      <sheetData sheetId="2780">
        <row r="9">
          <cell r="A9" t="str">
            <v>A</v>
          </cell>
        </row>
      </sheetData>
      <sheetData sheetId="2781">
        <row r="9">
          <cell r="A9" t="str">
            <v>A</v>
          </cell>
        </row>
      </sheetData>
      <sheetData sheetId="2782">
        <row r="9">
          <cell r="A9" t="str">
            <v>A</v>
          </cell>
        </row>
      </sheetData>
      <sheetData sheetId="2783">
        <row r="9">
          <cell r="A9" t="str">
            <v>A</v>
          </cell>
        </row>
      </sheetData>
      <sheetData sheetId="2784">
        <row r="9">
          <cell r="A9" t="str">
            <v>A</v>
          </cell>
        </row>
      </sheetData>
      <sheetData sheetId="2785">
        <row r="9">
          <cell r="A9" t="str">
            <v>A</v>
          </cell>
        </row>
      </sheetData>
      <sheetData sheetId="2786">
        <row r="9">
          <cell r="A9" t="str">
            <v>A</v>
          </cell>
        </row>
      </sheetData>
      <sheetData sheetId="2787">
        <row r="9">
          <cell r="A9" t="str">
            <v>A</v>
          </cell>
        </row>
      </sheetData>
      <sheetData sheetId="2788">
        <row r="9">
          <cell r="A9" t="str">
            <v>A</v>
          </cell>
        </row>
      </sheetData>
      <sheetData sheetId="2789">
        <row r="9">
          <cell r="A9" t="str">
            <v>A</v>
          </cell>
        </row>
      </sheetData>
      <sheetData sheetId="2790">
        <row r="9">
          <cell r="A9" t="str">
            <v>A</v>
          </cell>
        </row>
      </sheetData>
      <sheetData sheetId="2791">
        <row r="9">
          <cell r="A9" t="str">
            <v>A</v>
          </cell>
        </row>
      </sheetData>
      <sheetData sheetId="2792">
        <row r="9">
          <cell r="A9" t="str">
            <v>A</v>
          </cell>
        </row>
      </sheetData>
      <sheetData sheetId="2793">
        <row r="9">
          <cell r="A9" t="str">
            <v>A</v>
          </cell>
        </row>
      </sheetData>
      <sheetData sheetId="2794">
        <row r="9">
          <cell r="A9" t="str">
            <v>A</v>
          </cell>
        </row>
      </sheetData>
      <sheetData sheetId="2795">
        <row r="9">
          <cell r="A9" t="str">
            <v>A</v>
          </cell>
        </row>
      </sheetData>
      <sheetData sheetId="2796">
        <row r="9">
          <cell r="A9" t="str">
            <v>A</v>
          </cell>
        </row>
      </sheetData>
      <sheetData sheetId="2797">
        <row r="9">
          <cell r="A9" t="str">
            <v>A</v>
          </cell>
        </row>
      </sheetData>
      <sheetData sheetId="2798">
        <row r="9">
          <cell r="A9" t="str">
            <v>A</v>
          </cell>
        </row>
      </sheetData>
      <sheetData sheetId="2799">
        <row r="9">
          <cell r="A9" t="str">
            <v>A</v>
          </cell>
        </row>
      </sheetData>
      <sheetData sheetId="2800">
        <row r="9">
          <cell r="A9" t="str">
            <v>A</v>
          </cell>
        </row>
      </sheetData>
      <sheetData sheetId="2801">
        <row r="9">
          <cell r="A9" t="str">
            <v>A</v>
          </cell>
        </row>
      </sheetData>
      <sheetData sheetId="2802">
        <row r="9">
          <cell r="A9" t="str">
            <v>A</v>
          </cell>
        </row>
      </sheetData>
      <sheetData sheetId="2803">
        <row r="9">
          <cell r="A9" t="str">
            <v>A</v>
          </cell>
        </row>
      </sheetData>
      <sheetData sheetId="2804">
        <row r="9">
          <cell r="A9" t="str">
            <v>A</v>
          </cell>
        </row>
      </sheetData>
      <sheetData sheetId="2805">
        <row r="9">
          <cell r="A9" t="str">
            <v>A</v>
          </cell>
        </row>
      </sheetData>
      <sheetData sheetId="2806">
        <row r="9">
          <cell r="A9" t="str">
            <v>A</v>
          </cell>
        </row>
      </sheetData>
      <sheetData sheetId="2807">
        <row r="9">
          <cell r="A9" t="str">
            <v>A</v>
          </cell>
        </row>
      </sheetData>
      <sheetData sheetId="2808">
        <row r="9">
          <cell r="A9" t="str">
            <v>A</v>
          </cell>
        </row>
      </sheetData>
      <sheetData sheetId="2809">
        <row r="9">
          <cell r="A9" t="str">
            <v>A</v>
          </cell>
        </row>
      </sheetData>
      <sheetData sheetId="2810">
        <row r="9">
          <cell r="A9" t="str">
            <v>A</v>
          </cell>
        </row>
      </sheetData>
      <sheetData sheetId="2811">
        <row r="9">
          <cell r="A9" t="str">
            <v>A</v>
          </cell>
        </row>
      </sheetData>
      <sheetData sheetId="2812">
        <row r="9">
          <cell r="A9" t="str">
            <v>A</v>
          </cell>
        </row>
      </sheetData>
      <sheetData sheetId="2813">
        <row r="9">
          <cell r="A9" t="str">
            <v>A</v>
          </cell>
        </row>
      </sheetData>
      <sheetData sheetId="2814">
        <row r="9">
          <cell r="A9" t="str">
            <v>A</v>
          </cell>
        </row>
      </sheetData>
      <sheetData sheetId="2815">
        <row r="9">
          <cell r="A9" t="str">
            <v>A</v>
          </cell>
        </row>
      </sheetData>
      <sheetData sheetId="2816">
        <row r="9">
          <cell r="A9" t="str">
            <v>A</v>
          </cell>
        </row>
      </sheetData>
      <sheetData sheetId="2817">
        <row r="9">
          <cell r="A9" t="str">
            <v>A</v>
          </cell>
        </row>
      </sheetData>
      <sheetData sheetId="2818">
        <row r="9">
          <cell r="A9" t="str">
            <v>A</v>
          </cell>
        </row>
      </sheetData>
      <sheetData sheetId="2819">
        <row r="9">
          <cell r="A9" t="str">
            <v>A</v>
          </cell>
        </row>
      </sheetData>
      <sheetData sheetId="2820">
        <row r="9">
          <cell r="A9" t="str">
            <v>A</v>
          </cell>
        </row>
      </sheetData>
      <sheetData sheetId="2821">
        <row r="9">
          <cell r="A9" t="str">
            <v>A</v>
          </cell>
        </row>
      </sheetData>
      <sheetData sheetId="2822">
        <row r="9">
          <cell r="A9" t="str">
            <v>A</v>
          </cell>
        </row>
      </sheetData>
      <sheetData sheetId="2823">
        <row r="9">
          <cell r="A9" t="str">
            <v>A</v>
          </cell>
        </row>
      </sheetData>
      <sheetData sheetId="2824">
        <row r="9">
          <cell r="A9" t="str">
            <v>A</v>
          </cell>
        </row>
      </sheetData>
      <sheetData sheetId="2825">
        <row r="9">
          <cell r="A9" t="str">
            <v>A</v>
          </cell>
        </row>
      </sheetData>
      <sheetData sheetId="2826">
        <row r="9">
          <cell r="A9" t="str">
            <v>A</v>
          </cell>
        </row>
      </sheetData>
      <sheetData sheetId="2827">
        <row r="9">
          <cell r="A9" t="str">
            <v>A</v>
          </cell>
        </row>
      </sheetData>
      <sheetData sheetId="2828">
        <row r="9">
          <cell r="A9" t="str">
            <v>A</v>
          </cell>
        </row>
      </sheetData>
      <sheetData sheetId="2829">
        <row r="9">
          <cell r="A9" t="str">
            <v>A</v>
          </cell>
        </row>
      </sheetData>
      <sheetData sheetId="2830">
        <row r="9">
          <cell r="A9" t="str">
            <v>A</v>
          </cell>
        </row>
      </sheetData>
      <sheetData sheetId="2831">
        <row r="9">
          <cell r="A9" t="str">
            <v>A</v>
          </cell>
        </row>
      </sheetData>
      <sheetData sheetId="2832">
        <row r="9">
          <cell r="A9" t="str">
            <v>A</v>
          </cell>
        </row>
      </sheetData>
      <sheetData sheetId="2833">
        <row r="9">
          <cell r="A9" t="str">
            <v>A</v>
          </cell>
        </row>
      </sheetData>
      <sheetData sheetId="2834">
        <row r="9">
          <cell r="A9" t="str">
            <v>A</v>
          </cell>
        </row>
      </sheetData>
      <sheetData sheetId="2835">
        <row r="9">
          <cell r="A9" t="str">
            <v>A</v>
          </cell>
        </row>
      </sheetData>
      <sheetData sheetId="2836">
        <row r="9">
          <cell r="A9" t="str">
            <v>A</v>
          </cell>
        </row>
      </sheetData>
      <sheetData sheetId="2837">
        <row r="9">
          <cell r="A9" t="str">
            <v>A</v>
          </cell>
        </row>
      </sheetData>
      <sheetData sheetId="2838">
        <row r="9">
          <cell r="A9" t="str">
            <v>A</v>
          </cell>
        </row>
      </sheetData>
      <sheetData sheetId="2839">
        <row r="9">
          <cell r="A9" t="str">
            <v>A</v>
          </cell>
        </row>
      </sheetData>
      <sheetData sheetId="2840">
        <row r="9">
          <cell r="A9" t="str">
            <v>A</v>
          </cell>
        </row>
      </sheetData>
      <sheetData sheetId="2841">
        <row r="9">
          <cell r="A9" t="str">
            <v>A</v>
          </cell>
        </row>
      </sheetData>
      <sheetData sheetId="2842">
        <row r="9">
          <cell r="A9" t="str">
            <v>A</v>
          </cell>
        </row>
      </sheetData>
      <sheetData sheetId="2843">
        <row r="9">
          <cell r="A9" t="str">
            <v>A</v>
          </cell>
        </row>
      </sheetData>
      <sheetData sheetId="2844">
        <row r="9">
          <cell r="A9" t="str">
            <v>A</v>
          </cell>
        </row>
      </sheetData>
      <sheetData sheetId="2845">
        <row r="9">
          <cell r="A9" t="str">
            <v>A</v>
          </cell>
        </row>
      </sheetData>
      <sheetData sheetId="2846">
        <row r="9">
          <cell r="A9" t="str">
            <v>A</v>
          </cell>
        </row>
      </sheetData>
      <sheetData sheetId="2847">
        <row r="9">
          <cell r="A9" t="str">
            <v>A</v>
          </cell>
        </row>
      </sheetData>
      <sheetData sheetId="2848">
        <row r="9">
          <cell r="A9" t="str">
            <v>A</v>
          </cell>
        </row>
      </sheetData>
      <sheetData sheetId="2849">
        <row r="9">
          <cell r="A9" t="str">
            <v>A</v>
          </cell>
        </row>
      </sheetData>
      <sheetData sheetId="2850">
        <row r="9">
          <cell r="A9" t="str">
            <v>A</v>
          </cell>
        </row>
      </sheetData>
      <sheetData sheetId="2851">
        <row r="9">
          <cell r="A9" t="str">
            <v>A</v>
          </cell>
        </row>
      </sheetData>
      <sheetData sheetId="2852">
        <row r="9">
          <cell r="A9" t="str">
            <v>A</v>
          </cell>
        </row>
      </sheetData>
      <sheetData sheetId="2853">
        <row r="9">
          <cell r="A9" t="str">
            <v>A</v>
          </cell>
        </row>
      </sheetData>
      <sheetData sheetId="2854">
        <row r="9">
          <cell r="A9" t="str">
            <v>A</v>
          </cell>
        </row>
      </sheetData>
      <sheetData sheetId="2855">
        <row r="9">
          <cell r="A9" t="str">
            <v>A</v>
          </cell>
        </row>
      </sheetData>
      <sheetData sheetId="2856">
        <row r="9">
          <cell r="A9" t="str">
            <v>A</v>
          </cell>
        </row>
      </sheetData>
      <sheetData sheetId="2857">
        <row r="9">
          <cell r="A9" t="str">
            <v>A</v>
          </cell>
        </row>
      </sheetData>
      <sheetData sheetId="2858">
        <row r="9">
          <cell r="A9" t="str">
            <v>A</v>
          </cell>
        </row>
      </sheetData>
      <sheetData sheetId="2859">
        <row r="9">
          <cell r="A9" t="str">
            <v>A</v>
          </cell>
        </row>
      </sheetData>
      <sheetData sheetId="2860">
        <row r="9">
          <cell r="A9" t="str">
            <v>A</v>
          </cell>
        </row>
      </sheetData>
      <sheetData sheetId="2861">
        <row r="9">
          <cell r="A9" t="str">
            <v>A</v>
          </cell>
        </row>
      </sheetData>
      <sheetData sheetId="2862">
        <row r="9">
          <cell r="A9" t="str">
            <v>A</v>
          </cell>
        </row>
      </sheetData>
      <sheetData sheetId="2863">
        <row r="9">
          <cell r="A9" t="str">
            <v>A</v>
          </cell>
        </row>
      </sheetData>
      <sheetData sheetId="2864">
        <row r="9">
          <cell r="A9" t="str">
            <v>A</v>
          </cell>
        </row>
      </sheetData>
      <sheetData sheetId="2865">
        <row r="9">
          <cell r="A9" t="str">
            <v>A</v>
          </cell>
        </row>
      </sheetData>
      <sheetData sheetId="2866">
        <row r="9">
          <cell r="A9" t="str">
            <v>A</v>
          </cell>
        </row>
      </sheetData>
      <sheetData sheetId="2867">
        <row r="9">
          <cell r="A9" t="str">
            <v>A</v>
          </cell>
        </row>
      </sheetData>
      <sheetData sheetId="2868">
        <row r="9">
          <cell r="A9" t="str">
            <v>A</v>
          </cell>
        </row>
      </sheetData>
      <sheetData sheetId="2869">
        <row r="9">
          <cell r="A9" t="str">
            <v>A</v>
          </cell>
        </row>
      </sheetData>
      <sheetData sheetId="2870">
        <row r="9">
          <cell r="A9" t="str">
            <v>A</v>
          </cell>
        </row>
      </sheetData>
      <sheetData sheetId="2871">
        <row r="9">
          <cell r="A9" t="str">
            <v>A</v>
          </cell>
        </row>
      </sheetData>
      <sheetData sheetId="2872">
        <row r="9">
          <cell r="A9" t="str">
            <v>A</v>
          </cell>
        </row>
      </sheetData>
      <sheetData sheetId="2873">
        <row r="9">
          <cell r="A9" t="str">
            <v>A</v>
          </cell>
        </row>
      </sheetData>
      <sheetData sheetId="2874">
        <row r="9">
          <cell r="A9" t="str">
            <v>A</v>
          </cell>
        </row>
      </sheetData>
      <sheetData sheetId="2875">
        <row r="9">
          <cell r="A9" t="str">
            <v>A</v>
          </cell>
        </row>
      </sheetData>
      <sheetData sheetId="2876">
        <row r="9">
          <cell r="A9" t="str">
            <v>A</v>
          </cell>
        </row>
      </sheetData>
      <sheetData sheetId="2877">
        <row r="9">
          <cell r="A9" t="str">
            <v>A</v>
          </cell>
        </row>
      </sheetData>
      <sheetData sheetId="2878">
        <row r="9">
          <cell r="A9" t="str">
            <v>A</v>
          </cell>
        </row>
      </sheetData>
      <sheetData sheetId="2879">
        <row r="9">
          <cell r="A9" t="str">
            <v>A</v>
          </cell>
        </row>
      </sheetData>
      <sheetData sheetId="2880">
        <row r="9">
          <cell r="A9" t="str">
            <v>A</v>
          </cell>
        </row>
      </sheetData>
      <sheetData sheetId="2881">
        <row r="9">
          <cell r="A9" t="str">
            <v>A</v>
          </cell>
        </row>
      </sheetData>
      <sheetData sheetId="2882">
        <row r="9">
          <cell r="A9" t="str">
            <v>A</v>
          </cell>
        </row>
      </sheetData>
      <sheetData sheetId="2883">
        <row r="9">
          <cell r="A9" t="str">
            <v>A</v>
          </cell>
        </row>
      </sheetData>
      <sheetData sheetId="2884">
        <row r="9">
          <cell r="A9" t="str">
            <v>A</v>
          </cell>
        </row>
      </sheetData>
      <sheetData sheetId="2885">
        <row r="9">
          <cell r="A9" t="str">
            <v>A</v>
          </cell>
        </row>
      </sheetData>
      <sheetData sheetId="2886">
        <row r="9">
          <cell r="A9" t="str">
            <v>A</v>
          </cell>
        </row>
      </sheetData>
      <sheetData sheetId="2887">
        <row r="9">
          <cell r="A9" t="str">
            <v>A</v>
          </cell>
        </row>
      </sheetData>
      <sheetData sheetId="2888">
        <row r="9">
          <cell r="A9" t="str">
            <v>A</v>
          </cell>
        </row>
      </sheetData>
      <sheetData sheetId="2889">
        <row r="9">
          <cell r="A9" t="str">
            <v>A</v>
          </cell>
        </row>
      </sheetData>
      <sheetData sheetId="2890">
        <row r="9">
          <cell r="A9" t="str">
            <v>A</v>
          </cell>
        </row>
      </sheetData>
      <sheetData sheetId="2891">
        <row r="9">
          <cell r="A9" t="str">
            <v>A</v>
          </cell>
        </row>
      </sheetData>
      <sheetData sheetId="2892">
        <row r="9">
          <cell r="A9" t="str">
            <v>A</v>
          </cell>
        </row>
      </sheetData>
      <sheetData sheetId="2893">
        <row r="9">
          <cell r="A9" t="str">
            <v>A</v>
          </cell>
        </row>
      </sheetData>
      <sheetData sheetId="2894">
        <row r="9">
          <cell r="A9" t="str">
            <v>A</v>
          </cell>
        </row>
      </sheetData>
      <sheetData sheetId="2895">
        <row r="9">
          <cell r="A9" t="str">
            <v>A</v>
          </cell>
        </row>
      </sheetData>
      <sheetData sheetId="2896">
        <row r="9">
          <cell r="A9" t="str">
            <v>A</v>
          </cell>
        </row>
      </sheetData>
      <sheetData sheetId="2897">
        <row r="9">
          <cell r="A9" t="str">
            <v>A</v>
          </cell>
        </row>
      </sheetData>
      <sheetData sheetId="2898">
        <row r="9">
          <cell r="A9" t="str">
            <v>A</v>
          </cell>
        </row>
      </sheetData>
      <sheetData sheetId="2899">
        <row r="9">
          <cell r="A9" t="str">
            <v>A</v>
          </cell>
        </row>
      </sheetData>
      <sheetData sheetId="2900">
        <row r="9">
          <cell r="A9" t="str">
            <v>A</v>
          </cell>
        </row>
      </sheetData>
      <sheetData sheetId="2901">
        <row r="9">
          <cell r="A9" t="str">
            <v>A</v>
          </cell>
        </row>
      </sheetData>
      <sheetData sheetId="2902">
        <row r="9">
          <cell r="A9" t="str">
            <v>A</v>
          </cell>
        </row>
      </sheetData>
      <sheetData sheetId="2903">
        <row r="9">
          <cell r="A9" t="str">
            <v>A</v>
          </cell>
        </row>
      </sheetData>
      <sheetData sheetId="2904">
        <row r="9">
          <cell r="A9" t="str">
            <v>A</v>
          </cell>
        </row>
      </sheetData>
      <sheetData sheetId="2905">
        <row r="9">
          <cell r="A9" t="str">
            <v>A</v>
          </cell>
        </row>
      </sheetData>
      <sheetData sheetId="2906">
        <row r="9">
          <cell r="A9" t="str">
            <v>A</v>
          </cell>
        </row>
      </sheetData>
      <sheetData sheetId="2907">
        <row r="9">
          <cell r="A9" t="str">
            <v>A</v>
          </cell>
        </row>
      </sheetData>
      <sheetData sheetId="2908">
        <row r="9">
          <cell r="A9" t="str">
            <v>A</v>
          </cell>
        </row>
      </sheetData>
      <sheetData sheetId="2909">
        <row r="9">
          <cell r="A9" t="str">
            <v>A</v>
          </cell>
        </row>
      </sheetData>
      <sheetData sheetId="2910">
        <row r="9">
          <cell r="A9" t="str">
            <v>A</v>
          </cell>
        </row>
      </sheetData>
      <sheetData sheetId="2911">
        <row r="9">
          <cell r="A9" t="str">
            <v>A</v>
          </cell>
        </row>
      </sheetData>
      <sheetData sheetId="2912">
        <row r="9">
          <cell r="A9" t="str">
            <v>A</v>
          </cell>
        </row>
      </sheetData>
      <sheetData sheetId="2913">
        <row r="9">
          <cell r="A9" t="str">
            <v>A</v>
          </cell>
        </row>
      </sheetData>
      <sheetData sheetId="2914">
        <row r="9">
          <cell r="A9" t="str">
            <v>A</v>
          </cell>
        </row>
      </sheetData>
      <sheetData sheetId="2915">
        <row r="9">
          <cell r="A9" t="str">
            <v>A</v>
          </cell>
        </row>
      </sheetData>
      <sheetData sheetId="2916">
        <row r="9">
          <cell r="A9" t="str">
            <v>A</v>
          </cell>
        </row>
      </sheetData>
      <sheetData sheetId="2917">
        <row r="9">
          <cell r="A9" t="str">
            <v>A</v>
          </cell>
        </row>
      </sheetData>
      <sheetData sheetId="2918">
        <row r="9">
          <cell r="A9" t="str">
            <v>A</v>
          </cell>
        </row>
      </sheetData>
      <sheetData sheetId="2919">
        <row r="9">
          <cell r="A9" t="str">
            <v>A</v>
          </cell>
        </row>
      </sheetData>
      <sheetData sheetId="2920">
        <row r="9">
          <cell r="A9" t="str">
            <v>A</v>
          </cell>
        </row>
      </sheetData>
      <sheetData sheetId="2921">
        <row r="9">
          <cell r="A9" t="str">
            <v>A</v>
          </cell>
        </row>
      </sheetData>
      <sheetData sheetId="2922">
        <row r="9">
          <cell r="A9" t="str">
            <v>A</v>
          </cell>
        </row>
      </sheetData>
      <sheetData sheetId="2923">
        <row r="9">
          <cell r="A9" t="str">
            <v>A</v>
          </cell>
        </row>
      </sheetData>
      <sheetData sheetId="2924">
        <row r="9">
          <cell r="A9" t="str">
            <v>A</v>
          </cell>
        </row>
      </sheetData>
      <sheetData sheetId="2925">
        <row r="9">
          <cell r="A9" t="str">
            <v>A</v>
          </cell>
        </row>
      </sheetData>
      <sheetData sheetId="2926">
        <row r="9">
          <cell r="A9" t="str">
            <v>A</v>
          </cell>
        </row>
      </sheetData>
      <sheetData sheetId="2927">
        <row r="9">
          <cell r="A9" t="str">
            <v>A</v>
          </cell>
        </row>
      </sheetData>
      <sheetData sheetId="2928">
        <row r="9">
          <cell r="A9" t="str">
            <v>A</v>
          </cell>
        </row>
      </sheetData>
      <sheetData sheetId="2929">
        <row r="9">
          <cell r="A9" t="str">
            <v>A</v>
          </cell>
        </row>
      </sheetData>
      <sheetData sheetId="2930">
        <row r="9">
          <cell r="A9" t="str">
            <v>A</v>
          </cell>
        </row>
      </sheetData>
      <sheetData sheetId="2931">
        <row r="9">
          <cell r="A9" t="str">
            <v>A</v>
          </cell>
        </row>
      </sheetData>
      <sheetData sheetId="2932">
        <row r="9">
          <cell r="A9" t="str">
            <v>A</v>
          </cell>
        </row>
      </sheetData>
      <sheetData sheetId="2933">
        <row r="9">
          <cell r="A9" t="str">
            <v>A</v>
          </cell>
        </row>
      </sheetData>
      <sheetData sheetId="2934">
        <row r="9">
          <cell r="A9" t="str">
            <v>A</v>
          </cell>
        </row>
      </sheetData>
      <sheetData sheetId="2935">
        <row r="9">
          <cell r="A9" t="str">
            <v>A</v>
          </cell>
        </row>
      </sheetData>
      <sheetData sheetId="2936">
        <row r="9">
          <cell r="A9" t="str">
            <v>A</v>
          </cell>
        </row>
      </sheetData>
      <sheetData sheetId="2937">
        <row r="9">
          <cell r="A9" t="str">
            <v>A</v>
          </cell>
        </row>
      </sheetData>
      <sheetData sheetId="2938">
        <row r="9">
          <cell r="A9" t="str">
            <v>A</v>
          </cell>
        </row>
      </sheetData>
      <sheetData sheetId="2939">
        <row r="9">
          <cell r="A9" t="str">
            <v>A</v>
          </cell>
        </row>
      </sheetData>
      <sheetData sheetId="2940">
        <row r="9">
          <cell r="A9" t="str">
            <v>A</v>
          </cell>
        </row>
      </sheetData>
      <sheetData sheetId="2941">
        <row r="9">
          <cell r="A9" t="str">
            <v>A</v>
          </cell>
        </row>
      </sheetData>
      <sheetData sheetId="2942">
        <row r="9">
          <cell r="A9" t="str">
            <v>A</v>
          </cell>
        </row>
      </sheetData>
      <sheetData sheetId="2943">
        <row r="9">
          <cell r="A9" t="str">
            <v>A</v>
          </cell>
        </row>
      </sheetData>
      <sheetData sheetId="2944">
        <row r="9">
          <cell r="A9" t="str">
            <v>A</v>
          </cell>
        </row>
      </sheetData>
      <sheetData sheetId="2945">
        <row r="9">
          <cell r="A9" t="str">
            <v>A</v>
          </cell>
        </row>
      </sheetData>
      <sheetData sheetId="2946">
        <row r="9">
          <cell r="A9" t="str">
            <v>A</v>
          </cell>
        </row>
      </sheetData>
      <sheetData sheetId="2947">
        <row r="9">
          <cell r="A9" t="str">
            <v>A</v>
          </cell>
        </row>
      </sheetData>
      <sheetData sheetId="2948">
        <row r="9">
          <cell r="A9" t="str">
            <v>A</v>
          </cell>
        </row>
      </sheetData>
      <sheetData sheetId="2949">
        <row r="9">
          <cell r="A9" t="str">
            <v>A</v>
          </cell>
        </row>
      </sheetData>
      <sheetData sheetId="2950">
        <row r="9">
          <cell r="A9" t="str">
            <v>A</v>
          </cell>
        </row>
      </sheetData>
      <sheetData sheetId="2951">
        <row r="9">
          <cell r="A9" t="str">
            <v>A</v>
          </cell>
        </row>
      </sheetData>
      <sheetData sheetId="2952">
        <row r="9">
          <cell r="A9" t="str">
            <v>A</v>
          </cell>
        </row>
      </sheetData>
      <sheetData sheetId="2953">
        <row r="9">
          <cell r="A9" t="str">
            <v>A</v>
          </cell>
        </row>
      </sheetData>
      <sheetData sheetId="2954">
        <row r="9">
          <cell r="A9" t="str">
            <v>A</v>
          </cell>
        </row>
      </sheetData>
      <sheetData sheetId="2955">
        <row r="9">
          <cell r="A9" t="str">
            <v>A</v>
          </cell>
        </row>
      </sheetData>
      <sheetData sheetId="2956">
        <row r="9">
          <cell r="A9" t="str">
            <v>A</v>
          </cell>
        </row>
      </sheetData>
      <sheetData sheetId="2957">
        <row r="9">
          <cell r="A9" t="str">
            <v>A</v>
          </cell>
        </row>
      </sheetData>
      <sheetData sheetId="2958">
        <row r="9">
          <cell r="A9" t="str">
            <v>A</v>
          </cell>
        </row>
      </sheetData>
      <sheetData sheetId="2959">
        <row r="9">
          <cell r="A9" t="str">
            <v>A</v>
          </cell>
        </row>
      </sheetData>
      <sheetData sheetId="2960">
        <row r="9">
          <cell r="A9" t="str">
            <v>A</v>
          </cell>
        </row>
      </sheetData>
      <sheetData sheetId="2961">
        <row r="9">
          <cell r="A9" t="str">
            <v>A</v>
          </cell>
        </row>
      </sheetData>
      <sheetData sheetId="2962">
        <row r="9">
          <cell r="A9" t="str">
            <v>A</v>
          </cell>
        </row>
      </sheetData>
      <sheetData sheetId="2963">
        <row r="9">
          <cell r="A9" t="str">
            <v>A</v>
          </cell>
        </row>
      </sheetData>
      <sheetData sheetId="2964">
        <row r="9">
          <cell r="A9" t="str">
            <v>A</v>
          </cell>
        </row>
      </sheetData>
      <sheetData sheetId="2965">
        <row r="9">
          <cell r="A9" t="str">
            <v>A</v>
          </cell>
        </row>
      </sheetData>
      <sheetData sheetId="2966">
        <row r="9">
          <cell r="A9" t="str">
            <v>A</v>
          </cell>
        </row>
      </sheetData>
      <sheetData sheetId="2967">
        <row r="9">
          <cell r="A9" t="str">
            <v>A</v>
          </cell>
        </row>
      </sheetData>
      <sheetData sheetId="2968">
        <row r="9">
          <cell r="A9" t="str">
            <v>A</v>
          </cell>
        </row>
      </sheetData>
      <sheetData sheetId="2969">
        <row r="9">
          <cell r="A9" t="str">
            <v>A</v>
          </cell>
        </row>
      </sheetData>
      <sheetData sheetId="2970">
        <row r="9">
          <cell r="A9" t="str">
            <v>A</v>
          </cell>
        </row>
      </sheetData>
      <sheetData sheetId="2971">
        <row r="9">
          <cell r="A9" t="str">
            <v>A</v>
          </cell>
        </row>
      </sheetData>
      <sheetData sheetId="2972">
        <row r="9">
          <cell r="A9" t="str">
            <v>A</v>
          </cell>
        </row>
      </sheetData>
      <sheetData sheetId="2973">
        <row r="9">
          <cell r="A9" t="str">
            <v>A</v>
          </cell>
        </row>
      </sheetData>
      <sheetData sheetId="2974">
        <row r="9">
          <cell r="A9" t="str">
            <v>A</v>
          </cell>
        </row>
      </sheetData>
      <sheetData sheetId="2975">
        <row r="9">
          <cell r="A9" t="str">
            <v>A</v>
          </cell>
        </row>
      </sheetData>
      <sheetData sheetId="2976">
        <row r="9">
          <cell r="A9" t="str">
            <v>A</v>
          </cell>
        </row>
      </sheetData>
      <sheetData sheetId="2977">
        <row r="9">
          <cell r="A9" t="str">
            <v>A</v>
          </cell>
        </row>
      </sheetData>
      <sheetData sheetId="2978">
        <row r="9">
          <cell r="A9" t="str">
            <v>A</v>
          </cell>
        </row>
      </sheetData>
      <sheetData sheetId="2979">
        <row r="9">
          <cell r="A9" t="str">
            <v>A</v>
          </cell>
        </row>
      </sheetData>
      <sheetData sheetId="2980">
        <row r="9">
          <cell r="A9" t="str">
            <v>A</v>
          </cell>
        </row>
      </sheetData>
      <sheetData sheetId="2981">
        <row r="9">
          <cell r="A9" t="str">
            <v>A</v>
          </cell>
        </row>
      </sheetData>
      <sheetData sheetId="2982">
        <row r="9">
          <cell r="A9" t="str">
            <v>A</v>
          </cell>
        </row>
      </sheetData>
      <sheetData sheetId="2983">
        <row r="9">
          <cell r="A9" t="str">
            <v>A</v>
          </cell>
        </row>
      </sheetData>
      <sheetData sheetId="2984">
        <row r="9">
          <cell r="A9" t="str">
            <v>A</v>
          </cell>
        </row>
      </sheetData>
      <sheetData sheetId="2985">
        <row r="9">
          <cell r="A9" t="str">
            <v>A</v>
          </cell>
        </row>
      </sheetData>
      <sheetData sheetId="2986">
        <row r="9">
          <cell r="A9" t="str">
            <v>A</v>
          </cell>
        </row>
      </sheetData>
      <sheetData sheetId="2987">
        <row r="9">
          <cell r="A9" t="str">
            <v>A</v>
          </cell>
        </row>
      </sheetData>
      <sheetData sheetId="2988">
        <row r="9">
          <cell r="A9" t="str">
            <v>A</v>
          </cell>
        </row>
      </sheetData>
      <sheetData sheetId="2989">
        <row r="9">
          <cell r="A9" t="str">
            <v>A</v>
          </cell>
        </row>
      </sheetData>
      <sheetData sheetId="2990">
        <row r="9">
          <cell r="A9" t="str">
            <v>A</v>
          </cell>
        </row>
      </sheetData>
      <sheetData sheetId="2991">
        <row r="9">
          <cell r="A9" t="str">
            <v>A</v>
          </cell>
        </row>
      </sheetData>
      <sheetData sheetId="2992">
        <row r="9">
          <cell r="A9" t="str">
            <v>A</v>
          </cell>
        </row>
      </sheetData>
      <sheetData sheetId="2993">
        <row r="9">
          <cell r="A9" t="str">
            <v>A</v>
          </cell>
        </row>
      </sheetData>
      <sheetData sheetId="2994">
        <row r="9">
          <cell r="A9" t="str">
            <v>A</v>
          </cell>
        </row>
      </sheetData>
      <sheetData sheetId="2995">
        <row r="9">
          <cell r="A9" t="str">
            <v>A</v>
          </cell>
        </row>
      </sheetData>
      <sheetData sheetId="2996">
        <row r="9">
          <cell r="A9" t="str">
            <v>A</v>
          </cell>
        </row>
      </sheetData>
      <sheetData sheetId="2997">
        <row r="9">
          <cell r="A9" t="str">
            <v>A</v>
          </cell>
        </row>
      </sheetData>
      <sheetData sheetId="2998">
        <row r="9">
          <cell r="A9" t="str">
            <v>A</v>
          </cell>
        </row>
      </sheetData>
      <sheetData sheetId="2999">
        <row r="9">
          <cell r="A9" t="str">
            <v>A</v>
          </cell>
        </row>
      </sheetData>
      <sheetData sheetId="3000">
        <row r="9">
          <cell r="A9" t="str">
            <v>A</v>
          </cell>
        </row>
      </sheetData>
      <sheetData sheetId="3001">
        <row r="9">
          <cell r="A9" t="str">
            <v>A</v>
          </cell>
        </row>
      </sheetData>
      <sheetData sheetId="3002">
        <row r="9">
          <cell r="A9" t="str">
            <v>A</v>
          </cell>
        </row>
      </sheetData>
      <sheetData sheetId="3003">
        <row r="9">
          <cell r="A9" t="str">
            <v>A</v>
          </cell>
        </row>
      </sheetData>
      <sheetData sheetId="3004">
        <row r="9">
          <cell r="A9" t="str">
            <v>A</v>
          </cell>
        </row>
      </sheetData>
      <sheetData sheetId="3005">
        <row r="9">
          <cell r="A9" t="str">
            <v>A</v>
          </cell>
        </row>
      </sheetData>
      <sheetData sheetId="3006">
        <row r="9">
          <cell r="A9" t="str">
            <v>A</v>
          </cell>
        </row>
      </sheetData>
      <sheetData sheetId="3007">
        <row r="9">
          <cell r="A9" t="str">
            <v>A</v>
          </cell>
        </row>
      </sheetData>
      <sheetData sheetId="3008">
        <row r="9">
          <cell r="A9" t="str">
            <v>A</v>
          </cell>
        </row>
      </sheetData>
      <sheetData sheetId="3009">
        <row r="9">
          <cell r="A9" t="str">
            <v>A</v>
          </cell>
        </row>
      </sheetData>
      <sheetData sheetId="3010">
        <row r="9">
          <cell r="A9" t="str">
            <v>A</v>
          </cell>
        </row>
      </sheetData>
      <sheetData sheetId="3011">
        <row r="9">
          <cell r="A9" t="str">
            <v>A</v>
          </cell>
        </row>
      </sheetData>
      <sheetData sheetId="3012">
        <row r="9">
          <cell r="A9" t="str">
            <v>A</v>
          </cell>
        </row>
      </sheetData>
      <sheetData sheetId="3013">
        <row r="9">
          <cell r="A9" t="str">
            <v>A</v>
          </cell>
        </row>
      </sheetData>
      <sheetData sheetId="3014">
        <row r="9">
          <cell r="A9" t="str">
            <v>A</v>
          </cell>
        </row>
      </sheetData>
      <sheetData sheetId="3015">
        <row r="9">
          <cell r="A9" t="str">
            <v>A</v>
          </cell>
        </row>
      </sheetData>
      <sheetData sheetId="3016">
        <row r="9">
          <cell r="A9" t="str">
            <v>A</v>
          </cell>
        </row>
      </sheetData>
      <sheetData sheetId="3017">
        <row r="9">
          <cell r="A9" t="str">
            <v>A</v>
          </cell>
        </row>
      </sheetData>
      <sheetData sheetId="3018">
        <row r="9">
          <cell r="A9" t="str">
            <v>A</v>
          </cell>
        </row>
      </sheetData>
      <sheetData sheetId="3019">
        <row r="9">
          <cell r="A9" t="str">
            <v>A</v>
          </cell>
        </row>
      </sheetData>
      <sheetData sheetId="3020">
        <row r="9">
          <cell r="A9" t="str">
            <v>A</v>
          </cell>
        </row>
      </sheetData>
      <sheetData sheetId="3021">
        <row r="9">
          <cell r="A9" t="str">
            <v>A</v>
          </cell>
        </row>
      </sheetData>
      <sheetData sheetId="3022">
        <row r="9">
          <cell r="A9" t="str">
            <v>A</v>
          </cell>
        </row>
      </sheetData>
      <sheetData sheetId="3023">
        <row r="9">
          <cell r="A9" t="str">
            <v>A</v>
          </cell>
        </row>
      </sheetData>
      <sheetData sheetId="3024">
        <row r="9">
          <cell r="A9" t="str">
            <v>A</v>
          </cell>
        </row>
      </sheetData>
      <sheetData sheetId="3025">
        <row r="9">
          <cell r="A9" t="str">
            <v>A</v>
          </cell>
        </row>
      </sheetData>
      <sheetData sheetId="3026">
        <row r="9">
          <cell r="A9" t="str">
            <v>A</v>
          </cell>
        </row>
      </sheetData>
      <sheetData sheetId="3027">
        <row r="9">
          <cell r="A9" t="str">
            <v>A</v>
          </cell>
        </row>
      </sheetData>
      <sheetData sheetId="3028">
        <row r="9">
          <cell r="A9" t="str">
            <v>A</v>
          </cell>
        </row>
      </sheetData>
      <sheetData sheetId="3029">
        <row r="9">
          <cell r="A9" t="str">
            <v>A</v>
          </cell>
        </row>
      </sheetData>
      <sheetData sheetId="3030">
        <row r="9">
          <cell r="A9" t="str">
            <v>A</v>
          </cell>
        </row>
      </sheetData>
      <sheetData sheetId="3031">
        <row r="9">
          <cell r="A9" t="str">
            <v>A</v>
          </cell>
        </row>
      </sheetData>
      <sheetData sheetId="3032">
        <row r="9">
          <cell r="A9" t="str">
            <v>A</v>
          </cell>
        </row>
      </sheetData>
      <sheetData sheetId="3033">
        <row r="9">
          <cell r="A9" t="str">
            <v>A</v>
          </cell>
        </row>
      </sheetData>
      <sheetData sheetId="3034">
        <row r="9">
          <cell r="A9" t="str">
            <v>A</v>
          </cell>
        </row>
      </sheetData>
      <sheetData sheetId="3035">
        <row r="9">
          <cell r="A9" t="str">
            <v>A</v>
          </cell>
        </row>
      </sheetData>
      <sheetData sheetId="3036">
        <row r="9">
          <cell r="A9" t="str">
            <v>A</v>
          </cell>
        </row>
      </sheetData>
      <sheetData sheetId="3037">
        <row r="9">
          <cell r="A9" t="str">
            <v>A</v>
          </cell>
        </row>
      </sheetData>
      <sheetData sheetId="3038">
        <row r="9">
          <cell r="A9" t="str">
            <v>A</v>
          </cell>
        </row>
      </sheetData>
      <sheetData sheetId="3039">
        <row r="9">
          <cell r="A9" t="str">
            <v>A</v>
          </cell>
        </row>
      </sheetData>
      <sheetData sheetId="3040">
        <row r="9">
          <cell r="A9" t="str">
            <v>A</v>
          </cell>
        </row>
      </sheetData>
      <sheetData sheetId="3041">
        <row r="9">
          <cell r="A9" t="str">
            <v>A</v>
          </cell>
        </row>
      </sheetData>
      <sheetData sheetId="3042">
        <row r="9">
          <cell r="A9" t="str">
            <v>A</v>
          </cell>
        </row>
      </sheetData>
      <sheetData sheetId="3043">
        <row r="9">
          <cell r="A9" t="str">
            <v>A</v>
          </cell>
        </row>
      </sheetData>
      <sheetData sheetId="3044">
        <row r="9">
          <cell r="A9" t="str">
            <v>A</v>
          </cell>
        </row>
      </sheetData>
      <sheetData sheetId="3045">
        <row r="9">
          <cell r="A9" t="str">
            <v>A</v>
          </cell>
        </row>
      </sheetData>
      <sheetData sheetId="3046">
        <row r="9">
          <cell r="A9" t="str">
            <v>A</v>
          </cell>
        </row>
      </sheetData>
      <sheetData sheetId="3047">
        <row r="9">
          <cell r="A9" t="str">
            <v>A</v>
          </cell>
        </row>
      </sheetData>
      <sheetData sheetId="3048">
        <row r="9">
          <cell r="A9" t="str">
            <v>A</v>
          </cell>
        </row>
      </sheetData>
      <sheetData sheetId="3049">
        <row r="9">
          <cell r="A9" t="str">
            <v>A</v>
          </cell>
        </row>
      </sheetData>
      <sheetData sheetId="3050">
        <row r="9">
          <cell r="A9" t="str">
            <v>A</v>
          </cell>
        </row>
      </sheetData>
      <sheetData sheetId="3051">
        <row r="9">
          <cell r="A9" t="str">
            <v>A</v>
          </cell>
        </row>
      </sheetData>
      <sheetData sheetId="3052">
        <row r="9">
          <cell r="A9" t="str">
            <v>A</v>
          </cell>
        </row>
      </sheetData>
      <sheetData sheetId="3053">
        <row r="9">
          <cell r="A9" t="str">
            <v>A</v>
          </cell>
        </row>
      </sheetData>
      <sheetData sheetId="3054">
        <row r="9">
          <cell r="A9" t="str">
            <v>A</v>
          </cell>
        </row>
      </sheetData>
      <sheetData sheetId="3055">
        <row r="9">
          <cell r="A9" t="str">
            <v>A</v>
          </cell>
        </row>
      </sheetData>
      <sheetData sheetId="3056">
        <row r="9">
          <cell r="A9" t="str">
            <v>A</v>
          </cell>
        </row>
      </sheetData>
      <sheetData sheetId="3057">
        <row r="9">
          <cell r="A9" t="str">
            <v>A</v>
          </cell>
        </row>
      </sheetData>
      <sheetData sheetId="3058">
        <row r="9">
          <cell r="A9" t="str">
            <v>A</v>
          </cell>
        </row>
      </sheetData>
      <sheetData sheetId="3059">
        <row r="9">
          <cell r="A9" t="str">
            <v>A</v>
          </cell>
        </row>
      </sheetData>
      <sheetData sheetId="3060">
        <row r="9">
          <cell r="A9" t="str">
            <v>A</v>
          </cell>
        </row>
      </sheetData>
      <sheetData sheetId="3061">
        <row r="9">
          <cell r="A9" t="str">
            <v>A</v>
          </cell>
        </row>
      </sheetData>
      <sheetData sheetId="3062">
        <row r="9">
          <cell r="A9" t="str">
            <v>A</v>
          </cell>
        </row>
      </sheetData>
      <sheetData sheetId="3063">
        <row r="9">
          <cell r="A9" t="str">
            <v>A</v>
          </cell>
        </row>
      </sheetData>
      <sheetData sheetId="3064">
        <row r="9">
          <cell r="A9" t="str">
            <v>A</v>
          </cell>
        </row>
      </sheetData>
      <sheetData sheetId="3065">
        <row r="9">
          <cell r="A9" t="str">
            <v>A</v>
          </cell>
        </row>
      </sheetData>
      <sheetData sheetId="3066">
        <row r="9">
          <cell r="A9" t="str">
            <v>A</v>
          </cell>
        </row>
      </sheetData>
      <sheetData sheetId="3067">
        <row r="9">
          <cell r="A9" t="str">
            <v>A</v>
          </cell>
        </row>
      </sheetData>
      <sheetData sheetId="3068">
        <row r="9">
          <cell r="A9" t="str">
            <v>A</v>
          </cell>
        </row>
      </sheetData>
      <sheetData sheetId="3069">
        <row r="9">
          <cell r="A9" t="str">
            <v>A</v>
          </cell>
        </row>
      </sheetData>
      <sheetData sheetId="3070">
        <row r="9">
          <cell r="A9" t="str">
            <v>A</v>
          </cell>
        </row>
      </sheetData>
      <sheetData sheetId="3071">
        <row r="9">
          <cell r="A9" t="str">
            <v>A</v>
          </cell>
        </row>
      </sheetData>
      <sheetData sheetId="3072">
        <row r="9">
          <cell r="A9" t="str">
            <v>A</v>
          </cell>
        </row>
      </sheetData>
      <sheetData sheetId="3073">
        <row r="9">
          <cell r="A9" t="str">
            <v>A</v>
          </cell>
        </row>
      </sheetData>
      <sheetData sheetId="3074">
        <row r="9">
          <cell r="A9" t="str">
            <v>A</v>
          </cell>
        </row>
      </sheetData>
      <sheetData sheetId="3075">
        <row r="9">
          <cell r="A9" t="str">
            <v>A</v>
          </cell>
        </row>
      </sheetData>
      <sheetData sheetId="3076">
        <row r="9">
          <cell r="A9" t="str">
            <v>A</v>
          </cell>
        </row>
      </sheetData>
      <sheetData sheetId="3077">
        <row r="9">
          <cell r="A9" t="str">
            <v>A</v>
          </cell>
        </row>
      </sheetData>
      <sheetData sheetId="3078">
        <row r="9">
          <cell r="A9" t="str">
            <v>A</v>
          </cell>
        </row>
      </sheetData>
      <sheetData sheetId="3079">
        <row r="9">
          <cell r="A9" t="str">
            <v>A</v>
          </cell>
        </row>
      </sheetData>
      <sheetData sheetId="3080">
        <row r="9">
          <cell r="A9" t="str">
            <v>A</v>
          </cell>
        </row>
      </sheetData>
      <sheetData sheetId="3081">
        <row r="9">
          <cell r="A9" t="str">
            <v>A</v>
          </cell>
        </row>
      </sheetData>
      <sheetData sheetId="3082">
        <row r="9">
          <cell r="A9" t="str">
            <v>A</v>
          </cell>
        </row>
      </sheetData>
      <sheetData sheetId="3083">
        <row r="9">
          <cell r="A9" t="str">
            <v>A</v>
          </cell>
        </row>
      </sheetData>
      <sheetData sheetId="3084">
        <row r="9">
          <cell r="A9" t="str">
            <v>A</v>
          </cell>
        </row>
      </sheetData>
      <sheetData sheetId="3085">
        <row r="9">
          <cell r="A9" t="str">
            <v>A</v>
          </cell>
        </row>
      </sheetData>
      <sheetData sheetId="3086">
        <row r="9">
          <cell r="A9" t="str">
            <v>A</v>
          </cell>
        </row>
      </sheetData>
      <sheetData sheetId="3087">
        <row r="9">
          <cell r="A9" t="str">
            <v>A</v>
          </cell>
        </row>
      </sheetData>
      <sheetData sheetId="3088">
        <row r="9">
          <cell r="A9" t="str">
            <v>A</v>
          </cell>
        </row>
      </sheetData>
      <sheetData sheetId="3089">
        <row r="9">
          <cell r="A9" t="str">
            <v>A</v>
          </cell>
        </row>
      </sheetData>
      <sheetData sheetId="3090">
        <row r="9">
          <cell r="A9" t="str">
            <v>A</v>
          </cell>
        </row>
      </sheetData>
      <sheetData sheetId="3091">
        <row r="9">
          <cell r="A9" t="str">
            <v>A</v>
          </cell>
        </row>
      </sheetData>
      <sheetData sheetId="3092">
        <row r="9">
          <cell r="A9" t="str">
            <v>A</v>
          </cell>
        </row>
      </sheetData>
      <sheetData sheetId="3093">
        <row r="9">
          <cell r="A9" t="str">
            <v>A</v>
          </cell>
        </row>
      </sheetData>
      <sheetData sheetId="3094">
        <row r="9">
          <cell r="A9" t="str">
            <v>A</v>
          </cell>
        </row>
      </sheetData>
      <sheetData sheetId="3095">
        <row r="9">
          <cell r="A9" t="str">
            <v>A</v>
          </cell>
        </row>
      </sheetData>
      <sheetData sheetId="3096">
        <row r="9">
          <cell r="A9" t="str">
            <v>A</v>
          </cell>
        </row>
      </sheetData>
      <sheetData sheetId="3097">
        <row r="9">
          <cell r="A9" t="str">
            <v>A</v>
          </cell>
        </row>
      </sheetData>
      <sheetData sheetId="3098">
        <row r="9">
          <cell r="A9" t="str">
            <v>A</v>
          </cell>
        </row>
      </sheetData>
      <sheetData sheetId="3099">
        <row r="9">
          <cell r="A9" t="str">
            <v>A</v>
          </cell>
        </row>
      </sheetData>
      <sheetData sheetId="3100">
        <row r="9">
          <cell r="A9" t="str">
            <v>A</v>
          </cell>
        </row>
      </sheetData>
      <sheetData sheetId="3101">
        <row r="9">
          <cell r="A9" t="str">
            <v>A</v>
          </cell>
        </row>
      </sheetData>
      <sheetData sheetId="3102">
        <row r="9">
          <cell r="A9" t="str">
            <v>A</v>
          </cell>
        </row>
      </sheetData>
      <sheetData sheetId="3103">
        <row r="9">
          <cell r="A9" t="str">
            <v>A</v>
          </cell>
        </row>
      </sheetData>
      <sheetData sheetId="3104">
        <row r="9">
          <cell r="A9" t="str">
            <v>A</v>
          </cell>
        </row>
      </sheetData>
      <sheetData sheetId="3105">
        <row r="9">
          <cell r="A9" t="str">
            <v>A</v>
          </cell>
        </row>
      </sheetData>
      <sheetData sheetId="3106">
        <row r="9">
          <cell r="A9" t="str">
            <v>A</v>
          </cell>
        </row>
      </sheetData>
      <sheetData sheetId="3107">
        <row r="9">
          <cell r="A9" t="str">
            <v>A</v>
          </cell>
        </row>
      </sheetData>
      <sheetData sheetId="3108">
        <row r="9">
          <cell r="A9" t="str">
            <v>A</v>
          </cell>
        </row>
      </sheetData>
      <sheetData sheetId="3109">
        <row r="9">
          <cell r="A9" t="str">
            <v>A</v>
          </cell>
        </row>
      </sheetData>
      <sheetData sheetId="3110">
        <row r="9">
          <cell r="A9" t="str">
            <v>A</v>
          </cell>
        </row>
      </sheetData>
      <sheetData sheetId="3111">
        <row r="9">
          <cell r="A9" t="str">
            <v>A</v>
          </cell>
        </row>
      </sheetData>
      <sheetData sheetId="3112">
        <row r="9">
          <cell r="A9" t="str">
            <v>A</v>
          </cell>
        </row>
      </sheetData>
      <sheetData sheetId="3113">
        <row r="9">
          <cell r="A9" t="str">
            <v>A</v>
          </cell>
        </row>
      </sheetData>
      <sheetData sheetId="3114">
        <row r="9">
          <cell r="A9" t="str">
            <v>A</v>
          </cell>
        </row>
      </sheetData>
      <sheetData sheetId="3115">
        <row r="9">
          <cell r="A9" t="str">
            <v>A</v>
          </cell>
        </row>
      </sheetData>
      <sheetData sheetId="3116">
        <row r="9">
          <cell r="A9" t="str">
            <v>A</v>
          </cell>
        </row>
      </sheetData>
      <sheetData sheetId="3117">
        <row r="9">
          <cell r="A9" t="str">
            <v>A</v>
          </cell>
        </row>
      </sheetData>
      <sheetData sheetId="3118">
        <row r="9">
          <cell r="A9" t="str">
            <v>A</v>
          </cell>
        </row>
      </sheetData>
      <sheetData sheetId="3119">
        <row r="9">
          <cell r="A9" t="str">
            <v>A</v>
          </cell>
        </row>
      </sheetData>
      <sheetData sheetId="3120">
        <row r="9">
          <cell r="A9" t="str">
            <v>A</v>
          </cell>
        </row>
      </sheetData>
      <sheetData sheetId="3121">
        <row r="9">
          <cell r="A9" t="str">
            <v>A</v>
          </cell>
        </row>
      </sheetData>
      <sheetData sheetId="3122">
        <row r="9">
          <cell r="A9" t="str">
            <v>A</v>
          </cell>
        </row>
      </sheetData>
      <sheetData sheetId="3123">
        <row r="9">
          <cell r="A9" t="str">
            <v>A</v>
          </cell>
        </row>
      </sheetData>
      <sheetData sheetId="3124">
        <row r="9">
          <cell r="A9" t="str">
            <v>A</v>
          </cell>
        </row>
      </sheetData>
      <sheetData sheetId="3125">
        <row r="9">
          <cell r="A9" t="str">
            <v>A</v>
          </cell>
        </row>
      </sheetData>
      <sheetData sheetId="3126">
        <row r="9">
          <cell r="A9" t="str">
            <v>A</v>
          </cell>
        </row>
      </sheetData>
      <sheetData sheetId="3127">
        <row r="9">
          <cell r="A9" t="str">
            <v>A</v>
          </cell>
        </row>
      </sheetData>
      <sheetData sheetId="3128">
        <row r="9">
          <cell r="A9" t="str">
            <v>A</v>
          </cell>
        </row>
      </sheetData>
      <sheetData sheetId="3129">
        <row r="9">
          <cell r="A9" t="str">
            <v>A</v>
          </cell>
        </row>
      </sheetData>
      <sheetData sheetId="3130">
        <row r="9">
          <cell r="A9" t="str">
            <v>A</v>
          </cell>
        </row>
      </sheetData>
      <sheetData sheetId="3131">
        <row r="9">
          <cell r="A9" t="str">
            <v>A</v>
          </cell>
        </row>
      </sheetData>
      <sheetData sheetId="3132">
        <row r="9">
          <cell r="A9" t="str">
            <v>A</v>
          </cell>
        </row>
      </sheetData>
      <sheetData sheetId="3133">
        <row r="9">
          <cell r="A9" t="str">
            <v>A</v>
          </cell>
        </row>
      </sheetData>
      <sheetData sheetId="3134">
        <row r="9">
          <cell r="A9" t="str">
            <v>A</v>
          </cell>
        </row>
      </sheetData>
      <sheetData sheetId="3135">
        <row r="9">
          <cell r="A9" t="str">
            <v>A</v>
          </cell>
        </row>
      </sheetData>
      <sheetData sheetId="3136">
        <row r="9">
          <cell r="A9" t="str">
            <v>A</v>
          </cell>
        </row>
      </sheetData>
      <sheetData sheetId="3137">
        <row r="9">
          <cell r="A9" t="str">
            <v>A</v>
          </cell>
        </row>
      </sheetData>
      <sheetData sheetId="3138">
        <row r="9">
          <cell r="A9" t="str">
            <v>A</v>
          </cell>
        </row>
      </sheetData>
      <sheetData sheetId="3139">
        <row r="9">
          <cell r="A9" t="str">
            <v>A</v>
          </cell>
        </row>
      </sheetData>
      <sheetData sheetId="3140">
        <row r="9">
          <cell r="A9" t="str">
            <v>A</v>
          </cell>
        </row>
      </sheetData>
      <sheetData sheetId="3141">
        <row r="9">
          <cell r="A9" t="str">
            <v>A</v>
          </cell>
        </row>
      </sheetData>
      <sheetData sheetId="3142">
        <row r="9">
          <cell r="A9" t="str">
            <v>A</v>
          </cell>
        </row>
      </sheetData>
      <sheetData sheetId="3143">
        <row r="9">
          <cell r="A9" t="str">
            <v>A</v>
          </cell>
        </row>
      </sheetData>
      <sheetData sheetId="3144">
        <row r="9">
          <cell r="A9" t="str">
            <v>A</v>
          </cell>
        </row>
      </sheetData>
      <sheetData sheetId="3145">
        <row r="9">
          <cell r="A9" t="str">
            <v>A</v>
          </cell>
        </row>
      </sheetData>
      <sheetData sheetId="3146">
        <row r="9">
          <cell r="A9" t="str">
            <v>A</v>
          </cell>
        </row>
      </sheetData>
      <sheetData sheetId="3147">
        <row r="9">
          <cell r="A9" t="str">
            <v>A</v>
          </cell>
        </row>
      </sheetData>
      <sheetData sheetId="3148">
        <row r="9">
          <cell r="A9" t="str">
            <v>A</v>
          </cell>
        </row>
      </sheetData>
      <sheetData sheetId="3149">
        <row r="9">
          <cell r="A9" t="str">
            <v>A</v>
          </cell>
        </row>
      </sheetData>
      <sheetData sheetId="3150">
        <row r="9">
          <cell r="A9" t="str">
            <v>A</v>
          </cell>
        </row>
      </sheetData>
      <sheetData sheetId="3151">
        <row r="9">
          <cell r="A9" t="str">
            <v>A</v>
          </cell>
        </row>
      </sheetData>
      <sheetData sheetId="3152">
        <row r="9">
          <cell r="A9" t="str">
            <v>A</v>
          </cell>
        </row>
      </sheetData>
      <sheetData sheetId="3153">
        <row r="9">
          <cell r="A9" t="str">
            <v>A</v>
          </cell>
        </row>
      </sheetData>
      <sheetData sheetId="3154">
        <row r="9">
          <cell r="A9" t="str">
            <v>A</v>
          </cell>
        </row>
      </sheetData>
      <sheetData sheetId="3155">
        <row r="9">
          <cell r="A9" t="str">
            <v>A</v>
          </cell>
        </row>
      </sheetData>
      <sheetData sheetId="3156">
        <row r="9">
          <cell r="A9" t="str">
            <v>A</v>
          </cell>
        </row>
      </sheetData>
      <sheetData sheetId="3157">
        <row r="9">
          <cell r="A9" t="str">
            <v>A</v>
          </cell>
        </row>
      </sheetData>
      <sheetData sheetId="3158">
        <row r="9">
          <cell r="A9" t="str">
            <v>A</v>
          </cell>
        </row>
      </sheetData>
      <sheetData sheetId="3159">
        <row r="9">
          <cell r="A9" t="str">
            <v>A</v>
          </cell>
        </row>
      </sheetData>
      <sheetData sheetId="3160">
        <row r="9">
          <cell r="A9" t="str">
            <v>A</v>
          </cell>
        </row>
      </sheetData>
      <sheetData sheetId="3161">
        <row r="9">
          <cell r="A9" t="str">
            <v>A</v>
          </cell>
        </row>
      </sheetData>
      <sheetData sheetId="3162">
        <row r="9">
          <cell r="A9" t="str">
            <v>A</v>
          </cell>
        </row>
      </sheetData>
      <sheetData sheetId="3163">
        <row r="9">
          <cell r="A9" t="str">
            <v>A</v>
          </cell>
        </row>
      </sheetData>
      <sheetData sheetId="3164">
        <row r="9">
          <cell r="A9" t="str">
            <v>A</v>
          </cell>
        </row>
      </sheetData>
      <sheetData sheetId="3165">
        <row r="9">
          <cell r="A9" t="str">
            <v>A</v>
          </cell>
        </row>
      </sheetData>
      <sheetData sheetId="3166">
        <row r="9">
          <cell r="A9" t="str">
            <v>A</v>
          </cell>
        </row>
      </sheetData>
      <sheetData sheetId="3167">
        <row r="9">
          <cell r="A9" t="str">
            <v>A</v>
          </cell>
        </row>
      </sheetData>
      <sheetData sheetId="3168">
        <row r="9">
          <cell r="A9" t="str">
            <v>A</v>
          </cell>
        </row>
      </sheetData>
      <sheetData sheetId="3169">
        <row r="9">
          <cell r="A9" t="str">
            <v>A</v>
          </cell>
        </row>
      </sheetData>
      <sheetData sheetId="3170">
        <row r="9">
          <cell r="A9" t="str">
            <v>A</v>
          </cell>
        </row>
      </sheetData>
      <sheetData sheetId="3171">
        <row r="9">
          <cell r="A9" t="str">
            <v>A</v>
          </cell>
        </row>
      </sheetData>
      <sheetData sheetId="3172"/>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ow r="9">
          <cell r="A9" t="str">
            <v>A</v>
          </cell>
        </row>
      </sheetData>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ow r="9">
          <cell r="A9" t="str">
            <v>A</v>
          </cell>
        </row>
      </sheetData>
      <sheetData sheetId="3244">
        <row r="9">
          <cell r="A9" t="str">
            <v>A</v>
          </cell>
        </row>
      </sheetData>
      <sheetData sheetId="3245">
        <row r="9">
          <cell r="A9" t="str">
            <v>A</v>
          </cell>
        </row>
      </sheetData>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ow r="9">
          <cell r="A9" t="str">
            <v>A</v>
          </cell>
        </row>
      </sheetData>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ow r="9">
          <cell r="A9" t="str">
            <v>A</v>
          </cell>
        </row>
      </sheetData>
      <sheetData sheetId="3340">
        <row r="9">
          <cell r="A9" t="str">
            <v>A</v>
          </cell>
        </row>
      </sheetData>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ow r="9">
          <cell r="A9" t="str">
            <v>A</v>
          </cell>
        </row>
      </sheetData>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ow r="9">
          <cell r="A9" t="str">
            <v>A</v>
          </cell>
        </row>
      </sheetData>
      <sheetData sheetId="3428">
        <row r="9">
          <cell r="A9" t="str">
            <v>A</v>
          </cell>
        </row>
      </sheetData>
      <sheetData sheetId="3429">
        <row r="9">
          <cell r="A9" t="str">
            <v>A</v>
          </cell>
        </row>
      </sheetData>
      <sheetData sheetId="3430">
        <row r="9">
          <cell r="A9" t="str">
            <v>A</v>
          </cell>
        </row>
      </sheetData>
      <sheetData sheetId="3431">
        <row r="9">
          <cell r="A9" t="str">
            <v>A</v>
          </cell>
        </row>
      </sheetData>
      <sheetData sheetId="3432">
        <row r="9">
          <cell r="A9" t="str">
            <v>A</v>
          </cell>
        </row>
      </sheetData>
      <sheetData sheetId="3433">
        <row r="9">
          <cell r="A9" t="str">
            <v>A</v>
          </cell>
        </row>
      </sheetData>
      <sheetData sheetId="3434">
        <row r="9">
          <cell r="A9" t="str">
            <v>A</v>
          </cell>
        </row>
      </sheetData>
      <sheetData sheetId="3435">
        <row r="9">
          <cell r="A9" t="str">
            <v>A</v>
          </cell>
        </row>
      </sheetData>
      <sheetData sheetId="3436">
        <row r="9">
          <cell r="A9" t="str">
            <v>A</v>
          </cell>
        </row>
      </sheetData>
      <sheetData sheetId="3437">
        <row r="9">
          <cell r="A9" t="str">
            <v>A</v>
          </cell>
        </row>
      </sheetData>
      <sheetData sheetId="3438">
        <row r="9">
          <cell r="A9" t="str">
            <v>A</v>
          </cell>
        </row>
      </sheetData>
      <sheetData sheetId="3439">
        <row r="9">
          <cell r="A9" t="str">
            <v>A</v>
          </cell>
        </row>
      </sheetData>
      <sheetData sheetId="3440">
        <row r="9">
          <cell r="A9" t="str">
            <v>A</v>
          </cell>
        </row>
      </sheetData>
      <sheetData sheetId="3441">
        <row r="9">
          <cell r="A9" t="str">
            <v>A</v>
          </cell>
        </row>
      </sheetData>
      <sheetData sheetId="3442">
        <row r="9">
          <cell r="A9" t="str">
            <v>A</v>
          </cell>
        </row>
      </sheetData>
      <sheetData sheetId="3443">
        <row r="9">
          <cell r="A9" t="str">
            <v>A</v>
          </cell>
        </row>
      </sheetData>
      <sheetData sheetId="3444">
        <row r="9">
          <cell r="A9" t="str">
            <v>A</v>
          </cell>
        </row>
      </sheetData>
      <sheetData sheetId="3445">
        <row r="9">
          <cell r="A9" t="str">
            <v>A</v>
          </cell>
        </row>
      </sheetData>
      <sheetData sheetId="3446">
        <row r="9">
          <cell r="A9" t="str">
            <v>A</v>
          </cell>
        </row>
      </sheetData>
      <sheetData sheetId="3447">
        <row r="9">
          <cell r="A9" t="str">
            <v>A</v>
          </cell>
        </row>
      </sheetData>
      <sheetData sheetId="3448">
        <row r="9">
          <cell r="A9" t="str">
            <v>A</v>
          </cell>
        </row>
      </sheetData>
      <sheetData sheetId="3449">
        <row r="9">
          <cell r="A9" t="str">
            <v>A</v>
          </cell>
        </row>
      </sheetData>
      <sheetData sheetId="3450">
        <row r="9">
          <cell r="A9" t="str">
            <v>A</v>
          </cell>
        </row>
      </sheetData>
      <sheetData sheetId="3451">
        <row r="9">
          <cell r="A9" t="str">
            <v>A</v>
          </cell>
        </row>
      </sheetData>
      <sheetData sheetId="3452">
        <row r="9">
          <cell r="A9" t="str">
            <v>A</v>
          </cell>
        </row>
      </sheetData>
      <sheetData sheetId="3453">
        <row r="9">
          <cell r="A9" t="str">
            <v>A</v>
          </cell>
        </row>
      </sheetData>
      <sheetData sheetId="3454">
        <row r="9">
          <cell r="A9" t="str">
            <v>A</v>
          </cell>
        </row>
      </sheetData>
      <sheetData sheetId="3455">
        <row r="9">
          <cell r="A9" t="str">
            <v>A</v>
          </cell>
        </row>
      </sheetData>
      <sheetData sheetId="3456">
        <row r="9">
          <cell r="A9" t="str">
            <v>A</v>
          </cell>
        </row>
      </sheetData>
      <sheetData sheetId="3457">
        <row r="9">
          <cell r="A9" t="str">
            <v>A</v>
          </cell>
        </row>
      </sheetData>
      <sheetData sheetId="3458">
        <row r="9">
          <cell r="A9" t="str">
            <v>A</v>
          </cell>
        </row>
      </sheetData>
      <sheetData sheetId="3459">
        <row r="9">
          <cell r="A9" t="str">
            <v>A</v>
          </cell>
        </row>
      </sheetData>
      <sheetData sheetId="3460">
        <row r="9">
          <cell r="A9" t="str">
            <v>A</v>
          </cell>
        </row>
      </sheetData>
      <sheetData sheetId="3461">
        <row r="9">
          <cell r="A9" t="str">
            <v>A</v>
          </cell>
        </row>
      </sheetData>
      <sheetData sheetId="3462">
        <row r="9">
          <cell r="A9" t="str">
            <v>A</v>
          </cell>
        </row>
      </sheetData>
      <sheetData sheetId="3463">
        <row r="9">
          <cell r="A9" t="str">
            <v>A</v>
          </cell>
        </row>
      </sheetData>
      <sheetData sheetId="3464">
        <row r="9">
          <cell r="A9" t="str">
            <v>A</v>
          </cell>
        </row>
      </sheetData>
      <sheetData sheetId="3465">
        <row r="9">
          <cell r="A9" t="str">
            <v>A</v>
          </cell>
        </row>
      </sheetData>
      <sheetData sheetId="3466">
        <row r="9">
          <cell r="A9" t="str">
            <v>A</v>
          </cell>
        </row>
      </sheetData>
      <sheetData sheetId="3467">
        <row r="9">
          <cell r="A9" t="str">
            <v>A</v>
          </cell>
        </row>
      </sheetData>
      <sheetData sheetId="3468">
        <row r="9">
          <cell r="A9" t="str">
            <v>A</v>
          </cell>
        </row>
      </sheetData>
      <sheetData sheetId="3469">
        <row r="9">
          <cell r="A9" t="str">
            <v>A</v>
          </cell>
        </row>
      </sheetData>
      <sheetData sheetId="3470">
        <row r="9">
          <cell r="A9" t="str">
            <v>A</v>
          </cell>
        </row>
      </sheetData>
      <sheetData sheetId="3471">
        <row r="9">
          <cell r="A9" t="str">
            <v>A</v>
          </cell>
        </row>
      </sheetData>
      <sheetData sheetId="3472">
        <row r="9">
          <cell r="A9" t="str">
            <v>A</v>
          </cell>
        </row>
      </sheetData>
      <sheetData sheetId="3473">
        <row r="9">
          <cell r="A9" t="str">
            <v>A</v>
          </cell>
        </row>
      </sheetData>
      <sheetData sheetId="3474">
        <row r="9">
          <cell r="A9" t="str">
            <v>A</v>
          </cell>
        </row>
      </sheetData>
      <sheetData sheetId="3475">
        <row r="9">
          <cell r="A9" t="str">
            <v>A</v>
          </cell>
        </row>
      </sheetData>
      <sheetData sheetId="3476">
        <row r="9">
          <cell r="A9" t="str">
            <v>A</v>
          </cell>
        </row>
      </sheetData>
      <sheetData sheetId="3477">
        <row r="9">
          <cell r="A9" t="str">
            <v>A</v>
          </cell>
        </row>
      </sheetData>
      <sheetData sheetId="3478">
        <row r="9">
          <cell r="A9" t="str">
            <v>A</v>
          </cell>
        </row>
      </sheetData>
      <sheetData sheetId="3479">
        <row r="9">
          <cell r="A9" t="str">
            <v>A</v>
          </cell>
        </row>
      </sheetData>
      <sheetData sheetId="3480">
        <row r="9">
          <cell r="A9" t="str">
            <v>A</v>
          </cell>
        </row>
      </sheetData>
      <sheetData sheetId="3481">
        <row r="9">
          <cell r="A9" t="str">
            <v>A</v>
          </cell>
        </row>
      </sheetData>
      <sheetData sheetId="3482">
        <row r="9">
          <cell r="A9" t="str">
            <v>A</v>
          </cell>
        </row>
      </sheetData>
      <sheetData sheetId="3483">
        <row r="9">
          <cell r="A9" t="str">
            <v>A</v>
          </cell>
        </row>
      </sheetData>
      <sheetData sheetId="3484">
        <row r="9">
          <cell r="A9" t="str">
            <v>A</v>
          </cell>
        </row>
      </sheetData>
      <sheetData sheetId="3485">
        <row r="9">
          <cell r="A9" t="str">
            <v>A</v>
          </cell>
        </row>
      </sheetData>
      <sheetData sheetId="3486">
        <row r="9">
          <cell r="A9" t="str">
            <v>A</v>
          </cell>
        </row>
      </sheetData>
      <sheetData sheetId="3487">
        <row r="9">
          <cell r="A9" t="str">
            <v>A</v>
          </cell>
        </row>
      </sheetData>
      <sheetData sheetId="3488">
        <row r="9">
          <cell r="A9" t="str">
            <v>A</v>
          </cell>
        </row>
      </sheetData>
      <sheetData sheetId="3489">
        <row r="9">
          <cell r="A9" t="str">
            <v>A</v>
          </cell>
        </row>
      </sheetData>
      <sheetData sheetId="3490">
        <row r="9">
          <cell r="A9" t="str">
            <v>A</v>
          </cell>
        </row>
      </sheetData>
      <sheetData sheetId="3491">
        <row r="9">
          <cell r="A9" t="str">
            <v>A</v>
          </cell>
        </row>
      </sheetData>
      <sheetData sheetId="3492">
        <row r="9">
          <cell r="A9" t="str">
            <v>A</v>
          </cell>
        </row>
      </sheetData>
      <sheetData sheetId="3493">
        <row r="9">
          <cell r="A9" t="str">
            <v>A</v>
          </cell>
        </row>
      </sheetData>
      <sheetData sheetId="3494">
        <row r="9">
          <cell r="A9" t="str">
            <v>A</v>
          </cell>
        </row>
      </sheetData>
      <sheetData sheetId="3495">
        <row r="9">
          <cell r="A9" t="str">
            <v>A</v>
          </cell>
        </row>
      </sheetData>
      <sheetData sheetId="3496">
        <row r="9">
          <cell r="A9" t="str">
            <v>A</v>
          </cell>
        </row>
      </sheetData>
      <sheetData sheetId="3497">
        <row r="9">
          <cell r="A9" t="str">
            <v>A</v>
          </cell>
        </row>
      </sheetData>
      <sheetData sheetId="3498">
        <row r="9">
          <cell r="A9" t="str">
            <v>A</v>
          </cell>
        </row>
      </sheetData>
      <sheetData sheetId="3499">
        <row r="9">
          <cell r="A9" t="str">
            <v>A</v>
          </cell>
        </row>
      </sheetData>
      <sheetData sheetId="3500">
        <row r="9">
          <cell r="A9" t="str">
            <v>A</v>
          </cell>
        </row>
      </sheetData>
      <sheetData sheetId="3501">
        <row r="9">
          <cell r="A9" t="str">
            <v>A</v>
          </cell>
        </row>
      </sheetData>
      <sheetData sheetId="3502">
        <row r="9">
          <cell r="A9" t="str">
            <v>A</v>
          </cell>
        </row>
      </sheetData>
      <sheetData sheetId="3503">
        <row r="9">
          <cell r="A9" t="str">
            <v>A</v>
          </cell>
        </row>
      </sheetData>
      <sheetData sheetId="3504">
        <row r="9">
          <cell r="A9" t="str">
            <v>A</v>
          </cell>
        </row>
      </sheetData>
      <sheetData sheetId="3505">
        <row r="9">
          <cell r="A9" t="str">
            <v>A</v>
          </cell>
        </row>
      </sheetData>
      <sheetData sheetId="3506">
        <row r="9">
          <cell r="A9" t="str">
            <v>A</v>
          </cell>
        </row>
      </sheetData>
      <sheetData sheetId="3507">
        <row r="9">
          <cell r="A9" t="str">
            <v>A</v>
          </cell>
        </row>
      </sheetData>
      <sheetData sheetId="3508">
        <row r="9">
          <cell r="A9" t="str">
            <v>A</v>
          </cell>
        </row>
      </sheetData>
      <sheetData sheetId="3509">
        <row r="9">
          <cell r="A9" t="str">
            <v>A</v>
          </cell>
        </row>
      </sheetData>
      <sheetData sheetId="3510">
        <row r="9">
          <cell r="A9" t="str">
            <v>A</v>
          </cell>
        </row>
      </sheetData>
      <sheetData sheetId="3511">
        <row r="9">
          <cell r="A9" t="str">
            <v>A</v>
          </cell>
        </row>
      </sheetData>
      <sheetData sheetId="3512">
        <row r="9">
          <cell r="A9" t="str">
            <v>A</v>
          </cell>
        </row>
      </sheetData>
      <sheetData sheetId="3513">
        <row r="9">
          <cell r="A9" t="str">
            <v>A</v>
          </cell>
        </row>
      </sheetData>
      <sheetData sheetId="3514">
        <row r="9">
          <cell r="A9" t="str">
            <v>A</v>
          </cell>
        </row>
      </sheetData>
      <sheetData sheetId="3515">
        <row r="9">
          <cell r="A9" t="str">
            <v>A</v>
          </cell>
        </row>
      </sheetData>
      <sheetData sheetId="3516">
        <row r="9">
          <cell r="A9" t="str">
            <v>A</v>
          </cell>
        </row>
      </sheetData>
      <sheetData sheetId="3517">
        <row r="9">
          <cell r="A9" t="str">
            <v>A</v>
          </cell>
        </row>
      </sheetData>
      <sheetData sheetId="3518">
        <row r="9">
          <cell r="A9" t="str">
            <v>A</v>
          </cell>
        </row>
      </sheetData>
      <sheetData sheetId="3519">
        <row r="9">
          <cell r="A9" t="str">
            <v>A</v>
          </cell>
        </row>
      </sheetData>
      <sheetData sheetId="3520">
        <row r="9">
          <cell r="A9" t="str">
            <v>A</v>
          </cell>
        </row>
      </sheetData>
      <sheetData sheetId="3521">
        <row r="9">
          <cell r="A9" t="str">
            <v>A</v>
          </cell>
        </row>
      </sheetData>
      <sheetData sheetId="3522">
        <row r="9">
          <cell r="A9" t="str">
            <v>A</v>
          </cell>
        </row>
      </sheetData>
      <sheetData sheetId="3523">
        <row r="9">
          <cell r="A9" t="str">
            <v>A</v>
          </cell>
        </row>
      </sheetData>
      <sheetData sheetId="3524">
        <row r="9">
          <cell r="A9" t="str">
            <v>A</v>
          </cell>
        </row>
      </sheetData>
      <sheetData sheetId="3525">
        <row r="9">
          <cell r="A9" t="str">
            <v>A</v>
          </cell>
        </row>
      </sheetData>
      <sheetData sheetId="3526">
        <row r="9">
          <cell r="A9" t="str">
            <v>A</v>
          </cell>
        </row>
      </sheetData>
      <sheetData sheetId="3527">
        <row r="9">
          <cell r="A9" t="str">
            <v>A</v>
          </cell>
        </row>
      </sheetData>
      <sheetData sheetId="3528">
        <row r="9">
          <cell r="A9" t="str">
            <v>A</v>
          </cell>
        </row>
      </sheetData>
      <sheetData sheetId="3529">
        <row r="9">
          <cell r="A9" t="str">
            <v>A</v>
          </cell>
        </row>
      </sheetData>
      <sheetData sheetId="3530">
        <row r="9">
          <cell r="A9" t="str">
            <v>A</v>
          </cell>
        </row>
      </sheetData>
      <sheetData sheetId="3531">
        <row r="9">
          <cell r="A9" t="str">
            <v>A</v>
          </cell>
        </row>
      </sheetData>
      <sheetData sheetId="3532">
        <row r="9">
          <cell r="A9" t="str">
            <v>A</v>
          </cell>
        </row>
      </sheetData>
      <sheetData sheetId="3533">
        <row r="9">
          <cell r="A9" t="str">
            <v>A</v>
          </cell>
        </row>
      </sheetData>
      <sheetData sheetId="3534">
        <row r="9">
          <cell r="A9" t="str">
            <v>A</v>
          </cell>
        </row>
      </sheetData>
      <sheetData sheetId="3535">
        <row r="9">
          <cell r="A9" t="str">
            <v>A</v>
          </cell>
        </row>
      </sheetData>
      <sheetData sheetId="3536">
        <row r="9">
          <cell r="A9" t="str">
            <v>A</v>
          </cell>
        </row>
      </sheetData>
      <sheetData sheetId="3537">
        <row r="9">
          <cell r="A9" t="str">
            <v>A</v>
          </cell>
        </row>
      </sheetData>
      <sheetData sheetId="3538">
        <row r="9">
          <cell r="A9" t="str">
            <v>A</v>
          </cell>
        </row>
      </sheetData>
      <sheetData sheetId="3539">
        <row r="9">
          <cell r="A9" t="str">
            <v>A</v>
          </cell>
        </row>
      </sheetData>
      <sheetData sheetId="3540">
        <row r="9">
          <cell r="A9" t="str">
            <v>A</v>
          </cell>
        </row>
      </sheetData>
      <sheetData sheetId="3541">
        <row r="9">
          <cell r="A9" t="str">
            <v>A</v>
          </cell>
        </row>
      </sheetData>
      <sheetData sheetId="3542">
        <row r="9">
          <cell r="A9" t="str">
            <v>A</v>
          </cell>
        </row>
      </sheetData>
      <sheetData sheetId="3543">
        <row r="9">
          <cell r="A9" t="str">
            <v>A</v>
          </cell>
        </row>
      </sheetData>
      <sheetData sheetId="3544">
        <row r="9">
          <cell r="A9" t="str">
            <v>A</v>
          </cell>
        </row>
      </sheetData>
      <sheetData sheetId="3545">
        <row r="9">
          <cell r="A9" t="str">
            <v>A</v>
          </cell>
        </row>
      </sheetData>
      <sheetData sheetId="3546">
        <row r="9">
          <cell r="A9" t="str">
            <v>A</v>
          </cell>
        </row>
      </sheetData>
      <sheetData sheetId="3547">
        <row r="9">
          <cell r="A9" t="str">
            <v>A</v>
          </cell>
        </row>
      </sheetData>
      <sheetData sheetId="3548">
        <row r="9">
          <cell r="A9" t="str">
            <v>A</v>
          </cell>
        </row>
      </sheetData>
      <sheetData sheetId="3549">
        <row r="9">
          <cell r="A9" t="str">
            <v>A</v>
          </cell>
        </row>
      </sheetData>
      <sheetData sheetId="3550">
        <row r="9">
          <cell r="A9" t="str">
            <v>A</v>
          </cell>
        </row>
      </sheetData>
      <sheetData sheetId="3551">
        <row r="9">
          <cell r="A9" t="str">
            <v>A</v>
          </cell>
        </row>
      </sheetData>
      <sheetData sheetId="3552">
        <row r="9">
          <cell r="A9" t="str">
            <v>A</v>
          </cell>
        </row>
      </sheetData>
      <sheetData sheetId="3553">
        <row r="9">
          <cell r="A9" t="str">
            <v>A</v>
          </cell>
        </row>
      </sheetData>
      <sheetData sheetId="3554">
        <row r="9">
          <cell r="A9" t="str">
            <v>A</v>
          </cell>
        </row>
      </sheetData>
      <sheetData sheetId="3555">
        <row r="9">
          <cell r="A9" t="str">
            <v>A</v>
          </cell>
        </row>
      </sheetData>
      <sheetData sheetId="3556">
        <row r="9">
          <cell r="A9" t="str">
            <v>A</v>
          </cell>
        </row>
      </sheetData>
      <sheetData sheetId="3557">
        <row r="9">
          <cell r="A9" t="str">
            <v>A</v>
          </cell>
        </row>
      </sheetData>
      <sheetData sheetId="3558">
        <row r="9">
          <cell r="A9" t="str">
            <v>A</v>
          </cell>
        </row>
      </sheetData>
      <sheetData sheetId="3559">
        <row r="9">
          <cell r="A9" t="str">
            <v>A</v>
          </cell>
        </row>
      </sheetData>
      <sheetData sheetId="3560">
        <row r="9">
          <cell r="A9" t="str">
            <v>A</v>
          </cell>
        </row>
      </sheetData>
      <sheetData sheetId="3561">
        <row r="9">
          <cell r="A9" t="str">
            <v>A</v>
          </cell>
        </row>
      </sheetData>
      <sheetData sheetId="3562">
        <row r="9">
          <cell r="A9" t="str">
            <v>A</v>
          </cell>
        </row>
      </sheetData>
      <sheetData sheetId="3563">
        <row r="9">
          <cell r="A9" t="str">
            <v>A</v>
          </cell>
        </row>
      </sheetData>
      <sheetData sheetId="3564">
        <row r="9">
          <cell r="A9" t="str">
            <v>A</v>
          </cell>
        </row>
      </sheetData>
      <sheetData sheetId="3565">
        <row r="9">
          <cell r="A9" t="str">
            <v>A</v>
          </cell>
        </row>
      </sheetData>
      <sheetData sheetId="3566">
        <row r="9">
          <cell r="A9" t="str">
            <v>A</v>
          </cell>
        </row>
      </sheetData>
      <sheetData sheetId="3567">
        <row r="9">
          <cell r="A9" t="str">
            <v>A</v>
          </cell>
        </row>
      </sheetData>
      <sheetData sheetId="3568">
        <row r="9">
          <cell r="A9" t="str">
            <v>A</v>
          </cell>
        </row>
      </sheetData>
      <sheetData sheetId="3569">
        <row r="9">
          <cell r="A9" t="str">
            <v>A</v>
          </cell>
        </row>
      </sheetData>
      <sheetData sheetId="3570">
        <row r="9">
          <cell r="A9" t="str">
            <v>A</v>
          </cell>
        </row>
      </sheetData>
      <sheetData sheetId="3571">
        <row r="9">
          <cell r="A9" t="str">
            <v>A</v>
          </cell>
        </row>
      </sheetData>
      <sheetData sheetId="3572">
        <row r="9">
          <cell r="A9" t="str">
            <v>A</v>
          </cell>
        </row>
      </sheetData>
      <sheetData sheetId="3573">
        <row r="9">
          <cell r="A9" t="str">
            <v>A</v>
          </cell>
        </row>
      </sheetData>
      <sheetData sheetId="3574">
        <row r="9">
          <cell r="A9" t="str">
            <v>A</v>
          </cell>
        </row>
      </sheetData>
      <sheetData sheetId="3575">
        <row r="9">
          <cell r="A9" t="str">
            <v>A</v>
          </cell>
        </row>
      </sheetData>
      <sheetData sheetId="3576">
        <row r="9">
          <cell r="A9" t="str">
            <v>A</v>
          </cell>
        </row>
      </sheetData>
      <sheetData sheetId="3577">
        <row r="9">
          <cell r="A9" t="str">
            <v>A</v>
          </cell>
        </row>
      </sheetData>
      <sheetData sheetId="3578">
        <row r="9">
          <cell r="A9" t="str">
            <v>A</v>
          </cell>
        </row>
      </sheetData>
      <sheetData sheetId="3579">
        <row r="9">
          <cell r="A9" t="str">
            <v>A</v>
          </cell>
        </row>
      </sheetData>
      <sheetData sheetId="3580">
        <row r="9">
          <cell r="A9" t="str">
            <v>A</v>
          </cell>
        </row>
      </sheetData>
      <sheetData sheetId="3581">
        <row r="9">
          <cell r="A9" t="str">
            <v>A</v>
          </cell>
        </row>
      </sheetData>
      <sheetData sheetId="3582">
        <row r="9">
          <cell r="A9" t="str">
            <v>A</v>
          </cell>
        </row>
      </sheetData>
      <sheetData sheetId="3583">
        <row r="9">
          <cell r="A9" t="str">
            <v>A</v>
          </cell>
        </row>
      </sheetData>
      <sheetData sheetId="3584">
        <row r="9">
          <cell r="A9" t="str">
            <v>A</v>
          </cell>
        </row>
      </sheetData>
      <sheetData sheetId="3585">
        <row r="9">
          <cell r="A9" t="str">
            <v>A</v>
          </cell>
        </row>
      </sheetData>
      <sheetData sheetId="3586">
        <row r="9">
          <cell r="A9" t="str">
            <v>A</v>
          </cell>
        </row>
      </sheetData>
      <sheetData sheetId="3587">
        <row r="9">
          <cell r="A9" t="str">
            <v>A</v>
          </cell>
        </row>
      </sheetData>
      <sheetData sheetId="3588">
        <row r="9">
          <cell r="A9" t="str">
            <v>A</v>
          </cell>
        </row>
      </sheetData>
      <sheetData sheetId="3589">
        <row r="9">
          <cell r="A9" t="str">
            <v>A</v>
          </cell>
        </row>
      </sheetData>
      <sheetData sheetId="3590">
        <row r="9">
          <cell r="A9" t="str">
            <v>A</v>
          </cell>
        </row>
      </sheetData>
      <sheetData sheetId="3591">
        <row r="9">
          <cell r="A9" t="str">
            <v>A</v>
          </cell>
        </row>
      </sheetData>
      <sheetData sheetId="3592">
        <row r="9">
          <cell r="A9" t="str">
            <v>A</v>
          </cell>
        </row>
      </sheetData>
      <sheetData sheetId="3593">
        <row r="9">
          <cell r="A9" t="str">
            <v>A</v>
          </cell>
        </row>
      </sheetData>
      <sheetData sheetId="3594">
        <row r="9">
          <cell r="A9" t="str">
            <v>A</v>
          </cell>
        </row>
      </sheetData>
      <sheetData sheetId="3595">
        <row r="9">
          <cell r="A9" t="str">
            <v>A</v>
          </cell>
        </row>
      </sheetData>
      <sheetData sheetId="3596">
        <row r="9">
          <cell r="A9" t="str">
            <v>A</v>
          </cell>
        </row>
      </sheetData>
      <sheetData sheetId="3597">
        <row r="9">
          <cell r="A9" t="str">
            <v>A</v>
          </cell>
        </row>
      </sheetData>
      <sheetData sheetId="3598">
        <row r="9">
          <cell r="A9" t="str">
            <v>A</v>
          </cell>
        </row>
      </sheetData>
      <sheetData sheetId="3599">
        <row r="9">
          <cell r="A9" t="str">
            <v>A</v>
          </cell>
        </row>
      </sheetData>
      <sheetData sheetId="3600">
        <row r="9">
          <cell r="A9" t="str">
            <v>A</v>
          </cell>
        </row>
      </sheetData>
      <sheetData sheetId="3601">
        <row r="9">
          <cell r="A9" t="str">
            <v>A</v>
          </cell>
        </row>
      </sheetData>
      <sheetData sheetId="3602">
        <row r="9">
          <cell r="A9" t="str">
            <v>A</v>
          </cell>
        </row>
      </sheetData>
      <sheetData sheetId="3603">
        <row r="9">
          <cell r="A9" t="str">
            <v>A</v>
          </cell>
        </row>
      </sheetData>
      <sheetData sheetId="3604">
        <row r="9">
          <cell r="A9" t="str">
            <v>A</v>
          </cell>
        </row>
      </sheetData>
      <sheetData sheetId="3605">
        <row r="9">
          <cell r="A9" t="str">
            <v>A</v>
          </cell>
        </row>
      </sheetData>
      <sheetData sheetId="3606">
        <row r="9">
          <cell r="A9" t="str">
            <v>A</v>
          </cell>
        </row>
      </sheetData>
      <sheetData sheetId="3607">
        <row r="9">
          <cell r="A9" t="str">
            <v>A</v>
          </cell>
        </row>
      </sheetData>
      <sheetData sheetId="3608">
        <row r="9">
          <cell r="A9" t="str">
            <v>A</v>
          </cell>
        </row>
      </sheetData>
      <sheetData sheetId="3609">
        <row r="9">
          <cell r="A9" t="str">
            <v>A</v>
          </cell>
        </row>
      </sheetData>
      <sheetData sheetId="3610">
        <row r="9">
          <cell r="A9" t="str">
            <v>A</v>
          </cell>
        </row>
      </sheetData>
      <sheetData sheetId="3611">
        <row r="9">
          <cell r="A9" t="str">
            <v>A</v>
          </cell>
        </row>
      </sheetData>
      <sheetData sheetId="3612">
        <row r="9">
          <cell r="A9" t="str">
            <v>A</v>
          </cell>
        </row>
      </sheetData>
      <sheetData sheetId="3613">
        <row r="9">
          <cell r="A9" t="str">
            <v>A</v>
          </cell>
        </row>
      </sheetData>
      <sheetData sheetId="3614">
        <row r="9">
          <cell r="A9" t="str">
            <v>A</v>
          </cell>
        </row>
      </sheetData>
      <sheetData sheetId="3615">
        <row r="9">
          <cell r="A9" t="str">
            <v>A</v>
          </cell>
        </row>
      </sheetData>
      <sheetData sheetId="3616">
        <row r="9">
          <cell r="A9" t="str">
            <v>A</v>
          </cell>
        </row>
      </sheetData>
      <sheetData sheetId="3617">
        <row r="9">
          <cell r="A9" t="str">
            <v>A</v>
          </cell>
        </row>
      </sheetData>
      <sheetData sheetId="3618">
        <row r="9">
          <cell r="A9" t="str">
            <v>A</v>
          </cell>
        </row>
      </sheetData>
      <sheetData sheetId="3619">
        <row r="9">
          <cell r="A9" t="str">
            <v>A</v>
          </cell>
        </row>
      </sheetData>
      <sheetData sheetId="3620">
        <row r="9">
          <cell r="A9" t="str">
            <v>A</v>
          </cell>
        </row>
      </sheetData>
      <sheetData sheetId="3621">
        <row r="9">
          <cell r="A9" t="str">
            <v>A</v>
          </cell>
        </row>
      </sheetData>
      <sheetData sheetId="3622">
        <row r="9">
          <cell r="A9" t="str">
            <v>A</v>
          </cell>
        </row>
      </sheetData>
      <sheetData sheetId="3623">
        <row r="9">
          <cell r="A9" t="str">
            <v>A</v>
          </cell>
        </row>
      </sheetData>
      <sheetData sheetId="3624">
        <row r="9">
          <cell r="A9" t="str">
            <v>A</v>
          </cell>
        </row>
      </sheetData>
      <sheetData sheetId="3625">
        <row r="9">
          <cell r="A9" t="str">
            <v>A</v>
          </cell>
        </row>
      </sheetData>
      <sheetData sheetId="3626">
        <row r="9">
          <cell r="A9" t="str">
            <v>A</v>
          </cell>
        </row>
      </sheetData>
      <sheetData sheetId="3627">
        <row r="9">
          <cell r="A9" t="str">
            <v>A</v>
          </cell>
        </row>
      </sheetData>
      <sheetData sheetId="3628">
        <row r="9">
          <cell r="A9" t="str">
            <v>A</v>
          </cell>
        </row>
      </sheetData>
      <sheetData sheetId="3629">
        <row r="9">
          <cell r="A9" t="str">
            <v>A</v>
          </cell>
        </row>
      </sheetData>
      <sheetData sheetId="3630">
        <row r="9">
          <cell r="A9" t="str">
            <v>A</v>
          </cell>
        </row>
      </sheetData>
      <sheetData sheetId="3631">
        <row r="9">
          <cell r="A9" t="str">
            <v>A</v>
          </cell>
        </row>
      </sheetData>
      <sheetData sheetId="3632">
        <row r="9">
          <cell r="A9" t="str">
            <v>A</v>
          </cell>
        </row>
      </sheetData>
      <sheetData sheetId="3633">
        <row r="9">
          <cell r="A9" t="str">
            <v>A</v>
          </cell>
        </row>
      </sheetData>
      <sheetData sheetId="3634">
        <row r="9">
          <cell r="A9" t="str">
            <v>A</v>
          </cell>
        </row>
      </sheetData>
      <sheetData sheetId="3635">
        <row r="9">
          <cell r="A9" t="str">
            <v>A</v>
          </cell>
        </row>
      </sheetData>
      <sheetData sheetId="3636">
        <row r="9">
          <cell r="A9" t="str">
            <v>A</v>
          </cell>
        </row>
      </sheetData>
      <sheetData sheetId="3637">
        <row r="9">
          <cell r="A9" t="str">
            <v>A</v>
          </cell>
        </row>
      </sheetData>
      <sheetData sheetId="3638">
        <row r="9">
          <cell r="A9" t="str">
            <v>A</v>
          </cell>
        </row>
      </sheetData>
      <sheetData sheetId="3639">
        <row r="9">
          <cell r="A9" t="str">
            <v>A</v>
          </cell>
        </row>
      </sheetData>
      <sheetData sheetId="3640">
        <row r="9">
          <cell r="A9" t="str">
            <v>A</v>
          </cell>
        </row>
      </sheetData>
      <sheetData sheetId="3641">
        <row r="9">
          <cell r="A9" t="str">
            <v>A</v>
          </cell>
        </row>
      </sheetData>
      <sheetData sheetId="3642">
        <row r="9">
          <cell r="A9" t="str">
            <v>A</v>
          </cell>
        </row>
      </sheetData>
      <sheetData sheetId="3643">
        <row r="9">
          <cell r="A9" t="str">
            <v>A</v>
          </cell>
        </row>
      </sheetData>
      <sheetData sheetId="3644">
        <row r="9">
          <cell r="A9" t="str">
            <v>A</v>
          </cell>
        </row>
      </sheetData>
      <sheetData sheetId="3645">
        <row r="9">
          <cell r="A9" t="str">
            <v>A</v>
          </cell>
        </row>
      </sheetData>
      <sheetData sheetId="3646">
        <row r="9">
          <cell r="A9" t="str">
            <v>A</v>
          </cell>
        </row>
      </sheetData>
      <sheetData sheetId="3647">
        <row r="9">
          <cell r="A9" t="str">
            <v>A</v>
          </cell>
        </row>
      </sheetData>
      <sheetData sheetId="3648">
        <row r="9">
          <cell r="A9" t="str">
            <v>A</v>
          </cell>
        </row>
      </sheetData>
      <sheetData sheetId="3649">
        <row r="9">
          <cell r="A9" t="str">
            <v>A</v>
          </cell>
        </row>
      </sheetData>
      <sheetData sheetId="3650">
        <row r="9">
          <cell r="A9" t="str">
            <v>A</v>
          </cell>
        </row>
      </sheetData>
      <sheetData sheetId="3651">
        <row r="9">
          <cell r="A9" t="str">
            <v>A</v>
          </cell>
        </row>
      </sheetData>
      <sheetData sheetId="3652">
        <row r="9">
          <cell r="A9" t="str">
            <v>A</v>
          </cell>
        </row>
      </sheetData>
      <sheetData sheetId="3653">
        <row r="9">
          <cell r="A9" t="str">
            <v>A</v>
          </cell>
        </row>
      </sheetData>
      <sheetData sheetId="3654">
        <row r="9">
          <cell r="A9" t="str">
            <v>A</v>
          </cell>
        </row>
      </sheetData>
      <sheetData sheetId="3655">
        <row r="9">
          <cell r="A9" t="str">
            <v>A</v>
          </cell>
        </row>
      </sheetData>
      <sheetData sheetId="3656">
        <row r="9">
          <cell r="A9" t="str">
            <v>A</v>
          </cell>
        </row>
      </sheetData>
      <sheetData sheetId="3657">
        <row r="9">
          <cell r="A9" t="str">
            <v>A</v>
          </cell>
        </row>
      </sheetData>
      <sheetData sheetId="3658">
        <row r="9">
          <cell r="A9" t="str">
            <v>A</v>
          </cell>
        </row>
      </sheetData>
      <sheetData sheetId="3659">
        <row r="9">
          <cell r="A9" t="str">
            <v>A</v>
          </cell>
        </row>
      </sheetData>
      <sheetData sheetId="3660">
        <row r="9">
          <cell r="A9" t="str">
            <v>A</v>
          </cell>
        </row>
      </sheetData>
      <sheetData sheetId="3661">
        <row r="9">
          <cell r="A9" t="str">
            <v>A</v>
          </cell>
        </row>
      </sheetData>
      <sheetData sheetId="3662">
        <row r="9">
          <cell r="A9" t="str">
            <v>A</v>
          </cell>
        </row>
      </sheetData>
      <sheetData sheetId="3663">
        <row r="9">
          <cell r="A9" t="str">
            <v>A</v>
          </cell>
        </row>
      </sheetData>
      <sheetData sheetId="3664">
        <row r="9">
          <cell r="A9" t="str">
            <v>A</v>
          </cell>
        </row>
      </sheetData>
      <sheetData sheetId="3665">
        <row r="9">
          <cell r="A9" t="str">
            <v>A</v>
          </cell>
        </row>
      </sheetData>
      <sheetData sheetId="3666">
        <row r="9">
          <cell r="A9" t="str">
            <v>A</v>
          </cell>
        </row>
      </sheetData>
      <sheetData sheetId="3667">
        <row r="9">
          <cell r="A9" t="str">
            <v>A</v>
          </cell>
        </row>
      </sheetData>
      <sheetData sheetId="3668">
        <row r="9">
          <cell r="A9" t="str">
            <v>A</v>
          </cell>
        </row>
      </sheetData>
      <sheetData sheetId="3669">
        <row r="9">
          <cell r="A9" t="str">
            <v>A</v>
          </cell>
        </row>
      </sheetData>
      <sheetData sheetId="3670">
        <row r="9">
          <cell r="A9" t="str">
            <v>A</v>
          </cell>
        </row>
      </sheetData>
      <sheetData sheetId="3671">
        <row r="9">
          <cell r="A9" t="str">
            <v>A</v>
          </cell>
        </row>
      </sheetData>
      <sheetData sheetId="3672">
        <row r="9">
          <cell r="A9" t="str">
            <v>A</v>
          </cell>
        </row>
      </sheetData>
      <sheetData sheetId="3673">
        <row r="9">
          <cell r="A9" t="str">
            <v>A</v>
          </cell>
        </row>
      </sheetData>
      <sheetData sheetId="3674">
        <row r="9">
          <cell r="A9" t="str">
            <v>A</v>
          </cell>
        </row>
      </sheetData>
      <sheetData sheetId="3675">
        <row r="9">
          <cell r="A9" t="str">
            <v>A</v>
          </cell>
        </row>
      </sheetData>
      <sheetData sheetId="3676">
        <row r="9">
          <cell r="A9" t="str">
            <v>A</v>
          </cell>
        </row>
      </sheetData>
      <sheetData sheetId="3677">
        <row r="9">
          <cell r="A9" t="str">
            <v>A</v>
          </cell>
        </row>
      </sheetData>
      <sheetData sheetId="3678">
        <row r="9">
          <cell r="A9" t="str">
            <v>A</v>
          </cell>
        </row>
      </sheetData>
      <sheetData sheetId="3679">
        <row r="9">
          <cell r="A9" t="str">
            <v>A</v>
          </cell>
        </row>
      </sheetData>
      <sheetData sheetId="3680">
        <row r="9">
          <cell r="A9" t="str">
            <v>A</v>
          </cell>
        </row>
      </sheetData>
      <sheetData sheetId="3681">
        <row r="9">
          <cell r="A9" t="str">
            <v>A</v>
          </cell>
        </row>
      </sheetData>
      <sheetData sheetId="3682">
        <row r="9">
          <cell r="A9" t="str">
            <v>A</v>
          </cell>
        </row>
      </sheetData>
      <sheetData sheetId="3683">
        <row r="9">
          <cell r="A9" t="str">
            <v>A</v>
          </cell>
        </row>
      </sheetData>
      <sheetData sheetId="3684">
        <row r="9">
          <cell r="A9" t="str">
            <v>A</v>
          </cell>
        </row>
      </sheetData>
      <sheetData sheetId="3685">
        <row r="9">
          <cell r="A9" t="str">
            <v>A</v>
          </cell>
        </row>
      </sheetData>
      <sheetData sheetId="3686">
        <row r="9">
          <cell r="A9" t="str">
            <v>A</v>
          </cell>
        </row>
      </sheetData>
      <sheetData sheetId="3687">
        <row r="9">
          <cell r="A9" t="str">
            <v>A</v>
          </cell>
        </row>
      </sheetData>
      <sheetData sheetId="3688">
        <row r="9">
          <cell r="A9" t="str">
            <v>A</v>
          </cell>
        </row>
      </sheetData>
      <sheetData sheetId="3689">
        <row r="9">
          <cell r="A9" t="str">
            <v>A</v>
          </cell>
        </row>
      </sheetData>
      <sheetData sheetId="3690">
        <row r="9">
          <cell r="A9" t="str">
            <v>A</v>
          </cell>
        </row>
      </sheetData>
      <sheetData sheetId="3691">
        <row r="9">
          <cell r="A9" t="str">
            <v>A</v>
          </cell>
        </row>
      </sheetData>
      <sheetData sheetId="3692">
        <row r="9">
          <cell r="A9" t="str">
            <v>A</v>
          </cell>
        </row>
      </sheetData>
      <sheetData sheetId="3693">
        <row r="9">
          <cell r="A9" t="str">
            <v>A</v>
          </cell>
        </row>
      </sheetData>
      <sheetData sheetId="3694">
        <row r="9">
          <cell r="A9" t="str">
            <v>A</v>
          </cell>
        </row>
      </sheetData>
      <sheetData sheetId="3695">
        <row r="9">
          <cell r="A9" t="str">
            <v>A</v>
          </cell>
        </row>
      </sheetData>
      <sheetData sheetId="3696">
        <row r="9">
          <cell r="A9" t="str">
            <v>A</v>
          </cell>
        </row>
      </sheetData>
      <sheetData sheetId="3697">
        <row r="9">
          <cell r="A9" t="str">
            <v>A</v>
          </cell>
        </row>
      </sheetData>
      <sheetData sheetId="3698">
        <row r="9">
          <cell r="A9" t="str">
            <v>A</v>
          </cell>
        </row>
      </sheetData>
      <sheetData sheetId="3699">
        <row r="9">
          <cell r="A9" t="str">
            <v>A</v>
          </cell>
        </row>
      </sheetData>
      <sheetData sheetId="3700">
        <row r="9">
          <cell r="A9" t="str">
            <v>A</v>
          </cell>
        </row>
      </sheetData>
      <sheetData sheetId="3701">
        <row r="9">
          <cell r="A9" t="str">
            <v>A</v>
          </cell>
        </row>
      </sheetData>
      <sheetData sheetId="3702">
        <row r="9">
          <cell r="A9" t="str">
            <v>A</v>
          </cell>
        </row>
      </sheetData>
      <sheetData sheetId="3703">
        <row r="9">
          <cell r="A9" t="str">
            <v>A</v>
          </cell>
        </row>
      </sheetData>
      <sheetData sheetId="3704">
        <row r="9">
          <cell r="A9" t="str">
            <v>A</v>
          </cell>
        </row>
      </sheetData>
      <sheetData sheetId="3705">
        <row r="9">
          <cell r="A9" t="str">
            <v>A</v>
          </cell>
        </row>
      </sheetData>
      <sheetData sheetId="3706">
        <row r="9">
          <cell r="A9" t="str">
            <v>A</v>
          </cell>
        </row>
      </sheetData>
      <sheetData sheetId="3707">
        <row r="9">
          <cell r="A9" t="str">
            <v>A</v>
          </cell>
        </row>
      </sheetData>
      <sheetData sheetId="3708">
        <row r="9">
          <cell r="A9" t="str">
            <v>A</v>
          </cell>
        </row>
      </sheetData>
      <sheetData sheetId="3709">
        <row r="9">
          <cell r="A9" t="str">
            <v>A</v>
          </cell>
        </row>
      </sheetData>
      <sheetData sheetId="3710">
        <row r="9">
          <cell r="A9" t="str">
            <v>A</v>
          </cell>
        </row>
      </sheetData>
      <sheetData sheetId="3711">
        <row r="9">
          <cell r="A9" t="str">
            <v>A</v>
          </cell>
        </row>
      </sheetData>
      <sheetData sheetId="3712">
        <row r="9">
          <cell r="A9" t="str">
            <v>A</v>
          </cell>
        </row>
      </sheetData>
      <sheetData sheetId="3713">
        <row r="9">
          <cell r="A9" t="str">
            <v>A</v>
          </cell>
        </row>
      </sheetData>
      <sheetData sheetId="3714">
        <row r="9">
          <cell r="A9" t="str">
            <v>A</v>
          </cell>
        </row>
      </sheetData>
      <sheetData sheetId="3715">
        <row r="9">
          <cell r="A9" t="str">
            <v>A</v>
          </cell>
        </row>
      </sheetData>
      <sheetData sheetId="3716">
        <row r="9">
          <cell r="A9" t="str">
            <v>A</v>
          </cell>
        </row>
      </sheetData>
      <sheetData sheetId="3717">
        <row r="9">
          <cell r="A9" t="str">
            <v>A</v>
          </cell>
        </row>
      </sheetData>
      <sheetData sheetId="3718">
        <row r="9">
          <cell r="A9" t="str">
            <v>A</v>
          </cell>
        </row>
      </sheetData>
      <sheetData sheetId="3719">
        <row r="9">
          <cell r="A9" t="str">
            <v>A</v>
          </cell>
        </row>
      </sheetData>
      <sheetData sheetId="3720">
        <row r="9">
          <cell r="A9" t="str">
            <v>A</v>
          </cell>
        </row>
      </sheetData>
      <sheetData sheetId="3721">
        <row r="9">
          <cell r="A9" t="str">
            <v>A</v>
          </cell>
        </row>
      </sheetData>
      <sheetData sheetId="3722">
        <row r="9">
          <cell r="A9" t="str">
            <v>A</v>
          </cell>
        </row>
      </sheetData>
      <sheetData sheetId="3723">
        <row r="9">
          <cell r="A9" t="str">
            <v>A</v>
          </cell>
        </row>
      </sheetData>
      <sheetData sheetId="3724">
        <row r="9">
          <cell r="A9" t="str">
            <v>A</v>
          </cell>
        </row>
      </sheetData>
      <sheetData sheetId="3725">
        <row r="9">
          <cell r="A9" t="str">
            <v>A</v>
          </cell>
        </row>
      </sheetData>
      <sheetData sheetId="3726">
        <row r="9">
          <cell r="A9" t="str">
            <v>A</v>
          </cell>
        </row>
      </sheetData>
      <sheetData sheetId="3727">
        <row r="9">
          <cell r="A9" t="str">
            <v>A</v>
          </cell>
        </row>
      </sheetData>
      <sheetData sheetId="3728">
        <row r="9">
          <cell r="A9" t="str">
            <v>A</v>
          </cell>
        </row>
      </sheetData>
      <sheetData sheetId="3729">
        <row r="9">
          <cell r="A9" t="str">
            <v>A</v>
          </cell>
        </row>
      </sheetData>
      <sheetData sheetId="3730">
        <row r="9">
          <cell r="A9" t="str">
            <v>A</v>
          </cell>
        </row>
      </sheetData>
      <sheetData sheetId="3731">
        <row r="9">
          <cell r="A9" t="str">
            <v>A</v>
          </cell>
        </row>
      </sheetData>
      <sheetData sheetId="3732">
        <row r="9">
          <cell r="A9" t="str">
            <v>A</v>
          </cell>
        </row>
      </sheetData>
      <sheetData sheetId="3733">
        <row r="9">
          <cell r="A9" t="str">
            <v>A</v>
          </cell>
        </row>
      </sheetData>
      <sheetData sheetId="3734">
        <row r="9">
          <cell r="A9" t="str">
            <v>A</v>
          </cell>
        </row>
      </sheetData>
      <sheetData sheetId="3735">
        <row r="9">
          <cell r="A9" t="str">
            <v>A</v>
          </cell>
        </row>
      </sheetData>
      <sheetData sheetId="3736">
        <row r="9">
          <cell r="A9" t="str">
            <v>A</v>
          </cell>
        </row>
      </sheetData>
      <sheetData sheetId="3737">
        <row r="9">
          <cell r="A9" t="str">
            <v>A</v>
          </cell>
        </row>
      </sheetData>
      <sheetData sheetId="3738">
        <row r="9">
          <cell r="A9" t="str">
            <v>A</v>
          </cell>
        </row>
      </sheetData>
      <sheetData sheetId="3739">
        <row r="9">
          <cell r="A9" t="str">
            <v>A</v>
          </cell>
        </row>
      </sheetData>
      <sheetData sheetId="3740">
        <row r="9">
          <cell r="A9" t="str">
            <v>A</v>
          </cell>
        </row>
      </sheetData>
      <sheetData sheetId="3741">
        <row r="9">
          <cell r="A9" t="str">
            <v>A</v>
          </cell>
        </row>
      </sheetData>
      <sheetData sheetId="3742">
        <row r="9">
          <cell r="A9" t="str">
            <v>A</v>
          </cell>
        </row>
      </sheetData>
      <sheetData sheetId="3743">
        <row r="9">
          <cell r="A9" t="str">
            <v>A</v>
          </cell>
        </row>
      </sheetData>
      <sheetData sheetId="3744">
        <row r="9">
          <cell r="A9" t="str">
            <v>A</v>
          </cell>
        </row>
      </sheetData>
      <sheetData sheetId="3745">
        <row r="9">
          <cell r="A9" t="str">
            <v>A</v>
          </cell>
        </row>
      </sheetData>
      <sheetData sheetId="3746">
        <row r="9">
          <cell r="A9" t="str">
            <v>A</v>
          </cell>
        </row>
      </sheetData>
      <sheetData sheetId="3747">
        <row r="9">
          <cell r="A9" t="str">
            <v>A</v>
          </cell>
        </row>
      </sheetData>
      <sheetData sheetId="3748">
        <row r="9">
          <cell r="A9" t="str">
            <v>A</v>
          </cell>
        </row>
      </sheetData>
      <sheetData sheetId="3749">
        <row r="9">
          <cell r="A9" t="str">
            <v>A</v>
          </cell>
        </row>
      </sheetData>
      <sheetData sheetId="3750">
        <row r="9">
          <cell r="A9" t="str">
            <v>A</v>
          </cell>
        </row>
      </sheetData>
      <sheetData sheetId="3751">
        <row r="9">
          <cell r="A9" t="str">
            <v>A</v>
          </cell>
        </row>
      </sheetData>
      <sheetData sheetId="3752">
        <row r="9">
          <cell r="A9" t="str">
            <v>A</v>
          </cell>
        </row>
      </sheetData>
      <sheetData sheetId="3753">
        <row r="9">
          <cell r="A9" t="str">
            <v>A</v>
          </cell>
        </row>
      </sheetData>
      <sheetData sheetId="3754">
        <row r="9">
          <cell r="A9" t="str">
            <v>A</v>
          </cell>
        </row>
      </sheetData>
      <sheetData sheetId="3755">
        <row r="9">
          <cell r="A9" t="str">
            <v>A</v>
          </cell>
        </row>
      </sheetData>
      <sheetData sheetId="3756">
        <row r="9">
          <cell r="A9" t="str">
            <v>A</v>
          </cell>
        </row>
      </sheetData>
      <sheetData sheetId="3757">
        <row r="9">
          <cell r="A9" t="str">
            <v>A</v>
          </cell>
        </row>
      </sheetData>
      <sheetData sheetId="3758">
        <row r="9">
          <cell r="A9" t="str">
            <v>A</v>
          </cell>
        </row>
      </sheetData>
      <sheetData sheetId="3759">
        <row r="9">
          <cell r="A9" t="str">
            <v>A</v>
          </cell>
        </row>
      </sheetData>
      <sheetData sheetId="3760">
        <row r="9">
          <cell r="A9" t="str">
            <v>A</v>
          </cell>
        </row>
      </sheetData>
      <sheetData sheetId="3761">
        <row r="9">
          <cell r="A9" t="str">
            <v>A</v>
          </cell>
        </row>
      </sheetData>
      <sheetData sheetId="3762">
        <row r="9">
          <cell r="A9" t="str">
            <v>A</v>
          </cell>
        </row>
      </sheetData>
      <sheetData sheetId="3763">
        <row r="9">
          <cell r="A9" t="str">
            <v>A</v>
          </cell>
        </row>
      </sheetData>
      <sheetData sheetId="3764">
        <row r="9">
          <cell r="A9" t="str">
            <v>A</v>
          </cell>
        </row>
      </sheetData>
      <sheetData sheetId="3765">
        <row r="9">
          <cell r="A9" t="str">
            <v>A</v>
          </cell>
        </row>
      </sheetData>
      <sheetData sheetId="3766">
        <row r="9">
          <cell r="A9" t="str">
            <v>A</v>
          </cell>
        </row>
      </sheetData>
      <sheetData sheetId="3767">
        <row r="9">
          <cell r="A9" t="str">
            <v>A</v>
          </cell>
        </row>
      </sheetData>
      <sheetData sheetId="3768">
        <row r="9">
          <cell r="A9" t="str">
            <v>A</v>
          </cell>
        </row>
      </sheetData>
      <sheetData sheetId="3769">
        <row r="9">
          <cell r="A9" t="str">
            <v>A</v>
          </cell>
        </row>
      </sheetData>
      <sheetData sheetId="3770">
        <row r="9">
          <cell r="A9" t="str">
            <v>A</v>
          </cell>
        </row>
      </sheetData>
      <sheetData sheetId="3771">
        <row r="9">
          <cell r="A9" t="str">
            <v>A</v>
          </cell>
        </row>
      </sheetData>
      <sheetData sheetId="3772">
        <row r="9">
          <cell r="A9" t="str">
            <v>A</v>
          </cell>
        </row>
      </sheetData>
      <sheetData sheetId="3773">
        <row r="9">
          <cell r="A9" t="str">
            <v>A</v>
          </cell>
        </row>
      </sheetData>
      <sheetData sheetId="3774">
        <row r="9">
          <cell r="A9" t="str">
            <v>A</v>
          </cell>
        </row>
      </sheetData>
      <sheetData sheetId="3775">
        <row r="9">
          <cell r="A9" t="str">
            <v>A</v>
          </cell>
        </row>
      </sheetData>
      <sheetData sheetId="3776">
        <row r="9">
          <cell r="A9" t="str">
            <v>A</v>
          </cell>
        </row>
      </sheetData>
      <sheetData sheetId="3777">
        <row r="9">
          <cell r="A9" t="str">
            <v>A</v>
          </cell>
        </row>
      </sheetData>
      <sheetData sheetId="3778">
        <row r="9">
          <cell r="A9" t="str">
            <v>A</v>
          </cell>
        </row>
      </sheetData>
      <sheetData sheetId="3779">
        <row r="9">
          <cell r="A9" t="str">
            <v>A</v>
          </cell>
        </row>
      </sheetData>
      <sheetData sheetId="3780">
        <row r="9">
          <cell r="A9" t="str">
            <v>A</v>
          </cell>
        </row>
      </sheetData>
      <sheetData sheetId="3781">
        <row r="9">
          <cell r="A9" t="str">
            <v>A</v>
          </cell>
        </row>
      </sheetData>
      <sheetData sheetId="3782">
        <row r="9">
          <cell r="A9" t="str">
            <v>A</v>
          </cell>
        </row>
      </sheetData>
      <sheetData sheetId="3783">
        <row r="9">
          <cell r="A9" t="str">
            <v>A</v>
          </cell>
        </row>
      </sheetData>
      <sheetData sheetId="3784">
        <row r="9">
          <cell r="A9" t="str">
            <v>A</v>
          </cell>
        </row>
      </sheetData>
      <sheetData sheetId="3785">
        <row r="9">
          <cell r="A9" t="str">
            <v>A</v>
          </cell>
        </row>
      </sheetData>
      <sheetData sheetId="3786">
        <row r="9">
          <cell r="A9" t="str">
            <v>A</v>
          </cell>
        </row>
      </sheetData>
      <sheetData sheetId="3787">
        <row r="9">
          <cell r="A9" t="str">
            <v>A</v>
          </cell>
        </row>
      </sheetData>
      <sheetData sheetId="3788">
        <row r="9">
          <cell r="A9" t="str">
            <v>A</v>
          </cell>
        </row>
      </sheetData>
      <sheetData sheetId="3789">
        <row r="9">
          <cell r="A9" t="str">
            <v>A</v>
          </cell>
        </row>
      </sheetData>
      <sheetData sheetId="3790">
        <row r="9">
          <cell r="A9" t="str">
            <v>A</v>
          </cell>
        </row>
      </sheetData>
      <sheetData sheetId="3791">
        <row r="9">
          <cell r="A9" t="str">
            <v>A</v>
          </cell>
        </row>
      </sheetData>
      <sheetData sheetId="3792">
        <row r="9">
          <cell r="A9" t="str">
            <v>A</v>
          </cell>
        </row>
      </sheetData>
      <sheetData sheetId="3793">
        <row r="9">
          <cell r="A9" t="str">
            <v>A</v>
          </cell>
        </row>
      </sheetData>
      <sheetData sheetId="3794">
        <row r="9">
          <cell r="A9" t="str">
            <v>A</v>
          </cell>
        </row>
      </sheetData>
      <sheetData sheetId="3795">
        <row r="9">
          <cell r="A9" t="str">
            <v>A</v>
          </cell>
        </row>
      </sheetData>
      <sheetData sheetId="3796">
        <row r="9">
          <cell r="A9" t="str">
            <v>A</v>
          </cell>
        </row>
      </sheetData>
      <sheetData sheetId="3797">
        <row r="9">
          <cell r="A9" t="str">
            <v>A</v>
          </cell>
        </row>
      </sheetData>
      <sheetData sheetId="3798">
        <row r="9">
          <cell r="A9" t="str">
            <v>A</v>
          </cell>
        </row>
      </sheetData>
      <sheetData sheetId="3799">
        <row r="9">
          <cell r="A9" t="str">
            <v>A</v>
          </cell>
        </row>
      </sheetData>
      <sheetData sheetId="3800">
        <row r="9">
          <cell r="A9" t="str">
            <v>A</v>
          </cell>
        </row>
      </sheetData>
      <sheetData sheetId="3801">
        <row r="9">
          <cell r="A9" t="str">
            <v>A</v>
          </cell>
        </row>
      </sheetData>
      <sheetData sheetId="3802">
        <row r="9">
          <cell r="A9" t="str">
            <v>A</v>
          </cell>
        </row>
      </sheetData>
      <sheetData sheetId="3803">
        <row r="9">
          <cell r="A9" t="str">
            <v>A</v>
          </cell>
        </row>
      </sheetData>
      <sheetData sheetId="3804">
        <row r="9">
          <cell r="A9" t="str">
            <v>A</v>
          </cell>
        </row>
      </sheetData>
      <sheetData sheetId="3805">
        <row r="9">
          <cell r="A9" t="str">
            <v>A</v>
          </cell>
        </row>
      </sheetData>
      <sheetData sheetId="3806">
        <row r="9">
          <cell r="A9" t="str">
            <v>A</v>
          </cell>
        </row>
      </sheetData>
      <sheetData sheetId="3807">
        <row r="9">
          <cell r="A9" t="str">
            <v>A</v>
          </cell>
        </row>
      </sheetData>
      <sheetData sheetId="3808">
        <row r="9">
          <cell r="A9" t="str">
            <v>A</v>
          </cell>
        </row>
      </sheetData>
      <sheetData sheetId="3809">
        <row r="9">
          <cell r="A9" t="str">
            <v>A</v>
          </cell>
        </row>
      </sheetData>
      <sheetData sheetId="3810">
        <row r="9">
          <cell r="A9" t="str">
            <v>A</v>
          </cell>
        </row>
      </sheetData>
      <sheetData sheetId="3811">
        <row r="9">
          <cell r="A9" t="str">
            <v>A</v>
          </cell>
        </row>
      </sheetData>
      <sheetData sheetId="3812">
        <row r="9">
          <cell r="A9" t="str">
            <v>A</v>
          </cell>
        </row>
      </sheetData>
      <sheetData sheetId="3813">
        <row r="9">
          <cell r="A9" t="str">
            <v>A</v>
          </cell>
        </row>
      </sheetData>
      <sheetData sheetId="3814">
        <row r="9">
          <cell r="A9" t="str">
            <v>A</v>
          </cell>
        </row>
      </sheetData>
      <sheetData sheetId="3815">
        <row r="9">
          <cell r="A9" t="str">
            <v>A</v>
          </cell>
        </row>
      </sheetData>
      <sheetData sheetId="3816">
        <row r="9">
          <cell r="A9" t="str">
            <v>A</v>
          </cell>
        </row>
      </sheetData>
      <sheetData sheetId="3817">
        <row r="9">
          <cell r="A9" t="str">
            <v>A</v>
          </cell>
        </row>
      </sheetData>
      <sheetData sheetId="3818">
        <row r="9">
          <cell r="A9" t="str">
            <v>A</v>
          </cell>
        </row>
      </sheetData>
      <sheetData sheetId="3819">
        <row r="9">
          <cell r="A9" t="str">
            <v>A</v>
          </cell>
        </row>
      </sheetData>
      <sheetData sheetId="3820">
        <row r="9">
          <cell r="A9" t="str">
            <v>A</v>
          </cell>
        </row>
      </sheetData>
      <sheetData sheetId="3821">
        <row r="9">
          <cell r="A9" t="str">
            <v>A</v>
          </cell>
        </row>
      </sheetData>
      <sheetData sheetId="3822">
        <row r="9">
          <cell r="A9" t="str">
            <v>A</v>
          </cell>
        </row>
      </sheetData>
      <sheetData sheetId="3823">
        <row r="9">
          <cell r="A9" t="str">
            <v>A</v>
          </cell>
        </row>
      </sheetData>
      <sheetData sheetId="3824">
        <row r="9">
          <cell r="A9" t="str">
            <v>A</v>
          </cell>
        </row>
      </sheetData>
      <sheetData sheetId="3825">
        <row r="9">
          <cell r="A9" t="str">
            <v>A</v>
          </cell>
        </row>
      </sheetData>
      <sheetData sheetId="3826">
        <row r="9">
          <cell r="A9" t="str">
            <v>A</v>
          </cell>
        </row>
      </sheetData>
      <sheetData sheetId="3827">
        <row r="9">
          <cell r="A9" t="str">
            <v>A</v>
          </cell>
        </row>
      </sheetData>
      <sheetData sheetId="3828">
        <row r="9">
          <cell r="A9" t="str">
            <v>A</v>
          </cell>
        </row>
      </sheetData>
      <sheetData sheetId="3829">
        <row r="9">
          <cell r="A9" t="str">
            <v>A</v>
          </cell>
        </row>
      </sheetData>
      <sheetData sheetId="3830">
        <row r="9">
          <cell r="A9" t="str">
            <v>A</v>
          </cell>
        </row>
      </sheetData>
      <sheetData sheetId="3831">
        <row r="9">
          <cell r="A9" t="str">
            <v>A</v>
          </cell>
        </row>
      </sheetData>
      <sheetData sheetId="3832">
        <row r="9">
          <cell r="A9" t="str">
            <v>A</v>
          </cell>
        </row>
      </sheetData>
      <sheetData sheetId="3833">
        <row r="9">
          <cell r="A9" t="str">
            <v>A</v>
          </cell>
        </row>
      </sheetData>
      <sheetData sheetId="3834">
        <row r="9">
          <cell r="A9" t="str">
            <v>A</v>
          </cell>
        </row>
      </sheetData>
      <sheetData sheetId="3835">
        <row r="9">
          <cell r="A9" t="str">
            <v>A</v>
          </cell>
        </row>
      </sheetData>
      <sheetData sheetId="3836">
        <row r="9">
          <cell r="A9" t="str">
            <v>A</v>
          </cell>
        </row>
      </sheetData>
      <sheetData sheetId="3837">
        <row r="9">
          <cell r="A9" t="str">
            <v>A</v>
          </cell>
        </row>
      </sheetData>
      <sheetData sheetId="3838">
        <row r="9">
          <cell r="A9" t="str">
            <v>A</v>
          </cell>
        </row>
      </sheetData>
      <sheetData sheetId="3839">
        <row r="9">
          <cell r="A9" t="str">
            <v>A</v>
          </cell>
        </row>
      </sheetData>
      <sheetData sheetId="3840">
        <row r="9">
          <cell r="A9" t="str">
            <v>A</v>
          </cell>
        </row>
      </sheetData>
      <sheetData sheetId="3841">
        <row r="9">
          <cell r="A9" t="str">
            <v>A</v>
          </cell>
        </row>
      </sheetData>
      <sheetData sheetId="3842">
        <row r="9">
          <cell r="A9" t="str">
            <v>A</v>
          </cell>
        </row>
      </sheetData>
      <sheetData sheetId="3843">
        <row r="9">
          <cell r="A9" t="str">
            <v>A</v>
          </cell>
        </row>
      </sheetData>
      <sheetData sheetId="3844">
        <row r="9">
          <cell r="A9" t="str">
            <v>A</v>
          </cell>
        </row>
      </sheetData>
      <sheetData sheetId="3845">
        <row r="9">
          <cell r="A9" t="str">
            <v>A</v>
          </cell>
        </row>
      </sheetData>
      <sheetData sheetId="3846">
        <row r="9">
          <cell r="A9" t="str">
            <v>A</v>
          </cell>
        </row>
      </sheetData>
      <sheetData sheetId="3847">
        <row r="9">
          <cell r="A9" t="str">
            <v>A</v>
          </cell>
        </row>
      </sheetData>
      <sheetData sheetId="3848">
        <row r="9">
          <cell r="A9" t="str">
            <v>A</v>
          </cell>
        </row>
      </sheetData>
      <sheetData sheetId="3849">
        <row r="9">
          <cell r="A9" t="str">
            <v>A</v>
          </cell>
        </row>
      </sheetData>
      <sheetData sheetId="3850">
        <row r="9">
          <cell r="A9" t="str">
            <v>A</v>
          </cell>
        </row>
      </sheetData>
      <sheetData sheetId="3851">
        <row r="9">
          <cell r="A9" t="str">
            <v>A</v>
          </cell>
        </row>
      </sheetData>
      <sheetData sheetId="3852">
        <row r="9">
          <cell r="A9" t="str">
            <v>A</v>
          </cell>
        </row>
      </sheetData>
      <sheetData sheetId="3853">
        <row r="9">
          <cell r="A9" t="str">
            <v>A</v>
          </cell>
        </row>
      </sheetData>
      <sheetData sheetId="3854">
        <row r="9">
          <cell r="A9" t="str">
            <v>A</v>
          </cell>
        </row>
      </sheetData>
      <sheetData sheetId="3855">
        <row r="9">
          <cell r="A9" t="str">
            <v>A</v>
          </cell>
        </row>
      </sheetData>
      <sheetData sheetId="3856">
        <row r="9">
          <cell r="A9" t="str">
            <v>A</v>
          </cell>
        </row>
      </sheetData>
      <sheetData sheetId="3857">
        <row r="9">
          <cell r="A9" t="str">
            <v>A</v>
          </cell>
        </row>
      </sheetData>
      <sheetData sheetId="3858">
        <row r="9">
          <cell r="A9" t="str">
            <v>A</v>
          </cell>
        </row>
      </sheetData>
      <sheetData sheetId="3859">
        <row r="9">
          <cell r="A9" t="str">
            <v>A</v>
          </cell>
        </row>
      </sheetData>
      <sheetData sheetId="3860">
        <row r="9">
          <cell r="A9" t="str">
            <v>A</v>
          </cell>
        </row>
      </sheetData>
      <sheetData sheetId="3861">
        <row r="9">
          <cell r="A9" t="str">
            <v>A</v>
          </cell>
        </row>
      </sheetData>
      <sheetData sheetId="3862">
        <row r="9">
          <cell r="A9" t="str">
            <v>A</v>
          </cell>
        </row>
      </sheetData>
      <sheetData sheetId="3863">
        <row r="9">
          <cell r="A9" t="str">
            <v>A</v>
          </cell>
        </row>
      </sheetData>
      <sheetData sheetId="3864">
        <row r="9">
          <cell r="A9" t="str">
            <v>A</v>
          </cell>
        </row>
      </sheetData>
      <sheetData sheetId="3865">
        <row r="9">
          <cell r="A9" t="str">
            <v>A</v>
          </cell>
        </row>
      </sheetData>
      <sheetData sheetId="3866">
        <row r="9">
          <cell r="A9" t="str">
            <v>A</v>
          </cell>
        </row>
      </sheetData>
      <sheetData sheetId="3867">
        <row r="9">
          <cell r="A9" t="str">
            <v>A</v>
          </cell>
        </row>
      </sheetData>
      <sheetData sheetId="3868">
        <row r="9">
          <cell r="A9" t="str">
            <v>A</v>
          </cell>
        </row>
      </sheetData>
      <sheetData sheetId="3869">
        <row r="9">
          <cell r="A9" t="str">
            <v>A</v>
          </cell>
        </row>
      </sheetData>
      <sheetData sheetId="3870">
        <row r="9">
          <cell r="A9" t="str">
            <v>A</v>
          </cell>
        </row>
      </sheetData>
      <sheetData sheetId="3871">
        <row r="9">
          <cell r="A9" t="str">
            <v>A</v>
          </cell>
        </row>
      </sheetData>
      <sheetData sheetId="3872">
        <row r="9">
          <cell r="A9" t="str">
            <v>A</v>
          </cell>
        </row>
      </sheetData>
      <sheetData sheetId="3873">
        <row r="9">
          <cell r="A9" t="str">
            <v>A</v>
          </cell>
        </row>
      </sheetData>
      <sheetData sheetId="3874">
        <row r="9">
          <cell r="A9" t="str">
            <v>A</v>
          </cell>
        </row>
      </sheetData>
      <sheetData sheetId="3875">
        <row r="9">
          <cell r="A9" t="str">
            <v>A</v>
          </cell>
        </row>
      </sheetData>
      <sheetData sheetId="3876">
        <row r="9">
          <cell r="A9" t="str">
            <v>A</v>
          </cell>
        </row>
      </sheetData>
      <sheetData sheetId="3877">
        <row r="9">
          <cell r="A9" t="str">
            <v>A</v>
          </cell>
        </row>
      </sheetData>
      <sheetData sheetId="3878">
        <row r="9">
          <cell r="A9" t="str">
            <v>A</v>
          </cell>
        </row>
      </sheetData>
      <sheetData sheetId="3879">
        <row r="9">
          <cell r="A9" t="str">
            <v>A</v>
          </cell>
        </row>
      </sheetData>
      <sheetData sheetId="3880">
        <row r="9">
          <cell r="A9" t="str">
            <v>A</v>
          </cell>
        </row>
      </sheetData>
      <sheetData sheetId="3881">
        <row r="9">
          <cell r="A9" t="str">
            <v>A</v>
          </cell>
        </row>
      </sheetData>
      <sheetData sheetId="3882">
        <row r="9">
          <cell r="A9" t="str">
            <v>A</v>
          </cell>
        </row>
      </sheetData>
      <sheetData sheetId="3883">
        <row r="9">
          <cell r="A9" t="str">
            <v>A</v>
          </cell>
        </row>
      </sheetData>
      <sheetData sheetId="3884">
        <row r="9">
          <cell r="A9" t="str">
            <v>A</v>
          </cell>
        </row>
      </sheetData>
      <sheetData sheetId="3885">
        <row r="9">
          <cell r="A9" t="str">
            <v>A</v>
          </cell>
        </row>
      </sheetData>
      <sheetData sheetId="3886">
        <row r="9">
          <cell r="A9" t="str">
            <v>A</v>
          </cell>
        </row>
      </sheetData>
      <sheetData sheetId="3887">
        <row r="9">
          <cell r="A9" t="str">
            <v>A</v>
          </cell>
        </row>
      </sheetData>
      <sheetData sheetId="3888">
        <row r="9">
          <cell r="A9" t="str">
            <v>A</v>
          </cell>
        </row>
      </sheetData>
      <sheetData sheetId="3889">
        <row r="9">
          <cell r="A9" t="str">
            <v>A</v>
          </cell>
        </row>
      </sheetData>
      <sheetData sheetId="3890">
        <row r="9">
          <cell r="A9" t="str">
            <v>A</v>
          </cell>
        </row>
      </sheetData>
      <sheetData sheetId="3891">
        <row r="9">
          <cell r="A9" t="str">
            <v>A</v>
          </cell>
        </row>
      </sheetData>
      <sheetData sheetId="3892">
        <row r="9">
          <cell r="A9" t="str">
            <v>A</v>
          </cell>
        </row>
      </sheetData>
      <sheetData sheetId="3893">
        <row r="9">
          <cell r="A9" t="str">
            <v>A</v>
          </cell>
        </row>
      </sheetData>
      <sheetData sheetId="3894">
        <row r="9">
          <cell r="A9" t="str">
            <v>A</v>
          </cell>
        </row>
      </sheetData>
      <sheetData sheetId="3895">
        <row r="9">
          <cell r="A9" t="str">
            <v>A</v>
          </cell>
        </row>
      </sheetData>
      <sheetData sheetId="3896">
        <row r="9">
          <cell r="A9" t="str">
            <v>A</v>
          </cell>
        </row>
      </sheetData>
      <sheetData sheetId="3897">
        <row r="9">
          <cell r="A9" t="str">
            <v>A</v>
          </cell>
        </row>
      </sheetData>
      <sheetData sheetId="3898">
        <row r="9">
          <cell r="A9" t="str">
            <v>A</v>
          </cell>
        </row>
      </sheetData>
      <sheetData sheetId="3899">
        <row r="9">
          <cell r="A9" t="str">
            <v>A</v>
          </cell>
        </row>
      </sheetData>
      <sheetData sheetId="3900">
        <row r="9">
          <cell r="A9" t="str">
            <v>A</v>
          </cell>
        </row>
      </sheetData>
      <sheetData sheetId="3901">
        <row r="9">
          <cell r="A9" t="str">
            <v>A</v>
          </cell>
        </row>
      </sheetData>
      <sheetData sheetId="3902">
        <row r="9">
          <cell r="A9" t="str">
            <v>A</v>
          </cell>
        </row>
      </sheetData>
      <sheetData sheetId="3903">
        <row r="9">
          <cell r="A9" t="str">
            <v>A</v>
          </cell>
        </row>
      </sheetData>
      <sheetData sheetId="3904">
        <row r="9">
          <cell r="A9" t="str">
            <v>A</v>
          </cell>
        </row>
      </sheetData>
      <sheetData sheetId="3905">
        <row r="9">
          <cell r="A9" t="str">
            <v>A</v>
          </cell>
        </row>
      </sheetData>
      <sheetData sheetId="3906">
        <row r="9">
          <cell r="A9" t="str">
            <v>A</v>
          </cell>
        </row>
      </sheetData>
      <sheetData sheetId="3907">
        <row r="9">
          <cell r="A9" t="str">
            <v>A</v>
          </cell>
        </row>
      </sheetData>
      <sheetData sheetId="3908">
        <row r="9">
          <cell r="A9" t="str">
            <v>A</v>
          </cell>
        </row>
      </sheetData>
      <sheetData sheetId="3909">
        <row r="9">
          <cell r="A9" t="str">
            <v>A</v>
          </cell>
        </row>
      </sheetData>
      <sheetData sheetId="3910">
        <row r="9">
          <cell r="A9" t="str">
            <v>A</v>
          </cell>
        </row>
      </sheetData>
      <sheetData sheetId="3911">
        <row r="9">
          <cell r="A9" t="str">
            <v>A</v>
          </cell>
        </row>
      </sheetData>
      <sheetData sheetId="3912">
        <row r="9">
          <cell r="A9" t="str">
            <v>A</v>
          </cell>
        </row>
      </sheetData>
      <sheetData sheetId="3913">
        <row r="9">
          <cell r="A9" t="str">
            <v>A</v>
          </cell>
        </row>
      </sheetData>
      <sheetData sheetId="3914">
        <row r="9">
          <cell r="A9" t="str">
            <v>A</v>
          </cell>
        </row>
      </sheetData>
      <sheetData sheetId="3915">
        <row r="9">
          <cell r="A9" t="str">
            <v>A</v>
          </cell>
        </row>
      </sheetData>
      <sheetData sheetId="3916">
        <row r="9">
          <cell r="A9" t="str">
            <v>A</v>
          </cell>
        </row>
      </sheetData>
      <sheetData sheetId="3917">
        <row r="9">
          <cell r="A9" t="str">
            <v>A</v>
          </cell>
        </row>
      </sheetData>
      <sheetData sheetId="3918">
        <row r="9">
          <cell r="A9" t="str">
            <v>A</v>
          </cell>
        </row>
      </sheetData>
      <sheetData sheetId="3919">
        <row r="9">
          <cell r="A9" t="str">
            <v>A</v>
          </cell>
        </row>
      </sheetData>
      <sheetData sheetId="3920">
        <row r="9">
          <cell r="A9" t="str">
            <v>A</v>
          </cell>
        </row>
      </sheetData>
      <sheetData sheetId="3921">
        <row r="9">
          <cell r="A9" t="str">
            <v>A</v>
          </cell>
        </row>
      </sheetData>
      <sheetData sheetId="3922">
        <row r="9">
          <cell r="A9" t="str">
            <v>A</v>
          </cell>
        </row>
      </sheetData>
      <sheetData sheetId="3923">
        <row r="9">
          <cell r="A9" t="str">
            <v>A</v>
          </cell>
        </row>
      </sheetData>
      <sheetData sheetId="3924">
        <row r="9">
          <cell r="A9" t="str">
            <v>A</v>
          </cell>
        </row>
      </sheetData>
      <sheetData sheetId="3925">
        <row r="9">
          <cell r="A9" t="str">
            <v>A</v>
          </cell>
        </row>
      </sheetData>
      <sheetData sheetId="3926">
        <row r="9">
          <cell r="A9" t="str">
            <v>A</v>
          </cell>
        </row>
      </sheetData>
      <sheetData sheetId="3927">
        <row r="9">
          <cell r="A9" t="str">
            <v>A</v>
          </cell>
        </row>
      </sheetData>
      <sheetData sheetId="3928">
        <row r="9">
          <cell r="A9" t="str">
            <v>A</v>
          </cell>
        </row>
      </sheetData>
      <sheetData sheetId="3929">
        <row r="9">
          <cell r="A9" t="str">
            <v>A</v>
          </cell>
        </row>
      </sheetData>
      <sheetData sheetId="3930">
        <row r="9">
          <cell r="A9" t="str">
            <v>A</v>
          </cell>
        </row>
      </sheetData>
      <sheetData sheetId="3931">
        <row r="9">
          <cell r="A9" t="str">
            <v>A</v>
          </cell>
        </row>
      </sheetData>
      <sheetData sheetId="3932">
        <row r="9">
          <cell r="A9" t="str">
            <v>A</v>
          </cell>
        </row>
      </sheetData>
      <sheetData sheetId="3933">
        <row r="9">
          <cell r="A9" t="str">
            <v>A</v>
          </cell>
        </row>
      </sheetData>
      <sheetData sheetId="3934">
        <row r="9">
          <cell r="A9" t="str">
            <v>A</v>
          </cell>
        </row>
      </sheetData>
      <sheetData sheetId="3935">
        <row r="9">
          <cell r="A9" t="str">
            <v>A</v>
          </cell>
        </row>
      </sheetData>
      <sheetData sheetId="3936">
        <row r="9">
          <cell r="A9" t="str">
            <v>A</v>
          </cell>
        </row>
      </sheetData>
      <sheetData sheetId="3937">
        <row r="9">
          <cell r="A9" t="str">
            <v>A</v>
          </cell>
        </row>
      </sheetData>
      <sheetData sheetId="3938">
        <row r="9">
          <cell r="A9" t="str">
            <v>A</v>
          </cell>
        </row>
      </sheetData>
      <sheetData sheetId="3939">
        <row r="9">
          <cell r="A9" t="str">
            <v>A</v>
          </cell>
        </row>
      </sheetData>
      <sheetData sheetId="3940">
        <row r="9">
          <cell r="A9" t="str">
            <v>A</v>
          </cell>
        </row>
      </sheetData>
      <sheetData sheetId="3941">
        <row r="9">
          <cell r="A9" t="str">
            <v>A</v>
          </cell>
        </row>
      </sheetData>
      <sheetData sheetId="3942">
        <row r="9">
          <cell r="A9" t="str">
            <v>A</v>
          </cell>
        </row>
      </sheetData>
      <sheetData sheetId="3943">
        <row r="9">
          <cell r="A9" t="str">
            <v>A</v>
          </cell>
        </row>
      </sheetData>
      <sheetData sheetId="3944">
        <row r="9">
          <cell r="A9" t="str">
            <v>A</v>
          </cell>
        </row>
      </sheetData>
      <sheetData sheetId="3945">
        <row r="9">
          <cell r="A9" t="str">
            <v>A</v>
          </cell>
        </row>
      </sheetData>
      <sheetData sheetId="3946">
        <row r="9">
          <cell r="A9" t="str">
            <v>A</v>
          </cell>
        </row>
      </sheetData>
      <sheetData sheetId="3947">
        <row r="9">
          <cell r="A9" t="str">
            <v>A</v>
          </cell>
        </row>
      </sheetData>
      <sheetData sheetId="3948">
        <row r="9">
          <cell r="A9" t="str">
            <v>A</v>
          </cell>
        </row>
      </sheetData>
      <sheetData sheetId="3949">
        <row r="9">
          <cell r="A9" t="str">
            <v>A</v>
          </cell>
        </row>
      </sheetData>
      <sheetData sheetId="3950">
        <row r="9">
          <cell r="A9" t="str">
            <v>A</v>
          </cell>
        </row>
      </sheetData>
      <sheetData sheetId="3951">
        <row r="9">
          <cell r="A9" t="str">
            <v>A</v>
          </cell>
        </row>
      </sheetData>
      <sheetData sheetId="3952">
        <row r="9">
          <cell r="A9" t="str">
            <v>A</v>
          </cell>
        </row>
      </sheetData>
      <sheetData sheetId="3953"/>
      <sheetData sheetId="3954"/>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sheetData sheetId="3970"/>
      <sheetData sheetId="3971" refreshError="1"/>
      <sheetData sheetId="3972"/>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refreshError="1"/>
      <sheetData sheetId="3985" refreshError="1"/>
      <sheetData sheetId="3986"/>
      <sheetData sheetId="3987"/>
      <sheetData sheetId="3988"/>
      <sheetData sheetId="3989"/>
      <sheetData sheetId="3990"/>
      <sheetData sheetId="3991"/>
      <sheetData sheetId="3992"/>
      <sheetData sheetId="3993"/>
      <sheetData sheetId="3994"/>
      <sheetData sheetId="3995"/>
      <sheetData sheetId="3996"/>
      <sheetData sheetId="3997"/>
      <sheetData sheetId="3998"/>
      <sheetData sheetId="3999"/>
      <sheetData sheetId="4000"/>
      <sheetData sheetId="4001"/>
      <sheetData sheetId="4002"/>
      <sheetData sheetId="4003"/>
      <sheetData sheetId="4004"/>
      <sheetData sheetId="4005"/>
      <sheetData sheetId="4006"/>
      <sheetData sheetId="4007"/>
      <sheetData sheetId="4008"/>
      <sheetData sheetId="4009"/>
      <sheetData sheetId="4010"/>
      <sheetData sheetId="4011"/>
      <sheetData sheetId="4012"/>
      <sheetData sheetId="4013"/>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sheetData sheetId="4025"/>
      <sheetData sheetId="4026"/>
      <sheetData sheetId="4027"/>
      <sheetData sheetId="4028"/>
      <sheetData sheetId="4029"/>
      <sheetData sheetId="4030"/>
      <sheetData sheetId="4031"/>
      <sheetData sheetId="4032"/>
      <sheetData sheetId="4033"/>
      <sheetData sheetId="4034"/>
      <sheetData sheetId="4035"/>
      <sheetData sheetId="4036"/>
      <sheetData sheetId="4037" refreshError="1"/>
      <sheetData sheetId="4038" refreshError="1"/>
      <sheetData sheetId="4039" refreshError="1"/>
      <sheetData sheetId="4040" refreshError="1"/>
      <sheetData sheetId="4041">
        <row r="9">
          <cell r="A9" t="str">
            <v>A</v>
          </cell>
        </row>
      </sheetData>
      <sheetData sheetId="4042" refreshError="1"/>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sheetData sheetId="4074"/>
      <sheetData sheetId="4075"/>
      <sheetData sheetId="4076" refreshError="1"/>
      <sheetData sheetId="4077" refreshError="1"/>
      <sheetData sheetId="4078" refreshError="1"/>
      <sheetData sheetId="4079" refreshError="1"/>
      <sheetData sheetId="4080" refreshError="1"/>
      <sheetData sheetId="4081" refreshError="1"/>
      <sheetData sheetId="4082"/>
      <sheetData sheetId="4083" refreshError="1"/>
      <sheetData sheetId="4084" refreshError="1"/>
      <sheetData sheetId="4085" refreshError="1"/>
      <sheetData sheetId="4086" refreshError="1"/>
      <sheetData sheetId="4087" refreshError="1"/>
      <sheetData sheetId="4088" refreshError="1"/>
      <sheetData sheetId="4089"/>
      <sheetData sheetId="4090"/>
      <sheetData sheetId="4091"/>
      <sheetData sheetId="4092"/>
      <sheetData sheetId="4093"/>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sheetData sheetId="4107"/>
      <sheetData sheetId="4108" refreshError="1"/>
      <sheetData sheetId="4109" refreshError="1"/>
      <sheetData sheetId="4110"/>
      <sheetData sheetId="4111" refreshError="1"/>
      <sheetData sheetId="4112" refreshError="1"/>
      <sheetData sheetId="4113" refreshError="1"/>
      <sheetData sheetId="4114" refreshError="1"/>
      <sheetData sheetId="4115" refreshError="1"/>
      <sheetData sheetId="4116" refreshError="1"/>
      <sheetData sheetId="4117"/>
      <sheetData sheetId="4118"/>
      <sheetData sheetId="4119"/>
      <sheetData sheetId="4120"/>
      <sheetData sheetId="4121"/>
      <sheetData sheetId="4122"/>
      <sheetData sheetId="4123"/>
      <sheetData sheetId="4124"/>
      <sheetData sheetId="4125"/>
      <sheetData sheetId="4126"/>
      <sheetData sheetId="4127"/>
      <sheetData sheetId="4128"/>
      <sheetData sheetId="4129"/>
      <sheetData sheetId="4130"/>
      <sheetData sheetId="4131"/>
      <sheetData sheetId="4132"/>
      <sheetData sheetId="4133"/>
      <sheetData sheetId="4134"/>
      <sheetData sheetId="4135"/>
      <sheetData sheetId="4136"/>
      <sheetData sheetId="4137"/>
      <sheetData sheetId="4138"/>
      <sheetData sheetId="4139"/>
      <sheetData sheetId="4140"/>
      <sheetData sheetId="4141"/>
      <sheetData sheetId="4142"/>
      <sheetData sheetId="4143"/>
      <sheetData sheetId="4144"/>
      <sheetData sheetId="4145"/>
      <sheetData sheetId="4146"/>
      <sheetData sheetId="4147"/>
      <sheetData sheetId="4148"/>
      <sheetData sheetId="4149"/>
      <sheetData sheetId="4150"/>
      <sheetData sheetId="4151"/>
      <sheetData sheetId="4152"/>
      <sheetData sheetId="4153"/>
      <sheetData sheetId="4154"/>
      <sheetData sheetId="4155"/>
      <sheetData sheetId="4156"/>
      <sheetData sheetId="4157"/>
      <sheetData sheetId="4158"/>
      <sheetData sheetId="4159"/>
      <sheetData sheetId="4160"/>
      <sheetData sheetId="4161"/>
      <sheetData sheetId="4162"/>
      <sheetData sheetId="4163"/>
      <sheetData sheetId="4164"/>
      <sheetData sheetId="4165"/>
      <sheetData sheetId="4166"/>
      <sheetData sheetId="4167"/>
      <sheetData sheetId="4168"/>
      <sheetData sheetId="4169"/>
      <sheetData sheetId="4170"/>
      <sheetData sheetId="4171"/>
      <sheetData sheetId="4172"/>
      <sheetData sheetId="4173"/>
      <sheetData sheetId="4174"/>
      <sheetData sheetId="4175"/>
      <sheetData sheetId="4176"/>
      <sheetData sheetId="4177"/>
      <sheetData sheetId="4178"/>
      <sheetData sheetId="4179"/>
      <sheetData sheetId="4180"/>
      <sheetData sheetId="4181"/>
      <sheetData sheetId="4182"/>
      <sheetData sheetId="4183"/>
      <sheetData sheetId="4184"/>
      <sheetData sheetId="4185"/>
      <sheetData sheetId="4186"/>
      <sheetData sheetId="4187"/>
      <sheetData sheetId="4188"/>
      <sheetData sheetId="4189"/>
      <sheetData sheetId="4190"/>
      <sheetData sheetId="4191"/>
      <sheetData sheetId="4192"/>
      <sheetData sheetId="4193"/>
      <sheetData sheetId="4194"/>
      <sheetData sheetId="4195"/>
      <sheetData sheetId="4196"/>
      <sheetData sheetId="4197"/>
      <sheetData sheetId="4198"/>
      <sheetData sheetId="4199"/>
      <sheetData sheetId="4200"/>
      <sheetData sheetId="4201"/>
      <sheetData sheetId="4202"/>
      <sheetData sheetId="4203"/>
      <sheetData sheetId="4204"/>
      <sheetData sheetId="4205"/>
      <sheetData sheetId="4206"/>
      <sheetData sheetId="4207"/>
      <sheetData sheetId="4208"/>
      <sheetData sheetId="4209"/>
      <sheetData sheetId="4210"/>
      <sheetData sheetId="4211"/>
      <sheetData sheetId="4212"/>
      <sheetData sheetId="4213"/>
      <sheetData sheetId="4214"/>
      <sheetData sheetId="4215"/>
      <sheetData sheetId="4216"/>
      <sheetData sheetId="4217"/>
      <sheetData sheetId="4218"/>
      <sheetData sheetId="4219"/>
      <sheetData sheetId="4220"/>
      <sheetData sheetId="4221"/>
      <sheetData sheetId="4222"/>
      <sheetData sheetId="4223"/>
      <sheetData sheetId="4224"/>
      <sheetData sheetId="4225"/>
      <sheetData sheetId="4226"/>
      <sheetData sheetId="4227"/>
      <sheetData sheetId="4228"/>
      <sheetData sheetId="4229"/>
      <sheetData sheetId="4230"/>
      <sheetData sheetId="4231"/>
      <sheetData sheetId="4232"/>
      <sheetData sheetId="4233"/>
      <sheetData sheetId="4234"/>
      <sheetData sheetId="4235"/>
      <sheetData sheetId="4236"/>
      <sheetData sheetId="4237"/>
      <sheetData sheetId="4238"/>
      <sheetData sheetId="4239"/>
      <sheetData sheetId="4240"/>
      <sheetData sheetId="4241"/>
      <sheetData sheetId="4242"/>
      <sheetData sheetId="4243"/>
      <sheetData sheetId="4244"/>
      <sheetData sheetId="4245"/>
      <sheetData sheetId="4246"/>
      <sheetData sheetId="4247"/>
      <sheetData sheetId="4248"/>
      <sheetData sheetId="4249"/>
      <sheetData sheetId="4250"/>
      <sheetData sheetId="4251"/>
      <sheetData sheetId="4252"/>
      <sheetData sheetId="4253"/>
      <sheetData sheetId="4254"/>
      <sheetData sheetId="4255"/>
      <sheetData sheetId="4256"/>
      <sheetData sheetId="4257"/>
      <sheetData sheetId="4258"/>
      <sheetData sheetId="4259"/>
      <sheetData sheetId="4260"/>
      <sheetData sheetId="4261"/>
      <sheetData sheetId="4262"/>
      <sheetData sheetId="4263"/>
      <sheetData sheetId="4264"/>
      <sheetData sheetId="4265"/>
      <sheetData sheetId="4266"/>
      <sheetData sheetId="4267"/>
      <sheetData sheetId="4268"/>
      <sheetData sheetId="4269"/>
      <sheetData sheetId="4270"/>
      <sheetData sheetId="4271"/>
      <sheetData sheetId="4272"/>
      <sheetData sheetId="4273"/>
      <sheetData sheetId="4274"/>
      <sheetData sheetId="4275"/>
      <sheetData sheetId="4276"/>
      <sheetData sheetId="4277"/>
      <sheetData sheetId="4278"/>
      <sheetData sheetId="4279"/>
      <sheetData sheetId="4280"/>
      <sheetData sheetId="4281"/>
      <sheetData sheetId="4282"/>
      <sheetData sheetId="4283"/>
      <sheetData sheetId="4284"/>
      <sheetData sheetId="4285"/>
      <sheetData sheetId="4286"/>
      <sheetData sheetId="4287"/>
      <sheetData sheetId="4288"/>
      <sheetData sheetId="4289"/>
      <sheetData sheetId="4290"/>
      <sheetData sheetId="4291"/>
      <sheetData sheetId="4292"/>
      <sheetData sheetId="4293"/>
      <sheetData sheetId="4294"/>
      <sheetData sheetId="4295"/>
      <sheetData sheetId="4296"/>
      <sheetData sheetId="4297"/>
      <sheetData sheetId="4298"/>
      <sheetData sheetId="4299"/>
      <sheetData sheetId="4300"/>
      <sheetData sheetId="4301"/>
      <sheetData sheetId="4302"/>
      <sheetData sheetId="4303"/>
      <sheetData sheetId="4304"/>
      <sheetData sheetId="4305"/>
      <sheetData sheetId="4306"/>
      <sheetData sheetId="4307"/>
      <sheetData sheetId="4308"/>
      <sheetData sheetId="4309"/>
      <sheetData sheetId="4310"/>
      <sheetData sheetId="4311"/>
      <sheetData sheetId="4312"/>
      <sheetData sheetId="4313"/>
      <sheetData sheetId="4314"/>
      <sheetData sheetId="4315"/>
      <sheetData sheetId="4316"/>
      <sheetData sheetId="4317"/>
      <sheetData sheetId="4318"/>
      <sheetData sheetId="4319"/>
      <sheetData sheetId="4320"/>
      <sheetData sheetId="4321"/>
      <sheetData sheetId="4322"/>
      <sheetData sheetId="4323"/>
      <sheetData sheetId="4324"/>
      <sheetData sheetId="4325"/>
      <sheetData sheetId="4326"/>
      <sheetData sheetId="4327"/>
      <sheetData sheetId="4328"/>
      <sheetData sheetId="4329"/>
      <sheetData sheetId="4330"/>
      <sheetData sheetId="4331"/>
      <sheetData sheetId="4332"/>
      <sheetData sheetId="4333"/>
      <sheetData sheetId="4334"/>
      <sheetData sheetId="4335"/>
      <sheetData sheetId="4336"/>
      <sheetData sheetId="4337"/>
      <sheetData sheetId="4338"/>
      <sheetData sheetId="4339"/>
      <sheetData sheetId="4340"/>
      <sheetData sheetId="4341"/>
      <sheetData sheetId="4342"/>
      <sheetData sheetId="4343"/>
      <sheetData sheetId="4344"/>
      <sheetData sheetId="4345"/>
      <sheetData sheetId="4346"/>
      <sheetData sheetId="4347"/>
      <sheetData sheetId="4348"/>
      <sheetData sheetId="4349"/>
      <sheetData sheetId="4350"/>
      <sheetData sheetId="4351"/>
      <sheetData sheetId="4352"/>
      <sheetData sheetId="4353"/>
      <sheetData sheetId="4354"/>
      <sheetData sheetId="4355"/>
      <sheetData sheetId="4356"/>
      <sheetData sheetId="4357"/>
      <sheetData sheetId="4358"/>
      <sheetData sheetId="4359"/>
      <sheetData sheetId="4360"/>
      <sheetData sheetId="4361"/>
      <sheetData sheetId="4362"/>
      <sheetData sheetId="4363"/>
      <sheetData sheetId="4364"/>
      <sheetData sheetId="4365"/>
      <sheetData sheetId="4366"/>
      <sheetData sheetId="4367"/>
      <sheetData sheetId="4368"/>
      <sheetData sheetId="4369"/>
      <sheetData sheetId="4370"/>
      <sheetData sheetId="4371"/>
      <sheetData sheetId="4372"/>
      <sheetData sheetId="4373"/>
      <sheetData sheetId="4374"/>
      <sheetData sheetId="4375"/>
      <sheetData sheetId="4376"/>
      <sheetData sheetId="4377"/>
      <sheetData sheetId="4378"/>
      <sheetData sheetId="4379"/>
      <sheetData sheetId="4380"/>
      <sheetData sheetId="4381"/>
      <sheetData sheetId="4382"/>
      <sheetData sheetId="4383"/>
      <sheetData sheetId="4384"/>
      <sheetData sheetId="4385"/>
      <sheetData sheetId="4386"/>
      <sheetData sheetId="4387"/>
      <sheetData sheetId="4388"/>
      <sheetData sheetId="4389"/>
      <sheetData sheetId="4390"/>
      <sheetData sheetId="4391"/>
      <sheetData sheetId="4392"/>
      <sheetData sheetId="4393"/>
      <sheetData sheetId="4394"/>
      <sheetData sheetId="4395"/>
      <sheetData sheetId="4396"/>
      <sheetData sheetId="4397"/>
      <sheetData sheetId="4398"/>
      <sheetData sheetId="4399"/>
      <sheetData sheetId="4400"/>
      <sheetData sheetId="4401"/>
      <sheetData sheetId="4402"/>
      <sheetData sheetId="4403"/>
      <sheetData sheetId="4404"/>
      <sheetData sheetId="4405"/>
      <sheetData sheetId="4406"/>
      <sheetData sheetId="4407"/>
      <sheetData sheetId="4408"/>
      <sheetData sheetId="4409"/>
      <sheetData sheetId="4410"/>
      <sheetData sheetId="4411"/>
      <sheetData sheetId="4412"/>
      <sheetData sheetId="4413"/>
      <sheetData sheetId="4414"/>
      <sheetData sheetId="4415"/>
      <sheetData sheetId="4416"/>
      <sheetData sheetId="4417"/>
      <sheetData sheetId="4418"/>
      <sheetData sheetId="4419"/>
      <sheetData sheetId="4420"/>
      <sheetData sheetId="4421"/>
      <sheetData sheetId="4422"/>
      <sheetData sheetId="4423"/>
      <sheetData sheetId="4424"/>
      <sheetData sheetId="4425"/>
      <sheetData sheetId="4426"/>
      <sheetData sheetId="4427"/>
      <sheetData sheetId="4428"/>
      <sheetData sheetId="4429"/>
      <sheetData sheetId="4430"/>
      <sheetData sheetId="4431"/>
      <sheetData sheetId="4432"/>
      <sheetData sheetId="4433"/>
      <sheetData sheetId="4434"/>
      <sheetData sheetId="4435"/>
      <sheetData sheetId="4436"/>
      <sheetData sheetId="4437"/>
      <sheetData sheetId="4438"/>
      <sheetData sheetId="4439"/>
      <sheetData sheetId="4440"/>
      <sheetData sheetId="4441"/>
      <sheetData sheetId="4442"/>
      <sheetData sheetId="4443"/>
      <sheetData sheetId="4444"/>
      <sheetData sheetId="4445"/>
      <sheetData sheetId="4446"/>
      <sheetData sheetId="4447"/>
      <sheetData sheetId="4448"/>
      <sheetData sheetId="4449"/>
      <sheetData sheetId="4450"/>
      <sheetData sheetId="4451"/>
      <sheetData sheetId="4452"/>
      <sheetData sheetId="4453"/>
      <sheetData sheetId="4454"/>
      <sheetData sheetId="4455"/>
      <sheetData sheetId="4456"/>
      <sheetData sheetId="4457"/>
      <sheetData sheetId="4458"/>
      <sheetData sheetId="4459"/>
      <sheetData sheetId="4460"/>
      <sheetData sheetId="4461"/>
      <sheetData sheetId="4462"/>
      <sheetData sheetId="4463"/>
      <sheetData sheetId="4464"/>
      <sheetData sheetId="4465"/>
      <sheetData sheetId="4466"/>
      <sheetData sheetId="4467"/>
      <sheetData sheetId="4468"/>
      <sheetData sheetId="4469"/>
      <sheetData sheetId="4470"/>
      <sheetData sheetId="4471"/>
      <sheetData sheetId="4472"/>
      <sheetData sheetId="4473"/>
      <sheetData sheetId="4474"/>
      <sheetData sheetId="4475"/>
      <sheetData sheetId="4476"/>
      <sheetData sheetId="4477"/>
      <sheetData sheetId="4478"/>
      <sheetData sheetId="4479"/>
      <sheetData sheetId="4480"/>
      <sheetData sheetId="4481"/>
      <sheetData sheetId="4482"/>
      <sheetData sheetId="4483"/>
      <sheetData sheetId="4484"/>
      <sheetData sheetId="4485"/>
      <sheetData sheetId="4486"/>
      <sheetData sheetId="4487"/>
      <sheetData sheetId="4488"/>
      <sheetData sheetId="4489"/>
      <sheetData sheetId="4490"/>
      <sheetData sheetId="4491"/>
      <sheetData sheetId="4492"/>
      <sheetData sheetId="4493"/>
      <sheetData sheetId="4494"/>
      <sheetData sheetId="4495"/>
      <sheetData sheetId="4496"/>
      <sheetData sheetId="4497"/>
      <sheetData sheetId="4498"/>
      <sheetData sheetId="4499"/>
      <sheetData sheetId="4500"/>
      <sheetData sheetId="4501"/>
      <sheetData sheetId="4502"/>
      <sheetData sheetId="4503"/>
      <sheetData sheetId="4504"/>
      <sheetData sheetId="4505"/>
      <sheetData sheetId="4506"/>
      <sheetData sheetId="4507"/>
      <sheetData sheetId="4508"/>
      <sheetData sheetId="4509"/>
      <sheetData sheetId="4510"/>
      <sheetData sheetId="4511"/>
      <sheetData sheetId="4512"/>
      <sheetData sheetId="4513"/>
      <sheetData sheetId="4514"/>
      <sheetData sheetId="4515"/>
      <sheetData sheetId="4516"/>
      <sheetData sheetId="4517"/>
      <sheetData sheetId="4518"/>
      <sheetData sheetId="4519"/>
      <sheetData sheetId="4520"/>
      <sheetData sheetId="4521"/>
      <sheetData sheetId="4522"/>
      <sheetData sheetId="4523"/>
      <sheetData sheetId="4524"/>
      <sheetData sheetId="4525"/>
      <sheetData sheetId="4526"/>
      <sheetData sheetId="4527"/>
      <sheetData sheetId="4528"/>
      <sheetData sheetId="4529"/>
      <sheetData sheetId="4530"/>
      <sheetData sheetId="4531"/>
      <sheetData sheetId="4532"/>
      <sheetData sheetId="4533"/>
      <sheetData sheetId="4534"/>
      <sheetData sheetId="4535"/>
      <sheetData sheetId="4536"/>
      <sheetData sheetId="4537"/>
      <sheetData sheetId="4538"/>
      <sheetData sheetId="4539"/>
      <sheetData sheetId="4540"/>
      <sheetData sheetId="4541"/>
      <sheetData sheetId="4542"/>
      <sheetData sheetId="4543"/>
      <sheetData sheetId="4544"/>
      <sheetData sheetId="4545"/>
      <sheetData sheetId="4546"/>
      <sheetData sheetId="4547"/>
      <sheetData sheetId="4548"/>
      <sheetData sheetId="4549"/>
      <sheetData sheetId="4550"/>
      <sheetData sheetId="4551"/>
      <sheetData sheetId="4552"/>
      <sheetData sheetId="4553"/>
      <sheetData sheetId="4554"/>
      <sheetData sheetId="4555"/>
      <sheetData sheetId="4556"/>
      <sheetData sheetId="4557"/>
      <sheetData sheetId="4558"/>
      <sheetData sheetId="4559"/>
      <sheetData sheetId="4560"/>
      <sheetData sheetId="4561"/>
      <sheetData sheetId="4562"/>
      <sheetData sheetId="4563"/>
      <sheetData sheetId="4564"/>
      <sheetData sheetId="4565"/>
      <sheetData sheetId="4566"/>
      <sheetData sheetId="4567"/>
      <sheetData sheetId="4568"/>
      <sheetData sheetId="4569"/>
      <sheetData sheetId="4570"/>
      <sheetData sheetId="4571"/>
      <sheetData sheetId="4572"/>
      <sheetData sheetId="4573"/>
      <sheetData sheetId="4574"/>
      <sheetData sheetId="4575"/>
      <sheetData sheetId="4576"/>
      <sheetData sheetId="4577"/>
      <sheetData sheetId="4578"/>
      <sheetData sheetId="4579"/>
      <sheetData sheetId="4580"/>
      <sheetData sheetId="4581"/>
      <sheetData sheetId="4582"/>
      <sheetData sheetId="4583"/>
      <sheetData sheetId="4584"/>
      <sheetData sheetId="4585"/>
      <sheetData sheetId="4586"/>
      <sheetData sheetId="4587"/>
      <sheetData sheetId="4588"/>
      <sheetData sheetId="4589"/>
      <sheetData sheetId="4590"/>
      <sheetData sheetId="4591"/>
      <sheetData sheetId="4592"/>
      <sheetData sheetId="4593"/>
      <sheetData sheetId="4594"/>
      <sheetData sheetId="4595"/>
      <sheetData sheetId="4596"/>
      <sheetData sheetId="4597"/>
      <sheetData sheetId="4598"/>
      <sheetData sheetId="4599"/>
      <sheetData sheetId="4600"/>
      <sheetData sheetId="4601"/>
      <sheetData sheetId="4602"/>
      <sheetData sheetId="4603"/>
      <sheetData sheetId="4604"/>
      <sheetData sheetId="4605"/>
      <sheetData sheetId="4606"/>
      <sheetData sheetId="4607"/>
      <sheetData sheetId="4608"/>
      <sheetData sheetId="4609"/>
      <sheetData sheetId="4610"/>
      <sheetData sheetId="4611"/>
      <sheetData sheetId="4612"/>
      <sheetData sheetId="4613"/>
      <sheetData sheetId="4614"/>
      <sheetData sheetId="4615"/>
      <sheetData sheetId="4616"/>
      <sheetData sheetId="4617"/>
      <sheetData sheetId="4618"/>
      <sheetData sheetId="4619"/>
      <sheetData sheetId="4620"/>
      <sheetData sheetId="4621"/>
      <sheetData sheetId="4622"/>
      <sheetData sheetId="4623"/>
      <sheetData sheetId="4624"/>
      <sheetData sheetId="4625"/>
      <sheetData sheetId="4626"/>
      <sheetData sheetId="4627"/>
      <sheetData sheetId="4628"/>
      <sheetData sheetId="4629"/>
      <sheetData sheetId="4630"/>
      <sheetData sheetId="4631"/>
      <sheetData sheetId="4632"/>
      <sheetData sheetId="4633"/>
      <sheetData sheetId="4634"/>
      <sheetData sheetId="4635"/>
      <sheetData sheetId="4636"/>
      <sheetData sheetId="4637"/>
      <sheetData sheetId="4638"/>
      <sheetData sheetId="4639"/>
      <sheetData sheetId="4640"/>
      <sheetData sheetId="4641"/>
      <sheetData sheetId="4642"/>
      <sheetData sheetId="4643"/>
      <sheetData sheetId="4644"/>
      <sheetData sheetId="4645"/>
      <sheetData sheetId="4646"/>
      <sheetData sheetId="4647"/>
      <sheetData sheetId="4648"/>
      <sheetData sheetId="4649"/>
      <sheetData sheetId="4650"/>
      <sheetData sheetId="4651"/>
      <sheetData sheetId="4652"/>
      <sheetData sheetId="4653"/>
      <sheetData sheetId="4654"/>
      <sheetData sheetId="4655"/>
      <sheetData sheetId="4656"/>
      <sheetData sheetId="4657"/>
      <sheetData sheetId="4658"/>
      <sheetData sheetId="4659"/>
      <sheetData sheetId="4660"/>
      <sheetData sheetId="4661"/>
      <sheetData sheetId="4662"/>
      <sheetData sheetId="4663"/>
      <sheetData sheetId="4664"/>
      <sheetData sheetId="4665"/>
      <sheetData sheetId="4666"/>
      <sheetData sheetId="4667"/>
      <sheetData sheetId="4668"/>
      <sheetData sheetId="4669"/>
      <sheetData sheetId="4670"/>
      <sheetData sheetId="4671"/>
      <sheetData sheetId="4672"/>
      <sheetData sheetId="4673"/>
      <sheetData sheetId="4674"/>
      <sheetData sheetId="4675"/>
      <sheetData sheetId="4676"/>
      <sheetData sheetId="4677"/>
      <sheetData sheetId="4678"/>
      <sheetData sheetId="4679"/>
      <sheetData sheetId="4680"/>
      <sheetData sheetId="4681"/>
      <sheetData sheetId="4682"/>
      <sheetData sheetId="4683"/>
      <sheetData sheetId="4684"/>
      <sheetData sheetId="4685"/>
      <sheetData sheetId="4686"/>
      <sheetData sheetId="4687"/>
      <sheetData sheetId="4688"/>
      <sheetData sheetId="4689"/>
      <sheetData sheetId="4690"/>
      <sheetData sheetId="4691"/>
      <sheetData sheetId="4692"/>
      <sheetData sheetId="4693"/>
      <sheetData sheetId="4694"/>
      <sheetData sheetId="4695"/>
      <sheetData sheetId="4696"/>
      <sheetData sheetId="4697"/>
      <sheetData sheetId="4698"/>
      <sheetData sheetId="4699"/>
      <sheetData sheetId="4700"/>
      <sheetData sheetId="4701"/>
      <sheetData sheetId="4702"/>
      <sheetData sheetId="4703"/>
      <sheetData sheetId="4704"/>
      <sheetData sheetId="4705"/>
      <sheetData sheetId="4706"/>
      <sheetData sheetId="4707"/>
      <sheetData sheetId="4708"/>
      <sheetData sheetId="4709"/>
      <sheetData sheetId="4710"/>
      <sheetData sheetId="4711"/>
      <sheetData sheetId="4712"/>
      <sheetData sheetId="4713"/>
      <sheetData sheetId="4714"/>
      <sheetData sheetId="4715"/>
      <sheetData sheetId="4716"/>
      <sheetData sheetId="4717"/>
      <sheetData sheetId="4718"/>
      <sheetData sheetId="4719"/>
      <sheetData sheetId="4720"/>
      <sheetData sheetId="4721"/>
      <sheetData sheetId="4722"/>
      <sheetData sheetId="4723"/>
      <sheetData sheetId="4724"/>
      <sheetData sheetId="4725"/>
      <sheetData sheetId="4726"/>
      <sheetData sheetId="4727"/>
      <sheetData sheetId="4728"/>
      <sheetData sheetId="4729"/>
      <sheetData sheetId="4730"/>
      <sheetData sheetId="4731"/>
      <sheetData sheetId="4732"/>
      <sheetData sheetId="4733"/>
      <sheetData sheetId="4734"/>
      <sheetData sheetId="4735"/>
      <sheetData sheetId="4736"/>
      <sheetData sheetId="4737"/>
      <sheetData sheetId="4738"/>
      <sheetData sheetId="4739"/>
      <sheetData sheetId="4740"/>
      <sheetData sheetId="4741"/>
      <sheetData sheetId="4742"/>
      <sheetData sheetId="4743"/>
      <sheetData sheetId="4744"/>
      <sheetData sheetId="4745"/>
      <sheetData sheetId="4746"/>
      <sheetData sheetId="4747"/>
      <sheetData sheetId="4748"/>
      <sheetData sheetId="4749"/>
      <sheetData sheetId="4750"/>
      <sheetData sheetId="4751"/>
      <sheetData sheetId="4752"/>
      <sheetData sheetId="4753"/>
      <sheetData sheetId="4754"/>
      <sheetData sheetId="4755"/>
      <sheetData sheetId="4756"/>
      <sheetData sheetId="4757"/>
      <sheetData sheetId="4758"/>
      <sheetData sheetId="4759"/>
      <sheetData sheetId="4760"/>
      <sheetData sheetId="4761"/>
      <sheetData sheetId="4762"/>
      <sheetData sheetId="4763"/>
      <sheetData sheetId="4764"/>
      <sheetData sheetId="4765"/>
      <sheetData sheetId="4766"/>
      <sheetData sheetId="4767"/>
      <sheetData sheetId="4768"/>
      <sheetData sheetId="4769"/>
      <sheetData sheetId="4770"/>
      <sheetData sheetId="4771"/>
      <sheetData sheetId="4772"/>
      <sheetData sheetId="4773"/>
      <sheetData sheetId="4774"/>
      <sheetData sheetId="4775"/>
      <sheetData sheetId="4776"/>
      <sheetData sheetId="4777"/>
      <sheetData sheetId="4778"/>
      <sheetData sheetId="4779"/>
      <sheetData sheetId="4780"/>
      <sheetData sheetId="4781"/>
      <sheetData sheetId="4782"/>
      <sheetData sheetId="4783"/>
      <sheetData sheetId="4784"/>
      <sheetData sheetId="4785"/>
      <sheetData sheetId="4786"/>
      <sheetData sheetId="4787"/>
      <sheetData sheetId="4788"/>
      <sheetData sheetId="4789"/>
      <sheetData sheetId="4790"/>
      <sheetData sheetId="4791"/>
      <sheetData sheetId="4792"/>
      <sheetData sheetId="4793"/>
      <sheetData sheetId="4794"/>
      <sheetData sheetId="4795"/>
      <sheetData sheetId="4796"/>
      <sheetData sheetId="4797"/>
      <sheetData sheetId="4798"/>
      <sheetData sheetId="4799"/>
      <sheetData sheetId="4800"/>
      <sheetData sheetId="4801"/>
      <sheetData sheetId="4802"/>
      <sheetData sheetId="4803"/>
      <sheetData sheetId="4804"/>
      <sheetData sheetId="4805"/>
      <sheetData sheetId="4806"/>
      <sheetData sheetId="4807"/>
      <sheetData sheetId="4808"/>
      <sheetData sheetId="4809"/>
      <sheetData sheetId="4810"/>
      <sheetData sheetId="4811"/>
      <sheetData sheetId="4812" refreshError="1"/>
      <sheetData sheetId="4813" refreshError="1"/>
      <sheetData sheetId="4814" refreshError="1"/>
      <sheetData sheetId="4815" refreshError="1"/>
      <sheetData sheetId="4816" refreshError="1"/>
      <sheetData sheetId="4817" refreshError="1"/>
      <sheetData sheetId="4818" refreshError="1"/>
      <sheetData sheetId="4819" refreshError="1"/>
      <sheetData sheetId="4820" refreshError="1"/>
      <sheetData sheetId="4821" refreshError="1"/>
      <sheetData sheetId="4822" refreshError="1"/>
      <sheetData sheetId="4823" refreshError="1"/>
      <sheetData sheetId="4824" refreshError="1"/>
      <sheetData sheetId="4825" refreshError="1"/>
      <sheetData sheetId="4826" refreshError="1"/>
      <sheetData sheetId="4827" refreshError="1"/>
      <sheetData sheetId="4828" refreshError="1"/>
      <sheetData sheetId="4829" refreshError="1"/>
      <sheetData sheetId="4830" refreshError="1"/>
      <sheetData sheetId="4831" refreshError="1"/>
      <sheetData sheetId="4832" refreshError="1"/>
      <sheetData sheetId="4833" refreshError="1"/>
      <sheetData sheetId="4834" refreshError="1"/>
      <sheetData sheetId="4835"/>
      <sheetData sheetId="4836"/>
      <sheetData sheetId="4837"/>
      <sheetData sheetId="4838"/>
      <sheetData sheetId="4839"/>
      <sheetData sheetId="4840"/>
      <sheetData sheetId="4841"/>
      <sheetData sheetId="4842"/>
      <sheetData sheetId="4843"/>
      <sheetData sheetId="4844"/>
      <sheetData sheetId="4845"/>
      <sheetData sheetId="4846"/>
      <sheetData sheetId="4847"/>
      <sheetData sheetId="4848"/>
      <sheetData sheetId="4849"/>
      <sheetData sheetId="4850"/>
      <sheetData sheetId="4851"/>
      <sheetData sheetId="4852"/>
      <sheetData sheetId="4853"/>
      <sheetData sheetId="4854"/>
      <sheetData sheetId="4855"/>
      <sheetData sheetId="4856"/>
      <sheetData sheetId="4857"/>
      <sheetData sheetId="4858"/>
      <sheetData sheetId="4859"/>
      <sheetData sheetId="4860"/>
      <sheetData sheetId="4861"/>
      <sheetData sheetId="4862"/>
      <sheetData sheetId="4863"/>
      <sheetData sheetId="4864"/>
      <sheetData sheetId="4865"/>
      <sheetData sheetId="4866"/>
      <sheetData sheetId="4867"/>
      <sheetData sheetId="4868"/>
      <sheetData sheetId="4869"/>
      <sheetData sheetId="4870"/>
      <sheetData sheetId="4871"/>
      <sheetData sheetId="4872"/>
      <sheetData sheetId="4873"/>
      <sheetData sheetId="4874"/>
      <sheetData sheetId="4875"/>
      <sheetData sheetId="4876"/>
      <sheetData sheetId="4877"/>
      <sheetData sheetId="4878"/>
      <sheetData sheetId="4879"/>
      <sheetData sheetId="4880"/>
      <sheetData sheetId="4881"/>
      <sheetData sheetId="4882"/>
      <sheetData sheetId="4883"/>
      <sheetData sheetId="4884"/>
      <sheetData sheetId="4885"/>
      <sheetData sheetId="4886"/>
      <sheetData sheetId="4887"/>
      <sheetData sheetId="4888"/>
      <sheetData sheetId="4889"/>
      <sheetData sheetId="4890"/>
      <sheetData sheetId="4891"/>
      <sheetData sheetId="4892"/>
      <sheetData sheetId="4893"/>
      <sheetData sheetId="4894"/>
      <sheetData sheetId="4895"/>
      <sheetData sheetId="4896"/>
      <sheetData sheetId="4897"/>
      <sheetData sheetId="4898"/>
      <sheetData sheetId="4899"/>
      <sheetData sheetId="4900"/>
      <sheetData sheetId="4901"/>
      <sheetData sheetId="4902"/>
      <sheetData sheetId="4903"/>
      <sheetData sheetId="4904"/>
      <sheetData sheetId="4905"/>
      <sheetData sheetId="4906"/>
      <sheetData sheetId="4907"/>
      <sheetData sheetId="4908"/>
      <sheetData sheetId="4909"/>
      <sheetData sheetId="4910"/>
      <sheetData sheetId="4911"/>
      <sheetData sheetId="4912"/>
      <sheetData sheetId="4913"/>
      <sheetData sheetId="4914"/>
      <sheetData sheetId="4915"/>
      <sheetData sheetId="4916"/>
      <sheetData sheetId="4917"/>
      <sheetData sheetId="4918"/>
      <sheetData sheetId="4919"/>
      <sheetData sheetId="4920"/>
      <sheetData sheetId="4921"/>
      <sheetData sheetId="4922"/>
      <sheetData sheetId="4923"/>
      <sheetData sheetId="4924"/>
      <sheetData sheetId="4925"/>
      <sheetData sheetId="4926"/>
      <sheetData sheetId="4927"/>
      <sheetData sheetId="4928"/>
      <sheetData sheetId="4929"/>
      <sheetData sheetId="4930"/>
      <sheetData sheetId="4931"/>
      <sheetData sheetId="4932"/>
      <sheetData sheetId="4933"/>
      <sheetData sheetId="4934"/>
      <sheetData sheetId="4935"/>
      <sheetData sheetId="4936"/>
      <sheetData sheetId="4937"/>
      <sheetData sheetId="4938"/>
      <sheetData sheetId="4939"/>
      <sheetData sheetId="4940"/>
      <sheetData sheetId="4941"/>
      <sheetData sheetId="4942"/>
      <sheetData sheetId="4943"/>
      <sheetData sheetId="4944"/>
      <sheetData sheetId="4945"/>
      <sheetData sheetId="4946"/>
      <sheetData sheetId="4947"/>
      <sheetData sheetId="4948"/>
      <sheetData sheetId="4949"/>
      <sheetData sheetId="4950"/>
      <sheetData sheetId="4951"/>
      <sheetData sheetId="4952"/>
      <sheetData sheetId="4953"/>
      <sheetData sheetId="4954"/>
      <sheetData sheetId="4955"/>
      <sheetData sheetId="4956"/>
      <sheetData sheetId="4957"/>
      <sheetData sheetId="4958"/>
      <sheetData sheetId="4959"/>
      <sheetData sheetId="4960"/>
      <sheetData sheetId="4961"/>
      <sheetData sheetId="4962"/>
      <sheetData sheetId="4963"/>
      <sheetData sheetId="4964"/>
      <sheetData sheetId="4965"/>
      <sheetData sheetId="4966"/>
      <sheetData sheetId="4967"/>
      <sheetData sheetId="4968"/>
      <sheetData sheetId="4969"/>
      <sheetData sheetId="4970"/>
      <sheetData sheetId="4971"/>
      <sheetData sheetId="4972"/>
      <sheetData sheetId="4973"/>
      <sheetData sheetId="4974"/>
      <sheetData sheetId="4975"/>
      <sheetData sheetId="4976"/>
      <sheetData sheetId="4977"/>
      <sheetData sheetId="4978"/>
      <sheetData sheetId="4979"/>
      <sheetData sheetId="4980"/>
      <sheetData sheetId="4981"/>
      <sheetData sheetId="4982"/>
      <sheetData sheetId="4983"/>
      <sheetData sheetId="4984"/>
      <sheetData sheetId="4985"/>
      <sheetData sheetId="4986"/>
      <sheetData sheetId="4987"/>
      <sheetData sheetId="4988"/>
      <sheetData sheetId="4989"/>
      <sheetData sheetId="4990"/>
      <sheetData sheetId="4991"/>
      <sheetData sheetId="4992"/>
      <sheetData sheetId="4993"/>
      <sheetData sheetId="4994"/>
      <sheetData sheetId="4995"/>
      <sheetData sheetId="4996"/>
      <sheetData sheetId="4997"/>
      <sheetData sheetId="4998"/>
      <sheetData sheetId="4999"/>
      <sheetData sheetId="5000"/>
      <sheetData sheetId="5001"/>
      <sheetData sheetId="5002"/>
      <sheetData sheetId="5003"/>
      <sheetData sheetId="5004"/>
      <sheetData sheetId="5005"/>
      <sheetData sheetId="5006"/>
      <sheetData sheetId="5007"/>
      <sheetData sheetId="5008"/>
      <sheetData sheetId="5009"/>
      <sheetData sheetId="5010"/>
      <sheetData sheetId="5011"/>
      <sheetData sheetId="5012"/>
      <sheetData sheetId="5013"/>
      <sheetData sheetId="5014"/>
      <sheetData sheetId="5015"/>
      <sheetData sheetId="5016"/>
      <sheetData sheetId="5017"/>
      <sheetData sheetId="5018"/>
      <sheetData sheetId="5019"/>
      <sheetData sheetId="5020"/>
      <sheetData sheetId="5021"/>
      <sheetData sheetId="5022"/>
      <sheetData sheetId="5023"/>
      <sheetData sheetId="5024"/>
      <sheetData sheetId="5025"/>
      <sheetData sheetId="5026"/>
      <sheetData sheetId="5027"/>
      <sheetData sheetId="5028"/>
      <sheetData sheetId="5029"/>
      <sheetData sheetId="5030"/>
      <sheetData sheetId="5031"/>
      <sheetData sheetId="5032"/>
      <sheetData sheetId="5033"/>
      <sheetData sheetId="5034"/>
      <sheetData sheetId="5035"/>
      <sheetData sheetId="5036"/>
      <sheetData sheetId="5037"/>
      <sheetData sheetId="5038"/>
      <sheetData sheetId="5039"/>
      <sheetData sheetId="5040"/>
      <sheetData sheetId="5041"/>
      <sheetData sheetId="5042"/>
      <sheetData sheetId="5043"/>
      <sheetData sheetId="5044"/>
      <sheetData sheetId="5045"/>
      <sheetData sheetId="5046"/>
      <sheetData sheetId="5047"/>
      <sheetData sheetId="5048"/>
      <sheetData sheetId="5049"/>
      <sheetData sheetId="5050"/>
      <sheetData sheetId="5051"/>
      <sheetData sheetId="5052"/>
      <sheetData sheetId="5053"/>
      <sheetData sheetId="5054"/>
      <sheetData sheetId="5055"/>
      <sheetData sheetId="5056"/>
      <sheetData sheetId="5057"/>
      <sheetData sheetId="5058"/>
      <sheetData sheetId="5059"/>
      <sheetData sheetId="5060"/>
      <sheetData sheetId="5061"/>
      <sheetData sheetId="5062"/>
      <sheetData sheetId="5063"/>
      <sheetData sheetId="5064"/>
      <sheetData sheetId="5065"/>
      <sheetData sheetId="5066"/>
      <sheetData sheetId="5067"/>
      <sheetData sheetId="5068"/>
      <sheetData sheetId="5069"/>
      <sheetData sheetId="5070"/>
      <sheetData sheetId="5071"/>
      <sheetData sheetId="5072"/>
      <sheetData sheetId="5073"/>
      <sheetData sheetId="5074"/>
      <sheetData sheetId="5075"/>
      <sheetData sheetId="5076"/>
      <sheetData sheetId="5077"/>
      <sheetData sheetId="5078"/>
      <sheetData sheetId="5079"/>
      <sheetData sheetId="5080"/>
      <sheetData sheetId="5081"/>
      <sheetData sheetId="5082"/>
      <sheetData sheetId="5083"/>
      <sheetData sheetId="5084"/>
      <sheetData sheetId="5085"/>
      <sheetData sheetId="5086"/>
      <sheetData sheetId="5087"/>
      <sheetData sheetId="5088"/>
      <sheetData sheetId="5089"/>
      <sheetData sheetId="5090"/>
      <sheetData sheetId="5091"/>
      <sheetData sheetId="5092"/>
      <sheetData sheetId="5093"/>
      <sheetData sheetId="5094"/>
      <sheetData sheetId="5095"/>
      <sheetData sheetId="5096"/>
      <sheetData sheetId="5097"/>
      <sheetData sheetId="5098"/>
      <sheetData sheetId="5099"/>
      <sheetData sheetId="5100"/>
      <sheetData sheetId="5101"/>
      <sheetData sheetId="5102"/>
      <sheetData sheetId="5103"/>
      <sheetData sheetId="5104"/>
      <sheetData sheetId="5105"/>
      <sheetData sheetId="5106"/>
      <sheetData sheetId="5107"/>
      <sheetData sheetId="5108"/>
      <sheetData sheetId="5109"/>
      <sheetData sheetId="5110"/>
      <sheetData sheetId="5111"/>
      <sheetData sheetId="5112"/>
      <sheetData sheetId="5113"/>
      <sheetData sheetId="5114"/>
      <sheetData sheetId="5115"/>
      <sheetData sheetId="5116"/>
      <sheetData sheetId="5117"/>
      <sheetData sheetId="5118"/>
      <sheetData sheetId="5119"/>
      <sheetData sheetId="5120"/>
      <sheetData sheetId="5121"/>
      <sheetData sheetId="5122"/>
      <sheetData sheetId="5123"/>
      <sheetData sheetId="5124"/>
      <sheetData sheetId="5125"/>
      <sheetData sheetId="5126"/>
      <sheetData sheetId="5127"/>
      <sheetData sheetId="5128"/>
      <sheetData sheetId="5129"/>
      <sheetData sheetId="5130"/>
      <sheetData sheetId="5131"/>
      <sheetData sheetId="5132"/>
      <sheetData sheetId="5133"/>
      <sheetData sheetId="5134"/>
      <sheetData sheetId="5135"/>
      <sheetData sheetId="5136"/>
      <sheetData sheetId="5137"/>
      <sheetData sheetId="5138"/>
      <sheetData sheetId="5139"/>
      <sheetData sheetId="5140"/>
      <sheetData sheetId="5141"/>
      <sheetData sheetId="5142"/>
      <sheetData sheetId="5143"/>
      <sheetData sheetId="5144"/>
      <sheetData sheetId="5145"/>
      <sheetData sheetId="5146"/>
      <sheetData sheetId="5147"/>
      <sheetData sheetId="5148"/>
      <sheetData sheetId="5149"/>
      <sheetData sheetId="5150"/>
      <sheetData sheetId="5151"/>
      <sheetData sheetId="5152"/>
      <sheetData sheetId="5153"/>
      <sheetData sheetId="5154"/>
      <sheetData sheetId="5155"/>
      <sheetData sheetId="5156"/>
      <sheetData sheetId="5157"/>
      <sheetData sheetId="5158"/>
      <sheetData sheetId="5159"/>
      <sheetData sheetId="5160"/>
      <sheetData sheetId="5161"/>
      <sheetData sheetId="5162"/>
      <sheetData sheetId="5163"/>
      <sheetData sheetId="5164"/>
      <sheetData sheetId="5165"/>
      <sheetData sheetId="5166"/>
      <sheetData sheetId="5167"/>
      <sheetData sheetId="5168"/>
      <sheetData sheetId="5169"/>
      <sheetData sheetId="5170"/>
      <sheetData sheetId="5171"/>
      <sheetData sheetId="5172"/>
      <sheetData sheetId="5173"/>
      <sheetData sheetId="5174"/>
      <sheetData sheetId="5175"/>
      <sheetData sheetId="5176"/>
      <sheetData sheetId="5177"/>
      <sheetData sheetId="5178"/>
      <sheetData sheetId="5179"/>
      <sheetData sheetId="5180"/>
      <sheetData sheetId="5181"/>
      <sheetData sheetId="5182"/>
      <sheetData sheetId="5183"/>
      <sheetData sheetId="5184"/>
      <sheetData sheetId="5185"/>
      <sheetData sheetId="5186"/>
      <sheetData sheetId="5187"/>
      <sheetData sheetId="5188"/>
      <sheetData sheetId="5189"/>
      <sheetData sheetId="5190"/>
      <sheetData sheetId="5191"/>
      <sheetData sheetId="5192"/>
      <sheetData sheetId="5193"/>
      <sheetData sheetId="5194"/>
      <sheetData sheetId="5195"/>
      <sheetData sheetId="5196"/>
      <sheetData sheetId="5197"/>
      <sheetData sheetId="5198"/>
      <sheetData sheetId="5199"/>
      <sheetData sheetId="5200"/>
      <sheetData sheetId="5201"/>
      <sheetData sheetId="5202"/>
      <sheetData sheetId="5203"/>
      <sheetData sheetId="5204"/>
      <sheetData sheetId="5205"/>
      <sheetData sheetId="5206"/>
      <sheetData sheetId="5207"/>
      <sheetData sheetId="5208"/>
      <sheetData sheetId="5209"/>
      <sheetData sheetId="5210"/>
      <sheetData sheetId="5211"/>
      <sheetData sheetId="5212"/>
      <sheetData sheetId="5213"/>
      <sheetData sheetId="5214"/>
      <sheetData sheetId="5215"/>
      <sheetData sheetId="5216"/>
      <sheetData sheetId="5217"/>
      <sheetData sheetId="5218"/>
      <sheetData sheetId="5219"/>
      <sheetData sheetId="5220"/>
      <sheetData sheetId="5221"/>
      <sheetData sheetId="5222"/>
      <sheetData sheetId="5223"/>
      <sheetData sheetId="5224"/>
      <sheetData sheetId="5225"/>
      <sheetData sheetId="5226"/>
      <sheetData sheetId="5227"/>
      <sheetData sheetId="5228"/>
      <sheetData sheetId="5229"/>
      <sheetData sheetId="5230"/>
      <sheetData sheetId="5231"/>
      <sheetData sheetId="5232"/>
      <sheetData sheetId="5233"/>
      <sheetData sheetId="5234"/>
      <sheetData sheetId="5235"/>
      <sheetData sheetId="5236"/>
      <sheetData sheetId="5237"/>
      <sheetData sheetId="5238"/>
      <sheetData sheetId="5239"/>
      <sheetData sheetId="5240"/>
      <sheetData sheetId="5241"/>
      <sheetData sheetId="5242"/>
      <sheetData sheetId="5243"/>
      <sheetData sheetId="5244"/>
      <sheetData sheetId="5245"/>
      <sheetData sheetId="5246"/>
      <sheetData sheetId="5247"/>
      <sheetData sheetId="5248"/>
      <sheetData sheetId="5249"/>
      <sheetData sheetId="5250"/>
      <sheetData sheetId="5251"/>
      <sheetData sheetId="5252"/>
      <sheetData sheetId="5253"/>
      <sheetData sheetId="5254"/>
      <sheetData sheetId="5255"/>
      <sheetData sheetId="5256"/>
      <sheetData sheetId="5257"/>
      <sheetData sheetId="5258"/>
      <sheetData sheetId="5259"/>
      <sheetData sheetId="5260"/>
      <sheetData sheetId="5261"/>
      <sheetData sheetId="5262"/>
      <sheetData sheetId="5263"/>
      <sheetData sheetId="5264"/>
      <sheetData sheetId="5265"/>
      <sheetData sheetId="5266"/>
      <sheetData sheetId="5267"/>
      <sheetData sheetId="5268"/>
      <sheetData sheetId="5269"/>
      <sheetData sheetId="5270"/>
      <sheetData sheetId="5271"/>
      <sheetData sheetId="5272"/>
      <sheetData sheetId="5273"/>
      <sheetData sheetId="5274"/>
      <sheetData sheetId="5275"/>
      <sheetData sheetId="5276"/>
      <sheetData sheetId="5277"/>
      <sheetData sheetId="5278"/>
      <sheetData sheetId="5279"/>
      <sheetData sheetId="5280"/>
      <sheetData sheetId="5281"/>
      <sheetData sheetId="5282"/>
      <sheetData sheetId="5283"/>
      <sheetData sheetId="5284"/>
      <sheetData sheetId="5285"/>
      <sheetData sheetId="5286"/>
      <sheetData sheetId="5287"/>
      <sheetData sheetId="5288"/>
      <sheetData sheetId="5289"/>
      <sheetData sheetId="5290"/>
      <sheetData sheetId="5291"/>
      <sheetData sheetId="5292"/>
      <sheetData sheetId="5293"/>
      <sheetData sheetId="5294"/>
      <sheetData sheetId="5295"/>
      <sheetData sheetId="5296"/>
      <sheetData sheetId="5297"/>
      <sheetData sheetId="5298"/>
      <sheetData sheetId="5299"/>
      <sheetData sheetId="5300"/>
      <sheetData sheetId="5301"/>
      <sheetData sheetId="5302"/>
      <sheetData sheetId="5303"/>
      <sheetData sheetId="5304"/>
      <sheetData sheetId="5305"/>
      <sheetData sheetId="5306"/>
      <sheetData sheetId="5307"/>
      <sheetData sheetId="5308"/>
      <sheetData sheetId="5309"/>
      <sheetData sheetId="5310"/>
      <sheetData sheetId="5311"/>
      <sheetData sheetId="5312"/>
      <sheetData sheetId="5313"/>
      <sheetData sheetId="5314"/>
      <sheetData sheetId="5315"/>
      <sheetData sheetId="5316"/>
      <sheetData sheetId="5317"/>
      <sheetData sheetId="5318"/>
      <sheetData sheetId="5319"/>
      <sheetData sheetId="5320"/>
      <sheetData sheetId="5321"/>
      <sheetData sheetId="5322"/>
      <sheetData sheetId="5323"/>
      <sheetData sheetId="5324"/>
      <sheetData sheetId="5325"/>
      <sheetData sheetId="5326"/>
      <sheetData sheetId="5327"/>
      <sheetData sheetId="5328"/>
      <sheetData sheetId="5329"/>
      <sheetData sheetId="5330"/>
      <sheetData sheetId="5331"/>
      <sheetData sheetId="5332"/>
      <sheetData sheetId="5333"/>
      <sheetData sheetId="5334"/>
      <sheetData sheetId="5335"/>
      <sheetData sheetId="5336"/>
      <sheetData sheetId="5337"/>
      <sheetData sheetId="5338"/>
      <sheetData sheetId="5339"/>
      <sheetData sheetId="5340"/>
      <sheetData sheetId="5341"/>
      <sheetData sheetId="5342"/>
      <sheetData sheetId="5343"/>
      <sheetData sheetId="5344"/>
      <sheetData sheetId="5345"/>
      <sheetData sheetId="5346"/>
      <sheetData sheetId="5347"/>
      <sheetData sheetId="5348"/>
      <sheetData sheetId="5349"/>
      <sheetData sheetId="5350"/>
      <sheetData sheetId="5351"/>
      <sheetData sheetId="5352"/>
      <sheetData sheetId="5353"/>
      <sheetData sheetId="5354"/>
      <sheetData sheetId="5355"/>
      <sheetData sheetId="5356"/>
      <sheetData sheetId="5357"/>
      <sheetData sheetId="5358"/>
      <sheetData sheetId="5359"/>
      <sheetData sheetId="5360"/>
      <sheetData sheetId="5361"/>
      <sheetData sheetId="5362"/>
      <sheetData sheetId="5363"/>
      <sheetData sheetId="5364"/>
      <sheetData sheetId="5365"/>
      <sheetData sheetId="5366"/>
      <sheetData sheetId="5367"/>
      <sheetData sheetId="5368"/>
      <sheetData sheetId="5369"/>
      <sheetData sheetId="5370"/>
      <sheetData sheetId="5371"/>
      <sheetData sheetId="5372"/>
      <sheetData sheetId="5373"/>
      <sheetData sheetId="5374"/>
      <sheetData sheetId="5375"/>
      <sheetData sheetId="5376"/>
      <sheetData sheetId="5377"/>
      <sheetData sheetId="5378"/>
      <sheetData sheetId="5379"/>
      <sheetData sheetId="5380"/>
      <sheetData sheetId="5381"/>
      <sheetData sheetId="5382"/>
      <sheetData sheetId="5383"/>
      <sheetData sheetId="5384"/>
      <sheetData sheetId="5385"/>
      <sheetData sheetId="5386"/>
      <sheetData sheetId="5387"/>
      <sheetData sheetId="5388"/>
      <sheetData sheetId="5389"/>
      <sheetData sheetId="5390"/>
      <sheetData sheetId="5391"/>
      <sheetData sheetId="5392"/>
      <sheetData sheetId="5393"/>
      <sheetData sheetId="5394"/>
      <sheetData sheetId="5395"/>
      <sheetData sheetId="5396"/>
      <sheetData sheetId="5397"/>
      <sheetData sheetId="5398"/>
      <sheetData sheetId="5399"/>
      <sheetData sheetId="5400"/>
      <sheetData sheetId="5401"/>
      <sheetData sheetId="5402"/>
      <sheetData sheetId="5403"/>
      <sheetData sheetId="5404"/>
      <sheetData sheetId="5405"/>
      <sheetData sheetId="5406"/>
      <sheetData sheetId="5407"/>
      <sheetData sheetId="5408"/>
      <sheetData sheetId="5409"/>
      <sheetData sheetId="5410"/>
      <sheetData sheetId="5411"/>
      <sheetData sheetId="5412"/>
      <sheetData sheetId="5413"/>
      <sheetData sheetId="5414"/>
      <sheetData sheetId="5415"/>
      <sheetData sheetId="5416"/>
      <sheetData sheetId="5417"/>
      <sheetData sheetId="5418"/>
      <sheetData sheetId="5419"/>
      <sheetData sheetId="5420"/>
      <sheetData sheetId="5421"/>
      <sheetData sheetId="5422"/>
      <sheetData sheetId="5423"/>
      <sheetData sheetId="5424"/>
      <sheetData sheetId="5425"/>
      <sheetData sheetId="5426"/>
      <sheetData sheetId="5427"/>
      <sheetData sheetId="5428"/>
      <sheetData sheetId="5429"/>
      <sheetData sheetId="5430"/>
      <sheetData sheetId="5431"/>
      <sheetData sheetId="5432"/>
      <sheetData sheetId="5433"/>
      <sheetData sheetId="5434"/>
      <sheetData sheetId="5435"/>
      <sheetData sheetId="5436"/>
      <sheetData sheetId="5437"/>
      <sheetData sheetId="5438"/>
      <sheetData sheetId="5439"/>
      <sheetData sheetId="5440"/>
      <sheetData sheetId="5441"/>
      <sheetData sheetId="5442"/>
      <sheetData sheetId="5443"/>
      <sheetData sheetId="5444"/>
      <sheetData sheetId="5445"/>
      <sheetData sheetId="5446"/>
      <sheetData sheetId="5447"/>
      <sheetData sheetId="5448"/>
      <sheetData sheetId="5449"/>
      <sheetData sheetId="5450"/>
      <sheetData sheetId="5451"/>
      <sheetData sheetId="5452"/>
      <sheetData sheetId="5453"/>
      <sheetData sheetId="5454"/>
      <sheetData sheetId="5455"/>
      <sheetData sheetId="5456"/>
      <sheetData sheetId="5457"/>
      <sheetData sheetId="5458"/>
      <sheetData sheetId="5459"/>
      <sheetData sheetId="5460"/>
      <sheetData sheetId="5461"/>
      <sheetData sheetId="5462"/>
      <sheetData sheetId="5463"/>
      <sheetData sheetId="5464"/>
      <sheetData sheetId="5465"/>
      <sheetData sheetId="5466"/>
      <sheetData sheetId="5467"/>
      <sheetData sheetId="5468"/>
      <sheetData sheetId="5469"/>
      <sheetData sheetId="5470"/>
      <sheetData sheetId="5471"/>
      <sheetData sheetId="5472"/>
      <sheetData sheetId="5473"/>
      <sheetData sheetId="5474"/>
      <sheetData sheetId="5475"/>
      <sheetData sheetId="5476"/>
      <sheetData sheetId="5477"/>
      <sheetData sheetId="5478"/>
      <sheetData sheetId="5479"/>
      <sheetData sheetId="5480"/>
      <sheetData sheetId="5481"/>
      <sheetData sheetId="5482" refreshError="1"/>
      <sheetData sheetId="5483" refreshError="1"/>
      <sheetData sheetId="5484" refreshError="1"/>
      <sheetData sheetId="5485" refreshError="1"/>
      <sheetData sheetId="5486" refreshError="1"/>
      <sheetData sheetId="5487" refreshError="1"/>
      <sheetData sheetId="5488" refreshError="1"/>
      <sheetData sheetId="5489" refreshError="1"/>
      <sheetData sheetId="5490" refreshError="1"/>
      <sheetData sheetId="5491" refreshError="1"/>
      <sheetData sheetId="5492" refreshError="1"/>
      <sheetData sheetId="5493" refreshError="1"/>
      <sheetData sheetId="5494" refreshError="1"/>
      <sheetData sheetId="5495" refreshError="1"/>
      <sheetData sheetId="5496" refreshError="1"/>
      <sheetData sheetId="5497" refreshError="1"/>
      <sheetData sheetId="5498" refreshError="1"/>
      <sheetData sheetId="5499" refreshError="1"/>
      <sheetData sheetId="5500" refreshError="1"/>
      <sheetData sheetId="5501" refreshError="1"/>
      <sheetData sheetId="5502" refreshError="1"/>
      <sheetData sheetId="5503" refreshError="1"/>
      <sheetData sheetId="5504" refreshError="1"/>
      <sheetData sheetId="5505" refreshError="1"/>
      <sheetData sheetId="5506" refreshError="1"/>
      <sheetData sheetId="5507" refreshError="1"/>
      <sheetData sheetId="5508" refreshError="1"/>
      <sheetData sheetId="5509" refreshError="1"/>
      <sheetData sheetId="5510" refreshError="1"/>
      <sheetData sheetId="5511" refreshError="1"/>
      <sheetData sheetId="5512" refreshError="1"/>
      <sheetData sheetId="5513" refreshError="1"/>
      <sheetData sheetId="5514" refreshError="1"/>
      <sheetData sheetId="5515" refreshError="1"/>
      <sheetData sheetId="5516" refreshError="1"/>
      <sheetData sheetId="5517" refreshError="1"/>
      <sheetData sheetId="5518" refreshError="1"/>
      <sheetData sheetId="5519" refreshError="1"/>
      <sheetData sheetId="5520" refreshError="1"/>
      <sheetData sheetId="5521" refreshError="1"/>
      <sheetData sheetId="5522" refreshError="1"/>
      <sheetData sheetId="5523" refreshError="1"/>
      <sheetData sheetId="5524" refreshError="1"/>
      <sheetData sheetId="5525" refreshError="1"/>
      <sheetData sheetId="5526" refreshError="1"/>
      <sheetData sheetId="5527"/>
      <sheetData sheetId="5528"/>
      <sheetData sheetId="5529"/>
      <sheetData sheetId="5530"/>
      <sheetData sheetId="5531"/>
      <sheetData sheetId="5532"/>
      <sheetData sheetId="5533"/>
      <sheetData sheetId="5534"/>
      <sheetData sheetId="5535"/>
      <sheetData sheetId="5536"/>
      <sheetData sheetId="5537"/>
      <sheetData sheetId="5538"/>
      <sheetData sheetId="5539"/>
      <sheetData sheetId="5540"/>
      <sheetData sheetId="5541"/>
      <sheetData sheetId="5542" refreshError="1"/>
      <sheetData sheetId="5543" refreshError="1"/>
      <sheetData sheetId="5544" refreshError="1"/>
      <sheetData sheetId="5545" refreshError="1"/>
      <sheetData sheetId="5546" refreshError="1"/>
      <sheetData sheetId="5547"/>
      <sheetData sheetId="5548"/>
      <sheetData sheetId="5549"/>
      <sheetData sheetId="5550"/>
      <sheetData sheetId="5551"/>
      <sheetData sheetId="5552"/>
      <sheetData sheetId="5553" refreshError="1"/>
      <sheetData sheetId="5554" refreshError="1"/>
      <sheetData sheetId="5555" refreshError="1"/>
      <sheetData sheetId="5556" refreshError="1"/>
      <sheetData sheetId="5557" refreshError="1"/>
      <sheetData sheetId="5558" refreshError="1"/>
      <sheetData sheetId="5559" refreshError="1"/>
      <sheetData sheetId="5560" refreshError="1"/>
      <sheetData sheetId="5561"/>
      <sheetData sheetId="5562" refreshError="1"/>
      <sheetData sheetId="5563" refreshError="1"/>
      <sheetData sheetId="5564" refreshError="1"/>
      <sheetData sheetId="5565" refreshError="1"/>
      <sheetData sheetId="5566" refreshError="1"/>
      <sheetData sheetId="5567" refreshError="1"/>
      <sheetData sheetId="5568" refreshError="1"/>
      <sheetData sheetId="5569" refreshError="1"/>
      <sheetData sheetId="5570" refreshError="1"/>
      <sheetData sheetId="5571" refreshError="1"/>
      <sheetData sheetId="5572" refreshError="1"/>
      <sheetData sheetId="5573" refreshError="1"/>
      <sheetData sheetId="5574" refreshError="1"/>
      <sheetData sheetId="5575" refreshError="1"/>
      <sheetData sheetId="5576" refreshError="1"/>
      <sheetData sheetId="5577" refreshError="1"/>
      <sheetData sheetId="5578" refreshError="1"/>
      <sheetData sheetId="5579" refreshError="1"/>
      <sheetData sheetId="5580" refreshError="1"/>
      <sheetData sheetId="5581" refreshError="1"/>
      <sheetData sheetId="5582" refreshError="1"/>
      <sheetData sheetId="5583" refreshError="1"/>
      <sheetData sheetId="5584" refreshError="1"/>
      <sheetData sheetId="5585" refreshError="1"/>
      <sheetData sheetId="5586" refreshError="1"/>
      <sheetData sheetId="5587" refreshError="1"/>
      <sheetData sheetId="5588" refreshError="1"/>
      <sheetData sheetId="5589" refreshError="1"/>
      <sheetData sheetId="5590" refreshError="1"/>
      <sheetData sheetId="5591" refreshError="1"/>
      <sheetData sheetId="5592" refreshError="1"/>
      <sheetData sheetId="5593" refreshError="1"/>
      <sheetData sheetId="5594" refreshError="1"/>
      <sheetData sheetId="5595" refreshError="1"/>
      <sheetData sheetId="5596" refreshError="1"/>
      <sheetData sheetId="5597" refreshError="1"/>
      <sheetData sheetId="5598" refreshError="1"/>
      <sheetData sheetId="5599" refreshError="1"/>
      <sheetData sheetId="5600" refreshError="1"/>
      <sheetData sheetId="5601" refreshError="1"/>
      <sheetData sheetId="5602"/>
      <sheetData sheetId="5603"/>
      <sheetData sheetId="5604"/>
      <sheetData sheetId="5605"/>
      <sheetData sheetId="5606"/>
      <sheetData sheetId="5607"/>
      <sheetData sheetId="5608"/>
      <sheetData sheetId="5609"/>
      <sheetData sheetId="5610"/>
      <sheetData sheetId="5611"/>
      <sheetData sheetId="5612"/>
      <sheetData sheetId="5613"/>
      <sheetData sheetId="5614"/>
      <sheetData sheetId="5615"/>
      <sheetData sheetId="5616"/>
      <sheetData sheetId="5617"/>
      <sheetData sheetId="5618"/>
      <sheetData sheetId="5619"/>
      <sheetData sheetId="5620"/>
      <sheetData sheetId="5621"/>
      <sheetData sheetId="5622"/>
      <sheetData sheetId="5623"/>
      <sheetData sheetId="5624"/>
      <sheetData sheetId="5625"/>
      <sheetData sheetId="5626"/>
      <sheetData sheetId="5627"/>
      <sheetData sheetId="5628"/>
      <sheetData sheetId="5629"/>
      <sheetData sheetId="5630"/>
      <sheetData sheetId="5631"/>
      <sheetData sheetId="5632"/>
      <sheetData sheetId="5633"/>
      <sheetData sheetId="5634"/>
      <sheetData sheetId="5635"/>
      <sheetData sheetId="5636"/>
      <sheetData sheetId="5637"/>
      <sheetData sheetId="5638"/>
      <sheetData sheetId="5639"/>
      <sheetData sheetId="5640"/>
      <sheetData sheetId="5641"/>
      <sheetData sheetId="5642"/>
      <sheetData sheetId="5643"/>
      <sheetData sheetId="5644"/>
      <sheetData sheetId="5645"/>
      <sheetData sheetId="5646"/>
      <sheetData sheetId="5647"/>
      <sheetData sheetId="5648"/>
      <sheetData sheetId="5649"/>
      <sheetData sheetId="5650"/>
      <sheetData sheetId="5651"/>
      <sheetData sheetId="5652"/>
      <sheetData sheetId="5653"/>
      <sheetData sheetId="5654"/>
      <sheetData sheetId="5655"/>
      <sheetData sheetId="5656"/>
      <sheetData sheetId="5657"/>
      <sheetData sheetId="5658"/>
      <sheetData sheetId="5659"/>
      <sheetData sheetId="5660"/>
      <sheetData sheetId="5661"/>
      <sheetData sheetId="5662"/>
      <sheetData sheetId="5663"/>
      <sheetData sheetId="5664"/>
      <sheetData sheetId="5665"/>
      <sheetData sheetId="5666"/>
      <sheetData sheetId="5667"/>
      <sheetData sheetId="5668"/>
      <sheetData sheetId="5669"/>
      <sheetData sheetId="5670"/>
      <sheetData sheetId="5671"/>
      <sheetData sheetId="5672"/>
      <sheetData sheetId="5673"/>
      <sheetData sheetId="5674"/>
      <sheetData sheetId="5675"/>
      <sheetData sheetId="5676"/>
      <sheetData sheetId="5677"/>
      <sheetData sheetId="5678"/>
      <sheetData sheetId="5679"/>
      <sheetData sheetId="5680"/>
      <sheetData sheetId="5681"/>
      <sheetData sheetId="5682"/>
      <sheetData sheetId="5683"/>
      <sheetData sheetId="5684"/>
      <sheetData sheetId="5685"/>
      <sheetData sheetId="5686"/>
      <sheetData sheetId="5687"/>
      <sheetData sheetId="5688"/>
      <sheetData sheetId="5689"/>
      <sheetData sheetId="5690"/>
      <sheetData sheetId="5691"/>
      <sheetData sheetId="5692"/>
      <sheetData sheetId="5693"/>
      <sheetData sheetId="5694"/>
      <sheetData sheetId="5695"/>
      <sheetData sheetId="5696"/>
      <sheetData sheetId="5697"/>
      <sheetData sheetId="5698"/>
      <sheetData sheetId="5699"/>
      <sheetData sheetId="5700"/>
      <sheetData sheetId="5701"/>
      <sheetData sheetId="5702"/>
      <sheetData sheetId="5703"/>
      <sheetData sheetId="5704"/>
      <sheetData sheetId="5705"/>
      <sheetData sheetId="5706"/>
      <sheetData sheetId="5707"/>
      <sheetData sheetId="5708"/>
      <sheetData sheetId="5709"/>
      <sheetData sheetId="5710"/>
      <sheetData sheetId="5711"/>
      <sheetData sheetId="5712"/>
      <sheetData sheetId="5713"/>
      <sheetData sheetId="5714"/>
      <sheetData sheetId="5715"/>
      <sheetData sheetId="5716"/>
      <sheetData sheetId="5717"/>
      <sheetData sheetId="5718"/>
      <sheetData sheetId="5719"/>
      <sheetData sheetId="5720"/>
      <sheetData sheetId="5721"/>
      <sheetData sheetId="5722"/>
      <sheetData sheetId="5723"/>
      <sheetData sheetId="5724"/>
      <sheetData sheetId="5725"/>
      <sheetData sheetId="5726"/>
      <sheetData sheetId="5727"/>
      <sheetData sheetId="5728"/>
      <sheetData sheetId="5729"/>
      <sheetData sheetId="5730"/>
      <sheetData sheetId="5731"/>
      <sheetData sheetId="5732"/>
      <sheetData sheetId="5733"/>
      <sheetData sheetId="5734"/>
      <sheetData sheetId="5735"/>
      <sheetData sheetId="5736"/>
      <sheetData sheetId="5737"/>
      <sheetData sheetId="5738"/>
      <sheetData sheetId="5739"/>
      <sheetData sheetId="5740"/>
      <sheetData sheetId="5741"/>
      <sheetData sheetId="5742"/>
      <sheetData sheetId="5743"/>
      <sheetData sheetId="5744"/>
      <sheetData sheetId="5745"/>
      <sheetData sheetId="5746"/>
      <sheetData sheetId="5747"/>
      <sheetData sheetId="5748"/>
      <sheetData sheetId="5749"/>
      <sheetData sheetId="5750"/>
      <sheetData sheetId="5751"/>
      <sheetData sheetId="5752"/>
      <sheetData sheetId="5753"/>
      <sheetData sheetId="5754"/>
      <sheetData sheetId="5755"/>
      <sheetData sheetId="5756"/>
      <sheetData sheetId="5757"/>
      <sheetData sheetId="5758"/>
      <sheetData sheetId="5759"/>
      <sheetData sheetId="5760"/>
      <sheetData sheetId="5761"/>
      <sheetData sheetId="5762"/>
      <sheetData sheetId="5763"/>
      <sheetData sheetId="5764"/>
      <sheetData sheetId="5765"/>
      <sheetData sheetId="5766"/>
      <sheetData sheetId="5767"/>
      <sheetData sheetId="5768"/>
      <sheetData sheetId="5769"/>
      <sheetData sheetId="5770"/>
      <sheetData sheetId="5771"/>
      <sheetData sheetId="5772"/>
      <sheetData sheetId="5773"/>
      <sheetData sheetId="5774"/>
      <sheetData sheetId="5775"/>
      <sheetData sheetId="5776"/>
      <sheetData sheetId="5777"/>
      <sheetData sheetId="5778"/>
      <sheetData sheetId="5779"/>
      <sheetData sheetId="5780"/>
      <sheetData sheetId="5781"/>
      <sheetData sheetId="5782"/>
      <sheetData sheetId="5783"/>
      <sheetData sheetId="5784"/>
      <sheetData sheetId="5785"/>
      <sheetData sheetId="5786"/>
      <sheetData sheetId="5787"/>
      <sheetData sheetId="5788"/>
      <sheetData sheetId="5789"/>
      <sheetData sheetId="5790"/>
      <sheetData sheetId="5791"/>
      <sheetData sheetId="5792"/>
      <sheetData sheetId="5793"/>
      <sheetData sheetId="5794"/>
      <sheetData sheetId="5795"/>
      <sheetData sheetId="5796"/>
      <sheetData sheetId="5797"/>
      <sheetData sheetId="5798"/>
      <sheetData sheetId="5799"/>
      <sheetData sheetId="5800"/>
      <sheetData sheetId="5801"/>
      <sheetData sheetId="5802"/>
      <sheetData sheetId="5803"/>
      <sheetData sheetId="5804"/>
      <sheetData sheetId="5805"/>
      <sheetData sheetId="5806"/>
      <sheetData sheetId="5807"/>
      <sheetData sheetId="5808"/>
      <sheetData sheetId="5809"/>
      <sheetData sheetId="5810"/>
      <sheetData sheetId="5811"/>
      <sheetData sheetId="5812"/>
      <sheetData sheetId="5813"/>
      <sheetData sheetId="5814"/>
      <sheetData sheetId="5815"/>
      <sheetData sheetId="5816"/>
      <sheetData sheetId="5817"/>
      <sheetData sheetId="5818"/>
      <sheetData sheetId="5819"/>
      <sheetData sheetId="5820"/>
      <sheetData sheetId="5821"/>
      <sheetData sheetId="5822"/>
      <sheetData sheetId="5823"/>
      <sheetData sheetId="5824"/>
      <sheetData sheetId="5825"/>
      <sheetData sheetId="5826"/>
      <sheetData sheetId="5827"/>
      <sheetData sheetId="5828"/>
      <sheetData sheetId="5829"/>
      <sheetData sheetId="5830"/>
      <sheetData sheetId="5831"/>
      <sheetData sheetId="5832"/>
      <sheetData sheetId="5833"/>
      <sheetData sheetId="5834"/>
      <sheetData sheetId="5835"/>
      <sheetData sheetId="5836"/>
      <sheetData sheetId="5837"/>
      <sheetData sheetId="5838"/>
      <sheetData sheetId="5839"/>
      <sheetData sheetId="5840"/>
      <sheetData sheetId="5841"/>
      <sheetData sheetId="5842"/>
      <sheetData sheetId="5843"/>
      <sheetData sheetId="5844"/>
      <sheetData sheetId="5845"/>
      <sheetData sheetId="5846"/>
      <sheetData sheetId="5847"/>
      <sheetData sheetId="5848"/>
      <sheetData sheetId="5849"/>
      <sheetData sheetId="5850"/>
      <sheetData sheetId="5851"/>
      <sheetData sheetId="5852"/>
      <sheetData sheetId="5853"/>
      <sheetData sheetId="5854"/>
      <sheetData sheetId="5855"/>
      <sheetData sheetId="5856"/>
      <sheetData sheetId="5857"/>
      <sheetData sheetId="5858"/>
      <sheetData sheetId="5859"/>
      <sheetData sheetId="5860"/>
      <sheetData sheetId="5861"/>
      <sheetData sheetId="5862"/>
      <sheetData sheetId="5863"/>
      <sheetData sheetId="5864"/>
      <sheetData sheetId="5865"/>
      <sheetData sheetId="5866"/>
      <sheetData sheetId="5867"/>
      <sheetData sheetId="5868"/>
      <sheetData sheetId="5869"/>
      <sheetData sheetId="5870"/>
      <sheetData sheetId="5871"/>
      <sheetData sheetId="5872"/>
      <sheetData sheetId="5873"/>
      <sheetData sheetId="5874"/>
      <sheetData sheetId="5875"/>
      <sheetData sheetId="5876"/>
      <sheetData sheetId="5877"/>
      <sheetData sheetId="5878"/>
      <sheetData sheetId="5879"/>
      <sheetData sheetId="5880"/>
      <sheetData sheetId="5881"/>
      <sheetData sheetId="5882"/>
      <sheetData sheetId="5883"/>
      <sheetData sheetId="5884"/>
      <sheetData sheetId="5885"/>
      <sheetData sheetId="5886"/>
      <sheetData sheetId="5887"/>
      <sheetData sheetId="5888"/>
      <sheetData sheetId="5889"/>
      <sheetData sheetId="5890"/>
      <sheetData sheetId="5891"/>
      <sheetData sheetId="5892"/>
      <sheetData sheetId="5893"/>
      <sheetData sheetId="5894"/>
      <sheetData sheetId="5895"/>
      <sheetData sheetId="5896"/>
      <sheetData sheetId="5897"/>
      <sheetData sheetId="5898"/>
      <sheetData sheetId="5899"/>
      <sheetData sheetId="5900"/>
      <sheetData sheetId="5901"/>
      <sheetData sheetId="5902"/>
      <sheetData sheetId="5903"/>
      <sheetData sheetId="5904"/>
      <sheetData sheetId="5905"/>
      <sheetData sheetId="5906"/>
      <sheetData sheetId="5907"/>
      <sheetData sheetId="5908"/>
      <sheetData sheetId="5909"/>
      <sheetData sheetId="5910"/>
      <sheetData sheetId="5911"/>
      <sheetData sheetId="5912"/>
      <sheetData sheetId="5913"/>
      <sheetData sheetId="5914"/>
      <sheetData sheetId="5915"/>
      <sheetData sheetId="5916"/>
      <sheetData sheetId="5917"/>
      <sheetData sheetId="5918"/>
      <sheetData sheetId="5919"/>
      <sheetData sheetId="5920"/>
      <sheetData sheetId="5921"/>
      <sheetData sheetId="5922"/>
      <sheetData sheetId="5923"/>
      <sheetData sheetId="5924"/>
      <sheetData sheetId="5925"/>
      <sheetData sheetId="5926"/>
      <sheetData sheetId="5927"/>
      <sheetData sheetId="5928"/>
      <sheetData sheetId="5929"/>
      <sheetData sheetId="5930"/>
      <sheetData sheetId="5931"/>
      <sheetData sheetId="5932"/>
      <sheetData sheetId="5933"/>
      <sheetData sheetId="5934"/>
      <sheetData sheetId="5935"/>
      <sheetData sheetId="5936"/>
      <sheetData sheetId="5937"/>
      <sheetData sheetId="5938"/>
      <sheetData sheetId="5939"/>
      <sheetData sheetId="5940"/>
      <sheetData sheetId="5941"/>
      <sheetData sheetId="5942"/>
      <sheetData sheetId="5943"/>
      <sheetData sheetId="5944"/>
      <sheetData sheetId="5945"/>
      <sheetData sheetId="5946"/>
      <sheetData sheetId="5947"/>
      <sheetData sheetId="5948"/>
      <sheetData sheetId="5949"/>
      <sheetData sheetId="5950"/>
      <sheetData sheetId="5951"/>
      <sheetData sheetId="5952"/>
      <sheetData sheetId="5953"/>
      <sheetData sheetId="5954"/>
      <sheetData sheetId="5955"/>
      <sheetData sheetId="5956"/>
      <sheetData sheetId="5957"/>
      <sheetData sheetId="5958"/>
      <sheetData sheetId="5959"/>
      <sheetData sheetId="5960"/>
      <sheetData sheetId="5961"/>
      <sheetData sheetId="5962"/>
      <sheetData sheetId="5963"/>
      <sheetData sheetId="5964"/>
      <sheetData sheetId="5965"/>
      <sheetData sheetId="5966"/>
      <sheetData sheetId="5967"/>
      <sheetData sheetId="5968"/>
      <sheetData sheetId="5969"/>
      <sheetData sheetId="5970"/>
      <sheetData sheetId="5971"/>
      <sheetData sheetId="5972"/>
      <sheetData sheetId="5973"/>
      <sheetData sheetId="5974"/>
      <sheetData sheetId="5975"/>
      <sheetData sheetId="5976"/>
      <sheetData sheetId="5977"/>
      <sheetData sheetId="5978"/>
      <sheetData sheetId="5979"/>
      <sheetData sheetId="5980"/>
      <sheetData sheetId="5981"/>
      <sheetData sheetId="5982"/>
      <sheetData sheetId="5983"/>
      <sheetData sheetId="5984"/>
      <sheetData sheetId="5985"/>
      <sheetData sheetId="5986"/>
      <sheetData sheetId="5987"/>
      <sheetData sheetId="5988"/>
      <sheetData sheetId="5989"/>
      <sheetData sheetId="5990"/>
      <sheetData sheetId="5991"/>
      <sheetData sheetId="5992"/>
      <sheetData sheetId="5993"/>
      <sheetData sheetId="5994"/>
      <sheetData sheetId="5995"/>
      <sheetData sheetId="5996"/>
      <sheetData sheetId="5997"/>
      <sheetData sheetId="5998"/>
      <sheetData sheetId="5999"/>
      <sheetData sheetId="6000"/>
      <sheetData sheetId="6001"/>
      <sheetData sheetId="6002"/>
      <sheetData sheetId="6003"/>
      <sheetData sheetId="6004"/>
      <sheetData sheetId="6005"/>
      <sheetData sheetId="6006"/>
      <sheetData sheetId="6007"/>
      <sheetData sheetId="6008"/>
      <sheetData sheetId="6009"/>
      <sheetData sheetId="6010"/>
      <sheetData sheetId="6011"/>
      <sheetData sheetId="6012"/>
      <sheetData sheetId="6013"/>
      <sheetData sheetId="6014"/>
      <sheetData sheetId="6015"/>
      <sheetData sheetId="6016"/>
      <sheetData sheetId="6017"/>
      <sheetData sheetId="6018"/>
      <sheetData sheetId="6019"/>
      <sheetData sheetId="6020"/>
      <sheetData sheetId="6021"/>
      <sheetData sheetId="6022"/>
      <sheetData sheetId="6023"/>
      <sheetData sheetId="6024"/>
      <sheetData sheetId="6025"/>
      <sheetData sheetId="6026"/>
      <sheetData sheetId="6027"/>
      <sheetData sheetId="6028"/>
      <sheetData sheetId="6029"/>
      <sheetData sheetId="6030"/>
      <sheetData sheetId="6031"/>
      <sheetData sheetId="6032"/>
      <sheetData sheetId="6033"/>
      <sheetData sheetId="6034"/>
      <sheetData sheetId="6035"/>
      <sheetData sheetId="6036"/>
      <sheetData sheetId="6037"/>
      <sheetData sheetId="6038"/>
      <sheetData sheetId="6039"/>
      <sheetData sheetId="6040"/>
      <sheetData sheetId="6041"/>
      <sheetData sheetId="6042"/>
      <sheetData sheetId="6043"/>
      <sheetData sheetId="6044"/>
      <sheetData sheetId="6045"/>
      <sheetData sheetId="6046"/>
      <sheetData sheetId="6047"/>
      <sheetData sheetId="6048"/>
      <sheetData sheetId="6049"/>
      <sheetData sheetId="6050"/>
      <sheetData sheetId="6051"/>
      <sheetData sheetId="6052"/>
      <sheetData sheetId="6053"/>
      <sheetData sheetId="6054"/>
      <sheetData sheetId="6055"/>
      <sheetData sheetId="6056"/>
      <sheetData sheetId="6057"/>
      <sheetData sheetId="6058"/>
      <sheetData sheetId="6059"/>
      <sheetData sheetId="6060"/>
      <sheetData sheetId="6061"/>
      <sheetData sheetId="6062"/>
      <sheetData sheetId="6063"/>
      <sheetData sheetId="6064"/>
      <sheetData sheetId="6065"/>
      <sheetData sheetId="6066"/>
      <sheetData sheetId="6067"/>
      <sheetData sheetId="6068"/>
      <sheetData sheetId="6069"/>
      <sheetData sheetId="6070"/>
      <sheetData sheetId="6071"/>
      <sheetData sheetId="6072"/>
      <sheetData sheetId="6073"/>
      <sheetData sheetId="6074"/>
      <sheetData sheetId="6075"/>
      <sheetData sheetId="6076"/>
      <sheetData sheetId="6077"/>
      <sheetData sheetId="6078"/>
      <sheetData sheetId="6079"/>
      <sheetData sheetId="6080"/>
      <sheetData sheetId="6081"/>
      <sheetData sheetId="6082"/>
      <sheetData sheetId="6083"/>
      <sheetData sheetId="6084"/>
      <sheetData sheetId="6085"/>
      <sheetData sheetId="6086"/>
      <sheetData sheetId="6087"/>
      <sheetData sheetId="6088"/>
      <sheetData sheetId="6089"/>
      <sheetData sheetId="6090"/>
      <sheetData sheetId="6091"/>
      <sheetData sheetId="6092"/>
      <sheetData sheetId="6093"/>
      <sheetData sheetId="6094"/>
      <sheetData sheetId="6095"/>
      <sheetData sheetId="6096"/>
      <sheetData sheetId="6097"/>
      <sheetData sheetId="6098"/>
      <sheetData sheetId="6099"/>
      <sheetData sheetId="6100"/>
      <sheetData sheetId="6101"/>
      <sheetData sheetId="6102"/>
      <sheetData sheetId="6103"/>
      <sheetData sheetId="6104"/>
      <sheetData sheetId="6105"/>
      <sheetData sheetId="6106"/>
      <sheetData sheetId="6107"/>
      <sheetData sheetId="6108"/>
      <sheetData sheetId="6109"/>
      <sheetData sheetId="6110"/>
      <sheetData sheetId="6111"/>
      <sheetData sheetId="6112"/>
      <sheetData sheetId="6113"/>
      <sheetData sheetId="6114"/>
      <sheetData sheetId="6115"/>
      <sheetData sheetId="6116"/>
      <sheetData sheetId="6117"/>
      <sheetData sheetId="6118"/>
      <sheetData sheetId="6119"/>
      <sheetData sheetId="6120"/>
      <sheetData sheetId="6121"/>
      <sheetData sheetId="6122"/>
      <sheetData sheetId="6123"/>
      <sheetData sheetId="6124"/>
      <sheetData sheetId="6125"/>
      <sheetData sheetId="6126"/>
      <sheetData sheetId="6127"/>
      <sheetData sheetId="6128"/>
      <sheetData sheetId="6129"/>
      <sheetData sheetId="6130"/>
      <sheetData sheetId="6131"/>
      <sheetData sheetId="6132"/>
      <sheetData sheetId="6133"/>
      <sheetData sheetId="6134"/>
      <sheetData sheetId="6135"/>
      <sheetData sheetId="6136"/>
      <sheetData sheetId="6137"/>
      <sheetData sheetId="6138"/>
      <sheetData sheetId="6139"/>
      <sheetData sheetId="6140"/>
      <sheetData sheetId="6141"/>
      <sheetData sheetId="6142"/>
      <sheetData sheetId="6143"/>
      <sheetData sheetId="6144"/>
      <sheetData sheetId="6145"/>
      <sheetData sheetId="6146"/>
      <sheetData sheetId="6147"/>
      <sheetData sheetId="6148"/>
      <sheetData sheetId="6149"/>
      <sheetData sheetId="6150"/>
      <sheetData sheetId="6151"/>
      <sheetData sheetId="6152"/>
      <sheetData sheetId="6153"/>
      <sheetData sheetId="6154"/>
      <sheetData sheetId="6155"/>
      <sheetData sheetId="6156"/>
      <sheetData sheetId="6157"/>
      <sheetData sheetId="6158"/>
      <sheetData sheetId="6159"/>
      <sheetData sheetId="6160"/>
      <sheetData sheetId="6161"/>
      <sheetData sheetId="6162"/>
      <sheetData sheetId="6163"/>
      <sheetData sheetId="6164"/>
      <sheetData sheetId="6165"/>
      <sheetData sheetId="6166"/>
      <sheetData sheetId="6167"/>
      <sheetData sheetId="6168"/>
      <sheetData sheetId="6169"/>
      <sheetData sheetId="6170"/>
      <sheetData sheetId="6171"/>
      <sheetData sheetId="6172"/>
      <sheetData sheetId="6173"/>
      <sheetData sheetId="6174"/>
      <sheetData sheetId="6175"/>
      <sheetData sheetId="6176"/>
      <sheetData sheetId="6177"/>
      <sheetData sheetId="6178"/>
      <sheetData sheetId="6179"/>
      <sheetData sheetId="6180"/>
      <sheetData sheetId="6181"/>
      <sheetData sheetId="6182"/>
      <sheetData sheetId="6183"/>
      <sheetData sheetId="6184"/>
      <sheetData sheetId="6185"/>
      <sheetData sheetId="6186"/>
      <sheetData sheetId="6187"/>
      <sheetData sheetId="6188"/>
      <sheetData sheetId="6189"/>
      <sheetData sheetId="6190"/>
      <sheetData sheetId="6191"/>
      <sheetData sheetId="6192"/>
      <sheetData sheetId="6193"/>
      <sheetData sheetId="6194"/>
      <sheetData sheetId="6195"/>
      <sheetData sheetId="6196"/>
      <sheetData sheetId="6197"/>
      <sheetData sheetId="6198"/>
      <sheetData sheetId="6199"/>
      <sheetData sheetId="6200"/>
      <sheetData sheetId="6201"/>
      <sheetData sheetId="6202"/>
      <sheetData sheetId="6203"/>
      <sheetData sheetId="6204"/>
      <sheetData sheetId="6205"/>
      <sheetData sheetId="6206"/>
      <sheetData sheetId="6207"/>
      <sheetData sheetId="6208"/>
      <sheetData sheetId="6209"/>
      <sheetData sheetId="6210"/>
      <sheetData sheetId="6211"/>
      <sheetData sheetId="6212"/>
      <sheetData sheetId="6213"/>
      <sheetData sheetId="6214"/>
      <sheetData sheetId="6215"/>
      <sheetData sheetId="6216"/>
      <sheetData sheetId="6217"/>
      <sheetData sheetId="6218"/>
      <sheetData sheetId="6219"/>
      <sheetData sheetId="6220"/>
      <sheetData sheetId="6221"/>
      <sheetData sheetId="6222"/>
      <sheetData sheetId="6223"/>
      <sheetData sheetId="6224"/>
      <sheetData sheetId="6225"/>
      <sheetData sheetId="6226"/>
      <sheetData sheetId="6227"/>
      <sheetData sheetId="6228"/>
      <sheetData sheetId="6229"/>
      <sheetData sheetId="6230"/>
      <sheetData sheetId="6231"/>
      <sheetData sheetId="6232"/>
      <sheetData sheetId="6233"/>
      <sheetData sheetId="6234"/>
      <sheetData sheetId="6235"/>
      <sheetData sheetId="6236"/>
      <sheetData sheetId="6237"/>
      <sheetData sheetId="6238"/>
      <sheetData sheetId="6239"/>
      <sheetData sheetId="6240"/>
      <sheetData sheetId="6241"/>
      <sheetData sheetId="6242"/>
      <sheetData sheetId="6243"/>
      <sheetData sheetId="6244"/>
      <sheetData sheetId="6245"/>
      <sheetData sheetId="6246"/>
      <sheetData sheetId="6247"/>
      <sheetData sheetId="6248"/>
      <sheetData sheetId="6249"/>
      <sheetData sheetId="6250"/>
      <sheetData sheetId="6251"/>
      <sheetData sheetId="6252"/>
      <sheetData sheetId="6253"/>
      <sheetData sheetId="6254"/>
      <sheetData sheetId="6255"/>
      <sheetData sheetId="6256"/>
      <sheetData sheetId="6257"/>
      <sheetData sheetId="6258"/>
      <sheetData sheetId="6259"/>
      <sheetData sheetId="6260"/>
      <sheetData sheetId="6261"/>
      <sheetData sheetId="6262"/>
      <sheetData sheetId="6263"/>
      <sheetData sheetId="6264"/>
      <sheetData sheetId="6265"/>
      <sheetData sheetId="6266"/>
      <sheetData sheetId="6267"/>
      <sheetData sheetId="6268"/>
      <sheetData sheetId="6269"/>
      <sheetData sheetId="6270"/>
      <sheetData sheetId="6271"/>
      <sheetData sheetId="6272"/>
      <sheetData sheetId="6273"/>
      <sheetData sheetId="6274"/>
      <sheetData sheetId="6275"/>
      <sheetData sheetId="6276"/>
      <sheetData sheetId="6277"/>
      <sheetData sheetId="6278"/>
      <sheetData sheetId="6279"/>
      <sheetData sheetId="6280"/>
      <sheetData sheetId="6281"/>
      <sheetData sheetId="6282"/>
      <sheetData sheetId="6283"/>
      <sheetData sheetId="6284"/>
      <sheetData sheetId="6285"/>
      <sheetData sheetId="6286"/>
      <sheetData sheetId="6287"/>
      <sheetData sheetId="6288"/>
      <sheetData sheetId="6289"/>
      <sheetData sheetId="6290"/>
      <sheetData sheetId="6291"/>
      <sheetData sheetId="6292"/>
      <sheetData sheetId="6293"/>
      <sheetData sheetId="6294"/>
      <sheetData sheetId="6295"/>
      <sheetData sheetId="6296"/>
      <sheetData sheetId="6297"/>
      <sheetData sheetId="6298"/>
      <sheetData sheetId="6299"/>
      <sheetData sheetId="6300"/>
      <sheetData sheetId="6301"/>
      <sheetData sheetId="6302"/>
      <sheetData sheetId="6303"/>
      <sheetData sheetId="6304"/>
      <sheetData sheetId="6305"/>
      <sheetData sheetId="6306"/>
      <sheetData sheetId="6307"/>
      <sheetData sheetId="6308"/>
      <sheetData sheetId="6309"/>
      <sheetData sheetId="6310"/>
      <sheetData sheetId="6311"/>
      <sheetData sheetId="6312"/>
      <sheetData sheetId="6313"/>
      <sheetData sheetId="6314"/>
      <sheetData sheetId="6315"/>
      <sheetData sheetId="6316"/>
      <sheetData sheetId="6317"/>
      <sheetData sheetId="6318"/>
      <sheetData sheetId="6319"/>
      <sheetData sheetId="6320"/>
      <sheetData sheetId="6321"/>
      <sheetData sheetId="6322"/>
      <sheetData sheetId="6323"/>
      <sheetData sheetId="6324"/>
      <sheetData sheetId="6325"/>
      <sheetData sheetId="6326"/>
      <sheetData sheetId="6327"/>
      <sheetData sheetId="6328"/>
      <sheetData sheetId="6329"/>
      <sheetData sheetId="6330"/>
      <sheetData sheetId="6331"/>
      <sheetData sheetId="6332"/>
      <sheetData sheetId="6333"/>
      <sheetData sheetId="6334"/>
      <sheetData sheetId="6335"/>
      <sheetData sheetId="6336"/>
      <sheetData sheetId="6337"/>
      <sheetData sheetId="6338"/>
      <sheetData sheetId="6339"/>
      <sheetData sheetId="6340"/>
      <sheetData sheetId="6341"/>
      <sheetData sheetId="6342"/>
      <sheetData sheetId="6343"/>
      <sheetData sheetId="6344"/>
      <sheetData sheetId="6345"/>
      <sheetData sheetId="6346"/>
      <sheetData sheetId="6347"/>
      <sheetData sheetId="6348"/>
      <sheetData sheetId="6349"/>
      <sheetData sheetId="6350"/>
      <sheetData sheetId="6351"/>
      <sheetData sheetId="6352"/>
      <sheetData sheetId="6353"/>
      <sheetData sheetId="6354"/>
      <sheetData sheetId="6355"/>
      <sheetData sheetId="6356"/>
      <sheetData sheetId="6357"/>
      <sheetData sheetId="6358"/>
      <sheetData sheetId="6359"/>
      <sheetData sheetId="6360"/>
      <sheetData sheetId="6361"/>
      <sheetData sheetId="6362"/>
      <sheetData sheetId="6363"/>
      <sheetData sheetId="6364"/>
      <sheetData sheetId="6365"/>
      <sheetData sheetId="6366"/>
      <sheetData sheetId="6367"/>
      <sheetData sheetId="6368"/>
      <sheetData sheetId="6369"/>
      <sheetData sheetId="6370"/>
      <sheetData sheetId="6371"/>
      <sheetData sheetId="6372"/>
      <sheetData sheetId="6373"/>
      <sheetData sheetId="6374"/>
      <sheetData sheetId="6375"/>
      <sheetData sheetId="6376"/>
      <sheetData sheetId="6377"/>
      <sheetData sheetId="6378"/>
      <sheetData sheetId="6379"/>
      <sheetData sheetId="6380"/>
      <sheetData sheetId="6381"/>
      <sheetData sheetId="6382"/>
      <sheetData sheetId="6383"/>
      <sheetData sheetId="6384"/>
      <sheetData sheetId="6385"/>
      <sheetData sheetId="6386"/>
      <sheetData sheetId="6387"/>
      <sheetData sheetId="6388"/>
      <sheetData sheetId="6389"/>
      <sheetData sheetId="6390"/>
      <sheetData sheetId="6391"/>
      <sheetData sheetId="6392"/>
      <sheetData sheetId="6393"/>
      <sheetData sheetId="6394"/>
      <sheetData sheetId="6395"/>
      <sheetData sheetId="6396"/>
      <sheetData sheetId="6397"/>
      <sheetData sheetId="6398"/>
      <sheetData sheetId="6399"/>
      <sheetData sheetId="6400"/>
      <sheetData sheetId="6401"/>
      <sheetData sheetId="6402"/>
      <sheetData sheetId="6403"/>
      <sheetData sheetId="6404"/>
      <sheetData sheetId="6405"/>
      <sheetData sheetId="6406"/>
      <sheetData sheetId="6407"/>
      <sheetData sheetId="6408"/>
      <sheetData sheetId="6409"/>
      <sheetData sheetId="6410"/>
      <sheetData sheetId="6411"/>
      <sheetData sheetId="6412"/>
      <sheetData sheetId="6413"/>
      <sheetData sheetId="6414"/>
      <sheetData sheetId="6415"/>
      <sheetData sheetId="6416"/>
      <sheetData sheetId="6417"/>
      <sheetData sheetId="6418"/>
      <sheetData sheetId="6419"/>
      <sheetData sheetId="6420"/>
      <sheetData sheetId="6421"/>
      <sheetData sheetId="6422"/>
      <sheetData sheetId="6423"/>
      <sheetData sheetId="6424"/>
      <sheetData sheetId="6425"/>
      <sheetData sheetId="6426"/>
      <sheetData sheetId="6427"/>
      <sheetData sheetId="6428"/>
      <sheetData sheetId="6429"/>
      <sheetData sheetId="6430"/>
      <sheetData sheetId="6431"/>
      <sheetData sheetId="6432"/>
      <sheetData sheetId="6433"/>
      <sheetData sheetId="6434"/>
      <sheetData sheetId="6435"/>
      <sheetData sheetId="6436"/>
      <sheetData sheetId="6437"/>
      <sheetData sheetId="6438"/>
      <sheetData sheetId="6439"/>
      <sheetData sheetId="6440"/>
      <sheetData sheetId="6441"/>
      <sheetData sheetId="6442"/>
      <sheetData sheetId="6443"/>
      <sheetData sheetId="6444"/>
      <sheetData sheetId="6445"/>
      <sheetData sheetId="6446"/>
      <sheetData sheetId="6447"/>
      <sheetData sheetId="6448"/>
      <sheetData sheetId="6449"/>
      <sheetData sheetId="6450"/>
      <sheetData sheetId="6451"/>
      <sheetData sheetId="6452"/>
      <sheetData sheetId="6453"/>
      <sheetData sheetId="6454"/>
      <sheetData sheetId="6455"/>
      <sheetData sheetId="6456"/>
      <sheetData sheetId="6457"/>
      <sheetData sheetId="6458"/>
      <sheetData sheetId="6459"/>
      <sheetData sheetId="6460"/>
      <sheetData sheetId="6461"/>
      <sheetData sheetId="6462"/>
      <sheetData sheetId="6463"/>
      <sheetData sheetId="6464"/>
      <sheetData sheetId="6465"/>
      <sheetData sheetId="6466"/>
      <sheetData sheetId="6467"/>
      <sheetData sheetId="6468"/>
      <sheetData sheetId="6469"/>
      <sheetData sheetId="6470"/>
      <sheetData sheetId="6471"/>
      <sheetData sheetId="6472"/>
      <sheetData sheetId="6473"/>
      <sheetData sheetId="6474"/>
      <sheetData sheetId="6475"/>
      <sheetData sheetId="6476"/>
      <sheetData sheetId="6477"/>
      <sheetData sheetId="6478"/>
      <sheetData sheetId="6479"/>
      <sheetData sheetId="6480"/>
      <sheetData sheetId="6481"/>
      <sheetData sheetId="6482"/>
      <sheetData sheetId="6483"/>
      <sheetData sheetId="6484"/>
      <sheetData sheetId="6485"/>
      <sheetData sheetId="6486"/>
      <sheetData sheetId="6487"/>
      <sheetData sheetId="6488"/>
      <sheetData sheetId="6489"/>
      <sheetData sheetId="6490"/>
      <sheetData sheetId="6491"/>
      <sheetData sheetId="6492"/>
      <sheetData sheetId="6493"/>
      <sheetData sheetId="6494"/>
      <sheetData sheetId="6495"/>
      <sheetData sheetId="6496"/>
      <sheetData sheetId="6497"/>
      <sheetData sheetId="6498"/>
      <sheetData sheetId="6499"/>
      <sheetData sheetId="6500"/>
      <sheetData sheetId="6501"/>
      <sheetData sheetId="6502"/>
      <sheetData sheetId="6503"/>
      <sheetData sheetId="6504"/>
      <sheetData sheetId="6505"/>
      <sheetData sheetId="6506"/>
      <sheetData sheetId="6507"/>
      <sheetData sheetId="6508"/>
      <sheetData sheetId="6509"/>
      <sheetData sheetId="6510"/>
      <sheetData sheetId="6511"/>
      <sheetData sheetId="6512"/>
      <sheetData sheetId="6513"/>
      <sheetData sheetId="6514"/>
      <sheetData sheetId="6515"/>
      <sheetData sheetId="6516"/>
      <sheetData sheetId="6517"/>
      <sheetData sheetId="6518"/>
      <sheetData sheetId="6519"/>
      <sheetData sheetId="6520"/>
      <sheetData sheetId="6521"/>
      <sheetData sheetId="6522"/>
      <sheetData sheetId="6523"/>
      <sheetData sheetId="6524"/>
      <sheetData sheetId="6525"/>
      <sheetData sheetId="6526"/>
      <sheetData sheetId="6527"/>
      <sheetData sheetId="6528"/>
      <sheetData sheetId="6529"/>
      <sheetData sheetId="6530"/>
      <sheetData sheetId="6531"/>
      <sheetData sheetId="6532"/>
      <sheetData sheetId="6533"/>
      <sheetData sheetId="6534"/>
      <sheetData sheetId="6535"/>
      <sheetData sheetId="6536"/>
      <sheetData sheetId="6537"/>
      <sheetData sheetId="6538"/>
      <sheetData sheetId="6539"/>
      <sheetData sheetId="6540"/>
      <sheetData sheetId="6541"/>
      <sheetData sheetId="6542"/>
      <sheetData sheetId="6543"/>
      <sheetData sheetId="6544"/>
      <sheetData sheetId="6545"/>
      <sheetData sheetId="6546"/>
      <sheetData sheetId="6547"/>
      <sheetData sheetId="6548"/>
      <sheetData sheetId="6549"/>
      <sheetData sheetId="6550"/>
      <sheetData sheetId="6551"/>
      <sheetData sheetId="6552"/>
      <sheetData sheetId="6553"/>
      <sheetData sheetId="6554"/>
      <sheetData sheetId="6555"/>
      <sheetData sheetId="6556"/>
      <sheetData sheetId="6557"/>
      <sheetData sheetId="6558"/>
      <sheetData sheetId="6559"/>
      <sheetData sheetId="6560"/>
      <sheetData sheetId="6561"/>
      <sheetData sheetId="6562"/>
      <sheetData sheetId="6563"/>
      <sheetData sheetId="6564"/>
      <sheetData sheetId="6565"/>
      <sheetData sheetId="6566"/>
      <sheetData sheetId="6567"/>
      <sheetData sheetId="6568"/>
      <sheetData sheetId="6569"/>
      <sheetData sheetId="6570"/>
      <sheetData sheetId="6571"/>
      <sheetData sheetId="6572"/>
      <sheetData sheetId="6573"/>
      <sheetData sheetId="6574"/>
      <sheetData sheetId="6575"/>
      <sheetData sheetId="6576"/>
      <sheetData sheetId="6577"/>
      <sheetData sheetId="6578"/>
      <sheetData sheetId="6579"/>
      <sheetData sheetId="6580"/>
      <sheetData sheetId="6581"/>
      <sheetData sheetId="6582"/>
      <sheetData sheetId="6583"/>
      <sheetData sheetId="6584"/>
      <sheetData sheetId="6585"/>
      <sheetData sheetId="6586"/>
      <sheetData sheetId="6587"/>
      <sheetData sheetId="6588"/>
      <sheetData sheetId="6589"/>
      <sheetData sheetId="6590"/>
      <sheetData sheetId="6591"/>
      <sheetData sheetId="6592"/>
      <sheetData sheetId="6593"/>
      <sheetData sheetId="6594"/>
      <sheetData sheetId="6595"/>
      <sheetData sheetId="6596"/>
      <sheetData sheetId="6597"/>
      <sheetData sheetId="6598"/>
      <sheetData sheetId="6599"/>
      <sheetData sheetId="6600"/>
      <sheetData sheetId="6601"/>
      <sheetData sheetId="6602"/>
      <sheetData sheetId="6603"/>
      <sheetData sheetId="6604"/>
      <sheetData sheetId="6605"/>
      <sheetData sheetId="6606"/>
      <sheetData sheetId="6607"/>
      <sheetData sheetId="6608"/>
      <sheetData sheetId="6609"/>
      <sheetData sheetId="6610"/>
      <sheetData sheetId="6611"/>
      <sheetData sheetId="6612"/>
      <sheetData sheetId="6613"/>
      <sheetData sheetId="6614"/>
      <sheetData sheetId="6615"/>
      <sheetData sheetId="6616"/>
      <sheetData sheetId="6617"/>
      <sheetData sheetId="6618"/>
      <sheetData sheetId="6619"/>
      <sheetData sheetId="6620"/>
      <sheetData sheetId="6621"/>
      <sheetData sheetId="6622"/>
      <sheetData sheetId="6623"/>
      <sheetData sheetId="6624"/>
      <sheetData sheetId="6625"/>
      <sheetData sheetId="6626"/>
      <sheetData sheetId="6627"/>
      <sheetData sheetId="6628"/>
      <sheetData sheetId="6629"/>
      <sheetData sheetId="6630"/>
      <sheetData sheetId="6631"/>
      <sheetData sheetId="6632"/>
      <sheetData sheetId="6633"/>
      <sheetData sheetId="6634"/>
      <sheetData sheetId="6635"/>
      <sheetData sheetId="6636"/>
      <sheetData sheetId="6637"/>
      <sheetData sheetId="6638"/>
      <sheetData sheetId="6639"/>
      <sheetData sheetId="6640"/>
      <sheetData sheetId="6641"/>
      <sheetData sheetId="6642"/>
      <sheetData sheetId="6643"/>
      <sheetData sheetId="6644"/>
      <sheetData sheetId="6645"/>
      <sheetData sheetId="6646"/>
      <sheetData sheetId="6647"/>
      <sheetData sheetId="6648"/>
      <sheetData sheetId="6649"/>
      <sheetData sheetId="6650"/>
      <sheetData sheetId="6651"/>
      <sheetData sheetId="6652"/>
      <sheetData sheetId="6653"/>
      <sheetData sheetId="6654"/>
      <sheetData sheetId="6655"/>
      <sheetData sheetId="6656"/>
      <sheetData sheetId="6657"/>
      <sheetData sheetId="6658"/>
      <sheetData sheetId="6659"/>
      <sheetData sheetId="6660"/>
      <sheetData sheetId="6661"/>
      <sheetData sheetId="6662"/>
      <sheetData sheetId="6663"/>
      <sheetData sheetId="6664"/>
      <sheetData sheetId="6665"/>
      <sheetData sheetId="6666"/>
      <sheetData sheetId="6667"/>
      <sheetData sheetId="6668"/>
      <sheetData sheetId="6669"/>
      <sheetData sheetId="6670"/>
      <sheetData sheetId="6671"/>
      <sheetData sheetId="6672"/>
      <sheetData sheetId="6673"/>
      <sheetData sheetId="6674"/>
      <sheetData sheetId="6675"/>
      <sheetData sheetId="6676"/>
      <sheetData sheetId="6677"/>
      <sheetData sheetId="6678"/>
      <sheetData sheetId="6679"/>
      <sheetData sheetId="6680"/>
      <sheetData sheetId="6681"/>
      <sheetData sheetId="6682"/>
      <sheetData sheetId="6683"/>
      <sheetData sheetId="6684"/>
      <sheetData sheetId="6685"/>
      <sheetData sheetId="6686"/>
      <sheetData sheetId="6687"/>
      <sheetData sheetId="6688"/>
      <sheetData sheetId="6689"/>
      <sheetData sheetId="6690"/>
      <sheetData sheetId="6691"/>
      <sheetData sheetId="6692"/>
      <sheetData sheetId="6693"/>
      <sheetData sheetId="6694"/>
      <sheetData sheetId="6695"/>
      <sheetData sheetId="6696"/>
      <sheetData sheetId="6697"/>
      <sheetData sheetId="6698"/>
      <sheetData sheetId="6699"/>
      <sheetData sheetId="6700"/>
      <sheetData sheetId="6701"/>
      <sheetData sheetId="6702"/>
      <sheetData sheetId="6703"/>
      <sheetData sheetId="6704"/>
      <sheetData sheetId="6705"/>
      <sheetData sheetId="6706"/>
      <sheetData sheetId="6707"/>
      <sheetData sheetId="6708"/>
      <sheetData sheetId="6709"/>
      <sheetData sheetId="6710"/>
      <sheetData sheetId="6711"/>
      <sheetData sheetId="6712"/>
      <sheetData sheetId="6713"/>
      <sheetData sheetId="6714"/>
      <sheetData sheetId="6715"/>
      <sheetData sheetId="6716"/>
      <sheetData sheetId="6717"/>
      <sheetData sheetId="6718"/>
      <sheetData sheetId="6719"/>
      <sheetData sheetId="6720"/>
      <sheetData sheetId="6721"/>
      <sheetData sheetId="6722"/>
      <sheetData sheetId="6723"/>
      <sheetData sheetId="6724"/>
      <sheetData sheetId="6725"/>
      <sheetData sheetId="6726"/>
      <sheetData sheetId="6727"/>
      <sheetData sheetId="6728"/>
      <sheetData sheetId="6729"/>
      <sheetData sheetId="6730"/>
      <sheetData sheetId="6731"/>
      <sheetData sheetId="6732"/>
      <sheetData sheetId="6733"/>
      <sheetData sheetId="6734"/>
      <sheetData sheetId="6735"/>
      <sheetData sheetId="6736"/>
      <sheetData sheetId="6737"/>
      <sheetData sheetId="6738"/>
      <sheetData sheetId="6739"/>
      <sheetData sheetId="6740"/>
      <sheetData sheetId="6741"/>
      <sheetData sheetId="6742"/>
      <sheetData sheetId="6743"/>
      <sheetData sheetId="6744"/>
      <sheetData sheetId="6745"/>
      <sheetData sheetId="6746"/>
      <sheetData sheetId="6747"/>
      <sheetData sheetId="6748"/>
      <sheetData sheetId="6749"/>
      <sheetData sheetId="6750"/>
      <sheetData sheetId="6751"/>
      <sheetData sheetId="6752"/>
      <sheetData sheetId="6753"/>
      <sheetData sheetId="6754"/>
      <sheetData sheetId="6755"/>
      <sheetData sheetId="6756"/>
      <sheetData sheetId="6757"/>
      <sheetData sheetId="6758"/>
      <sheetData sheetId="6759"/>
      <sheetData sheetId="6760"/>
      <sheetData sheetId="6761"/>
      <sheetData sheetId="6762"/>
      <sheetData sheetId="6763"/>
      <sheetData sheetId="6764"/>
      <sheetData sheetId="6765"/>
      <sheetData sheetId="6766"/>
      <sheetData sheetId="6767"/>
      <sheetData sheetId="6768"/>
      <sheetData sheetId="6769"/>
      <sheetData sheetId="6770"/>
      <sheetData sheetId="6771"/>
      <sheetData sheetId="6772"/>
      <sheetData sheetId="6773"/>
      <sheetData sheetId="6774"/>
      <sheetData sheetId="6775"/>
      <sheetData sheetId="6776"/>
      <sheetData sheetId="6777"/>
      <sheetData sheetId="6778"/>
      <sheetData sheetId="6779"/>
      <sheetData sheetId="6780"/>
      <sheetData sheetId="6781"/>
      <sheetData sheetId="6782"/>
      <sheetData sheetId="6783"/>
      <sheetData sheetId="6784"/>
      <sheetData sheetId="6785"/>
      <sheetData sheetId="6786"/>
      <sheetData sheetId="6787"/>
      <sheetData sheetId="6788"/>
      <sheetData sheetId="6789"/>
      <sheetData sheetId="6790"/>
      <sheetData sheetId="6791"/>
      <sheetData sheetId="6792"/>
      <sheetData sheetId="6793"/>
      <sheetData sheetId="6794"/>
      <sheetData sheetId="6795"/>
      <sheetData sheetId="6796"/>
      <sheetData sheetId="6797"/>
      <sheetData sheetId="6798"/>
      <sheetData sheetId="6799"/>
      <sheetData sheetId="6800"/>
      <sheetData sheetId="6801"/>
      <sheetData sheetId="6802"/>
      <sheetData sheetId="6803"/>
      <sheetData sheetId="6804"/>
      <sheetData sheetId="6805"/>
      <sheetData sheetId="6806"/>
      <sheetData sheetId="6807"/>
      <sheetData sheetId="6808"/>
      <sheetData sheetId="6809"/>
      <sheetData sheetId="6810"/>
      <sheetData sheetId="6811"/>
      <sheetData sheetId="6812"/>
      <sheetData sheetId="6813"/>
      <sheetData sheetId="6814"/>
      <sheetData sheetId="6815"/>
      <sheetData sheetId="6816"/>
      <sheetData sheetId="6817"/>
      <sheetData sheetId="6818"/>
      <sheetData sheetId="6819"/>
      <sheetData sheetId="6820"/>
      <sheetData sheetId="6821"/>
      <sheetData sheetId="6822"/>
      <sheetData sheetId="6823"/>
      <sheetData sheetId="6824"/>
      <sheetData sheetId="6825"/>
      <sheetData sheetId="6826"/>
      <sheetData sheetId="6827"/>
      <sheetData sheetId="6828"/>
      <sheetData sheetId="6829"/>
      <sheetData sheetId="6830"/>
      <sheetData sheetId="6831"/>
      <sheetData sheetId="6832"/>
      <sheetData sheetId="6833"/>
      <sheetData sheetId="6834"/>
      <sheetData sheetId="6835"/>
      <sheetData sheetId="6836"/>
      <sheetData sheetId="6837"/>
      <sheetData sheetId="6838"/>
      <sheetData sheetId="6839"/>
      <sheetData sheetId="6840"/>
      <sheetData sheetId="6841"/>
      <sheetData sheetId="6842"/>
      <sheetData sheetId="6843"/>
      <sheetData sheetId="6844"/>
      <sheetData sheetId="6845"/>
      <sheetData sheetId="6846"/>
      <sheetData sheetId="6847"/>
      <sheetData sheetId="6848"/>
      <sheetData sheetId="6849"/>
      <sheetData sheetId="6850"/>
      <sheetData sheetId="6851"/>
      <sheetData sheetId="6852"/>
      <sheetData sheetId="6853"/>
      <sheetData sheetId="6854"/>
      <sheetData sheetId="6855"/>
      <sheetData sheetId="6856"/>
      <sheetData sheetId="6857"/>
      <sheetData sheetId="6858"/>
      <sheetData sheetId="6859"/>
      <sheetData sheetId="6860"/>
      <sheetData sheetId="6861"/>
      <sheetData sheetId="6862"/>
      <sheetData sheetId="6863"/>
      <sheetData sheetId="6864"/>
      <sheetData sheetId="6865"/>
      <sheetData sheetId="6866"/>
      <sheetData sheetId="6867"/>
      <sheetData sheetId="6868"/>
      <sheetData sheetId="6869"/>
      <sheetData sheetId="6870"/>
      <sheetData sheetId="6871"/>
      <sheetData sheetId="6872"/>
      <sheetData sheetId="6873"/>
      <sheetData sheetId="6874"/>
      <sheetData sheetId="6875"/>
      <sheetData sheetId="6876"/>
      <sheetData sheetId="6877"/>
      <sheetData sheetId="6878"/>
      <sheetData sheetId="6879"/>
      <sheetData sheetId="6880"/>
      <sheetData sheetId="6881"/>
      <sheetData sheetId="6882"/>
      <sheetData sheetId="6883"/>
      <sheetData sheetId="6884"/>
      <sheetData sheetId="6885"/>
      <sheetData sheetId="6886"/>
      <sheetData sheetId="6887"/>
      <sheetData sheetId="6888"/>
      <sheetData sheetId="6889"/>
      <sheetData sheetId="6890"/>
      <sheetData sheetId="6891"/>
      <sheetData sheetId="6892"/>
      <sheetData sheetId="6893"/>
      <sheetData sheetId="6894"/>
      <sheetData sheetId="6895"/>
      <sheetData sheetId="6896"/>
      <sheetData sheetId="6897"/>
      <sheetData sheetId="6898"/>
      <sheetData sheetId="6899"/>
      <sheetData sheetId="6900"/>
      <sheetData sheetId="6901"/>
      <sheetData sheetId="6902"/>
      <sheetData sheetId="6903"/>
      <sheetData sheetId="6904"/>
      <sheetData sheetId="6905"/>
      <sheetData sheetId="6906"/>
      <sheetData sheetId="6907"/>
      <sheetData sheetId="6908"/>
      <sheetData sheetId="6909"/>
      <sheetData sheetId="6910"/>
      <sheetData sheetId="6911"/>
      <sheetData sheetId="6912"/>
      <sheetData sheetId="6913"/>
      <sheetData sheetId="6914"/>
      <sheetData sheetId="6915"/>
      <sheetData sheetId="6916"/>
      <sheetData sheetId="6917"/>
      <sheetData sheetId="6918"/>
      <sheetData sheetId="6919"/>
      <sheetData sheetId="6920"/>
      <sheetData sheetId="6921"/>
      <sheetData sheetId="6922"/>
      <sheetData sheetId="6923"/>
      <sheetData sheetId="6924"/>
      <sheetData sheetId="6925"/>
      <sheetData sheetId="6926"/>
      <sheetData sheetId="6927"/>
      <sheetData sheetId="6928"/>
      <sheetData sheetId="6929"/>
      <sheetData sheetId="6930"/>
      <sheetData sheetId="6931"/>
      <sheetData sheetId="6932"/>
      <sheetData sheetId="6933"/>
      <sheetData sheetId="6934"/>
      <sheetData sheetId="6935"/>
      <sheetData sheetId="6936"/>
      <sheetData sheetId="6937"/>
      <sheetData sheetId="6938"/>
      <sheetData sheetId="6939"/>
      <sheetData sheetId="6940"/>
      <sheetData sheetId="6941"/>
      <sheetData sheetId="6942"/>
      <sheetData sheetId="6943"/>
      <sheetData sheetId="6944"/>
      <sheetData sheetId="6945"/>
      <sheetData sheetId="6946"/>
      <sheetData sheetId="6947"/>
      <sheetData sheetId="6948"/>
      <sheetData sheetId="6949"/>
      <sheetData sheetId="6950"/>
      <sheetData sheetId="6951"/>
      <sheetData sheetId="6952"/>
      <sheetData sheetId="6953"/>
      <sheetData sheetId="6954"/>
      <sheetData sheetId="6955"/>
      <sheetData sheetId="6956"/>
      <sheetData sheetId="6957"/>
      <sheetData sheetId="6958"/>
      <sheetData sheetId="6959"/>
      <sheetData sheetId="6960"/>
      <sheetData sheetId="6961"/>
      <sheetData sheetId="6962"/>
      <sheetData sheetId="6963"/>
      <sheetData sheetId="6964"/>
      <sheetData sheetId="6965"/>
      <sheetData sheetId="6966"/>
      <sheetData sheetId="6967"/>
      <sheetData sheetId="6968"/>
      <sheetData sheetId="6969"/>
      <sheetData sheetId="6970"/>
      <sheetData sheetId="6971"/>
      <sheetData sheetId="6972"/>
      <sheetData sheetId="6973"/>
      <sheetData sheetId="6974"/>
      <sheetData sheetId="6975"/>
      <sheetData sheetId="6976"/>
      <sheetData sheetId="6977"/>
      <sheetData sheetId="6978"/>
      <sheetData sheetId="6979"/>
      <sheetData sheetId="6980"/>
      <sheetData sheetId="6981"/>
      <sheetData sheetId="6982"/>
      <sheetData sheetId="6983"/>
      <sheetData sheetId="6984"/>
      <sheetData sheetId="6985"/>
      <sheetData sheetId="6986"/>
      <sheetData sheetId="6987"/>
      <sheetData sheetId="6988"/>
      <sheetData sheetId="6989"/>
      <sheetData sheetId="6990"/>
      <sheetData sheetId="6991"/>
      <sheetData sheetId="6992"/>
      <sheetData sheetId="6993"/>
      <sheetData sheetId="6994"/>
      <sheetData sheetId="6995"/>
      <sheetData sheetId="6996"/>
      <sheetData sheetId="6997"/>
      <sheetData sheetId="6998"/>
      <sheetData sheetId="6999"/>
      <sheetData sheetId="7000"/>
      <sheetData sheetId="7001"/>
      <sheetData sheetId="7002"/>
      <sheetData sheetId="7003"/>
      <sheetData sheetId="7004"/>
      <sheetData sheetId="7005"/>
      <sheetData sheetId="7006"/>
      <sheetData sheetId="7007"/>
      <sheetData sheetId="7008"/>
      <sheetData sheetId="7009"/>
      <sheetData sheetId="7010"/>
      <sheetData sheetId="7011"/>
      <sheetData sheetId="7012"/>
      <sheetData sheetId="7013"/>
      <sheetData sheetId="7014"/>
      <sheetData sheetId="7015"/>
      <sheetData sheetId="7016"/>
      <sheetData sheetId="7017"/>
      <sheetData sheetId="7018"/>
      <sheetData sheetId="7019"/>
      <sheetData sheetId="7020"/>
      <sheetData sheetId="7021"/>
      <sheetData sheetId="7022"/>
      <sheetData sheetId="7023"/>
      <sheetData sheetId="7024"/>
      <sheetData sheetId="7025"/>
      <sheetData sheetId="7026"/>
      <sheetData sheetId="7027"/>
      <sheetData sheetId="7028"/>
      <sheetData sheetId="7029"/>
      <sheetData sheetId="7030"/>
      <sheetData sheetId="7031"/>
      <sheetData sheetId="7032"/>
      <sheetData sheetId="7033"/>
      <sheetData sheetId="7034"/>
      <sheetData sheetId="7035"/>
      <sheetData sheetId="7036"/>
      <sheetData sheetId="7037"/>
      <sheetData sheetId="7038"/>
      <sheetData sheetId="7039"/>
      <sheetData sheetId="7040"/>
      <sheetData sheetId="7041"/>
      <sheetData sheetId="7042"/>
      <sheetData sheetId="7043"/>
      <sheetData sheetId="7044"/>
      <sheetData sheetId="7045"/>
      <sheetData sheetId="7046"/>
      <sheetData sheetId="7047"/>
      <sheetData sheetId="7048"/>
      <sheetData sheetId="7049"/>
      <sheetData sheetId="7050"/>
      <sheetData sheetId="7051"/>
      <sheetData sheetId="7052"/>
      <sheetData sheetId="7053"/>
      <sheetData sheetId="7054"/>
      <sheetData sheetId="7055"/>
      <sheetData sheetId="7056"/>
      <sheetData sheetId="7057"/>
      <sheetData sheetId="7058"/>
      <sheetData sheetId="7059"/>
      <sheetData sheetId="7060"/>
      <sheetData sheetId="7061"/>
      <sheetData sheetId="7062"/>
      <sheetData sheetId="7063"/>
      <sheetData sheetId="7064"/>
      <sheetData sheetId="7065"/>
      <sheetData sheetId="7066"/>
      <sheetData sheetId="7067"/>
      <sheetData sheetId="7068"/>
      <sheetData sheetId="7069"/>
      <sheetData sheetId="7070"/>
      <sheetData sheetId="7071"/>
      <sheetData sheetId="7072"/>
      <sheetData sheetId="7073"/>
      <sheetData sheetId="7074"/>
      <sheetData sheetId="7075"/>
      <sheetData sheetId="7076"/>
      <sheetData sheetId="7077"/>
      <sheetData sheetId="7078"/>
      <sheetData sheetId="7079"/>
      <sheetData sheetId="7080"/>
      <sheetData sheetId="7081"/>
      <sheetData sheetId="7082"/>
      <sheetData sheetId="7083"/>
      <sheetData sheetId="7084"/>
      <sheetData sheetId="7085"/>
      <sheetData sheetId="7086"/>
      <sheetData sheetId="7087"/>
      <sheetData sheetId="7088"/>
      <sheetData sheetId="7089"/>
      <sheetData sheetId="7090"/>
      <sheetData sheetId="7091"/>
      <sheetData sheetId="7092"/>
      <sheetData sheetId="7093"/>
      <sheetData sheetId="7094"/>
      <sheetData sheetId="7095"/>
      <sheetData sheetId="7096"/>
      <sheetData sheetId="7097"/>
      <sheetData sheetId="7098"/>
      <sheetData sheetId="7099"/>
      <sheetData sheetId="7100"/>
      <sheetData sheetId="7101"/>
      <sheetData sheetId="7102"/>
      <sheetData sheetId="7103"/>
      <sheetData sheetId="7104"/>
      <sheetData sheetId="7105"/>
      <sheetData sheetId="7106"/>
      <sheetData sheetId="7107"/>
      <sheetData sheetId="7108"/>
      <sheetData sheetId="7109"/>
      <sheetData sheetId="7110"/>
      <sheetData sheetId="7111"/>
      <sheetData sheetId="7112"/>
      <sheetData sheetId="7113"/>
      <sheetData sheetId="7114"/>
      <sheetData sheetId="7115"/>
      <sheetData sheetId="7116"/>
      <sheetData sheetId="7117"/>
      <sheetData sheetId="7118"/>
      <sheetData sheetId="7119"/>
      <sheetData sheetId="7120"/>
      <sheetData sheetId="7121"/>
      <sheetData sheetId="7122"/>
      <sheetData sheetId="7123"/>
      <sheetData sheetId="7124"/>
      <sheetData sheetId="7125"/>
      <sheetData sheetId="7126"/>
      <sheetData sheetId="7127"/>
      <sheetData sheetId="7128"/>
      <sheetData sheetId="7129"/>
      <sheetData sheetId="7130"/>
      <sheetData sheetId="7131"/>
      <sheetData sheetId="7132"/>
      <sheetData sheetId="7133"/>
      <sheetData sheetId="7134"/>
      <sheetData sheetId="7135"/>
      <sheetData sheetId="7136"/>
      <sheetData sheetId="7137"/>
      <sheetData sheetId="7138"/>
      <sheetData sheetId="7139"/>
      <sheetData sheetId="7140"/>
      <sheetData sheetId="7141"/>
      <sheetData sheetId="7142"/>
      <sheetData sheetId="7143"/>
      <sheetData sheetId="7144"/>
      <sheetData sheetId="7145"/>
      <sheetData sheetId="7146"/>
      <sheetData sheetId="7147"/>
      <sheetData sheetId="7148"/>
      <sheetData sheetId="7149"/>
      <sheetData sheetId="7150"/>
      <sheetData sheetId="7151"/>
      <sheetData sheetId="7152"/>
      <sheetData sheetId="7153"/>
      <sheetData sheetId="7154"/>
      <sheetData sheetId="7155"/>
      <sheetData sheetId="7156"/>
      <sheetData sheetId="7157"/>
      <sheetData sheetId="7158"/>
      <sheetData sheetId="7159"/>
      <sheetData sheetId="7160"/>
      <sheetData sheetId="7161"/>
      <sheetData sheetId="7162"/>
      <sheetData sheetId="7163"/>
      <sheetData sheetId="7164"/>
      <sheetData sheetId="7165"/>
      <sheetData sheetId="7166"/>
      <sheetData sheetId="7167"/>
      <sheetData sheetId="7168"/>
      <sheetData sheetId="7169"/>
      <sheetData sheetId="7170"/>
      <sheetData sheetId="7171"/>
      <sheetData sheetId="7172"/>
      <sheetData sheetId="7173"/>
      <sheetData sheetId="7174"/>
      <sheetData sheetId="7175"/>
      <sheetData sheetId="7176"/>
      <sheetData sheetId="7177"/>
      <sheetData sheetId="7178"/>
      <sheetData sheetId="7179"/>
      <sheetData sheetId="7180"/>
      <sheetData sheetId="7181"/>
      <sheetData sheetId="7182"/>
      <sheetData sheetId="7183"/>
      <sheetData sheetId="7184"/>
      <sheetData sheetId="7185"/>
      <sheetData sheetId="7186"/>
      <sheetData sheetId="7187"/>
      <sheetData sheetId="7188"/>
      <sheetData sheetId="7189"/>
      <sheetData sheetId="7190"/>
      <sheetData sheetId="7191"/>
      <sheetData sheetId="7192"/>
      <sheetData sheetId="7193"/>
      <sheetData sheetId="7194"/>
      <sheetData sheetId="7195"/>
      <sheetData sheetId="7196"/>
      <sheetData sheetId="7197"/>
      <sheetData sheetId="7198"/>
      <sheetData sheetId="7199"/>
      <sheetData sheetId="7200"/>
      <sheetData sheetId="7201"/>
      <sheetData sheetId="7202"/>
      <sheetData sheetId="7203"/>
      <sheetData sheetId="7204"/>
      <sheetData sheetId="7205"/>
      <sheetData sheetId="7206"/>
      <sheetData sheetId="7207"/>
      <sheetData sheetId="7208"/>
      <sheetData sheetId="7209"/>
      <sheetData sheetId="7210"/>
      <sheetData sheetId="7211"/>
      <sheetData sheetId="7212"/>
      <sheetData sheetId="7213"/>
      <sheetData sheetId="7214"/>
      <sheetData sheetId="7215"/>
      <sheetData sheetId="7216"/>
      <sheetData sheetId="7217"/>
      <sheetData sheetId="7218"/>
      <sheetData sheetId="7219"/>
      <sheetData sheetId="7220"/>
      <sheetData sheetId="7221"/>
      <sheetData sheetId="7222"/>
      <sheetData sheetId="7223"/>
      <sheetData sheetId="7224"/>
      <sheetData sheetId="7225"/>
      <sheetData sheetId="7226"/>
      <sheetData sheetId="7227"/>
      <sheetData sheetId="7228"/>
      <sheetData sheetId="7229"/>
      <sheetData sheetId="7230"/>
      <sheetData sheetId="7231"/>
      <sheetData sheetId="7232"/>
      <sheetData sheetId="7233"/>
      <sheetData sheetId="7234"/>
      <sheetData sheetId="7235"/>
      <sheetData sheetId="7236"/>
      <sheetData sheetId="7237"/>
      <sheetData sheetId="7238"/>
      <sheetData sheetId="7239"/>
      <sheetData sheetId="7240"/>
      <sheetData sheetId="7241"/>
      <sheetData sheetId="7242"/>
      <sheetData sheetId="7243"/>
      <sheetData sheetId="7244"/>
      <sheetData sheetId="7245"/>
      <sheetData sheetId="7246"/>
      <sheetData sheetId="7247"/>
      <sheetData sheetId="7248"/>
      <sheetData sheetId="7249"/>
      <sheetData sheetId="7250"/>
      <sheetData sheetId="7251"/>
      <sheetData sheetId="7252"/>
      <sheetData sheetId="7253"/>
      <sheetData sheetId="7254"/>
      <sheetData sheetId="7255"/>
      <sheetData sheetId="7256"/>
      <sheetData sheetId="7257"/>
      <sheetData sheetId="7258"/>
      <sheetData sheetId="7259"/>
      <sheetData sheetId="7260"/>
      <sheetData sheetId="7261"/>
      <sheetData sheetId="7262"/>
      <sheetData sheetId="7263"/>
      <sheetData sheetId="7264"/>
      <sheetData sheetId="7265"/>
      <sheetData sheetId="7266"/>
      <sheetData sheetId="7267"/>
      <sheetData sheetId="7268"/>
      <sheetData sheetId="7269"/>
      <sheetData sheetId="7270"/>
      <sheetData sheetId="7271"/>
      <sheetData sheetId="7272"/>
      <sheetData sheetId="7273"/>
      <sheetData sheetId="7274"/>
      <sheetData sheetId="7275"/>
      <sheetData sheetId="7276"/>
      <sheetData sheetId="7277"/>
      <sheetData sheetId="7278"/>
      <sheetData sheetId="7279"/>
      <sheetData sheetId="7280"/>
      <sheetData sheetId="7281"/>
      <sheetData sheetId="7282"/>
      <sheetData sheetId="7283"/>
      <sheetData sheetId="7284"/>
      <sheetData sheetId="7285"/>
      <sheetData sheetId="7286"/>
      <sheetData sheetId="7287"/>
      <sheetData sheetId="7288"/>
      <sheetData sheetId="7289"/>
      <sheetData sheetId="7290"/>
      <sheetData sheetId="7291"/>
      <sheetData sheetId="7292"/>
      <sheetData sheetId="7293"/>
      <sheetData sheetId="7294"/>
      <sheetData sheetId="7295"/>
      <sheetData sheetId="7296"/>
      <sheetData sheetId="7297"/>
      <sheetData sheetId="7298"/>
      <sheetData sheetId="7299"/>
      <sheetData sheetId="7300"/>
      <sheetData sheetId="7301"/>
      <sheetData sheetId="7302"/>
      <sheetData sheetId="7303"/>
      <sheetData sheetId="7304"/>
      <sheetData sheetId="7305"/>
      <sheetData sheetId="7306"/>
      <sheetData sheetId="7307"/>
      <sheetData sheetId="7308"/>
      <sheetData sheetId="7309"/>
      <sheetData sheetId="7310"/>
      <sheetData sheetId="7311"/>
      <sheetData sheetId="7312"/>
      <sheetData sheetId="7313"/>
      <sheetData sheetId="7314"/>
      <sheetData sheetId="7315"/>
      <sheetData sheetId="7316"/>
      <sheetData sheetId="7317"/>
      <sheetData sheetId="7318"/>
      <sheetData sheetId="7319"/>
      <sheetData sheetId="7320"/>
      <sheetData sheetId="7321"/>
      <sheetData sheetId="7322"/>
      <sheetData sheetId="7323"/>
      <sheetData sheetId="7324"/>
      <sheetData sheetId="7325"/>
      <sheetData sheetId="7326"/>
      <sheetData sheetId="7327"/>
      <sheetData sheetId="7328"/>
      <sheetData sheetId="7329"/>
      <sheetData sheetId="7330"/>
      <sheetData sheetId="7331"/>
      <sheetData sheetId="7332"/>
      <sheetData sheetId="7333"/>
      <sheetData sheetId="7334"/>
      <sheetData sheetId="7335"/>
      <sheetData sheetId="7336"/>
      <sheetData sheetId="7337"/>
      <sheetData sheetId="7338"/>
      <sheetData sheetId="7339"/>
      <sheetData sheetId="7340"/>
      <sheetData sheetId="7341"/>
      <sheetData sheetId="7342"/>
      <sheetData sheetId="7343"/>
      <sheetData sheetId="7344"/>
      <sheetData sheetId="7345"/>
      <sheetData sheetId="7346"/>
      <sheetData sheetId="7347"/>
      <sheetData sheetId="7348"/>
      <sheetData sheetId="7349"/>
      <sheetData sheetId="7350"/>
      <sheetData sheetId="7351"/>
      <sheetData sheetId="7352"/>
      <sheetData sheetId="7353"/>
      <sheetData sheetId="7354"/>
      <sheetData sheetId="7355"/>
      <sheetData sheetId="7356"/>
      <sheetData sheetId="7357"/>
      <sheetData sheetId="7358"/>
      <sheetData sheetId="7359"/>
      <sheetData sheetId="7360"/>
      <sheetData sheetId="7361"/>
      <sheetData sheetId="7362"/>
      <sheetData sheetId="7363"/>
      <sheetData sheetId="7364"/>
      <sheetData sheetId="7365"/>
      <sheetData sheetId="7366"/>
      <sheetData sheetId="7367"/>
      <sheetData sheetId="7368"/>
      <sheetData sheetId="7369"/>
      <sheetData sheetId="7370"/>
      <sheetData sheetId="7371"/>
      <sheetData sheetId="7372"/>
      <sheetData sheetId="7373"/>
      <sheetData sheetId="7374"/>
      <sheetData sheetId="7375"/>
      <sheetData sheetId="7376"/>
      <sheetData sheetId="7377"/>
      <sheetData sheetId="7378"/>
      <sheetData sheetId="7379"/>
      <sheetData sheetId="7380"/>
      <sheetData sheetId="7381"/>
      <sheetData sheetId="7382"/>
      <sheetData sheetId="7383"/>
      <sheetData sheetId="7384"/>
      <sheetData sheetId="7385"/>
      <sheetData sheetId="7386"/>
      <sheetData sheetId="7387"/>
      <sheetData sheetId="7388"/>
      <sheetData sheetId="7389"/>
      <sheetData sheetId="7390"/>
      <sheetData sheetId="7391"/>
      <sheetData sheetId="7392"/>
      <sheetData sheetId="7393"/>
      <sheetData sheetId="7394"/>
      <sheetData sheetId="7395"/>
      <sheetData sheetId="7396"/>
      <sheetData sheetId="7397"/>
      <sheetData sheetId="7398"/>
      <sheetData sheetId="7399"/>
      <sheetData sheetId="7400"/>
      <sheetData sheetId="7401"/>
      <sheetData sheetId="7402"/>
      <sheetData sheetId="7403"/>
      <sheetData sheetId="7404"/>
      <sheetData sheetId="7405"/>
      <sheetData sheetId="7406"/>
      <sheetData sheetId="7407"/>
      <sheetData sheetId="7408"/>
      <sheetData sheetId="7409"/>
      <sheetData sheetId="7410"/>
      <sheetData sheetId="7411"/>
      <sheetData sheetId="7412"/>
      <sheetData sheetId="7413"/>
      <sheetData sheetId="7414"/>
      <sheetData sheetId="7415"/>
      <sheetData sheetId="7416"/>
      <sheetData sheetId="7417"/>
      <sheetData sheetId="7418"/>
      <sheetData sheetId="7419"/>
      <sheetData sheetId="7420"/>
      <sheetData sheetId="7421"/>
      <sheetData sheetId="7422"/>
      <sheetData sheetId="7423"/>
      <sheetData sheetId="7424"/>
      <sheetData sheetId="7425"/>
      <sheetData sheetId="7426"/>
      <sheetData sheetId="7427"/>
      <sheetData sheetId="7428"/>
      <sheetData sheetId="7429"/>
      <sheetData sheetId="7430"/>
      <sheetData sheetId="7431"/>
      <sheetData sheetId="7432"/>
      <sheetData sheetId="7433"/>
      <sheetData sheetId="7434"/>
      <sheetData sheetId="7435"/>
      <sheetData sheetId="7436"/>
      <sheetData sheetId="7437"/>
      <sheetData sheetId="7438"/>
      <sheetData sheetId="7439"/>
      <sheetData sheetId="7440"/>
      <sheetData sheetId="7441"/>
      <sheetData sheetId="7442"/>
      <sheetData sheetId="7443"/>
      <sheetData sheetId="7444"/>
      <sheetData sheetId="7445"/>
      <sheetData sheetId="7446"/>
      <sheetData sheetId="7447"/>
      <sheetData sheetId="7448"/>
      <sheetData sheetId="7449"/>
      <sheetData sheetId="7450"/>
      <sheetData sheetId="7451"/>
      <sheetData sheetId="7452"/>
      <sheetData sheetId="7453"/>
      <sheetData sheetId="7454"/>
      <sheetData sheetId="7455"/>
      <sheetData sheetId="7456"/>
      <sheetData sheetId="7457"/>
      <sheetData sheetId="7458"/>
      <sheetData sheetId="7459"/>
      <sheetData sheetId="7460"/>
      <sheetData sheetId="7461"/>
      <sheetData sheetId="7462"/>
      <sheetData sheetId="7463"/>
      <sheetData sheetId="7464"/>
      <sheetData sheetId="7465"/>
      <sheetData sheetId="7466"/>
      <sheetData sheetId="7467"/>
      <sheetData sheetId="7468"/>
      <sheetData sheetId="7469"/>
      <sheetData sheetId="7470"/>
      <sheetData sheetId="7471"/>
      <sheetData sheetId="7472"/>
      <sheetData sheetId="7473"/>
      <sheetData sheetId="7474"/>
      <sheetData sheetId="7475"/>
      <sheetData sheetId="7476"/>
      <sheetData sheetId="7477"/>
      <sheetData sheetId="7478"/>
      <sheetData sheetId="7479"/>
      <sheetData sheetId="7480"/>
      <sheetData sheetId="7481"/>
      <sheetData sheetId="7482"/>
      <sheetData sheetId="7483"/>
      <sheetData sheetId="7484"/>
      <sheetData sheetId="7485"/>
      <sheetData sheetId="7486"/>
      <sheetData sheetId="7487"/>
      <sheetData sheetId="7488"/>
      <sheetData sheetId="7489"/>
      <sheetData sheetId="7490"/>
      <sheetData sheetId="7491"/>
      <sheetData sheetId="7492"/>
      <sheetData sheetId="7493"/>
      <sheetData sheetId="7494"/>
      <sheetData sheetId="7495"/>
      <sheetData sheetId="7496"/>
      <sheetData sheetId="7497"/>
      <sheetData sheetId="7498"/>
      <sheetData sheetId="7499"/>
      <sheetData sheetId="7500"/>
      <sheetData sheetId="7501"/>
      <sheetData sheetId="7502"/>
      <sheetData sheetId="7503"/>
      <sheetData sheetId="7504"/>
      <sheetData sheetId="7505"/>
      <sheetData sheetId="7506"/>
      <sheetData sheetId="7507"/>
      <sheetData sheetId="7508"/>
      <sheetData sheetId="7509"/>
      <sheetData sheetId="7510"/>
      <sheetData sheetId="7511"/>
      <sheetData sheetId="7512"/>
      <sheetData sheetId="7513"/>
      <sheetData sheetId="7514"/>
      <sheetData sheetId="7515"/>
      <sheetData sheetId="7516"/>
      <sheetData sheetId="7517"/>
      <sheetData sheetId="7518"/>
      <sheetData sheetId="7519"/>
      <sheetData sheetId="7520"/>
      <sheetData sheetId="7521"/>
      <sheetData sheetId="7522"/>
      <sheetData sheetId="7523"/>
      <sheetData sheetId="7524"/>
      <sheetData sheetId="7525"/>
      <sheetData sheetId="7526"/>
      <sheetData sheetId="7527"/>
      <sheetData sheetId="7528"/>
      <sheetData sheetId="7529"/>
      <sheetData sheetId="7530"/>
      <sheetData sheetId="7531"/>
      <sheetData sheetId="7532"/>
      <sheetData sheetId="7533"/>
      <sheetData sheetId="7534"/>
      <sheetData sheetId="7535"/>
      <sheetData sheetId="7536"/>
      <sheetData sheetId="7537"/>
      <sheetData sheetId="7538"/>
      <sheetData sheetId="7539"/>
      <sheetData sheetId="7540"/>
      <sheetData sheetId="7541"/>
      <sheetData sheetId="7542"/>
      <sheetData sheetId="7543"/>
      <sheetData sheetId="7544"/>
      <sheetData sheetId="7545"/>
      <sheetData sheetId="7546"/>
      <sheetData sheetId="7547"/>
      <sheetData sheetId="7548"/>
      <sheetData sheetId="7549"/>
      <sheetData sheetId="7550"/>
      <sheetData sheetId="7551"/>
      <sheetData sheetId="7552"/>
      <sheetData sheetId="7553"/>
      <sheetData sheetId="7554"/>
      <sheetData sheetId="7555"/>
      <sheetData sheetId="7556"/>
      <sheetData sheetId="7557"/>
      <sheetData sheetId="7558"/>
      <sheetData sheetId="7559"/>
      <sheetData sheetId="7560"/>
      <sheetData sheetId="7561"/>
      <sheetData sheetId="7562"/>
      <sheetData sheetId="7563"/>
      <sheetData sheetId="7564"/>
      <sheetData sheetId="7565"/>
      <sheetData sheetId="7566"/>
      <sheetData sheetId="7567"/>
      <sheetData sheetId="7568"/>
      <sheetData sheetId="7569"/>
      <sheetData sheetId="7570"/>
      <sheetData sheetId="7571"/>
      <sheetData sheetId="7572"/>
      <sheetData sheetId="7573"/>
      <sheetData sheetId="7574"/>
      <sheetData sheetId="7575"/>
      <sheetData sheetId="7576"/>
      <sheetData sheetId="7577"/>
      <sheetData sheetId="7578"/>
      <sheetData sheetId="7579"/>
      <sheetData sheetId="7580"/>
      <sheetData sheetId="7581"/>
      <sheetData sheetId="7582"/>
      <sheetData sheetId="7583"/>
      <sheetData sheetId="7584"/>
      <sheetData sheetId="7585"/>
      <sheetData sheetId="7586"/>
      <sheetData sheetId="7587"/>
      <sheetData sheetId="7588"/>
      <sheetData sheetId="7589"/>
      <sheetData sheetId="7590"/>
      <sheetData sheetId="7591"/>
      <sheetData sheetId="7592"/>
      <sheetData sheetId="7593"/>
      <sheetData sheetId="7594"/>
      <sheetData sheetId="7595"/>
      <sheetData sheetId="7596"/>
      <sheetData sheetId="7597"/>
      <sheetData sheetId="7598"/>
      <sheetData sheetId="7599"/>
      <sheetData sheetId="7600"/>
      <sheetData sheetId="7601"/>
      <sheetData sheetId="7602"/>
      <sheetData sheetId="7603"/>
      <sheetData sheetId="7604"/>
      <sheetData sheetId="7605"/>
      <sheetData sheetId="7606"/>
      <sheetData sheetId="7607"/>
      <sheetData sheetId="7608"/>
      <sheetData sheetId="7609"/>
      <sheetData sheetId="7610"/>
      <sheetData sheetId="7611"/>
      <sheetData sheetId="7612"/>
      <sheetData sheetId="7613"/>
      <sheetData sheetId="7614"/>
      <sheetData sheetId="7615"/>
      <sheetData sheetId="7616"/>
      <sheetData sheetId="7617"/>
      <sheetData sheetId="7618"/>
      <sheetData sheetId="7619"/>
      <sheetData sheetId="7620"/>
      <sheetData sheetId="7621"/>
      <sheetData sheetId="7622"/>
      <sheetData sheetId="7623"/>
      <sheetData sheetId="7624"/>
      <sheetData sheetId="7625"/>
      <sheetData sheetId="7626"/>
      <sheetData sheetId="7627"/>
      <sheetData sheetId="7628"/>
      <sheetData sheetId="7629"/>
      <sheetData sheetId="7630"/>
      <sheetData sheetId="7631"/>
      <sheetData sheetId="7632"/>
      <sheetData sheetId="7633"/>
      <sheetData sheetId="7634"/>
      <sheetData sheetId="7635"/>
      <sheetData sheetId="7636"/>
      <sheetData sheetId="7637"/>
      <sheetData sheetId="7638"/>
      <sheetData sheetId="7639"/>
      <sheetData sheetId="7640"/>
      <sheetData sheetId="7641"/>
      <sheetData sheetId="7642"/>
      <sheetData sheetId="7643"/>
      <sheetData sheetId="7644"/>
      <sheetData sheetId="7645"/>
      <sheetData sheetId="7646"/>
      <sheetData sheetId="7647"/>
      <sheetData sheetId="7648"/>
      <sheetData sheetId="7649"/>
      <sheetData sheetId="7650"/>
      <sheetData sheetId="7651"/>
      <sheetData sheetId="7652"/>
      <sheetData sheetId="7653"/>
      <sheetData sheetId="7654"/>
      <sheetData sheetId="7655"/>
      <sheetData sheetId="7656"/>
      <sheetData sheetId="7657"/>
      <sheetData sheetId="7658"/>
      <sheetData sheetId="7659"/>
      <sheetData sheetId="7660"/>
      <sheetData sheetId="7661"/>
      <sheetData sheetId="7662"/>
      <sheetData sheetId="7663"/>
      <sheetData sheetId="7664"/>
      <sheetData sheetId="7665"/>
      <sheetData sheetId="7666"/>
      <sheetData sheetId="7667"/>
      <sheetData sheetId="7668"/>
      <sheetData sheetId="7669"/>
      <sheetData sheetId="7670"/>
      <sheetData sheetId="7671"/>
      <sheetData sheetId="7672"/>
      <sheetData sheetId="7673"/>
      <sheetData sheetId="7674"/>
      <sheetData sheetId="7675"/>
      <sheetData sheetId="7676"/>
      <sheetData sheetId="7677"/>
      <sheetData sheetId="7678"/>
      <sheetData sheetId="7679"/>
      <sheetData sheetId="7680"/>
      <sheetData sheetId="7681"/>
      <sheetData sheetId="7682"/>
      <sheetData sheetId="7683"/>
      <sheetData sheetId="7684"/>
      <sheetData sheetId="7685"/>
      <sheetData sheetId="7686"/>
      <sheetData sheetId="7687"/>
      <sheetData sheetId="7688"/>
      <sheetData sheetId="7689"/>
      <sheetData sheetId="7690"/>
      <sheetData sheetId="7691"/>
      <sheetData sheetId="7692"/>
      <sheetData sheetId="7693"/>
      <sheetData sheetId="7694"/>
      <sheetData sheetId="7695"/>
      <sheetData sheetId="7696"/>
      <sheetData sheetId="7697"/>
      <sheetData sheetId="7698"/>
      <sheetData sheetId="7699"/>
      <sheetData sheetId="7700"/>
      <sheetData sheetId="7701"/>
      <sheetData sheetId="7702"/>
      <sheetData sheetId="7703"/>
      <sheetData sheetId="7704"/>
      <sheetData sheetId="7705"/>
      <sheetData sheetId="7706"/>
      <sheetData sheetId="7707"/>
      <sheetData sheetId="7708"/>
      <sheetData sheetId="7709"/>
      <sheetData sheetId="7710"/>
      <sheetData sheetId="7711"/>
      <sheetData sheetId="7712"/>
      <sheetData sheetId="7713"/>
      <sheetData sheetId="7714"/>
      <sheetData sheetId="7715"/>
      <sheetData sheetId="7716"/>
      <sheetData sheetId="7717"/>
      <sheetData sheetId="7718"/>
      <sheetData sheetId="7719"/>
      <sheetData sheetId="7720"/>
      <sheetData sheetId="7721"/>
      <sheetData sheetId="7722"/>
      <sheetData sheetId="7723"/>
      <sheetData sheetId="7724"/>
      <sheetData sheetId="7725"/>
      <sheetData sheetId="7726"/>
      <sheetData sheetId="7727"/>
      <sheetData sheetId="7728"/>
      <sheetData sheetId="7729"/>
      <sheetData sheetId="7730"/>
      <sheetData sheetId="7731"/>
      <sheetData sheetId="7732"/>
      <sheetData sheetId="7733"/>
      <sheetData sheetId="7734"/>
      <sheetData sheetId="7735"/>
      <sheetData sheetId="7736"/>
      <sheetData sheetId="7737"/>
      <sheetData sheetId="7738"/>
      <sheetData sheetId="7739"/>
      <sheetData sheetId="7740"/>
      <sheetData sheetId="7741"/>
      <sheetData sheetId="7742"/>
      <sheetData sheetId="7743"/>
      <sheetData sheetId="7744"/>
      <sheetData sheetId="7745"/>
      <sheetData sheetId="7746"/>
      <sheetData sheetId="7747"/>
      <sheetData sheetId="7748"/>
      <sheetData sheetId="7749"/>
      <sheetData sheetId="7750"/>
      <sheetData sheetId="7751"/>
      <sheetData sheetId="7752"/>
      <sheetData sheetId="7753"/>
      <sheetData sheetId="7754"/>
      <sheetData sheetId="7755"/>
      <sheetData sheetId="7756"/>
      <sheetData sheetId="7757"/>
      <sheetData sheetId="7758"/>
      <sheetData sheetId="7759"/>
      <sheetData sheetId="7760"/>
      <sheetData sheetId="7761"/>
      <sheetData sheetId="7762"/>
      <sheetData sheetId="7763"/>
      <sheetData sheetId="7764"/>
      <sheetData sheetId="7765"/>
      <sheetData sheetId="7766"/>
      <sheetData sheetId="7767"/>
      <sheetData sheetId="7768"/>
      <sheetData sheetId="7769"/>
      <sheetData sheetId="7770"/>
      <sheetData sheetId="7771"/>
      <sheetData sheetId="7772"/>
      <sheetData sheetId="7773"/>
      <sheetData sheetId="7774"/>
      <sheetData sheetId="7775"/>
      <sheetData sheetId="7776"/>
      <sheetData sheetId="7777"/>
      <sheetData sheetId="7778"/>
      <sheetData sheetId="7779"/>
      <sheetData sheetId="7780"/>
      <sheetData sheetId="7781"/>
      <sheetData sheetId="7782"/>
      <sheetData sheetId="7783"/>
      <sheetData sheetId="7784"/>
      <sheetData sheetId="7785"/>
      <sheetData sheetId="7786"/>
      <sheetData sheetId="7787"/>
      <sheetData sheetId="7788"/>
      <sheetData sheetId="7789"/>
      <sheetData sheetId="7790"/>
      <sheetData sheetId="7791"/>
      <sheetData sheetId="7792"/>
      <sheetData sheetId="7793"/>
      <sheetData sheetId="7794"/>
      <sheetData sheetId="7795"/>
      <sheetData sheetId="7796"/>
      <sheetData sheetId="7797"/>
      <sheetData sheetId="7798"/>
      <sheetData sheetId="7799"/>
      <sheetData sheetId="7800"/>
      <sheetData sheetId="7801"/>
      <sheetData sheetId="7802"/>
      <sheetData sheetId="7803"/>
      <sheetData sheetId="7804"/>
      <sheetData sheetId="7805"/>
      <sheetData sheetId="7806"/>
      <sheetData sheetId="7807"/>
      <sheetData sheetId="7808"/>
      <sheetData sheetId="7809"/>
      <sheetData sheetId="7810"/>
      <sheetData sheetId="7811"/>
      <sheetData sheetId="7812"/>
      <sheetData sheetId="7813"/>
      <sheetData sheetId="7814"/>
      <sheetData sheetId="7815"/>
      <sheetData sheetId="7816"/>
      <sheetData sheetId="7817"/>
      <sheetData sheetId="7818"/>
      <sheetData sheetId="7819"/>
      <sheetData sheetId="7820"/>
      <sheetData sheetId="7821"/>
      <sheetData sheetId="7822"/>
      <sheetData sheetId="7823"/>
      <sheetData sheetId="7824"/>
      <sheetData sheetId="7825"/>
      <sheetData sheetId="7826"/>
      <sheetData sheetId="7827"/>
      <sheetData sheetId="7828"/>
      <sheetData sheetId="7829"/>
      <sheetData sheetId="7830"/>
      <sheetData sheetId="7831"/>
      <sheetData sheetId="7832"/>
      <sheetData sheetId="7833"/>
      <sheetData sheetId="7834"/>
      <sheetData sheetId="7835"/>
      <sheetData sheetId="7836"/>
      <sheetData sheetId="7837"/>
      <sheetData sheetId="7838"/>
      <sheetData sheetId="7839"/>
      <sheetData sheetId="7840"/>
      <sheetData sheetId="7841"/>
      <sheetData sheetId="7842"/>
      <sheetData sheetId="7843"/>
      <sheetData sheetId="7844"/>
      <sheetData sheetId="7845"/>
      <sheetData sheetId="7846"/>
      <sheetData sheetId="7847"/>
      <sheetData sheetId="7848"/>
      <sheetData sheetId="7849"/>
      <sheetData sheetId="7850"/>
      <sheetData sheetId="7851"/>
      <sheetData sheetId="7852"/>
      <sheetData sheetId="7853"/>
      <sheetData sheetId="7854"/>
      <sheetData sheetId="7855"/>
      <sheetData sheetId="7856"/>
      <sheetData sheetId="7857"/>
      <sheetData sheetId="7858"/>
      <sheetData sheetId="7859"/>
      <sheetData sheetId="7860"/>
      <sheetData sheetId="7861"/>
      <sheetData sheetId="7862"/>
      <sheetData sheetId="7863"/>
      <sheetData sheetId="7864"/>
      <sheetData sheetId="7865"/>
      <sheetData sheetId="7866"/>
      <sheetData sheetId="7867"/>
      <sheetData sheetId="7868"/>
      <sheetData sheetId="7869"/>
      <sheetData sheetId="7870"/>
      <sheetData sheetId="7871"/>
      <sheetData sheetId="7872"/>
      <sheetData sheetId="7873"/>
      <sheetData sheetId="7874"/>
      <sheetData sheetId="7875"/>
      <sheetData sheetId="7876"/>
      <sheetData sheetId="7877"/>
      <sheetData sheetId="7878"/>
      <sheetData sheetId="7879"/>
      <sheetData sheetId="7880"/>
      <sheetData sheetId="7881"/>
      <sheetData sheetId="7882"/>
      <sheetData sheetId="7883"/>
      <sheetData sheetId="7884"/>
      <sheetData sheetId="7885"/>
      <sheetData sheetId="7886"/>
      <sheetData sheetId="7887"/>
      <sheetData sheetId="7888"/>
      <sheetData sheetId="7889"/>
      <sheetData sheetId="7890"/>
      <sheetData sheetId="7891"/>
      <sheetData sheetId="7892"/>
      <sheetData sheetId="7893"/>
      <sheetData sheetId="7894"/>
      <sheetData sheetId="7895"/>
      <sheetData sheetId="7896"/>
      <sheetData sheetId="7897"/>
      <sheetData sheetId="7898"/>
      <sheetData sheetId="7899"/>
      <sheetData sheetId="7900"/>
      <sheetData sheetId="7901"/>
      <sheetData sheetId="7902"/>
      <sheetData sheetId="7903"/>
      <sheetData sheetId="7904"/>
      <sheetData sheetId="7905"/>
      <sheetData sheetId="7906"/>
      <sheetData sheetId="7907"/>
      <sheetData sheetId="7908"/>
      <sheetData sheetId="7909"/>
      <sheetData sheetId="7910"/>
      <sheetData sheetId="7911"/>
      <sheetData sheetId="7912"/>
      <sheetData sheetId="7913"/>
      <sheetData sheetId="7914"/>
      <sheetData sheetId="7915"/>
      <sheetData sheetId="7916"/>
      <sheetData sheetId="7917"/>
      <sheetData sheetId="7918"/>
      <sheetData sheetId="7919"/>
      <sheetData sheetId="7920"/>
      <sheetData sheetId="7921"/>
      <sheetData sheetId="7922"/>
      <sheetData sheetId="7923"/>
      <sheetData sheetId="7924"/>
      <sheetData sheetId="7925"/>
      <sheetData sheetId="7926"/>
      <sheetData sheetId="7927"/>
      <sheetData sheetId="7928"/>
      <sheetData sheetId="7929"/>
      <sheetData sheetId="7930"/>
      <sheetData sheetId="7931"/>
      <sheetData sheetId="7932"/>
      <sheetData sheetId="7933"/>
      <sheetData sheetId="7934"/>
      <sheetData sheetId="7935"/>
      <sheetData sheetId="7936"/>
      <sheetData sheetId="7937"/>
      <sheetData sheetId="7938"/>
      <sheetData sheetId="7939"/>
      <sheetData sheetId="7940"/>
      <sheetData sheetId="7941"/>
      <sheetData sheetId="7942"/>
      <sheetData sheetId="7943"/>
      <sheetData sheetId="7944"/>
      <sheetData sheetId="7945"/>
      <sheetData sheetId="7946"/>
      <sheetData sheetId="7947"/>
      <sheetData sheetId="7948"/>
      <sheetData sheetId="7949"/>
      <sheetData sheetId="7950"/>
      <sheetData sheetId="7951"/>
      <sheetData sheetId="7952"/>
      <sheetData sheetId="7953"/>
      <sheetData sheetId="7954"/>
      <sheetData sheetId="7955"/>
      <sheetData sheetId="7956"/>
      <sheetData sheetId="7957"/>
      <sheetData sheetId="7958"/>
      <sheetData sheetId="7959"/>
      <sheetData sheetId="7960"/>
      <sheetData sheetId="7961"/>
      <sheetData sheetId="7962"/>
      <sheetData sheetId="7963"/>
      <sheetData sheetId="7964"/>
      <sheetData sheetId="7965"/>
      <sheetData sheetId="7966"/>
      <sheetData sheetId="7967"/>
      <sheetData sheetId="7968"/>
      <sheetData sheetId="7969"/>
      <sheetData sheetId="7970"/>
      <sheetData sheetId="7971"/>
      <sheetData sheetId="7972"/>
      <sheetData sheetId="7973"/>
      <sheetData sheetId="7974"/>
      <sheetData sheetId="7975"/>
      <sheetData sheetId="7976"/>
      <sheetData sheetId="7977"/>
      <sheetData sheetId="7978"/>
      <sheetData sheetId="7979"/>
      <sheetData sheetId="7980"/>
      <sheetData sheetId="7981"/>
      <sheetData sheetId="7982"/>
      <sheetData sheetId="7983"/>
      <sheetData sheetId="7984"/>
      <sheetData sheetId="7985"/>
      <sheetData sheetId="7986"/>
      <sheetData sheetId="7987"/>
      <sheetData sheetId="7988"/>
      <sheetData sheetId="7989"/>
      <sheetData sheetId="7990"/>
      <sheetData sheetId="7991"/>
      <sheetData sheetId="7992"/>
      <sheetData sheetId="7993"/>
      <sheetData sheetId="7994"/>
      <sheetData sheetId="7995"/>
      <sheetData sheetId="7996"/>
      <sheetData sheetId="7997"/>
      <sheetData sheetId="7998"/>
      <sheetData sheetId="7999"/>
      <sheetData sheetId="8000"/>
      <sheetData sheetId="8001"/>
      <sheetData sheetId="8002"/>
      <sheetData sheetId="8003"/>
      <sheetData sheetId="8004"/>
      <sheetData sheetId="8005"/>
      <sheetData sheetId="8006"/>
      <sheetData sheetId="8007"/>
      <sheetData sheetId="8008"/>
      <sheetData sheetId="8009"/>
      <sheetData sheetId="8010"/>
      <sheetData sheetId="8011"/>
      <sheetData sheetId="8012"/>
      <sheetData sheetId="8013"/>
      <sheetData sheetId="8014"/>
      <sheetData sheetId="8015"/>
      <sheetData sheetId="8016"/>
      <sheetData sheetId="8017"/>
      <sheetData sheetId="8018"/>
      <sheetData sheetId="8019"/>
      <sheetData sheetId="8020"/>
      <sheetData sheetId="8021"/>
      <sheetData sheetId="8022"/>
      <sheetData sheetId="8023"/>
      <sheetData sheetId="8024"/>
      <sheetData sheetId="8025"/>
      <sheetData sheetId="8026"/>
      <sheetData sheetId="8027"/>
      <sheetData sheetId="8028"/>
      <sheetData sheetId="8029"/>
      <sheetData sheetId="8030"/>
      <sheetData sheetId="8031"/>
      <sheetData sheetId="8032"/>
      <sheetData sheetId="8033"/>
      <sheetData sheetId="8034"/>
      <sheetData sheetId="8035"/>
      <sheetData sheetId="8036"/>
      <sheetData sheetId="8037"/>
      <sheetData sheetId="8038"/>
      <sheetData sheetId="8039"/>
      <sheetData sheetId="8040"/>
      <sheetData sheetId="8041"/>
      <sheetData sheetId="8042"/>
      <sheetData sheetId="8043"/>
      <sheetData sheetId="8044"/>
      <sheetData sheetId="8045"/>
      <sheetData sheetId="8046"/>
      <sheetData sheetId="8047"/>
      <sheetData sheetId="8048"/>
      <sheetData sheetId="8049"/>
      <sheetData sheetId="8050"/>
      <sheetData sheetId="8051"/>
      <sheetData sheetId="8052"/>
      <sheetData sheetId="8053"/>
      <sheetData sheetId="8054"/>
      <sheetData sheetId="8055"/>
      <sheetData sheetId="8056"/>
      <sheetData sheetId="8057"/>
      <sheetData sheetId="8058"/>
      <sheetData sheetId="8059"/>
      <sheetData sheetId="8060"/>
      <sheetData sheetId="8061"/>
      <sheetData sheetId="8062"/>
      <sheetData sheetId="8063"/>
      <sheetData sheetId="8064"/>
      <sheetData sheetId="8065"/>
      <sheetData sheetId="8066"/>
      <sheetData sheetId="8067"/>
      <sheetData sheetId="8068" refreshError="1"/>
      <sheetData sheetId="8069" refreshError="1"/>
      <sheetData sheetId="8070" refreshError="1"/>
      <sheetData sheetId="8071" refreshError="1"/>
      <sheetData sheetId="8072" refreshError="1"/>
      <sheetData sheetId="8073" refreshError="1"/>
      <sheetData sheetId="8074" refreshError="1"/>
      <sheetData sheetId="8075" refreshError="1"/>
      <sheetData sheetId="8076" refreshError="1"/>
      <sheetData sheetId="8077" refreshError="1"/>
      <sheetData sheetId="8078" refreshError="1"/>
      <sheetData sheetId="8079" refreshError="1"/>
      <sheetData sheetId="8080" refreshError="1"/>
      <sheetData sheetId="8081" refreshError="1"/>
      <sheetData sheetId="8082" refreshError="1"/>
      <sheetData sheetId="8083" refreshError="1"/>
      <sheetData sheetId="8084" refreshError="1"/>
      <sheetData sheetId="8085"/>
      <sheetData sheetId="8086"/>
      <sheetData sheetId="8087" refreshError="1"/>
      <sheetData sheetId="8088" refreshError="1"/>
      <sheetData sheetId="8089" refreshError="1"/>
      <sheetData sheetId="8090" refreshError="1"/>
      <sheetData sheetId="8091" refreshError="1"/>
      <sheetData sheetId="8092" refreshError="1"/>
      <sheetData sheetId="8093" refreshError="1"/>
      <sheetData sheetId="8094" refreshError="1"/>
      <sheetData sheetId="8095" refreshError="1"/>
      <sheetData sheetId="8096" refreshError="1"/>
      <sheetData sheetId="8097" refreshError="1"/>
      <sheetData sheetId="8098" refreshError="1"/>
      <sheetData sheetId="8099" refreshError="1"/>
      <sheetData sheetId="8100" refreshError="1"/>
      <sheetData sheetId="8101" refreshError="1"/>
      <sheetData sheetId="8102" refreshError="1"/>
      <sheetData sheetId="8103"/>
      <sheetData sheetId="8104"/>
      <sheetData sheetId="8105"/>
      <sheetData sheetId="8106"/>
      <sheetData sheetId="8107"/>
      <sheetData sheetId="8108"/>
      <sheetData sheetId="8109"/>
      <sheetData sheetId="8110"/>
      <sheetData sheetId="8111"/>
      <sheetData sheetId="8112"/>
      <sheetData sheetId="8113"/>
      <sheetData sheetId="8114"/>
      <sheetData sheetId="8115"/>
      <sheetData sheetId="8116"/>
      <sheetData sheetId="8117"/>
      <sheetData sheetId="8118"/>
      <sheetData sheetId="8119"/>
      <sheetData sheetId="8120"/>
      <sheetData sheetId="8121"/>
      <sheetData sheetId="8122"/>
      <sheetData sheetId="8123"/>
      <sheetData sheetId="8124"/>
      <sheetData sheetId="8125"/>
      <sheetData sheetId="8126"/>
      <sheetData sheetId="8127"/>
      <sheetData sheetId="8128"/>
      <sheetData sheetId="8129"/>
      <sheetData sheetId="8130"/>
      <sheetData sheetId="8131"/>
      <sheetData sheetId="8132"/>
      <sheetData sheetId="8133"/>
      <sheetData sheetId="8134"/>
      <sheetData sheetId="8135"/>
      <sheetData sheetId="8136"/>
      <sheetData sheetId="8137"/>
      <sheetData sheetId="8138"/>
      <sheetData sheetId="8139"/>
      <sheetData sheetId="8140"/>
      <sheetData sheetId="8141"/>
      <sheetData sheetId="8142"/>
      <sheetData sheetId="8143"/>
      <sheetData sheetId="8144"/>
      <sheetData sheetId="8145"/>
      <sheetData sheetId="8146"/>
      <sheetData sheetId="8147"/>
      <sheetData sheetId="8148"/>
      <sheetData sheetId="8149"/>
      <sheetData sheetId="8150"/>
      <sheetData sheetId="8151"/>
      <sheetData sheetId="8152"/>
      <sheetData sheetId="8153"/>
      <sheetData sheetId="8154"/>
      <sheetData sheetId="8155"/>
      <sheetData sheetId="8156"/>
      <sheetData sheetId="8157"/>
      <sheetData sheetId="8158"/>
      <sheetData sheetId="8159"/>
      <sheetData sheetId="8160"/>
      <sheetData sheetId="8161"/>
      <sheetData sheetId="8162"/>
      <sheetData sheetId="8163"/>
      <sheetData sheetId="8164"/>
      <sheetData sheetId="8165"/>
      <sheetData sheetId="8166"/>
      <sheetData sheetId="8167"/>
      <sheetData sheetId="8168"/>
      <sheetData sheetId="8169"/>
      <sheetData sheetId="8170"/>
      <sheetData sheetId="8171"/>
      <sheetData sheetId="8172"/>
      <sheetData sheetId="8173"/>
      <sheetData sheetId="8174"/>
      <sheetData sheetId="8175"/>
      <sheetData sheetId="8176"/>
      <sheetData sheetId="8177"/>
      <sheetData sheetId="8178"/>
      <sheetData sheetId="8179"/>
      <sheetData sheetId="8180"/>
      <sheetData sheetId="8181"/>
      <sheetData sheetId="8182"/>
      <sheetData sheetId="8183"/>
      <sheetData sheetId="8184"/>
      <sheetData sheetId="8185"/>
      <sheetData sheetId="8186"/>
      <sheetData sheetId="8187"/>
      <sheetData sheetId="8188"/>
      <sheetData sheetId="8189"/>
      <sheetData sheetId="8190"/>
      <sheetData sheetId="8191"/>
      <sheetData sheetId="8192"/>
      <sheetData sheetId="8193"/>
      <sheetData sheetId="8194"/>
      <sheetData sheetId="8195"/>
      <sheetData sheetId="8196"/>
      <sheetData sheetId="8197"/>
      <sheetData sheetId="8198"/>
      <sheetData sheetId="8199"/>
      <sheetData sheetId="8200"/>
      <sheetData sheetId="8201"/>
      <sheetData sheetId="8202"/>
      <sheetData sheetId="8203"/>
      <sheetData sheetId="8204"/>
      <sheetData sheetId="8205"/>
      <sheetData sheetId="8206"/>
      <sheetData sheetId="8207"/>
      <sheetData sheetId="8208"/>
      <sheetData sheetId="8209"/>
      <sheetData sheetId="8210"/>
      <sheetData sheetId="8211"/>
      <sheetData sheetId="8212"/>
      <sheetData sheetId="8213"/>
      <sheetData sheetId="8214"/>
      <sheetData sheetId="8215"/>
      <sheetData sheetId="8216"/>
      <sheetData sheetId="8217"/>
      <sheetData sheetId="8218"/>
      <sheetData sheetId="8219"/>
      <sheetData sheetId="8220"/>
      <sheetData sheetId="8221"/>
      <sheetData sheetId="8222"/>
      <sheetData sheetId="8223"/>
      <sheetData sheetId="8224"/>
      <sheetData sheetId="8225"/>
      <sheetData sheetId="8226"/>
      <sheetData sheetId="8227"/>
      <sheetData sheetId="8228"/>
      <sheetData sheetId="8229"/>
      <sheetData sheetId="8230"/>
      <sheetData sheetId="8231"/>
      <sheetData sheetId="8232"/>
      <sheetData sheetId="8233"/>
      <sheetData sheetId="8234"/>
      <sheetData sheetId="8235"/>
      <sheetData sheetId="8236"/>
      <sheetData sheetId="8237"/>
      <sheetData sheetId="8238"/>
      <sheetData sheetId="8239"/>
      <sheetData sheetId="8240"/>
      <sheetData sheetId="8241"/>
      <sheetData sheetId="8242"/>
      <sheetData sheetId="8243"/>
      <sheetData sheetId="8244"/>
      <sheetData sheetId="8245"/>
      <sheetData sheetId="8246"/>
      <sheetData sheetId="8247"/>
      <sheetData sheetId="8248"/>
      <sheetData sheetId="8249"/>
      <sheetData sheetId="8250"/>
      <sheetData sheetId="8251"/>
      <sheetData sheetId="8252"/>
      <sheetData sheetId="8253"/>
      <sheetData sheetId="8254"/>
      <sheetData sheetId="8255"/>
      <sheetData sheetId="8256"/>
      <sheetData sheetId="8257"/>
      <sheetData sheetId="8258"/>
      <sheetData sheetId="8259"/>
      <sheetData sheetId="8260"/>
      <sheetData sheetId="8261"/>
      <sheetData sheetId="8262"/>
      <sheetData sheetId="8263"/>
      <sheetData sheetId="8264"/>
      <sheetData sheetId="8265"/>
      <sheetData sheetId="8266"/>
      <sheetData sheetId="8267"/>
      <sheetData sheetId="8268"/>
      <sheetData sheetId="8269"/>
      <sheetData sheetId="8270"/>
      <sheetData sheetId="8271"/>
      <sheetData sheetId="8272"/>
      <sheetData sheetId="8273"/>
      <sheetData sheetId="8274"/>
      <sheetData sheetId="8275"/>
      <sheetData sheetId="8276"/>
      <sheetData sheetId="8277"/>
      <sheetData sheetId="8278"/>
      <sheetData sheetId="8279"/>
      <sheetData sheetId="8280"/>
      <sheetData sheetId="8281"/>
      <sheetData sheetId="8282"/>
      <sheetData sheetId="8283"/>
      <sheetData sheetId="8284"/>
      <sheetData sheetId="8285"/>
      <sheetData sheetId="8286"/>
      <sheetData sheetId="8287"/>
      <sheetData sheetId="8288"/>
      <sheetData sheetId="8289"/>
      <sheetData sheetId="8290"/>
      <sheetData sheetId="8291"/>
      <sheetData sheetId="8292"/>
      <sheetData sheetId="8293"/>
      <sheetData sheetId="8294"/>
      <sheetData sheetId="8295"/>
      <sheetData sheetId="8296"/>
      <sheetData sheetId="8297"/>
      <sheetData sheetId="8298"/>
      <sheetData sheetId="8299"/>
      <sheetData sheetId="8300"/>
      <sheetData sheetId="8301"/>
      <sheetData sheetId="8302"/>
      <sheetData sheetId="8303"/>
      <sheetData sheetId="8304"/>
      <sheetData sheetId="8305"/>
      <sheetData sheetId="8306"/>
      <sheetData sheetId="8307"/>
      <sheetData sheetId="8308"/>
      <sheetData sheetId="8309"/>
      <sheetData sheetId="8310"/>
      <sheetData sheetId="8311"/>
      <sheetData sheetId="8312"/>
      <sheetData sheetId="8313"/>
      <sheetData sheetId="8314"/>
      <sheetData sheetId="8315"/>
      <sheetData sheetId="8316"/>
      <sheetData sheetId="8317"/>
      <sheetData sheetId="8318"/>
      <sheetData sheetId="8319"/>
      <sheetData sheetId="8320"/>
      <sheetData sheetId="8321"/>
      <sheetData sheetId="8322"/>
      <sheetData sheetId="8323"/>
      <sheetData sheetId="8324"/>
      <sheetData sheetId="8325"/>
      <sheetData sheetId="8326"/>
      <sheetData sheetId="8327"/>
      <sheetData sheetId="8328"/>
      <sheetData sheetId="8329"/>
      <sheetData sheetId="8330"/>
      <sheetData sheetId="8331"/>
      <sheetData sheetId="8332"/>
      <sheetData sheetId="8333"/>
      <sheetData sheetId="8334"/>
      <sheetData sheetId="8335"/>
      <sheetData sheetId="8336"/>
      <sheetData sheetId="8337"/>
      <sheetData sheetId="8338"/>
      <sheetData sheetId="8339"/>
      <sheetData sheetId="8340"/>
      <sheetData sheetId="8341"/>
      <sheetData sheetId="8342"/>
      <sheetData sheetId="8343"/>
      <sheetData sheetId="8344"/>
      <sheetData sheetId="8345"/>
      <sheetData sheetId="8346"/>
      <sheetData sheetId="8347"/>
      <sheetData sheetId="8348"/>
      <sheetData sheetId="8349"/>
      <sheetData sheetId="8350"/>
      <sheetData sheetId="8351"/>
      <sheetData sheetId="8352"/>
      <sheetData sheetId="8353"/>
      <sheetData sheetId="8354"/>
      <sheetData sheetId="8355"/>
      <sheetData sheetId="8356"/>
      <sheetData sheetId="8357"/>
      <sheetData sheetId="8358"/>
      <sheetData sheetId="8359"/>
      <sheetData sheetId="8360"/>
      <sheetData sheetId="8361"/>
      <sheetData sheetId="8362"/>
      <sheetData sheetId="8363"/>
      <sheetData sheetId="8364"/>
      <sheetData sheetId="8365"/>
      <sheetData sheetId="8366"/>
      <sheetData sheetId="8367"/>
      <sheetData sheetId="8368"/>
      <sheetData sheetId="8369"/>
      <sheetData sheetId="8370"/>
      <sheetData sheetId="8371"/>
      <sheetData sheetId="8372"/>
      <sheetData sheetId="8373"/>
      <sheetData sheetId="8374"/>
      <sheetData sheetId="8375"/>
      <sheetData sheetId="8376"/>
      <sheetData sheetId="8377"/>
      <sheetData sheetId="8378"/>
      <sheetData sheetId="8379"/>
      <sheetData sheetId="8380"/>
      <sheetData sheetId="8381"/>
      <sheetData sheetId="8382"/>
      <sheetData sheetId="8383"/>
      <sheetData sheetId="8384"/>
      <sheetData sheetId="8385"/>
      <sheetData sheetId="8386"/>
      <sheetData sheetId="8387"/>
      <sheetData sheetId="8388"/>
      <sheetData sheetId="8389"/>
      <sheetData sheetId="8390"/>
      <sheetData sheetId="8391"/>
      <sheetData sheetId="8392"/>
      <sheetData sheetId="8393"/>
      <sheetData sheetId="8394"/>
      <sheetData sheetId="8395"/>
      <sheetData sheetId="8396"/>
      <sheetData sheetId="8397"/>
      <sheetData sheetId="8398"/>
      <sheetData sheetId="8399"/>
      <sheetData sheetId="8400"/>
      <sheetData sheetId="8401"/>
      <sheetData sheetId="8402"/>
      <sheetData sheetId="8403"/>
      <sheetData sheetId="8404"/>
      <sheetData sheetId="8405"/>
      <sheetData sheetId="8406"/>
      <sheetData sheetId="8407"/>
      <sheetData sheetId="8408"/>
      <sheetData sheetId="8409"/>
      <sheetData sheetId="8410"/>
      <sheetData sheetId="8411"/>
      <sheetData sheetId="8412"/>
      <sheetData sheetId="8413"/>
      <sheetData sheetId="8414"/>
      <sheetData sheetId="8415"/>
      <sheetData sheetId="8416"/>
      <sheetData sheetId="8417"/>
      <sheetData sheetId="8418"/>
      <sheetData sheetId="8419"/>
      <sheetData sheetId="8420"/>
      <sheetData sheetId="8421"/>
      <sheetData sheetId="8422"/>
      <sheetData sheetId="8423"/>
      <sheetData sheetId="8424"/>
      <sheetData sheetId="8425"/>
      <sheetData sheetId="8426"/>
      <sheetData sheetId="8427"/>
      <sheetData sheetId="8428"/>
      <sheetData sheetId="8429"/>
      <sheetData sheetId="8430"/>
      <sheetData sheetId="8431"/>
      <sheetData sheetId="8432"/>
      <sheetData sheetId="8433"/>
      <sheetData sheetId="8434"/>
      <sheetData sheetId="8435"/>
      <sheetData sheetId="8436"/>
      <sheetData sheetId="8437"/>
      <sheetData sheetId="8438"/>
      <sheetData sheetId="8439"/>
      <sheetData sheetId="8440"/>
      <sheetData sheetId="8441"/>
      <sheetData sheetId="8442"/>
      <sheetData sheetId="8443"/>
      <sheetData sheetId="8444"/>
      <sheetData sheetId="8445"/>
      <sheetData sheetId="8446"/>
      <sheetData sheetId="8447"/>
      <sheetData sheetId="8448"/>
      <sheetData sheetId="8449"/>
      <sheetData sheetId="8450"/>
      <sheetData sheetId="8451"/>
      <sheetData sheetId="8452"/>
      <sheetData sheetId="8453"/>
      <sheetData sheetId="8454"/>
      <sheetData sheetId="8455"/>
      <sheetData sheetId="8456"/>
      <sheetData sheetId="8457"/>
      <sheetData sheetId="8458"/>
      <sheetData sheetId="8459"/>
      <sheetData sheetId="8460"/>
      <sheetData sheetId="8461"/>
      <sheetData sheetId="8462"/>
      <sheetData sheetId="8463"/>
      <sheetData sheetId="8464"/>
      <sheetData sheetId="8465"/>
      <sheetData sheetId="8466"/>
      <sheetData sheetId="8467"/>
      <sheetData sheetId="8468"/>
      <sheetData sheetId="8469"/>
      <sheetData sheetId="8470"/>
      <sheetData sheetId="8471"/>
      <sheetData sheetId="8472"/>
      <sheetData sheetId="8473"/>
      <sheetData sheetId="8474"/>
      <sheetData sheetId="8475"/>
      <sheetData sheetId="8476"/>
      <sheetData sheetId="8477"/>
      <sheetData sheetId="8478"/>
      <sheetData sheetId="8479"/>
      <sheetData sheetId="8480"/>
      <sheetData sheetId="8481"/>
      <sheetData sheetId="8482" refreshError="1"/>
      <sheetData sheetId="8483" refreshError="1"/>
      <sheetData sheetId="8484" refreshError="1"/>
      <sheetData sheetId="8485" refreshError="1"/>
      <sheetData sheetId="8486" refreshError="1"/>
      <sheetData sheetId="8487" refreshError="1"/>
      <sheetData sheetId="8488" refreshError="1"/>
      <sheetData sheetId="8489" refreshError="1"/>
      <sheetData sheetId="8490" refreshError="1"/>
      <sheetData sheetId="8491" refreshError="1"/>
      <sheetData sheetId="8492" refreshError="1"/>
      <sheetData sheetId="8493" refreshError="1"/>
      <sheetData sheetId="8494" refreshError="1"/>
      <sheetData sheetId="8495" refreshError="1"/>
      <sheetData sheetId="8496" refreshError="1"/>
      <sheetData sheetId="8497" refreshError="1"/>
      <sheetData sheetId="8498" refreshError="1"/>
      <sheetData sheetId="8499" refreshError="1"/>
      <sheetData sheetId="8500" refreshError="1"/>
      <sheetData sheetId="8501" refreshError="1"/>
      <sheetData sheetId="8502" refreshError="1"/>
      <sheetData sheetId="8503" refreshError="1"/>
      <sheetData sheetId="8504" refreshError="1"/>
      <sheetData sheetId="8505" refreshError="1"/>
      <sheetData sheetId="8506" refreshError="1"/>
      <sheetData sheetId="8507" refreshError="1"/>
      <sheetData sheetId="8508" refreshError="1"/>
      <sheetData sheetId="8509" refreshError="1"/>
      <sheetData sheetId="8510" refreshError="1"/>
      <sheetData sheetId="8511" refreshError="1"/>
      <sheetData sheetId="8512" refreshError="1"/>
      <sheetData sheetId="8513" refreshError="1"/>
      <sheetData sheetId="8514" refreshError="1"/>
      <sheetData sheetId="8515" refreshError="1"/>
      <sheetData sheetId="8516" refreshError="1"/>
      <sheetData sheetId="8517" refreshError="1"/>
      <sheetData sheetId="8518" refreshError="1"/>
      <sheetData sheetId="8519" refreshError="1"/>
      <sheetData sheetId="8520" refreshError="1"/>
      <sheetData sheetId="8521" refreshError="1"/>
      <sheetData sheetId="8522" refreshError="1"/>
      <sheetData sheetId="8523" refreshError="1"/>
      <sheetData sheetId="8524" refreshError="1"/>
      <sheetData sheetId="8525" refreshError="1"/>
      <sheetData sheetId="8526" refreshError="1"/>
      <sheetData sheetId="8527" refreshError="1"/>
      <sheetData sheetId="8528" refreshError="1"/>
      <sheetData sheetId="8529" refreshError="1"/>
      <sheetData sheetId="8530" refreshError="1"/>
      <sheetData sheetId="8531" refreshError="1"/>
      <sheetData sheetId="8532" refreshError="1"/>
      <sheetData sheetId="8533" refreshError="1"/>
      <sheetData sheetId="8534" refreshError="1"/>
      <sheetData sheetId="8535" refreshError="1"/>
      <sheetData sheetId="8536" refreshError="1"/>
      <sheetData sheetId="8537" refreshError="1"/>
      <sheetData sheetId="8538" refreshError="1"/>
      <sheetData sheetId="8539" refreshError="1"/>
      <sheetData sheetId="8540" refreshError="1"/>
      <sheetData sheetId="8541" refreshError="1"/>
      <sheetData sheetId="8542" refreshError="1"/>
      <sheetData sheetId="8543" refreshError="1"/>
      <sheetData sheetId="8544" refreshError="1"/>
      <sheetData sheetId="8545" refreshError="1"/>
      <sheetData sheetId="8546" refreshError="1"/>
      <sheetData sheetId="8547" refreshError="1"/>
      <sheetData sheetId="8548" refreshError="1"/>
      <sheetData sheetId="8549" refreshError="1"/>
      <sheetData sheetId="8550" refreshError="1"/>
      <sheetData sheetId="8551" refreshError="1"/>
      <sheetData sheetId="8552" refreshError="1"/>
      <sheetData sheetId="8553" refreshError="1"/>
      <sheetData sheetId="8554" refreshError="1"/>
      <sheetData sheetId="8555" refreshError="1"/>
      <sheetData sheetId="8556" refreshError="1"/>
      <sheetData sheetId="8557" refreshError="1"/>
      <sheetData sheetId="8558" refreshError="1"/>
      <sheetData sheetId="8559" refreshError="1"/>
      <sheetData sheetId="8560" refreshError="1"/>
      <sheetData sheetId="8561" refreshError="1"/>
      <sheetData sheetId="8562" refreshError="1"/>
      <sheetData sheetId="8563" refreshError="1"/>
      <sheetData sheetId="8564" refreshError="1"/>
      <sheetData sheetId="8565" refreshError="1"/>
      <sheetData sheetId="8566" refreshError="1"/>
      <sheetData sheetId="8567" refreshError="1"/>
      <sheetData sheetId="8568" refreshError="1"/>
      <sheetData sheetId="8569" refreshError="1"/>
      <sheetData sheetId="8570" refreshError="1"/>
      <sheetData sheetId="8571" refreshError="1"/>
      <sheetData sheetId="8572" refreshError="1"/>
      <sheetData sheetId="8573" refreshError="1"/>
      <sheetData sheetId="8574" refreshError="1"/>
      <sheetData sheetId="8575" refreshError="1"/>
      <sheetData sheetId="8576" refreshError="1"/>
      <sheetData sheetId="8577" refreshError="1"/>
      <sheetData sheetId="8578" refreshError="1"/>
      <sheetData sheetId="8579" refreshError="1"/>
      <sheetData sheetId="8580" refreshError="1"/>
      <sheetData sheetId="8581" refreshError="1"/>
      <sheetData sheetId="8582" refreshError="1"/>
      <sheetData sheetId="8583" refreshError="1"/>
      <sheetData sheetId="8584" refreshError="1"/>
      <sheetData sheetId="8585" refreshError="1"/>
      <sheetData sheetId="8586" refreshError="1"/>
      <sheetData sheetId="8587" refreshError="1"/>
      <sheetData sheetId="8588" refreshError="1"/>
      <sheetData sheetId="8589" refreshError="1"/>
      <sheetData sheetId="8590" refreshError="1"/>
      <sheetData sheetId="8591" refreshError="1"/>
      <sheetData sheetId="8592" refreshError="1"/>
      <sheetData sheetId="8593" refreshError="1"/>
      <sheetData sheetId="8594" refreshError="1"/>
      <sheetData sheetId="8595" refreshError="1"/>
      <sheetData sheetId="8596" refreshError="1"/>
      <sheetData sheetId="8597" refreshError="1"/>
      <sheetData sheetId="8598" refreshError="1"/>
      <sheetData sheetId="8599" refreshError="1"/>
      <sheetData sheetId="8600" refreshError="1"/>
      <sheetData sheetId="8601" refreshError="1"/>
      <sheetData sheetId="8602" refreshError="1"/>
      <sheetData sheetId="8603" refreshError="1"/>
      <sheetData sheetId="8604" refreshError="1"/>
      <sheetData sheetId="8605" refreshError="1"/>
      <sheetData sheetId="8606" refreshError="1"/>
      <sheetData sheetId="8607" refreshError="1"/>
      <sheetData sheetId="8608" refreshError="1"/>
      <sheetData sheetId="8609" refreshError="1"/>
      <sheetData sheetId="8610" refreshError="1"/>
      <sheetData sheetId="8611" refreshError="1"/>
      <sheetData sheetId="8612" refreshError="1"/>
      <sheetData sheetId="8613" refreshError="1"/>
      <sheetData sheetId="8614" refreshError="1"/>
      <sheetData sheetId="8615" refreshError="1"/>
      <sheetData sheetId="8616" refreshError="1"/>
      <sheetData sheetId="8617" refreshError="1"/>
      <sheetData sheetId="8618" refreshError="1"/>
      <sheetData sheetId="8619" refreshError="1"/>
      <sheetData sheetId="8620" refreshError="1"/>
      <sheetData sheetId="8621" refreshError="1"/>
      <sheetData sheetId="8622" refreshError="1"/>
      <sheetData sheetId="8623" refreshError="1"/>
      <sheetData sheetId="8624" refreshError="1"/>
      <sheetData sheetId="8625" refreshError="1"/>
      <sheetData sheetId="8626" refreshError="1"/>
      <sheetData sheetId="8627" refreshError="1"/>
      <sheetData sheetId="8628" refreshError="1"/>
      <sheetData sheetId="8629" refreshError="1"/>
      <sheetData sheetId="8630" refreshError="1"/>
      <sheetData sheetId="8631" refreshError="1"/>
      <sheetData sheetId="8632" refreshError="1"/>
      <sheetData sheetId="8633" refreshError="1"/>
      <sheetData sheetId="8634" refreshError="1"/>
      <sheetData sheetId="8635" refreshError="1"/>
      <sheetData sheetId="8636" refreshError="1"/>
      <sheetData sheetId="8637" refreshError="1"/>
      <sheetData sheetId="8638" refreshError="1"/>
      <sheetData sheetId="8639" refreshError="1"/>
      <sheetData sheetId="8640" refreshError="1"/>
      <sheetData sheetId="8641" refreshError="1"/>
      <sheetData sheetId="8642" refreshError="1"/>
      <sheetData sheetId="8643" refreshError="1"/>
      <sheetData sheetId="8644" refreshError="1"/>
      <sheetData sheetId="8645" refreshError="1"/>
      <sheetData sheetId="8646" refreshError="1"/>
      <sheetData sheetId="8647" refreshError="1"/>
      <sheetData sheetId="8648" refreshError="1"/>
      <sheetData sheetId="8649" refreshError="1"/>
      <sheetData sheetId="8650" refreshError="1"/>
      <sheetData sheetId="8651" refreshError="1"/>
      <sheetData sheetId="8652" refreshError="1"/>
      <sheetData sheetId="8653" refreshError="1"/>
      <sheetData sheetId="8654" refreshError="1"/>
      <sheetData sheetId="8655" refreshError="1"/>
      <sheetData sheetId="8656" refreshError="1"/>
      <sheetData sheetId="8657" refreshError="1"/>
      <sheetData sheetId="8658" refreshError="1"/>
      <sheetData sheetId="8659" refreshError="1"/>
      <sheetData sheetId="8660" refreshError="1"/>
      <sheetData sheetId="8661" refreshError="1"/>
      <sheetData sheetId="8662" refreshError="1"/>
      <sheetData sheetId="8663" refreshError="1"/>
      <sheetData sheetId="8664" refreshError="1"/>
      <sheetData sheetId="8665" refreshError="1"/>
      <sheetData sheetId="8666" refreshError="1"/>
      <sheetData sheetId="8667" refreshError="1"/>
      <sheetData sheetId="8668" refreshError="1"/>
      <sheetData sheetId="8669" refreshError="1"/>
      <sheetData sheetId="8670" refreshError="1"/>
      <sheetData sheetId="8671" refreshError="1"/>
      <sheetData sheetId="8672" refreshError="1"/>
      <sheetData sheetId="8673" refreshError="1"/>
      <sheetData sheetId="8674" refreshError="1"/>
      <sheetData sheetId="8675" refreshError="1"/>
      <sheetData sheetId="8676" refreshError="1"/>
      <sheetData sheetId="8677" refreshError="1"/>
      <sheetData sheetId="8678" refreshError="1"/>
      <sheetData sheetId="8679" refreshError="1"/>
      <sheetData sheetId="8680" refreshError="1"/>
      <sheetData sheetId="8681" refreshError="1"/>
      <sheetData sheetId="8682" refreshError="1"/>
      <sheetData sheetId="8683" refreshError="1"/>
      <sheetData sheetId="8684" refreshError="1"/>
      <sheetData sheetId="8685" refreshError="1"/>
      <sheetData sheetId="8686" refreshError="1"/>
      <sheetData sheetId="8687" refreshError="1"/>
      <sheetData sheetId="8688" refreshError="1"/>
      <sheetData sheetId="8689" refreshError="1"/>
      <sheetData sheetId="8690" refreshError="1"/>
      <sheetData sheetId="8691" refreshError="1"/>
      <sheetData sheetId="8692" refreshError="1"/>
      <sheetData sheetId="8693" refreshError="1"/>
      <sheetData sheetId="8694" refreshError="1"/>
      <sheetData sheetId="8695" refreshError="1"/>
      <sheetData sheetId="8696" refreshError="1"/>
      <sheetData sheetId="8697" refreshError="1"/>
      <sheetData sheetId="8698" refreshError="1"/>
      <sheetData sheetId="8699" refreshError="1"/>
      <sheetData sheetId="8700" refreshError="1"/>
      <sheetData sheetId="8701" refreshError="1"/>
      <sheetData sheetId="8702" refreshError="1"/>
      <sheetData sheetId="8703" refreshError="1"/>
      <sheetData sheetId="8704" refreshError="1"/>
      <sheetData sheetId="8705" refreshError="1"/>
      <sheetData sheetId="8706" refreshError="1"/>
      <sheetData sheetId="8707" refreshError="1"/>
      <sheetData sheetId="8708" refreshError="1"/>
      <sheetData sheetId="8709" refreshError="1"/>
      <sheetData sheetId="8710" refreshError="1"/>
      <sheetData sheetId="8711" refreshError="1"/>
      <sheetData sheetId="8712" refreshError="1"/>
      <sheetData sheetId="8713" refreshError="1"/>
      <sheetData sheetId="8714" refreshError="1"/>
      <sheetData sheetId="8715" refreshError="1"/>
      <sheetData sheetId="8716" refreshError="1"/>
      <sheetData sheetId="8717" refreshError="1"/>
      <sheetData sheetId="8718" refreshError="1"/>
      <sheetData sheetId="8719" refreshError="1"/>
      <sheetData sheetId="8720" refreshError="1"/>
      <sheetData sheetId="8721" refreshError="1"/>
      <sheetData sheetId="8722" refreshError="1"/>
      <sheetData sheetId="8723" refreshError="1"/>
      <sheetData sheetId="8724" refreshError="1"/>
      <sheetData sheetId="8725" refreshError="1"/>
      <sheetData sheetId="8726" refreshError="1"/>
      <sheetData sheetId="8727" refreshError="1"/>
      <sheetData sheetId="8728" refreshError="1"/>
      <sheetData sheetId="8729" refreshError="1"/>
      <sheetData sheetId="8730" refreshError="1"/>
      <sheetData sheetId="8731" refreshError="1"/>
      <sheetData sheetId="8732" refreshError="1"/>
      <sheetData sheetId="8733" refreshError="1"/>
      <sheetData sheetId="8734" refreshError="1"/>
      <sheetData sheetId="8735" refreshError="1"/>
      <sheetData sheetId="8736" refreshError="1"/>
      <sheetData sheetId="8737" refreshError="1"/>
      <sheetData sheetId="8738" refreshError="1"/>
      <sheetData sheetId="8739" refreshError="1"/>
      <sheetData sheetId="8740" refreshError="1"/>
      <sheetData sheetId="8741" refreshError="1"/>
      <sheetData sheetId="8742" refreshError="1"/>
      <sheetData sheetId="8743" refreshError="1"/>
      <sheetData sheetId="8744" refreshError="1"/>
      <sheetData sheetId="8745" refreshError="1"/>
      <sheetData sheetId="8746" refreshError="1"/>
      <sheetData sheetId="8747" refreshError="1"/>
      <sheetData sheetId="8748" refreshError="1"/>
      <sheetData sheetId="8749" refreshError="1"/>
      <sheetData sheetId="8750" refreshError="1"/>
      <sheetData sheetId="8751" refreshError="1"/>
      <sheetData sheetId="8752" refreshError="1"/>
      <sheetData sheetId="8753" refreshError="1"/>
      <sheetData sheetId="8754" refreshError="1"/>
      <sheetData sheetId="8755" refreshError="1"/>
      <sheetData sheetId="8756" refreshError="1"/>
      <sheetData sheetId="8757" refreshError="1"/>
      <sheetData sheetId="8758" refreshError="1"/>
      <sheetData sheetId="8759" refreshError="1"/>
      <sheetData sheetId="8760" refreshError="1"/>
      <sheetData sheetId="8761" refreshError="1"/>
      <sheetData sheetId="8762" refreshError="1"/>
      <sheetData sheetId="8763" refreshError="1"/>
      <sheetData sheetId="8764" refreshError="1"/>
      <sheetData sheetId="8765" refreshError="1"/>
      <sheetData sheetId="8766" refreshError="1"/>
      <sheetData sheetId="8767" refreshError="1"/>
      <sheetData sheetId="8768" refreshError="1"/>
      <sheetData sheetId="8769" refreshError="1"/>
      <sheetData sheetId="8770" refreshError="1"/>
      <sheetData sheetId="8771" refreshError="1"/>
      <sheetData sheetId="8772" refreshError="1"/>
      <sheetData sheetId="8773" refreshError="1"/>
      <sheetData sheetId="8774" refreshError="1"/>
      <sheetData sheetId="8775" refreshError="1"/>
      <sheetData sheetId="8776" refreshError="1"/>
      <sheetData sheetId="8777" refreshError="1"/>
      <sheetData sheetId="8778" refreshError="1"/>
      <sheetData sheetId="8779" refreshError="1"/>
      <sheetData sheetId="8780" refreshError="1"/>
      <sheetData sheetId="8781" refreshError="1"/>
      <sheetData sheetId="8782" refreshError="1"/>
      <sheetData sheetId="8783" refreshError="1"/>
      <sheetData sheetId="8784" refreshError="1"/>
      <sheetData sheetId="8785" refreshError="1"/>
      <sheetData sheetId="8786" refreshError="1"/>
      <sheetData sheetId="8787" refreshError="1"/>
      <sheetData sheetId="8788" refreshError="1"/>
      <sheetData sheetId="8789" refreshError="1"/>
      <sheetData sheetId="8790" refreshError="1"/>
      <sheetData sheetId="8791" refreshError="1"/>
      <sheetData sheetId="8792" refreshError="1"/>
      <sheetData sheetId="8793" refreshError="1"/>
      <sheetData sheetId="8794" refreshError="1"/>
      <sheetData sheetId="8795" refreshError="1"/>
      <sheetData sheetId="8796" refreshError="1"/>
      <sheetData sheetId="8797" refreshError="1"/>
      <sheetData sheetId="8798" refreshError="1"/>
      <sheetData sheetId="8799" refreshError="1"/>
      <sheetData sheetId="8800" refreshError="1"/>
      <sheetData sheetId="8801" refreshError="1"/>
      <sheetData sheetId="8802" refreshError="1"/>
      <sheetData sheetId="8803" refreshError="1"/>
      <sheetData sheetId="8804" refreshError="1"/>
      <sheetData sheetId="8805" refreshError="1"/>
      <sheetData sheetId="8806" refreshError="1"/>
      <sheetData sheetId="8807" refreshError="1"/>
      <sheetData sheetId="8808" refreshError="1"/>
      <sheetData sheetId="8809" refreshError="1"/>
      <sheetData sheetId="8810" refreshError="1"/>
      <sheetData sheetId="8811" refreshError="1"/>
      <sheetData sheetId="8812" refreshError="1"/>
      <sheetData sheetId="8813" refreshError="1"/>
      <sheetData sheetId="8814" refreshError="1"/>
      <sheetData sheetId="8815" refreshError="1"/>
      <sheetData sheetId="8816" refreshError="1"/>
      <sheetData sheetId="8817" refreshError="1"/>
      <sheetData sheetId="8818" refreshError="1"/>
      <sheetData sheetId="8819" refreshError="1"/>
      <sheetData sheetId="8820" refreshError="1"/>
      <sheetData sheetId="8821" refreshError="1"/>
      <sheetData sheetId="8822" refreshError="1"/>
      <sheetData sheetId="8823" refreshError="1"/>
      <sheetData sheetId="8824" refreshError="1"/>
      <sheetData sheetId="8825" refreshError="1"/>
      <sheetData sheetId="8826" refreshError="1"/>
      <sheetData sheetId="8827" refreshError="1"/>
      <sheetData sheetId="8828" refreshError="1"/>
      <sheetData sheetId="8829" refreshError="1"/>
      <sheetData sheetId="8830" refreshError="1"/>
      <sheetData sheetId="8831" refreshError="1"/>
      <sheetData sheetId="8832" refreshError="1"/>
      <sheetData sheetId="8833" refreshError="1"/>
      <sheetData sheetId="8834" refreshError="1"/>
      <sheetData sheetId="8835" refreshError="1"/>
      <sheetData sheetId="8836" refreshError="1"/>
      <sheetData sheetId="8837" refreshError="1"/>
      <sheetData sheetId="8838" refreshError="1"/>
      <sheetData sheetId="8839" refreshError="1"/>
      <sheetData sheetId="8840" refreshError="1"/>
      <sheetData sheetId="8841" refreshError="1"/>
      <sheetData sheetId="8842" refreshError="1"/>
      <sheetData sheetId="8843" refreshError="1"/>
      <sheetData sheetId="8844" refreshError="1"/>
      <sheetData sheetId="8845" refreshError="1"/>
      <sheetData sheetId="8846" refreshError="1"/>
      <sheetData sheetId="8847" refreshError="1"/>
      <sheetData sheetId="8848" refreshError="1"/>
      <sheetData sheetId="8849" refreshError="1"/>
      <sheetData sheetId="8850" refreshError="1"/>
      <sheetData sheetId="8851" refreshError="1"/>
      <sheetData sheetId="8852" refreshError="1"/>
      <sheetData sheetId="8853" refreshError="1"/>
      <sheetData sheetId="8854" refreshError="1"/>
      <sheetData sheetId="8855" refreshError="1"/>
      <sheetData sheetId="8856" refreshError="1"/>
      <sheetData sheetId="8857" refreshError="1"/>
      <sheetData sheetId="8858" refreshError="1"/>
      <sheetData sheetId="8859" refreshError="1"/>
      <sheetData sheetId="8860" refreshError="1"/>
      <sheetData sheetId="8861" refreshError="1"/>
      <sheetData sheetId="8862" refreshError="1"/>
      <sheetData sheetId="8863" refreshError="1"/>
      <sheetData sheetId="8864" refreshError="1"/>
      <sheetData sheetId="8865" refreshError="1"/>
      <sheetData sheetId="8866" refreshError="1"/>
      <sheetData sheetId="8867" refreshError="1"/>
      <sheetData sheetId="8868" refreshError="1"/>
      <sheetData sheetId="8869" refreshError="1"/>
      <sheetData sheetId="8870" refreshError="1"/>
      <sheetData sheetId="8871" refreshError="1"/>
      <sheetData sheetId="8872"/>
      <sheetData sheetId="8873"/>
      <sheetData sheetId="8874" refreshError="1"/>
      <sheetData sheetId="8875" refreshError="1"/>
      <sheetData sheetId="8876" refreshError="1"/>
      <sheetData sheetId="8877" refreshError="1"/>
      <sheetData sheetId="8878" refreshError="1"/>
      <sheetData sheetId="8879" refreshError="1"/>
      <sheetData sheetId="8880" refreshError="1"/>
      <sheetData sheetId="8881" refreshError="1"/>
      <sheetData sheetId="8882" refreshError="1"/>
      <sheetData sheetId="8883" refreshError="1"/>
      <sheetData sheetId="8884" refreshError="1"/>
      <sheetData sheetId="8885" refreshError="1"/>
      <sheetData sheetId="8886" refreshError="1"/>
      <sheetData sheetId="8887" refreshError="1"/>
      <sheetData sheetId="8888" refreshError="1"/>
      <sheetData sheetId="8889" refreshError="1"/>
      <sheetData sheetId="8890" refreshError="1"/>
      <sheetData sheetId="8891" refreshError="1"/>
      <sheetData sheetId="8892" refreshError="1"/>
      <sheetData sheetId="8893" refreshError="1"/>
      <sheetData sheetId="8894" refreshError="1"/>
      <sheetData sheetId="8895" refreshError="1"/>
      <sheetData sheetId="8896" refreshError="1"/>
      <sheetData sheetId="8897" refreshError="1"/>
      <sheetData sheetId="8898" refreshError="1"/>
      <sheetData sheetId="8899" refreshError="1"/>
      <sheetData sheetId="8900" refreshError="1"/>
      <sheetData sheetId="8901" refreshError="1"/>
      <sheetData sheetId="8902" refreshError="1"/>
      <sheetData sheetId="8903" refreshError="1"/>
      <sheetData sheetId="8904" refreshError="1"/>
      <sheetData sheetId="8905" refreshError="1"/>
      <sheetData sheetId="8906" refreshError="1"/>
      <sheetData sheetId="8907" refreshError="1"/>
      <sheetData sheetId="8908" refreshError="1"/>
      <sheetData sheetId="8909" refreshError="1"/>
      <sheetData sheetId="8910" refreshError="1"/>
      <sheetData sheetId="8911" refreshError="1"/>
      <sheetData sheetId="8912" refreshError="1"/>
      <sheetData sheetId="8913" refreshError="1"/>
      <sheetData sheetId="8914" refreshError="1"/>
      <sheetData sheetId="8915" refreshError="1"/>
      <sheetData sheetId="8916" refreshError="1"/>
      <sheetData sheetId="8917" refreshError="1"/>
      <sheetData sheetId="8918" refreshError="1"/>
      <sheetData sheetId="8919" refreshError="1"/>
      <sheetData sheetId="8920" refreshError="1"/>
      <sheetData sheetId="8921" refreshError="1"/>
      <sheetData sheetId="8922" refreshError="1"/>
      <sheetData sheetId="8923" refreshError="1"/>
      <sheetData sheetId="8924" refreshError="1"/>
      <sheetData sheetId="8925" refreshError="1"/>
      <sheetData sheetId="8926" refreshError="1"/>
      <sheetData sheetId="8927" refreshError="1"/>
      <sheetData sheetId="8928" refreshError="1"/>
      <sheetData sheetId="8929"/>
      <sheetData sheetId="8930" refreshError="1"/>
      <sheetData sheetId="8931" refreshError="1"/>
      <sheetData sheetId="8932" refreshError="1"/>
      <sheetData sheetId="8933" refreshError="1"/>
      <sheetData sheetId="8934" refreshError="1"/>
      <sheetData sheetId="8935" refreshError="1"/>
      <sheetData sheetId="8936" refreshError="1"/>
      <sheetData sheetId="8937" refreshError="1"/>
      <sheetData sheetId="8938" refreshError="1"/>
      <sheetData sheetId="8939" refreshError="1"/>
      <sheetData sheetId="8940" refreshError="1"/>
      <sheetData sheetId="8941" refreshError="1"/>
      <sheetData sheetId="8942" refreshError="1"/>
      <sheetData sheetId="8943" refreshError="1"/>
      <sheetData sheetId="8944" refreshError="1"/>
      <sheetData sheetId="8945" refreshError="1"/>
      <sheetData sheetId="8946" refreshError="1"/>
      <sheetData sheetId="8947" refreshError="1"/>
      <sheetData sheetId="8948" refreshError="1"/>
      <sheetData sheetId="8949" refreshError="1"/>
      <sheetData sheetId="8950" refreshError="1"/>
      <sheetData sheetId="8951" refreshError="1"/>
      <sheetData sheetId="8952" refreshError="1"/>
      <sheetData sheetId="8953" refreshError="1"/>
      <sheetData sheetId="8954" refreshError="1"/>
      <sheetData sheetId="8955" refreshError="1"/>
      <sheetData sheetId="8956" refreshError="1"/>
      <sheetData sheetId="8957" refreshError="1"/>
      <sheetData sheetId="8958" refreshError="1"/>
      <sheetData sheetId="8959" refreshError="1"/>
      <sheetData sheetId="8960" refreshError="1"/>
      <sheetData sheetId="8961" refreshError="1"/>
      <sheetData sheetId="8962" refreshError="1"/>
      <sheetData sheetId="8963" refreshError="1"/>
      <sheetData sheetId="8964" refreshError="1"/>
      <sheetData sheetId="8965" refreshError="1"/>
      <sheetData sheetId="8966" refreshError="1"/>
      <sheetData sheetId="8967" refreshError="1"/>
      <sheetData sheetId="8968" refreshError="1"/>
      <sheetData sheetId="8969" refreshError="1"/>
      <sheetData sheetId="8970"/>
      <sheetData sheetId="8971"/>
      <sheetData sheetId="8972"/>
      <sheetData sheetId="8973"/>
      <sheetData sheetId="8974"/>
      <sheetData sheetId="8975" refreshError="1"/>
      <sheetData sheetId="8976" refreshError="1"/>
      <sheetData sheetId="8977"/>
      <sheetData sheetId="8978"/>
      <sheetData sheetId="8979" refreshError="1"/>
      <sheetData sheetId="8980" refreshError="1"/>
      <sheetData sheetId="8981" refreshError="1"/>
      <sheetData sheetId="8982"/>
      <sheetData sheetId="8983" refreshError="1"/>
      <sheetData sheetId="8984" refreshError="1"/>
      <sheetData sheetId="8985" refreshError="1"/>
      <sheetData sheetId="8986" refreshError="1"/>
      <sheetData sheetId="8987" refreshError="1"/>
      <sheetData sheetId="8988"/>
      <sheetData sheetId="8989" refreshError="1"/>
      <sheetData sheetId="8990" refreshError="1"/>
      <sheetData sheetId="8991" refreshError="1"/>
      <sheetData sheetId="8992" refreshError="1"/>
      <sheetData sheetId="8993" refreshError="1"/>
      <sheetData sheetId="8994" refreshError="1"/>
      <sheetData sheetId="8995" refreshError="1"/>
      <sheetData sheetId="8996" refreshError="1"/>
      <sheetData sheetId="8997" refreshError="1"/>
      <sheetData sheetId="8998" refreshError="1"/>
      <sheetData sheetId="8999" refreshError="1"/>
      <sheetData sheetId="9000" refreshError="1"/>
      <sheetData sheetId="9001" refreshError="1"/>
      <sheetData sheetId="9002" refreshError="1"/>
      <sheetData sheetId="9003" refreshError="1"/>
      <sheetData sheetId="9004" refreshError="1"/>
      <sheetData sheetId="9005" refreshError="1"/>
      <sheetData sheetId="9006" refreshError="1"/>
      <sheetData sheetId="9007" refreshError="1"/>
      <sheetData sheetId="9008" refreshError="1"/>
      <sheetData sheetId="9009" refreshError="1"/>
      <sheetData sheetId="9010" refreshError="1"/>
      <sheetData sheetId="9011" refreshError="1"/>
      <sheetData sheetId="9012" refreshError="1"/>
      <sheetData sheetId="9013" refreshError="1"/>
      <sheetData sheetId="9014" refreshError="1"/>
      <sheetData sheetId="9015" refreshError="1"/>
      <sheetData sheetId="9016" refreshError="1"/>
      <sheetData sheetId="9017" refreshError="1"/>
      <sheetData sheetId="9018" refreshError="1"/>
      <sheetData sheetId="9019" refreshError="1"/>
      <sheetData sheetId="9020" refreshError="1"/>
      <sheetData sheetId="9021" refreshError="1"/>
      <sheetData sheetId="9022" refreshError="1"/>
      <sheetData sheetId="9023" refreshError="1"/>
      <sheetData sheetId="9024" refreshError="1"/>
      <sheetData sheetId="9025" refreshError="1"/>
      <sheetData sheetId="9026" refreshError="1"/>
      <sheetData sheetId="9027" refreshError="1"/>
      <sheetData sheetId="9028" refreshError="1"/>
      <sheetData sheetId="9029" refreshError="1"/>
      <sheetData sheetId="9030" refreshError="1"/>
      <sheetData sheetId="9031" refreshError="1"/>
      <sheetData sheetId="9032" refreshError="1"/>
      <sheetData sheetId="9033" refreshError="1"/>
      <sheetData sheetId="9034" refreshError="1"/>
      <sheetData sheetId="9035" refreshError="1"/>
      <sheetData sheetId="9036" refreshError="1"/>
      <sheetData sheetId="9037" refreshError="1"/>
      <sheetData sheetId="9038" refreshError="1"/>
      <sheetData sheetId="9039" refreshError="1"/>
      <sheetData sheetId="9040"/>
      <sheetData sheetId="9041"/>
      <sheetData sheetId="9042"/>
      <sheetData sheetId="9043"/>
      <sheetData sheetId="9044"/>
      <sheetData sheetId="9045"/>
      <sheetData sheetId="9046"/>
      <sheetData sheetId="9047"/>
      <sheetData sheetId="9048"/>
      <sheetData sheetId="9049"/>
      <sheetData sheetId="9050"/>
      <sheetData sheetId="9051"/>
      <sheetData sheetId="9052"/>
      <sheetData sheetId="9053"/>
      <sheetData sheetId="9054"/>
      <sheetData sheetId="9055"/>
      <sheetData sheetId="9056"/>
      <sheetData sheetId="9057"/>
      <sheetData sheetId="9058"/>
      <sheetData sheetId="9059" refreshError="1"/>
      <sheetData sheetId="9060" refreshError="1"/>
      <sheetData sheetId="9061" refreshError="1"/>
      <sheetData sheetId="9062" refreshError="1"/>
      <sheetData sheetId="9063" refreshError="1"/>
      <sheetData sheetId="9064" refreshError="1"/>
      <sheetData sheetId="9065" refreshError="1"/>
      <sheetData sheetId="9066" refreshError="1"/>
      <sheetData sheetId="9067" refreshError="1"/>
      <sheetData sheetId="9068" refreshError="1"/>
      <sheetData sheetId="9069" refreshError="1"/>
      <sheetData sheetId="9070" refreshError="1"/>
      <sheetData sheetId="9071" refreshError="1"/>
      <sheetData sheetId="9072" refreshError="1"/>
      <sheetData sheetId="9073" refreshError="1"/>
      <sheetData sheetId="9074" refreshError="1"/>
      <sheetData sheetId="9075" refreshError="1"/>
      <sheetData sheetId="9076" refreshError="1"/>
      <sheetData sheetId="9077" refreshError="1"/>
      <sheetData sheetId="9078" refreshError="1"/>
      <sheetData sheetId="9079" refreshError="1"/>
      <sheetData sheetId="9080" refreshError="1"/>
      <sheetData sheetId="9081" refreshError="1"/>
      <sheetData sheetId="9082" refreshError="1"/>
      <sheetData sheetId="9083" refreshError="1"/>
      <sheetData sheetId="9084" refreshError="1"/>
      <sheetData sheetId="9085" refreshError="1"/>
      <sheetData sheetId="9086" refreshError="1"/>
      <sheetData sheetId="9087" refreshError="1"/>
      <sheetData sheetId="9088" refreshError="1"/>
      <sheetData sheetId="9089" refreshError="1"/>
      <sheetData sheetId="9090" refreshError="1"/>
      <sheetData sheetId="9091" refreshError="1"/>
      <sheetData sheetId="9092" refreshError="1"/>
      <sheetData sheetId="9093" refreshError="1"/>
      <sheetData sheetId="9094" refreshError="1"/>
      <sheetData sheetId="9095" refreshError="1"/>
      <sheetData sheetId="9096" refreshError="1"/>
      <sheetData sheetId="9097" refreshError="1"/>
      <sheetData sheetId="9098" refreshError="1"/>
      <sheetData sheetId="9099" refreshError="1"/>
      <sheetData sheetId="9100" refreshError="1"/>
      <sheetData sheetId="9101" refreshError="1"/>
      <sheetData sheetId="9102" refreshError="1"/>
      <sheetData sheetId="9103" refreshError="1"/>
      <sheetData sheetId="9104" refreshError="1"/>
      <sheetData sheetId="9105" refreshError="1"/>
      <sheetData sheetId="9106" refreshError="1"/>
      <sheetData sheetId="9107" refreshError="1"/>
      <sheetData sheetId="9108" refreshError="1"/>
      <sheetData sheetId="9109" refreshError="1"/>
      <sheetData sheetId="9110" refreshError="1"/>
      <sheetData sheetId="9111" refreshError="1"/>
      <sheetData sheetId="9112" refreshError="1"/>
      <sheetData sheetId="9113" refreshError="1"/>
      <sheetData sheetId="9114" refreshError="1"/>
      <sheetData sheetId="9115" refreshError="1"/>
      <sheetData sheetId="9116" refreshError="1"/>
      <sheetData sheetId="9117" refreshError="1"/>
      <sheetData sheetId="9118" refreshError="1"/>
      <sheetData sheetId="9119" refreshError="1"/>
      <sheetData sheetId="9120" refreshError="1"/>
      <sheetData sheetId="9121" refreshError="1"/>
      <sheetData sheetId="9122" refreshError="1"/>
      <sheetData sheetId="9123" refreshError="1"/>
      <sheetData sheetId="9124" refreshError="1"/>
      <sheetData sheetId="9125" refreshError="1"/>
      <sheetData sheetId="9126" refreshError="1"/>
      <sheetData sheetId="9127" refreshError="1"/>
      <sheetData sheetId="9128" refreshError="1"/>
      <sheetData sheetId="9129" refreshError="1"/>
      <sheetData sheetId="9130" refreshError="1"/>
      <sheetData sheetId="9131" refreshError="1"/>
      <sheetData sheetId="9132" refreshError="1"/>
      <sheetData sheetId="9133" refreshError="1"/>
      <sheetData sheetId="9134" refreshError="1"/>
      <sheetData sheetId="9135" refreshError="1"/>
      <sheetData sheetId="9136" refreshError="1"/>
      <sheetData sheetId="9137" refreshError="1"/>
      <sheetData sheetId="9138" refreshError="1"/>
      <sheetData sheetId="9139" refreshError="1"/>
      <sheetData sheetId="9140" refreshError="1"/>
      <sheetData sheetId="9141" refreshError="1"/>
      <sheetData sheetId="9142" refreshError="1"/>
      <sheetData sheetId="9143" refreshError="1"/>
      <sheetData sheetId="9144" refreshError="1"/>
      <sheetData sheetId="9145" refreshError="1"/>
      <sheetData sheetId="9146" refreshError="1"/>
      <sheetData sheetId="9147" refreshError="1"/>
      <sheetData sheetId="9148" refreshError="1"/>
      <sheetData sheetId="9149" refreshError="1"/>
      <sheetData sheetId="9150" refreshError="1"/>
      <sheetData sheetId="9151" refreshError="1"/>
      <sheetData sheetId="9152" refreshError="1"/>
      <sheetData sheetId="9153" refreshError="1"/>
      <sheetData sheetId="9154" refreshError="1"/>
      <sheetData sheetId="9155" refreshError="1"/>
      <sheetData sheetId="9156" refreshError="1"/>
      <sheetData sheetId="9157" refreshError="1"/>
      <sheetData sheetId="9158" refreshError="1"/>
      <sheetData sheetId="9159" refreshError="1"/>
      <sheetData sheetId="9160" refreshError="1"/>
      <sheetData sheetId="9161" refreshError="1"/>
      <sheetData sheetId="9162"/>
      <sheetData sheetId="9163" refreshError="1"/>
      <sheetData sheetId="9164" refreshError="1"/>
      <sheetData sheetId="9165" refreshError="1"/>
      <sheetData sheetId="9166" refreshError="1"/>
      <sheetData sheetId="9167" refreshError="1"/>
      <sheetData sheetId="9168" refreshError="1"/>
      <sheetData sheetId="9169" refreshError="1"/>
      <sheetData sheetId="9170" refreshError="1"/>
      <sheetData sheetId="917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1 HAGIANG"/>
      <sheetName val="2 TUYEN QUANG"/>
      <sheetName val="3 CAOBANG"/>
      <sheetName val="4 LANGSON"/>
      <sheetName val="5 LAOCAI"/>
      <sheetName val="6 YENBAI"/>
      <sheetName val="7 THAI NGUYEN"/>
      <sheetName val="8 BAC CAN"/>
      <sheetName val="9 PHU THO"/>
      <sheetName val="10 VINH PHUC"/>
      <sheetName val="11 BAC GIANG"/>
      <sheetName val="12 BAC NINH"/>
      <sheetName val="13 QUANG NINH"/>
      <sheetName val="14 HOA BINH"/>
      <sheetName val="15 SON LA"/>
      <sheetName val="16 LAI CHAU"/>
      <sheetName val="17 HA NOI"/>
      <sheetName val="18 HAI PHONG"/>
      <sheetName val="19 HAI DUONG"/>
      <sheetName val="20 HUNG YEN"/>
      <sheetName val="21 HA TAY"/>
      <sheetName val="22 THAI BINH"/>
      <sheetName val="23 NAM DINH"/>
      <sheetName val="24 HA NAM"/>
      <sheetName val="25 NINH BINH"/>
      <sheetName val="26 THANH HOA"/>
      <sheetName val="27 NGHE AN"/>
      <sheetName val="28 HA TINH"/>
      <sheetName val="29 QUANG BINH"/>
      <sheetName val="30 QUANG TRI"/>
      <sheetName val="31 THUA THIEN HUE"/>
      <sheetName val="32 TP DA NANG"/>
      <sheetName val="33 QUANG NAM"/>
      <sheetName val="34 QUANG NGAI "/>
      <sheetName val="35 BINH DINH"/>
      <sheetName val="36 PHU YEN"/>
      <sheetName val="37 KHANH HOA"/>
      <sheetName val="38 DAC LAC "/>
      <sheetName val="39 GIA LAI"/>
      <sheetName val="40 KON TUM "/>
      <sheetName val="41 LAM DONG"/>
      <sheetName val="42 TP HO CHI MINH"/>
      <sheetName val="43 DONG NAI"/>
      <sheetName val="44 BINH DUONG"/>
      <sheetName val="45 BINH PHUOC"/>
      <sheetName val="46 TAY NINH"/>
      <sheetName val="47 BA RIA VT"/>
      <sheetName val="48 NINH THUAN"/>
      <sheetName val="49 BINH THUAN "/>
      <sheetName val="50 LONG AN"/>
      <sheetName val="51 TIEN GIANG"/>
      <sheetName val="52 BEN TRE"/>
      <sheetName val="53 TRA VINH"/>
      <sheetName val="54 VINH LONG"/>
      <sheetName val="55 CAN THO"/>
      <sheetName val="56 SOC TRANG"/>
      <sheetName val="57 AN GIANG"/>
      <sheetName val="58 DONG THAP"/>
      <sheetName val="59 KIEN GIANG"/>
      <sheetName val="60 BAC LIEU"/>
      <sheetName val="61 CA MAU"/>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1">
          <cell r="A11">
            <v>2</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ount"/>
      <sheetName val="Names"/>
      <sheetName val="Sum BOQ"/>
      <sheetName val="Div.3(E)"/>
      <sheetName val="BID PRICE LIST"/>
      <sheetName val="Div.4(E)"/>
      <sheetName val="Gia VL,NC,M"/>
      <sheetName val="Div.1 (E)"/>
      <sheetName val="Div.5(E)"/>
      <sheetName val="Div.9(E)"/>
      <sheetName val="Div.3"/>
      <sheetName val="Div.4"/>
      <sheetName val="Div.5"/>
      <sheetName val="Div.9"/>
      <sheetName val="Div.10"/>
      <sheetName val="Div.11"/>
      <sheetName val="Chi tiet Div.11"/>
      <sheetName val="Hang muc trung gian"/>
      <sheetName val="Cash Flow"/>
    </sheetNames>
    <sheetDataSet>
      <sheetData sheetId="0" refreshError="1"/>
      <sheetData sheetId="1" refreshError="1">
        <row r="6">
          <cell r="E6">
            <v>1.1000000000000001</v>
          </cell>
        </row>
        <row r="7">
          <cell r="D7">
            <v>121.63</v>
          </cell>
        </row>
        <row r="8">
          <cell r="D8">
            <v>0.19999999999999996</v>
          </cell>
        </row>
        <row r="9">
          <cell r="D9">
            <v>0.8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xz"/>
      <sheetName val="B1 THDP"/>
      <sheetName val="B2 NSĐP DC"/>
      <sheetName val="B2 NSĐP SDC (Ko in)"/>
      <sheetName val="Bieu B2a_CBDT 6TCN"/>
      <sheetName val="B2b-NSDP TT duoi 300tr"/>
      <sheetName val="B3 DC ODA"/>
      <sheetName val="Bieu 4_Tang thu"/>
      <sheetName val="Bieu B2a_CBDT 22"/>
      <sheetName val="B2b NSĐP chua PBCT"/>
      <sheetName val="B2b-Do dac dat dai"/>
      <sheetName val="B2_GNBV"/>
      <sheetName val="B3 NSTW trong nước"/>
      <sheetName val="B3a NSTW CT phuc hoi KTXH"/>
      <sheetName val="B4 ODA (2)"/>
      <sheetName val="B5-MT CTMTQG"/>
      <sheetName val="B6-Tong NSNN 3CT"/>
      <sheetName val="B7_TH DTPT"/>
      <sheetName val="Biểu 1b TH SKH VSN"/>
      <sheetName val="B7_DTTS"/>
      <sheetName val="B7_DTTS_CT"/>
      <sheetName val="B7_GNBV"/>
      <sheetName val="B7_GNBV_CT"/>
      <sheetName val="B7_NTM"/>
      <sheetName val="B8_TH VSN"/>
      <sheetName val="B8_DTTS"/>
      <sheetName val="B8_DTTS_CT"/>
      <sheetName val="B8_GNBV"/>
      <sheetName val="B8_GNBV_CT"/>
      <sheetName val="B8_NTMTW_CT"/>
      <sheetName val="B8_NTM_CTĐU"/>
    </sheetNames>
    <sheetDataSet>
      <sheetData sheetId="0"/>
      <sheetData sheetId="1">
        <row r="3">
          <cell r="A3" t="str">
            <v>(Kèm theo Tờ trình số:      -TTr/BCSĐ  ngày      tháng 7 năm 2023 của Ban cán sự đảng UBND tỉnh)</v>
          </cell>
        </row>
      </sheetData>
      <sheetData sheetId="2"/>
      <sheetData sheetId="3"/>
      <sheetData sheetId="4">
        <row r="8">
          <cell r="J8">
            <v>1119</v>
          </cell>
        </row>
      </sheetData>
      <sheetData sheetId="5"/>
      <sheetData sheetId="6"/>
      <sheetData sheetId="7"/>
      <sheetData sheetId="8"/>
      <sheetData sheetId="9"/>
      <sheetData sheetId="10"/>
      <sheetData sheetId="11"/>
      <sheetData sheetId="12"/>
      <sheetData sheetId="13"/>
      <sheetData sheetId="14"/>
      <sheetData sheetId="15"/>
      <sheetData sheetId="16">
        <row r="10">
          <cell r="S10">
            <v>1528</v>
          </cell>
        </row>
        <row r="33">
          <cell r="S33">
            <v>634</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ểu 01a - TW"/>
      <sheetName val="Biểu 01a - ĐP"/>
      <sheetName val="Biểu 01b - ĐP"/>
      <sheetName val="Biểu 01c-Ứng"/>
      <sheetName val="Biểu 01b-6T"/>
      <sheetName val="Biểu 01d-6T"/>
      <sheetName val="BC QD 359"/>
      <sheetName val="KQ GIẢI NGÂN"/>
      <sheetName val="KQ GIẢI NGÂN KH 165"/>
      <sheetName val="sếp thương"/>
      <sheetName val="KQ GN THEO CP"/>
      <sheetName val="Gửi KBNN"/>
      <sheetName val="Gửi KBNN (SỬA)"/>
      <sheetName val="GỬI SỞ TC"/>
      <sheetName val="Rà soát THBC-Tab"/>
      <sheetName val="GỬI SỞ TC (mới)"/>
      <sheetName val="5971"/>
      <sheetName val="DA Chưa Giải ngân"/>
      <sheetName val="Tên CĐT"/>
      <sheetName val="Giải trình CL với B3"/>
    </sheetNames>
    <sheetDataSet>
      <sheetData sheetId="0"/>
      <sheetData sheetId="1"/>
      <sheetData sheetId="2"/>
      <sheetData sheetId="3"/>
      <sheetData sheetId="4"/>
      <sheetData sheetId="5"/>
      <sheetData sheetId="6"/>
      <sheetData sheetId="7">
        <row r="21">
          <cell r="F21">
            <v>11427.655200000001</v>
          </cell>
        </row>
        <row r="22">
          <cell r="F22">
            <v>9347.3979999999992</v>
          </cell>
        </row>
        <row r="23">
          <cell r="F23">
            <v>7385</v>
          </cell>
        </row>
        <row r="24">
          <cell r="F24">
            <v>9834.32</v>
          </cell>
        </row>
        <row r="25">
          <cell r="F25">
            <v>10272.356</v>
          </cell>
        </row>
        <row r="26">
          <cell r="F26">
            <v>8288</v>
          </cell>
        </row>
        <row r="27">
          <cell r="F27">
            <v>10325.66</v>
          </cell>
        </row>
        <row r="28">
          <cell r="F28">
            <v>9305.8889999999992</v>
          </cell>
        </row>
        <row r="29">
          <cell r="F29">
            <v>9806.9989999999998</v>
          </cell>
        </row>
        <row r="30">
          <cell r="F30">
            <v>10237.014999999999</v>
          </cell>
        </row>
        <row r="31">
          <cell r="F31">
            <v>9780.9470000000001</v>
          </cell>
        </row>
      </sheetData>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workbookViewId="0"/>
  </sheetViews>
  <sheetFormatPr defaultRowHeight="15"/>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
  <sheetViews>
    <sheetView workbookViewId="0"/>
  </sheetViews>
  <sheetFormatPr defaultRowHeight="15"/>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
  <sheetViews>
    <sheetView workbookViewId="0"/>
  </sheetViews>
  <sheetFormatPr defaultRowHeight="15"/>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
  <sheetViews>
    <sheetView workbookViewId="0"/>
  </sheetViews>
  <sheetFormatPr defaultRowHeight="15"/>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
  <sheetViews>
    <sheetView workbookViewId="0"/>
  </sheetViews>
  <sheetFormatPr defaultRowHeight="15"/>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U11"/>
  <sheetViews>
    <sheetView workbookViewId="0">
      <selection activeCell="K10" sqref="K10"/>
    </sheetView>
  </sheetViews>
  <sheetFormatPr defaultRowHeight="14.25"/>
  <cols>
    <col min="1" max="1" width="5.42578125" style="122" customWidth="1"/>
    <col min="2" max="2" width="31.42578125" style="122" customWidth="1"/>
    <col min="3" max="3" width="10.42578125" style="122" customWidth="1"/>
    <col min="4" max="4" width="9.28515625" style="122" customWidth="1"/>
    <col min="5" max="5" width="20.42578125" style="122" customWidth="1"/>
    <col min="6" max="6" width="9.7109375" style="122" customWidth="1"/>
    <col min="7" max="8" width="9.7109375" style="122" hidden="1" customWidth="1"/>
    <col min="9" max="9" width="9.7109375" style="122" customWidth="1"/>
    <col min="10" max="10" width="9.42578125" style="137" hidden="1" customWidth="1"/>
    <col min="11" max="13" width="9.42578125" style="122" customWidth="1"/>
    <col min="14" max="14" width="10.42578125" style="122" hidden="1" customWidth="1"/>
    <col min="15" max="15" width="10" style="122" hidden="1" customWidth="1"/>
    <col min="16" max="17" width="9.7109375" style="122" hidden="1" customWidth="1"/>
    <col min="18" max="18" width="0" style="122" hidden="1" customWidth="1"/>
    <col min="19" max="19" width="9.7109375" style="122" customWidth="1"/>
    <col min="20" max="20" width="10.42578125" style="122" customWidth="1"/>
    <col min="21" max="258" width="8.7109375" style="122"/>
    <col min="259" max="259" width="5.42578125" style="122" customWidth="1"/>
    <col min="260" max="260" width="31.42578125" style="122" customWidth="1"/>
    <col min="261" max="261" width="10.42578125" style="122" customWidth="1"/>
    <col min="262" max="262" width="9.28515625" style="122" customWidth="1"/>
    <col min="263" max="263" width="20.42578125" style="122" customWidth="1"/>
    <col min="264" max="266" width="9.7109375" style="122" customWidth="1"/>
    <col min="267" max="269" width="9.42578125" style="122" customWidth="1"/>
    <col min="270" max="270" width="10.42578125" style="122" customWidth="1"/>
    <col min="271" max="271" width="10" style="122" customWidth="1"/>
    <col min="272" max="273" width="9.7109375" style="122" customWidth="1"/>
    <col min="274" max="274" width="8.7109375" style="122"/>
    <col min="275" max="275" width="9.7109375" style="122" customWidth="1"/>
    <col min="276" max="276" width="10.42578125" style="122" customWidth="1"/>
    <col min="277" max="514" width="8.7109375" style="122"/>
    <col min="515" max="515" width="5.42578125" style="122" customWidth="1"/>
    <col min="516" max="516" width="31.42578125" style="122" customWidth="1"/>
    <col min="517" max="517" width="10.42578125" style="122" customWidth="1"/>
    <col min="518" max="518" width="9.28515625" style="122" customWidth="1"/>
    <col min="519" max="519" width="20.42578125" style="122" customWidth="1"/>
    <col min="520" max="522" width="9.7109375" style="122" customWidth="1"/>
    <col min="523" max="525" width="9.42578125" style="122" customWidth="1"/>
    <col min="526" max="526" width="10.42578125" style="122" customWidth="1"/>
    <col min="527" max="527" width="10" style="122" customWidth="1"/>
    <col min="528" max="529" width="9.7109375" style="122" customWidth="1"/>
    <col min="530" max="530" width="8.7109375" style="122"/>
    <col min="531" max="531" width="9.7109375" style="122" customWidth="1"/>
    <col min="532" max="532" width="10.42578125" style="122" customWidth="1"/>
    <col min="533" max="770" width="8.7109375" style="122"/>
    <col min="771" max="771" width="5.42578125" style="122" customWidth="1"/>
    <col min="772" max="772" width="31.42578125" style="122" customWidth="1"/>
    <col min="773" max="773" width="10.42578125" style="122" customWidth="1"/>
    <col min="774" max="774" width="9.28515625" style="122" customWidth="1"/>
    <col min="775" max="775" width="20.42578125" style="122" customWidth="1"/>
    <col min="776" max="778" width="9.7109375" style="122" customWidth="1"/>
    <col min="779" max="781" width="9.42578125" style="122" customWidth="1"/>
    <col min="782" max="782" width="10.42578125" style="122" customWidth="1"/>
    <col min="783" max="783" width="10" style="122" customWidth="1"/>
    <col min="784" max="785" width="9.7109375" style="122" customWidth="1"/>
    <col min="786" max="786" width="8.7109375" style="122"/>
    <col min="787" max="787" width="9.7109375" style="122" customWidth="1"/>
    <col min="788" max="788" width="10.42578125" style="122" customWidth="1"/>
    <col min="789" max="1026" width="8.7109375" style="122"/>
    <col min="1027" max="1027" width="5.42578125" style="122" customWidth="1"/>
    <col min="1028" max="1028" width="31.42578125" style="122" customWidth="1"/>
    <col min="1029" max="1029" width="10.42578125" style="122" customWidth="1"/>
    <col min="1030" max="1030" width="9.28515625" style="122" customWidth="1"/>
    <col min="1031" max="1031" width="20.42578125" style="122" customWidth="1"/>
    <col min="1032" max="1034" width="9.7109375" style="122" customWidth="1"/>
    <col min="1035" max="1037" width="9.42578125" style="122" customWidth="1"/>
    <col min="1038" max="1038" width="10.42578125" style="122" customWidth="1"/>
    <col min="1039" max="1039" width="10" style="122" customWidth="1"/>
    <col min="1040" max="1041" width="9.7109375" style="122" customWidth="1"/>
    <col min="1042" max="1042" width="8.7109375" style="122"/>
    <col min="1043" max="1043" width="9.7109375" style="122" customWidth="1"/>
    <col min="1044" max="1044" width="10.42578125" style="122" customWidth="1"/>
    <col min="1045" max="1282" width="8.7109375" style="122"/>
    <col min="1283" max="1283" width="5.42578125" style="122" customWidth="1"/>
    <col min="1284" max="1284" width="31.42578125" style="122" customWidth="1"/>
    <col min="1285" max="1285" width="10.42578125" style="122" customWidth="1"/>
    <col min="1286" max="1286" width="9.28515625" style="122" customWidth="1"/>
    <col min="1287" max="1287" width="20.42578125" style="122" customWidth="1"/>
    <col min="1288" max="1290" width="9.7109375" style="122" customWidth="1"/>
    <col min="1291" max="1293" width="9.42578125" style="122" customWidth="1"/>
    <col min="1294" max="1294" width="10.42578125" style="122" customWidth="1"/>
    <col min="1295" max="1295" width="10" style="122" customWidth="1"/>
    <col min="1296" max="1297" width="9.7109375" style="122" customWidth="1"/>
    <col min="1298" max="1298" width="8.7109375" style="122"/>
    <col min="1299" max="1299" width="9.7109375" style="122" customWidth="1"/>
    <col min="1300" max="1300" width="10.42578125" style="122" customWidth="1"/>
    <col min="1301" max="1538" width="8.7109375" style="122"/>
    <col min="1539" max="1539" width="5.42578125" style="122" customWidth="1"/>
    <col min="1540" max="1540" width="31.42578125" style="122" customWidth="1"/>
    <col min="1541" max="1541" width="10.42578125" style="122" customWidth="1"/>
    <col min="1542" max="1542" width="9.28515625" style="122" customWidth="1"/>
    <col min="1543" max="1543" width="20.42578125" style="122" customWidth="1"/>
    <col min="1544" max="1546" width="9.7109375" style="122" customWidth="1"/>
    <col min="1547" max="1549" width="9.42578125" style="122" customWidth="1"/>
    <col min="1550" max="1550" width="10.42578125" style="122" customWidth="1"/>
    <col min="1551" max="1551" width="10" style="122" customWidth="1"/>
    <col min="1552" max="1553" width="9.7109375" style="122" customWidth="1"/>
    <col min="1554" max="1554" width="8.7109375" style="122"/>
    <col min="1555" max="1555" width="9.7109375" style="122" customWidth="1"/>
    <col min="1556" max="1556" width="10.42578125" style="122" customWidth="1"/>
    <col min="1557" max="1794" width="8.7109375" style="122"/>
    <col min="1795" max="1795" width="5.42578125" style="122" customWidth="1"/>
    <col min="1796" max="1796" width="31.42578125" style="122" customWidth="1"/>
    <col min="1797" max="1797" width="10.42578125" style="122" customWidth="1"/>
    <col min="1798" max="1798" width="9.28515625" style="122" customWidth="1"/>
    <col min="1799" max="1799" width="20.42578125" style="122" customWidth="1"/>
    <col min="1800" max="1802" width="9.7109375" style="122" customWidth="1"/>
    <col min="1803" max="1805" width="9.42578125" style="122" customWidth="1"/>
    <col min="1806" max="1806" width="10.42578125" style="122" customWidth="1"/>
    <col min="1807" max="1807" width="10" style="122" customWidth="1"/>
    <col min="1808" max="1809" width="9.7109375" style="122" customWidth="1"/>
    <col min="1810" max="1810" width="8.7109375" style="122"/>
    <col min="1811" max="1811" width="9.7109375" style="122" customWidth="1"/>
    <col min="1812" max="1812" width="10.42578125" style="122" customWidth="1"/>
    <col min="1813" max="2050" width="8.7109375" style="122"/>
    <col min="2051" max="2051" width="5.42578125" style="122" customWidth="1"/>
    <col min="2052" max="2052" width="31.42578125" style="122" customWidth="1"/>
    <col min="2053" max="2053" width="10.42578125" style="122" customWidth="1"/>
    <col min="2054" max="2054" width="9.28515625" style="122" customWidth="1"/>
    <col min="2055" max="2055" width="20.42578125" style="122" customWidth="1"/>
    <col min="2056" max="2058" width="9.7109375" style="122" customWidth="1"/>
    <col min="2059" max="2061" width="9.42578125" style="122" customWidth="1"/>
    <col min="2062" max="2062" width="10.42578125" style="122" customWidth="1"/>
    <col min="2063" max="2063" width="10" style="122" customWidth="1"/>
    <col min="2064" max="2065" width="9.7109375" style="122" customWidth="1"/>
    <col min="2066" max="2066" width="8.7109375" style="122"/>
    <col min="2067" max="2067" width="9.7109375" style="122" customWidth="1"/>
    <col min="2068" max="2068" width="10.42578125" style="122" customWidth="1"/>
    <col min="2069" max="2306" width="8.7109375" style="122"/>
    <col min="2307" max="2307" width="5.42578125" style="122" customWidth="1"/>
    <col min="2308" max="2308" width="31.42578125" style="122" customWidth="1"/>
    <col min="2309" max="2309" width="10.42578125" style="122" customWidth="1"/>
    <col min="2310" max="2310" width="9.28515625" style="122" customWidth="1"/>
    <col min="2311" max="2311" width="20.42578125" style="122" customWidth="1"/>
    <col min="2312" max="2314" width="9.7109375" style="122" customWidth="1"/>
    <col min="2315" max="2317" width="9.42578125" style="122" customWidth="1"/>
    <col min="2318" max="2318" width="10.42578125" style="122" customWidth="1"/>
    <col min="2319" max="2319" width="10" style="122" customWidth="1"/>
    <col min="2320" max="2321" width="9.7109375" style="122" customWidth="1"/>
    <col min="2322" max="2322" width="8.7109375" style="122"/>
    <col min="2323" max="2323" width="9.7109375" style="122" customWidth="1"/>
    <col min="2324" max="2324" width="10.42578125" style="122" customWidth="1"/>
    <col min="2325" max="2562" width="8.7109375" style="122"/>
    <col min="2563" max="2563" width="5.42578125" style="122" customWidth="1"/>
    <col min="2564" max="2564" width="31.42578125" style="122" customWidth="1"/>
    <col min="2565" max="2565" width="10.42578125" style="122" customWidth="1"/>
    <col min="2566" max="2566" width="9.28515625" style="122" customWidth="1"/>
    <col min="2567" max="2567" width="20.42578125" style="122" customWidth="1"/>
    <col min="2568" max="2570" width="9.7109375" style="122" customWidth="1"/>
    <col min="2571" max="2573" width="9.42578125" style="122" customWidth="1"/>
    <col min="2574" max="2574" width="10.42578125" style="122" customWidth="1"/>
    <col min="2575" max="2575" width="10" style="122" customWidth="1"/>
    <col min="2576" max="2577" width="9.7109375" style="122" customWidth="1"/>
    <col min="2578" max="2578" width="8.7109375" style="122"/>
    <col min="2579" max="2579" width="9.7109375" style="122" customWidth="1"/>
    <col min="2580" max="2580" width="10.42578125" style="122" customWidth="1"/>
    <col min="2581" max="2818" width="8.7109375" style="122"/>
    <col min="2819" max="2819" width="5.42578125" style="122" customWidth="1"/>
    <col min="2820" max="2820" width="31.42578125" style="122" customWidth="1"/>
    <col min="2821" max="2821" width="10.42578125" style="122" customWidth="1"/>
    <col min="2822" max="2822" width="9.28515625" style="122" customWidth="1"/>
    <col min="2823" max="2823" width="20.42578125" style="122" customWidth="1"/>
    <col min="2824" max="2826" width="9.7109375" style="122" customWidth="1"/>
    <col min="2827" max="2829" width="9.42578125" style="122" customWidth="1"/>
    <col min="2830" max="2830" width="10.42578125" style="122" customWidth="1"/>
    <col min="2831" max="2831" width="10" style="122" customWidth="1"/>
    <col min="2832" max="2833" width="9.7109375" style="122" customWidth="1"/>
    <col min="2834" max="2834" width="8.7109375" style="122"/>
    <col min="2835" max="2835" width="9.7109375" style="122" customWidth="1"/>
    <col min="2836" max="2836" width="10.42578125" style="122" customWidth="1"/>
    <col min="2837" max="3074" width="8.7109375" style="122"/>
    <col min="3075" max="3075" width="5.42578125" style="122" customWidth="1"/>
    <col min="3076" max="3076" width="31.42578125" style="122" customWidth="1"/>
    <col min="3077" max="3077" width="10.42578125" style="122" customWidth="1"/>
    <col min="3078" max="3078" width="9.28515625" style="122" customWidth="1"/>
    <col min="3079" max="3079" width="20.42578125" style="122" customWidth="1"/>
    <col min="3080" max="3082" width="9.7109375" style="122" customWidth="1"/>
    <col min="3083" max="3085" width="9.42578125" style="122" customWidth="1"/>
    <col min="3086" max="3086" width="10.42578125" style="122" customWidth="1"/>
    <col min="3087" max="3087" width="10" style="122" customWidth="1"/>
    <col min="3088" max="3089" width="9.7109375" style="122" customWidth="1"/>
    <col min="3090" max="3090" width="8.7109375" style="122"/>
    <col min="3091" max="3091" width="9.7109375" style="122" customWidth="1"/>
    <col min="3092" max="3092" width="10.42578125" style="122" customWidth="1"/>
    <col min="3093" max="3330" width="8.7109375" style="122"/>
    <col min="3331" max="3331" width="5.42578125" style="122" customWidth="1"/>
    <col min="3332" max="3332" width="31.42578125" style="122" customWidth="1"/>
    <col min="3333" max="3333" width="10.42578125" style="122" customWidth="1"/>
    <col min="3334" max="3334" width="9.28515625" style="122" customWidth="1"/>
    <col min="3335" max="3335" width="20.42578125" style="122" customWidth="1"/>
    <col min="3336" max="3338" width="9.7109375" style="122" customWidth="1"/>
    <col min="3339" max="3341" width="9.42578125" style="122" customWidth="1"/>
    <col min="3342" max="3342" width="10.42578125" style="122" customWidth="1"/>
    <col min="3343" max="3343" width="10" style="122" customWidth="1"/>
    <col min="3344" max="3345" width="9.7109375" style="122" customWidth="1"/>
    <col min="3346" max="3346" width="8.7109375" style="122"/>
    <col min="3347" max="3347" width="9.7109375" style="122" customWidth="1"/>
    <col min="3348" max="3348" width="10.42578125" style="122" customWidth="1"/>
    <col min="3349" max="3586" width="8.7109375" style="122"/>
    <col min="3587" max="3587" width="5.42578125" style="122" customWidth="1"/>
    <col min="3588" max="3588" width="31.42578125" style="122" customWidth="1"/>
    <col min="3589" max="3589" width="10.42578125" style="122" customWidth="1"/>
    <col min="3590" max="3590" width="9.28515625" style="122" customWidth="1"/>
    <col min="3591" max="3591" width="20.42578125" style="122" customWidth="1"/>
    <col min="3592" max="3594" width="9.7109375" style="122" customWidth="1"/>
    <col min="3595" max="3597" width="9.42578125" style="122" customWidth="1"/>
    <col min="3598" max="3598" width="10.42578125" style="122" customWidth="1"/>
    <col min="3599" max="3599" width="10" style="122" customWidth="1"/>
    <col min="3600" max="3601" width="9.7109375" style="122" customWidth="1"/>
    <col min="3602" max="3602" width="8.7109375" style="122"/>
    <col min="3603" max="3603" width="9.7109375" style="122" customWidth="1"/>
    <col min="3604" max="3604" width="10.42578125" style="122" customWidth="1"/>
    <col min="3605" max="3842" width="8.7109375" style="122"/>
    <col min="3843" max="3843" width="5.42578125" style="122" customWidth="1"/>
    <col min="3844" max="3844" width="31.42578125" style="122" customWidth="1"/>
    <col min="3845" max="3845" width="10.42578125" style="122" customWidth="1"/>
    <col min="3846" max="3846" width="9.28515625" style="122" customWidth="1"/>
    <col min="3847" max="3847" width="20.42578125" style="122" customWidth="1"/>
    <col min="3848" max="3850" width="9.7109375" style="122" customWidth="1"/>
    <col min="3851" max="3853" width="9.42578125" style="122" customWidth="1"/>
    <col min="3854" max="3854" width="10.42578125" style="122" customWidth="1"/>
    <col min="3855" max="3855" width="10" style="122" customWidth="1"/>
    <col min="3856" max="3857" width="9.7109375" style="122" customWidth="1"/>
    <col min="3858" max="3858" width="8.7109375" style="122"/>
    <col min="3859" max="3859" width="9.7109375" style="122" customWidth="1"/>
    <col min="3860" max="3860" width="10.42578125" style="122" customWidth="1"/>
    <col min="3861" max="4098" width="8.7109375" style="122"/>
    <col min="4099" max="4099" width="5.42578125" style="122" customWidth="1"/>
    <col min="4100" max="4100" width="31.42578125" style="122" customWidth="1"/>
    <col min="4101" max="4101" width="10.42578125" style="122" customWidth="1"/>
    <col min="4102" max="4102" width="9.28515625" style="122" customWidth="1"/>
    <col min="4103" max="4103" width="20.42578125" style="122" customWidth="1"/>
    <col min="4104" max="4106" width="9.7109375" style="122" customWidth="1"/>
    <col min="4107" max="4109" width="9.42578125" style="122" customWidth="1"/>
    <col min="4110" max="4110" width="10.42578125" style="122" customWidth="1"/>
    <col min="4111" max="4111" width="10" style="122" customWidth="1"/>
    <col min="4112" max="4113" width="9.7109375" style="122" customWidth="1"/>
    <col min="4114" max="4114" width="8.7109375" style="122"/>
    <col min="4115" max="4115" width="9.7109375" style="122" customWidth="1"/>
    <col min="4116" max="4116" width="10.42578125" style="122" customWidth="1"/>
    <col min="4117" max="4354" width="8.7109375" style="122"/>
    <col min="4355" max="4355" width="5.42578125" style="122" customWidth="1"/>
    <col min="4356" max="4356" width="31.42578125" style="122" customWidth="1"/>
    <col min="4357" max="4357" width="10.42578125" style="122" customWidth="1"/>
    <col min="4358" max="4358" width="9.28515625" style="122" customWidth="1"/>
    <col min="4359" max="4359" width="20.42578125" style="122" customWidth="1"/>
    <col min="4360" max="4362" width="9.7109375" style="122" customWidth="1"/>
    <col min="4363" max="4365" width="9.42578125" style="122" customWidth="1"/>
    <col min="4366" max="4366" width="10.42578125" style="122" customWidth="1"/>
    <col min="4367" max="4367" width="10" style="122" customWidth="1"/>
    <col min="4368" max="4369" width="9.7109375" style="122" customWidth="1"/>
    <col min="4370" max="4370" width="8.7109375" style="122"/>
    <col min="4371" max="4371" width="9.7109375" style="122" customWidth="1"/>
    <col min="4372" max="4372" width="10.42578125" style="122" customWidth="1"/>
    <col min="4373" max="4610" width="8.7109375" style="122"/>
    <col min="4611" max="4611" width="5.42578125" style="122" customWidth="1"/>
    <col min="4612" max="4612" width="31.42578125" style="122" customWidth="1"/>
    <col min="4613" max="4613" width="10.42578125" style="122" customWidth="1"/>
    <col min="4614" max="4614" width="9.28515625" style="122" customWidth="1"/>
    <col min="4615" max="4615" width="20.42578125" style="122" customWidth="1"/>
    <col min="4616" max="4618" width="9.7109375" style="122" customWidth="1"/>
    <col min="4619" max="4621" width="9.42578125" style="122" customWidth="1"/>
    <col min="4622" max="4622" width="10.42578125" style="122" customWidth="1"/>
    <col min="4623" max="4623" width="10" style="122" customWidth="1"/>
    <col min="4624" max="4625" width="9.7109375" style="122" customWidth="1"/>
    <col min="4626" max="4626" width="8.7109375" style="122"/>
    <col min="4627" max="4627" width="9.7109375" style="122" customWidth="1"/>
    <col min="4628" max="4628" width="10.42578125" style="122" customWidth="1"/>
    <col min="4629" max="4866" width="8.7109375" style="122"/>
    <col min="4867" max="4867" width="5.42578125" style="122" customWidth="1"/>
    <col min="4868" max="4868" width="31.42578125" style="122" customWidth="1"/>
    <col min="4869" max="4869" width="10.42578125" style="122" customWidth="1"/>
    <col min="4870" max="4870" width="9.28515625" style="122" customWidth="1"/>
    <col min="4871" max="4871" width="20.42578125" style="122" customWidth="1"/>
    <col min="4872" max="4874" width="9.7109375" style="122" customWidth="1"/>
    <col min="4875" max="4877" width="9.42578125" style="122" customWidth="1"/>
    <col min="4878" max="4878" width="10.42578125" style="122" customWidth="1"/>
    <col min="4879" max="4879" width="10" style="122" customWidth="1"/>
    <col min="4880" max="4881" width="9.7109375" style="122" customWidth="1"/>
    <col min="4882" max="4882" width="8.7109375" style="122"/>
    <col min="4883" max="4883" width="9.7109375" style="122" customWidth="1"/>
    <col min="4884" max="4884" width="10.42578125" style="122" customWidth="1"/>
    <col min="4885" max="5122" width="8.7109375" style="122"/>
    <col min="5123" max="5123" width="5.42578125" style="122" customWidth="1"/>
    <col min="5124" max="5124" width="31.42578125" style="122" customWidth="1"/>
    <col min="5125" max="5125" width="10.42578125" style="122" customWidth="1"/>
    <col min="5126" max="5126" width="9.28515625" style="122" customWidth="1"/>
    <col min="5127" max="5127" width="20.42578125" style="122" customWidth="1"/>
    <col min="5128" max="5130" width="9.7109375" style="122" customWidth="1"/>
    <col min="5131" max="5133" width="9.42578125" style="122" customWidth="1"/>
    <col min="5134" max="5134" width="10.42578125" style="122" customWidth="1"/>
    <col min="5135" max="5135" width="10" style="122" customWidth="1"/>
    <col min="5136" max="5137" width="9.7109375" style="122" customWidth="1"/>
    <col min="5138" max="5138" width="8.7109375" style="122"/>
    <col min="5139" max="5139" width="9.7109375" style="122" customWidth="1"/>
    <col min="5140" max="5140" width="10.42578125" style="122" customWidth="1"/>
    <col min="5141" max="5378" width="8.7109375" style="122"/>
    <col min="5379" max="5379" width="5.42578125" style="122" customWidth="1"/>
    <col min="5380" max="5380" width="31.42578125" style="122" customWidth="1"/>
    <col min="5381" max="5381" width="10.42578125" style="122" customWidth="1"/>
    <col min="5382" max="5382" width="9.28515625" style="122" customWidth="1"/>
    <col min="5383" max="5383" width="20.42578125" style="122" customWidth="1"/>
    <col min="5384" max="5386" width="9.7109375" style="122" customWidth="1"/>
    <col min="5387" max="5389" width="9.42578125" style="122" customWidth="1"/>
    <col min="5390" max="5390" width="10.42578125" style="122" customWidth="1"/>
    <col min="5391" max="5391" width="10" style="122" customWidth="1"/>
    <col min="5392" max="5393" width="9.7109375" style="122" customWidth="1"/>
    <col min="5394" max="5394" width="8.7109375" style="122"/>
    <col min="5395" max="5395" width="9.7109375" style="122" customWidth="1"/>
    <col min="5396" max="5396" width="10.42578125" style="122" customWidth="1"/>
    <col min="5397" max="5634" width="8.7109375" style="122"/>
    <col min="5635" max="5635" width="5.42578125" style="122" customWidth="1"/>
    <col min="5636" max="5636" width="31.42578125" style="122" customWidth="1"/>
    <col min="5637" max="5637" width="10.42578125" style="122" customWidth="1"/>
    <col min="5638" max="5638" width="9.28515625" style="122" customWidth="1"/>
    <col min="5639" max="5639" width="20.42578125" style="122" customWidth="1"/>
    <col min="5640" max="5642" width="9.7109375" style="122" customWidth="1"/>
    <col min="5643" max="5645" width="9.42578125" style="122" customWidth="1"/>
    <col min="5646" max="5646" width="10.42578125" style="122" customWidth="1"/>
    <col min="5647" max="5647" width="10" style="122" customWidth="1"/>
    <col min="5648" max="5649" width="9.7109375" style="122" customWidth="1"/>
    <col min="5650" max="5650" width="8.7109375" style="122"/>
    <col min="5651" max="5651" width="9.7109375" style="122" customWidth="1"/>
    <col min="5652" max="5652" width="10.42578125" style="122" customWidth="1"/>
    <col min="5653" max="5890" width="8.7109375" style="122"/>
    <col min="5891" max="5891" width="5.42578125" style="122" customWidth="1"/>
    <col min="5892" max="5892" width="31.42578125" style="122" customWidth="1"/>
    <col min="5893" max="5893" width="10.42578125" style="122" customWidth="1"/>
    <col min="5894" max="5894" width="9.28515625" style="122" customWidth="1"/>
    <col min="5895" max="5895" width="20.42578125" style="122" customWidth="1"/>
    <col min="5896" max="5898" width="9.7109375" style="122" customWidth="1"/>
    <col min="5899" max="5901" width="9.42578125" style="122" customWidth="1"/>
    <col min="5902" max="5902" width="10.42578125" style="122" customWidth="1"/>
    <col min="5903" max="5903" width="10" style="122" customWidth="1"/>
    <col min="5904" max="5905" width="9.7109375" style="122" customWidth="1"/>
    <col min="5906" max="5906" width="8.7109375" style="122"/>
    <col min="5907" max="5907" width="9.7109375" style="122" customWidth="1"/>
    <col min="5908" max="5908" width="10.42578125" style="122" customWidth="1"/>
    <col min="5909" max="6146" width="8.7109375" style="122"/>
    <col min="6147" max="6147" width="5.42578125" style="122" customWidth="1"/>
    <col min="6148" max="6148" width="31.42578125" style="122" customWidth="1"/>
    <col min="6149" max="6149" width="10.42578125" style="122" customWidth="1"/>
    <col min="6150" max="6150" width="9.28515625" style="122" customWidth="1"/>
    <col min="6151" max="6151" width="20.42578125" style="122" customWidth="1"/>
    <col min="6152" max="6154" width="9.7109375" style="122" customWidth="1"/>
    <col min="6155" max="6157" width="9.42578125" style="122" customWidth="1"/>
    <col min="6158" max="6158" width="10.42578125" style="122" customWidth="1"/>
    <col min="6159" max="6159" width="10" style="122" customWidth="1"/>
    <col min="6160" max="6161" width="9.7109375" style="122" customWidth="1"/>
    <col min="6162" max="6162" width="8.7109375" style="122"/>
    <col min="6163" max="6163" width="9.7109375" style="122" customWidth="1"/>
    <col min="6164" max="6164" width="10.42578125" style="122" customWidth="1"/>
    <col min="6165" max="6402" width="8.7109375" style="122"/>
    <col min="6403" max="6403" width="5.42578125" style="122" customWidth="1"/>
    <col min="6404" max="6404" width="31.42578125" style="122" customWidth="1"/>
    <col min="6405" max="6405" width="10.42578125" style="122" customWidth="1"/>
    <col min="6406" max="6406" width="9.28515625" style="122" customWidth="1"/>
    <col min="6407" max="6407" width="20.42578125" style="122" customWidth="1"/>
    <col min="6408" max="6410" width="9.7109375" style="122" customWidth="1"/>
    <col min="6411" max="6413" width="9.42578125" style="122" customWidth="1"/>
    <col min="6414" max="6414" width="10.42578125" style="122" customWidth="1"/>
    <col min="6415" max="6415" width="10" style="122" customWidth="1"/>
    <col min="6416" max="6417" width="9.7109375" style="122" customWidth="1"/>
    <col min="6418" max="6418" width="8.7109375" style="122"/>
    <col min="6419" max="6419" width="9.7109375" style="122" customWidth="1"/>
    <col min="6420" max="6420" width="10.42578125" style="122" customWidth="1"/>
    <col min="6421" max="6658" width="8.7109375" style="122"/>
    <col min="6659" max="6659" width="5.42578125" style="122" customWidth="1"/>
    <col min="6660" max="6660" width="31.42578125" style="122" customWidth="1"/>
    <col min="6661" max="6661" width="10.42578125" style="122" customWidth="1"/>
    <col min="6662" max="6662" width="9.28515625" style="122" customWidth="1"/>
    <col min="6663" max="6663" width="20.42578125" style="122" customWidth="1"/>
    <col min="6664" max="6666" width="9.7109375" style="122" customWidth="1"/>
    <col min="6667" max="6669" width="9.42578125" style="122" customWidth="1"/>
    <col min="6670" max="6670" width="10.42578125" style="122" customWidth="1"/>
    <col min="6671" max="6671" width="10" style="122" customWidth="1"/>
    <col min="6672" max="6673" width="9.7109375" style="122" customWidth="1"/>
    <col min="6674" max="6674" width="8.7109375" style="122"/>
    <col min="6675" max="6675" width="9.7109375" style="122" customWidth="1"/>
    <col min="6676" max="6676" width="10.42578125" style="122" customWidth="1"/>
    <col min="6677" max="6914" width="8.7109375" style="122"/>
    <col min="6915" max="6915" width="5.42578125" style="122" customWidth="1"/>
    <col min="6916" max="6916" width="31.42578125" style="122" customWidth="1"/>
    <col min="6917" max="6917" width="10.42578125" style="122" customWidth="1"/>
    <col min="6918" max="6918" width="9.28515625" style="122" customWidth="1"/>
    <col min="6919" max="6919" width="20.42578125" style="122" customWidth="1"/>
    <col min="6920" max="6922" width="9.7109375" style="122" customWidth="1"/>
    <col min="6923" max="6925" width="9.42578125" style="122" customWidth="1"/>
    <col min="6926" max="6926" width="10.42578125" style="122" customWidth="1"/>
    <col min="6927" max="6927" width="10" style="122" customWidth="1"/>
    <col min="6928" max="6929" width="9.7109375" style="122" customWidth="1"/>
    <col min="6930" max="6930" width="8.7109375" style="122"/>
    <col min="6931" max="6931" width="9.7109375" style="122" customWidth="1"/>
    <col min="6932" max="6932" width="10.42578125" style="122" customWidth="1"/>
    <col min="6933" max="7170" width="8.7109375" style="122"/>
    <col min="7171" max="7171" width="5.42578125" style="122" customWidth="1"/>
    <col min="7172" max="7172" width="31.42578125" style="122" customWidth="1"/>
    <col min="7173" max="7173" width="10.42578125" style="122" customWidth="1"/>
    <col min="7174" max="7174" width="9.28515625" style="122" customWidth="1"/>
    <col min="7175" max="7175" width="20.42578125" style="122" customWidth="1"/>
    <col min="7176" max="7178" width="9.7109375" style="122" customWidth="1"/>
    <col min="7179" max="7181" width="9.42578125" style="122" customWidth="1"/>
    <col min="7182" max="7182" width="10.42578125" style="122" customWidth="1"/>
    <col min="7183" max="7183" width="10" style="122" customWidth="1"/>
    <col min="7184" max="7185" width="9.7109375" style="122" customWidth="1"/>
    <col min="7186" max="7186" width="8.7109375" style="122"/>
    <col min="7187" max="7187" width="9.7109375" style="122" customWidth="1"/>
    <col min="7188" max="7188" width="10.42578125" style="122" customWidth="1"/>
    <col min="7189" max="7426" width="8.7109375" style="122"/>
    <col min="7427" max="7427" width="5.42578125" style="122" customWidth="1"/>
    <col min="7428" max="7428" width="31.42578125" style="122" customWidth="1"/>
    <col min="7429" max="7429" width="10.42578125" style="122" customWidth="1"/>
    <col min="7430" max="7430" width="9.28515625" style="122" customWidth="1"/>
    <col min="7431" max="7431" width="20.42578125" style="122" customWidth="1"/>
    <col min="7432" max="7434" width="9.7109375" style="122" customWidth="1"/>
    <col min="7435" max="7437" width="9.42578125" style="122" customWidth="1"/>
    <col min="7438" max="7438" width="10.42578125" style="122" customWidth="1"/>
    <col min="7439" max="7439" width="10" style="122" customWidth="1"/>
    <col min="7440" max="7441" width="9.7109375" style="122" customWidth="1"/>
    <col min="7442" max="7442" width="8.7109375" style="122"/>
    <col min="7443" max="7443" width="9.7109375" style="122" customWidth="1"/>
    <col min="7444" max="7444" width="10.42578125" style="122" customWidth="1"/>
    <col min="7445" max="7682" width="8.7109375" style="122"/>
    <col min="7683" max="7683" width="5.42578125" style="122" customWidth="1"/>
    <col min="7684" max="7684" width="31.42578125" style="122" customWidth="1"/>
    <col min="7685" max="7685" width="10.42578125" style="122" customWidth="1"/>
    <col min="7686" max="7686" width="9.28515625" style="122" customWidth="1"/>
    <col min="7687" max="7687" width="20.42578125" style="122" customWidth="1"/>
    <col min="7688" max="7690" width="9.7109375" style="122" customWidth="1"/>
    <col min="7691" max="7693" width="9.42578125" style="122" customWidth="1"/>
    <col min="7694" max="7694" width="10.42578125" style="122" customWidth="1"/>
    <col min="7695" max="7695" width="10" style="122" customWidth="1"/>
    <col min="7696" max="7697" width="9.7109375" style="122" customWidth="1"/>
    <col min="7698" max="7698" width="8.7109375" style="122"/>
    <col min="7699" max="7699" width="9.7109375" style="122" customWidth="1"/>
    <col min="7700" max="7700" width="10.42578125" style="122" customWidth="1"/>
    <col min="7701" max="7938" width="8.7109375" style="122"/>
    <col min="7939" max="7939" width="5.42578125" style="122" customWidth="1"/>
    <col min="7940" max="7940" width="31.42578125" style="122" customWidth="1"/>
    <col min="7941" max="7941" width="10.42578125" style="122" customWidth="1"/>
    <col min="7942" max="7942" width="9.28515625" style="122" customWidth="1"/>
    <col min="7943" max="7943" width="20.42578125" style="122" customWidth="1"/>
    <col min="7944" max="7946" width="9.7109375" style="122" customWidth="1"/>
    <col min="7947" max="7949" width="9.42578125" style="122" customWidth="1"/>
    <col min="7950" max="7950" width="10.42578125" style="122" customWidth="1"/>
    <col min="7951" max="7951" width="10" style="122" customWidth="1"/>
    <col min="7952" max="7953" width="9.7109375" style="122" customWidth="1"/>
    <col min="7954" max="7954" width="8.7109375" style="122"/>
    <col min="7955" max="7955" width="9.7109375" style="122" customWidth="1"/>
    <col min="7956" max="7956" width="10.42578125" style="122" customWidth="1"/>
    <col min="7957" max="8194" width="8.7109375" style="122"/>
    <col min="8195" max="8195" width="5.42578125" style="122" customWidth="1"/>
    <col min="8196" max="8196" width="31.42578125" style="122" customWidth="1"/>
    <col min="8197" max="8197" width="10.42578125" style="122" customWidth="1"/>
    <col min="8198" max="8198" width="9.28515625" style="122" customWidth="1"/>
    <col min="8199" max="8199" width="20.42578125" style="122" customWidth="1"/>
    <col min="8200" max="8202" width="9.7109375" style="122" customWidth="1"/>
    <col min="8203" max="8205" width="9.42578125" style="122" customWidth="1"/>
    <col min="8206" max="8206" width="10.42578125" style="122" customWidth="1"/>
    <col min="8207" max="8207" width="10" style="122" customWidth="1"/>
    <col min="8208" max="8209" width="9.7109375" style="122" customWidth="1"/>
    <col min="8210" max="8210" width="8.7109375" style="122"/>
    <col min="8211" max="8211" width="9.7109375" style="122" customWidth="1"/>
    <col min="8212" max="8212" width="10.42578125" style="122" customWidth="1"/>
    <col min="8213" max="8450" width="8.7109375" style="122"/>
    <col min="8451" max="8451" width="5.42578125" style="122" customWidth="1"/>
    <col min="8452" max="8452" width="31.42578125" style="122" customWidth="1"/>
    <col min="8453" max="8453" width="10.42578125" style="122" customWidth="1"/>
    <col min="8454" max="8454" width="9.28515625" style="122" customWidth="1"/>
    <col min="8455" max="8455" width="20.42578125" style="122" customWidth="1"/>
    <col min="8456" max="8458" width="9.7109375" style="122" customWidth="1"/>
    <col min="8459" max="8461" width="9.42578125" style="122" customWidth="1"/>
    <col min="8462" max="8462" width="10.42578125" style="122" customWidth="1"/>
    <col min="8463" max="8463" width="10" style="122" customWidth="1"/>
    <col min="8464" max="8465" width="9.7109375" style="122" customWidth="1"/>
    <col min="8466" max="8466" width="8.7109375" style="122"/>
    <col min="8467" max="8467" width="9.7109375" style="122" customWidth="1"/>
    <col min="8468" max="8468" width="10.42578125" style="122" customWidth="1"/>
    <col min="8469" max="8706" width="8.7109375" style="122"/>
    <col min="8707" max="8707" width="5.42578125" style="122" customWidth="1"/>
    <col min="8708" max="8708" width="31.42578125" style="122" customWidth="1"/>
    <col min="8709" max="8709" width="10.42578125" style="122" customWidth="1"/>
    <col min="8710" max="8710" width="9.28515625" style="122" customWidth="1"/>
    <col min="8711" max="8711" width="20.42578125" style="122" customWidth="1"/>
    <col min="8712" max="8714" width="9.7109375" style="122" customWidth="1"/>
    <col min="8715" max="8717" width="9.42578125" style="122" customWidth="1"/>
    <col min="8718" max="8718" width="10.42578125" style="122" customWidth="1"/>
    <col min="8719" max="8719" width="10" style="122" customWidth="1"/>
    <col min="8720" max="8721" width="9.7109375" style="122" customWidth="1"/>
    <col min="8722" max="8722" width="8.7109375" style="122"/>
    <col min="8723" max="8723" width="9.7109375" style="122" customWidth="1"/>
    <col min="8724" max="8724" width="10.42578125" style="122" customWidth="1"/>
    <col min="8725" max="8962" width="8.7109375" style="122"/>
    <col min="8963" max="8963" width="5.42578125" style="122" customWidth="1"/>
    <col min="8964" max="8964" width="31.42578125" style="122" customWidth="1"/>
    <col min="8965" max="8965" width="10.42578125" style="122" customWidth="1"/>
    <col min="8966" max="8966" width="9.28515625" style="122" customWidth="1"/>
    <col min="8967" max="8967" width="20.42578125" style="122" customWidth="1"/>
    <col min="8968" max="8970" width="9.7109375" style="122" customWidth="1"/>
    <col min="8971" max="8973" width="9.42578125" style="122" customWidth="1"/>
    <col min="8974" max="8974" width="10.42578125" style="122" customWidth="1"/>
    <col min="8975" max="8975" width="10" style="122" customWidth="1"/>
    <col min="8976" max="8977" width="9.7109375" style="122" customWidth="1"/>
    <col min="8978" max="8978" width="8.7109375" style="122"/>
    <col min="8979" max="8979" width="9.7109375" style="122" customWidth="1"/>
    <col min="8980" max="8980" width="10.42578125" style="122" customWidth="1"/>
    <col min="8981" max="9218" width="8.7109375" style="122"/>
    <col min="9219" max="9219" width="5.42578125" style="122" customWidth="1"/>
    <col min="9220" max="9220" width="31.42578125" style="122" customWidth="1"/>
    <col min="9221" max="9221" width="10.42578125" style="122" customWidth="1"/>
    <col min="9222" max="9222" width="9.28515625" style="122" customWidth="1"/>
    <col min="9223" max="9223" width="20.42578125" style="122" customWidth="1"/>
    <col min="9224" max="9226" width="9.7109375" style="122" customWidth="1"/>
    <col min="9227" max="9229" width="9.42578125" style="122" customWidth="1"/>
    <col min="9230" max="9230" width="10.42578125" style="122" customWidth="1"/>
    <col min="9231" max="9231" width="10" style="122" customWidth="1"/>
    <col min="9232" max="9233" width="9.7109375" style="122" customWidth="1"/>
    <col min="9234" max="9234" width="8.7109375" style="122"/>
    <col min="9235" max="9235" width="9.7109375" style="122" customWidth="1"/>
    <col min="9236" max="9236" width="10.42578125" style="122" customWidth="1"/>
    <col min="9237" max="9474" width="8.7109375" style="122"/>
    <col min="9475" max="9475" width="5.42578125" style="122" customWidth="1"/>
    <col min="9476" max="9476" width="31.42578125" style="122" customWidth="1"/>
    <col min="9477" max="9477" width="10.42578125" style="122" customWidth="1"/>
    <col min="9478" max="9478" width="9.28515625" style="122" customWidth="1"/>
    <col min="9479" max="9479" width="20.42578125" style="122" customWidth="1"/>
    <col min="9480" max="9482" width="9.7109375" style="122" customWidth="1"/>
    <col min="9483" max="9485" width="9.42578125" style="122" customWidth="1"/>
    <col min="9486" max="9486" width="10.42578125" style="122" customWidth="1"/>
    <col min="9487" max="9487" width="10" style="122" customWidth="1"/>
    <col min="9488" max="9489" width="9.7109375" style="122" customWidth="1"/>
    <col min="9490" max="9490" width="8.7109375" style="122"/>
    <col min="9491" max="9491" width="9.7109375" style="122" customWidth="1"/>
    <col min="9492" max="9492" width="10.42578125" style="122" customWidth="1"/>
    <col min="9493" max="9730" width="8.7109375" style="122"/>
    <col min="9731" max="9731" width="5.42578125" style="122" customWidth="1"/>
    <col min="9732" max="9732" width="31.42578125" style="122" customWidth="1"/>
    <col min="9733" max="9733" width="10.42578125" style="122" customWidth="1"/>
    <col min="9734" max="9734" width="9.28515625" style="122" customWidth="1"/>
    <col min="9735" max="9735" width="20.42578125" style="122" customWidth="1"/>
    <col min="9736" max="9738" width="9.7109375" style="122" customWidth="1"/>
    <col min="9739" max="9741" width="9.42578125" style="122" customWidth="1"/>
    <col min="9742" max="9742" width="10.42578125" style="122" customWidth="1"/>
    <col min="9743" max="9743" width="10" style="122" customWidth="1"/>
    <col min="9744" max="9745" width="9.7109375" style="122" customWidth="1"/>
    <col min="9746" max="9746" width="8.7109375" style="122"/>
    <col min="9747" max="9747" width="9.7109375" style="122" customWidth="1"/>
    <col min="9748" max="9748" width="10.42578125" style="122" customWidth="1"/>
    <col min="9749" max="9986" width="8.7109375" style="122"/>
    <col min="9987" max="9987" width="5.42578125" style="122" customWidth="1"/>
    <col min="9988" max="9988" width="31.42578125" style="122" customWidth="1"/>
    <col min="9989" max="9989" width="10.42578125" style="122" customWidth="1"/>
    <col min="9990" max="9990" width="9.28515625" style="122" customWidth="1"/>
    <col min="9991" max="9991" width="20.42578125" style="122" customWidth="1"/>
    <col min="9992" max="9994" width="9.7109375" style="122" customWidth="1"/>
    <col min="9995" max="9997" width="9.42578125" style="122" customWidth="1"/>
    <col min="9998" max="9998" width="10.42578125" style="122" customWidth="1"/>
    <col min="9999" max="9999" width="10" style="122" customWidth="1"/>
    <col min="10000" max="10001" width="9.7109375" style="122" customWidth="1"/>
    <col min="10002" max="10002" width="8.7109375" style="122"/>
    <col min="10003" max="10003" width="9.7109375" style="122" customWidth="1"/>
    <col min="10004" max="10004" width="10.42578125" style="122" customWidth="1"/>
    <col min="10005" max="10242" width="8.7109375" style="122"/>
    <col min="10243" max="10243" width="5.42578125" style="122" customWidth="1"/>
    <col min="10244" max="10244" width="31.42578125" style="122" customWidth="1"/>
    <col min="10245" max="10245" width="10.42578125" style="122" customWidth="1"/>
    <col min="10246" max="10246" width="9.28515625" style="122" customWidth="1"/>
    <col min="10247" max="10247" width="20.42578125" style="122" customWidth="1"/>
    <col min="10248" max="10250" width="9.7109375" style="122" customWidth="1"/>
    <col min="10251" max="10253" width="9.42578125" style="122" customWidth="1"/>
    <col min="10254" max="10254" width="10.42578125" style="122" customWidth="1"/>
    <col min="10255" max="10255" width="10" style="122" customWidth="1"/>
    <col min="10256" max="10257" width="9.7109375" style="122" customWidth="1"/>
    <col min="10258" max="10258" width="8.7109375" style="122"/>
    <col min="10259" max="10259" width="9.7109375" style="122" customWidth="1"/>
    <col min="10260" max="10260" width="10.42578125" style="122" customWidth="1"/>
    <col min="10261" max="10498" width="8.7109375" style="122"/>
    <col min="10499" max="10499" width="5.42578125" style="122" customWidth="1"/>
    <col min="10500" max="10500" width="31.42578125" style="122" customWidth="1"/>
    <col min="10501" max="10501" width="10.42578125" style="122" customWidth="1"/>
    <col min="10502" max="10502" width="9.28515625" style="122" customWidth="1"/>
    <col min="10503" max="10503" width="20.42578125" style="122" customWidth="1"/>
    <col min="10504" max="10506" width="9.7109375" style="122" customWidth="1"/>
    <col min="10507" max="10509" width="9.42578125" style="122" customWidth="1"/>
    <col min="10510" max="10510" width="10.42578125" style="122" customWidth="1"/>
    <col min="10511" max="10511" width="10" style="122" customWidth="1"/>
    <col min="10512" max="10513" width="9.7109375" style="122" customWidth="1"/>
    <col min="10514" max="10514" width="8.7109375" style="122"/>
    <col min="10515" max="10515" width="9.7109375" style="122" customWidth="1"/>
    <col min="10516" max="10516" width="10.42578125" style="122" customWidth="1"/>
    <col min="10517" max="10754" width="8.7109375" style="122"/>
    <col min="10755" max="10755" width="5.42578125" style="122" customWidth="1"/>
    <col min="10756" max="10756" width="31.42578125" style="122" customWidth="1"/>
    <col min="10757" max="10757" width="10.42578125" style="122" customWidth="1"/>
    <col min="10758" max="10758" width="9.28515625" style="122" customWidth="1"/>
    <col min="10759" max="10759" width="20.42578125" style="122" customWidth="1"/>
    <col min="10760" max="10762" width="9.7109375" style="122" customWidth="1"/>
    <col min="10763" max="10765" width="9.42578125" style="122" customWidth="1"/>
    <col min="10766" max="10766" width="10.42578125" style="122" customWidth="1"/>
    <col min="10767" max="10767" width="10" style="122" customWidth="1"/>
    <col min="10768" max="10769" width="9.7109375" style="122" customWidth="1"/>
    <col min="10770" max="10770" width="8.7109375" style="122"/>
    <col min="10771" max="10771" width="9.7109375" style="122" customWidth="1"/>
    <col min="10772" max="10772" width="10.42578125" style="122" customWidth="1"/>
    <col min="10773" max="11010" width="8.7109375" style="122"/>
    <col min="11011" max="11011" width="5.42578125" style="122" customWidth="1"/>
    <col min="11012" max="11012" width="31.42578125" style="122" customWidth="1"/>
    <col min="11013" max="11013" width="10.42578125" style="122" customWidth="1"/>
    <col min="11014" max="11014" width="9.28515625" style="122" customWidth="1"/>
    <col min="11015" max="11015" width="20.42578125" style="122" customWidth="1"/>
    <col min="11016" max="11018" width="9.7109375" style="122" customWidth="1"/>
    <col min="11019" max="11021" width="9.42578125" style="122" customWidth="1"/>
    <col min="11022" max="11022" width="10.42578125" style="122" customWidth="1"/>
    <col min="11023" max="11023" width="10" style="122" customWidth="1"/>
    <col min="11024" max="11025" width="9.7109375" style="122" customWidth="1"/>
    <col min="11026" max="11026" width="8.7109375" style="122"/>
    <col min="11027" max="11027" width="9.7109375" style="122" customWidth="1"/>
    <col min="11028" max="11028" width="10.42578125" style="122" customWidth="1"/>
    <col min="11029" max="11266" width="8.7109375" style="122"/>
    <col min="11267" max="11267" width="5.42578125" style="122" customWidth="1"/>
    <col min="11268" max="11268" width="31.42578125" style="122" customWidth="1"/>
    <col min="11269" max="11269" width="10.42578125" style="122" customWidth="1"/>
    <col min="11270" max="11270" width="9.28515625" style="122" customWidth="1"/>
    <col min="11271" max="11271" width="20.42578125" style="122" customWidth="1"/>
    <col min="11272" max="11274" width="9.7109375" style="122" customWidth="1"/>
    <col min="11275" max="11277" width="9.42578125" style="122" customWidth="1"/>
    <col min="11278" max="11278" width="10.42578125" style="122" customWidth="1"/>
    <col min="11279" max="11279" width="10" style="122" customWidth="1"/>
    <col min="11280" max="11281" width="9.7109375" style="122" customWidth="1"/>
    <col min="11282" max="11282" width="8.7109375" style="122"/>
    <col min="11283" max="11283" width="9.7109375" style="122" customWidth="1"/>
    <col min="11284" max="11284" width="10.42578125" style="122" customWidth="1"/>
    <col min="11285" max="11522" width="8.7109375" style="122"/>
    <col min="11523" max="11523" width="5.42578125" style="122" customWidth="1"/>
    <col min="11524" max="11524" width="31.42578125" style="122" customWidth="1"/>
    <col min="11525" max="11525" width="10.42578125" style="122" customWidth="1"/>
    <col min="11526" max="11526" width="9.28515625" style="122" customWidth="1"/>
    <col min="11527" max="11527" width="20.42578125" style="122" customWidth="1"/>
    <col min="11528" max="11530" width="9.7109375" style="122" customWidth="1"/>
    <col min="11531" max="11533" width="9.42578125" style="122" customWidth="1"/>
    <col min="11534" max="11534" width="10.42578125" style="122" customWidth="1"/>
    <col min="11535" max="11535" width="10" style="122" customWidth="1"/>
    <col min="11536" max="11537" width="9.7109375" style="122" customWidth="1"/>
    <col min="11538" max="11538" width="8.7109375" style="122"/>
    <col min="11539" max="11539" width="9.7109375" style="122" customWidth="1"/>
    <col min="11540" max="11540" width="10.42578125" style="122" customWidth="1"/>
    <col min="11541" max="11778" width="8.7109375" style="122"/>
    <col min="11779" max="11779" width="5.42578125" style="122" customWidth="1"/>
    <col min="11780" max="11780" width="31.42578125" style="122" customWidth="1"/>
    <col min="11781" max="11781" width="10.42578125" style="122" customWidth="1"/>
    <col min="11782" max="11782" width="9.28515625" style="122" customWidth="1"/>
    <col min="11783" max="11783" width="20.42578125" style="122" customWidth="1"/>
    <col min="11784" max="11786" width="9.7109375" style="122" customWidth="1"/>
    <col min="11787" max="11789" width="9.42578125" style="122" customWidth="1"/>
    <col min="11790" max="11790" width="10.42578125" style="122" customWidth="1"/>
    <col min="11791" max="11791" width="10" style="122" customWidth="1"/>
    <col min="11792" max="11793" width="9.7109375" style="122" customWidth="1"/>
    <col min="11794" max="11794" width="8.7109375" style="122"/>
    <col min="11795" max="11795" width="9.7109375" style="122" customWidth="1"/>
    <col min="11796" max="11796" width="10.42578125" style="122" customWidth="1"/>
    <col min="11797" max="12034" width="8.7109375" style="122"/>
    <col min="12035" max="12035" width="5.42578125" style="122" customWidth="1"/>
    <col min="12036" max="12036" width="31.42578125" style="122" customWidth="1"/>
    <col min="12037" max="12037" width="10.42578125" style="122" customWidth="1"/>
    <col min="12038" max="12038" width="9.28515625" style="122" customWidth="1"/>
    <col min="12039" max="12039" width="20.42578125" style="122" customWidth="1"/>
    <col min="12040" max="12042" width="9.7109375" style="122" customWidth="1"/>
    <col min="12043" max="12045" width="9.42578125" style="122" customWidth="1"/>
    <col min="12046" max="12046" width="10.42578125" style="122" customWidth="1"/>
    <col min="12047" max="12047" width="10" style="122" customWidth="1"/>
    <col min="12048" max="12049" width="9.7109375" style="122" customWidth="1"/>
    <col min="12050" max="12050" width="8.7109375" style="122"/>
    <col min="12051" max="12051" width="9.7109375" style="122" customWidth="1"/>
    <col min="12052" max="12052" width="10.42578125" style="122" customWidth="1"/>
    <col min="12053" max="12290" width="8.7109375" style="122"/>
    <col min="12291" max="12291" width="5.42578125" style="122" customWidth="1"/>
    <col min="12292" max="12292" width="31.42578125" style="122" customWidth="1"/>
    <col min="12293" max="12293" width="10.42578125" style="122" customWidth="1"/>
    <col min="12294" max="12294" width="9.28515625" style="122" customWidth="1"/>
    <col min="12295" max="12295" width="20.42578125" style="122" customWidth="1"/>
    <col min="12296" max="12298" width="9.7109375" style="122" customWidth="1"/>
    <col min="12299" max="12301" width="9.42578125" style="122" customWidth="1"/>
    <col min="12302" max="12302" width="10.42578125" style="122" customWidth="1"/>
    <col min="12303" max="12303" width="10" style="122" customWidth="1"/>
    <col min="12304" max="12305" width="9.7109375" style="122" customWidth="1"/>
    <col min="12306" max="12306" width="8.7109375" style="122"/>
    <col min="12307" max="12307" width="9.7109375" style="122" customWidth="1"/>
    <col min="12308" max="12308" width="10.42578125" style="122" customWidth="1"/>
    <col min="12309" max="12546" width="8.7109375" style="122"/>
    <col min="12547" max="12547" width="5.42578125" style="122" customWidth="1"/>
    <col min="12548" max="12548" width="31.42578125" style="122" customWidth="1"/>
    <col min="12549" max="12549" width="10.42578125" style="122" customWidth="1"/>
    <col min="12550" max="12550" width="9.28515625" style="122" customWidth="1"/>
    <col min="12551" max="12551" width="20.42578125" style="122" customWidth="1"/>
    <col min="12552" max="12554" width="9.7109375" style="122" customWidth="1"/>
    <col min="12555" max="12557" width="9.42578125" style="122" customWidth="1"/>
    <col min="12558" max="12558" width="10.42578125" style="122" customWidth="1"/>
    <col min="12559" max="12559" width="10" style="122" customWidth="1"/>
    <col min="12560" max="12561" width="9.7109375" style="122" customWidth="1"/>
    <col min="12562" max="12562" width="8.7109375" style="122"/>
    <col min="12563" max="12563" width="9.7109375" style="122" customWidth="1"/>
    <col min="12564" max="12564" width="10.42578125" style="122" customWidth="1"/>
    <col min="12565" max="12802" width="8.7109375" style="122"/>
    <col min="12803" max="12803" width="5.42578125" style="122" customWidth="1"/>
    <col min="12804" max="12804" width="31.42578125" style="122" customWidth="1"/>
    <col min="12805" max="12805" width="10.42578125" style="122" customWidth="1"/>
    <col min="12806" max="12806" width="9.28515625" style="122" customWidth="1"/>
    <col min="12807" max="12807" width="20.42578125" style="122" customWidth="1"/>
    <col min="12808" max="12810" width="9.7109375" style="122" customWidth="1"/>
    <col min="12811" max="12813" width="9.42578125" style="122" customWidth="1"/>
    <col min="12814" max="12814" width="10.42578125" style="122" customWidth="1"/>
    <col min="12815" max="12815" width="10" style="122" customWidth="1"/>
    <col min="12816" max="12817" width="9.7109375" style="122" customWidth="1"/>
    <col min="12818" max="12818" width="8.7109375" style="122"/>
    <col min="12819" max="12819" width="9.7109375" style="122" customWidth="1"/>
    <col min="12820" max="12820" width="10.42578125" style="122" customWidth="1"/>
    <col min="12821" max="13058" width="8.7109375" style="122"/>
    <col min="13059" max="13059" width="5.42578125" style="122" customWidth="1"/>
    <col min="13060" max="13060" width="31.42578125" style="122" customWidth="1"/>
    <col min="13061" max="13061" width="10.42578125" style="122" customWidth="1"/>
    <col min="13062" max="13062" width="9.28515625" style="122" customWidth="1"/>
    <col min="13063" max="13063" width="20.42578125" style="122" customWidth="1"/>
    <col min="13064" max="13066" width="9.7109375" style="122" customWidth="1"/>
    <col min="13067" max="13069" width="9.42578125" style="122" customWidth="1"/>
    <col min="13070" max="13070" width="10.42578125" style="122" customWidth="1"/>
    <col min="13071" max="13071" width="10" style="122" customWidth="1"/>
    <col min="13072" max="13073" width="9.7109375" style="122" customWidth="1"/>
    <col min="13074" max="13074" width="8.7109375" style="122"/>
    <col min="13075" max="13075" width="9.7109375" style="122" customWidth="1"/>
    <col min="13076" max="13076" width="10.42578125" style="122" customWidth="1"/>
    <col min="13077" max="13314" width="8.7109375" style="122"/>
    <col min="13315" max="13315" width="5.42578125" style="122" customWidth="1"/>
    <col min="13316" max="13316" width="31.42578125" style="122" customWidth="1"/>
    <col min="13317" max="13317" width="10.42578125" style="122" customWidth="1"/>
    <col min="13318" max="13318" width="9.28515625" style="122" customWidth="1"/>
    <col min="13319" max="13319" width="20.42578125" style="122" customWidth="1"/>
    <col min="13320" max="13322" width="9.7109375" style="122" customWidth="1"/>
    <col min="13323" max="13325" width="9.42578125" style="122" customWidth="1"/>
    <col min="13326" max="13326" width="10.42578125" style="122" customWidth="1"/>
    <col min="13327" max="13327" width="10" style="122" customWidth="1"/>
    <col min="13328" max="13329" width="9.7109375" style="122" customWidth="1"/>
    <col min="13330" max="13330" width="8.7109375" style="122"/>
    <col min="13331" max="13331" width="9.7109375" style="122" customWidth="1"/>
    <col min="13332" max="13332" width="10.42578125" style="122" customWidth="1"/>
    <col min="13333" max="13570" width="8.7109375" style="122"/>
    <col min="13571" max="13571" width="5.42578125" style="122" customWidth="1"/>
    <col min="13572" max="13572" width="31.42578125" style="122" customWidth="1"/>
    <col min="13573" max="13573" width="10.42578125" style="122" customWidth="1"/>
    <col min="13574" max="13574" width="9.28515625" style="122" customWidth="1"/>
    <col min="13575" max="13575" width="20.42578125" style="122" customWidth="1"/>
    <col min="13576" max="13578" width="9.7109375" style="122" customWidth="1"/>
    <col min="13579" max="13581" width="9.42578125" style="122" customWidth="1"/>
    <col min="13582" max="13582" width="10.42578125" style="122" customWidth="1"/>
    <col min="13583" max="13583" width="10" style="122" customWidth="1"/>
    <col min="13584" max="13585" width="9.7109375" style="122" customWidth="1"/>
    <col min="13586" max="13586" width="8.7109375" style="122"/>
    <col min="13587" max="13587" width="9.7109375" style="122" customWidth="1"/>
    <col min="13588" max="13588" width="10.42578125" style="122" customWidth="1"/>
    <col min="13589" max="13826" width="8.7109375" style="122"/>
    <col min="13827" max="13827" width="5.42578125" style="122" customWidth="1"/>
    <col min="13828" max="13828" width="31.42578125" style="122" customWidth="1"/>
    <col min="13829" max="13829" width="10.42578125" style="122" customWidth="1"/>
    <col min="13830" max="13830" width="9.28515625" style="122" customWidth="1"/>
    <col min="13831" max="13831" width="20.42578125" style="122" customWidth="1"/>
    <col min="13832" max="13834" width="9.7109375" style="122" customWidth="1"/>
    <col min="13835" max="13837" width="9.42578125" style="122" customWidth="1"/>
    <col min="13838" max="13838" width="10.42578125" style="122" customWidth="1"/>
    <col min="13839" max="13839" width="10" style="122" customWidth="1"/>
    <col min="13840" max="13841" width="9.7109375" style="122" customWidth="1"/>
    <col min="13842" max="13842" width="8.7109375" style="122"/>
    <col min="13843" max="13843" width="9.7109375" style="122" customWidth="1"/>
    <col min="13844" max="13844" width="10.42578125" style="122" customWidth="1"/>
    <col min="13845" max="14082" width="8.7109375" style="122"/>
    <col min="14083" max="14083" width="5.42578125" style="122" customWidth="1"/>
    <col min="14084" max="14084" width="31.42578125" style="122" customWidth="1"/>
    <col min="14085" max="14085" width="10.42578125" style="122" customWidth="1"/>
    <col min="14086" max="14086" width="9.28515625" style="122" customWidth="1"/>
    <col min="14087" max="14087" width="20.42578125" style="122" customWidth="1"/>
    <col min="14088" max="14090" width="9.7109375" style="122" customWidth="1"/>
    <col min="14091" max="14093" width="9.42578125" style="122" customWidth="1"/>
    <col min="14094" max="14094" width="10.42578125" style="122" customWidth="1"/>
    <col min="14095" max="14095" width="10" style="122" customWidth="1"/>
    <col min="14096" max="14097" width="9.7109375" style="122" customWidth="1"/>
    <col min="14098" max="14098" width="8.7109375" style="122"/>
    <col min="14099" max="14099" width="9.7109375" style="122" customWidth="1"/>
    <col min="14100" max="14100" width="10.42578125" style="122" customWidth="1"/>
    <col min="14101" max="14338" width="8.7109375" style="122"/>
    <col min="14339" max="14339" width="5.42578125" style="122" customWidth="1"/>
    <col min="14340" max="14340" width="31.42578125" style="122" customWidth="1"/>
    <col min="14341" max="14341" width="10.42578125" style="122" customWidth="1"/>
    <col min="14342" max="14342" width="9.28515625" style="122" customWidth="1"/>
    <col min="14343" max="14343" width="20.42578125" style="122" customWidth="1"/>
    <col min="14344" max="14346" width="9.7109375" style="122" customWidth="1"/>
    <col min="14347" max="14349" width="9.42578125" style="122" customWidth="1"/>
    <col min="14350" max="14350" width="10.42578125" style="122" customWidth="1"/>
    <col min="14351" max="14351" width="10" style="122" customWidth="1"/>
    <col min="14352" max="14353" width="9.7109375" style="122" customWidth="1"/>
    <col min="14354" max="14354" width="8.7109375" style="122"/>
    <col min="14355" max="14355" width="9.7109375" style="122" customWidth="1"/>
    <col min="14356" max="14356" width="10.42578125" style="122" customWidth="1"/>
    <col min="14357" max="14594" width="8.7109375" style="122"/>
    <col min="14595" max="14595" width="5.42578125" style="122" customWidth="1"/>
    <col min="14596" max="14596" width="31.42578125" style="122" customWidth="1"/>
    <col min="14597" max="14597" width="10.42578125" style="122" customWidth="1"/>
    <col min="14598" max="14598" width="9.28515625" style="122" customWidth="1"/>
    <col min="14599" max="14599" width="20.42578125" style="122" customWidth="1"/>
    <col min="14600" max="14602" width="9.7109375" style="122" customWidth="1"/>
    <col min="14603" max="14605" width="9.42578125" style="122" customWidth="1"/>
    <col min="14606" max="14606" width="10.42578125" style="122" customWidth="1"/>
    <col min="14607" max="14607" width="10" style="122" customWidth="1"/>
    <col min="14608" max="14609" width="9.7109375" style="122" customWidth="1"/>
    <col min="14610" max="14610" width="8.7109375" style="122"/>
    <col min="14611" max="14611" width="9.7109375" style="122" customWidth="1"/>
    <col min="14612" max="14612" width="10.42578125" style="122" customWidth="1"/>
    <col min="14613" max="14850" width="8.7109375" style="122"/>
    <col min="14851" max="14851" width="5.42578125" style="122" customWidth="1"/>
    <col min="14852" max="14852" width="31.42578125" style="122" customWidth="1"/>
    <col min="14853" max="14853" width="10.42578125" style="122" customWidth="1"/>
    <col min="14854" max="14854" width="9.28515625" style="122" customWidth="1"/>
    <col min="14855" max="14855" width="20.42578125" style="122" customWidth="1"/>
    <col min="14856" max="14858" width="9.7109375" style="122" customWidth="1"/>
    <col min="14859" max="14861" width="9.42578125" style="122" customWidth="1"/>
    <col min="14862" max="14862" width="10.42578125" style="122" customWidth="1"/>
    <col min="14863" max="14863" width="10" style="122" customWidth="1"/>
    <col min="14864" max="14865" width="9.7109375" style="122" customWidth="1"/>
    <col min="14866" max="14866" width="8.7109375" style="122"/>
    <col min="14867" max="14867" width="9.7109375" style="122" customWidth="1"/>
    <col min="14868" max="14868" width="10.42578125" style="122" customWidth="1"/>
    <col min="14869" max="15106" width="8.7109375" style="122"/>
    <col min="15107" max="15107" width="5.42578125" style="122" customWidth="1"/>
    <col min="15108" max="15108" width="31.42578125" style="122" customWidth="1"/>
    <col min="15109" max="15109" width="10.42578125" style="122" customWidth="1"/>
    <col min="15110" max="15110" width="9.28515625" style="122" customWidth="1"/>
    <col min="15111" max="15111" width="20.42578125" style="122" customWidth="1"/>
    <col min="15112" max="15114" width="9.7109375" style="122" customWidth="1"/>
    <col min="15115" max="15117" width="9.42578125" style="122" customWidth="1"/>
    <col min="15118" max="15118" width="10.42578125" style="122" customWidth="1"/>
    <col min="15119" max="15119" width="10" style="122" customWidth="1"/>
    <col min="15120" max="15121" width="9.7109375" style="122" customWidth="1"/>
    <col min="15122" max="15122" width="8.7109375" style="122"/>
    <col min="15123" max="15123" width="9.7109375" style="122" customWidth="1"/>
    <col min="15124" max="15124" width="10.42578125" style="122" customWidth="1"/>
    <col min="15125" max="15362" width="8.7109375" style="122"/>
    <col min="15363" max="15363" width="5.42578125" style="122" customWidth="1"/>
    <col min="15364" max="15364" width="31.42578125" style="122" customWidth="1"/>
    <col min="15365" max="15365" width="10.42578125" style="122" customWidth="1"/>
    <col min="15366" max="15366" width="9.28515625" style="122" customWidth="1"/>
    <col min="15367" max="15367" width="20.42578125" style="122" customWidth="1"/>
    <col min="15368" max="15370" width="9.7109375" style="122" customWidth="1"/>
    <col min="15371" max="15373" width="9.42578125" style="122" customWidth="1"/>
    <col min="15374" max="15374" width="10.42578125" style="122" customWidth="1"/>
    <col min="15375" max="15375" width="10" style="122" customWidth="1"/>
    <col min="15376" max="15377" width="9.7109375" style="122" customWidth="1"/>
    <col min="15378" max="15378" width="8.7109375" style="122"/>
    <col min="15379" max="15379" width="9.7109375" style="122" customWidth="1"/>
    <col min="15380" max="15380" width="10.42578125" style="122" customWidth="1"/>
    <col min="15381" max="15618" width="8.7109375" style="122"/>
    <col min="15619" max="15619" width="5.42578125" style="122" customWidth="1"/>
    <col min="15620" max="15620" width="31.42578125" style="122" customWidth="1"/>
    <col min="15621" max="15621" width="10.42578125" style="122" customWidth="1"/>
    <col min="15622" max="15622" width="9.28515625" style="122" customWidth="1"/>
    <col min="15623" max="15623" width="20.42578125" style="122" customWidth="1"/>
    <col min="15624" max="15626" width="9.7109375" style="122" customWidth="1"/>
    <col min="15627" max="15629" width="9.42578125" style="122" customWidth="1"/>
    <col min="15630" max="15630" width="10.42578125" style="122" customWidth="1"/>
    <col min="15631" max="15631" width="10" style="122" customWidth="1"/>
    <col min="15632" max="15633" width="9.7109375" style="122" customWidth="1"/>
    <col min="15634" max="15634" width="8.7109375" style="122"/>
    <col min="15635" max="15635" width="9.7109375" style="122" customWidth="1"/>
    <col min="15636" max="15636" width="10.42578125" style="122" customWidth="1"/>
    <col min="15637" max="15874" width="8.7109375" style="122"/>
    <col min="15875" max="15875" width="5.42578125" style="122" customWidth="1"/>
    <col min="15876" max="15876" width="31.42578125" style="122" customWidth="1"/>
    <col min="15877" max="15877" width="10.42578125" style="122" customWidth="1"/>
    <col min="15878" max="15878" width="9.28515625" style="122" customWidth="1"/>
    <col min="15879" max="15879" width="20.42578125" style="122" customWidth="1"/>
    <col min="15880" max="15882" width="9.7109375" style="122" customWidth="1"/>
    <col min="15883" max="15885" width="9.42578125" style="122" customWidth="1"/>
    <col min="15886" max="15886" width="10.42578125" style="122" customWidth="1"/>
    <col min="15887" max="15887" width="10" style="122" customWidth="1"/>
    <col min="15888" max="15889" width="9.7109375" style="122" customWidth="1"/>
    <col min="15890" max="15890" width="8.7109375" style="122"/>
    <col min="15891" max="15891" width="9.7109375" style="122" customWidth="1"/>
    <col min="15892" max="15892" width="10.42578125" style="122" customWidth="1"/>
    <col min="15893" max="16130" width="8.7109375" style="122"/>
    <col min="16131" max="16131" width="5.42578125" style="122" customWidth="1"/>
    <col min="16132" max="16132" width="31.42578125" style="122" customWidth="1"/>
    <col min="16133" max="16133" width="10.42578125" style="122" customWidth="1"/>
    <col min="16134" max="16134" width="9.28515625" style="122" customWidth="1"/>
    <col min="16135" max="16135" width="20.42578125" style="122" customWidth="1"/>
    <col min="16136" max="16138" width="9.7109375" style="122" customWidth="1"/>
    <col min="16139" max="16141" width="9.42578125" style="122" customWidth="1"/>
    <col min="16142" max="16142" width="10.42578125" style="122" customWidth="1"/>
    <col min="16143" max="16143" width="10" style="122" customWidth="1"/>
    <col min="16144" max="16145" width="9.7109375" style="122" customWidth="1"/>
    <col min="16146" max="16146" width="8.7109375" style="122"/>
    <col min="16147" max="16147" width="9.7109375" style="122" customWidth="1"/>
    <col min="16148" max="16148" width="10.42578125" style="122" customWidth="1"/>
    <col min="16149" max="16384" width="8.7109375" style="122"/>
  </cols>
  <sheetData>
    <row r="1" spans="1:21" ht="18.75">
      <c r="A1" s="751" t="s">
        <v>433</v>
      </c>
      <c r="B1" s="751"/>
      <c r="C1" s="751"/>
      <c r="D1" s="751"/>
      <c r="E1" s="751"/>
      <c r="F1" s="751"/>
      <c r="G1" s="751"/>
      <c r="H1" s="751"/>
      <c r="I1" s="751"/>
      <c r="J1" s="751"/>
      <c r="K1" s="751"/>
      <c r="L1" s="751"/>
      <c r="M1" s="751"/>
      <c r="N1" s="751"/>
      <c r="O1" s="751"/>
      <c r="P1" s="751"/>
      <c r="Q1" s="751"/>
      <c r="R1" s="751"/>
      <c r="S1" s="751"/>
      <c r="T1" s="751"/>
    </row>
    <row r="2" spans="1:21" ht="45" customHeight="1">
      <c r="A2" s="751" t="s">
        <v>434</v>
      </c>
      <c r="B2" s="751"/>
      <c r="C2" s="751"/>
      <c r="D2" s="751"/>
      <c r="E2" s="751"/>
      <c r="F2" s="751"/>
      <c r="G2" s="751"/>
      <c r="H2" s="751"/>
      <c r="I2" s="751"/>
      <c r="J2" s="751"/>
      <c r="K2" s="751"/>
      <c r="L2" s="751"/>
      <c r="M2" s="751"/>
      <c r="N2" s="751"/>
      <c r="O2" s="751"/>
      <c r="P2" s="751"/>
      <c r="Q2" s="751"/>
      <c r="R2" s="751"/>
      <c r="S2" s="751"/>
      <c r="T2" s="751"/>
    </row>
    <row r="3" spans="1:21" ht="18.75">
      <c r="A3" s="757" t="e">
        <f>#REF!</f>
        <v>#REF!</v>
      </c>
      <c r="B3" s="758"/>
      <c r="C3" s="758"/>
      <c r="D3" s="758"/>
      <c r="E3" s="758"/>
      <c r="F3" s="758"/>
      <c r="G3" s="758"/>
      <c r="H3" s="758"/>
      <c r="I3" s="758"/>
      <c r="J3" s="758"/>
      <c r="K3" s="758"/>
      <c r="L3" s="758"/>
      <c r="M3" s="758"/>
      <c r="N3" s="758"/>
      <c r="O3" s="758"/>
      <c r="P3" s="758"/>
      <c r="Q3" s="758"/>
      <c r="R3" s="758"/>
      <c r="S3" s="758"/>
      <c r="T3" s="758"/>
    </row>
    <row r="4" spans="1:21" ht="18.75">
      <c r="A4" s="101"/>
      <c r="B4" s="101"/>
      <c r="C4" s="101"/>
      <c r="D4" s="101"/>
      <c r="E4" s="101"/>
      <c r="F4" s="101"/>
      <c r="G4" s="101"/>
      <c r="H4" s="101"/>
      <c r="I4" s="101"/>
      <c r="J4" s="122"/>
      <c r="K4" s="101"/>
      <c r="L4" s="101"/>
      <c r="M4" s="101"/>
      <c r="N4" s="101"/>
      <c r="O4" s="101"/>
      <c r="P4" s="101"/>
      <c r="Q4" s="123"/>
      <c r="R4" s="124"/>
      <c r="S4" s="123"/>
      <c r="T4" s="101"/>
    </row>
    <row r="5" spans="1:21" s="125" customFormat="1" ht="33" customHeight="1">
      <c r="A5" s="756" t="s">
        <v>2</v>
      </c>
      <c r="B5" s="756" t="s">
        <v>3</v>
      </c>
      <c r="C5" s="756" t="s">
        <v>419</v>
      </c>
      <c r="D5" s="756" t="s">
        <v>6</v>
      </c>
      <c r="E5" s="752" t="s">
        <v>7</v>
      </c>
      <c r="F5" s="755"/>
      <c r="G5" s="121"/>
      <c r="H5" s="756" t="s">
        <v>420</v>
      </c>
      <c r="I5" s="756" t="s">
        <v>455</v>
      </c>
      <c r="J5" s="756" t="s">
        <v>421</v>
      </c>
      <c r="K5" s="752" t="s">
        <v>422</v>
      </c>
      <c r="L5" s="753"/>
      <c r="M5" s="754"/>
      <c r="N5" s="753"/>
      <c r="O5" s="753"/>
      <c r="P5" s="753"/>
      <c r="Q5" s="755"/>
      <c r="R5" s="756" t="s">
        <v>423</v>
      </c>
      <c r="S5" s="756" t="s">
        <v>435</v>
      </c>
      <c r="T5" s="756" t="s">
        <v>13</v>
      </c>
    </row>
    <row r="6" spans="1:21" s="125" customFormat="1" ht="14.25" customHeight="1">
      <c r="A6" s="749"/>
      <c r="B6" s="749"/>
      <c r="C6" s="749"/>
      <c r="D6" s="749"/>
      <c r="E6" s="756" t="s">
        <v>424</v>
      </c>
      <c r="F6" s="756" t="s">
        <v>347</v>
      </c>
      <c r="G6" s="120"/>
      <c r="H6" s="749"/>
      <c r="I6" s="749"/>
      <c r="J6" s="749"/>
      <c r="K6" s="749" t="s">
        <v>425</v>
      </c>
      <c r="L6" s="749" t="s">
        <v>258</v>
      </c>
      <c r="M6" s="749" t="s">
        <v>259</v>
      </c>
      <c r="N6" s="749" t="s">
        <v>426</v>
      </c>
      <c r="O6" s="749" t="s">
        <v>427</v>
      </c>
      <c r="P6" s="749" t="s">
        <v>428</v>
      </c>
      <c r="Q6" s="749" t="s">
        <v>436</v>
      </c>
      <c r="R6" s="749"/>
      <c r="S6" s="749"/>
      <c r="T6" s="749"/>
    </row>
    <row r="7" spans="1:21" s="125" customFormat="1" ht="59.25" customHeight="1">
      <c r="A7" s="749"/>
      <c r="B7" s="749"/>
      <c r="C7" s="749"/>
      <c r="D7" s="749"/>
      <c r="E7" s="749"/>
      <c r="F7" s="749"/>
      <c r="G7" s="120"/>
      <c r="H7" s="749"/>
      <c r="I7" s="749"/>
      <c r="J7" s="749"/>
      <c r="K7" s="749"/>
      <c r="L7" s="749"/>
      <c r="M7" s="749"/>
      <c r="N7" s="749"/>
      <c r="O7" s="749"/>
      <c r="P7" s="749"/>
      <c r="Q7" s="750"/>
      <c r="R7" s="749"/>
      <c r="S7" s="749"/>
      <c r="T7" s="749"/>
    </row>
    <row r="8" spans="1:21" s="125" customFormat="1" ht="18" customHeight="1">
      <c r="A8" s="102">
        <v>1</v>
      </c>
      <c r="B8" s="102">
        <v>2</v>
      </c>
      <c r="C8" s="102">
        <v>3</v>
      </c>
      <c r="D8" s="102">
        <v>4</v>
      </c>
      <c r="E8" s="102">
        <v>5</v>
      </c>
      <c r="F8" s="102">
        <v>6</v>
      </c>
      <c r="G8" s="102"/>
      <c r="H8" s="102">
        <v>7</v>
      </c>
      <c r="I8" s="102">
        <v>8</v>
      </c>
      <c r="J8" s="102">
        <v>9</v>
      </c>
      <c r="K8" s="102">
        <v>9</v>
      </c>
      <c r="L8" s="102">
        <v>10</v>
      </c>
      <c r="M8" s="126"/>
      <c r="N8" s="102">
        <v>11</v>
      </c>
      <c r="O8" s="102">
        <v>12</v>
      </c>
      <c r="P8" s="102">
        <v>13</v>
      </c>
      <c r="Q8" s="102">
        <v>14</v>
      </c>
      <c r="R8" s="102">
        <v>15</v>
      </c>
      <c r="S8" s="102">
        <v>16</v>
      </c>
      <c r="T8" s="102">
        <v>17</v>
      </c>
    </row>
    <row r="9" spans="1:21" s="125" customFormat="1" ht="18" customHeight="1">
      <c r="A9" s="103"/>
      <c r="B9" s="104" t="s">
        <v>32</v>
      </c>
      <c r="C9" s="105"/>
      <c r="D9" s="105"/>
      <c r="E9" s="105"/>
      <c r="F9" s="106">
        <f t="shared" ref="F9:S9" si="0">SUM(F10:F11)</f>
        <v>265621</v>
      </c>
      <c r="G9" s="106"/>
      <c r="H9" s="106">
        <f t="shared" si="0"/>
        <v>258898</v>
      </c>
      <c r="I9" s="106">
        <f t="shared" si="0"/>
        <v>226565</v>
      </c>
      <c r="J9" s="106">
        <f t="shared" si="0"/>
        <v>9972</v>
      </c>
      <c r="K9" s="106">
        <f t="shared" si="0"/>
        <v>189723</v>
      </c>
      <c r="L9" s="106">
        <f t="shared" si="0"/>
        <v>53300</v>
      </c>
      <c r="M9" s="106">
        <f t="shared" si="0"/>
        <v>136423</v>
      </c>
      <c r="N9" s="106">
        <f t="shared" si="0"/>
        <v>55487</v>
      </c>
      <c r="O9" s="106">
        <f t="shared" si="0"/>
        <v>25339</v>
      </c>
      <c r="P9" s="106">
        <f t="shared" si="0"/>
        <v>25679</v>
      </c>
      <c r="Q9" s="106">
        <f t="shared" si="0"/>
        <v>29918</v>
      </c>
      <c r="R9" s="106">
        <f t="shared" si="0"/>
        <v>46814</v>
      </c>
      <c r="S9" s="106">
        <f t="shared" si="0"/>
        <v>31350</v>
      </c>
      <c r="T9" s="106"/>
      <c r="U9" s="127">
        <f>R9-S9</f>
        <v>15464</v>
      </c>
    </row>
    <row r="10" spans="1:21" s="135" customFormat="1" ht="64.5" customHeight="1">
      <c r="A10" s="128">
        <v>1</v>
      </c>
      <c r="B10" s="129" t="s">
        <v>415</v>
      </c>
      <c r="C10" s="130" t="s">
        <v>429</v>
      </c>
      <c r="D10" s="130" t="s">
        <v>430</v>
      </c>
      <c r="E10" s="130" t="s">
        <v>417</v>
      </c>
      <c r="F10" s="131">
        <v>169096</v>
      </c>
      <c r="G10" s="131"/>
      <c r="H10" s="131">
        <v>169096</v>
      </c>
      <c r="I10" s="131">
        <v>167661</v>
      </c>
      <c r="J10" s="131">
        <f>168398-I10</f>
        <v>737</v>
      </c>
      <c r="K10" s="131">
        <f>L10+M10</f>
        <v>147261</v>
      </c>
      <c r="L10" s="131">
        <v>50000</v>
      </c>
      <c r="M10" s="132">
        <f>SUM(N10:Q10)</f>
        <v>97261</v>
      </c>
      <c r="N10" s="131">
        <f>38972-200</f>
        <v>38772</v>
      </c>
      <c r="O10" s="131">
        <v>12639</v>
      </c>
      <c r="P10" s="131">
        <v>15932</v>
      </c>
      <c r="Q10" s="131">
        <v>29918</v>
      </c>
      <c r="R10" s="131">
        <f>I10+J10-K10</f>
        <v>21137</v>
      </c>
      <c r="S10" s="133">
        <f>R10</f>
        <v>21137</v>
      </c>
      <c r="T10" s="130" t="s">
        <v>128</v>
      </c>
      <c r="U10" s="134">
        <f>L10+N10+O10+P10</f>
        <v>117343</v>
      </c>
    </row>
    <row r="11" spans="1:21" s="135" customFormat="1" ht="70.5" customHeight="1">
      <c r="A11" s="128">
        <v>2</v>
      </c>
      <c r="B11" s="129" t="s">
        <v>416</v>
      </c>
      <c r="C11" s="130" t="s">
        <v>431</v>
      </c>
      <c r="D11" s="130" t="s">
        <v>432</v>
      </c>
      <c r="E11" s="130" t="s">
        <v>418</v>
      </c>
      <c r="F11" s="131">
        <v>96525</v>
      </c>
      <c r="G11" s="131"/>
      <c r="H11" s="131">
        <v>89802</v>
      </c>
      <c r="I11" s="131">
        <v>58904</v>
      </c>
      <c r="J11" s="131">
        <f>68139-I11</f>
        <v>9235</v>
      </c>
      <c r="K11" s="131">
        <f>L11+M11</f>
        <v>42462</v>
      </c>
      <c r="L11" s="131">
        <v>3300</v>
      </c>
      <c r="M11" s="132">
        <f>SUM(N11:Q11)</f>
        <v>39162</v>
      </c>
      <c r="N11" s="131">
        <v>16715</v>
      </c>
      <c r="O11" s="131">
        <v>12700</v>
      </c>
      <c r="P11" s="131">
        <v>9747</v>
      </c>
      <c r="Q11" s="131"/>
      <c r="R11" s="131">
        <f>I11+J11-K11</f>
        <v>25677</v>
      </c>
      <c r="S11" s="133">
        <f>31350-S10</f>
        <v>10213</v>
      </c>
      <c r="T11" s="130" t="s">
        <v>128</v>
      </c>
      <c r="U11" s="136"/>
    </row>
  </sheetData>
  <mergeCells count="24">
    <mergeCell ref="M6:M7"/>
    <mergeCell ref="I5:I7"/>
    <mergeCell ref="J5:J7"/>
    <mergeCell ref="B5:B7"/>
    <mergeCell ref="C5:C7"/>
    <mergeCell ref="D5:D7"/>
    <mergeCell ref="E5:F5"/>
    <mergeCell ref="H5:H7"/>
    <mergeCell ref="P6:P7"/>
    <mergeCell ref="Q6:Q7"/>
    <mergeCell ref="A1:T1"/>
    <mergeCell ref="K5:Q5"/>
    <mergeCell ref="R5:R7"/>
    <mergeCell ref="S5:S7"/>
    <mergeCell ref="T5:T7"/>
    <mergeCell ref="E6:E7"/>
    <mergeCell ref="F6:F7"/>
    <mergeCell ref="K6:K7"/>
    <mergeCell ref="L6:L7"/>
    <mergeCell ref="N6:N7"/>
    <mergeCell ref="O6:O7"/>
    <mergeCell ref="A2:T2"/>
    <mergeCell ref="A3:T3"/>
    <mergeCell ref="A5:A7"/>
  </mergeCells>
  <pageMargins left="0.2" right="0.2" top="0.34" bottom="0.31" header="0.25" footer="0.2"/>
  <pageSetup paperSize="9" scale="7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DV227"/>
  <sheetViews>
    <sheetView showZeros="0" tabSelected="1" view="pageBreakPreview" topLeftCell="A2" zoomScale="50" zoomScaleNormal="70" zoomScaleSheetLayoutView="50" zoomScalePageLayoutView="55" workbookViewId="0">
      <selection activeCell="A5" sqref="A5:CO5"/>
    </sheetView>
  </sheetViews>
  <sheetFormatPr defaultRowHeight="18.75"/>
  <cols>
    <col min="1" max="1" width="8.28515625" style="18" customWidth="1"/>
    <col min="2" max="2" width="42.42578125" style="17" customWidth="1"/>
    <col min="3" max="3" width="13.28515625" style="18" customWidth="1"/>
    <col min="4" max="4" width="12.42578125" style="18" hidden="1" customWidth="1"/>
    <col min="5" max="5" width="17.140625" style="18" customWidth="1"/>
    <col min="6" max="6" width="11.42578125" style="18" hidden="1" customWidth="1"/>
    <col min="7" max="7" width="9.7109375" style="18" hidden="1" customWidth="1"/>
    <col min="8" max="8" width="11.28515625" style="18" customWidth="1"/>
    <col min="9" max="9" width="25.5703125" style="18" customWidth="1"/>
    <col min="10" max="14" width="16" style="18" customWidth="1"/>
    <col min="15" max="21" width="14" style="18" hidden="1" customWidth="1"/>
    <col min="22" max="22" width="16" style="18" hidden="1" customWidth="1"/>
    <col min="23" max="48" width="14" style="18" hidden="1" customWidth="1"/>
    <col min="49" max="50" width="13" style="18" hidden="1" customWidth="1"/>
    <col min="51" max="56" width="14" style="18" hidden="1" customWidth="1"/>
    <col min="57" max="59" width="14.42578125" style="18" hidden="1" customWidth="1"/>
    <col min="60" max="61" width="14" style="18" hidden="1" customWidth="1"/>
    <col min="62" max="62" width="11.42578125" style="18" hidden="1" customWidth="1"/>
    <col min="63" max="63" width="9.42578125" style="18" hidden="1" customWidth="1"/>
    <col min="64" max="68" width="12.42578125" style="18" hidden="1" customWidth="1"/>
    <col min="69" max="69" width="14" style="18" hidden="1" customWidth="1"/>
    <col min="70" max="70" width="13.42578125" style="18" hidden="1" customWidth="1"/>
    <col min="71" max="73" width="12.42578125" style="18" hidden="1" customWidth="1"/>
    <col min="74" max="74" width="14" style="18" hidden="1" customWidth="1"/>
    <col min="75" max="75" width="13.42578125" style="18" hidden="1" customWidth="1"/>
    <col min="76" max="76" width="15.7109375" style="18" customWidth="1"/>
    <col min="77" max="77" width="15.85546875" style="18" customWidth="1"/>
    <col min="78" max="78" width="16.28515625" style="18" customWidth="1"/>
    <col min="79" max="80" width="12.42578125" style="18" customWidth="1"/>
    <col min="81" max="81" width="14.42578125" style="18" hidden="1" customWidth="1"/>
    <col min="82" max="82" width="12.42578125" style="18" hidden="1" customWidth="1"/>
    <col min="83" max="83" width="15.85546875" style="18" customWidth="1"/>
    <col min="84" max="84" width="15.7109375" style="18" customWidth="1"/>
    <col min="85" max="85" width="14.85546875" style="18" customWidth="1"/>
    <col min="86" max="87" width="12.42578125" style="18" customWidth="1"/>
    <col min="88" max="88" width="12.42578125" style="18" hidden="1" customWidth="1"/>
    <col min="89" max="91" width="14.5703125" style="18" hidden="1" customWidth="1"/>
    <col min="92" max="92" width="14" style="18" hidden="1" customWidth="1"/>
    <col min="93" max="93" width="21" style="18" customWidth="1"/>
    <col min="94" max="95" width="19.42578125" style="18" hidden="1" customWidth="1"/>
    <col min="96" max="96" width="42.7109375" style="18" hidden="1" customWidth="1"/>
    <col min="97" max="97" width="20.42578125" style="18" hidden="1" customWidth="1"/>
    <col min="98" max="98" width="14.42578125" style="18" hidden="1" customWidth="1"/>
    <col min="99" max="99" width="23.42578125" style="18" hidden="1" customWidth="1"/>
    <col min="100" max="100" width="14.28515625" style="18" hidden="1" customWidth="1"/>
    <col min="101" max="101" width="0" style="18" hidden="1" customWidth="1"/>
    <col min="102" max="103" width="19.42578125" style="18" hidden="1" customWidth="1"/>
    <col min="104" max="104" width="42.7109375" style="18" hidden="1" customWidth="1"/>
    <col min="105" max="105" width="21.42578125" style="18" customWidth="1"/>
    <col min="106" max="106" width="29.42578125" style="18" customWidth="1"/>
    <col min="107" max="107" width="23.42578125" style="18" customWidth="1"/>
    <col min="108" max="108" width="20.5703125" style="18" bestFit="1" customWidth="1"/>
    <col min="109" max="109" width="8.7109375" style="18"/>
    <col min="110" max="110" width="15.5703125" style="18" bestFit="1" customWidth="1"/>
    <col min="111" max="111" width="15.28515625" style="18" bestFit="1" customWidth="1"/>
    <col min="112" max="16384" width="9.140625" style="18"/>
  </cols>
  <sheetData>
    <row r="1" spans="1:111" ht="32.25" hidden="1" customHeight="1">
      <c r="A1" s="791" t="s">
        <v>0</v>
      </c>
      <c r="B1" s="791"/>
      <c r="C1" s="791"/>
      <c r="D1" s="791"/>
      <c r="E1" s="791"/>
      <c r="F1" s="791"/>
      <c r="G1" s="791"/>
      <c r="H1" s="791"/>
      <c r="I1" s="791"/>
      <c r="J1" s="791"/>
      <c r="K1" s="791"/>
      <c r="L1" s="791"/>
      <c r="M1" s="791"/>
      <c r="N1" s="791"/>
      <c r="O1" s="791"/>
      <c r="P1" s="791"/>
      <c r="Q1" s="791"/>
      <c r="R1" s="791"/>
      <c r="S1" s="791"/>
      <c r="T1" s="791"/>
      <c r="U1" s="791"/>
      <c r="V1" s="791"/>
      <c r="W1" s="791"/>
      <c r="X1" s="791"/>
      <c r="Y1" s="791"/>
      <c r="Z1" s="791"/>
      <c r="AA1" s="791"/>
      <c r="AB1" s="791"/>
      <c r="AC1" s="791"/>
      <c r="AD1" s="791"/>
      <c r="AE1" s="791"/>
      <c r="AF1" s="791"/>
      <c r="AG1" s="791"/>
      <c r="AH1" s="791"/>
      <c r="AI1" s="791"/>
      <c r="AJ1" s="791"/>
      <c r="AK1" s="791"/>
      <c r="AL1" s="791"/>
      <c r="AM1" s="791"/>
      <c r="AN1" s="791"/>
      <c r="AO1" s="791"/>
      <c r="AP1" s="791"/>
      <c r="AQ1" s="791"/>
      <c r="AR1" s="791"/>
      <c r="AS1" s="791"/>
      <c r="AT1" s="791"/>
      <c r="AU1" s="791"/>
      <c r="AV1" s="791"/>
      <c r="AW1" s="791"/>
      <c r="AX1" s="791"/>
      <c r="AY1" s="791"/>
      <c r="AZ1" s="791"/>
      <c r="BA1" s="791"/>
      <c r="BB1" s="791"/>
      <c r="BC1" s="791"/>
      <c r="BD1" s="791"/>
      <c r="BE1" s="791"/>
      <c r="BF1" s="791"/>
      <c r="BG1" s="791"/>
      <c r="BH1" s="791"/>
      <c r="BI1" s="791"/>
      <c r="BJ1" s="791"/>
      <c r="BK1" s="791"/>
      <c r="BL1" s="791"/>
      <c r="BM1" s="791"/>
      <c r="BN1" s="791"/>
      <c r="BO1" s="791"/>
      <c r="BP1" s="791"/>
      <c r="BQ1" s="791"/>
      <c r="BR1" s="791"/>
      <c r="BS1" s="791"/>
      <c r="BT1" s="791"/>
      <c r="BU1" s="791"/>
      <c r="BV1" s="791"/>
      <c r="BW1" s="791"/>
      <c r="BX1" s="791"/>
      <c r="BY1" s="791"/>
      <c r="BZ1" s="791"/>
      <c r="CA1" s="791"/>
      <c r="CB1" s="791"/>
      <c r="CC1" s="791"/>
      <c r="CD1" s="791"/>
      <c r="CE1" s="791"/>
      <c r="CF1" s="791"/>
      <c r="CG1" s="791"/>
      <c r="CH1" s="791"/>
      <c r="CI1" s="791"/>
      <c r="CJ1" s="791"/>
      <c r="CK1" s="791"/>
      <c r="CL1" s="791"/>
      <c r="CM1" s="791"/>
      <c r="CN1" s="791"/>
      <c r="CO1" s="791"/>
      <c r="CP1" s="791"/>
      <c r="CQ1" s="19"/>
    </row>
    <row r="2" spans="1:111" s="735" customFormat="1" ht="24.75" customHeight="1">
      <c r="A2" s="716" t="s">
        <v>1281</v>
      </c>
      <c r="B2" s="714"/>
      <c r="C2" s="714"/>
      <c r="D2" s="715"/>
      <c r="E2" s="715"/>
      <c r="F2" s="715"/>
      <c r="G2" s="714"/>
      <c r="H2" s="714"/>
      <c r="I2" s="714"/>
      <c r="J2" s="714"/>
      <c r="K2" s="714"/>
      <c r="L2" s="714"/>
      <c r="M2" s="714"/>
      <c r="N2" s="759"/>
      <c r="O2" s="759"/>
      <c r="P2" s="759"/>
      <c r="Q2" s="734"/>
      <c r="R2" s="734"/>
      <c r="S2" s="734"/>
      <c r="T2" s="734"/>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c r="AT2" s="734"/>
      <c r="AU2" s="734"/>
      <c r="AV2" s="734"/>
      <c r="AW2" s="734"/>
      <c r="AX2" s="734"/>
      <c r="AY2" s="734"/>
      <c r="AZ2" s="734"/>
      <c r="BA2" s="734"/>
      <c r="BB2" s="734"/>
      <c r="BC2" s="734"/>
      <c r="BD2" s="734"/>
      <c r="BE2" s="734"/>
      <c r="BF2" s="734"/>
      <c r="BG2" s="734"/>
      <c r="BH2" s="734"/>
      <c r="BI2" s="734"/>
      <c r="BJ2" s="734"/>
      <c r="BK2" s="734"/>
      <c r="BL2" s="734"/>
      <c r="BM2" s="734"/>
      <c r="BN2" s="734"/>
      <c r="BO2" s="734"/>
      <c r="BP2" s="734"/>
      <c r="BQ2" s="734"/>
      <c r="BR2" s="734"/>
      <c r="BS2" s="734"/>
      <c r="BT2" s="734"/>
      <c r="BU2" s="734"/>
      <c r="BV2" s="734"/>
      <c r="BW2" s="734"/>
      <c r="BX2" s="734"/>
      <c r="BY2" s="734"/>
      <c r="BZ2" s="734"/>
      <c r="CA2" s="734"/>
      <c r="CB2" s="734"/>
      <c r="CC2" s="734"/>
      <c r="CD2" s="734"/>
      <c r="CE2" s="734"/>
      <c r="CF2" s="734"/>
      <c r="CG2" s="759"/>
      <c r="CH2" s="759"/>
      <c r="CI2" s="759"/>
      <c r="CJ2" s="734"/>
      <c r="CK2" s="734"/>
      <c r="CL2" s="734"/>
      <c r="CM2" s="734"/>
      <c r="CN2" s="734"/>
      <c r="CO2" s="789" t="s">
        <v>1284</v>
      </c>
      <c r="CP2" s="789"/>
      <c r="CQ2" s="789"/>
      <c r="CR2" s="789"/>
      <c r="CS2" s="789"/>
      <c r="CT2" s="789"/>
      <c r="CU2" s="789"/>
      <c r="CV2" s="789"/>
      <c r="CW2" s="789"/>
      <c r="CX2" s="789"/>
      <c r="CY2" s="789"/>
      <c r="CZ2" s="789"/>
      <c r="DA2" s="789"/>
    </row>
    <row r="3" spans="1:111" ht="37.5" customHeight="1">
      <c r="A3" s="759" t="s">
        <v>1282</v>
      </c>
      <c r="B3" s="759"/>
      <c r="C3" s="759"/>
      <c r="D3" s="759"/>
      <c r="E3" s="759"/>
      <c r="F3" s="759"/>
      <c r="G3" s="759"/>
      <c r="H3" s="759"/>
      <c r="I3" s="759"/>
      <c r="J3" s="759"/>
      <c r="K3" s="759"/>
      <c r="L3" s="759"/>
      <c r="M3" s="759"/>
      <c r="N3" s="759"/>
      <c r="O3" s="759"/>
      <c r="P3" s="759"/>
      <c r="Q3" s="759"/>
      <c r="R3" s="759"/>
      <c r="S3" s="759"/>
      <c r="T3" s="759"/>
      <c r="U3" s="759"/>
      <c r="V3" s="759"/>
      <c r="W3" s="759"/>
      <c r="X3" s="759"/>
      <c r="Y3" s="759"/>
      <c r="Z3" s="759"/>
      <c r="AA3" s="759"/>
      <c r="AB3" s="759"/>
      <c r="AC3" s="759"/>
      <c r="AD3" s="759"/>
      <c r="AE3" s="759"/>
      <c r="AF3" s="759"/>
      <c r="AG3" s="759"/>
      <c r="AH3" s="759"/>
      <c r="AI3" s="759"/>
      <c r="AJ3" s="759"/>
      <c r="AK3" s="759"/>
      <c r="AL3" s="759"/>
      <c r="AM3" s="759"/>
      <c r="AN3" s="759"/>
      <c r="AO3" s="759"/>
      <c r="AP3" s="759"/>
      <c r="AQ3" s="759"/>
      <c r="AR3" s="759"/>
      <c r="AS3" s="759"/>
      <c r="AT3" s="759"/>
      <c r="AU3" s="759"/>
      <c r="AV3" s="759"/>
      <c r="AW3" s="759"/>
      <c r="AX3" s="759"/>
      <c r="AY3" s="759"/>
      <c r="AZ3" s="759"/>
      <c r="BA3" s="759"/>
      <c r="BB3" s="759"/>
      <c r="BC3" s="759"/>
      <c r="BD3" s="759"/>
      <c r="BE3" s="759"/>
      <c r="BF3" s="759"/>
      <c r="BG3" s="759"/>
      <c r="BH3" s="759"/>
      <c r="BI3" s="759"/>
      <c r="BJ3" s="759"/>
      <c r="BK3" s="759"/>
      <c r="BL3" s="759"/>
      <c r="BM3" s="759"/>
      <c r="BN3" s="759"/>
      <c r="BO3" s="759"/>
      <c r="BP3" s="759"/>
      <c r="BQ3" s="759"/>
      <c r="BR3" s="759"/>
      <c r="BS3" s="759"/>
      <c r="BT3" s="759"/>
      <c r="BU3" s="759"/>
      <c r="BV3" s="759"/>
      <c r="BW3" s="759"/>
      <c r="BX3" s="759"/>
      <c r="BY3" s="759"/>
      <c r="BZ3" s="759"/>
      <c r="CA3" s="759"/>
      <c r="CB3" s="759"/>
      <c r="CC3" s="759"/>
      <c r="CD3" s="759"/>
      <c r="CE3" s="759"/>
      <c r="CF3" s="759"/>
      <c r="CG3" s="759"/>
      <c r="CH3" s="759"/>
      <c r="CI3" s="759"/>
      <c r="CJ3" s="759"/>
      <c r="CK3" s="759"/>
      <c r="CL3" s="759"/>
      <c r="CM3" s="759"/>
      <c r="CN3" s="759"/>
      <c r="CO3" s="759"/>
      <c r="CP3" s="736"/>
      <c r="CQ3" s="20"/>
    </row>
    <row r="4" spans="1:111" s="718" customFormat="1" ht="24.75" customHeight="1">
      <c r="A4" s="760" t="s">
        <v>1283</v>
      </c>
      <c r="B4" s="760"/>
      <c r="C4" s="760"/>
      <c r="D4" s="760"/>
      <c r="E4" s="760"/>
      <c r="F4" s="760"/>
      <c r="G4" s="760"/>
      <c r="H4" s="760"/>
      <c r="I4" s="760"/>
      <c r="J4" s="760"/>
      <c r="K4" s="760"/>
      <c r="L4" s="760"/>
      <c r="M4" s="760"/>
      <c r="N4" s="760"/>
      <c r="O4" s="760"/>
      <c r="P4" s="760"/>
      <c r="Q4" s="760"/>
      <c r="R4" s="760"/>
      <c r="S4" s="760"/>
      <c r="T4" s="760"/>
      <c r="U4" s="760"/>
      <c r="V4" s="760"/>
      <c r="W4" s="760"/>
      <c r="X4" s="760"/>
      <c r="Y4" s="760"/>
      <c r="Z4" s="760"/>
      <c r="AA4" s="760"/>
      <c r="AB4" s="760"/>
      <c r="AC4" s="760"/>
      <c r="AD4" s="760"/>
      <c r="AE4" s="760"/>
      <c r="AF4" s="760"/>
      <c r="AG4" s="760"/>
      <c r="AH4" s="760"/>
      <c r="AI4" s="760"/>
      <c r="AJ4" s="760"/>
      <c r="AK4" s="760"/>
      <c r="AL4" s="760"/>
      <c r="AM4" s="760"/>
      <c r="AN4" s="760"/>
      <c r="AO4" s="760"/>
      <c r="AP4" s="760"/>
      <c r="AQ4" s="760"/>
      <c r="AR4" s="760"/>
      <c r="AS4" s="760"/>
      <c r="AT4" s="760"/>
      <c r="AU4" s="760"/>
      <c r="AV4" s="760"/>
      <c r="AW4" s="760"/>
      <c r="AX4" s="760"/>
      <c r="AY4" s="760"/>
      <c r="AZ4" s="760"/>
      <c r="BA4" s="760"/>
      <c r="BB4" s="760"/>
      <c r="BC4" s="760"/>
      <c r="BD4" s="760"/>
      <c r="BE4" s="760"/>
      <c r="BF4" s="760"/>
      <c r="BG4" s="760"/>
      <c r="BH4" s="760"/>
      <c r="BI4" s="760"/>
      <c r="BJ4" s="760"/>
      <c r="BK4" s="760"/>
      <c r="BL4" s="760"/>
      <c r="BM4" s="760"/>
      <c r="BN4" s="760"/>
      <c r="BO4" s="760"/>
      <c r="BP4" s="760"/>
      <c r="BQ4" s="760"/>
      <c r="BR4" s="760"/>
      <c r="BS4" s="760"/>
      <c r="BT4" s="760"/>
      <c r="BU4" s="760"/>
      <c r="BV4" s="760"/>
      <c r="BW4" s="760"/>
      <c r="BX4" s="760"/>
      <c r="BY4" s="760"/>
      <c r="BZ4" s="760"/>
      <c r="CA4" s="760"/>
      <c r="CB4" s="760"/>
      <c r="CC4" s="760"/>
      <c r="CD4" s="760"/>
      <c r="CE4" s="760"/>
      <c r="CF4" s="760"/>
      <c r="CG4" s="760"/>
      <c r="CH4" s="760"/>
      <c r="CI4" s="760"/>
      <c r="CJ4" s="760"/>
      <c r="CK4" s="760"/>
      <c r="CL4" s="760"/>
      <c r="CM4" s="760"/>
      <c r="CN4" s="760"/>
      <c r="CO4" s="760"/>
      <c r="CP4" s="717"/>
      <c r="CQ4" s="717"/>
    </row>
    <row r="5" spans="1:111" s="718" customFormat="1" ht="24.75" customHeight="1">
      <c r="A5" s="760" t="s">
        <v>1286</v>
      </c>
      <c r="B5" s="760"/>
      <c r="C5" s="760"/>
      <c r="D5" s="760"/>
      <c r="E5" s="760"/>
      <c r="F5" s="760"/>
      <c r="G5" s="760"/>
      <c r="H5" s="760"/>
      <c r="I5" s="760"/>
      <c r="J5" s="760"/>
      <c r="K5" s="760"/>
      <c r="L5" s="760"/>
      <c r="M5" s="760"/>
      <c r="N5" s="760"/>
      <c r="O5" s="760"/>
      <c r="P5" s="760"/>
      <c r="Q5" s="760"/>
      <c r="R5" s="760"/>
      <c r="S5" s="760"/>
      <c r="T5" s="760"/>
      <c r="U5" s="760"/>
      <c r="V5" s="760"/>
      <c r="W5" s="760"/>
      <c r="X5" s="760"/>
      <c r="Y5" s="760"/>
      <c r="Z5" s="760"/>
      <c r="AA5" s="760"/>
      <c r="AB5" s="760"/>
      <c r="AC5" s="760"/>
      <c r="AD5" s="760"/>
      <c r="AE5" s="760"/>
      <c r="AF5" s="760"/>
      <c r="AG5" s="760"/>
      <c r="AH5" s="760"/>
      <c r="AI5" s="760"/>
      <c r="AJ5" s="760"/>
      <c r="AK5" s="760"/>
      <c r="AL5" s="760"/>
      <c r="AM5" s="760"/>
      <c r="AN5" s="760"/>
      <c r="AO5" s="760"/>
      <c r="AP5" s="760"/>
      <c r="AQ5" s="760"/>
      <c r="AR5" s="760"/>
      <c r="AS5" s="760"/>
      <c r="AT5" s="760"/>
      <c r="AU5" s="760"/>
      <c r="AV5" s="760"/>
      <c r="AW5" s="760"/>
      <c r="AX5" s="760"/>
      <c r="AY5" s="760"/>
      <c r="AZ5" s="760"/>
      <c r="BA5" s="760"/>
      <c r="BB5" s="760"/>
      <c r="BC5" s="760"/>
      <c r="BD5" s="760"/>
      <c r="BE5" s="760"/>
      <c r="BF5" s="760"/>
      <c r="BG5" s="760"/>
      <c r="BH5" s="760"/>
      <c r="BI5" s="760"/>
      <c r="BJ5" s="760"/>
      <c r="BK5" s="760"/>
      <c r="BL5" s="760"/>
      <c r="BM5" s="760"/>
      <c r="BN5" s="760"/>
      <c r="BO5" s="760"/>
      <c r="BP5" s="760"/>
      <c r="BQ5" s="760"/>
      <c r="BR5" s="760"/>
      <c r="BS5" s="760"/>
      <c r="BT5" s="760"/>
      <c r="BU5" s="760"/>
      <c r="BV5" s="760"/>
      <c r="BW5" s="760"/>
      <c r="BX5" s="760"/>
      <c r="BY5" s="760"/>
      <c r="BZ5" s="760"/>
      <c r="CA5" s="760"/>
      <c r="CB5" s="760"/>
      <c r="CC5" s="760"/>
      <c r="CD5" s="760"/>
      <c r="CE5" s="760"/>
      <c r="CF5" s="760"/>
      <c r="CG5" s="760"/>
      <c r="CH5" s="760"/>
      <c r="CI5" s="760"/>
      <c r="CJ5" s="760"/>
      <c r="CK5" s="760"/>
      <c r="CL5" s="760"/>
      <c r="CM5" s="760"/>
      <c r="CN5" s="760"/>
      <c r="CO5" s="760"/>
      <c r="CP5" s="737"/>
      <c r="CQ5" s="719"/>
    </row>
    <row r="6" spans="1:111" s="718" customFormat="1" ht="24" customHeight="1">
      <c r="A6" s="738"/>
      <c r="B6" s="738"/>
      <c r="C6" s="738"/>
      <c r="D6" s="738"/>
      <c r="E6" s="738"/>
      <c r="F6" s="738"/>
      <c r="G6" s="738"/>
      <c r="H6" s="738"/>
      <c r="I6" s="738"/>
      <c r="J6" s="738"/>
      <c r="K6" s="738"/>
      <c r="L6" s="738"/>
      <c r="M6" s="738"/>
      <c r="N6" s="738"/>
      <c r="O6" s="738"/>
      <c r="P6" s="738"/>
      <c r="Q6" s="738"/>
      <c r="R6" s="738"/>
      <c r="S6" s="738"/>
      <c r="T6" s="738"/>
      <c r="U6" s="738"/>
      <c r="V6" s="738"/>
      <c r="W6" s="738"/>
      <c r="X6" s="738"/>
      <c r="Y6" s="738"/>
      <c r="Z6" s="738"/>
      <c r="AA6" s="738"/>
      <c r="AB6" s="738"/>
      <c r="AC6" s="738"/>
      <c r="AD6" s="738"/>
      <c r="AE6" s="738"/>
      <c r="AF6" s="738"/>
      <c r="AG6" s="738"/>
      <c r="AH6" s="738"/>
      <c r="AI6" s="738"/>
      <c r="AJ6" s="738"/>
      <c r="AK6" s="738"/>
      <c r="AL6" s="738"/>
      <c r="AM6" s="738"/>
      <c r="AN6" s="738"/>
      <c r="AO6" s="738"/>
      <c r="AP6" s="738"/>
      <c r="AQ6" s="738"/>
      <c r="AR6" s="738"/>
      <c r="AS6" s="738"/>
      <c r="AT6" s="738"/>
      <c r="AU6" s="738"/>
      <c r="AV6" s="738"/>
      <c r="AW6" s="738"/>
      <c r="AX6" s="738"/>
      <c r="AY6" s="738"/>
      <c r="AZ6" s="738"/>
      <c r="BA6" s="738"/>
      <c r="BB6" s="738"/>
      <c r="BC6" s="738"/>
      <c r="BD6" s="738"/>
      <c r="BE6" s="738"/>
      <c r="BF6" s="738"/>
      <c r="BG6" s="738"/>
      <c r="BH6" s="738"/>
      <c r="BI6" s="738"/>
      <c r="BJ6" s="738"/>
      <c r="BK6" s="738"/>
      <c r="BL6" s="738"/>
      <c r="BM6" s="738"/>
      <c r="BN6" s="738"/>
      <c r="BO6" s="738"/>
      <c r="BP6" s="738"/>
      <c r="BQ6" s="738"/>
      <c r="BR6" s="738"/>
      <c r="BS6" s="738"/>
      <c r="BT6" s="738"/>
      <c r="BU6" s="738"/>
      <c r="BV6" s="738"/>
      <c r="BW6" s="738"/>
      <c r="BX6" s="738"/>
      <c r="BY6" s="738"/>
      <c r="BZ6" s="738"/>
      <c r="CA6" s="738"/>
      <c r="CB6" s="738"/>
      <c r="CC6" s="738"/>
      <c r="CD6" s="738"/>
      <c r="CE6" s="738"/>
      <c r="CF6" s="738"/>
      <c r="CG6" s="738"/>
      <c r="CH6" s="738"/>
      <c r="CI6" s="738"/>
      <c r="CJ6" s="738"/>
      <c r="CK6" s="738"/>
      <c r="CL6" s="738"/>
      <c r="CM6" s="738"/>
      <c r="CN6" s="738"/>
      <c r="CO6" s="790" t="s">
        <v>353</v>
      </c>
      <c r="CP6" s="790"/>
      <c r="CQ6" s="790"/>
      <c r="CR6" s="790"/>
      <c r="CS6" s="790"/>
      <c r="CT6" s="790"/>
      <c r="CU6" s="790"/>
      <c r="CV6" s="790"/>
      <c r="CW6" s="790"/>
      <c r="CX6" s="790"/>
      <c r="CY6" s="790"/>
      <c r="CZ6" s="790"/>
      <c r="DA6" s="790"/>
    </row>
    <row r="7" spans="1:111" s="20" customFormat="1" ht="33" customHeight="1">
      <c r="A7" s="776" t="s">
        <v>2</v>
      </c>
      <c r="B7" s="776" t="s">
        <v>3</v>
      </c>
      <c r="C7" s="776" t="s">
        <v>1001</v>
      </c>
      <c r="D7" s="776" t="s">
        <v>1053</v>
      </c>
      <c r="E7" s="776" t="s">
        <v>5</v>
      </c>
      <c r="F7" s="776" t="s">
        <v>1048</v>
      </c>
      <c r="G7" s="776" t="s">
        <v>1049</v>
      </c>
      <c r="H7" s="776" t="s">
        <v>1050</v>
      </c>
      <c r="I7" s="776" t="s">
        <v>1051</v>
      </c>
      <c r="J7" s="776"/>
      <c r="K7" s="776"/>
      <c r="L7" s="724"/>
      <c r="M7" s="724"/>
      <c r="N7" s="724"/>
      <c r="O7" s="774"/>
      <c r="P7" s="761"/>
      <c r="Q7" s="776" t="s">
        <v>20</v>
      </c>
      <c r="R7" s="776"/>
      <c r="S7" s="776"/>
      <c r="T7" s="776"/>
      <c r="U7" s="774" t="s">
        <v>680</v>
      </c>
      <c r="V7" s="774"/>
      <c r="W7" s="774"/>
      <c r="X7" s="761"/>
      <c r="Y7" s="774" t="s">
        <v>681</v>
      </c>
      <c r="Z7" s="774"/>
      <c r="AA7" s="774"/>
      <c r="AB7" s="761"/>
      <c r="AC7" s="770" t="s">
        <v>414</v>
      </c>
      <c r="AD7" s="773" t="s">
        <v>470</v>
      </c>
      <c r="AE7" s="774"/>
      <c r="AF7" s="774"/>
      <c r="AG7" s="774"/>
      <c r="AH7" s="761"/>
      <c r="AI7" s="773" t="s">
        <v>682</v>
      </c>
      <c r="AJ7" s="761"/>
      <c r="AK7" s="776" t="s">
        <v>835</v>
      </c>
      <c r="AL7" s="776"/>
      <c r="AM7" s="776"/>
      <c r="AN7" s="776"/>
      <c r="AO7" s="776"/>
      <c r="AP7" s="776"/>
      <c r="AQ7" s="776"/>
      <c r="AR7" s="776"/>
      <c r="AS7" s="776"/>
      <c r="AT7" s="776"/>
      <c r="AU7" s="776" t="s">
        <v>721</v>
      </c>
      <c r="AV7" s="776"/>
      <c r="AW7" s="720"/>
      <c r="AX7" s="721"/>
      <c r="AY7" s="722"/>
      <c r="AZ7" s="774" t="s">
        <v>745</v>
      </c>
      <c r="BA7" s="774"/>
      <c r="BB7" s="774"/>
      <c r="BC7" s="761"/>
      <c r="BD7" s="770" t="s">
        <v>1130</v>
      </c>
      <c r="BE7" s="770" t="s">
        <v>722</v>
      </c>
      <c r="BF7" s="770" t="s">
        <v>841</v>
      </c>
      <c r="BG7" s="770" t="s">
        <v>1052</v>
      </c>
      <c r="BH7" s="773" t="s">
        <v>1105</v>
      </c>
      <c r="BI7" s="774"/>
      <c r="BJ7" s="774"/>
      <c r="BK7" s="774"/>
      <c r="BL7" s="761"/>
      <c r="BM7" s="776" t="s">
        <v>1055</v>
      </c>
      <c r="BN7" s="776"/>
      <c r="BO7" s="776" t="s">
        <v>11</v>
      </c>
      <c r="BP7" s="776"/>
      <c r="BQ7" s="773" t="s">
        <v>1222</v>
      </c>
      <c r="BR7" s="774"/>
      <c r="BS7" s="774"/>
      <c r="BT7" s="774"/>
      <c r="BU7" s="761"/>
      <c r="BV7" s="773" t="s">
        <v>1106</v>
      </c>
      <c r="BW7" s="761"/>
      <c r="BX7" s="776" t="s">
        <v>1063</v>
      </c>
      <c r="BY7" s="776"/>
      <c r="BZ7" s="783"/>
      <c r="CA7" s="783"/>
      <c r="CB7" s="776"/>
      <c r="CC7" s="770" t="s">
        <v>722</v>
      </c>
      <c r="CD7" s="770" t="s">
        <v>1062</v>
      </c>
      <c r="CE7" s="783" t="s">
        <v>1139</v>
      </c>
      <c r="CF7" s="783"/>
      <c r="CG7" s="783"/>
      <c r="CH7" s="776"/>
      <c r="CI7" s="783"/>
      <c r="CJ7" s="783"/>
      <c r="CK7" s="783" t="s">
        <v>1237</v>
      </c>
      <c r="CL7" s="783"/>
      <c r="CM7" s="783"/>
      <c r="CN7" s="783" t="s">
        <v>1238</v>
      </c>
      <c r="CO7" s="776" t="s">
        <v>13</v>
      </c>
      <c r="CP7" s="776" t="s">
        <v>12</v>
      </c>
      <c r="CQ7" s="768" t="s">
        <v>14</v>
      </c>
      <c r="CR7" s="775" t="s">
        <v>15</v>
      </c>
      <c r="DA7" s="784" t="s">
        <v>12</v>
      </c>
    </row>
    <row r="8" spans="1:111" s="20" customFormat="1" ht="41.25" customHeight="1">
      <c r="A8" s="776"/>
      <c r="B8" s="776"/>
      <c r="C8" s="776"/>
      <c r="D8" s="776"/>
      <c r="E8" s="776"/>
      <c r="F8" s="776"/>
      <c r="G8" s="776"/>
      <c r="H8" s="776"/>
      <c r="I8" s="770" t="s">
        <v>1054</v>
      </c>
      <c r="J8" s="764" t="s">
        <v>17</v>
      </c>
      <c r="K8" s="765"/>
      <c r="L8" s="765"/>
      <c r="M8" s="765"/>
      <c r="N8" s="766"/>
      <c r="O8" s="777"/>
      <c r="P8" s="763"/>
      <c r="Q8" s="776"/>
      <c r="R8" s="776"/>
      <c r="S8" s="776"/>
      <c r="T8" s="776"/>
      <c r="U8" s="777"/>
      <c r="V8" s="777"/>
      <c r="W8" s="777"/>
      <c r="X8" s="763"/>
      <c r="Y8" s="777"/>
      <c r="Z8" s="777"/>
      <c r="AA8" s="777"/>
      <c r="AB8" s="763"/>
      <c r="AC8" s="771"/>
      <c r="AD8" s="769"/>
      <c r="AE8" s="777"/>
      <c r="AF8" s="777"/>
      <c r="AG8" s="777"/>
      <c r="AH8" s="763"/>
      <c r="AI8" s="768"/>
      <c r="AJ8" s="762"/>
      <c r="AK8" s="781" t="s">
        <v>236</v>
      </c>
      <c r="AL8" s="782"/>
      <c r="AM8" s="782"/>
      <c r="AN8" s="782"/>
      <c r="AO8" s="782"/>
      <c r="AP8" s="778"/>
      <c r="AQ8" s="772" t="s">
        <v>698</v>
      </c>
      <c r="AR8" s="772"/>
      <c r="AS8" s="772" t="s">
        <v>523</v>
      </c>
      <c r="AT8" s="772"/>
      <c r="AU8" s="776"/>
      <c r="AV8" s="776"/>
      <c r="AW8" s="725"/>
      <c r="AX8" s="726"/>
      <c r="AY8" s="727"/>
      <c r="AZ8" s="777"/>
      <c r="BA8" s="777"/>
      <c r="BB8" s="777"/>
      <c r="BC8" s="763"/>
      <c r="BD8" s="771"/>
      <c r="BE8" s="771"/>
      <c r="BF8" s="771"/>
      <c r="BG8" s="771"/>
      <c r="BH8" s="768"/>
      <c r="BI8" s="775"/>
      <c r="BJ8" s="775"/>
      <c r="BK8" s="775"/>
      <c r="BL8" s="762"/>
      <c r="BM8" s="776"/>
      <c r="BN8" s="776"/>
      <c r="BO8" s="776"/>
      <c r="BP8" s="776"/>
      <c r="BQ8" s="768"/>
      <c r="BR8" s="775"/>
      <c r="BS8" s="775"/>
      <c r="BT8" s="775"/>
      <c r="BU8" s="762"/>
      <c r="BV8" s="769"/>
      <c r="BW8" s="763"/>
      <c r="BX8" s="776"/>
      <c r="BY8" s="776"/>
      <c r="BZ8" s="783"/>
      <c r="CA8" s="783"/>
      <c r="CB8" s="776"/>
      <c r="CC8" s="771"/>
      <c r="CD8" s="771"/>
      <c r="CE8" s="783"/>
      <c r="CF8" s="783"/>
      <c r="CG8" s="783"/>
      <c r="CH8" s="776"/>
      <c r="CI8" s="783"/>
      <c r="CJ8" s="783"/>
      <c r="CK8" s="783"/>
      <c r="CL8" s="783"/>
      <c r="CM8" s="783"/>
      <c r="CN8" s="783"/>
      <c r="CO8" s="776"/>
      <c r="CP8" s="776"/>
      <c r="CQ8" s="768"/>
      <c r="CR8" s="775"/>
      <c r="DA8" s="785"/>
    </row>
    <row r="9" spans="1:111" s="20" customFormat="1" ht="36" customHeight="1">
      <c r="A9" s="776"/>
      <c r="B9" s="776"/>
      <c r="C9" s="776"/>
      <c r="D9" s="776"/>
      <c r="E9" s="776"/>
      <c r="F9" s="776"/>
      <c r="G9" s="776"/>
      <c r="H9" s="776"/>
      <c r="I9" s="771"/>
      <c r="J9" s="770" t="s">
        <v>24</v>
      </c>
      <c r="K9" s="761" t="s">
        <v>1006</v>
      </c>
      <c r="L9" s="761" t="s">
        <v>1266</v>
      </c>
      <c r="M9" s="761" t="s">
        <v>1262</v>
      </c>
      <c r="N9" s="761" t="s">
        <v>247</v>
      </c>
      <c r="O9" s="728"/>
      <c r="P9" s="729"/>
      <c r="Q9" s="776" t="s">
        <v>24</v>
      </c>
      <c r="R9" s="776" t="s">
        <v>1128</v>
      </c>
      <c r="S9" s="776"/>
      <c r="T9" s="776"/>
      <c r="U9" s="776" t="s">
        <v>24</v>
      </c>
      <c r="V9" s="776" t="s">
        <v>25</v>
      </c>
      <c r="W9" s="776"/>
      <c r="X9" s="776"/>
      <c r="Y9" s="776" t="s">
        <v>24</v>
      </c>
      <c r="Z9" s="776" t="s">
        <v>25</v>
      </c>
      <c r="AA9" s="776"/>
      <c r="AB9" s="776"/>
      <c r="AC9" s="771"/>
      <c r="AD9" s="776" t="s">
        <v>24</v>
      </c>
      <c r="AE9" s="776" t="s">
        <v>25</v>
      </c>
      <c r="AF9" s="776"/>
      <c r="AG9" s="776"/>
      <c r="AH9" s="776"/>
      <c r="AI9" s="776" t="s">
        <v>27</v>
      </c>
      <c r="AJ9" s="776" t="s">
        <v>28</v>
      </c>
      <c r="AK9" s="776" t="s">
        <v>24</v>
      </c>
      <c r="AL9" s="776" t="s">
        <v>25</v>
      </c>
      <c r="AM9" s="776"/>
      <c r="AN9" s="776"/>
      <c r="AO9" s="776"/>
      <c r="AP9" s="770" t="s">
        <v>840</v>
      </c>
      <c r="AQ9" s="783" t="s">
        <v>24</v>
      </c>
      <c r="AR9" s="723" t="s">
        <v>25</v>
      </c>
      <c r="AS9" s="783" t="s">
        <v>24</v>
      </c>
      <c r="AT9" s="723" t="s">
        <v>25</v>
      </c>
      <c r="AU9" s="776" t="s">
        <v>24</v>
      </c>
      <c r="AV9" s="776" t="s">
        <v>1006</v>
      </c>
      <c r="AW9" s="728"/>
      <c r="AX9" s="729"/>
      <c r="AY9" s="730"/>
      <c r="AZ9" s="778" t="s">
        <v>24</v>
      </c>
      <c r="BA9" s="776" t="s">
        <v>25</v>
      </c>
      <c r="BB9" s="776"/>
      <c r="BC9" s="776"/>
      <c r="BD9" s="771"/>
      <c r="BE9" s="771"/>
      <c r="BF9" s="771"/>
      <c r="BG9" s="771"/>
      <c r="BH9" s="778" t="s">
        <v>24</v>
      </c>
      <c r="BI9" s="776" t="s">
        <v>1006</v>
      </c>
      <c r="BJ9" s="776"/>
      <c r="BK9" s="776"/>
      <c r="BL9" s="776"/>
      <c r="BM9" s="776" t="s">
        <v>27</v>
      </c>
      <c r="BN9" s="776" t="s">
        <v>28</v>
      </c>
      <c r="BO9" s="776" t="s">
        <v>27</v>
      </c>
      <c r="BP9" s="776" t="s">
        <v>28</v>
      </c>
      <c r="BQ9" s="776" t="s">
        <v>24</v>
      </c>
      <c r="BR9" s="781" t="s">
        <v>1006</v>
      </c>
      <c r="BS9" s="782"/>
      <c r="BT9" s="778"/>
      <c r="BU9" s="729"/>
      <c r="BV9" s="778" t="s">
        <v>24</v>
      </c>
      <c r="BW9" s="778" t="s">
        <v>1006</v>
      </c>
      <c r="BX9" s="776" t="s">
        <v>24</v>
      </c>
      <c r="BY9" s="761" t="s">
        <v>1006</v>
      </c>
      <c r="BZ9" s="761" t="s">
        <v>1266</v>
      </c>
      <c r="CA9" s="761" t="s">
        <v>1262</v>
      </c>
      <c r="CB9" s="761" t="s">
        <v>247</v>
      </c>
      <c r="CC9" s="771"/>
      <c r="CD9" s="771"/>
      <c r="CE9" s="783" t="s">
        <v>24</v>
      </c>
      <c r="CF9" s="767" t="s">
        <v>259</v>
      </c>
      <c r="CG9" s="767" t="s">
        <v>258</v>
      </c>
      <c r="CH9" s="770" t="s">
        <v>1262</v>
      </c>
      <c r="CI9" s="761" t="s">
        <v>247</v>
      </c>
      <c r="CJ9" s="731"/>
      <c r="CK9" s="783" t="s">
        <v>1239</v>
      </c>
      <c r="CL9" s="783" t="s">
        <v>308</v>
      </c>
      <c r="CM9" s="783"/>
      <c r="CN9" s="783"/>
      <c r="CO9" s="776"/>
      <c r="CP9" s="776"/>
      <c r="CQ9" s="768"/>
      <c r="CR9" s="775"/>
      <c r="CU9" s="20">
        <f>ROUND(707198,-2)</f>
        <v>707200</v>
      </c>
      <c r="DA9" s="785"/>
    </row>
    <row r="10" spans="1:111" s="20" customFormat="1" ht="18" customHeight="1">
      <c r="A10" s="776"/>
      <c r="B10" s="776"/>
      <c r="C10" s="776"/>
      <c r="D10" s="776"/>
      <c r="E10" s="776"/>
      <c r="F10" s="776"/>
      <c r="G10" s="776"/>
      <c r="H10" s="776"/>
      <c r="I10" s="771"/>
      <c r="J10" s="771"/>
      <c r="K10" s="762"/>
      <c r="L10" s="762"/>
      <c r="M10" s="762"/>
      <c r="N10" s="762"/>
      <c r="O10" s="776" t="s">
        <v>30</v>
      </c>
      <c r="P10" s="776" t="s">
        <v>1129</v>
      </c>
      <c r="Q10" s="776"/>
      <c r="R10" s="776" t="s">
        <v>29</v>
      </c>
      <c r="S10" s="776" t="s">
        <v>30</v>
      </c>
      <c r="T10" s="776" t="s">
        <v>1129</v>
      </c>
      <c r="U10" s="776"/>
      <c r="V10" s="776" t="s">
        <v>29</v>
      </c>
      <c r="W10" s="776" t="s">
        <v>30</v>
      </c>
      <c r="X10" s="776" t="s">
        <v>31</v>
      </c>
      <c r="Y10" s="776"/>
      <c r="Z10" s="776" t="s">
        <v>29</v>
      </c>
      <c r="AA10" s="776" t="s">
        <v>30</v>
      </c>
      <c r="AB10" s="776" t="s">
        <v>31</v>
      </c>
      <c r="AC10" s="771"/>
      <c r="AD10" s="776"/>
      <c r="AE10" s="776" t="s">
        <v>29</v>
      </c>
      <c r="AF10" s="776" t="s">
        <v>30</v>
      </c>
      <c r="AG10" s="776" t="s">
        <v>326</v>
      </c>
      <c r="AH10" s="776" t="s">
        <v>31</v>
      </c>
      <c r="AI10" s="776"/>
      <c r="AJ10" s="776"/>
      <c r="AK10" s="776"/>
      <c r="AL10" s="776" t="s">
        <v>29</v>
      </c>
      <c r="AM10" s="776" t="s">
        <v>30</v>
      </c>
      <c r="AN10" s="776" t="s">
        <v>326</v>
      </c>
      <c r="AO10" s="776" t="s">
        <v>31</v>
      </c>
      <c r="AP10" s="771"/>
      <c r="AQ10" s="783"/>
      <c r="AR10" s="783" t="s">
        <v>259</v>
      </c>
      <c r="AS10" s="783"/>
      <c r="AT10" s="783" t="s">
        <v>259</v>
      </c>
      <c r="AU10" s="776"/>
      <c r="AV10" s="776"/>
      <c r="AW10" s="778" t="s">
        <v>30</v>
      </c>
      <c r="AX10" s="776" t="s">
        <v>1005</v>
      </c>
      <c r="AY10" s="730"/>
      <c r="AZ10" s="778"/>
      <c r="BA10" s="776" t="s">
        <v>29</v>
      </c>
      <c r="BB10" s="776" t="s">
        <v>30</v>
      </c>
      <c r="BC10" s="776" t="s">
        <v>31</v>
      </c>
      <c r="BD10" s="771"/>
      <c r="BE10" s="771"/>
      <c r="BF10" s="771"/>
      <c r="BG10" s="771"/>
      <c r="BH10" s="778"/>
      <c r="BI10" s="776" t="s">
        <v>29</v>
      </c>
      <c r="BJ10" s="776" t="s">
        <v>30</v>
      </c>
      <c r="BK10" s="776" t="s">
        <v>1005</v>
      </c>
      <c r="BL10" s="776" t="s">
        <v>241</v>
      </c>
      <c r="BM10" s="776"/>
      <c r="BN10" s="776"/>
      <c r="BO10" s="776"/>
      <c r="BP10" s="776"/>
      <c r="BQ10" s="776"/>
      <c r="BR10" s="776" t="s">
        <v>29</v>
      </c>
      <c r="BS10" s="776" t="s">
        <v>30</v>
      </c>
      <c r="BT10" s="776" t="s">
        <v>1005</v>
      </c>
      <c r="BU10" s="776" t="s">
        <v>241</v>
      </c>
      <c r="BV10" s="778"/>
      <c r="BW10" s="778"/>
      <c r="BX10" s="776"/>
      <c r="BY10" s="762"/>
      <c r="BZ10" s="762"/>
      <c r="CA10" s="762"/>
      <c r="CB10" s="762"/>
      <c r="CC10" s="771"/>
      <c r="CD10" s="771"/>
      <c r="CE10" s="783"/>
      <c r="CF10" s="768"/>
      <c r="CG10" s="768"/>
      <c r="CH10" s="771"/>
      <c r="CI10" s="762"/>
      <c r="CJ10" s="783" t="s">
        <v>241</v>
      </c>
      <c r="CK10" s="783"/>
      <c r="CL10" s="783" t="s">
        <v>1240</v>
      </c>
      <c r="CM10" s="783" t="s">
        <v>1241</v>
      </c>
      <c r="CN10" s="783"/>
      <c r="CO10" s="776"/>
      <c r="CP10" s="776"/>
      <c r="CQ10" s="768"/>
      <c r="CR10" s="775"/>
      <c r="DA10" s="785"/>
    </row>
    <row r="11" spans="1:111" s="20" customFormat="1" ht="30.75" customHeight="1">
      <c r="A11" s="776"/>
      <c r="B11" s="776"/>
      <c r="C11" s="776"/>
      <c r="D11" s="776"/>
      <c r="E11" s="776"/>
      <c r="F11" s="776"/>
      <c r="G11" s="776"/>
      <c r="H11" s="776"/>
      <c r="I11" s="771"/>
      <c r="J11" s="771"/>
      <c r="K11" s="762"/>
      <c r="L11" s="762"/>
      <c r="M11" s="762"/>
      <c r="N11" s="762"/>
      <c r="O11" s="776"/>
      <c r="P11" s="776"/>
      <c r="Q11" s="776"/>
      <c r="R11" s="776"/>
      <c r="S11" s="776"/>
      <c r="T11" s="776"/>
      <c r="U11" s="776"/>
      <c r="V11" s="776"/>
      <c r="W11" s="776"/>
      <c r="X11" s="776"/>
      <c r="Y11" s="776"/>
      <c r="Z11" s="776"/>
      <c r="AA11" s="776"/>
      <c r="AB11" s="776"/>
      <c r="AC11" s="771"/>
      <c r="AD11" s="776"/>
      <c r="AE11" s="776"/>
      <c r="AF11" s="776"/>
      <c r="AG11" s="776"/>
      <c r="AH11" s="776"/>
      <c r="AI11" s="776"/>
      <c r="AJ11" s="776"/>
      <c r="AK11" s="776"/>
      <c r="AL11" s="776"/>
      <c r="AM11" s="776"/>
      <c r="AN11" s="776"/>
      <c r="AO11" s="776"/>
      <c r="AP11" s="771"/>
      <c r="AQ11" s="783"/>
      <c r="AR11" s="783"/>
      <c r="AS11" s="783"/>
      <c r="AT11" s="783"/>
      <c r="AU11" s="776"/>
      <c r="AV11" s="776"/>
      <c r="AW11" s="778"/>
      <c r="AX11" s="776"/>
      <c r="AY11" s="730"/>
      <c r="AZ11" s="778"/>
      <c r="BA11" s="776"/>
      <c r="BB11" s="776"/>
      <c r="BC11" s="776"/>
      <c r="BD11" s="771"/>
      <c r="BE11" s="771"/>
      <c r="BF11" s="771"/>
      <c r="BG11" s="771"/>
      <c r="BH11" s="778"/>
      <c r="BI11" s="776"/>
      <c r="BJ11" s="776"/>
      <c r="BK11" s="776"/>
      <c r="BL11" s="776"/>
      <c r="BM11" s="776"/>
      <c r="BN11" s="776"/>
      <c r="BO11" s="776"/>
      <c r="BP11" s="776"/>
      <c r="BQ11" s="776"/>
      <c r="BR11" s="776"/>
      <c r="BS11" s="776"/>
      <c r="BT11" s="776"/>
      <c r="BU11" s="776"/>
      <c r="BV11" s="778"/>
      <c r="BW11" s="778"/>
      <c r="BX11" s="776"/>
      <c r="BY11" s="762"/>
      <c r="BZ11" s="762"/>
      <c r="CA11" s="762"/>
      <c r="CB11" s="762"/>
      <c r="CC11" s="771"/>
      <c r="CD11" s="771"/>
      <c r="CE11" s="783"/>
      <c r="CF11" s="768"/>
      <c r="CG11" s="768"/>
      <c r="CH11" s="771"/>
      <c r="CI11" s="762"/>
      <c r="CJ11" s="783"/>
      <c r="CK11" s="783"/>
      <c r="CL11" s="783"/>
      <c r="CM11" s="783"/>
      <c r="CN11" s="783"/>
      <c r="CO11" s="776"/>
      <c r="CP11" s="776"/>
      <c r="CQ11" s="768"/>
      <c r="CR11" s="775"/>
      <c r="DA11" s="785"/>
    </row>
    <row r="12" spans="1:111" s="20" customFormat="1" ht="58.15" customHeight="1">
      <c r="A12" s="776"/>
      <c r="B12" s="776"/>
      <c r="C12" s="776"/>
      <c r="D12" s="776"/>
      <c r="E12" s="776"/>
      <c r="F12" s="776"/>
      <c r="G12" s="776"/>
      <c r="H12" s="776"/>
      <c r="I12" s="772"/>
      <c r="J12" s="772"/>
      <c r="K12" s="763"/>
      <c r="L12" s="763"/>
      <c r="M12" s="763"/>
      <c r="N12" s="763"/>
      <c r="O12" s="776"/>
      <c r="P12" s="776"/>
      <c r="Q12" s="776"/>
      <c r="R12" s="776"/>
      <c r="S12" s="776"/>
      <c r="T12" s="776"/>
      <c r="U12" s="776"/>
      <c r="V12" s="776"/>
      <c r="W12" s="776"/>
      <c r="X12" s="776"/>
      <c r="Y12" s="776"/>
      <c r="Z12" s="776"/>
      <c r="AA12" s="776"/>
      <c r="AB12" s="776"/>
      <c r="AC12" s="772"/>
      <c r="AD12" s="776"/>
      <c r="AE12" s="776"/>
      <c r="AF12" s="776"/>
      <c r="AG12" s="776"/>
      <c r="AH12" s="776"/>
      <c r="AI12" s="776"/>
      <c r="AJ12" s="776"/>
      <c r="AK12" s="776"/>
      <c r="AL12" s="776"/>
      <c r="AM12" s="776"/>
      <c r="AN12" s="776"/>
      <c r="AO12" s="776"/>
      <c r="AP12" s="772"/>
      <c r="AQ12" s="783"/>
      <c r="AR12" s="783"/>
      <c r="AS12" s="783"/>
      <c r="AT12" s="783"/>
      <c r="AU12" s="776"/>
      <c r="AV12" s="776"/>
      <c r="AW12" s="778"/>
      <c r="AX12" s="776"/>
      <c r="AY12" s="732"/>
      <c r="AZ12" s="778"/>
      <c r="BA12" s="776"/>
      <c r="BB12" s="776"/>
      <c r="BC12" s="776"/>
      <c r="BD12" s="772"/>
      <c r="BE12" s="772"/>
      <c r="BF12" s="772"/>
      <c r="BG12" s="772"/>
      <c r="BH12" s="778"/>
      <c r="BI12" s="776"/>
      <c r="BJ12" s="776"/>
      <c r="BK12" s="776"/>
      <c r="BL12" s="776"/>
      <c r="BM12" s="776"/>
      <c r="BN12" s="776"/>
      <c r="BO12" s="776"/>
      <c r="BP12" s="776"/>
      <c r="BQ12" s="776"/>
      <c r="BR12" s="776"/>
      <c r="BS12" s="776"/>
      <c r="BT12" s="776"/>
      <c r="BU12" s="776"/>
      <c r="BV12" s="778"/>
      <c r="BW12" s="778"/>
      <c r="BX12" s="776"/>
      <c r="BY12" s="763"/>
      <c r="BZ12" s="763"/>
      <c r="CA12" s="763"/>
      <c r="CB12" s="763"/>
      <c r="CC12" s="772"/>
      <c r="CD12" s="772"/>
      <c r="CE12" s="783"/>
      <c r="CF12" s="769"/>
      <c r="CG12" s="769"/>
      <c r="CH12" s="772"/>
      <c r="CI12" s="763"/>
      <c r="CJ12" s="783"/>
      <c r="CK12" s="783"/>
      <c r="CL12" s="783"/>
      <c r="CM12" s="783"/>
      <c r="CN12" s="783"/>
      <c r="CO12" s="776"/>
      <c r="CP12" s="776"/>
      <c r="CQ12" s="768"/>
      <c r="CR12" s="775"/>
      <c r="DA12" s="786"/>
    </row>
    <row r="13" spans="1:111" ht="21.75" customHeight="1">
      <c r="A13" s="216">
        <v>1</v>
      </c>
      <c r="B13" s="216">
        <v>2</v>
      </c>
      <c r="C13" s="216">
        <v>3</v>
      </c>
      <c r="D13" s="216"/>
      <c r="E13" s="216">
        <v>4</v>
      </c>
      <c r="F13" s="216"/>
      <c r="G13" s="216"/>
      <c r="H13" s="216">
        <v>5</v>
      </c>
      <c r="I13" s="216">
        <v>6</v>
      </c>
      <c r="J13" s="216">
        <v>7</v>
      </c>
      <c r="K13" s="216">
        <v>8</v>
      </c>
      <c r="L13" s="216">
        <v>8</v>
      </c>
      <c r="M13" s="216">
        <v>8</v>
      </c>
      <c r="N13" s="216">
        <v>8</v>
      </c>
      <c r="O13" s="216"/>
      <c r="P13" s="216"/>
      <c r="Q13" s="216"/>
      <c r="R13" s="216"/>
      <c r="S13" s="216"/>
      <c r="T13" s="216"/>
      <c r="U13" s="216"/>
      <c r="V13" s="216"/>
      <c r="W13" s="216"/>
      <c r="X13" s="216"/>
      <c r="Y13" s="216"/>
      <c r="Z13" s="216"/>
      <c r="AA13" s="216"/>
      <c r="AB13" s="216"/>
      <c r="AC13" s="216"/>
      <c r="AD13" s="216"/>
      <c r="AE13" s="216"/>
      <c r="AF13" s="216"/>
      <c r="AG13" s="216"/>
      <c r="AH13" s="216"/>
      <c r="AI13" s="216"/>
      <c r="AJ13" s="216"/>
      <c r="AK13" s="216"/>
      <c r="AL13" s="216"/>
      <c r="AM13" s="216"/>
      <c r="AN13" s="216"/>
      <c r="AO13" s="216"/>
      <c r="AP13" s="216"/>
      <c r="AQ13" s="216"/>
      <c r="AR13" s="216"/>
      <c r="AS13" s="216"/>
      <c r="AT13" s="216"/>
      <c r="AU13" s="216"/>
      <c r="AV13" s="216"/>
      <c r="AW13" s="216"/>
      <c r="AX13" s="216"/>
      <c r="AY13" s="184"/>
      <c r="AZ13" s="216"/>
      <c r="BA13" s="216"/>
      <c r="BB13" s="216"/>
      <c r="BC13" s="216"/>
      <c r="BD13" s="216"/>
      <c r="BE13" s="216"/>
      <c r="BF13" s="216"/>
      <c r="BG13" s="216"/>
      <c r="BH13" s="216"/>
      <c r="BI13" s="216"/>
      <c r="BJ13" s="216"/>
      <c r="BK13" s="216"/>
      <c r="BL13" s="216"/>
      <c r="BM13" s="216"/>
      <c r="BN13" s="216"/>
      <c r="BO13" s="216"/>
      <c r="BP13" s="216"/>
      <c r="BQ13" s="216"/>
      <c r="BR13" s="216"/>
      <c r="BS13" s="216"/>
      <c r="BT13" s="216"/>
      <c r="BU13" s="216"/>
      <c r="BV13" s="216"/>
      <c r="BW13" s="216"/>
      <c r="BX13" s="216">
        <v>11</v>
      </c>
      <c r="BY13" s="216">
        <v>13</v>
      </c>
      <c r="BZ13" s="184"/>
      <c r="CA13" s="184"/>
      <c r="CB13" s="216">
        <v>14</v>
      </c>
      <c r="CC13" s="216"/>
      <c r="CD13" s="216"/>
      <c r="CE13" s="216">
        <v>16</v>
      </c>
      <c r="CF13" s="216">
        <v>17</v>
      </c>
      <c r="CG13" s="216">
        <v>18</v>
      </c>
      <c r="CH13" s="216">
        <v>19</v>
      </c>
      <c r="CI13" s="216">
        <v>19</v>
      </c>
      <c r="CJ13" s="216"/>
      <c r="CK13" s="184" t="s">
        <v>851</v>
      </c>
      <c r="CL13" s="184">
        <v>21</v>
      </c>
      <c r="CM13" s="184">
        <v>22</v>
      </c>
      <c r="CN13" s="184" t="s">
        <v>1242</v>
      </c>
      <c r="CO13" s="216">
        <v>23</v>
      </c>
      <c r="CP13" s="216">
        <v>28</v>
      </c>
      <c r="DA13" s="216">
        <v>22</v>
      </c>
    </row>
    <row r="14" spans="1:111" s="20" customFormat="1" ht="31.9" customHeight="1">
      <c r="A14" s="114"/>
      <c r="B14" s="114" t="s">
        <v>32</v>
      </c>
      <c r="C14" s="114"/>
      <c r="D14" s="114"/>
      <c r="E14" s="213"/>
      <c r="F14" s="213"/>
      <c r="G14" s="213"/>
      <c r="H14" s="213"/>
      <c r="I14" s="114"/>
      <c r="J14" s="99">
        <f>J15+J165+J202+J222</f>
        <v>31106106.899999999</v>
      </c>
      <c r="K14" s="99">
        <f t="shared" ref="K14:BV14" si="0">K15+K165+K202+K222</f>
        <v>8594181.9000000004</v>
      </c>
      <c r="L14" s="99">
        <f t="shared" si="0"/>
        <v>6193010</v>
      </c>
      <c r="M14" s="99">
        <f t="shared" si="0"/>
        <v>984555</v>
      </c>
      <c r="N14" s="99">
        <f t="shared" si="0"/>
        <v>109395</v>
      </c>
      <c r="O14" s="99" t="e">
        <f t="shared" si="0"/>
        <v>#REF!</v>
      </c>
      <c r="P14" s="99" t="e">
        <f t="shared" si="0"/>
        <v>#REF!</v>
      </c>
      <c r="Q14" s="99" t="e">
        <f t="shared" si="0"/>
        <v>#REF!</v>
      </c>
      <c r="R14" s="99" t="e">
        <f t="shared" si="0"/>
        <v>#REF!</v>
      </c>
      <c r="S14" s="99" t="e">
        <f t="shared" si="0"/>
        <v>#REF!</v>
      </c>
      <c r="T14" s="99" t="e">
        <f t="shared" si="0"/>
        <v>#REF!</v>
      </c>
      <c r="U14" s="99" t="e">
        <f t="shared" si="0"/>
        <v>#REF!</v>
      </c>
      <c r="V14" s="99" t="e">
        <f t="shared" si="0"/>
        <v>#REF!</v>
      </c>
      <c r="W14" s="99" t="e">
        <f t="shared" si="0"/>
        <v>#REF!</v>
      </c>
      <c r="X14" s="99" t="e">
        <f t="shared" si="0"/>
        <v>#REF!</v>
      </c>
      <c r="Y14" s="99" t="e">
        <f t="shared" si="0"/>
        <v>#REF!</v>
      </c>
      <c r="Z14" s="99" t="e">
        <f t="shared" si="0"/>
        <v>#REF!</v>
      </c>
      <c r="AA14" s="99" t="e">
        <f t="shared" si="0"/>
        <v>#REF!</v>
      </c>
      <c r="AB14" s="99" t="e">
        <f t="shared" si="0"/>
        <v>#REF!</v>
      </c>
      <c r="AC14" s="99" t="e">
        <f t="shared" si="0"/>
        <v>#REF!</v>
      </c>
      <c r="AD14" s="99" t="e">
        <f t="shared" si="0"/>
        <v>#REF!</v>
      </c>
      <c r="AE14" s="99" t="e">
        <f t="shared" si="0"/>
        <v>#REF!</v>
      </c>
      <c r="AF14" s="99" t="e">
        <f t="shared" si="0"/>
        <v>#REF!</v>
      </c>
      <c r="AG14" s="99" t="e">
        <f t="shared" si="0"/>
        <v>#REF!</v>
      </c>
      <c r="AH14" s="99" t="e">
        <f t="shared" si="0"/>
        <v>#REF!</v>
      </c>
      <c r="AI14" s="99" t="e">
        <f t="shared" si="0"/>
        <v>#REF!</v>
      </c>
      <c r="AJ14" s="99" t="e">
        <f t="shared" si="0"/>
        <v>#REF!</v>
      </c>
      <c r="AK14" s="99" t="e">
        <f t="shared" si="0"/>
        <v>#REF!</v>
      </c>
      <c r="AL14" s="99" t="e">
        <f t="shared" si="0"/>
        <v>#REF!</v>
      </c>
      <c r="AM14" s="99" t="e">
        <f t="shared" si="0"/>
        <v>#REF!</v>
      </c>
      <c r="AN14" s="99" t="e">
        <f t="shared" si="0"/>
        <v>#REF!</v>
      </c>
      <c r="AO14" s="99" t="e">
        <f t="shared" si="0"/>
        <v>#REF!</v>
      </c>
      <c r="AP14" s="99" t="e">
        <f t="shared" si="0"/>
        <v>#REF!</v>
      </c>
      <c r="AQ14" s="99" t="e">
        <f t="shared" si="0"/>
        <v>#REF!</v>
      </c>
      <c r="AR14" s="99" t="e">
        <f t="shared" si="0"/>
        <v>#REF!</v>
      </c>
      <c r="AS14" s="99" t="e">
        <f t="shared" si="0"/>
        <v>#REF!</v>
      </c>
      <c r="AT14" s="99" t="e">
        <f t="shared" si="0"/>
        <v>#REF!</v>
      </c>
      <c r="AU14" s="99" t="e">
        <f t="shared" si="0"/>
        <v>#REF!</v>
      </c>
      <c r="AV14" s="99" t="e">
        <f t="shared" si="0"/>
        <v>#REF!</v>
      </c>
      <c r="AW14" s="99" t="e">
        <f t="shared" si="0"/>
        <v>#REF!</v>
      </c>
      <c r="AX14" s="99" t="e">
        <f t="shared" si="0"/>
        <v>#REF!</v>
      </c>
      <c r="AY14" s="99" t="e">
        <f t="shared" si="0"/>
        <v>#REF!</v>
      </c>
      <c r="AZ14" s="99" t="e">
        <f t="shared" si="0"/>
        <v>#REF!</v>
      </c>
      <c r="BA14" s="99" t="e">
        <f t="shared" si="0"/>
        <v>#REF!</v>
      </c>
      <c r="BB14" s="99" t="e">
        <f t="shared" si="0"/>
        <v>#REF!</v>
      </c>
      <c r="BC14" s="99" t="e">
        <f t="shared" si="0"/>
        <v>#REF!</v>
      </c>
      <c r="BD14" s="99" t="e">
        <f t="shared" si="0"/>
        <v>#REF!</v>
      </c>
      <c r="BE14" s="99" t="e">
        <f t="shared" si="0"/>
        <v>#REF!</v>
      </c>
      <c r="BF14" s="99" t="e">
        <f t="shared" si="0"/>
        <v>#REF!</v>
      </c>
      <c r="BG14" s="99" t="e">
        <f t="shared" si="0"/>
        <v>#REF!</v>
      </c>
      <c r="BH14" s="99" t="e">
        <f t="shared" si="0"/>
        <v>#REF!</v>
      </c>
      <c r="BI14" s="99" t="e">
        <f t="shared" si="0"/>
        <v>#REF!</v>
      </c>
      <c r="BJ14" s="99" t="e">
        <f t="shared" si="0"/>
        <v>#REF!</v>
      </c>
      <c r="BK14" s="99" t="e">
        <f t="shared" si="0"/>
        <v>#REF!</v>
      </c>
      <c r="BL14" s="99" t="e">
        <f t="shared" si="0"/>
        <v>#REF!</v>
      </c>
      <c r="BM14" s="99" t="e">
        <f t="shared" si="0"/>
        <v>#REF!</v>
      </c>
      <c r="BN14" s="99" t="e">
        <f t="shared" si="0"/>
        <v>#REF!</v>
      </c>
      <c r="BO14" s="99" t="e">
        <f t="shared" si="0"/>
        <v>#REF!</v>
      </c>
      <c r="BP14" s="99" t="e">
        <f t="shared" si="0"/>
        <v>#REF!</v>
      </c>
      <c r="BQ14" s="99" t="e">
        <f t="shared" si="0"/>
        <v>#REF!</v>
      </c>
      <c r="BR14" s="99" t="e">
        <f t="shared" si="0"/>
        <v>#REF!</v>
      </c>
      <c r="BS14" s="99" t="e">
        <f t="shared" si="0"/>
        <v>#REF!</v>
      </c>
      <c r="BT14" s="99" t="e">
        <f t="shared" si="0"/>
        <v>#REF!</v>
      </c>
      <c r="BU14" s="99" t="e">
        <f t="shared" si="0"/>
        <v>#REF!</v>
      </c>
      <c r="BV14" s="99" t="e">
        <f t="shared" si="0"/>
        <v>#REF!</v>
      </c>
      <c r="BW14" s="99" t="e">
        <f t="shared" ref="BW14:CN14" si="1">BW15+BW165+BW202+BW222</f>
        <v>#REF!</v>
      </c>
      <c r="BX14" s="99">
        <f t="shared" si="1"/>
        <v>10585492.071800001</v>
      </c>
      <c r="BY14" s="99">
        <f t="shared" si="1"/>
        <v>2966529.0718</v>
      </c>
      <c r="BZ14" s="99">
        <f t="shared" si="1"/>
        <v>1104748</v>
      </c>
      <c r="CA14" s="99">
        <f t="shared" si="1"/>
        <v>0</v>
      </c>
      <c r="CB14" s="99">
        <f t="shared" si="1"/>
        <v>0</v>
      </c>
      <c r="CC14" s="99" t="e">
        <f t="shared" si="1"/>
        <v>#REF!</v>
      </c>
      <c r="CD14" s="99" t="e">
        <f t="shared" si="1"/>
        <v>#REF!</v>
      </c>
      <c r="CE14" s="99">
        <f t="shared" si="1"/>
        <v>5396601.1441355273</v>
      </c>
      <c r="CF14" s="99">
        <f>CF15+CF165+CF202+CF222</f>
        <v>2280960.1441355268</v>
      </c>
      <c r="CG14" s="99">
        <f t="shared" si="1"/>
        <v>2861415</v>
      </c>
      <c r="CH14" s="99">
        <f t="shared" si="1"/>
        <v>228803</v>
      </c>
      <c r="CI14" s="99">
        <f t="shared" si="1"/>
        <v>25423</v>
      </c>
      <c r="CJ14" s="99">
        <f t="shared" si="1"/>
        <v>0</v>
      </c>
      <c r="CK14" s="99">
        <f t="shared" si="1"/>
        <v>0</v>
      </c>
      <c r="CL14" s="99">
        <f t="shared" si="1"/>
        <v>0</v>
      </c>
      <c r="CM14" s="99">
        <f t="shared" si="1"/>
        <v>0</v>
      </c>
      <c r="CN14" s="99">
        <f t="shared" si="1"/>
        <v>0</v>
      </c>
      <c r="CO14" s="283"/>
      <c r="CP14" s="283" t="e">
        <f>550000-#REF!</f>
        <v>#REF!</v>
      </c>
      <c r="CQ14" s="6"/>
      <c r="CR14" s="7">
        <v>-0.24892700091004372</v>
      </c>
      <c r="CS14" s="7" t="e">
        <f>J14-#REF!-#REF!</f>
        <v>#REF!</v>
      </c>
      <c r="CT14" s="7">
        <v>2.8073000023141503E-2</v>
      </c>
      <c r="CU14" s="7" t="e">
        <f>#REF!-3874700</f>
        <v>#REF!</v>
      </c>
      <c r="CV14" s="7">
        <v>0.2369999997317791</v>
      </c>
      <c r="DA14" s="99"/>
      <c r="DB14" s="7"/>
      <c r="DC14" s="98"/>
      <c r="DD14" s="7"/>
      <c r="DF14" s="7"/>
      <c r="DG14" s="7"/>
    </row>
    <row r="15" spans="1:111" s="20" customFormat="1" ht="31.9" customHeight="1">
      <c r="A15" s="723" t="s">
        <v>33</v>
      </c>
      <c r="B15" s="723" t="s">
        <v>1263</v>
      </c>
      <c r="C15" s="723"/>
      <c r="D15" s="723"/>
      <c r="E15" s="648"/>
      <c r="F15" s="648"/>
      <c r="G15" s="648"/>
      <c r="H15" s="648"/>
      <c r="I15" s="723"/>
      <c r="J15" s="702">
        <f>J16+J98+J143+J149</f>
        <v>20989482.899999999</v>
      </c>
      <c r="K15" s="702">
        <f t="shared" ref="K15:BV15" si="2">K16+K98+K143+K149</f>
        <v>8307475.9000000004</v>
      </c>
      <c r="L15" s="702">
        <f t="shared" si="2"/>
        <v>0</v>
      </c>
      <c r="M15" s="702">
        <f t="shared" si="2"/>
        <v>0</v>
      </c>
      <c r="N15" s="702">
        <f t="shared" si="2"/>
        <v>0</v>
      </c>
      <c r="O15" s="702" t="e">
        <f t="shared" si="2"/>
        <v>#REF!</v>
      </c>
      <c r="P15" s="702" t="e">
        <f t="shared" si="2"/>
        <v>#REF!</v>
      </c>
      <c r="Q15" s="702" t="e">
        <f t="shared" si="2"/>
        <v>#REF!</v>
      </c>
      <c r="R15" s="702" t="e">
        <f t="shared" si="2"/>
        <v>#REF!</v>
      </c>
      <c r="S15" s="702" t="e">
        <f t="shared" si="2"/>
        <v>#REF!</v>
      </c>
      <c r="T15" s="702" t="e">
        <f t="shared" si="2"/>
        <v>#REF!</v>
      </c>
      <c r="U15" s="702" t="e">
        <f t="shared" si="2"/>
        <v>#REF!</v>
      </c>
      <c r="V15" s="702" t="e">
        <f t="shared" si="2"/>
        <v>#REF!</v>
      </c>
      <c r="W15" s="702" t="e">
        <f t="shared" si="2"/>
        <v>#REF!</v>
      </c>
      <c r="X15" s="702" t="e">
        <f t="shared" si="2"/>
        <v>#REF!</v>
      </c>
      <c r="Y15" s="702" t="e">
        <f t="shared" si="2"/>
        <v>#REF!</v>
      </c>
      <c r="Z15" s="702" t="e">
        <f t="shared" si="2"/>
        <v>#REF!</v>
      </c>
      <c r="AA15" s="702" t="e">
        <f t="shared" si="2"/>
        <v>#REF!</v>
      </c>
      <c r="AB15" s="702" t="e">
        <f t="shared" si="2"/>
        <v>#REF!</v>
      </c>
      <c r="AC15" s="702" t="e">
        <f t="shared" si="2"/>
        <v>#REF!</v>
      </c>
      <c r="AD15" s="702" t="e">
        <f t="shared" si="2"/>
        <v>#REF!</v>
      </c>
      <c r="AE15" s="702" t="e">
        <f t="shared" si="2"/>
        <v>#REF!</v>
      </c>
      <c r="AF15" s="702" t="e">
        <f t="shared" si="2"/>
        <v>#REF!</v>
      </c>
      <c r="AG15" s="702" t="e">
        <f t="shared" si="2"/>
        <v>#REF!</v>
      </c>
      <c r="AH15" s="702" t="e">
        <f t="shared" si="2"/>
        <v>#REF!</v>
      </c>
      <c r="AI15" s="702" t="e">
        <f t="shared" si="2"/>
        <v>#REF!</v>
      </c>
      <c r="AJ15" s="702" t="e">
        <f t="shared" si="2"/>
        <v>#REF!</v>
      </c>
      <c r="AK15" s="702" t="e">
        <f t="shared" si="2"/>
        <v>#REF!</v>
      </c>
      <c r="AL15" s="702" t="e">
        <f t="shared" si="2"/>
        <v>#REF!</v>
      </c>
      <c r="AM15" s="702" t="e">
        <f t="shared" si="2"/>
        <v>#REF!</v>
      </c>
      <c r="AN15" s="702" t="e">
        <f t="shared" si="2"/>
        <v>#REF!</v>
      </c>
      <c r="AO15" s="702" t="e">
        <f t="shared" si="2"/>
        <v>#REF!</v>
      </c>
      <c r="AP15" s="702" t="e">
        <f t="shared" si="2"/>
        <v>#REF!</v>
      </c>
      <c r="AQ15" s="702" t="e">
        <f t="shared" si="2"/>
        <v>#REF!</v>
      </c>
      <c r="AR15" s="702" t="e">
        <f t="shared" si="2"/>
        <v>#REF!</v>
      </c>
      <c r="AS15" s="702" t="e">
        <f t="shared" si="2"/>
        <v>#REF!</v>
      </c>
      <c r="AT15" s="702" t="e">
        <f t="shared" si="2"/>
        <v>#REF!</v>
      </c>
      <c r="AU15" s="702" t="e">
        <f t="shared" si="2"/>
        <v>#REF!</v>
      </c>
      <c r="AV15" s="702" t="e">
        <f t="shared" si="2"/>
        <v>#REF!</v>
      </c>
      <c r="AW15" s="702" t="e">
        <f t="shared" si="2"/>
        <v>#REF!</v>
      </c>
      <c r="AX15" s="702" t="e">
        <f t="shared" si="2"/>
        <v>#REF!</v>
      </c>
      <c r="AY15" s="702" t="e">
        <f t="shared" si="2"/>
        <v>#REF!</v>
      </c>
      <c r="AZ15" s="702" t="e">
        <f t="shared" si="2"/>
        <v>#REF!</v>
      </c>
      <c r="BA15" s="702" t="e">
        <f t="shared" si="2"/>
        <v>#REF!</v>
      </c>
      <c r="BB15" s="702">
        <f t="shared" si="2"/>
        <v>0</v>
      </c>
      <c r="BC15" s="702" t="e">
        <f t="shared" si="2"/>
        <v>#REF!</v>
      </c>
      <c r="BD15" s="702" t="e">
        <f t="shared" si="2"/>
        <v>#REF!</v>
      </c>
      <c r="BE15" s="702" t="e">
        <f t="shared" si="2"/>
        <v>#REF!</v>
      </c>
      <c r="BF15" s="702" t="e">
        <f t="shared" si="2"/>
        <v>#REF!</v>
      </c>
      <c r="BG15" s="702" t="e">
        <f t="shared" si="2"/>
        <v>#REF!</v>
      </c>
      <c r="BH15" s="702">
        <f t="shared" si="2"/>
        <v>2929837</v>
      </c>
      <c r="BI15" s="702">
        <f t="shared" si="2"/>
        <v>1136789</v>
      </c>
      <c r="BJ15" s="702">
        <f t="shared" si="2"/>
        <v>0</v>
      </c>
      <c r="BK15" s="702">
        <f t="shared" si="2"/>
        <v>0</v>
      </c>
      <c r="BL15" s="702">
        <f t="shared" si="2"/>
        <v>3400</v>
      </c>
      <c r="BM15" s="702" t="e">
        <f t="shared" si="2"/>
        <v>#REF!</v>
      </c>
      <c r="BN15" s="702" t="e">
        <f t="shared" si="2"/>
        <v>#REF!</v>
      </c>
      <c r="BO15" s="702" t="e">
        <f t="shared" si="2"/>
        <v>#REF!</v>
      </c>
      <c r="BP15" s="702" t="e">
        <f t="shared" si="2"/>
        <v>#REF!</v>
      </c>
      <c r="BQ15" s="702" t="e">
        <f t="shared" si="2"/>
        <v>#REF!</v>
      </c>
      <c r="BR15" s="702" t="e">
        <f t="shared" si="2"/>
        <v>#REF!</v>
      </c>
      <c r="BS15" s="702" t="e">
        <f t="shared" si="2"/>
        <v>#REF!</v>
      </c>
      <c r="BT15" s="702" t="e">
        <f t="shared" si="2"/>
        <v>#REF!</v>
      </c>
      <c r="BU15" s="702" t="e">
        <f t="shared" si="2"/>
        <v>#REF!</v>
      </c>
      <c r="BV15" s="702" t="e">
        <f t="shared" si="2"/>
        <v>#REF!</v>
      </c>
      <c r="BW15" s="702" t="e">
        <f t="shared" ref="BW15:CI15" si="3">BW16+BW98+BW143+BW149</f>
        <v>#REF!</v>
      </c>
      <c r="BX15" s="702">
        <f t="shared" si="3"/>
        <v>8688913.071800001</v>
      </c>
      <c r="BY15" s="702">
        <f t="shared" si="3"/>
        <v>2964828.0718</v>
      </c>
      <c r="BZ15" s="702">
        <f t="shared" si="3"/>
        <v>0</v>
      </c>
      <c r="CA15" s="702">
        <f t="shared" si="3"/>
        <v>0</v>
      </c>
      <c r="CB15" s="702">
        <f t="shared" si="3"/>
        <v>0</v>
      </c>
      <c r="CC15" s="702" t="e">
        <f t="shared" si="3"/>
        <v>#REF!</v>
      </c>
      <c r="CD15" s="702">
        <f t="shared" si="3"/>
        <v>2004804.1441355268</v>
      </c>
      <c r="CE15" s="702">
        <f>CE16+CE98+CE143</f>
        <v>2238800.1441355268</v>
      </c>
      <c r="CF15" s="702">
        <f>CF16+CF98+CF143</f>
        <v>2238800.1441355268</v>
      </c>
      <c r="CG15" s="702">
        <f t="shared" si="3"/>
        <v>0</v>
      </c>
      <c r="CH15" s="702">
        <f t="shared" si="3"/>
        <v>0</v>
      </c>
      <c r="CI15" s="702">
        <f t="shared" si="3"/>
        <v>0</v>
      </c>
      <c r="CJ15" s="185"/>
      <c r="CK15" s="185"/>
      <c r="CL15" s="185"/>
      <c r="CM15" s="185"/>
      <c r="CN15" s="185"/>
      <c r="CO15" s="703"/>
      <c r="CP15" s="703"/>
      <c r="CQ15" s="6"/>
      <c r="CR15" s="7"/>
      <c r="CS15" s="7"/>
      <c r="CT15" s="7"/>
      <c r="CU15" s="7"/>
      <c r="CV15" s="7"/>
      <c r="DA15" s="185"/>
      <c r="DB15" s="7"/>
      <c r="DC15" s="98"/>
      <c r="DD15" s="7"/>
      <c r="DF15" s="7"/>
      <c r="DG15" s="7"/>
    </row>
    <row r="16" spans="1:111" s="20" customFormat="1" ht="44.1" customHeight="1">
      <c r="A16" s="114" t="s">
        <v>151</v>
      </c>
      <c r="B16" s="214" t="s">
        <v>322</v>
      </c>
      <c r="C16" s="114"/>
      <c r="D16" s="114"/>
      <c r="E16" s="213"/>
      <c r="F16" s="213"/>
      <c r="G16" s="213"/>
      <c r="H16" s="213"/>
      <c r="I16" s="114"/>
      <c r="J16" s="739">
        <f t="shared" ref="J16:AO16" si="4">J17+J20+J25+J30+J33+J39+J48+J51+J55+J59+J64+J81+J82+J83+J86</f>
        <v>10677713.199999999</v>
      </c>
      <c r="K16" s="739">
        <f t="shared" si="4"/>
        <v>4328023.2</v>
      </c>
      <c r="L16" s="739">
        <f t="shared" si="4"/>
        <v>0</v>
      </c>
      <c r="M16" s="739">
        <f t="shared" si="4"/>
        <v>0</v>
      </c>
      <c r="N16" s="739">
        <f t="shared" si="4"/>
        <v>0</v>
      </c>
      <c r="O16" s="739" t="e">
        <f t="shared" si="4"/>
        <v>#REF!</v>
      </c>
      <c r="P16" s="739" t="e">
        <f t="shared" si="4"/>
        <v>#REF!</v>
      </c>
      <c r="Q16" s="739" t="e">
        <f t="shared" si="4"/>
        <v>#REF!</v>
      </c>
      <c r="R16" s="739" t="e">
        <f t="shared" si="4"/>
        <v>#REF!</v>
      </c>
      <c r="S16" s="739" t="e">
        <f t="shared" si="4"/>
        <v>#REF!</v>
      </c>
      <c r="T16" s="739" t="e">
        <f t="shared" si="4"/>
        <v>#REF!</v>
      </c>
      <c r="U16" s="739" t="e">
        <f t="shared" si="4"/>
        <v>#REF!</v>
      </c>
      <c r="V16" s="739" t="e">
        <f t="shared" si="4"/>
        <v>#REF!</v>
      </c>
      <c r="W16" s="739" t="e">
        <f t="shared" si="4"/>
        <v>#REF!</v>
      </c>
      <c r="X16" s="739" t="e">
        <f t="shared" si="4"/>
        <v>#REF!</v>
      </c>
      <c r="Y16" s="739" t="e">
        <f t="shared" si="4"/>
        <v>#REF!</v>
      </c>
      <c r="Z16" s="739" t="e">
        <f t="shared" si="4"/>
        <v>#REF!</v>
      </c>
      <c r="AA16" s="739" t="e">
        <f t="shared" si="4"/>
        <v>#REF!</v>
      </c>
      <c r="AB16" s="739" t="e">
        <f t="shared" si="4"/>
        <v>#REF!</v>
      </c>
      <c r="AC16" s="739">
        <f t="shared" si="4"/>
        <v>660094.19999999995</v>
      </c>
      <c r="AD16" s="739">
        <f t="shared" si="4"/>
        <v>600394.19999999995</v>
      </c>
      <c r="AE16" s="739" t="e">
        <f t="shared" si="4"/>
        <v>#REF!</v>
      </c>
      <c r="AF16" s="739" t="e">
        <f t="shared" si="4"/>
        <v>#REF!</v>
      </c>
      <c r="AG16" s="739">
        <f t="shared" si="4"/>
        <v>20000</v>
      </c>
      <c r="AH16" s="739">
        <f t="shared" si="4"/>
        <v>100</v>
      </c>
      <c r="AI16" s="739">
        <f t="shared" si="4"/>
        <v>172000</v>
      </c>
      <c r="AJ16" s="739">
        <f t="shared" si="4"/>
        <v>30995</v>
      </c>
      <c r="AK16" s="739">
        <f t="shared" si="4"/>
        <v>418423.2</v>
      </c>
      <c r="AL16" s="739">
        <f t="shared" si="4"/>
        <v>398065.86700000003</v>
      </c>
      <c r="AM16" s="739">
        <f t="shared" si="4"/>
        <v>0</v>
      </c>
      <c r="AN16" s="739">
        <f t="shared" si="4"/>
        <v>20000</v>
      </c>
      <c r="AO16" s="739">
        <f t="shared" si="4"/>
        <v>0</v>
      </c>
      <c r="AP16" s="739">
        <f t="shared" ref="AP16:BU16" si="5">AP17+AP20+AP25+AP30+AP33+AP39+AP48+AP51+AP55+AP59+AP64+AP81+AP82+AP83+AP86</f>
        <v>100</v>
      </c>
      <c r="AQ16" s="739">
        <f t="shared" si="5"/>
        <v>8000</v>
      </c>
      <c r="AR16" s="739">
        <f t="shared" si="5"/>
        <v>8100</v>
      </c>
      <c r="AS16" s="739">
        <f t="shared" si="5"/>
        <v>378250</v>
      </c>
      <c r="AT16" s="739">
        <f t="shared" si="5"/>
        <v>385065.86700000003</v>
      </c>
      <c r="AU16" s="739" t="e">
        <f t="shared" si="5"/>
        <v>#REF!</v>
      </c>
      <c r="AV16" s="739" t="e">
        <f t="shared" si="5"/>
        <v>#REF!</v>
      </c>
      <c r="AW16" s="739" t="e">
        <f t="shared" si="5"/>
        <v>#REF!</v>
      </c>
      <c r="AX16" s="739" t="e">
        <f t="shared" si="5"/>
        <v>#REF!</v>
      </c>
      <c r="AY16" s="739" t="e">
        <f t="shared" si="5"/>
        <v>#REF!</v>
      </c>
      <c r="AZ16" s="739">
        <f t="shared" si="5"/>
        <v>918194</v>
      </c>
      <c r="BA16" s="739">
        <f t="shared" si="5"/>
        <v>523194</v>
      </c>
      <c r="BB16" s="739">
        <f t="shared" si="5"/>
        <v>0</v>
      </c>
      <c r="BC16" s="739" t="e">
        <f t="shared" si="5"/>
        <v>#REF!</v>
      </c>
      <c r="BD16" s="739" t="e">
        <f t="shared" si="5"/>
        <v>#REF!</v>
      </c>
      <c r="BE16" s="739" t="e">
        <f t="shared" si="5"/>
        <v>#REF!</v>
      </c>
      <c r="BF16" s="739" t="e">
        <f t="shared" si="5"/>
        <v>#REF!</v>
      </c>
      <c r="BG16" s="739" t="e">
        <f t="shared" si="5"/>
        <v>#REF!</v>
      </c>
      <c r="BH16" s="739">
        <f t="shared" si="5"/>
        <v>1386083</v>
      </c>
      <c r="BI16" s="739">
        <f t="shared" si="5"/>
        <v>655029</v>
      </c>
      <c r="BJ16" s="739">
        <f t="shared" si="5"/>
        <v>0</v>
      </c>
      <c r="BK16" s="739">
        <f t="shared" si="5"/>
        <v>0</v>
      </c>
      <c r="BL16" s="739">
        <f t="shared" si="5"/>
        <v>3400</v>
      </c>
      <c r="BM16" s="739">
        <f t="shared" si="5"/>
        <v>0</v>
      </c>
      <c r="BN16" s="739">
        <f t="shared" si="5"/>
        <v>0</v>
      </c>
      <c r="BO16" s="739">
        <f t="shared" si="5"/>
        <v>61417</v>
      </c>
      <c r="BP16" s="739">
        <f t="shared" si="5"/>
        <v>104112</v>
      </c>
      <c r="BQ16" s="739">
        <f t="shared" si="5"/>
        <v>1884748</v>
      </c>
      <c r="BR16" s="739">
        <f t="shared" si="5"/>
        <v>697724</v>
      </c>
      <c r="BS16" s="739">
        <f t="shared" si="5"/>
        <v>22570</v>
      </c>
      <c r="BT16" s="739">
        <f t="shared" si="5"/>
        <v>18700</v>
      </c>
      <c r="BU16" s="739">
        <f t="shared" si="5"/>
        <v>0</v>
      </c>
      <c r="BV16" s="739">
        <f t="shared" ref="BV16:CI16" si="6">BV17+BV20+BV25+BV30+BV33+BV39+BV48+BV51+BV55+BV59+BV64+BV81+BV82+BV83+BV86</f>
        <v>1884748</v>
      </c>
      <c r="BW16" s="739">
        <f t="shared" si="6"/>
        <v>697724</v>
      </c>
      <c r="BX16" s="739">
        <f t="shared" si="6"/>
        <v>4346021.0718</v>
      </c>
      <c r="BY16" s="739">
        <f t="shared" si="6"/>
        <v>1806006.0718</v>
      </c>
      <c r="BZ16" s="739">
        <f t="shared" si="6"/>
        <v>0</v>
      </c>
      <c r="CA16" s="739">
        <f t="shared" si="6"/>
        <v>0</v>
      </c>
      <c r="CB16" s="739">
        <f t="shared" si="6"/>
        <v>0</v>
      </c>
      <c r="CC16" s="739" t="e">
        <f t="shared" si="6"/>
        <v>#REF!</v>
      </c>
      <c r="CD16" s="739">
        <f t="shared" si="6"/>
        <v>659516.14413552673</v>
      </c>
      <c r="CE16" s="739">
        <f t="shared" si="6"/>
        <v>852000.14413552673</v>
      </c>
      <c r="CF16" s="739">
        <f t="shared" si="6"/>
        <v>852000.14413552673</v>
      </c>
      <c r="CG16" s="739">
        <f t="shared" si="6"/>
        <v>0</v>
      </c>
      <c r="CH16" s="739">
        <f t="shared" si="6"/>
        <v>0</v>
      </c>
      <c r="CI16" s="739">
        <f t="shared" si="6"/>
        <v>0</v>
      </c>
      <c r="CJ16" s="739" t="e">
        <f>CJ17+CJ23+CJ25+CJ30+CJ33+CJ39+#REF!+#REF!+#REF!+#REF!+CJ55+CJ59+CJ64+CJ81+CJ82+#REF!+CJ83+CJ86+CJ48+CJ51+#REF!+#REF!+#REF!</f>
        <v>#REF!</v>
      </c>
      <c r="CK16" s="739" t="e">
        <f>CK17+CK23+CK25+CK30+CK33+CK39+#REF!+#REF!+#REF!+#REF!+CK55+CK59+CK64+CK81+CK82+#REF!+CK83+CK86+CK48+CK51+#REF!+#REF!+#REF!</f>
        <v>#REF!</v>
      </c>
      <c r="CL16" s="739" t="e">
        <f>CL17+CL23+CL25+CL30+CL33+CL39+#REF!+#REF!+#REF!+#REF!+CL55+CL59+CL64+CL81+CL82+#REF!+CL83+CL86+CL48+CL51+#REF!+#REF!+#REF!</f>
        <v>#REF!</v>
      </c>
      <c r="CM16" s="739" t="e">
        <f>CM17+CM23+CM25+CM30+CM33+CM39+#REF!+#REF!+#REF!+#REF!+CM55+CM59+CM64+CM81+CM82+#REF!+CM83+CM86+CM48+CM51+#REF!+#REF!+#REF!</f>
        <v>#REF!</v>
      </c>
      <c r="CN16" s="739" t="e">
        <f>CN17+CN23+CN25+CN30+CN33+CN39+#REF!+#REF!+#REF!+#REF!+CN55+CN59+CN64+CN81+CN82+#REF!+CN83+CN86+CN48+CN51+#REF!+#REF!+#REF!</f>
        <v>#REF!</v>
      </c>
      <c r="CO16" s="252"/>
      <c r="CP16" s="114"/>
      <c r="CQ16" s="20" t="s">
        <v>34</v>
      </c>
      <c r="CR16" s="7">
        <v>-0.44892700016498566</v>
      </c>
      <c r="CS16" s="7" t="e">
        <f>J16-#REF!-#REF!</f>
        <v>#REF!</v>
      </c>
      <c r="CT16" s="7">
        <v>-0.27192700002342463</v>
      </c>
      <c r="CU16" s="7" t="e">
        <f>#REF!-#REF!-#REF!</f>
        <v>#REF!</v>
      </c>
      <c r="CV16" s="7">
        <v>0.2369999997317791</v>
      </c>
      <c r="DA16" s="99"/>
      <c r="DB16" s="7"/>
      <c r="DC16" s="7"/>
      <c r="DD16" s="7"/>
      <c r="DF16" s="7"/>
    </row>
    <row r="17" spans="1:108" s="20" customFormat="1" ht="30.75" customHeight="1">
      <c r="A17" s="114" t="s">
        <v>35</v>
      </c>
      <c r="B17" s="214" t="s">
        <v>36</v>
      </c>
      <c r="C17" s="114"/>
      <c r="D17" s="114"/>
      <c r="E17" s="213"/>
      <c r="F17" s="213"/>
      <c r="G17" s="213"/>
      <c r="H17" s="213"/>
      <c r="I17" s="114"/>
      <c r="J17" s="99">
        <f>J18</f>
        <v>142781</v>
      </c>
      <c r="K17" s="99">
        <f t="shared" ref="K17:AM17" si="7">K18</f>
        <v>87951</v>
      </c>
      <c r="L17" s="99">
        <f t="shared" si="7"/>
        <v>0</v>
      </c>
      <c r="M17" s="99">
        <f t="shared" si="7"/>
        <v>0</v>
      </c>
      <c r="N17" s="99">
        <f t="shared" si="7"/>
        <v>0</v>
      </c>
      <c r="O17" s="99" t="e">
        <f t="shared" si="7"/>
        <v>#REF!</v>
      </c>
      <c r="P17" s="99" t="e">
        <f t="shared" si="7"/>
        <v>#REF!</v>
      </c>
      <c r="Q17" s="99" t="e">
        <f t="shared" si="7"/>
        <v>#REF!</v>
      </c>
      <c r="R17" s="99" t="e">
        <f t="shared" si="7"/>
        <v>#REF!</v>
      </c>
      <c r="S17" s="99" t="e">
        <f t="shared" si="7"/>
        <v>#REF!</v>
      </c>
      <c r="T17" s="99" t="e">
        <f t="shared" si="7"/>
        <v>#REF!</v>
      </c>
      <c r="U17" s="99">
        <f t="shared" si="7"/>
        <v>18000</v>
      </c>
      <c r="V17" s="99">
        <f t="shared" si="7"/>
        <v>18000</v>
      </c>
      <c r="W17" s="99">
        <f t="shared" si="7"/>
        <v>0</v>
      </c>
      <c r="X17" s="99">
        <f t="shared" si="7"/>
        <v>0</v>
      </c>
      <c r="Y17" s="99" t="e">
        <f t="shared" si="7"/>
        <v>#REF!</v>
      </c>
      <c r="Z17" s="99" t="e">
        <f t="shared" si="7"/>
        <v>#REF!</v>
      </c>
      <c r="AA17" s="99" t="e">
        <f t="shared" si="7"/>
        <v>#REF!</v>
      </c>
      <c r="AB17" s="99" t="e">
        <f t="shared" si="7"/>
        <v>#REF!</v>
      </c>
      <c r="AC17" s="99">
        <f t="shared" si="7"/>
        <v>25000</v>
      </c>
      <c r="AD17" s="99">
        <f t="shared" si="7"/>
        <v>25000</v>
      </c>
      <c r="AE17" s="99">
        <f t="shared" si="7"/>
        <v>25000</v>
      </c>
      <c r="AF17" s="99">
        <f t="shared" si="7"/>
        <v>0</v>
      </c>
      <c r="AG17" s="99">
        <f t="shared" si="7"/>
        <v>20000</v>
      </c>
      <c r="AH17" s="99">
        <f t="shared" si="7"/>
        <v>0</v>
      </c>
      <c r="AI17" s="99">
        <f t="shared" si="7"/>
        <v>0</v>
      </c>
      <c r="AJ17" s="99">
        <f t="shared" si="7"/>
        <v>10000</v>
      </c>
      <c r="AK17" s="99">
        <f t="shared" si="7"/>
        <v>37000</v>
      </c>
      <c r="AL17" s="99">
        <f t="shared" si="7"/>
        <v>37000</v>
      </c>
      <c r="AM17" s="99">
        <f t="shared" si="7"/>
        <v>0</v>
      </c>
      <c r="AN17" s="99">
        <f t="shared" ref="AN17:CN17" si="8">AN18</f>
        <v>20000</v>
      </c>
      <c r="AO17" s="99">
        <f t="shared" si="8"/>
        <v>0</v>
      </c>
      <c r="AP17" s="99">
        <f t="shared" si="8"/>
        <v>0</v>
      </c>
      <c r="AQ17" s="99">
        <f t="shared" si="8"/>
        <v>0</v>
      </c>
      <c r="AR17" s="99">
        <f t="shared" si="8"/>
        <v>0</v>
      </c>
      <c r="AS17" s="99">
        <f t="shared" si="8"/>
        <v>37000</v>
      </c>
      <c r="AT17" s="99">
        <f t="shared" si="8"/>
        <v>37000</v>
      </c>
      <c r="AU17" s="99" t="e">
        <f t="shared" si="8"/>
        <v>#REF!</v>
      </c>
      <c r="AV17" s="99" t="e">
        <f t="shared" si="8"/>
        <v>#REF!</v>
      </c>
      <c r="AW17" s="99">
        <f t="shared" si="8"/>
        <v>0</v>
      </c>
      <c r="AX17" s="99">
        <f t="shared" si="8"/>
        <v>0</v>
      </c>
      <c r="AY17" s="99">
        <f t="shared" si="8"/>
        <v>0</v>
      </c>
      <c r="AZ17" s="99">
        <f t="shared" si="8"/>
        <v>0</v>
      </c>
      <c r="BA17" s="99">
        <f t="shared" si="8"/>
        <v>0</v>
      </c>
      <c r="BB17" s="99">
        <f t="shared" si="8"/>
        <v>0</v>
      </c>
      <c r="BC17" s="99">
        <f t="shared" si="8"/>
        <v>0</v>
      </c>
      <c r="BD17" s="99">
        <f t="shared" si="8"/>
        <v>0</v>
      </c>
      <c r="BE17" s="99">
        <f t="shared" si="8"/>
        <v>0</v>
      </c>
      <c r="BF17" s="99">
        <f t="shared" si="8"/>
        <v>0</v>
      </c>
      <c r="BG17" s="99">
        <f t="shared" si="8"/>
        <v>121050</v>
      </c>
      <c r="BH17" s="99">
        <f t="shared" si="8"/>
        <v>0</v>
      </c>
      <c r="BI17" s="99">
        <f t="shared" si="8"/>
        <v>0</v>
      </c>
      <c r="BJ17" s="99">
        <f t="shared" si="8"/>
        <v>0</v>
      </c>
      <c r="BK17" s="99">
        <f t="shared" si="8"/>
        <v>0</v>
      </c>
      <c r="BL17" s="99">
        <f t="shared" si="8"/>
        <v>0</v>
      </c>
      <c r="BM17" s="99">
        <f t="shared" si="8"/>
        <v>0</v>
      </c>
      <c r="BN17" s="99">
        <f t="shared" si="8"/>
        <v>0</v>
      </c>
      <c r="BO17" s="99">
        <f t="shared" si="8"/>
        <v>0</v>
      </c>
      <c r="BP17" s="99">
        <f t="shared" si="8"/>
        <v>0</v>
      </c>
      <c r="BQ17" s="99">
        <f t="shared" si="8"/>
        <v>0</v>
      </c>
      <c r="BR17" s="99">
        <f t="shared" si="8"/>
        <v>0</v>
      </c>
      <c r="BS17" s="99">
        <f t="shared" si="8"/>
        <v>0</v>
      </c>
      <c r="BT17" s="99">
        <f t="shared" si="8"/>
        <v>0</v>
      </c>
      <c r="BU17" s="99">
        <f t="shared" si="8"/>
        <v>0</v>
      </c>
      <c r="BV17" s="99">
        <f t="shared" si="8"/>
        <v>0</v>
      </c>
      <c r="BW17" s="99">
        <f t="shared" si="8"/>
        <v>0</v>
      </c>
      <c r="BX17" s="99">
        <f t="shared" si="8"/>
        <v>83950</v>
      </c>
      <c r="BY17" s="99">
        <f t="shared" si="8"/>
        <v>55000</v>
      </c>
      <c r="BZ17" s="185"/>
      <c r="CA17" s="185"/>
      <c r="CB17" s="99">
        <f t="shared" si="8"/>
        <v>0</v>
      </c>
      <c r="CC17" s="99">
        <f t="shared" si="8"/>
        <v>0</v>
      </c>
      <c r="CD17" s="99">
        <f t="shared" si="8"/>
        <v>4001</v>
      </c>
      <c r="CE17" s="99">
        <f t="shared" si="8"/>
        <v>4001</v>
      </c>
      <c r="CF17" s="99">
        <f t="shared" si="8"/>
        <v>4001</v>
      </c>
      <c r="CG17" s="99">
        <f t="shared" si="8"/>
        <v>0</v>
      </c>
      <c r="CH17" s="99">
        <f t="shared" si="8"/>
        <v>0</v>
      </c>
      <c r="CI17" s="99">
        <f t="shared" si="8"/>
        <v>0</v>
      </c>
      <c r="CJ17" s="99">
        <f t="shared" si="8"/>
        <v>0</v>
      </c>
      <c r="CK17" s="185"/>
      <c r="CL17" s="185"/>
      <c r="CM17" s="185"/>
      <c r="CN17" s="185">
        <f t="shared" si="8"/>
        <v>0</v>
      </c>
      <c r="CO17" s="252"/>
      <c r="CP17" s="114"/>
      <c r="CS17" s="7" t="e">
        <f>J17-#REF!-#REF!</f>
        <v>#REF!</v>
      </c>
      <c r="CV17" s="7">
        <v>0</v>
      </c>
      <c r="DA17" s="99"/>
      <c r="DC17" s="7"/>
      <c r="DD17" s="7"/>
    </row>
    <row r="18" spans="1:108" s="20" customFormat="1" ht="54" customHeight="1">
      <c r="A18" s="215" t="s">
        <v>37</v>
      </c>
      <c r="B18" s="214" t="s">
        <v>46</v>
      </c>
      <c r="C18" s="114"/>
      <c r="D18" s="114"/>
      <c r="E18" s="213"/>
      <c r="F18" s="213"/>
      <c r="G18" s="213"/>
      <c r="H18" s="213"/>
      <c r="I18" s="114"/>
      <c r="J18" s="99">
        <f t="shared" ref="J18:AO18" si="9">SUM(J19:J19)</f>
        <v>142781</v>
      </c>
      <c r="K18" s="99">
        <f t="shared" si="9"/>
        <v>87951</v>
      </c>
      <c r="L18" s="99">
        <f t="shared" si="9"/>
        <v>0</v>
      </c>
      <c r="M18" s="99">
        <f t="shared" si="9"/>
        <v>0</v>
      </c>
      <c r="N18" s="99">
        <f t="shared" si="9"/>
        <v>0</v>
      </c>
      <c r="O18" s="99" t="e">
        <f t="shared" si="9"/>
        <v>#REF!</v>
      </c>
      <c r="P18" s="99" t="e">
        <f t="shared" si="9"/>
        <v>#REF!</v>
      </c>
      <c r="Q18" s="99" t="e">
        <f t="shared" si="9"/>
        <v>#REF!</v>
      </c>
      <c r="R18" s="99" t="e">
        <f t="shared" si="9"/>
        <v>#REF!</v>
      </c>
      <c r="S18" s="99" t="e">
        <f t="shared" si="9"/>
        <v>#REF!</v>
      </c>
      <c r="T18" s="99" t="e">
        <f t="shared" si="9"/>
        <v>#REF!</v>
      </c>
      <c r="U18" s="99">
        <f t="shared" si="9"/>
        <v>18000</v>
      </c>
      <c r="V18" s="99">
        <f t="shared" si="9"/>
        <v>18000</v>
      </c>
      <c r="W18" s="99">
        <f t="shared" si="9"/>
        <v>0</v>
      </c>
      <c r="X18" s="99">
        <f t="shared" si="9"/>
        <v>0</v>
      </c>
      <c r="Y18" s="99" t="e">
        <f t="shared" si="9"/>
        <v>#REF!</v>
      </c>
      <c r="Z18" s="99" t="e">
        <f t="shared" si="9"/>
        <v>#REF!</v>
      </c>
      <c r="AA18" s="99" t="e">
        <f t="shared" si="9"/>
        <v>#REF!</v>
      </c>
      <c r="AB18" s="99" t="e">
        <f t="shared" si="9"/>
        <v>#REF!</v>
      </c>
      <c r="AC18" s="99">
        <f t="shared" si="9"/>
        <v>25000</v>
      </c>
      <c r="AD18" s="99">
        <f t="shared" si="9"/>
        <v>25000</v>
      </c>
      <c r="AE18" s="99">
        <f t="shared" si="9"/>
        <v>25000</v>
      </c>
      <c r="AF18" s="99">
        <f t="shared" si="9"/>
        <v>0</v>
      </c>
      <c r="AG18" s="99">
        <f t="shared" si="9"/>
        <v>20000</v>
      </c>
      <c r="AH18" s="99">
        <f t="shared" si="9"/>
        <v>0</v>
      </c>
      <c r="AI18" s="99">
        <f t="shared" si="9"/>
        <v>0</v>
      </c>
      <c r="AJ18" s="99">
        <f t="shared" si="9"/>
        <v>10000</v>
      </c>
      <c r="AK18" s="99">
        <f t="shared" si="9"/>
        <v>37000</v>
      </c>
      <c r="AL18" s="99">
        <f t="shared" si="9"/>
        <v>37000</v>
      </c>
      <c r="AM18" s="99">
        <f t="shared" si="9"/>
        <v>0</v>
      </c>
      <c r="AN18" s="99">
        <f t="shared" si="9"/>
        <v>20000</v>
      </c>
      <c r="AO18" s="99">
        <f t="shared" si="9"/>
        <v>0</v>
      </c>
      <c r="AP18" s="99">
        <f t="shared" ref="AP18:BU18" si="10">SUM(AP19:AP19)</f>
        <v>0</v>
      </c>
      <c r="AQ18" s="99">
        <f t="shared" si="10"/>
        <v>0</v>
      </c>
      <c r="AR18" s="99">
        <f t="shared" si="10"/>
        <v>0</v>
      </c>
      <c r="AS18" s="99">
        <f t="shared" si="10"/>
        <v>37000</v>
      </c>
      <c r="AT18" s="99">
        <f t="shared" si="10"/>
        <v>37000</v>
      </c>
      <c r="AU18" s="99" t="e">
        <f t="shared" si="10"/>
        <v>#REF!</v>
      </c>
      <c r="AV18" s="99" t="e">
        <f t="shared" si="10"/>
        <v>#REF!</v>
      </c>
      <c r="AW18" s="99">
        <f t="shared" si="10"/>
        <v>0</v>
      </c>
      <c r="AX18" s="99">
        <f t="shared" si="10"/>
        <v>0</v>
      </c>
      <c r="AY18" s="99">
        <f t="shared" si="10"/>
        <v>0</v>
      </c>
      <c r="AZ18" s="99">
        <f t="shared" si="10"/>
        <v>0</v>
      </c>
      <c r="BA18" s="99">
        <f t="shared" si="10"/>
        <v>0</v>
      </c>
      <c r="BB18" s="99">
        <f t="shared" si="10"/>
        <v>0</v>
      </c>
      <c r="BC18" s="99">
        <f t="shared" si="10"/>
        <v>0</v>
      </c>
      <c r="BD18" s="99">
        <f t="shared" si="10"/>
        <v>0</v>
      </c>
      <c r="BE18" s="99">
        <f t="shared" si="10"/>
        <v>0</v>
      </c>
      <c r="BF18" s="99">
        <f t="shared" si="10"/>
        <v>0</v>
      </c>
      <c r="BG18" s="99">
        <f t="shared" si="10"/>
        <v>121050</v>
      </c>
      <c r="BH18" s="99">
        <f t="shared" si="10"/>
        <v>0</v>
      </c>
      <c r="BI18" s="99">
        <f t="shared" si="10"/>
        <v>0</v>
      </c>
      <c r="BJ18" s="99">
        <f t="shared" si="10"/>
        <v>0</v>
      </c>
      <c r="BK18" s="99">
        <f t="shared" si="10"/>
        <v>0</v>
      </c>
      <c r="BL18" s="99">
        <f t="shared" si="10"/>
        <v>0</v>
      </c>
      <c r="BM18" s="99">
        <f t="shared" si="10"/>
        <v>0</v>
      </c>
      <c r="BN18" s="99">
        <f t="shared" si="10"/>
        <v>0</v>
      </c>
      <c r="BO18" s="99">
        <f t="shared" si="10"/>
        <v>0</v>
      </c>
      <c r="BP18" s="99">
        <f t="shared" si="10"/>
        <v>0</v>
      </c>
      <c r="BQ18" s="99">
        <f t="shared" si="10"/>
        <v>0</v>
      </c>
      <c r="BR18" s="99">
        <f t="shared" si="10"/>
        <v>0</v>
      </c>
      <c r="BS18" s="99">
        <f t="shared" si="10"/>
        <v>0</v>
      </c>
      <c r="BT18" s="99">
        <f t="shared" si="10"/>
        <v>0</v>
      </c>
      <c r="BU18" s="99">
        <f t="shared" si="10"/>
        <v>0</v>
      </c>
      <c r="BV18" s="99">
        <f t="shared" ref="BV18:BY18" si="11">SUM(BV19:BV19)</f>
        <v>0</v>
      </c>
      <c r="BW18" s="99">
        <f t="shared" si="11"/>
        <v>0</v>
      </c>
      <c r="BX18" s="99">
        <f t="shared" si="11"/>
        <v>83950</v>
      </c>
      <c r="BY18" s="99">
        <f t="shared" si="11"/>
        <v>55000</v>
      </c>
      <c r="BZ18" s="185"/>
      <c r="CA18" s="185"/>
      <c r="CB18" s="99">
        <f t="shared" ref="CB18:CJ18" si="12">SUM(CB19:CB19)</f>
        <v>0</v>
      </c>
      <c r="CC18" s="99">
        <f t="shared" si="12"/>
        <v>0</v>
      </c>
      <c r="CD18" s="99">
        <f t="shared" si="12"/>
        <v>4001</v>
      </c>
      <c r="CE18" s="99">
        <f t="shared" si="12"/>
        <v>4001</v>
      </c>
      <c r="CF18" s="99">
        <f t="shared" si="12"/>
        <v>4001</v>
      </c>
      <c r="CG18" s="99">
        <f t="shared" si="12"/>
        <v>0</v>
      </c>
      <c r="CH18" s="99">
        <f t="shared" si="12"/>
        <v>0</v>
      </c>
      <c r="CI18" s="99">
        <f t="shared" si="12"/>
        <v>0</v>
      </c>
      <c r="CJ18" s="99">
        <f t="shared" si="12"/>
        <v>0</v>
      </c>
      <c r="CK18" s="185"/>
      <c r="CL18" s="185"/>
      <c r="CM18" s="185"/>
      <c r="CN18" s="185">
        <f>SUM(CN19:CN19)</f>
        <v>0</v>
      </c>
      <c r="CO18" s="114"/>
      <c r="CP18" s="114"/>
      <c r="CS18" s="7"/>
      <c r="CV18" s="7"/>
      <c r="DA18" s="99"/>
      <c r="DC18" s="7"/>
      <c r="DD18" s="7"/>
    </row>
    <row r="19" spans="1:108" s="20" customFormat="1" ht="93.75" customHeight="1">
      <c r="A19" s="216">
        <v>1</v>
      </c>
      <c r="B19" s="217" t="s">
        <v>38</v>
      </c>
      <c r="C19" s="216" t="s">
        <v>39</v>
      </c>
      <c r="D19" s="216"/>
      <c r="E19" s="216"/>
      <c r="F19" s="216"/>
      <c r="G19" s="216"/>
      <c r="H19" s="216" t="s">
        <v>1236</v>
      </c>
      <c r="I19" s="216" t="s">
        <v>1235</v>
      </c>
      <c r="J19" s="218">
        <v>142781</v>
      </c>
      <c r="K19" s="218">
        <v>87951</v>
      </c>
      <c r="L19" s="218"/>
      <c r="M19" s="218"/>
      <c r="N19" s="218"/>
      <c r="O19" s="100" t="e">
        <f>#REF!</f>
        <v>#REF!</v>
      </c>
      <c r="P19" s="100" t="e">
        <f>#REF!</f>
        <v>#REF!</v>
      </c>
      <c r="Q19" s="100" t="e">
        <f>#REF!</f>
        <v>#REF!</v>
      </c>
      <c r="R19" s="100" t="e">
        <f>#REF!</f>
        <v>#REF!</v>
      </c>
      <c r="S19" s="100" t="e">
        <f>#REF!</f>
        <v>#REF!</v>
      </c>
      <c r="T19" s="100" t="e">
        <f>#REF!</f>
        <v>#REF!</v>
      </c>
      <c r="U19" s="100">
        <f>V19</f>
        <v>18000</v>
      </c>
      <c r="V19" s="100">
        <v>18000</v>
      </c>
      <c r="W19" s="100"/>
      <c r="X19" s="100"/>
      <c r="Y19" s="100" t="e">
        <f>Q19+U19</f>
        <v>#REF!</v>
      </c>
      <c r="Z19" s="100" t="e">
        <f t="shared" ref="Z19:AB19" si="13">R19+V19</f>
        <v>#REF!</v>
      </c>
      <c r="AA19" s="100" t="e">
        <f t="shared" si="13"/>
        <v>#REF!</v>
      </c>
      <c r="AB19" s="100" t="e">
        <f t="shared" si="13"/>
        <v>#REF!</v>
      </c>
      <c r="AC19" s="100">
        <v>25000</v>
      </c>
      <c r="AD19" s="100">
        <f>AE19</f>
        <v>25000</v>
      </c>
      <c r="AE19" s="100">
        <v>25000</v>
      </c>
      <c r="AF19" s="100"/>
      <c r="AG19" s="100">
        <v>20000</v>
      </c>
      <c r="AH19" s="100"/>
      <c r="AI19" s="100"/>
      <c r="AJ19" s="100">
        <v>10000</v>
      </c>
      <c r="AK19" s="100">
        <f>AD19-AI19+AJ19+2000</f>
        <v>37000</v>
      </c>
      <c r="AL19" s="100">
        <f>AE19-AI19+AJ19+2000</f>
        <v>37000</v>
      </c>
      <c r="AM19" s="100"/>
      <c r="AN19" s="100">
        <v>20000</v>
      </c>
      <c r="AO19" s="100"/>
      <c r="AP19" s="100"/>
      <c r="AQ19" s="100"/>
      <c r="AR19" s="100"/>
      <c r="AS19" s="100">
        <f t="shared" ref="AS19:AT19" si="14">AK19</f>
        <v>37000</v>
      </c>
      <c r="AT19" s="100">
        <f t="shared" si="14"/>
        <v>37000</v>
      </c>
      <c r="AU19" s="100" t="e">
        <f>AV19+4800</f>
        <v>#REF!</v>
      </c>
      <c r="AV19" s="100" t="e">
        <f t="shared" ref="AV19" si="15">Z19+AL19</f>
        <v>#REF!</v>
      </c>
      <c r="AW19" s="100"/>
      <c r="AX19" s="100"/>
      <c r="AY19" s="185"/>
      <c r="AZ19" s="100"/>
      <c r="BA19" s="100"/>
      <c r="BB19" s="100"/>
      <c r="BC19" s="100"/>
      <c r="BD19" s="100"/>
      <c r="BE19" s="100"/>
      <c r="BF19" s="100"/>
      <c r="BG19" s="100">
        <v>121050</v>
      </c>
      <c r="BH19" s="100"/>
      <c r="BI19" s="100"/>
      <c r="BJ19" s="100"/>
      <c r="BK19" s="100"/>
      <c r="BL19" s="100"/>
      <c r="BM19" s="100"/>
      <c r="BN19" s="100"/>
      <c r="BO19" s="100"/>
      <c r="BP19" s="100"/>
      <c r="BQ19" s="100"/>
      <c r="BR19" s="100"/>
      <c r="BS19" s="100"/>
      <c r="BT19" s="100"/>
      <c r="BU19" s="100"/>
      <c r="BV19" s="100"/>
      <c r="BW19" s="100"/>
      <c r="BX19" s="100">
        <v>83950</v>
      </c>
      <c r="BY19" s="100">
        <v>55000</v>
      </c>
      <c r="BZ19" s="441"/>
      <c r="CA19" s="441"/>
      <c r="CB19" s="100"/>
      <c r="CC19" s="100"/>
      <c r="CD19" s="100">
        <f t="shared" ref="CD19" si="16">CF19</f>
        <v>4001</v>
      </c>
      <c r="CE19" s="100">
        <f>SUM(CF19:CI19)</f>
        <v>4001</v>
      </c>
      <c r="CF19" s="100">
        <v>4001</v>
      </c>
      <c r="CG19" s="100"/>
      <c r="CH19" s="100"/>
      <c r="CI19" s="100"/>
      <c r="CJ19" s="100"/>
      <c r="CK19" s="441"/>
      <c r="CL19" s="441"/>
      <c r="CM19" s="441"/>
      <c r="CN19" s="441"/>
      <c r="CO19" s="216" t="s">
        <v>776</v>
      </c>
      <c r="CP19" s="114"/>
      <c r="CS19" s="7"/>
      <c r="CV19" s="7"/>
      <c r="DA19" s="100"/>
      <c r="DC19" s="7"/>
      <c r="DD19" s="7"/>
    </row>
    <row r="20" spans="1:108" s="20" customFormat="1" ht="48" customHeight="1">
      <c r="A20" s="723" t="s">
        <v>50</v>
      </c>
      <c r="B20" s="711" t="s">
        <v>51</v>
      </c>
      <c r="C20" s="723"/>
      <c r="D20" s="723"/>
      <c r="E20" s="712"/>
      <c r="F20" s="723"/>
      <c r="G20" s="723"/>
      <c r="H20" s="723"/>
      <c r="I20" s="723"/>
      <c r="J20" s="538">
        <f>J21</f>
        <v>62518</v>
      </c>
      <c r="K20" s="538">
        <f t="shared" ref="K20:BV21" si="17">K21</f>
        <v>62518</v>
      </c>
      <c r="L20" s="538">
        <f t="shared" si="17"/>
        <v>0</v>
      </c>
      <c r="M20" s="538">
        <f t="shared" si="17"/>
        <v>0</v>
      </c>
      <c r="N20" s="538">
        <f t="shared" si="17"/>
        <v>0</v>
      </c>
      <c r="O20" s="538">
        <f t="shared" si="17"/>
        <v>0</v>
      </c>
      <c r="P20" s="538">
        <f t="shared" si="17"/>
        <v>10891</v>
      </c>
      <c r="Q20" s="538">
        <f t="shared" si="17"/>
        <v>2500</v>
      </c>
      <c r="R20" s="538">
        <f t="shared" si="17"/>
        <v>2500</v>
      </c>
      <c r="S20" s="538">
        <f t="shared" si="17"/>
        <v>0</v>
      </c>
      <c r="T20" s="538">
        <f t="shared" si="17"/>
        <v>2500</v>
      </c>
      <c r="U20" s="538">
        <f t="shared" si="17"/>
        <v>143</v>
      </c>
      <c r="V20" s="538">
        <f t="shared" si="17"/>
        <v>143</v>
      </c>
      <c r="W20" s="538">
        <f t="shared" si="17"/>
        <v>0</v>
      </c>
      <c r="X20" s="538">
        <f t="shared" si="17"/>
        <v>143</v>
      </c>
      <c r="Y20" s="538">
        <f t="shared" si="17"/>
        <v>2643</v>
      </c>
      <c r="Z20" s="538">
        <f t="shared" si="17"/>
        <v>2643</v>
      </c>
      <c r="AA20" s="538">
        <f t="shared" si="17"/>
        <v>0</v>
      </c>
      <c r="AB20" s="538">
        <f t="shared" si="17"/>
        <v>2643</v>
      </c>
      <c r="AC20" s="538">
        <f t="shared" si="17"/>
        <v>0</v>
      </c>
      <c r="AD20" s="538">
        <f t="shared" si="17"/>
        <v>0</v>
      </c>
      <c r="AE20" s="538">
        <f t="shared" si="17"/>
        <v>0</v>
      </c>
      <c r="AF20" s="538">
        <f t="shared" si="17"/>
        <v>0</v>
      </c>
      <c r="AG20" s="538">
        <f t="shared" si="17"/>
        <v>0</v>
      </c>
      <c r="AH20" s="538">
        <f t="shared" si="17"/>
        <v>0</v>
      </c>
      <c r="AI20" s="538">
        <f t="shared" si="17"/>
        <v>0</v>
      </c>
      <c r="AJ20" s="538">
        <f t="shared" si="17"/>
        <v>0</v>
      </c>
      <c r="AK20" s="538">
        <f t="shared" si="17"/>
        <v>0</v>
      </c>
      <c r="AL20" s="538">
        <f t="shared" si="17"/>
        <v>0</v>
      </c>
      <c r="AM20" s="538">
        <f t="shared" si="17"/>
        <v>0</v>
      </c>
      <c r="AN20" s="538">
        <f t="shared" si="17"/>
        <v>0</v>
      </c>
      <c r="AO20" s="538">
        <f t="shared" si="17"/>
        <v>0</v>
      </c>
      <c r="AP20" s="538">
        <f t="shared" si="17"/>
        <v>0</v>
      </c>
      <c r="AQ20" s="538">
        <f t="shared" si="17"/>
        <v>0</v>
      </c>
      <c r="AR20" s="538">
        <f t="shared" si="17"/>
        <v>0</v>
      </c>
      <c r="AS20" s="538">
        <f t="shared" si="17"/>
        <v>0</v>
      </c>
      <c r="AT20" s="538">
        <f t="shared" si="17"/>
        <v>0</v>
      </c>
      <c r="AU20" s="538">
        <f t="shared" si="17"/>
        <v>2693</v>
      </c>
      <c r="AV20" s="538">
        <f t="shared" si="17"/>
        <v>2643</v>
      </c>
      <c r="AW20" s="538">
        <f t="shared" si="17"/>
        <v>0</v>
      </c>
      <c r="AX20" s="538">
        <f t="shared" si="17"/>
        <v>0</v>
      </c>
      <c r="AY20" s="538" t="e">
        <f t="shared" si="17"/>
        <v>#REF!</v>
      </c>
      <c r="AZ20" s="538">
        <f t="shared" si="17"/>
        <v>0</v>
      </c>
      <c r="BA20" s="538">
        <f t="shared" si="17"/>
        <v>0</v>
      </c>
      <c r="BB20" s="538">
        <f t="shared" si="17"/>
        <v>0</v>
      </c>
      <c r="BC20" s="538">
        <f t="shared" si="17"/>
        <v>0</v>
      </c>
      <c r="BD20" s="538">
        <f t="shared" si="17"/>
        <v>0</v>
      </c>
      <c r="BE20" s="538" t="e">
        <f t="shared" si="17"/>
        <v>#REF!</v>
      </c>
      <c r="BF20" s="538" t="e">
        <f t="shared" si="17"/>
        <v>#REF!</v>
      </c>
      <c r="BG20" s="538" t="e">
        <f t="shared" si="17"/>
        <v>#REF!</v>
      </c>
      <c r="BH20" s="538">
        <f t="shared" si="17"/>
        <v>0</v>
      </c>
      <c r="BI20" s="538">
        <f t="shared" si="17"/>
        <v>0</v>
      </c>
      <c r="BJ20" s="538">
        <f t="shared" si="17"/>
        <v>0</v>
      </c>
      <c r="BK20" s="538">
        <f t="shared" si="17"/>
        <v>0</v>
      </c>
      <c r="BL20" s="538">
        <f t="shared" si="17"/>
        <v>0</v>
      </c>
      <c r="BM20" s="538">
        <f t="shared" si="17"/>
        <v>0</v>
      </c>
      <c r="BN20" s="538">
        <f t="shared" si="17"/>
        <v>0</v>
      </c>
      <c r="BO20" s="538">
        <f t="shared" si="17"/>
        <v>0</v>
      </c>
      <c r="BP20" s="538">
        <f t="shared" si="17"/>
        <v>0</v>
      </c>
      <c r="BQ20" s="538">
        <f t="shared" si="17"/>
        <v>0</v>
      </c>
      <c r="BR20" s="538">
        <f t="shared" si="17"/>
        <v>0</v>
      </c>
      <c r="BS20" s="538">
        <f t="shared" si="17"/>
        <v>0</v>
      </c>
      <c r="BT20" s="538">
        <f t="shared" si="17"/>
        <v>0</v>
      </c>
      <c r="BU20" s="538">
        <f t="shared" si="17"/>
        <v>0</v>
      </c>
      <c r="BV20" s="538">
        <f t="shared" si="17"/>
        <v>0</v>
      </c>
      <c r="BW20" s="538">
        <f t="shared" ref="BW20:CG21" si="18">BW21</f>
        <v>0</v>
      </c>
      <c r="BX20" s="538">
        <f t="shared" si="18"/>
        <v>2693</v>
      </c>
      <c r="BY20" s="538">
        <f t="shared" si="18"/>
        <v>2643</v>
      </c>
      <c r="BZ20" s="538">
        <f t="shared" si="18"/>
        <v>0</v>
      </c>
      <c r="CA20" s="538">
        <f t="shared" si="18"/>
        <v>0</v>
      </c>
      <c r="CB20" s="538">
        <f t="shared" si="18"/>
        <v>0</v>
      </c>
      <c r="CC20" s="538" t="e">
        <f t="shared" si="18"/>
        <v>#REF!</v>
      </c>
      <c r="CD20" s="538">
        <f t="shared" si="18"/>
        <v>8248</v>
      </c>
      <c r="CE20" s="538">
        <f t="shared" si="18"/>
        <v>8248</v>
      </c>
      <c r="CF20" s="538">
        <f t="shared" si="18"/>
        <v>8248</v>
      </c>
      <c r="CG20" s="538">
        <f t="shared" si="18"/>
        <v>0</v>
      </c>
      <c r="CH20" s="185"/>
      <c r="CI20" s="185"/>
      <c r="CJ20" s="185"/>
      <c r="CK20" s="185"/>
      <c r="CL20" s="185"/>
      <c r="CM20" s="185"/>
      <c r="CN20" s="185"/>
      <c r="CO20" s="723"/>
      <c r="CP20" s="723"/>
      <c r="CS20" s="7"/>
      <c r="CV20" s="7"/>
      <c r="DA20" s="185"/>
      <c r="DC20" s="7"/>
      <c r="DD20" s="7"/>
    </row>
    <row r="21" spans="1:108" s="20" customFormat="1" ht="50.1" customHeight="1">
      <c r="A21" s="215" t="s">
        <v>37</v>
      </c>
      <c r="B21" s="214" t="s">
        <v>1070</v>
      </c>
      <c r="C21" s="114"/>
      <c r="D21" s="114"/>
      <c r="E21" s="213"/>
      <c r="F21" s="213"/>
      <c r="G21" s="213"/>
      <c r="H21" s="213"/>
      <c r="I21" s="114"/>
      <c r="J21" s="99">
        <f>J22</f>
        <v>62518</v>
      </c>
      <c r="K21" s="99">
        <f t="shared" si="17"/>
        <v>62518</v>
      </c>
      <c r="L21" s="99">
        <f t="shared" si="17"/>
        <v>0</v>
      </c>
      <c r="M21" s="99">
        <f t="shared" si="17"/>
        <v>0</v>
      </c>
      <c r="N21" s="99">
        <f t="shared" si="17"/>
        <v>0</v>
      </c>
      <c r="O21" s="99">
        <f t="shared" si="17"/>
        <v>0</v>
      </c>
      <c r="P21" s="99">
        <f t="shared" si="17"/>
        <v>10891</v>
      </c>
      <c r="Q21" s="99">
        <f t="shared" si="17"/>
        <v>2500</v>
      </c>
      <c r="R21" s="99">
        <f t="shared" si="17"/>
        <v>2500</v>
      </c>
      <c r="S21" s="99">
        <f t="shared" si="17"/>
        <v>0</v>
      </c>
      <c r="T21" s="99">
        <f t="shared" si="17"/>
        <v>2500</v>
      </c>
      <c r="U21" s="99">
        <f t="shared" si="17"/>
        <v>143</v>
      </c>
      <c r="V21" s="99">
        <f t="shared" si="17"/>
        <v>143</v>
      </c>
      <c r="W21" s="99">
        <f t="shared" si="17"/>
        <v>0</v>
      </c>
      <c r="X21" s="99">
        <f t="shared" si="17"/>
        <v>143</v>
      </c>
      <c r="Y21" s="99">
        <f t="shared" si="17"/>
        <v>2643</v>
      </c>
      <c r="Z21" s="99">
        <f t="shared" si="17"/>
        <v>2643</v>
      </c>
      <c r="AA21" s="99">
        <f t="shared" si="17"/>
        <v>0</v>
      </c>
      <c r="AB21" s="99">
        <f t="shared" si="17"/>
        <v>2643</v>
      </c>
      <c r="AC21" s="99">
        <f t="shared" si="17"/>
        <v>0</v>
      </c>
      <c r="AD21" s="99">
        <f t="shared" si="17"/>
        <v>0</v>
      </c>
      <c r="AE21" s="99">
        <f t="shared" si="17"/>
        <v>0</v>
      </c>
      <c r="AF21" s="99">
        <f t="shared" si="17"/>
        <v>0</v>
      </c>
      <c r="AG21" s="99">
        <f t="shared" si="17"/>
        <v>0</v>
      </c>
      <c r="AH21" s="99">
        <f t="shared" si="17"/>
        <v>0</v>
      </c>
      <c r="AI21" s="99">
        <f t="shared" si="17"/>
        <v>0</v>
      </c>
      <c r="AJ21" s="99">
        <f t="shared" si="17"/>
        <v>0</v>
      </c>
      <c r="AK21" s="99">
        <f t="shared" si="17"/>
        <v>0</v>
      </c>
      <c r="AL21" s="99">
        <f t="shared" si="17"/>
        <v>0</v>
      </c>
      <c r="AM21" s="99">
        <f t="shared" si="17"/>
        <v>0</v>
      </c>
      <c r="AN21" s="99">
        <f t="shared" si="17"/>
        <v>0</v>
      </c>
      <c r="AO21" s="99">
        <f t="shared" si="17"/>
        <v>0</v>
      </c>
      <c r="AP21" s="99">
        <f t="shared" si="17"/>
        <v>0</v>
      </c>
      <c r="AQ21" s="99">
        <f t="shared" si="17"/>
        <v>0</v>
      </c>
      <c r="AR21" s="99">
        <f t="shared" si="17"/>
        <v>0</v>
      </c>
      <c r="AS21" s="99">
        <f t="shared" si="17"/>
        <v>0</v>
      </c>
      <c r="AT21" s="99">
        <f t="shared" si="17"/>
        <v>0</v>
      </c>
      <c r="AU21" s="99">
        <f t="shared" si="17"/>
        <v>2693</v>
      </c>
      <c r="AV21" s="99">
        <f t="shared" si="17"/>
        <v>2643</v>
      </c>
      <c r="AW21" s="99">
        <f t="shared" si="17"/>
        <v>0</v>
      </c>
      <c r="AX21" s="99">
        <f t="shared" si="17"/>
        <v>0</v>
      </c>
      <c r="AY21" s="99" t="e">
        <f t="shared" si="17"/>
        <v>#REF!</v>
      </c>
      <c r="AZ21" s="99">
        <f t="shared" si="17"/>
        <v>0</v>
      </c>
      <c r="BA21" s="99">
        <f t="shared" si="17"/>
        <v>0</v>
      </c>
      <c r="BB21" s="99">
        <f t="shared" si="17"/>
        <v>0</v>
      </c>
      <c r="BC21" s="99">
        <f t="shared" si="17"/>
        <v>0</v>
      </c>
      <c r="BD21" s="99">
        <f t="shared" si="17"/>
        <v>0</v>
      </c>
      <c r="BE21" s="99" t="e">
        <f t="shared" si="17"/>
        <v>#REF!</v>
      </c>
      <c r="BF21" s="99" t="e">
        <f t="shared" si="17"/>
        <v>#REF!</v>
      </c>
      <c r="BG21" s="99" t="e">
        <f t="shared" si="17"/>
        <v>#REF!</v>
      </c>
      <c r="BH21" s="99">
        <f t="shared" si="17"/>
        <v>0</v>
      </c>
      <c r="BI21" s="99">
        <f t="shared" si="17"/>
        <v>0</v>
      </c>
      <c r="BJ21" s="99">
        <f t="shared" si="17"/>
        <v>0</v>
      </c>
      <c r="BK21" s="99">
        <f t="shared" si="17"/>
        <v>0</v>
      </c>
      <c r="BL21" s="99">
        <f t="shared" si="17"/>
        <v>0</v>
      </c>
      <c r="BM21" s="99">
        <f t="shared" si="17"/>
        <v>0</v>
      </c>
      <c r="BN21" s="99">
        <f t="shared" si="17"/>
        <v>0</v>
      </c>
      <c r="BO21" s="99">
        <f t="shared" si="17"/>
        <v>0</v>
      </c>
      <c r="BP21" s="99">
        <f t="shared" si="17"/>
        <v>0</v>
      </c>
      <c r="BQ21" s="99">
        <f t="shared" si="17"/>
        <v>0</v>
      </c>
      <c r="BR21" s="99">
        <f t="shared" si="17"/>
        <v>0</v>
      </c>
      <c r="BS21" s="99">
        <f t="shared" si="17"/>
        <v>0</v>
      </c>
      <c r="BT21" s="99">
        <f t="shared" si="17"/>
        <v>0</v>
      </c>
      <c r="BU21" s="99">
        <f t="shared" si="17"/>
        <v>0</v>
      </c>
      <c r="BV21" s="99">
        <f t="shared" si="17"/>
        <v>0</v>
      </c>
      <c r="BW21" s="99">
        <f t="shared" si="18"/>
        <v>0</v>
      </c>
      <c r="BX21" s="99">
        <f t="shared" si="18"/>
        <v>2693</v>
      </c>
      <c r="BY21" s="99">
        <f t="shared" si="18"/>
        <v>2643</v>
      </c>
      <c r="BZ21" s="99">
        <f t="shared" si="18"/>
        <v>0</v>
      </c>
      <c r="CA21" s="99">
        <f t="shared" si="18"/>
        <v>0</v>
      </c>
      <c r="CB21" s="99">
        <f t="shared" si="18"/>
        <v>0</v>
      </c>
      <c r="CC21" s="99" t="e">
        <f t="shared" si="18"/>
        <v>#REF!</v>
      </c>
      <c r="CD21" s="99">
        <f t="shared" si="18"/>
        <v>8248</v>
      </c>
      <c r="CE21" s="99">
        <f t="shared" si="18"/>
        <v>8248</v>
      </c>
      <c r="CF21" s="99">
        <f t="shared" si="18"/>
        <v>8248</v>
      </c>
      <c r="CG21" s="99">
        <f t="shared" si="18"/>
        <v>0</v>
      </c>
      <c r="CH21" s="99">
        <f t="shared" ref="CH21:CI21" si="19">CH22</f>
        <v>0</v>
      </c>
      <c r="CI21" s="99">
        <f t="shared" si="19"/>
        <v>0</v>
      </c>
      <c r="CJ21" s="99">
        <f>SUM(CJ22:CJ22)</f>
        <v>0</v>
      </c>
      <c r="CK21" s="185"/>
      <c r="CL21" s="185"/>
      <c r="CM21" s="185"/>
      <c r="CN21" s="185">
        <f>SUM(CN22:CN22)</f>
        <v>0</v>
      </c>
      <c r="CO21" s="114"/>
      <c r="CP21" s="114"/>
      <c r="CS21" s="7" t="e">
        <f>J21-#REF!-#REF!</f>
        <v>#REF!</v>
      </c>
      <c r="CV21" s="7">
        <v>0</v>
      </c>
      <c r="DA21" s="99"/>
      <c r="DC21" s="7"/>
      <c r="DD21" s="7"/>
    </row>
    <row r="22" spans="1:108" ht="46.5" customHeight="1">
      <c r="A22" s="216">
        <v>1</v>
      </c>
      <c r="B22" s="217" t="s">
        <v>1112</v>
      </c>
      <c r="C22" s="216" t="s">
        <v>105</v>
      </c>
      <c r="D22" s="216"/>
      <c r="E22" s="216" t="s">
        <v>1113</v>
      </c>
      <c r="F22" s="216"/>
      <c r="G22" s="216"/>
      <c r="H22" s="216" t="s">
        <v>607</v>
      </c>
      <c r="I22" s="216" t="s">
        <v>1114</v>
      </c>
      <c r="J22" s="100">
        <f>SUM(K22:N22)</f>
        <v>62518</v>
      </c>
      <c r="K22" s="100">
        <v>62518</v>
      </c>
      <c r="L22" s="100"/>
      <c r="M22" s="100"/>
      <c r="N22" s="100"/>
      <c r="O22" s="100"/>
      <c r="P22" s="100">
        <v>10891</v>
      </c>
      <c r="Q22" s="100">
        <v>2500</v>
      </c>
      <c r="R22" s="100">
        <v>2500</v>
      </c>
      <c r="S22" s="100">
        <v>0</v>
      </c>
      <c r="T22" s="100">
        <v>2500</v>
      </c>
      <c r="U22" s="100">
        <v>143</v>
      </c>
      <c r="V22" s="100">
        <v>143</v>
      </c>
      <c r="W22" s="100"/>
      <c r="X22" s="100">
        <v>143</v>
      </c>
      <c r="Y22" s="100">
        <f>Q22+U22</f>
        <v>2643</v>
      </c>
      <c r="Z22" s="100">
        <f t="shared" ref="Z22" si="20">R22+V22</f>
        <v>2643</v>
      </c>
      <c r="AA22" s="100">
        <f t="shared" ref="AA22" si="21">S22+W22</f>
        <v>0</v>
      </c>
      <c r="AB22" s="100">
        <f t="shared" ref="AB22" si="22">T22+X22</f>
        <v>2643</v>
      </c>
      <c r="AC22" s="100"/>
      <c r="AD22" s="100"/>
      <c r="AE22" s="100"/>
      <c r="AF22" s="100"/>
      <c r="AG22" s="100"/>
      <c r="AH22" s="100"/>
      <c r="AI22" s="100"/>
      <c r="AJ22" s="100"/>
      <c r="AK22" s="100"/>
      <c r="AL22" s="100"/>
      <c r="AM22" s="100"/>
      <c r="AN22" s="100"/>
      <c r="AO22" s="100"/>
      <c r="AP22" s="100"/>
      <c r="AQ22" s="100"/>
      <c r="AR22" s="100"/>
      <c r="AS22" s="100"/>
      <c r="AT22" s="100"/>
      <c r="AU22" s="100">
        <f>AV22+50</f>
        <v>2693</v>
      </c>
      <c r="AV22" s="100">
        <f t="shared" ref="AV22" si="23">Z22+AL22</f>
        <v>2643</v>
      </c>
      <c r="AW22" s="100"/>
      <c r="AX22" s="100"/>
      <c r="AY22" s="185" t="e">
        <f>#REF!-AU22</f>
        <v>#REF!</v>
      </c>
      <c r="AZ22" s="100"/>
      <c r="BA22" s="100"/>
      <c r="BB22" s="100"/>
      <c r="BC22" s="100"/>
      <c r="BD22" s="100"/>
      <c r="BE22" s="100" t="e">
        <f>#REF!-AV22</f>
        <v>#REF!</v>
      </c>
      <c r="BF22" s="100" t="e">
        <f t="shared" ref="BF22" si="24">BE22-AP22</f>
        <v>#REF!</v>
      </c>
      <c r="BG22" s="100" t="e">
        <f>#REF!+AV22</f>
        <v>#REF!</v>
      </c>
      <c r="BH22" s="100"/>
      <c r="BI22" s="100"/>
      <c r="BJ22" s="100"/>
      <c r="BK22" s="100"/>
      <c r="BL22" s="100"/>
      <c r="BM22" s="100"/>
      <c r="BN22" s="100"/>
      <c r="BO22" s="100"/>
      <c r="BP22" s="100"/>
      <c r="BQ22" s="100"/>
      <c r="BR22" s="100"/>
      <c r="BS22" s="100"/>
      <c r="BT22" s="100"/>
      <c r="BU22" s="100"/>
      <c r="BV22" s="100"/>
      <c r="BW22" s="100"/>
      <c r="BX22" s="100">
        <v>2693</v>
      </c>
      <c r="BY22" s="100">
        <v>2643</v>
      </c>
      <c r="BZ22" s="441"/>
      <c r="CA22" s="441"/>
      <c r="CB22" s="100"/>
      <c r="CC22" s="100" t="e">
        <f>#REF!-#REF!</f>
        <v>#REF!</v>
      </c>
      <c r="CD22" s="100">
        <f>CF22</f>
        <v>8248</v>
      </c>
      <c r="CE22" s="100">
        <f>SUM(CF22:CI22)</f>
        <v>8248</v>
      </c>
      <c r="CF22" s="100">
        <v>8248</v>
      </c>
      <c r="CG22" s="100"/>
      <c r="CH22" s="100"/>
      <c r="CI22" s="100"/>
      <c r="CJ22" s="100"/>
      <c r="CK22" s="441"/>
      <c r="CL22" s="441"/>
      <c r="CM22" s="441"/>
      <c r="CN22" s="441"/>
      <c r="CO22" s="216" t="s">
        <v>233</v>
      </c>
      <c r="CP22" s="216"/>
      <c r="CS22" s="7"/>
      <c r="CV22" s="7"/>
      <c r="DA22" s="100"/>
      <c r="DC22" s="7"/>
      <c r="DD22" s="7"/>
    </row>
    <row r="23" spans="1:108" s="20" customFormat="1" ht="34.5" customHeight="1">
      <c r="A23" s="114" t="s">
        <v>62</v>
      </c>
      <c r="B23" s="214" t="s">
        <v>63</v>
      </c>
      <c r="C23" s="114"/>
      <c r="D23" s="216" t="s">
        <v>142</v>
      </c>
      <c r="E23" s="213"/>
      <c r="F23" s="213"/>
      <c r="G23" s="213"/>
      <c r="H23" s="213"/>
      <c r="I23" s="114"/>
      <c r="J23" s="99"/>
      <c r="K23" s="99"/>
      <c r="L23" s="99"/>
      <c r="M23" s="99"/>
      <c r="N23" s="99"/>
      <c r="O23" s="99"/>
      <c r="P23" s="99"/>
      <c r="Q23" s="99"/>
      <c r="R23" s="99"/>
      <c r="S23" s="99"/>
      <c r="T23" s="99"/>
      <c r="U23" s="99"/>
      <c r="V23" s="99"/>
      <c r="W23" s="99"/>
      <c r="X23" s="99"/>
      <c r="Y23" s="99"/>
      <c r="Z23" s="99"/>
      <c r="AA23" s="99"/>
      <c r="AB23" s="99"/>
      <c r="AC23" s="99"/>
      <c r="AD23" s="99"/>
      <c r="AE23" s="99"/>
      <c r="AF23" s="99"/>
      <c r="AG23" s="99"/>
      <c r="AH23" s="99"/>
      <c r="AI23" s="99"/>
      <c r="AJ23" s="99"/>
      <c r="AK23" s="99"/>
      <c r="AL23" s="99"/>
      <c r="AM23" s="99"/>
      <c r="AN23" s="99"/>
      <c r="AO23" s="99"/>
      <c r="AP23" s="99"/>
      <c r="AQ23" s="99"/>
      <c r="AR23" s="99"/>
      <c r="AS23" s="99"/>
      <c r="AT23" s="99"/>
      <c r="AU23" s="99"/>
      <c r="AV23" s="99"/>
      <c r="AW23" s="99"/>
      <c r="AX23" s="99"/>
      <c r="AY23" s="185"/>
      <c r="AZ23" s="99"/>
      <c r="BA23" s="99"/>
      <c r="BB23" s="99"/>
      <c r="BC23" s="99"/>
      <c r="BD23" s="99"/>
      <c r="BE23" s="100"/>
      <c r="BF23" s="100"/>
      <c r="BG23" s="100"/>
      <c r="BH23" s="99"/>
      <c r="BI23" s="99"/>
      <c r="BJ23" s="99"/>
      <c r="BK23" s="99"/>
      <c r="BL23" s="99"/>
      <c r="BM23" s="99"/>
      <c r="BN23" s="99"/>
      <c r="BO23" s="99"/>
      <c r="BP23" s="99"/>
      <c r="BQ23" s="99"/>
      <c r="BR23" s="99"/>
      <c r="BS23" s="99"/>
      <c r="BT23" s="99"/>
      <c r="BU23" s="99"/>
      <c r="BV23" s="99"/>
      <c r="BW23" s="99"/>
      <c r="BX23" s="99"/>
      <c r="BY23" s="99"/>
      <c r="BZ23" s="185"/>
      <c r="CA23" s="185"/>
      <c r="CB23" s="99"/>
      <c r="CC23" s="99"/>
      <c r="CD23" s="99"/>
      <c r="CE23" s="99"/>
      <c r="CF23" s="99"/>
      <c r="CG23" s="99"/>
      <c r="CH23" s="99"/>
      <c r="CI23" s="99"/>
      <c r="CJ23" s="99" t="e">
        <f>#REF!</f>
        <v>#REF!</v>
      </c>
      <c r="CK23" s="185"/>
      <c r="CL23" s="185"/>
      <c r="CM23" s="185"/>
      <c r="CN23" s="185" t="e">
        <f>#REF!</f>
        <v>#REF!</v>
      </c>
      <c r="CO23" s="114"/>
      <c r="CP23" s="114" t="e">
        <f>#REF!</f>
        <v>#REF!</v>
      </c>
      <c r="CS23" s="7" t="e">
        <f>J23-#REF!-#REF!</f>
        <v>#REF!</v>
      </c>
      <c r="CV23" s="7">
        <v>0</v>
      </c>
      <c r="DA23" s="99"/>
      <c r="DC23" s="7"/>
      <c r="DD23" s="7"/>
    </row>
    <row r="24" spans="1:108" ht="18" customHeight="1">
      <c r="A24" s="216"/>
      <c r="B24" s="217"/>
      <c r="C24" s="216"/>
      <c r="D24" s="216"/>
      <c r="E24" s="216"/>
      <c r="F24" s="216"/>
      <c r="G24" s="216"/>
      <c r="H24" s="216"/>
      <c r="I24" s="216"/>
      <c r="J24" s="100"/>
      <c r="K24" s="100"/>
      <c r="L24" s="100"/>
      <c r="M24" s="100"/>
      <c r="N24" s="100"/>
      <c r="O24" s="100"/>
      <c r="P24" s="100"/>
      <c r="Q24" s="100"/>
      <c r="R24" s="100"/>
      <c r="S24" s="100"/>
      <c r="T24" s="100"/>
      <c r="U24" s="100"/>
      <c r="V24" s="100"/>
      <c r="W24" s="100"/>
      <c r="X24" s="100"/>
      <c r="Y24" s="100"/>
      <c r="Z24" s="100"/>
      <c r="AA24" s="100"/>
      <c r="AB24" s="100"/>
      <c r="AC24" s="100"/>
      <c r="AD24" s="100"/>
      <c r="AE24" s="100"/>
      <c r="AF24" s="100"/>
      <c r="AG24" s="100"/>
      <c r="AH24" s="100"/>
      <c r="AI24" s="100"/>
      <c r="AJ24" s="100"/>
      <c r="AK24" s="100"/>
      <c r="AL24" s="100"/>
      <c r="AM24" s="100"/>
      <c r="AN24" s="100"/>
      <c r="AO24" s="100"/>
      <c r="AP24" s="100"/>
      <c r="AQ24" s="100"/>
      <c r="AR24" s="100"/>
      <c r="AS24" s="100"/>
      <c r="AT24" s="100"/>
      <c r="AU24" s="100"/>
      <c r="AV24" s="100"/>
      <c r="AW24" s="100"/>
      <c r="AX24" s="100"/>
      <c r="AY24" s="185"/>
      <c r="AZ24" s="100"/>
      <c r="BA24" s="100"/>
      <c r="BB24" s="100"/>
      <c r="BC24" s="100"/>
      <c r="BD24" s="100"/>
      <c r="BE24" s="100"/>
      <c r="BF24" s="100"/>
      <c r="BG24" s="100"/>
      <c r="BH24" s="100"/>
      <c r="BI24" s="100"/>
      <c r="BJ24" s="100"/>
      <c r="BK24" s="100"/>
      <c r="BL24" s="100"/>
      <c r="BM24" s="100"/>
      <c r="BN24" s="100"/>
      <c r="BO24" s="100"/>
      <c r="BP24" s="100"/>
      <c r="BQ24" s="100"/>
      <c r="BR24" s="100"/>
      <c r="BS24" s="100"/>
      <c r="BT24" s="100"/>
      <c r="BU24" s="100"/>
      <c r="BV24" s="100"/>
      <c r="BW24" s="100"/>
      <c r="BX24" s="100"/>
      <c r="BY24" s="100"/>
      <c r="BZ24" s="441"/>
      <c r="CA24" s="441"/>
      <c r="CB24" s="100"/>
      <c r="CC24" s="100"/>
      <c r="CD24" s="100"/>
      <c r="CE24" s="100"/>
      <c r="CF24" s="100"/>
      <c r="CG24" s="100"/>
      <c r="CH24" s="100"/>
      <c r="CI24" s="100"/>
      <c r="CJ24" s="100"/>
      <c r="CK24" s="441"/>
      <c r="CL24" s="441"/>
      <c r="CM24" s="441"/>
      <c r="CN24" s="441"/>
      <c r="CO24" s="216"/>
      <c r="CP24" s="216"/>
      <c r="CS24" s="7"/>
      <c r="CV24" s="7"/>
      <c r="DA24" s="100"/>
      <c r="DC24" s="7"/>
      <c r="DD24" s="7"/>
    </row>
    <row r="25" spans="1:108" s="20" customFormat="1" ht="30.75" customHeight="1">
      <c r="A25" s="114" t="s">
        <v>62</v>
      </c>
      <c r="B25" s="214" t="s">
        <v>65</v>
      </c>
      <c r="C25" s="114"/>
      <c r="D25" s="216"/>
      <c r="E25" s="213"/>
      <c r="F25" s="213"/>
      <c r="G25" s="213"/>
      <c r="H25" s="213"/>
      <c r="I25" s="114"/>
      <c r="J25" s="99">
        <f>J26+J28</f>
        <v>326983</v>
      </c>
      <c r="K25" s="99">
        <f t="shared" ref="K25:BV25" si="25">K26+K28</f>
        <v>126310</v>
      </c>
      <c r="L25" s="99">
        <f t="shared" si="25"/>
        <v>0</v>
      </c>
      <c r="M25" s="99">
        <f t="shared" si="25"/>
        <v>0</v>
      </c>
      <c r="N25" s="99">
        <f t="shared" si="25"/>
        <v>0</v>
      </c>
      <c r="O25" s="99">
        <f t="shared" si="25"/>
        <v>0</v>
      </c>
      <c r="P25" s="99">
        <f t="shared" si="25"/>
        <v>28515</v>
      </c>
      <c r="Q25" s="99">
        <f t="shared" si="25"/>
        <v>50283</v>
      </c>
      <c r="R25" s="99">
        <f t="shared" si="25"/>
        <v>22400</v>
      </c>
      <c r="S25" s="99">
        <f t="shared" si="25"/>
        <v>0</v>
      </c>
      <c r="T25" s="99">
        <f t="shared" si="25"/>
        <v>22400</v>
      </c>
      <c r="U25" s="99">
        <f t="shared" si="25"/>
        <v>2813</v>
      </c>
      <c r="V25" s="99">
        <f t="shared" si="25"/>
        <v>2813</v>
      </c>
      <c r="W25" s="99">
        <f t="shared" si="25"/>
        <v>0</v>
      </c>
      <c r="X25" s="99">
        <f t="shared" si="25"/>
        <v>2813</v>
      </c>
      <c r="Y25" s="99">
        <f t="shared" si="25"/>
        <v>53096</v>
      </c>
      <c r="Z25" s="99">
        <f t="shared" si="25"/>
        <v>25213</v>
      </c>
      <c r="AA25" s="99">
        <f t="shared" si="25"/>
        <v>0</v>
      </c>
      <c r="AB25" s="99">
        <f t="shared" si="25"/>
        <v>25213</v>
      </c>
      <c r="AC25" s="99">
        <f t="shared" si="25"/>
        <v>0</v>
      </c>
      <c r="AD25" s="99">
        <f t="shared" si="25"/>
        <v>0</v>
      </c>
      <c r="AE25" s="99">
        <f t="shared" si="25"/>
        <v>0</v>
      </c>
      <c r="AF25" s="99">
        <f t="shared" si="25"/>
        <v>0</v>
      </c>
      <c r="AG25" s="99">
        <f t="shared" si="25"/>
        <v>0</v>
      </c>
      <c r="AH25" s="99">
        <f t="shared" si="25"/>
        <v>0</v>
      </c>
      <c r="AI25" s="99">
        <f t="shared" si="25"/>
        <v>0</v>
      </c>
      <c r="AJ25" s="99">
        <f t="shared" si="25"/>
        <v>0</v>
      </c>
      <c r="AK25" s="99">
        <f t="shared" si="25"/>
        <v>0</v>
      </c>
      <c r="AL25" s="99">
        <f t="shared" si="25"/>
        <v>0</v>
      </c>
      <c r="AM25" s="99">
        <f t="shared" si="25"/>
        <v>0</v>
      </c>
      <c r="AN25" s="99">
        <f t="shared" si="25"/>
        <v>0</v>
      </c>
      <c r="AO25" s="99">
        <f t="shared" si="25"/>
        <v>0</v>
      </c>
      <c r="AP25" s="99">
        <f t="shared" si="25"/>
        <v>0</v>
      </c>
      <c r="AQ25" s="99">
        <f t="shared" si="25"/>
        <v>0</v>
      </c>
      <c r="AR25" s="99">
        <f t="shared" si="25"/>
        <v>0</v>
      </c>
      <c r="AS25" s="99">
        <f t="shared" si="25"/>
        <v>0</v>
      </c>
      <c r="AT25" s="99">
        <f t="shared" si="25"/>
        <v>0</v>
      </c>
      <c r="AU25" s="99">
        <f t="shared" si="25"/>
        <v>53096</v>
      </c>
      <c r="AV25" s="99">
        <f t="shared" si="25"/>
        <v>25213</v>
      </c>
      <c r="AW25" s="99">
        <f t="shared" si="25"/>
        <v>0</v>
      </c>
      <c r="AX25" s="99">
        <f t="shared" si="25"/>
        <v>25213</v>
      </c>
      <c r="AY25" s="99">
        <f t="shared" si="25"/>
        <v>0</v>
      </c>
      <c r="AZ25" s="99">
        <f t="shared" si="25"/>
        <v>0</v>
      </c>
      <c r="BA25" s="99">
        <f t="shared" si="25"/>
        <v>0</v>
      </c>
      <c r="BB25" s="99">
        <f t="shared" si="25"/>
        <v>0</v>
      </c>
      <c r="BC25" s="99">
        <f t="shared" si="25"/>
        <v>0</v>
      </c>
      <c r="BD25" s="99">
        <f t="shared" si="25"/>
        <v>0</v>
      </c>
      <c r="BE25" s="99" t="e">
        <f t="shared" si="25"/>
        <v>#REF!</v>
      </c>
      <c r="BF25" s="99" t="e">
        <f t="shared" si="25"/>
        <v>#REF!</v>
      </c>
      <c r="BG25" s="99" t="e">
        <f t="shared" si="25"/>
        <v>#REF!</v>
      </c>
      <c r="BH25" s="99">
        <f t="shared" si="25"/>
        <v>6500</v>
      </c>
      <c r="BI25" s="99">
        <f t="shared" si="25"/>
        <v>0</v>
      </c>
      <c r="BJ25" s="99">
        <f t="shared" si="25"/>
        <v>0</v>
      </c>
      <c r="BK25" s="99">
        <f t="shared" si="25"/>
        <v>0</v>
      </c>
      <c r="BL25" s="99">
        <f t="shared" si="25"/>
        <v>0</v>
      </c>
      <c r="BM25" s="99">
        <f t="shared" si="25"/>
        <v>0</v>
      </c>
      <c r="BN25" s="99">
        <f t="shared" si="25"/>
        <v>0</v>
      </c>
      <c r="BO25" s="99">
        <f t="shared" si="25"/>
        <v>0</v>
      </c>
      <c r="BP25" s="99">
        <f t="shared" si="25"/>
        <v>0</v>
      </c>
      <c r="BQ25" s="99">
        <f t="shared" si="25"/>
        <v>0</v>
      </c>
      <c r="BR25" s="99">
        <f t="shared" si="25"/>
        <v>0</v>
      </c>
      <c r="BS25" s="99">
        <f t="shared" si="25"/>
        <v>0</v>
      </c>
      <c r="BT25" s="99">
        <f t="shared" si="25"/>
        <v>0</v>
      </c>
      <c r="BU25" s="99">
        <f t="shared" si="25"/>
        <v>0</v>
      </c>
      <c r="BV25" s="99">
        <f t="shared" si="25"/>
        <v>0</v>
      </c>
      <c r="BW25" s="99">
        <f t="shared" ref="BW25:CI25" si="26">BW26+BW28</f>
        <v>0</v>
      </c>
      <c r="BX25" s="99">
        <f t="shared" si="26"/>
        <v>53096</v>
      </c>
      <c r="BY25" s="99">
        <f t="shared" si="26"/>
        <v>25213</v>
      </c>
      <c r="BZ25" s="99">
        <f t="shared" si="26"/>
        <v>0</v>
      </c>
      <c r="CA25" s="99">
        <f t="shared" si="26"/>
        <v>0</v>
      </c>
      <c r="CB25" s="99">
        <f t="shared" si="26"/>
        <v>0</v>
      </c>
      <c r="CC25" s="99" t="e">
        <f t="shared" si="26"/>
        <v>#REF!</v>
      </c>
      <c r="CD25" s="99">
        <f t="shared" si="26"/>
        <v>2813</v>
      </c>
      <c r="CE25" s="99">
        <f t="shared" si="26"/>
        <v>8736</v>
      </c>
      <c r="CF25" s="99">
        <f t="shared" si="26"/>
        <v>8736</v>
      </c>
      <c r="CG25" s="99">
        <f t="shared" si="26"/>
        <v>0</v>
      </c>
      <c r="CH25" s="99">
        <f t="shared" ref="CH25" si="27">CH26+CH28</f>
        <v>0</v>
      </c>
      <c r="CI25" s="99">
        <f t="shared" si="26"/>
        <v>0</v>
      </c>
      <c r="CJ25" s="99" t="e">
        <f>#REF!+CJ26+CJ28</f>
        <v>#REF!</v>
      </c>
      <c r="CK25" s="185"/>
      <c r="CL25" s="185"/>
      <c r="CM25" s="185"/>
      <c r="CN25" s="185" t="e">
        <f>#REF!+CN26+CN28</f>
        <v>#REF!</v>
      </c>
      <c r="CO25" s="114"/>
      <c r="CP25" s="114"/>
      <c r="CS25" s="7" t="e">
        <f>J25-#REF!-#REF!</f>
        <v>#REF!</v>
      </c>
      <c r="CV25" s="7">
        <v>0</v>
      </c>
      <c r="DA25" s="99"/>
      <c r="DC25" s="7"/>
      <c r="DD25" s="7"/>
    </row>
    <row r="26" spans="1:108" s="20" customFormat="1" ht="48.4" customHeight="1">
      <c r="A26" s="215" t="s">
        <v>37</v>
      </c>
      <c r="B26" s="214" t="s">
        <v>46</v>
      </c>
      <c r="C26" s="114"/>
      <c r="D26" s="216"/>
      <c r="E26" s="213"/>
      <c r="F26" s="213"/>
      <c r="G26" s="213"/>
      <c r="H26" s="213"/>
      <c r="I26" s="225"/>
      <c r="J26" s="99">
        <f>J27</f>
        <v>301983</v>
      </c>
      <c r="K26" s="99">
        <f t="shared" ref="K26:AM26" si="28">K27</f>
        <v>103310</v>
      </c>
      <c r="L26" s="99">
        <f t="shared" si="28"/>
        <v>0</v>
      </c>
      <c r="M26" s="99">
        <f t="shared" si="28"/>
        <v>0</v>
      </c>
      <c r="N26" s="99">
        <f t="shared" si="28"/>
        <v>0</v>
      </c>
      <c r="O26" s="99">
        <f t="shared" si="28"/>
        <v>0</v>
      </c>
      <c r="P26" s="99">
        <f t="shared" si="28"/>
        <v>28515</v>
      </c>
      <c r="Q26" s="99">
        <f t="shared" si="28"/>
        <v>50283</v>
      </c>
      <c r="R26" s="99">
        <f t="shared" si="28"/>
        <v>22400</v>
      </c>
      <c r="S26" s="99">
        <f t="shared" si="28"/>
        <v>0</v>
      </c>
      <c r="T26" s="99">
        <f t="shared" si="28"/>
        <v>22400</v>
      </c>
      <c r="U26" s="99">
        <f t="shared" si="28"/>
        <v>2813</v>
      </c>
      <c r="V26" s="99">
        <f t="shared" si="28"/>
        <v>2813</v>
      </c>
      <c r="W26" s="99">
        <f t="shared" si="28"/>
        <v>0</v>
      </c>
      <c r="X26" s="99">
        <f t="shared" si="28"/>
        <v>2813</v>
      </c>
      <c r="Y26" s="99">
        <f t="shared" si="28"/>
        <v>53096</v>
      </c>
      <c r="Z26" s="99">
        <f t="shared" si="28"/>
        <v>25213</v>
      </c>
      <c r="AA26" s="99">
        <f t="shared" si="28"/>
        <v>0</v>
      </c>
      <c r="AB26" s="99">
        <f t="shared" si="28"/>
        <v>25213</v>
      </c>
      <c r="AC26" s="99">
        <f t="shared" si="28"/>
        <v>0</v>
      </c>
      <c r="AD26" s="99">
        <f t="shared" si="28"/>
        <v>0</v>
      </c>
      <c r="AE26" s="99">
        <f t="shared" si="28"/>
        <v>0</v>
      </c>
      <c r="AF26" s="99">
        <f t="shared" si="28"/>
        <v>0</v>
      </c>
      <c r="AG26" s="99">
        <f t="shared" si="28"/>
        <v>0</v>
      </c>
      <c r="AH26" s="99">
        <f t="shared" si="28"/>
        <v>0</v>
      </c>
      <c r="AI26" s="99">
        <f t="shared" si="28"/>
        <v>0</v>
      </c>
      <c r="AJ26" s="99">
        <f t="shared" si="28"/>
        <v>0</v>
      </c>
      <c r="AK26" s="99">
        <f t="shared" si="28"/>
        <v>0</v>
      </c>
      <c r="AL26" s="99">
        <f t="shared" si="28"/>
        <v>0</v>
      </c>
      <c r="AM26" s="99">
        <f t="shared" si="28"/>
        <v>0</v>
      </c>
      <c r="AN26" s="99">
        <f t="shared" ref="AN26:CJ26" si="29">AN27</f>
        <v>0</v>
      </c>
      <c r="AO26" s="99">
        <f t="shared" si="29"/>
        <v>0</v>
      </c>
      <c r="AP26" s="99">
        <f t="shared" si="29"/>
        <v>0</v>
      </c>
      <c r="AQ26" s="99">
        <f t="shared" si="29"/>
        <v>0</v>
      </c>
      <c r="AR26" s="99">
        <f t="shared" si="29"/>
        <v>0</v>
      </c>
      <c r="AS26" s="99">
        <f t="shared" si="29"/>
        <v>0</v>
      </c>
      <c r="AT26" s="99">
        <f t="shared" si="29"/>
        <v>0</v>
      </c>
      <c r="AU26" s="99">
        <f t="shared" si="29"/>
        <v>53096</v>
      </c>
      <c r="AV26" s="99">
        <f t="shared" si="29"/>
        <v>25213</v>
      </c>
      <c r="AW26" s="99">
        <f t="shared" si="29"/>
        <v>0</v>
      </c>
      <c r="AX26" s="99">
        <f t="shared" si="29"/>
        <v>25213</v>
      </c>
      <c r="AY26" s="99">
        <f t="shared" si="29"/>
        <v>0</v>
      </c>
      <c r="AZ26" s="99">
        <f t="shared" si="29"/>
        <v>0</v>
      </c>
      <c r="BA26" s="99">
        <f t="shared" si="29"/>
        <v>0</v>
      </c>
      <c r="BB26" s="99">
        <f t="shared" si="29"/>
        <v>0</v>
      </c>
      <c r="BC26" s="99">
        <f t="shared" si="29"/>
        <v>0</v>
      </c>
      <c r="BD26" s="99">
        <f t="shared" si="29"/>
        <v>0</v>
      </c>
      <c r="BE26" s="99" t="e">
        <f t="shared" si="29"/>
        <v>#REF!</v>
      </c>
      <c r="BF26" s="99" t="e">
        <f t="shared" si="29"/>
        <v>#REF!</v>
      </c>
      <c r="BG26" s="99" t="e">
        <f t="shared" si="29"/>
        <v>#REF!</v>
      </c>
      <c r="BH26" s="99">
        <f t="shared" si="29"/>
        <v>6500</v>
      </c>
      <c r="BI26" s="99">
        <f t="shared" si="29"/>
        <v>0</v>
      </c>
      <c r="BJ26" s="99">
        <f t="shared" si="29"/>
        <v>0</v>
      </c>
      <c r="BK26" s="99">
        <f t="shared" si="29"/>
        <v>0</v>
      </c>
      <c r="BL26" s="99">
        <f t="shared" si="29"/>
        <v>0</v>
      </c>
      <c r="BM26" s="99">
        <f t="shared" si="29"/>
        <v>0</v>
      </c>
      <c r="BN26" s="99">
        <f t="shared" si="29"/>
        <v>0</v>
      </c>
      <c r="BO26" s="99">
        <f t="shared" si="29"/>
        <v>0</v>
      </c>
      <c r="BP26" s="99">
        <f t="shared" si="29"/>
        <v>0</v>
      </c>
      <c r="BQ26" s="99">
        <f t="shared" si="29"/>
        <v>0</v>
      </c>
      <c r="BR26" s="99">
        <f t="shared" si="29"/>
        <v>0</v>
      </c>
      <c r="BS26" s="99">
        <f t="shared" si="29"/>
        <v>0</v>
      </c>
      <c r="BT26" s="99">
        <f t="shared" si="29"/>
        <v>0</v>
      </c>
      <c r="BU26" s="99">
        <f t="shared" si="29"/>
        <v>0</v>
      </c>
      <c r="BV26" s="99">
        <f t="shared" si="29"/>
        <v>0</v>
      </c>
      <c r="BW26" s="99">
        <f t="shared" si="29"/>
        <v>0</v>
      </c>
      <c r="BX26" s="99">
        <f t="shared" si="29"/>
        <v>53096</v>
      </c>
      <c r="BY26" s="99">
        <f t="shared" si="29"/>
        <v>25213</v>
      </c>
      <c r="BZ26" s="185"/>
      <c r="CA26" s="185"/>
      <c r="CB26" s="99">
        <f t="shared" si="29"/>
        <v>0</v>
      </c>
      <c r="CC26" s="99" t="e">
        <f t="shared" si="29"/>
        <v>#REF!</v>
      </c>
      <c r="CD26" s="99">
        <f t="shared" si="29"/>
        <v>2813</v>
      </c>
      <c r="CE26" s="99">
        <f t="shared" si="29"/>
        <v>3302</v>
      </c>
      <c r="CF26" s="99">
        <f t="shared" si="29"/>
        <v>3302</v>
      </c>
      <c r="CG26" s="99">
        <f t="shared" si="29"/>
        <v>0</v>
      </c>
      <c r="CH26" s="99">
        <f t="shared" si="29"/>
        <v>0</v>
      </c>
      <c r="CI26" s="99">
        <f t="shared" si="29"/>
        <v>0</v>
      </c>
      <c r="CJ26" s="99">
        <f t="shared" si="29"/>
        <v>0</v>
      </c>
      <c r="CK26" s="185"/>
      <c r="CL26" s="185"/>
      <c r="CM26" s="185"/>
      <c r="CN26" s="185">
        <f t="shared" ref="CN26" si="30">CN27</f>
        <v>0</v>
      </c>
      <c r="CO26" s="193"/>
      <c r="CP26" s="194"/>
      <c r="CQ26" s="10"/>
      <c r="CS26" s="7" t="e">
        <f>J26-#REF!-#REF!</f>
        <v>#REF!</v>
      </c>
      <c r="CV26" s="7">
        <v>0</v>
      </c>
      <c r="DA26" s="99"/>
      <c r="DC26" s="7"/>
      <c r="DD26" s="7"/>
    </row>
    <row r="27" spans="1:108" s="20" customFormat="1" ht="56.25">
      <c r="A27" s="216">
        <v>1</v>
      </c>
      <c r="B27" s="223" t="s">
        <v>1122</v>
      </c>
      <c r="C27" s="216" t="s">
        <v>1123</v>
      </c>
      <c r="D27" s="216"/>
      <c r="E27" s="216" t="s">
        <v>1124</v>
      </c>
      <c r="F27" s="216"/>
      <c r="G27" s="216"/>
      <c r="H27" s="216" t="s">
        <v>1249</v>
      </c>
      <c r="I27" s="216" t="s">
        <v>1125</v>
      </c>
      <c r="J27" s="100">
        <v>301983</v>
      </c>
      <c r="K27" s="100">
        <v>103310</v>
      </c>
      <c r="L27" s="100"/>
      <c r="M27" s="100"/>
      <c r="N27" s="100"/>
      <c r="O27" s="100"/>
      <c r="P27" s="100">
        <v>28515</v>
      </c>
      <c r="Q27" s="100">
        <v>50283</v>
      </c>
      <c r="R27" s="100">
        <v>22400</v>
      </c>
      <c r="S27" s="100">
        <v>0</v>
      </c>
      <c r="T27" s="100">
        <v>22400</v>
      </c>
      <c r="U27" s="100">
        <v>2813</v>
      </c>
      <c r="V27" s="100">
        <v>2813</v>
      </c>
      <c r="W27" s="100"/>
      <c r="X27" s="100">
        <v>2813</v>
      </c>
      <c r="Y27" s="100">
        <f>Q27+U27</f>
        <v>53096</v>
      </c>
      <c r="Z27" s="100">
        <f t="shared" ref="Z27" si="31">R27+V27</f>
        <v>25213</v>
      </c>
      <c r="AA27" s="100">
        <f t="shared" ref="AA27" si="32">S27+W27</f>
        <v>0</v>
      </c>
      <c r="AB27" s="100">
        <f t="shared" ref="AB27" si="33">T27+X27</f>
        <v>25213</v>
      </c>
      <c r="AC27" s="100"/>
      <c r="AD27" s="100"/>
      <c r="AE27" s="100"/>
      <c r="AF27" s="100"/>
      <c r="AG27" s="100"/>
      <c r="AH27" s="100"/>
      <c r="AI27" s="100"/>
      <c r="AJ27" s="100"/>
      <c r="AK27" s="100"/>
      <c r="AL27" s="100"/>
      <c r="AM27" s="100"/>
      <c r="AN27" s="100"/>
      <c r="AO27" s="100"/>
      <c r="AP27" s="100"/>
      <c r="AQ27" s="100"/>
      <c r="AR27" s="100"/>
      <c r="AS27" s="100"/>
      <c r="AT27" s="100"/>
      <c r="AU27" s="100">
        <f t="shared" ref="AU27:AX27" si="34">Y27+AK27</f>
        <v>53096</v>
      </c>
      <c r="AV27" s="100">
        <f t="shared" si="34"/>
        <v>25213</v>
      </c>
      <c r="AW27" s="100"/>
      <c r="AX27" s="100">
        <f t="shared" si="34"/>
        <v>25213</v>
      </c>
      <c r="AY27" s="441"/>
      <c r="AZ27" s="100"/>
      <c r="BA27" s="100"/>
      <c r="BB27" s="100"/>
      <c r="BC27" s="100"/>
      <c r="BD27" s="100"/>
      <c r="BE27" s="100" t="e">
        <f>#REF!-AV27</f>
        <v>#REF!</v>
      </c>
      <c r="BF27" s="100" t="e">
        <f t="shared" ref="BF27:BF38" si="35">BE27-AP27</f>
        <v>#REF!</v>
      </c>
      <c r="BG27" s="100" t="e">
        <f>#REF!+AV27</f>
        <v>#REF!</v>
      </c>
      <c r="BH27" s="100">
        <v>6500</v>
      </c>
      <c r="BI27" s="100"/>
      <c r="BJ27" s="100"/>
      <c r="BK27" s="100"/>
      <c r="BL27" s="100"/>
      <c r="BM27" s="100"/>
      <c r="BN27" s="100"/>
      <c r="BO27" s="100"/>
      <c r="BP27" s="100"/>
      <c r="BQ27" s="100"/>
      <c r="BR27" s="100"/>
      <c r="BS27" s="100"/>
      <c r="BT27" s="100"/>
      <c r="BU27" s="100"/>
      <c r="BV27" s="100"/>
      <c r="BW27" s="100"/>
      <c r="BX27" s="100">
        <f t="shared" ref="BX27" si="36">AU27+BQ27</f>
        <v>53096</v>
      </c>
      <c r="BY27" s="100">
        <v>25213</v>
      </c>
      <c r="BZ27" s="441"/>
      <c r="CA27" s="441"/>
      <c r="CB27" s="100"/>
      <c r="CC27" s="100" t="e">
        <f>#REF!-#REF!</f>
        <v>#REF!</v>
      </c>
      <c r="CD27" s="100">
        <v>2813</v>
      </c>
      <c r="CE27" s="100">
        <f>SUM(CF27:CI27)</f>
        <v>3302</v>
      </c>
      <c r="CF27" s="100">
        <v>3302</v>
      </c>
      <c r="CG27" s="100"/>
      <c r="CH27" s="100"/>
      <c r="CI27" s="100"/>
      <c r="CJ27" s="100"/>
      <c r="CK27" s="441"/>
      <c r="CL27" s="441"/>
      <c r="CM27" s="441"/>
      <c r="CN27" s="441"/>
      <c r="CO27" s="216" t="s">
        <v>66</v>
      </c>
      <c r="CP27" s="223"/>
      <c r="CQ27" s="12"/>
      <c r="CS27" s="7"/>
      <c r="CV27" s="7"/>
      <c r="DA27" s="100"/>
      <c r="DC27" s="7"/>
      <c r="DD27" s="7"/>
    </row>
    <row r="28" spans="1:108" s="20" customFormat="1" ht="48.4" customHeight="1">
      <c r="A28" s="215" t="s">
        <v>45</v>
      </c>
      <c r="B28" s="214" t="s">
        <v>1065</v>
      </c>
      <c r="C28" s="114"/>
      <c r="D28" s="216"/>
      <c r="E28" s="213"/>
      <c r="F28" s="213"/>
      <c r="G28" s="213"/>
      <c r="H28" s="213"/>
      <c r="I28" s="225"/>
      <c r="J28" s="99">
        <f>J29</f>
        <v>25000</v>
      </c>
      <c r="K28" s="99">
        <f t="shared" ref="K28:BV28" si="37">K29</f>
        <v>23000</v>
      </c>
      <c r="L28" s="99">
        <f t="shared" si="37"/>
        <v>0</v>
      </c>
      <c r="M28" s="99">
        <f t="shared" si="37"/>
        <v>0</v>
      </c>
      <c r="N28" s="99">
        <f t="shared" si="37"/>
        <v>0</v>
      </c>
      <c r="O28" s="99">
        <f t="shared" si="37"/>
        <v>0</v>
      </c>
      <c r="P28" s="99">
        <f t="shared" si="37"/>
        <v>0</v>
      </c>
      <c r="Q28" s="99">
        <f t="shared" si="37"/>
        <v>0</v>
      </c>
      <c r="R28" s="99">
        <f t="shared" si="37"/>
        <v>0</v>
      </c>
      <c r="S28" s="99">
        <f t="shared" si="37"/>
        <v>0</v>
      </c>
      <c r="T28" s="99">
        <f t="shared" si="37"/>
        <v>0</v>
      </c>
      <c r="U28" s="99">
        <f t="shared" si="37"/>
        <v>0</v>
      </c>
      <c r="V28" s="99">
        <f t="shared" si="37"/>
        <v>0</v>
      </c>
      <c r="W28" s="99">
        <f t="shared" si="37"/>
        <v>0</v>
      </c>
      <c r="X28" s="99">
        <f t="shared" si="37"/>
        <v>0</v>
      </c>
      <c r="Y28" s="99">
        <f t="shared" si="37"/>
        <v>0</v>
      </c>
      <c r="Z28" s="99">
        <f t="shared" si="37"/>
        <v>0</v>
      </c>
      <c r="AA28" s="99">
        <f t="shared" si="37"/>
        <v>0</v>
      </c>
      <c r="AB28" s="99">
        <f t="shared" si="37"/>
        <v>0</v>
      </c>
      <c r="AC28" s="99">
        <f t="shared" si="37"/>
        <v>0</v>
      </c>
      <c r="AD28" s="99">
        <f t="shared" si="37"/>
        <v>0</v>
      </c>
      <c r="AE28" s="99">
        <f t="shared" si="37"/>
        <v>0</v>
      </c>
      <c r="AF28" s="99">
        <f t="shared" si="37"/>
        <v>0</v>
      </c>
      <c r="AG28" s="99">
        <f t="shared" si="37"/>
        <v>0</v>
      </c>
      <c r="AH28" s="99">
        <f t="shared" si="37"/>
        <v>0</v>
      </c>
      <c r="AI28" s="99">
        <f t="shared" si="37"/>
        <v>0</v>
      </c>
      <c r="AJ28" s="99">
        <f t="shared" si="37"/>
        <v>0</v>
      </c>
      <c r="AK28" s="99">
        <f t="shared" si="37"/>
        <v>0</v>
      </c>
      <c r="AL28" s="99">
        <f t="shared" si="37"/>
        <v>0</v>
      </c>
      <c r="AM28" s="99">
        <f t="shared" si="37"/>
        <v>0</v>
      </c>
      <c r="AN28" s="99">
        <f t="shared" si="37"/>
        <v>0</v>
      </c>
      <c r="AO28" s="99">
        <f t="shared" si="37"/>
        <v>0</v>
      </c>
      <c r="AP28" s="99">
        <f t="shared" si="37"/>
        <v>0</v>
      </c>
      <c r="AQ28" s="99">
        <f t="shared" si="37"/>
        <v>0</v>
      </c>
      <c r="AR28" s="99">
        <f t="shared" si="37"/>
        <v>0</v>
      </c>
      <c r="AS28" s="99">
        <f t="shared" si="37"/>
        <v>0</v>
      </c>
      <c r="AT28" s="99">
        <f t="shared" si="37"/>
        <v>0</v>
      </c>
      <c r="AU28" s="99">
        <f t="shared" si="37"/>
        <v>0</v>
      </c>
      <c r="AV28" s="99">
        <f t="shared" si="37"/>
        <v>0</v>
      </c>
      <c r="AW28" s="99">
        <f t="shared" si="37"/>
        <v>0</v>
      </c>
      <c r="AX28" s="99">
        <f t="shared" si="37"/>
        <v>0</v>
      </c>
      <c r="AY28" s="99">
        <f t="shared" si="37"/>
        <v>0</v>
      </c>
      <c r="AZ28" s="99">
        <f t="shared" si="37"/>
        <v>0</v>
      </c>
      <c r="BA28" s="99">
        <f t="shared" si="37"/>
        <v>0</v>
      </c>
      <c r="BB28" s="99">
        <f t="shared" si="37"/>
        <v>0</v>
      </c>
      <c r="BC28" s="99">
        <f t="shared" si="37"/>
        <v>0</v>
      </c>
      <c r="BD28" s="99">
        <f t="shared" si="37"/>
        <v>0</v>
      </c>
      <c r="BE28" s="99">
        <f t="shared" si="37"/>
        <v>0</v>
      </c>
      <c r="BF28" s="99">
        <f t="shared" si="37"/>
        <v>0</v>
      </c>
      <c r="BG28" s="99">
        <f t="shared" si="37"/>
        <v>0</v>
      </c>
      <c r="BH28" s="99">
        <f t="shared" si="37"/>
        <v>0</v>
      </c>
      <c r="BI28" s="99">
        <f t="shared" si="37"/>
        <v>0</v>
      </c>
      <c r="BJ28" s="99">
        <f t="shared" si="37"/>
        <v>0</v>
      </c>
      <c r="BK28" s="99">
        <f t="shared" si="37"/>
        <v>0</v>
      </c>
      <c r="BL28" s="99">
        <f t="shared" si="37"/>
        <v>0</v>
      </c>
      <c r="BM28" s="99">
        <f t="shared" si="37"/>
        <v>0</v>
      </c>
      <c r="BN28" s="99">
        <f t="shared" si="37"/>
        <v>0</v>
      </c>
      <c r="BO28" s="99">
        <f t="shared" si="37"/>
        <v>0</v>
      </c>
      <c r="BP28" s="99">
        <f t="shared" si="37"/>
        <v>0</v>
      </c>
      <c r="BQ28" s="99">
        <f t="shared" si="37"/>
        <v>0</v>
      </c>
      <c r="BR28" s="99">
        <f t="shared" si="37"/>
        <v>0</v>
      </c>
      <c r="BS28" s="99">
        <f t="shared" si="37"/>
        <v>0</v>
      </c>
      <c r="BT28" s="99">
        <f t="shared" si="37"/>
        <v>0</v>
      </c>
      <c r="BU28" s="99">
        <f t="shared" si="37"/>
        <v>0</v>
      </c>
      <c r="BV28" s="99">
        <f t="shared" si="37"/>
        <v>0</v>
      </c>
      <c r="BW28" s="99">
        <f t="shared" ref="BW28:CN28" si="38">BW29</f>
        <v>0</v>
      </c>
      <c r="BX28" s="99">
        <f t="shared" si="38"/>
        <v>0</v>
      </c>
      <c r="BY28" s="99">
        <f t="shared" si="38"/>
        <v>0</v>
      </c>
      <c r="BZ28" s="99">
        <f t="shared" si="38"/>
        <v>0</v>
      </c>
      <c r="CA28" s="99">
        <f t="shared" si="38"/>
        <v>0</v>
      </c>
      <c r="CB28" s="99">
        <f t="shared" si="38"/>
        <v>0</v>
      </c>
      <c r="CC28" s="99" t="e">
        <f t="shared" si="38"/>
        <v>#REF!</v>
      </c>
      <c r="CD28" s="99">
        <f t="shared" si="38"/>
        <v>0</v>
      </c>
      <c r="CE28" s="99">
        <f t="shared" si="38"/>
        <v>5434</v>
      </c>
      <c r="CF28" s="99">
        <f t="shared" si="38"/>
        <v>5434</v>
      </c>
      <c r="CG28" s="99">
        <f t="shared" si="38"/>
        <v>0</v>
      </c>
      <c r="CH28" s="99">
        <f t="shared" si="38"/>
        <v>0</v>
      </c>
      <c r="CI28" s="99">
        <f t="shared" si="38"/>
        <v>0</v>
      </c>
      <c r="CJ28" s="99">
        <f t="shared" si="38"/>
        <v>0</v>
      </c>
      <c r="CK28" s="99">
        <f t="shared" si="38"/>
        <v>0</v>
      </c>
      <c r="CL28" s="99">
        <f t="shared" si="38"/>
        <v>0</v>
      </c>
      <c r="CM28" s="99">
        <f t="shared" si="38"/>
        <v>0</v>
      </c>
      <c r="CN28" s="99">
        <f t="shared" si="38"/>
        <v>0</v>
      </c>
      <c r="CO28" s="193"/>
      <c r="CP28" s="194"/>
      <c r="CQ28" s="10"/>
      <c r="CS28" s="7" t="e">
        <f>J28-#REF!-#REF!</f>
        <v>#REF!</v>
      </c>
      <c r="CV28" s="7">
        <v>0</v>
      </c>
      <c r="DA28" s="99"/>
      <c r="DC28" s="7"/>
      <c r="DD28" s="7"/>
    </row>
    <row r="29" spans="1:108" ht="60.75" customHeight="1">
      <c r="A29" s="216">
        <v>1</v>
      </c>
      <c r="B29" s="196" t="s">
        <v>1154</v>
      </c>
      <c r="C29" s="216" t="s">
        <v>53</v>
      </c>
      <c r="D29" s="216"/>
      <c r="E29" s="216"/>
      <c r="F29" s="138"/>
      <c r="G29" s="218"/>
      <c r="H29" s="216" t="s">
        <v>871</v>
      </c>
      <c r="I29" s="138"/>
      <c r="J29" s="218">
        <v>25000</v>
      </c>
      <c r="K29" s="218">
        <v>23000</v>
      </c>
      <c r="L29" s="218"/>
      <c r="M29" s="218"/>
      <c r="N29" s="218"/>
      <c r="O29" s="100"/>
      <c r="P29" s="100"/>
      <c r="Q29" s="100"/>
      <c r="R29" s="100"/>
      <c r="S29" s="100"/>
      <c r="T29" s="100"/>
      <c r="U29" s="100"/>
      <c r="V29" s="100"/>
      <c r="W29" s="100"/>
      <c r="X29" s="100"/>
      <c r="Y29" s="100"/>
      <c r="Z29" s="100"/>
      <c r="AA29" s="100"/>
      <c r="AB29" s="100"/>
      <c r="AC29" s="100"/>
      <c r="AD29" s="100"/>
      <c r="AE29" s="100"/>
      <c r="AF29" s="100"/>
      <c r="AG29" s="100"/>
      <c r="AH29" s="100"/>
      <c r="AI29" s="100"/>
      <c r="AJ29" s="100"/>
      <c r="AK29" s="100"/>
      <c r="AL29" s="100"/>
      <c r="AM29" s="100"/>
      <c r="AN29" s="100"/>
      <c r="AO29" s="100"/>
      <c r="AP29" s="100"/>
      <c r="AQ29" s="100"/>
      <c r="AR29" s="100"/>
      <c r="AS29" s="100"/>
      <c r="AT29" s="100"/>
      <c r="AU29" s="100"/>
      <c r="AV29" s="100"/>
      <c r="AW29" s="100"/>
      <c r="AX29" s="100"/>
      <c r="AY29" s="100"/>
      <c r="AZ29" s="100"/>
      <c r="BA29" s="100"/>
      <c r="BB29" s="218"/>
      <c r="BC29" s="276"/>
      <c r="BD29" s="276"/>
      <c r="BE29" s="276"/>
      <c r="BF29" s="236"/>
      <c r="BG29" s="218"/>
      <c r="BH29" s="218"/>
      <c r="BI29" s="100"/>
      <c r="BJ29" s="100"/>
      <c r="BK29" s="100"/>
      <c r="BL29" s="100"/>
      <c r="BM29" s="218"/>
      <c r="BN29" s="218"/>
      <c r="BO29" s="100"/>
      <c r="BP29" s="100"/>
      <c r="BQ29" s="218"/>
      <c r="BR29" s="218"/>
      <c r="BS29" s="218"/>
      <c r="BT29" s="218"/>
      <c r="BU29" s="218"/>
      <c r="BV29" s="100">
        <f t="shared" ref="BV29" si="39">BQ29</f>
        <v>0</v>
      </c>
      <c r="BW29" s="100">
        <f t="shared" ref="BW29" si="40">BR29</f>
        <v>0</v>
      </c>
      <c r="BX29" s="100"/>
      <c r="BY29" s="100"/>
      <c r="BZ29" s="441"/>
      <c r="CA29" s="441"/>
      <c r="CB29" s="100"/>
      <c r="CC29" s="100" t="e">
        <f>#REF!-#REF!</f>
        <v>#REF!</v>
      </c>
      <c r="CD29" s="100"/>
      <c r="CE29" s="100">
        <f>SUM(CF29:CI29)</f>
        <v>5434</v>
      </c>
      <c r="CF29" s="100">
        <f>7563-2129</f>
        <v>5434</v>
      </c>
      <c r="CG29" s="100"/>
      <c r="CH29" s="100"/>
      <c r="CI29" s="100"/>
      <c r="CJ29" s="100"/>
      <c r="CK29" s="441"/>
      <c r="CL29" s="441"/>
      <c r="CM29" s="441"/>
      <c r="CN29" s="441"/>
      <c r="CO29" s="216" t="s">
        <v>314</v>
      </c>
      <c r="DA29" s="100"/>
      <c r="DC29" s="7"/>
    </row>
    <row r="30" spans="1:108" s="20" customFormat="1" ht="30.75" customHeight="1">
      <c r="A30" s="114" t="s">
        <v>64</v>
      </c>
      <c r="B30" s="214" t="s">
        <v>1121</v>
      </c>
      <c r="C30" s="114"/>
      <c r="D30" s="216"/>
      <c r="E30" s="213"/>
      <c r="F30" s="213"/>
      <c r="G30" s="213"/>
      <c r="H30" s="213"/>
      <c r="I30" s="114"/>
      <c r="J30" s="99">
        <f>J31</f>
        <v>49330</v>
      </c>
      <c r="K30" s="99">
        <f t="shared" ref="K30:AM31" si="41">K31</f>
        <v>49330</v>
      </c>
      <c r="L30" s="99">
        <f t="shared" si="41"/>
        <v>0</v>
      </c>
      <c r="M30" s="99">
        <f t="shared" si="41"/>
        <v>0</v>
      </c>
      <c r="N30" s="99">
        <f t="shared" si="41"/>
        <v>0</v>
      </c>
      <c r="O30" s="99" t="e">
        <f t="shared" si="41"/>
        <v>#REF!</v>
      </c>
      <c r="P30" s="99" t="e">
        <f t="shared" si="41"/>
        <v>#REF!</v>
      </c>
      <c r="Q30" s="99" t="e">
        <f t="shared" si="41"/>
        <v>#REF!</v>
      </c>
      <c r="R30" s="99" t="e">
        <f t="shared" si="41"/>
        <v>#REF!</v>
      </c>
      <c r="S30" s="99" t="e">
        <f t="shared" si="41"/>
        <v>#REF!</v>
      </c>
      <c r="T30" s="99" t="e">
        <f t="shared" si="41"/>
        <v>#REF!</v>
      </c>
      <c r="U30" s="99">
        <f t="shared" si="41"/>
        <v>0</v>
      </c>
      <c r="V30" s="99">
        <f t="shared" si="41"/>
        <v>0</v>
      </c>
      <c r="W30" s="99">
        <f t="shared" si="41"/>
        <v>0</v>
      </c>
      <c r="X30" s="99" t="e">
        <f t="shared" si="41"/>
        <v>#REF!</v>
      </c>
      <c r="Y30" s="99" t="e">
        <f t="shared" si="41"/>
        <v>#REF!</v>
      </c>
      <c r="Z30" s="99" t="e">
        <f t="shared" si="41"/>
        <v>#REF!</v>
      </c>
      <c r="AA30" s="99" t="e">
        <f t="shared" si="41"/>
        <v>#REF!</v>
      </c>
      <c r="AB30" s="99" t="e">
        <f t="shared" si="41"/>
        <v>#REF!</v>
      </c>
      <c r="AC30" s="99">
        <f t="shared" si="41"/>
        <v>0</v>
      </c>
      <c r="AD30" s="99">
        <f t="shared" si="41"/>
        <v>0</v>
      </c>
      <c r="AE30" s="99">
        <f t="shared" si="41"/>
        <v>0</v>
      </c>
      <c r="AF30" s="99">
        <f t="shared" si="41"/>
        <v>0</v>
      </c>
      <c r="AG30" s="99">
        <f t="shared" si="41"/>
        <v>0</v>
      </c>
      <c r="AH30" s="99">
        <f t="shared" si="41"/>
        <v>0</v>
      </c>
      <c r="AI30" s="99">
        <f t="shared" si="41"/>
        <v>0</v>
      </c>
      <c r="AJ30" s="99">
        <f t="shared" si="41"/>
        <v>0</v>
      </c>
      <c r="AK30" s="99">
        <f t="shared" si="41"/>
        <v>0</v>
      </c>
      <c r="AL30" s="99">
        <f t="shared" si="41"/>
        <v>0</v>
      </c>
      <c r="AM30" s="99">
        <f t="shared" si="41"/>
        <v>0</v>
      </c>
      <c r="AN30" s="99">
        <f t="shared" ref="AN30:CI31" si="42">AN31</f>
        <v>0</v>
      </c>
      <c r="AO30" s="99">
        <f t="shared" si="42"/>
        <v>0</v>
      </c>
      <c r="AP30" s="99">
        <f t="shared" si="42"/>
        <v>0</v>
      </c>
      <c r="AQ30" s="99">
        <f t="shared" si="42"/>
        <v>0</v>
      </c>
      <c r="AR30" s="99">
        <f t="shared" si="42"/>
        <v>0</v>
      </c>
      <c r="AS30" s="99">
        <f t="shared" si="42"/>
        <v>0</v>
      </c>
      <c r="AT30" s="99">
        <f t="shared" si="42"/>
        <v>0</v>
      </c>
      <c r="AU30" s="99" t="e">
        <f t="shared" si="42"/>
        <v>#REF!</v>
      </c>
      <c r="AV30" s="99" t="e">
        <f t="shared" si="42"/>
        <v>#REF!</v>
      </c>
      <c r="AW30" s="99" t="e">
        <f t="shared" si="42"/>
        <v>#REF!</v>
      </c>
      <c r="AX30" s="99" t="e">
        <f t="shared" si="42"/>
        <v>#REF!</v>
      </c>
      <c r="AY30" s="99">
        <f t="shared" si="42"/>
        <v>0</v>
      </c>
      <c r="AZ30" s="99">
        <f t="shared" si="42"/>
        <v>0</v>
      </c>
      <c r="BA30" s="99">
        <f t="shared" si="42"/>
        <v>0</v>
      </c>
      <c r="BB30" s="99">
        <f t="shared" si="42"/>
        <v>0</v>
      </c>
      <c r="BC30" s="99">
        <f t="shared" si="42"/>
        <v>0</v>
      </c>
      <c r="BD30" s="99">
        <f t="shared" si="42"/>
        <v>0</v>
      </c>
      <c r="BE30" s="99" t="e">
        <f t="shared" si="42"/>
        <v>#REF!</v>
      </c>
      <c r="BF30" s="99" t="e">
        <f t="shared" si="42"/>
        <v>#REF!</v>
      </c>
      <c r="BG30" s="99" t="e">
        <f t="shared" si="42"/>
        <v>#REF!</v>
      </c>
      <c r="BH30" s="99">
        <f t="shared" si="42"/>
        <v>0</v>
      </c>
      <c r="BI30" s="99">
        <f t="shared" si="42"/>
        <v>0</v>
      </c>
      <c r="BJ30" s="99">
        <f t="shared" si="42"/>
        <v>0</v>
      </c>
      <c r="BK30" s="99">
        <f t="shared" si="42"/>
        <v>0</v>
      </c>
      <c r="BL30" s="99">
        <f t="shared" si="42"/>
        <v>0</v>
      </c>
      <c r="BM30" s="99">
        <f t="shared" si="42"/>
        <v>0</v>
      </c>
      <c r="BN30" s="99">
        <f t="shared" si="42"/>
        <v>0</v>
      </c>
      <c r="BO30" s="99">
        <f t="shared" si="42"/>
        <v>0</v>
      </c>
      <c r="BP30" s="99">
        <f t="shared" si="42"/>
        <v>0</v>
      </c>
      <c r="BQ30" s="99">
        <f t="shared" si="42"/>
        <v>0</v>
      </c>
      <c r="BR30" s="99">
        <f t="shared" si="42"/>
        <v>0</v>
      </c>
      <c r="BS30" s="99">
        <f t="shared" si="42"/>
        <v>0</v>
      </c>
      <c r="BT30" s="99">
        <f t="shared" si="42"/>
        <v>0</v>
      </c>
      <c r="BU30" s="99">
        <f t="shared" si="42"/>
        <v>0</v>
      </c>
      <c r="BV30" s="99">
        <f t="shared" si="42"/>
        <v>0</v>
      </c>
      <c r="BW30" s="99">
        <f t="shared" si="42"/>
        <v>0</v>
      </c>
      <c r="BX30" s="99">
        <f t="shared" si="42"/>
        <v>0</v>
      </c>
      <c r="BY30" s="99">
        <f t="shared" si="42"/>
        <v>0</v>
      </c>
      <c r="BZ30" s="185"/>
      <c r="CA30" s="185"/>
      <c r="CB30" s="99">
        <f t="shared" si="42"/>
        <v>0</v>
      </c>
      <c r="CC30" s="99" t="e">
        <f t="shared" si="42"/>
        <v>#REF!</v>
      </c>
      <c r="CD30" s="99">
        <f t="shared" si="42"/>
        <v>3000</v>
      </c>
      <c r="CE30" s="99">
        <f t="shared" si="42"/>
        <v>3000</v>
      </c>
      <c r="CF30" s="99">
        <f t="shared" si="42"/>
        <v>3000</v>
      </c>
      <c r="CG30" s="99">
        <f t="shared" si="42"/>
        <v>0</v>
      </c>
      <c r="CH30" s="99">
        <f t="shared" si="42"/>
        <v>0</v>
      </c>
      <c r="CI30" s="99">
        <f t="shared" si="42"/>
        <v>0</v>
      </c>
      <c r="CJ30" s="99" t="e">
        <f>CJ31+#REF!</f>
        <v>#REF!</v>
      </c>
      <c r="CK30" s="185"/>
      <c r="CL30" s="185"/>
      <c r="CM30" s="185"/>
      <c r="CN30" s="185">
        <f t="shared" ref="CN30:CN31" si="43">CN31</f>
        <v>0</v>
      </c>
      <c r="CO30" s="114"/>
      <c r="CP30" s="114"/>
      <c r="CS30" s="7" t="e">
        <f>J30-#REF!-#REF!</f>
        <v>#REF!</v>
      </c>
      <c r="CV30" s="7">
        <v>0</v>
      </c>
      <c r="DA30" s="99"/>
      <c r="DC30" s="7"/>
      <c r="DD30" s="7"/>
    </row>
    <row r="31" spans="1:108" s="20" customFormat="1" ht="48.4" customHeight="1">
      <c r="A31" s="215" t="s">
        <v>37</v>
      </c>
      <c r="B31" s="214" t="s">
        <v>1070</v>
      </c>
      <c r="C31" s="114"/>
      <c r="D31" s="216"/>
      <c r="E31" s="213"/>
      <c r="F31" s="213"/>
      <c r="G31" s="213"/>
      <c r="H31" s="213"/>
      <c r="I31" s="225"/>
      <c r="J31" s="99">
        <f>J32</f>
        <v>49330</v>
      </c>
      <c r="K31" s="99">
        <f t="shared" si="41"/>
        <v>49330</v>
      </c>
      <c r="L31" s="99">
        <f t="shared" si="41"/>
        <v>0</v>
      </c>
      <c r="M31" s="99">
        <f t="shared" si="41"/>
        <v>0</v>
      </c>
      <c r="N31" s="99">
        <f t="shared" si="41"/>
        <v>0</v>
      </c>
      <c r="O31" s="99" t="e">
        <f t="shared" si="41"/>
        <v>#REF!</v>
      </c>
      <c r="P31" s="99" t="e">
        <f t="shared" si="41"/>
        <v>#REF!</v>
      </c>
      <c r="Q31" s="99" t="e">
        <f t="shared" si="41"/>
        <v>#REF!</v>
      </c>
      <c r="R31" s="99" t="e">
        <f t="shared" si="41"/>
        <v>#REF!</v>
      </c>
      <c r="S31" s="99" t="e">
        <f t="shared" si="41"/>
        <v>#REF!</v>
      </c>
      <c r="T31" s="99" t="e">
        <f t="shared" si="41"/>
        <v>#REF!</v>
      </c>
      <c r="U31" s="99">
        <f t="shared" si="41"/>
        <v>0</v>
      </c>
      <c r="V31" s="99">
        <f t="shared" si="41"/>
        <v>0</v>
      </c>
      <c r="W31" s="99">
        <f t="shared" si="41"/>
        <v>0</v>
      </c>
      <c r="X31" s="99" t="e">
        <f t="shared" si="41"/>
        <v>#REF!</v>
      </c>
      <c r="Y31" s="99" t="e">
        <f t="shared" si="41"/>
        <v>#REF!</v>
      </c>
      <c r="Z31" s="99" t="e">
        <f t="shared" si="41"/>
        <v>#REF!</v>
      </c>
      <c r="AA31" s="99" t="e">
        <f t="shared" si="41"/>
        <v>#REF!</v>
      </c>
      <c r="AB31" s="99" t="e">
        <f t="shared" si="41"/>
        <v>#REF!</v>
      </c>
      <c r="AC31" s="99">
        <f t="shared" si="41"/>
        <v>0</v>
      </c>
      <c r="AD31" s="99">
        <f t="shared" si="41"/>
        <v>0</v>
      </c>
      <c r="AE31" s="99">
        <f t="shared" si="41"/>
        <v>0</v>
      </c>
      <c r="AF31" s="99">
        <f t="shared" si="41"/>
        <v>0</v>
      </c>
      <c r="AG31" s="99">
        <f t="shared" si="41"/>
        <v>0</v>
      </c>
      <c r="AH31" s="99">
        <f t="shared" si="41"/>
        <v>0</v>
      </c>
      <c r="AI31" s="99">
        <f t="shared" si="41"/>
        <v>0</v>
      </c>
      <c r="AJ31" s="99">
        <f t="shared" si="41"/>
        <v>0</v>
      </c>
      <c r="AK31" s="99">
        <f t="shared" si="41"/>
        <v>0</v>
      </c>
      <c r="AL31" s="99">
        <f t="shared" si="41"/>
        <v>0</v>
      </c>
      <c r="AM31" s="99">
        <f t="shared" si="41"/>
        <v>0</v>
      </c>
      <c r="AN31" s="99">
        <f t="shared" si="42"/>
        <v>0</v>
      </c>
      <c r="AO31" s="99">
        <f t="shared" si="42"/>
        <v>0</v>
      </c>
      <c r="AP31" s="99">
        <f t="shared" si="42"/>
        <v>0</v>
      </c>
      <c r="AQ31" s="99">
        <f t="shared" si="42"/>
        <v>0</v>
      </c>
      <c r="AR31" s="99">
        <f t="shared" si="42"/>
        <v>0</v>
      </c>
      <c r="AS31" s="99">
        <f t="shared" si="42"/>
        <v>0</v>
      </c>
      <c r="AT31" s="99">
        <f t="shared" si="42"/>
        <v>0</v>
      </c>
      <c r="AU31" s="99" t="e">
        <f t="shared" si="42"/>
        <v>#REF!</v>
      </c>
      <c r="AV31" s="99" t="e">
        <f t="shared" si="42"/>
        <v>#REF!</v>
      </c>
      <c r="AW31" s="99" t="e">
        <f t="shared" si="42"/>
        <v>#REF!</v>
      </c>
      <c r="AX31" s="99" t="e">
        <f t="shared" si="42"/>
        <v>#REF!</v>
      </c>
      <c r="AY31" s="99">
        <f t="shared" si="42"/>
        <v>0</v>
      </c>
      <c r="AZ31" s="99">
        <f t="shared" si="42"/>
        <v>0</v>
      </c>
      <c r="BA31" s="99">
        <f t="shared" si="42"/>
        <v>0</v>
      </c>
      <c r="BB31" s="99">
        <f t="shared" si="42"/>
        <v>0</v>
      </c>
      <c r="BC31" s="99">
        <f t="shared" si="42"/>
        <v>0</v>
      </c>
      <c r="BD31" s="99">
        <f t="shared" si="42"/>
        <v>0</v>
      </c>
      <c r="BE31" s="99" t="e">
        <f t="shared" si="42"/>
        <v>#REF!</v>
      </c>
      <c r="BF31" s="99" t="e">
        <f t="shared" si="42"/>
        <v>#REF!</v>
      </c>
      <c r="BG31" s="99" t="e">
        <f t="shared" si="42"/>
        <v>#REF!</v>
      </c>
      <c r="BH31" s="99">
        <f t="shared" si="42"/>
        <v>0</v>
      </c>
      <c r="BI31" s="99">
        <f t="shared" si="42"/>
        <v>0</v>
      </c>
      <c r="BJ31" s="99">
        <f t="shared" si="42"/>
        <v>0</v>
      </c>
      <c r="BK31" s="99">
        <f t="shared" si="42"/>
        <v>0</v>
      </c>
      <c r="BL31" s="99">
        <f t="shared" si="42"/>
        <v>0</v>
      </c>
      <c r="BM31" s="99">
        <f t="shared" si="42"/>
        <v>0</v>
      </c>
      <c r="BN31" s="99">
        <f t="shared" si="42"/>
        <v>0</v>
      </c>
      <c r="BO31" s="99">
        <f t="shared" si="42"/>
        <v>0</v>
      </c>
      <c r="BP31" s="99">
        <f t="shared" si="42"/>
        <v>0</v>
      </c>
      <c r="BQ31" s="99">
        <f t="shared" si="42"/>
        <v>0</v>
      </c>
      <c r="BR31" s="99">
        <f t="shared" si="42"/>
        <v>0</v>
      </c>
      <c r="BS31" s="99">
        <f t="shared" si="42"/>
        <v>0</v>
      </c>
      <c r="BT31" s="99">
        <f t="shared" si="42"/>
        <v>0</v>
      </c>
      <c r="BU31" s="99">
        <f t="shared" si="42"/>
        <v>0</v>
      </c>
      <c r="BV31" s="99">
        <f t="shared" si="42"/>
        <v>0</v>
      </c>
      <c r="BW31" s="99">
        <f t="shared" si="42"/>
        <v>0</v>
      </c>
      <c r="BX31" s="99">
        <f t="shared" si="42"/>
        <v>0</v>
      </c>
      <c r="BY31" s="99">
        <f t="shared" si="42"/>
        <v>0</v>
      </c>
      <c r="BZ31" s="185"/>
      <c r="CA31" s="185"/>
      <c r="CB31" s="99">
        <f t="shared" si="42"/>
        <v>0</v>
      </c>
      <c r="CC31" s="99" t="e">
        <f t="shared" si="42"/>
        <v>#REF!</v>
      </c>
      <c r="CD31" s="99">
        <f t="shared" si="42"/>
        <v>3000</v>
      </c>
      <c r="CE31" s="99">
        <f t="shared" si="42"/>
        <v>3000</v>
      </c>
      <c r="CF31" s="99">
        <f t="shared" si="42"/>
        <v>3000</v>
      </c>
      <c r="CG31" s="99">
        <f t="shared" si="42"/>
        <v>0</v>
      </c>
      <c r="CH31" s="99">
        <f t="shared" si="42"/>
        <v>0</v>
      </c>
      <c r="CI31" s="99">
        <f t="shared" si="42"/>
        <v>0</v>
      </c>
      <c r="CJ31" s="99">
        <f t="shared" ref="CJ31" si="44">CJ32</f>
        <v>0</v>
      </c>
      <c r="CK31" s="185"/>
      <c r="CL31" s="185"/>
      <c r="CM31" s="185"/>
      <c r="CN31" s="185">
        <f t="shared" si="43"/>
        <v>0</v>
      </c>
      <c r="CO31" s="193"/>
      <c r="CP31" s="194"/>
      <c r="CQ31" s="10"/>
      <c r="CS31" s="7" t="e">
        <f>J31-#REF!-#REF!</f>
        <v>#REF!</v>
      </c>
      <c r="CV31" s="7">
        <v>0</v>
      </c>
      <c r="DA31" s="99"/>
      <c r="DC31" s="7"/>
      <c r="DD31" s="7"/>
    </row>
    <row r="32" spans="1:108" s="20" customFormat="1" ht="56.25" customHeight="1">
      <c r="A32" s="216">
        <v>1</v>
      </c>
      <c r="B32" s="217" t="s">
        <v>1118</v>
      </c>
      <c r="C32" s="216" t="s">
        <v>53</v>
      </c>
      <c r="D32" s="216" t="s">
        <v>142</v>
      </c>
      <c r="E32" s="216" t="s">
        <v>1119</v>
      </c>
      <c r="F32" s="216"/>
      <c r="G32" s="216"/>
      <c r="H32" s="216" t="s">
        <v>677</v>
      </c>
      <c r="I32" s="216" t="s">
        <v>1120</v>
      </c>
      <c r="J32" s="100">
        <f>K32</f>
        <v>49330</v>
      </c>
      <c r="K32" s="100">
        <v>49330</v>
      </c>
      <c r="L32" s="100"/>
      <c r="M32" s="100"/>
      <c r="N32" s="100"/>
      <c r="O32" s="100" t="e">
        <f>#REF!</f>
        <v>#REF!</v>
      </c>
      <c r="P32" s="100" t="e">
        <f>#REF!</f>
        <v>#REF!</v>
      </c>
      <c r="Q32" s="100" t="e">
        <f>R32</f>
        <v>#REF!</v>
      </c>
      <c r="R32" s="100" t="e">
        <f>#REF!</f>
        <v>#REF!</v>
      </c>
      <c r="S32" s="100" t="e">
        <f>#REF!</f>
        <v>#REF!</v>
      </c>
      <c r="T32" s="100" t="e">
        <f>#REF!</f>
        <v>#REF!</v>
      </c>
      <c r="U32" s="100">
        <f>V32</f>
        <v>0</v>
      </c>
      <c r="V32" s="100"/>
      <c r="W32" s="100"/>
      <c r="X32" s="100" t="e">
        <f>#REF!-#REF!+#REF!</f>
        <v>#REF!</v>
      </c>
      <c r="Y32" s="100" t="e">
        <f>Q32+U32</f>
        <v>#REF!</v>
      </c>
      <c r="Z32" s="100" t="e">
        <f t="shared" ref="Z32" si="45">R32+V32</f>
        <v>#REF!</v>
      </c>
      <c r="AA32" s="100" t="e">
        <f t="shared" ref="AA32" si="46">S32+W32</f>
        <v>#REF!</v>
      </c>
      <c r="AB32" s="100" t="e">
        <f t="shared" ref="AB32" si="47">T32+X32</f>
        <v>#REF!</v>
      </c>
      <c r="AC32" s="100"/>
      <c r="AD32" s="100"/>
      <c r="AE32" s="100"/>
      <c r="AF32" s="100"/>
      <c r="AG32" s="100"/>
      <c r="AH32" s="100"/>
      <c r="AI32" s="100"/>
      <c r="AJ32" s="100"/>
      <c r="AK32" s="100">
        <f t="shared" ref="AK32" si="48">AD32-AI32+AJ32</f>
        <v>0</v>
      </c>
      <c r="AL32" s="100">
        <f t="shared" ref="AL32" si="49">AE32-AI32+AJ32</f>
        <v>0</v>
      </c>
      <c r="AM32" s="100"/>
      <c r="AN32" s="100"/>
      <c r="AO32" s="100"/>
      <c r="AP32" s="100"/>
      <c r="AQ32" s="100"/>
      <c r="AR32" s="100"/>
      <c r="AS32" s="100">
        <f t="shared" ref="AS32" si="50">AK32</f>
        <v>0</v>
      </c>
      <c r="AT32" s="100">
        <f t="shared" ref="AT32" si="51">AL32</f>
        <v>0</v>
      </c>
      <c r="AU32" s="100" t="e">
        <f>AV32</f>
        <v>#REF!</v>
      </c>
      <c r="AV32" s="100" t="e">
        <f t="shared" ref="AV32" si="52">Z32+AL32</f>
        <v>#REF!</v>
      </c>
      <c r="AW32" s="100" t="e">
        <f t="shared" ref="AW32" si="53">AA32+AM32</f>
        <v>#REF!</v>
      </c>
      <c r="AX32" s="100" t="e">
        <f t="shared" ref="AX32" si="54">AB32+AN32</f>
        <v>#REF!</v>
      </c>
      <c r="AY32" s="185"/>
      <c r="AZ32" s="100"/>
      <c r="BA32" s="100"/>
      <c r="BB32" s="100"/>
      <c r="BC32" s="100"/>
      <c r="BD32" s="100"/>
      <c r="BE32" s="100" t="e">
        <f>#REF!-AV32</f>
        <v>#REF!</v>
      </c>
      <c r="BF32" s="100" t="e">
        <f t="shared" ref="BF32" si="55">BE32-AP32</f>
        <v>#REF!</v>
      </c>
      <c r="BG32" s="100" t="e">
        <f>#REF!+AV32</f>
        <v>#REF!</v>
      </c>
      <c r="BH32" s="100"/>
      <c r="BI32" s="100"/>
      <c r="BJ32" s="100"/>
      <c r="BK32" s="100"/>
      <c r="BL32" s="100"/>
      <c r="BM32" s="100"/>
      <c r="BN32" s="100"/>
      <c r="BO32" s="100"/>
      <c r="BP32" s="100"/>
      <c r="BQ32" s="100">
        <f t="shared" ref="BQ32" si="56">BH32-BO32+BP32</f>
        <v>0</v>
      </c>
      <c r="BR32" s="100">
        <f>BI32-BO32+BP32</f>
        <v>0</v>
      </c>
      <c r="BS32" s="100"/>
      <c r="BT32" s="100"/>
      <c r="BU32" s="100"/>
      <c r="BV32" s="100">
        <f>BQ32</f>
        <v>0</v>
      </c>
      <c r="BW32" s="100">
        <f>BR32</f>
        <v>0</v>
      </c>
      <c r="BX32" s="100"/>
      <c r="BY32" s="100"/>
      <c r="BZ32" s="441"/>
      <c r="CA32" s="441"/>
      <c r="CB32" s="100"/>
      <c r="CC32" s="100" t="e">
        <f>#REF!-#REF!</f>
        <v>#REF!</v>
      </c>
      <c r="CD32" s="100">
        <f t="shared" ref="CD32" si="57">CF32</f>
        <v>3000</v>
      </c>
      <c r="CE32" s="100">
        <f>SUM(CF32:CI32)</f>
        <v>3000</v>
      </c>
      <c r="CF32" s="100">
        <v>3000</v>
      </c>
      <c r="CG32" s="100"/>
      <c r="CH32" s="100"/>
      <c r="CI32" s="100"/>
      <c r="CJ32" s="100"/>
      <c r="CK32" s="441"/>
      <c r="CL32" s="441"/>
      <c r="CM32" s="441"/>
      <c r="CN32" s="441"/>
      <c r="CO32" s="191" t="s">
        <v>173</v>
      </c>
      <c r="CP32" s="196" t="s">
        <v>67</v>
      </c>
      <c r="CQ32" s="11"/>
      <c r="CS32" s="7" t="e">
        <f>J32-#REF!-#REF!</f>
        <v>#REF!</v>
      </c>
      <c r="CV32" s="7">
        <v>0</v>
      </c>
      <c r="DA32" s="100"/>
      <c r="DC32" s="7"/>
      <c r="DD32" s="7"/>
    </row>
    <row r="33" spans="1:108" s="20" customFormat="1" ht="57.4" customHeight="1">
      <c r="A33" s="114" t="s">
        <v>248</v>
      </c>
      <c r="B33" s="214" t="s">
        <v>69</v>
      </c>
      <c r="C33" s="114"/>
      <c r="D33" s="216"/>
      <c r="E33" s="213"/>
      <c r="F33" s="213"/>
      <c r="G33" s="213"/>
      <c r="H33" s="213"/>
      <c r="I33" s="114"/>
      <c r="J33" s="99">
        <f>J34+J37</f>
        <v>145768</v>
      </c>
      <c r="K33" s="99">
        <f t="shared" ref="K33:BV33" si="58">K34+K37</f>
        <v>145768</v>
      </c>
      <c r="L33" s="99">
        <f t="shared" si="58"/>
        <v>0</v>
      </c>
      <c r="M33" s="99">
        <f t="shared" si="58"/>
        <v>0</v>
      </c>
      <c r="N33" s="99">
        <f t="shared" si="58"/>
        <v>0</v>
      </c>
      <c r="O33" s="99" t="e">
        <f t="shared" si="58"/>
        <v>#REF!</v>
      </c>
      <c r="P33" s="99" t="e">
        <f t="shared" si="58"/>
        <v>#REF!</v>
      </c>
      <c r="Q33" s="99">
        <f t="shared" si="58"/>
        <v>24400</v>
      </c>
      <c r="R33" s="99">
        <f t="shared" si="58"/>
        <v>24300</v>
      </c>
      <c r="S33" s="99">
        <f t="shared" si="58"/>
        <v>0</v>
      </c>
      <c r="T33" s="99">
        <f t="shared" si="58"/>
        <v>19800</v>
      </c>
      <c r="U33" s="99">
        <f t="shared" si="58"/>
        <v>2300</v>
      </c>
      <c r="V33" s="99">
        <f t="shared" si="58"/>
        <v>2300</v>
      </c>
      <c r="W33" s="99">
        <f t="shared" si="58"/>
        <v>0</v>
      </c>
      <c r="X33" s="99" t="e">
        <f t="shared" si="58"/>
        <v>#REF!</v>
      </c>
      <c r="Y33" s="99">
        <f t="shared" si="58"/>
        <v>26700</v>
      </c>
      <c r="Z33" s="99">
        <f t="shared" si="58"/>
        <v>26600</v>
      </c>
      <c r="AA33" s="99">
        <f t="shared" si="58"/>
        <v>0</v>
      </c>
      <c r="AB33" s="99" t="e">
        <f t="shared" si="58"/>
        <v>#REF!</v>
      </c>
      <c r="AC33" s="99">
        <f t="shared" si="58"/>
        <v>3000</v>
      </c>
      <c r="AD33" s="99">
        <f t="shared" si="58"/>
        <v>3000</v>
      </c>
      <c r="AE33" s="99">
        <f t="shared" si="58"/>
        <v>3000</v>
      </c>
      <c r="AF33" s="99">
        <f t="shared" si="58"/>
        <v>0</v>
      </c>
      <c r="AG33" s="99">
        <f t="shared" si="58"/>
        <v>0</v>
      </c>
      <c r="AH33" s="99">
        <f t="shared" si="58"/>
        <v>0</v>
      </c>
      <c r="AI33" s="99">
        <f t="shared" si="58"/>
        <v>0</v>
      </c>
      <c r="AJ33" s="99">
        <f t="shared" si="58"/>
        <v>0</v>
      </c>
      <c r="AK33" s="99">
        <f t="shared" si="58"/>
        <v>3295</v>
      </c>
      <c r="AL33" s="99">
        <f t="shared" si="58"/>
        <v>3295</v>
      </c>
      <c r="AM33" s="99">
        <f t="shared" si="58"/>
        <v>0</v>
      </c>
      <c r="AN33" s="99">
        <f t="shared" si="58"/>
        <v>0</v>
      </c>
      <c r="AO33" s="99">
        <f t="shared" si="58"/>
        <v>0</v>
      </c>
      <c r="AP33" s="99">
        <f t="shared" si="58"/>
        <v>0</v>
      </c>
      <c r="AQ33" s="99">
        <f t="shared" si="58"/>
        <v>0</v>
      </c>
      <c r="AR33" s="99">
        <f t="shared" si="58"/>
        <v>0</v>
      </c>
      <c r="AS33" s="99">
        <f t="shared" si="58"/>
        <v>3295</v>
      </c>
      <c r="AT33" s="99">
        <f t="shared" si="58"/>
        <v>3295</v>
      </c>
      <c r="AU33" s="99">
        <f t="shared" si="58"/>
        <v>29895</v>
      </c>
      <c r="AV33" s="99">
        <f t="shared" si="58"/>
        <v>29895</v>
      </c>
      <c r="AW33" s="99">
        <f t="shared" si="58"/>
        <v>0</v>
      </c>
      <c r="AX33" s="99" t="e">
        <f t="shared" si="58"/>
        <v>#REF!</v>
      </c>
      <c r="AY33" s="99" t="e">
        <f t="shared" si="58"/>
        <v>#REF!</v>
      </c>
      <c r="AZ33" s="99">
        <f t="shared" si="58"/>
        <v>20000</v>
      </c>
      <c r="BA33" s="99">
        <f t="shared" si="58"/>
        <v>20000</v>
      </c>
      <c r="BB33" s="99">
        <f t="shared" si="58"/>
        <v>0</v>
      </c>
      <c r="BC33" s="99">
        <f t="shared" si="58"/>
        <v>0</v>
      </c>
      <c r="BD33" s="99">
        <f t="shared" si="58"/>
        <v>4500</v>
      </c>
      <c r="BE33" s="99" t="e">
        <f t="shared" si="58"/>
        <v>#REF!</v>
      </c>
      <c r="BF33" s="99" t="e">
        <f t="shared" si="58"/>
        <v>#REF!</v>
      </c>
      <c r="BG33" s="99" t="e">
        <f t="shared" si="58"/>
        <v>#REF!</v>
      </c>
      <c r="BH33" s="99">
        <f t="shared" si="58"/>
        <v>20000</v>
      </c>
      <c r="BI33" s="99">
        <f t="shared" si="58"/>
        <v>20000</v>
      </c>
      <c r="BJ33" s="99">
        <f t="shared" si="58"/>
        <v>0</v>
      </c>
      <c r="BK33" s="99">
        <f t="shared" si="58"/>
        <v>0</v>
      </c>
      <c r="BL33" s="99">
        <f t="shared" si="58"/>
        <v>0</v>
      </c>
      <c r="BM33" s="99">
        <f t="shared" si="58"/>
        <v>0</v>
      </c>
      <c r="BN33" s="99">
        <f t="shared" si="58"/>
        <v>0</v>
      </c>
      <c r="BO33" s="99">
        <f t="shared" si="58"/>
        <v>0</v>
      </c>
      <c r="BP33" s="99">
        <f t="shared" si="58"/>
        <v>0</v>
      </c>
      <c r="BQ33" s="99">
        <f t="shared" si="58"/>
        <v>20000</v>
      </c>
      <c r="BR33" s="99">
        <f t="shared" si="58"/>
        <v>20000</v>
      </c>
      <c r="BS33" s="99">
        <f t="shared" si="58"/>
        <v>0</v>
      </c>
      <c r="BT33" s="99">
        <f t="shared" si="58"/>
        <v>0</v>
      </c>
      <c r="BU33" s="99">
        <f t="shared" si="58"/>
        <v>0</v>
      </c>
      <c r="BV33" s="99">
        <f t="shared" si="58"/>
        <v>20000</v>
      </c>
      <c r="BW33" s="99">
        <f t="shared" ref="BW33:CI33" si="59">BW34+BW37</f>
        <v>20000</v>
      </c>
      <c r="BX33" s="99">
        <f t="shared" si="59"/>
        <v>49895</v>
      </c>
      <c r="BY33" s="99">
        <f t="shared" si="59"/>
        <v>49895</v>
      </c>
      <c r="BZ33" s="99">
        <f t="shared" si="59"/>
        <v>0</v>
      </c>
      <c r="CA33" s="99">
        <f t="shared" si="59"/>
        <v>0</v>
      </c>
      <c r="CB33" s="99">
        <f t="shared" si="59"/>
        <v>0</v>
      </c>
      <c r="CC33" s="99" t="e">
        <f t="shared" si="59"/>
        <v>#REF!</v>
      </c>
      <c r="CD33" s="99">
        <f t="shared" si="59"/>
        <v>17099</v>
      </c>
      <c r="CE33" s="99">
        <f t="shared" si="59"/>
        <v>17099</v>
      </c>
      <c r="CF33" s="99">
        <f t="shared" si="59"/>
        <v>17099</v>
      </c>
      <c r="CG33" s="99">
        <f t="shared" si="59"/>
        <v>0</v>
      </c>
      <c r="CH33" s="99">
        <f t="shared" ref="CH33" si="60">CH34+CH37</f>
        <v>0</v>
      </c>
      <c r="CI33" s="99">
        <f t="shared" si="59"/>
        <v>0</v>
      </c>
      <c r="CJ33" s="99" t="e">
        <f>#REF!+CJ34+CJ37</f>
        <v>#REF!</v>
      </c>
      <c r="CK33" s="185"/>
      <c r="CL33" s="185"/>
      <c r="CM33" s="185"/>
      <c r="CN33" s="185" t="e">
        <f>#REF!+CN34+CN37</f>
        <v>#REF!</v>
      </c>
      <c r="CO33" s="114"/>
      <c r="CP33" s="114"/>
      <c r="CS33" s="7" t="e">
        <f>J33-#REF!-#REF!</f>
        <v>#REF!</v>
      </c>
      <c r="CV33" s="7">
        <v>0</v>
      </c>
      <c r="DA33" s="99"/>
      <c r="DC33" s="7"/>
      <c r="DD33" s="7"/>
    </row>
    <row r="34" spans="1:108" s="20" customFormat="1" ht="48.4" customHeight="1">
      <c r="A34" s="215" t="s">
        <v>37</v>
      </c>
      <c r="B34" s="214" t="s">
        <v>1070</v>
      </c>
      <c r="C34" s="114"/>
      <c r="D34" s="216"/>
      <c r="E34" s="213"/>
      <c r="F34" s="213"/>
      <c r="G34" s="213"/>
      <c r="H34" s="213"/>
      <c r="I34" s="114"/>
      <c r="J34" s="99">
        <f t="shared" ref="J34:AO34" si="61">SUM(J35:J36)</f>
        <v>85304</v>
      </c>
      <c r="K34" s="99">
        <f t="shared" si="61"/>
        <v>85304</v>
      </c>
      <c r="L34" s="99">
        <f t="shared" si="61"/>
        <v>0</v>
      </c>
      <c r="M34" s="99">
        <f t="shared" si="61"/>
        <v>0</v>
      </c>
      <c r="N34" s="99">
        <f t="shared" si="61"/>
        <v>0</v>
      </c>
      <c r="O34" s="99" t="e">
        <f t="shared" si="61"/>
        <v>#REF!</v>
      </c>
      <c r="P34" s="99" t="e">
        <f t="shared" si="61"/>
        <v>#REF!</v>
      </c>
      <c r="Q34" s="99">
        <f t="shared" si="61"/>
        <v>24300</v>
      </c>
      <c r="R34" s="99">
        <f t="shared" si="61"/>
        <v>24300</v>
      </c>
      <c r="S34" s="99">
        <f t="shared" si="61"/>
        <v>0</v>
      </c>
      <c r="T34" s="99">
        <f t="shared" si="61"/>
        <v>19800</v>
      </c>
      <c r="U34" s="99">
        <f t="shared" si="61"/>
        <v>2300</v>
      </c>
      <c r="V34" s="99">
        <f t="shared" si="61"/>
        <v>2300</v>
      </c>
      <c r="W34" s="99">
        <f t="shared" si="61"/>
        <v>0</v>
      </c>
      <c r="X34" s="99" t="e">
        <f t="shared" si="61"/>
        <v>#REF!</v>
      </c>
      <c r="Y34" s="99">
        <f t="shared" si="61"/>
        <v>26600</v>
      </c>
      <c r="Z34" s="99">
        <f t="shared" si="61"/>
        <v>26600</v>
      </c>
      <c r="AA34" s="99">
        <f t="shared" si="61"/>
        <v>0</v>
      </c>
      <c r="AB34" s="99" t="e">
        <f t="shared" si="61"/>
        <v>#REF!</v>
      </c>
      <c r="AC34" s="99">
        <f t="shared" si="61"/>
        <v>3000</v>
      </c>
      <c r="AD34" s="99">
        <f t="shared" si="61"/>
        <v>3000</v>
      </c>
      <c r="AE34" s="99">
        <f t="shared" si="61"/>
        <v>3000</v>
      </c>
      <c r="AF34" s="99">
        <f t="shared" si="61"/>
        <v>0</v>
      </c>
      <c r="AG34" s="99">
        <f t="shared" si="61"/>
        <v>0</v>
      </c>
      <c r="AH34" s="99">
        <f t="shared" si="61"/>
        <v>0</v>
      </c>
      <c r="AI34" s="99">
        <f t="shared" si="61"/>
        <v>0</v>
      </c>
      <c r="AJ34" s="99">
        <f t="shared" si="61"/>
        <v>0</v>
      </c>
      <c r="AK34" s="99">
        <f t="shared" si="61"/>
        <v>3295</v>
      </c>
      <c r="AL34" s="99">
        <f t="shared" si="61"/>
        <v>3295</v>
      </c>
      <c r="AM34" s="99">
        <f t="shared" si="61"/>
        <v>0</v>
      </c>
      <c r="AN34" s="99">
        <f t="shared" si="61"/>
        <v>0</v>
      </c>
      <c r="AO34" s="99">
        <f t="shared" si="61"/>
        <v>0</v>
      </c>
      <c r="AP34" s="99">
        <f t="shared" ref="AP34:BU34" si="62">SUM(AP35:AP36)</f>
        <v>0</v>
      </c>
      <c r="AQ34" s="99">
        <f t="shared" si="62"/>
        <v>0</v>
      </c>
      <c r="AR34" s="99">
        <f t="shared" si="62"/>
        <v>0</v>
      </c>
      <c r="AS34" s="99">
        <f t="shared" si="62"/>
        <v>3295</v>
      </c>
      <c r="AT34" s="99">
        <f t="shared" si="62"/>
        <v>3295</v>
      </c>
      <c r="AU34" s="99">
        <f t="shared" si="62"/>
        <v>29895</v>
      </c>
      <c r="AV34" s="99">
        <f t="shared" si="62"/>
        <v>29895</v>
      </c>
      <c r="AW34" s="99">
        <f t="shared" si="62"/>
        <v>0</v>
      </c>
      <c r="AX34" s="99" t="e">
        <f t="shared" si="62"/>
        <v>#REF!</v>
      </c>
      <c r="AY34" s="99" t="e">
        <f t="shared" si="62"/>
        <v>#REF!</v>
      </c>
      <c r="AZ34" s="99">
        <f t="shared" si="62"/>
        <v>0</v>
      </c>
      <c r="BA34" s="99">
        <f t="shared" si="62"/>
        <v>0</v>
      </c>
      <c r="BB34" s="99">
        <f t="shared" si="62"/>
        <v>0</v>
      </c>
      <c r="BC34" s="99">
        <f t="shared" si="62"/>
        <v>0</v>
      </c>
      <c r="BD34" s="99">
        <f t="shared" si="62"/>
        <v>4500</v>
      </c>
      <c r="BE34" s="99" t="e">
        <f t="shared" si="62"/>
        <v>#REF!</v>
      </c>
      <c r="BF34" s="99">
        <f t="shared" si="62"/>
        <v>0</v>
      </c>
      <c r="BG34" s="99">
        <f t="shared" si="62"/>
        <v>0</v>
      </c>
      <c r="BH34" s="99">
        <f t="shared" si="62"/>
        <v>0</v>
      </c>
      <c r="BI34" s="99">
        <f t="shared" si="62"/>
        <v>0</v>
      </c>
      <c r="BJ34" s="99">
        <f t="shared" si="62"/>
        <v>0</v>
      </c>
      <c r="BK34" s="99">
        <f t="shared" si="62"/>
        <v>0</v>
      </c>
      <c r="BL34" s="99">
        <f t="shared" si="62"/>
        <v>0</v>
      </c>
      <c r="BM34" s="99">
        <f t="shared" si="62"/>
        <v>0</v>
      </c>
      <c r="BN34" s="99">
        <f t="shared" si="62"/>
        <v>0</v>
      </c>
      <c r="BO34" s="99">
        <f t="shared" si="62"/>
        <v>0</v>
      </c>
      <c r="BP34" s="99">
        <f t="shared" si="62"/>
        <v>0</v>
      </c>
      <c r="BQ34" s="99">
        <f t="shared" si="62"/>
        <v>0</v>
      </c>
      <c r="BR34" s="99">
        <f t="shared" si="62"/>
        <v>0</v>
      </c>
      <c r="BS34" s="99">
        <f t="shared" si="62"/>
        <v>0</v>
      </c>
      <c r="BT34" s="99">
        <f t="shared" si="62"/>
        <v>0</v>
      </c>
      <c r="BU34" s="99">
        <f t="shared" si="62"/>
        <v>0</v>
      </c>
      <c r="BV34" s="99">
        <f t="shared" ref="BV34:BY34" si="63">SUM(BV35:BV36)</f>
        <v>0</v>
      </c>
      <c r="BW34" s="99">
        <f t="shared" si="63"/>
        <v>0</v>
      </c>
      <c r="BX34" s="99">
        <f t="shared" si="63"/>
        <v>29895</v>
      </c>
      <c r="BY34" s="99">
        <f t="shared" si="63"/>
        <v>29895</v>
      </c>
      <c r="BZ34" s="185"/>
      <c r="CA34" s="185"/>
      <c r="CB34" s="99">
        <f t="shared" ref="CB34:CJ34" si="64">SUM(CB35:CB36)</f>
        <v>0</v>
      </c>
      <c r="CC34" s="99" t="e">
        <f t="shared" si="64"/>
        <v>#REF!</v>
      </c>
      <c r="CD34" s="99">
        <f t="shared" si="64"/>
        <v>6635</v>
      </c>
      <c r="CE34" s="99">
        <f t="shared" si="64"/>
        <v>6635</v>
      </c>
      <c r="CF34" s="99">
        <f t="shared" si="64"/>
        <v>6635</v>
      </c>
      <c r="CG34" s="99">
        <f t="shared" si="64"/>
        <v>0</v>
      </c>
      <c r="CH34" s="99">
        <f t="shared" si="64"/>
        <v>0</v>
      </c>
      <c r="CI34" s="99">
        <f t="shared" si="64"/>
        <v>0</v>
      </c>
      <c r="CJ34" s="99">
        <f t="shared" si="64"/>
        <v>0</v>
      </c>
      <c r="CK34" s="185"/>
      <c r="CL34" s="185"/>
      <c r="CM34" s="185"/>
      <c r="CN34" s="185">
        <f>SUM(CN35:CN36)</f>
        <v>0</v>
      </c>
      <c r="CO34" s="114"/>
      <c r="CP34" s="114"/>
      <c r="CS34" s="7"/>
      <c r="CV34" s="7"/>
      <c r="DA34" s="99"/>
      <c r="DC34" s="7"/>
      <c r="DD34" s="7"/>
    </row>
    <row r="35" spans="1:108" s="20" customFormat="1" ht="140.25" customHeight="1">
      <c r="A35" s="216">
        <v>1</v>
      </c>
      <c r="B35" s="217" t="s">
        <v>70</v>
      </c>
      <c r="C35" s="216" t="s">
        <v>71</v>
      </c>
      <c r="D35" s="216"/>
      <c r="E35" s="216" t="s">
        <v>72</v>
      </c>
      <c r="F35" s="216"/>
      <c r="G35" s="216"/>
      <c r="H35" s="216" t="s">
        <v>95</v>
      </c>
      <c r="I35" s="216" t="s">
        <v>74</v>
      </c>
      <c r="J35" s="100">
        <v>85304</v>
      </c>
      <c r="K35" s="100">
        <v>85304</v>
      </c>
      <c r="L35" s="100"/>
      <c r="M35" s="100"/>
      <c r="N35" s="100"/>
      <c r="O35" s="100" t="e">
        <f>#REF!</f>
        <v>#REF!</v>
      </c>
      <c r="P35" s="100" t="e">
        <f>#REF!</f>
        <v>#REF!</v>
      </c>
      <c r="Q35" s="100">
        <v>24300</v>
      </c>
      <c r="R35" s="100">
        <v>24300</v>
      </c>
      <c r="S35" s="100">
        <v>0</v>
      </c>
      <c r="T35" s="100">
        <v>19800</v>
      </c>
      <c r="U35" s="100">
        <f>V35</f>
        <v>2300</v>
      </c>
      <c r="V35" s="100">
        <v>2300</v>
      </c>
      <c r="W35" s="100"/>
      <c r="X35" s="100" t="e">
        <f>#REF!-#REF!+#REF!</f>
        <v>#REF!</v>
      </c>
      <c r="Y35" s="100">
        <f>Q35+U35</f>
        <v>26600</v>
      </c>
      <c r="Z35" s="100">
        <f t="shared" ref="Z35:AB35" si="65">R35+V35</f>
        <v>26600</v>
      </c>
      <c r="AA35" s="100">
        <f t="shared" si="65"/>
        <v>0</v>
      </c>
      <c r="AB35" s="100" t="e">
        <f t="shared" si="65"/>
        <v>#REF!</v>
      </c>
      <c r="AC35" s="100">
        <v>3000</v>
      </c>
      <c r="AD35" s="100">
        <f>AE35</f>
        <v>3000</v>
      </c>
      <c r="AE35" s="100">
        <v>3000</v>
      </c>
      <c r="AF35" s="100"/>
      <c r="AG35" s="100"/>
      <c r="AH35" s="100"/>
      <c r="AI35" s="100"/>
      <c r="AJ35" s="100"/>
      <c r="AK35" s="100">
        <f>AL35</f>
        <v>3295</v>
      </c>
      <c r="AL35" s="100">
        <v>3295</v>
      </c>
      <c r="AM35" s="100"/>
      <c r="AN35" s="100"/>
      <c r="AO35" s="100"/>
      <c r="AP35" s="100"/>
      <c r="AQ35" s="100"/>
      <c r="AR35" s="100"/>
      <c r="AS35" s="100">
        <f t="shared" ref="AS35:AT35" si="66">AK35</f>
        <v>3295</v>
      </c>
      <c r="AT35" s="100">
        <f t="shared" si="66"/>
        <v>3295</v>
      </c>
      <c r="AU35" s="100">
        <f>AV35</f>
        <v>29895</v>
      </c>
      <c r="AV35" s="100">
        <f t="shared" ref="AV35:AX35" si="67">Z35+AL35</f>
        <v>29895</v>
      </c>
      <c r="AW35" s="100">
        <f t="shared" si="67"/>
        <v>0</v>
      </c>
      <c r="AX35" s="100" t="e">
        <f t="shared" si="67"/>
        <v>#REF!</v>
      </c>
      <c r="AY35" s="99" t="e">
        <f>#REF!-AU35</f>
        <v>#REF!</v>
      </c>
      <c r="AZ35" s="99"/>
      <c r="BA35" s="99"/>
      <c r="BB35" s="99"/>
      <c r="BC35" s="99"/>
      <c r="BD35" s="100">
        <v>4500</v>
      </c>
      <c r="BE35" s="100" t="e">
        <f>#REF!-AV35</f>
        <v>#REF!</v>
      </c>
      <c r="BF35" s="100"/>
      <c r="BG35" s="100"/>
      <c r="BH35" s="100"/>
      <c r="BI35" s="100"/>
      <c r="BJ35" s="100"/>
      <c r="BK35" s="100"/>
      <c r="BL35" s="100"/>
      <c r="BM35" s="100"/>
      <c r="BN35" s="100"/>
      <c r="BO35" s="100"/>
      <c r="BP35" s="100"/>
      <c r="BQ35" s="100"/>
      <c r="BR35" s="100"/>
      <c r="BS35" s="100"/>
      <c r="BT35" s="100"/>
      <c r="BU35" s="100"/>
      <c r="BV35" s="100">
        <f t="shared" ref="BV35" si="68">BQ35</f>
        <v>0</v>
      </c>
      <c r="BW35" s="100">
        <f t="shared" ref="BW35" si="69">BR35</f>
        <v>0</v>
      </c>
      <c r="BX35" s="100">
        <f t="shared" ref="BX35:BY35" si="70">AU35+BQ35</f>
        <v>29895</v>
      </c>
      <c r="BY35" s="100">
        <f t="shared" si="70"/>
        <v>29895</v>
      </c>
      <c r="BZ35" s="441"/>
      <c r="CA35" s="441"/>
      <c r="CB35" s="100"/>
      <c r="CC35" s="100" t="e">
        <f>#REF!-#REF!</f>
        <v>#REF!</v>
      </c>
      <c r="CD35" s="100">
        <f t="shared" ref="CD35" si="71">CF35</f>
        <v>6635</v>
      </c>
      <c r="CE35" s="100">
        <f>SUM(CF35:CI35)</f>
        <v>6635</v>
      </c>
      <c r="CF35" s="100">
        <v>6635</v>
      </c>
      <c r="CG35" s="100"/>
      <c r="CH35" s="100"/>
      <c r="CI35" s="100"/>
      <c r="CJ35" s="100"/>
      <c r="CK35" s="441"/>
      <c r="CL35" s="441"/>
      <c r="CM35" s="441"/>
      <c r="CN35" s="441"/>
      <c r="CO35" s="216" t="s">
        <v>75</v>
      </c>
      <c r="CP35" s="324"/>
      <c r="CQ35" s="3"/>
      <c r="CS35" s="7"/>
      <c r="CT35" s="18"/>
      <c r="CV35" s="7"/>
      <c r="DA35" s="100"/>
      <c r="DC35" s="7"/>
      <c r="DD35" s="7"/>
    </row>
    <row r="36" spans="1:108" s="20" customFormat="1" ht="18" customHeight="1">
      <c r="A36" s="216"/>
      <c r="B36" s="196"/>
      <c r="C36" s="216"/>
      <c r="D36" s="216"/>
      <c r="E36" s="216"/>
      <c r="F36" s="138"/>
      <c r="G36" s="218"/>
      <c r="H36" s="216"/>
      <c r="I36" s="216"/>
      <c r="J36" s="99"/>
      <c r="K36" s="99"/>
      <c r="L36" s="99"/>
      <c r="M36" s="99"/>
      <c r="N36" s="99"/>
      <c r="O36" s="100"/>
      <c r="P36" s="100"/>
      <c r="Q36" s="100"/>
      <c r="R36" s="100"/>
      <c r="S36" s="100"/>
      <c r="T36" s="100"/>
      <c r="U36" s="100"/>
      <c r="V36" s="100"/>
      <c r="W36" s="100"/>
      <c r="X36" s="100"/>
      <c r="Y36" s="100"/>
      <c r="Z36" s="100"/>
      <c r="AA36" s="100"/>
      <c r="AB36" s="100"/>
      <c r="AC36" s="100"/>
      <c r="AD36" s="100"/>
      <c r="AE36" s="100"/>
      <c r="AF36" s="100"/>
      <c r="AG36" s="100"/>
      <c r="AH36" s="100"/>
      <c r="AI36" s="100"/>
      <c r="AJ36" s="100"/>
      <c r="AK36" s="100"/>
      <c r="AL36" s="100"/>
      <c r="AM36" s="100"/>
      <c r="AN36" s="100"/>
      <c r="AO36" s="100"/>
      <c r="AP36" s="100"/>
      <c r="AQ36" s="100"/>
      <c r="AR36" s="100"/>
      <c r="AS36" s="100"/>
      <c r="AT36" s="100"/>
      <c r="AU36" s="100"/>
      <c r="AV36" s="100"/>
      <c r="AW36" s="100"/>
      <c r="AX36" s="100"/>
      <c r="AY36" s="100"/>
      <c r="AZ36" s="100"/>
      <c r="BA36" s="100"/>
      <c r="BB36" s="100"/>
      <c r="BC36" s="100"/>
      <c r="BD36" s="100"/>
      <c r="BE36" s="100"/>
      <c r="BF36" s="100"/>
      <c r="BG36" s="100"/>
      <c r="BH36" s="100"/>
      <c r="BI36" s="100"/>
      <c r="BJ36" s="100"/>
      <c r="BK36" s="100"/>
      <c r="BL36" s="100"/>
      <c r="BM36" s="100"/>
      <c r="BN36" s="100"/>
      <c r="BO36" s="100"/>
      <c r="BP36" s="100"/>
      <c r="BQ36" s="100"/>
      <c r="BR36" s="100"/>
      <c r="BS36" s="100"/>
      <c r="BT36" s="100"/>
      <c r="BU36" s="100"/>
      <c r="BV36" s="100"/>
      <c r="BW36" s="100"/>
      <c r="BX36" s="100"/>
      <c r="BY36" s="100"/>
      <c r="BZ36" s="441"/>
      <c r="CA36" s="441"/>
      <c r="CB36" s="100"/>
      <c r="CC36" s="100"/>
      <c r="CD36" s="100"/>
      <c r="CE36" s="100"/>
      <c r="CF36" s="100"/>
      <c r="CG36" s="100"/>
      <c r="CH36" s="100"/>
      <c r="CI36" s="100"/>
      <c r="CJ36" s="100"/>
      <c r="CK36" s="441"/>
      <c r="CL36" s="441"/>
      <c r="CM36" s="441"/>
      <c r="CN36" s="441"/>
      <c r="CO36" s="191"/>
      <c r="CP36" s="114"/>
      <c r="CS36" s="7"/>
      <c r="CV36" s="7"/>
      <c r="DA36" s="191"/>
      <c r="DB36" s="533"/>
      <c r="DC36" s="7"/>
      <c r="DD36" s="7"/>
    </row>
    <row r="37" spans="1:108" s="20" customFormat="1" ht="36" customHeight="1">
      <c r="A37" s="215" t="s">
        <v>45</v>
      </c>
      <c r="B37" s="214" t="s">
        <v>46</v>
      </c>
      <c r="C37" s="114"/>
      <c r="D37" s="216"/>
      <c r="E37" s="213"/>
      <c r="F37" s="213"/>
      <c r="G37" s="213"/>
      <c r="H37" s="213"/>
      <c r="I37" s="114"/>
      <c r="J37" s="99">
        <f>J38</f>
        <v>60464</v>
      </c>
      <c r="K37" s="99">
        <f t="shared" ref="K37:N37" si="72">K38</f>
        <v>60464</v>
      </c>
      <c r="L37" s="99">
        <f t="shared" si="72"/>
        <v>0</v>
      </c>
      <c r="M37" s="99">
        <f t="shared" si="72"/>
        <v>0</v>
      </c>
      <c r="N37" s="99">
        <f t="shared" si="72"/>
        <v>0</v>
      </c>
      <c r="O37" s="99">
        <f t="shared" ref="O37" si="73">O38</f>
        <v>0</v>
      </c>
      <c r="P37" s="99">
        <f t="shared" ref="P37" si="74">P38</f>
        <v>0</v>
      </c>
      <c r="Q37" s="99">
        <f t="shared" ref="Q37" si="75">Q38</f>
        <v>100</v>
      </c>
      <c r="R37" s="99">
        <f t="shared" ref="R37" si="76">R38</f>
        <v>0</v>
      </c>
      <c r="S37" s="99">
        <f t="shared" ref="S37" si="77">S38</f>
        <v>0</v>
      </c>
      <c r="T37" s="99">
        <f t="shared" ref="T37" si="78">T38</f>
        <v>0</v>
      </c>
      <c r="U37" s="99">
        <f t="shared" ref="U37" si="79">U38</f>
        <v>0</v>
      </c>
      <c r="V37" s="99">
        <f t="shared" ref="V37" si="80">V38</f>
        <v>0</v>
      </c>
      <c r="W37" s="99">
        <f t="shared" ref="W37" si="81">W38</f>
        <v>0</v>
      </c>
      <c r="X37" s="99">
        <f t="shared" ref="X37" si="82">X38</f>
        <v>0</v>
      </c>
      <c r="Y37" s="99">
        <f t="shared" ref="Y37" si="83">Y38</f>
        <v>100</v>
      </c>
      <c r="Z37" s="99">
        <f t="shared" ref="Z37" si="84">Z38</f>
        <v>0</v>
      </c>
      <c r="AA37" s="99">
        <f t="shared" ref="AA37" si="85">AA38</f>
        <v>0</v>
      </c>
      <c r="AB37" s="99">
        <f t="shared" ref="AB37" si="86">AB38</f>
        <v>0</v>
      </c>
      <c r="AC37" s="99">
        <f t="shared" ref="AC37" si="87">AC38</f>
        <v>0</v>
      </c>
      <c r="AD37" s="99">
        <f t="shared" ref="AD37" si="88">AD38</f>
        <v>0</v>
      </c>
      <c r="AE37" s="99">
        <f t="shared" ref="AE37" si="89">AE38</f>
        <v>0</v>
      </c>
      <c r="AF37" s="99">
        <f t="shared" ref="AF37" si="90">AF38</f>
        <v>0</v>
      </c>
      <c r="AG37" s="99">
        <f t="shared" ref="AG37" si="91">AG38</f>
        <v>0</v>
      </c>
      <c r="AH37" s="99">
        <f t="shared" ref="AH37" si="92">AH38</f>
        <v>0</v>
      </c>
      <c r="AI37" s="99">
        <f t="shared" ref="AI37" si="93">AI38</f>
        <v>0</v>
      </c>
      <c r="AJ37" s="99">
        <f t="shared" ref="AJ37" si="94">AJ38</f>
        <v>0</v>
      </c>
      <c r="AK37" s="99">
        <f t="shared" ref="AK37" si="95">AK38</f>
        <v>0</v>
      </c>
      <c r="AL37" s="99">
        <f t="shared" ref="AL37" si="96">AL38</f>
        <v>0</v>
      </c>
      <c r="AM37" s="99">
        <f t="shared" ref="AM37" si="97">AM38</f>
        <v>0</v>
      </c>
      <c r="AN37" s="99">
        <f t="shared" ref="AN37" si="98">AN38</f>
        <v>0</v>
      </c>
      <c r="AO37" s="99">
        <f t="shared" ref="AO37:AP37" si="99">AO38</f>
        <v>0</v>
      </c>
      <c r="AP37" s="99">
        <f t="shared" si="99"/>
        <v>0</v>
      </c>
      <c r="AQ37" s="99">
        <f t="shared" ref="AQ37" si="100">AQ38</f>
        <v>0</v>
      </c>
      <c r="AR37" s="99">
        <f t="shared" ref="AR37" si="101">AR38</f>
        <v>0</v>
      </c>
      <c r="AS37" s="99">
        <f t="shared" ref="AS37" si="102">AS38</f>
        <v>0</v>
      </c>
      <c r="AT37" s="99">
        <f t="shared" ref="AT37" si="103">AT38</f>
        <v>0</v>
      </c>
      <c r="AU37" s="99">
        <f t="shared" ref="AU37" si="104">AU38</f>
        <v>0</v>
      </c>
      <c r="AV37" s="99">
        <f t="shared" ref="AV37" si="105">AV38</f>
        <v>0</v>
      </c>
      <c r="AW37" s="99">
        <f t="shared" ref="AW37" si="106">AW38</f>
        <v>0</v>
      </c>
      <c r="AX37" s="99">
        <f t="shared" ref="AX37" si="107">AX38</f>
        <v>0</v>
      </c>
      <c r="AY37" s="185" t="e">
        <f>#REF!-AU37</f>
        <v>#REF!</v>
      </c>
      <c r="AZ37" s="99">
        <v>20000</v>
      </c>
      <c r="BA37" s="99">
        <v>20000</v>
      </c>
      <c r="BB37" s="99">
        <v>0</v>
      </c>
      <c r="BC37" s="99">
        <v>0</v>
      </c>
      <c r="BD37" s="99"/>
      <c r="BE37" s="100" t="e">
        <f>#REF!-AV37</f>
        <v>#REF!</v>
      </c>
      <c r="BF37" s="100" t="e">
        <f t="shared" si="35"/>
        <v>#REF!</v>
      </c>
      <c r="BG37" s="99" t="e">
        <f t="shared" ref="BG37" si="108">BG38</f>
        <v>#REF!</v>
      </c>
      <c r="BH37" s="99">
        <v>20000</v>
      </c>
      <c r="BI37" s="99">
        <v>20000</v>
      </c>
      <c r="BJ37" s="99">
        <v>0</v>
      </c>
      <c r="BK37" s="99">
        <v>0</v>
      </c>
      <c r="BL37" s="99">
        <v>0</v>
      </c>
      <c r="BM37" s="99">
        <f t="shared" ref="BM37:CJ37" si="109">BM38</f>
        <v>0</v>
      </c>
      <c r="BN37" s="99">
        <f t="shared" si="109"/>
        <v>0</v>
      </c>
      <c r="BO37" s="99">
        <f t="shared" si="109"/>
        <v>0</v>
      </c>
      <c r="BP37" s="99">
        <f t="shared" si="109"/>
        <v>0</v>
      </c>
      <c r="BQ37" s="99">
        <f t="shared" si="109"/>
        <v>20000</v>
      </c>
      <c r="BR37" s="99">
        <f t="shared" si="109"/>
        <v>20000</v>
      </c>
      <c r="BS37" s="99">
        <f t="shared" si="109"/>
        <v>0</v>
      </c>
      <c r="BT37" s="99">
        <f t="shared" si="109"/>
        <v>0</v>
      </c>
      <c r="BU37" s="99">
        <f t="shared" si="109"/>
        <v>0</v>
      </c>
      <c r="BV37" s="99">
        <f t="shared" si="109"/>
        <v>20000</v>
      </c>
      <c r="BW37" s="99">
        <f t="shared" si="109"/>
        <v>20000</v>
      </c>
      <c r="BX37" s="99">
        <f t="shared" si="109"/>
        <v>20000</v>
      </c>
      <c r="BY37" s="99">
        <f t="shared" si="109"/>
        <v>20000</v>
      </c>
      <c r="BZ37" s="185"/>
      <c r="CA37" s="185"/>
      <c r="CB37" s="99">
        <f t="shared" si="109"/>
        <v>0</v>
      </c>
      <c r="CC37" s="99" t="e">
        <f t="shared" si="109"/>
        <v>#REF!</v>
      </c>
      <c r="CD37" s="99">
        <f t="shared" si="109"/>
        <v>10464</v>
      </c>
      <c r="CE37" s="99">
        <f t="shared" si="109"/>
        <v>10464</v>
      </c>
      <c r="CF37" s="99">
        <f t="shared" si="109"/>
        <v>10464</v>
      </c>
      <c r="CG37" s="99">
        <f t="shared" si="109"/>
        <v>0</v>
      </c>
      <c r="CH37" s="99">
        <f t="shared" si="109"/>
        <v>0</v>
      </c>
      <c r="CI37" s="99">
        <f t="shared" si="109"/>
        <v>0</v>
      </c>
      <c r="CJ37" s="99">
        <f t="shared" si="109"/>
        <v>0</v>
      </c>
      <c r="CK37" s="185"/>
      <c r="CL37" s="185"/>
      <c r="CM37" s="185"/>
      <c r="CN37" s="185">
        <f t="shared" ref="CN37" si="110">CN38</f>
        <v>0</v>
      </c>
      <c r="CO37" s="114"/>
      <c r="CP37" s="114"/>
      <c r="CS37" s="7"/>
      <c r="CV37" s="7"/>
      <c r="DA37" s="99"/>
      <c r="DC37" s="7"/>
      <c r="DD37" s="7"/>
    </row>
    <row r="38" spans="1:108" s="20" customFormat="1" ht="137.25" customHeight="1">
      <c r="A38" s="216">
        <v>1</v>
      </c>
      <c r="B38" s="217" t="s">
        <v>703</v>
      </c>
      <c r="C38" s="216" t="s">
        <v>624</v>
      </c>
      <c r="D38" s="216" t="s">
        <v>142</v>
      </c>
      <c r="E38" s="216" t="s">
        <v>704</v>
      </c>
      <c r="F38" s="216"/>
      <c r="G38" s="216"/>
      <c r="H38" s="216" t="s">
        <v>621</v>
      </c>
      <c r="I38" s="216" t="s">
        <v>834</v>
      </c>
      <c r="J38" s="220">
        <v>60464</v>
      </c>
      <c r="K38" s="220">
        <f>J38</f>
        <v>60464</v>
      </c>
      <c r="L38" s="220"/>
      <c r="M38" s="220"/>
      <c r="N38" s="220"/>
      <c r="O38" s="100"/>
      <c r="P38" s="100"/>
      <c r="Q38" s="100">
        <v>100</v>
      </c>
      <c r="R38" s="100"/>
      <c r="S38" s="100"/>
      <c r="T38" s="100"/>
      <c r="U38" s="100"/>
      <c r="V38" s="100"/>
      <c r="W38" s="100"/>
      <c r="X38" s="100"/>
      <c r="Y38" s="100">
        <v>100</v>
      </c>
      <c r="Z38" s="100"/>
      <c r="AA38" s="100"/>
      <c r="AB38" s="100"/>
      <c r="AC38" s="100"/>
      <c r="AD38" s="100"/>
      <c r="AE38" s="100"/>
      <c r="AF38" s="100"/>
      <c r="AG38" s="100"/>
      <c r="AH38" s="100"/>
      <c r="AI38" s="100"/>
      <c r="AJ38" s="100"/>
      <c r="AK38" s="100"/>
      <c r="AL38" s="100"/>
      <c r="AM38" s="100"/>
      <c r="AN38" s="100"/>
      <c r="AO38" s="100"/>
      <c r="AP38" s="100"/>
      <c r="AQ38" s="100"/>
      <c r="AR38" s="100"/>
      <c r="AS38" s="100"/>
      <c r="AT38" s="100"/>
      <c r="AU38" s="100"/>
      <c r="AV38" s="100"/>
      <c r="AW38" s="100"/>
      <c r="AX38" s="100"/>
      <c r="AY38" s="185" t="e">
        <f>#REF!-AU38</f>
        <v>#REF!</v>
      </c>
      <c r="AZ38" s="100">
        <v>20000</v>
      </c>
      <c r="BA38" s="100">
        <v>20000</v>
      </c>
      <c r="BB38" s="100"/>
      <c r="BC38" s="100"/>
      <c r="BD38" s="100" t="e">
        <f>#REF!</f>
        <v>#REF!</v>
      </c>
      <c r="BE38" s="100" t="e">
        <f>#REF!-AV38</f>
        <v>#REF!</v>
      </c>
      <c r="BF38" s="100" t="e">
        <f t="shared" si="35"/>
        <v>#REF!</v>
      </c>
      <c r="BG38" s="100" t="e">
        <f>#REF!+AV38</f>
        <v>#REF!</v>
      </c>
      <c r="BH38" s="100">
        <v>20000</v>
      </c>
      <c r="BI38" s="100">
        <v>20000</v>
      </c>
      <c r="BJ38" s="100"/>
      <c r="BK38" s="100"/>
      <c r="BL38" s="100"/>
      <c r="BM38" s="100"/>
      <c r="BN38" s="100"/>
      <c r="BO38" s="100"/>
      <c r="BP38" s="100"/>
      <c r="BQ38" s="100">
        <f t="shared" ref="BQ38" si="111">BH38-BO38+BP38</f>
        <v>20000</v>
      </c>
      <c r="BR38" s="100">
        <f>BI38-BO38+BP38</f>
        <v>20000</v>
      </c>
      <c r="BS38" s="100"/>
      <c r="BT38" s="100"/>
      <c r="BU38" s="100"/>
      <c r="BV38" s="100">
        <f>BQ38</f>
        <v>20000</v>
      </c>
      <c r="BW38" s="100">
        <f>BR38</f>
        <v>20000</v>
      </c>
      <c r="BX38" s="100">
        <f t="shared" ref="BX38:BY38" si="112">AU38+BQ38</f>
        <v>20000</v>
      </c>
      <c r="BY38" s="100">
        <f t="shared" si="112"/>
        <v>20000</v>
      </c>
      <c r="BZ38" s="441"/>
      <c r="CA38" s="441"/>
      <c r="CB38" s="100"/>
      <c r="CC38" s="100" t="e">
        <f>#REF!-#REF!</f>
        <v>#REF!</v>
      </c>
      <c r="CD38" s="100">
        <f t="shared" ref="CD38" si="113">CF38</f>
        <v>10464</v>
      </c>
      <c r="CE38" s="100">
        <f>SUM(CF38:CI38)</f>
        <v>10464</v>
      </c>
      <c r="CF38" s="100">
        <v>10464</v>
      </c>
      <c r="CG38" s="100"/>
      <c r="CH38" s="100"/>
      <c r="CI38" s="100"/>
      <c r="CJ38" s="100"/>
      <c r="CK38" s="441"/>
      <c r="CL38" s="441"/>
      <c r="CM38" s="441"/>
      <c r="CN38" s="441"/>
      <c r="CO38" s="323" t="s">
        <v>1041</v>
      </c>
      <c r="CP38" s="324"/>
      <c r="CQ38" s="3"/>
      <c r="CS38" s="7"/>
      <c r="CT38" s="18"/>
      <c r="CV38" s="7"/>
      <c r="DA38" s="100"/>
      <c r="DC38" s="7"/>
      <c r="DD38" s="7"/>
    </row>
    <row r="39" spans="1:108" s="20" customFormat="1" ht="42" customHeight="1">
      <c r="A39" s="114" t="s">
        <v>68</v>
      </c>
      <c r="B39" s="214" t="s">
        <v>78</v>
      </c>
      <c r="C39" s="114"/>
      <c r="D39" s="216"/>
      <c r="E39" s="213"/>
      <c r="F39" s="213"/>
      <c r="G39" s="213"/>
      <c r="H39" s="213"/>
      <c r="I39" s="114"/>
      <c r="J39" s="99">
        <f>J40+J43</f>
        <v>1970870.2</v>
      </c>
      <c r="K39" s="99">
        <f t="shared" ref="K39:BV39" si="114">K40+K43</f>
        <v>634884.19999999995</v>
      </c>
      <c r="L39" s="99">
        <f t="shared" si="114"/>
        <v>0</v>
      </c>
      <c r="M39" s="99">
        <f t="shared" si="114"/>
        <v>0</v>
      </c>
      <c r="N39" s="99">
        <f t="shared" si="114"/>
        <v>0</v>
      </c>
      <c r="O39" s="99" t="e">
        <f t="shared" si="114"/>
        <v>#REF!</v>
      </c>
      <c r="P39" s="99" t="e">
        <f t="shared" si="114"/>
        <v>#REF!</v>
      </c>
      <c r="Q39" s="99" t="e">
        <f t="shared" si="114"/>
        <v>#REF!</v>
      </c>
      <c r="R39" s="99" t="e">
        <f t="shared" si="114"/>
        <v>#REF!</v>
      </c>
      <c r="S39" s="99" t="e">
        <f t="shared" si="114"/>
        <v>#REF!</v>
      </c>
      <c r="T39" s="99" t="e">
        <f t="shared" si="114"/>
        <v>#REF!</v>
      </c>
      <c r="U39" s="99" t="e">
        <f t="shared" si="114"/>
        <v>#REF!</v>
      </c>
      <c r="V39" s="99" t="e">
        <f t="shared" si="114"/>
        <v>#REF!</v>
      </c>
      <c r="W39" s="99">
        <f t="shared" si="114"/>
        <v>0</v>
      </c>
      <c r="X39" s="99" t="e">
        <f t="shared" si="114"/>
        <v>#REF!</v>
      </c>
      <c r="Y39" s="99" t="e">
        <f t="shared" si="114"/>
        <v>#REF!</v>
      </c>
      <c r="Z39" s="99" t="e">
        <f t="shared" si="114"/>
        <v>#REF!</v>
      </c>
      <c r="AA39" s="99" t="e">
        <f t="shared" si="114"/>
        <v>#REF!</v>
      </c>
      <c r="AB39" s="99" t="e">
        <f t="shared" si="114"/>
        <v>#REF!</v>
      </c>
      <c r="AC39" s="99">
        <f t="shared" si="114"/>
        <v>94969.2</v>
      </c>
      <c r="AD39" s="99">
        <f t="shared" si="114"/>
        <v>67269.2</v>
      </c>
      <c r="AE39" s="99">
        <f t="shared" si="114"/>
        <v>67269.2</v>
      </c>
      <c r="AF39" s="99">
        <f t="shared" si="114"/>
        <v>0</v>
      </c>
      <c r="AG39" s="99">
        <f t="shared" si="114"/>
        <v>0</v>
      </c>
      <c r="AH39" s="99">
        <f t="shared" si="114"/>
        <v>0</v>
      </c>
      <c r="AI39" s="99">
        <f t="shared" si="114"/>
        <v>0</v>
      </c>
      <c r="AJ39" s="99">
        <f t="shared" si="114"/>
        <v>0</v>
      </c>
      <c r="AK39" s="99">
        <f t="shared" si="114"/>
        <v>57458.2</v>
      </c>
      <c r="AL39" s="99">
        <f t="shared" si="114"/>
        <v>57458.2</v>
      </c>
      <c r="AM39" s="99">
        <f t="shared" si="114"/>
        <v>0</v>
      </c>
      <c r="AN39" s="99">
        <f t="shared" si="114"/>
        <v>0</v>
      </c>
      <c r="AO39" s="99">
        <f t="shared" si="114"/>
        <v>0</v>
      </c>
      <c r="AP39" s="99">
        <f t="shared" si="114"/>
        <v>0</v>
      </c>
      <c r="AQ39" s="99">
        <f t="shared" si="114"/>
        <v>0</v>
      </c>
      <c r="AR39" s="99">
        <f t="shared" si="114"/>
        <v>0</v>
      </c>
      <c r="AS39" s="99">
        <f t="shared" si="114"/>
        <v>30285</v>
      </c>
      <c r="AT39" s="99">
        <f t="shared" si="114"/>
        <v>57458.2</v>
      </c>
      <c r="AU39" s="99" t="e">
        <f t="shared" si="114"/>
        <v>#REF!</v>
      </c>
      <c r="AV39" s="99" t="e">
        <f t="shared" si="114"/>
        <v>#REF!</v>
      </c>
      <c r="AW39" s="99" t="e">
        <f t="shared" si="114"/>
        <v>#REF!</v>
      </c>
      <c r="AX39" s="99" t="e">
        <f t="shared" si="114"/>
        <v>#REF!</v>
      </c>
      <c r="AY39" s="99" t="e">
        <f t="shared" si="114"/>
        <v>#REF!</v>
      </c>
      <c r="AZ39" s="99">
        <f t="shared" si="114"/>
        <v>90638</v>
      </c>
      <c r="BA39" s="99">
        <f t="shared" si="114"/>
        <v>90638</v>
      </c>
      <c r="BB39" s="99">
        <f t="shared" si="114"/>
        <v>0</v>
      </c>
      <c r="BC39" s="99" t="e">
        <f t="shared" si="114"/>
        <v>#REF!</v>
      </c>
      <c r="BD39" s="99" t="e">
        <f t="shared" si="114"/>
        <v>#REF!</v>
      </c>
      <c r="BE39" s="99" t="e">
        <f t="shared" si="114"/>
        <v>#REF!</v>
      </c>
      <c r="BF39" s="99" t="e">
        <f t="shared" si="114"/>
        <v>#REF!</v>
      </c>
      <c r="BG39" s="99" t="e">
        <f t="shared" si="114"/>
        <v>#REF!</v>
      </c>
      <c r="BH39" s="99">
        <f t="shared" si="114"/>
        <v>98745</v>
      </c>
      <c r="BI39" s="99">
        <f t="shared" si="114"/>
        <v>98745</v>
      </c>
      <c r="BJ39" s="99">
        <f t="shared" si="114"/>
        <v>0</v>
      </c>
      <c r="BK39" s="99">
        <f t="shared" si="114"/>
        <v>0</v>
      </c>
      <c r="BL39" s="99">
        <f t="shared" si="114"/>
        <v>0</v>
      </c>
      <c r="BM39" s="99">
        <f t="shared" si="114"/>
        <v>0</v>
      </c>
      <c r="BN39" s="99">
        <f t="shared" si="114"/>
        <v>0</v>
      </c>
      <c r="BO39" s="99">
        <f t="shared" si="114"/>
        <v>0</v>
      </c>
      <c r="BP39" s="99">
        <f t="shared" si="114"/>
        <v>74335</v>
      </c>
      <c r="BQ39" s="99">
        <f t="shared" si="114"/>
        <v>173580</v>
      </c>
      <c r="BR39" s="99">
        <f t="shared" si="114"/>
        <v>173080</v>
      </c>
      <c r="BS39" s="99">
        <f t="shared" si="114"/>
        <v>0</v>
      </c>
      <c r="BT39" s="99">
        <f t="shared" si="114"/>
        <v>0</v>
      </c>
      <c r="BU39" s="99">
        <f t="shared" si="114"/>
        <v>0</v>
      </c>
      <c r="BV39" s="99">
        <f t="shared" si="114"/>
        <v>173580</v>
      </c>
      <c r="BW39" s="99">
        <f t="shared" ref="BW39:CN39" si="115">BW40+BW43</f>
        <v>173080</v>
      </c>
      <c r="BX39" s="99">
        <f t="shared" si="115"/>
        <v>1546702</v>
      </c>
      <c r="BY39" s="99">
        <f t="shared" si="115"/>
        <v>308789</v>
      </c>
      <c r="BZ39" s="99">
        <f t="shared" si="115"/>
        <v>0</v>
      </c>
      <c r="CA39" s="99">
        <f t="shared" si="115"/>
        <v>0</v>
      </c>
      <c r="CB39" s="99">
        <f t="shared" si="115"/>
        <v>0</v>
      </c>
      <c r="CC39" s="99" t="e">
        <f t="shared" si="115"/>
        <v>#REF!</v>
      </c>
      <c r="CD39" s="99">
        <f t="shared" si="115"/>
        <v>111271</v>
      </c>
      <c r="CE39" s="99">
        <f t="shared" si="115"/>
        <v>124772</v>
      </c>
      <c r="CF39" s="99">
        <f t="shared" si="115"/>
        <v>124772</v>
      </c>
      <c r="CG39" s="99">
        <f t="shared" si="115"/>
        <v>0</v>
      </c>
      <c r="CH39" s="99">
        <f t="shared" ref="CH39" si="116">CH40+CH43</f>
        <v>0</v>
      </c>
      <c r="CI39" s="99">
        <f t="shared" si="115"/>
        <v>0</v>
      </c>
      <c r="CJ39" s="99">
        <f t="shared" si="115"/>
        <v>0</v>
      </c>
      <c r="CK39" s="99">
        <f t="shared" si="115"/>
        <v>0</v>
      </c>
      <c r="CL39" s="99">
        <f t="shared" si="115"/>
        <v>0</v>
      </c>
      <c r="CM39" s="99">
        <f t="shared" si="115"/>
        <v>0</v>
      </c>
      <c r="CN39" s="99">
        <f t="shared" si="115"/>
        <v>0</v>
      </c>
      <c r="CO39" s="114"/>
      <c r="CP39" s="114" t="e">
        <f>#REF!+CP40+#REF!</f>
        <v>#REF!</v>
      </c>
      <c r="CS39" s="7" t="e">
        <f>J39-#REF!-#REF!</f>
        <v>#REF!</v>
      </c>
      <c r="CV39" s="7">
        <v>300</v>
      </c>
      <c r="DA39" s="99"/>
      <c r="DC39" s="7"/>
      <c r="DD39" s="7"/>
    </row>
    <row r="40" spans="1:108" s="20" customFormat="1" ht="54.75" customHeight="1">
      <c r="A40" s="215" t="s">
        <v>37</v>
      </c>
      <c r="B40" s="214" t="s">
        <v>1070</v>
      </c>
      <c r="C40" s="114"/>
      <c r="D40" s="216"/>
      <c r="E40" s="213"/>
      <c r="F40" s="213"/>
      <c r="G40" s="213"/>
      <c r="H40" s="213"/>
      <c r="I40" s="114"/>
      <c r="J40" s="99">
        <f t="shared" ref="J40:AO40" si="117">SUM(J41:J42)</f>
        <v>1387739</v>
      </c>
      <c r="K40" s="99">
        <f t="shared" si="117"/>
        <v>350872</v>
      </c>
      <c r="L40" s="99">
        <f t="shared" si="117"/>
        <v>0</v>
      </c>
      <c r="M40" s="99">
        <f t="shared" si="117"/>
        <v>0</v>
      </c>
      <c r="N40" s="99">
        <f t="shared" si="117"/>
        <v>0</v>
      </c>
      <c r="O40" s="99" t="e">
        <f t="shared" si="117"/>
        <v>#REF!</v>
      </c>
      <c r="P40" s="99" t="e">
        <f t="shared" si="117"/>
        <v>#REF!</v>
      </c>
      <c r="Q40" s="99">
        <f t="shared" si="117"/>
        <v>28440</v>
      </c>
      <c r="R40" s="99">
        <f t="shared" si="117"/>
        <v>28440</v>
      </c>
      <c r="S40" s="99" t="e">
        <f t="shared" si="117"/>
        <v>#REF!</v>
      </c>
      <c r="T40" s="99" t="e">
        <f t="shared" si="117"/>
        <v>#REF!</v>
      </c>
      <c r="U40" s="99">
        <f t="shared" si="117"/>
        <v>13000</v>
      </c>
      <c r="V40" s="99">
        <f t="shared" si="117"/>
        <v>13000</v>
      </c>
      <c r="W40" s="99">
        <f t="shared" si="117"/>
        <v>0</v>
      </c>
      <c r="X40" s="99" t="e">
        <f t="shared" si="117"/>
        <v>#REF!</v>
      </c>
      <c r="Y40" s="99">
        <f t="shared" si="117"/>
        <v>41440</v>
      </c>
      <c r="Z40" s="99">
        <f t="shared" si="117"/>
        <v>41440</v>
      </c>
      <c r="AA40" s="99" t="e">
        <f t="shared" si="117"/>
        <v>#REF!</v>
      </c>
      <c r="AB40" s="99" t="e">
        <f t="shared" si="117"/>
        <v>#REF!</v>
      </c>
      <c r="AC40" s="99">
        <f t="shared" si="117"/>
        <v>14900</v>
      </c>
      <c r="AD40" s="99">
        <f t="shared" si="117"/>
        <v>12400</v>
      </c>
      <c r="AE40" s="99">
        <f t="shared" si="117"/>
        <v>12400</v>
      </c>
      <c r="AF40" s="99">
        <f t="shared" si="117"/>
        <v>0</v>
      </c>
      <c r="AG40" s="99">
        <f t="shared" si="117"/>
        <v>0</v>
      </c>
      <c r="AH40" s="99">
        <f t="shared" si="117"/>
        <v>0</v>
      </c>
      <c r="AI40" s="99">
        <f t="shared" si="117"/>
        <v>0</v>
      </c>
      <c r="AJ40" s="99">
        <f t="shared" si="117"/>
        <v>0</v>
      </c>
      <c r="AK40" s="99">
        <f t="shared" si="117"/>
        <v>9104</v>
      </c>
      <c r="AL40" s="99">
        <f t="shared" si="117"/>
        <v>9104</v>
      </c>
      <c r="AM40" s="99">
        <f t="shared" si="117"/>
        <v>0</v>
      </c>
      <c r="AN40" s="99">
        <f t="shared" si="117"/>
        <v>0</v>
      </c>
      <c r="AO40" s="99">
        <f t="shared" si="117"/>
        <v>0</v>
      </c>
      <c r="AP40" s="99">
        <f t="shared" ref="AP40:BU40" si="118">SUM(AP41:AP42)</f>
        <v>0</v>
      </c>
      <c r="AQ40" s="99">
        <f t="shared" si="118"/>
        <v>0</v>
      </c>
      <c r="AR40" s="99">
        <f t="shared" si="118"/>
        <v>0</v>
      </c>
      <c r="AS40" s="99">
        <f t="shared" si="118"/>
        <v>0</v>
      </c>
      <c r="AT40" s="99">
        <f t="shared" si="118"/>
        <v>9104</v>
      </c>
      <c r="AU40" s="99" t="e">
        <f t="shared" si="118"/>
        <v>#REF!</v>
      </c>
      <c r="AV40" s="99">
        <f t="shared" si="118"/>
        <v>50544</v>
      </c>
      <c r="AW40" s="99">
        <f t="shared" si="118"/>
        <v>0</v>
      </c>
      <c r="AX40" s="99" t="e">
        <f t="shared" si="118"/>
        <v>#REF!</v>
      </c>
      <c r="AY40" s="99" t="e">
        <f t="shared" si="118"/>
        <v>#REF!</v>
      </c>
      <c r="AZ40" s="99">
        <f t="shared" si="118"/>
        <v>0</v>
      </c>
      <c r="BA40" s="99">
        <f t="shared" si="118"/>
        <v>0</v>
      </c>
      <c r="BB40" s="99">
        <f t="shared" si="118"/>
        <v>0</v>
      </c>
      <c r="BC40" s="99">
        <f t="shared" si="118"/>
        <v>0</v>
      </c>
      <c r="BD40" s="99" t="e">
        <f t="shared" si="118"/>
        <v>#REF!</v>
      </c>
      <c r="BE40" s="99" t="e">
        <f t="shared" si="118"/>
        <v>#REF!</v>
      </c>
      <c r="BF40" s="99" t="e">
        <f t="shared" si="118"/>
        <v>#REF!</v>
      </c>
      <c r="BG40" s="99" t="e">
        <f t="shared" si="118"/>
        <v>#REF!</v>
      </c>
      <c r="BH40" s="99">
        <f t="shared" si="118"/>
        <v>1592</v>
      </c>
      <c r="BI40" s="99">
        <f t="shared" si="118"/>
        <v>1592</v>
      </c>
      <c r="BJ40" s="99">
        <f t="shared" si="118"/>
        <v>0</v>
      </c>
      <c r="BK40" s="99">
        <f t="shared" si="118"/>
        <v>0</v>
      </c>
      <c r="BL40" s="99">
        <f t="shared" si="118"/>
        <v>0</v>
      </c>
      <c r="BM40" s="99">
        <f t="shared" si="118"/>
        <v>0</v>
      </c>
      <c r="BN40" s="99">
        <f t="shared" si="118"/>
        <v>0</v>
      </c>
      <c r="BO40" s="99">
        <f t="shared" si="118"/>
        <v>0</v>
      </c>
      <c r="BP40" s="99">
        <f t="shared" si="118"/>
        <v>69835</v>
      </c>
      <c r="BQ40" s="99">
        <f t="shared" si="118"/>
        <v>101427</v>
      </c>
      <c r="BR40" s="99">
        <f t="shared" si="118"/>
        <v>101427</v>
      </c>
      <c r="BS40" s="99">
        <f t="shared" si="118"/>
        <v>0</v>
      </c>
      <c r="BT40" s="99">
        <f t="shared" si="118"/>
        <v>0</v>
      </c>
      <c r="BU40" s="99">
        <f t="shared" si="118"/>
        <v>0</v>
      </c>
      <c r="BV40" s="99">
        <f t="shared" ref="BV40:BY40" si="119">SUM(BV41:BV42)</f>
        <v>101427</v>
      </c>
      <c r="BW40" s="99">
        <f t="shared" si="119"/>
        <v>101427</v>
      </c>
      <c r="BX40" s="99">
        <f t="shared" si="119"/>
        <v>1090223</v>
      </c>
      <c r="BY40" s="99">
        <f t="shared" si="119"/>
        <v>151971</v>
      </c>
      <c r="BZ40" s="185"/>
      <c r="CA40" s="185"/>
      <c r="CB40" s="99">
        <f t="shared" ref="CB40:CJ40" si="120">SUM(CB41:CB42)</f>
        <v>0</v>
      </c>
      <c r="CC40" s="99" t="e">
        <f t="shared" si="120"/>
        <v>#REF!</v>
      </c>
      <c r="CD40" s="99">
        <f t="shared" si="120"/>
        <v>40545</v>
      </c>
      <c r="CE40" s="99">
        <f t="shared" si="120"/>
        <v>40545</v>
      </c>
      <c r="CF40" s="99">
        <f t="shared" si="120"/>
        <v>40545</v>
      </c>
      <c r="CG40" s="99">
        <f t="shared" si="120"/>
        <v>0</v>
      </c>
      <c r="CH40" s="99">
        <f t="shared" si="120"/>
        <v>0</v>
      </c>
      <c r="CI40" s="99">
        <f t="shared" si="120"/>
        <v>0</v>
      </c>
      <c r="CJ40" s="99">
        <f t="shared" si="120"/>
        <v>0</v>
      </c>
      <c r="CK40" s="185"/>
      <c r="CL40" s="185"/>
      <c r="CM40" s="185"/>
      <c r="CN40" s="185">
        <f>SUM(CN41:CN41)</f>
        <v>0</v>
      </c>
      <c r="CO40" s="114"/>
      <c r="CP40" s="114"/>
      <c r="CS40" s="7" t="e">
        <f>J40-#REF!-#REF!</f>
        <v>#REF!</v>
      </c>
      <c r="CV40" s="7">
        <v>0</v>
      </c>
      <c r="DA40" s="99"/>
      <c r="DC40" s="7"/>
      <c r="DD40" s="7"/>
    </row>
    <row r="41" spans="1:108" ht="112.5">
      <c r="A41" s="216">
        <v>1</v>
      </c>
      <c r="B41" s="196" t="s">
        <v>1066</v>
      </c>
      <c r="C41" s="191" t="s">
        <v>1067</v>
      </c>
      <c r="D41" s="216"/>
      <c r="E41" s="191" t="s">
        <v>1069</v>
      </c>
      <c r="F41" s="535"/>
      <c r="G41" s="535"/>
      <c r="H41" s="191" t="s">
        <v>100</v>
      </c>
      <c r="I41" s="191" t="s">
        <v>1068</v>
      </c>
      <c r="J41" s="218">
        <f>988252+226262</f>
        <v>1214514</v>
      </c>
      <c r="K41" s="218">
        <v>226262</v>
      </c>
      <c r="L41" s="218"/>
      <c r="M41" s="218"/>
      <c r="N41" s="218"/>
      <c r="O41" s="100"/>
      <c r="P41" s="100"/>
      <c r="Q41" s="100"/>
      <c r="R41" s="100"/>
      <c r="S41" s="100"/>
      <c r="T41" s="100"/>
      <c r="U41" s="100"/>
      <c r="V41" s="100"/>
      <c r="W41" s="100"/>
      <c r="X41" s="100"/>
      <c r="Y41" s="100"/>
      <c r="Z41" s="100"/>
      <c r="AA41" s="100"/>
      <c r="AB41" s="100"/>
      <c r="AC41" s="100"/>
      <c r="AD41" s="100"/>
      <c r="AE41" s="100"/>
      <c r="AF41" s="100"/>
      <c r="AG41" s="100"/>
      <c r="AH41" s="100"/>
      <c r="AI41" s="100"/>
      <c r="AJ41" s="100"/>
      <c r="AK41" s="100"/>
      <c r="AL41" s="100"/>
      <c r="AM41" s="100"/>
      <c r="AN41" s="100"/>
      <c r="AO41" s="100"/>
      <c r="AP41" s="100"/>
      <c r="AQ41" s="100"/>
      <c r="AR41" s="100"/>
      <c r="AS41" s="100"/>
      <c r="AT41" s="100"/>
      <c r="AU41" s="100" t="e">
        <f>#REF!-226262</f>
        <v>#REF!</v>
      </c>
      <c r="AV41" s="100"/>
      <c r="AW41" s="100"/>
      <c r="AX41" s="100"/>
      <c r="AY41" s="100"/>
      <c r="AZ41" s="100"/>
      <c r="BA41" s="100"/>
      <c r="BB41" s="100"/>
      <c r="BC41" s="100"/>
      <c r="BD41" s="100"/>
      <c r="BE41" s="100"/>
      <c r="BF41" s="100"/>
      <c r="BG41" s="100" t="e">
        <f>AU41</f>
        <v>#REF!</v>
      </c>
      <c r="BH41" s="100"/>
      <c r="BI41" s="100"/>
      <c r="BJ41" s="100"/>
      <c r="BK41" s="100"/>
      <c r="BL41" s="100"/>
      <c r="BM41" s="100"/>
      <c r="BN41" s="100"/>
      <c r="BO41" s="100"/>
      <c r="BP41" s="100">
        <v>69835</v>
      </c>
      <c r="BQ41" s="100">
        <f>BR41</f>
        <v>99835</v>
      </c>
      <c r="BR41" s="100">
        <f>BI41-BO41+BP41+30000</f>
        <v>99835</v>
      </c>
      <c r="BS41" s="100"/>
      <c r="BT41" s="100"/>
      <c r="BU41" s="100"/>
      <c r="BV41" s="100">
        <f t="shared" ref="BV41:BW41" si="121">BQ41</f>
        <v>99835</v>
      </c>
      <c r="BW41" s="100">
        <f t="shared" si="121"/>
        <v>99835</v>
      </c>
      <c r="BX41" s="100">
        <v>1038087</v>
      </c>
      <c r="BY41" s="100">
        <v>99835</v>
      </c>
      <c r="BZ41" s="441"/>
      <c r="CA41" s="441"/>
      <c r="CB41" s="100"/>
      <c r="CC41" s="100" t="e">
        <f>#REF!-#REF!</f>
        <v>#REF!</v>
      </c>
      <c r="CD41" s="100">
        <f>CF41</f>
        <v>30165</v>
      </c>
      <c r="CE41" s="100">
        <f>SUM(CF41:CI41)</f>
        <v>30165</v>
      </c>
      <c r="CF41" s="100">
        <v>30165</v>
      </c>
      <c r="CG41" s="100"/>
      <c r="CH41" s="100"/>
      <c r="CI41" s="100"/>
      <c r="CJ41" s="100"/>
      <c r="CK41" s="441"/>
      <c r="CL41" s="441"/>
      <c r="CM41" s="441"/>
      <c r="CN41" s="441"/>
      <c r="CO41" s="216" t="s">
        <v>227</v>
      </c>
      <c r="CP41" s="216"/>
      <c r="CS41" s="146"/>
      <c r="CV41" s="146"/>
      <c r="DA41" s="100"/>
      <c r="DC41" s="7"/>
      <c r="DD41" s="146"/>
    </row>
    <row r="42" spans="1:108" s="20" customFormat="1" ht="131.25">
      <c r="A42" s="216">
        <v>2</v>
      </c>
      <c r="B42" s="217" t="s">
        <v>93</v>
      </c>
      <c r="C42" s="216" t="s">
        <v>90</v>
      </c>
      <c r="D42" s="216"/>
      <c r="E42" s="216" t="s">
        <v>94</v>
      </c>
      <c r="F42" s="216"/>
      <c r="G42" s="216"/>
      <c r="H42" s="216" t="s">
        <v>837</v>
      </c>
      <c r="I42" s="216" t="s">
        <v>994</v>
      </c>
      <c r="J42" s="100">
        <f>162845+10380</f>
        <v>173225</v>
      </c>
      <c r="K42" s="100">
        <f>114230+10380</f>
        <v>124610</v>
      </c>
      <c r="L42" s="100"/>
      <c r="M42" s="100"/>
      <c r="N42" s="100"/>
      <c r="O42" s="100" t="e">
        <f>#REF!</f>
        <v>#REF!</v>
      </c>
      <c r="P42" s="100" t="e">
        <f>#REF!</f>
        <v>#REF!</v>
      </c>
      <c r="Q42" s="100">
        <f>R42</f>
        <v>28440</v>
      </c>
      <c r="R42" s="100">
        <v>28440</v>
      </c>
      <c r="S42" s="100" t="e">
        <f>#REF!</f>
        <v>#REF!</v>
      </c>
      <c r="T42" s="100" t="e">
        <f>#REF!</f>
        <v>#REF!</v>
      </c>
      <c r="U42" s="100">
        <f>V42</f>
        <v>13000</v>
      </c>
      <c r="V42" s="100">
        <f>10000+3000</f>
        <v>13000</v>
      </c>
      <c r="W42" s="100"/>
      <c r="X42" s="100" t="e">
        <f>#REF!-#REF!+#REF!</f>
        <v>#REF!</v>
      </c>
      <c r="Y42" s="100">
        <f>Q42+U42</f>
        <v>41440</v>
      </c>
      <c r="Z42" s="100">
        <f>R42+V42</f>
        <v>41440</v>
      </c>
      <c r="AA42" s="100" t="e">
        <f>S42+W42</f>
        <v>#REF!</v>
      </c>
      <c r="AB42" s="100" t="e">
        <f>T42+X42</f>
        <v>#REF!</v>
      </c>
      <c r="AC42" s="100">
        <v>14900</v>
      </c>
      <c r="AD42" s="100">
        <v>12400</v>
      </c>
      <c r="AE42" s="100">
        <v>12400</v>
      </c>
      <c r="AF42" s="100"/>
      <c r="AG42" s="100"/>
      <c r="AH42" s="100"/>
      <c r="AI42" s="100"/>
      <c r="AJ42" s="100"/>
      <c r="AK42" s="100">
        <v>9104</v>
      </c>
      <c r="AL42" s="100">
        <v>9104</v>
      </c>
      <c r="AM42" s="100"/>
      <c r="AN42" s="100"/>
      <c r="AO42" s="100">
        <f>AH42-AM42+AN42</f>
        <v>0</v>
      </c>
      <c r="AP42" s="100"/>
      <c r="AQ42" s="100">
        <f>AI42-AN42+AO42</f>
        <v>0</v>
      </c>
      <c r="AR42" s="100"/>
      <c r="AS42" s="100"/>
      <c r="AT42" s="100">
        <f>AK42</f>
        <v>9104</v>
      </c>
      <c r="AU42" s="100">
        <f>AV42</f>
        <v>50544</v>
      </c>
      <c r="AV42" s="100">
        <f>Z42+AL42</f>
        <v>50544</v>
      </c>
      <c r="AW42" s="100"/>
      <c r="AX42" s="100" t="e">
        <f>AB42+AN42</f>
        <v>#REF!</v>
      </c>
      <c r="AY42" s="100" t="e">
        <f>AB42+AN42</f>
        <v>#REF!</v>
      </c>
      <c r="AZ42" s="100"/>
      <c r="BA42" s="100"/>
      <c r="BB42" s="100"/>
      <c r="BC42" s="100"/>
      <c r="BD42" s="100" t="e">
        <f>BE42</f>
        <v>#REF!</v>
      </c>
      <c r="BE42" s="100" t="e">
        <f>#REF!-AV42</f>
        <v>#REF!</v>
      </c>
      <c r="BF42" s="100" t="e">
        <f>BD42</f>
        <v>#REF!</v>
      </c>
      <c r="BG42" s="100" t="e">
        <f>#REF!+AU42</f>
        <v>#REF!</v>
      </c>
      <c r="BH42" s="100">
        <f>BI42</f>
        <v>1592</v>
      </c>
      <c r="BI42" s="100">
        <v>1592</v>
      </c>
      <c r="BJ42" s="100"/>
      <c r="BK42" s="100"/>
      <c r="BL42" s="99"/>
      <c r="BM42" s="236"/>
      <c r="BN42" s="236"/>
      <c r="BO42" s="236"/>
      <c r="BP42" s="218"/>
      <c r="BQ42" s="325">
        <f>BR42</f>
        <v>1592</v>
      </c>
      <c r="BR42" s="325">
        <v>1592</v>
      </c>
      <c r="BS42" s="100"/>
      <c r="BT42" s="100"/>
      <c r="BU42" s="100"/>
      <c r="BV42" s="100">
        <f>BQ42</f>
        <v>1592</v>
      </c>
      <c r="BW42" s="100">
        <f>BR42</f>
        <v>1592</v>
      </c>
      <c r="BX42" s="100">
        <v>52136</v>
      </c>
      <c r="BY42" s="100">
        <v>52136</v>
      </c>
      <c r="BZ42" s="441"/>
      <c r="CA42" s="441"/>
      <c r="CB42" s="100"/>
      <c r="CC42" s="100" t="e">
        <f>#REF!-#REF!</f>
        <v>#REF!</v>
      </c>
      <c r="CD42" s="100">
        <f>CF42</f>
        <v>10380</v>
      </c>
      <c r="CE42" s="100">
        <v>10380</v>
      </c>
      <c r="CF42" s="100">
        <v>10380</v>
      </c>
      <c r="CG42" s="100"/>
      <c r="CH42" s="100"/>
      <c r="CI42" s="100"/>
      <c r="CJ42" s="100"/>
      <c r="CK42" s="441"/>
      <c r="CL42" s="441"/>
      <c r="CM42" s="441"/>
      <c r="CN42" s="441"/>
      <c r="CO42" s="216" t="s">
        <v>91</v>
      </c>
      <c r="CP42" s="114"/>
      <c r="CS42" s="7"/>
      <c r="CV42" s="7"/>
      <c r="DA42" s="100"/>
      <c r="DB42" s="146"/>
      <c r="DC42" s="7"/>
      <c r="DD42" s="7"/>
    </row>
    <row r="43" spans="1:108" s="20" customFormat="1" ht="34.5" customHeight="1">
      <c r="A43" s="215" t="s">
        <v>45</v>
      </c>
      <c r="B43" s="214" t="s">
        <v>46</v>
      </c>
      <c r="C43" s="114"/>
      <c r="D43" s="216"/>
      <c r="E43" s="213"/>
      <c r="F43" s="213"/>
      <c r="G43" s="213"/>
      <c r="H43" s="213"/>
      <c r="I43" s="114"/>
      <c r="J43" s="99">
        <f t="shared" ref="J43:AO43" si="122">SUM(J44:J47)</f>
        <v>583131.19999999995</v>
      </c>
      <c r="K43" s="99">
        <f t="shared" si="122"/>
        <v>284012.2</v>
      </c>
      <c r="L43" s="99">
        <f t="shared" si="122"/>
        <v>0</v>
      </c>
      <c r="M43" s="99">
        <f t="shared" si="122"/>
        <v>0</v>
      </c>
      <c r="N43" s="99">
        <f t="shared" si="122"/>
        <v>0</v>
      </c>
      <c r="O43" s="99" t="e">
        <f t="shared" si="122"/>
        <v>#REF!</v>
      </c>
      <c r="P43" s="99" t="e">
        <f t="shared" si="122"/>
        <v>#REF!</v>
      </c>
      <c r="Q43" s="99" t="e">
        <f t="shared" si="122"/>
        <v>#REF!</v>
      </c>
      <c r="R43" s="99" t="e">
        <f t="shared" si="122"/>
        <v>#REF!</v>
      </c>
      <c r="S43" s="99" t="e">
        <f t="shared" si="122"/>
        <v>#REF!</v>
      </c>
      <c r="T43" s="99" t="e">
        <f t="shared" si="122"/>
        <v>#REF!</v>
      </c>
      <c r="U43" s="99" t="e">
        <f t="shared" si="122"/>
        <v>#REF!</v>
      </c>
      <c r="V43" s="99" t="e">
        <f t="shared" si="122"/>
        <v>#REF!</v>
      </c>
      <c r="W43" s="99">
        <f t="shared" si="122"/>
        <v>0</v>
      </c>
      <c r="X43" s="99" t="e">
        <f t="shared" si="122"/>
        <v>#REF!</v>
      </c>
      <c r="Y43" s="99" t="e">
        <f t="shared" si="122"/>
        <v>#REF!</v>
      </c>
      <c r="Z43" s="99" t="e">
        <f t="shared" si="122"/>
        <v>#REF!</v>
      </c>
      <c r="AA43" s="99" t="e">
        <f t="shared" si="122"/>
        <v>#REF!</v>
      </c>
      <c r="AB43" s="99" t="e">
        <f t="shared" si="122"/>
        <v>#REF!</v>
      </c>
      <c r="AC43" s="99">
        <f t="shared" si="122"/>
        <v>80069.2</v>
      </c>
      <c r="AD43" s="99">
        <f t="shared" si="122"/>
        <v>54869.2</v>
      </c>
      <c r="AE43" s="99">
        <f t="shared" si="122"/>
        <v>54869.2</v>
      </c>
      <c r="AF43" s="99">
        <f t="shared" si="122"/>
        <v>0</v>
      </c>
      <c r="AG43" s="99">
        <f t="shared" si="122"/>
        <v>0</v>
      </c>
      <c r="AH43" s="99">
        <f t="shared" si="122"/>
        <v>0</v>
      </c>
      <c r="AI43" s="99">
        <f t="shared" si="122"/>
        <v>0</v>
      </c>
      <c r="AJ43" s="99">
        <f t="shared" si="122"/>
        <v>0</v>
      </c>
      <c r="AK43" s="99">
        <f t="shared" si="122"/>
        <v>48354.2</v>
      </c>
      <c r="AL43" s="99">
        <f t="shared" si="122"/>
        <v>48354.2</v>
      </c>
      <c r="AM43" s="99">
        <f t="shared" si="122"/>
        <v>0</v>
      </c>
      <c r="AN43" s="99">
        <f t="shared" si="122"/>
        <v>0</v>
      </c>
      <c r="AO43" s="99">
        <f t="shared" si="122"/>
        <v>0</v>
      </c>
      <c r="AP43" s="99">
        <f t="shared" ref="AP43:BU43" si="123">SUM(AP44:AP47)</f>
        <v>0</v>
      </c>
      <c r="AQ43" s="99">
        <f t="shared" si="123"/>
        <v>0</v>
      </c>
      <c r="AR43" s="99">
        <f t="shared" si="123"/>
        <v>0</v>
      </c>
      <c r="AS43" s="99">
        <f t="shared" si="123"/>
        <v>30285</v>
      </c>
      <c r="AT43" s="99">
        <f t="shared" si="123"/>
        <v>48354.2</v>
      </c>
      <c r="AU43" s="99" t="e">
        <f t="shared" si="123"/>
        <v>#REF!</v>
      </c>
      <c r="AV43" s="99" t="e">
        <f t="shared" si="123"/>
        <v>#REF!</v>
      </c>
      <c r="AW43" s="99" t="e">
        <f t="shared" si="123"/>
        <v>#REF!</v>
      </c>
      <c r="AX43" s="99" t="e">
        <f t="shared" si="123"/>
        <v>#REF!</v>
      </c>
      <c r="AY43" s="99" t="e">
        <f t="shared" si="123"/>
        <v>#REF!</v>
      </c>
      <c r="AZ43" s="99">
        <f t="shared" si="123"/>
        <v>90638</v>
      </c>
      <c r="BA43" s="99">
        <f t="shared" si="123"/>
        <v>90638</v>
      </c>
      <c r="BB43" s="99">
        <f t="shared" si="123"/>
        <v>0</v>
      </c>
      <c r="BC43" s="99" t="e">
        <f t="shared" si="123"/>
        <v>#REF!</v>
      </c>
      <c r="BD43" s="99" t="e">
        <f t="shared" si="123"/>
        <v>#REF!</v>
      </c>
      <c r="BE43" s="99" t="e">
        <f t="shared" si="123"/>
        <v>#REF!</v>
      </c>
      <c r="BF43" s="99" t="e">
        <f t="shared" si="123"/>
        <v>#REF!</v>
      </c>
      <c r="BG43" s="99" t="e">
        <f t="shared" si="123"/>
        <v>#REF!</v>
      </c>
      <c r="BH43" s="99">
        <f t="shared" si="123"/>
        <v>97153</v>
      </c>
      <c r="BI43" s="99">
        <f t="shared" si="123"/>
        <v>97153</v>
      </c>
      <c r="BJ43" s="99">
        <f t="shared" si="123"/>
        <v>0</v>
      </c>
      <c r="BK43" s="99">
        <f t="shared" si="123"/>
        <v>0</v>
      </c>
      <c r="BL43" s="99">
        <f t="shared" si="123"/>
        <v>0</v>
      </c>
      <c r="BM43" s="99">
        <f t="shared" si="123"/>
        <v>0</v>
      </c>
      <c r="BN43" s="99">
        <f t="shared" si="123"/>
        <v>0</v>
      </c>
      <c r="BO43" s="99">
        <f t="shared" si="123"/>
        <v>0</v>
      </c>
      <c r="BP43" s="99">
        <f t="shared" si="123"/>
        <v>4500</v>
      </c>
      <c r="BQ43" s="99">
        <f t="shared" si="123"/>
        <v>72153</v>
      </c>
      <c r="BR43" s="99">
        <f t="shared" si="123"/>
        <v>71653</v>
      </c>
      <c r="BS43" s="99">
        <f t="shared" si="123"/>
        <v>0</v>
      </c>
      <c r="BT43" s="99">
        <f t="shared" si="123"/>
        <v>0</v>
      </c>
      <c r="BU43" s="99">
        <f t="shared" si="123"/>
        <v>0</v>
      </c>
      <c r="BV43" s="99">
        <f t="shared" ref="BV43:BY43" si="124">SUM(BV44:BV47)</f>
        <v>72153</v>
      </c>
      <c r="BW43" s="99">
        <f t="shared" si="124"/>
        <v>71653</v>
      </c>
      <c r="BX43" s="99">
        <f t="shared" si="124"/>
        <v>456479</v>
      </c>
      <c r="BY43" s="99">
        <f t="shared" si="124"/>
        <v>156818</v>
      </c>
      <c r="BZ43" s="185"/>
      <c r="CA43" s="185"/>
      <c r="CB43" s="99">
        <f t="shared" ref="CB43:CJ43" si="125">SUM(CB44:CB47)</f>
        <v>0</v>
      </c>
      <c r="CC43" s="99" t="e">
        <f t="shared" si="125"/>
        <v>#REF!</v>
      </c>
      <c r="CD43" s="99">
        <f t="shared" si="125"/>
        <v>70726</v>
      </c>
      <c r="CE43" s="99">
        <f t="shared" si="125"/>
        <v>84227</v>
      </c>
      <c r="CF43" s="99">
        <f t="shared" si="125"/>
        <v>84227</v>
      </c>
      <c r="CG43" s="99">
        <f t="shared" si="125"/>
        <v>0</v>
      </c>
      <c r="CH43" s="99">
        <f t="shared" si="125"/>
        <v>0</v>
      </c>
      <c r="CI43" s="99">
        <f t="shared" si="125"/>
        <v>0</v>
      </c>
      <c r="CJ43" s="99">
        <f t="shared" si="125"/>
        <v>0</v>
      </c>
      <c r="CK43" s="185"/>
      <c r="CL43" s="185"/>
      <c r="CM43" s="185"/>
      <c r="CN43" s="185">
        <f>SUM(CN44:CN47)</f>
        <v>0</v>
      </c>
      <c r="CO43" s="114"/>
      <c r="CP43" s="114"/>
      <c r="CS43" s="7" t="e">
        <f>J43-#REF!-#REF!</f>
        <v>#REF!</v>
      </c>
      <c r="CV43" s="7">
        <v>0</v>
      </c>
      <c r="DA43" s="99"/>
      <c r="DC43" s="7"/>
      <c r="DD43" s="7"/>
    </row>
    <row r="44" spans="1:108" ht="84.75" customHeight="1">
      <c r="A44" s="216">
        <v>1</v>
      </c>
      <c r="B44" s="217" t="s">
        <v>98</v>
      </c>
      <c r="C44" s="216" t="s">
        <v>99</v>
      </c>
      <c r="D44" s="216" t="s">
        <v>142</v>
      </c>
      <c r="E44" s="216"/>
      <c r="F44" s="216"/>
      <c r="G44" s="216"/>
      <c r="H44" s="216" t="s">
        <v>134</v>
      </c>
      <c r="I44" s="216" t="s">
        <v>1033</v>
      </c>
      <c r="J44" s="364">
        <v>164268</v>
      </c>
      <c r="K44" s="364">
        <v>164268</v>
      </c>
      <c r="L44" s="364"/>
      <c r="M44" s="364"/>
      <c r="N44" s="364"/>
      <c r="O44" s="100" t="e">
        <f>#REF!</f>
        <v>#REF!</v>
      </c>
      <c r="P44" s="100" t="e">
        <f>#REF!</f>
        <v>#REF!</v>
      </c>
      <c r="Q44" s="100" t="e">
        <f>#REF!</f>
        <v>#REF!</v>
      </c>
      <c r="R44" s="100" t="e">
        <f>#REF!</f>
        <v>#REF!</v>
      </c>
      <c r="S44" s="100" t="e">
        <f>#REF!</f>
        <v>#REF!</v>
      </c>
      <c r="T44" s="100" t="e">
        <f>#REF!</f>
        <v>#REF!</v>
      </c>
      <c r="U44" s="100" t="e">
        <f>#REF!-#REF!+#REF!</f>
        <v>#REF!</v>
      </c>
      <c r="V44" s="100" t="e">
        <f>#REF!-#REF!+#REF!</f>
        <v>#REF!</v>
      </c>
      <c r="W44" s="100"/>
      <c r="X44" s="100" t="e">
        <f>#REF!-#REF!+#REF!</f>
        <v>#REF!</v>
      </c>
      <c r="Y44" s="100" t="e">
        <f t="shared" ref="Y44:AB44" si="126">Q44+U44</f>
        <v>#REF!</v>
      </c>
      <c r="Z44" s="100" t="e">
        <f t="shared" si="126"/>
        <v>#REF!</v>
      </c>
      <c r="AA44" s="100" t="e">
        <f t="shared" si="126"/>
        <v>#REF!</v>
      </c>
      <c r="AB44" s="100" t="e">
        <f t="shared" si="126"/>
        <v>#REF!</v>
      </c>
      <c r="AC44" s="100">
        <v>60000</v>
      </c>
      <c r="AD44" s="100">
        <f>AE44</f>
        <v>34800</v>
      </c>
      <c r="AE44" s="100">
        <v>34800</v>
      </c>
      <c r="AF44" s="100"/>
      <c r="AG44" s="100"/>
      <c r="AH44" s="100"/>
      <c r="AI44" s="100"/>
      <c r="AJ44" s="100"/>
      <c r="AK44" s="100">
        <f>AD44-AI44+AJ44-4515</f>
        <v>30285</v>
      </c>
      <c r="AL44" s="100">
        <f>AE44-AI44+AJ44-4515</f>
        <v>30285</v>
      </c>
      <c r="AM44" s="100"/>
      <c r="AN44" s="100"/>
      <c r="AO44" s="100"/>
      <c r="AP44" s="100"/>
      <c r="AQ44" s="100"/>
      <c r="AR44" s="100"/>
      <c r="AS44" s="100">
        <f>AK44</f>
        <v>30285</v>
      </c>
      <c r="AT44" s="100">
        <f>AL44</f>
        <v>30285</v>
      </c>
      <c r="AU44" s="100" t="e">
        <f>AV44</f>
        <v>#REF!</v>
      </c>
      <c r="AV44" s="100" t="e">
        <f>Z44+AL44</f>
        <v>#REF!</v>
      </c>
      <c r="AW44" s="100" t="e">
        <f>AA44+AM44</f>
        <v>#REF!</v>
      </c>
      <c r="AX44" s="100" t="e">
        <f>AB44+AN44</f>
        <v>#REF!</v>
      </c>
      <c r="AY44" s="185" t="e">
        <f>#REF!-AU44</f>
        <v>#REF!</v>
      </c>
      <c r="AZ44" s="100">
        <v>90638</v>
      </c>
      <c r="BA44" s="100">
        <v>90638</v>
      </c>
      <c r="BB44" s="100"/>
      <c r="BC44" s="100"/>
      <c r="BD44" s="100">
        <v>95153</v>
      </c>
      <c r="BE44" s="100" t="e">
        <f>#REF!-AV44</f>
        <v>#REF!</v>
      </c>
      <c r="BF44" s="100" t="e">
        <f>BE44-AP44</f>
        <v>#REF!</v>
      </c>
      <c r="BG44" s="100" t="e">
        <f>#REF!+AV44</f>
        <v>#REF!</v>
      </c>
      <c r="BH44" s="100">
        <v>95153</v>
      </c>
      <c r="BI44" s="100">
        <v>95153</v>
      </c>
      <c r="BJ44" s="100"/>
      <c r="BK44" s="100"/>
      <c r="BL44" s="100"/>
      <c r="BM44" s="100"/>
      <c r="BN44" s="100"/>
      <c r="BO44" s="100"/>
      <c r="BP44" s="100"/>
      <c r="BQ44" s="100">
        <f>BR44</f>
        <v>65153</v>
      </c>
      <c r="BR44" s="100">
        <f>BI44-BO44+BP44-30000</f>
        <v>65153</v>
      </c>
      <c r="BS44" s="100"/>
      <c r="BT44" s="100"/>
      <c r="BU44" s="100"/>
      <c r="BV44" s="100">
        <f>BQ44</f>
        <v>65153</v>
      </c>
      <c r="BW44" s="100">
        <f>BR44</f>
        <v>65153</v>
      </c>
      <c r="BX44" s="100">
        <v>115438</v>
      </c>
      <c r="BY44" s="100">
        <v>115438</v>
      </c>
      <c r="BZ44" s="441"/>
      <c r="CA44" s="441"/>
      <c r="CB44" s="100"/>
      <c r="CC44" s="100" t="e">
        <f>#REF!-#REF!</f>
        <v>#REF!</v>
      </c>
      <c r="CD44" s="100">
        <f>CF44</f>
        <v>40680</v>
      </c>
      <c r="CE44" s="100">
        <f>SUM(CF44:CI44)</f>
        <v>40680</v>
      </c>
      <c r="CF44" s="100">
        <v>40680</v>
      </c>
      <c r="CG44" s="100"/>
      <c r="CH44" s="100"/>
      <c r="CI44" s="100"/>
      <c r="CJ44" s="100"/>
      <c r="CK44" s="441"/>
      <c r="CL44" s="441"/>
      <c r="CM44" s="441"/>
      <c r="CN44" s="441"/>
      <c r="CO44" s="216" t="s">
        <v>179</v>
      </c>
      <c r="CP44" s="216" t="s">
        <v>101</v>
      </c>
      <c r="CQ44" s="18" t="s">
        <v>102</v>
      </c>
      <c r="CS44" s="7" t="e">
        <f>J44-#REF!-#REF!</f>
        <v>#REF!</v>
      </c>
      <c r="CT44" s="18" t="s">
        <v>103</v>
      </c>
      <c r="CV44" s="7">
        <v>0</v>
      </c>
      <c r="DA44" s="100"/>
      <c r="DC44" s="7"/>
      <c r="DD44" s="7"/>
    </row>
    <row r="45" spans="1:108" s="20" customFormat="1" ht="69.75" customHeight="1">
      <c r="A45" s="216">
        <v>2</v>
      </c>
      <c r="B45" s="217" t="s">
        <v>96</v>
      </c>
      <c r="C45" s="216" t="s">
        <v>90</v>
      </c>
      <c r="D45" s="216"/>
      <c r="E45" s="216" t="s">
        <v>97</v>
      </c>
      <c r="F45" s="216"/>
      <c r="G45" s="216"/>
      <c r="H45" s="216" t="s">
        <v>1243</v>
      </c>
      <c r="I45" s="216" t="s">
        <v>1244</v>
      </c>
      <c r="J45" s="100">
        <f>68030.2+29314</f>
        <v>97344.2</v>
      </c>
      <c r="K45" s="100">
        <f>J45</f>
        <v>97344.2</v>
      </c>
      <c r="L45" s="100"/>
      <c r="M45" s="100"/>
      <c r="N45" s="100"/>
      <c r="O45" s="100" t="e">
        <f>#REF!</f>
        <v>#REF!</v>
      </c>
      <c r="P45" s="100" t="e">
        <f>#REF!</f>
        <v>#REF!</v>
      </c>
      <c r="Q45" s="100">
        <f>R45</f>
        <v>10500</v>
      </c>
      <c r="R45" s="100">
        <v>10500</v>
      </c>
      <c r="S45" s="100" t="e">
        <f>#REF!</f>
        <v>#REF!</v>
      </c>
      <c r="T45" s="100" t="e">
        <f>#REF!</f>
        <v>#REF!</v>
      </c>
      <c r="U45" s="100">
        <f>V45</f>
        <v>6311</v>
      </c>
      <c r="V45" s="100">
        <v>6311</v>
      </c>
      <c r="W45" s="100"/>
      <c r="X45" s="100" t="e">
        <f>#REF!-#REF!+#REF!</f>
        <v>#REF!</v>
      </c>
      <c r="Y45" s="100">
        <f>Q45+U45</f>
        <v>16811</v>
      </c>
      <c r="Z45" s="100">
        <f t="shared" ref="Z45:AB45" si="127">R45+V45</f>
        <v>16811</v>
      </c>
      <c r="AA45" s="100" t="e">
        <f t="shared" si="127"/>
        <v>#REF!</v>
      </c>
      <c r="AB45" s="100" t="e">
        <f t="shared" si="127"/>
        <v>#REF!</v>
      </c>
      <c r="AC45" s="100">
        <f>AE45</f>
        <v>20069.199999999997</v>
      </c>
      <c r="AD45" s="100">
        <v>20069.199999999997</v>
      </c>
      <c r="AE45" s="100">
        <v>20069.199999999997</v>
      </c>
      <c r="AF45" s="100"/>
      <c r="AG45" s="100"/>
      <c r="AH45" s="100"/>
      <c r="AI45" s="100"/>
      <c r="AJ45" s="100"/>
      <c r="AK45" s="100">
        <v>18069.199999999997</v>
      </c>
      <c r="AL45" s="100">
        <v>18069.199999999997</v>
      </c>
      <c r="AM45" s="100"/>
      <c r="AN45" s="100"/>
      <c r="AO45" s="100"/>
      <c r="AP45" s="100"/>
      <c r="AQ45" s="100"/>
      <c r="AR45" s="100"/>
      <c r="AS45" s="100"/>
      <c r="AT45" s="100">
        <f>AK45</f>
        <v>18069.199999999997</v>
      </c>
      <c r="AU45" s="100">
        <f>AV45</f>
        <v>34880.199999999997</v>
      </c>
      <c r="AV45" s="100">
        <f>Z45+AL45</f>
        <v>34880.199999999997</v>
      </c>
      <c r="AW45" s="100"/>
      <c r="AX45" s="100" t="e">
        <f t="shared" ref="AX45" si="128">AB45+AN45</f>
        <v>#REF!</v>
      </c>
      <c r="AY45" s="100" t="e">
        <f t="shared" ref="AY45" si="129">AB45+AN45</f>
        <v>#REF!</v>
      </c>
      <c r="AZ45" s="100"/>
      <c r="BA45" s="100"/>
      <c r="BB45" s="100"/>
      <c r="BC45" s="100" t="e">
        <f>AY45</f>
        <v>#REF!</v>
      </c>
      <c r="BD45" s="100" t="e">
        <f>BE45</f>
        <v>#REF!</v>
      </c>
      <c r="BE45" s="100" t="e">
        <f>#REF!-AV45</f>
        <v>#REF!</v>
      </c>
      <c r="BF45" s="100" t="e">
        <f>BD45</f>
        <v>#REF!</v>
      </c>
      <c r="BG45" s="100" t="e">
        <f>#REF!+AU45</f>
        <v>#REF!</v>
      </c>
      <c r="BH45" s="100">
        <f>BI45</f>
        <v>2000</v>
      </c>
      <c r="BI45" s="100">
        <v>2000</v>
      </c>
      <c r="BJ45" s="100"/>
      <c r="BK45" s="100"/>
      <c r="BL45" s="99"/>
      <c r="BM45" s="236"/>
      <c r="BN45" s="236"/>
      <c r="BO45" s="236"/>
      <c r="BP45" s="218">
        <f>2000</f>
        <v>2000</v>
      </c>
      <c r="BQ45" s="325">
        <f>BR45</f>
        <v>4000</v>
      </c>
      <c r="BR45" s="325">
        <v>4000</v>
      </c>
      <c r="BS45" s="100"/>
      <c r="BT45" s="100"/>
      <c r="BU45" s="100"/>
      <c r="BV45" s="100">
        <f t="shared" ref="BV45" si="130">BQ45</f>
        <v>4000</v>
      </c>
      <c r="BW45" s="100">
        <f t="shared" ref="BW45" si="131">BR45</f>
        <v>4000</v>
      </c>
      <c r="BX45" s="100">
        <v>38880</v>
      </c>
      <c r="BY45" s="100">
        <v>38880</v>
      </c>
      <c r="BZ45" s="441"/>
      <c r="CA45" s="441"/>
      <c r="CB45" s="100"/>
      <c r="CC45" s="100" t="e">
        <f>#REF!-#REF!</f>
        <v>#REF!</v>
      </c>
      <c r="CD45" s="100">
        <f>CF45</f>
        <v>27314</v>
      </c>
      <c r="CE45" s="100">
        <f>SUM(CF45:CI45)</f>
        <v>27314</v>
      </c>
      <c r="CF45" s="100">
        <v>27314</v>
      </c>
      <c r="CG45" s="100"/>
      <c r="CH45" s="100"/>
      <c r="CI45" s="100"/>
      <c r="CJ45" s="100"/>
      <c r="CK45" s="441"/>
      <c r="CL45" s="441"/>
      <c r="CM45" s="441"/>
      <c r="CN45" s="441"/>
      <c r="CO45" s="216" t="s">
        <v>91</v>
      </c>
      <c r="CP45" s="114"/>
      <c r="CS45" s="7"/>
      <c r="CV45" s="7"/>
      <c r="DA45" s="100"/>
      <c r="DB45" s="146"/>
      <c r="DC45" s="7"/>
      <c r="DD45" s="7"/>
    </row>
    <row r="46" spans="1:108" s="20" customFormat="1" ht="75">
      <c r="A46" s="216">
        <v>3</v>
      </c>
      <c r="B46" s="196" t="s">
        <v>715</v>
      </c>
      <c r="C46" s="191" t="s">
        <v>117</v>
      </c>
      <c r="D46" s="216"/>
      <c r="E46" s="213"/>
      <c r="F46" s="213"/>
      <c r="G46" s="213"/>
      <c r="H46" s="535" t="s">
        <v>709</v>
      </c>
      <c r="I46" s="216" t="s">
        <v>1134</v>
      </c>
      <c r="J46" s="100">
        <v>5800</v>
      </c>
      <c r="K46" s="100">
        <v>5800</v>
      </c>
      <c r="L46" s="100"/>
      <c r="M46" s="100"/>
      <c r="N46" s="100"/>
      <c r="O46" s="100"/>
      <c r="P46" s="100"/>
      <c r="Q46" s="100"/>
      <c r="R46" s="100"/>
      <c r="S46" s="100"/>
      <c r="T46" s="100"/>
      <c r="U46" s="100"/>
      <c r="V46" s="100"/>
      <c r="W46" s="100"/>
      <c r="X46" s="100"/>
      <c r="Y46" s="100"/>
      <c r="Z46" s="100"/>
      <c r="AA46" s="100"/>
      <c r="AB46" s="100"/>
      <c r="AC46" s="100"/>
      <c r="AD46" s="100"/>
      <c r="AE46" s="100"/>
      <c r="AF46" s="100"/>
      <c r="AG46" s="99"/>
      <c r="AH46" s="99"/>
      <c r="AI46" s="99"/>
      <c r="AJ46" s="99"/>
      <c r="AK46" s="99"/>
      <c r="AL46" s="99"/>
      <c r="AM46" s="99"/>
      <c r="AN46" s="99"/>
      <c r="AO46" s="99"/>
      <c r="AP46" s="99"/>
      <c r="AQ46" s="99"/>
      <c r="AR46" s="99"/>
      <c r="AS46" s="99"/>
      <c r="AT46" s="99"/>
      <c r="AU46" s="100">
        <v>50</v>
      </c>
      <c r="AV46" s="99"/>
      <c r="AW46" s="99"/>
      <c r="AX46" s="99"/>
      <c r="AY46" s="185"/>
      <c r="AZ46" s="99"/>
      <c r="BA46" s="99"/>
      <c r="BB46" s="99"/>
      <c r="BC46" s="99"/>
      <c r="BD46" s="99"/>
      <c r="BE46" s="99"/>
      <c r="BF46" s="99"/>
      <c r="BG46" s="100">
        <f>BH46+500</f>
        <v>500</v>
      </c>
      <c r="BH46" s="100">
        <v>0</v>
      </c>
      <c r="BI46" s="99"/>
      <c r="BJ46" s="99"/>
      <c r="BK46" s="99"/>
      <c r="BL46" s="99"/>
      <c r="BM46" s="99"/>
      <c r="BN46" s="99"/>
      <c r="BO46" s="99"/>
      <c r="BP46" s="100">
        <f>1000+1500</f>
        <v>2500</v>
      </c>
      <c r="BQ46" s="100">
        <f>BG46-BO46+BP46</f>
        <v>3000</v>
      </c>
      <c r="BR46" s="100">
        <f>BI46-BO46+BP46</f>
        <v>2500</v>
      </c>
      <c r="BS46" s="99"/>
      <c r="BT46" s="99"/>
      <c r="BU46" s="99"/>
      <c r="BV46" s="100">
        <f t="shared" ref="BV46:BW46" si="132">BQ46</f>
        <v>3000</v>
      </c>
      <c r="BW46" s="100">
        <f t="shared" si="132"/>
        <v>2500</v>
      </c>
      <c r="BX46" s="100">
        <f t="shared" ref="BX46" si="133">AU46+BQ46</f>
        <v>3050</v>
      </c>
      <c r="BY46" s="100">
        <v>2500</v>
      </c>
      <c r="BZ46" s="185"/>
      <c r="CA46" s="185"/>
      <c r="CB46" s="99"/>
      <c r="CC46" s="100" t="e">
        <f>#REF!-BX46</f>
        <v>#REF!</v>
      </c>
      <c r="CD46" s="100">
        <f t="shared" ref="CD46" si="134">CF46</f>
        <v>2732</v>
      </c>
      <c r="CE46" s="100">
        <f>SUM(CF46:CI46)</f>
        <v>2732</v>
      </c>
      <c r="CF46" s="100">
        <v>2732</v>
      </c>
      <c r="CG46" s="99"/>
      <c r="CH46" s="99"/>
      <c r="CI46" s="99"/>
      <c r="CJ46" s="99"/>
      <c r="CK46" s="441"/>
      <c r="CL46" s="441"/>
      <c r="CM46" s="185"/>
      <c r="CN46" s="185"/>
      <c r="CO46" s="216" t="s">
        <v>124</v>
      </c>
      <c r="CP46" s="114"/>
      <c r="CS46" s="7"/>
      <c r="CV46" s="7"/>
      <c r="DA46" s="100"/>
      <c r="DC46" s="7"/>
      <c r="DD46" s="7"/>
    </row>
    <row r="47" spans="1:108" s="20" customFormat="1" ht="93.75">
      <c r="A47" s="216">
        <v>4</v>
      </c>
      <c r="B47" s="196" t="s">
        <v>609</v>
      </c>
      <c r="C47" s="191" t="s">
        <v>117</v>
      </c>
      <c r="D47" s="216"/>
      <c r="E47" s="213"/>
      <c r="F47" s="213"/>
      <c r="G47" s="213"/>
      <c r="H47" s="535" t="s">
        <v>1156</v>
      </c>
      <c r="I47" s="138" t="s">
        <v>610</v>
      </c>
      <c r="J47" s="218">
        <f>299719+K47-600</f>
        <v>315719</v>
      </c>
      <c r="K47" s="218">
        <f>600+16000</f>
        <v>16600</v>
      </c>
      <c r="L47" s="218"/>
      <c r="M47" s="218"/>
      <c r="N47" s="218"/>
      <c r="O47" s="100"/>
      <c r="P47" s="100"/>
      <c r="Q47" s="100"/>
      <c r="R47" s="100"/>
      <c r="S47" s="100"/>
      <c r="T47" s="100"/>
      <c r="U47" s="100"/>
      <c r="V47" s="100"/>
      <c r="W47" s="100"/>
      <c r="X47" s="100"/>
      <c r="Y47" s="100"/>
      <c r="Z47" s="100"/>
      <c r="AA47" s="100"/>
      <c r="AB47" s="100"/>
      <c r="AC47" s="100"/>
      <c r="AD47" s="4"/>
      <c r="AE47" s="100"/>
      <c r="AF47" s="100"/>
      <c r="AG47" s="99"/>
      <c r="AH47" s="99"/>
      <c r="AI47" s="99"/>
      <c r="AJ47" s="99"/>
      <c r="AK47" s="99"/>
      <c r="AL47" s="99"/>
      <c r="AM47" s="99"/>
      <c r="AN47" s="99"/>
      <c r="AO47" s="99"/>
      <c r="AP47" s="99"/>
      <c r="AQ47" s="99"/>
      <c r="AR47" s="99"/>
      <c r="AS47" s="99"/>
      <c r="AT47" s="99"/>
      <c r="AU47" s="100"/>
      <c r="AV47" s="99"/>
      <c r="AW47" s="99"/>
      <c r="AX47" s="99"/>
      <c r="AY47" s="99"/>
      <c r="AZ47" s="99"/>
      <c r="BA47" s="99"/>
      <c r="BB47" s="99"/>
      <c r="BC47" s="99"/>
      <c r="BD47" s="99"/>
      <c r="BE47" s="99"/>
      <c r="BF47" s="99"/>
      <c r="BG47" s="100"/>
      <c r="BH47" s="100"/>
      <c r="BI47" s="99"/>
      <c r="BJ47" s="99"/>
      <c r="BK47" s="99"/>
      <c r="BL47" s="99"/>
      <c r="BM47" s="99"/>
      <c r="BN47" s="99"/>
      <c r="BO47" s="99"/>
      <c r="BP47" s="100"/>
      <c r="BQ47" s="100"/>
      <c r="BR47" s="100"/>
      <c r="BS47" s="99"/>
      <c r="BT47" s="99"/>
      <c r="BU47" s="99"/>
      <c r="BV47" s="100"/>
      <c r="BW47" s="100"/>
      <c r="BX47" s="100">
        <v>299111</v>
      </c>
      <c r="BY47" s="99"/>
      <c r="BZ47" s="185"/>
      <c r="CA47" s="185"/>
      <c r="CB47" s="99"/>
      <c r="CC47" s="100"/>
      <c r="CD47" s="100"/>
      <c r="CE47" s="100">
        <f>SUM(CF47:CI47)</f>
        <v>13501</v>
      </c>
      <c r="CF47" s="100">
        <v>13501</v>
      </c>
      <c r="CG47" s="99"/>
      <c r="CH47" s="99"/>
      <c r="CI47" s="99"/>
      <c r="CJ47" s="99"/>
      <c r="CK47" s="441"/>
      <c r="CL47" s="441"/>
      <c r="CM47" s="185"/>
      <c r="CN47" s="185"/>
      <c r="CO47" s="216" t="s">
        <v>227</v>
      </c>
      <c r="CP47" s="114"/>
      <c r="CS47" s="7"/>
      <c r="CV47" s="7"/>
      <c r="DA47" s="367"/>
      <c r="DC47" s="7"/>
      <c r="DD47" s="7"/>
    </row>
    <row r="48" spans="1:108" s="20" customFormat="1" ht="27" customHeight="1">
      <c r="A48" s="114" t="s">
        <v>182</v>
      </c>
      <c r="B48" s="214" t="s">
        <v>713</v>
      </c>
      <c r="C48" s="114"/>
      <c r="D48" s="216" t="s">
        <v>142</v>
      </c>
      <c r="E48" s="213"/>
      <c r="F48" s="213"/>
      <c r="G48" s="213"/>
      <c r="H48" s="213"/>
      <c r="I48" s="114"/>
      <c r="J48" s="236">
        <f>J49</f>
        <v>10531</v>
      </c>
      <c r="K48" s="236">
        <f t="shared" ref="K48:AM49" si="135">K49</f>
        <v>10531</v>
      </c>
      <c r="L48" s="236">
        <f t="shared" si="135"/>
        <v>0</v>
      </c>
      <c r="M48" s="236">
        <f t="shared" si="135"/>
        <v>0</v>
      </c>
      <c r="N48" s="236">
        <f t="shared" si="135"/>
        <v>0</v>
      </c>
      <c r="O48" s="236">
        <f t="shared" si="135"/>
        <v>0</v>
      </c>
      <c r="P48" s="236">
        <f t="shared" si="135"/>
        <v>0</v>
      </c>
      <c r="Q48" s="236">
        <f t="shared" si="135"/>
        <v>0</v>
      </c>
      <c r="R48" s="236">
        <f t="shared" si="135"/>
        <v>0</v>
      </c>
      <c r="S48" s="236">
        <f t="shared" si="135"/>
        <v>0</v>
      </c>
      <c r="T48" s="236">
        <f t="shared" si="135"/>
        <v>0</v>
      </c>
      <c r="U48" s="236">
        <f t="shared" si="135"/>
        <v>0</v>
      </c>
      <c r="V48" s="236">
        <f t="shared" si="135"/>
        <v>0</v>
      </c>
      <c r="W48" s="236">
        <f t="shared" si="135"/>
        <v>0</v>
      </c>
      <c r="X48" s="236">
        <f t="shared" si="135"/>
        <v>0</v>
      </c>
      <c r="Y48" s="236">
        <f t="shared" si="135"/>
        <v>0</v>
      </c>
      <c r="Z48" s="236">
        <f t="shared" si="135"/>
        <v>0</v>
      </c>
      <c r="AA48" s="236">
        <f t="shared" si="135"/>
        <v>0</v>
      </c>
      <c r="AB48" s="236">
        <f t="shared" si="135"/>
        <v>0</v>
      </c>
      <c r="AC48" s="236">
        <f t="shared" si="135"/>
        <v>0</v>
      </c>
      <c r="AD48" s="236">
        <f t="shared" si="135"/>
        <v>0</v>
      </c>
      <c r="AE48" s="236">
        <f t="shared" si="135"/>
        <v>0</v>
      </c>
      <c r="AF48" s="236">
        <f t="shared" si="135"/>
        <v>0</v>
      </c>
      <c r="AG48" s="236">
        <f t="shared" si="135"/>
        <v>0</v>
      </c>
      <c r="AH48" s="236">
        <f t="shared" si="135"/>
        <v>0</v>
      </c>
      <c r="AI48" s="236">
        <f t="shared" si="135"/>
        <v>0</v>
      </c>
      <c r="AJ48" s="236">
        <f t="shared" si="135"/>
        <v>0</v>
      </c>
      <c r="AK48" s="236">
        <f t="shared" si="135"/>
        <v>0</v>
      </c>
      <c r="AL48" s="236">
        <f t="shared" si="135"/>
        <v>0</v>
      </c>
      <c r="AM48" s="236">
        <f t="shared" si="135"/>
        <v>0</v>
      </c>
      <c r="AN48" s="236">
        <f t="shared" ref="AN48:CJ49" si="136">AN49</f>
        <v>0</v>
      </c>
      <c r="AO48" s="236">
        <f t="shared" si="136"/>
        <v>0</v>
      </c>
      <c r="AP48" s="236">
        <f t="shared" si="136"/>
        <v>0</v>
      </c>
      <c r="AQ48" s="236">
        <f t="shared" si="136"/>
        <v>0</v>
      </c>
      <c r="AR48" s="236">
        <f t="shared" si="136"/>
        <v>0</v>
      </c>
      <c r="AS48" s="236">
        <f t="shared" si="136"/>
        <v>0</v>
      </c>
      <c r="AT48" s="236">
        <f t="shared" si="136"/>
        <v>0</v>
      </c>
      <c r="AU48" s="236">
        <f t="shared" si="136"/>
        <v>0</v>
      </c>
      <c r="AV48" s="236">
        <f t="shared" si="136"/>
        <v>0</v>
      </c>
      <c r="AW48" s="236">
        <f t="shared" si="136"/>
        <v>0</v>
      </c>
      <c r="AX48" s="236">
        <f t="shared" si="136"/>
        <v>0</v>
      </c>
      <c r="AY48" s="236">
        <f t="shared" si="136"/>
        <v>0</v>
      </c>
      <c r="AZ48" s="236">
        <f t="shared" si="136"/>
        <v>0</v>
      </c>
      <c r="BA48" s="236">
        <f t="shared" si="136"/>
        <v>0</v>
      </c>
      <c r="BB48" s="236">
        <f t="shared" si="136"/>
        <v>0</v>
      </c>
      <c r="BC48" s="236">
        <f t="shared" si="136"/>
        <v>0</v>
      </c>
      <c r="BD48" s="236">
        <f t="shared" si="136"/>
        <v>0</v>
      </c>
      <c r="BE48" s="236">
        <f t="shared" si="136"/>
        <v>0</v>
      </c>
      <c r="BF48" s="236">
        <f t="shared" si="136"/>
        <v>0</v>
      </c>
      <c r="BG48" s="236" t="e">
        <f t="shared" si="136"/>
        <v>#REF!</v>
      </c>
      <c r="BH48" s="236">
        <f t="shared" si="136"/>
        <v>0</v>
      </c>
      <c r="BI48" s="236">
        <f t="shared" si="136"/>
        <v>0</v>
      </c>
      <c r="BJ48" s="236">
        <f t="shared" si="136"/>
        <v>0</v>
      </c>
      <c r="BK48" s="236">
        <f t="shared" si="136"/>
        <v>0</v>
      </c>
      <c r="BL48" s="236">
        <f t="shared" si="136"/>
        <v>0</v>
      </c>
      <c r="BM48" s="236">
        <f t="shared" si="136"/>
        <v>0</v>
      </c>
      <c r="BN48" s="236">
        <f t="shared" si="136"/>
        <v>0</v>
      </c>
      <c r="BO48" s="236">
        <f t="shared" si="136"/>
        <v>0</v>
      </c>
      <c r="BP48" s="236">
        <f t="shared" si="136"/>
        <v>0</v>
      </c>
      <c r="BQ48" s="236">
        <f t="shared" si="136"/>
        <v>0</v>
      </c>
      <c r="BR48" s="236">
        <f t="shared" si="136"/>
        <v>0</v>
      </c>
      <c r="BS48" s="236">
        <f t="shared" si="136"/>
        <v>0</v>
      </c>
      <c r="BT48" s="236">
        <f t="shared" si="136"/>
        <v>0</v>
      </c>
      <c r="BU48" s="236">
        <f t="shared" si="136"/>
        <v>0</v>
      </c>
      <c r="BV48" s="236">
        <f t="shared" si="136"/>
        <v>0</v>
      </c>
      <c r="BW48" s="236">
        <f t="shared" si="136"/>
        <v>0</v>
      </c>
      <c r="BX48" s="236">
        <f t="shared" si="136"/>
        <v>6263</v>
      </c>
      <c r="BY48" s="236">
        <f t="shared" si="136"/>
        <v>0</v>
      </c>
      <c r="BZ48" s="538"/>
      <c r="CA48" s="538"/>
      <c r="CB48" s="236">
        <f t="shared" si="136"/>
        <v>0</v>
      </c>
      <c r="CC48" s="236">
        <f t="shared" si="136"/>
        <v>0</v>
      </c>
      <c r="CD48" s="236">
        <f t="shared" si="136"/>
        <v>0</v>
      </c>
      <c r="CE48" s="236">
        <f t="shared" si="136"/>
        <v>4268</v>
      </c>
      <c r="CF48" s="236">
        <f t="shared" si="136"/>
        <v>4268</v>
      </c>
      <c r="CG48" s="236">
        <f t="shared" si="136"/>
        <v>0</v>
      </c>
      <c r="CH48" s="236">
        <f t="shared" si="136"/>
        <v>0</v>
      </c>
      <c r="CI48" s="236">
        <f t="shared" si="136"/>
        <v>0</v>
      </c>
      <c r="CJ48" s="236">
        <f t="shared" si="136"/>
        <v>0</v>
      </c>
      <c r="CK48" s="538"/>
      <c r="CL48" s="538"/>
      <c r="CM48" s="538"/>
      <c r="CN48" s="538">
        <f t="shared" ref="CN48:CN49" si="137">CN49</f>
        <v>0</v>
      </c>
      <c r="CO48" s="114"/>
      <c r="CP48" s="114">
        <f>CP50</f>
        <v>0</v>
      </c>
      <c r="CS48" s="7" t="e">
        <f>J48-#REF!-#REF!</f>
        <v>#REF!</v>
      </c>
      <c r="CV48" s="7">
        <v>0</v>
      </c>
      <c r="DA48" s="236"/>
      <c r="DC48" s="7"/>
      <c r="DD48" s="7"/>
    </row>
    <row r="49" spans="1:108" s="20" customFormat="1" ht="33.75" customHeight="1">
      <c r="A49" s="215" t="s">
        <v>37</v>
      </c>
      <c r="B49" s="214" t="s">
        <v>46</v>
      </c>
      <c r="C49" s="114"/>
      <c r="D49" s="216"/>
      <c r="E49" s="213"/>
      <c r="F49" s="213"/>
      <c r="G49" s="213"/>
      <c r="H49" s="99"/>
      <c r="I49" s="234"/>
      <c r="J49" s="235">
        <f>J50</f>
        <v>10531</v>
      </c>
      <c r="K49" s="235">
        <f t="shared" si="135"/>
        <v>10531</v>
      </c>
      <c r="L49" s="235">
        <f t="shared" si="135"/>
        <v>0</v>
      </c>
      <c r="M49" s="235">
        <f t="shared" si="135"/>
        <v>0</v>
      </c>
      <c r="N49" s="235">
        <f t="shared" si="135"/>
        <v>0</v>
      </c>
      <c r="O49" s="235">
        <f t="shared" si="135"/>
        <v>0</v>
      </c>
      <c r="P49" s="235">
        <f t="shared" si="135"/>
        <v>0</v>
      </c>
      <c r="Q49" s="235">
        <f t="shared" si="135"/>
        <v>0</v>
      </c>
      <c r="R49" s="235">
        <f t="shared" si="135"/>
        <v>0</v>
      </c>
      <c r="S49" s="235">
        <f t="shared" si="135"/>
        <v>0</v>
      </c>
      <c r="T49" s="235">
        <f t="shared" si="135"/>
        <v>0</v>
      </c>
      <c r="U49" s="235">
        <f t="shared" si="135"/>
        <v>0</v>
      </c>
      <c r="V49" s="235">
        <f t="shared" si="135"/>
        <v>0</v>
      </c>
      <c r="W49" s="235">
        <f t="shared" si="135"/>
        <v>0</v>
      </c>
      <c r="X49" s="235">
        <f t="shared" si="135"/>
        <v>0</v>
      </c>
      <c r="Y49" s="235">
        <f t="shared" si="135"/>
        <v>0</v>
      </c>
      <c r="Z49" s="235">
        <f t="shared" si="135"/>
        <v>0</v>
      </c>
      <c r="AA49" s="235">
        <f t="shared" si="135"/>
        <v>0</v>
      </c>
      <c r="AB49" s="235">
        <f t="shared" si="135"/>
        <v>0</v>
      </c>
      <c r="AC49" s="235">
        <f t="shared" si="135"/>
        <v>0</v>
      </c>
      <c r="AD49" s="235">
        <f t="shared" si="135"/>
        <v>0</v>
      </c>
      <c r="AE49" s="235">
        <f t="shared" si="135"/>
        <v>0</v>
      </c>
      <c r="AF49" s="235">
        <f t="shared" si="135"/>
        <v>0</v>
      </c>
      <c r="AG49" s="235">
        <f t="shared" si="135"/>
        <v>0</v>
      </c>
      <c r="AH49" s="235">
        <f t="shared" si="135"/>
        <v>0</v>
      </c>
      <c r="AI49" s="235">
        <f t="shared" si="135"/>
        <v>0</v>
      </c>
      <c r="AJ49" s="235">
        <f t="shared" si="135"/>
        <v>0</v>
      </c>
      <c r="AK49" s="235">
        <f t="shared" si="135"/>
        <v>0</v>
      </c>
      <c r="AL49" s="235">
        <f t="shared" si="135"/>
        <v>0</v>
      </c>
      <c r="AM49" s="235">
        <f t="shared" si="135"/>
        <v>0</v>
      </c>
      <c r="AN49" s="235">
        <f t="shared" si="136"/>
        <v>0</v>
      </c>
      <c r="AO49" s="235">
        <f t="shared" si="136"/>
        <v>0</v>
      </c>
      <c r="AP49" s="235">
        <f t="shared" si="136"/>
        <v>0</v>
      </c>
      <c r="AQ49" s="235">
        <f t="shared" si="136"/>
        <v>0</v>
      </c>
      <c r="AR49" s="235">
        <f t="shared" si="136"/>
        <v>0</v>
      </c>
      <c r="AS49" s="235">
        <f t="shared" si="136"/>
        <v>0</v>
      </c>
      <c r="AT49" s="235">
        <f t="shared" si="136"/>
        <v>0</v>
      </c>
      <c r="AU49" s="235">
        <f t="shared" si="136"/>
        <v>0</v>
      </c>
      <c r="AV49" s="235">
        <f t="shared" si="136"/>
        <v>0</v>
      </c>
      <c r="AW49" s="235">
        <f t="shared" si="136"/>
        <v>0</v>
      </c>
      <c r="AX49" s="235">
        <f t="shared" si="136"/>
        <v>0</v>
      </c>
      <c r="AY49" s="235">
        <f t="shared" si="136"/>
        <v>0</v>
      </c>
      <c r="AZ49" s="235">
        <f t="shared" si="136"/>
        <v>0</v>
      </c>
      <c r="BA49" s="235">
        <f t="shared" si="136"/>
        <v>0</v>
      </c>
      <c r="BB49" s="235">
        <f t="shared" si="136"/>
        <v>0</v>
      </c>
      <c r="BC49" s="235">
        <f t="shared" si="136"/>
        <v>0</v>
      </c>
      <c r="BD49" s="235">
        <f t="shared" si="136"/>
        <v>0</v>
      </c>
      <c r="BE49" s="235">
        <f t="shared" si="136"/>
        <v>0</v>
      </c>
      <c r="BF49" s="235">
        <f t="shared" si="136"/>
        <v>0</v>
      </c>
      <c r="BG49" s="235" t="e">
        <f t="shared" si="136"/>
        <v>#REF!</v>
      </c>
      <c r="BH49" s="235">
        <f t="shared" si="136"/>
        <v>0</v>
      </c>
      <c r="BI49" s="235">
        <f t="shared" si="136"/>
        <v>0</v>
      </c>
      <c r="BJ49" s="235">
        <f t="shared" si="136"/>
        <v>0</v>
      </c>
      <c r="BK49" s="235">
        <f t="shared" si="136"/>
        <v>0</v>
      </c>
      <c r="BL49" s="235">
        <f t="shared" si="136"/>
        <v>0</v>
      </c>
      <c r="BM49" s="235">
        <f t="shared" si="136"/>
        <v>0</v>
      </c>
      <c r="BN49" s="235">
        <f t="shared" si="136"/>
        <v>0</v>
      </c>
      <c r="BO49" s="235">
        <f t="shared" si="136"/>
        <v>0</v>
      </c>
      <c r="BP49" s="235">
        <f t="shared" si="136"/>
        <v>0</v>
      </c>
      <c r="BQ49" s="235">
        <f t="shared" si="136"/>
        <v>0</v>
      </c>
      <c r="BR49" s="235">
        <f t="shared" si="136"/>
        <v>0</v>
      </c>
      <c r="BS49" s="235">
        <f t="shared" si="136"/>
        <v>0</v>
      </c>
      <c r="BT49" s="235">
        <f t="shared" si="136"/>
        <v>0</v>
      </c>
      <c r="BU49" s="235">
        <f t="shared" si="136"/>
        <v>0</v>
      </c>
      <c r="BV49" s="235">
        <f t="shared" si="136"/>
        <v>0</v>
      </c>
      <c r="BW49" s="235">
        <f t="shared" si="136"/>
        <v>0</v>
      </c>
      <c r="BX49" s="235">
        <f t="shared" si="136"/>
        <v>6263</v>
      </c>
      <c r="BY49" s="235">
        <f t="shared" si="136"/>
        <v>0</v>
      </c>
      <c r="BZ49" s="644"/>
      <c r="CA49" s="644"/>
      <c r="CB49" s="235">
        <f t="shared" si="136"/>
        <v>0</v>
      </c>
      <c r="CC49" s="235">
        <f t="shared" si="136"/>
        <v>0</v>
      </c>
      <c r="CD49" s="235">
        <f t="shared" si="136"/>
        <v>0</v>
      </c>
      <c r="CE49" s="235">
        <f t="shared" si="136"/>
        <v>4268</v>
      </c>
      <c r="CF49" s="235">
        <f t="shared" si="136"/>
        <v>4268</v>
      </c>
      <c r="CG49" s="235">
        <f t="shared" si="136"/>
        <v>0</v>
      </c>
      <c r="CH49" s="235">
        <f t="shared" si="136"/>
        <v>0</v>
      </c>
      <c r="CI49" s="235">
        <f t="shared" si="136"/>
        <v>0</v>
      </c>
      <c r="CJ49" s="235">
        <f t="shared" si="136"/>
        <v>0</v>
      </c>
      <c r="CK49" s="644"/>
      <c r="CL49" s="644"/>
      <c r="CM49" s="644"/>
      <c r="CN49" s="644">
        <f t="shared" si="137"/>
        <v>0</v>
      </c>
      <c r="CO49" s="222"/>
      <c r="CP49" s="222"/>
      <c r="CQ49" s="9"/>
      <c r="CS49" s="7" t="e">
        <f>J49-#REF!-#REF!</f>
        <v>#REF!</v>
      </c>
      <c r="CV49" s="7">
        <v>0</v>
      </c>
      <c r="DA49" s="235"/>
      <c r="DC49" s="7"/>
      <c r="DD49" s="7"/>
    </row>
    <row r="50" spans="1:108" ht="102.4" customHeight="1">
      <c r="A50" s="216">
        <v>1</v>
      </c>
      <c r="B50" s="217" t="s">
        <v>1155</v>
      </c>
      <c r="C50" s="216" t="s">
        <v>142</v>
      </c>
      <c r="D50" s="216" t="s">
        <v>142</v>
      </c>
      <c r="E50" s="216"/>
      <c r="F50" s="216"/>
      <c r="G50" s="216"/>
      <c r="H50" s="216" t="s">
        <v>621</v>
      </c>
      <c r="I50" s="216" t="s">
        <v>1231</v>
      </c>
      <c r="J50" s="100">
        <v>10531</v>
      </c>
      <c r="K50" s="100">
        <v>10531</v>
      </c>
      <c r="L50" s="100"/>
      <c r="M50" s="100"/>
      <c r="N50" s="100"/>
      <c r="O50" s="100"/>
      <c r="P50" s="100"/>
      <c r="Q50" s="100"/>
      <c r="R50" s="100"/>
      <c r="S50" s="100"/>
      <c r="T50" s="100"/>
      <c r="U50" s="100"/>
      <c r="V50" s="100"/>
      <c r="W50" s="100"/>
      <c r="X50" s="100"/>
      <c r="Y50" s="100"/>
      <c r="Z50" s="100"/>
      <c r="AA50" s="100"/>
      <c r="AB50" s="100"/>
      <c r="AC50" s="100"/>
      <c r="AD50" s="100"/>
      <c r="AE50" s="100"/>
      <c r="AF50" s="100"/>
      <c r="AG50" s="100"/>
      <c r="AH50" s="100"/>
      <c r="AI50" s="100"/>
      <c r="AJ50" s="100"/>
      <c r="AK50" s="100"/>
      <c r="AL50" s="100"/>
      <c r="AM50" s="100"/>
      <c r="AN50" s="100"/>
      <c r="AO50" s="100"/>
      <c r="AP50" s="100"/>
      <c r="AQ50" s="100"/>
      <c r="AR50" s="100"/>
      <c r="AS50" s="100"/>
      <c r="AT50" s="100"/>
      <c r="AU50" s="100"/>
      <c r="AV50" s="100"/>
      <c r="AW50" s="100"/>
      <c r="AX50" s="100"/>
      <c r="AY50" s="185"/>
      <c r="AZ50" s="100"/>
      <c r="BA50" s="100"/>
      <c r="BB50" s="100"/>
      <c r="BC50" s="100"/>
      <c r="BD50" s="100"/>
      <c r="BE50" s="100"/>
      <c r="BF50" s="100"/>
      <c r="BG50" s="100" t="e">
        <f>#REF!+AV50</f>
        <v>#REF!</v>
      </c>
      <c r="BH50" s="100"/>
      <c r="BI50" s="100"/>
      <c r="BJ50" s="100"/>
      <c r="BK50" s="100"/>
      <c r="BL50" s="100"/>
      <c r="BM50" s="100"/>
      <c r="BN50" s="100"/>
      <c r="BO50" s="100"/>
      <c r="BP50" s="100"/>
      <c r="BQ50" s="100"/>
      <c r="BR50" s="100"/>
      <c r="BS50" s="100"/>
      <c r="BT50" s="100"/>
      <c r="BU50" s="100"/>
      <c r="BV50" s="100"/>
      <c r="BW50" s="100"/>
      <c r="BX50" s="100">
        <v>6263</v>
      </c>
      <c r="BY50" s="100"/>
      <c r="BZ50" s="441"/>
      <c r="CA50" s="441"/>
      <c r="CB50" s="100"/>
      <c r="CC50" s="100"/>
      <c r="CD50" s="100"/>
      <c r="CE50" s="100">
        <f>SUM(CF50:CI50)</f>
        <v>4268</v>
      </c>
      <c r="CF50" s="100">
        <v>4268</v>
      </c>
      <c r="CG50" s="100"/>
      <c r="CH50" s="100"/>
      <c r="CI50" s="100"/>
      <c r="CJ50" s="100"/>
      <c r="CK50" s="441"/>
      <c r="CL50" s="441"/>
      <c r="CM50" s="441"/>
      <c r="CN50" s="441"/>
      <c r="CO50" s="216" t="s">
        <v>1232</v>
      </c>
      <c r="CP50" s="216"/>
      <c r="CS50" s="7"/>
      <c r="CV50" s="7"/>
      <c r="DA50" s="184"/>
      <c r="DC50" s="7"/>
      <c r="DD50" s="7"/>
    </row>
    <row r="51" spans="1:108" s="20" customFormat="1" ht="27" customHeight="1">
      <c r="A51" s="114" t="s">
        <v>77</v>
      </c>
      <c r="B51" s="214" t="s">
        <v>183</v>
      </c>
      <c r="C51" s="114"/>
      <c r="D51" s="216"/>
      <c r="E51" s="213"/>
      <c r="F51" s="213"/>
      <c r="G51" s="213"/>
      <c r="H51" s="213"/>
      <c r="I51" s="114"/>
      <c r="J51" s="236">
        <f>J52</f>
        <v>258430</v>
      </c>
      <c r="K51" s="236">
        <f t="shared" ref="K51:AM51" si="138">K52</f>
        <v>258430</v>
      </c>
      <c r="L51" s="236">
        <f t="shared" si="138"/>
        <v>0</v>
      </c>
      <c r="M51" s="236">
        <f t="shared" si="138"/>
        <v>0</v>
      </c>
      <c r="N51" s="236">
        <f t="shared" si="138"/>
        <v>0</v>
      </c>
      <c r="O51" s="236" t="e">
        <f t="shared" si="138"/>
        <v>#REF!</v>
      </c>
      <c r="P51" s="236" t="e">
        <f t="shared" si="138"/>
        <v>#REF!</v>
      </c>
      <c r="Q51" s="236" t="e">
        <f t="shared" si="138"/>
        <v>#REF!</v>
      </c>
      <c r="R51" s="236" t="e">
        <f t="shared" si="138"/>
        <v>#REF!</v>
      </c>
      <c r="S51" s="236" t="e">
        <f t="shared" si="138"/>
        <v>#REF!</v>
      </c>
      <c r="T51" s="236" t="e">
        <f t="shared" si="138"/>
        <v>#REF!</v>
      </c>
      <c r="U51" s="236">
        <f t="shared" si="138"/>
        <v>31808</v>
      </c>
      <c r="V51" s="236">
        <f t="shared" si="138"/>
        <v>0</v>
      </c>
      <c r="W51" s="236">
        <f t="shared" si="138"/>
        <v>0</v>
      </c>
      <c r="X51" s="236" t="e">
        <f t="shared" si="138"/>
        <v>#REF!</v>
      </c>
      <c r="Y51" s="236" t="e">
        <f t="shared" si="138"/>
        <v>#REF!</v>
      </c>
      <c r="Z51" s="236" t="e">
        <f t="shared" si="138"/>
        <v>#REF!</v>
      </c>
      <c r="AA51" s="236" t="e">
        <f t="shared" si="138"/>
        <v>#REF!</v>
      </c>
      <c r="AB51" s="236" t="e">
        <f t="shared" si="138"/>
        <v>#REF!</v>
      </c>
      <c r="AC51" s="236">
        <f t="shared" si="138"/>
        <v>85000</v>
      </c>
      <c r="AD51" s="236">
        <f t="shared" si="138"/>
        <v>40000</v>
      </c>
      <c r="AE51" s="236">
        <f t="shared" si="138"/>
        <v>0</v>
      </c>
      <c r="AF51" s="236">
        <f t="shared" si="138"/>
        <v>0</v>
      </c>
      <c r="AG51" s="236">
        <f t="shared" si="138"/>
        <v>0</v>
      </c>
      <c r="AH51" s="236">
        <f t="shared" si="138"/>
        <v>100</v>
      </c>
      <c r="AI51" s="236">
        <f t="shared" si="138"/>
        <v>0</v>
      </c>
      <c r="AJ51" s="236">
        <f t="shared" si="138"/>
        <v>19876</v>
      </c>
      <c r="AK51" s="236">
        <f t="shared" si="138"/>
        <v>40000</v>
      </c>
      <c r="AL51" s="236">
        <f t="shared" si="138"/>
        <v>19876</v>
      </c>
      <c r="AM51" s="236">
        <f t="shared" si="138"/>
        <v>0</v>
      </c>
      <c r="AN51" s="236">
        <f t="shared" ref="AN51:CI51" si="139">AN52</f>
        <v>0</v>
      </c>
      <c r="AO51" s="236">
        <f t="shared" si="139"/>
        <v>0</v>
      </c>
      <c r="AP51" s="236">
        <f t="shared" si="139"/>
        <v>100</v>
      </c>
      <c r="AQ51" s="236">
        <f t="shared" si="139"/>
        <v>0</v>
      </c>
      <c r="AR51" s="236">
        <f t="shared" si="139"/>
        <v>100</v>
      </c>
      <c r="AS51" s="236">
        <f t="shared" si="139"/>
        <v>40000</v>
      </c>
      <c r="AT51" s="236">
        <f t="shared" si="139"/>
        <v>19876</v>
      </c>
      <c r="AU51" s="236" t="e">
        <f t="shared" si="139"/>
        <v>#REF!</v>
      </c>
      <c r="AV51" s="236" t="e">
        <f t="shared" si="139"/>
        <v>#REF!</v>
      </c>
      <c r="AW51" s="236" t="e">
        <f t="shared" si="139"/>
        <v>#REF!</v>
      </c>
      <c r="AX51" s="236" t="e">
        <f t="shared" si="139"/>
        <v>#REF!</v>
      </c>
      <c r="AY51" s="236" t="e">
        <f t="shared" si="139"/>
        <v>#REF!</v>
      </c>
      <c r="AZ51" s="236">
        <f t="shared" si="139"/>
        <v>40000</v>
      </c>
      <c r="BA51" s="236">
        <f t="shared" si="139"/>
        <v>40000</v>
      </c>
      <c r="BB51" s="236">
        <f t="shared" si="139"/>
        <v>0</v>
      </c>
      <c r="BC51" s="236">
        <f t="shared" si="139"/>
        <v>0</v>
      </c>
      <c r="BD51" s="236">
        <f t="shared" si="139"/>
        <v>50000</v>
      </c>
      <c r="BE51" s="236" t="e">
        <f t="shared" si="139"/>
        <v>#REF!</v>
      </c>
      <c r="BF51" s="236" t="e">
        <f t="shared" si="139"/>
        <v>#REF!</v>
      </c>
      <c r="BG51" s="236" t="e">
        <f t="shared" si="139"/>
        <v>#REF!</v>
      </c>
      <c r="BH51" s="236">
        <f t="shared" si="139"/>
        <v>70500</v>
      </c>
      <c r="BI51" s="236">
        <f t="shared" si="139"/>
        <v>50000</v>
      </c>
      <c r="BJ51" s="236">
        <f t="shared" si="139"/>
        <v>0</v>
      </c>
      <c r="BK51" s="236">
        <f t="shared" si="139"/>
        <v>0</v>
      </c>
      <c r="BL51" s="236">
        <f t="shared" si="139"/>
        <v>0</v>
      </c>
      <c r="BM51" s="236">
        <f t="shared" si="139"/>
        <v>0</v>
      </c>
      <c r="BN51" s="236">
        <f t="shared" si="139"/>
        <v>0</v>
      </c>
      <c r="BO51" s="236">
        <f t="shared" si="139"/>
        <v>0</v>
      </c>
      <c r="BP51" s="236">
        <f t="shared" si="139"/>
        <v>12000</v>
      </c>
      <c r="BQ51" s="236">
        <f t="shared" si="139"/>
        <v>82500</v>
      </c>
      <c r="BR51" s="236">
        <f t="shared" si="139"/>
        <v>62000</v>
      </c>
      <c r="BS51" s="236">
        <f t="shared" si="139"/>
        <v>0</v>
      </c>
      <c r="BT51" s="236">
        <f t="shared" si="139"/>
        <v>0</v>
      </c>
      <c r="BU51" s="236">
        <f t="shared" si="139"/>
        <v>0</v>
      </c>
      <c r="BV51" s="236">
        <f t="shared" si="139"/>
        <v>82500</v>
      </c>
      <c r="BW51" s="236">
        <f t="shared" si="139"/>
        <v>62000</v>
      </c>
      <c r="BX51" s="236">
        <f t="shared" si="139"/>
        <v>154408</v>
      </c>
      <c r="BY51" s="236">
        <f t="shared" si="139"/>
        <v>81876</v>
      </c>
      <c r="BZ51" s="538"/>
      <c r="CA51" s="538"/>
      <c r="CB51" s="236">
        <f t="shared" si="139"/>
        <v>0</v>
      </c>
      <c r="CC51" s="236" t="e">
        <f t="shared" si="139"/>
        <v>#REF!</v>
      </c>
      <c r="CD51" s="236">
        <f t="shared" si="139"/>
        <v>52524</v>
      </c>
      <c r="CE51" s="236">
        <f t="shared" si="139"/>
        <v>52524</v>
      </c>
      <c r="CF51" s="236">
        <f t="shared" si="139"/>
        <v>52524</v>
      </c>
      <c r="CG51" s="236">
        <f t="shared" si="139"/>
        <v>0</v>
      </c>
      <c r="CH51" s="236">
        <f t="shared" si="139"/>
        <v>0</v>
      </c>
      <c r="CI51" s="236">
        <f t="shared" si="139"/>
        <v>0</v>
      </c>
      <c r="CJ51" s="236">
        <f t="shared" ref="CJ51" si="140">CJ52+CJ54</f>
        <v>0</v>
      </c>
      <c r="CK51" s="538"/>
      <c r="CL51" s="538"/>
      <c r="CM51" s="538"/>
      <c r="CN51" s="538">
        <f t="shared" ref="CN51" si="141">CN52</f>
        <v>0</v>
      </c>
      <c r="CO51" s="114"/>
      <c r="CP51" s="114" t="e">
        <f>#REF!</f>
        <v>#REF!</v>
      </c>
      <c r="CS51" s="7" t="e">
        <f>J51-#REF!-#REF!</f>
        <v>#REF!</v>
      </c>
      <c r="CV51" s="7">
        <v>0</v>
      </c>
      <c r="DA51" s="236"/>
      <c r="DC51" s="7"/>
      <c r="DD51" s="7"/>
    </row>
    <row r="52" spans="1:108" s="20" customFormat="1" ht="33.75" customHeight="1">
      <c r="A52" s="215" t="s">
        <v>37</v>
      </c>
      <c r="B52" s="214" t="s">
        <v>46</v>
      </c>
      <c r="C52" s="114"/>
      <c r="D52" s="216"/>
      <c r="E52" s="213"/>
      <c r="F52" s="213"/>
      <c r="G52" s="213"/>
      <c r="H52" s="99"/>
      <c r="I52" s="234"/>
      <c r="J52" s="235">
        <f>SUM(J53:J54)</f>
        <v>258430</v>
      </c>
      <c r="K52" s="235">
        <f t="shared" ref="K52:AM52" si="142">SUM(K53:K54)</f>
        <v>258430</v>
      </c>
      <c r="L52" s="235">
        <f t="shared" ref="L52:N52" si="143">SUM(L53:L54)</f>
        <v>0</v>
      </c>
      <c r="M52" s="235">
        <f t="shared" ref="M52" si="144">SUM(M53:M54)</f>
        <v>0</v>
      </c>
      <c r="N52" s="235">
        <f t="shared" si="143"/>
        <v>0</v>
      </c>
      <c r="O52" s="235" t="e">
        <f t="shared" si="142"/>
        <v>#REF!</v>
      </c>
      <c r="P52" s="235" t="e">
        <f t="shared" si="142"/>
        <v>#REF!</v>
      </c>
      <c r="Q52" s="235" t="e">
        <f t="shared" si="142"/>
        <v>#REF!</v>
      </c>
      <c r="R52" s="235" t="e">
        <f t="shared" si="142"/>
        <v>#REF!</v>
      </c>
      <c r="S52" s="235" t="e">
        <f t="shared" si="142"/>
        <v>#REF!</v>
      </c>
      <c r="T52" s="235" t="e">
        <f t="shared" si="142"/>
        <v>#REF!</v>
      </c>
      <c r="U52" s="235">
        <f t="shared" si="142"/>
        <v>31808</v>
      </c>
      <c r="V52" s="235">
        <f t="shared" si="142"/>
        <v>0</v>
      </c>
      <c r="W52" s="235">
        <f t="shared" si="142"/>
        <v>0</v>
      </c>
      <c r="X52" s="235" t="e">
        <f t="shared" si="142"/>
        <v>#REF!</v>
      </c>
      <c r="Y52" s="235" t="e">
        <f t="shared" si="142"/>
        <v>#REF!</v>
      </c>
      <c r="Z52" s="235" t="e">
        <f t="shared" si="142"/>
        <v>#REF!</v>
      </c>
      <c r="AA52" s="235" t="e">
        <f t="shared" si="142"/>
        <v>#REF!</v>
      </c>
      <c r="AB52" s="235" t="e">
        <f t="shared" si="142"/>
        <v>#REF!</v>
      </c>
      <c r="AC52" s="235">
        <f t="shared" si="142"/>
        <v>85000</v>
      </c>
      <c r="AD52" s="235">
        <f t="shared" si="142"/>
        <v>40000</v>
      </c>
      <c r="AE52" s="235">
        <f t="shared" si="142"/>
        <v>0</v>
      </c>
      <c r="AF52" s="235">
        <f t="shared" si="142"/>
        <v>0</v>
      </c>
      <c r="AG52" s="235">
        <f t="shared" si="142"/>
        <v>0</v>
      </c>
      <c r="AH52" s="235">
        <f t="shared" si="142"/>
        <v>100</v>
      </c>
      <c r="AI52" s="235">
        <f t="shared" si="142"/>
        <v>0</v>
      </c>
      <c r="AJ52" s="235">
        <f t="shared" si="142"/>
        <v>19876</v>
      </c>
      <c r="AK52" s="235">
        <f t="shared" si="142"/>
        <v>40000</v>
      </c>
      <c r="AL52" s="235">
        <f t="shared" si="142"/>
        <v>19876</v>
      </c>
      <c r="AM52" s="235">
        <f t="shared" si="142"/>
        <v>0</v>
      </c>
      <c r="AN52" s="235">
        <f t="shared" ref="AN52:CI52" si="145">SUM(AN53:AN54)</f>
        <v>0</v>
      </c>
      <c r="AO52" s="235">
        <f t="shared" si="145"/>
        <v>0</v>
      </c>
      <c r="AP52" s="235">
        <f t="shared" si="145"/>
        <v>100</v>
      </c>
      <c r="AQ52" s="235">
        <f t="shared" si="145"/>
        <v>0</v>
      </c>
      <c r="AR52" s="235">
        <f t="shared" si="145"/>
        <v>100</v>
      </c>
      <c r="AS52" s="235">
        <f t="shared" si="145"/>
        <v>40000</v>
      </c>
      <c r="AT52" s="235">
        <f t="shared" si="145"/>
        <v>19876</v>
      </c>
      <c r="AU52" s="235" t="e">
        <f t="shared" si="145"/>
        <v>#REF!</v>
      </c>
      <c r="AV52" s="235" t="e">
        <f t="shared" si="145"/>
        <v>#REF!</v>
      </c>
      <c r="AW52" s="235" t="e">
        <f t="shared" si="145"/>
        <v>#REF!</v>
      </c>
      <c r="AX52" s="235" t="e">
        <f t="shared" si="145"/>
        <v>#REF!</v>
      </c>
      <c r="AY52" s="235" t="e">
        <f t="shared" si="145"/>
        <v>#REF!</v>
      </c>
      <c r="AZ52" s="235">
        <f t="shared" si="145"/>
        <v>40000</v>
      </c>
      <c r="BA52" s="235">
        <f t="shared" si="145"/>
        <v>40000</v>
      </c>
      <c r="BB52" s="235">
        <f t="shared" si="145"/>
        <v>0</v>
      </c>
      <c r="BC52" s="235">
        <f t="shared" si="145"/>
        <v>0</v>
      </c>
      <c r="BD52" s="235">
        <f t="shared" si="145"/>
        <v>50000</v>
      </c>
      <c r="BE52" s="235" t="e">
        <f t="shared" si="145"/>
        <v>#REF!</v>
      </c>
      <c r="BF52" s="235" t="e">
        <f t="shared" si="145"/>
        <v>#REF!</v>
      </c>
      <c r="BG52" s="235" t="e">
        <f t="shared" si="145"/>
        <v>#REF!</v>
      </c>
      <c r="BH52" s="235">
        <f t="shared" si="145"/>
        <v>70500</v>
      </c>
      <c r="BI52" s="235">
        <f t="shared" si="145"/>
        <v>50000</v>
      </c>
      <c r="BJ52" s="235">
        <f t="shared" si="145"/>
        <v>0</v>
      </c>
      <c r="BK52" s="235">
        <f t="shared" si="145"/>
        <v>0</v>
      </c>
      <c r="BL52" s="235">
        <f t="shared" si="145"/>
        <v>0</v>
      </c>
      <c r="BM52" s="235">
        <f t="shared" si="145"/>
        <v>0</v>
      </c>
      <c r="BN52" s="235">
        <f t="shared" si="145"/>
        <v>0</v>
      </c>
      <c r="BO52" s="235">
        <f t="shared" si="145"/>
        <v>0</v>
      </c>
      <c r="BP52" s="235">
        <f t="shared" si="145"/>
        <v>12000</v>
      </c>
      <c r="BQ52" s="235">
        <f t="shared" si="145"/>
        <v>82500</v>
      </c>
      <c r="BR52" s="235">
        <f t="shared" si="145"/>
        <v>62000</v>
      </c>
      <c r="BS52" s="235">
        <f t="shared" si="145"/>
        <v>0</v>
      </c>
      <c r="BT52" s="235">
        <f t="shared" si="145"/>
        <v>0</v>
      </c>
      <c r="BU52" s="235">
        <f t="shared" si="145"/>
        <v>0</v>
      </c>
      <c r="BV52" s="235">
        <f t="shared" si="145"/>
        <v>82500</v>
      </c>
      <c r="BW52" s="235">
        <f t="shared" si="145"/>
        <v>62000</v>
      </c>
      <c r="BX52" s="235">
        <f t="shared" si="145"/>
        <v>154408</v>
      </c>
      <c r="BY52" s="235">
        <f t="shared" si="145"/>
        <v>81876</v>
      </c>
      <c r="BZ52" s="644"/>
      <c r="CA52" s="644"/>
      <c r="CB52" s="235">
        <f t="shared" si="145"/>
        <v>0</v>
      </c>
      <c r="CC52" s="235" t="e">
        <f t="shared" si="145"/>
        <v>#REF!</v>
      </c>
      <c r="CD52" s="235">
        <f t="shared" si="145"/>
        <v>52524</v>
      </c>
      <c r="CE52" s="235">
        <f t="shared" si="145"/>
        <v>52524</v>
      </c>
      <c r="CF52" s="235">
        <f t="shared" si="145"/>
        <v>52524</v>
      </c>
      <c r="CG52" s="235">
        <f t="shared" si="145"/>
        <v>0</v>
      </c>
      <c r="CH52" s="235">
        <f t="shared" ref="CH52" si="146">SUM(CH53:CH54)</f>
        <v>0</v>
      </c>
      <c r="CI52" s="235">
        <f t="shared" si="145"/>
        <v>0</v>
      </c>
      <c r="CJ52" s="235">
        <f t="shared" ref="CJ52" si="147">CJ53</f>
        <v>0</v>
      </c>
      <c r="CK52" s="644"/>
      <c r="CL52" s="644"/>
      <c r="CM52" s="644"/>
      <c r="CN52" s="644">
        <f t="shared" ref="CN52" si="148">SUM(CN53:CN54)</f>
        <v>0</v>
      </c>
      <c r="CO52" s="222"/>
      <c r="CP52" s="222"/>
      <c r="CQ52" s="9"/>
      <c r="CS52" s="7" t="e">
        <f>J52-#REF!-#REF!</f>
        <v>#REF!</v>
      </c>
      <c r="CV52" s="7">
        <v>0</v>
      </c>
      <c r="DA52" s="235"/>
      <c r="DC52" s="7"/>
      <c r="DD52" s="7"/>
    </row>
    <row r="53" spans="1:108" s="20" customFormat="1" ht="81.75" customHeight="1">
      <c r="A53" s="216">
        <v>1</v>
      </c>
      <c r="B53" s="217" t="s">
        <v>188</v>
      </c>
      <c r="C53" s="216" t="s">
        <v>104</v>
      </c>
      <c r="D53" s="216" t="s">
        <v>142</v>
      </c>
      <c r="E53" s="216"/>
      <c r="F53" s="216"/>
      <c r="G53" s="216"/>
      <c r="H53" s="216" t="s">
        <v>143</v>
      </c>
      <c r="I53" s="216" t="s">
        <v>648</v>
      </c>
      <c r="J53" s="220">
        <v>213430</v>
      </c>
      <c r="K53" s="220">
        <v>213430</v>
      </c>
      <c r="L53" s="220"/>
      <c r="M53" s="220"/>
      <c r="N53" s="220"/>
      <c r="O53" s="100" t="e">
        <f>#REF!</f>
        <v>#REF!</v>
      </c>
      <c r="P53" s="100" t="e">
        <f>#REF!</f>
        <v>#REF!</v>
      </c>
      <c r="Q53" s="100" t="e">
        <f>#REF!</f>
        <v>#REF!</v>
      </c>
      <c r="R53" s="100" t="e">
        <f>#REF!</f>
        <v>#REF!</v>
      </c>
      <c r="S53" s="100" t="e">
        <f>#REF!</f>
        <v>#REF!</v>
      </c>
      <c r="T53" s="100" t="e">
        <f>#REF!</f>
        <v>#REF!</v>
      </c>
      <c r="U53" s="100">
        <v>31808</v>
      </c>
      <c r="V53" s="100">
        <v>0</v>
      </c>
      <c r="W53" s="100"/>
      <c r="X53" s="100" t="e">
        <f>#REF!-#REF!+#REF!</f>
        <v>#REF!</v>
      </c>
      <c r="Y53" s="100" t="e">
        <f>Q53+U53</f>
        <v>#REF!</v>
      </c>
      <c r="Z53" s="100" t="e">
        <f t="shared" ref="Z53:AB53" si="149">R53+V53</f>
        <v>#REF!</v>
      </c>
      <c r="AA53" s="100" t="e">
        <f t="shared" si="149"/>
        <v>#REF!</v>
      </c>
      <c r="AB53" s="100" t="e">
        <f t="shared" si="149"/>
        <v>#REF!</v>
      </c>
      <c r="AC53" s="100">
        <v>85000</v>
      </c>
      <c r="AD53" s="100">
        <v>40000</v>
      </c>
      <c r="AE53" s="100">
        <v>0</v>
      </c>
      <c r="AF53" s="100"/>
      <c r="AG53" s="100"/>
      <c r="AH53" s="100"/>
      <c r="AI53" s="100"/>
      <c r="AJ53" s="100">
        <f>AI116</f>
        <v>19876</v>
      </c>
      <c r="AK53" s="100">
        <f>40000</f>
        <v>40000</v>
      </c>
      <c r="AL53" s="100">
        <f>AE53-AI53+AJ53</f>
        <v>19876</v>
      </c>
      <c r="AM53" s="100"/>
      <c r="AN53" s="100"/>
      <c r="AO53" s="100"/>
      <c r="AP53" s="100"/>
      <c r="AQ53" s="100"/>
      <c r="AR53" s="100"/>
      <c r="AS53" s="100">
        <f>AK53</f>
        <v>40000</v>
      </c>
      <c r="AT53" s="100">
        <f t="shared" ref="AT53" si="150">AL53</f>
        <v>19876</v>
      </c>
      <c r="AU53" s="100" t="e">
        <f>AU121</f>
        <v>#REF!</v>
      </c>
      <c r="AV53" s="100" t="e">
        <f>Z53+AL53</f>
        <v>#REF!</v>
      </c>
      <c r="AW53" s="100" t="e">
        <f>AA53+AM53</f>
        <v>#REF!</v>
      </c>
      <c r="AX53" s="100" t="e">
        <f>AB53+AN53</f>
        <v>#REF!</v>
      </c>
      <c r="AY53" s="185" t="e">
        <f>#REF!-AU53</f>
        <v>#REF!</v>
      </c>
      <c r="AZ53" s="100">
        <v>40000</v>
      </c>
      <c r="BA53" s="100">
        <v>40000</v>
      </c>
      <c r="BB53" s="100"/>
      <c r="BC53" s="100"/>
      <c r="BD53" s="100">
        <v>50000</v>
      </c>
      <c r="BE53" s="100" t="e">
        <f>#REF!-AV53</f>
        <v>#REF!</v>
      </c>
      <c r="BF53" s="100" t="e">
        <f t="shared" ref="BF53:BF97" si="151">BE53-AP53</f>
        <v>#REF!</v>
      </c>
      <c r="BG53" s="100" t="e">
        <f>#REF!+AV53</f>
        <v>#REF!</v>
      </c>
      <c r="BH53" s="100">
        <v>70000</v>
      </c>
      <c r="BI53" s="100">
        <v>50000</v>
      </c>
      <c r="BJ53" s="100"/>
      <c r="BK53" s="100"/>
      <c r="BL53" s="100"/>
      <c r="BM53" s="100"/>
      <c r="BN53" s="100"/>
      <c r="BO53" s="100"/>
      <c r="BP53" s="100"/>
      <c r="BQ53" s="100">
        <f t="shared" ref="BQ53:BQ54" si="152">BH53-BO53+BP53</f>
        <v>70000</v>
      </c>
      <c r="BR53" s="100">
        <f>BI53-BO53+BP53</f>
        <v>50000</v>
      </c>
      <c r="BS53" s="100"/>
      <c r="BT53" s="100"/>
      <c r="BU53" s="100"/>
      <c r="BV53" s="100">
        <f>BQ53</f>
        <v>70000</v>
      </c>
      <c r="BW53" s="100">
        <f>BR53</f>
        <v>50000</v>
      </c>
      <c r="BX53" s="100">
        <v>141808</v>
      </c>
      <c r="BY53" s="100">
        <v>69876</v>
      </c>
      <c r="BZ53" s="441"/>
      <c r="CA53" s="441"/>
      <c r="CB53" s="100"/>
      <c r="CC53" s="100" t="e">
        <f>#REF!-#REF!</f>
        <v>#REF!</v>
      </c>
      <c r="CD53" s="100">
        <f t="shared" ref="CD53:CD54" si="153">CF53</f>
        <v>20124</v>
      </c>
      <c r="CE53" s="100">
        <f>SUM(CF53:CI53)</f>
        <v>20124</v>
      </c>
      <c r="CF53" s="100">
        <v>20124</v>
      </c>
      <c r="CG53" s="100"/>
      <c r="CH53" s="100"/>
      <c r="CI53" s="100"/>
      <c r="CJ53" s="100"/>
      <c r="CK53" s="441"/>
      <c r="CL53" s="441"/>
      <c r="CM53" s="441"/>
      <c r="CN53" s="441"/>
      <c r="CO53" s="262" t="s">
        <v>131</v>
      </c>
      <c r="CP53" s="216" t="s">
        <v>189</v>
      </c>
      <c r="CQ53" s="18"/>
      <c r="CS53" s="7" t="e">
        <f>J53-#REF!-#REF!</f>
        <v>#REF!</v>
      </c>
      <c r="CV53" s="7">
        <v>0</v>
      </c>
      <c r="DA53" s="100"/>
      <c r="DB53" s="146"/>
      <c r="DC53" s="7"/>
      <c r="DD53" s="7"/>
    </row>
    <row r="54" spans="1:108" s="20" customFormat="1" ht="75">
      <c r="A54" s="216">
        <v>2</v>
      </c>
      <c r="B54" s="196" t="s">
        <v>714</v>
      </c>
      <c r="C54" s="216" t="s">
        <v>104</v>
      </c>
      <c r="D54" s="216"/>
      <c r="E54" s="216" t="s">
        <v>1056</v>
      </c>
      <c r="F54" s="138"/>
      <c r="G54" s="218"/>
      <c r="H54" s="216" t="s">
        <v>709</v>
      </c>
      <c r="I54" s="138" t="s">
        <v>1057</v>
      </c>
      <c r="J54" s="218">
        <v>45000</v>
      </c>
      <c r="K54" s="218">
        <v>45000</v>
      </c>
      <c r="L54" s="218"/>
      <c r="M54" s="218"/>
      <c r="N54" s="218"/>
      <c r="O54" s="100"/>
      <c r="P54" s="100"/>
      <c r="Q54" s="100"/>
      <c r="R54" s="100"/>
      <c r="S54" s="100"/>
      <c r="T54" s="100"/>
      <c r="U54" s="100"/>
      <c r="V54" s="100"/>
      <c r="W54" s="100"/>
      <c r="X54" s="100"/>
      <c r="Y54" s="100"/>
      <c r="Z54" s="100"/>
      <c r="AA54" s="100"/>
      <c r="AB54" s="100"/>
      <c r="AC54" s="100"/>
      <c r="AD54" s="100"/>
      <c r="AE54" s="100"/>
      <c r="AF54" s="100"/>
      <c r="AG54" s="100"/>
      <c r="AH54" s="100">
        <v>100</v>
      </c>
      <c r="AI54" s="100"/>
      <c r="AJ54" s="100"/>
      <c r="AK54" s="100"/>
      <c r="AL54" s="100"/>
      <c r="AM54" s="100"/>
      <c r="AN54" s="100"/>
      <c r="AO54" s="100"/>
      <c r="AP54" s="100">
        <v>100</v>
      </c>
      <c r="AQ54" s="100"/>
      <c r="AR54" s="100">
        <v>100</v>
      </c>
      <c r="AS54" s="100"/>
      <c r="AT54" s="100"/>
      <c r="AU54" s="100">
        <v>100</v>
      </c>
      <c r="AV54" s="100"/>
      <c r="AW54" s="100"/>
      <c r="AX54" s="100"/>
      <c r="AY54" s="100"/>
      <c r="AZ54" s="100"/>
      <c r="BA54" s="100"/>
      <c r="BB54" s="100"/>
      <c r="BC54" s="100"/>
      <c r="BD54" s="100"/>
      <c r="BE54" s="100"/>
      <c r="BF54" s="100"/>
      <c r="BG54" s="100"/>
      <c r="BH54" s="100">
        <v>500</v>
      </c>
      <c r="BI54" s="100"/>
      <c r="BJ54" s="100"/>
      <c r="BK54" s="100"/>
      <c r="BL54" s="100"/>
      <c r="BM54" s="100"/>
      <c r="BN54" s="100"/>
      <c r="BO54" s="100"/>
      <c r="BP54" s="100">
        <f>5000+7000</f>
        <v>12000</v>
      </c>
      <c r="BQ54" s="100">
        <f t="shared" si="152"/>
        <v>12500</v>
      </c>
      <c r="BR54" s="100">
        <f>BI54-BO54+BP54</f>
        <v>12000</v>
      </c>
      <c r="BS54" s="100"/>
      <c r="BT54" s="100"/>
      <c r="BU54" s="100">
        <f>BI54</f>
        <v>0</v>
      </c>
      <c r="BV54" s="100">
        <f t="shared" ref="BV54" si="154">BQ54</f>
        <v>12500</v>
      </c>
      <c r="BW54" s="100">
        <f t="shared" ref="BW54" si="155">BR54</f>
        <v>12000</v>
      </c>
      <c r="BX54" s="100">
        <f t="shared" ref="BX54" si="156">AU54+BQ54</f>
        <v>12600</v>
      </c>
      <c r="BY54" s="100">
        <v>12000</v>
      </c>
      <c r="BZ54" s="441"/>
      <c r="CA54" s="441"/>
      <c r="CB54" s="100">
        <f>BM54</f>
        <v>0</v>
      </c>
      <c r="CC54" s="100" t="e">
        <f>#REF!-#REF!</f>
        <v>#REF!</v>
      </c>
      <c r="CD54" s="100">
        <f t="shared" si="153"/>
        <v>32400</v>
      </c>
      <c r="CE54" s="100">
        <f>SUM(CF54:CI54)</f>
        <v>32400</v>
      </c>
      <c r="CF54" s="100">
        <v>32400</v>
      </c>
      <c r="CG54" s="100"/>
      <c r="CH54" s="100"/>
      <c r="CI54" s="100"/>
      <c r="CJ54" s="100">
        <f>BS54</f>
        <v>0</v>
      </c>
      <c r="CK54" s="441"/>
      <c r="CL54" s="441"/>
      <c r="CM54" s="441"/>
      <c r="CN54" s="441"/>
      <c r="CO54" s="191" t="s">
        <v>131</v>
      </c>
      <c r="CP54" s="114"/>
      <c r="CS54" s="7"/>
      <c r="CV54" s="7"/>
      <c r="DA54" s="191"/>
      <c r="DB54" s="533"/>
      <c r="DC54" s="7"/>
      <c r="DD54" s="7"/>
    </row>
    <row r="55" spans="1:108" s="20" customFormat="1" ht="44.25" customHeight="1">
      <c r="A55" s="114" t="s">
        <v>410</v>
      </c>
      <c r="B55" s="214" t="s">
        <v>108</v>
      </c>
      <c r="C55" s="114"/>
      <c r="D55" s="216"/>
      <c r="E55" s="213"/>
      <c r="F55" s="213"/>
      <c r="G55" s="213"/>
      <c r="H55" s="213"/>
      <c r="I55" s="114"/>
      <c r="J55" s="236">
        <f>J56</f>
        <v>84700</v>
      </c>
      <c r="K55" s="236">
        <f t="shared" ref="K55:AM55" si="157">K56</f>
        <v>58126</v>
      </c>
      <c r="L55" s="236">
        <f t="shared" si="157"/>
        <v>0</v>
      </c>
      <c r="M55" s="236">
        <f t="shared" si="157"/>
        <v>0</v>
      </c>
      <c r="N55" s="236">
        <f t="shared" si="157"/>
        <v>0</v>
      </c>
      <c r="O55" s="236" t="e">
        <f t="shared" si="157"/>
        <v>#REF!</v>
      </c>
      <c r="P55" s="236" t="e">
        <f t="shared" si="157"/>
        <v>#REF!</v>
      </c>
      <c r="Q55" s="236" t="e">
        <f t="shared" si="157"/>
        <v>#REF!</v>
      </c>
      <c r="R55" s="236">
        <f t="shared" si="157"/>
        <v>0</v>
      </c>
      <c r="S55" s="236">
        <f t="shared" si="157"/>
        <v>0</v>
      </c>
      <c r="T55" s="236">
        <f t="shared" si="157"/>
        <v>0</v>
      </c>
      <c r="U55" s="236" t="e">
        <f t="shared" si="157"/>
        <v>#REF!</v>
      </c>
      <c r="V55" s="236" t="e">
        <f t="shared" si="157"/>
        <v>#REF!</v>
      </c>
      <c r="W55" s="236">
        <f t="shared" si="157"/>
        <v>0</v>
      </c>
      <c r="X55" s="236">
        <f t="shared" si="157"/>
        <v>0</v>
      </c>
      <c r="Y55" s="236" t="e">
        <f t="shared" si="157"/>
        <v>#REF!</v>
      </c>
      <c r="Z55" s="236" t="e">
        <f t="shared" si="157"/>
        <v>#REF!</v>
      </c>
      <c r="AA55" s="236">
        <f t="shared" si="157"/>
        <v>0</v>
      </c>
      <c r="AB55" s="236">
        <f t="shared" si="157"/>
        <v>0</v>
      </c>
      <c r="AC55" s="236">
        <f t="shared" si="157"/>
        <v>0</v>
      </c>
      <c r="AD55" s="236">
        <f t="shared" si="157"/>
        <v>0</v>
      </c>
      <c r="AE55" s="236">
        <f t="shared" si="157"/>
        <v>0</v>
      </c>
      <c r="AF55" s="236">
        <f t="shared" si="157"/>
        <v>0</v>
      </c>
      <c r="AG55" s="236">
        <f t="shared" si="157"/>
        <v>0</v>
      </c>
      <c r="AH55" s="236">
        <f t="shared" si="157"/>
        <v>0</v>
      </c>
      <c r="AI55" s="236">
        <f t="shared" si="157"/>
        <v>0</v>
      </c>
      <c r="AJ55" s="236">
        <f t="shared" si="157"/>
        <v>0</v>
      </c>
      <c r="AK55" s="236">
        <f t="shared" si="157"/>
        <v>0</v>
      </c>
      <c r="AL55" s="236">
        <f t="shared" si="157"/>
        <v>0</v>
      </c>
      <c r="AM55" s="236">
        <f t="shared" si="157"/>
        <v>0</v>
      </c>
      <c r="AN55" s="236">
        <f t="shared" ref="AN55:CJ55" si="158">AN56</f>
        <v>0</v>
      </c>
      <c r="AO55" s="236">
        <f t="shared" si="158"/>
        <v>0</v>
      </c>
      <c r="AP55" s="236">
        <f t="shared" si="158"/>
        <v>0</v>
      </c>
      <c r="AQ55" s="236">
        <f t="shared" si="158"/>
        <v>0</v>
      </c>
      <c r="AR55" s="236">
        <f t="shared" si="158"/>
        <v>0</v>
      </c>
      <c r="AS55" s="236">
        <f t="shared" si="158"/>
        <v>0</v>
      </c>
      <c r="AT55" s="236">
        <f t="shared" si="158"/>
        <v>0</v>
      </c>
      <c r="AU55" s="236" t="e">
        <f t="shared" si="158"/>
        <v>#REF!</v>
      </c>
      <c r="AV55" s="236" t="e">
        <f t="shared" si="158"/>
        <v>#REF!</v>
      </c>
      <c r="AW55" s="236">
        <f t="shared" si="158"/>
        <v>0</v>
      </c>
      <c r="AX55" s="236">
        <f t="shared" si="158"/>
        <v>0</v>
      </c>
      <c r="AY55" s="236" t="e">
        <f t="shared" si="158"/>
        <v>#REF!</v>
      </c>
      <c r="AZ55" s="236">
        <f t="shared" si="158"/>
        <v>0</v>
      </c>
      <c r="BA55" s="236">
        <f t="shared" si="158"/>
        <v>0</v>
      </c>
      <c r="BB55" s="236">
        <f t="shared" si="158"/>
        <v>0</v>
      </c>
      <c r="BC55" s="236">
        <f t="shared" si="158"/>
        <v>0</v>
      </c>
      <c r="BD55" s="236">
        <f t="shared" si="158"/>
        <v>3574</v>
      </c>
      <c r="BE55" s="236" t="e">
        <f t="shared" si="158"/>
        <v>#REF!</v>
      </c>
      <c r="BF55" s="236" t="e">
        <f t="shared" si="158"/>
        <v>#REF!</v>
      </c>
      <c r="BG55" s="236" t="e">
        <f t="shared" si="158"/>
        <v>#REF!</v>
      </c>
      <c r="BH55" s="236">
        <f t="shared" si="158"/>
        <v>8574</v>
      </c>
      <c r="BI55" s="236">
        <f t="shared" si="158"/>
        <v>0</v>
      </c>
      <c r="BJ55" s="236">
        <f t="shared" si="158"/>
        <v>0</v>
      </c>
      <c r="BK55" s="236">
        <f t="shared" si="158"/>
        <v>0</v>
      </c>
      <c r="BL55" s="236">
        <f t="shared" si="158"/>
        <v>0</v>
      </c>
      <c r="BM55" s="236">
        <f t="shared" si="158"/>
        <v>0</v>
      </c>
      <c r="BN55" s="236">
        <f t="shared" si="158"/>
        <v>0</v>
      </c>
      <c r="BO55" s="236">
        <f t="shared" si="158"/>
        <v>0</v>
      </c>
      <c r="BP55" s="236">
        <f t="shared" si="158"/>
        <v>0</v>
      </c>
      <c r="BQ55" s="236">
        <f t="shared" si="158"/>
        <v>8574</v>
      </c>
      <c r="BR55" s="236">
        <f t="shared" si="158"/>
        <v>0</v>
      </c>
      <c r="BS55" s="236">
        <f t="shared" si="158"/>
        <v>0</v>
      </c>
      <c r="BT55" s="236">
        <f t="shared" si="158"/>
        <v>0</v>
      </c>
      <c r="BU55" s="236">
        <f t="shared" si="158"/>
        <v>0</v>
      </c>
      <c r="BV55" s="236">
        <f t="shared" si="158"/>
        <v>8574</v>
      </c>
      <c r="BW55" s="236">
        <f t="shared" si="158"/>
        <v>0</v>
      </c>
      <c r="BX55" s="236">
        <f t="shared" si="158"/>
        <v>8574</v>
      </c>
      <c r="BY55" s="236">
        <f t="shared" si="158"/>
        <v>0</v>
      </c>
      <c r="BZ55" s="538"/>
      <c r="CA55" s="538"/>
      <c r="CB55" s="236">
        <f t="shared" si="158"/>
        <v>0</v>
      </c>
      <c r="CC55" s="236" t="e">
        <f t="shared" si="158"/>
        <v>#REF!</v>
      </c>
      <c r="CD55" s="236">
        <f t="shared" si="158"/>
        <v>7226</v>
      </c>
      <c r="CE55" s="236">
        <f t="shared" si="158"/>
        <v>7226</v>
      </c>
      <c r="CF55" s="236">
        <f t="shared" si="158"/>
        <v>7226</v>
      </c>
      <c r="CG55" s="236">
        <f t="shared" si="158"/>
        <v>0</v>
      </c>
      <c r="CH55" s="236">
        <f t="shared" si="158"/>
        <v>0</v>
      </c>
      <c r="CI55" s="236">
        <f t="shared" si="158"/>
        <v>0</v>
      </c>
      <c r="CJ55" s="236">
        <f t="shared" si="158"/>
        <v>0</v>
      </c>
      <c r="CK55" s="538"/>
      <c r="CL55" s="538"/>
      <c r="CM55" s="538"/>
      <c r="CN55" s="538">
        <f t="shared" ref="CN55" si="159">CN56</f>
        <v>0</v>
      </c>
      <c r="CO55" s="114">
        <f t="shared" ref="CO55:CP55" si="160">CO56</f>
        <v>0</v>
      </c>
      <c r="CP55" s="114">
        <f t="shared" si="160"/>
        <v>0</v>
      </c>
      <c r="CS55" s="7" t="e">
        <f>J55-#REF!-#REF!</f>
        <v>#REF!</v>
      </c>
      <c r="CV55" s="7">
        <v>0</v>
      </c>
      <c r="DA55" s="236"/>
      <c r="DC55" s="7"/>
      <c r="DD55" s="7"/>
    </row>
    <row r="56" spans="1:108" s="20" customFormat="1" ht="33.75" customHeight="1">
      <c r="A56" s="215" t="s">
        <v>37</v>
      </c>
      <c r="B56" s="214" t="s">
        <v>46</v>
      </c>
      <c r="C56" s="114"/>
      <c r="D56" s="216"/>
      <c r="E56" s="213"/>
      <c r="F56" s="213"/>
      <c r="G56" s="213"/>
      <c r="H56" s="213"/>
      <c r="I56" s="114"/>
      <c r="J56" s="236">
        <f>SUM(J57:J58)</f>
        <v>84700</v>
      </c>
      <c r="K56" s="236">
        <f t="shared" ref="K56:AM56" si="161">SUM(K57:K58)</f>
        <v>58126</v>
      </c>
      <c r="L56" s="236">
        <f t="shared" ref="L56:N56" si="162">SUM(L57:L58)</f>
        <v>0</v>
      </c>
      <c r="M56" s="236">
        <f t="shared" ref="M56" si="163">SUM(M57:M58)</f>
        <v>0</v>
      </c>
      <c r="N56" s="236">
        <f t="shared" si="162"/>
        <v>0</v>
      </c>
      <c r="O56" s="236" t="e">
        <f t="shared" si="161"/>
        <v>#REF!</v>
      </c>
      <c r="P56" s="236" t="e">
        <f t="shared" si="161"/>
        <v>#REF!</v>
      </c>
      <c r="Q56" s="236" t="e">
        <f t="shared" si="161"/>
        <v>#REF!</v>
      </c>
      <c r="R56" s="236">
        <f t="shared" si="161"/>
        <v>0</v>
      </c>
      <c r="S56" s="236">
        <f t="shared" si="161"/>
        <v>0</v>
      </c>
      <c r="T56" s="236">
        <f t="shared" si="161"/>
        <v>0</v>
      </c>
      <c r="U56" s="236" t="e">
        <f t="shared" si="161"/>
        <v>#REF!</v>
      </c>
      <c r="V56" s="236" t="e">
        <f t="shared" si="161"/>
        <v>#REF!</v>
      </c>
      <c r="W56" s="236">
        <f t="shared" si="161"/>
        <v>0</v>
      </c>
      <c r="X56" s="236">
        <f t="shared" si="161"/>
        <v>0</v>
      </c>
      <c r="Y56" s="236" t="e">
        <f t="shared" si="161"/>
        <v>#REF!</v>
      </c>
      <c r="Z56" s="236" t="e">
        <f t="shared" si="161"/>
        <v>#REF!</v>
      </c>
      <c r="AA56" s="236">
        <f t="shared" si="161"/>
        <v>0</v>
      </c>
      <c r="AB56" s="236">
        <f t="shared" si="161"/>
        <v>0</v>
      </c>
      <c r="AC56" s="236">
        <f t="shared" si="161"/>
        <v>0</v>
      </c>
      <c r="AD56" s="236">
        <f t="shared" si="161"/>
        <v>0</v>
      </c>
      <c r="AE56" s="236">
        <f t="shared" si="161"/>
        <v>0</v>
      </c>
      <c r="AF56" s="236">
        <f t="shared" si="161"/>
        <v>0</v>
      </c>
      <c r="AG56" s="236">
        <f t="shared" si="161"/>
        <v>0</v>
      </c>
      <c r="AH56" s="236">
        <f t="shared" si="161"/>
        <v>0</v>
      </c>
      <c r="AI56" s="236">
        <f t="shared" si="161"/>
        <v>0</v>
      </c>
      <c r="AJ56" s="236">
        <f t="shared" si="161"/>
        <v>0</v>
      </c>
      <c r="AK56" s="236">
        <f t="shared" si="161"/>
        <v>0</v>
      </c>
      <c r="AL56" s="236">
        <f t="shared" si="161"/>
        <v>0</v>
      </c>
      <c r="AM56" s="236">
        <f t="shared" si="161"/>
        <v>0</v>
      </c>
      <c r="AN56" s="236">
        <f t="shared" ref="AN56:CJ56" si="164">SUM(AN57:AN58)</f>
        <v>0</v>
      </c>
      <c r="AO56" s="236">
        <f t="shared" si="164"/>
        <v>0</v>
      </c>
      <c r="AP56" s="236">
        <f t="shared" si="164"/>
        <v>0</v>
      </c>
      <c r="AQ56" s="236">
        <f t="shared" si="164"/>
        <v>0</v>
      </c>
      <c r="AR56" s="236">
        <f t="shared" si="164"/>
        <v>0</v>
      </c>
      <c r="AS56" s="236">
        <f t="shared" si="164"/>
        <v>0</v>
      </c>
      <c r="AT56" s="236">
        <f t="shared" si="164"/>
        <v>0</v>
      </c>
      <c r="AU56" s="236" t="e">
        <f t="shared" si="164"/>
        <v>#REF!</v>
      </c>
      <c r="AV56" s="236" t="e">
        <f t="shared" si="164"/>
        <v>#REF!</v>
      </c>
      <c r="AW56" s="236">
        <f t="shared" si="164"/>
        <v>0</v>
      </c>
      <c r="AX56" s="236">
        <f t="shared" si="164"/>
        <v>0</v>
      </c>
      <c r="AY56" s="236" t="e">
        <f t="shared" si="164"/>
        <v>#REF!</v>
      </c>
      <c r="AZ56" s="236">
        <f t="shared" si="164"/>
        <v>0</v>
      </c>
      <c r="BA56" s="236">
        <f t="shared" si="164"/>
        <v>0</v>
      </c>
      <c r="BB56" s="236">
        <f t="shared" si="164"/>
        <v>0</v>
      </c>
      <c r="BC56" s="236">
        <f t="shared" si="164"/>
        <v>0</v>
      </c>
      <c r="BD56" s="236">
        <f t="shared" si="164"/>
        <v>3574</v>
      </c>
      <c r="BE56" s="236" t="e">
        <f t="shared" si="164"/>
        <v>#REF!</v>
      </c>
      <c r="BF56" s="236" t="e">
        <f t="shared" si="164"/>
        <v>#REF!</v>
      </c>
      <c r="BG56" s="236" t="e">
        <f t="shared" si="164"/>
        <v>#REF!</v>
      </c>
      <c r="BH56" s="236">
        <f t="shared" si="164"/>
        <v>8574</v>
      </c>
      <c r="BI56" s="236">
        <f t="shared" si="164"/>
        <v>0</v>
      </c>
      <c r="BJ56" s="236">
        <f t="shared" si="164"/>
        <v>0</v>
      </c>
      <c r="BK56" s="236">
        <f t="shared" si="164"/>
        <v>0</v>
      </c>
      <c r="BL56" s="236">
        <f t="shared" si="164"/>
        <v>0</v>
      </c>
      <c r="BM56" s="236">
        <f t="shared" si="164"/>
        <v>0</v>
      </c>
      <c r="BN56" s="236">
        <f t="shared" si="164"/>
        <v>0</v>
      </c>
      <c r="BO56" s="236">
        <f t="shared" si="164"/>
        <v>0</v>
      </c>
      <c r="BP56" s="236">
        <f t="shared" si="164"/>
        <v>0</v>
      </c>
      <c r="BQ56" s="236">
        <f t="shared" si="164"/>
        <v>8574</v>
      </c>
      <c r="BR56" s="236">
        <f t="shared" si="164"/>
        <v>0</v>
      </c>
      <c r="BS56" s="236">
        <f t="shared" si="164"/>
        <v>0</v>
      </c>
      <c r="BT56" s="236">
        <f t="shared" si="164"/>
        <v>0</v>
      </c>
      <c r="BU56" s="236">
        <f t="shared" si="164"/>
        <v>0</v>
      </c>
      <c r="BV56" s="236">
        <f t="shared" si="164"/>
        <v>8574</v>
      </c>
      <c r="BW56" s="236">
        <f t="shared" si="164"/>
        <v>0</v>
      </c>
      <c r="BX56" s="236">
        <f t="shared" si="164"/>
        <v>8574</v>
      </c>
      <c r="BY56" s="236">
        <f t="shared" si="164"/>
        <v>0</v>
      </c>
      <c r="BZ56" s="538"/>
      <c r="CA56" s="538"/>
      <c r="CB56" s="236">
        <f t="shared" si="164"/>
        <v>0</v>
      </c>
      <c r="CC56" s="236" t="e">
        <f t="shared" si="164"/>
        <v>#REF!</v>
      </c>
      <c r="CD56" s="236">
        <f t="shared" si="164"/>
        <v>7226</v>
      </c>
      <c r="CE56" s="236">
        <f t="shared" si="164"/>
        <v>7226</v>
      </c>
      <c r="CF56" s="236">
        <f t="shared" si="164"/>
        <v>7226</v>
      </c>
      <c r="CG56" s="236">
        <f t="shared" si="164"/>
        <v>0</v>
      </c>
      <c r="CH56" s="236">
        <f t="shared" ref="CH56" si="165">SUM(CH57:CH58)</f>
        <v>0</v>
      </c>
      <c r="CI56" s="236">
        <f t="shared" si="164"/>
        <v>0</v>
      </c>
      <c r="CJ56" s="236">
        <f t="shared" si="164"/>
        <v>0</v>
      </c>
      <c r="CK56" s="538"/>
      <c r="CL56" s="538"/>
      <c r="CM56" s="538"/>
      <c r="CN56" s="538">
        <f t="shared" ref="CN56" si="166">SUM(CN57:CN58)</f>
        <v>0</v>
      </c>
      <c r="CO56" s="114"/>
      <c r="CP56" s="114"/>
      <c r="CS56" s="7" t="e">
        <f>J56-#REF!-#REF!</f>
        <v>#REF!</v>
      </c>
      <c r="CV56" s="7">
        <v>0</v>
      </c>
      <c r="DA56" s="236"/>
      <c r="DC56" s="7"/>
      <c r="DD56" s="7"/>
    </row>
    <row r="57" spans="1:108" ht="77.25" customHeight="1">
      <c r="A57" s="216">
        <v>1</v>
      </c>
      <c r="B57" s="196" t="s">
        <v>842</v>
      </c>
      <c r="C57" s="191" t="s">
        <v>90</v>
      </c>
      <c r="D57" s="216" t="s">
        <v>142</v>
      </c>
      <c r="E57" s="191" t="s">
        <v>843</v>
      </c>
      <c r="F57" s="191"/>
      <c r="G57" s="191"/>
      <c r="H57" s="191" t="s">
        <v>621</v>
      </c>
      <c r="I57" s="191" t="s">
        <v>844</v>
      </c>
      <c r="J57" s="218">
        <v>44900</v>
      </c>
      <c r="K57" s="218">
        <v>29900</v>
      </c>
      <c r="L57" s="218"/>
      <c r="M57" s="218"/>
      <c r="N57" s="218"/>
      <c r="O57" s="218"/>
      <c r="P57" s="218"/>
      <c r="Q57" s="218"/>
      <c r="R57" s="218"/>
      <c r="S57" s="218"/>
      <c r="T57" s="218"/>
      <c r="U57" s="218"/>
      <c r="V57" s="218"/>
      <c r="W57" s="218"/>
      <c r="X57" s="218"/>
      <c r="Y57" s="218"/>
      <c r="Z57" s="218"/>
      <c r="AA57" s="218"/>
      <c r="AB57" s="218"/>
      <c r="AC57" s="218"/>
      <c r="AD57" s="218"/>
      <c r="AE57" s="218"/>
      <c r="AF57" s="218"/>
      <c r="AG57" s="218"/>
      <c r="AH57" s="218"/>
      <c r="AI57" s="218"/>
      <c r="AJ57" s="218"/>
      <c r="AK57" s="218"/>
      <c r="AL57" s="218"/>
      <c r="AM57" s="218"/>
      <c r="AN57" s="218"/>
      <c r="AO57" s="218"/>
      <c r="AP57" s="218"/>
      <c r="AQ57" s="218"/>
      <c r="AR57" s="218"/>
      <c r="AS57" s="218"/>
      <c r="AT57" s="218"/>
      <c r="AU57" s="100">
        <f>AV57</f>
        <v>0</v>
      </c>
      <c r="AV57" s="100">
        <f t="shared" ref="AV57" si="167">Z57+AL57</f>
        <v>0</v>
      </c>
      <c r="AW57" s="218"/>
      <c r="AX57" s="218"/>
      <c r="AY57" s="218"/>
      <c r="AZ57" s="218"/>
      <c r="BA57" s="218"/>
      <c r="BB57" s="218"/>
      <c r="BC57" s="218"/>
      <c r="BD57" s="218"/>
      <c r="BE57" s="100" t="e">
        <f>#REF!-AV57</f>
        <v>#REF!</v>
      </c>
      <c r="BF57" s="100" t="e">
        <f t="shared" si="151"/>
        <v>#REF!</v>
      </c>
      <c r="BG57" s="100" t="e">
        <f>#REF!+AV57</f>
        <v>#REF!</v>
      </c>
      <c r="BH57" s="218">
        <v>5000</v>
      </c>
      <c r="BI57" s="218"/>
      <c r="BJ57" s="218"/>
      <c r="BK57" s="218"/>
      <c r="BL57" s="218"/>
      <c r="BM57" s="218"/>
      <c r="BN57" s="218"/>
      <c r="BO57" s="218"/>
      <c r="BP57" s="218"/>
      <c r="BQ57" s="100">
        <f t="shared" ref="BQ57:BQ58" si="168">BH57-BO57+BP57</f>
        <v>5000</v>
      </c>
      <c r="BR57" s="100">
        <f>BI57-BO57+BP57</f>
        <v>0</v>
      </c>
      <c r="BS57" s="218"/>
      <c r="BT57" s="218"/>
      <c r="BU57" s="218"/>
      <c r="BV57" s="100">
        <f>BQ57</f>
        <v>5000</v>
      </c>
      <c r="BW57" s="100">
        <f>BR57</f>
        <v>0</v>
      </c>
      <c r="BX57" s="100">
        <f t="shared" ref="BX57" si="169">AU57+BQ57</f>
        <v>5000</v>
      </c>
      <c r="BY57" s="218"/>
      <c r="BZ57" s="647"/>
      <c r="CA57" s="647"/>
      <c r="CB57" s="218"/>
      <c r="CC57" s="100" t="e">
        <f>#REF!-#REF!</f>
        <v>#REF!</v>
      </c>
      <c r="CD57" s="100">
        <f t="shared" ref="CD57:CD58" si="170">CF57</f>
        <v>2000</v>
      </c>
      <c r="CE57" s="100">
        <f>SUM(CF57:CI57)</f>
        <v>2000</v>
      </c>
      <c r="CF57" s="100">
        <v>2000</v>
      </c>
      <c r="CG57" s="218"/>
      <c r="CH57" s="218"/>
      <c r="CI57" s="218"/>
      <c r="CJ57" s="218"/>
      <c r="CK57" s="441"/>
      <c r="CL57" s="441"/>
      <c r="CM57" s="647"/>
      <c r="CN57" s="647"/>
      <c r="CO57" s="216" t="s">
        <v>91</v>
      </c>
      <c r="CS57" s="146"/>
      <c r="CV57" s="146"/>
      <c r="DA57" s="100"/>
      <c r="DC57" s="7"/>
      <c r="DD57" s="146"/>
    </row>
    <row r="58" spans="1:108" ht="84" customHeight="1">
      <c r="A58" s="216">
        <v>2</v>
      </c>
      <c r="B58" s="253" t="s">
        <v>759</v>
      </c>
      <c r="C58" s="216" t="s">
        <v>165</v>
      </c>
      <c r="D58" s="216" t="s">
        <v>142</v>
      </c>
      <c r="E58" s="216" t="s">
        <v>760</v>
      </c>
      <c r="F58" s="216"/>
      <c r="G58" s="216"/>
      <c r="H58" s="216" t="s">
        <v>621</v>
      </c>
      <c r="I58" s="275" t="s">
        <v>761</v>
      </c>
      <c r="J58" s="276">
        <v>39800</v>
      </c>
      <c r="K58" s="276">
        <v>28226</v>
      </c>
      <c r="L58" s="276"/>
      <c r="M58" s="276"/>
      <c r="N58" s="276"/>
      <c r="O58" s="100" t="e">
        <f>#REF!</f>
        <v>#REF!</v>
      </c>
      <c r="P58" s="100" t="e">
        <f>#REF!</f>
        <v>#REF!</v>
      </c>
      <c r="Q58" s="100" t="e">
        <f>#REF!</f>
        <v>#REF!</v>
      </c>
      <c r="R58" s="100"/>
      <c r="S58" s="100"/>
      <c r="T58" s="100"/>
      <c r="U58" s="100" t="e">
        <f>V58</f>
        <v>#REF!</v>
      </c>
      <c r="V58" s="100" t="e">
        <f>#REF!-#REF!+#REF!</f>
        <v>#REF!</v>
      </c>
      <c r="W58" s="100"/>
      <c r="X58" s="100"/>
      <c r="Y58" s="100" t="e">
        <f>Q58+U58</f>
        <v>#REF!</v>
      </c>
      <c r="Z58" s="100" t="e">
        <f t="shared" ref="Z58" si="171">R58+V58</f>
        <v>#REF!</v>
      </c>
      <c r="AA58" s="100">
        <f t="shared" ref="AA58" si="172">S58+W58</f>
        <v>0</v>
      </c>
      <c r="AB58" s="100">
        <f t="shared" ref="AB58" si="173">T58+X58</f>
        <v>0</v>
      </c>
      <c r="AC58" s="100"/>
      <c r="AD58" s="100"/>
      <c r="AE58" s="100"/>
      <c r="AF58" s="100"/>
      <c r="AG58" s="100"/>
      <c r="AH58" s="100"/>
      <c r="AI58" s="100"/>
      <c r="AJ58" s="100"/>
      <c r="AK58" s="100"/>
      <c r="AL58" s="100"/>
      <c r="AM58" s="100"/>
      <c r="AN58" s="100"/>
      <c r="AO58" s="100"/>
      <c r="AP58" s="100"/>
      <c r="AQ58" s="100"/>
      <c r="AR58" s="100"/>
      <c r="AS58" s="100">
        <f t="shared" ref="AS58" si="174">AK58</f>
        <v>0</v>
      </c>
      <c r="AT58" s="100">
        <f t="shared" ref="AT58" si="175">AL58</f>
        <v>0</v>
      </c>
      <c r="AU58" s="100" t="e">
        <f>AV58</f>
        <v>#REF!</v>
      </c>
      <c r="AV58" s="100" t="e">
        <f t="shared" ref="AV58" si="176">Z58+AL58</f>
        <v>#REF!</v>
      </c>
      <c r="AW58" s="100"/>
      <c r="AX58" s="100">
        <f t="shared" ref="AX58" si="177">AB58+AN58</f>
        <v>0</v>
      </c>
      <c r="AY58" s="185" t="e">
        <f>#REF!-AU58</f>
        <v>#REF!</v>
      </c>
      <c r="AZ58" s="100"/>
      <c r="BA58" s="100"/>
      <c r="BB58" s="100"/>
      <c r="BC58" s="100"/>
      <c r="BD58" s="100">
        <f>BH58</f>
        <v>3574</v>
      </c>
      <c r="BE58" s="100" t="e">
        <f>#REF!-AV58</f>
        <v>#REF!</v>
      </c>
      <c r="BF58" s="100" t="e">
        <f t="shared" si="151"/>
        <v>#REF!</v>
      </c>
      <c r="BG58" s="100" t="e">
        <f>#REF!+AV58</f>
        <v>#REF!</v>
      </c>
      <c r="BH58" s="100">
        <v>3574</v>
      </c>
      <c r="BI58" s="100"/>
      <c r="BJ58" s="100"/>
      <c r="BK58" s="100"/>
      <c r="BL58" s="100"/>
      <c r="BM58" s="100"/>
      <c r="BN58" s="100"/>
      <c r="BO58" s="100"/>
      <c r="BP58" s="100"/>
      <c r="BQ58" s="100">
        <f t="shared" si="168"/>
        <v>3574</v>
      </c>
      <c r="BR58" s="100">
        <f>BI58-BO58+BP58</f>
        <v>0</v>
      </c>
      <c r="BS58" s="100"/>
      <c r="BT58" s="100"/>
      <c r="BU58" s="100"/>
      <c r="BV58" s="100">
        <f>BQ58</f>
        <v>3574</v>
      </c>
      <c r="BW58" s="100">
        <f>BR58</f>
        <v>0</v>
      </c>
      <c r="BX58" s="100">
        <v>3574</v>
      </c>
      <c r="BY58" s="100"/>
      <c r="BZ58" s="441"/>
      <c r="CA58" s="441"/>
      <c r="CB58" s="100"/>
      <c r="CC58" s="100" t="e">
        <f>#REF!-#REF!</f>
        <v>#REF!</v>
      </c>
      <c r="CD58" s="100">
        <f t="shared" si="170"/>
        <v>5226</v>
      </c>
      <c r="CE58" s="100">
        <f>SUM(CF58:CI58)</f>
        <v>5226</v>
      </c>
      <c r="CF58" s="100">
        <v>5226</v>
      </c>
      <c r="CG58" s="100"/>
      <c r="CH58" s="100"/>
      <c r="CI58" s="100"/>
      <c r="CJ58" s="100"/>
      <c r="CK58" s="441"/>
      <c r="CL58" s="441"/>
      <c r="CM58" s="441"/>
      <c r="CN58" s="441"/>
      <c r="CO58" s="216" t="s">
        <v>315</v>
      </c>
      <c r="CS58" s="7" t="e">
        <f>J58-#REF!-#REF!</f>
        <v>#REF!</v>
      </c>
      <c r="CU58" s="13"/>
      <c r="CV58" s="7">
        <v>0</v>
      </c>
      <c r="DA58" s="100"/>
      <c r="DC58" s="7"/>
      <c r="DD58" s="7"/>
    </row>
    <row r="59" spans="1:108" s="20" customFormat="1" ht="49.9" customHeight="1">
      <c r="A59" s="114" t="s">
        <v>191</v>
      </c>
      <c r="B59" s="214" t="s">
        <v>126</v>
      </c>
      <c r="C59" s="114"/>
      <c r="D59" s="216"/>
      <c r="E59" s="213"/>
      <c r="F59" s="213"/>
      <c r="G59" s="213"/>
      <c r="H59" s="213"/>
      <c r="I59" s="114"/>
      <c r="J59" s="236">
        <f>J60</f>
        <v>283663</v>
      </c>
      <c r="K59" s="236">
        <f t="shared" ref="K59:BV59" si="178">K60</f>
        <v>283663</v>
      </c>
      <c r="L59" s="236">
        <f t="shared" si="178"/>
        <v>0</v>
      </c>
      <c r="M59" s="236">
        <f t="shared" si="178"/>
        <v>0</v>
      </c>
      <c r="N59" s="236">
        <f t="shared" si="178"/>
        <v>0</v>
      </c>
      <c r="O59" s="236" t="e">
        <f t="shared" si="178"/>
        <v>#REF!</v>
      </c>
      <c r="P59" s="236" t="e">
        <f t="shared" si="178"/>
        <v>#REF!</v>
      </c>
      <c r="Q59" s="236">
        <f t="shared" si="178"/>
        <v>81607</v>
      </c>
      <c r="R59" s="236">
        <f t="shared" si="178"/>
        <v>81607</v>
      </c>
      <c r="S59" s="236">
        <f t="shared" si="178"/>
        <v>0</v>
      </c>
      <c r="T59" s="236">
        <f t="shared" si="178"/>
        <v>0</v>
      </c>
      <c r="U59" s="236">
        <f t="shared" si="178"/>
        <v>38900</v>
      </c>
      <c r="V59" s="236">
        <f t="shared" si="178"/>
        <v>38900</v>
      </c>
      <c r="W59" s="236">
        <f t="shared" si="178"/>
        <v>0</v>
      </c>
      <c r="X59" s="236">
        <f t="shared" si="178"/>
        <v>0</v>
      </c>
      <c r="Y59" s="236">
        <f t="shared" si="178"/>
        <v>120507</v>
      </c>
      <c r="Z59" s="236">
        <f t="shared" si="178"/>
        <v>120507</v>
      </c>
      <c r="AA59" s="236">
        <f t="shared" si="178"/>
        <v>0</v>
      </c>
      <c r="AB59" s="236">
        <f t="shared" si="178"/>
        <v>0</v>
      </c>
      <c r="AC59" s="236">
        <f t="shared" si="178"/>
        <v>0</v>
      </c>
      <c r="AD59" s="236">
        <f t="shared" si="178"/>
        <v>28000</v>
      </c>
      <c r="AE59" s="236">
        <f t="shared" si="178"/>
        <v>28000</v>
      </c>
      <c r="AF59" s="236">
        <f t="shared" si="178"/>
        <v>0</v>
      </c>
      <c r="AG59" s="236">
        <f t="shared" si="178"/>
        <v>0</v>
      </c>
      <c r="AH59" s="236">
        <f t="shared" si="178"/>
        <v>0</v>
      </c>
      <c r="AI59" s="236">
        <f t="shared" si="178"/>
        <v>0</v>
      </c>
      <c r="AJ59" s="236">
        <f t="shared" si="178"/>
        <v>0</v>
      </c>
      <c r="AK59" s="236">
        <f t="shared" si="178"/>
        <v>28000</v>
      </c>
      <c r="AL59" s="236">
        <f t="shared" si="178"/>
        <v>28000</v>
      </c>
      <c r="AM59" s="236">
        <f t="shared" si="178"/>
        <v>0</v>
      </c>
      <c r="AN59" s="236">
        <f t="shared" si="178"/>
        <v>0</v>
      </c>
      <c r="AO59" s="236">
        <f t="shared" si="178"/>
        <v>0</v>
      </c>
      <c r="AP59" s="236">
        <f t="shared" si="178"/>
        <v>0</v>
      </c>
      <c r="AQ59" s="236">
        <f t="shared" si="178"/>
        <v>0</v>
      </c>
      <c r="AR59" s="236">
        <f t="shared" si="178"/>
        <v>0</v>
      </c>
      <c r="AS59" s="236">
        <f t="shared" si="178"/>
        <v>28000</v>
      </c>
      <c r="AT59" s="236">
        <f t="shared" si="178"/>
        <v>28000</v>
      </c>
      <c r="AU59" s="236">
        <f t="shared" si="178"/>
        <v>148507</v>
      </c>
      <c r="AV59" s="236">
        <f t="shared" si="178"/>
        <v>148507</v>
      </c>
      <c r="AW59" s="236">
        <f t="shared" si="178"/>
        <v>0</v>
      </c>
      <c r="AX59" s="236">
        <f t="shared" si="178"/>
        <v>0</v>
      </c>
      <c r="AY59" s="236" t="e">
        <f t="shared" si="178"/>
        <v>#REF!</v>
      </c>
      <c r="AZ59" s="236">
        <f t="shared" si="178"/>
        <v>20000</v>
      </c>
      <c r="BA59" s="236">
        <f t="shared" si="178"/>
        <v>20000</v>
      </c>
      <c r="BB59" s="236">
        <f t="shared" si="178"/>
        <v>0</v>
      </c>
      <c r="BC59" s="236">
        <f t="shared" si="178"/>
        <v>0</v>
      </c>
      <c r="BD59" s="236">
        <f t="shared" si="178"/>
        <v>0</v>
      </c>
      <c r="BE59" s="236">
        <f t="shared" si="178"/>
        <v>0</v>
      </c>
      <c r="BF59" s="236">
        <f t="shared" si="178"/>
        <v>0</v>
      </c>
      <c r="BG59" s="236" t="e">
        <f t="shared" si="178"/>
        <v>#REF!</v>
      </c>
      <c r="BH59" s="236">
        <f t="shared" si="178"/>
        <v>20000</v>
      </c>
      <c r="BI59" s="236">
        <f t="shared" si="178"/>
        <v>20000</v>
      </c>
      <c r="BJ59" s="236">
        <f t="shared" si="178"/>
        <v>0</v>
      </c>
      <c r="BK59" s="236">
        <f t="shared" si="178"/>
        <v>0</v>
      </c>
      <c r="BL59" s="236">
        <f t="shared" si="178"/>
        <v>0</v>
      </c>
      <c r="BM59" s="236">
        <f t="shared" si="178"/>
        <v>0</v>
      </c>
      <c r="BN59" s="236">
        <f t="shared" si="178"/>
        <v>0</v>
      </c>
      <c r="BO59" s="236">
        <f t="shared" si="178"/>
        <v>0</v>
      </c>
      <c r="BP59" s="236">
        <f t="shared" si="178"/>
        <v>7477</v>
      </c>
      <c r="BQ59" s="236">
        <f t="shared" si="178"/>
        <v>27477</v>
      </c>
      <c r="BR59" s="236">
        <f t="shared" si="178"/>
        <v>27477</v>
      </c>
      <c r="BS59" s="236">
        <f t="shared" si="178"/>
        <v>0</v>
      </c>
      <c r="BT59" s="236">
        <f t="shared" si="178"/>
        <v>0</v>
      </c>
      <c r="BU59" s="236">
        <f t="shared" si="178"/>
        <v>0</v>
      </c>
      <c r="BV59" s="236">
        <f t="shared" si="178"/>
        <v>27477</v>
      </c>
      <c r="BW59" s="236">
        <f t="shared" ref="BW59:BY59" si="179">BW60</f>
        <v>27477</v>
      </c>
      <c r="BX59" s="236">
        <f t="shared" si="179"/>
        <v>175984</v>
      </c>
      <c r="BY59" s="236">
        <f t="shared" si="179"/>
        <v>175984</v>
      </c>
      <c r="BZ59" s="236">
        <f>BZ60</f>
        <v>0</v>
      </c>
      <c r="CA59" s="236">
        <f t="shared" ref="CA59" si="180">CA60</f>
        <v>0</v>
      </c>
      <c r="CB59" s="236">
        <f t="shared" ref="CB59" si="181">CB60</f>
        <v>0</v>
      </c>
      <c r="CC59" s="236" t="e">
        <f t="shared" ref="CC59" si="182">CC60</f>
        <v>#REF!</v>
      </c>
      <c r="CD59" s="236">
        <f t="shared" ref="CD59" si="183">CD60</f>
        <v>1200</v>
      </c>
      <c r="CE59" s="236">
        <f t="shared" ref="CE59" si="184">CE60</f>
        <v>40823</v>
      </c>
      <c r="CF59" s="236">
        <f t="shared" ref="CF59" si="185">CF60</f>
        <v>40823</v>
      </c>
      <c r="CG59" s="236">
        <f t="shared" ref="CG59" si="186">CG60</f>
        <v>0</v>
      </c>
      <c r="CH59" s="236">
        <f t="shared" ref="CH59:CI59" si="187">CH60</f>
        <v>0</v>
      </c>
      <c r="CI59" s="236">
        <f t="shared" si="187"/>
        <v>0</v>
      </c>
      <c r="CJ59" s="236">
        <f t="shared" ref="CJ59" si="188">CJ60</f>
        <v>0</v>
      </c>
      <c r="CK59" s="236">
        <f t="shared" ref="CK59" si="189">CK60</f>
        <v>0</v>
      </c>
      <c r="CL59" s="236">
        <f t="shared" ref="CL59" si="190">CL60</f>
        <v>0</v>
      </c>
      <c r="CM59" s="236">
        <f t="shared" ref="CM59" si="191">CM60</f>
        <v>0</v>
      </c>
      <c r="CN59" s="236">
        <f t="shared" ref="CN59" si="192">CN60</f>
        <v>0</v>
      </c>
      <c r="CO59" s="114"/>
      <c r="CP59" s="114" t="e">
        <f>#REF!+CP60</f>
        <v>#REF!</v>
      </c>
      <c r="CS59" s="7" t="e">
        <f>J59-#REF!-#REF!</f>
        <v>#REF!</v>
      </c>
      <c r="CV59" s="7">
        <v>0</v>
      </c>
      <c r="DA59" s="236"/>
      <c r="DC59" s="7"/>
      <c r="DD59" s="7"/>
    </row>
    <row r="60" spans="1:108" s="20" customFormat="1" ht="37.5" customHeight="1">
      <c r="A60" s="215" t="s">
        <v>37</v>
      </c>
      <c r="B60" s="214" t="s">
        <v>46</v>
      </c>
      <c r="C60" s="114"/>
      <c r="D60" s="216"/>
      <c r="E60" s="213"/>
      <c r="F60" s="213"/>
      <c r="G60" s="213"/>
      <c r="H60" s="213"/>
      <c r="I60" s="114"/>
      <c r="J60" s="236">
        <f>J61</f>
        <v>283663</v>
      </c>
      <c r="K60" s="236">
        <f t="shared" ref="K60:AM60" si="193">K61</f>
        <v>283663</v>
      </c>
      <c r="L60" s="236">
        <f t="shared" si="193"/>
        <v>0</v>
      </c>
      <c r="M60" s="236">
        <f t="shared" si="193"/>
        <v>0</v>
      </c>
      <c r="N60" s="236">
        <f t="shared" si="193"/>
        <v>0</v>
      </c>
      <c r="O60" s="236" t="e">
        <f t="shared" si="193"/>
        <v>#REF!</v>
      </c>
      <c r="P60" s="236" t="e">
        <f t="shared" si="193"/>
        <v>#REF!</v>
      </c>
      <c r="Q60" s="236">
        <f t="shared" si="193"/>
        <v>81607</v>
      </c>
      <c r="R60" s="236">
        <f t="shared" si="193"/>
        <v>81607</v>
      </c>
      <c r="S60" s="236">
        <f t="shared" si="193"/>
        <v>0</v>
      </c>
      <c r="T60" s="236">
        <f t="shared" si="193"/>
        <v>0</v>
      </c>
      <c r="U60" s="236">
        <f t="shared" si="193"/>
        <v>38900</v>
      </c>
      <c r="V60" s="236">
        <f t="shared" si="193"/>
        <v>38900</v>
      </c>
      <c r="W60" s="236">
        <f t="shared" si="193"/>
        <v>0</v>
      </c>
      <c r="X60" s="236">
        <f t="shared" si="193"/>
        <v>0</v>
      </c>
      <c r="Y60" s="236">
        <f t="shared" si="193"/>
        <v>120507</v>
      </c>
      <c r="Z60" s="236">
        <f t="shared" si="193"/>
        <v>120507</v>
      </c>
      <c r="AA60" s="236">
        <f t="shared" si="193"/>
        <v>0</v>
      </c>
      <c r="AB60" s="236">
        <f t="shared" si="193"/>
        <v>0</v>
      </c>
      <c r="AC60" s="236">
        <f t="shared" si="193"/>
        <v>0</v>
      </c>
      <c r="AD60" s="236">
        <f t="shared" si="193"/>
        <v>28000</v>
      </c>
      <c r="AE60" s="236">
        <f t="shared" si="193"/>
        <v>28000</v>
      </c>
      <c r="AF60" s="236">
        <f t="shared" si="193"/>
        <v>0</v>
      </c>
      <c r="AG60" s="236">
        <f t="shared" si="193"/>
        <v>0</v>
      </c>
      <c r="AH60" s="236">
        <f t="shared" si="193"/>
        <v>0</v>
      </c>
      <c r="AI60" s="236">
        <f t="shared" si="193"/>
        <v>0</v>
      </c>
      <c r="AJ60" s="236">
        <f t="shared" si="193"/>
        <v>0</v>
      </c>
      <c r="AK60" s="236">
        <f t="shared" si="193"/>
        <v>28000</v>
      </c>
      <c r="AL60" s="236">
        <f t="shared" si="193"/>
        <v>28000</v>
      </c>
      <c r="AM60" s="236">
        <f t="shared" si="193"/>
        <v>0</v>
      </c>
      <c r="AN60" s="236">
        <f t="shared" ref="AN60:CJ60" si="194">AN61</f>
        <v>0</v>
      </c>
      <c r="AO60" s="236">
        <f t="shared" si="194"/>
        <v>0</v>
      </c>
      <c r="AP60" s="236">
        <f t="shared" si="194"/>
        <v>0</v>
      </c>
      <c r="AQ60" s="236">
        <f t="shared" si="194"/>
        <v>0</v>
      </c>
      <c r="AR60" s="236">
        <f t="shared" si="194"/>
        <v>0</v>
      </c>
      <c r="AS60" s="236">
        <f t="shared" si="194"/>
        <v>28000</v>
      </c>
      <c r="AT60" s="236">
        <f t="shared" si="194"/>
        <v>28000</v>
      </c>
      <c r="AU60" s="236">
        <f t="shared" si="194"/>
        <v>148507</v>
      </c>
      <c r="AV60" s="236">
        <f t="shared" si="194"/>
        <v>148507</v>
      </c>
      <c r="AW60" s="236">
        <f t="shared" si="194"/>
        <v>0</v>
      </c>
      <c r="AX60" s="236">
        <f t="shared" si="194"/>
        <v>0</v>
      </c>
      <c r="AY60" s="236" t="e">
        <f t="shared" si="194"/>
        <v>#REF!</v>
      </c>
      <c r="AZ60" s="236">
        <f t="shared" si="194"/>
        <v>20000</v>
      </c>
      <c r="BA60" s="236">
        <f t="shared" si="194"/>
        <v>20000</v>
      </c>
      <c r="BB60" s="236">
        <f t="shared" si="194"/>
        <v>0</v>
      </c>
      <c r="BC60" s="236">
        <f t="shared" si="194"/>
        <v>0</v>
      </c>
      <c r="BD60" s="236">
        <f t="shared" si="194"/>
        <v>0</v>
      </c>
      <c r="BE60" s="236">
        <f t="shared" si="194"/>
        <v>0</v>
      </c>
      <c r="BF60" s="236">
        <f t="shared" si="194"/>
        <v>0</v>
      </c>
      <c r="BG60" s="236" t="e">
        <f t="shared" si="194"/>
        <v>#REF!</v>
      </c>
      <c r="BH60" s="236">
        <f t="shared" si="194"/>
        <v>20000</v>
      </c>
      <c r="BI60" s="236">
        <f t="shared" si="194"/>
        <v>20000</v>
      </c>
      <c r="BJ60" s="236">
        <v>0</v>
      </c>
      <c r="BK60" s="236">
        <v>0</v>
      </c>
      <c r="BL60" s="236">
        <v>0</v>
      </c>
      <c r="BM60" s="236">
        <f t="shared" si="194"/>
        <v>0</v>
      </c>
      <c r="BN60" s="236">
        <f t="shared" si="194"/>
        <v>0</v>
      </c>
      <c r="BO60" s="236">
        <f t="shared" si="194"/>
        <v>0</v>
      </c>
      <c r="BP60" s="236">
        <f t="shared" si="194"/>
        <v>7477</v>
      </c>
      <c r="BQ60" s="236">
        <f t="shared" si="194"/>
        <v>27477</v>
      </c>
      <c r="BR60" s="236">
        <f t="shared" si="194"/>
        <v>27477</v>
      </c>
      <c r="BS60" s="236">
        <f t="shared" si="194"/>
        <v>0</v>
      </c>
      <c r="BT60" s="236">
        <f t="shared" si="194"/>
        <v>0</v>
      </c>
      <c r="BU60" s="236">
        <f t="shared" si="194"/>
        <v>0</v>
      </c>
      <c r="BV60" s="236">
        <f t="shared" si="194"/>
        <v>27477</v>
      </c>
      <c r="BW60" s="236">
        <f t="shared" si="194"/>
        <v>27477</v>
      </c>
      <c r="BX60" s="236">
        <f t="shared" si="194"/>
        <v>175984</v>
      </c>
      <c r="BY60" s="236">
        <f t="shared" si="194"/>
        <v>175984</v>
      </c>
      <c r="BZ60" s="538"/>
      <c r="CA60" s="538"/>
      <c r="CB60" s="236">
        <f t="shared" si="194"/>
        <v>0</v>
      </c>
      <c r="CC60" s="236" t="e">
        <f t="shared" si="194"/>
        <v>#REF!</v>
      </c>
      <c r="CD60" s="236">
        <f t="shared" si="194"/>
        <v>1200</v>
      </c>
      <c r="CE60" s="236">
        <f t="shared" si="194"/>
        <v>40823</v>
      </c>
      <c r="CF60" s="236">
        <f t="shared" si="194"/>
        <v>40823</v>
      </c>
      <c r="CG60" s="236">
        <f t="shared" si="194"/>
        <v>0</v>
      </c>
      <c r="CH60" s="236">
        <f t="shared" si="194"/>
        <v>0</v>
      </c>
      <c r="CI60" s="236">
        <f t="shared" si="194"/>
        <v>0</v>
      </c>
      <c r="CJ60" s="236">
        <f t="shared" si="194"/>
        <v>0</v>
      </c>
      <c r="CK60" s="538"/>
      <c r="CL60" s="538"/>
      <c r="CM60" s="538"/>
      <c r="CN60" s="538">
        <f t="shared" ref="CN60" si="195">CN61</f>
        <v>0</v>
      </c>
      <c r="CO60" s="114"/>
      <c r="CP60" s="114"/>
      <c r="CS60" s="7" t="e">
        <f>J60-#REF!-#REF!</f>
        <v>#REF!</v>
      </c>
      <c r="CV60" s="7">
        <v>0</v>
      </c>
      <c r="DA60" s="236"/>
      <c r="DC60" s="7"/>
      <c r="DD60" s="7"/>
    </row>
    <row r="61" spans="1:108" ht="118.35" customHeight="1">
      <c r="A61" s="216">
        <v>1</v>
      </c>
      <c r="B61" s="217" t="s">
        <v>127</v>
      </c>
      <c r="C61" s="216" t="s">
        <v>142</v>
      </c>
      <c r="D61" s="216" t="s">
        <v>142</v>
      </c>
      <c r="E61" s="216">
        <v>0</v>
      </c>
      <c r="F61" s="216"/>
      <c r="G61" s="216"/>
      <c r="H61" s="216" t="s">
        <v>876</v>
      </c>
      <c r="I61" s="216" t="s">
        <v>1039</v>
      </c>
      <c r="J61" s="218">
        <f>SUM(J62:J63)</f>
        <v>283663</v>
      </c>
      <c r="K61" s="218">
        <f t="shared" ref="K61:BV61" si="196">SUM(K62:K63)</f>
        <v>283663</v>
      </c>
      <c r="L61" s="218">
        <f t="shared" si="196"/>
        <v>0</v>
      </c>
      <c r="M61" s="218">
        <f t="shared" si="196"/>
        <v>0</v>
      </c>
      <c r="N61" s="218">
        <f t="shared" si="196"/>
        <v>0</v>
      </c>
      <c r="O61" s="218" t="e">
        <f t="shared" si="196"/>
        <v>#REF!</v>
      </c>
      <c r="P61" s="218" t="e">
        <f t="shared" si="196"/>
        <v>#REF!</v>
      </c>
      <c r="Q61" s="218">
        <f t="shared" si="196"/>
        <v>81607</v>
      </c>
      <c r="R61" s="218">
        <f t="shared" si="196"/>
        <v>81607</v>
      </c>
      <c r="S61" s="218">
        <f t="shared" si="196"/>
        <v>0</v>
      </c>
      <c r="T61" s="218">
        <f t="shared" si="196"/>
        <v>0</v>
      </c>
      <c r="U61" s="218">
        <f t="shared" si="196"/>
        <v>38900</v>
      </c>
      <c r="V61" s="218">
        <f t="shared" si="196"/>
        <v>38900</v>
      </c>
      <c r="W61" s="218">
        <f t="shared" si="196"/>
        <v>0</v>
      </c>
      <c r="X61" s="218">
        <f t="shared" si="196"/>
        <v>0</v>
      </c>
      <c r="Y61" s="218">
        <f t="shared" si="196"/>
        <v>120507</v>
      </c>
      <c r="Z61" s="218">
        <f t="shared" si="196"/>
        <v>120507</v>
      </c>
      <c r="AA61" s="218">
        <f t="shared" si="196"/>
        <v>0</v>
      </c>
      <c r="AB61" s="218">
        <f t="shared" si="196"/>
        <v>0</v>
      </c>
      <c r="AC61" s="218">
        <f t="shared" si="196"/>
        <v>0</v>
      </c>
      <c r="AD61" s="218">
        <f t="shared" si="196"/>
        <v>28000</v>
      </c>
      <c r="AE61" s="218">
        <f t="shared" si="196"/>
        <v>28000</v>
      </c>
      <c r="AF61" s="218">
        <f t="shared" si="196"/>
        <v>0</v>
      </c>
      <c r="AG61" s="218">
        <f t="shared" si="196"/>
        <v>0</v>
      </c>
      <c r="AH61" s="218">
        <f t="shared" si="196"/>
        <v>0</v>
      </c>
      <c r="AI61" s="218">
        <f t="shared" si="196"/>
        <v>0</v>
      </c>
      <c r="AJ61" s="218">
        <f t="shared" si="196"/>
        <v>0</v>
      </c>
      <c r="AK61" s="218">
        <f t="shared" si="196"/>
        <v>28000</v>
      </c>
      <c r="AL61" s="218">
        <f t="shared" si="196"/>
        <v>28000</v>
      </c>
      <c r="AM61" s="218">
        <f t="shared" si="196"/>
        <v>0</v>
      </c>
      <c r="AN61" s="218">
        <f t="shared" si="196"/>
        <v>0</v>
      </c>
      <c r="AO61" s="218">
        <f t="shared" si="196"/>
        <v>0</v>
      </c>
      <c r="AP61" s="218">
        <f t="shared" si="196"/>
        <v>0</v>
      </c>
      <c r="AQ61" s="218">
        <f t="shared" si="196"/>
        <v>0</v>
      </c>
      <c r="AR61" s="218">
        <f t="shared" si="196"/>
        <v>0</v>
      </c>
      <c r="AS61" s="218">
        <f t="shared" si="196"/>
        <v>28000</v>
      </c>
      <c r="AT61" s="218">
        <f t="shared" si="196"/>
        <v>28000</v>
      </c>
      <c r="AU61" s="218">
        <f t="shared" si="196"/>
        <v>148507</v>
      </c>
      <c r="AV61" s="218">
        <f t="shared" si="196"/>
        <v>148507</v>
      </c>
      <c r="AW61" s="218">
        <f t="shared" si="196"/>
        <v>0</v>
      </c>
      <c r="AX61" s="218">
        <f t="shared" si="196"/>
        <v>0</v>
      </c>
      <c r="AY61" s="218" t="e">
        <f t="shared" si="196"/>
        <v>#REF!</v>
      </c>
      <c r="AZ61" s="218">
        <f t="shared" si="196"/>
        <v>20000</v>
      </c>
      <c r="BA61" s="218">
        <f t="shared" si="196"/>
        <v>20000</v>
      </c>
      <c r="BB61" s="218">
        <f t="shared" si="196"/>
        <v>0</v>
      </c>
      <c r="BC61" s="218">
        <f t="shared" si="196"/>
        <v>0</v>
      </c>
      <c r="BD61" s="218">
        <f t="shared" si="196"/>
        <v>0</v>
      </c>
      <c r="BE61" s="218">
        <f t="shared" si="196"/>
        <v>0</v>
      </c>
      <c r="BF61" s="218">
        <f t="shared" si="196"/>
        <v>0</v>
      </c>
      <c r="BG61" s="218" t="e">
        <f t="shared" si="196"/>
        <v>#REF!</v>
      </c>
      <c r="BH61" s="218">
        <f t="shared" si="196"/>
        <v>20000</v>
      </c>
      <c r="BI61" s="218">
        <f t="shared" si="196"/>
        <v>20000</v>
      </c>
      <c r="BJ61" s="218">
        <f t="shared" si="196"/>
        <v>0</v>
      </c>
      <c r="BK61" s="218">
        <f t="shared" si="196"/>
        <v>0</v>
      </c>
      <c r="BL61" s="218">
        <f t="shared" si="196"/>
        <v>0</v>
      </c>
      <c r="BM61" s="218">
        <f t="shared" si="196"/>
        <v>0</v>
      </c>
      <c r="BN61" s="218">
        <f t="shared" si="196"/>
        <v>0</v>
      </c>
      <c r="BO61" s="218">
        <f t="shared" si="196"/>
        <v>0</v>
      </c>
      <c r="BP61" s="218">
        <f t="shared" si="196"/>
        <v>7477</v>
      </c>
      <c r="BQ61" s="218">
        <f t="shared" si="196"/>
        <v>27477</v>
      </c>
      <c r="BR61" s="218">
        <f t="shared" si="196"/>
        <v>27477</v>
      </c>
      <c r="BS61" s="218">
        <f t="shared" si="196"/>
        <v>0</v>
      </c>
      <c r="BT61" s="218">
        <f t="shared" si="196"/>
        <v>0</v>
      </c>
      <c r="BU61" s="218">
        <f t="shared" si="196"/>
        <v>0</v>
      </c>
      <c r="BV61" s="218">
        <f t="shared" si="196"/>
        <v>27477</v>
      </c>
      <c r="BW61" s="218">
        <f t="shared" ref="BW61:CI61" si="197">SUM(BW62:BW63)</f>
        <v>27477</v>
      </c>
      <c r="BX61" s="218">
        <f t="shared" si="197"/>
        <v>175984</v>
      </c>
      <c r="BY61" s="218">
        <f t="shared" si="197"/>
        <v>175984</v>
      </c>
      <c r="BZ61" s="218">
        <f t="shared" si="197"/>
        <v>0</v>
      </c>
      <c r="CA61" s="218">
        <f t="shared" si="197"/>
        <v>0</v>
      </c>
      <c r="CB61" s="218">
        <f t="shared" si="197"/>
        <v>0</v>
      </c>
      <c r="CC61" s="218" t="e">
        <f t="shared" si="197"/>
        <v>#REF!</v>
      </c>
      <c r="CD61" s="218">
        <f t="shared" si="197"/>
        <v>1200</v>
      </c>
      <c r="CE61" s="100">
        <f>SUM(CF61:CI61)</f>
        <v>40823</v>
      </c>
      <c r="CF61" s="218">
        <f t="shared" si="197"/>
        <v>40823</v>
      </c>
      <c r="CG61" s="218">
        <f t="shared" si="197"/>
        <v>0</v>
      </c>
      <c r="CH61" s="218">
        <f t="shared" ref="CH61" si="198">SUM(CH62:CH63)</f>
        <v>0</v>
      </c>
      <c r="CI61" s="218">
        <f t="shared" si="197"/>
        <v>0</v>
      </c>
      <c r="CJ61" s="100"/>
      <c r="CK61" s="441"/>
      <c r="CL61" s="441"/>
      <c r="CM61" s="441"/>
      <c r="CN61" s="441"/>
      <c r="CO61" s="216"/>
      <c r="CP61" s="216">
        <v>0</v>
      </c>
      <c r="CS61" s="7" t="e">
        <f>J61-#REF!-#REF!</f>
        <v>#REF!</v>
      </c>
      <c r="CT61" s="21" t="s">
        <v>57</v>
      </c>
      <c r="CV61" s="7">
        <v>0</v>
      </c>
      <c r="DA61" s="100"/>
      <c r="DC61" s="7"/>
      <c r="DD61" s="7"/>
    </row>
    <row r="62" spans="1:108" s="21" customFormat="1" ht="134.25" customHeight="1">
      <c r="A62" s="237" t="s">
        <v>240</v>
      </c>
      <c r="B62" s="199" t="s">
        <v>627</v>
      </c>
      <c r="C62" s="237"/>
      <c r="D62" s="216" t="s">
        <v>142</v>
      </c>
      <c r="E62" s="237"/>
      <c r="F62" s="237"/>
      <c r="G62" s="237"/>
      <c r="H62" s="237"/>
      <c r="I62" s="237" t="s">
        <v>639</v>
      </c>
      <c r="J62" s="238">
        <f>240763</f>
        <v>240763</v>
      </c>
      <c r="K62" s="238">
        <f>J62</f>
        <v>240763</v>
      </c>
      <c r="L62" s="238"/>
      <c r="M62" s="238"/>
      <c r="N62" s="238"/>
      <c r="O62" s="100" t="e">
        <f>#REF!</f>
        <v>#REF!</v>
      </c>
      <c r="P62" s="100" t="e">
        <f>#REF!</f>
        <v>#REF!</v>
      </c>
      <c r="Q62" s="266">
        <f>R62</f>
        <v>81084</v>
      </c>
      <c r="R62" s="266">
        <v>81084</v>
      </c>
      <c r="S62" s="266"/>
      <c r="T62" s="266"/>
      <c r="U62" s="266">
        <f>V62</f>
        <v>34000</v>
      </c>
      <c r="V62" s="266">
        <v>34000</v>
      </c>
      <c r="W62" s="266"/>
      <c r="X62" s="266"/>
      <c r="Y62" s="266">
        <f>Q62+U62</f>
        <v>115084</v>
      </c>
      <c r="Z62" s="266">
        <f t="shared" ref="Z62:Z63" si="199">R62+V62</f>
        <v>115084</v>
      </c>
      <c r="AA62" s="266"/>
      <c r="AB62" s="266"/>
      <c r="AC62" s="266"/>
      <c r="AD62" s="266">
        <f>AE62</f>
        <v>18000</v>
      </c>
      <c r="AE62" s="266">
        <v>18000</v>
      </c>
      <c r="AF62" s="266"/>
      <c r="AG62" s="266"/>
      <c r="AH62" s="266"/>
      <c r="AI62" s="266"/>
      <c r="AJ62" s="266"/>
      <c r="AK62" s="266">
        <f t="shared" ref="AK62:AK63" si="200">AD62-AI62+AJ62</f>
        <v>18000</v>
      </c>
      <c r="AL62" s="266">
        <f t="shared" ref="AL62:AL63" si="201">AE62-AI62+AJ62</f>
        <v>18000</v>
      </c>
      <c r="AM62" s="266"/>
      <c r="AN62" s="266"/>
      <c r="AO62" s="266"/>
      <c r="AP62" s="266"/>
      <c r="AQ62" s="266"/>
      <c r="AR62" s="266"/>
      <c r="AS62" s="266">
        <f t="shared" ref="AS62:AS63" si="202">AK62</f>
        <v>18000</v>
      </c>
      <c r="AT62" s="266">
        <f t="shared" ref="AT62:AT63" si="203">AL62</f>
        <v>18000</v>
      </c>
      <c r="AU62" s="266">
        <f>AV62</f>
        <v>133084</v>
      </c>
      <c r="AV62" s="266">
        <f t="shared" ref="AV62:AX63" si="204">Z62+AL62</f>
        <v>133084</v>
      </c>
      <c r="AW62" s="266">
        <f t="shared" si="204"/>
        <v>0</v>
      </c>
      <c r="AX62" s="266">
        <f t="shared" si="204"/>
        <v>0</v>
      </c>
      <c r="AY62" s="185" t="e">
        <f>#REF!-AU62</f>
        <v>#REF!</v>
      </c>
      <c r="AZ62" s="266"/>
      <c r="BA62" s="266"/>
      <c r="BB62" s="266"/>
      <c r="BC62" s="266"/>
      <c r="BD62" s="266"/>
      <c r="BE62" s="100"/>
      <c r="BF62" s="100">
        <f t="shared" si="151"/>
        <v>0</v>
      </c>
      <c r="BG62" s="100" t="e">
        <f>#REF!+AV62</f>
        <v>#REF!</v>
      </c>
      <c r="BH62" s="266"/>
      <c r="BI62" s="266"/>
      <c r="BJ62" s="266"/>
      <c r="BK62" s="266"/>
      <c r="BL62" s="266"/>
      <c r="BM62" s="266"/>
      <c r="BN62" s="266"/>
      <c r="BO62" s="266"/>
      <c r="BP62" s="266"/>
      <c r="BQ62" s="100">
        <f t="shared" ref="BQ62:BQ63" si="205">BH62-BO62+BP62</f>
        <v>0</v>
      </c>
      <c r="BR62" s="100">
        <f>BI62-BO62+BP62</f>
        <v>0</v>
      </c>
      <c r="BS62" s="266"/>
      <c r="BT62" s="266"/>
      <c r="BU62" s="266"/>
      <c r="BV62" s="100">
        <f t="shared" ref="BV62:BW63" si="206">BQ62</f>
        <v>0</v>
      </c>
      <c r="BW62" s="100">
        <f t="shared" si="206"/>
        <v>0</v>
      </c>
      <c r="BX62" s="100">
        <f t="shared" ref="BX62:BY62" si="207">AU62+BQ62</f>
        <v>133084</v>
      </c>
      <c r="BY62" s="100">
        <f t="shared" si="207"/>
        <v>133084</v>
      </c>
      <c r="BZ62" s="645"/>
      <c r="CA62" s="645"/>
      <c r="CB62" s="266"/>
      <c r="CC62" s="266" t="e">
        <f>#REF!-#REF!</f>
        <v>#REF!</v>
      </c>
      <c r="CD62" s="266">
        <v>1200</v>
      </c>
      <c r="CE62" s="100">
        <f>SUM(CF62:CI62)</f>
        <v>40823</v>
      </c>
      <c r="CF62" s="100">
        <v>40823</v>
      </c>
      <c r="CG62" s="266"/>
      <c r="CH62" s="266"/>
      <c r="CI62" s="266"/>
      <c r="CJ62" s="266"/>
      <c r="CK62" s="441"/>
      <c r="CL62" s="441"/>
      <c r="CM62" s="645"/>
      <c r="CN62" s="645"/>
      <c r="CO62" s="237" t="s">
        <v>1037</v>
      </c>
      <c r="CP62" s="237"/>
      <c r="CS62" s="291"/>
      <c r="CV62" s="291"/>
      <c r="DA62" s="266"/>
      <c r="DC62" s="7"/>
      <c r="DD62" s="291"/>
    </row>
    <row r="63" spans="1:108" s="21" customFormat="1" ht="98.1" customHeight="1">
      <c r="A63" s="237" t="s">
        <v>240</v>
      </c>
      <c r="B63" s="199" t="s">
        <v>629</v>
      </c>
      <c r="C63" s="237"/>
      <c r="D63" s="216" t="s">
        <v>142</v>
      </c>
      <c r="E63" s="237"/>
      <c r="F63" s="237"/>
      <c r="G63" s="237"/>
      <c r="H63" s="237"/>
      <c r="I63" s="237" t="s">
        <v>1040</v>
      </c>
      <c r="J63" s="238">
        <v>42900</v>
      </c>
      <c r="K63" s="238">
        <f>J63</f>
        <v>42900</v>
      </c>
      <c r="L63" s="238"/>
      <c r="M63" s="238"/>
      <c r="N63" s="238"/>
      <c r="O63" s="100" t="e">
        <f>#REF!</f>
        <v>#REF!</v>
      </c>
      <c r="P63" s="100" t="e">
        <f>#REF!</f>
        <v>#REF!</v>
      </c>
      <c r="Q63" s="266">
        <f>R63</f>
        <v>523</v>
      </c>
      <c r="R63" s="266">
        <v>523</v>
      </c>
      <c r="S63" s="266"/>
      <c r="T63" s="266"/>
      <c r="U63" s="266">
        <f>V63</f>
        <v>4900</v>
      </c>
      <c r="V63" s="266">
        <v>4900</v>
      </c>
      <c r="W63" s="266"/>
      <c r="X63" s="266"/>
      <c r="Y63" s="266">
        <f>Q63+U63</f>
        <v>5423</v>
      </c>
      <c r="Z63" s="266">
        <f t="shared" si="199"/>
        <v>5423</v>
      </c>
      <c r="AA63" s="266"/>
      <c r="AB63" s="266"/>
      <c r="AC63" s="266"/>
      <c r="AD63" s="266">
        <f>AE63</f>
        <v>10000</v>
      </c>
      <c r="AE63" s="266">
        <v>10000</v>
      </c>
      <c r="AF63" s="266"/>
      <c r="AG63" s="266"/>
      <c r="AH63" s="266"/>
      <c r="AI63" s="266"/>
      <c r="AJ63" s="266"/>
      <c r="AK63" s="266">
        <f t="shared" si="200"/>
        <v>10000</v>
      </c>
      <c r="AL63" s="266">
        <f t="shared" si="201"/>
        <v>10000</v>
      </c>
      <c r="AM63" s="266"/>
      <c r="AN63" s="266"/>
      <c r="AO63" s="266"/>
      <c r="AP63" s="266"/>
      <c r="AQ63" s="266"/>
      <c r="AR63" s="266"/>
      <c r="AS63" s="266">
        <f t="shared" si="202"/>
        <v>10000</v>
      </c>
      <c r="AT63" s="266">
        <f t="shared" si="203"/>
        <v>10000</v>
      </c>
      <c r="AU63" s="266">
        <f>AV63</f>
        <v>15423</v>
      </c>
      <c r="AV63" s="266">
        <f t="shared" si="204"/>
        <v>15423</v>
      </c>
      <c r="AW63" s="266">
        <f t="shared" si="204"/>
        <v>0</v>
      </c>
      <c r="AX63" s="266">
        <f t="shared" si="204"/>
        <v>0</v>
      </c>
      <c r="AY63" s="185" t="e">
        <f>#REF!-AU63</f>
        <v>#REF!</v>
      </c>
      <c r="AZ63" s="266">
        <v>20000</v>
      </c>
      <c r="BA63" s="266">
        <v>20000</v>
      </c>
      <c r="BB63" s="266"/>
      <c r="BC63" s="266"/>
      <c r="BD63" s="266"/>
      <c r="BE63" s="100"/>
      <c r="BF63" s="100">
        <f t="shared" si="151"/>
        <v>0</v>
      </c>
      <c r="BG63" s="100" t="e">
        <f>#REF!+AV63-876</f>
        <v>#REF!</v>
      </c>
      <c r="BH63" s="266">
        <v>20000</v>
      </c>
      <c r="BI63" s="266">
        <v>20000</v>
      </c>
      <c r="BJ63" s="266"/>
      <c r="BK63" s="266"/>
      <c r="BL63" s="266"/>
      <c r="BM63" s="266"/>
      <c r="BN63" s="266"/>
      <c r="BO63" s="266"/>
      <c r="BP63" s="266">
        <v>7477</v>
      </c>
      <c r="BQ63" s="100">
        <f t="shared" si="205"/>
        <v>27477</v>
      </c>
      <c r="BR63" s="100">
        <f>BI63-BO63+BP63</f>
        <v>27477</v>
      </c>
      <c r="BS63" s="266"/>
      <c r="BT63" s="266"/>
      <c r="BU63" s="266"/>
      <c r="BV63" s="100">
        <f t="shared" si="206"/>
        <v>27477</v>
      </c>
      <c r="BW63" s="100">
        <f t="shared" si="206"/>
        <v>27477</v>
      </c>
      <c r="BX63" s="100">
        <v>42900</v>
      </c>
      <c r="BY63" s="100">
        <v>42900</v>
      </c>
      <c r="BZ63" s="645"/>
      <c r="CA63" s="645"/>
      <c r="CB63" s="266"/>
      <c r="CC63" s="266" t="e">
        <f>#REF!-#REF!</f>
        <v>#REF!</v>
      </c>
      <c r="CD63" s="266">
        <f t="shared" ref="CD63:CD65" si="208">CF63</f>
        <v>0</v>
      </c>
      <c r="CE63" s="100">
        <f>SUM(CF63:CI63)</f>
        <v>0</v>
      </c>
      <c r="CF63" s="266"/>
      <c r="CG63" s="266"/>
      <c r="CH63" s="266"/>
      <c r="CI63" s="266"/>
      <c r="CJ63" s="266"/>
      <c r="CK63" s="441"/>
      <c r="CL63" s="441"/>
      <c r="CM63" s="645"/>
      <c r="CN63" s="645"/>
      <c r="CO63" s="237" t="s">
        <v>1036</v>
      </c>
      <c r="CP63" s="237"/>
      <c r="CS63" s="291"/>
      <c r="CV63" s="291"/>
      <c r="DA63" s="266"/>
      <c r="DC63" s="7"/>
      <c r="DD63" s="291"/>
    </row>
    <row r="64" spans="1:108" s="20" customFormat="1" ht="49.9" customHeight="1">
      <c r="A64" s="114" t="s">
        <v>198</v>
      </c>
      <c r="B64" s="214" t="s">
        <v>130</v>
      </c>
      <c r="C64" s="114"/>
      <c r="D64" s="216" t="s">
        <v>142</v>
      </c>
      <c r="E64" s="213"/>
      <c r="F64" s="213"/>
      <c r="G64" s="213"/>
      <c r="H64" s="213"/>
      <c r="I64" s="114"/>
      <c r="J64" s="236">
        <f t="shared" ref="J64:AO64" si="209">J65+J68+J69+J70+J71+J72+J77</f>
        <v>6617327</v>
      </c>
      <c r="K64" s="236">
        <f t="shared" si="209"/>
        <v>1885700</v>
      </c>
      <c r="L64" s="236">
        <f t="shared" si="209"/>
        <v>0</v>
      </c>
      <c r="M64" s="236">
        <f t="shared" si="209"/>
        <v>0</v>
      </c>
      <c r="N64" s="236">
        <f t="shared" si="209"/>
        <v>0</v>
      </c>
      <c r="O64" s="236" t="e">
        <f t="shared" si="209"/>
        <v>#REF!</v>
      </c>
      <c r="P64" s="236" t="e">
        <f t="shared" si="209"/>
        <v>#REF!</v>
      </c>
      <c r="Q64" s="236" t="e">
        <f t="shared" si="209"/>
        <v>#REF!</v>
      </c>
      <c r="R64" s="236" t="e">
        <f t="shared" si="209"/>
        <v>#REF!</v>
      </c>
      <c r="S64" s="236" t="e">
        <f t="shared" si="209"/>
        <v>#REF!</v>
      </c>
      <c r="T64" s="236" t="e">
        <f t="shared" si="209"/>
        <v>#REF!</v>
      </c>
      <c r="U64" s="236" t="e">
        <f t="shared" si="209"/>
        <v>#REF!</v>
      </c>
      <c r="V64" s="236" t="e">
        <f t="shared" si="209"/>
        <v>#REF!</v>
      </c>
      <c r="W64" s="236" t="e">
        <f t="shared" si="209"/>
        <v>#REF!</v>
      </c>
      <c r="X64" s="236" t="e">
        <f t="shared" si="209"/>
        <v>#REF!</v>
      </c>
      <c r="Y64" s="236" t="e">
        <f t="shared" si="209"/>
        <v>#REF!</v>
      </c>
      <c r="Z64" s="236" t="e">
        <f t="shared" si="209"/>
        <v>#REF!</v>
      </c>
      <c r="AA64" s="236" t="e">
        <f t="shared" si="209"/>
        <v>#REF!</v>
      </c>
      <c r="AB64" s="236" t="e">
        <f t="shared" si="209"/>
        <v>#REF!</v>
      </c>
      <c r="AC64" s="236">
        <f t="shared" si="209"/>
        <v>299255</v>
      </c>
      <c r="AD64" s="236">
        <f t="shared" si="209"/>
        <v>284255</v>
      </c>
      <c r="AE64" s="236" t="e">
        <f t="shared" si="209"/>
        <v>#REF!</v>
      </c>
      <c r="AF64" s="236" t="e">
        <f t="shared" si="209"/>
        <v>#REF!</v>
      </c>
      <c r="AG64" s="236">
        <f t="shared" si="209"/>
        <v>0</v>
      </c>
      <c r="AH64" s="236">
        <f t="shared" si="209"/>
        <v>0</v>
      </c>
      <c r="AI64" s="236">
        <f t="shared" si="209"/>
        <v>172000</v>
      </c>
      <c r="AJ64" s="236">
        <f t="shared" si="209"/>
        <v>0</v>
      </c>
      <c r="AK64" s="236">
        <f t="shared" si="209"/>
        <v>99031</v>
      </c>
      <c r="AL64" s="236">
        <f t="shared" si="209"/>
        <v>99031</v>
      </c>
      <c r="AM64" s="236">
        <f t="shared" si="209"/>
        <v>0</v>
      </c>
      <c r="AN64" s="236">
        <f t="shared" si="209"/>
        <v>0</v>
      </c>
      <c r="AO64" s="236">
        <f t="shared" si="209"/>
        <v>0</v>
      </c>
      <c r="AP64" s="236">
        <f t="shared" ref="AP64:BU64" si="210">AP65+AP68+AP69+AP70+AP71+AP72+AP77</f>
        <v>0</v>
      </c>
      <c r="AQ64" s="236">
        <f t="shared" si="210"/>
        <v>8000</v>
      </c>
      <c r="AR64" s="236">
        <f t="shared" si="210"/>
        <v>8000</v>
      </c>
      <c r="AS64" s="236">
        <f t="shared" si="210"/>
        <v>86031</v>
      </c>
      <c r="AT64" s="236">
        <f t="shared" si="210"/>
        <v>86031</v>
      </c>
      <c r="AU64" s="236" t="e">
        <f t="shared" si="210"/>
        <v>#REF!</v>
      </c>
      <c r="AV64" s="236" t="e">
        <f t="shared" si="210"/>
        <v>#REF!</v>
      </c>
      <c r="AW64" s="236" t="e">
        <f t="shared" si="210"/>
        <v>#REF!</v>
      </c>
      <c r="AX64" s="236" t="e">
        <f t="shared" si="210"/>
        <v>#REF!</v>
      </c>
      <c r="AY64" s="236" t="e">
        <f t="shared" si="210"/>
        <v>#REF!</v>
      </c>
      <c r="AZ64" s="236">
        <f t="shared" si="210"/>
        <v>723913</v>
      </c>
      <c r="BA64" s="236">
        <f t="shared" si="210"/>
        <v>208913</v>
      </c>
      <c r="BB64" s="236">
        <f t="shared" si="210"/>
        <v>0</v>
      </c>
      <c r="BC64" s="236">
        <f t="shared" si="210"/>
        <v>0</v>
      </c>
      <c r="BD64" s="236">
        <f t="shared" si="210"/>
        <v>342384</v>
      </c>
      <c r="BE64" s="236" t="e">
        <f t="shared" si="210"/>
        <v>#REF!</v>
      </c>
      <c r="BF64" s="236" t="e">
        <f t="shared" si="210"/>
        <v>#REF!</v>
      </c>
      <c r="BG64" s="236" t="e">
        <f t="shared" si="210"/>
        <v>#REF!</v>
      </c>
      <c r="BH64" s="236">
        <f t="shared" si="210"/>
        <v>1017864</v>
      </c>
      <c r="BI64" s="236">
        <f t="shared" si="210"/>
        <v>322384</v>
      </c>
      <c r="BJ64" s="236">
        <f t="shared" si="210"/>
        <v>0</v>
      </c>
      <c r="BK64" s="236">
        <f t="shared" si="210"/>
        <v>0</v>
      </c>
      <c r="BL64" s="236">
        <f t="shared" si="210"/>
        <v>0</v>
      </c>
      <c r="BM64" s="236">
        <f t="shared" si="210"/>
        <v>0</v>
      </c>
      <c r="BN64" s="236">
        <f t="shared" si="210"/>
        <v>0</v>
      </c>
      <c r="BO64" s="236">
        <f t="shared" si="210"/>
        <v>60817</v>
      </c>
      <c r="BP64" s="236">
        <f t="shared" si="210"/>
        <v>10200</v>
      </c>
      <c r="BQ64" s="236">
        <f t="shared" si="210"/>
        <v>1429217</v>
      </c>
      <c r="BR64" s="236">
        <f t="shared" si="210"/>
        <v>271767</v>
      </c>
      <c r="BS64" s="236">
        <f t="shared" si="210"/>
        <v>22570</v>
      </c>
      <c r="BT64" s="236">
        <f t="shared" si="210"/>
        <v>18700</v>
      </c>
      <c r="BU64" s="236">
        <f t="shared" si="210"/>
        <v>0</v>
      </c>
      <c r="BV64" s="236">
        <f t="shared" ref="BV64:CI64" si="211">BV65+BV68+BV69+BV70+BV71+BV72+BV77</f>
        <v>1429217</v>
      </c>
      <c r="BW64" s="236">
        <f t="shared" si="211"/>
        <v>271767</v>
      </c>
      <c r="BX64" s="236">
        <f t="shared" si="211"/>
        <v>1619348</v>
      </c>
      <c r="BY64" s="236">
        <f t="shared" si="211"/>
        <v>461498</v>
      </c>
      <c r="BZ64" s="236">
        <f t="shared" si="211"/>
        <v>0</v>
      </c>
      <c r="CA64" s="236">
        <f t="shared" si="211"/>
        <v>0</v>
      </c>
      <c r="CB64" s="236">
        <f t="shared" si="211"/>
        <v>0</v>
      </c>
      <c r="CC64" s="236" t="e">
        <f t="shared" si="211"/>
        <v>#REF!</v>
      </c>
      <c r="CD64" s="236">
        <f t="shared" si="211"/>
        <v>304202</v>
      </c>
      <c r="CE64" s="236">
        <f t="shared" si="211"/>
        <v>425531</v>
      </c>
      <c r="CF64" s="236">
        <f t="shared" si="211"/>
        <v>425531</v>
      </c>
      <c r="CG64" s="236">
        <f t="shared" si="211"/>
        <v>0</v>
      </c>
      <c r="CH64" s="236">
        <f t="shared" si="211"/>
        <v>0</v>
      </c>
      <c r="CI64" s="236">
        <f t="shared" si="211"/>
        <v>0</v>
      </c>
      <c r="CJ64" s="236" t="e">
        <f>CJ65+#REF!+CJ68+CJ69+CJ70+CJ71+CJ72+#REF!+#REF!+CJ77</f>
        <v>#REF!</v>
      </c>
      <c r="CK64" s="538"/>
      <c r="CL64" s="538"/>
      <c r="CM64" s="538"/>
      <c r="CN64" s="538" t="e">
        <f>CN65+#REF!+CN68++CN69+CN71+CN72+#REF!+#REF!+CN77</f>
        <v>#REF!</v>
      </c>
      <c r="CO64" s="114">
        <f>SUM(CO65:CO86)</f>
        <v>0</v>
      </c>
      <c r="CP64" s="114">
        <f>SUM(CP65:CP86)</f>
        <v>0</v>
      </c>
      <c r="CS64" s="7" t="e">
        <f>J64-#REF!-#REF!</f>
        <v>#REF!</v>
      </c>
      <c r="CV64" s="7">
        <v>0</v>
      </c>
      <c r="DA64" s="236"/>
      <c r="DC64" s="7"/>
      <c r="DD64" s="7"/>
    </row>
    <row r="65" spans="1:108" ht="150">
      <c r="A65" s="216" t="s">
        <v>52</v>
      </c>
      <c r="B65" s="217" t="s">
        <v>641</v>
      </c>
      <c r="C65" s="216" t="s">
        <v>142</v>
      </c>
      <c r="D65" s="216" t="s">
        <v>142</v>
      </c>
      <c r="E65" s="100" t="s">
        <v>710</v>
      </c>
      <c r="F65" s="100"/>
      <c r="G65" s="100"/>
      <c r="H65" s="100" t="s">
        <v>612</v>
      </c>
      <c r="I65" s="138" t="s">
        <v>1042</v>
      </c>
      <c r="J65" s="218">
        <v>5500000</v>
      </c>
      <c r="K65" s="218">
        <v>1500000</v>
      </c>
      <c r="L65" s="218"/>
      <c r="M65" s="218"/>
      <c r="N65" s="218"/>
      <c r="O65" s="100" t="e">
        <f>#REF!</f>
        <v>#REF!</v>
      </c>
      <c r="P65" s="100" t="e">
        <f>#REF!</f>
        <v>#REF!</v>
      </c>
      <c r="Q65" s="100" t="e">
        <f>#REF!</f>
        <v>#REF!</v>
      </c>
      <c r="R65" s="100" t="e">
        <f>#REF!</f>
        <v>#REF!</v>
      </c>
      <c r="S65" s="100" t="e">
        <f>#REF!</f>
        <v>#REF!</v>
      </c>
      <c r="T65" s="100" t="e">
        <f>#REF!</f>
        <v>#REF!</v>
      </c>
      <c r="U65" s="100">
        <f>V65</f>
        <v>0</v>
      </c>
      <c r="V65" s="100">
        <v>0</v>
      </c>
      <c r="W65" s="100"/>
      <c r="X65" s="100"/>
      <c r="Y65" s="100" t="e">
        <f t="shared" ref="Y65:AB82" si="212">Q65+U65</f>
        <v>#REF!</v>
      </c>
      <c r="Z65" s="100" t="e">
        <f t="shared" si="212"/>
        <v>#REF!</v>
      </c>
      <c r="AA65" s="100" t="e">
        <f t="shared" si="212"/>
        <v>#REF!</v>
      </c>
      <c r="AB65" s="100" t="e">
        <f t="shared" si="212"/>
        <v>#REF!</v>
      </c>
      <c r="AC65" s="100">
        <v>200000</v>
      </c>
      <c r="AD65" s="100">
        <f>AE65</f>
        <v>200000</v>
      </c>
      <c r="AE65" s="100">
        <v>200000</v>
      </c>
      <c r="AF65" s="100"/>
      <c r="AG65" s="100"/>
      <c r="AH65" s="100"/>
      <c r="AI65" s="100">
        <v>172000</v>
      </c>
      <c r="AJ65" s="100"/>
      <c r="AK65" s="100">
        <f>4125-3068</f>
        <v>1057</v>
      </c>
      <c r="AL65" s="100">
        <f>4125-3068</f>
        <v>1057</v>
      </c>
      <c r="AM65" s="100"/>
      <c r="AN65" s="100"/>
      <c r="AO65" s="100"/>
      <c r="AP65" s="100"/>
      <c r="AQ65" s="100"/>
      <c r="AR65" s="100"/>
      <c r="AS65" s="100">
        <f t="shared" ref="AS65:AS67" si="213">AK65</f>
        <v>1057</v>
      </c>
      <c r="AT65" s="100">
        <f t="shared" ref="AT65:AT67" si="214">AL65</f>
        <v>1057</v>
      </c>
      <c r="AU65" s="100" t="e">
        <f t="shared" ref="AU65:AU82" si="215">AV65</f>
        <v>#REF!</v>
      </c>
      <c r="AV65" s="100" t="e">
        <f t="shared" ref="AV65:AV82" si="216">Z65+AL65</f>
        <v>#REF!</v>
      </c>
      <c r="AW65" s="100" t="e">
        <f t="shared" ref="AW65:AW82" si="217">AA65+AM65</f>
        <v>#REF!</v>
      </c>
      <c r="AX65" s="100" t="e">
        <f t="shared" ref="AX65:AX82" si="218">AB65+AN65</f>
        <v>#REF!</v>
      </c>
      <c r="AY65" s="185" t="e">
        <f>#REF!-AU65</f>
        <v>#REF!</v>
      </c>
      <c r="AZ65" s="100">
        <v>679000</v>
      </c>
      <c r="BA65" s="100">
        <v>164000</v>
      </c>
      <c r="BB65" s="100"/>
      <c r="BC65" s="100"/>
      <c r="BD65" s="100">
        <f>BI65</f>
        <v>268740</v>
      </c>
      <c r="BE65" s="100" t="e">
        <f>#REF!-AV65</f>
        <v>#REF!</v>
      </c>
      <c r="BF65" s="100" t="e">
        <f t="shared" si="151"/>
        <v>#REF!</v>
      </c>
      <c r="BG65" s="100" t="e">
        <f>#REF!+AV65</f>
        <v>#REF!</v>
      </c>
      <c r="BH65" s="100">
        <v>886770</v>
      </c>
      <c r="BI65" s="100">
        <v>268740</v>
      </c>
      <c r="BJ65" s="100"/>
      <c r="BK65" s="100"/>
      <c r="BL65" s="100"/>
      <c r="BM65" s="100"/>
      <c r="BN65" s="100"/>
      <c r="BO65" s="100">
        <f>48940+10377+1500</f>
        <v>60817</v>
      </c>
      <c r="BP65" s="100">
        <f>200</f>
        <v>200</v>
      </c>
      <c r="BQ65" s="100">
        <f>1000000+BR65+BR137</f>
        <v>1288123</v>
      </c>
      <c r="BR65" s="100">
        <f>BI65-BO65+BP65</f>
        <v>208123</v>
      </c>
      <c r="BS65" s="100"/>
      <c r="BT65" s="100"/>
      <c r="BU65" s="100"/>
      <c r="BV65" s="100">
        <f>BQ65</f>
        <v>1288123</v>
      </c>
      <c r="BW65" s="100">
        <f>BR65</f>
        <v>208123</v>
      </c>
      <c r="BX65" s="100">
        <v>1289180</v>
      </c>
      <c r="BY65" s="100">
        <v>209180</v>
      </c>
      <c r="BZ65" s="441"/>
      <c r="CA65" s="441"/>
      <c r="CB65" s="100"/>
      <c r="CC65" s="100" t="e">
        <f>#REF!-#REF!</f>
        <v>#REF!</v>
      </c>
      <c r="CD65" s="100">
        <f t="shared" si="208"/>
        <v>290820</v>
      </c>
      <c r="CE65" s="100">
        <f>SUM(CF65:CI65)</f>
        <v>290820</v>
      </c>
      <c r="CF65" s="100">
        <v>290820</v>
      </c>
      <c r="CG65" s="100"/>
      <c r="CH65" s="100"/>
      <c r="CI65" s="100"/>
      <c r="CJ65" s="100"/>
      <c r="CK65" s="441"/>
      <c r="CL65" s="441"/>
      <c r="CM65" s="441"/>
      <c r="CN65" s="441"/>
      <c r="CO65" s="216" t="s">
        <v>1044</v>
      </c>
      <c r="CP65" s="216"/>
      <c r="CS65" s="7" t="e">
        <f>J65-#REF!-#REF!</f>
        <v>#REF!</v>
      </c>
      <c r="CT65" s="18" t="s">
        <v>57</v>
      </c>
      <c r="CV65" s="7">
        <v>0</v>
      </c>
      <c r="DA65" s="218"/>
      <c r="DC65" s="7"/>
      <c r="DD65" s="7"/>
    </row>
    <row r="66" spans="1:108" s="21" customFormat="1" ht="90" customHeight="1">
      <c r="A66" s="237" t="s">
        <v>240</v>
      </c>
      <c r="B66" s="199" t="s">
        <v>642</v>
      </c>
      <c r="C66" s="237"/>
      <c r="D66" s="216" t="s">
        <v>142</v>
      </c>
      <c r="E66" s="239"/>
      <c r="F66" s="239"/>
      <c r="G66" s="239"/>
      <c r="H66" s="239"/>
      <c r="I66" s="240"/>
      <c r="J66" s="238">
        <v>1057</v>
      </c>
      <c r="K66" s="238">
        <f>J66</f>
        <v>1057</v>
      </c>
      <c r="L66" s="238"/>
      <c r="M66" s="238"/>
      <c r="N66" s="238"/>
      <c r="O66" s="266"/>
      <c r="P66" s="266"/>
      <c r="Q66" s="266"/>
      <c r="R66" s="266"/>
      <c r="S66" s="266"/>
      <c r="T66" s="266"/>
      <c r="U66" s="266"/>
      <c r="V66" s="266"/>
      <c r="W66" s="266"/>
      <c r="X66" s="266"/>
      <c r="Y66" s="266"/>
      <c r="Z66" s="266"/>
      <c r="AA66" s="266"/>
      <c r="AB66" s="266"/>
      <c r="AC66" s="266"/>
      <c r="AD66" s="266"/>
      <c r="AE66" s="266"/>
      <c r="AF66" s="266"/>
      <c r="AG66" s="266"/>
      <c r="AH66" s="266"/>
      <c r="AI66" s="266"/>
      <c r="AJ66" s="266"/>
      <c r="AK66" s="266" t="e">
        <f>AL66</f>
        <v>#REF!</v>
      </c>
      <c r="AL66" s="266" t="e">
        <f>#REF!</f>
        <v>#REF!</v>
      </c>
      <c r="AM66" s="266"/>
      <c r="AN66" s="266"/>
      <c r="AO66" s="266"/>
      <c r="AP66" s="266"/>
      <c r="AQ66" s="266"/>
      <c r="AR66" s="266"/>
      <c r="AS66" s="266" t="e">
        <f t="shared" si="213"/>
        <v>#REF!</v>
      </c>
      <c r="AT66" s="266" t="e">
        <f t="shared" si="214"/>
        <v>#REF!</v>
      </c>
      <c r="AU66" s="266" t="e">
        <f t="shared" si="215"/>
        <v>#REF!</v>
      </c>
      <c r="AV66" s="266" t="e">
        <f t="shared" si="216"/>
        <v>#REF!</v>
      </c>
      <c r="AW66" s="266">
        <f t="shared" si="217"/>
        <v>0</v>
      </c>
      <c r="AX66" s="266">
        <f t="shared" si="218"/>
        <v>0</v>
      </c>
      <c r="AY66" s="185" t="e">
        <f>#REF!-AU66</f>
        <v>#REF!</v>
      </c>
      <c r="AZ66" s="266"/>
      <c r="BA66" s="266"/>
      <c r="BB66" s="266"/>
      <c r="BC66" s="266"/>
      <c r="BD66" s="100">
        <f>BI66</f>
        <v>0</v>
      </c>
      <c r="BE66" s="100" t="e">
        <f>#REF!-AV66</f>
        <v>#REF!</v>
      </c>
      <c r="BF66" s="100" t="e">
        <f t="shared" si="151"/>
        <v>#REF!</v>
      </c>
      <c r="BG66" s="100" t="e">
        <f>#REF!+AV66</f>
        <v>#REF!</v>
      </c>
      <c r="BH66" s="266"/>
      <c r="BI66" s="266"/>
      <c r="BJ66" s="266"/>
      <c r="BK66" s="266"/>
      <c r="BL66" s="266"/>
      <c r="BM66" s="266"/>
      <c r="BN66" s="266"/>
      <c r="BO66" s="266"/>
      <c r="BP66" s="266"/>
      <c r="BQ66" s="266"/>
      <c r="BR66" s="266"/>
      <c r="BS66" s="266"/>
      <c r="BT66" s="266"/>
      <c r="BU66" s="266"/>
      <c r="BV66" s="266"/>
      <c r="BW66" s="266"/>
      <c r="BX66" s="266"/>
      <c r="BY66" s="266"/>
      <c r="BZ66" s="645"/>
      <c r="CA66" s="645"/>
      <c r="CB66" s="266"/>
      <c r="CC66" s="266"/>
      <c r="CD66" s="266"/>
      <c r="CE66" s="100">
        <f t="shared" ref="CE66:CE76" si="219">SUM(CF66:CI66)</f>
        <v>0</v>
      </c>
      <c r="CF66" s="266"/>
      <c r="CG66" s="266"/>
      <c r="CH66" s="266"/>
      <c r="CI66" s="266"/>
      <c r="CJ66" s="266"/>
      <c r="CK66" s="645"/>
      <c r="CL66" s="645"/>
      <c r="CM66" s="645"/>
      <c r="CN66" s="645"/>
      <c r="CO66" s="237" t="s">
        <v>358</v>
      </c>
      <c r="CP66" s="237"/>
      <c r="CS66" s="291"/>
      <c r="CV66" s="291"/>
      <c r="DA66" s="266"/>
      <c r="DC66" s="7"/>
      <c r="DD66" s="291"/>
    </row>
    <row r="67" spans="1:108" s="21" customFormat="1" ht="111.4" customHeight="1">
      <c r="A67" s="237" t="s">
        <v>240</v>
      </c>
      <c r="B67" s="199" t="s">
        <v>643</v>
      </c>
      <c r="C67" s="237"/>
      <c r="D67" s="216" t="s">
        <v>142</v>
      </c>
      <c r="E67" s="239"/>
      <c r="F67" s="239"/>
      <c r="G67" s="239"/>
      <c r="H67" s="239"/>
      <c r="I67" s="240"/>
      <c r="J67" s="238">
        <f>J65-J66</f>
        <v>5498943</v>
      </c>
      <c r="K67" s="238">
        <f>K65-K66</f>
        <v>1498943</v>
      </c>
      <c r="L67" s="238"/>
      <c r="M67" s="238"/>
      <c r="N67" s="238"/>
      <c r="O67" s="266"/>
      <c r="P67" s="266"/>
      <c r="Q67" s="266"/>
      <c r="R67" s="266"/>
      <c r="S67" s="266"/>
      <c r="T67" s="266"/>
      <c r="U67" s="266"/>
      <c r="V67" s="266"/>
      <c r="W67" s="266"/>
      <c r="X67" s="266"/>
      <c r="Y67" s="266"/>
      <c r="Z67" s="266"/>
      <c r="AA67" s="266"/>
      <c r="AB67" s="266"/>
      <c r="AC67" s="266"/>
      <c r="AD67" s="266"/>
      <c r="AE67" s="266"/>
      <c r="AF67" s="266"/>
      <c r="AG67" s="266"/>
      <c r="AH67" s="266"/>
      <c r="AI67" s="266"/>
      <c r="AJ67" s="266"/>
      <c r="AK67" s="266" t="e">
        <f>AK65-AK66</f>
        <v>#REF!</v>
      </c>
      <c r="AL67" s="266" t="e">
        <f>AL65-AL66</f>
        <v>#REF!</v>
      </c>
      <c r="AM67" s="266"/>
      <c r="AN67" s="266"/>
      <c r="AO67" s="266"/>
      <c r="AP67" s="266"/>
      <c r="AQ67" s="266"/>
      <c r="AR67" s="266"/>
      <c r="AS67" s="266" t="e">
        <f t="shared" si="213"/>
        <v>#REF!</v>
      </c>
      <c r="AT67" s="266" t="e">
        <f t="shared" si="214"/>
        <v>#REF!</v>
      </c>
      <c r="AU67" s="266" t="e">
        <f t="shared" si="215"/>
        <v>#REF!</v>
      </c>
      <c r="AV67" s="266" t="e">
        <f t="shared" si="216"/>
        <v>#REF!</v>
      </c>
      <c r="AW67" s="266">
        <f t="shared" si="217"/>
        <v>0</v>
      </c>
      <c r="AX67" s="266">
        <f t="shared" si="218"/>
        <v>0</v>
      </c>
      <c r="AY67" s="185" t="e">
        <f>#REF!-AU67</f>
        <v>#REF!</v>
      </c>
      <c r="AZ67" s="266">
        <v>679000</v>
      </c>
      <c r="BA67" s="266">
        <v>164000</v>
      </c>
      <c r="BB67" s="266"/>
      <c r="BC67" s="266"/>
      <c r="BD67" s="100">
        <f>BI67</f>
        <v>268740</v>
      </c>
      <c r="BE67" s="100" t="e">
        <f>#REF!-AV67</f>
        <v>#REF!</v>
      </c>
      <c r="BF67" s="100" t="e">
        <f t="shared" si="151"/>
        <v>#REF!</v>
      </c>
      <c r="BG67" s="100" t="e">
        <f>#REF!+AV67</f>
        <v>#REF!</v>
      </c>
      <c r="BH67" s="266">
        <v>886770</v>
      </c>
      <c r="BI67" s="266">
        <v>268740</v>
      </c>
      <c r="BJ67" s="266"/>
      <c r="BK67" s="266"/>
      <c r="BL67" s="266"/>
      <c r="BM67" s="266"/>
      <c r="BN67" s="266"/>
      <c r="BO67" s="266"/>
      <c r="BP67" s="266"/>
      <c r="BQ67" s="266"/>
      <c r="BR67" s="266"/>
      <c r="BS67" s="266"/>
      <c r="BT67" s="266"/>
      <c r="BU67" s="266"/>
      <c r="BV67" s="266"/>
      <c r="BW67" s="266"/>
      <c r="BX67" s="266"/>
      <c r="BY67" s="266"/>
      <c r="BZ67" s="645"/>
      <c r="CA67" s="645"/>
      <c r="CB67" s="266"/>
      <c r="CC67" s="266"/>
      <c r="CD67" s="266"/>
      <c r="CE67" s="100">
        <f t="shared" si="219"/>
        <v>0</v>
      </c>
      <c r="CF67" s="266"/>
      <c r="CG67" s="266"/>
      <c r="CH67" s="266"/>
      <c r="CI67" s="266"/>
      <c r="CJ67" s="266"/>
      <c r="CK67" s="645"/>
      <c r="CL67" s="645"/>
      <c r="CM67" s="645"/>
      <c r="CN67" s="645"/>
      <c r="CO67" s="237" t="s">
        <v>685</v>
      </c>
      <c r="CP67" s="237"/>
      <c r="CS67" s="291"/>
      <c r="CV67" s="291"/>
      <c r="DA67" s="266"/>
      <c r="DC67" s="7"/>
      <c r="DD67" s="291"/>
    </row>
    <row r="68" spans="1:108" ht="60" customHeight="1">
      <c r="A68" s="216">
        <v>2</v>
      </c>
      <c r="B68" s="217" t="s">
        <v>132</v>
      </c>
      <c r="C68" s="216" t="s">
        <v>133</v>
      </c>
      <c r="D68" s="216" t="s">
        <v>142</v>
      </c>
      <c r="E68" s="216"/>
      <c r="F68" s="216"/>
      <c r="G68" s="216"/>
      <c r="H68" s="216" t="s">
        <v>134</v>
      </c>
      <c r="I68" s="216" t="s">
        <v>135</v>
      </c>
      <c r="J68" s="218">
        <v>628000</v>
      </c>
      <c r="K68" s="218">
        <f>66228+63772</f>
        <v>130000</v>
      </c>
      <c r="L68" s="218"/>
      <c r="M68" s="218"/>
      <c r="N68" s="218"/>
      <c r="O68" s="100" t="e">
        <f>#REF!</f>
        <v>#REF!</v>
      </c>
      <c r="P68" s="100" t="e">
        <f>#REF!</f>
        <v>#REF!</v>
      </c>
      <c r="Q68" s="100" t="e">
        <f>#REF!</f>
        <v>#REF!</v>
      </c>
      <c r="R68" s="100" t="e">
        <f>#REF!</f>
        <v>#REF!</v>
      </c>
      <c r="S68" s="100" t="e">
        <f>#REF!</f>
        <v>#REF!</v>
      </c>
      <c r="T68" s="100" t="e">
        <f>#REF!</f>
        <v>#REF!</v>
      </c>
      <c r="U68" s="100" t="e">
        <f>#REF!-#REF!+#REF!</f>
        <v>#REF!</v>
      </c>
      <c r="V68" s="100" t="e">
        <f>#REF!-#REF!+#REF!</f>
        <v>#REF!</v>
      </c>
      <c r="W68" s="100"/>
      <c r="X68" s="100"/>
      <c r="Y68" s="100" t="e">
        <f t="shared" si="212"/>
        <v>#REF!</v>
      </c>
      <c r="Z68" s="100" t="e">
        <f t="shared" si="212"/>
        <v>#REF!</v>
      </c>
      <c r="AA68" s="100" t="e">
        <f t="shared" si="212"/>
        <v>#REF!</v>
      </c>
      <c r="AB68" s="100" t="e">
        <f t="shared" si="212"/>
        <v>#REF!</v>
      </c>
      <c r="AC68" s="100">
        <v>50000</v>
      </c>
      <c r="AD68" s="100">
        <f t="shared" ref="AD68:AD77" si="220">AE68</f>
        <v>30000</v>
      </c>
      <c r="AE68" s="100">
        <v>30000</v>
      </c>
      <c r="AF68" s="100"/>
      <c r="AG68" s="100"/>
      <c r="AH68" s="100"/>
      <c r="AI68" s="100"/>
      <c r="AJ68" s="100"/>
      <c r="AK68" s="100">
        <f t="shared" ref="AK68:AK82" si="221">AD68-AI68+AJ68</f>
        <v>30000</v>
      </c>
      <c r="AL68" s="100">
        <f t="shared" ref="AL68:AL82" si="222">AE68-AI68+AJ68</f>
        <v>30000</v>
      </c>
      <c r="AM68" s="100"/>
      <c r="AN68" s="100"/>
      <c r="AO68" s="100"/>
      <c r="AP68" s="100"/>
      <c r="AQ68" s="100"/>
      <c r="AR68" s="100"/>
      <c r="AS68" s="100">
        <f t="shared" ref="AS68:AS78" si="223">AK68</f>
        <v>30000</v>
      </c>
      <c r="AT68" s="100">
        <f t="shared" ref="AT68:AT78" si="224">AL68</f>
        <v>30000</v>
      </c>
      <c r="AU68" s="100" t="e">
        <f t="shared" si="215"/>
        <v>#REF!</v>
      </c>
      <c r="AV68" s="100" t="e">
        <f t="shared" si="216"/>
        <v>#REF!</v>
      </c>
      <c r="AW68" s="100" t="e">
        <f t="shared" si="217"/>
        <v>#REF!</v>
      </c>
      <c r="AX68" s="100" t="e">
        <f t="shared" si="218"/>
        <v>#REF!</v>
      </c>
      <c r="AY68" s="185" t="e">
        <f>#REF!-AU68</f>
        <v>#REF!</v>
      </c>
      <c r="AZ68" s="100">
        <v>30000</v>
      </c>
      <c r="BA68" s="100">
        <v>30000</v>
      </c>
      <c r="BB68" s="100"/>
      <c r="BC68" s="100"/>
      <c r="BD68" s="100">
        <v>50000</v>
      </c>
      <c r="BE68" s="100" t="e">
        <f>#REF!-AV68</f>
        <v>#REF!</v>
      </c>
      <c r="BF68" s="100" t="e">
        <f t="shared" si="151"/>
        <v>#REF!</v>
      </c>
      <c r="BG68" s="100" t="e">
        <f>#REF!+AV68</f>
        <v>#REF!</v>
      </c>
      <c r="BH68" s="100">
        <v>40000</v>
      </c>
      <c r="BI68" s="100">
        <v>40000</v>
      </c>
      <c r="BJ68" s="100"/>
      <c r="BK68" s="100"/>
      <c r="BL68" s="100"/>
      <c r="BM68" s="100"/>
      <c r="BN68" s="100"/>
      <c r="BO68" s="100"/>
      <c r="BP68" s="100"/>
      <c r="BQ68" s="100">
        <f t="shared" ref="BQ68" si="225">BH68-BO68+BP68</f>
        <v>40000</v>
      </c>
      <c r="BR68" s="100">
        <f>BI68-BO68+BP68</f>
        <v>40000</v>
      </c>
      <c r="BS68" s="100"/>
      <c r="BT68" s="100"/>
      <c r="BU68" s="100"/>
      <c r="BV68" s="100">
        <f>BQ68</f>
        <v>40000</v>
      </c>
      <c r="BW68" s="100">
        <f>BR68</f>
        <v>40000</v>
      </c>
      <c r="BX68" s="100">
        <v>90000</v>
      </c>
      <c r="BY68" s="100">
        <v>90000</v>
      </c>
      <c r="BZ68" s="441"/>
      <c r="CA68" s="441"/>
      <c r="CB68" s="100"/>
      <c r="CC68" s="100" t="e">
        <f>#REF!-#REF!</f>
        <v>#REF!</v>
      </c>
      <c r="CD68" s="100"/>
      <c r="CE68" s="100">
        <v>40000</v>
      </c>
      <c r="CF68" s="100">
        <v>40000</v>
      </c>
      <c r="CG68" s="100"/>
      <c r="CH68" s="100"/>
      <c r="CI68" s="100"/>
      <c r="CJ68" s="100"/>
      <c r="CK68" s="441"/>
      <c r="CL68" s="441"/>
      <c r="CM68" s="441"/>
      <c r="CN68" s="441"/>
      <c r="CO68" s="216" t="s">
        <v>1035</v>
      </c>
      <c r="CP68" s="216" t="s">
        <v>136</v>
      </c>
      <c r="CS68" s="7" t="e">
        <f>J68-#REF!-#REF!</f>
        <v>#REF!</v>
      </c>
      <c r="CV68" s="7">
        <v>0</v>
      </c>
      <c r="DA68" s="100"/>
      <c r="DC68" s="7"/>
      <c r="DD68" s="7"/>
    </row>
    <row r="69" spans="1:108" ht="112.5" customHeight="1">
      <c r="A69" s="216">
        <v>3</v>
      </c>
      <c r="B69" s="217" t="s">
        <v>1116</v>
      </c>
      <c r="C69" s="216" t="s">
        <v>104</v>
      </c>
      <c r="D69" s="216" t="s">
        <v>142</v>
      </c>
      <c r="E69" s="216"/>
      <c r="F69" s="216"/>
      <c r="G69" s="216"/>
      <c r="H69" s="216" t="s">
        <v>100</v>
      </c>
      <c r="I69" s="216" t="s">
        <v>1117</v>
      </c>
      <c r="J69" s="218">
        <v>51782</v>
      </c>
      <c r="K69" s="218">
        <v>15000</v>
      </c>
      <c r="L69" s="218"/>
      <c r="M69" s="218"/>
      <c r="N69" s="218"/>
      <c r="O69" s="100"/>
      <c r="P69" s="100"/>
      <c r="Q69" s="100">
        <v>0</v>
      </c>
      <c r="R69" s="100">
        <v>0</v>
      </c>
      <c r="S69" s="100">
        <v>0</v>
      </c>
      <c r="T69" s="100">
        <v>0</v>
      </c>
      <c r="U69" s="100">
        <f t="shared" ref="U69" si="226">O69+T69</f>
        <v>0</v>
      </c>
      <c r="V69" s="100">
        <f t="shared" ref="V69" si="227">P69+T69</f>
        <v>0</v>
      </c>
      <c r="W69" s="100"/>
      <c r="X69" s="100">
        <f t="shared" ref="X69" si="228">R69</f>
        <v>0</v>
      </c>
      <c r="Y69" s="100">
        <f t="shared" ref="Y69" si="229">Q69+U69</f>
        <v>0</v>
      </c>
      <c r="Z69" s="100">
        <f t="shared" ref="Z69" si="230">R69+V69</f>
        <v>0</v>
      </c>
      <c r="AA69" s="100">
        <f t="shared" ref="AA69" si="231">S69+W69</f>
        <v>0</v>
      </c>
      <c r="AB69" s="100">
        <f t="shared" ref="AB69" si="232">T69+X69</f>
        <v>0</v>
      </c>
      <c r="AC69" s="100"/>
      <c r="AD69" s="100">
        <v>5000</v>
      </c>
      <c r="AE69" s="100">
        <v>5000</v>
      </c>
      <c r="AF69" s="100"/>
      <c r="AG69" s="100"/>
      <c r="AH69" s="100"/>
      <c r="AI69" s="100"/>
      <c r="AJ69" s="100"/>
      <c r="AK69" s="100">
        <v>5000</v>
      </c>
      <c r="AL69" s="100">
        <v>5000</v>
      </c>
      <c r="AM69" s="100"/>
      <c r="AN69" s="100"/>
      <c r="AO69" s="100"/>
      <c r="AP69" s="100"/>
      <c r="AQ69" s="100"/>
      <c r="AR69" s="100"/>
      <c r="AS69" s="100"/>
      <c r="AT69" s="100"/>
      <c r="AU69" s="100">
        <f t="shared" ref="AU69" si="233">AV69</f>
        <v>5000</v>
      </c>
      <c r="AV69" s="100">
        <f t="shared" ref="AV69" si="234">Z69+AL69</f>
        <v>5000</v>
      </c>
      <c r="AW69" s="100"/>
      <c r="AX69" s="100"/>
      <c r="AY69" s="185"/>
      <c r="AZ69" s="100"/>
      <c r="BA69" s="100"/>
      <c r="BB69" s="100"/>
      <c r="BC69" s="100"/>
      <c r="BD69" s="100">
        <v>10000</v>
      </c>
      <c r="BE69" s="100" t="e">
        <f>#REF!-AV69</f>
        <v>#REF!</v>
      </c>
      <c r="BF69" s="100" t="e">
        <f t="shared" ref="BF69" si="235">BE69-AP69</f>
        <v>#REF!</v>
      </c>
      <c r="BG69" s="100" t="e">
        <f>#REF!+AV69</f>
        <v>#REF!</v>
      </c>
      <c r="BH69" s="100"/>
      <c r="BI69" s="100"/>
      <c r="BJ69" s="100"/>
      <c r="BK69" s="100"/>
      <c r="BL69" s="100"/>
      <c r="BM69" s="100"/>
      <c r="BN69" s="100"/>
      <c r="BO69" s="100"/>
      <c r="BP69" s="100"/>
      <c r="BQ69" s="100"/>
      <c r="BR69" s="100"/>
      <c r="BS69" s="100"/>
      <c r="BT69" s="100"/>
      <c r="BU69" s="100"/>
      <c r="BV69" s="100">
        <f>BQ69</f>
        <v>0</v>
      </c>
      <c r="BW69" s="100">
        <f>BR69</f>
        <v>0</v>
      </c>
      <c r="BX69" s="100">
        <f t="shared" ref="BX69:BY69" si="236">AU69+BQ69</f>
        <v>5000</v>
      </c>
      <c r="BY69" s="100">
        <f t="shared" si="236"/>
        <v>5000</v>
      </c>
      <c r="BZ69" s="441"/>
      <c r="CA69" s="441"/>
      <c r="CB69" s="100"/>
      <c r="CC69" s="100" t="e">
        <f>#REF!-#REF!</f>
        <v>#REF!</v>
      </c>
      <c r="CD69" s="100">
        <f t="shared" ref="CD69:CD71" si="237">CF69</f>
        <v>10000</v>
      </c>
      <c r="CE69" s="100">
        <v>10000</v>
      </c>
      <c r="CF69" s="100">
        <v>10000</v>
      </c>
      <c r="CG69" s="100"/>
      <c r="CH69" s="100"/>
      <c r="CI69" s="100"/>
      <c r="CJ69" s="100"/>
      <c r="CK69" s="441"/>
      <c r="CL69" s="441"/>
      <c r="CM69" s="441"/>
      <c r="CN69" s="441"/>
      <c r="CO69" s="216" t="s">
        <v>131</v>
      </c>
      <c r="CS69" s="7"/>
      <c r="CU69" s="13"/>
      <c r="CV69" s="7"/>
      <c r="DA69" s="100"/>
      <c r="DC69" s="7"/>
      <c r="DD69" s="7"/>
    </row>
    <row r="70" spans="1:108" ht="123" customHeight="1">
      <c r="A70" s="216">
        <v>4</v>
      </c>
      <c r="B70" s="217" t="s">
        <v>1247</v>
      </c>
      <c r="C70" s="216" t="s">
        <v>624</v>
      </c>
      <c r="D70" s="216"/>
      <c r="E70" s="216"/>
      <c r="F70" s="216" t="s">
        <v>1248</v>
      </c>
      <c r="G70" s="216">
        <v>22570</v>
      </c>
      <c r="H70" s="216" t="s">
        <v>58</v>
      </c>
      <c r="I70" s="216" t="s">
        <v>1248</v>
      </c>
      <c r="J70" s="218">
        <v>22570</v>
      </c>
      <c r="K70" s="218">
        <v>18700</v>
      </c>
      <c r="L70" s="218"/>
      <c r="M70" s="218"/>
      <c r="N70" s="218"/>
      <c r="O70" s="100">
        <v>18000</v>
      </c>
      <c r="P70" s="100"/>
      <c r="Q70" s="100">
        <v>0</v>
      </c>
      <c r="R70" s="100">
        <v>-10000</v>
      </c>
      <c r="S70" s="100">
        <v>8000</v>
      </c>
      <c r="T70" s="100">
        <v>8000</v>
      </c>
      <c r="U70" s="100"/>
      <c r="V70" s="100">
        <v>0</v>
      </c>
      <c r="W70" s="100" t="e">
        <v>#REF!</v>
      </c>
      <c r="X70" s="100"/>
      <c r="Y70" s="100" t="e">
        <v>#REF!</v>
      </c>
      <c r="Z70" s="100" t="e">
        <v>#REF!</v>
      </c>
      <c r="AA70" s="100"/>
      <c r="AB70" s="100">
        <v>0</v>
      </c>
      <c r="AC70" s="100"/>
      <c r="AD70" s="100"/>
      <c r="AE70" s="100" t="e">
        <v>#REF!</v>
      </c>
      <c r="AF70" s="100" t="e">
        <v>#REF!</v>
      </c>
      <c r="AG70" s="100"/>
      <c r="AH70" s="100">
        <v>0</v>
      </c>
      <c r="AI70" s="100"/>
      <c r="AJ70" s="100"/>
      <c r="AK70" s="100">
        <v>8000</v>
      </c>
      <c r="AL70" s="100">
        <v>8000</v>
      </c>
      <c r="AM70" s="100"/>
      <c r="AN70" s="100">
        <v>0</v>
      </c>
      <c r="AO70" s="100"/>
      <c r="AP70" s="100"/>
      <c r="AQ70" s="100">
        <v>8000</v>
      </c>
      <c r="AR70" s="100">
        <v>8000</v>
      </c>
      <c r="AS70" s="100"/>
      <c r="AT70" s="100">
        <v>0</v>
      </c>
      <c r="AU70" s="100">
        <v>14570</v>
      </c>
      <c r="AV70" s="100">
        <v>10700</v>
      </c>
      <c r="AW70" s="100">
        <v>0</v>
      </c>
      <c r="AX70" s="100">
        <v>0</v>
      </c>
      <c r="AY70" s="99"/>
      <c r="AZ70" s="100"/>
      <c r="BA70" s="100"/>
      <c r="BB70" s="100"/>
      <c r="BC70" s="100"/>
      <c r="BD70" s="100"/>
      <c r="BE70" s="100"/>
      <c r="BF70" s="100">
        <v>22570</v>
      </c>
      <c r="BG70" s="100">
        <v>18700</v>
      </c>
      <c r="BH70" s="100"/>
      <c r="BI70" s="100">
        <v>0</v>
      </c>
      <c r="BJ70" s="100"/>
      <c r="BK70" s="100"/>
      <c r="BL70" s="100"/>
      <c r="BM70" s="100">
        <v>0</v>
      </c>
      <c r="BN70" s="100"/>
      <c r="BO70" s="100"/>
      <c r="BP70" s="100"/>
      <c r="BQ70" s="100"/>
      <c r="BR70" s="100"/>
      <c r="BS70" s="100">
        <v>22570</v>
      </c>
      <c r="BT70" s="100">
        <v>18700</v>
      </c>
      <c r="BU70" s="100"/>
      <c r="BV70" s="100">
        <v>0</v>
      </c>
      <c r="BW70" s="100"/>
      <c r="BX70" s="100">
        <v>18700</v>
      </c>
      <c r="BY70" s="100">
        <v>18700</v>
      </c>
      <c r="BZ70" s="441"/>
      <c r="CA70" s="441"/>
      <c r="CB70" s="100"/>
      <c r="CC70" s="100"/>
      <c r="CD70" s="100"/>
      <c r="CE70" s="100">
        <v>2129</v>
      </c>
      <c r="CF70" s="100">
        <v>2129</v>
      </c>
      <c r="CG70" s="100"/>
      <c r="CH70" s="100"/>
      <c r="CI70" s="100"/>
      <c r="CJ70" s="100"/>
      <c r="CK70" s="100"/>
      <c r="CL70" s="100"/>
      <c r="CM70" s="100"/>
      <c r="CN70" s="100"/>
      <c r="CO70" s="216" t="s">
        <v>600</v>
      </c>
      <c r="CS70" s="7"/>
      <c r="CU70" s="13"/>
      <c r="CV70" s="7"/>
      <c r="DA70" s="100"/>
      <c r="DC70" s="7"/>
      <c r="DD70" s="7"/>
    </row>
    <row r="71" spans="1:108" ht="128.25" customHeight="1">
      <c r="A71" s="216">
        <v>5</v>
      </c>
      <c r="B71" s="217" t="s">
        <v>138</v>
      </c>
      <c r="C71" s="216" t="s">
        <v>139</v>
      </c>
      <c r="D71" s="216" t="s">
        <v>142</v>
      </c>
      <c r="E71" s="216"/>
      <c r="F71" s="216"/>
      <c r="G71" s="216"/>
      <c r="H71" s="216" t="s">
        <v>61</v>
      </c>
      <c r="I71" s="216" t="s">
        <v>644</v>
      </c>
      <c r="J71" s="218">
        <v>51975</v>
      </c>
      <c r="K71" s="218">
        <v>12000</v>
      </c>
      <c r="L71" s="218"/>
      <c r="M71" s="218"/>
      <c r="N71" s="218"/>
      <c r="O71" s="100" t="e">
        <f>#REF!</f>
        <v>#REF!</v>
      </c>
      <c r="P71" s="100" t="e">
        <f>#REF!</f>
        <v>#REF!</v>
      </c>
      <c r="Q71" s="100" t="e">
        <f>#REF!</f>
        <v>#REF!</v>
      </c>
      <c r="R71" s="100" t="e">
        <f>#REF!</f>
        <v>#REF!</v>
      </c>
      <c r="S71" s="100" t="e">
        <f>#REF!</f>
        <v>#REF!</v>
      </c>
      <c r="T71" s="100" t="e">
        <f>#REF!</f>
        <v>#REF!</v>
      </c>
      <c r="U71" s="100" t="e">
        <f>#REF!-#REF!+#REF!</f>
        <v>#REF!</v>
      </c>
      <c r="V71" s="100" t="e">
        <f>#REF!-#REF!+#REF!</f>
        <v>#REF!</v>
      </c>
      <c r="W71" s="100"/>
      <c r="X71" s="100" t="e">
        <f>#REF!-#REF!+#REF!</f>
        <v>#REF!</v>
      </c>
      <c r="Y71" s="100" t="e">
        <f t="shared" si="212"/>
        <v>#REF!</v>
      </c>
      <c r="Z71" s="100" t="e">
        <f t="shared" si="212"/>
        <v>#REF!</v>
      </c>
      <c r="AA71" s="100" t="e">
        <f t="shared" si="212"/>
        <v>#REF!</v>
      </c>
      <c r="AB71" s="100" t="e">
        <f t="shared" si="212"/>
        <v>#REF!</v>
      </c>
      <c r="AC71" s="100">
        <v>5000</v>
      </c>
      <c r="AD71" s="100">
        <f t="shared" si="220"/>
        <v>5000</v>
      </c>
      <c r="AE71" s="100">
        <v>5000</v>
      </c>
      <c r="AF71" s="100"/>
      <c r="AG71" s="100"/>
      <c r="AH71" s="100"/>
      <c r="AI71" s="100"/>
      <c r="AJ71" s="100"/>
      <c r="AK71" s="100">
        <v>10719</v>
      </c>
      <c r="AL71" s="100">
        <v>10719</v>
      </c>
      <c r="AM71" s="100"/>
      <c r="AN71" s="100"/>
      <c r="AO71" s="100"/>
      <c r="AP71" s="100"/>
      <c r="AQ71" s="100"/>
      <c r="AR71" s="100"/>
      <c r="AS71" s="100">
        <f t="shared" si="223"/>
        <v>10719</v>
      </c>
      <c r="AT71" s="100">
        <f t="shared" si="224"/>
        <v>10719</v>
      </c>
      <c r="AU71" s="100" t="e">
        <f t="shared" si="215"/>
        <v>#REF!</v>
      </c>
      <c r="AV71" s="100" t="e">
        <f t="shared" si="216"/>
        <v>#REF!</v>
      </c>
      <c r="AW71" s="100" t="e">
        <f t="shared" si="217"/>
        <v>#REF!</v>
      </c>
      <c r="AX71" s="100" t="e">
        <f t="shared" si="218"/>
        <v>#REF!</v>
      </c>
      <c r="AY71" s="185" t="e">
        <f>#REF!-AU71</f>
        <v>#REF!</v>
      </c>
      <c r="AZ71" s="100">
        <v>1281</v>
      </c>
      <c r="BA71" s="100">
        <v>1281</v>
      </c>
      <c r="BB71" s="100"/>
      <c r="BC71" s="100"/>
      <c r="BD71" s="100">
        <f>BI71</f>
        <v>1281</v>
      </c>
      <c r="BE71" s="100" t="e">
        <f>#REF!-AV71</f>
        <v>#REF!</v>
      </c>
      <c r="BF71" s="100" t="e">
        <f t="shared" si="151"/>
        <v>#REF!</v>
      </c>
      <c r="BG71" s="100" t="e">
        <f>#REF!+AV71</f>
        <v>#REF!</v>
      </c>
      <c r="BH71" s="100">
        <v>1281</v>
      </c>
      <c r="BI71" s="100">
        <v>1281</v>
      </c>
      <c r="BJ71" s="100"/>
      <c r="BK71" s="100"/>
      <c r="BL71" s="100"/>
      <c r="BM71" s="100"/>
      <c r="BN71" s="100"/>
      <c r="BO71" s="100"/>
      <c r="BP71" s="100"/>
      <c r="BQ71" s="100">
        <f t="shared" ref="BQ71" si="238">BH71-BO71+BP71</f>
        <v>1281</v>
      </c>
      <c r="BR71" s="100">
        <f>BI71-BO71+BP71</f>
        <v>1281</v>
      </c>
      <c r="BS71" s="100"/>
      <c r="BT71" s="100"/>
      <c r="BU71" s="100"/>
      <c r="BV71" s="100">
        <f t="shared" ref="BV71:BW73" si="239">BQ71</f>
        <v>1281</v>
      </c>
      <c r="BW71" s="100">
        <f t="shared" si="239"/>
        <v>1281</v>
      </c>
      <c r="BX71" s="100">
        <v>12000</v>
      </c>
      <c r="BY71" s="100">
        <v>12000</v>
      </c>
      <c r="BZ71" s="441"/>
      <c r="CA71" s="441"/>
      <c r="CB71" s="100"/>
      <c r="CC71" s="100" t="e">
        <f>#REF!-#REF!</f>
        <v>#REF!</v>
      </c>
      <c r="CD71" s="100">
        <f t="shared" si="237"/>
        <v>0</v>
      </c>
      <c r="CE71" s="100">
        <f t="shared" si="219"/>
        <v>0</v>
      </c>
      <c r="CF71" s="100"/>
      <c r="CG71" s="100"/>
      <c r="CH71" s="100"/>
      <c r="CI71" s="100"/>
      <c r="CJ71" s="100"/>
      <c r="CK71" s="441"/>
      <c r="CL71" s="441"/>
      <c r="CM71" s="441"/>
      <c r="CN71" s="441"/>
      <c r="CO71" s="216" t="s">
        <v>140</v>
      </c>
      <c r="CS71" s="7" t="e">
        <f>J71-#REF!-#REF!</f>
        <v>#REF!</v>
      </c>
      <c r="CU71" s="13"/>
      <c r="CV71" s="7">
        <v>0</v>
      </c>
      <c r="DA71" s="100"/>
      <c r="DC71" s="7"/>
      <c r="DD71" s="7"/>
    </row>
    <row r="72" spans="1:108" ht="80.650000000000006" customHeight="1">
      <c r="A72" s="216">
        <v>6</v>
      </c>
      <c r="B72" s="217" t="s">
        <v>141</v>
      </c>
      <c r="C72" s="216"/>
      <c r="D72" s="216" t="s">
        <v>142</v>
      </c>
      <c r="E72" s="216"/>
      <c r="F72" s="216"/>
      <c r="G72" s="216"/>
      <c r="H72" s="216"/>
      <c r="I72" s="216"/>
      <c r="J72" s="218">
        <v>90000</v>
      </c>
      <c r="K72" s="218">
        <v>90000</v>
      </c>
      <c r="L72" s="218">
        <f t="shared" ref="L72:BV72" si="240">SUM(L73:L76)</f>
        <v>0</v>
      </c>
      <c r="M72" s="218">
        <f t="shared" si="240"/>
        <v>0</v>
      </c>
      <c r="N72" s="218">
        <f t="shared" si="240"/>
        <v>0</v>
      </c>
      <c r="O72" s="218">
        <f t="shared" si="240"/>
        <v>0</v>
      </c>
      <c r="P72" s="218">
        <f t="shared" si="240"/>
        <v>0</v>
      </c>
      <c r="Q72" s="218">
        <f t="shared" si="240"/>
        <v>0</v>
      </c>
      <c r="R72" s="218">
        <f t="shared" si="240"/>
        <v>0</v>
      </c>
      <c r="S72" s="218">
        <f t="shared" si="240"/>
        <v>0</v>
      </c>
      <c r="T72" s="218">
        <f t="shared" si="240"/>
        <v>0</v>
      </c>
      <c r="U72" s="218">
        <f t="shared" si="240"/>
        <v>0</v>
      </c>
      <c r="V72" s="218">
        <f t="shared" si="240"/>
        <v>0</v>
      </c>
      <c r="W72" s="218">
        <f t="shared" si="240"/>
        <v>0</v>
      </c>
      <c r="X72" s="218">
        <f t="shared" si="240"/>
        <v>0</v>
      </c>
      <c r="Y72" s="218">
        <f t="shared" si="240"/>
        <v>0</v>
      </c>
      <c r="Z72" s="218">
        <f t="shared" si="240"/>
        <v>0</v>
      </c>
      <c r="AA72" s="218">
        <f t="shared" si="240"/>
        <v>0</v>
      </c>
      <c r="AB72" s="218">
        <f t="shared" si="240"/>
        <v>0</v>
      </c>
      <c r="AC72" s="218">
        <f t="shared" si="240"/>
        <v>0</v>
      </c>
      <c r="AD72" s="218">
        <f t="shared" si="240"/>
        <v>0</v>
      </c>
      <c r="AE72" s="218">
        <f t="shared" si="240"/>
        <v>0</v>
      </c>
      <c r="AF72" s="218">
        <f t="shared" si="240"/>
        <v>0</v>
      </c>
      <c r="AG72" s="218">
        <f t="shared" si="240"/>
        <v>0</v>
      </c>
      <c r="AH72" s="218">
        <f t="shared" si="240"/>
        <v>0</v>
      </c>
      <c r="AI72" s="218">
        <f t="shared" si="240"/>
        <v>0</v>
      </c>
      <c r="AJ72" s="218">
        <f t="shared" si="240"/>
        <v>0</v>
      </c>
      <c r="AK72" s="218">
        <f t="shared" si="240"/>
        <v>0</v>
      </c>
      <c r="AL72" s="218">
        <f t="shared" si="240"/>
        <v>0</v>
      </c>
      <c r="AM72" s="218">
        <f t="shared" si="240"/>
        <v>0</v>
      </c>
      <c r="AN72" s="218">
        <f t="shared" si="240"/>
        <v>0</v>
      </c>
      <c r="AO72" s="218">
        <f t="shared" si="240"/>
        <v>0</v>
      </c>
      <c r="AP72" s="218">
        <f t="shared" si="240"/>
        <v>0</v>
      </c>
      <c r="AQ72" s="218">
        <f t="shared" si="240"/>
        <v>0</v>
      </c>
      <c r="AR72" s="218">
        <f t="shared" si="240"/>
        <v>0</v>
      </c>
      <c r="AS72" s="218">
        <f t="shared" si="240"/>
        <v>0</v>
      </c>
      <c r="AT72" s="218">
        <f t="shared" si="240"/>
        <v>0</v>
      </c>
      <c r="AU72" s="218">
        <f t="shared" si="240"/>
        <v>400</v>
      </c>
      <c r="AV72" s="218">
        <f t="shared" si="240"/>
        <v>0</v>
      </c>
      <c r="AW72" s="218">
        <f t="shared" si="240"/>
        <v>0</v>
      </c>
      <c r="AX72" s="218">
        <f t="shared" si="240"/>
        <v>0</v>
      </c>
      <c r="AY72" s="218">
        <f t="shared" si="240"/>
        <v>0</v>
      </c>
      <c r="AZ72" s="218">
        <f t="shared" si="240"/>
        <v>0</v>
      </c>
      <c r="BA72" s="218">
        <f t="shared" si="240"/>
        <v>0</v>
      </c>
      <c r="BB72" s="218">
        <f t="shared" si="240"/>
        <v>0</v>
      </c>
      <c r="BC72" s="218">
        <f t="shared" si="240"/>
        <v>0</v>
      </c>
      <c r="BD72" s="218">
        <f t="shared" si="240"/>
        <v>0</v>
      </c>
      <c r="BE72" s="218">
        <f t="shared" si="240"/>
        <v>0</v>
      </c>
      <c r="BF72" s="218">
        <f t="shared" si="240"/>
        <v>0</v>
      </c>
      <c r="BG72" s="218">
        <f t="shared" si="240"/>
        <v>0</v>
      </c>
      <c r="BH72" s="218">
        <f t="shared" si="240"/>
        <v>400</v>
      </c>
      <c r="BI72" s="218">
        <f t="shared" si="240"/>
        <v>0</v>
      </c>
      <c r="BJ72" s="218">
        <f t="shared" si="240"/>
        <v>0</v>
      </c>
      <c r="BK72" s="218">
        <f t="shared" si="240"/>
        <v>0</v>
      </c>
      <c r="BL72" s="218">
        <f t="shared" si="240"/>
        <v>0</v>
      </c>
      <c r="BM72" s="218">
        <f t="shared" si="240"/>
        <v>0</v>
      </c>
      <c r="BN72" s="218">
        <f t="shared" si="240"/>
        <v>0</v>
      </c>
      <c r="BO72" s="218">
        <f t="shared" si="240"/>
        <v>0</v>
      </c>
      <c r="BP72" s="218">
        <f t="shared" si="240"/>
        <v>10000</v>
      </c>
      <c r="BQ72" s="218">
        <f t="shared" si="240"/>
        <v>10400</v>
      </c>
      <c r="BR72" s="218">
        <f t="shared" si="240"/>
        <v>10000</v>
      </c>
      <c r="BS72" s="218">
        <f t="shared" si="240"/>
        <v>0</v>
      </c>
      <c r="BT72" s="218">
        <f t="shared" si="240"/>
        <v>0</v>
      </c>
      <c r="BU72" s="218">
        <f t="shared" si="240"/>
        <v>0</v>
      </c>
      <c r="BV72" s="218">
        <f t="shared" si="240"/>
        <v>10400</v>
      </c>
      <c r="BW72" s="218">
        <f t="shared" ref="BW72:CG72" si="241">SUM(BW73:BW76)</f>
        <v>10000</v>
      </c>
      <c r="BX72" s="218">
        <f t="shared" si="241"/>
        <v>10800</v>
      </c>
      <c r="BY72" s="218">
        <f t="shared" si="241"/>
        <v>10000</v>
      </c>
      <c r="BZ72" s="218">
        <f t="shared" si="241"/>
        <v>0</v>
      </c>
      <c r="CA72" s="218">
        <f t="shared" si="241"/>
        <v>0</v>
      </c>
      <c r="CB72" s="218">
        <f t="shared" si="241"/>
        <v>0</v>
      </c>
      <c r="CC72" s="218" t="e">
        <f t="shared" si="241"/>
        <v>#REF!</v>
      </c>
      <c r="CD72" s="218">
        <f t="shared" si="241"/>
        <v>0</v>
      </c>
      <c r="CE72" s="218">
        <v>79200</v>
      </c>
      <c r="CF72" s="218">
        <v>79200</v>
      </c>
      <c r="CG72" s="218">
        <f t="shared" si="241"/>
        <v>0</v>
      </c>
      <c r="CH72" s="218">
        <f>SUM(CH73:CH76)</f>
        <v>0</v>
      </c>
      <c r="CI72" s="218">
        <f>SUM(CI73:CI76)</f>
        <v>0</v>
      </c>
      <c r="CJ72" s="100"/>
      <c r="CK72" s="441"/>
      <c r="CL72" s="441"/>
      <c r="CM72" s="441"/>
      <c r="CN72" s="441"/>
      <c r="CO72" s="216" t="s">
        <v>776</v>
      </c>
      <c r="CR72" s="7"/>
      <c r="CS72" s="7"/>
      <c r="DA72" s="100"/>
      <c r="DC72" s="7"/>
    </row>
    <row r="73" spans="1:108" s="21" customFormat="1" ht="80.650000000000006" customHeight="1">
      <c r="A73" s="237" t="s">
        <v>240</v>
      </c>
      <c r="B73" s="199" t="s">
        <v>1058</v>
      </c>
      <c r="C73" s="237" t="s">
        <v>1059</v>
      </c>
      <c r="D73" s="216" t="s">
        <v>1059</v>
      </c>
      <c r="E73" s="237"/>
      <c r="F73" s="237"/>
      <c r="G73" s="237"/>
      <c r="H73" s="237" t="s">
        <v>709</v>
      </c>
      <c r="I73" s="652" t="s">
        <v>1137</v>
      </c>
      <c r="J73" s="238">
        <v>14964</v>
      </c>
      <c r="K73" s="238">
        <v>14964</v>
      </c>
      <c r="L73" s="238"/>
      <c r="M73" s="238"/>
      <c r="N73" s="238"/>
      <c r="O73" s="266"/>
      <c r="P73" s="266"/>
      <c r="Q73" s="266"/>
      <c r="R73" s="266"/>
      <c r="S73" s="266"/>
      <c r="T73" s="266"/>
      <c r="U73" s="266"/>
      <c r="V73" s="266"/>
      <c r="W73" s="266"/>
      <c r="X73" s="266"/>
      <c r="Y73" s="266"/>
      <c r="Z73" s="266"/>
      <c r="AA73" s="266"/>
      <c r="AB73" s="266"/>
      <c r="AC73" s="266"/>
      <c r="AD73" s="266"/>
      <c r="AE73" s="266"/>
      <c r="AF73" s="266"/>
      <c r="AG73" s="237"/>
      <c r="AH73" s="653"/>
      <c r="AI73" s="653"/>
      <c r="AJ73" s="653"/>
      <c r="AK73" s="266"/>
      <c r="AL73" s="266"/>
      <c r="AM73" s="266"/>
      <c r="AN73" s="266"/>
      <c r="AO73" s="266"/>
      <c r="AP73" s="266"/>
      <c r="AQ73" s="266"/>
      <c r="AR73" s="266"/>
      <c r="AS73" s="266"/>
      <c r="AT73" s="266"/>
      <c r="AU73" s="266">
        <v>400</v>
      </c>
      <c r="AV73" s="266"/>
      <c r="AW73" s="266"/>
      <c r="AX73" s="266"/>
      <c r="AY73" s="239"/>
      <c r="AZ73" s="266"/>
      <c r="BA73" s="266"/>
      <c r="BB73" s="266"/>
      <c r="BC73" s="266"/>
      <c r="BD73" s="266"/>
      <c r="BE73" s="266"/>
      <c r="BF73" s="266"/>
      <c r="BG73" s="266"/>
      <c r="BH73" s="266"/>
      <c r="BI73" s="266"/>
      <c r="BJ73" s="266"/>
      <c r="BK73" s="266"/>
      <c r="BL73" s="266"/>
      <c r="BM73" s="266"/>
      <c r="BN73" s="266"/>
      <c r="BO73" s="266"/>
      <c r="BP73" s="266">
        <v>10000</v>
      </c>
      <c r="BQ73" s="266">
        <f t="shared" ref="BQ73" si="242">BH73-BO73+BP73</f>
        <v>10000</v>
      </c>
      <c r="BR73" s="266">
        <f>BI73-BO73+BP73</f>
        <v>10000</v>
      </c>
      <c r="BS73" s="266"/>
      <c r="BT73" s="266"/>
      <c r="BU73" s="266"/>
      <c r="BV73" s="266">
        <f t="shared" si="239"/>
        <v>10000</v>
      </c>
      <c r="BW73" s="266">
        <f t="shared" si="239"/>
        <v>10000</v>
      </c>
      <c r="BX73" s="266">
        <f t="shared" ref="BX73:BX75" si="243">AU73+BQ73</f>
        <v>10400</v>
      </c>
      <c r="BY73" s="266">
        <v>10000</v>
      </c>
      <c r="BZ73" s="645"/>
      <c r="CA73" s="645"/>
      <c r="CB73" s="266"/>
      <c r="CC73" s="266" t="e">
        <f>#REF!-#REF!</f>
        <v>#REF!</v>
      </c>
      <c r="CD73" s="266"/>
      <c r="CE73" s="266">
        <v>4564</v>
      </c>
      <c r="CF73" s="266">
        <v>4564</v>
      </c>
      <c r="CG73" s="266"/>
      <c r="CH73" s="100"/>
      <c r="CI73" s="100"/>
      <c r="CJ73" s="100"/>
      <c r="CK73" s="441"/>
      <c r="CL73" s="441"/>
      <c r="CM73" s="645"/>
      <c r="CN73" s="645"/>
      <c r="CO73" s="237" t="s">
        <v>776</v>
      </c>
      <c r="CR73" s="291"/>
      <c r="CS73" s="291"/>
      <c r="DA73" s="266"/>
      <c r="DC73" s="7"/>
    </row>
    <row r="74" spans="1:108" s="21" customFormat="1" ht="80.650000000000006" customHeight="1">
      <c r="A74" s="237" t="s">
        <v>240</v>
      </c>
      <c r="B74" s="199" t="s">
        <v>1261</v>
      </c>
      <c r="C74" s="237" t="s">
        <v>1126</v>
      </c>
      <c r="D74" s="216"/>
      <c r="E74" s="237" t="s">
        <v>1132</v>
      </c>
      <c r="F74" s="237"/>
      <c r="G74" s="237"/>
      <c r="H74" s="237" t="s">
        <v>709</v>
      </c>
      <c r="I74" s="237" t="s">
        <v>1245</v>
      </c>
      <c r="J74" s="238">
        <v>30000</v>
      </c>
      <c r="K74" s="238">
        <v>30000</v>
      </c>
      <c r="L74" s="238"/>
      <c r="M74" s="238"/>
      <c r="N74" s="238"/>
      <c r="O74" s="266"/>
      <c r="P74" s="266"/>
      <c r="Q74" s="266"/>
      <c r="R74" s="266"/>
      <c r="S74" s="266"/>
      <c r="T74" s="266"/>
      <c r="U74" s="266"/>
      <c r="V74" s="266"/>
      <c r="W74" s="266"/>
      <c r="X74" s="266"/>
      <c r="Y74" s="266"/>
      <c r="Z74" s="266"/>
      <c r="AA74" s="266"/>
      <c r="AB74" s="266"/>
      <c r="AC74" s="266"/>
      <c r="AD74" s="266"/>
      <c r="AE74" s="266"/>
      <c r="AF74" s="266"/>
      <c r="AG74" s="237"/>
      <c r="AH74" s="653"/>
      <c r="AI74" s="653"/>
      <c r="AJ74" s="653"/>
      <c r="AK74" s="266"/>
      <c r="AL74" s="266"/>
      <c r="AM74" s="266"/>
      <c r="AN74" s="266"/>
      <c r="AO74" s="266"/>
      <c r="AP74" s="266"/>
      <c r="AQ74" s="266"/>
      <c r="AR74" s="266"/>
      <c r="AS74" s="266"/>
      <c r="AT74" s="266"/>
      <c r="AU74" s="266"/>
      <c r="AV74" s="266"/>
      <c r="AW74" s="266"/>
      <c r="AX74" s="266"/>
      <c r="AY74" s="239"/>
      <c r="AZ74" s="266"/>
      <c r="BA74" s="266"/>
      <c r="BB74" s="266"/>
      <c r="BC74" s="266"/>
      <c r="BD74" s="266"/>
      <c r="BE74" s="266"/>
      <c r="BF74" s="266"/>
      <c r="BG74" s="266"/>
      <c r="BH74" s="266">
        <v>200</v>
      </c>
      <c r="BI74" s="266"/>
      <c r="BJ74" s="266"/>
      <c r="BK74" s="266"/>
      <c r="BL74" s="266"/>
      <c r="BM74" s="266"/>
      <c r="BN74" s="266"/>
      <c r="BO74" s="266"/>
      <c r="BP74" s="266"/>
      <c r="BQ74" s="266">
        <v>200</v>
      </c>
      <c r="BR74" s="266"/>
      <c r="BS74" s="266"/>
      <c r="BT74" s="266"/>
      <c r="BU74" s="266"/>
      <c r="BV74" s="266">
        <v>200</v>
      </c>
      <c r="BW74" s="266"/>
      <c r="BX74" s="266">
        <f t="shared" si="243"/>
        <v>200</v>
      </c>
      <c r="BY74" s="266"/>
      <c r="BZ74" s="645"/>
      <c r="CA74" s="645"/>
      <c r="CB74" s="266"/>
      <c r="CC74" s="266" t="e">
        <f>#REF!-#REF!</f>
        <v>#REF!</v>
      </c>
      <c r="CD74" s="266"/>
      <c r="CE74" s="266">
        <v>29800</v>
      </c>
      <c r="CF74" s="266">
        <v>29800</v>
      </c>
      <c r="CG74" s="266"/>
      <c r="CH74" s="100"/>
      <c r="CI74" s="100"/>
      <c r="CJ74" s="100"/>
      <c r="CK74" s="645"/>
      <c r="CL74" s="645"/>
      <c r="CM74" s="645"/>
      <c r="CN74" s="645"/>
      <c r="CO74" s="237" t="s">
        <v>776</v>
      </c>
      <c r="CR74" s="291"/>
      <c r="CS74" s="291"/>
      <c r="DA74" s="266"/>
      <c r="DC74" s="7"/>
    </row>
    <row r="75" spans="1:108" s="21" customFormat="1" ht="95.65" customHeight="1">
      <c r="A75" s="237" t="s">
        <v>240</v>
      </c>
      <c r="B75" s="199" t="s">
        <v>1260</v>
      </c>
      <c r="C75" s="237" t="s">
        <v>1127</v>
      </c>
      <c r="D75" s="216"/>
      <c r="E75" s="237" t="s">
        <v>1133</v>
      </c>
      <c r="F75" s="237"/>
      <c r="G75" s="237"/>
      <c r="H75" s="237" t="s">
        <v>709</v>
      </c>
      <c r="I75" s="237" t="s">
        <v>1246</v>
      </c>
      <c r="J75" s="238">
        <f>K75</f>
        <v>24000</v>
      </c>
      <c r="K75" s="238">
        <v>24000</v>
      </c>
      <c r="L75" s="238"/>
      <c r="M75" s="238"/>
      <c r="N75" s="238"/>
      <c r="O75" s="266"/>
      <c r="P75" s="266"/>
      <c r="Q75" s="266"/>
      <c r="R75" s="266"/>
      <c r="S75" s="266"/>
      <c r="T75" s="266"/>
      <c r="U75" s="266"/>
      <c r="V75" s="266"/>
      <c r="W75" s="266"/>
      <c r="X75" s="266"/>
      <c r="Y75" s="266"/>
      <c r="Z75" s="266"/>
      <c r="AA75" s="266"/>
      <c r="AB75" s="266"/>
      <c r="AC75" s="266"/>
      <c r="AD75" s="266"/>
      <c r="AE75" s="266"/>
      <c r="AF75" s="266"/>
      <c r="AG75" s="237"/>
      <c r="AH75" s="653"/>
      <c r="AI75" s="653"/>
      <c r="AJ75" s="653"/>
      <c r="AK75" s="266"/>
      <c r="AL75" s="266"/>
      <c r="AM75" s="266"/>
      <c r="AN75" s="266"/>
      <c r="AO75" s="266"/>
      <c r="AP75" s="266"/>
      <c r="AQ75" s="266"/>
      <c r="AR75" s="266"/>
      <c r="AS75" s="266"/>
      <c r="AT75" s="266"/>
      <c r="AU75" s="266"/>
      <c r="AV75" s="266"/>
      <c r="AW75" s="266"/>
      <c r="AX75" s="266"/>
      <c r="AY75" s="239"/>
      <c r="AZ75" s="266"/>
      <c r="BA75" s="266"/>
      <c r="BB75" s="266"/>
      <c r="BC75" s="266"/>
      <c r="BD75" s="266"/>
      <c r="BE75" s="266"/>
      <c r="BF75" s="266"/>
      <c r="BG75" s="266"/>
      <c r="BH75" s="266">
        <v>200</v>
      </c>
      <c r="BI75" s="266"/>
      <c r="BJ75" s="266"/>
      <c r="BK75" s="266"/>
      <c r="BL75" s="266"/>
      <c r="BM75" s="266"/>
      <c r="BN75" s="266"/>
      <c r="BO75" s="266"/>
      <c r="BP75" s="266"/>
      <c r="BQ75" s="266">
        <v>200</v>
      </c>
      <c r="BR75" s="266"/>
      <c r="BS75" s="266"/>
      <c r="BT75" s="266"/>
      <c r="BU75" s="266"/>
      <c r="BV75" s="266">
        <v>200</v>
      </c>
      <c r="BW75" s="266"/>
      <c r="BX75" s="266">
        <f t="shared" si="243"/>
        <v>200</v>
      </c>
      <c r="BY75" s="266"/>
      <c r="BZ75" s="645"/>
      <c r="CA75" s="645"/>
      <c r="CB75" s="266"/>
      <c r="CC75" s="266" t="e">
        <f>#REF!-#REF!</f>
        <v>#REF!</v>
      </c>
      <c r="CD75" s="266"/>
      <c r="CE75" s="266">
        <v>23800</v>
      </c>
      <c r="CF75" s="266">
        <v>23800</v>
      </c>
      <c r="CG75" s="266"/>
      <c r="CH75" s="100"/>
      <c r="CI75" s="100"/>
      <c r="CJ75" s="100"/>
      <c r="CK75" s="645"/>
      <c r="CL75" s="645"/>
      <c r="CM75" s="645"/>
      <c r="CN75" s="645"/>
      <c r="CO75" s="237" t="s">
        <v>776</v>
      </c>
      <c r="CR75" s="291"/>
      <c r="CS75" s="291"/>
      <c r="DA75" s="266"/>
      <c r="DC75" s="7"/>
    </row>
    <row r="76" spans="1:108" s="21" customFormat="1" ht="170.1" customHeight="1">
      <c r="A76" s="237" t="s">
        <v>240</v>
      </c>
      <c r="B76" s="199" t="s">
        <v>1259</v>
      </c>
      <c r="C76" s="237" t="s">
        <v>1258</v>
      </c>
      <c r="D76" s="237" t="s">
        <v>1131</v>
      </c>
      <c r="E76" s="237" t="s">
        <v>1257</v>
      </c>
      <c r="F76" s="237"/>
      <c r="G76" s="237"/>
      <c r="H76" s="237" t="s">
        <v>871</v>
      </c>
      <c r="I76" s="237" t="s">
        <v>1256</v>
      </c>
      <c r="J76" s="238">
        <v>18000</v>
      </c>
      <c r="K76" s="238">
        <v>18000</v>
      </c>
      <c r="L76" s="238"/>
      <c r="M76" s="238"/>
      <c r="N76" s="238"/>
      <c r="O76" s="266"/>
      <c r="P76" s="266"/>
      <c r="Q76" s="266"/>
      <c r="R76" s="266"/>
      <c r="S76" s="266"/>
      <c r="T76" s="266"/>
      <c r="U76" s="266"/>
      <c r="V76" s="266"/>
      <c r="W76" s="266"/>
      <c r="X76" s="266"/>
      <c r="Y76" s="266"/>
      <c r="Z76" s="266"/>
      <c r="AA76" s="266"/>
      <c r="AB76" s="266"/>
      <c r="AC76" s="266"/>
      <c r="AD76" s="266"/>
      <c r="AE76" s="266"/>
      <c r="AF76" s="266"/>
      <c r="AG76" s="237"/>
      <c r="AH76" s="653"/>
      <c r="AI76" s="653"/>
      <c r="AJ76" s="653"/>
      <c r="AK76" s="266"/>
      <c r="AL76" s="266"/>
      <c r="AM76" s="266"/>
      <c r="AN76" s="266"/>
      <c r="AO76" s="266"/>
      <c r="AP76" s="266"/>
      <c r="AQ76" s="266"/>
      <c r="AR76" s="266"/>
      <c r="AS76" s="266"/>
      <c r="AT76" s="266"/>
      <c r="AU76" s="266"/>
      <c r="AV76" s="266"/>
      <c r="AW76" s="266"/>
      <c r="AX76" s="266"/>
      <c r="AY76" s="239"/>
      <c r="AZ76" s="266"/>
      <c r="BA76" s="266"/>
      <c r="BB76" s="266"/>
      <c r="BC76" s="266"/>
      <c r="BD76" s="266"/>
      <c r="BE76" s="266"/>
      <c r="BF76" s="266"/>
      <c r="BG76" s="266"/>
      <c r="BH76" s="266"/>
      <c r="BI76" s="266"/>
      <c r="BJ76" s="266"/>
      <c r="BK76" s="266"/>
      <c r="BL76" s="266"/>
      <c r="BM76" s="266"/>
      <c r="BN76" s="266"/>
      <c r="BO76" s="266"/>
      <c r="BP76" s="266"/>
      <c r="BQ76" s="100"/>
      <c r="BR76" s="100"/>
      <c r="BS76" s="100"/>
      <c r="BT76" s="100"/>
      <c r="BU76" s="100"/>
      <c r="BV76" s="100"/>
      <c r="BW76" s="100"/>
      <c r="BX76" s="100"/>
      <c r="BY76" s="100"/>
      <c r="BZ76" s="441"/>
      <c r="CA76" s="441"/>
      <c r="CB76" s="100"/>
      <c r="CC76" s="266" t="e">
        <f>#REF!-#REF!</f>
        <v>#REF!</v>
      </c>
      <c r="CD76" s="100"/>
      <c r="CE76" s="266">
        <f t="shared" si="219"/>
        <v>18000</v>
      </c>
      <c r="CF76" s="266">
        <v>18000</v>
      </c>
      <c r="CG76" s="100"/>
      <c r="CH76" s="100"/>
      <c r="CI76" s="100"/>
      <c r="CJ76" s="100"/>
      <c r="CK76" s="645"/>
      <c r="CL76" s="645"/>
      <c r="CM76" s="441"/>
      <c r="CN76" s="441"/>
      <c r="CO76" s="237" t="s">
        <v>776</v>
      </c>
      <c r="CR76" s="291"/>
      <c r="CS76" s="291"/>
      <c r="DA76" s="266"/>
      <c r="DC76" s="7"/>
    </row>
    <row r="77" spans="1:108" ht="40.9" customHeight="1">
      <c r="A77" s="216">
        <v>7</v>
      </c>
      <c r="B77" s="217" t="s">
        <v>144</v>
      </c>
      <c r="C77" s="216" t="s">
        <v>133</v>
      </c>
      <c r="D77" s="216" t="s">
        <v>142</v>
      </c>
      <c r="E77" s="216"/>
      <c r="F77" s="216"/>
      <c r="G77" s="216"/>
      <c r="H77" s="216" t="s">
        <v>134</v>
      </c>
      <c r="I77" s="216"/>
      <c r="J77" s="218">
        <v>273000</v>
      </c>
      <c r="K77" s="218">
        <v>120000</v>
      </c>
      <c r="L77" s="218"/>
      <c r="M77" s="218"/>
      <c r="N77" s="218"/>
      <c r="O77" s="100" t="e">
        <f>#REF!</f>
        <v>#REF!</v>
      </c>
      <c r="P77" s="100" t="e">
        <f>#REF!</f>
        <v>#REF!</v>
      </c>
      <c r="Q77" s="100" t="e">
        <f>#REF!</f>
        <v>#REF!</v>
      </c>
      <c r="R77" s="100" t="e">
        <f>#REF!</f>
        <v>#REF!</v>
      </c>
      <c r="S77" s="100" t="e">
        <f>#REF!</f>
        <v>#REF!</v>
      </c>
      <c r="T77" s="100" t="e">
        <f>#REF!</f>
        <v>#REF!</v>
      </c>
      <c r="U77" s="100" t="e">
        <f t="shared" ref="U77:U80" si="244">V77</f>
        <v>#REF!</v>
      </c>
      <c r="V77" s="100" t="e">
        <f>#REF!-#REF!+#REF!</f>
        <v>#REF!</v>
      </c>
      <c r="W77" s="100"/>
      <c r="X77" s="100"/>
      <c r="Y77" s="100" t="e">
        <f t="shared" si="212"/>
        <v>#REF!</v>
      </c>
      <c r="Z77" s="100" t="e">
        <f t="shared" si="212"/>
        <v>#REF!</v>
      </c>
      <c r="AA77" s="100" t="e">
        <f t="shared" si="212"/>
        <v>#REF!</v>
      </c>
      <c r="AB77" s="100" t="e">
        <f t="shared" si="212"/>
        <v>#REF!</v>
      </c>
      <c r="AC77" s="100">
        <f>AE77</f>
        <v>44255</v>
      </c>
      <c r="AD77" s="100">
        <f t="shared" si="220"/>
        <v>44255</v>
      </c>
      <c r="AE77" s="100">
        <f>48305-4050</f>
        <v>44255</v>
      </c>
      <c r="AF77" s="100"/>
      <c r="AG77" s="100"/>
      <c r="AH77" s="100"/>
      <c r="AI77" s="100"/>
      <c r="AJ77" s="100"/>
      <c r="AK77" s="100">
        <f t="shared" si="221"/>
        <v>44255</v>
      </c>
      <c r="AL77" s="100">
        <f t="shared" si="222"/>
        <v>44255</v>
      </c>
      <c r="AM77" s="100"/>
      <c r="AN77" s="100"/>
      <c r="AO77" s="100"/>
      <c r="AP77" s="100"/>
      <c r="AQ77" s="100"/>
      <c r="AR77" s="100"/>
      <c r="AS77" s="100">
        <f t="shared" si="223"/>
        <v>44255</v>
      </c>
      <c r="AT77" s="100">
        <f t="shared" si="224"/>
        <v>44255</v>
      </c>
      <c r="AU77" s="100" t="e">
        <f t="shared" si="215"/>
        <v>#REF!</v>
      </c>
      <c r="AV77" s="100" t="e">
        <f t="shared" si="216"/>
        <v>#REF!</v>
      </c>
      <c r="AW77" s="100" t="e">
        <f t="shared" si="217"/>
        <v>#REF!</v>
      </c>
      <c r="AX77" s="100" t="e">
        <f t="shared" si="218"/>
        <v>#REF!</v>
      </c>
      <c r="AY77" s="185" t="e">
        <f>#REF!-AU77</f>
        <v>#REF!</v>
      </c>
      <c r="AZ77" s="100">
        <v>13632</v>
      </c>
      <c r="BA77" s="100">
        <v>13632</v>
      </c>
      <c r="BB77" s="100"/>
      <c r="BC77" s="100"/>
      <c r="BD77" s="100">
        <f>BI77</f>
        <v>12363</v>
      </c>
      <c r="BE77" s="100" t="e">
        <f>#REF!-AV77</f>
        <v>#REF!</v>
      </c>
      <c r="BF77" s="100" t="e">
        <f t="shared" si="151"/>
        <v>#REF!</v>
      </c>
      <c r="BG77" s="100" t="e">
        <f>#REF!+AV77</f>
        <v>#REF!</v>
      </c>
      <c r="BH77" s="100">
        <v>89413</v>
      </c>
      <c r="BI77" s="100">
        <v>12363</v>
      </c>
      <c r="BJ77" s="100"/>
      <c r="BK77" s="100"/>
      <c r="BL77" s="100"/>
      <c r="BM77" s="100"/>
      <c r="BN77" s="100"/>
      <c r="BO77" s="100"/>
      <c r="BP77" s="100"/>
      <c r="BQ77" s="100">
        <f t="shared" ref="BQ77:BQ82" si="245">BH77-BO77+BP77</f>
        <v>89413</v>
      </c>
      <c r="BR77" s="100">
        <f t="shared" ref="BR77:BR82" si="246">BI77-BO77+BP77</f>
        <v>12363</v>
      </c>
      <c r="BS77" s="100"/>
      <c r="BT77" s="100"/>
      <c r="BU77" s="100"/>
      <c r="BV77" s="100">
        <f t="shared" ref="BV77:BW82" si="247">BQ77</f>
        <v>89413</v>
      </c>
      <c r="BW77" s="100">
        <f t="shared" si="247"/>
        <v>12363</v>
      </c>
      <c r="BX77" s="100">
        <f>SUM(BX78:BX80)</f>
        <v>193668</v>
      </c>
      <c r="BY77" s="100">
        <f t="shared" ref="BY77:CI77" si="248">SUM(BY78:BY80)</f>
        <v>116618</v>
      </c>
      <c r="BZ77" s="100">
        <f t="shared" si="248"/>
        <v>0</v>
      </c>
      <c r="CA77" s="100">
        <f t="shared" si="248"/>
        <v>0</v>
      </c>
      <c r="CB77" s="100">
        <f t="shared" si="248"/>
        <v>0</v>
      </c>
      <c r="CC77" s="100" t="e">
        <f t="shared" si="248"/>
        <v>#REF!</v>
      </c>
      <c r="CD77" s="100">
        <f t="shared" si="248"/>
        <v>3382</v>
      </c>
      <c r="CE77" s="100">
        <f t="shared" si="248"/>
        <v>3382</v>
      </c>
      <c r="CF77" s="100">
        <f t="shared" si="248"/>
        <v>3382</v>
      </c>
      <c r="CG77" s="100">
        <f t="shared" si="248"/>
        <v>0</v>
      </c>
      <c r="CH77" s="100">
        <f t="shared" ref="CH77" si="249">SUM(CH78:CH80)</f>
        <v>0</v>
      </c>
      <c r="CI77" s="100">
        <f t="shared" si="248"/>
        <v>0</v>
      </c>
      <c r="CJ77" s="100"/>
      <c r="CK77" s="441"/>
      <c r="CL77" s="441"/>
      <c r="CM77" s="441"/>
      <c r="CN77" s="441"/>
      <c r="CO77" s="216"/>
      <c r="CP77" s="216"/>
      <c r="CS77" s="7"/>
      <c r="CV77" s="7"/>
      <c r="DA77" s="100"/>
      <c r="DC77" s="7"/>
      <c r="DD77" s="7"/>
    </row>
    <row r="78" spans="1:108" s="21" customFormat="1" ht="73.5" customHeight="1">
      <c r="A78" s="237" t="s">
        <v>240</v>
      </c>
      <c r="B78" s="199" t="s">
        <v>252</v>
      </c>
      <c r="C78" s="237"/>
      <c r="D78" s="216"/>
      <c r="E78" s="237"/>
      <c r="F78" s="237"/>
      <c r="G78" s="237"/>
      <c r="H78" s="237"/>
      <c r="I78" s="237"/>
      <c r="J78" s="238"/>
      <c r="K78" s="238"/>
      <c r="L78" s="238"/>
      <c r="M78" s="238"/>
      <c r="N78" s="238"/>
      <c r="O78" s="100" t="e">
        <f>#REF!</f>
        <v>#REF!</v>
      </c>
      <c r="P78" s="100" t="e">
        <f>#REF!</f>
        <v>#REF!</v>
      </c>
      <c r="Q78" s="266"/>
      <c r="R78" s="266"/>
      <c r="S78" s="266"/>
      <c r="T78" s="266"/>
      <c r="U78" s="266">
        <f t="shared" si="244"/>
        <v>1156</v>
      </c>
      <c r="V78" s="266">
        <v>1156</v>
      </c>
      <c r="W78" s="266"/>
      <c r="X78" s="266"/>
      <c r="Y78" s="266">
        <f t="shared" si="212"/>
        <v>1156</v>
      </c>
      <c r="Z78" s="266">
        <f t="shared" si="212"/>
        <v>1156</v>
      </c>
      <c r="AA78" s="266">
        <f t="shared" si="212"/>
        <v>0</v>
      </c>
      <c r="AB78" s="266">
        <f t="shared" si="212"/>
        <v>0</v>
      </c>
      <c r="AC78" s="266"/>
      <c r="AD78" s="266">
        <f>AE78</f>
        <v>1528</v>
      </c>
      <c r="AE78" s="266">
        <f>'[8]B6-Tong NSNN 3CT'!S10</f>
        <v>1528</v>
      </c>
      <c r="AF78" s="266"/>
      <c r="AG78" s="266"/>
      <c r="AH78" s="266"/>
      <c r="AI78" s="266"/>
      <c r="AJ78" s="266"/>
      <c r="AK78" s="266">
        <f t="shared" si="221"/>
        <v>1528</v>
      </c>
      <c r="AL78" s="266">
        <f t="shared" si="222"/>
        <v>1528</v>
      </c>
      <c r="AM78" s="266"/>
      <c r="AN78" s="266"/>
      <c r="AO78" s="266"/>
      <c r="AP78" s="266"/>
      <c r="AQ78" s="266"/>
      <c r="AR78" s="266"/>
      <c r="AS78" s="266">
        <f t="shared" si="223"/>
        <v>1528</v>
      </c>
      <c r="AT78" s="266">
        <f t="shared" si="224"/>
        <v>1528</v>
      </c>
      <c r="AU78" s="266">
        <f t="shared" si="215"/>
        <v>2684</v>
      </c>
      <c r="AV78" s="266">
        <f t="shared" si="216"/>
        <v>2684</v>
      </c>
      <c r="AW78" s="266">
        <f t="shared" si="217"/>
        <v>0</v>
      </c>
      <c r="AX78" s="266">
        <f t="shared" si="218"/>
        <v>0</v>
      </c>
      <c r="AY78" s="185" t="e">
        <f>#REF!-AU78</f>
        <v>#REF!</v>
      </c>
      <c r="AZ78" s="266">
        <v>2649</v>
      </c>
      <c r="BA78" s="266">
        <v>2649</v>
      </c>
      <c r="BB78" s="266"/>
      <c r="BC78" s="266"/>
      <c r="BD78" s="266">
        <f>BH78</f>
        <v>1895</v>
      </c>
      <c r="BE78" s="100" t="e">
        <f>#REF!-AV78</f>
        <v>#REF!</v>
      </c>
      <c r="BF78" s="100" t="e">
        <f t="shared" si="151"/>
        <v>#REF!</v>
      </c>
      <c r="BG78" s="100" t="e">
        <f>#REF!+AV78</f>
        <v>#REF!</v>
      </c>
      <c r="BH78" s="266">
        <v>1895</v>
      </c>
      <c r="BI78" s="266">
        <v>1895</v>
      </c>
      <c r="BJ78" s="266"/>
      <c r="BK78" s="266"/>
      <c r="BL78" s="266"/>
      <c r="BM78" s="266"/>
      <c r="BN78" s="266"/>
      <c r="BO78" s="266"/>
      <c r="BP78" s="266"/>
      <c r="BQ78" s="100">
        <f t="shared" si="245"/>
        <v>1895</v>
      </c>
      <c r="BR78" s="100">
        <f t="shared" si="246"/>
        <v>1895</v>
      </c>
      <c r="BS78" s="266"/>
      <c r="BT78" s="266"/>
      <c r="BU78" s="266"/>
      <c r="BV78" s="100">
        <f t="shared" si="247"/>
        <v>1895</v>
      </c>
      <c r="BW78" s="100">
        <f t="shared" si="247"/>
        <v>1895</v>
      </c>
      <c r="BX78" s="100">
        <v>4579</v>
      </c>
      <c r="BY78" s="100">
        <v>4579</v>
      </c>
      <c r="BZ78" s="645"/>
      <c r="CA78" s="645"/>
      <c r="CB78" s="266"/>
      <c r="CC78" s="100" t="e">
        <f>#REF!-#REF!</f>
        <v>#REF!</v>
      </c>
      <c r="CD78" s="100">
        <f t="shared" ref="CD78:CD82" si="250">CF78</f>
        <v>2513</v>
      </c>
      <c r="CE78" s="266">
        <v>2513</v>
      </c>
      <c r="CF78" s="266">
        <v>2513</v>
      </c>
      <c r="CG78" s="266"/>
      <c r="CH78" s="266"/>
      <c r="CI78" s="266"/>
      <c r="CJ78" s="266"/>
      <c r="CK78" s="645"/>
      <c r="CL78" s="645"/>
      <c r="CM78" s="645"/>
      <c r="CN78" s="645"/>
      <c r="CO78" s="237"/>
      <c r="CP78" s="237"/>
      <c r="CS78" s="291"/>
      <c r="CV78" s="291"/>
      <c r="DA78" s="266"/>
      <c r="DB78" s="439"/>
      <c r="DC78" s="7"/>
      <c r="DD78" s="291"/>
    </row>
    <row r="79" spans="1:108" s="21" customFormat="1" ht="73.5" customHeight="1">
      <c r="A79" s="237" t="s">
        <v>240</v>
      </c>
      <c r="B79" s="199" t="s">
        <v>253</v>
      </c>
      <c r="C79" s="237"/>
      <c r="D79" s="216"/>
      <c r="E79" s="237"/>
      <c r="F79" s="237"/>
      <c r="G79" s="237"/>
      <c r="H79" s="237"/>
      <c r="I79" s="237"/>
      <c r="J79" s="238"/>
      <c r="K79" s="238"/>
      <c r="L79" s="238"/>
      <c r="M79" s="238"/>
      <c r="N79" s="238"/>
      <c r="O79" s="100" t="e">
        <f>#REF!</f>
        <v>#REF!</v>
      </c>
      <c r="P79" s="100" t="e">
        <f>#REF!</f>
        <v>#REF!</v>
      </c>
      <c r="Q79" s="266"/>
      <c r="R79" s="266"/>
      <c r="S79" s="266"/>
      <c r="T79" s="266"/>
      <c r="U79" s="266">
        <f t="shared" si="244"/>
        <v>712</v>
      </c>
      <c r="V79" s="266">
        <v>712</v>
      </c>
      <c r="W79" s="266"/>
      <c r="X79" s="266"/>
      <c r="Y79" s="266">
        <f t="shared" si="212"/>
        <v>712</v>
      </c>
      <c r="Z79" s="266">
        <f t="shared" si="212"/>
        <v>712</v>
      </c>
      <c r="AA79" s="266">
        <f t="shared" si="212"/>
        <v>0</v>
      </c>
      <c r="AB79" s="266">
        <f t="shared" si="212"/>
        <v>0</v>
      </c>
      <c r="AC79" s="266"/>
      <c r="AD79" s="266">
        <f>AE79</f>
        <v>634</v>
      </c>
      <c r="AE79" s="266">
        <f>'[8]B6-Tong NSNN 3CT'!S33</f>
        <v>634</v>
      </c>
      <c r="AF79" s="266"/>
      <c r="AG79" s="266"/>
      <c r="AH79" s="266"/>
      <c r="AI79" s="266"/>
      <c r="AJ79" s="266"/>
      <c r="AK79" s="266">
        <f t="shared" si="221"/>
        <v>634</v>
      </c>
      <c r="AL79" s="266">
        <f t="shared" si="222"/>
        <v>634</v>
      </c>
      <c r="AM79" s="266"/>
      <c r="AN79" s="266"/>
      <c r="AO79" s="266"/>
      <c r="AP79" s="266"/>
      <c r="AQ79" s="266"/>
      <c r="AR79" s="266"/>
      <c r="AS79" s="266">
        <f t="shared" ref="AS79:AS81" si="251">AK79</f>
        <v>634</v>
      </c>
      <c r="AT79" s="266">
        <f t="shared" ref="AT79:AT81" si="252">AL79</f>
        <v>634</v>
      </c>
      <c r="AU79" s="266">
        <f t="shared" si="215"/>
        <v>1346</v>
      </c>
      <c r="AV79" s="266">
        <f t="shared" si="216"/>
        <v>1346</v>
      </c>
      <c r="AW79" s="266">
        <f t="shared" si="217"/>
        <v>0</v>
      </c>
      <c r="AX79" s="266">
        <f t="shared" si="218"/>
        <v>0</v>
      </c>
      <c r="AY79" s="185" t="e">
        <f>#REF!-AU79</f>
        <v>#REF!</v>
      </c>
      <c r="AZ79" s="266">
        <v>232</v>
      </c>
      <c r="BA79" s="266">
        <v>232</v>
      </c>
      <c r="BB79" s="266"/>
      <c r="BC79" s="266"/>
      <c r="BD79" s="266">
        <f>BH79</f>
        <v>398</v>
      </c>
      <c r="BE79" s="100" t="e">
        <f>#REF!-AV79</f>
        <v>#REF!</v>
      </c>
      <c r="BF79" s="100" t="e">
        <f t="shared" si="151"/>
        <v>#REF!</v>
      </c>
      <c r="BG79" s="100" t="e">
        <f>#REF!+AV79</f>
        <v>#REF!</v>
      </c>
      <c r="BH79" s="266">
        <v>398</v>
      </c>
      <c r="BI79" s="266">
        <v>398</v>
      </c>
      <c r="BJ79" s="266"/>
      <c r="BK79" s="266"/>
      <c r="BL79" s="266"/>
      <c r="BM79" s="266"/>
      <c r="BN79" s="266"/>
      <c r="BO79" s="266"/>
      <c r="BP79" s="266"/>
      <c r="BQ79" s="100">
        <f t="shared" si="245"/>
        <v>398</v>
      </c>
      <c r="BR79" s="100">
        <f t="shared" si="246"/>
        <v>398</v>
      </c>
      <c r="BS79" s="266"/>
      <c r="BT79" s="266"/>
      <c r="BU79" s="266"/>
      <c r="BV79" s="100">
        <f t="shared" si="247"/>
        <v>398</v>
      </c>
      <c r="BW79" s="100">
        <f t="shared" si="247"/>
        <v>398</v>
      </c>
      <c r="BX79" s="100">
        <v>1744</v>
      </c>
      <c r="BY79" s="100">
        <v>1744</v>
      </c>
      <c r="BZ79" s="645"/>
      <c r="CA79" s="645"/>
      <c r="CB79" s="266"/>
      <c r="CC79" s="100" t="e">
        <f>#REF!-#REF!</f>
        <v>#REF!</v>
      </c>
      <c r="CD79" s="100">
        <f t="shared" si="250"/>
        <v>869</v>
      </c>
      <c r="CE79" s="266">
        <v>869</v>
      </c>
      <c r="CF79" s="266">
        <v>869</v>
      </c>
      <c r="CG79" s="266"/>
      <c r="CH79" s="266"/>
      <c r="CI79" s="266"/>
      <c r="CJ79" s="266"/>
      <c r="CK79" s="645"/>
      <c r="CL79" s="645"/>
      <c r="CM79" s="645"/>
      <c r="CN79" s="645"/>
      <c r="CO79" s="237"/>
      <c r="CP79" s="237"/>
      <c r="CS79" s="291"/>
      <c r="CV79" s="291"/>
      <c r="DA79" s="266"/>
      <c r="DC79" s="7"/>
      <c r="DD79" s="291"/>
    </row>
    <row r="80" spans="1:108" s="21" customFormat="1" ht="73.5" customHeight="1">
      <c r="A80" s="237" t="s">
        <v>240</v>
      </c>
      <c r="B80" s="199" t="s">
        <v>254</v>
      </c>
      <c r="C80" s="237"/>
      <c r="D80" s="216"/>
      <c r="E80" s="237"/>
      <c r="F80" s="237"/>
      <c r="G80" s="237"/>
      <c r="H80" s="237"/>
      <c r="I80" s="237"/>
      <c r="J80" s="238"/>
      <c r="K80" s="238"/>
      <c r="L80" s="238"/>
      <c r="M80" s="238"/>
      <c r="N80" s="238"/>
      <c r="O80" s="100" t="e">
        <f>#REF!</f>
        <v>#REF!</v>
      </c>
      <c r="P80" s="100" t="e">
        <f>#REF!</f>
        <v>#REF!</v>
      </c>
      <c r="Q80" s="266"/>
      <c r="R80" s="266"/>
      <c r="S80" s="266"/>
      <c r="T80" s="266"/>
      <c r="U80" s="266" t="e">
        <f t="shared" si="244"/>
        <v>#REF!</v>
      </c>
      <c r="V80" s="266" t="e">
        <f>V77-V78-V79</f>
        <v>#REF!</v>
      </c>
      <c r="W80" s="266"/>
      <c r="X80" s="266"/>
      <c r="Y80" s="266" t="e">
        <f t="shared" si="212"/>
        <v>#REF!</v>
      </c>
      <c r="Z80" s="266" t="e">
        <f t="shared" si="212"/>
        <v>#REF!</v>
      </c>
      <c r="AA80" s="266">
        <f t="shared" si="212"/>
        <v>0</v>
      </c>
      <c r="AB80" s="266">
        <f t="shared" si="212"/>
        <v>0</v>
      </c>
      <c r="AC80" s="266"/>
      <c r="AD80" s="266">
        <f>AE80</f>
        <v>42093</v>
      </c>
      <c r="AE80" s="266">
        <f>AE77-AE78-AE79</f>
        <v>42093</v>
      </c>
      <c r="AF80" s="266"/>
      <c r="AG80" s="266"/>
      <c r="AH80" s="266"/>
      <c r="AI80" s="266"/>
      <c r="AJ80" s="266"/>
      <c r="AK80" s="266">
        <f t="shared" si="221"/>
        <v>42093</v>
      </c>
      <c r="AL80" s="266">
        <f t="shared" si="222"/>
        <v>42093</v>
      </c>
      <c r="AM80" s="266"/>
      <c r="AN80" s="266"/>
      <c r="AO80" s="266"/>
      <c r="AP80" s="266"/>
      <c r="AQ80" s="266"/>
      <c r="AR80" s="266"/>
      <c r="AS80" s="266">
        <f t="shared" si="251"/>
        <v>42093</v>
      </c>
      <c r="AT80" s="266">
        <f t="shared" si="252"/>
        <v>42093</v>
      </c>
      <c r="AU80" s="266" t="e">
        <f t="shared" si="215"/>
        <v>#REF!</v>
      </c>
      <c r="AV80" s="266" t="e">
        <f t="shared" si="216"/>
        <v>#REF!</v>
      </c>
      <c r="AW80" s="266">
        <f t="shared" si="217"/>
        <v>0</v>
      </c>
      <c r="AX80" s="266">
        <f t="shared" si="218"/>
        <v>0</v>
      </c>
      <c r="AY80" s="185" t="e">
        <f>#REF!-AU80</f>
        <v>#REF!</v>
      </c>
      <c r="AZ80" s="266">
        <v>10751</v>
      </c>
      <c r="BA80" s="266">
        <v>10751</v>
      </c>
      <c r="BB80" s="266"/>
      <c r="BC80" s="266"/>
      <c r="BD80" s="266">
        <f>BH80</f>
        <v>87120</v>
      </c>
      <c r="BE80" s="100" t="e">
        <f>#REF!-AV80</f>
        <v>#REF!</v>
      </c>
      <c r="BF80" s="100" t="e">
        <f t="shared" si="151"/>
        <v>#REF!</v>
      </c>
      <c r="BG80" s="100" t="e">
        <f>#REF!+AV80</f>
        <v>#REF!</v>
      </c>
      <c r="BH80" s="266">
        <v>87120</v>
      </c>
      <c r="BI80" s="266">
        <v>10070</v>
      </c>
      <c r="BJ80" s="266"/>
      <c r="BK80" s="266"/>
      <c r="BL80" s="266"/>
      <c r="BM80" s="266"/>
      <c r="BN80" s="266"/>
      <c r="BO80" s="266"/>
      <c r="BP80" s="266"/>
      <c r="BQ80" s="100">
        <f t="shared" si="245"/>
        <v>87120</v>
      </c>
      <c r="BR80" s="100">
        <f t="shared" si="246"/>
        <v>10070</v>
      </c>
      <c r="BS80" s="266"/>
      <c r="BT80" s="266"/>
      <c r="BU80" s="266"/>
      <c r="BV80" s="100">
        <f t="shared" si="247"/>
        <v>87120</v>
      </c>
      <c r="BW80" s="100">
        <f t="shared" si="247"/>
        <v>10070</v>
      </c>
      <c r="BX80" s="100">
        <v>187345</v>
      </c>
      <c r="BY80" s="266">
        <v>110295</v>
      </c>
      <c r="BZ80" s="645"/>
      <c r="CA80" s="645"/>
      <c r="CB80" s="266"/>
      <c r="CC80" s="100" t="e">
        <f>#REF!-#REF!</f>
        <v>#REF!</v>
      </c>
      <c r="CD80" s="266"/>
      <c r="CE80" s="266"/>
      <c r="CF80" s="100"/>
      <c r="CG80" s="266"/>
      <c r="CH80" s="266"/>
      <c r="CI80" s="266"/>
      <c r="CJ80" s="266"/>
      <c r="CK80" s="645"/>
      <c r="CL80" s="645"/>
      <c r="CM80" s="645"/>
      <c r="CN80" s="645"/>
      <c r="CO80" s="237"/>
      <c r="CP80" s="237"/>
      <c r="CS80" s="291"/>
      <c r="CV80" s="291"/>
      <c r="DA80" s="266"/>
      <c r="DB80" s="439"/>
      <c r="DC80" s="7"/>
      <c r="DD80" s="291"/>
    </row>
    <row r="81" spans="1:108" s="20" customFormat="1" ht="48.6" customHeight="1">
      <c r="A81" s="114" t="s">
        <v>107</v>
      </c>
      <c r="B81" s="214" t="s">
        <v>1217</v>
      </c>
      <c r="C81" s="114"/>
      <c r="D81" s="216" t="s">
        <v>142</v>
      </c>
      <c r="E81" s="114"/>
      <c r="F81" s="114"/>
      <c r="G81" s="114"/>
      <c r="H81" s="114"/>
      <c r="I81" s="114"/>
      <c r="J81" s="236">
        <f>K81</f>
        <v>80612</v>
      </c>
      <c r="K81" s="236">
        <v>80612</v>
      </c>
      <c r="L81" s="236"/>
      <c r="M81" s="236"/>
      <c r="N81" s="236"/>
      <c r="O81" s="99" t="e">
        <f>#REF!</f>
        <v>#REF!</v>
      </c>
      <c r="P81" s="99" t="e">
        <f>#REF!</f>
        <v>#REF!</v>
      </c>
      <c r="Q81" s="99" t="e">
        <f>#REF!-#REF!+#REF!</f>
        <v>#REF!</v>
      </c>
      <c r="R81" s="99" t="e">
        <f>#REF!-#REF!+#REF!</f>
        <v>#REF!</v>
      </c>
      <c r="S81" s="99"/>
      <c r="T81" s="99" t="e">
        <f>#REF!-#REF!+#REF!</f>
        <v>#REF!</v>
      </c>
      <c r="U81" s="99" t="e">
        <f>#REF!-#REF!+#REF!</f>
        <v>#REF!</v>
      </c>
      <c r="V81" s="99" t="e">
        <f>#REF!-#REF!+#REF!</f>
        <v>#REF!</v>
      </c>
      <c r="W81" s="99"/>
      <c r="X81" s="99" t="e">
        <f>#REF!-#REF!+#REF!</f>
        <v>#REF!</v>
      </c>
      <c r="Y81" s="99" t="e">
        <f t="shared" si="212"/>
        <v>#REF!</v>
      </c>
      <c r="Z81" s="99" t="e">
        <f t="shared" si="212"/>
        <v>#REF!</v>
      </c>
      <c r="AA81" s="99">
        <f t="shared" si="212"/>
        <v>0</v>
      </c>
      <c r="AB81" s="99" t="e">
        <f t="shared" si="212"/>
        <v>#REF!</v>
      </c>
      <c r="AC81" s="99">
        <v>12270</v>
      </c>
      <c r="AD81" s="99">
        <f>AE81</f>
        <v>12270</v>
      </c>
      <c r="AE81" s="99">
        <v>12270</v>
      </c>
      <c r="AF81" s="99"/>
      <c r="AG81" s="99"/>
      <c r="AH81" s="99"/>
      <c r="AI81" s="99"/>
      <c r="AJ81" s="99"/>
      <c r="AK81" s="99">
        <f t="shared" si="221"/>
        <v>12270</v>
      </c>
      <c r="AL81" s="99">
        <f t="shared" si="222"/>
        <v>12270</v>
      </c>
      <c r="AM81" s="99"/>
      <c r="AN81" s="99"/>
      <c r="AO81" s="99"/>
      <c r="AP81" s="99"/>
      <c r="AQ81" s="99"/>
      <c r="AR81" s="99"/>
      <c r="AS81" s="99">
        <f t="shared" si="251"/>
        <v>12270</v>
      </c>
      <c r="AT81" s="99">
        <f t="shared" si="252"/>
        <v>12270</v>
      </c>
      <c r="AU81" s="99" t="e">
        <f t="shared" si="215"/>
        <v>#REF!</v>
      </c>
      <c r="AV81" s="99" t="e">
        <f t="shared" si="216"/>
        <v>#REF!</v>
      </c>
      <c r="AW81" s="99">
        <f t="shared" si="217"/>
        <v>0</v>
      </c>
      <c r="AX81" s="99" t="e">
        <f t="shared" si="218"/>
        <v>#REF!</v>
      </c>
      <c r="AY81" s="185" t="e">
        <f>#REF!-AU81</f>
        <v>#REF!</v>
      </c>
      <c r="AZ81" s="99">
        <v>13089</v>
      </c>
      <c r="BA81" s="99">
        <v>13089</v>
      </c>
      <c r="BB81" s="99"/>
      <c r="BC81" s="99"/>
      <c r="BD81" s="99">
        <f>BI81</f>
        <v>10700</v>
      </c>
      <c r="BE81" s="99" t="e">
        <f>#REF!-AV81</f>
        <v>#REF!</v>
      </c>
      <c r="BF81" s="99" t="e">
        <f t="shared" si="151"/>
        <v>#REF!</v>
      </c>
      <c r="BG81" s="99" t="e">
        <f>#REF!+AV81</f>
        <v>#REF!</v>
      </c>
      <c r="BH81" s="99">
        <v>10700</v>
      </c>
      <c r="BI81" s="99">
        <v>10700</v>
      </c>
      <c r="BJ81" s="99"/>
      <c r="BK81" s="99"/>
      <c r="BL81" s="99"/>
      <c r="BM81" s="99"/>
      <c r="BN81" s="99"/>
      <c r="BO81" s="99"/>
      <c r="BP81" s="99"/>
      <c r="BQ81" s="99">
        <f t="shared" si="245"/>
        <v>10700</v>
      </c>
      <c r="BR81" s="99">
        <f t="shared" si="246"/>
        <v>10700</v>
      </c>
      <c r="BS81" s="99"/>
      <c r="BT81" s="99"/>
      <c r="BU81" s="99"/>
      <c r="BV81" s="99">
        <f t="shared" si="247"/>
        <v>10700</v>
      </c>
      <c r="BW81" s="99">
        <f t="shared" si="247"/>
        <v>10700</v>
      </c>
      <c r="BX81" s="99">
        <v>85420</v>
      </c>
      <c r="BY81" s="99">
        <v>85420</v>
      </c>
      <c r="BZ81" s="185"/>
      <c r="CA81" s="185"/>
      <c r="CB81" s="99"/>
      <c r="CC81" s="100"/>
      <c r="CD81" s="100">
        <f t="shared" si="250"/>
        <v>10100</v>
      </c>
      <c r="CE81" s="99">
        <f t="shared" ref="CE81:CE82" si="253">CF81</f>
        <v>10100</v>
      </c>
      <c r="CF81" s="99">
        <v>10100</v>
      </c>
      <c r="CG81" s="99"/>
      <c r="CH81" s="99"/>
      <c r="CI81" s="99"/>
      <c r="CJ81" s="99"/>
      <c r="CK81" s="185"/>
      <c r="CL81" s="185"/>
      <c r="CM81" s="185"/>
      <c r="CN81" s="185"/>
      <c r="CO81" s="787" t="s">
        <v>872</v>
      </c>
      <c r="CP81" s="216" t="s">
        <v>146</v>
      </c>
      <c r="CQ81" s="18"/>
      <c r="CS81" s="7" t="e">
        <f>J81-#REF!-#REF!</f>
        <v>#REF!</v>
      </c>
      <c r="CU81" s="18" t="s">
        <v>147</v>
      </c>
      <c r="CV81" s="7">
        <v>0</v>
      </c>
      <c r="DA81" s="779"/>
      <c r="DB81" s="7"/>
      <c r="DC81" s="7"/>
      <c r="DD81" s="7"/>
    </row>
    <row r="82" spans="1:108" s="20" customFormat="1" ht="55.35" customHeight="1">
      <c r="A82" s="114" t="s">
        <v>118</v>
      </c>
      <c r="B82" s="214" t="s">
        <v>1007</v>
      </c>
      <c r="C82" s="114"/>
      <c r="D82" s="216" t="s">
        <v>142</v>
      </c>
      <c r="E82" s="114"/>
      <c r="F82" s="114"/>
      <c r="G82" s="114"/>
      <c r="H82" s="114"/>
      <c r="I82" s="114"/>
      <c r="J82" s="236">
        <f>24100+35700</f>
        <v>59800</v>
      </c>
      <c r="K82" s="236">
        <f>24100+35700</f>
        <v>59800</v>
      </c>
      <c r="L82" s="236"/>
      <c r="M82" s="236"/>
      <c r="N82" s="236"/>
      <c r="O82" s="99" t="e">
        <f>#REF!</f>
        <v>#REF!</v>
      </c>
      <c r="P82" s="99" t="e">
        <f>#REF!</f>
        <v>#REF!</v>
      </c>
      <c r="Q82" s="99" t="e">
        <f>#REF!-#REF!+#REF!</f>
        <v>#REF!</v>
      </c>
      <c r="R82" s="99" t="e">
        <f>#REF!-#REF!+#REF!</f>
        <v>#REF!</v>
      </c>
      <c r="S82" s="99"/>
      <c r="T82" s="99" t="e">
        <f>#REF!-#REF!+#REF!</f>
        <v>#REF!</v>
      </c>
      <c r="U82" s="99" t="e">
        <f>#REF!-#REF!+#REF!</f>
        <v>#REF!</v>
      </c>
      <c r="V82" s="99" t="e">
        <f>#REF!-#REF!+#REF!</f>
        <v>#REF!</v>
      </c>
      <c r="W82" s="99"/>
      <c r="X82" s="99" t="e">
        <f>#REF!-#REF!+#REF!</f>
        <v>#REF!</v>
      </c>
      <c r="Y82" s="99" t="e">
        <f t="shared" si="212"/>
        <v>#REF!</v>
      </c>
      <c r="Z82" s="99" t="e">
        <f t="shared" si="212"/>
        <v>#REF!</v>
      </c>
      <c r="AA82" s="99">
        <f t="shared" si="212"/>
        <v>0</v>
      </c>
      <c r="AB82" s="99" t="e">
        <f t="shared" si="212"/>
        <v>#REF!</v>
      </c>
      <c r="AC82" s="99">
        <v>19100</v>
      </c>
      <c r="AD82" s="99">
        <f>AE82</f>
        <v>19100</v>
      </c>
      <c r="AE82" s="99">
        <v>19100</v>
      </c>
      <c r="AF82" s="99"/>
      <c r="AG82" s="99"/>
      <c r="AH82" s="99"/>
      <c r="AI82" s="99"/>
      <c r="AJ82" s="99"/>
      <c r="AK82" s="99">
        <f t="shared" si="221"/>
        <v>19100</v>
      </c>
      <c r="AL82" s="99">
        <f t="shared" si="222"/>
        <v>19100</v>
      </c>
      <c r="AM82" s="99"/>
      <c r="AN82" s="99"/>
      <c r="AO82" s="99"/>
      <c r="AP82" s="99"/>
      <c r="AQ82" s="99"/>
      <c r="AR82" s="99"/>
      <c r="AS82" s="99">
        <f t="shared" ref="AS82" si="254">AK82</f>
        <v>19100</v>
      </c>
      <c r="AT82" s="99">
        <f t="shared" ref="AT82" si="255">AL82</f>
        <v>19100</v>
      </c>
      <c r="AU82" s="99" t="e">
        <f t="shared" si="215"/>
        <v>#REF!</v>
      </c>
      <c r="AV82" s="99" t="e">
        <f t="shared" si="216"/>
        <v>#REF!</v>
      </c>
      <c r="AW82" s="99">
        <f t="shared" si="217"/>
        <v>0</v>
      </c>
      <c r="AX82" s="99" t="e">
        <f t="shared" si="218"/>
        <v>#REF!</v>
      </c>
      <c r="AY82" s="185" t="e">
        <f>#REF!-AU82</f>
        <v>#REF!</v>
      </c>
      <c r="AZ82" s="99">
        <v>9554</v>
      </c>
      <c r="BA82" s="99">
        <v>9554</v>
      </c>
      <c r="BB82" s="99"/>
      <c r="BC82" s="99"/>
      <c r="BD82" s="99">
        <f>BI82</f>
        <v>9800</v>
      </c>
      <c r="BE82" s="100"/>
      <c r="BF82" s="100">
        <f t="shared" si="151"/>
        <v>0</v>
      </c>
      <c r="BG82" s="99" t="e">
        <f>#REF!+AV82</f>
        <v>#REF!</v>
      </c>
      <c r="BH82" s="99">
        <v>9800</v>
      </c>
      <c r="BI82" s="99">
        <v>9800</v>
      </c>
      <c r="BJ82" s="99"/>
      <c r="BK82" s="99"/>
      <c r="BL82" s="99"/>
      <c r="BM82" s="99"/>
      <c r="BN82" s="99"/>
      <c r="BO82" s="99"/>
      <c r="BP82" s="99"/>
      <c r="BQ82" s="99">
        <f t="shared" si="245"/>
        <v>9800</v>
      </c>
      <c r="BR82" s="99">
        <f t="shared" si="246"/>
        <v>9800</v>
      </c>
      <c r="BS82" s="99"/>
      <c r="BT82" s="99"/>
      <c r="BU82" s="99"/>
      <c r="BV82" s="99">
        <f t="shared" si="247"/>
        <v>9800</v>
      </c>
      <c r="BW82" s="99">
        <f t="shared" si="247"/>
        <v>9800</v>
      </c>
      <c r="BX82" s="99">
        <v>88700</v>
      </c>
      <c r="BY82" s="99">
        <v>88700</v>
      </c>
      <c r="BZ82" s="185"/>
      <c r="CA82" s="185"/>
      <c r="CB82" s="99"/>
      <c r="CC82" s="100"/>
      <c r="CD82" s="100">
        <f t="shared" si="250"/>
        <v>25300</v>
      </c>
      <c r="CE82" s="99">
        <f t="shared" si="253"/>
        <v>25300</v>
      </c>
      <c r="CF82" s="99">
        <v>25300</v>
      </c>
      <c r="CG82" s="99"/>
      <c r="CH82" s="99"/>
      <c r="CI82" s="99"/>
      <c r="CJ82" s="99"/>
      <c r="CK82" s="185"/>
      <c r="CL82" s="185"/>
      <c r="CM82" s="185"/>
      <c r="CN82" s="185"/>
      <c r="CO82" s="788"/>
      <c r="CP82" s="216" t="s">
        <v>146</v>
      </c>
      <c r="CQ82" s="18"/>
      <c r="CS82" s="7" t="e">
        <f>J82-#REF!-#REF!</f>
        <v>#REF!</v>
      </c>
      <c r="CU82" s="18" t="s">
        <v>147</v>
      </c>
      <c r="CV82" s="7">
        <v>0</v>
      </c>
      <c r="DA82" s="780"/>
      <c r="DC82" s="7"/>
      <c r="DD82" s="7"/>
    </row>
    <row r="83" spans="1:108" s="20" customFormat="1" ht="57.6" customHeight="1">
      <c r="A83" s="114" t="s">
        <v>121</v>
      </c>
      <c r="B83" s="214" t="s">
        <v>241</v>
      </c>
      <c r="C83" s="241"/>
      <c r="D83" s="216"/>
      <c r="E83" s="114"/>
      <c r="F83" s="114"/>
      <c r="G83" s="114"/>
      <c r="H83" s="114"/>
      <c r="I83" s="114"/>
      <c r="J83" s="236">
        <f>SUM(J84:J85)</f>
        <v>13400</v>
      </c>
      <c r="K83" s="236">
        <f t="shared" ref="K83:BV83" si="256">SUM(K84:K85)</f>
        <v>13400</v>
      </c>
      <c r="L83" s="236">
        <f t="shared" si="256"/>
        <v>0</v>
      </c>
      <c r="M83" s="236">
        <f t="shared" si="256"/>
        <v>0</v>
      </c>
      <c r="N83" s="236">
        <f t="shared" si="256"/>
        <v>0</v>
      </c>
      <c r="O83" s="236">
        <f t="shared" si="256"/>
        <v>0</v>
      </c>
      <c r="P83" s="236">
        <f t="shared" si="256"/>
        <v>0</v>
      </c>
      <c r="Q83" s="236">
        <f t="shared" si="256"/>
        <v>5096</v>
      </c>
      <c r="R83" s="236">
        <f t="shared" si="256"/>
        <v>5096</v>
      </c>
      <c r="S83" s="236">
        <f t="shared" si="256"/>
        <v>0</v>
      </c>
      <c r="T83" s="236">
        <f t="shared" si="256"/>
        <v>0</v>
      </c>
      <c r="U83" s="236">
        <f t="shared" si="256"/>
        <v>2255</v>
      </c>
      <c r="V83" s="236">
        <f t="shared" si="256"/>
        <v>2255</v>
      </c>
      <c r="W83" s="236">
        <f t="shared" si="256"/>
        <v>0</v>
      </c>
      <c r="X83" s="236">
        <f t="shared" si="256"/>
        <v>0</v>
      </c>
      <c r="Y83" s="236">
        <f t="shared" si="256"/>
        <v>7351</v>
      </c>
      <c r="Z83" s="236">
        <f t="shared" si="256"/>
        <v>7351</v>
      </c>
      <c r="AA83" s="236">
        <f t="shared" si="256"/>
        <v>0</v>
      </c>
      <c r="AB83" s="236">
        <f t="shared" si="256"/>
        <v>0</v>
      </c>
      <c r="AC83" s="236">
        <f t="shared" si="256"/>
        <v>1500</v>
      </c>
      <c r="AD83" s="236">
        <f t="shared" si="256"/>
        <v>1500</v>
      </c>
      <c r="AE83" s="236">
        <f t="shared" si="256"/>
        <v>1500</v>
      </c>
      <c r="AF83" s="236">
        <f t="shared" si="256"/>
        <v>0</v>
      </c>
      <c r="AG83" s="236">
        <f t="shared" si="256"/>
        <v>0</v>
      </c>
      <c r="AH83" s="236">
        <f t="shared" si="256"/>
        <v>0</v>
      </c>
      <c r="AI83" s="236">
        <f t="shared" si="256"/>
        <v>0</v>
      </c>
      <c r="AJ83" s="236">
        <f t="shared" si="256"/>
        <v>1119</v>
      </c>
      <c r="AK83" s="236">
        <f t="shared" si="256"/>
        <v>2269</v>
      </c>
      <c r="AL83" s="236">
        <f t="shared" si="256"/>
        <v>2269</v>
      </c>
      <c r="AM83" s="236">
        <f t="shared" si="256"/>
        <v>0</v>
      </c>
      <c r="AN83" s="236">
        <f t="shared" si="256"/>
        <v>0</v>
      </c>
      <c r="AO83" s="236">
        <f t="shared" si="256"/>
        <v>0</v>
      </c>
      <c r="AP83" s="236">
        <f t="shared" si="256"/>
        <v>0</v>
      </c>
      <c r="AQ83" s="236">
        <f t="shared" si="256"/>
        <v>0</v>
      </c>
      <c r="AR83" s="236">
        <f t="shared" si="256"/>
        <v>0</v>
      </c>
      <c r="AS83" s="236">
        <f t="shared" si="256"/>
        <v>2269</v>
      </c>
      <c r="AT83" s="236">
        <f t="shared" si="256"/>
        <v>2269</v>
      </c>
      <c r="AU83" s="236">
        <f t="shared" si="256"/>
        <v>9620</v>
      </c>
      <c r="AV83" s="236">
        <f t="shared" si="256"/>
        <v>9620</v>
      </c>
      <c r="AW83" s="236">
        <f t="shared" si="256"/>
        <v>0</v>
      </c>
      <c r="AX83" s="236">
        <f t="shared" si="256"/>
        <v>0</v>
      </c>
      <c r="AY83" s="236">
        <f t="shared" si="256"/>
        <v>1380</v>
      </c>
      <c r="AZ83" s="236">
        <f t="shared" si="256"/>
        <v>1000</v>
      </c>
      <c r="BA83" s="236">
        <f t="shared" si="256"/>
        <v>1000</v>
      </c>
      <c r="BB83" s="236">
        <f t="shared" si="256"/>
        <v>0</v>
      </c>
      <c r="BC83" s="236">
        <f t="shared" si="256"/>
        <v>0</v>
      </c>
      <c r="BD83" s="236">
        <f t="shared" si="256"/>
        <v>1000</v>
      </c>
      <c r="BE83" s="236">
        <f t="shared" si="256"/>
        <v>1380</v>
      </c>
      <c r="BF83" s="236">
        <f t="shared" si="256"/>
        <v>1380</v>
      </c>
      <c r="BG83" s="236">
        <f t="shared" si="256"/>
        <v>9620</v>
      </c>
      <c r="BH83" s="236">
        <f t="shared" si="256"/>
        <v>3400</v>
      </c>
      <c r="BI83" s="236">
        <f t="shared" si="256"/>
        <v>3400</v>
      </c>
      <c r="BJ83" s="236">
        <f t="shared" si="256"/>
        <v>0</v>
      </c>
      <c r="BK83" s="236">
        <f t="shared" si="256"/>
        <v>0</v>
      </c>
      <c r="BL83" s="236">
        <f t="shared" si="256"/>
        <v>3400</v>
      </c>
      <c r="BM83" s="236">
        <f t="shared" si="256"/>
        <v>0</v>
      </c>
      <c r="BN83" s="236">
        <f t="shared" si="256"/>
        <v>0</v>
      </c>
      <c r="BO83" s="236">
        <f t="shared" si="256"/>
        <v>600</v>
      </c>
      <c r="BP83" s="236">
        <f t="shared" si="256"/>
        <v>100</v>
      </c>
      <c r="BQ83" s="236">
        <f t="shared" si="256"/>
        <v>2900</v>
      </c>
      <c r="BR83" s="236">
        <f t="shared" si="256"/>
        <v>2900</v>
      </c>
      <c r="BS83" s="236">
        <f t="shared" si="256"/>
        <v>0</v>
      </c>
      <c r="BT83" s="236">
        <f t="shared" si="256"/>
        <v>0</v>
      </c>
      <c r="BU83" s="236">
        <f t="shared" si="256"/>
        <v>0</v>
      </c>
      <c r="BV83" s="236">
        <f t="shared" si="256"/>
        <v>2900</v>
      </c>
      <c r="BW83" s="236">
        <f t="shared" ref="BW83:CI83" si="257">SUM(BW84:BW85)</f>
        <v>2900</v>
      </c>
      <c r="BX83" s="236">
        <v>12520</v>
      </c>
      <c r="BY83" s="236">
        <f t="shared" si="257"/>
        <v>12520</v>
      </c>
      <c r="BZ83" s="236">
        <f t="shared" si="257"/>
        <v>0</v>
      </c>
      <c r="CA83" s="236">
        <f t="shared" si="257"/>
        <v>0</v>
      </c>
      <c r="CB83" s="236">
        <f t="shared" si="257"/>
        <v>0</v>
      </c>
      <c r="CC83" s="236">
        <f t="shared" si="257"/>
        <v>0</v>
      </c>
      <c r="CD83" s="236">
        <f t="shared" si="257"/>
        <v>0</v>
      </c>
      <c r="CE83" s="236">
        <f t="shared" si="257"/>
        <v>7840</v>
      </c>
      <c r="CF83" s="236">
        <f t="shared" si="257"/>
        <v>7840</v>
      </c>
      <c r="CG83" s="236">
        <f t="shared" si="257"/>
        <v>0</v>
      </c>
      <c r="CH83" s="236">
        <f t="shared" ref="CH83" si="258">SUM(CH84:CH85)</f>
        <v>0</v>
      </c>
      <c r="CI83" s="236">
        <f t="shared" si="257"/>
        <v>0</v>
      </c>
      <c r="CJ83" s="99"/>
      <c r="CK83" s="185"/>
      <c r="CL83" s="185"/>
      <c r="CM83" s="185"/>
      <c r="CN83" s="185"/>
      <c r="CO83" s="114"/>
      <c r="CP83" s="216" t="s">
        <v>156</v>
      </c>
      <c r="CQ83" s="18"/>
      <c r="CS83" s="7" t="e">
        <f>J83-#REF!-#REF!</f>
        <v>#REF!</v>
      </c>
      <c r="CV83" s="7">
        <v>0</v>
      </c>
      <c r="DA83" s="100"/>
      <c r="DC83" s="7"/>
      <c r="DD83" s="7"/>
    </row>
    <row r="84" spans="1:108" s="20" customFormat="1" ht="79.5" customHeight="1">
      <c r="A84" s="216">
        <v>1</v>
      </c>
      <c r="B84" s="217" t="s">
        <v>875</v>
      </c>
      <c r="C84" s="241"/>
      <c r="D84" s="216" t="s">
        <v>142</v>
      </c>
      <c r="E84" s="216"/>
      <c r="F84" s="216"/>
      <c r="G84" s="216"/>
      <c r="H84" s="114"/>
      <c r="I84" s="114"/>
      <c r="J84" s="218">
        <v>11000</v>
      </c>
      <c r="K84" s="218">
        <v>11000</v>
      </c>
      <c r="L84" s="218"/>
      <c r="M84" s="218"/>
      <c r="N84" s="218"/>
      <c r="O84" s="100">
        <v>0</v>
      </c>
      <c r="P84" s="100">
        <v>0</v>
      </c>
      <c r="Q84" s="100">
        <v>5096</v>
      </c>
      <c r="R84" s="100">
        <v>5096</v>
      </c>
      <c r="S84" s="100">
        <v>0</v>
      </c>
      <c r="T84" s="100">
        <v>0</v>
      </c>
      <c r="U84" s="100">
        <v>2255</v>
      </c>
      <c r="V84" s="100">
        <v>2255</v>
      </c>
      <c r="W84" s="100">
        <v>0</v>
      </c>
      <c r="X84" s="100">
        <v>0</v>
      </c>
      <c r="Y84" s="100">
        <v>7351</v>
      </c>
      <c r="Z84" s="100">
        <v>7351</v>
      </c>
      <c r="AA84" s="100">
        <v>0</v>
      </c>
      <c r="AB84" s="100">
        <v>0</v>
      </c>
      <c r="AC84" s="100">
        <v>1500</v>
      </c>
      <c r="AD84" s="100">
        <v>1500</v>
      </c>
      <c r="AE84" s="100">
        <v>1500</v>
      </c>
      <c r="AF84" s="100"/>
      <c r="AG84" s="100"/>
      <c r="AH84" s="100"/>
      <c r="AI84" s="100"/>
      <c r="AJ84" s="100">
        <v>1119</v>
      </c>
      <c r="AK84" s="100">
        <v>2269</v>
      </c>
      <c r="AL84" s="100">
        <v>2269</v>
      </c>
      <c r="AM84" s="100"/>
      <c r="AN84" s="100"/>
      <c r="AO84" s="100"/>
      <c r="AP84" s="100"/>
      <c r="AQ84" s="100"/>
      <c r="AR84" s="100"/>
      <c r="AS84" s="100">
        <v>2269</v>
      </c>
      <c r="AT84" s="100">
        <v>2269</v>
      </c>
      <c r="AU84" s="100">
        <v>9620</v>
      </c>
      <c r="AV84" s="100">
        <v>9620</v>
      </c>
      <c r="AW84" s="100">
        <v>0</v>
      </c>
      <c r="AX84" s="100">
        <v>0</v>
      </c>
      <c r="AY84" s="441">
        <v>1380</v>
      </c>
      <c r="AZ84" s="100">
        <v>1000</v>
      </c>
      <c r="BA84" s="100">
        <v>1000</v>
      </c>
      <c r="BB84" s="100"/>
      <c r="BC84" s="100"/>
      <c r="BD84" s="100">
        <v>1000</v>
      </c>
      <c r="BE84" s="100">
        <v>1380</v>
      </c>
      <c r="BF84" s="100">
        <v>1380</v>
      </c>
      <c r="BG84" s="100">
        <v>9620</v>
      </c>
      <c r="BH84" s="100">
        <v>1000</v>
      </c>
      <c r="BI84" s="100">
        <v>1000</v>
      </c>
      <c r="BJ84" s="100"/>
      <c r="BK84" s="100"/>
      <c r="BL84" s="100">
        <v>1000</v>
      </c>
      <c r="BM84" s="100"/>
      <c r="BN84" s="100"/>
      <c r="BO84" s="100">
        <v>100</v>
      </c>
      <c r="BP84" s="100">
        <v>100</v>
      </c>
      <c r="BQ84" s="100">
        <v>1000</v>
      </c>
      <c r="BR84" s="100">
        <v>1000</v>
      </c>
      <c r="BS84" s="100"/>
      <c r="BT84" s="100"/>
      <c r="BU84" s="100"/>
      <c r="BV84" s="100">
        <v>1000</v>
      </c>
      <c r="BW84" s="100">
        <v>1000</v>
      </c>
      <c r="BX84" s="100"/>
      <c r="BY84" s="100">
        <v>10620</v>
      </c>
      <c r="BZ84" s="441"/>
      <c r="CA84" s="441"/>
      <c r="CB84" s="100"/>
      <c r="CC84" s="100"/>
      <c r="CD84" s="100"/>
      <c r="CE84" s="100">
        <v>6790</v>
      </c>
      <c r="CF84" s="100">
        <v>6790</v>
      </c>
      <c r="CG84" s="100"/>
      <c r="CH84" s="100"/>
      <c r="CI84" s="100"/>
      <c r="CJ84" s="100"/>
      <c r="CK84" s="441"/>
      <c r="CL84" s="441"/>
      <c r="CM84" s="441"/>
      <c r="CN84" s="441"/>
      <c r="CO84" s="649"/>
      <c r="CP84" s="216"/>
      <c r="CQ84" s="18"/>
      <c r="CS84" s="7"/>
      <c r="CV84" s="7"/>
      <c r="DA84" s="100"/>
      <c r="DC84" s="7"/>
      <c r="DD84" s="7"/>
    </row>
    <row r="85" spans="1:108" ht="95.25" customHeight="1">
      <c r="A85" s="216">
        <v>2</v>
      </c>
      <c r="B85" s="217" t="s">
        <v>874</v>
      </c>
      <c r="C85" s="654"/>
      <c r="D85" s="216" t="s">
        <v>142</v>
      </c>
      <c r="E85" s="216"/>
      <c r="F85" s="216"/>
      <c r="G85" s="216"/>
      <c r="H85" s="216"/>
      <c r="I85" s="216"/>
      <c r="J85" s="218">
        <v>2400</v>
      </c>
      <c r="K85" s="218">
        <v>2400</v>
      </c>
      <c r="L85" s="218"/>
      <c r="M85" s="218"/>
      <c r="N85" s="218"/>
      <c r="O85" s="100"/>
      <c r="P85" s="100"/>
      <c r="Q85" s="100"/>
      <c r="R85" s="100"/>
      <c r="S85" s="100"/>
      <c r="T85" s="100"/>
      <c r="U85" s="100"/>
      <c r="V85" s="100"/>
      <c r="W85" s="100"/>
      <c r="X85" s="100"/>
      <c r="Y85" s="100"/>
      <c r="Z85" s="100"/>
      <c r="AA85" s="100"/>
      <c r="AB85" s="100"/>
      <c r="AC85" s="100"/>
      <c r="AD85" s="100"/>
      <c r="AE85" s="100"/>
      <c r="AF85" s="100"/>
      <c r="AG85" s="100"/>
      <c r="AH85" s="100"/>
      <c r="AI85" s="100"/>
      <c r="AJ85" s="100"/>
      <c r="AK85" s="100"/>
      <c r="AL85" s="100"/>
      <c r="AM85" s="100"/>
      <c r="AN85" s="100"/>
      <c r="AO85" s="100"/>
      <c r="AP85" s="100"/>
      <c r="AQ85" s="100"/>
      <c r="AR85" s="100"/>
      <c r="AS85" s="100"/>
      <c r="AT85" s="100"/>
      <c r="AU85" s="100"/>
      <c r="AV85" s="100"/>
      <c r="AW85" s="100"/>
      <c r="AX85" s="100"/>
      <c r="AY85" s="441"/>
      <c r="AZ85" s="100"/>
      <c r="BA85" s="100"/>
      <c r="BB85" s="100"/>
      <c r="BC85" s="100"/>
      <c r="BD85" s="100"/>
      <c r="BE85" s="100"/>
      <c r="BF85" s="100">
        <v>0</v>
      </c>
      <c r="BG85" s="100">
        <v>0</v>
      </c>
      <c r="BH85" s="100">
        <v>2400</v>
      </c>
      <c r="BI85" s="100">
        <v>2400</v>
      </c>
      <c r="BJ85" s="100"/>
      <c r="BK85" s="100"/>
      <c r="BL85" s="100">
        <v>2400</v>
      </c>
      <c r="BM85" s="100"/>
      <c r="BN85" s="100"/>
      <c r="BO85" s="100">
        <v>500</v>
      </c>
      <c r="BP85" s="100">
        <v>0</v>
      </c>
      <c r="BQ85" s="100">
        <v>1900</v>
      </c>
      <c r="BR85" s="100">
        <v>1900</v>
      </c>
      <c r="BS85" s="100"/>
      <c r="BT85" s="100"/>
      <c r="BU85" s="100"/>
      <c r="BV85" s="100">
        <v>1900</v>
      </c>
      <c r="BW85" s="100">
        <v>1900</v>
      </c>
      <c r="BX85" s="100"/>
      <c r="BY85" s="100">
        <v>1900</v>
      </c>
      <c r="BZ85" s="441"/>
      <c r="CA85" s="441"/>
      <c r="CB85" s="100"/>
      <c r="CC85" s="100"/>
      <c r="CD85" s="100"/>
      <c r="CE85" s="100">
        <v>1050</v>
      </c>
      <c r="CF85" s="100">
        <v>1050</v>
      </c>
      <c r="CG85" s="100"/>
      <c r="CH85" s="100"/>
      <c r="CI85" s="100"/>
      <c r="CJ85" s="100"/>
      <c r="CK85" s="441"/>
      <c r="CL85" s="441"/>
      <c r="CM85" s="441"/>
      <c r="CN85" s="441"/>
      <c r="CO85" s="650"/>
      <c r="CP85" s="216"/>
      <c r="CS85" s="146"/>
      <c r="CV85" s="146"/>
      <c r="DA85" s="100"/>
      <c r="DC85" s="7"/>
      <c r="DD85" s="146"/>
    </row>
    <row r="86" spans="1:108" s="20" customFormat="1" ht="41.25" customHeight="1">
      <c r="A86" s="114" t="s">
        <v>125</v>
      </c>
      <c r="B86" s="214" t="s">
        <v>157</v>
      </c>
      <c r="C86" s="114"/>
      <c r="D86" s="216"/>
      <c r="E86" s="114"/>
      <c r="F86" s="114"/>
      <c r="G86" s="114"/>
      <c r="H86" s="114"/>
      <c r="I86" s="114"/>
      <c r="J86" s="236">
        <v>571000</v>
      </c>
      <c r="K86" s="236">
        <f>J86</f>
        <v>571000</v>
      </c>
      <c r="L86" s="236"/>
      <c r="M86" s="236"/>
      <c r="N86" s="236"/>
      <c r="O86" s="99" t="e">
        <f>#REF!</f>
        <v>#REF!</v>
      </c>
      <c r="P86" s="99" t="e">
        <f>#REF!</f>
        <v>#REF!</v>
      </c>
      <c r="Q86" s="99" t="e">
        <f>#REF!-#REF!+#REF!</f>
        <v>#REF!</v>
      </c>
      <c r="R86" s="99">
        <f>SUM(R87:R97)</f>
        <v>106011.2392</v>
      </c>
      <c r="S86" s="99"/>
      <c r="T86" s="99" t="e">
        <f>#REF!-#REF!+#REF!</f>
        <v>#REF!</v>
      </c>
      <c r="U86" s="99" t="e">
        <f>#REF!-#REF!+#REF!</f>
        <v>#REF!</v>
      </c>
      <c r="V86" s="99">
        <f>SUM(V87:V97)</f>
        <v>112690.16560000001</v>
      </c>
      <c r="W86" s="99"/>
      <c r="X86" s="99" t="e">
        <f>#REF!-#REF!+#REF!</f>
        <v>#REF!</v>
      </c>
      <c r="Y86" s="99" t="e">
        <f>Q86+U86</f>
        <v>#REF!</v>
      </c>
      <c r="Z86" s="99">
        <f t="shared" ref="Z86" si="259">R86+V86</f>
        <v>218701.40480000002</v>
      </c>
      <c r="AA86" s="99">
        <f t="shared" ref="AA86:AB86" si="260">S86+W86</f>
        <v>0</v>
      </c>
      <c r="AB86" s="99" t="e">
        <f t="shared" si="260"/>
        <v>#REF!</v>
      </c>
      <c r="AC86" s="99">
        <v>120000</v>
      </c>
      <c r="AD86" s="99">
        <f>AE86</f>
        <v>120000</v>
      </c>
      <c r="AE86" s="99">
        <v>120000</v>
      </c>
      <c r="AF86" s="99"/>
      <c r="AG86" s="99"/>
      <c r="AH86" s="99"/>
      <c r="AI86" s="99"/>
      <c r="AJ86" s="99"/>
      <c r="AK86" s="99">
        <f t="shared" ref="AK86:AL86" si="261">SUM(AK87:AK97)</f>
        <v>120000</v>
      </c>
      <c r="AL86" s="99">
        <f t="shared" si="261"/>
        <v>119766.667</v>
      </c>
      <c r="AM86" s="99"/>
      <c r="AN86" s="99"/>
      <c r="AO86" s="99"/>
      <c r="AP86" s="99"/>
      <c r="AQ86" s="99"/>
      <c r="AR86" s="99"/>
      <c r="AS86" s="99">
        <f>SUM(AS87:AS97)</f>
        <v>120000</v>
      </c>
      <c r="AT86" s="99">
        <f t="shared" ref="AT86:BI86" si="262">SUM(AT87:AT97)</f>
        <v>119766.667</v>
      </c>
      <c r="AU86" s="99">
        <f t="shared" si="262"/>
        <v>338468.07179999998</v>
      </c>
      <c r="AV86" s="99">
        <f t="shared" si="262"/>
        <v>338468.07179999998</v>
      </c>
      <c r="AW86" s="99">
        <f t="shared" si="262"/>
        <v>0</v>
      </c>
      <c r="AX86" s="99">
        <f t="shared" si="262"/>
        <v>0</v>
      </c>
      <c r="AY86" s="99" t="e">
        <f t="shared" si="262"/>
        <v>#REF!</v>
      </c>
      <c r="AZ86" s="99">
        <f t="shared" si="262"/>
        <v>0</v>
      </c>
      <c r="BA86" s="99">
        <f t="shared" si="262"/>
        <v>120000</v>
      </c>
      <c r="BB86" s="99">
        <f t="shared" si="262"/>
        <v>0</v>
      </c>
      <c r="BC86" s="99">
        <f t="shared" si="262"/>
        <v>0</v>
      </c>
      <c r="BD86" s="99">
        <f t="shared" si="262"/>
        <v>0</v>
      </c>
      <c r="BE86" s="99" t="e">
        <f t="shared" si="262"/>
        <v>#REF!</v>
      </c>
      <c r="BF86" s="99" t="e">
        <f t="shared" si="262"/>
        <v>#REF!</v>
      </c>
      <c r="BG86" s="99" t="e">
        <f t="shared" si="262"/>
        <v>#REF!</v>
      </c>
      <c r="BH86" s="99">
        <f t="shared" si="262"/>
        <v>120000</v>
      </c>
      <c r="BI86" s="99">
        <f t="shared" si="262"/>
        <v>120000</v>
      </c>
      <c r="BJ86" s="99">
        <v>0</v>
      </c>
      <c r="BK86" s="99">
        <v>0</v>
      </c>
      <c r="BL86" s="99">
        <v>0</v>
      </c>
      <c r="BM86" s="99">
        <f t="shared" ref="BM86:BU86" si="263">SUM(BM87:BM97)</f>
        <v>0</v>
      </c>
      <c r="BN86" s="99">
        <f t="shared" si="263"/>
        <v>0</v>
      </c>
      <c r="BO86" s="99">
        <f t="shared" si="263"/>
        <v>0</v>
      </c>
      <c r="BP86" s="99">
        <f t="shared" si="263"/>
        <v>0</v>
      </c>
      <c r="BQ86" s="99">
        <f t="shared" si="263"/>
        <v>120000</v>
      </c>
      <c r="BR86" s="99">
        <f t="shared" si="263"/>
        <v>120000</v>
      </c>
      <c r="BS86" s="99">
        <f t="shared" si="263"/>
        <v>0</v>
      </c>
      <c r="BT86" s="99">
        <f t="shared" si="263"/>
        <v>0</v>
      </c>
      <c r="BU86" s="99">
        <f t="shared" si="263"/>
        <v>0</v>
      </c>
      <c r="BV86" s="99">
        <f t="shared" ref="BV86:BW86" si="264">SUM(BV87:BV97)</f>
        <v>120000</v>
      </c>
      <c r="BW86" s="99">
        <f t="shared" si="264"/>
        <v>120000</v>
      </c>
      <c r="BX86" s="99">
        <f t="shared" ref="BX86:CJ86" si="265">SUM(BX87:BX97)</f>
        <v>458468.07179999998</v>
      </c>
      <c r="BY86" s="99">
        <f t="shared" si="265"/>
        <v>458468.07179999998</v>
      </c>
      <c r="BZ86" s="185"/>
      <c r="CA86" s="185"/>
      <c r="CB86" s="99">
        <f t="shared" si="265"/>
        <v>0</v>
      </c>
      <c r="CC86" s="99" t="e">
        <f t="shared" ref="CC86" si="266">SUM(CC87:CC97)</f>
        <v>#REF!</v>
      </c>
      <c r="CD86" s="99">
        <f t="shared" si="265"/>
        <v>112532.1441355267</v>
      </c>
      <c r="CE86" s="99">
        <f t="shared" si="265"/>
        <v>112532.1441355267</v>
      </c>
      <c r="CF86" s="99">
        <f t="shared" si="265"/>
        <v>112532.1441355267</v>
      </c>
      <c r="CG86" s="99">
        <f t="shared" si="265"/>
        <v>0</v>
      </c>
      <c r="CH86" s="99">
        <f t="shared" ref="CH86" si="267">SUM(CH87:CH97)</f>
        <v>0</v>
      </c>
      <c r="CI86" s="99">
        <f t="shared" si="265"/>
        <v>0</v>
      </c>
      <c r="CJ86" s="99">
        <f t="shared" si="265"/>
        <v>0</v>
      </c>
      <c r="CK86" s="185"/>
      <c r="CL86" s="185"/>
      <c r="CM86" s="185"/>
      <c r="CN86" s="185">
        <f t="shared" ref="CN86" si="268">SUM(CN87:CN97)</f>
        <v>0</v>
      </c>
      <c r="CO86" s="114"/>
      <c r="CP86" s="114"/>
      <c r="CS86" s="7" t="e">
        <f>J86-#REF!-#REF!</f>
        <v>#REF!</v>
      </c>
      <c r="CV86" s="7">
        <v>0</v>
      </c>
      <c r="DA86" s="99"/>
      <c r="DC86" s="7"/>
      <c r="DD86" s="7"/>
    </row>
    <row r="87" spans="1:108" s="20" customFormat="1" ht="41.25" customHeight="1">
      <c r="A87" s="216">
        <v>1</v>
      </c>
      <c r="B87" s="217" t="s">
        <v>405</v>
      </c>
      <c r="C87" s="114"/>
      <c r="D87" s="216"/>
      <c r="E87" s="114"/>
      <c r="F87" s="114"/>
      <c r="G87" s="114"/>
      <c r="H87" s="114"/>
      <c r="I87" s="114"/>
      <c r="J87" s="236"/>
      <c r="K87" s="236"/>
      <c r="L87" s="236"/>
      <c r="M87" s="236"/>
      <c r="N87" s="236"/>
      <c r="O87" s="100" t="e">
        <f>#REF!</f>
        <v>#REF!</v>
      </c>
      <c r="P87" s="100" t="e">
        <f>#REF!</f>
        <v>#REF!</v>
      </c>
      <c r="Q87" s="100">
        <v>11427.800533992802</v>
      </c>
      <c r="R87" s="100">
        <f>'[9]KQ GIẢI NGÂN'!$F21</f>
        <v>11427.655200000001</v>
      </c>
      <c r="S87" s="99"/>
      <c r="T87" s="99"/>
      <c r="U87" s="100">
        <v>12154</v>
      </c>
      <c r="V87" s="100">
        <f>'[10]KQ GIẢI NGÂN (kẻ lại)'!$I36</f>
        <v>11483.362800000001</v>
      </c>
      <c r="W87" s="99"/>
      <c r="X87" s="99"/>
      <c r="Y87" s="100">
        <f>Z87</f>
        <v>22911.018000000004</v>
      </c>
      <c r="Z87" s="100">
        <f>R87+V87</f>
        <v>22911.018000000004</v>
      </c>
      <c r="AA87" s="99"/>
      <c r="AB87" s="99"/>
      <c r="AC87" s="99"/>
      <c r="AD87" s="100">
        <f>AE87</f>
        <v>12850</v>
      </c>
      <c r="AE87" s="100">
        <v>12850</v>
      </c>
      <c r="AF87" s="99"/>
      <c r="AG87" s="99"/>
      <c r="AH87" s="99"/>
      <c r="AI87" s="99"/>
      <c r="AJ87" s="99"/>
      <c r="AK87" s="100">
        <f t="shared" ref="AK87:AK97" si="269">AD87-AI87+AJ87</f>
        <v>12850</v>
      </c>
      <c r="AL87" s="100">
        <f>AT87</f>
        <v>12734.504000000001</v>
      </c>
      <c r="AM87" s="100"/>
      <c r="AN87" s="100"/>
      <c r="AO87" s="100"/>
      <c r="AP87" s="100"/>
      <c r="AQ87" s="100"/>
      <c r="AR87" s="100"/>
      <c r="AS87" s="100">
        <f t="shared" ref="AS87" si="270">AK87</f>
        <v>12850</v>
      </c>
      <c r="AT87" s="100">
        <f>'[11]KQ GIẢI NGÂN (tách CN)'!$K27</f>
        <v>12734.504000000001</v>
      </c>
      <c r="AU87" s="100">
        <f t="shared" ref="AU87:AU97" si="271">AV87</f>
        <v>35645.522000000004</v>
      </c>
      <c r="AV87" s="100">
        <f t="shared" ref="AV87:AV97" si="272">Z87+AL87</f>
        <v>35645.522000000004</v>
      </c>
      <c r="AW87" s="100">
        <f t="shared" ref="AW87:AW97" si="273">AA87+AM87</f>
        <v>0</v>
      </c>
      <c r="AX87" s="100">
        <f t="shared" ref="AX87:AX97" si="274">AB87+AN87</f>
        <v>0</v>
      </c>
      <c r="AY87" s="185" t="e">
        <f>#REF!-AU87</f>
        <v>#REF!</v>
      </c>
      <c r="AZ87" s="100"/>
      <c r="BA87" s="100">
        <v>12850</v>
      </c>
      <c r="BB87" s="100"/>
      <c r="BC87" s="100"/>
      <c r="BD87" s="100"/>
      <c r="BE87" s="100" t="e">
        <f>#REF!-AV87</f>
        <v>#REF!</v>
      </c>
      <c r="BF87" s="100" t="e">
        <f t="shared" si="151"/>
        <v>#REF!</v>
      </c>
      <c r="BG87" s="100" t="e">
        <f>#REF!+AV87</f>
        <v>#REF!</v>
      </c>
      <c r="BH87" s="100">
        <f>BI87</f>
        <v>12850</v>
      </c>
      <c r="BI87" s="100">
        <v>12850</v>
      </c>
      <c r="BJ87" s="100"/>
      <c r="BK87" s="100"/>
      <c r="BL87" s="100"/>
      <c r="BM87" s="100"/>
      <c r="BN87" s="100"/>
      <c r="BO87" s="100"/>
      <c r="BP87" s="100"/>
      <c r="BQ87" s="100">
        <f t="shared" ref="BQ87:BQ89" si="275">BH87-BO87+BP87</f>
        <v>12850</v>
      </c>
      <c r="BR87" s="100">
        <f t="shared" ref="BR87:BR97" si="276">BI87-BO87+BP87</f>
        <v>12850</v>
      </c>
      <c r="BS87" s="100"/>
      <c r="BT87" s="100"/>
      <c r="BU87" s="100"/>
      <c r="BV87" s="100">
        <f>BQ87</f>
        <v>12850</v>
      </c>
      <c r="BW87" s="100">
        <f>BR87</f>
        <v>12850</v>
      </c>
      <c r="BX87" s="655">
        <f t="shared" ref="BX87:BY88" si="277">AU87+BQ87</f>
        <v>48495.522000000004</v>
      </c>
      <c r="BY87" s="655">
        <f t="shared" si="277"/>
        <v>48495.522000000004</v>
      </c>
      <c r="BZ87" s="441"/>
      <c r="CA87" s="441"/>
      <c r="CB87" s="100"/>
      <c r="CC87" s="100" t="e">
        <f>#REF!-#REF!</f>
        <v>#REF!</v>
      </c>
      <c r="CD87" s="100">
        <f t="shared" ref="CD87:CD97" si="278">CF87</f>
        <v>12648.144135526702</v>
      </c>
      <c r="CE87" s="100">
        <f>'[12]B2 NSĐP 25'!$DN$157</f>
        <v>12648.144135526702</v>
      </c>
      <c r="CF87" s="100">
        <f>CE87</f>
        <v>12648.144135526702</v>
      </c>
      <c r="CG87" s="100"/>
      <c r="CH87" s="100"/>
      <c r="CI87" s="100"/>
      <c r="CJ87" s="100"/>
      <c r="CK87" s="441"/>
      <c r="CL87" s="441"/>
      <c r="CM87" s="441"/>
      <c r="CN87" s="441"/>
      <c r="CO87" s="114"/>
      <c r="CP87" s="114"/>
      <c r="CS87" s="7"/>
      <c r="CV87" s="7"/>
      <c r="DA87" s="99"/>
      <c r="DB87" s="533"/>
      <c r="DC87" s="7"/>
      <c r="DD87" s="7"/>
    </row>
    <row r="88" spans="1:108" s="20" customFormat="1" ht="41.25" customHeight="1">
      <c r="A88" s="216">
        <v>2</v>
      </c>
      <c r="B88" s="217" t="s">
        <v>104</v>
      </c>
      <c r="C88" s="114"/>
      <c r="D88" s="216"/>
      <c r="E88" s="114"/>
      <c r="F88" s="114"/>
      <c r="G88" s="114"/>
      <c r="H88" s="114"/>
      <c r="I88" s="114"/>
      <c r="J88" s="236"/>
      <c r="K88" s="236"/>
      <c r="L88" s="236"/>
      <c r="M88" s="236"/>
      <c r="N88" s="236"/>
      <c r="O88" s="100" t="e">
        <f>#REF!</f>
        <v>#REF!</v>
      </c>
      <c r="P88" s="100" t="e">
        <f>#REF!</f>
        <v>#REF!</v>
      </c>
      <c r="Q88" s="100">
        <v>9363.0394912011707</v>
      </c>
      <c r="R88" s="100">
        <f>'[9]KQ GIẢI NGÂN'!$F22</f>
        <v>9347.3979999999992</v>
      </c>
      <c r="S88" s="99"/>
      <c r="T88" s="99"/>
      <c r="U88" s="100">
        <v>11426</v>
      </c>
      <c r="V88" s="100">
        <f>'[10]KQ GIẢI NGÂN (kẻ lại)'!$I37</f>
        <v>11422.906000000001</v>
      </c>
      <c r="W88" s="99"/>
      <c r="X88" s="99"/>
      <c r="Y88" s="100">
        <f t="shared" ref="Y88:Y97" si="279">Z88</f>
        <v>20770.304</v>
      </c>
      <c r="Z88" s="100">
        <f t="shared" ref="Z88:Z97" si="280">R88+V88</f>
        <v>20770.304</v>
      </c>
      <c r="AA88" s="99"/>
      <c r="AB88" s="99"/>
      <c r="AC88" s="99"/>
      <c r="AD88" s="100">
        <f t="shared" ref="AD88:AD97" si="281">AE88</f>
        <v>12080</v>
      </c>
      <c r="AE88" s="100">
        <v>12080</v>
      </c>
      <c r="AF88" s="99"/>
      <c r="AG88" s="99"/>
      <c r="AH88" s="99"/>
      <c r="AI88" s="99"/>
      <c r="AJ88" s="99"/>
      <c r="AK88" s="100">
        <f t="shared" si="269"/>
        <v>12080</v>
      </c>
      <c r="AL88" s="100">
        <f t="shared" ref="AL88:AL97" si="282">AT88</f>
        <v>12079.999999999998</v>
      </c>
      <c r="AM88" s="100"/>
      <c r="AN88" s="100"/>
      <c r="AO88" s="100"/>
      <c r="AP88" s="100"/>
      <c r="AQ88" s="100"/>
      <c r="AR88" s="100"/>
      <c r="AS88" s="100">
        <f t="shared" ref="AS88:AS97" si="283">AK88</f>
        <v>12080</v>
      </c>
      <c r="AT88" s="100">
        <f>'[11]KQ GIẢI NGÂN (tách CN)'!$K28</f>
        <v>12079.999999999998</v>
      </c>
      <c r="AU88" s="100">
        <f t="shared" si="271"/>
        <v>32850.303999999996</v>
      </c>
      <c r="AV88" s="100">
        <f t="shared" si="272"/>
        <v>32850.303999999996</v>
      </c>
      <c r="AW88" s="100">
        <f t="shared" si="273"/>
        <v>0</v>
      </c>
      <c r="AX88" s="100">
        <f t="shared" si="274"/>
        <v>0</v>
      </c>
      <c r="AY88" s="185" t="e">
        <f>#REF!-AU88</f>
        <v>#REF!</v>
      </c>
      <c r="AZ88" s="100"/>
      <c r="BA88" s="100">
        <v>12080</v>
      </c>
      <c r="BB88" s="100"/>
      <c r="BC88" s="100"/>
      <c r="BD88" s="100"/>
      <c r="BE88" s="100" t="e">
        <f>#REF!-AV88</f>
        <v>#REF!</v>
      </c>
      <c r="BF88" s="100" t="e">
        <f t="shared" si="151"/>
        <v>#REF!</v>
      </c>
      <c r="BG88" s="100" t="e">
        <f>#REF!+AV88</f>
        <v>#REF!</v>
      </c>
      <c r="BH88" s="100">
        <f t="shared" ref="BH88:BH97" si="284">BI88</f>
        <v>12080</v>
      </c>
      <c r="BI88" s="100">
        <v>12080</v>
      </c>
      <c r="BJ88" s="100"/>
      <c r="BK88" s="100"/>
      <c r="BL88" s="100"/>
      <c r="BM88" s="100"/>
      <c r="BN88" s="100"/>
      <c r="BO88" s="100"/>
      <c r="BP88" s="100"/>
      <c r="BQ88" s="100">
        <f t="shared" si="275"/>
        <v>12080</v>
      </c>
      <c r="BR88" s="100">
        <f t="shared" si="276"/>
        <v>12080</v>
      </c>
      <c r="BS88" s="100"/>
      <c r="BT88" s="100"/>
      <c r="BU88" s="100"/>
      <c r="BV88" s="100">
        <f t="shared" ref="BV88:BV97" si="285">BQ88</f>
        <v>12080</v>
      </c>
      <c r="BW88" s="100">
        <f t="shared" ref="BW88:BW97" si="286">BR88</f>
        <v>12080</v>
      </c>
      <c r="BX88" s="655">
        <f t="shared" si="277"/>
        <v>44930.303999999996</v>
      </c>
      <c r="BY88" s="655">
        <f t="shared" si="277"/>
        <v>44930.303999999996</v>
      </c>
      <c r="BZ88" s="441"/>
      <c r="CA88" s="441"/>
      <c r="CB88" s="100"/>
      <c r="CC88" s="100" t="e">
        <f>#REF!-#REF!</f>
        <v>#REF!</v>
      </c>
      <c r="CD88" s="100">
        <f t="shared" si="278"/>
        <v>12549.5</v>
      </c>
      <c r="CE88" s="100">
        <v>12549.5</v>
      </c>
      <c r="CF88" s="100">
        <f t="shared" ref="CF88:CF97" si="287">CE88</f>
        <v>12549.5</v>
      </c>
      <c r="CG88" s="100"/>
      <c r="CH88" s="100"/>
      <c r="CI88" s="100"/>
      <c r="CJ88" s="100"/>
      <c r="CK88" s="441"/>
      <c r="CL88" s="441"/>
      <c r="CM88" s="441"/>
      <c r="CN88" s="441"/>
      <c r="CO88" s="114"/>
      <c r="CP88" s="114"/>
      <c r="CS88" s="7"/>
      <c r="CV88" s="7"/>
      <c r="DA88" s="99"/>
      <c r="DB88" s="533"/>
      <c r="DC88" s="7"/>
      <c r="DD88" s="7"/>
    </row>
    <row r="89" spans="1:108" s="20" customFormat="1" ht="41.25" customHeight="1">
      <c r="A89" s="216">
        <v>3</v>
      </c>
      <c r="B89" s="217" t="s">
        <v>99</v>
      </c>
      <c r="C89" s="114"/>
      <c r="D89" s="216"/>
      <c r="E89" s="114"/>
      <c r="F89" s="114"/>
      <c r="G89" s="114"/>
      <c r="H89" s="114"/>
      <c r="I89" s="114"/>
      <c r="J89" s="236"/>
      <c r="K89" s="236"/>
      <c r="L89" s="236"/>
      <c r="M89" s="236"/>
      <c r="N89" s="236"/>
      <c r="O89" s="100" t="e">
        <f>#REF!</f>
        <v>#REF!</v>
      </c>
      <c r="P89" s="100" t="e">
        <f>#REF!</f>
        <v>#REF!</v>
      </c>
      <c r="Q89" s="100">
        <v>7385.2372315452349</v>
      </c>
      <c r="R89" s="100">
        <f>'[9]KQ GIẢI NGÂN'!$F23</f>
        <v>7385</v>
      </c>
      <c r="S89" s="99"/>
      <c r="T89" s="99"/>
      <c r="U89" s="100">
        <v>8966</v>
      </c>
      <c r="V89" s="100">
        <f>'[10]KQ GIẢI NGÂN (kẻ lại)'!$I38</f>
        <v>8965.9880000000012</v>
      </c>
      <c r="W89" s="99"/>
      <c r="X89" s="99"/>
      <c r="Y89" s="100">
        <f t="shared" si="279"/>
        <v>16350.988000000001</v>
      </c>
      <c r="Z89" s="100">
        <f t="shared" si="280"/>
        <v>16350.988000000001</v>
      </c>
      <c r="AA89" s="99"/>
      <c r="AB89" s="99"/>
      <c r="AC89" s="99"/>
      <c r="AD89" s="100">
        <f t="shared" si="281"/>
        <v>9480</v>
      </c>
      <c r="AE89" s="100">
        <v>9480</v>
      </c>
      <c r="AF89" s="99"/>
      <c r="AG89" s="99"/>
      <c r="AH89" s="99"/>
      <c r="AI89" s="99"/>
      <c r="AJ89" s="99"/>
      <c r="AK89" s="100">
        <f t="shared" si="269"/>
        <v>9480</v>
      </c>
      <c r="AL89" s="100">
        <f t="shared" si="282"/>
        <v>9480</v>
      </c>
      <c r="AM89" s="100"/>
      <c r="AN89" s="100"/>
      <c r="AO89" s="100"/>
      <c r="AP89" s="100"/>
      <c r="AQ89" s="100"/>
      <c r="AR89" s="100"/>
      <c r="AS89" s="100">
        <f t="shared" si="283"/>
        <v>9480</v>
      </c>
      <c r="AT89" s="100">
        <f>'[11]KQ GIẢI NGÂN (tách CN)'!$K29</f>
        <v>9480</v>
      </c>
      <c r="AU89" s="100">
        <f t="shared" si="271"/>
        <v>25830.988000000001</v>
      </c>
      <c r="AV89" s="100">
        <f t="shared" si="272"/>
        <v>25830.988000000001</v>
      </c>
      <c r="AW89" s="100">
        <f t="shared" si="273"/>
        <v>0</v>
      </c>
      <c r="AX89" s="100">
        <f t="shared" si="274"/>
        <v>0</v>
      </c>
      <c r="AY89" s="185" t="e">
        <f>#REF!-AU89</f>
        <v>#REF!</v>
      </c>
      <c r="AZ89" s="100"/>
      <c r="BA89" s="100">
        <v>9480</v>
      </c>
      <c r="BB89" s="100"/>
      <c r="BC89" s="100"/>
      <c r="BD89" s="100"/>
      <c r="BE89" s="100" t="e">
        <f>#REF!-AV89</f>
        <v>#REF!</v>
      </c>
      <c r="BF89" s="100" t="e">
        <f t="shared" si="151"/>
        <v>#REF!</v>
      </c>
      <c r="BG89" s="100" t="e">
        <f>#REF!+AV89</f>
        <v>#REF!</v>
      </c>
      <c r="BH89" s="100">
        <f t="shared" si="284"/>
        <v>9480</v>
      </c>
      <c r="BI89" s="100">
        <v>9480</v>
      </c>
      <c r="BJ89" s="100"/>
      <c r="BK89" s="100"/>
      <c r="BL89" s="100"/>
      <c r="BM89" s="100"/>
      <c r="BN89" s="100"/>
      <c r="BO89" s="100"/>
      <c r="BP89" s="100"/>
      <c r="BQ89" s="100">
        <f t="shared" si="275"/>
        <v>9480</v>
      </c>
      <c r="BR89" s="100">
        <f t="shared" si="276"/>
        <v>9480</v>
      </c>
      <c r="BS89" s="100"/>
      <c r="BT89" s="100"/>
      <c r="BU89" s="100"/>
      <c r="BV89" s="100">
        <f t="shared" si="285"/>
        <v>9480</v>
      </c>
      <c r="BW89" s="100">
        <f t="shared" si="286"/>
        <v>9480</v>
      </c>
      <c r="BX89" s="655">
        <f t="shared" ref="BX89:BY97" si="288">AU89+BQ89</f>
        <v>35310.987999999998</v>
      </c>
      <c r="BY89" s="655">
        <f t="shared" si="288"/>
        <v>35310.987999999998</v>
      </c>
      <c r="BZ89" s="441"/>
      <c r="CA89" s="441"/>
      <c r="CB89" s="100"/>
      <c r="CC89" s="100" t="e">
        <f>#REF!-#REF!</f>
        <v>#REF!</v>
      </c>
      <c r="CD89" s="100">
        <f t="shared" si="278"/>
        <v>9796</v>
      </c>
      <c r="CE89" s="100">
        <v>9796</v>
      </c>
      <c r="CF89" s="100">
        <f t="shared" si="287"/>
        <v>9796</v>
      </c>
      <c r="CG89" s="100"/>
      <c r="CH89" s="100"/>
      <c r="CI89" s="100"/>
      <c r="CJ89" s="100"/>
      <c r="CK89" s="441"/>
      <c r="CL89" s="441"/>
      <c r="CM89" s="441"/>
      <c r="CN89" s="441"/>
      <c r="CO89" s="114"/>
      <c r="CP89" s="114"/>
      <c r="CS89" s="7"/>
      <c r="CV89" s="7"/>
      <c r="DA89" s="99"/>
      <c r="DB89" s="533"/>
      <c r="DC89" s="7"/>
      <c r="DD89" s="7"/>
    </row>
    <row r="90" spans="1:108" s="20" customFormat="1" ht="41.25" customHeight="1">
      <c r="A90" s="216">
        <v>4</v>
      </c>
      <c r="B90" s="217" t="s">
        <v>117</v>
      </c>
      <c r="C90" s="114"/>
      <c r="D90" s="216"/>
      <c r="E90" s="114"/>
      <c r="F90" s="114"/>
      <c r="G90" s="114"/>
      <c r="H90" s="114"/>
      <c r="I90" s="114"/>
      <c r="J90" s="236"/>
      <c r="K90" s="236"/>
      <c r="L90" s="236"/>
      <c r="M90" s="236"/>
      <c r="N90" s="236"/>
      <c r="O90" s="100" t="e">
        <f>#REF!</f>
        <v>#REF!</v>
      </c>
      <c r="P90" s="100" t="e">
        <f>#REF!</f>
        <v>#REF!</v>
      </c>
      <c r="Q90" s="100">
        <v>9835.3441222509973</v>
      </c>
      <c r="R90" s="100">
        <f>'[9]KQ GIẢI NGÂN'!$F24</f>
        <v>9834.32</v>
      </c>
      <c r="S90" s="99"/>
      <c r="T90" s="99"/>
      <c r="U90" s="100">
        <v>10813</v>
      </c>
      <c r="V90" s="100">
        <f>'[10]KQ GIẢI NGÂN (kẻ lại)'!$I39</f>
        <v>10812.279</v>
      </c>
      <c r="W90" s="99"/>
      <c r="X90" s="99"/>
      <c r="Y90" s="100">
        <f t="shared" si="279"/>
        <v>20646.599000000002</v>
      </c>
      <c r="Z90" s="100">
        <f t="shared" si="280"/>
        <v>20646.599000000002</v>
      </c>
      <c r="AA90" s="99"/>
      <c r="AB90" s="99"/>
      <c r="AC90" s="99"/>
      <c r="AD90" s="100">
        <f t="shared" si="281"/>
        <v>11433</v>
      </c>
      <c r="AE90" s="100">
        <v>11433</v>
      </c>
      <c r="AF90" s="99"/>
      <c r="AG90" s="99"/>
      <c r="AH90" s="99"/>
      <c r="AI90" s="99"/>
      <c r="AJ90" s="99"/>
      <c r="AK90" s="100">
        <f t="shared" si="269"/>
        <v>11433</v>
      </c>
      <c r="AL90" s="100">
        <f t="shared" si="282"/>
        <v>11415.488000000001</v>
      </c>
      <c r="AM90" s="100"/>
      <c r="AN90" s="100"/>
      <c r="AO90" s="100"/>
      <c r="AP90" s="100"/>
      <c r="AQ90" s="100"/>
      <c r="AR90" s="100"/>
      <c r="AS90" s="100">
        <f t="shared" si="283"/>
        <v>11433</v>
      </c>
      <c r="AT90" s="100">
        <f>'[11]KQ GIẢI NGÂN (tách CN)'!$K30+143</f>
        <v>11415.488000000001</v>
      </c>
      <c r="AU90" s="100">
        <f t="shared" si="271"/>
        <v>32062.087000000003</v>
      </c>
      <c r="AV90" s="100">
        <f t="shared" si="272"/>
        <v>32062.087000000003</v>
      </c>
      <c r="AW90" s="100">
        <f t="shared" si="273"/>
        <v>0</v>
      </c>
      <c r="AX90" s="100">
        <f t="shared" si="274"/>
        <v>0</v>
      </c>
      <c r="AY90" s="185" t="e">
        <f>#REF!-AU90</f>
        <v>#REF!</v>
      </c>
      <c r="AZ90" s="100"/>
      <c r="BA90" s="100">
        <v>11433</v>
      </c>
      <c r="BB90" s="100"/>
      <c r="BC90" s="100"/>
      <c r="BD90" s="100"/>
      <c r="BE90" s="100" t="e">
        <f>#REF!-AV90</f>
        <v>#REF!</v>
      </c>
      <c r="BF90" s="100" t="e">
        <f t="shared" si="151"/>
        <v>#REF!</v>
      </c>
      <c r="BG90" s="100" t="e">
        <f>#REF!+AV90</f>
        <v>#REF!</v>
      </c>
      <c r="BH90" s="100">
        <f t="shared" si="284"/>
        <v>11433</v>
      </c>
      <c r="BI90" s="100">
        <v>11433</v>
      </c>
      <c r="BJ90" s="100"/>
      <c r="BK90" s="100"/>
      <c r="BL90" s="100"/>
      <c r="BM90" s="100"/>
      <c r="BN90" s="100"/>
      <c r="BO90" s="100"/>
      <c r="BP90" s="100"/>
      <c r="BQ90" s="100">
        <f t="shared" ref="BQ90" si="289">BH90-BO90+BP90</f>
        <v>11433</v>
      </c>
      <c r="BR90" s="100">
        <f t="shared" si="276"/>
        <v>11433</v>
      </c>
      <c r="BS90" s="100"/>
      <c r="BT90" s="100"/>
      <c r="BU90" s="100"/>
      <c r="BV90" s="100">
        <f t="shared" si="285"/>
        <v>11433</v>
      </c>
      <c r="BW90" s="100">
        <f t="shared" si="286"/>
        <v>11433</v>
      </c>
      <c r="BX90" s="655">
        <f t="shared" si="288"/>
        <v>43495.087</v>
      </c>
      <c r="BY90" s="655">
        <f t="shared" si="288"/>
        <v>43495.087</v>
      </c>
      <c r="BZ90" s="441"/>
      <c r="CA90" s="441"/>
      <c r="CB90" s="100"/>
      <c r="CC90" s="100" t="e">
        <f>#REF!-#REF!</f>
        <v>#REF!</v>
      </c>
      <c r="CD90" s="100">
        <f t="shared" si="278"/>
        <v>10906</v>
      </c>
      <c r="CE90" s="100">
        <v>10906</v>
      </c>
      <c r="CF90" s="100">
        <f t="shared" si="287"/>
        <v>10906</v>
      </c>
      <c r="CG90" s="100"/>
      <c r="CH90" s="100"/>
      <c r="CI90" s="100"/>
      <c r="CJ90" s="100"/>
      <c r="CK90" s="441"/>
      <c r="CL90" s="441"/>
      <c r="CM90" s="441"/>
      <c r="CN90" s="441"/>
      <c r="CO90" s="114"/>
      <c r="CP90" s="114"/>
      <c r="CS90" s="7"/>
      <c r="CV90" s="7"/>
      <c r="DA90" s="99"/>
      <c r="DB90" s="533"/>
      <c r="DC90" s="7"/>
      <c r="DD90" s="7"/>
    </row>
    <row r="91" spans="1:108" s="20" customFormat="1" ht="41.25" customHeight="1">
      <c r="A91" s="216">
        <v>5</v>
      </c>
      <c r="B91" s="217" t="s">
        <v>71</v>
      </c>
      <c r="C91" s="114"/>
      <c r="D91" s="216"/>
      <c r="E91" s="114"/>
      <c r="F91" s="114"/>
      <c r="G91" s="114"/>
      <c r="H91" s="114"/>
      <c r="I91" s="114"/>
      <c r="J91" s="236"/>
      <c r="K91" s="236"/>
      <c r="L91" s="236"/>
      <c r="M91" s="236"/>
      <c r="N91" s="236"/>
      <c r="O91" s="100" t="e">
        <f>#REF!</f>
        <v>#REF!</v>
      </c>
      <c r="P91" s="100" t="e">
        <f>#REF!</f>
        <v>#REF!</v>
      </c>
      <c r="Q91" s="100">
        <v>10328.591037190377</v>
      </c>
      <c r="R91" s="100">
        <f>'[9]KQ GIẢI NGÂN'!$F25</f>
        <v>10272.356</v>
      </c>
      <c r="S91" s="99"/>
      <c r="T91" s="99"/>
      <c r="U91" s="100">
        <v>10664</v>
      </c>
      <c r="V91" s="100">
        <f>'[10]KQ GIẢI NGÂN (kẻ lại)'!$I40</f>
        <v>10595.846</v>
      </c>
      <c r="W91" s="99"/>
      <c r="X91" s="99"/>
      <c r="Y91" s="100">
        <f t="shared" si="279"/>
        <v>20868.201999999997</v>
      </c>
      <c r="Z91" s="100">
        <f t="shared" si="280"/>
        <v>20868.201999999997</v>
      </c>
      <c r="AA91" s="99"/>
      <c r="AB91" s="99"/>
      <c r="AC91" s="99"/>
      <c r="AD91" s="100">
        <f t="shared" si="281"/>
        <v>11275</v>
      </c>
      <c r="AE91" s="100">
        <v>11275</v>
      </c>
      <c r="AF91" s="99"/>
      <c r="AG91" s="99"/>
      <c r="AH91" s="99"/>
      <c r="AI91" s="99"/>
      <c r="AJ91" s="99"/>
      <c r="AK91" s="100">
        <f t="shared" si="269"/>
        <v>11275</v>
      </c>
      <c r="AL91" s="100">
        <f t="shared" si="282"/>
        <v>11251.275</v>
      </c>
      <c r="AM91" s="100"/>
      <c r="AN91" s="100"/>
      <c r="AO91" s="100"/>
      <c r="AP91" s="100"/>
      <c r="AQ91" s="100"/>
      <c r="AR91" s="100"/>
      <c r="AS91" s="100">
        <f t="shared" si="283"/>
        <v>11275</v>
      </c>
      <c r="AT91" s="100">
        <f>'[11]KQ GIẢI NGÂN (tách CN)'!$K31</f>
        <v>11251.275</v>
      </c>
      <c r="AU91" s="100">
        <f t="shared" si="271"/>
        <v>32119.476999999999</v>
      </c>
      <c r="AV91" s="100">
        <f t="shared" si="272"/>
        <v>32119.476999999999</v>
      </c>
      <c r="AW91" s="100">
        <f t="shared" si="273"/>
        <v>0</v>
      </c>
      <c r="AX91" s="100">
        <f t="shared" si="274"/>
        <v>0</v>
      </c>
      <c r="AY91" s="185" t="e">
        <f>#REF!-AU91</f>
        <v>#REF!</v>
      </c>
      <c r="AZ91" s="100"/>
      <c r="BA91" s="100">
        <v>11275</v>
      </c>
      <c r="BB91" s="100"/>
      <c r="BC91" s="100"/>
      <c r="BD91" s="100"/>
      <c r="BE91" s="100" t="e">
        <f>#REF!-AV91</f>
        <v>#REF!</v>
      </c>
      <c r="BF91" s="100" t="e">
        <f t="shared" si="151"/>
        <v>#REF!</v>
      </c>
      <c r="BG91" s="100" t="e">
        <f>#REF!+AV91</f>
        <v>#REF!</v>
      </c>
      <c r="BH91" s="100">
        <f t="shared" si="284"/>
        <v>11275</v>
      </c>
      <c r="BI91" s="100">
        <v>11275</v>
      </c>
      <c r="BJ91" s="100"/>
      <c r="BK91" s="100"/>
      <c r="BL91" s="100"/>
      <c r="BM91" s="100"/>
      <c r="BN91" s="100"/>
      <c r="BO91" s="100"/>
      <c r="BP91" s="100"/>
      <c r="BQ91" s="100">
        <f t="shared" ref="BQ91:BQ97" si="290">BH91-BO91+BP91</f>
        <v>11275</v>
      </c>
      <c r="BR91" s="100">
        <f t="shared" si="276"/>
        <v>11275</v>
      </c>
      <c r="BS91" s="100"/>
      <c r="BT91" s="100"/>
      <c r="BU91" s="100"/>
      <c r="BV91" s="100">
        <f t="shared" si="285"/>
        <v>11275</v>
      </c>
      <c r="BW91" s="100">
        <f t="shared" si="286"/>
        <v>11275</v>
      </c>
      <c r="BX91" s="655">
        <f t="shared" si="288"/>
        <v>43394.476999999999</v>
      </c>
      <c r="BY91" s="655">
        <f t="shared" si="288"/>
        <v>43394.476999999999</v>
      </c>
      <c r="BZ91" s="441"/>
      <c r="CA91" s="441"/>
      <c r="CB91" s="100"/>
      <c r="CC91" s="100" t="e">
        <f>#REF!-#REF!</f>
        <v>#REF!</v>
      </c>
      <c r="CD91" s="100">
        <f t="shared" si="278"/>
        <v>10256</v>
      </c>
      <c r="CE91" s="100">
        <v>10256</v>
      </c>
      <c r="CF91" s="100">
        <f t="shared" si="287"/>
        <v>10256</v>
      </c>
      <c r="CG91" s="100"/>
      <c r="CH91" s="100"/>
      <c r="CI91" s="100"/>
      <c r="CJ91" s="100"/>
      <c r="CK91" s="441"/>
      <c r="CL91" s="441"/>
      <c r="CM91" s="441"/>
      <c r="CN91" s="441"/>
      <c r="CO91" s="114"/>
      <c r="CP91" s="114"/>
      <c r="CS91" s="7"/>
      <c r="CV91" s="7"/>
      <c r="DA91" s="99"/>
      <c r="DB91" s="533"/>
      <c r="DC91" s="7"/>
      <c r="DD91" s="7"/>
    </row>
    <row r="92" spans="1:108" s="20" customFormat="1" ht="41.25" customHeight="1">
      <c r="A92" s="216">
        <v>6</v>
      </c>
      <c r="B92" s="217" t="s">
        <v>53</v>
      </c>
      <c r="C92" s="114"/>
      <c r="D92" s="216"/>
      <c r="E92" s="114"/>
      <c r="F92" s="114"/>
      <c r="G92" s="114"/>
      <c r="H92" s="114"/>
      <c r="I92" s="114"/>
      <c r="J92" s="236"/>
      <c r="K92" s="236"/>
      <c r="L92" s="236"/>
      <c r="M92" s="236"/>
      <c r="N92" s="236"/>
      <c r="O92" s="100" t="e">
        <f>#REF!</f>
        <v>#REF!</v>
      </c>
      <c r="P92" s="100" t="e">
        <f>#REF!</f>
        <v>#REF!</v>
      </c>
      <c r="Q92" s="100">
        <v>8288.1254013643593</v>
      </c>
      <c r="R92" s="100">
        <f>'[9]KQ GIẢI NGÂN'!$F26</f>
        <v>8288</v>
      </c>
      <c r="S92" s="99"/>
      <c r="T92" s="99"/>
      <c r="U92" s="100">
        <v>9500</v>
      </c>
      <c r="V92" s="100">
        <f>'[10]KQ GIẢI NGÂN (kẻ lại)'!$I41</f>
        <v>9500</v>
      </c>
      <c r="W92" s="99"/>
      <c r="X92" s="99"/>
      <c r="Y92" s="100">
        <f t="shared" si="279"/>
        <v>17788</v>
      </c>
      <c r="Z92" s="100">
        <f t="shared" si="280"/>
        <v>17788</v>
      </c>
      <c r="AA92" s="99"/>
      <c r="AB92" s="99"/>
      <c r="AC92" s="99"/>
      <c r="AD92" s="100">
        <f t="shared" si="281"/>
        <v>10044</v>
      </c>
      <c r="AE92" s="100">
        <v>10044</v>
      </c>
      <c r="AF92" s="99"/>
      <c r="AG92" s="99"/>
      <c r="AH92" s="99"/>
      <c r="AI92" s="99"/>
      <c r="AJ92" s="99"/>
      <c r="AK92" s="100">
        <f t="shared" si="269"/>
        <v>10044</v>
      </c>
      <c r="AL92" s="100">
        <f t="shared" si="282"/>
        <v>10043.434999999999</v>
      </c>
      <c r="AM92" s="100"/>
      <c r="AN92" s="100"/>
      <c r="AO92" s="100"/>
      <c r="AP92" s="100"/>
      <c r="AQ92" s="100"/>
      <c r="AR92" s="100"/>
      <c r="AS92" s="100">
        <f t="shared" si="283"/>
        <v>10044</v>
      </c>
      <c r="AT92" s="100">
        <f>'[11]KQ GIẢI NGÂN (tách CN)'!$K32+171</f>
        <v>10043.434999999999</v>
      </c>
      <c r="AU92" s="100">
        <f t="shared" si="271"/>
        <v>27831.434999999998</v>
      </c>
      <c r="AV92" s="100">
        <f t="shared" si="272"/>
        <v>27831.434999999998</v>
      </c>
      <c r="AW92" s="100">
        <f t="shared" si="273"/>
        <v>0</v>
      </c>
      <c r="AX92" s="100">
        <f t="shared" si="274"/>
        <v>0</v>
      </c>
      <c r="AY92" s="185" t="e">
        <f>#REF!-AU92</f>
        <v>#REF!</v>
      </c>
      <c r="AZ92" s="100"/>
      <c r="BA92" s="100">
        <v>10044</v>
      </c>
      <c r="BB92" s="100"/>
      <c r="BC92" s="100"/>
      <c r="BD92" s="100"/>
      <c r="BE92" s="100" t="e">
        <f>#REF!-AV92</f>
        <v>#REF!</v>
      </c>
      <c r="BF92" s="100" t="e">
        <f t="shared" si="151"/>
        <v>#REF!</v>
      </c>
      <c r="BG92" s="100" t="e">
        <f>#REF!+AV92</f>
        <v>#REF!</v>
      </c>
      <c r="BH92" s="100">
        <f t="shared" si="284"/>
        <v>10044</v>
      </c>
      <c r="BI92" s="100">
        <v>10044</v>
      </c>
      <c r="BJ92" s="100"/>
      <c r="BK92" s="100"/>
      <c r="BL92" s="100"/>
      <c r="BM92" s="100"/>
      <c r="BN92" s="100"/>
      <c r="BO92" s="100"/>
      <c r="BP92" s="100"/>
      <c r="BQ92" s="100">
        <f t="shared" si="290"/>
        <v>10044</v>
      </c>
      <c r="BR92" s="100">
        <f t="shared" si="276"/>
        <v>10044</v>
      </c>
      <c r="BS92" s="100"/>
      <c r="BT92" s="100"/>
      <c r="BU92" s="100"/>
      <c r="BV92" s="100">
        <f t="shared" si="285"/>
        <v>10044</v>
      </c>
      <c r="BW92" s="100">
        <f t="shared" si="286"/>
        <v>10044</v>
      </c>
      <c r="BX92" s="655">
        <f t="shared" si="288"/>
        <v>37875.434999999998</v>
      </c>
      <c r="BY92" s="655">
        <f t="shared" si="288"/>
        <v>37875.434999999998</v>
      </c>
      <c r="BZ92" s="441"/>
      <c r="CA92" s="441"/>
      <c r="CB92" s="100"/>
      <c r="CC92" s="100" t="e">
        <f>#REF!-#REF!</f>
        <v>#REF!</v>
      </c>
      <c r="CD92" s="100">
        <f t="shared" si="278"/>
        <v>9918</v>
      </c>
      <c r="CE92" s="100">
        <v>9918</v>
      </c>
      <c r="CF92" s="100">
        <f t="shared" si="287"/>
        <v>9918</v>
      </c>
      <c r="CG92" s="100"/>
      <c r="CH92" s="100"/>
      <c r="CI92" s="100"/>
      <c r="CJ92" s="100"/>
      <c r="CK92" s="441"/>
      <c r="CL92" s="441"/>
      <c r="CM92" s="441"/>
      <c r="CN92" s="441"/>
      <c r="CO92" s="114"/>
      <c r="CP92" s="114"/>
      <c r="CS92" s="7"/>
      <c r="CV92" s="7"/>
      <c r="DA92" s="99"/>
      <c r="DB92" s="533"/>
      <c r="DC92" s="7"/>
      <c r="DD92" s="7"/>
    </row>
    <row r="93" spans="1:108" s="20" customFormat="1" ht="41.25" customHeight="1">
      <c r="A93" s="216">
        <v>7</v>
      </c>
      <c r="B93" s="217" t="s">
        <v>105</v>
      </c>
      <c r="C93" s="114"/>
      <c r="D93" s="216"/>
      <c r="E93" s="114"/>
      <c r="F93" s="114"/>
      <c r="G93" s="114"/>
      <c r="H93" s="114"/>
      <c r="I93" s="114"/>
      <c r="J93" s="236"/>
      <c r="K93" s="236"/>
      <c r="L93" s="236"/>
      <c r="M93" s="236"/>
      <c r="N93" s="236"/>
      <c r="O93" s="100" t="e">
        <f>#REF!</f>
        <v>#REF!</v>
      </c>
      <c r="P93" s="100" t="e">
        <f>#REF!</f>
        <v>#REF!</v>
      </c>
      <c r="Q93" s="100">
        <v>10326.463654926358</v>
      </c>
      <c r="R93" s="100">
        <f>'[9]KQ GIẢI NGÂN'!$F27</f>
        <v>10325.66</v>
      </c>
      <c r="S93" s="99"/>
      <c r="T93" s="99"/>
      <c r="U93" s="100">
        <v>8961</v>
      </c>
      <c r="V93" s="100">
        <f>'[10]KQ GIẢI NGÂN (kẻ lại)'!$I42</f>
        <v>8961.1280000000006</v>
      </c>
      <c r="W93" s="99"/>
      <c r="X93" s="99"/>
      <c r="Y93" s="100">
        <f t="shared" si="279"/>
        <v>19286.788</v>
      </c>
      <c r="Z93" s="100">
        <f t="shared" si="280"/>
        <v>19286.788</v>
      </c>
      <c r="AA93" s="99"/>
      <c r="AB93" s="99"/>
      <c r="AC93" s="99"/>
      <c r="AD93" s="100">
        <f t="shared" si="281"/>
        <v>9474</v>
      </c>
      <c r="AE93" s="100">
        <v>9474</v>
      </c>
      <c r="AF93" s="99"/>
      <c r="AG93" s="99"/>
      <c r="AH93" s="99"/>
      <c r="AI93" s="99"/>
      <c r="AJ93" s="99"/>
      <c r="AK93" s="100">
        <f t="shared" si="269"/>
        <v>9474</v>
      </c>
      <c r="AL93" s="100">
        <f t="shared" si="282"/>
        <v>9473.8179999999993</v>
      </c>
      <c r="AM93" s="100"/>
      <c r="AN93" s="100"/>
      <c r="AO93" s="100"/>
      <c r="AP93" s="100"/>
      <c r="AQ93" s="100"/>
      <c r="AR93" s="100"/>
      <c r="AS93" s="100">
        <f t="shared" si="283"/>
        <v>9474</v>
      </c>
      <c r="AT93" s="100">
        <f>'[11]KQ GIẢI NGÂN (tách CN)'!$K33+103</f>
        <v>9473.8179999999993</v>
      </c>
      <c r="AU93" s="100">
        <f t="shared" si="271"/>
        <v>28760.606</v>
      </c>
      <c r="AV93" s="100">
        <f t="shared" si="272"/>
        <v>28760.606</v>
      </c>
      <c r="AW93" s="100">
        <f t="shared" si="273"/>
        <v>0</v>
      </c>
      <c r="AX93" s="100">
        <f t="shared" si="274"/>
        <v>0</v>
      </c>
      <c r="AY93" s="185" t="e">
        <f>#REF!-AU93</f>
        <v>#REF!</v>
      </c>
      <c r="AZ93" s="100"/>
      <c r="BA93" s="100">
        <v>9474</v>
      </c>
      <c r="BB93" s="100"/>
      <c r="BC93" s="100"/>
      <c r="BD93" s="100"/>
      <c r="BE93" s="100" t="e">
        <f>#REF!-AV93</f>
        <v>#REF!</v>
      </c>
      <c r="BF93" s="100" t="e">
        <f t="shared" si="151"/>
        <v>#REF!</v>
      </c>
      <c r="BG93" s="100" t="e">
        <f>#REF!+AV93</f>
        <v>#REF!</v>
      </c>
      <c r="BH93" s="100">
        <f t="shared" si="284"/>
        <v>9474</v>
      </c>
      <c r="BI93" s="100">
        <v>9474</v>
      </c>
      <c r="BJ93" s="100"/>
      <c r="BK93" s="100"/>
      <c r="BL93" s="100"/>
      <c r="BM93" s="100"/>
      <c r="BN93" s="100"/>
      <c r="BO93" s="100"/>
      <c r="BP93" s="100"/>
      <c r="BQ93" s="100">
        <f t="shared" si="290"/>
        <v>9474</v>
      </c>
      <c r="BR93" s="100">
        <f t="shared" si="276"/>
        <v>9474</v>
      </c>
      <c r="BS93" s="100"/>
      <c r="BT93" s="100"/>
      <c r="BU93" s="100"/>
      <c r="BV93" s="100">
        <f t="shared" si="285"/>
        <v>9474</v>
      </c>
      <c r="BW93" s="100">
        <f t="shared" si="286"/>
        <v>9474</v>
      </c>
      <c r="BX93" s="655">
        <f t="shared" si="288"/>
        <v>38234.606</v>
      </c>
      <c r="BY93" s="655">
        <f t="shared" si="288"/>
        <v>38234.606</v>
      </c>
      <c r="BZ93" s="441"/>
      <c r="CA93" s="441"/>
      <c r="CB93" s="100"/>
      <c r="CC93" s="100" t="e">
        <f>#REF!-#REF!</f>
        <v>#REF!</v>
      </c>
      <c r="CD93" s="100">
        <f t="shared" si="278"/>
        <v>6848.5</v>
      </c>
      <c r="CE93" s="100">
        <v>6848.5</v>
      </c>
      <c r="CF93" s="100">
        <f t="shared" si="287"/>
        <v>6848.5</v>
      </c>
      <c r="CG93" s="100"/>
      <c r="CH93" s="100"/>
      <c r="CI93" s="100"/>
      <c r="CJ93" s="100"/>
      <c r="CK93" s="441"/>
      <c r="CL93" s="441"/>
      <c r="CM93" s="441"/>
      <c r="CN93" s="441"/>
      <c r="CO93" s="114"/>
      <c r="CP93" s="114"/>
      <c r="CS93" s="7"/>
      <c r="CV93" s="7"/>
      <c r="DA93" s="99"/>
      <c r="DB93" s="533"/>
      <c r="DC93" s="7"/>
      <c r="DD93" s="7"/>
    </row>
    <row r="94" spans="1:108" s="20" customFormat="1" ht="41.25" customHeight="1">
      <c r="A94" s="216">
        <v>8</v>
      </c>
      <c r="B94" s="217" t="s">
        <v>59</v>
      </c>
      <c r="C94" s="114"/>
      <c r="D94" s="216"/>
      <c r="E94" s="114"/>
      <c r="F94" s="114"/>
      <c r="G94" s="114"/>
      <c r="H94" s="114"/>
      <c r="I94" s="114"/>
      <c r="J94" s="236"/>
      <c r="K94" s="236"/>
      <c r="L94" s="236"/>
      <c r="M94" s="236"/>
      <c r="N94" s="236"/>
      <c r="O94" s="100" t="e">
        <f>#REF!</f>
        <v>#REF!</v>
      </c>
      <c r="P94" s="100" t="e">
        <f>#REF!</f>
        <v>#REF!</v>
      </c>
      <c r="Q94" s="100">
        <v>9306.1521340402687</v>
      </c>
      <c r="R94" s="100">
        <f>'[9]KQ GIẢI NGÂN'!$F28</f>
        <v>9305.8889999999992</v>
      </c>
      <c r="S94" s="99"/>
      <c r="T94" s="99"/>
      <c r="U94" s="100">
        <v>10927</v>
      </c>
      <c r="V94" s="100">
        <f>'[10]KQ GIẢI NGÂN (kẻ lại)'!$I43</f>
        <v>10926.959800000001</v>
      </c>
      <c r="W94" s="99"/>
      <c r="X94" s="99"/>
      <c r="Y94" s="100">
        <f t="shared" si="279"/>
        <v>20232.8488</v>
      </c>
      <c r="Z94" s="100">
        <f t="shared" si="280"/>
        <v>20232.8488</v>
      </c>
      <c r="AA94" s="99"/>
      <c r="AB94" s="99"/>
      <c r="AC94" s="99"/>
      <c r="AD94" s="100">
        <f t="shared" si="281"/>
        <v>11552</v>
      </c>
      <c r="AE94" s="100">
        <v>11552</v>
      </c>
      <c r="AF94" s="99"/>
      <c r="AG94" s="99"/>
      <c r="AH94" s="99"/>
      <c r="AI94" s="99"/>
      <c r="AJ94" s="99"/>
      <c r="AK94" s="100">
        <f t="shared" si="269"/>
        <v>11552</v>
      </c>
      <c r="AL94" s="100">
        <f t="shared" si="282"/>
        <v>11537.413</v>
      </c>
      <c r="AM94" s="100"/>
      <c r="AN94" s="100"/>
      <c r="AO94" s="100"/>
      <c r="AP94" s="100"/>
      <c r="AQ94" s="100"/>
      <c r="AR94" s="100"/>
      <c r="AS94" s="100">
        <f t="shared" si="283"/>
        <v>11552</v>
      </c>
      <c r="AT94" s="100">
        <f>'[11]KQ GIẢI NGÂN (tách CN)'!$K34</f>
        <v>11537.413</v>
      </c>
      <c r="AU94" s="100">
        <f t="shared" si="271"/>
        <v>31770.2618</v>
      </c>
      <c r="AV94" s="100">
        <f t="shared" si="272"/>
        <v>31770.2618</v>
      </c>
      <c r="AW94" s="100">
        <f t="shared" si="273"/>
        <v>0</v>
      </c>
      <c r="AX94" s="100">
        <f t="shared" si="274"/>
        <v>0</v>
      </c>
      <c r="AY94" s="185" t="e">
        <f>#REF!-AU94</f>
        <v>#REF!</v>
      </c>
      <c r="AZ94" s="100"/>
      <c r="BA94" s="100">
        <v>11552</v>
      </c>
      <c r="BB94" s="100"/>
      <c r="BC94" s="100"/>
      <c r="BD94" s="100"/>
      <c r="BE94" s="100" t="e">
        <f>#REF!-AV94</f>
        <v>#REF!</v>
      </c>
      <c r="BF94" s="100" t="e">
        <f t="shared" si="151"/>
        <v>#REF!</v>
      </c>
      <c r="BG94" s="100" t="e">
        <f>#REF!+AV94</f>
        <v>#REF!</v>
      </c>
      <c r="BH94" s="100">
        <f t="shared" si="284"/>
        <v>11552</v>
      </c>
      <c r="BI94" s="100">
        <v>11552</v>
      </c>
      <c r="BJ94" s="100"/>
      <c r="BK94" s="100"/>
      <c r="BL94" s="100"/>
      <c r="BM94" s="100"/>
      <c r="BN94" s="100"/>
      <c r="BO94" s="100"/>
      <c r="BP94" s="100"/>
      <c r="BQ94" s="100">
        <f t="shared" si="290"/>
        <v>11552</v>
      </c>
      <c r="BR94" s="100">
        <f t="shared" si="276"/>
        <v>11552</v>
      </c>
      <c r="BS94" s="100"/>
      <c r="BT94" s="100"/>
      <c r="BU94" s="100"/>
      <c r="BV94" s="100">
        <f t="shared" si="285"/>
        <v>11552</v>
      </c>
      <c r="BW94" s="100">
        <f t="shared" si="286"/>
        <v>11552</v>
      </c>
      <c r="BX94" s="655">
        <f t="shared" si="288"/>
        <v>43322.2618</v>
      </c>
      <c r="BY94" s="655">
        <f t="shared" si="288"/>
        <v>43322.2618</v>
      </c>
      <c r="BZ94" s="441"/>
      <c r="CA94" s="441"/>
      <c r="CB94" s="100"/>
      <c r="CC94" s="100" t="e">
        <f>#REF!-#REF!</f>
        <v>#REF!</v>
      </c>
      <c r="CD94" s="100">
        <f t="shared" si="278"/>
        <v>11649</v>
      </c>
      <c r="CE94" s="100">
        <v>11649</v>
      </c>
      <c r="CF94" s="100">
        <f t="shared" si="287"/>
        <v>11649</v>
      </c>
      <c r="CG94" s="100"/>
      <c r="CH94" s="100"/>
      <c r="CI94" s="100"/>
      <c r="CJ94" s="100"/>
      <c r="CK94" s="441"/>
      <c r="CL94" s="441"/>
      <c r="CM94" s="441"/>
      <c r="CN94" s="441"/>
      <c r="CO94" s="114"/>
      <c r="CP94" s="114"/>
      <c r="CS94" s="7"/>
      <c r="CV94" s="7"/>
      <c r="DA94" s="99"/>
      <c r="DB94" s="533"/>
      <c r="DC94" s="7"/>
      <c r="DD94" s="7"/>
    </row>
    <row r="95" spans="1:108" s="20" customFormat="1" ht="41.25" customHeight="1">
      <c r="A95" s="216">
        <v>9</v>
      </c>
      <c r="B95" s="217" t="s">
        <v>139</v>
      </c>
      <c r="C95" s="114"/>
      <c r="D95" s="216"/>
      <c r="E95" s="114"/>
      <c r="F95" s="114"/>
      <c r="G95" s="114"/>
      <c r="H95" s="114"/>
      <c r="I95" s="114"/>
      <c r="J95" s="236"/>
      <c r="K95" s="236"/>
      <c r="L95" s="236"/>
      <c r="M95" s="236"/>
      <c r="N95" s="236"/>
      <c r="O95" s="100" t="e">
        <f>#REF!</f>
        <v>#REF!</v>
      </c>
      <c r="P95" s="100" t="e">
        <f>#REF!</f>
        <v>#REF!</v>
      </c>
      <c r="Q95" s="100">
        <v>9806.7970891664863</v>
      </c>
      <c r="R95" s="100">
        <f>'[9]KQ GIẢI NGÂN'!$F29</f>
        <v>9806.9989999999998</v>
      </c>
      <c r="S95" s="99"/>
      <c r="T95" s="99"/>
      <c r="U95" s="100">
        <v>9424</v>
      </c>
      <c r="V95" s="100">
        <f>'[10]KQ GIẢI NGÂN (kẻ lại)'!$I44</f>
        <v>9415.9179999999997</v>
      </c>
      <c r="W95" s="99"/>
      <c r="X95" s="99"/>
      <c r="Y95" s="100">
        <f t="shared" si="279"/>
        <v>19222.917000000001</v>
      </c>
      <c r="Z95" s="100">
        <f t="shared" si="280"/>
        <v>19222.917000000001</v>
      </c>
      <c r="AA95" s="99"/>
      <c r="AB95" s="99"/>
      <c r="AC95" s="99"/>
      <c r="AD95" s="100">
        <f t="shared" si="281"/>
        <v>9963</v>
      </c>
      <c r="AE95" s="100">
        <v>9963</v>
      </c>
      <c r="AF95" s="99"/>
      <c r="AG95" s="99"/>
      <c r="AH95" s="99"/>
      <c r="AI95" s="99"/>
      <c r="AJ95" s="99"/>
      <c r="AK95" s="100">
        <f t="shared" si="269"/>
        <v>9963</v>
      </c>
      <c r="AL95" s="100">
        <f t="shared" si="282"/>
        <v>9942.9989999999998</v>
      </c>
      <c r="AM95" s="100"/>
      <c r="AN95" s="100"/>
      <c r="AO95" s="100"/>
      <c r="AP95" s="100"/>
      <c r="AQ95" s="100"/>
      <c r="AR95" s="100"/>
      <c r="AS95" s="100">
        <f t="shared" si="283"/>
        <v>9963</v>
      </c>
      <c r="AT95" s="100">
        <f>'[11]KQ GIẢI NGÂN (tách CN)'!$K35</f>
        <v>9942.9989999999998</v>
      </c>
      <c r="AU95" s="100">
        <f t="shared" si="271"/>
        <v>29165.916000000001</v>
      </c>
      <c r="AV95" s="100">
        <f t="shared" si="272"/>
        <v>29165.916000000001</v>
      </c>
      <c r="AW95" s="100">
        <f t="shared" si="273"/>
        <v>0</v>
      </c>
      <c r="AX95" s="100">
        <f t="shared" si="274"/>
        <v>0</v>
      </c>
      <c r="AY95" s="185" t="e">
        <f>#REF!-AU95</f>
        <v>#REF!</v>
      </c>
      <c r="AZ95" s="100"/>
      <c r="BA95" s="100">
        <v>9963</v>
      </c>
      <c r="BB95" s="100"/>
      <c r="BC95" s="100"/>
      <c r="BD95" s="100"/>
      <c r="BE95" s="100" t="e">
        <f>#REF!-AV95</f>
        <v>#REF!</v>
      </c>
      <c r="BF95" s="100" t="e">
        <f t="shared" si="151"/>
        <v>#REF!</v>
      </c>
      <c r="BG95" s="100" t="e">
        <f>#REF!+AV95</f>
        <v>#REF!</v>
      </c>
      <c r="BH95" s="100">
        <f t="shared" si="284"/>
        <v>9963</v>
      </c>
      <c r="BI95" s="100">
        <v>9963</v>
      </c>
      <c r="BJ95" s="100"/>
      <c r="BK95" s="100"/>
      <c r="BL95" s="100"/>
      <c r="BM95" s="100"/>
      <c r="BN95" s="100"/>
      <c r="BO95" s="100"/>
      <c r="BP95" s="100"/>
      <c r="BQ95" s="100">
        <f t="shared" si="290"/>
        <v>9963</v>
      </c>
      <c r="BR95" s="100">
        <f t="shared" si="276"/>
        <v>9963</v>
      </c>
      <c r="BS95" s="100"/>
      <c r="BT95" s="100"/>
      <c r="BU95" s="100"/>
      <c r="BV95" s="100">
        <f t="shared" si="285"/>
        <v>9963</v>
      </c>
      <c r="BW95" s="100">
        <f t="shared" si="286"/>
        <v>9963</v>
      </c>
      <c r="BX95" s="655">
        <f t="shared" si="288"/>
        <v>39128.915999999997</v>
      </c>
      <c r="BY95" s="655">
        <f t="shared" si="288"/>
        <v>39128.915999999997</v>
      </c>
      <c r="BZ95" s="441"/>
      <c r="CA95" s="441"/>
      <c r="CB95" s="100"/>
      <c r="CC95" s="100" t="e">
        <f>#REF!-#REF!</f>
        <v>#REF!</v>
      </c>
      <c r="CD95" s="100">
        <f t="shared" si="278"/>
        <v>8280</v>
      </c>
      <c r="CE95" s="100">
        <v>8280</v>
      </c>
      <c r="CF95" s="100">
        <f t="shared" si="287"/>
        <v>8280</v>
      </c>
      <c r="CG95" s="100"/>
      <c r="CH95" s="100"/>
      <c r="CI95" s="100"/>
      <c r="CJ95" s="100"/>
      <c r="CK95" s="441"/>
      <c r="CL95" s="441"/>
      <c r="CM95" s="441"/>
      <c r="CN95" s="441"/>
      <c r="CO95" s="114"/>
      <c r="CP95" s="114"/>
      <c r="CS95" s="7"/>
      <c r="CV95" s="7"/>
      <c r="DA95" s="99"/>
      <c r="DB95" s="533"/>
      <c r="DC95" s="7"/>
      <c r="DD95" s="7"/>
    </row>
    <row r="96" spans="1:108" s="20" customFormat="1" ht="41.25" customHeight="1">
      <c r="A96" s="216">
        <v>10</v>
      </c>
      <c r="B96" s="217" t="s">
        <v>90</v>
      </c>
      <c r="C96" s="114"/>
      <c r="D96" s="216"/>
      <c r="E96" s="114"/>
      <c r="F96" s="114"/>
      <c r="G96" s="114"/>
      <c r="H96" s="114"/>
      <c r="I96" s="114"/>
      <c r="J96" s="236"/>
      <c r="K96" s="236"/>
      <c r="L96" s="236"/>
      <c r="M96" s="236"/>
      <c r="N96" s="236"/>
      <c r="O96" s="100" t="e">
        <f>#REF!</f>
        <v>#REF!</v>
      </c>
      <c r="P96" s="100" t="e">
        <f>#REF!</f>
        <v>#REF!</v>
      </c>
      <c r="Q96" s="100">
        <v>10238.456201708295</v>
      </c>
      <c r="R96" s="100">
        <f>'[9]KQ GIẢI NGÂN'!$F30</f>
        <v>10237.014999999999</v>
      </c>
      <c r="S96" s="99"/>
      <c r="T96" s="99"/>
      <c r="U96" s="100">
        <v>11578</v>
      </c>
      <c r="V96" s="100">
        <f>'[10]KQ GIẢI NGÂN (kẻ lại)'!$I45</f>
        <v>11575.488000000001</v>
      </c>
      <c r="W96" s="99"/>
      <c r="X96" s="99"/>
      <c r="Y96" s="100">
        <f t="shared" si="279"/>
        <v>21812.503000000001</v>
      </c>
      <c r="Z96" s="100">
        <f t="shared" si="280"/>
        <v>21812.503000000001</v>
      </c>
      <c r="AA96" s="99"/>
      <c r="AB96" s="99"/>
      <c r="AC96" s="99"/>
      <c r="AD96" s="100">
        <f t="shared" si="281"/>
        <v>12241</v>
      </c>
      <c r="AE96" s="100">
        <v>12241</v>
      </c>
      <c r="AF96" s="99"/>
      <c r="AG96" s="99"/>
      <c r="AH96" s="99"/>
      <c r="AI96" s="99"/>
      <c r="AJ96" s="99"/>
      <c r="AK96" s="100">
        <f t="shared" si="269"/>
        <v>12241</v>
      </c>
      <c r="AL96" s="100">
        <f t="shared" si="282"/>
        <v>12241</v>
      </c>
      <c r="AM96" s="100"/>
      <c r="AN96" s="100"/>
      <c r="AO96" s="100"/>
      <c r="AP96" s="100"/>
      <c r="AQ96" s="100"/>
      <c r="AR96" s="100"/>
      <c r="AS96" s="100">
        <f t="shared" si="283"/>
        <v>12241</v>
      </c>
      <c r="AT96" s="100">
        <f>'[11]KQ GIẢI NGÂN (tách CN)'!$K36</f>
        <v>12241</v>
      </c>
      <c r="AU96" s="100">
        <f t="shared" si="271"/>
        <v>34053.502999999997</v>
      </c>
      <c r="AV96" s="100">
        <f t="shared" si="272"/>
        <v>34053.502999999997</v>
      </c>
      <c r="AW96" s="100">
        <f t="shared" si="273"/>
        <v>0</v>
      </c>
      <c r="AX96" s="100">
        <f t="shared" si="274"/>
        <v>0</v>
      </c>
      <c r="AY96" s="185" t="e">
        <f>#REF!-AU96</f>
        <v>#REF!</v>
      </c>
      <c r="AZ96" s="100"/>
      <c r="BA96" s="100">
        <v>12241</v>
      </c>
      <c r="BB96" s="100"/>
      <c r="BC96" s="100"/>
      <c r="BD96" s="100"/>
      <c r="BE96" s="100" t="e">
        <f>#REF!-AV96</f>
        <v>#REF!</v>
      </c>
      <c r="BF96" s="100" t="e">
        <f t="shared" si="151"/>
        <v>#REF!</v>
      </c>
      <c r="BG96" s="100" t="e">
        <f>#REF!+AV96</f>
        <v>#REF!</v>
      </c>
      <c r="BH96" s="100">
        <f t="shared" si="284"/>
        <v>12241</v>
      </c>
      <c r="BI96" s="100">
        <v>12241</v>
      </c>
      <c r="BJ96" s="100"/>
      <c r="BK96" s="100"/>
      <c r="BL96" s="100"/>
      <c r="BM96" s="100"/>
      <c r="BN96" s="100"/>
      <c r="BO96" s="100"/>
      <c r="BP96" s="100"/>
      <c r="BQ96" s="100">
        <f t="shared" si="290"/>
        <v>12241</v>
      </c>
      <c r="BR96" s="100">
        <f t="shared" si="276"/>
        <v>12241</v>
      </c>
      <c r="BS96" s="100"/>
      <c r="BT96" s="100"/>
      <c r="BU96" s="100"/>
      <c r="BV96" s="100">
        <f t="shared" si="285"/>
        <v>12241</v>
      </c>
      <c r="BW96" s="100">
        <f t="shared" si="286"/>
        <v>12241</v>
      </c>
      <c r="BX96" s="655">
        <f t="shared" si="288"/>
        <v>46294.502999999997</v>
      </c>
      <c r="BY96" s="655">
        <f t="shared" si="288"/>
        <v>46294.502999999997</v>
      </c>
      <c r="BZ96" s="441"/>
      <c r="CA96" s="441"/>
      <c r="CB96" s="100"/>
      <c r="CC96" s="100" t="e">
        <f>#REF!-#REF!</f>
        <v>#REF!</v>
      </c>
      <c r="CD96" s="100">
        <f t="shared" si="278"/>
        <v>11951</v>
      </c>
      <c r="CE96" s="100">
        <v>11951</v>
      </c>
      <c r="CF96" s="100">
        <f t="shared" si="287"/>
        <v>11951</v>
      </c>
      <c r="CG96" s="100"/>
      <c r="CH96" s="100"/>
      <c r="CI96" s="100"/>
      <c r="CJ96" s="100"/>
      <c r="CK96" s="441"/>
      <c r="CL96" s="441"/>
      <c r="CM96" s="441"/>
      <c r="CN96" s="441"/>
      <c r="CO96" s="114"/>
      <c r="CP96" s="114"/>
      <c r="CS96" s="7"/>
      <c r="CV96" s="7"/>
      <c r="DA96" s="99"/>
      <c r="DB96" s="533"/>
      <c r="DC96" s="7"/>
      <c r="DD96" s="7"/>
    </row>
    <row r="97" spans="1:110" s="20" customFormat="1" ht="41.25" customHeight="1">
      <c r="A97" s="216">
        <v>11</v>
      </c>
      <c r="B97" s="217" t="s">
        <v>165</v>
      </c>
      <c r="C97" s="114"/>
      <c r="D97" s="216"/>
      <c r="E97" s="114"/>
      <c r="F97" s="114"/>
      <c r="G97" s="114"/>
      <c r="H97" s="114"/>
      <c r="I97" s="114"/>
      <c r="J97" s="236"/>
      <c r="K97" s="236"/>
      <c r="L97" s="236"/>
      <c r="M97" s="236"/>
      <c r="N97" s="236"/>
      <c r="O97" s="100" t="e">
        <f>#REF!</f>
        <v>#REF!</v>
      </c>
      <c r="P97" s="100" t="e">
        <f>#REF!</f>
        <v>#REF!</v>
      </c>
      <c r="Q97" s="100">
        <v>9780.9931026136583</v>
      </c>
      <c r="R97" s="100">
        <f>'[9]KQ GIẢI NGÂN'!$F31</f>
        <v>9780.9470000000001</v>
      </c>
      <c r="S97" s="99"/>
      <c r="T97" s="99"/>
      <c r="U97" s="100">
        <v>9087</v>
      </c>
      <c r="V97" s="100">
        <f>'[10]KQ GIẢI NGÂN (kẻ lại)'!$I46</f>
        <v>9030.2900000000009</v>
      </c>
      <c r="W97" s="99"/>
      <c r="X97" s="99"/>
      <c r="Y97" s="100">
        <f t="shared" si="279"/>
        <v>18811.237000000001</v>
      </c>
      <c r="Z97" s="100">
        <f t="shared" si="280"/>
        <v>18811.237000000001</v>
      </c>
      <c r="AA97" s="99"/>
      <c r="AB97" s="99"/>
      <c r="AC97" s="99"/>
      <c r="AD97" s="100">
        <f t="shared" si="281"/>
        <v>9608</v>
      </c>
      <c r="AE97" s="100">
        <v>9608</v>
      </c>
      <c r="AF97" s="99"/>
      <c r="AG97" s="99"/>
      <c r="AH97" s="99"/>
      <c r="AI97" s="99"/>
      <c r="AJ97" s="99"/>
      <c r="AK97" s="100">
        <f t="shared" si="269"/>
        <v>9608</v>
      </c>
      <c r="AL97" s="100">
        <f t="shared" si="282"/>
        <v>9566.7350000000006</v>
      </c>
      <c r="AM97" s="100"/>
      <c r="AN97" s="100"/>
      <c r="AO97" s="100"/>
      <c r="AP97" s="100"/>
      <c r="AQ97" s="100"/>
      <c r="AR97" s="100"/>
      <c r="AS97" s="100">
        <f t="shared" si="283"/>
        <v>9608</v>
      </c>
      <c r="AT97" s="100">
        <f>'[11]KQ GIẢI NGÂN (tách CN)'!$K37</f>
        <v>9566.7350000000006</v>
      </c>
      <c r="AU97" s="100">
        <f t="shared" si="271"/>
        <v>28377.972000000002</v>
      </c>
      <c r="AV97" s="100">
        <f t="shared" si="272"/>
        <v>28377.972000000002</v>
      </c>
      <c r="AW97" s="100">
        <f t="shared" si="273"/>
        <v>0</v>
      </c>
      <c r="AX97" s="100">
        <f t="shared" si="274"/>
        <v>0</v>
      </c>
      <c r="AY97" s="185" t="e">
        <f>#REF!-AU97</f>
        <v>#REF!</v>
      </c>
      <c r="AZ97" s="100"/>
      <c r="BA97" s="100">
        <v>9608</v>
      </c>
      <c r="BB97" s="100"/>
      <c r="BC97" s="100"/>
      <c r="BD97" s="100"/>
      <c r="BE97" s="100" t="e">
        <f>#REF!-AV97</f>
        <v>#REF!</v>
      </c>
      <c r="BF97" s="100" t="e">
        <f t="shared" si="151"/>
        <v>#REF!</v>
      </c>
      <c r="BG97" s="100" t="e">
        <f>#REF!+AV97</f>
        <v>#REF!</v>
      </c>
      <c r="BH97" s="100">
        <f t="shared" si="284"/>
        <v>9608</v>
      </c>
      <c r="BI97" s="100">
        <v>9608</v>
      </c>
      <c r="BJ97" s="100"/>
      <c r="BK97" s="100"/>
      <c r="BL97" s="100"/>
      <c r="BM97" s="100"/>
      <c r="BN97" s="100"/>
      <c r="BO97" s="100"/>
      <c r="BP97" s="100"/>
      <c r="BQ97" s="100">
        <f t="shared" si="290"/>
        <v>9608</v>
      </c>
      <c r="BR97" s="100">
        <f t="shared" si="276"/>
        <v>9608</v>
      </c>
      <c r="BS97" s="100"/>
      <c r="BT97" s="100"/>
      <c r="BU97" s="100"/>
      <c r="BV97" s="100">
        <f t="shared" si="285"/>
        <v>9608</v>
      </c>
      <c r="BW97" s="100">
        <f t="shared" si="286"/>
        <v>9608</v>
      </c>
      <c r="BX97" s="655">
        <f t="shared" si="288"/>
        <v>37985.972000000002</v>
      </c>
      <c r="BY97" s="655">
        <f t="shared" si="288"/>
        <v>37985.972000000002</v>
      </c>
      <c r="BZ97" s="441"/>
      <c r="CA97" s="441"/>
      <c r="CB97" s="100"/>
      <c r="CC97" s="100" t="e">
        <f>#REF!-#REF!</f>
        <v>#REF!</v>
      </c>
      <c r="CD97" s="100">
        <f t="shared" si="278"/>
        <v>7730</v>
      </c>
      <c r="CE97" s="100">
        <v>7730</v>
      </c>
      <c r="CF97" s="100">
        <f t="shared" si="287"/>
        <v>7730</v>
      </c>
      <c r="CG97" s="100"/>
      <c r="CH97" s="100"/>
      <c r="CI97" s="100"/>
      <c r="CJ97" s="100"/>
      <c r="CK97" s="441"/>
      <c r="CL97" s="441"/>
      <c r="CM97" s="441"/>
      <c r="CN97" s="441"/>
      <c r="CO97" s="114"/>
      <c r="CP97" s="114"/>
      <c r="CS97" s="7"/>
      <c r="CV97" s="7"/>
      <c r="DA97" s="99"/>
      <c r="DB97" s="533"/>
      <c r="DC97" s="7"/>
      <c r="DD97" s="7"/>
    </row>
    <row r="98" spans="1:110" s="20" customFormat="1" ht="49.9" customHeight="1">
      <c r="A98" s="114" t="s">
        <v>939</v>
      </c>
      <c r="B98" s="214" t="s">
        <v>321</v>
      </c>
      <c r="C98" s="236"/>
      <c r="D98" s="216"/>
      <c r="E98" s="241"/>
      <c r="F98" s="114"/>
      <c r="G98" s="114"/>
      <c r="H98" s="114"/>
      <c r="I98" s="114"/>
      <c r="J98" s="740">
        <f>J99+J102+J106+J108+J116+J122+J125+J131+J133+J136+J141+J142</f>
        <v>8776504.6999999993</v>
      </c>
      <c r="K98" s="740">
        <f t="shared" ref="K98:BV98" si="291">K99+K102+K106+K108+K116+K122+K125+K131+K133+K136+K141+K142</f>
        <v>3587607.7</v>
      </c>
      <c r="L98" s="740">
        <f t="shared" si="291"/>
        <v>0</v>
      </c>
      <c r="M98" s="740">
        <f t="shared" si="291"/>
        <v>0</v>
      </c>
      <c r="N98" s="740">
        <f t="shared" si="291"/>
        <v>0</v>
      </c>
      <c r="O98" s="740" t="e">
        <f t="shared" si="291"/>
        <v>#REF!</v>
      </c>
      <c r="P98" s="740" t="e">
        <f t="shared" si="291"/>
        <v>#REF!</v>
      </c>
      <c r="Q98" s="740" t="e">
        <f t="shared" si="291"/>
        <v>#REF!</v>
      </c>
      <c r="R98" s="740" t="e">
        <f t="shared" si="291"/>
        <v>#REF!</v>
      </c>
      <c r="S98" s="740" t="e">
        <f t="shared" si="291"/>
        <v>#REF!</v>
      </c>
      <c r="T98" s="740" t="e">
        <f t="shared" si="291"/>
        <v>#REF!</v>
      </c>
      <c r="U98" s="740" t="e">
        <f t="shared" si="291"/>
        <v>#REF!</v>
      </c>
      <c r="V98" s="740" t="e">
        <f t="shared" si="291"/>
        <v>#REF!</v>
      </c>
      <c r="W98" s="740" t="e">
        <f t="shared" si="291"/>
        <v>#REF!</v>
      </c>
      <c r="X98" s="740" t="e">
        <f t="shared" si="291"/>
        <v>#REF!</v>
      </c>
      <c r="Y98" s="740" t="e">
        <f t="shared" si="291"/>
        <v>#REF!</v>
      </c>
      <c r="Z98" s="740" t="e">
        <f t="shared" si="291"/>
        <v>#REF!</v>
      </c>
      <c r="AA98" s="740" t="e">
        <f t="shared" si="291"/>
        <v>#REF!</v>
      </c>
      <c r="AB98" s="740" t="e">
        <f t="shared" si="291"/>
        <v>#REF!</v>
      </c>
      <c r="AC98" s="740" t="e">
        <f t="shared" si="291"/>
        <v>#REF!</v>
      </c>
      <c r="AD98" s="740" t="e">
        <f t="shared" si="291"/>
        <v>#REF!</v>
      </c>
      <c r="AE98" s="740" t="e">
        <f t="shared" si="291"/>
        <v>#REF!</v>
      </c>
      <c r="AF98" s="740" t="e">
        <f t="shared" si="291"/>
        <v>#REF!</v>
      </c>
      <c r="AG98" s="740" t="e">
        <f t="shared" si="291"/>
        <v>#REF!</v>
      </c>
      <c r="AH98" s="740" t="e">
        <f t="shared" si="291"/>
        <v>#REF!</v>
      </c>
      <c r="AI98" s="740" t="e">
        <f t="shared" si="291"/>
        <v>#REF!</v>
      </c>
      <c r="AJ98" s="740" t="e">
        <f t="shared" si="291"/>
        <v>#REF!</v>
      </c>
      <c r="AK98" s="740" t="e">
        <f t="shared" si="291"/>
        <v>#REF!</v>
      </c>
      <c r="AL98" s="740" t="e">
        <f t="shared" si="291"/>
        <v>#REF!</v>
      </c>
      <c r="AM98" s="740" t="e">
        <f t="shared" si="291"/>
        <v>#REF!</v>
      </c>
      <c r="AN98" s="740" t="e">
        <f t="shared" si="291"/>
        <v>#REF!</v>
      </c>
      <c r="AO98" s="740" t="e">
        <f t="shared" si="291"/>
        <v>#REF!</v>
      </c>
      <c r="AP98" s="740" t="e">
        <f t="shared" si="291"/>
        <v>#REF!</v>
      </c>
      <c r="AQ98" s="740" t="e">
        <f t="shared" si="291"/>
        <v>#REF!</v>
      </c>
      <c r="AR98" s="740" t="e">
        <f t="shared" si="291"/>
        <v>#REF!</v>
      </c>
      <c r="AS98" s="740" t="e">
        <f t="shared" si="291"/>
        <v>#REF!</v>
      </c>
      <c r="AT98" s="740" t="e">
        <f t="shared" si="291"/>
        <v>#REF!</v>
      </c>
      <c r="AU98" s="740" t="e">
        <f t="shared" si="291"/>
        <v>#REF!</v>
      </c>
      <c r="AV98" s="740" t="e">
        <f t="shared" si="291"/>
        <v>#REF!</v>
      </c>
      <c r="AW98" s="740" t="e">
        <f t="shared" si="291"/>
        <v>#REF!</v>
      </c>
      <c r="AX98" s="740" t="e">
        <f t="shared" si="291"/>
        <v>#REF!</v>
      </c>
      <c r="AY98" s="740" t="e">
        <f t="shared" si="291"/>
        <v>#REF!</v>
      </c>
      <c r="AZ98" s="740" t="e">
        <f t="shared" si="291"/>
        <v>#REF!</v>
      </c>
      <c r="BA98" s="740" t="e">
        <f t="shared" si="291"/>
        <v>#REF!</v>
      </c>
      <c r="BB98" s="740">
        <f t="shared" si="291"/>
        <v>0</v>
      </c>
      <c r="BC98" s="740">
        <f t="shared" si="291"/>
        <v>0</v>
      </c>
      <c r="BD98" s="740" t="e">
        <f t="shared" si="291"/>
        <v>#REF!</v>
      </c>
      <c r="BE98" s="740" t="e">
        <f t="shared" si="291"/>
        <v>#REF!</v>
      </c>
      <c r="BF98" s="740" t="e">
        <f t="shared" si="291"/>
        <v>#REF!</v>
      </c>
      <c r="BG98" s="740" t="e">
        <f t="shared" si="291"/>
        <v>#REF!</v>
      </c>
      <c r="BH98" s="740">
        <f t="shared" si="291"/>
        <v>1537304</v>
      </c>
      <c r="BI98" s="740">
        <f t="shared" si="291"/>
        <v>475310</v>
      </c>
      <c r="BJ98" s="740">
        <f t="shared" si="291"/>
        <v>0</v>
      </c>
      <c r="BK98" s="740">
        <f t="shared" si="291"/>
        <v>0</v>
      </c>
      <c r="BL98" s="740">
        <f t="shared" si="291"/>
        <v>0</v>
      </c>
      <c r="BM98" s="740" t="e">
        <f t="shared" si="291"/>
        <v>#REF!</v>
      </c>
      <c r="BN98" s="740" t="e">
        <f t="shared" si="291"/>
        <v>#REF!</v>
      </c>
      <c r="BO98" s="740" t="e">
        <f t="shared" si="291"/>
        <v>#REF!</v>
      </c>
      <c r="BP98" s="740" t="e">
        <f t="shared" si="291"/>
        <v>#REF!</v>
      </c>
      <c r="BQ98" s="740" t="e">
        <f t="shared" si="291"/>
        <v>#REF!</v>
      </c>
      <c r="BR98" s="740" t="e">
        <f t="shared" si="291"/>
        <v>#REF!</v>
      </c>
      <c r="BS98" s="740" t="e">
        <f t="shared" si="291"/>
        <v>#REF!</v>
      </c>
      <c r="BT98" s="740" t="e">
        <f t="shared" si="291"/>
        <v>#REF!</v>
      </c>
      <c r="BU98" s="740" t="e">
        <f t="shared" si="291"/>
        <v>#REF!</v>
      </c>
      <c r="BV98" s="740" t="e">
        <f t="shared" si="291"/>
        <v>#REF!</v>
      </c>
      <c r="BW98" s="740" t="e">
        <f t="shared" ref="BW98:CN98" si="292">BW99+BW102+BW106+BW108+BW116+BW122+BW125+BW131+BW133+BW136+BW141+BW142</f>
        <v>#REF!</v>
      </c>
      <c r="BX98" s="740">
        <f t="shared" si="292"/>
        <v>3206672</v>
      </c>
      <c r="BY98" s="740">
        <f t="shared" si="292"/>
        <v>1152372</v>
      </c>
      <c r="BZ98" s="740">
        <f t="shared" si="292"/>
        <v>0</v>
      </c>
      <c r="CA98" s="740">
        <f t="shared" si="292"/>
        <v>0</v>
      </c>
      <c r="CB98" s="740">
        <f t="shared" si="292"/>
        <v>0</v>
      </c>
      <c r="CC98" s="740" t="e">
        <f t="shared" si="292"/>
        <v>#REF!</v>
      </c>
      <c r="CD98" s="740">
        <f t="shared" si="292"/>
        <v>1345288</v>
      </c>
      <c r="CE98" s="740">
        <f t="shared" si="292"/>
        <v>1370800</v>
      </c>
      <c r="CF98" s="740">
        <f t="shared" si="292"/>
        <v>1370800</v>
      </c>
      <c r="CG98" s="740">
        <f t="shared" si="292"/>
        <v>0</v>
      </c>
      <c r="CH98" s="740">
        <f t="shared" ref="CH98" si="293">CH99+CH102+CH106+CH108+CH116+CH122+CH125+CH131+CH133+CH136+CH141+CH142</f>
        <v>0</v>
      </c>
      <c r="CI98" s="740">
        <f t="shared" si="292"/>
        <v>0</v>
      </c>
      <c r="CJ98" s="740" t="e">
        <f t="shared" si="292"/>
        <v>#REF!</v>
      </c>
      <c r="CK98" s="740">
        <f t="shared" si="292"/>
        <v>0</v>
      </c>
      <c r="CL98" s="740">
        <f t="shared" si="292"/>
        <v>0</v>
      </c>
      <c r="CM98" s="740">
        <f t="shared" si="292"/>
        <v>0</v>
      </c>
      <c r="CN98" s="740" t="e">
        <f t="shared" si="292"/>
        <v>#REF!</v>
      </c>
      <c r="CO98" s="114"/>
      <c r="CP98" s="114"/>
      <c r="CR98" s="7">
        <v>0.19999999925494194</v>
      </c>
      <c r="CS98" s="7" t="e">
        <f>J98-#REF!-#REF!</f>
        <v>#REF!</v>
      </c>
      <c r="CT98" s="7" t="e">
        <f>#REF!-505470</f>
        <v>#REF!</v>
      </c>
      <c r="CU98" s="7" t="e">
        <f>#REF!-3730000</f>
        <v>#REF!</v>
      </c>
      <c r="CV98" s="7">
        <v>0</v>
      </c>
      <c r="DA98" s="236"/>
      <c r="DB98" s="7"/>
      <c r="DC98" s="236"/>
      <c r="DD98" s="7"/>
      <c r="DF98" s="7"/>
    </row>
    <row r="99" spans="1:110" s="20" customFormat="1" ht="42" customHeight="1">
      <c r="A99" s="114" t="s">
        <v>35</v>
      </c>
      <c r="B99" s="214" t="s">
        <v>36</v>
      </c>
      <c r="C99" s="114"/>
      <c r="D99" s="216" t="s">
        <v>142</v>
      </c>
      <c r="E99" s="114"/>
      <c r="F99" s="114"/>
      <c r="G99" s="114"/>
      <c r="H99" s="114"/>
      <c r="I99" s="114"/>
      <c r="J99" s="236">
        <f>J100</f>
        <v>142781</v>
      </c>
      <c r="K99" s="236">
        <f t="shared" ref="K99:AM100" si="294">K100</f>
        <v>54830</v>
      </c>
      <c r="L99" s="236">
        <f t="shared" si="294"/>
        <v>0</v>
      </c>
      <c r="M99" s="236">
        <f t="shared" si="294"/>
        <v>0</v>
      </c>
      <c r="N99" s="236">
        <f t="shared" si="294"/>
        <v>0</v>
      </c>
      <c r="O99" s="236">
        <f t="shared" si="294"/>
        <v>0</v>
      </c>
      <c r="P99" s="236">
        <f t="shared" si="294"/>
        <v>0</v>
      </c>
      <c r="Q99" s="236">
        <f t="shared" si="294"/>
        <v>4800</v>
      </c>
      <c r="R99" s="236">
        <f t="shared" si="294"/>
        <v>4800</v>
      </c>
      <c r="S99" s="236">
        <f t="shared" si="294"/>
        <v>0</v>
      </c>
      <c r="T99" s="236">
        <f t="shared" si="294"/>
        <v>0</v>
      </c>
      <c r="U99" s="236">
        <f t="shared" si="294"/>
        <v>18000</v>
      </c>
      <c r="V99" s="236">
        <f t="shared" si="294"/>
        <v>0</v>
      </c>
      <c r="W99" s="236">
        <f t="shared" si="294"/>
        <v>0</v>
      </c>
      <c r="X99" s="236">
        <f t="shared" si="294"/>
        <v>0</v>
      </c>
      <c r="Y99" s="236">
        <f t="shared" si="294"/>
        <v>22800</v>
      </c>
      <c r="Z99" s="236">
        <f t="shared" si="294"/>
        <v>4800</v>
      </c>
      <c r="AA99" s="236">
        <f t="shared" si="294"/>
        <v>0</v>
      </c>
      <c r="AB99" s="236">
        <f t="shared" si="294"/>
        <v>0</v>
      </c>
      <c r="AC99" s="236">
        <f t="shared" si="294"/>
        <v>0</v>
      </c>
      <c r="AD99" s="236">
        <f t="shared" si="294"/>
        <v>25000</v>
      </c>
      <c r="AE99" s="236">
        <f t="shared" si="294"/>
        <v>0</v>
      </c>
      <c r="AF99" s="236">
        <f t="shared" si="294"/>
        <v>0</v>
      </c>
      <c r="AG99" s="236">
        <f t="shared" si="294"/>
        <v>0</v>
      </c>
      <c r="AH99" s="236">
        <f t="shared" si="294"/>
        <v>0</v>
      </c>
      <c r="AI99" s="236">
        <f t="shared" si="294"/>
        <v>0</v>
      </c>
      <c r="AJ99" s="236">
        <f t="shared" si="294"/>
        <v>0</v>
      </c>
      <c r="AK99" s="236" t="e">
        <f t="shared" si="294"/>
        <v>#REF!</v>
      </c>
      <c r="AL99" s="236">
        <f t="shared" si="294"/>
        <v>0</v>
      </c>
      <c r="AM99" s="236">
        <f t="shared" si="294"/>
        <v>0</v>
      </c>
      <c r="AN99" s="236">
        <f t="shared" ref="AN99:CI100" si="295">AN100</f>
        <v>0</v>
      </c>
      <c r="AO99" s="236">
        <f t="shared" si="295"/>
        <v>0</v>
      </c>
      <c r="AP99" s="236">
        <f t="shared" si="295"/>
        <v>0</v>
      </c>
      <c r="AQ99" s="236">
        <f t="shared" si="295"/>
        <v>0</v>
      </c>
      <c r="AR99" s="236">
        <f t="shared" si="295"/>
        <v>0</v>
      </c>
      <c r="AS99" s="236" t="e">
        <f t="shared" si="295"/>
        <v>#REF!</v>
      </c>
      <c r="AT99" s="236">
        <f t="shared" si="295"/>
        <v>0</v>
      </c>
      <c r="AU99" s="236" t="e">
        <f t="shared" si="295"/>
        <v>#REF!</v>
      </c>
      <c r="AV99" s="236">
        <f t="shared" si="295"/>
        <v>4800</v>
      </c>
      <c r="AW99" s="236">
        <f t="shared" si="295"/>
        <v>0</v>
      </c>
      <c r="AX99" s="236">
        <f t="shared" si="295"/>
        <v>0</v>
      </c>
      <c r="AY99" s="236">
        <f t="shared" si="295"/>
        <v>0</v>
      </c>
      <c r="AZ99" s="236">
        <f t="shared" si="295"/>
        <v>0</v>
      </c>
      <c r="BA99" s="236">
        <f t="shared" si="295"/>
        <v>0</v>
      </c>
      <c r="BB99" s="236">
        <f t="shared" si="295"/>
        <v>0</v>
      </c>
      <c r="BC99" s="236">
        <f t="shared" si="295"/>
        <v>0</v>
      </c>
      <c r="BD99" s="236">
        <f t="shared" si="295"/>
        <v>0</v>
      </c>
      <c r="BE99" s="236">
        <f t="shared" si="295"/>
        <v>0</v>
      </c>
      <c r="BF99" s="236">
        <f t="shared" si="295"/>
        <v>0</v>
      </c>
      <c r="BG99" s="236">
        <f t="shared" si="295"/>
        <v>121050</v>
      </c>
      <c r="BH99" s="236">
        <f t="shared" si="295"/>
        <v>0</v>
      </c>
      <c r="BI99" s="236">
        <f t="shared" si="295"/>
        <v>0</v>
      </c>
      <c r="BJ99" s="236">
        <f t="shared" si="295"/>
        <v>0</v>
      </c>
      <c r="BK99" s="236">
        <f t="shared" si="295"/>
        <v>0</v>
      </c>
      <c r="BL99" s="236">
        <f t="shared" si="295"/>
        <v>0</v>
      </c>
      <c r="BM99" s="236">
        <f t="shared" si="295"/>
        <v>0</v>
      </c>
      <c r="BN99" s="236">
        <f t="shared" si="295"/>
        <v>0</v>
      </c>
      <c r="BO99" s="236">
        <f t="shared" si="295"/>
        <v>0</v>
      </c>
      <c r="BP99" s="236">
        <f t="shared" si="295"/>
        <v>0</v>
      </c>
      <c r="BQ99" s="236">
        <f t="shared" si="295"/>
        <v>0</v>
      </c>
      <c r="BR99" s="236">
        <f t="shared" si="295"/>
        <v>0</v>
      </c>
      <c r="BS99" s="236">
        <f t="shared" si="295"/>
        <v>0</v>
      </c>
      <c r="BT99" s="236">
        <f t="shared" si="295"/>
        <v>0</v>
      </c>
      <c r="BU99" s="236">
        <f t="shared" si="295"/>
        <v>0</v>
      </c>
      <c r="BV99" s="236">
        <f t="shared" si="295"/>
        <v>0</v>
      </c>
      <c r="BW99" s="236">
        <f t="shared" si="295"/>
        <v>0</v>
      </c>
      <c r="BX99" s="236">
        <f t="shared" si="295"/>
        <v>88750</v>
      </c>
      <c r="BY99" s="236">
        <f t="shared" si="295"/>
        <v>4800</v>
      </c>
      <c r="BZ99" s="538"/>
      <c r="CA99" s="538"/>
      <c r="CB99" s="236">
        <f t="shared" si="295"/>
        <v>0</v>
      </c>
      <c r="CC99" s="236">
        <f t="shared" si="295"/>
        <v>0</v>
      </c>
      <c r="CD99" s="236">
        <f t="shared" si="295"/>
        <v>17730</v>
      </c>
      <c r="CE99" s="236">
        <f t="shared" si="295"/>
        <v>17730</v>
      </c>
      <c r="CF99" s="236">
        <f t="shared" si="295"/>
        <v>17730</v>
      </c>
      <c r="CG99" s="236">
        <f t="shared" si="295"/>
        <v>0</v>
      </c>
      <c r="CH99" s="236">
        <f t="shared" si="295"/>
        <v>0</v>
      </c>
      <c r="CI99" s="236">
        <f t="shared" si="295"/>
        <v>0</v>
      </c>
      <c r="CJ99" s="236">
        <f t="shared" ref="CJ99:CM100" si="296">CJ100</f>
        <v>0</v>
      </c>
      <c r="CK99" s="538"/>
      <c r="CL99" s="538"/>
      <c r="CM99" s="538"/>
      <c r="CN99" s="538">
        <f t="shared" ref="CN99:CN100" si="297">CN100</f>
        <v>0</v>
      </c>
      <c r="CO99" s="114"/>
      <c r="CP99" s="114"/>
      <c r="CS99" s="7" t="e">
        <f>J99-#REF!-#REF!</f>
        <v>#REF!</v>
      </c>
      <c r="CV99" s="7">
        <v>0</v>
      </c>
      <c r="DA99" s="236"/>
      <c r="DC99" s="7"/>
      <c r="DD99" s="7"/>
    </row>
    <row r="100" spans="1:110" s="20" customFormat="1" ht="42" customHeight="1">
      <c r="A100" s="215" t="s">
        <v>37</v>
      </c>
      <c r="B100" s="214" t="s">
        <v>46</v>
      </c>
      <c r="C100" s="114"/>
      <c r="D100" s="216" t="s">
        <v>142</v>
      </c>
      <c r="E100" s="114"/>
      <c r="F100" s="114"/>
      <c r="G100" s="114"/>
      <c r="H100" s="114"/>
      <c r="I100" s="114"/>
      <c r="J100" s="236">
        <f>J101</f>
        <v>142781</v>
      </c>
      <c r="K100" s="236">
        <f t="shared" si="294"/>
        <v>54830</v>
      </c>
      <c r="L100" s="236">
        <f t="shared" si="294"/>
        <v>0</v>
      </c>
      <c r="M100" s="236">
        <f t="shared" si="294"/>
        <v>0</v>
      </c>
      <c r="N100" s="236">
        <f t="shared" si="294"/>
        <v>0</v>
      </c>
      <c r="O100" s="236">
        <f t="shared" si="294"/>
        <v>0</v>
      </c>
      <c r="P100" s="236">
        <f t="shared" si="294"/>
        <v>0</v>
      </c>
      <c r="Q100" s="236">
        <f t="shared" si="294"/>
        <v>4800</v>
      </c>
      <c r="R100" s="236">
        <f t="shared" si="294"/>
        <v>4800</v>
      </c>
      <c r="S100" s="236">
        <f t="shared" si="294"/>
        <v>0</v>
      </c>
      <c r="T100" s="236">
        <f t="shared" si="294"/>
        <v>0</v>
      </c>
      <c r="U100" s="236">
        <f t="shared" si="294"/>
        <v>18000</v>
      </c>
      <c r="V100" s="236">
        <f t="shared" si="294"/>
        <v>0</v>
      </c>
      <c r="W100" s="236">
        <f t="shared" si="294"/>
        <v>0</v>
      </c>
      <c r="X100" s="236">
        <f t="shared" si="294"/>
        <v>0</v>
      </c>
      <c r="Y100" s="236">
        <f t="shared" si="294"/>
        <v>22800</v>
      </c>
      <c r="Z100" s="236">
        <f t="shared" si="294"/>
        <v>4800</v>
      </c>
      <c r="AA100" s="236">
        <f t="shared" si="294"/>
        <v>0</v>
      </c>
      <c r="AB100" s="236">
        <f t="shared" si="294"/>
        <v>0</v>
      </c>
      <c r="AC100" s="236">
        <f t="shared" si="294"/>
        <v>0</v>
      </c>
      <c r="AD100" s="236">
        <f t="shared" si="294"/>
        <v>25000</v>
      </c>
      <c r="AE100" s="236">
        <f t="shared" si="294"/>
        <v>0</v>
      </c>
      <c r="AF100" s="236">
        <f t="shared" si="294"/>
        <v>0</v>
      </c>
      <c r="AG100" s="236">
        <f t="shared" si="294"/>
        <v>0</v>
      </c>
      <c r="AH100" s="236">
        <f t="shared" si="294"/>
        <v>0</v>
      </c>
      <c r="AI100" s="236">
        <f t="shared" si="294"/>
        <v>0</v>
      </c>
      <c r="AJ100" s="236">
        <f t="shared" si="294"/>
        <v>0</v>
      </c>
      <c r="AK100" s="236" t="e">
        <f t="shared" si="294"/>
        <v>#REF!</v>
      </c>
      <c r="AL100" s="236">
        <f t="shared" si="294"/>
        <v>0</v>
      </c>
      <c r="AM100" s="236">
        <f t="shared" si="294"/>
        <v>0</v>
      </c>
      <c r="AN100" s="236">
        <f t="shared" si="295"/>
        <v>0</v>
      </c>
      <c r="AO100" s="236">
        <f t="shared" si="295"/>
        <v>0</v>
      </c>
      <c r="AP100" s="236">
        <f t="shared" si="295"/>
        <v>0</v>
      </c>
      <c r="AQ100" s="236">
        <f t="shared" si="295"/>
        <v>0</v>
      </c>
      <c r="AR100" s="236">
        <f t="shared" si="295"/>
        <v>0</v>
      </c>
      <c r="AS100" s="236" t="e">
        <f t="shared" si="295"/>
        <v>#REF!</v>
      </c>
      <c r="AT100" s="236">
        <f t="shared" si="295"/>
        <v>0</v>
      </c>
      <c r="AU100" s="236" t="e">
        <f t="shared" si="295"/>
        <v>#REF!</v>
      </c>
      <c r="AV100" s="236">
        <f t="shared" si="295"/>
        <v>4800</v>
      </c>
      <c r="AW100" s="236">
        <f t="shared" si="295"/>
        <v>0</v>
      </c>
      <c r="AX100" s="236">
        <f t="shared" si="295"/>
        <v>0</v>
      </c>
      <c r="AY100" s="236">
        <f t="shared" si="295"/>
        <v>0</v>
      </c>
      <c r="AZ100" s="236">
        <f t="shared" si="295"/>
        <v>0</v>
      </c>
      <c r="BA100" s="236">
        <f t="shared" si="295"/>
        <v>0</v>
      </c>
      <c r="BB100" s="236">
        <f t="shared" si="295"/>
        <v>0</v>
      </c>
      <c r="BC100" s="236">
        <f t="shared" si="295"/>
        <v>0</v>
      </c>
      <c r="BD100" s="236">
        <f t="shared" si="295"/>
        <v>0</v>
      </c>
      <c r="BE100" s="236">
        <f t="shared" si="295"/>
        <v>0</v>
      </c>
      <c r="BF100" s="236">
        <f t="shared" si="295"/>
        <v>0</v>
      </c>
      <c r="BG100" s="236">
        <f t="shared" si="295"/>
        <v>121050</v>
      </c>
      <c r="BH100" s="236">
        <f t="shared" si="295"/>
        <v>0</v>
      </c>
      <c r="BI100" s="236">
        <f t="shared" si="295"/>
        <v>0</v>
      </c>
      <c r="BJ100" s="236">
        <f t="shared" si="295"/>
        <v>0</v>
      </c>
      <c r="BK100" s="236">
        <f t="shared" si="295"/>
        <v>0</v>
      </c>
      <c r="BL100" s="236">
        <f t="shared" si="295"/>
        <v>0</v>
      </c>
      <c r="BM100" s="236">
        <f t="shared" si="295"/>
        <v>0</v>
      </c>
      <c r="BN100" s="236">
        <f t="shared" si="295"/>
        <v>0</v>
      </c>
      <c r="BO100" s="236">
        <f t="shared" si="295"/>
        <v>0</v>
      </c>
      <c r="BP100" s="236">
        <f t="shared" si="295"/>
        <v>0</v>
      </c>
      <c r="BQ100" s="236">
        <f t="shared" si="295"/>
        <v>0</v>
      </c>
      <c r="BR100" s="236">
        <f t="shared" si="295"/>
        <v>0</v>
      </c>
      <c r="BS100" s="236">
        <f t="shared" si="295"/>
        <v>0</v>
      </c>
      <c r="BT100" s="236">
        <f t="shared" si="295"/>
        <v>0</v>
      </c>
      <c r="BU100" s="236">
        <f t="shared" si="295"/>
        <v>0</v>
      </c>
      <c r="BV100" s="236">
        <f t="shared" si="295"/>
        <v>0</v>
      </c>
      <c r="BW100" s="236">
        <f t="shared" si="295"/>
        <v>0</v>
      </c>
      <c r="BX100" s="236">
        <f t="shared" si="295"/>
        <v>88750</v>
      </c>
      <c r="BY100" s="236">
        <f t="shared" si="295"/>
        <v>4800</v>
      </c>
      <c r="BZ100" s="236">
        <f t="shared" si="295"/>
        <v>0</v>
      </c>
      <c r="CA100" s="236">
        <f t="shared" si="295"/>
        <v>0</v>
      </c>
      <c r="CB100" s="236">
        <f t="shared" si="295"/>
        <v>0</v>
      </c>
      <c r="CC100" s="236">
        <f t="shared" si="295"/>
        <v>0</v>
      </c>
      <c r="CD100" s="236">
        <f t="shared" si="295"/>
        <v>17730</v>
      </c>
      <c r="CE100" s="236">
        <f t="shared" si="295"/>
        <v>17730</v>
      </c>
      <c r="CF100" s="236">
        <f t="shared" si="295"/>
        <v>17730</v>
      </c>
      <c r="CG100" s="236">
        <f t="shared" si="295"/>
        <v>0</v>
      </c>
      <c r="CH100" s="236">
        <f t="shared" si="295"/>
        <v>0</v>
      </c>
      <c r="CI100" s="236">
        <f t="shared" si="295"/>
        <v>0</v>
      </c>
      <c r="CJ100" s="236">
        <f t="shared" si="296"/>
        <v>0</v>
      </c>
      <c r="CK100" s="236">
        <f t="shared" si="296"/>
        <v>0</v>
      </c>
      <c r="CL100" s="236">
        <f t="shared" si="296"/>
        <v>0</v>
      </c>
      <c r="CM100" s="236">
        <f t="shared" si="296"/>
        <v>0</v>
      </c>
      <c r="CN100" s="236">
        <f t="shared" si="297"/>
        <v>0</v>
      </c>
      <c r="CO100" s="114"/>
      <c r="CP100" s="114"/>
      <c r="CS100" s="7" t="e">
        <f>J100-#REF!-#REF!</f>
        <v>#REF!</v>
      </c>
      <c r="CV100" s="7">
        <v>0</v>
      </c>
      <c r="DA100" s="236"/>
      <c r="DC100" s="7"/>
      <c r="DD100" s="7"/>
    </row>
    <row r="101" spans="1:110" ht="131.25" customHeight="1">
      <c r="A101" s="216">
        <v>1</v>
      </c>
      <c r="B101" s="217" t="s">
        <v>38</v>
      </c>
      <c r="C101" s="216" t="s">
        <v>39</v>
      </c>
      <c r="D101" s="216" t="s">
        <v>142</v>
      </c>
      <c r="E101" s="217"/>
      <c r="F101" s="216"/>
      <c r="G101" s="216"/>
      <c r="H101" s="216" t="s">
        <v>1236</v>
      </c>
      <c r="I101" s="216" t="str">
        <f>I19</f>
        <v>3863/QĐ-BCA-H41 ngày 26/10/2017; 5528/QĐ-BCA-H01 ngày 26/7/2024; 7373/QĐ-BCA-H01 ngày 11/10/2024</v>
      </c>
      <c r="J101" s="218">
        <v>142781</v>
      </c>
      <c r="K101" s="218">
        <v>54830</v>
      </c>
      <c r="L101" s="218"/>
      <c r="M101" s="218"/>
      <c r="N101" s="218"/>
      <c r="O101" s="218"/>
      <c r="P101" s="218"/>
      <c r="Q101" s="100">
        <f>R101</f>
        <v>4800</v>
      </c>
      <c r="R101" s="100">
        <v>4800</v>
      </c>
      <c r="S101" s="100"/>
      <c r="T101" s="100"/>
      <c r="U101" s="100">
        <v>18000</v>
      </c>
      <c r="V101" s="100"/>
      <c r="W101" s="100"/>
      <c r="X101" s="100"/>
      <c r="Y101" s="100">
        <f>Q101+U101</f>
        <v>22800</v>
      </c>
      <c r="Z101" s="100">
        <f t="shared" ref="Z101:AB101" si="298">R101+V101</f>
        <v>4800</v>
      </c>
      <c r="AA101" s="100">
        <f t="shared" si="298"/>
        <v>0</v>
      </c>
      <c r="AB101" s="100">
        <f t="shared" si="298"/>
        <v>0</v>
      </c>
      <c r="AC101" s="100"/>
      <c r="AD101" s="100">
        <v>25000</v>
      </c>
      <c r="AE101" s="100"/>
      <c r="AF101" s="100"/>
      <c r="AG101" s="100"/>
      <c r="AH101" s="100"/>
      <c r="AI101" s="100"/>
      <c r="AJ101" s="100"/>
      <c r="AK101" s="100" t="e">
        <f>#REF!</f>
        <v>#REF!</v>
      </c>
      <c r="AL101" s="100"/>
      <c r="AM101" s="100"/>
      <c r="AN101" s="100"/>
      <c r="AO101" s="100"/>
      <c r="AP101" s="100"/>
      <c r="AQ101" s="100"/>
      <c r="AR101" s="100"/>
      <c r="AS101" s="100" t="e">
        <f>AK101</f>
        <v>#REF!</v>
      </c>
      <c r="AT101" s="100"/>
      <c r="AU101" s="100" t="e">
        <f>Y101+AK101</f>
        <v>#REF!</v>
      </c>
      <c r="AV101" s="100">
        <f t="shared" ref="AV101:AX101" si="299">Z101+AL101</f>
        <v>4800</v>
      </c>
      <c r="AW101" s="100">
        <f t="shared" si="299"/>
        <v>0</v>
      </c>
      <c r="AX101" s="100">
        <f t="shared" si="299"/>
        <v>0</v>
      </c>
      <c r="AY101" s="99"/>
      <c r="AZ101" s="100"/>
      <c r="BA101" s="100"/>
      <c r="BB101" s="100"/>
      <c r="BC101" s="100"/>
      <c r="BD101" s="100"/>
      <c r="BE101" s="100"/>
      <c r="BF101" s="100"/>
      <c r="BG101" s="100">
        <f>32300+59800+28950</f>
        <v>121050</v>
      </c>
      <c r="BH101" s="100"/>
      <c r="BI101" s="100"/>
      <c r="BJ101" s="100"/>
      <c r="BK101" s="100"/>
      <c r="BL101" s="100"/>
      <c r="BM101" s="100"/>
      <c r="BN101" s="100"/>
      <c r="BO101" s="100"/>
      <c r="BP101" s="100"/>
      <c r="BQ101" s="100"/>
      <c r="BR101" s="100"/>
      <c r="BS101" s="100"/>
      <c r="BT101" s="100"/>
      <c r="BU101" s="100"/>
      <c r="BV101" s="100"/>
      <c r="BW101" s="100"/>
      <c r="BX101" s="100">
        <f>BG101-32300</f>
        <v>88750</v>
      </c>
      <c r="BY101" s="100">
        <v>4800</v>
      </c>
      <c r="BZ101" s="441"/>
      <c r="CA101" s="441"/>
      <c r="CB101" s="100"/>
      <c r="CC101" s="100"/>
      <c r="CD101" s="100">
        <f t="shared" ref="CD101" si="300">CF101</f>
        <v>17730</v>
      </c>
      <c r="CE101" s="100">
        <f>SUM(CF101:CI101)</f>
        <v>17730</v>
      </c>
      <c r="CF101" s="100">
        <v>17730</v>
      </c>
      <c r="CG101" s="100"/>
      <c r="CH101" s="100"/>
      <c r="CI101" s="100"/>
      <c r="CJ101" s="100"/>
      <c r="CK101" s="441"/>
      <c r="CL101" s="441"/>
      <c r="CM101" s="441"/>
      <c r="CN101" s="441"/>
      <c r="CO101" s="216" t="s">
        <v>776</v>
      </c>
      <c r="CP101" s="216"/>
      <c r="CS101" s="7"/>
      <c r="CV101" s="7"/>
      <c r="DA101" s="100"/>
      <c r="DB101" s="146"/>
      <c r="DC101" s="7"/>
      <c r="DD101" s="7"/>
    </row>
    <row r="102" spans="1:110" s="20" customFormat="1" ht="40.9" customHeight="1">
      <c r="A102" s="114" t="s">
        <v>50</v>
      </c>
      <c r="B102" s="214" t="s">
        <v>163</v>
      </c>
      <c r="C102" s="114"/>
      <c r="D102" s="216"/>
      <c r="E102" s="114"/>
      <c r="F102" s="114"/>
      <c r="G102" s="114"/>
      <c r="H102" s="114"/>
      <c r="I102" s="114"/>
      <c r="J102" s="236">
        <f>J103</f>
        <v>24855</v>
      </c>
      <c r="K102" s="236">
        <f t="shared" ref="K102:BV102" si="301">K103</f>
        <v>24855</v>
      </c>
      <c r="L102" s="236">
        <f t="shared" si="301"/>
        <v>0</v>
      </c>
      <c r="M102" s="236">
        <f t="shared" si="301"/>
        <v>0</v>
      </c>
      <c r="N102" s="236">
        <f t="shared" si="301"/>
        <v>0</v>
      </c>
      <c r="O102" s="236">
        <f t="shared" si="301"/>
        <v>0</v>
      </c>
      <c r="P102" s="236">
        <f t="shared" si="301"/>
        <v>0</v>
      </c>
      <c r="Q102" s="236">
        <f t="shared" si="301"/>
        <v>0</v>
      </c>
      <c r="R102" s="236">
        <f t="shared" si="301"/>
        <v>0</v>
      </c>
      <c r="S102" s="236">
        <f t="shared" si="301"/>
        <v>0</v>
      </c>
      <c r="T102" s="236">
        <f t="shared" si="301"/>
        <v>0</v>
      </c>
      <c r="U102" s="236">
        <f t="shared" si="301"/>
        <v>0</v>
      </c>
      <c r="V102" s="236">
        <f t="shared" si="301"/>
        <v>0</v>
      </c>
      <c r="W102" s="236">
        <f t="shared" si="301"/>
        <v>0</v>
      </c>
      <c r="X102" s="236">
        <f t="shared" si="301"/>
        <v>0</v>
      </c>
      <c r="Y102" s="236">
        <f t="shared" si="301"/>
        <v>0</v>
      </c>
      <c r="Z102" s="236">
        <f t="shared" si="301"/>
        <v>0</v>
      </c>
      <c r="AA102" s="236">
        <f t="shared" si="301"/>
        <v>0</v>
      </c>
      <c r="AB102" s="236">
        <f t="shared" si="301"/>
        <v>0</v>
      </c>
      <c r="AC102" s="236">
        <f t="shared" si="301"/>
        <v>0</v>
      </c>
      <c r="AD102" s="236">
        <f t="shared" si="301"/>
        <v>0</v>
      </c>
      <c r="AE102" s="236">
        <f t="shared" si="301"/>
        <v>0</v>
      </c>
      <c r="AF102" s="236">
        <f t="shared" si="301"/>
        <v>0</v>
      </c>
      <c r="AG102" s="236">
        <f t="shared" si="301"/>
        <v>0</v>
      </c>
      <c r="AH102" s="236">
        <f t="shared" si="301"/>
        <v>0</v>
      </c>
      <c r="AI102" s="236">
        <f t="shared" si="301"/>
        <v>0</v>
      </c>
      <c r="AJ102" s="236">
        <f t="shared" si="301"/>
        <v>0</v>
      </c>
      <c r="AK102" s="236">
        <f t="shared" si="301"/>
        <v>0</v>
      </c>
      <c r="AL102" s="236">
        <f t="shared" si="301"/>
        <v>0</v>
      </c>
      <c r="AM102" s="236">
        <f t="shared" si="301"/>
        <v>0</v>
      </c>
      <c r="AN102" s="236">
        <f t="shared" si="301"/>
        <v>0</v>
      </c>
      <c r="AO102" s="236">
        <f t="shared" si="301"/>
        <v>0</v>
      </c>
      <c r="AP102" s="236">
        <f t="shared" si="301"/>
        <v>0</v>
      </c>
      <c r="AQ102" s="236">
        <f t="shared" si="301"/>
        <v>0</v>
      </c>
      <c r="AR102" s="236">
        <f t="shared" si="301"/>
        <v>0</v>
      </c>
      <c r="AS102" s="236">
        <f t="shared" si="301"/>
        <v>0</v>
      </c>
      <c r="AT102" s="236">
        <f t="shared" si="301"/>
        <v>0</v>
      </c>
      <c r="AU102" s="236">
        <f t="shared" si="301"/>
        <v>0</v>
      </c>
      <c r="AV102" s="236">
        <f t="shared" si="301"/>
        <v>0</v>
      </c>
      <c r="AW102" s="236">
        <f t="shared" si="301"/>
        <v>0</v>
      </c>
      <c r="AX102" s="236">
        <f t="shared" si="301"/>
        <v>0</v>
      </c>
      <c r="AY102" s="236">
        <f t="shared" si="301"/>
        <v>0</v>
      </c>
      <c r="AZ102" s="236">
        <f t="shared" si="301"/>
        <v>0</v>
      </c>
      <c r="BA102" s="236">
        <f t="shared" si="301"/>
        <v>0</v>
      </c>
      <c r="BB102" s="236">
        <f t="shared" si="301"/>
        <v>0</v>
      </c>
      <c r="BC102" s="236">
        <f t="shared" si="301"/>
        <v>0</v>
      </c>
      <c r="BD102" s="236">
        <f t="shared" si="301"/>
        <v>0</v>
      </c>
      <c r="BE102" s="236">
        <f t="shared" si="301"/>
        <v>0</v>
      </c>
      <c r="BF102" s="236">
        <f t="shared" si="301"/>
        <v>0</v>
      </c>
      <c r="BG102" s="236" t="e">
        <f t="shared" si="301"/>
        <v>#REF!</v>
      </c>
      <c r="BH102" s="236">
        <f t="shared" si="301"/>
        <v>0</v>
      </c>
      <c r="BI102" s="236">
        <f t="shared" si="301"/>
        <v>0</v>
      </c>
      <c r="BJ102" s="236">
        <f t="shared" si="301"/>
        <v>0</v>
      </c>
      <c r="BK102" s="236">
        <f t="shared" si="301"/>
        <v>0</v>
      </c>
      <c r="BL102" s="236">
        <f t="shared" si="301"/>
        <v>0</v>
      </c>
      <c r="BM102" s="236">
        <f t="shared" si="301"/>
        <v>0</v>
      </c>
      <c r="BN102" s="236">
        <f t="shared" si="301"/>
        <v>0</v>
      </c>
      <c r="BO102" s="236">
        <f t="shared" si="301"/>
        <v>0</v>
      </c>
      <c r="BP102" s="236">
        <f t="shared" si="301"/>
        <v>0</v>
      </c>
      <c r="BQ102" s="236">
        <f t="shared" si="301"/>
        <v>100</v>
      </c>
      <c r="BR102" s="236">
        <f t="shared" si="301"/>
        <v>0</v>
      </c>
      <c r="BS102" s="236">
        <f t="shared" si="301"/>
        <v>0</v>
      </c>
      <c r="BT102" s="236">
        <f t="shared" si="301"/>
        <v>0</v>
      </c>
      <c r="BU102" s="236">
        <f t="shared" si="301"/>
        <v>0</v>
      </c>
      <c r="BV102" s="236">
        <f t="shared" si="301"/>
        <v>100</v>
      </c>
      <c r="BW102" s="236">
        <f t="shared" ref="BW102:CB102" si="302">BW103</f>
        <v>0</v>
      </c>
      <c r="BX102" s="236">
        <f t="shared" si="302"/>
        <v>100</v>
      </c>
      <c r="BY102" s="236">
        <f t="shared" si="302"/>
        <v>0</v>
      </c>
      <c r="BZ102" s="236">
        <f t="shared" si="302"/>
        <v>0</v>
      </c>
      <c r="CA102" s="236">
        <f t="shared" si="302"/>
        <v>0</v>
      </c>
      <c r="CB102" s="236">
        <f t="shared" si="302"/>
        <v>0</v>
      </c>
      <c r="CC102" s="236">
        <f t="shared" ref="CC102" si="303">CC103</f>
        <v>0</v>
      </c>
      <c r="CD102" s="236">
        <f t="shared" ref="CD102" si="304">CD103</f>
        <v>2500</v>
      </c>
      <c r="CE102" s="236">
        <f t="shared" ref="CE102" si="305">CE103</f>
        <v>2500</v>
      </c>
      <c r="CF102" s="236">
        <f t="shared" ref="CF102" si="306">CF103</f>
        <v>2500</v>
      </c>
      <c r="CG102" s="236">
        <f t="shared" ref="CG102" si="307">CG103</f>
        <v>0</v>
      </c>
      <c r="CH102" s="236">
        <f t="shared" ref="CH102:CI102" si="308">CH103</f>
        <v>0</v>
      </c>
      <c r="CI102" s="236">
        <f t="shared" si="308"/>
        <v>0</v>
      </c>
      <c r="CJ102" s="236" t="e">
        <f>#REF!+CJ103</f>
        <v>#REF!</v>
      </c>
      <c r="CK102" s="538"/>
      <c r="CL102" s="538"/>
      <c r="CM102" s="538"/>
      <c r="CN102" s="538" t="e">
        <f>#REF!+CN103</f>
        <v>#REF!</v>
      </c>
      <c r="CO102" s="114"/>
      <c r="CP102" s="114"/>
      <c r="CS102" s="7" t="e">
        <f>J102-#REF!-#REF!</f>
        <v>#REF!</v>
      </c>
      <c r="CV102" s="7">
        <v>0</v>
      </c>
      <c r="DA102" s="236"/>
      <c r="DB102" s="146"/>
      <c r="DC102" s="7"/>
      <c r="DD102" s="7"/>
    </row>
    <row r="103" spans="1:110" s="20" customFormat="1" ht="40.9" customHeight="1">
      <c r="A103" s="215" t="s">
        <v>37</v>
      </c>
      <c r="B103" s="214" t="s">
        <v>1064</v>
      </c>
      <c r="C103" s="114"/>
      <c r="D103" s="216"/>
      <c r="E103" s="114"/>
      <c r="F103" s="114"/>
      <c r="G103" s="114"/>
      <c r="H103" s="114"/>
      <c r="I103" s="114"/>
      <c r="J103" s="236">
        <f>SUM(J104:J105)</f>
        <v>24855</v>
      </c>
      <c r="K103" s="236">
        <f t="shared" ref="K103:BV103" si="309">SUM(K104:K105)</f>
        <v>24855</v>
      </c>
      <c r="L103" s="236">
        <f t="shared" si="309"/>
        <v>0</v>
      </c>
      <c r="M103" s="236">
        <f t="shared" si="309"/>
        <v>0</v>
      </c>
      <c r="N103" s="236">
        <f t="shared" si="309"/>
        <v>0</v>
      </c>
      <c r="O103" s="236">
        <f t="shared" si="309"/>
        <v>0</v>
      </c>
      <c r="P103" s="236">
        <f t="shared" si="309"/>
        <v>0</v>
      </c>
      <c r="Q103" s="236">
        <f t="shared" si="309"/>
        <v>0</v>
      </c>
      <c r="R103" s="236">
        <f t="shared" si="309"/>
        <v>0</v>
      </c>
      <c r="S103" s="236">
        <f t="shared" si="309"/>
        <v>0</v>
      </c>
      <c r="T103" s="236">
        <f t="shared" si="309"/>
        <v>0</v>
      </c>
      <c r="U103" s="236">
        <f t="shared" si="309"/>
        <v>0</v>
      </c>
      <c r="V103" s="236">
        <f t="shared" si="309"/>
        <v>0</v>
      </c>
      <c r="W103" s="236">
        <f t="shared" si="309"/>
        <v>0</v>
      </c>
      <c r="X103" s="236">
        <f t="shared" si="309"/>
        <v>0</v>
      </c>
      <c r="Y103" s="236">
        <f t="shared" si="309"/>
        <v>0</v>
      </c>
      <c r="Z103" s="236">
        <f t="shared" si="309"/>
        <v>0</v>
      </c>
      <c r="AA103" s="236">
        <f t="shared" si="309"/>
        <v>0</v>
      </c>
      <c r="AB103" s="236">
        <f t="shared" si="309"/>
        <v>0</v>
      </c>
      <c r="AC103" s="236">
        <f t="shared" si="309"/>
        <v>0</v>
      </c>
      <c r="AD103" s="236">
        <f t="shared" si="309"/>
        <v>0</v>
      </c>
      <c r="AE103" s="236">
        <f t="shared" si="309"/>
        <v>0</v>
      </c>
      <c r="AF103" s="236">
        <f t="shared" si="309"/>
        <v>0</v>
      </c>
      <c r="AG103" s="236">
        <f t="shared" si="309"/>
        <v>0</v>
      </c>
      <c r="AH103" s="236">
        <f t="shared" si="309"/>
        <v>0</v>
      </c>
      <c r="AI103" s="236">
        <f t="shared" si="309"/>
        <v>0</v>
      </c>
      <c r="AJ103" s="236">
        <f t="shared" si="309"/>
        <v>0</v>
      </c>
      <c r="AK103" s="236">
        <f t="shared" si="309"/>
        <v>0</v>
      </c>
      <c r="AL103" s="236">
        <f t="shared" si="309"/>
        <v>0</v>
      </c>
      <c r="AM103" s="236">
        <f t="shared" si="309"/>
        <v>0</v>
      </c>
      <c r="AN103" s="236">
        <f t="shared" si="309"/>
        <v>0</v>
      </c>
      <c r="AO103" s="236">
        <f t="shared" si="309"/>
        <v>0</v>
      </c>
      <c r="AP103" s="236">
        <f t="shared" si="309"/>
        <v>0</v>
      </c>
      <c r="AQ103" s="236">
        <f t="shared" si="309"/>
        <v>0</v>
      </c>
      <c r="AR103" s="236">
        <f t="shared" si="309"/>
        <v>0</v>
      </c>
      <c r="AS103" s="236">
        <f t="shared" si="309"/>
        <v>0</v>
      </c>
      <c r="AT103" s="236">
        <f t="shared" si="309"/>
        <v>0</v>
      </c>
      <c r="AU103" s="236">
        <f t="shared" si="309"/>
        <v>0</v>
      </c>
      <c r="AV103" s="236">
        <f t="shared" si="309"/>
        <v>0</v>
      </c>
      <c r="AW103" s="236">
        <f t="shared" si="309"/>
        <v>0</v>
      </c>
      <c r="AX103" s="236">
        <f t="shared" si="309"/>
        <v>0</v>
      </c>
      <c r="AY103" s="236">
        <f t="shared" si="309"/>
        <v>0</v>
      </c>
      <c r="AZ103" s="236">
        <f t="shared" si="309"/>
        <v>0</v>
      </c>
      <c r="BA103" s="236">
        <f t="shared" si="309"/>
        <v>0</v>
      </c>
      <c r="BB103" s="236">
        <f t="shared" si="309"/>
        <v>0</v>
      </c>
      <c r="BC103" s="236">
        <f t="shared" si="309"/>
        <v>0</v>
      </c>
      <c r="BD103" s="236">
        <f t="shared" si="309"/>
        <v>0</v>
      </c>
      <c r="BE103" s="236">
        <f t="shared" si="309"/>
        <v>0</v>
      </c>
      <c r="BF103" s="236">
        <f t="shared" si="309"/>
        <v>0</v>
      </c>
      <c r="BG103" s="236" t="e">
        <f t="shared" si="309"/>
        <v>#REF!</v>
      </c>
      <c r="BH103" s="236">
        <f t="shared" si="309"/>
        <v>0</v>
      </c>
      <c r="BI103" s="236">
        <f t="shared" si="309"/>
        <v>0</v>
      </c>
      <c r="BJ103" s="236">
        <f t="shared" si="309"/>
        <v>0</v>
      </c>
      <c r="BK103" s="236">
        <f t="shared" si="309"/>
        <v>0</v>
      </c>
      <c r="BL103" s="236">
        <f t="shared" si="309"/>
        <v>0</v>
      </c>
      <c r="BM103" s="236">
        <f t="shared" si="309"/>
        <v>0</v>
      </c>
      <c r="BN103" s="236">
        <f t="shared" si="309"/>
        <v>0</v>
      </c>
      <c r="BO103" s="236">
        <f t="shared" si="309"/>
        <v>0</v>
      </c>
      <c r="BP103" s="236">
        <f t="shared" si="309"/>
        <v>0</v>
      </c>
      <c r="BQ103" s="236">
        <f t="shared" si="309"/>
        <v>100</v>
      </c>
      <c r="BR103" s="236">
        <f t="shared" si="309"/>
        <v>0</v>
      </c>
      <c r="BS103" s="236">
        <f t="shared" si="309"/>
        <v>0</v>
      </c>
      <c r="BT103" s="236">
        <f t="shared" si="309"/>
        <v>0</v>
      </c>
      <c r="BU103" s="236">
        <f t="shared" si="309"/>
        <v>0</v>
      </c>
      <c r="BV103" s="236">
        <f t="shared" si="309"/>
        <v>100</v>
      </c>
      <c r="BW103" s="236">
        <f t="shared" ref="BW103:CI103" si="310">SUM(BW104:BW105)</f>
        <v>0</v>
      </c>
      <c r="BX103" s="236">
        <f t="shared" si="310"/>
        <v>100</v>
      </c>
      <c r="BY103" s="236">
        <f t="shared" si="310"/>
        <v>0</v>
      </c>
      <c r="BZ103" s="236">
        <f t="shared" si="310"/>
        <v>0</v>
      </c>
      <c r="CA103" s="236">
        <f t="shared" si="310"/>
        <v>0</v>
      </c>
      <c r="CB103" s="236">
        <f t="shared" si="310"/>
        <v>0</v>
      </c>
      <c r="CC103" s="236">
        <f t="shared" si="310"/>
        <v>0</v>
      </c>
      <c r="CD103" s="236">
        <f t="shared" si="310"/>
        <v>2500</v>
      </c>
      <c r="CE103" s="236">
        <f t="shared" si="310"/>
        <v>2500</v>
      </c>
      <c r="CF103" s="236">
        <f t="shared" si="310"/>
        <v>2500</v>
      </c>
      <c r="CG103" s="236">
        <f t="shared" si="310"/>
        <v>0</v>
      </c>
      <c r="CH103" s="236">
        <f t="shared" ref="CH103" si="311">SUM(CH104:CH105)</f>
        <v>0</v>
      </c>
      <c r="CI103" s="236">
        <f t="shared" si="310"/>
        <v>0</v>
      </c>
      <c r="CJ103" s="236"/>
      <c r="CK103" s="538"/>
      <c r="CL103" s="538"/>
      <c r="CM103" s="538"/>
      <c r="CN103" s="538">
        <f t="shared" ref="CN103" si="312">SUM(CN104:CN105)</f>
        <v>2500</v>
      </c>
      <c r="CO103" s="114"/>
      <c r="CP103" s="114"/>
      <c r="CS103" s="7"/>
      <c r="CV103" s="7"/>
      <c r="DA103" s="236"/>
      <c r="DB103" s="146"/>
      <c r="DC103" s="7"/>
      <c r="DD103" s="7"/>
    </row>
    <row r="104" spans="1:110" s="20" customFormat="1" ht="73.5" customHeight="1">
      <c r="A104" s="216">
        <v>1</v>
      </c>
      <c r="B104" s="328" t="s">
        <v>1111</v>
      </c>
      <c r="C104" s="216"/>
      <c r="D104" s="216" t="s">
        <v>142</v>
      </c>
      <c r="E104" s="216"/>
      <c r="F104" s="216"/>
      <c r="G104" s="216"/>
      <c r="H104" s="237" t="s">
        <v>621</v>
      </c>
      <c r="I104" s="216" t="s">
        <v>1150</v>
      </c>
      <c r="J104" s="220">
        <v>15000</v>
      </c>
      <c r="K104" s="218">
        <v>15000</v>
      </c>
      <c r="L104" s="218"/>
      <c r="M104" s="218"/>
      <c r="N104" s="218"/>
      <c r="O104" s="236"/>
      <c r="P104" s="236"/>
      <c r="Q104" s="218"/>
      <c r="R104" s="218"/>
      <c r="S104" s="218"/>
      <c r="T104" s="218"/>
      <c r="U104" s="218"/>
      <c r="V104" s="218"/>
      <c r="W104" s="218"/>
      <c r="X104" s="218"/>
      <c r="Y104" s="218"/>
      <c r="Z104" s="218"/>
      <c r="AA104" s="218"/>
      <c r="AB104" s="218"/>
      <c r="AC104" s="218"/>
      <c r="AD104" s="218"/>
      <c r="AE104" s="218"/>
      <c r="AF104" s="218"/>
      <c r="AG104" s="218"/>
      <c r="AH104" s="218"/>
      <c r="AI104" s="218"/>
      <c r="AJ104" s="218"/>
      <c r="AK104" s="218"/>
      <c r="AL104" s="218"/>
      <c r="AM104" s="218"/>
      <c r="AN104" s="218"/>
      <c r="AO104" s="218"/>
      <c r="AP104" s="218"/>
      <c r="AQ104" s="218"/>
      <c r="AR104" s="218"/>
      <c r="AS104" s="218"/>
      <c r="AT104" s="218"/>
      <c r="AU104" s="100"/>
      <c r="AV104" s="100"/>
      <c r="AW104" s="100"/>
      <c r="AX104" s="100"/>
      <c r="AY104" s="185"/>
      <c r="AZ104" s="218"/>
      <c r="BA104" s="218"/>
      <c r="BB104" s="218"/>
      <c r="BC104" s="218"/>
      <c r="BD104" s="100"/>
      <c r="BE104" s="100"/>
      <c r="BF104" s="100"/>
      <c r="BG104" s="100" t="e">
        <f>#REF!+AV104</f>
        <v>#REF!</v>
      </c>
      <c r="BH104" s="218"/>
      <c r="BI104" s="218"/>
      <c r="BJ104" s="218"/>
      <c r="BK104" s="218"/>
      <c r="BL104" s="218"/>
      <c r="BM104" s="218"/>
      <c r="BN104" s="218"/>
      <c r="BO104" s="218"/>
      <c r="BP104" s="218"/>
      <c r="BQ104" s="218">
        <v>50</v>
      </c>
      <c r="BR104" s="218"/>
      <c r="BS104" s="218"/>
      <c r="BT104" s="218"/>
      <c r="BU104" s="218"/>
      <c r="BV104" s="100">
        <f t="shared" ref="BV104:BV105" si="313">BQ104</f>
        <v>50</v>
      </c>
      <c r="BW104" s="100">
        <f t="shared" ref="BW104:BW105" si="314">BR104</f>
        <v>0</v>
      </c>
      <c r="BX104" s="100">
        <f t="shared" ref="BX104:BX105" si="315">AU104+BQ104</f>
        <v>50</v>
      </c>
      <c r="BY104" s="218"/>
      <c r="BZ104" s="647"/>
      <c r="CA104" s="647"/>
      <c r="CB104" s="218"/>
      <c r="CC104" s="218"/>
      <c r="CD104" s="100">
        <f t="shared" ref="CD104:CD105" si="316">CF104</f>
        <v>1500</v>
      </c>
      <c r="CE104" s="100">
        <f t="shared" ref="CE104:CE105" si="317">SUM(CF104:CI104)</f>
        <v>1500</v>
      </c>
      <c r="CF104" s="100">
        <v>1500</v>
      </c>
      <c r="CG104" s="218"/>
      <c r="CH104" s="218"/>
      <c r="CI104" s="218"/>
      <c r="CJ104" s="218"/>
      <c r="CK104" s="441"/>
      <c r="CL104" s="441"/>
      <c r="CM104" s="441"/>
      <c r="CN104" s="441">
        <f>CF104-CL104</f>
        <v>1500</v>
      </c>
      <c r="CO104" s="216" t="s">
        <v>454</v>
      </c>
      <c r="CP104" s="114"/>
      <c r="CS104" s="7"/>
      <c r="CV104" s="7"/>
      <c r="DA104" s="100"/>
      <c r="DB104" s="146"/>
      <c r="DC104" s="7"/>
      <c r="DD104" s="7"/>
    </row>
    <row r="105" spans="1:110" s="20" customFormat="1" ht="87.75" customHeight="1">
      <c r="A105" s="216">
        <v>2</v>
      </c>
      <c r="B105" s="228" t="s">
        <v>705</v>
      </c>
      <c r="C105" s="216"/>
      <c r="D105" s="216" t="s">
        <v>142</v>
      </c>
      <c r="E105" s="216"/>
      <c r="F105" s="216"/>
      <c r="G105" s="216"/>
      <c r="H105" s="237" t="s">
        <v>621</v>
      </c>
      <c r="I105" s="216" t="s">
        <v>1151</v>
      </c>
      <c r="J105" s="220">
        <v>9855</v>
      </c>
      <c r="K105" s="220">
        <v>9855</v>
      </c>
      <c r="L105" s="220"/>
      <c r="M105" s="220"/>
      <c r="N105" s="220"/>
      <c r="O105" s="100"/>
      <c r="P105" s="100"/>
      <c r="Q105" s="100"/>
      <c r="R105" s="100"/>
      <c r="S105" s="100"/>
      <c r="T105" s="100"/>
      <c r="U105" s="100"/>
      <c r="V105" s="100"/>
      <c r="W105" s="100"/>
      <c r="X105" s="100"/>
      <c r="Y105" s="100"/>
      <c r="Z105" s="100"/>
      <c r="AA105" s="100"/>
      <c r="AB105" s="100"/>
      <c r="AC105" s="100"/>
      <c r="AD105" s="100"/>
      <c r="AE105" s="100"/>
      <c r="AF105" s="100"/>
      <c r="AG105" s="100"/>
      <c r="AH105" s="100"/>
      <c r="AI105" s="100"/>
      <c r="AJ105" s="100"/>
      <c r="AK105" s="100"/>
      <c r="AL105" s="100"/>
      <c r="AM105" s="100"/>
      <c r="AN105" s="100"/>
      <c r="AO105" s="100"/>
      <c r="AP105" s="100"/>
      <c r="AQ105" s="100"/>
      <c r="AR105" s="100"/>
      <c r="AS105" s="100"/>
      <c r="AT105" s="100"/>
      <c r="AU105" s="100"/>
      <c r="AV105" s="100"/>
      <c r="AW105" s="100"/>
      <c r="AX105" s="100"/>
      <c r="AY105" s="99"/>
      <c r="AZ105" s="100"/>
      <c r="BA105" s="100"/>
      <c r="BB105" s="100"/>
      <c r="BC105" s="100"/>
      <c r="BD105" s="100"/>
      <c r="BE105" s="100"/>
      <c r="BF105" s="100"/>
      <c r="BG105" s="100" t="e">
        <f>#REF!+AV105</f>
        <v>#REF!</v>
      </c>
      <c r="BH105" s="100"/>
      <c r="BI105" s="100"/>
      <c r="BJ105" s="100"/>
      <c r="BK105" s="100"/>
      <c r="BL105" s="100"/>
      <c r="BM105" s="100"/>
      <c r="BN105" s="100"/>
      <c r="BO105" s="100"/>
      <c r="BP105" s="100"/>
      <c r="BQ105" s="100">
        <v>50</v>
      </c>
      <c r="BR105" s="100"/>
      <c r="BS105" s="100"/>
      <c r="BT105" s="100"/>
      <c r="BU105" s="100"/>
      <c r="BV105" s="100">
        <f t="shared" si="313"/>
        <v>50</v>
      </c>
      <c r="BW105" s="100">
        <f t="shared" si="314"/>
        <v>0</v>
      </c>
      <c r="BX105" s="100">
        <f t="shared" si="315"/>
        <v>50</v>
      </c>
      <c r="BY105" s="100"/>
      <c r="BZ105" s="441"/>
      <c r="CA105" s="441"/>
      <c r="CB105" s="100"/>
      <c r="CC105" s="100"/>
      <c r="CD105" s="100">
        <f t="shared" si="316"/>
        <v>1000</v>
      </c>
      <c r="CE105" s="100">
        <f t="shared" si="317"/>
        <v>1000</v>
      </c>
      <c r="CF105" s="100">
        <v>1000</v>
      </c>
      <c r="CG105" s="100"/>
      <c r="CH105" s="100"/>
      <c r="CI105" s="100"/>
      <c r="CJ105" s="100"/>
      <c r="CK105" s="441"/>
      <c r="CL105" s="441"/>
      <c r="CM105" s="441"/>
      <c r="CN105" s="441">
        <f>CF105-CL105</f>
        <v>1000</v>
      </c>
      <c r="CO105" s="216" t="s">
        <v>454</v>
      </c>
      <c r="CP105" s="216"/>
      <c r="CQ105" s="18"/>
      <c r="CS105" s="7"/>
      <c r="CT105" s="18"/>
      <c r="CU105" s="18"/>
      <c r="CV105" s="7"/>
      <c r="DA105" s="100"/>
      <c r="DB105" s="146"/>
      <c r="DC105" s="7"/>
      <c r="DD105" s="7"/>
    </row>
    <row r="106" spans="1:110" s="20" customFormat="1" ht="46.5" customHeight="1">
      <c r="A106" s="114" t="s">
        <v>62</v>
      </c>
      <c r="B106" s="214" t="s">
        <v>171</v>
      </c>
      <c r="C106" s="114"/>
      <c r="D106" s="216" t="s">
        <v>142</v>
      </c>
      <c r="E106" s="114">
        <f>E107</f>
        <v>0</v>
      </c>
      <c r="F106" s="114"/>
      <c r="G106" s="114"/>
      <c r="H106" s="114"/>
      <c r="I106" s="114"/>
      <c r="J106" s="236">
        <f t="shared" ref="J106:N106" si="318">J107</f>
        <v>0</v>
      </c>
      <c r="K106" s="236">
        <f t="shared" si="318"/>
        <v>0</v>
      </c>
      <c r="L106" s="236">
        <f t="shared" si="318"/>
        <v>0</v>
      </c>
      <c r="M106" s="236">
        <f t="shared" si="318"/>
        <v>0</v>
      </c>
      <c r="N106" s="236">
        <f t="shared" si="318"/>
        <v>0</v>
      </c>
      <c r="O106" s="100" t="e">
        <f>#REF!</f>
        <v>#REF!</v>
      </c>
      <c r="P106" s="100" t="e">
        <f>#REF!</f>
        <v>#REF!</v>
      </c>
      <c r="Q106" s="236">
        <f t="shared" ref="Q106:AD106" si="319">Q107</f>
        <v>0</v>
      </c>
      <c r="R106" s="236">
        <f t="shared" si="319"/>
        <v>0</v>
      </c>
      <c r="S106" s="236">
        <f t="shared" si="319"/>
        <v>0</v>
      </c>
      <c r="T106" s="236">
        <f t="shared" si="319"/>
        <v>0</v>
      </c>
      <c r="U106" s="236">
        <f t="shared" si="319"/>
        <v>0</v>
      </c>
      <c r="V106" s="236">
        <f t="shared" si="319"/>
        <v>0</v>
      </c>
      <c r="W106" s="236">
        <f t="shared" si="319"/>
        <v>0</v>
      </c>
      <c r="X106" s="236">
        <f t="shared" si="319"/>
        <v>0</v>
      </c>
      <c r="Y106" s="236">
        <f t="shared" si="319"/>
        <v>0</v>
      </c>
      <c r="Z106" s="236">
        <f t="shared" si="319"/>
        <v>0</v>
      </c>
      <c r="AA106" s="236">
        <f t="shared" si="319"/>
        <v>0</v>
      </c>
      <c r="AB106" s="236">
        <f t="shared" si="319"/>
        <v>0</v>
      </c>
      <c r="AC106" s="236">
        <f>AC107</f>
        <v>0</v>
      </c>
      <c r="AD106" s="236">
        <f t="shared" si="319"/>
        <v>0</v>
      </c>
      <c r="AE106" s="236">
        <f>AE107</f>
        <v>0</v>
      </c>
      <c r="AF106" s="236">
        <f t="shared" ref="AF106:AK106" si="320">AF107</f>
        <v>0</v>
      </c>
      <c r="AG106" s="236">
        <f t="shared" si="320"/>
        <v>0</v>
      </c>
      <c r="AH106" s="236">
        <f t="shared" si="320"/>
        <v>0</v>
      </c>
      <c r="AI106" s="236">
        <f t="shared" si="320"/>
        <v>0</v>
      </c>
      <c r="AJ106" s="236">
        <f t="shared" si="320"/>
        <v>0</v>
      </c>
      <c r="AK106" s="236">
        <f t="shared" si="320"/>
        <v>0</v>
      </c>
      <c r="AL106" s="236">
        <f>AL107</f>
        <v>0</v>
      </c>
      <c r="AM106" s="236">
        <f t="shared" ref="AM106:CJ106" si="321">AM107</f>
        <v>0</v>
      </c>
      <c r="AN106" s="236">
        <f t="shared" si="321"/>
        <v>0</v>
      </c>
      <c r="AO106" s="236">
        <f t="shared" si="321"/>
        <v>0</v>
      </c>
      <c r="AP106" s="236">
        <f t="shared" si="321"/>
        <v>0</v>
      </c>
      <c r="AQ106" s="236">
        <f t="shared" si="321"/>
        <v>0</v>
      </c>
      <c r="AR106" s="236">
        <f t="shared" si="321"/>
        <v>0</v>
      </c>
      <c r="AS106" s="236">
        <f t="shared" si="321"/>
        <v>0</v>
      </c>
      <c r="AT106" s="236">
        <f t="shared" si="321"/>
        <v>0</v>
      </c>
      <c r="AU106" s="236">
        <f t="shared" si="321"/>
        <v>0</v>
      </c>
      <c r="AV106" s="236">
        <f t="shared" si="321"/>
        <v>0</v>
      </c>
      <c r="AW106" s="236">
        <f t="shared" si="321"/>
        <v>0</v>
      </c>
      <c r="AX106" s="236">
        <f t="shared" si="321"/>
        <v>0</v>
      </c>
      <c r="AY106" s="185" t="e">
        <f>#REF!-AU106</f>
        <v>#REF!</v>
      </c>
      <c r="AZ106" s="236">
        <v>2500</v>
      </c>
      <c r="BA106" s="236">
        <v>2500</v>
      </c>
      <c r="BB106" s="236">
        <v>0</v>
      </c>
      <c r="BC106" s="236">
        <v>0</v>
      </c>
      <c r="BD106" s="236">
        <f t="shared" si="321"/>
        <v>0</v>
      </c>
      <c r="BE106" s="236">
        <f t="shared" si="321"/>
        <v>0</v>
      </c>
      <c r="BF106" s="236">
        <f t="shared" ref="BF106:BF142" si="322">BE106-AP106</f>
        <v>0</v>
      </c>
      <c r="BG106" s="100" t="e">
        <f>#REF!+AV106</f>
        <v>#REF!</v>
      </c>
      <c r="BH106" s="236">
        <v>0</v>
      </c>
      <c r="BI106" s="236">
        <v>0</v>
      </c>
      <c r="BJ106" s="236">
        <v>0</v>
      </c>
      <c r="BK106" s="236">
        <v>0</v>
      </c>
      <c r="BL106" s="236">
        <v>0</v>
      </c>
      <c r="BM106" s="236">
        <f t="shared" si="321"/>
        <v>0</v>
      </c>
      <c r="BN106" s="236">
        <f t="shared" si="321"/>
        <v>0</v>
      </c>
      <c r="BO106" s="236">
        <f t="shared" si="321"/>
        <v>0</v>
      </c>
      <c r="BP106" s="236">
        <f t="shared" si="321"/>
        <v>0</v>
      </c>
      <c r="BQ106" s="236">
        <f t="shared" si="321"/>
        <v>0</v>
      </c>
      <c r="BR106" s="236">
        <f t="shared" si="321"/>
        <v>0</v>
      </c>
      <c r="BS106" s="236">
        <f t="shared" si="321"/>
        <v>0</v>
      </c>
      <c r="BT106" s="236">
        <f t="shared" si="321"/>
        <v>0</v>
      </c>
      <c r="BU106" s="236">
        <f t="shared" si="321"/>
        <v>0</v>
      </c>
      <c r="BV106" s="236">
        <f t="shared" si="321"/>
        <v>0</v>
      </c>
      <c r="BW106" s="236">
        <f t="shared" si="321"/>
        <v>0</v>
      </c>
      <c r="BX106" s="236">
        <f t="shared" si="321"/>
        <v>0</v>
      </c>
      <c r="BY106" s="236">
        <f t="shared" si="321"/>
        <v>0</v>
      </c>
      <c r="BZ106" s="538"/>
      <c r="CA106" s="538"/>
      <c r="CB106" s="236">
        <f t="shared" si="321"/>
        <v>0</v>
      </c>
      <c r="CC106" s="236">
        <f t="shared" si="321"/>
        <v>0</v>
      </c>
      <c r="CD106" s="236">
        <f t="shared" si="321"/>
        <v>0</v>
      </c>
      <c r="CE106" s="236">
        <f t="shared" si="321"/>
        <v>0</v>
      </c>
      <c r="CF106" s="236">
        <f t="shared" si="321"/>
        <v>0</v>
      </c>
      <c r="CG106" s="236">
        <f t="shared" si="321"/>
        <v>0</v>
      </c>
      <c r="CH106" s="236">
        <f t="shared" si="321"/>
        <v>0</v>
      </c>
      <c r="CI106" s="236">
        <f t="shared" si="321"/>
        <v>0</v>
      </c>
      <c r="CJ106" s="236" t="e">
        <f t="shared" si="321"/>
        <v>#REF!</v>
      </c>
      <c r="CK106" s="538"/>
      <c r="CL106" s="538"/>
      <c r="CM106" s="538"/>
      <c r="CN106" s="538" t="e">
        <f t="shared" ref="CN106" si="323">CN107</f>
        <v>#REF!</v>
      </c>
      <c r="CO106" s="114"/>
      <c r="CP106" s="114"/>
      <c r="CS106" s="7" t="e">
        <f>J106-#REF!-#REF!</f>
        <v>#REF!</v>
      </c>
      <c r="CV106" s="7">
        <v>0</v>
      </c>
      <c r="DA106" s="236"/>
      <c r="DB106" s="146"/>
      <c r="DC106" s="7"/>
      <c r="DD106" s="7"/>
    </row>
    <row r="107" spans="1:110" s="20" customFormat="1" ht="49.9" customHeight="1">
      <c r="A107" s="215" t="s">
        <v>37</v>
      </c>
      <c r="B107" s="214" t="s">
        <v>1070</v>
      </c>
      <c r="C107" s="114"/>
      <c r="D107" s="216" t="s">
        <v>142</v>
      </c>
      <c r="E107" s="114"/>
      <c r="F107" s="114"/>
      <c r="G107" s="114"/>
      <c r="H107" s="114"/>
      <c r="I107" s="114"/>
      <c r="J107" s="236"/>
      <c r="K107" s="236"/>
      <c r="L107" s="236"/>
      <c r="M107" s="236"/>
      <c r="N107" s="236"/>
      <c r="O107" s="236"/>
      <c r="P107" s="236"/>
      <c r="Q107" s="236"/>
      <c r="R107" s="236"/>
      <c r="S107" s="236"/>
      <c r="T107" s="236"/>
      <c r="U107" s="236"/>
      <c r="V107" s="236"/>
      <c r="W107" s="236"/>
      <c r="X107" s="236"/>
      <c r="Y107" s="236"/>
      <c r="Z107" s="236"/>
      <c r="AA107" s="236"/>
      <c r="AB107" s="236"/>
      <c r="AC107" s="236"/>
      <c r="AD107" s="236"/>
      <c r="AE107" s="236"/>
      <c r="AF107" s="236"/>
      <c r="AG107" s="236"/>
      <c r="AH107" s="236"/>
      <c r="AI107" s="236"/>
      <c r="AJ107" s="236"/>
      <c r="AK107" s="236"/>
      <c r="AL107" s="236"/>
      <c r="AM107" s="236"/>
      <c r="AN107" s="236"/>
      <c r="AO107" s="236"/>
      <c r="AP107" s="236"/>
      <c r="AQ107" s="236"/>
      <c r="AR107" s="236"/>
      <c r="AS107" s="236"/>
      <c r="AT107" s="236"/>
      <c r="AU107" s="236"/>
      <c r="AV107" s="236"/>
      <c r="AW107" s="236"/>
      <c r="AX107" s="236"/>
      <c r="AY107" s="236"/>
      <c r="AZ107" s="236"/>
      <c r="BA107" s="236"/>
      <c r="BB107" s="236"/>
      <c r="BC107" s="236"/>
      <c r="BD107" s="236"/>
      <c r="BE107" s="236"/>
      <c r="BF107" s="236"/>
      <c r="BG107" s="236"/>
      <c r="BH107" s="236"/>
      <c r="BI107" s="236"/>
      <c r="BJ107" s="236"/>
      <c r="BK107" s="236"/>
      <c r="BL107" s="236"/>
      <c r="BM107" s="236"/>
      <c r="BN107" s="236"/>
      <c r="BO107" s="236"/>
      <c r="BP107" s="236"/>
      <c r="BQ107" s="236"/>
      <c r="BR107" s="236"/>
      <c r="BS107" s="236"/>
      <c r="BT107" s="236"/>
      <c r="BU107" s="236"/>
      <c r="BV107" s="236"/>
      <c r="BW107" s="236"/>
      <c r="BX107" s="236"/>
      <c r="BY107" s="236"/>
      <c r="BZ107" s="538"/>
      <c r="CA107" s="538"/>
      <c r="CB107" s="236"/>
      <c r="CC107" s="236"/>
      <c r="CD107" s="236"/>
      <c r="CE107" s="236"/>
      <c r="CF107" s="236"/>
      <c r="CG107" s="236"/>
      <c r="CH107" s="236"/>
      <c r="CI107" s="236"/>
      <c r="CJ107" s="236" t="e">
        <f>#REF!</f>
        <v>#REF!</v>
      </c>
      <c r="CK107" s="538"/>
      <c r="CL107" s="538"/>
      <c r="CM107" s="538"/>
      <c r="CN107" s="538" t="e">
        <f>#REF!</f>
        <v>#REF!</v>
      </c>
      <c r="CO107" s="114"/>
      <c r="CP107" s="114"/>
      <c r="CS107" s="7"/>
      <c r="CV107" s="7"/>
      <c r="DA107" s="236"/>
      <c r="DB107" s="146"/>
      <c r="DC107" s="7"/>
      <c r="DD107" s="7"/>
    </row>
    <row r="108" spans="1:110" s="20" customFormat="1" ht="38.25" customHeight="1">
      <c r="A108" s="114" t="s">
        <v>64</v>
      </c>
      <c r="B108" s="214" t="s">
        <v>78</v>
      </c>
      <c r="C108" s="114"/>
      <c r="D108" s="216"/>
      <c r="E108" s="114"/>
      <c r="F108" s="114"/>
      <c r="G108" s="114"/>
      <c r="H108" s="114"/>
      <c r="I108" s="114"/>
      <c r="J108" s="236">
        <f>SUM(J109:J110)</f>
        <v>1545764</v>
      </c>
      <c r="K108" s="236">
        <f t="shared" ref="K108:BV108" si="324">SUM(K109:K110)</f>
        <v>659118</v>
      </c>
      <c r="L108" s="236">
        <f t="shared" si="324"/>
        <v>0</v>
      </c>
      <c r="M108" s="236">
        <f t="shared" si="324"/>
        <v>0</v>
      </c>
      <c r="N108" s="236">
        <f t="shared" si="324"/>
        <v>0</v>
      </c>
      <c r="O108" s="236" t="e">
        <f t="shared" si="324"/>
        <v>#REF!</v>
      </c>
      <c r="P108" s="236" t="e">
        <f t="shared" si="324"/>
        <v>#REF!</v>
      </c>
      <c r="Q108" s="236" t="e">
        <f t="shared" si="324"/>
        <v>#REF!</v>
      </c>
      <c r="R108" s="236" t="e">
        <f t="shared" si="324"/>
        <v>#REF!</v>
      </c>
      <c r="S108" s="236">
        <f t="shared" si="324"/>
        <v>0</v>
      </c>
      <c r="T108" s="236" t="e">
        <f t="shared" si="324"/>
        <v>#REF!</v>
      </c>
      <c r="U108" s="236">
        <f t="shared" si="324"/>
        <v>0</v>
      </c>
      <c r="V108" s="236" t="e">
        <f t="shared" si="324"/>
        <v>#REF!</v>
      </c>
      <c r="W108" s="236" t="e">
        <f t="shared" si="324"/>
        <v>#REF!</v>
      </c>
      <c r="X108" s="236">
        <f t="shared" si="324"/>
        <v>0</v>
      </c>
      <c r="Y108" s="236" t="e">
        <f t="shared" si="324"/>
        <v>#REF!</v>
      </c>
      <c r="Z108" s="236">
        <f t="shared" si="324"/>
        <v>0</v>
      </c>
      <c r="AA108" s="236">
        <f t="shared" si="324"/>
        <v>0</v>
      </c>
      <c r="AB108" s="236" t="e">
        <f t="shared" si="324"/>
        <v>#REF!</v>
      </c>
      <c r="AC108" s="236" t="e">
        <f t="shared" si="324"/>
        <v>#REF!</v>
      </c>
      <c r="AD108" s="236">
        <f t="shared" si="324"/>
        <v>0</v>
      </c>
      <c r="AE108" s="236" t="e">
        <f t="shared" si="324"/>
        <v>#REF!</v>
      </c>
      <c r="AF108" s="236">
        <f t="shared" si="324"/>
        <v>0</v>
      </c>
      <c r="AG108" s="236">
        <f t="shared" si="324"/>
        <v>0</v>
      </c>
      <c r="AH108" s="236" t="e">
        <f t="shared" si="324"/>
        <v>#REF!</v>
      </c>
      <c r="AI108" s="236" t="e">
        <f t="shared" si="324"/>
        <v>#REF!</v>
      </c>
      <c r="AJ108" s="236">
        <f t="shared" si="324"/>
        <v>0</v>
      </c>
      <c r="AK108" s="236" t="e">
        <f t="shared" si="324"/>
        <v>#REF!</v>
      </c>
      <c r="AL108" s="236">
        <f t="shared" si="324"/>
        <v>0</v>
      </c>
      <c r="AM108" s="236">
        <f t="shared" si="324"/>
        <v>0</v>
      </c>
      <c r="AN108" s="236" t="e">
        <f t="shared" si="324"/>
        <v>#REF!</v>
      </c>
      <c r="AO108" s="236" t="e">
        <f t="shared" si="324"/>
        <v>#REF!</v>
      </c>
      <c r="AP108" s="236" t="e">
        <f t="shared" si="324"/>
        <v>#REF!</v>
      </c>
      <c r="AQ108" s="236" t="e">
        <f t="shared" si="324"/>
        <v>#REF!</v>
      </c>
      <c r="AR108" s="236">
        <f t="shared" si="324"/>
        <v>200</v>
      </c>
      <c r="AS108" s="236">
        <f t="shared" si="324"/>
        <v>200</v>
      </c>
      <c r="AT108" s="236" t="e">
        <f t="shared" si="324"/>
        <v>#REF!</v>
      </c>
      <c r="AU108" s="236">
        <f t="shared" si="324"/>
        <v>318220</v>
      </c>
      <c r="AV108" s="236" t="e">
        <f t="shared" si="324"/>
        <v>#REF!</v>
      </c>
      <c r="AW108" s="236" t="e">
        <f t="shared" si="324"/>
        <v>#REF!</v>
      </c>
      <c r="AX108" s="236" t="e">
        <f t="shared" si="324"/>
        <v>#REF!</v>
      </c>
      <c r="AY108" s="236" t="e">
        <f t="shared" si="324"/>
        <v>#REF!</v>
      </c>
      <c r="AZ108" s="236" t="e">
        <f t="shared" si="324"/>
        <v>#REF!</v>
      </c>
      <c r="BA108" s="236" t="e">
        <f t="shared" si="324"/>
        <v>#REF!</v>
      </c>
      <c r="BB108" s="236">
        <f t="shared" si="324"/>
        <v>0</v>
      </c>
      <c r="BC108" s="236">
        <f t="shared" si="324"/>
        <v>0</v>
      </c>
      <c r="BD108" s="236">
        <f t="shared" si="324"/>
        <v>15720</v>
      </c>
      <c r="BE108" s="236" t="e">
        <f t="shared" si="324"/>
        <v>#REF!</v>
      </c>
      <c r="BF108" s="236" t="e">
        <f t="shared" si="324"/>
        <v>#REF!</v>
      </c>
      <c r="BG108" s="236" t="e">
        <f t="shared" si="324"/>
        <v>#REF!</v>
      </c>
      <c r="BH108" s="236">
        <f t="shared" si="324"/>
        <v>251402</v>
      </c>
      <c r="BI108" s="236">
        <f t="shared" si="324"/>
        <v>11000</v>
      </c>
      <c r="BJ108" s="236">
        <f t="shared" si="324"/>
        <v>0</v>
      </c>
      <c r="BK108" s="236">
        <f t="shared" si="324"/>
        <v>0</v>
      </c>
      <c r="BL108" s="236">
        <f t="shared" si="324"/>
        <v>0</v>
      </c>
      <c r="BM108" s="236">
        <f t="shared" si="324"/>
        <v>0</v>
      </c>
      <c r="BN108" s="236">
        <f t="shared" si="324"/>
        <v>0</v>
      </c>
      <c r="BO108" s="236">
        <f t="shared" si="324"/>
        <v>0</v>
      </c>
      <c r="BP108" s="236">
        <f t="shared" si="324"/>
        <v>2000</v>
      </c>
      <c r="BQ108" s="236">
        <f t="shared" si="324"/>
        <v>253502</v>
      </c>
      <c r="BR108" s="236">
        <f t="shared" si="324"/>
        <v>13000</v>
      </c>
      <c r="BS108" s="236">
        <f t="shared" si="324"/>
        <v>0</v>
      </c>
      <c r="BT108" s="236">
        <f t="shared" si="324"/>
        <v>0</v>
      </c>
      <c r="BU108" s="236">
        <f t="shared" si="324"/>
        <v>0</v>
      </c>
      <c r="BV108" s="236">
        <f t="shared" si="324"/>
        <v>253502</v>
      </c>
      <c r="BW108" s="236">
        <f t="shared" ref="BW108:CI108" si="325">SUM(BW109:BW110)</f>
        <v>13000</v>
      </c>
      <c r="BX108" s="236">
        <f t="shared" si="325"/>
        <v>566647</v>
      </c>
      <c r="BY108" s="236">
        <f t="shared" si="325"/>
        <v>13000</v>
      </c>
      <c r="BZ108" s="236">
        <f t="shared" si="325"/>
        <v>0</v>
      </c>
      <c r="CA108" s="236">
        <f t="shared" si="325"/>
        <v>0</v>
      </c>
      <c r="CB108" s="236">
        <f t="shared" si="325"/>
        <v>0</v>
      </c>
      <c r="CC108" s="236" t="e">
        <f t="shared" si="325"/>
        <v>#REF!</v>
      </c>
      <c r="CD108" s="236">
        <f t="shared" si="325"/>
        <v>211428</v>
      </c>
      <c r="CE108" s="236">
        <f t="shared" si="325"/>
        <v>211428</v>
      </c>
      <c r="CF108" s="236">
        <f t="shared" si="325"/>
        <v>211428</v>
      </c>
      <c r="CG108" s="236">
        <f t="shared" si="325"/>
        <v>0</v>
      </c>
      <c r="CH108" s="236">
        <f t="shared" ref="CH108" si="326">SUM(CH109:CH110)</f>
        <v>0</v>
      </c>
      <c r="CI108" s="236">
        <f t="shared" si="325"/>
        <v>0</v>
      </c>
      <c r="CJ108" s="236">
        <f t="shared" ref="CJ108:CN108" si="327">CJ110</f>
        <v>0</v>
      </c>
      <c r="CK108" s="236">
        <f t="shared" si="327"/>
        <v>0</v>
      </c>
      <c r="CL108" s="236">
        <f t="shared" si="327"/>
        <v>0</v>
      </c>
      <c r="CM108" s="236">
        <f t="shared" si="327"/>
        <v>0</v>
      </c>
      <c r="CN108" s="236">
        <f t="shared" si="327"/>
        <v>131428</v>
      </c>
      <c r="CO108" s="114"/>
      <c r="CP108" s="114"/>
      <c r="CS108" s="7" t="e">
        <f>J108-#REF!-#REF!</f>
        <v>#REF!</v>
      </c>
      <c r="CV108" s="7">
        <v>0</v>
      </c>
      <c r="DA108" s="236"/>
      <c r="DB108" s="146"/>
      <c r="DC108" s="7"/>
      <c r="DD108" s="7"/>
    </row>
    <row r="109" spans="1:110" s="20" customFormat="1" ht="64.5" customHeight="1">
      <c r="A109" s="114" t="s">
        <v>37</v>
      </c>
      <c r="B109" s="214" t="s">
        <v>1070</v>
      </c>
      <c r="C109" s="114"/>
      <c r="D109" s="216"/>
      <c r="E109" s="114"/>
      <c r="F109" s="114"/>
      <c r="G109" s="114"/>
      <c r="H109" s="114"/>
      <c r="I109" s="114"/>
      <c r="J109" s="236"/>
      <c r="K109" s="236"/>
      <c r="L109" s="236"/>
      <c r="M109" s="236"/>
      <c r="N109" s="236"/>
      <c r="O109" s="236"/>
      <c r="P109" s="236"/>
      <c r="Q109" s="236"/>
      <c r="R109" s="236"/>
      <c r="S109" s="236"/>
      <c r="T109" s="236"/>
      <c r="U109" s="236"/>
      <c r="V109" s="236"/>
      <c r="W109" s="236"/>
      <c r="X109" s="236"/>
      <c r="Y109" s="236"/>
      <c r="Z109" s="236"/>
      <c r="AA109" s="236"/>
      <c r="AB109" s="236"/>
      <c r="AC109" s="236"/>
      <c r="AD109" s="236"/>
      <c r="AE109" s="236"/>
      <c r="AF109" s="236"/>
      <c r="AG109" s="236"/>
      <c r="AH109" s="236"/>
      <c r="AI109" s="236"/>
      <c r="AJ109" s="236"/>
      <c r="AK109" s="236"/>
      <c r="AL109" s="236"/>
      <c r="AM109" s="236"/>
      <c r="AN109" s="236"/>
      <c r="AO109" s="236"/>
      <c r="AP109" s="236"/>
      <c r="AQ109" s="236"/>
      <c r="AR109" s="236"/>
      <c r="AS109" s="236"/>
      <c r="AT109" s="236"/>
      <c r="AU109" s="236"/>
      <c r="AV109" s="236"/>
      <c r="AW109" s="236"/>
      <c r="AX109" s="236"/>
      <c r="AY109" s="236"/>
      <c r="AZ109" s="236"/>
      <c r="BA109" s="236"/>
      <c r="BB109" s="236"/>
      <c r="BC109" s="236"/>
      <c r="BD109" s="236"/>
      <c r="BE109" s="236"/>
      <c r="BF109" s="236"/>
      <c r="BG109" s="236"/>
      <c r="BH109" s="236"/>
      <c r="BI109" s="236"/>
      <c r="BJ109" s="236"/>
      <c r="BK109" s="236"/>
      <c r="BL109" s="236"/>
      <c r="BM109" s="236"/>
      <c r="BN109" s="236"/>
      <c r="BO109" s="236"/>
      <c r="BP109" s="236"/>
      <c r="BQ109" s="236"/>
      <c r="BR109" s="236"/>
      <c r="BS109" s="236"/>
      <c r="BT109" s="236"/>
      <c r="BU109" s="236"/>
      <c r="BV109" s="236"/>
      <c r="BW109" s="236"/>
      <c r="BX109" s="236"/>
      <c r="BY109" s="236"/>
      <c r="BZ109" s="538"/>
      <c r="CA109" s="538"/>
      <c r="CB109" s="236"/>
      <c r="CC109" s="236"/>
      <c r="CD109" s="236"/>
      <c r="CE109" s="236"/>
      <c r="CF109" s="236"/>
      <c r="CG109" s="236"/>
      <c r="CH109" s="236"/>
      <c r="CI109" s="236"/>
      <c r="CJ109" s="236">
        <f>SUM(CJ110:CJ112)</f>
        <v>0</v>
      </c>
      <c r="CK109" s="538"/>
      <c r="CL109" s="538"/>
      <c r="CM109" s="538"/>
      <c r="CN109" s="538" t="e">
        <f>SUM(#REF!)</f>
        <v>#REF!</v>
      </c>
      <c r="CO109" s="114"/>
      <c r="CP109" s="114" t="e">
        <f>#REF!</f>
        <v>#REF!</v>
      </c>
      <c r="CS109" s="7" t="e">
        <f>J109-#REF!-#REF!</f>
        <v>#REF!</v>
      </c>
      <c r="CV109" s="7">
        <v>0</v>
      </c>
      <c r="DA109" s="236"/>
      <c r="DB109" s="146"/>
      <c r="DC109" s="7"/>
      <c r="DD109" s="7"/>
    </row>
    <row r="110" spans="1:110" s="20" customFormat="1" ht="41.25" customHeight="1">
      <c r="A110" s="114" t="s">
        <v>45</v>
      </c>
      <c r="B110" s="214" t="s">
        <v>46</v>
      </c>
      <c r="C110" s="114"/>
      <c r="D110" s="216"/>
      <c r="E110" s="114"/>
      <c r="F110" s="114"/>
      <c r="G110" s="114"/>
      <c r="H110" s="114"/>
      <c r="I110" s="114"/>
      <c r="J110" s="99">
        <f t="shared" ref="J110:AO110" si="328">SUM(J111:J115)</f>
        <v>1545764</v>
      </c>
      <c r="K110" s="99">
        <f t="shared" si="328"/>
        <v>659118</v>
      </c>
      <c r="L110" s="99">
        <f t="shared" si="328"/>
        <v>0</v>
      </c>
      <c r="M110" s="99">
        <f t="shared" si="328"/>
        <v>0</v>
      </c>
      <c r="N110" s="99">
        <f t="shared" si="328"/>
        <v>0</v>
      </c>
      <c r="O110" s="99" t="e">
        <f t="shared" si="328"/>
        <v>#REF!</v>
      </c>
      <c r="P110" s="99" t="e">
        <f t="shared" si="328"/>
        <v>#REF!</v>
      </c>
      <c r="Q110" s="99" t="e">
        <f t="shared" si="328"/>
        <v>#REF!</v>
      </c>
      <c r="R110" s="99" t="e">
        <f t="shared" si="328"/>
        <v>#REF!</v>
      </c>
      <c r="S110" s="99">
        <f t="shared" si="328"/>
        <v>0</v>
      </c>
      <c r="T110" s="99" t="e">
        <f t="shared" si="328"/>
        <v>#REF!</v>
      </c>
      <c r="U110" s="99">
        <f t="shared" si="328"/>
        <v>0</v>
      </c>
      <c r="V110" s="99" t="e">
        <f t="shared" si="328"/>
        <v>#REF!</v>
      </c>
      <c r="W110" s="99" t="e">
        <f t="shared" si="328"/>
        <v>#REF!</v>
      </c>
      <c r="X110" s="99">
        <f t="shared" si="328"/>
        <v>0</v>
      </c>
      <c r="Y110" s="99" t="e">
        <f t="shared" si="328"/>
        <v>#REF!</v>
      </c>
      <c r="Z110" s="99">
        <f t="shared" si="328"/>
        <v>0</v>
      </c>
      <c r="AA110" s="99">
        <f t="shared" si="328"/>
        <v>0</v>
      </c>
      <c r="AB110" s="99" t="e">
        <f t="shared" si="328"/>
        <v>#REF!</v>
      </c>
      <c r="AC110" s="99" t="e">
        <f t="shared" si="328"/>
        <v>#REF!</v>
      </c>
      <c r="AD110" s="99">
        <f t="shared" si="328"/>
        <v>0</v>
      </c>
      <c r="AE110" s="99" t="e">
        <f t="shared" si="328"/>
        <v>#REF!</v>
      </c>
      <c r="AF110" s="99">
        <f t="shared" si="328"/>
        <v>0</v>
      </c>
      <c r="AG110" s="99">
        <f t="shared" si="328"/>
        <v>0</v>
      </c>
      <c r="AH110" s="99" t="e">
        <f t="shared" si="328"/>
        <v>#REF!</v>
      </c>
      <c r="AI110" s="99" t="e">
        <f t="shared" si="328"/>
        <v>#REF!</v>
      </c>
      <c r="AJ110" s="99">
        <f t="shared" si="328"/>
        <v>0</v>
      </c>
      <c r="AK110" s="99" t="e">
        <f t="shared" si="328"/>
        <v>#REF!</v>
      </c>
      <c r="AL110" s="99">
        <f t="shared" si="328"/>
        <v>0</v>
      </c>
      <c r="AM110" s="99">
        <f t="shared" si="328"/>
        <v>0</v>
      </c>
      <c r="AN110" s="99" t="e">
        <f t="shared" si="328"/>
        <v>#REF!</v>
      </c>
      <c r="AO110" s="99" t="e">
        <f t="shared" si="328"/>
        <v>#REF!</v>
      </c>
      <c r="AP110" s="99" t="e">
        <f t="shared" ref="AP110:BU110" si="329">SUM(AP111:AP115)</f>
        <v>#REF!</v>
      </c>
      <c r="AQ110" s="99" t="e">
        <f t="shared" si="329"/>
        <v>#REF!</v>
      </c>
      <c r="AR110" s="99">
        <f t="shared" si="329"/>
        <v>200</v>
      </c>
      <c r="AS110" s="99">
        <f t="shared" si="329"/>
        <v>200</v>
      </c>
      <c r="AT110" s="99" t="e">
        <f t="shared" si="329"/>
        <v>#REF!</v>
      </c>
      <c r="AU110" s="99">
        <f t="shared" si="329"/>
        <v>318220</v>
      </c>
      <c r="AV110" s="99" t="e">
        <f t="shared" si="329"/>
        <v>#REF!</v>
      </c>
      <c r="AW110" s="99" t="e">
        <f t="shared" si="329"/>
        <v>#REF!</v>
      </c>
      <c r="AX110" s="99" t="e">
        <f t="shared" si="329"/>
        <v>#REF!</v>
      </c>
      <c r="AY110" s="99" t="e">
        <f t="shared" si="329"/>
        <v>#REF!</v>
      </c>
      <c r="AZ110" s="99" t="e">
        <f t="shared" si="329"/>
        <v>#REF!</v>
      </c>
      <c r="BA110" s="99" t="e">
        <f t="shared" si="329"/>
        <v>#REF!</v>
      </c>
      <c r="BB110" s="99">
        <f t="shared" si="329"/>
        <v>0</v>
      </c>
      <c r="BC110" s="99">
        <f t="shared" si="329"/>
        <v>0</v>
      </c>
      <c r="BD110" s="99">
        <f t="shared" si="329"/>
        <v>15720</v>
      </c>
      <c r="BE110" s="99" t="e">
        <f t="shared" si="329"/>
        <v>#REF!</v>
      </c>
      <c r="BF110" s="99" t="e">
        <f t="shared" si="329"/>
        <v>#REF!</v>
      </c>
      <c r="BG110" s="99" t="e">
        <f t="shared" si="329"/>
        <v>#REF!</v>
      </c>
      <c r="BH110" s="99">
        <f t="shared" si="329"/>
        <v>251402</v>
      </c>
      <c r="BI110" s="99">
        <f t="shared" si="329"/>
        <v>11000</v>
      </c>
      <c r="BJ110" s="99">
        <f t="shared" si="329"/>
        <v>0</v>
      </c>
      <c r="BK110" s="99">
        <f t="shared" si="329"/>
        <v>0</v>
      </c>
      <c r="BL110" s="99">
        <f t="shared" si="329"/>
        <v>0</v>
      </c>
      <c r="BM110" s="99">
        <f t="shared" si="329"/>
        <v>0</v>
      </c>
      <c r="BN110" s="99">
        <f t="shared" si="329"/>
        <v>0</v>
      </c>
      <c r="BO110" s="99">
        <f t="shared" si="329"/>
        <v>0</v>
      </c>
      <c r="BP110" s="99">
        <f t="shared" si="329"/>
        <v>2000</v>
      </c>
      <c r="BQ110" s="99">
        <f t="shared" si="329"/>
        <v>253502</v>
      </c>
      <c r="BR110" s="99">
        <f t="shared" si="329"/>
        <v>13000</v>
      </c>
      <c r="BS110" s="99">
        <f t="shared" si="329"/>
        <v>0</v>
      </c>
      <c r="BT110" s="99">
        <f t="shared" si="329"/>
        <v>0</v>
      </c>
      <c r="BU110" s="99">
        <f t="shared" si="329"/>
        <v>0</v>
      </c>
      <c r="BV110" s="99">
        <f t="shared" ref="BV110:BY110" si="330">SUM(BV111:BV115)</f>
        <v>253502</v>
      </c>
      <c r="BW110" s="99">
        <f t="shared" si="330"/>
        <v>13000</v>
      </c>
      <c r="BX110" s="99">
        <f t="shared" si="330"/>
        <v>566647</v>
      </c>
      <c r="BY110" s="99">
        <f t="shared" si="330"/>
        <v>13000</v>
      </c>
      <c r="BZ110" s="185"/>
      <c r="CA110" s="185"/>
      <c r="CB110" s="99">
        <f t="shared" ref="CB110:CJ110" si="331">SUM(CB111:CB115)</f>
        <v>0</v>
      </c>
      <c r="CC110" s="99" t="e">
        <f t="shared" si="331"/>
        <v>#REF!</v>
      </c>
      <c r="CD110" s="99">
        <f t="shared" si="331"/>
        <v>211428</v>
      </c>
      <c r="CE110" s="99">
        <f t="shared" si="331"/>
        <v>211428</v>
      </c>
      <c r="CF110" s="99">
        <f t="shared" si="331"/>
        <v>211428</v>
      </c>
      <c r="CG110" s="99">
        <f t="shared" si="331"/>
        <v>0</v>
      </c>
      <c r="CH110" s="99">
        <f t="shared" si="331"/>
        <v>0</v>
      </c>
      <c r="CI110" s="99">
        <f t="shared" si="331"/>
        <v>0</v>
      </c>
      <c r="CJ110" s="99">
        <f t="shared" si="331"/>
        <v>0</v>
      </c>
      <c r="CK110" s="185"/>
      <c r="CL110" s="185"/>
      <c r="CM110" s="185"/>
      <c r="CN110" s="185">
        <f>SUM(CN111:CN115)</f>
        <v>131428</v>
      </c>
      <c r="CO110" s="114"/>
      <c r="CP110" s="114"/>
      <c r="CS110" s="7"/>
      <c r="CV110" s="7"/>
      <c r="DA110" s="99"/>
      <c r="DB110" s="146"/>
      <c r="DC110" s="7"/>
      <c r="DD110" s="7"/>
    </row>
    <row r="111" spans="1:110" s="20" customFormat="1" ht="98.25" customHeight="1">
      <c r="A111" s="216">
        <v>1</v>
      </c>
      <c r="B111" s="196" t="s">
        <v>613</v>
      </c>
      <c r="C111" s="195" t="s">
        <v>90</v>
      </c>
      <c r="D111" s="195"/>
      <c r="E111" s="195" t="s">
        <v>614</v>
      </c>
      <c r="F111" s="216"/>
      <c r="G111" s="216"/>
      <c r="H111" s="195" t="s">
        <v>612</v>
      </c>
      <c r="I111" s="192" t="s">
        <v>757</v>
      </c>
      <c r="J111" s="197">
        <v>249677</v>
      </c>
      <c r="K111" s="224">
        <v>99677</v>
      </c>
      <c r="L111" s="224"/>
      <c r="M111" s="224"/>
      <c r="N111" s="224"/>
      <c r="O111" s="100" t="e">
        <f>#REF!</f>
        <v>#REF!</v>
      </c>
      <c r="P111" s="100" t="e">
        <f>#REF!</f>
        <v>#REF!</v>
      </c>
      <c r="Q111" s="100" t="e">
        <f>#REF!-#REF!+#REF!</f>
        <v>#REF!</v>
      </c>
      <c r="R111" s="100" t="e">
        <f>#REF!-#REF!+#REF!</f>
        <v>#REF!</v>
      </c>
      <c r="S111" s="100"/>
      <c r="T111" s="100" t="e">
        <f>#REF!-#REF!+#REF!</f>
        <v>#REF!</v>
      </c>
      <c r="U111" s="100"/>
      <c r="V111" s="100" t="e">
        <f t="shared" ref="V111:V112" si="332">Q111+U111</f>
        <v>#REF!</v>
      </c>
      <c r="W111" s="100" t="e">
        <f t="shared" ref="W111:W112" si="333">R111+U111</f>
        <v>#REF!</v>
      </c>
      <c r="X111" s="100"/>
      <c r="Y111" s="100" t="e">
        <f t="shared" ref="Y111:Y112" si="334">T111</f>
        <v>#REF!</v>
      </c>
      <c r="Z111" s="100"/>
      <c r="AA111" s="100"/>
      <c r="AB111" s="100" t="e">
        <f t="shared" ref="AB111:AB112" si="335">V111+AA111</f>
        <v>#REF!</v>
      </c>
      <c r="AC111" s="100" t="e">
        <f t="shared" ref="AC111:AC112" si="336">W111+AA111</f>
        <v>#REF!</v>
      </c>
      <c r="AD111" s="100"/>
      <c r="AE111" s="100" t="e">
        <f t="shared" ref="AE111:AE112" si="337">Y111</f>
        <v>#REF!</v>
      </c>
      <c r="AF111" s="100"/>
      <c r="AG111" s="100"/>
      <c r="AH111" s="100" t="e">
        <f t="shared" ref="AH111:AH112" si="338">AB111+AG111</f>
        <v>#REF!</v>
      </c>
      <c r="AI111" s="100" t="e">
        <f t="shared" ref="AI111:AI112" si="339">AC111+AG111</f>
        <v>#REF!</v>
      </c>
      <c r="AJ111" s="100"/>
      <c r="AK111" s="100" t="e">
        <f t="shared" ref="AK111:AK112" si="340">AE111</f>
        <v>#REF!</v>
      </c>
      <c r="AL111" s="100"/>
      <c r="AM111" s="100"/>
      <c r="AN111" s="100" t="e">
        <f t="shared" ref="AN111:AN112" si="341">AH111+AM111</f>
        <v>#REF!</v>
      </c>
      <c r="AO111" s="100" t="e">
        <f t="shared" ref="AO111:AO112" si="342">AI111+AM111</f>
        <v>#REF!</v>
      </c>
      <c r="AP111" s="100"/>
      <c r="AQ111" s="100" t="e">
        <f t="shared" ref="AQ111:AQ112" si="343">AK111</f>
        <v>#REF!</v>
      </c>
      <c r="AR111" s="100"/>
      <c r="AS111" s="100"/>
      <c r="AT111" s="100" t="e">
        <f t="shared" ref="AT111:AT112" si="344">AN111+AS111</f>
        <v>#REF!</v>
      </c>
      <c r="AU111" s="100">
        <f>45176+20000</f>
        <v>65176</v>
      </c>
      <c r="AV111" s="100"/>
      <c r="AW111" s="100" t="e">
        <f t="shared" ref="AW111:AW112" si="345">AQ111</f>
        <v>#REF!</v>
      </c>
      <c r="AX111" s="100" t="e">
        <f>#REF!-#REF!-AN111</f>
        <v>#REF!</v>
      </c>
      <c r="AY111" s="100" t="e">
        <f>#REF!-#REF!-AO111</f>
        <v>#REF!</v>
      </c>
      <c r="AZ111" s="100" t="e">
        <f>#REF!-O111-AP111</f>
        <v>#REF!</v>
      </c>
      <c r="BA111" s="100" t="e">
        <f>#REF!-P111-AQ111</f>
        <v>#REF!</v>
      </c>
      <c r="BB111" s="216"/>
      <c r="BC111" s="100"/>
      <c r="BD111" s="100"/>
      <c r="BE111" s="100"/>
      <c r="BF111" s="216"/>
      <c r="BG111" s="226">
        <f>AU111</f>
        <v>65176</v>
      </c>
      <c r="BH111" s="226">
        <v>20000</v>
      </c>
      <c r="BI111" s="100"/>
      <c r="BJ111" s="100"/>
      <c r="BK111" s="100"/>
      <c r="BL111" s="100"/>
      <c r="BM111" s="226"/>
      <c r="BN111" s="226"/>
      <c r="BO111" s="100"/>
      <c r="BP111" s="100"/>
      <c r="BQ111" s="100">
        <f t="shared" ref="BQ111" si="346">BH111-BO111+BP111</f>
        <v>20000</v>
      </c>
      <c r="BR111" s="100">
        <f>BI111-BO111+BP111</f>
        <v>0</v>
      </c>
      <c r="BS111" s="216"/>
      <c r="BT111" s="226"/>
      <c r="BU111" s="226"/>
      <c r="BV111" s="100">
        <f t="shared" ref="BV111:BW113" si="347">BQ111</f>
        <v>20000</v>
      </c>
      <c r="BW111" s="100">
        <f t="shared" si="347"/>
        <v>0</v>
      </c>
      <c r="BX111" s="100">
        <v>80101</v>
      </c>
      <c r="BY111" s="100"/>
      <c r="BZ111" s="441"/>
      <c r="CA111" s="441"/>
      <c r="CB111" s="100"/>
      <c r="CC111" s="100" t="e">
        <f>#REF!-#REF!</f>
        <v>#REF!</v>
      </c>
      <c r="CD111" s="100">
        <f t="shared" ref="CD111:CD115" si="348">CF111</f>
        <v>80000</v>
      </c>
      <c r="CE111" s="100">
        <v>80000</v>
      </c>
      <c r="CF111" s="100">
        <v>80000</v>
      </c>
      <c r="CG111" s="100"/>
      <c r="CH111" s="100"/>
      <c r="CI111" s="100"/>
      <c r="CJ111" s="100"/>
      <c r="CK111" s="441"/>
      <c r="CL111" s="441"/>
      <c r="CM111" s="441"/>
      <c r="CN111" s="441"/>
      <c r="CO111" s="216" t="s">
        <v>227</v>
      </c>
      <c r="CP111" s="216"/>
      <c r="CQ111" s="18"/>
      <c r="CS111" s="7"/>
      <c r="CV111" s="7"/>
      <c r="DA111" s="100"/>
      <c r="DB111" s="146"/>
      <c r="DC111" s="7"/>
      <c r="DD111" s="7"/>
    </row>
    <row r="112" spans="1:110" s="290" customFormat="1" ht="90" customHeight="1">
      <c r="A112" s="216">
        <v>2</v>
      </c>
      <c r="B112" s="326" t="s">
        <v>622</v>
      </c>
      <c r="C112" s="216" t="s">
        <v>39</v>
      </c>
      <c r="D112" s="216"/>
      <c r="E112" s="216"/>
      <c r="F112" s="216"/>
      <c r="G112" s="216"/>
      <c r="H112" s="216" t="s">
        <v>612</v>
      </c>
      <c r="I112" s="191" t="s">
        <v>623</v>
      </c>
      <c r="J112" s="220">
        <v>690313</v>
      </c>
      <c r="K112" s="220">
        <v>440063</v>
      </c>
      <c r="L112" s="220"/>
      <c r="M112" s="220"/>
      <c r="N112" s="220"/>
      <c r="O112" s="100" t="e">
        <f>#REF!</f>
        <v>#REF!</v>
      </c>
      <c r="P112" s="100" t="e">
        <f>#REF!</f>
        <v>#REF!</v>
      </c>
      <c r="Q112" s="100" t="e">
        <f>#REF!-#REF!+#REF!</f>
        <v>#REF!</v>
      </c>
      <c r="R112" s="100" t="e">
        <f>#REF!-#REF!+#REF!</f>
        <v>#REF!</v>
      </c>
      <c r="S112" s="100"/>
      <c r="T112" s="100" t="e">
        <f>#REF!-#REF!+#REF!</f>
        <v>#REF!</v>
      </c>
      <c r="U112" s="100"/>
      <c r="V112" s="100" t="e">
        <f t="shared" si="332"/>
        <v>#REF!</v>
      </c>
      <c r="W112" s="100" t="e">
        <f t="shared" si="333"/>
        <v>#REF!</v>
      </c>
      <c r="X112" s="100"/>
      <c r="Y112" s="100" t="e">
        <f t="shared" si="334"/>
        <v>#REF!</v>
      </c>
      <c r="Z112" s="100"/>
      <c r="AA112" s="100"/>
      <c r="AB112" s="100" t="e">
        <f t="shared" si="335"/>
        <v>#REF!</v>
      </c>
      <c r="AC112" s="100" t="e">
        <f t="shared" si="336"/>
        <v>#REF!</v>
      </c>
      <c r="AD112" s="100"/>
      <c r="AE112" s="100" t="e">
        <f t="shared" si="337"/>
        <v>#REF!</v>
      </c>
      <c r="AF112" s="100"/>
      <c r="AG112" s="100"/>
      <c r="AH112" s="100" t="e">
        <f t="shared" si="338"/>
        <v>#REF!</v>
      </c>
      <c r="AI112" s="100" t="e">
        <f t="shared" si="339"/>
        <v>#REF!</v>
      </c>
      <c r="AJ112" s="100"/>
      <c r="AK112" s="100" t="e">
        <f t="shared" si="340"/>
        <v>#REF!</v>
      </c>
      <c r="AL112" s="100"/>
      <c r="AM112" s="100"/>
      <c r="AN112" s="100" t="e">
        <f t="shared" si="341"/>
        <v>#REF!</v>
      </c>
      <c r="AO112" s="100" t="e">
        <f t="shared" si="342"/>
        <v>#REF!</v>
      </c>
      <c r="AP112" s="100"/>
      <c r="AQ112" s="100" t="e">
        <f t="shared" si="343"/>
        <v>#REF!</v>
      </c>
      <c r="AR112" s="100"/>
      <c r="AS112" s="100"/>
      <c r="AT112" s="100" t="e">
        <f t="shared" si="344"/>
        <v>#REF!</v>
      </c>
      <c r="AU112" s="100">
        <f>80000</f>
        <v>80000</v>
      </c>
      <c r="AV112" s="100"/>
      <c r="AW112" s="100" t="e">
        <f t="shared" si="345"/>
        <v>#REF!</v>
      </c>
      <c r="AX112" s="100" t="e">
        <f>#REF!-#REF!-AN112</f>
        <v>#REF!</v>
      </c>
      <c r="AY112" s="100" t="e">
        <f>#REF!-#REF!-AO112</f>
        <v>#REF!</v>
      </c>
      <c r="AZ112" s="100" t="e">
        <f>#REF!-O112-AP112</f>
        <v>#REF!</v>
      </c>
      <c r="BA112" s="100" t="e">
        <f>#REF!-P112-AQ112</f>
        <v>#REF!</v>
      </c>
      <c r="BB112" s="216"/>
      <c r="BC112" s="100"/>
      <c r="BD112" s="100"/>
      <c r="BE112" s="100"/>
      <c r="BF112" s="226">
        <v>100000</v>
      </c>
      <c r="BG112" s="226">
        <f>AU112</f>
        <v>80000</v>
      </c>
      <c r="BH112" s="226">
        <v>15000</v>
      </c>
      <c r="BI112" s="100"/>
      <c r="BJ112" s="100"/>
      <c r="BK112" s="100"/>
      <c r="BL112" s="100"/>
      <c r="BM112" s="226"/>
      <c r="BN112" s="226"/>
      <c r="BO112" s="100"/>
      <c r="BP112" s="100"/>
      <c r="BQ112" s="100">
        <f>BH112-BO112+BP112</f>
        <v>15000</v>
      </c>
      <c r="BR112" s="226"/>
      <c r="BS112" s="216"/>
      <c r="BT112" s="226"/>
      <c r="BU112" s="226"/>
      <c r="BV112" s="100">
        <f t="shared" si="347"/>
        <v>15000</v>
      </c>
      <c r="BW112" s="100">
        <f t="shared" si="347"/>
        <v>0</v>
      </c>
      <c r="BX112" s="100">
        <f t="shared" ref="BX112:BX113" si="349">AU112+BQ112</f>
        <v>95000</v>
      </c>
      <c r="BY112" s="100"/>
      <c r="BZ112" s="441"/>
      <c r="CA112" s="441"/>
      <c r="CB112" s="100"/>
      <c r="CC112" s="100" t="e">
        <f>#REF!-#REF!</f>
        <v>#REF!</v>
      </c>
      <c r="CD112" s="100">
        <f t="shared" si="348"/>
        <v>50000</v>
      </c>
      <c r="CE112" s="100">
        <f t="shared" ref="CE112" si="350">SUM(CF112:CI112)</f>
        <v>50000</v>
      </c>
      <c r="CF112" s="100">
        <v>50000</v>
      </c>
      <c r="CG112" s="100"/>
      <c r="CH112" s="100"/>
      <c r="CI112" s="100"/>
      <c r="CJ112" s="100"/>
      <c r="CK112" s="441"/>
      <c r="CL112" s="441"/>
      <c r="CM112" s="441"/>
      <c r="CN112" s="441">
        <f>CF112-CL112</f>
        <v>50000</v>
      </c>
      <c r="CO112" s="191" t="s">
        <v>311</v>
      </c>
      <c r="CP112" s="100"/>
      <c r="CQ112" s="4"/>
      <c r="CR112" s="4"/>
      <c r="CS112" s="4"/>
      <c r="CT112" s="300"/>
      <c r="CV112" s="7"/>
      <c r="DA112" s="100"/>
      <c r="DC112" s="7"/>
      <c r="DD112" s="7"/>
    </row>
    <row r="113" spans="1:108" s="20" customFormat="1" ht="85.5" customHeight="1">
      <c r="A113" s="216">
        <v>3</v>
      </c>
      <c r="B113" s="196" t="s">
        <v>712</v>
      </c>
      <c r="C113" s="216" t="s">
        <v>53</v>
      </c>
      <c r="D113" s="216"/>
      <c r="E113" s="216" t="s">
        <v>707</v>
      </c>
      <c r="F113" s="535"/>
      <c r="G113" s="535"/>
      <c r="H113" s="216" t="s">
        <v>709</v>
      </c>
      <c r="I113" s="138" t="s">
        <v>1135</v>
      </c>
      <c r="J113" s="218">
        <v>22000</v>
      </c>
      <c r="K113" s="218">
        <v>22000</v>
      </c>
      <c r="L113" s="218"/>
      <c r="M113" s="218"/>
      <c r="N113" s="218"/>
      <c r="O113" s="100"/>
      <c r="P113" s="100"/>
      <c r="Q113" s="100"/>
      <c r="R113" s="100"/>
      <c r="S113" s="100"/>
      <c r="T113" s="100"/>
      <c r="U113" s="100"/>
      <c r="V113" s="100"/>
      <c r="W113" s="100"/>
      <c r="X113" s="100"/>
      <c r="Y113" s="100"/>
      <c r="Z113" s="100"/>
      <c r="AA113" s="100"/>
      <c r="AB113" s="100"/>
      <c r="AC113" s="100"/>
      <c r="AD113" s="100"/>
      <c r="AE113" s="100"/>
      <c r="AF113" s="100"/>
      <c r="AG113" s="100"/>
      <c r="AH113" s="100"/>
      <c r="AI113" s="100"/>
      <c r="AJ113" s="100"/>
      <c r="AK113" s="100"/>
      <c r="AL113" s="100"/>
      <c r="AM113" s="100"/>
      <c r="AN113" s="100"/>
      <c r="AO113" s="100"/>
      <c r="AP113" s="100"/>
      <c r="AQ113" s="100"/>
      <c r="AR113" s="100"/>
      <c r="AS113" s="100"/>
      <c r="AT113" s="100"/>
      <c r="AU113" s="100">
        <v>50</v>
      </c>
      <c r="AV113" s="100"/>
      <c r="AW113" s="100"/>
      <c r="AX113" s="100"/>
      <c r="AY113" s="100"/>
      <c r="AZ113" s="100"/>
      <c r="BA113" s="100"/>
      <c r="BB113" s="100"/>
      <c r="BC113" s="100"/>
      <c r="BD113" s="100"/>
      <c r="BE113" s="100"/>
      <c r="BF113" s="100"/>
      <c r="BG113" s="100">
        <f>BH113+100</f>
        <v>100</v>
      </c>
      <c r="BH113" s="100">
        <v>0</v>
      </c>
      <c r="BI113" s="100"/>
      <c r="BJ113" s="100"/>
      <c r="BK113" s="100"/>
      <c r="BL113" s="100"/>
      <c r="BM113" s="100"/>
      <c r="BN113" s="100"/>
      <c r="BO113" s="100"/>
      <c r="BP113" s="100">
        <v>2000</v>
      </c>
      <c r="BQ113" s="100">
        <f>BG113-BO113+BP113</f>
        <v>2100</v>
      </c>
      <c r="BR113" s="100">
        <f>BI113-BO113+BP113</f>
        <v>2000</v>
      </c>
      <c r="BS113" s="100"/>
      <c r="BT113" s="100"/>
      <c r="BU113" s="99"/>
      <c r="BV113" s="100">
        <f t="shared" si="347"/>
        <v>2100</v>
      </c>
      <c r="BW113" s="100">
        <f t="shared" si="347"/>
        <v>2000</v>
      </c>
      <c r="BX113" s="100">
        <f t="shared" si="349"/>
        <v>2150</v>
      </c>
      <c r="BY113" s="100">
        <v>2000</v>
      </c>
      <c r="BZ113" s="185"/>
      <c r="CA113" s="185"/>
      <c r="CB113" s="99"/>
      <c r="CC113" s="100" t="e">
        <f>#REF!-BX113</f>
        <v>#REF!</v>
      </c>
      <c r="CD113" s="100">
        <f t="shared" si="348"/>
        <v>19850</v>
      </c>
      <c r="CE113" s="100">
        <v>19850</v>
      </c>
      <c r="CF113" s="100">
        <v>19850</v>
      </c>
      <c r="CG113" s="99"/>
      <c r="CH113" s="99"/>
      <c r="CI113" s="99"/>
      <c r="CJ113" s="99"/>
      <c r="CK113" s="441"/>
      <c r="CL113" s="441"/>
      <c r="CM113" s="441"/>
      <c r="CN113" s="441">
        <f>CF113-CL113</f>
        <v>19850</v>
      </c>
      <c r="CO113" s="216" t="s">
        <v>314</v>
      </c>
      <c r="CP113" s="114"/>
      <c r="CS113" s="7"/>
      <c r="CV113" s="7"/>
      <c r="DA113" s="100"/>
      <c r="DC113" s="7"/>
      <c r="DD113" s="7"/>
    </row>
    <row r="114" spans="1:108" s="20" customFormat="1" ht="229.5" customHeight="1">
      <c r="A114" s="216">
        <v>4</v>
      </c>
      <c r="B114" s="326" t="s">
        <v>608</v>
      </c>
      <c r="C114" s="216" t="s">
        <v>53</v>
      </c>
      <c r="D114" s="216" t="s">
        <v>142</v>
      </c>
      <c r="E114" s="216" t="s">
        <v>1071</v>
      </c>
      <c r="F114" s="216"/>
      <c r="G114" s="216"/>
      <c r="H114" s="216" t="s">
        <v>1072</v>
      </c>
      <c r="I114" s="195" t="s">
        <v>1073</v>
      </c>
      <c r="J114" s="219">
        <v>542854</v>
      </c>
      <c r="K114" s="219">
        <v>56658</v>
      </c>
      <c r="L114" s="219"/>
      <c r="M114" s="219"/>
      <c r="N114" s="219"/>
      <c r="O114" s="100">
        <v>0</v>
      </c>
      <c r="P114" s="100">
        <v>0</v>
      </c>
      <c r="Q114" s="100">
        <v>64483</v>
      </c>
      <c r="R114" s="100">
        <v>0</v>
      </c>
      <c r="S114" s="100">
        <v>0</v>
      </c>
      <c r="T114" s="100">
        <v>0</v>
      </c>
      <c r="U114" s="100"/>
      <c r="V114" s="100">
        <v>64483</v>
      </c>
      <c r="W114" s="100">
        <v>0</v>
      </c>
      <c r="X114" s="100"/>
      <c r="Y114" s="100"/>
      <c r="Z114" s="100"/>
      <c r="AA114" s="100"/>
      <c r="AB114" s="100"/>
      <c r="AC114" s="100"/>
      <c r="AD114" s="100"/>
      <c r="AE114" s="100"/>
      <c r="AF114" s="100"/>
      <c r="AG114" s="100"/>
      <c r="AH114" s="100"/>
      <c r="AI114" s="100"/>
      <c r="AJ114" s="100"/>
      <c r="AK114" s="100"/>
      <c r="AL114" s="100"/>
      <c r="AM114" s="100"/>
      <c r="AN114" s="100"/>
      <c r="AO114" s="100"/>
      <c r="AP114" s="100"/>
      <c r="AQ114" s="100"/>
      <c r="AR114" s="100"/>
      <c r="AS114" s="100"/>
      <c r="AT114" s="100"/>
      <c r="AU114" s="100">
        <v>172794</v>
      </c>
      <c r="AV114" s="100"/>
      <c r="AW114" s="100"/>
      <c r="AX114" s="100"/>
      <c r="AY114" s="99"/>
      <c r="AZ114" s="100"/>
      <c r="BA114" s="100"/>
      <c r="BB114" s="100"/>
      <c r="BC114" s="100"/>
      <c r="BD114" s="100"/>
      <c r="BE114" s="100"/>
      <c r="BF114" s="100"/>
      <c r="BG114" s="100">
        <f>AU114</f>
        <v>172794</v>
      </c>
      <c r="BH114" s="100">
        <v>205402</v>
      </c>
      <c r="BI114" s="100"/>
      <c r="BJ114" s="100"/>
      <c r="BK114" s="100"/>
      <c r="BL114" s="100"/>
      <c r="BM114" s="100"/>
      <c r="BN114" s="100"/>
      <c r="BO114" s="100"/>
      <c r="BP114" s="100"/>
      <c r="BQ114" s="100">
        <f t="shared" ref="BQ114" si="351">BH114-BO114+BP114</f>
        <v>205402</v>
      </c>
      <c r="BR114" s="100">
        <f>BI114-BO114+BP114</f>
        <v>0</v>
      </c>
      <c r="BS114" s="100"/>
      <c r="BT114" s="100"/>
      <c r="BU114" s="100"/>
      <c r="BV114" s="100">
        <f t="shared" ref="BV114" si="352">BQ114</f>
        <v>205402</v>
      </c>
      <c r="BW114" s="100">
        <f t="shared" ref="BW114" si="353">BR114</f>
        <v>0</v>
      </c>
      <c r="BX114" s="100">
        <f t="shared" ref="BX114" si="354">AU114+BQ114</f>
        <v>378196</v>
      </c>
      <c r="BY114" s="100"/>
      <c r="BZ114" s="441"/>
      <c r="CA114" s="441"/>
      <c r="CB114" s="100"/>
      <c r="CC114" s="100" t="e">
        <f>#REF!-#REF!</f>
        <v>#REF!</v>
      </c>
      <c r="CD114" s="100">
        <f t="shared" si="348"/>
        <v>56658</v>
      </c>
      <c r="CE114" s="100">
        <v>56658</v>
      </c>
      <c r="CF114" s="100">
        <v>56658</v>
      </c>
      <c r="CG114" s="100"/>
      <c r="CH114" s="100"/>
      <c r="CI114" s="100"/>
      <c r="CJ114" s="100"/>
      <c r="CK114" s="441"/>
      <c r="CL114" s="441"/>
      <c r="CM114" s="441"/>
      <c r="CN114" s="441">
        <f>CF114-CL114</f>
        <v>56658</v>
      </c>
      <c r="CO114" s="262" t="s">
        <v>227</v>
      </c>
      <c r="CP114" s="216"/>
      <c r="CQ114" s="18"/>
      <c r="CS114" s="7"/>
      <c r="CV114" s="7"/>
      <c r="DA114" s="100"/>
      <c r="DB114" s="146"/>
      <c r="DC114" s="7"/>
      <c r="DD114" s="7"/>
    </row>
    <row r="115" spans="1:108" s="20" customFormat="1" ht="120.4" customHeight="1">
      <c r="A115" s="216">
        <v>5</v>
      </c>
      <c r="B115" s="217" t="s">
        <v>706</v>
      </c>
      <c r="C115" s="195" t="s">
        <v>59</v>
      </c>
      <c r="D115" s="216" t="s">
        <v>142</v>
      </c>
      <c r="E115" s="195" t="s">
        <v>707</v>
      </c>
      <c r="F115" s="195"/>
      <c r="G115" s="195"/>
      <c r="H115" s="195" t="s">
        <v>621</v>
      </c>
      <c r="I115" s="195" t="s">
        <v>1029</v>
      </c>
      <c r="J115" s="197">
        <v>40920</v>
      </c>
      <c r="K115" s="224">
        <f>J115-200</f>
        <v>40720</v>
      </c>
      <c r="L115" s="224"/>
      <c r="M115" s="224"/>
      <c r="N115" s="224"/>
      <c r="O115" s="100"/>
      <c r="P115" s="100"/>
      <c r="Q115" s="100" t="e">
        <f>R115</f>
        <v>#REF!</v>
      </c>
      <c r="R115" s="100" t="e">
        <f>#REF!-#REF!+#REF!</f>
        <v>#REF!</v>
      </c>
      <c r="S115" s="100"/>
      <c r="T115" s="100" t="e">
        <f>#REF!-#REF!+#REF!</f>
        <v>#REF!</v>
      </c>
      <c r="U115" s="100"/>
      <c r="V115" s="100" t="e">
        <f t="shared" ref="V115" si="355">Q115+U115</f>
        <v>#REF!</v>
      </c>
      <c r="W115" s="100" t="e">
        <f t="shared" ref="W115" si="356">R115+U115</f>
        <v>#REF!</v>
      </c>
      <c r="X115" s="100"/>
      <c r="Y115" s="100" t="e">
        <f t="shared" ref="Y115" si="357">T115</f>
        <v>#REF!</v>
      </c>
      <c r="Z115" s="100"/>
      <c r="AA115" s="100"/>
      <c r="AB115" s="100" t="e">
        <f t="shared" ref="AB115" si="358">V115+AA115</f>
        <v>#REF!</v>
      </c>
      <c r="AC115" s="100" t="e">
        <f t="shared" ref="AC115" si="359">W115+AA115</f>
        <v>#REF!</v>
      </c>
      <c r="AD115" s="100"/>
      <c r="AE115" s="100" t="e">
        <f t="shared" ref="AE115" si="360">Y115</f>
        <v>#REF!</v>
      </c>
      <c r="AF115" s="100"/>
      <c r="AG115" s="100"/>
      <c r="AH115" s="100" t="e">
        <f t="shared" ref="AH115" si="361">AB115+AG115</f>
        <v>#REF!</v>
      </c>
      <c r="AI115" s="100" t="e">
        <f t="shared" ref="AI115" si="362">AC115+AG115</f>
        <v>#REF!</v>
      </c>
      <c r="AJ115" s="100"/>
      <c r="AK115" s="100">
        <v>200</v>
      </c>
      <c r="AL115" s="100"/>
      <c r="AM115" s="100"/>
      <c r="AN115" s="100" t="e">
        <f t="shared" ref="AN115" si="363">AH115+AM115</f>
        <v>#REF!</v>
      </c>
      <c r="AO115" s="100" t="e">
        <f t="shared" ref="AO115:AP115" si="364">AI115+AM115</f>
        <v>#REF!</v>
      </c>
      <c r="AP115" s="100" t="e">
        <f t="shared" si="364"/>
        <v>#REF!</v>
      </c>
      <c r="AQ115" s="100"/>
      <c r="AR115" s="100">
        <f t="shared" ref="AR115" si="365">AK115</f>
        <v>200</v>
      </c>
      <c r="AS115" s="100">
        <v>200</v>
      </c>
      <c r="AT115" s="100"/>
      <c r="AU115" s="100">
        <v>200</v>
      </c>
      <c r="AV115" s="100" t="e">
        <f t="shared" ref="AV115" si="366">AO115+AT115</f>
        <v>#REF!</v>
      </c>
      <c r="AW115" s="100"/>
      <c r="AX115" s="100"/>
      <c r="AY115" s="185" t="e">
        <f>#REF!-AU115</f>
        <v>#REF!</v>
      </c>
      <c r="AZ115" s="100">
        <v>9334</v>
      </c>
      <c r="BA115" s="100">
        <v>9334</v>
      </c>
      <c r="BB115" s="100"/>
      <c r="BC115" s="100"/>
      <c r="BD115" s="100">
        <v>15720</v>
      </c>
      <c r="BE115" s="100" t="e">
        <f>#REF!-AV115</f>
        <v>#REF!</v>
      </c>
      <c r="BF115" s="100" t="e">
        <f t="shared" si="322"/>
        <v>#REF!</v>
      </c>
      <c r="BG115" s="100" t="e">
        <f>#REF!+AV115</f>
        <v>#REF!</v>
      </c>
      <c r="BH115" s="100">
        <v>11000</v>
      </c>
      <c r="BI115" s="100">
        <v>11000</v>
      </c>
      <c r="BJ115" s="100"/>
      <c r="BK115" s="100"/>
      <c r="BL115" s="100"/>
      <c r="BM115" s="100"/>
      <c r="BN115" s="100"/>
      <c r="BO115" s="100"/>
      <c r="BP115" s="100"/>
      <c r="BQ115" s="100">
        <f t="shared" ref="BQ115" si="367">BH115-BO115+BP115</f>
        <v>11000</v>
      </c>
      <c r="BR115" s="100">
        <f>BI115-BO115+BP115</f>
        <v>11000</v>
      </c>
      <c r="BS115" s="100"/>
      <c r="BT115" s="100"/>
      <c r="BU115" s="100"/>
      <c r="BV115" s="100">
        <f t="shared" ref="BV115" si="368">BQ115</f>
        <v>11000</v>
      </c>
      <c r="BW115" s="100">
        <f t="shared" ref="BW115" si="369">BR115</f>
        <v>11000</v>
      </c>
      <c r="BX115" s="100">
        <f t="shared" ref="BX115" si="370">AU115+BQ115</f>
        <v>11200</v>
      </c>
      <c r="BY115" s="100">
        <v>11000</v>
      </c>
      <c r="BZ115" s="441"/>
      <c r="CA115" s="441"/>
      <c r="CB115" s="100"/>
      <c r="CC115" s="100" t="e">
        <f>#REF!-#REF!</f>
        <v>#REF!</v>
      </c>
      <c r="CD115" s="100">
        <f t="shared" si="348"/>
        <v>4920</v>
      </c>
      <c r="CE115" s="100">
        <v>4920</v>
      </c>
      <c r="CF115" s="100">
        <v>4920</v>
      </c>
      <c r="CG115" s="100"/>
      <c r="CH115" s="100"/>
      <c r="CI115" s="100"/>
      <c r="CJ115" s="100"/>
      <c r="CK115" s="441"/>
      <c r="CL115" s="441"/>
      <c r="CM115" s="441"/>
      <c r="CN115" s="441">
        <f>CF115-CL115</f>
        <v>4920</v>
      </c>
      <c r="CO115" s="327" t="s">
        <v>155</v>
      </c>
      <c r="CP115" s="216"/>
      <c r="CQ115" s="18"/>
      <c r="CS115" s="7"/>
      <c r="CV115" s="7"/>
      <c r="DA115" s="100"/>
      <c r="DB115" s="146"/>
      <c r="DC115" s="7"/>
      <c r="DD115" s="7"/>
    </row>
    <row r="116" spans="1:108" s="20" customFormat="1" ht="40.9" customHeight="1">
      <c r="A116" s="114" t="s">
        <v>248</v>
      </c>
      <c r="B116" s="214" t="s">
        <v>183</v>
      </c>
      <c r="C116" s="114"/>
      <c r="D116" s="216"/>
      <c r="E116" s="114"/>
      <c r="F116" s="114"/>
      <c r="G116" s="114"/>
      <c r="H116" s="114"/>
      <c r="I116" s="114"/>
      <c r="J116" s="236">
        <f t="shared" ref="J116:AX116" si="371">J117+J120</f>
        <v>305033</v>
      </c>
      <c r="K116" s="236">
        <f t="shared" si="371"/>
        <v>231200</v>
      </c>
      <c r="L116" s="236">
        <f t="shared" si="371"/>
        <v>0</v>
      </c>
      <c r="M116" s="236">
        <f t="shared" si="371"/>
        <v>0</v>
      </c>
      <c r="N116" s="236">
        <f t="shared" si="371"/>
        <v>0</v>
      </c>
      <c r="O116" s="236" t="e">
        <f t="shared" si="371"/>
        <v>#REF!</v>
      </c>
      <c r="P116" s="236" t="e">
        <f t="shared" si="371"/>
        <v>#REF!</v>
      </c>
      <c r="Q116" s="236" t="e">
        <f t="shared" si="371"/>
        <v>#REF!</v>
      </c>
      <c r="R116" s="236" t="e">
        <f t="shared" si="371"/>
        <v>#REF!</v>
      </c>
      <c r="S116" s="236" t="e">
        <f t="shared" si="371"/>
        <v>#REF!</v>
      </c>
      <c r="T116" s="236" t="e">
        <f t="shared" si="371"/>
        <v>#REF!</v>
      </c>
      <c r="U116" s="236" t="e">
        <f t="shared" si="371"/>
        <v>#REF!</v>
      </c>
      <c r="V116" s="236" t="e">
        <f t="shared" si="371"/>
        <v>#REF!</v>
      </c>
      <c r="W116" s="236">
        <f t="shared" si="371"/>
        <v>0</v>
      </c>
      <c r="X116" s="236" t="e">
        <f t="shared" si="371"/>
        <v>#REF!</v>
      </c>
      <c r="Y116" s="236" t="e">
        <f t="shared" si="371"/>
        <v>#REF!</v>
      </c>
      <c r="Z116" s="236" t="e">
        <f t="shared" si="371"/>
        <v>#REF!</v>
      </c>
      <c r="AA116" s="236" t="e">
        <f t="shared" si="371"/>
        <v>#REF!</v>
      </c>
      <c r="AB116" s="236" t="e">
        <f t="shared" si="371"/>
        <v>#REF!</v>
      </c>
      <c r="AC116" s="236">
        <f t="shared" si="371"/>
        <v>85000</v>
      </c>
      <c r="AD116" s="236">
        <f t="shared" si="371"/>
        <v>40000</v>
      </c>
      <c r="AE116" s="236">
        <f t="shared" si="371"/>
        <v>40000</v>
      </c>
      <c r="AF116" s="236">
        <f t="shared" si="371"/>
        <v>0</v>
      </c>
      <c r="AG116" s="236">
        <f t="shared" si="371"/>
        <v>0</v>
      </c>
      <c r="AH116" s="236">
        <f t="shared" si="371"/>
        <v>0</v>
      </c>
      <c r="AI116" s="236">
        <f t="shared" si="371"/>
        <v>19876</v>
      </c>
      <c r="AJ116" s="236">
        <f t="shared" si="371"/>
        <v>0</v>
      </c>
      <c r="AK116" s="236">
        <f t="shared" si="371"/>
        <v>45600</v>
      </c>
      <c r="AL116" s="236">
        <f t="shared" si="371"/>
        <v>851</v>
      </c>
      <c r="AM116" s="236">
        <f t="shared" si="371"/>
        <v>0</v>
      </c>
      <c r="AN116" s="236">
        <f t="shared" si="371"/>
        <v>0</v>
      </c>
      <c r="AO116" s="236">
        <f t="shared" si="371"/>
        <v>0</v>
      </c>
      <c r="AP116" s="236">
        <f t="shared" si="371"/>
        <v>24873</v>
      </c>
      <c r="AQ116" s="236">
        <f t="shared" si="371"/>
        <v>0</v>
      </c>
      <c r="AR116" s="236">
        <f t="shared" si="371"/>
        <v>0</v>
      </c>
      <c r="AS116" s="236">
        <f t="shared" si="371"/>
        <v>45600</v>
      </c>
      <c r="AT116" s="236">
        <f t="shared" si="371"/>
        <v>851</v>
      </c>
      <c r="AU116" s="236" t="e">
        <f t="shared" si="371"/>
        <v>#REF!</v>
      </c>
      <c r="AV116" s="236" t="e">
        <f t="shared" si="371"/>
        <v>#REF!</v>
      </c>
      <c r="AW116" s="236" t="e">
        <f t="shared" si="371"/>
        <v>#REF!</v>
      </c>
      <c r="AX116" s="236" t="e">
        <f t="shared" si="371"/>
        <v>#REF!</v>
      </c>
      <c r="AY116" s="185" t="e">
        <f>#REF!-AU116</f>
        <v>#REF!</v>
      </c>
      <c r="AZ116" s="236">
        <v>30000</v>
      </c>
      <c r="BA116" s="236">
        <v>30000</v>
      </c>
      <c r="BB116" s="236">
        <v>0</v>
      </c>
      <c r="BC116" s="236">
        <v>0</v>
      </c>
      <c r="BD116" s="236">
        <f>BD117+BD120</f>
        <v>21190</v>
      </c>
      <c r="BE116" s="236" t="e">
        <f>BE117+BE120</f>
        <v>#REF!</v>
      </c>
      <c r="BF116" s="236" t="e">
        <f t="shared" si="322"/>
        <v>#REF!</v>
      </c>
      <c r="BG116" s="236" t="e">
        <f>BG117+BG120</f>
        <v>#REF!</v>
      </c>
      <c r="BH116" s="236">
        <v>70000</v>
      </c>
      <c r="BI116" s="236">
        <v>20000</v>
      </c>
      <c r="BJ116" s="236">
        <v>0</v>
      </c>
      <c r="BK116" s="236">
        <v>0</v>
      </c>
      <c r="BL116" s="236">
        <v>0</v>
      </c>
      <c r="BM116" s="236">
        <f t="shared" ref="BM116:BY116" si="372">BM117+BM120</f>
        <v>0</v>
      </c>
      <c r="BN116" s="236">
        <f t="shared" si="372"/>
        <v>0</v>
      </c>
      <c r="BO116" s="236">
        <f t="shared" si="372"/>
        <v>0</v>
      </c>
      <c r="BP116" s="236">
        <f t="shared" si="372"/>
        <v>0</v>
      </c>
      <c r="BQ116" s="236">
        <f t="shared" si="372"/>
        <v>70000</v>
      </c>
      <c r="BR116" s="236">
        <f t="shared" si="372"/>
        <v>20000</v>
      </c>
      <c r="BS116" s="236">
        <f t="shared" si="372"/>
        <v>0</v>
      </c>
      <c r="BT116" s="236">
        <f t="shared" si="372"/>
        <v>0</v>
      </c>
      <c r="BU116" s="236">
        <f t="shared" si="372"/>
        <v>0</v>
      </c>
      <c r="BV116" s="236">
        <f t="shared" si="372"/>
        <v>70000</v>
      </c>
      <c r="BW116" s="236">
        <f t="shared" si="372"/>
        <v>20000</v>
      </c>
      <c r="BX116" s="236">
        <f t="shared" si="372"/>
        <v>189741</v>
      </c>
      <c r="BY116" s="236">
        <f t="shared" si="372"/>
        <v>52659</v>
      </c>
      <c r="BZ116" s="538"/>
      <c r="CA116" s="538"/>
      <c r="CB116" s="236">
        <f t="shared" ref="CB116:CJ116" si="373">CB117+CB120</f>
        <v>0</v>
      </c>
      <c r="CC116" s="236" t="e">
        <f t="shared" si="373"/>
        <v>#REF!</v>
      </c>
      <c r="CD116" s="236">
        <f t="shared" si="373"/>
        <v>57603</v>
      </c>
      <c r="CE116" s="236">
        <f t="shared" si="373"/>
        <v>57603</v>
      </c>
      <c r="CF116" s="236">
        <f t="shared" si="373"/>
        <v>57603</v>
      </c>
      <c r="CG116" s="236">
        <f t="shared" si="373"/>
        <v>0</v>
      </c>
      <c r="CH116" s="236">
        <f t="shared" si="373"/>
        <v>0</v>
      </c>
      <c r="CI116" s="236">
        <f t="shared" si="373"/>
        <v>0</v>
      </c>
      <c r="CJ116" s="236">
        <f t="shared" si="373"/>
        <v>0</v>
      </c>
      <c r="CK116" s="538"/>
      <c r="CL116" s="538"/>
      <c r="CM116" s="538"/>
      <c r="CN116" s="538">
        <f>CN117+CN120</f>
        <v>51498</v>
      </c>
      <c r="CO116" s="114"/>
      <c r="CP116" s="114"/>
      <c r="CS116" s="7" t="e">
        <f>J116-#REF!-#REF!</f>
        <v>#REF!</v>
      </c>
      <c r="CV116" s="7">
        <v>0</v>
      </c>
      <c r="DA116" s="236"/>
      <c r="DB116" s="146"/>
      <c r="DC116" s="7"/>
      <c r="DD116" s="7"/>
    </row>
    <row r="117" spans="1:108" s="20" customFormat="1" ht="61.5" customHeight="1">
      <c r="A117" s="114" t="s">
        <v>37</v>
      </c>
      <c r="B117" s="214" t="s">
        <v>1070</v>
      </c>
      <c r="C117" s="114"/>
      <c r="D117" s="216" t="s">
        <v>142</v>
      </c>
      <c r="E117" s="114"/>
      <c r="F117" s="114"/>
      <c r="G117" s="114"/>
      <c r="H117" s="114"/>
      <c r="I117" s="114"/>
      <c r="J117" s="236">
        <f t="shared" ref="J117:AO117" si="374">SUM(J118:J119)</f>
        <v>91603</v>
      </c>
      <c r="K117" s="236">
        <f t="shared" si="374"/>
        <v>17770</v>
      </c>
      <c r="L117" s="236">
        <f t="shared" si="374"/>
        <v>0</v>
      </c>
      <c r="M117" s="236">
        <f t="shared" si="374"/>
        <v>0</v>
      </c>
      <c r="N117" s="236">
        <f t="shared" si="374"/>
        <v>0</v>
      </c>
      <c r="O117" s="236">
        <f t="shared" si="374"/>
        <v>0</v>
      </c>
      <c r="P117" s="236">
        <f t="shared" si="374"/>
        <v>0</v>
      </c>
      <c r="Q117" s="236">
        <f t="shared" si="374"/>
        <v>42333</v>
      </c>
      <c r="R117" s="236">
        <f t="shared" si="374"/>
        <v>0</v>
      </c>
      <c r="S117" s="236">
        <f t="shared" si="374"/>
        <v>0</v>
      </c>
      <c r="T117" s="236">
        <f t="shared" si="374"/>
        <v>0</v>
      </c>
      <c r="U117" s="236">
        <f t="shared" si="374"/>
        <v>0</v>
      </c>
      <c r="V117" s="236">
        <f t="shared" si="374"/>
        <v>0</v>
      </c>
      <c r="W117" s="236">
        <f t="shared" si="374"/>
        <v>0</v>
      </c>
      <c r="X117" s="236">
        <f t="shared" si="374"/>
        <v>0</v>
      </c>
      <c r="Y117" s="236">
        <f t="shared" si="374"/>
        <v>0</v>
      </c>
      <c r="Z117" s="236">
        <f t="shared" si="374"/>
        <v>0</v>
      </c>
      <c r="AA117" s="236">
        <f t="shared" si="374"/>
        <v>0</v>
      </c>
      <c r="AB117" s="236">
        <f t="shared" si="374"/>
        <v>0</v>
      </c>
      <c r="AC117" s="236">
        <f t="shared" si="374"/>
        <v>0</v>
      </c>
      <c r="AD117" s="236">
        <f t="shared" si="374"/>
        <v>0</v>
      </c>
      <c r="AE117" s="236">
        <f t="shared" si="374"/>
        <v>0</v>
      </c>
      <c r="AF117" s="236">
        <f t="shared" si="374"/>
        <v>0</v>
      </c>
      <c r="AG117" s="236">
        <f t="shared" si="374"/>
        <v>0</v>
      </c>
      <c r="AH117" s="236">
        <f t="shared" si="374"/>
        <v>0</v>
      </c>
      <c r="AI117" s="236">
        <f t="shared" si="374"/>
        <v>0</v>
      </c>
      <c r="AJ117" s="236">
        <f t="shared" si="374"/>
        <v>0</v>
      </c>
      <c r="AK117" s="236">
        <f t="shared" si="374"/>
        <v>5600</v>
      </c>
      <c r="AL117" s="236">
        <f t="shared" si="374"/>
        <v>0</v>
      </c>
      <c r="AM117" s="236">
        <f t="shared" si="374"/>
        <v>0</v>
      </c>
      <c r="AN117" s="236">
        <f t="shared" si="374"/>
        <v>0</v>
      </c>
      <c r="AO117" s="236">
        <f t="shared" si="374"/>
        <v>0</v>
      </c>
      <c r="AP117" s="236">
        <f t="shared" ref="AP117:BU117" si="375">SUM(AP118:AP119)</f>
        <v>5600</v>
      </c>
      <c r="AQ117" s="236">
        <f t="shared" si="375"/>
        <v>0</v>
      </c>
      <c r="AR117" s="236">
        <f t="shared" si="375"/>
        <v>0</v>
      </c>
      <c r="AS117" s="236">
        <f t="shared" si="375"/>
        <v>5600</v>
      </c>
      <c r="AT117" s="236">
        <f t="shared" si="375"/>
        <v>0</v>
      </c>
      <c r="AU117" s="236">
        <f t="shared" si="375"/>
        <v>47933</v>
      </c>
      <c r="AV117" s="236">
        <f t="shared" si="375"/>
        <v>0</v>
      </c>
      <c r="AW117" s="236">
        <f t="shared" si="375"/>
        <v>0</v>
      </c>
      <c r="AX117" s="236">
        <f t="shared" si="375"/>
        <v>0</v>
      </c>
      <c r="AY117" s="236">
        <f t="shared" si="375"/>
        <v>0</v>
      </c>
      <c r="AZ117" s="236">
        <f t="shared" si="375"/>
        <v>0</v>
      </c>
      <c r="BA117" s="236">
        <f t="shared" si="375"/>
        <v>0</v>
      </c>
      <c r="BB117" s="236">
        <f t="shared" si="375"/>
        <v>0</v>
      </c>
      <c r="BC117" s="236">
        <f t="shared" si="375"/>
        <v>0</v>
      </c>
      <c r="BD117" s="236">
        <f t="shared" si="375"/>
        <v>1190</v>
      </c>
      <c r="BE117" s="236" t="e">
        <f t="shared" si="375"/>
        <v>#REF!</v>
      </c>
      <c r="BF117" s="236">
        <f t="shared" si="375"/>
        <v>0</v>
      </c>
      <c r="BG117" s="236" t="e">
        <f t="shared" si="375"/>
        <v>#REF!</v>
      </c>
      <c r="BH117" s="236">
        <f t="shared" si="375"/>
        <v>0</v>
      </c>
      <c r="BI117" s="236">
        <f t="shared" si="375"/>
        <v>0</v>
      </c>
      <c r="BJ117" s="236">
        <f t="shared" si="375"/>
        <v>0</v>
      </c>
      <c r="BK117" s="236">
        <f t="shared" si="375"/>
        <v>0</v>
      </c>
      <c r="BL117" s="236">
        <f t="shared" si="375"/>
        <v>0</v>
      </c>
      <c r="BM117" s="236">
        <f t="shared" si="375"/>
        <v>0</v>
      </c>
      <c r="BN117" s="236">
        <f t="shared" si="375"/>
        <v>0</v>
      </c>
      <c r="BO117" s="236">
        <f t="shared" si="375"/>
        <v>0</v>
      </c>
      <c r="BP117" s="236">
        <f t="shared" si="375"/>
        <v>0</v>
      </c>
      <c r="BQ117" s="236">
        <f t="shared" si="375"/>
        <v>0</v>
      </c>
      <c r="BR117" s="236">
        <f t="shared" si="375"/>
        <v>0</v>
      </c>
      <c r="BS117" s="236">
        <f t="shared" si="375"/>
        <v>0</v>
      </c>
      <c r="BT117" s="236">
        <f t="shared" si="375"/>
        <v>0</v>
      </c>
      <c r="BU117" s="236">
        <f t="shared" si="375"/>
        <v>0</v>
      </c>
      <c r="BV117" s="236">
        <f t="shared" ref="BV117:BY117" si="376">SUM(BV118:BV119)</f>
        <v>0</v>
      </c>
      <c r="BW117" s="236">
        <f t="shared" si="376"/>
        <v>0</v>
      </c>
      <c r="BX117" s="236">
        <f t="shared" si="376"/>
        <v>47933</v>
      </c>
      <c r="BY117" s="236">
        <f t="shared" si="376"/>
        <v>0</v>
      </c>
      <c r="BZ117" s="538"/>
      <c r="CA117" s="538"/>
      <c r="CB117" s="236">
        <f t="shared" ref="CB117:CJ117" si="377">SUM(CB118:CB119)</f>
        <v>0</v>
      </c>
      <c r="CC117" s="236" t="e">
        <f t="shared" si="377"/>
        <v>#REF!</v>
      </c>
      <c r="CD117" s="236">
        <f t="shared" si="377"/>
        <v>6105</v>
      </c>
      <c r="CE117" s="236">
        <f t="shared" si="377"/>
        <v>6105</v>
      </c>
      <c r="CF117" s="236">
        <f t="shared" si="377"/>
        <v>6105</v>
      </c>
      <c r="CG117" s="236">
        <f t="shared" si="377"/>
        <v>0</v>
      </c>
      <c r="CH117" s="236">
        <f t="shared" si="377"/>
        <v>0</v>
      </c>
      <c r="CI117" s="236">
        <f t="shared" si="377"/>
        <v>0</v>
      </c>
      <c r="CJ117" s="236">
        <f t="shared" si="377"/>
        <v>0</v>
      </c>
      <c r="CK117" s="538"/>
      <c r="CL117" s="538"/>
      <c r="CM117" s="538"/>
      <c r="CN117" s="538">
        <f>SUM(CN118:CN119)</f>
        <v>0</v>
      </c>
      <c r="CO117" s="114"/>
      <c r="CP117" s="114"/>
      <c r="CS117" s="7" t="e">
        <f>J117-#REF!-#REF!</f>
        <v>#REF!</v>
      </c>
      <c r="CV117" s="7">
        <v>0</v>
      </c>
      <c r="DA117" s="236"/>
      <c r="DB117" s="146"/>
      <c r="DC117" s="7"/>
      <c r="DD117" s="7"/>
    </row>
    <row r="118" spans="1:108">
      <c r="A118" s="216"/>
      <c r="B118" s="198"/>
      <c r="C118" s="216"/>
      <c r="D118" s="216"/>
      <c r="E118" s="216"/>
      <c r="F118" s="535"/>
      <c r="G118" s="535"/>
      <c r="H118" s="191"/>
      <c r="I118" s="191"/>
      <c r="J118" s="218"/>
      <c r="K118" s="218"/>
      <c r="L118" s="218"/>
      <c r="M118" s="218"/>
      <c r="N118" s="218"/>
      <c r="O118" s="100"/>
      <c r="P118" s="100"/>
      <c r="Q118" s="218"/>
      <c r="R118" s="100"/>
      <c r="S118" s="100"/>
      <c r="T118" s="100"/>
      <c r="U118" s="100"/>
      <c r="V118" s="100"/>
      <c r="W118" s="100"/>
      <c r="X118" s="100"/>
      <c r="Y118" s="100"/>
      <c r="Z118" s="100"/>
      <c r="AA118" s="100"/>
      <c r="AB118" s="100"/>
      <c r="AC118" s="100"/>
      <c r="AD118" s="100"/>
      <c r="AE118" s="100"/>
      <c r="AF118" s="100"/>
      <c r="AG118" s="100"/>
      <c r="AH118" s="100"/>
      <c r="AI118" s="100"/>
      <c r="AJ118" s="100"/>
      <c r="AK118" s="100"/>
      <c r="AL118" s="100"/>
      <c r="AM118" s="100"/>
      <c r="AN118" s="100"/>
      <c r="AO118" s="100"/>
      <c r="AP118" s="100"/>
      <c r="AQ118" s="100"/>
      <c r="AR118" s="100"/>
      <c r="AS118" s="100"/>
      <c r="AT118" s="100"/>
      <c r="AU118" s="100"/>
      <c r="AV118" s="100"/>
      <c r="AW118" s="100"/>
      <c r="AX118" s="100"/>
      <c r="AY118" s="100"/>
      <c r="AZ118" s="100"/>
      <c r="BA118" s="100"/>
      <c r="BB118" s="100"/>
      <c r="BC118" s="100"/>
      <c r="BD118" s="100"/>
      <c r="BE118" s="100"/>
      <c r="BF118" s="100"/>
      <c r="BG118" s="100"/>
      <c r="BH118" s="100"/>
      <c r="BI118" s="100"/>
      <c r="BJ118" s="100"/>
      <c r="BK118" s="100"/>
      <c r="BL118" s="100"/>
      <c r="BM118" s="100"/>
      <c r="BN118" s="100"/>
      <c r="BO118" s="100"/>
      <c r="BP118" s="100"/>
      <c r="BQ118" s="100"/>
      <c r="BR118" s="100"/>
      <c r="BS118" s="100"/>
      <c r="BT118" s="100"/>
      <c r="BU118" s="100"/>
      <c r="BV118" s="100"/>
      <c r="BW118" s="100"/>
      <c r="BX118" s="100"/>
      <c r="BY118" s="100"/>
      <c r="BZ118" s="441"/>
      <c r="CA118" s="441"/>
      <c r="CB118" s="100"/>
      <c r="CC118" s="100"/>
      <c r="CD118" s="100"/>
      <c r="CE118" s="100"/>
      <c r="CF118" s="100"/>
      <c r="CG118" s="100"/>
      <c r="CH118" s="100"/>
      <c r="CI118" s="100"/>
      <c r="CJ118" s="100"/>
      <c r="CK118" s="441"/>
      <c r="CL118" s="441"/>
      <c r="CM118" s="441"/>
      <c r="CN118" s="441"/>
      <c r="CO118" s="216"/>
      <c r="CP118" s="216"/>
      <c r="CS118" s="7"/>
      <c r="CV118" s="7"/>
      <c r="DA118" s="100"/>
      <c r="DB118" s="146"/>
      <c r="DC118" s="7"/>
      <c r="DD118" s="7"/>
    </row>
    <row r="119" spans="1:108" ht="150">
      <c r="A119" s="216">
        <v>1</v>
      </c>
      <c r="B119" s="198" t="s">
        <v>220</v>
      </c>
      <c r="C119" s="216" t="s">
        <v>99</v>
      </c>
      <c r="D119" s="216"/>
      <c r="E119" s="216" t="s">
        <v>221</v>
      </c>
      <c r="F119" s="535"/>
      <c r="G119" s="535"/>
      <c r="H119" s="191" t="s">
        <v>837</v>
      </c>
      <c r="I119" s="191" t="s">
        <v>1136</v>
      </c>
      <c r="J119" s="218">
        <f>84459+7144</f>
        <v>91603</v>
      </c>
      <c r="K119" s="218">
        <f>J119-73833</f>
        <v>17770</v>
      </c>
      <c r="L119" s="218"/>
      <c r="M119" s="218"/>
      <c r="N119" s="218"/>
      <c r="O119" s="100"/>
      <c r="P119" s="100"/>
      <c r="Q119" s="218">
        <f>43833-1500</f>
        <v>42333</v>
      </c>
      <c r="R119" s="100"/>
      <c r="S119" s="100"/>
      <c r="T119" s="100"/>
      <c r="U119" s="100"/>
      <c r="V119" s="100"/>
      <c r="W119" s="100"/>
      <c r="X119" s="100"/>
      <c r="Y119" s="100"/>
      <c r="Z119" s="100"/>
      <c r="AA119" s="100"/>
      <c r="AB119" s="100"/>
      <c r="AC119" s="100"/>
      <c r="AD119" s="100"/>
      <c r="AE119" s="100"/>
      <c r="AF119" s="100"/>
      <c r="AG119" s="100"/>
      <c r="AH119" s="100"/>
      <c r="AI119" s="100"/>
      <c r="AJ119" s="100"/>
      <c r="AK119" s="100">
        <f>AP119</f>
        <v>5600</v>
      </c>
      <c r="AL119" s="100"/>
      <c r="AM119" s="100"/>
      <c r="AN119" s="100"/>
      <c r="AO119" s="100"/>
      <c r="AP119" s="100">
        <v>5600</v>
      </c>
      <c r="AQ119" s="100"/>
      <c r="AR119" s="100"/>
      <c r="AS119" s="100">
        <f>AK119</f>
        <v>5600</v>
      </c>
      <c r="AT119" s="100"/>
      <c r="AU119" s="100">
        <f>AV119+AP119+Q119</f>
        <v>47933</v>
      </c>
      <c r="AV119" s="100">
        <f t="shared" ref="AV119" si="378">Z119+AL119</f>
        <v>0</v>
      </c>
      <c r="AW119" s="100"/>
      <c r="AX119" s="100"/>
      <c r="AY119" s="100"/>
      <c r="AZ119" s="100"/>
      <c r="BA119" s="100"/>
      <c r="BB119" s="100"/>
      <c r="BC119" s="100"/>
      <c r="BD119" s="100">
        <v>1190</v>
      </c>
      <c r="BE119" s="100" t="e">
        <f>#REF!-AV119</f>
        <v>#REF!</v>
      </c>
      <c r="BF119" s="100"/>
      <c r="BG119" s="100" t="e">
        <f>#REF!+AK119</f>
        <v>#REF!</v>
      </c>
      <c r="BH119" s="100"/>
      <c r="BI119" s="100"/>
      <c r="BJ119" s="100"/>
      <c r="BK119" s="100"/>
      <c r="BL119" s="100"/>
      <c r="BM119" s="100"/>
      <c r="BN119" s="100"/>
      <c r="BO119" s="100"/>
      <c r="BP119" s="100"/>
      <c r="BQ119" s="100"/>
      <c r="BR119" s="100"/>
      <c r="BS119" s="100"/>
      <c r="BT119" s="100"/>
      <c r="BU119" s="100"/>
      <c r="BV119" s="100"/>
      <c r="BW119" s="100"/>
      <c r="BX119" s="100">
        <f t="shared" ref="BX119" si="379">AU119+BQ119</f>
        <v>47933</v>
      </c>
      <c r="BY119" s="100"/>
      <c r="BZ119" s="441"/>
      <c r="CA119" s="441"/>
      <c r="CB119" s="100"/>
      <c r="CC119" s="100" t="e">
        <f>#REF!-#REF!</f>
        <v>#REF!</v>
      </c>
      <c r="CD119" s="100">
        <f t="shared" ref="CD119" si="380">CF119</f>
        <v>6105</v>
      </c>
      <c r="CE119" s="100">
        <f>SUM(CF119:CI119)</f>
        <v>6105</v>
      </c>
      <c r="CF119" s="100">
        <v>6105</v>
      </c>
      <c r="CG119" s="100"/>
      <c r="CH119" s="100"/>
      <c r="CI119" s="100"/>
      <c r="CJ119" s="100"/>
      <c r="CK119" s="441"/>
      <c r="CL119" s="441"/>
      <c r="CM119" s="441"/>
      <c r="CN119" s="441"/>
      <c r="CO119" s="191" t="s">
        <v>84</v>
      </c>
      <c r="CP119" s="216"/>
      <c r="CS119" s="7"/>
      <c r="CV119" s="7"/>
      <c r="DA119" s="100"/>
      <c r="DB119" s="146"/>
      <c r="DC119" s="7"/>
      <c r="DD119" s="7"/>
    </row>
    <row r="120" spans="1:108" s="20" customFormat="1" ht="33.75" customHeight="1">
      <c r="A120" s="215" t="s">
        <v>37</v>
      </c>
      <c r="B120" s="214" t="s">
        <v>46</v>
      </c>
      <c r="C120" s="216"/>
      <c r="D120" s="216"/>
      <c r="E120" s="216"/>
      <c r="F120" s="216"/>
      <c r="G120" s="216"/>
      <c r="H120" s="216"/>
      <c r="I120" s="216"/>
      <c r="J120" s="247">
        <f t="shared" ref="J120:AD120" si="381">J121</f>
        <v>213430</v>
      </c>
      <c r="K120" s="247">
        <f t="shared" si="381"/>
        <v>213430</v>
      </c>
      <c r="L120" s="247">
        <f t="shared" si="381"/>
        <v>0</v>
      </c>
      <c r="M120" s="247">
        <f t="shared" si="381"/>
        <v>0</v>
      </c>
      <c r="N120" s="247">
        <f t="shared" si="381"/>
        <v>0</v>
      </c>
      <c r="O120" s="247" t="e">
        <f t="shared" si="381"/>
        <v>#REF!</v>
      </c>
      <c r="P120" s="247" t="e">
        <f t="shared" si="381"/>
        <v>#REF!</v>
      </c>
      <c r="Q120" s="247" t="e">
        <f t="shared" si="381"/>
        <v>#REF!</v>
      </c>
      <c r="R120" s="247" t="e">
        <f t="shared" si="381"/>
        <v>#REF!</v>
      </c>
      <c r="S120" s="247" t="e">
        <f t="shared" si="381"/>
        <v>#REF!</v>
      </c>
      <c r="T120" s="247" t="e">
        <f t="shared" si="381"/>
        <v>#REF!</v>
      </c>
      <c r="U120" s="247" t="e">
        <f t="shared" si="381"/>
        <v>#REF!</v>
      </c>
      <c r="V120" s="247" t="e">
        <f t="shared" si="381"/>
        <v>#REF!</v>
      </c>
      <c r="W120" s="247">
        <f t="shared" si="381"/>
        <v>0</v>
      </c>
      <c r="X120" s="247" t="e">
        <f t="shared" si="381"/>
        <v>#REF!</v>
      </c>
      <c r="Y120" s="247" t="e">
        <f t="shared" si="381"/>
        <v>#REF!</v>
      </c>
      <c r="Z120" s="247" t="e">
        <f t="shared" si="381"/>
        <v>#REF!</v>
      </c>
      <c r="AA120" s="247" t="e">
        <f t="shared" si="381"/>
        <v>#REF!</v>
      </c>
      <c r="AB120" s="247" t="e">
        <f t="shared" si="381"/>
        <v>#REF!</v>
      </c>
      <c r="AC120" s="247">
        <f>AC121</f>
        <v>85000</v>
      </c>
      <c r="AD120" s="247">
        <f t="shared" si="381"/>
        <v>40000</v>
      </c>
      <c r="AE120" s="247">
        <f>AE121</f>
        <v>40000</v>
      </c>
      <c r="AF120" s="247">
        <f t="shared" ref="AF120:AK120" si="382">AF121</f>
        <v>0</v>
      </c>
      <c r="AG120" s="247">
        <f t="shared" si="382"/>
        <v>0</v>
      </c>
      <c r="AH120" s="247">
        <f t="shared" si="382"/>
        <v>0</v>
      </c>
      <c r="AI120" s="247">
        <f t="shared" si="382"/>
        <v>19876</v>
      </c>
      <c r="AJ120" s="247">
        <f t="shared" si="382"/>
        <v>0</v>
      </c>
      <c r="AK120" s="247">
        <f t="shared" si="382"/>
        <v>40000</v>
      </c>
      <c r="AL120" s="247">
        <f>AL121</f>
        <v>851</v>
      </c>
      <c r="AM120" s="247">
        <f t="shared" ref="AM120:CJ120" si="383">AM121</f>
        <v>0</v>
      </c>
      <c r="AN120" s="247">
        <f t="shared" si="383"/>
        <v>0</v>
      </c>
      <c r="AO120" s="247">
        <f t="shared" si="383"/>
        <v>0</v>
      </c>
      <c r="AP120" s="247">
        <f t="shared" si="383"/>
        <v>19273</v>
      </c>
      <c r="AQ120" s="247">
        <f t="shared" si="383"/>
        <v>0</v>
      </c>
      <c r="AR120" s="247">
        <f t="shared" si="383"/>
        <v>0</v>
      </c>
      <c r="AS120" s="247">
        <f t="shared" si="383"/>
        <v>40000</v>
      </c>
      <c r="AT120" s="247">
        <f t="shared" si="383"/>
        <v>851</v>
      </c>
      <c r="AU120" s="247" t="e">
        <f t="shared" si="383"/>
        <v>#REF!</v>
      </c>
      <c r="AV120" s="247" t="e">
        <f t="shared" si="383"/>
        <v>#REF!</v>
      </c>
      <c r="AW120" s="247" t="e">
        <f t="shared" si="383"/>
        <v>#REF!</v>
      </c>
      <c r="AX120" s="247" t="e">
        <f t="shared" si="383"/>
        <v>#REF!</v>
      </c>
      <c r="AY120" s="185" t="e">
        <f>#REF!-AU120</f>
        <v>#REF!</v>
      </c>
      <c r="AZ120" s="247">
        <v>30000</v>
      </c>
      <c r="BA120" s="247">
        <v>30000</v>
      </c>
      <c r="BB120" s="247">
        <v>0</v>
      </c>
      <c r="BC120" s="247">
        <v>0</v>
      </c>
      <c r="BD120" s="247">
        <f t="shared" si="383"/>
        <v>20000</v>
      </c>
      <c r="BE120" s="247" t="e">
        <f t="shared" si="383"/>
        <v>#REF!</v>
      </c>
      <c r="BF120" s="247" t="e">
        <f t="shared" si="322"/>
        <v>#REF!</v>
      </c>
      <c r="BG120" s="247" t="e">
        <f t="shared" si="383"/>
        <v>#REF!</v>
      </c>
      <c r="BH120" s="247">
        <v>70000</v>
      </c>
      <c r="BI120" s="247">
        <v>20000</v>
      </c>
      <c r="BJ120" s="247">
        <v>0</v>
      </c>
      <c r="BK120" s="247">
        <v>0</v>
      </c>
      <c r="BL120" s="247">
        <v>0</v>
      </c>
      <c r="BM120" s="247">
        <f t="shared" si="383"/>
        <v>0</v>
      </c>
      <c r="BN120" s="247">
        <f t="shared" si="383"/>
        <v>0</v>
      </c>
      <c r="BO120" s="247">
        <f t="shared" si="383"/>
        <v>0</v>
      </c>
      <c r="BP120" s="247">
        <f t="shared" si="383"/>
        <v>0</v>
      </c>
      <c r="BQ120" s="247">
        <f t="shared" si="383"/>
        <v>70000</v>
      </c>
      <c r="BR120" s="247">
        <f t="shared" si="383"/>
        <v>20000</v>
      </c>
      <c r="BS120" s="247">
        <f t="shared" si="383"/>
        <v>0</v>
      </c>
      <c r="BT120" s="247">
        <f t="shared" si="383"/>
        <v>0</v>
      </c>
      <c r="BU120" s="247">
        <f t="shared" si="383"/>
        <v>0</v>
      </c>
      <c r="BV120" s="247">
        <f t="shared" si="383"/>
        <v>70000</v>
      </c>
      <c r="BW120" s="247">
        <f t="shared" si="383"/>
        <v>20000</v>
      </c>
      <c r="BX120" s="247">
        <f t="shared" si="383"/>
        <v>141808</v>
      </c>
      <c r="BY120" s="247">
        <f t="shared" si="383"/>
        <v>52659</v>
      </c>
      <c r="BZ120" s="602"/>
      <c r="CA120" s="602"/>
      <c r="CB120" s="247">
        <f t="shared" si="383"/>
        <v>0</v>
      </c>
      <c r="CC120" s="247" t="e">
        <f t="shared" si="383"/>
        <v>#REF!</v>
      </c>
      <c r="CD120" s="247">
        <f t="shared" si="383"/>
        <v>51498</v>
      </c>
      <c r="CE120" s="247">
        <f t="shared" si="383"/>
        <v>51498</v>
      </c>
      <c r="CF120" s="247">
        <f t="shared" si="383"/>
        <v>51498</v>
      </c>
      <c r="CG120" s="247">
        <f t="shared" si="383"/>
        <v>0</v>
      </c>
      <c r="CH120" s="247">
        <f t="shared" si="383"/>
        <v>0</v>
      </c>
      <c r="CI120" s="247">
        <f t="shared" si="383"/>
        <v>0</v>
      </c>
      <c r="CJ120" s="247">
        <f t="shared" si="383"/>
        <v>0</v>
      </c>
      <c r="CK120" s="602"/>
      <c r="CL120" s="602"/>
      <c r="CM120" s="602"/>
      <c r="CN120" s="602">
        <f t="shared" ref="CN120" si="384">CN121</f>
        <v>51498</v>
      </c>
      <c r="CO120" s="263"/>
      <c r="CP120" s="216"/>
      <c r="CQ120" s="18"/>
      <c r="CS120" s="7" t="e">
        <f>J120-#REF!-#REF!</f>
        <v>#REF!</v>
      </c>
      <c r="CV120" s="7">
        <v>0</v>
      </c>
      <c r="DA120" s="247"/>
      <c r="DB120" s="146"/>
      <c r="DC120" s="7"/>
      <c r="DD120" s="7"/>
    </row>
    <row r="121" spans="1:108" s="20" customFormat="1" ht="96.75" customHeight="1">
      <c r="A121" s="216">
        <v>1</v>
      </c>
      <c r="B121" s="217" t="s">
        <v>188</v>
      </c>
      <c r="C121" s="216" t="s">
        <v>104</v>
      </c>
      <c r="D121" s="216" t="s">
        <v>142</v>
      </c>
      <c r="E121" s="216"/>
      <c r="F121" s="216"/>
      <c r="G121" s="216"/>
      <c r="H121" s="216" t="s">
        <v>143</v>
      </c>
      <c r="I121" s="216" t="s">
        <v>648</v>
      </c>
      <c r="J121" s="220">
        <v>213430</v>
      </c>
      <c r="K121" s="220">
        <v>213430</v>
      </c>
      <c r="L121" s="220"/>
      <c r="M121" s="220"/>
      <c r="N121" s="220"/>
      <c r="O121" s="100" t="e">
        <f>#REF!</f>
        <v>#REF!</v>
      </c>
      <c r="P121" s="100" t="e">
        <f>#REF!</f>
        <v>#REF!</v>
      </c>
      <c r="Q121" s="100" t="e">
        <f>#REF!</f>
        <v>#REF!</v>
      </c>
      <c r="R121" s="100" t="e">
        <f>#REF!</f>
        <v>#REF!</v>
      </c>
      <c r="S121" s="100" t="e">
        <f>#REF!</f>
        <v>#REF!</v>
      </c>
      <c r="T121" s="100" t="e">
        <f>#REF!</f>
        <v>#REF!</v>
      </c>
      <c r="U121" s="100" t="e">
        <f>V121</f>
        <v>#REF!</v>
      </c>
      <c r="V121" s="100" t="e">
        <f>#REF!-#REF!+#REF!+6308</f>
        <v>#REF!</v>
      </c>
      <c r="W121" s="100"/>
      <c r="X121" s="100" t="e">
        <f>#REF!-#REF!+#REF!</f>
        <v>#REF!</v>
      </c>
      <c r="Y121" s="100" t="e">
        <f>Q121+U121</f>
        <v>#REF!</v>
      </c>
      <c r="Z121" s="100" t="e">
        <f t="shared" ref="Z121:AB121" si="385">R121+V121</f>
        <v>#REF!</v>
      </c>
      <c r="AA121" s="100" t="e">
        <f t="shared" si="385"/>
        <v>#REF!</v>
      </c>
      <c r="AB121" s="100" t="e">
        <f t="shared" si="385"/>
        <v>#REF!</v>
      </c>
      <c r="AC121" s="100">
        <v>85000</v>
      </c>
      <c r="AD121" s="100">
        <f>AE121</f>
        <v>40000</v>
      </c>
      <c r="AE121" s="100">
        <v>40000</v>
      </c>
      <c r="AF121" s="100"/>
      <c r="AG121" s="100"/>
      <c r="AH121" s="100"/>
      <c r="AI121" s="100">
        <f>20000-124</f>
        <v>19876</v>
      </c>
      <c r="AJ121" s="100"/>
      <c r="AK121" s="100">
        <f>AK53</f>
        <v>40000</v>
      </c>
      <c r="AL121" s="100">
        <v>851</v>
      </c>
      <c r="AM121" s="100"/>
      <c r="AN121" s="100"/>
      <c r="AO121" s="100"/>
      <c r="AP121" s="100">
        <v>19273</v>
      </c>
      <c r="AQ121" s="100"/>
      <c r="AR121" s="100"/>
      <c r="AS121" s="100">
        <f t="shared" ref="AS121" si="386">AK121</f>
        <v>40000</v>
      </c>
      <c r="AT121" s="100">
        <f t="shared" ref="AT121" si="387">AL121</f>
        <v>851</v>
      </c>
      <c r="AU121" s="100" t="e">
        <f>Y121+AK121</f>
        <v>#REF!</v>
      </c>
      <c r="AV121" s="100" t="e">
        <f>Z121+AL121</f>
        <v>#REF!</v>
      </c>
      <c r="AW121" s="100" t="e">
        <f>AA121+AM121</f>
        <v>#REF!</v>
      </c>
      <c r="AX121" s="100" t="e">
        <f>AB121+AN121</f>
        <v>#REF!</v>
      </c>
      <c r="AY121" s="185" t="e">
        <f>#REF!-AU121</f>
        <v>#REF!</v>
      </c>
      <c r="AZ121" s="100">
        <v>30000</v>
      </c>
      <c r="BA121" s="100">
        <v>30000</v>
      </c>
      <c r="BB121" s="100"/>
      <c r="BC121" s="100"/>
      <c r="BD121" s="100">
        <f>BI121</f>
        <v>20000</v>
      </c>
      <c r="BE121" s="100" t="e">
        <f>#REF!-AV121</f>
        <v>#REF!</v>
      </c>
      <c r="BF121" s="100" t="e">
        <f t="shared" si="322"/>
        <v>#REF!</v>
      </c>
      <c r="BG121" s="100" t="e">
        <f>#REF!+AV121</f>
        <v>#REF!</v>
      </c>
      <c r="BH121" s="100">
        <v>70000</v>
      </c>
      <c r="BI121" s="100">
        <v>20000</v>
      </c>
      <c r="BJ121" s="100"/>
      <c r="BK121" s="100"/>
      <c r="BL121" s="100"/>
      <c r="BM121" s="100"/>
      <c r="BN121" s="100"/>
      <c r="BO121" s="100"/>
      <c r="BP121" s="100"/>
      <c r="BQ121" s="100">
        <f t="shared" ref="BQ121" si="388">BH121-BO121+BP121</f>
        <v>70000</v>
      </c>
      <c r="BR121" s="100">
        <f>BI121-BO121+BP121</f>
        <v>20000</v>
      </c>
      <c r="BS121" s="100"/>
      <c r="BT121" s="100"/>
      <c r="BU121" s="100"/>
      <c r="BV121" s="100">
        <f t="shared" ref="BV121" si="389">BQ121</f>
        <v>70000</v>
      </c>
      <c r="BW121" s="100">
        <f t="shared" ref="BW121" si="390">BR121</f>
        <v>20000</v>
      </c>
      <c r="BX121" s="100">
        <v>141808</v>
      </c>
      <c r="BY121" s="100">
        <v>52659</v>
      </c>
      <c r="BZ121" s="441"/>
      <c r="CA121" s="441"/>
      <c r="CB121" s="100"/>
      <c r="CC121" s="100" t="e">
        <f>#REF!-#REF!</f>
        <v>#REF!</v>
      </c>
      <c r="CD121" s="100">
        <f t="shared" ref="CD121" si="391">CF121</f>
        <v>51498</v>
      </c>
      <c r="CE121" s="100">
        <f>SUM(CF121:CI121)</f>
        <v>51498</v>
      </c>
      <c r="CF121" s="100">
        <v>51498</v>
      </c>
      <c r="CG121" s="100"/>
      <c r="CH121" s="100"/>
      <c r="CI121" s="100"/>
      <c r="CJ121" s="100"/>
      <c r="CK121" s="441"/>
      <c r="CL121" s="441"/>
      <c r="CM121" s="441"/>
      <c r="CN121" s="441">
        <f>CF121-CL121</f>
        <v>51498</v>
      </c>
      <c r="CO121" s="262" t="s">
        <v>131</v>
      </c>
      <c r="CP121" s="216" t="s">
        <v>189</v>
      </c>
      <c r="CQ121" s="18"/>
      <c r="CS121" s="7" t="e">
        <f>J121-#REF!-#REF!</f>
        <v>#REF!</v>
      </c>
      <c r="CV121" s="7">
        <v>0</v>
      </c>
      <c r="DA121" s="100"/>
      <c r="DB121" s="146"/>
      <c r="DC121" s="7"/>
      <c r="DD121" s="7"/>
    </row>
    <row r="122" spans="1:108" s="20" customFormat="1" ht="49.9" customHeight="1">
      <c r="A122" s="114" t="s">
        <v>68</v>
      </c>
      <c r="B122" s="214" t="s">
        <v>119</v>
      </c>
      <c r="C122" s="114"/>
      <c r="D122" s="216"/>
      <c r="E122" s="114"/>
      <c r="F122" s="99"/>
      <c r="G122" s="99"/>
      <c r="H122" s="99"/>
      <c r="I122" s="234"/>
      <c r="J122" s="235">
        <f t="shared" ref="J122:N123" si="392">J123</f>
        <v>216335</v>
      </c>
      <c r="K122" s="235">
        <f t="shared" si="392"/>
        <v>75868</v>
      </c>
      <c r="L122" s="235">
        <f t="shared" si="392"/>
        <v>0</v>
      </c>
      <c r="M122" s="235">
        <f t="shared" si="392"/>
        <v>0</v>
      </c>
      <c r="N122" s="235">
        <f t="shared" si="392"/>
        <v>0</v>
      </c>
      <c r="O122" s="235" t="e">
        <f t="shared" ref="O122:AD123" si="393">O123</f>
        <v>#REF!</v>
      </c>
      <c r="P122" s="235" t="e">
        <f t="shared" si="393"/>
        <v>#REF!</v>
      </c>
      <c r="Q122" s="235" t="e">
        <f t="shared" si="393"/>
        <v>#REF!</v>
      </c>
      <c r="R122" s="235" t="e">
        <f t="shared" si="393"/>
        <v>#REF!</v>
      </c>
      <c r="S122" s="235" t="e">
        <f t="shared" si="393"/>
        <v>#REF!</v>
      </c>
      <c r="T122" s="235" t="e">
        <f t="shared" si="393"/>
        <v>#REF!</v>
      </c>
      <c r="U122" s="235">
        <f t="shared" si="393"/>
        <v>54016</v>
      </c>
      <c r="V122" s="235">
        <f t="shared" si="393"/>
        <v>1000</v>
      </c>
      <c r="W122" s="235">
        <f t="shared" si="393"/>
        <v>0</v>
      </c>
      <c r="X122" s="235" t="e">
        <f t="shared" si="393"/>
        <v>#REF!</v>
      </c>
      <c r="Y122" s="235" t="e">
        <f t="shared" si="393"/>
        <v>#REF!</v>
      </c>
      <c r="Z122" s="235" t="e">
        <f t="shared" si="393"/>
        <v>#REF!</v>
      </c>
      <c r="AA122" s="235">
        <f t="shared" si="393"/>
        <v>0</v>
      </c>
      <c r="AB122" s="235" t="e">
        <f t="shared" si="393"/>
        <v>#REF!</v>
      </c>
      <c r="AC122" s="235">
        <f t="shared" si="393"/>
        <v>20000</v>
      </c>
      <c r="AD122" s="235">
        <f t="shared" si="393"/>
        <v>20000</v>
      </c>
      <c r="AE122" s="235">
        <f t="shared" ref="AE122:AU123" si="394">AE123</f>
        <v>0</v>
      </c>
      <c r="AF122" s="235">
        <f t="shared" si="394"/>
        <v>0</v>
      </c>
      <c r="AG122" s="235">
        <f t="shared" si="394"/>
        <v>0</v>
      </c>
      <c r="AH122" s="235">
        <f t="shared" si="394"/>
        <v>0</v>
      </c>
      <c r="AI122" s="235">
        <f t="shared" si="394"/>
        <v>0</v>
      </c>
      <c r="AJ122" s="235">
        <f t="shared" si="394"/>
        <v>0</v>
      </c>
      <c r="AK122" s="235">
        <f t="shared" si="394"/>
        <v>20000</v>
      </c>
      <c r="AL122" s="235">
        <f t="shared" si="394"/>
        <v>0</v>
      </c>
      <c r="AM122" s="235">
        <f t="shared" si="394"/>
        <v>0</v>
      </c>
      <c r="AN122" s="235">
        <f t="shared" si="394"/>
        <v>8000</v>
      </c>
      <c r="AO122" s="235">
        <f t="shared" si="394"/>
        <v>0</v>
      </c>
      <c r="AP122" s="235">
        <f t="shared" si="394"/>
        <v>0</v>
      </c>
      <c r="AQ122" s="235">
        <f t="shared" si="394"/>
        <v>0</v>
      </c>
      <c r="AR122" s="235">
        <f t="shared" si="394"/>
        <v>0</v>
      </c>
      <c r="AS122" s="235">
        <f t="shared" si="394"/>
        <v>20000</v>
      </c>
      <c r="AT122" s="235">
        <f t="shared" si="394"/>
        <v>0</v>
      </c>
      <c r="AU122" s="235" t="e">
        <f t="shared" si="394"/>
        <v>#REF!</v>
      </c>
      <c r="AV122" s="235" t="e">
        <f t="shared" ref="AV122:BX123" si="395">AV123</f>
        <v>#REF!</v>
      </c>
      <c r="AW122" s="235">
        <f t="shared" si="395"/>
        <v>0</v>
      </c>
      <c r="AX122" s="235">
        <f t="shared" si="395"/>
        <v>0</v>
      </c>
      <c r="AY122" s="185" t="e">
        <f>#REF!-AU122</f>
        <v>#REF!</v>
      </c>
      <c r="AZ122" s="235">
        <v>7450</v>
      </c>
      <c r="BA122" s="235">
        <v>7450</v>
      </c>
      <c r="BB122" s="235">
        <v>0</v>
      </c>
      <c r="BC122" s="235">
        <v>0</v>
      </c>
      <c r="BD122" s="235">
        <f t="shared" si="395"/>
        <v>7450</v>
      </c>
      <c r="BE122" s="235" t="e">
        <f t="shared" si="395"/>
        <v>#REF!</v>
      </c>
      <c r="BF122" s="235" t="e">
        <f t="shared" si="322"/>
        <v>#REF!</v>
      </c>
      <c r="BG122" s="235" t="e">
        <f t="shared" ref="BG122:BG123" si="396">BG123</f>
        <v>#REF!</v>
      </c>
      <c r="BH122" s="235">
        <v>10302</v>
      </c>
      <c r="BI122" s="235">
        <v>7450</v>
      </c>
      <c r="BJ122" s="235">
        <v>0</v>
      </c>
      <c r="BK122" s="235">
        <v>0</v>
      </c>
      <c r="BL122" s="235">
        <v>0</v>
      </c>
      <c r="BM122" s="235">
        <f t="shared" si="395"/>
        <v>0</v>
      </c>
      <c r="BN122" s="235">
        <f t="shared" si="395"/>
        <v>0</v>
      </c>
      <c r="BO122" s="235">
        <f t="shared" si="395"/>
        <v>0</v>
      </c>
      <c r="BP122" s="235">
        <f t="shared" si="395"/>
        <v>0</v>
      </c>
      <c r="BQ122" s="235">
        <f t="shared" si="395"/>
        <v>10302</v>
      </c>
      <c r="BR122" s="235">
        <f t="shared" si="395"/>
        <v>7450</v>
      </c>
      <c r="BS122" s="235">
        <f t="shared" si="395"/>
        <v>0</v>
      </c>
      <c r="BT122" s="235">
        <f t="shared" si="395"/>
        <v>0</v>
      </c>
      <c r="BU122" s="235">
        <f t="shared" si="395"/>
        <v>0</v>
      </c>
      <c r="BV122" s="235">
        <f t="shared" si="395"/>
        <v>10302</v>
      </c>
      <c r="BW122" s="235">
        <f t="shared" si="395"/>
        <v>7450</v>
      </c>
      <c r="BX122" s="235">
        <f t="shared" si="395"/>
        <v>89318</v>
      </c>
      <c r="BY122" s="235">
        <f t="shared" ref="BX122:CJ123" si="397">BY123</f>
        <v>8450</v>
      </c>
      <c r="BZ122" s="644"/>
      <c r="CA122" s="644"/>
      <c r="CB122" s="235">
        <f t="shared" si="397"/>
        <v>0</v>
      </c>
      <c r="CC122" s="235" t="e">
        <f t="shared" si="397"/>
        <v>#REF!</v>
      </c>
      <c r="CD122" s="235">
        <f t="shared" si="397"/>
        <v>20450</v>
      </c>
      <c r="CE122" s="235">
        <f t="shared" si="397"/>
        <v>20450</v>
      </c>
      <c r="CF122" s="235">
        <f t="shared" si="397"/>
        <v>20450</v>
      </c>
      <c r="CG122" s="235">
        <f t="shared" si="397"/>
        <v>0</v>
      </c>
      <c r="CH122" s="235">
        <f t="shared" si="397"/>
        <v>0</v>
      </c>
      <c r="CI122" s="235">
        <f t="shared" si="397"/>
        <v>0</v>
      </c>
      <c r="CJ122" s="235">
        <f t="shared" si="397"/>
        <v>0</v>
      </c>
      <c r="CK122" s="644"/>
      <c r="CL122" s="644"/>
      <c r="CM122" s="644"/>
      <c r="CN122" s="644">
        <f t="shared" ref="CN122:CN123" si="398">CN123</f>
        <v>20450</v>
      </c>
      <c r="CO122" s="222"/>
      <c r="CP122" s="114"/>
      <c r="CS122" s="7" t="e">
        <f>J125-#REF!-#REF!</f>
        <v>#REF!</v>
      </c>
      <c r="CV122" s="7">
        <v>0</v>
      </c>
      <c r="DA122" s="235"/>
      <c r="DB122" s="146"/>
      <c r="DC122" s="7"/>
      <c r="DD122" s="7"/>
    </row>
    <row r="123" spans="1:108" s="20" customFormat="1" ht="35.65" customHeight="1">
      <c r="A123" s="215" t="s">
        <v>37</v>
      </c>
      <c r="B123" s="214" t="s">
        <v>46</v>
      </c>
      <c r="C123" s="114"/>
      <c r="D123" s="216"/>
      <c r="E123" s="114"/>
      <c r="F123" s="99"/>
      <c r="G123" s="99"/>
      <c r="H123" s="99"/>
      <c r="I123" s="234"/>
      <c r="J123" s="235">
        <f t="shared" si="392"/>
        <v>216335</v>
      </c>
      <c r="K123" s="235">
        <f t="shared" si="392"/>
        <v>75868</v>
      </c>
      <c r="L123" s="235">
        <f t="shared" si="392"/>
        <v>0</v>
      </c>
      <c r="M123" s="235">
        <f t="shared" si="392"/>
        <v>0</v>
      </c>
      <c r="N123" s="235">
        <f t="shared" si="392"/>
        <v>0</v>
      </c>
      <c r="O123" s="235" t="e">
        <f t="shared" si="393"/>
        <v>#REF!</v>
      </c>
      <c r="P123" s="235" t="e">
        <f t="shared" si="393"/>
        <v>#REF!</v>
      </c>
      <c r="Q123" s="235" t="e">
        <f t="shared" si="393"/>
        <v>#REF!</v>
      </c>
      <c r="R123" s="235" t="e">
        <f t="shared" si="393"/>
        <v>#REF!</v>
      </c>
      <c r="S123" s="235" t="e">
        <f t="shared" si="393"/>
        <v>#REF!</v>
      </c>
      <c r="T123" s="235" t="e">
        <f t="shared" si="393"/>
        <v>#REF!</v>
      </c>
      <c r="U123" s="235">
        <f t="shared" si="393"/>
        <v>54016</v>
      </c>
      <c r="V123" s="235">
        <f t="shared" si="393"/>
        <v>1000</v>
      </c>
      <c r="W123" s="235">
        <f t="shared" si="393"/>
        <v>0</v>
      </c>
      <c r="X123" s="235" t="e">
        <f t="shared" si="393"/>
        <v>#REF!</v>
      </c>
      <c r="Y123" s="235" t="e">
        <f t="shared" si="393"/>
        <v>#REF!</v>
      </c>
      <c r="Z123" s="235" t="e">
        <f t="shared" si="393"/>
        <v>#REF!</v>
      </c>
      <c r="AA123" s="235">
        <f t="shared" si="393"/>
        <v>0</v>
      </c>
      <c r="AB123" s="235" t="e">
        <f t="shared" si="393"/>
        <v>#REF!</v>
      </c>
      <c r="AC123" s="235">
        <f t="shared" si="393"/>
        <v>20000</v>
      </c>
      <c r="AD123" s="235">
        <f t="shared" si="393"/>
        <v>20000</v>
      </c>
      <c r="AE123" s="235">
        <f t="shared" si="394"/>
        <v>0</v>
      </c>
      <c r="AF123" s="235">
        <f t="shared" si="394"/>
        <v>0</v>
      </c>
      <c r="AG123" s="235">
        <f t="shared" si="394"/>
        <v>0</v>
      </c>
      <c r="AH123" s="235">
        <f t="shared" si="394"/>
        <v>0</v>
      </c>
      <c r="AI123" s="235">
        <f t="shared" si="394"/>
        <v>0</v>
      </c>
      <c r="AJ123" s="235">
        <f t="shared" si="394"/>
        <v>0</v>
      </c>
      <c r="AK123" s="235">
        <f t="shared" si="394"/>
        <v>20000</v>
      </c>
      <c r="AL123" s="235">
        <f t="shared" si="394"/>
        <v>0</v>
      </c>
      <c r="AM123" s="235">
        <f t="shared" si="394"/>
        <v>0</v>
      </c>
      <c r="AN123" s="235">
        <f t="shared" si="394"/>
        <v>8000</v>
      </c>
      <c r="AO123" s="235">
        <f t="shared" si="394"/>
        <v>0</v>
      </c>
      <c r="AP123" s="235">
        <f t="shared" si="394"/>
        <v>0</v>
      </c>
      <c r="AQ123" s="235">
        <f t="shared" si="394"/>
        <v>0</v>
      </c>
      <c r="AR123" s="235">
        <f t="shared" si="394"/>
        <v>0</v>
      </c>
      <c r="AS123" s="235">
        <f t="shared" si="394"/>
        <v>20000</v>
      </c>
      <c r="AT123" s="235">
        <f t="shared" si="394"/>
        <v>0</v>
      </c>
      <c r="AU123" s="235" t="e">
        <f t="shared" si="394"/>
        <v>#REF!</v>
      </c>
      <c r="AV123" s="235" t="e">
        <f t="shared" si="395"/>
        <v>#REF!</v>
      </c>
      <c r="AW123" s="235">
        <f t="shared" si="395"/>
        <v>0</v>
      </c>
      <c r="AX123" s="235">
        <f t="shared" si="395"/>
        <v>0</v>
      </c>
      <c r="AY123" s="185" t="e">
        <f>#REF!-AU123</f>
        <v>#REF!</v>
      </c>
      <c r="AZ123" s="235">
        <v>7450</v>
      </c>
      <c r="BA123" s="235">
        <v>7450</v>
      </c>
      <c r="BB123" s="235">
        <v>0</v>
      </c>
      <c r="BC123" s="235">
        <v>0</v>
      </c>
      <c r="BD123" s="235">
        <f t="shared" si="395"/>
        <v>7450</v>
      </c>
      <c r="BE123" s="235" t="e">
        <f t="shared" si="395"/>
        <v>#REF!</v>
      </c>
      <c r="BF123" s="235" t="e">
        <f t="shared" si="322"/>
        <v>#REF!</v>
      </c>
      <c r="BG123" s="235" t="e">
        <f t="shared" si="396"/>
        <v>#REF!</v>
      </c>
      <c r="BH123" s="235">
        <v>10302</v>
      </c>
      <c r="BI123" s="235">
        <v>7450</v>
      </c>
      <c r="BJ123" s="235">
        <v>0</v>
      </c>
      <c r="BK123" s="235">
        <v>0</v>
      </c>
      <c r="BL123" s="235">
        <v>0</v>
      </c>
      <c r="BM123" s="235">
        <f t="shared" si="395"/>
        <v>0</v>
      </c>
      <c r="BN123" s="235">
        <f t="shared" si="395"/>
        <v>0</v>
      </c>
      <c r="BO123" s="235">
        <f t="shared" si="395"/>
        <v>0</v>
      </c>
      <c r="BP123" s="235">
        <f t="shared" si="395"/>
        <v>0</v>
      </c>
      <c r="BQ123" s="235">
        <f t="shared" si="395"/>
        <v>10302</v>
      </c>
      <c r="BR123" s="235">
        <f t="shared" si="395"/>
        <v>7450</v>
      </c>
      <c r="BS123" s="235">
        <f t="shared" si="395"/>
        <v>0</v>
      </c>
      <c r="BT123" s="235">
        <f t="shared" si="395"/>
        <v>0</v>
      </c>
      <c r="BU123" s="235">
        <f t="shared" si="395"/>
        <v>0</v>
      </c>
      <c r="BV123" s="235">
        <f t="shared" si="395"/>
        <v>10302</v>
      </c>
      <c r="BW123" s="235">
        <f t="shared" si="395"/>
        <v>7450</v>
      </c>
      <c r="BX123" s="235">
        <f t="shared" si="397"/>
        <v>89318</v>
      </c>
      <c r="BY123" s="235">
        <f t="shared" si="397"/>
        <v>8450</v>
      </c>
      <c r="BZ123" s="644"/>
      <c r="CA123" s="644"/>
      <c r="CB123" s="235">
        <f t="shared" si="397"/>
        <v>0</v>
      </c>
      <c r="CC123" s="235" t="e">
        <f t="shared" si="397"/>
        <v>#REF!</v>
      </c>
      <c r="CD123" s="235">
        <f t="shared" si="397"/>
        <v>20450</v>
      </c>
      <c r="CE123" s="235">
        <f t="shared" si="397"/>
        <v>20450</v>
      </c>
      <c r="CF123" s="235">
        <f t="shared" si="397"/>
        <v>20450</v>
      </c>
      <c r="CG123" s="235">
        <f t="shared" si="397"/>
        <v>0</v>
      </c>
      <c r="CH123" s="235">
        <f t="shared" si="397"/>
        <v>0</v>
      </c>
      <c r="CI123" s="235">
        <f t="shared" si="397"/>
        <v>0</v>
      </c>
      <c r="CJ123" s="235">
        <f t="shared" si="397"/>
        <v>0</v>
      </c>
      <c r="CK123" s="644"/>
      <c r="CL123" s="644"/>
      <c r="CM123" s="644"/>
      <c r="CN123" s="644">
        <f t="shared" si="398"/>
        <v>20450</v>
      </c>
      <c r="CO123" s="222"/>
      <c r="CP123" s="114"/>
      <c r="CS123" s="7" t="e">
        <f>J126-#REF!-#REF!</f>
        <v>#REF!</v>
      </c>
      <c r="CV123" s="7">
        <v>0</v>
      </c>
      <c r="DA123" s="235"/>
      <c r="DB123" s="146"/>
      <c r="DC123" s="7"/>
      <c r="DD123" s="7"/>
    </row>
    <row r="124" spans="1:108" s="20" customFormat="1" ht="76.900000000000006" customHeight="1">
      <c r="A124" s="216">
        <v>1</v>
      </c>
      <c r="B124" s="217" t="s">
        <v>120</v>
      </c>
      <c r="C124" s="216" t="s">
        <v>624</v>
      </c>
      <c r="D124" s="216" t="s">
        <v>142</v>
      </c>
      <c r="E124" s="216"/>
      <c r="F124" s="216"/>
      <c r="G124" s="216"/>
      <c r="H124" s="216" t="s">
        <v>134</v>
      </c>
      <c r="I124" s="216" t="s">
        <v>638</v>
      </c>
      <c r="J124" s="218">
        <v>216335</v>
      </c>
      <c r="K124" s="218">
        <v>75868</v>
      </c>
      <c r="L124" s="218"/>
      <c r="M124" s="218"/>
      <c r="N124" s="218"/>
      <c r="O124" s="100" t="e">
        <f>#REF!</f>
        <v>#REF!</v>
      </c>
      <c r="P124" s="100" t="e">
        <f>#REF!</f>
        <v>#REF!</v>
      </c>
      <c r="Q124" s="100" t="e">
        <f>#REF!</f>
        <v>#REF!</v>
      </c>
      <c r="R124" s="100" t="e">
        <f>#REF!</f>
        <v>#REF!</v>
      </c>
      <c r="S124" s="100" t="e">
        <f>#REF!</f>
        <v>#REF!</v>
      </c>
      <c r="T124" s="100" t="e">
        <f>#REF!</f>
        <v>#REF!</v>
      </c>
      <c r="U124" s="100">
        <v>54016</v>
      </c>
      <c r="V124" s="100">
        <v>1000</v>
      </c>
      <c r="W124" s="100"/>
      <c r="X124" s="100" t="e">
        <f>#REF!-#REF!+#REF!</f>
        <v>#REF!</v>
      </c>
      <c r="Y124" s="100" t="e">
        <f t="shared" ref="Y124:Z124" si="399">Q124+U124</f>
        <v>#REF!</v>
      </c>
      <c r="Z124" s="100" t="e">
        <f t="shared" si="399"/>
        <v>#REF!</v>
      </c>
      <c r="AA124" s="100">
        <v>0</v>
      </c>
      <c r="AB124" s="100" t="e">
        <f t="shared" ref="AB124" si="400">T124+X124</f>
        <v>#REF!</v>
      </c>
      <c r="AC124" s="100">
        <f>30000-10000</f>
        <v>20000</v>
      </c>
      <c r="AD124" s="100">
        <v>20000</v>
      </c>
      <c r="AE124" s="100"/>
      <c r="AF124" s="100"/>
      <c r="AG124" s="100"/>
      <c r="AH124" s="100"/>
      <c r="AI124" s="100"/>
      <c r="AJ124" s="100"/>
      <c r="AK124" s="100">
        <f t="shared" ref="AK124" si="401">AD124-AI124+AJ124</f>
        <v>20000</v>
      </c>
      <c r="AL124" s="100">
        <f t="shared" ref="AL124" si="402">AE124-AI124+AJ124</f>
        <v>0</v>
      </c>
      <c r="AM124" s="100"/>
      <c r="AN124" s="100">
        <v>8000</v>
      </c>
      <c r="AO124" s="100"/>
      <c r="AP124" s="100"/>
      <c r="AQ124" s="100"/>
      <c r="AR124" s="100"/>
      <c r="AS124" s="100">
        <f t="shared" ref="AS124:AT124" si="403">AK124</f>
        <v>20000</v>
      </c>
      <c r="AT124" s="100">
        <f t="shared" si="403"/>
        <v>0</v>
      </c>
      <c r="AU124" s="100" t="e">
        <f>Y124+AK124</f>
        <v>#REF!</v>
      </c>
      <c r="AV124" s="100" t="e">
        <f>Z124+AL124</f>
        <v>#REF!</v>
      </c>
      <c r="AW124" s="100">
        <f>AA124+AM124</f>
        <v>0</v>
      </c>
      <c r="AX124" s="100"/>
      <c r="AY124" s="185" t="e">
        <f>#REF!-AU124</f>
        <v>#REF!</v>
      </c>
      <c r="AZ124" s="100">
        <v>7450</v>
      </c>
      <c r="BA124" s="100">
        <v>7450</v>
      </c>
      <c r="BB124" s="100"/>
      <c r="BC124" s="100"/>
      <c r="BD124" s="100">
        <v>7450</v>
      </c>
      <c r="BE124" s="100" t="e">
        <f>#REF!-AV124</f>
        <v>#REF!</v>
      </c>
      <c r="BF124" s="100" t="e">
        <f t="shared" si="322"/>
        <v>#REF!</v>
      </c>
      <c r="BG124" s="100" t="e">
        <f>#REF!+AV124</f>
        <v>#REF!</v>
      </c>
      <c r="BH124" s="100">
        <v>10302</v>
      </c>
      <c r="BI124" s="100">
        <v>7450</v>
      </c>
      <c r="BJ124" s="100"/>
      <c r="BK124" s="100"/>
      <c r="BL124" s="100"/>
      <c r="BM124" s="100"/>
      <c r="BN124" s="100"/>
      <c r="BO124" s="100"/>
      <c r="BP124" s="100"/>
      <c r="BQ124" s="100">
        <f t="shared" ref="BQ124" si="404">BH124-BO124+BP124</f>
        <v>10302</v>
      </c>
      <c r="BR124" s="100">
        <f>BI124-BO124+BP124</f>
        <v>7450</v>
      </c>
      <c r="BS124" s="100"/>
      <c r="BT124" s="100"/>
      <c r="BU124" s="100"/>
      <c r="BV124" s="100">
        <f t="shared" ref="BV124" si="405">BQ124</f>
        <v>10302</v>
      </c>
      <c r="BW124" s="100">
        <f t="shared" ref="BW124" si="406">BR124</f>
        <v>7450</v>
      </c>
      <c r="BX124" s="100">
        <v>89318</v>
      </c>
      <c r="BY124" s="100">
        <v>8450</v>
      </c>
      <c r="BZ124" s="441"/>
      <c r="CA124" s="441"/>
      <c r="CB124" s="100"/>
      <c r="CC124" s="100" t="e">
        <f>#REF!-#REF!</f>
        <v>#REF!</v>
      </c>
      <c r="CD124" s="100">
        <f t="shared" ref="CD124" si="407">CF124</f>
        <v>20450</v>
      </c>
      <c r="CE124" s="100">
        <f>SUM(CF124:CI124)</f>
        <v>20450</v>
      </c>
      <c r="CF124" s="100">
        <v>20450</v>
      </c>
      <c r="CG124" s="100"/>
      <c r="CH124" s="100"/>
      <c r="CI124" s="100"/>
      <c r="CJ124" s="100"/>
      <c r="CK124" s="441"/>
      <c r="CL124" s="441"/>
      <c r="CM124" s="441"/>
      <c r="CN124" s="441">
        <f>CF124-CL124</f>
        <v>20450</v>
      </c>
      <c r="CO124" s="216" t="s">
        <v>600</v>
      </c>
      <c r="CP124" s="285"/>
      <c r="CQ124" s="285"/>
      <c r="CR124" s="114"/>
      <c r="CS124" s="7"/>
      <c r="CV124" s="7"/>
      <c r="DA124" s="100"/>
      <c r="DB124" s="146"/>
      <c r="DC124" s="7"/>
      <c r="DD124" s="7"/>
    </row>
    <row r="125" spans="1:108" ht="72" customHeight="1">
      <c r="A125" s="114" t="s">
        <v>182</v>
      </c>
      <c r="B125" s="214" t="s">
        <v>108</v>
      </c>
      <c r="C125" s="114"/>
      <c r="D125" s="216"/>
      <c r="E125" s="114"/>
      <c r="F125" s="114"/>
      <c r="G125" s="114"/>
      <c r="H125" s="114"/>
      <c r="I125" s="114"/>
      <c r="J125" s="236">
        <f t="shared" ref="J125:AO125" si="408">J126+J129</f>
        <v>100434.7</v>
      </c>
      <c r="K125" s="236">
        <f t="shared" si="408"/>
        <v>100434.7</v>
      </c>
      <c r="L125" s="236">
        <f t="shared" si="408"/>
        <v>0</v>
      </c>
      <c r="M125" s="236">
        <f t="shared" si="408"/>
        <v>0</v>
      </c>
      <c r="N125" s="236">
        <f t="shared" si="408"/>
        <v>0</v>
      </c>
      <c r="O125" s="236" t="e">
        <f t="shared" si="408"/>
        <v>#REF!</v>
      </c>
      <c r="P125" s="236" t="e">
        <f t="shared" si="408"/>
        <v>#REF!</v>
      </c>
      <c r="Q125" s="236" t="e">
        <f t="shared" si="408"/>
        <v>#REF!</v>
      </c>
      <c r="R125" s="236" t="e">
        <f t="shared" si="408"/>
        <v>#REF!</v>
      </c>
      <c r="S125" s="236">
        <f t="shared" si="408"/>
        <v>0</v>
      </c>
      <c r="T125" s="236" t="e">
        <f t="shared" si="408"/>
        <v>#REF!</v>
      </c>
      <c r="U125" s="236" t="e">
        <f t="shared" si="408"/>
        <v>#REF!</v>
      </c>
      <c r="V125" s="236" t="e">
        <f t="shared" si="408"/>
        <v>#REF!</v>
      </c>
      <c r="W125" s="236">
        <f t="shared" si="408"/>
        <v>0</v>
      </c>
      <c r="X125" s="236">
        <f t="shared" si="408"/>
        <v>0</v>
      </c>
      <c r="Y125" s="236" t="e">
        <f t="shared" si="408"/>
        <v>#REF!</v>
      </c>
      <c r="Z125" s="236" t="e">
        <f t="shared" si="408"/>
        <v>#REF!</v>
      </c>
      <c r="AA125" s="236">
        <f t="shared" si="408"/>
        <v>0</v>
      </c>
      <c r="AB125" s="236" t="e">
        <f t="shared" si="408"/>
        <v>#REF!</v>
      </c>
      <c r="AC125" s="236">
        <f t="shared" si="408"/>
        <v>10000</v>
      </c>
      <c r="AD125" s="236">
        <f t="shared" si="408"/>
        <v>6300</v>
      </c>
      <c r="AE125" s="236" t="e">
        <f t="shared" si="408"/>
        <v>#REF!</v>
      </c>
      <c r="AF125" s="236">
        <f t="shared" si="408"/>
        <v>0</v>
      </c>
      <c r="AG125" s="236">
        <f t="shared" si="408"/>
        <v>0</v>
      </c>
      <c r="AH125" s="236">
        <f t="shared" si="408"/>
        <v>0</v>
      </c>
      <c r="AI125" s="236">
        <f t="shared" si="408"/>
        <v>0</v>
      </c>
      <c r="AJ125" s="236">
        <f t="shared" si="408"/>
        <v>0</v>
      </c>
      <c r="AK125" s="236">
        <f t="shared" si="408"/>
        <v>8539</v>
      </c>
      <c r="AL125" s="236">
        <f t="shared" si="408"/>
        <v>3600</v>
      </c>
      <c r="AM125" s="236">
        <f t="shared" si="408"/>
        <v>0</v>
      </c>
      <c r="AN125" s="236">
        <f t="shared" si="408"/>
        <v>0</v>
      </c>
      <c r="AO125" s="236">
        <f t="shared" si="408"/>
        <v>0</v>
      </c>
      <c r="AP125" s="236">
        <f t="shared" ref="AP125:BU125" si="409">AP126+AP129</f>
        <v>4839</v>
      </c>
      <c r="AQ125" s="236">
        <f t="shared" si="409"/>
        <v>0</v>
      </c>
      <c r="AR125" s="236">
        <f t="shared" si="409"/>
        <v>100</v>
      </c>
      <c r="AS125" s="236">
        <f t="shared" si="409"/>
        <v>8539</v>
      </c>
      <c r="AT125" s="236">
        <f t="shared" si="409"/>
        <v>3600</v>
      </c>
      <c r="AU125" s="236" t="e">
        <f t="shared" si="409"/>
        <v>#REF!</v>
      </c>
      <c r="AV125" s="236" t="e">
        <f t="shared" si="409"/>
        <v>#REF!</v>
      </c>
      <c r="AW125" s="236">
        <f t="shared" si="409"/>
        <v>0</v>
      </c>
      <c r="AX125" s="236" t="e">
        <f t="shared" si="409"/>
        <v>#REF!</v>
      </c>
      <c r="AY125" s="236" t="e">
        <f t="shared" si="409"/>
        <v>#REF!</v>
      </c>
      <c r="AZ125" s="236">
        <f t="shared" si="409"/>
        <v>20000</v>
      </c>
      <c r="BA125" s="236">
        <f t="shared" si="409"/>
        <v>20000</v>
      </c>
      <c r="BB125" s="236">
        <f t="shared" si="409"/>
        <v>0</v>
      </c>
      <c r="BC125" s="236">
        <f t="shared" si="409"/>
        <v>0</v>
      </c>
      <c r="BD125" s="236" t="e">
        <f t="shared" si="409"/>
        <v>#REF!</v>
      </c>
      <c r="BE125" s="236" t="e">
        <f t="shared" si="409"/>
        <v>#REF!</v>
      </c>
      <c r="BF125" s="236" t="e">
        <f t="shared" si="409"/>
        <v>#REF!</v>
      </c>
      <c r="BG125" s="236" t="e">
        <f t="shared" si="409"/>
        <v>#REF!</v>
      </c>
      <c r="BH125" s="236">
        <f t="shared" si="409"/>
        <v>21500</v>
      </c>
      <c r="BI125" s="236">
        <f t="shared" si="409"/>
        <v>21500</v>
      </c>
      <c r="BJ125" s="236">
        <f t="shared" si="409"/>
        <v>0</v>
      </c>
      <c r="BK125" s="236">
        <f t="shared" si="409"/>
        <v>0</v>
      </c>
      <c r="BL125" s="236">
        <f t="shared" si="409"/>
        <v>0</v>
      </c>
      <c r="BM125" s="236">
        <f t="shared" si="409"/>
        <v>0</v>
      </c>
      <c r="BN125" s="236">
        <f t="shared" si="409"/>
        <v>0</v>
      </c>
      <c r="BO125" s="236">
        <f t="shared" si="409"/>
        <v>10000</v>
      </c>
      <c r="BP125" s="236">
        <f t="shared" si="409"/>
        <v>0</v>
      </c>
      <c r="BQ125" s="236">
        <f t="shared" si="409"/>
        <v>11600</v>
      </c>
      <c r="BR125" s="236">
        <f t="shared" si="409"/>
        <v>11500</v>
      </c>
      <c r="BS125" s="236">
        <f t="shared" si="409"/>
        <v>0</v>
      </c>
      <c r="BT125" s="236">
        <f t="shared" si="409"/>
        <v>0</v>
      </c>
      <c r="BU125" s="236">
        <f t="shared" si="409"/>
        <v>0</v>
      </c>
      <c r="BV125" s="236">
        <f t="shared" ref="BV125:BY125" si="410">BV126+BV129</f>
        <v>11500</v>
      </c>
      <c r="BW125" s="236">
        <f t="shared" si="410"/>
        <v>11500</v>
      </c>
      <c r="BX125" s="236">
        <f t="shared" si="410"/>
        <v>20289</v>
      </c>
      <c r="BY125" s="236">
        <f t="shared" si="410"/>
        <v>15100</v>
      </c>
      <c r="BZ125" s="538"/>
      <c r="CA125" s="538"/>
      <c r="CB125" s="236">
        <f t="shared" ref="CB125:CJ125" si="411">CB126+CB129</f>
        <v>0</v>
      </c>
      <c r="CC125" s="236" t="e">
        <f t="shared" si="411"/>
        <v>#REF!</v>
      </c>
      <c r="CD125" s="236">
        <f t="shared" si="411"/>
        <v>29664</v>
      </c>
      <c r="CE125" s="236">
        <f t="shared" si="411"/>
        <v>29664</v>
      </c>
      <c r="CF125" s="236">
        <f t="shared" si="411"/>
        <v>29664</v>
      </c>
      <c r="CG125" s="236">
        <f t="shared" si="411"/>
        <v>0</v>
      </c>
      <c r="CH125" s="236">
        <f t="shared" si="411"/>
        <v>0</v>
      </c>
      <c r="CI125" s="236">
        <f t="shared" si="411"/>
        <v>0</v>
      </c>
      <c r="CJ125" s="236">
        <f t="shared" si="411"/>
        <v>0</v>
      </c>
      <c r="CK125" s="538"/>
      <c r="CL125" s="538"/>
      <c r="CM125" s="538"/>
      <c r="CN125" s="538">
        <f>CN126+CN129</f>
        <v>29664</v>
      </c>
      <c r="CO125" s="114"/>
      <c r="CP125" s="305"/>
      <c r="CQ125" s="305"/>
      <c r="CR125" s="216"/>
      <c r="CS125" s="7" t="e">
        <f>J127-#REF!-#REF!</f>
        <v>#REF!</v>
      </c>
      <c r="CU125" s="13" t="s">
        <v>42</v>
      </c>
      <c r="CV125" s="7">
        <v>0</v>
      </c>
      <c r="DA125" s="236"/>
      <c r="DB125" s="146"/>
      <c r="DC125" s="7"/>
      <c r="DD125" s="7"/>
    </row>
    <row r="126" spans="1:108" s="20" customFormat="1" ht="35.65" customHeight="1">
      <c r="A126" s="215" t="s">
        <v>37</v>
      </c>
      <c r="B126" s="214" t="s">
        <v>46</v>
      </c>
      <c r="C126" s="114"/>
      <c r="D126" s="216"/>
      <c r="E126" s="114"/>
      <c r="F126" s="114"/>
      <c r="G126" s="114"/>
      <c r="H126" s="114"/>
      <c r="I126" s="114"/>
      <c r="J126" s="99">
        <f t="shared" ref="J126:AO126" si="412">SUM(J127:J128)</f>
        <v>56547.7</v>
      </c>
      <c r="K126" s="99">
        <f t="shared" si="412"/>
        <v>56547.7</v>
      </c>
      <c r="L126" s="99">
        <f t="shared" si="412"/>
        <v>0</v>
      </c>
      <c r="M126" s="99">
        <f t="shared" si="412"/>
        <v>0</v>
      </c>
      <c r="N126" s="99">
        <f t="shared" si="412"/>
        <v>0</v>
      </c>
      <c r="O126" s="99" t="e">
        <f t="shared" si="412"/>
        <v>#REF!</v>
      </c>
      <c r="P126" s="99" t="e">
        <f t="shared" si="412"/>
        <v>#REF!</v>
      </c>
      <c r="Q126" s="99" t="e">
        <f t="shared" si="412"/>
        <v>#REF!</v>
      </c>
      <c r="R126" s="99" t="e">
        <f t="shared" si="412"/>
        <v>#REF!</v>
      </c>
      <c r="S126" s="99">
        <f t="shared" si="412"/>
        <v>0</v>
      </c>
      <c r="T126" s="99" t="e">
        <f t="shared" si="412"/>
        <v>#REF!</v>
      </c>
      <c r="U126" s="99" t="e">
        <f t="shared" si="412"/>
        <v>#REF!</v>
      </c>
      <c r="V126" s="99" t="e">
        <f t="shared" si="412"/>
        <v>#REF!</v>
      </c>
      <c r="W126" s="99">
        <f t="shared" si="412"/>
        <v>0</v>
      </c>
      <c r="X126" s="99">
        <f t="shared" si="412"/>
        <v>0</v>
      </c>
      <c r="Y126" s="99" t="e">
        <f t="shared" si="412"/>
        <v>#REF!</v>
      </c>
      <c r="Z126" s="99" t="e">
        <f t="shared" si="412"/>
        <v>#REF!</v>
      </c>
      <c r="AA126" s="99">
        <f t="shared" si="412"/>
        <v>0</v>
      </c>
      <c r="AB126" s="99" t="e">
        <f t="shared" si="412"/>
        <v>#REF!</v>
      </c>
      <c r="AC126" s="99">
        <f t="shared" si="412"/>
        <v>10000</v>
      </c>
      <c r="AD126" s="99">
        <f t="shared" si="412"/>
        <v>6300</v>
      </c>
      <c r="AE126" s="99" t="e">
        <f t="shared" si="412"/>
        <v>#REF!</v>
      </c>
      <c r="AF126" s="99">
        <f t="shared" si="412"/>
        <v>0</v>
      </c>
      <c r="AG126" s="99">
        <f t="shared" si="412"/>
        <v>0</v>
      </c>
      <c r="AH126" s="99">
        <f t="shared" si="412"/>
        <v>0</v>
      </c>
      <c r="AI126" s="99">
        <f t="shared" si="412"/>
        <v>0</v>
      </c>
      <c r="AJ126" s="99">
        <f t="shared" si="412"/>
        <v>0</v>
      </c>
      <c r="AK126" s="99">
        <f t="shared" si="412"/>
        <v>8539</v>
      </c>
      <c r="AL126" s="99">
        <f t="shared" si="412"/>
        <v>3600</v>
      </c>
      <c r="AM126" s="99">
        <f t="shared" si="412"/>
        <v>0</v>
      </c>
      <c r="AN126" s="99">
        <f t="shared" si="412"/>
        <v>0</v>
      </c>
      <c r="AO126" s="99">
        <f t="shared" si="412"/>
        <v>0</v>
      </c>
      <c r="AP126" s="99">
        <f t="shared" ref="AP126:BU126" si="413">SUM(AP127:AP128)</f>
        <v>4839</v>
      </c>
      <c r="AQ126" s="99">
        <f t="shared" si="413"/>
        <v>0</v>
      </c>
      <c r="AR126" s="99">
        <f t="shared" si="413"/>
        <v>100</v>
      </c>
      <c r="AS126" s="99">
        <f t="shared" si="413"/>
        <v>8539</v>
      </c>
      <c r="AT126" s="99">
        <f t="shared" si="413"/>
        <v>3600</v>
      </c>
      <c r="AU126" s="99" t="e">
        <f t="shared" si="413"/>
        <v>#REF!</v>
      </c>
      <c r="AV126" s="99" t="e">
        <f t="shared" si="413"/>
        <v>#REF!</v>
      </c>
      <c r="AW126" s="99">
        <f t="shared" si="413"/>
        <v>0</v>
      </c>
      <c r="AX126" s="99" t="e">
        <f t="shared" si="413"/>
        <v>#REF!</v>
      </c>
      <c r="AY126" s="99" t="e">
        <f t="shared" si="413"/>
        <v>#REF!</v>
      </c>
      <c r="AZ126" s="99">
        <f t="shared" si="413"/>
        <v>20000</v>
      </c>
      <c r="BA126" s="99">
        <f t="shared" si="413"/>
        <v>20000</v>
      </c>
      <c r="BB126" s="99">
        <f t="shared" si="413"/>
        <v>0</v>
      </c>
      <c r="BC126" s="99">
        <f t="shared" si="413"/>
        <v>0</v>
      </c>
      <c r="BD126" s="99" t="e">
        <f t="shared" si="413"/>
        <v>#REF!</v>
      </c>
      <c r="BE126" s="99" t="e">
        <f t="shared" si="413"/>
        <v>#REF!</v>
      </c>
      <c r="BF126" s="99" t="e">
        <f t="shared" si="413"/>
        <v>#REF!</v>
      </c>
      <c r="BG126" s="99" t="e">
        <f t="shared" si="413"/>
        <v>#REF!</v>
      </c>
      <c r="BH126" s="99">
        <f t="shared" si="413"/>
        <v>21500</v>
      </c>
      <c r="BI126" s="99">
        <f t="shared" si="413"/>
        <v>21500</v>
      </c>
      <c r="BJ126" s="99">
        <f t="shared" si="413"/>
        <v>0</v>
      </c>
      <c r="BK126" s="99">
        <f t="shared" si="413"/>
        <v>0</v>
      </c>
      <c r="BL126" s="99">
        <f t="shared" si="413"/>
        <v>0</v>
      </c>
      <c r="BM126" s="99">
        <f t="shared" si="413"/>
        <v>0</v>
      </c>
      <c r="BN126" s="99">
        <f t="shared" si="413"/>
        <v>0</v>
      </c>
      <c r="BO126" s="99">
        <f t="shared" si="413"/>
        <v>10000</v>
      </c>
      <c r="BP126" s="99">
        <f t="shared" si="413"/>
        <v>0</v>
      </c>
      <c r="BQ126" s="99">
        <f t="shared" si="413"/>
        <v>11500</v>
      </c>
      <c r="BR126" s="99">
        <f t="shared" si="413"/>
        <v>11500</v>
      </c>
      <c r="BS126" s="99">
        <f t="shared" si="413"/>
        <v>0</v>
      </c>
      <c r="BT126" s="99">
        <f t="shared" si="413"/>
        <v>0</v>
      </c>
      <c r="BU126" s="99">
        <f t="shared" si="413"/>
        <v>0</v>
      </c>
      <c r="BV126" s="99">
        <f t="shared" ref="BV126:CC126" si="414">SUM(BV127:BV128)</f>
        <v>11500</v>
      </c>
      <c r="BW126" s="99">
        <f t="shared" si="414"/>
        <v>11500</v>
      </c>
      <c r="BX126" s="99">
        <f t="shared" si="414"/>
        <v>20189</v>
      </c>
      <c r="BY126" s="99">
        <f t="shared" si="414"/>
        <v>15100</v>
      </c>
      <c r="BZ126" s="99">
        <f t="shared" si="414"/>
        <v>0</v>
      </c>
      <c r="CA126" s="99">
        <f t="shared" si="414"/>
        <v>0</v>
      </c>
      <c r="CB126" s="99">
        <f t="shared" si="414"/>
        <v>0</v>
      </c>
      <c r="CC126" s="99" t="e">
        <f t="shared" si="414"/>
        <v>#REF!</v>
      </c>
      <c r="CD126" s="99">
        <f t="shared" ref="CD126:CJ126" si="415">SUM(CD127:CD128)</f>
        <v>26664</v>
      </c>
      <c r="CE126" s="99">
        <f t="shared" si="415"/>
        <v>26664</v>
      </c>
      <c r="CF126" s="99">
        <f t="shared" si="415"/>
        <v>26664</v>
      </c>
      <c r="CG126" s="99">
        <f t="shared" si="415"/>
        <v>0</v>
      </c>
      <c r="CH126" s="99">
        <f t="shared" si="415"/>
        <v>0</v>
      </c>
      <c r="CI126" s="99">
        <f t="shared" si="415"/>
        <v>0</v>
      </c>
      <c r="CJ126" s="99">
        <f t="shared" si="415"/>
        <v>0</v>
      </c>
      <c r="CK126" s="185"/>
      <c r="CL126" s="185"/>
      <c r="CM126" s="185"/>
      <c r="CN126" s="185">
        <f>SUM(CN127:CN128)</f>
        <v>26664</v>
      </c>
      <c r="CO126" s="114"/>
      <c r="CP126" s="114"/>
      <c r="CS126" s="7" t="e">
        <f>#REF!-#REF!-#REF!</f>
        <v>#REF!</v>
      </c>
      <c r="CV126" s="7">
        <v>0</v>
      </c>
      <c r="DA126" s="99"/>
      <c r="DB126" s="146"/>
      <c r="DC126" s="7"/>
      <c r="DD126" s="7"/>
    </row>
    <row r="127" spans="1:108" ht="80.650000000000006" customHeight="1">
      <c r="A127" s="216">
        <v>1</v>
      </c>
      <c r="B127" s="217" t="s">
        <v>190</v>
      </c>
      <c r="C127" s="216"/>
      <c r="D127" s="216" t="s">
        <v>142</v>
      </c>
      <c r="E127" s="216"/>
      <c r="F127" s="216"/>
      <c r="G127" s="216"/>
      <c r="H127" s="216" t="s">
        <v>61</v>
      </c>
      <c r="I127" s="216" t="s">
        <v>664</v>
      </c>
      <c r="J127" s="218">
        <v>36576</v>
      </c>
      <c r="K127" s="218">
        <f>J127</f>
        <v>36576</v>
      </c>
      <c r="L127" s="218"/>
      <c r="M127" s="218"/>
      <c r="N127" s="218"/>
      <c r="O127" s="100" t="e">
        <f>#REF!</f>
        <v>#REF!</v>
      </c>
      <c r="P127" s="100" t="e">
        <f>#REF!</f>
        <v>#REF!</v>
      </c>
      <c r="Q127" s="100" t="e">
        <f>#REF!-#REF!+#REF!</f>
        <v>#REF!</v>
      </c>
      <c r="R127" s="100" t="e">
        <f>#REF!-#REF!+#REF!</f>
        <v>#REF!</v>
      </c>
      <c r="S127" s="100"/>
      <c r="T127" s="100" t="e">
        <f>#REF!-#REF!+#REF!</f>
        <v>#REF!</v>
      </c>
      <c r="U127" s="100">
        <v>150</v>
      </c>
      <c r="V127" s="100" t="e">
        <f>#REF!-#REF!+#REF!</f>
        <v>#REF!</v>
      </c>
      <c r="W127" s="100"/>
      <c r="X127" s="100"/>
      <c r="Y127" s="100" t="e">
        <f>Q127+U127</f>
        <v>#REF!</v>
      </c>
      <c r="Z127" s="100" t="e">
        <f t="shared" ref="Z127:AB127" si="416">R127+V127</f>
        <v>#REF!</v>
      </c>
      <c r="AA127" s="100">
        <f t="shared" si="416"/>
        <v>0</v>
      </c>
      <c r="AB127" s="100" t="e">
        <f t="shared" si="416"/>
        <v>#REF!</v>
      </c>
      <c r="AC127" s="100">
        <v>10000</v>
      </c>
      <c r="AD127" s="100">
        <f>AE127</f>
        <v>6300</v>
      </c>
      <c r="AE127" s="100">
        <f>6500-200</f>
        <v>6300</v>
      </c>
      <c r="AF127" s="100"/>
      <c r="AG127" s="100"/>
      <c r="AH127" s="100"/>
      <c r="AI127" s="100"/>
      <c r="AJ127" s="100"/>
      <c r="AK127" s="100">
        <f>AL127+AP127</f>
        <v>8439</v>
      </c>
      <c r="AL127" s="100">
        <f>AE127-AI127+AJ127-2700</f>
        <v>3600</v>
      </c>
      <c r="AM127" s="100"/>
      <c r="AN127" s="100"/>
      <c r="AO127" s="100"/>
      <c r="AP127" s="100">
        <v>4839</v>
      </c>
      <c r="AQ127" s="100"/>
      <c r="AR127" s="100"/>
      <c r="AS127" s="100">
        <f t="shared" ref="AS127" si="417">AK127</f>
        <v>8439</v>
      </c>
      <c r="AT127" s="100">
        <f t="shared" ref="AT127" si="418">AL127</f>
        <v>3600</v>
      </c>
      <c r="AU127" s="100" t="e">
        <f>Y127+AK127</f>
        <v>#REF!</v>
      </c>
      <c r="AV127" s="100" t="e">
        <f>Z127+AL127</f>
        <v>#REF!</v>
      </c>
      <c r="AW127" s="100">
        <f>AA127+AM127</f>
        <v>0</v>
      </c>
      <c r="AX127" s="100" t="e">
        <f>AB127+AN127</f>
        <v>#REF!</v>
      </c>
      <c r="AY127" s="185" t="e">
        <f>#REF!-AU127</f>
        <v>#REF!</v>
      </c>
      <c r="AZ127" s="100">
        <v>15000</v>
      </c>
      <c r="BA127" s="100">
        <v>15000</v>
      </c>
      <c r="BB127" s="100"/>
      <c r="BC127" s="100"/>
      <c r="BD127" s="100" t="e">
        <f>#REF!-AV127</f>
        <v>#REF!</v>
      </c>
      <c r="BE127" s="100" t="e">
        <f>#REF!-AV127</f>
        <v>#REF!</v>
      </c>
      <c r="BF127" s="100" t="e">
        <f t="shared" si="322"/>
        <v>#REF!</v>
      </c>
      <c r="BG127" s="100" t="e">
        <f>#REF!+AV127</f>
        <v>#REF!</v>
      </c>
      <c r="BH127" s="100">
        <v>15000</v>
      </c>
      <c r="BI127" s="100">
        <v>15000</v>
      </c>
      <c r="BJ127" s="100"/>
      <c r="BK127" s="100"/>
      <c r="BL127" s="100"/>
      <c r="BM127" s="100"/>
      <c r="BN127" s="100"/>
      <c r="BO127" s="100">
        <v>10000</v>
      </c>
      <c r="BP127" s="100"/>
      <c r="BQ127" s="100">
        <f t="shared" ref="BQ127" si="419">BH127-BO127+BP127</f>
        <v>5000</v>
      </c>
      <c r="BR127" s="100">
        <f>BI127-BO127+BP127</f>
        <v>5000</v>
      </c>
      <c r="BS127" s="100"/>
      <c r="BT127" s="100"/>
      <c r="BU127" s="100"/>
      <c r="BV127" s="100">
        <f t="shared" ref="BV127" si="420">BQ127</f>
        <v>5000</v>
      </c>
      <c r="BW127" s="100">
        <f t="shared" ref="BW127" si="421">BR127</f>
        <v>5000</v>
      </c>
      <c r="BX127" s="100">
        <v>13589</v>
      </c>
      <c r="BY127" s="100">
        <v>8600</v>
      </c>
      <c r="BZ127" s="441"/>
      <c r="CA127" s="441"/>
      <c r="CB127" s="100"/>
      <c r="CC127" s="100" t="e">
        <f>#REF!-#REF!</f>
        <v>#REF!</v>
      </c>
      <c r="CD127" s="100">
        <f t="shared" ref="CD127" si="422">CF127</f>
        <v>21692</v>
      </c>
      <c r="CE127" s="100">
        <v>21692</v>
      </c>
      <c r="CF127" s="100">
        <v>21692</v>
      </c>
      <c r="CG127" s="100"/>
      <c r="CH127" s="100"/>
      <c r="CI127" s="100"/>
      <c r="CJ127" s="100"/>
      <c r="CK127" s="441"/>
      <c r="CL127" s="441"/>
      <c r="CM127" s="441"/>
      <c r="CN127" s="441">
        <f>CF127-CL127</f>
        <v>21692</v>
      </c>
      <c r="CO127" s="216" t="s">
        <v>41</v>
      </c>
      <c r="CP127" s="305"/>
      <c r="CS127" s="7"/>
      <c r="CU127" s="13"/>
      <c r="CV127" s="7"/>
      <c r="DA127" s="100"/>
      <c r="DB127" s="146"/>
      <c r="DC127" s="7"/>
      <c r="DD127" s="7"/>
    </row>
    <row r="128" spans="1:108" s="20" customFormat="1" ht="94.5" customHeight="1">
      <c r="A128" s="216">
        <v>2</v>
      </c>
      <c r="B128" s="253" t="s">
        <v>716</v>
      </c>
      <c r="C128" s="216" t="s">
        <v>624</v>
      </c>
      <c r="D128" s="216" t="s">
        <v>142</v>
      </c>
      <c r="E128" s="216" t="s">
        <v>717</v>
      </c>
      <c r="F128" s="216"/>
      <c r="G128" s="216"/>
      <c r="H128" s="216" t="s">
        <v>621</v>
      </c>
      <c r="I128" s="216" t="s">
        <v>718</v>
      </c>
      <c r="J128" s="254">
        <v>19971.7</v>
      </c>
      <c r="K128" s="255">
        <f>J128</f>
        <v>19971.7</v>
      </c>
      <c r="L128" s="255"/>
      <c r="M128" s="255"/>
      <c r="N128" s="255"/>
      <c r="O128" s="100"/>
      <c r="P128" s="100"/>
      <c r="Q128" s="100"/>
      <c r="R128" s="100"/>
      <c r="S128" s="100"/>
      <c r="T128" s="100"/>
      <c r="U128" s="100" t="e">
        <f>#REF!-#REF!+#REF!</f>
        <v>#REF!</v>
      </c>
      <c r="V128" s="100" t="e">
        <f>#REF!-#REF!+#REF!</f>
        <v>#REF!</v>
      </c>
      <c r="W128" s="100"/>
      <c r="X128" s="100"/>
      <c r="Y128" s="100" t="e">
        <f>Q128+U128</f>
        <v>#REF!</v>
      </c>
      <c r="Z128" s="100" t="e">
        <f t="shared" ref="Z128" si="423">R128+V128</f>
        <v>#REF!</v>
      </c>
      <c r="AA128" s="100">
        <f t="shared" ref="AA128" si="424">S128+W128</f>
        <v>0</v>
      </c>
      <c r="AB128" s="100">
        <f t="shared" ref="AB128" si="425">T128+X128</f>
        <v>0</v>
      </c>
      <c r="AC128" s="100">
        <f t="shared" ref="AC128" si="426">W128+AA128</f>
        <v>0</v>
      </c>
      <c r="AD128" s="100"/>
      <c r="AE128" s="100" t="e">
        <f t="shared" ref="AE128" si="427">Y128</f>
        <v>#REF!</v>
      </c>
      <c r="AF128" s="100"/>
      <c r="AG128" s="100"/>
      <c r="AH128" s="100">
        <f t="shared" ref="AH128" si="428">AB128+AG128</f>
        <v>0</v>
      </c>
      <c r="AI128" s="100">
        <f t="shared" ref="AI128" si="429">AC128+AG128</f>
        <v>0</v>
      </c>
      <c r="AJ128" s="100"/>
      <c r="AK128" s="100">
        <v>100</v>
      </c>
      <c r="AL128" s="100"/>
      <c r="AM128" s="100"/>
      <c r="AN128" s="100">
        <f t="shared" ref="AN128" si="430">AH128+AM128</f>
        <v>0</v>
      </c>
      <c r="AO128" s="100">
        <f t="shared" ref="AO128:AP128" si="431">AI128+AM128</f>
        <v>0</v>
      </c>
      <c r="AP128" s="100">
        <f t="shared" si="431"/>
        <v>0</v>
      </c>
      <c r="AQ128" s="100"/>
      <c r="AR128" s="100">
        <f t="shared" ref="AR128" si="432">AK128</f>
        <v>100</v>
      </c>
      <c r="AS128" s="100">
        <v>100</v>
      </c>
      <c r="AT128" s="100"/>
      <c r="AU128" s="100" t="e">
        <f>Y128+AK128</f>
        <v>#REF!</v>
      </c>
      <c r="AV128" s="100"/>
      <c r="AW128" s="100"/>
      <c r="AX128" s="100"/>
      <c r="AY128" s="185" t="e">
        <f>#REF!-AU128</f>
        <v>#REF!</v>
      </c>
      <c r="AZ128" s="100">
        <v>5000</v>
      </c>
      <c r="BA128" s="100">
        <v>5000</v>
      </c>
      <c r="BB128" s="100"/>
      <c r="BC128" s="100"/>
      <c r="BD128" s="100">
        <v>11472</v>
      </c>
      <c r="BE128" s="100" t="e">
        <f>#REF!-AV128</f>
        <v>#REF!</v>
      </c>
      <c r="BF128" s="100" t="e">
        <f t="shared" si="322"/>
        <v>#REF!</v>
      </c>
      <c r="BG128" s="100" t="e">
        <f>#REF!+AV128</f>
        <v>#REF!</v>
      </c>
      <c r="BH128" s="100">
        <v>6500</v>
      </c>
      <c r="BI128" s="100">
        <v>6500</v>
      </c>
      <c r="BJ128" s="100"/>
      <c r="BK128" s="100"/>
      <c r="BL128" s="100"/>
      <c r="BM128" s="100"/>
      <c r="BN128" s="100"/>
      <c r="BO128" s="100"/>
      <c r="BP128" s="100"/>
      <c r="BQ128" s="100">
        <f t="shared" ref="BQ128" si="433">BH128-BO128+BP128</f>
        <v>6500</v>
      </c>
      <c r="BR128" s="100">
        <f>BI128-BO128+BP128</f>
        <v>6500</v>
      </c>
      <c r="BS128" s="100"/>
      <c r="BT128" s="100"/>
      <c r="BU128" s="100"/>
      <c r="BV128" s="100">
        <f t="shared" ref="BV128" si="434">BQ128</f>
        <v>6500</v>
      </c>
      <c r="BW128" s="100">
        <f t="shared" ref="BW128" si="435">BR128</f>
        <v>6500</v>
      </c>
      <c r="BX128" s="100">
        <v>6600</v>
      </c>
      <c r="BY128" s="100">
        <v>6500</v>
      </c>
      <c r="BZ128" s="441"/>
      <c r="CA128" s="441"/>
      <c r="CB128" s="100"/>
      <c r="CC128" s="100" t="e">
        <f>#REF!-#REF!</f>
        <v>#REF!</v>
      </c>
      <c r="CD128" s="100">
        <f t="shared" ref="CD128" si="436">CF128</f>
        <v>4972</v>
      </c>
      <c r="CE128" s="100">
        <v>4972</v>
      </c>
      <c r="CF128" s="100">
        <v>4972</v>
      </c>
      <c r="CG128" s="100"/>
      <c r="CH128" s="100"/>
      <c r="CI128" s="100"/>
      <c r="CJ128" s="100"/>
      <c r="CK128" s="441"/>
      <c r="CL128" s="441"/>
      <c r="CM128" s="441"/>
      <c r="CN128" s="441">
        <f>CF128-CL128</f>
        <v>4972</v>
      </c>
      <c r="CO128" s="216" t="s">
        <v>227</v>
      </c>
      <c r="CP128" s="216"/>
      <c r="CQ128" s="18"/>
      <c r="CR128" s="20" t="s">
        <v>197</v>
      </c>
      <c r="CS128" s="7" t="e">
        <f>#REF!-#REF!-#REF!</f>
        <v>#REF!</v>
      </c>
      <c r="CV128" s="7">
        <v>0</v>
      </c>
      <c r="DA128" s="100"/>
      <c r="DB128" s="146"/>
      <c r="DC128" s="7"/>
      <c r="DD128" s="7"/>
    </row>
    <row r="129" spans="1:108" s="20" customFormat="1" ht="35.65" customHeight="1">
      <c r="A129" s="215" t="s">
        <v>45</v>
      </c>
      <c r="B129" s="214" t="s">
        <v>1064</v>
      </c>
      <c r="C129" s="114"/>
      <c r="D129" s="216"/>
      <c r="E129" s="114"/>
      <c r="F129" s="114"/>
      <c r="G129" s="114"/>
      <c r="H129" s="114"/>
      <c r="I129" s="114"/>
      <c r="J129" s="99">
        <f>J130</f>
        <v>43887</v>
      </c>
      <c r="K129" s="99">
        <f t="shared" ref="K129:BV129" si="437">K130</f>
        <v>43887</v>
      </c>
      <c r="L129" s="99">
        <f t="shared" si="437"/>
        <v>0</v>
      </c>
      <c r="M129" s="99">
        <f t="shared" si="437"/>
        <v>0</v>
      </c>
      <c r="N129" s="99">
        <f t="shared" si="437"/>
        <v>0</v>
      </c>
      <c r="O129" s="99">
        <f t="shared" si="437"/>
        <v>0</v>
      </c>
      <c r="P129" s="99">
        <f t="shared" si="437"/>
        <v>0</v>
      </c>
      <c r="Q129" s="99">
        <f t="shared" si="437"/>
        <v>0</v>
      </c>
      <c r="R129" s="99">
        <f t="shared" si="437"/>
        <v>0</v>
      </c>
      <c r="S129" s="99">
        <f t="shared" si="437"/>
        <v>0</v>
      </c>
      <c r="T129" s="99">
        <f t="shared" si="437"/>
        <v>0</v>
      </c>
      <c r="U129" s="99">
        <f t="shared" si="437"/>
        <v>0</v>
      </c>
      <c r="V129" s="99">
        <f t="shared" si="437"/>
        <v>0</v>
      </c>
      <c r="W129" s="99">
        <f t="shared" si="437"/>
        <v>0</v>
      </c>
      <c r="X129" s="99">
        <f t="shared" si="437"/>
        <v>0</v>
      </c>
      <c r="Y129" s="99">
        <f t="shared" si="437"/>
        <v>0</v>
      </c>
      <c r="Z129" s="99">
        <f t="shared" si="437"/>
        <v>0</v>
      </c>
      <c r="AA129" s="99">
        <f t="shared" si="437"/>
        <v>0</v>
      </c>
      <c r="AB129" s="99">
        <f t="shared" si="437"/>
        <v>0</v>
      </c>
      <c r="AC129" s="99">
        <f t="shared" si="437"/>
        <v>0</v>
      </c>
      <c r="AD129" s="99">
        <f t="shared" si="437"/>
        <v>0</v>
      </c>
      <c r="AE129" s="99">
        <f t="shared" si="437"/>
        <v>0</v>
      </c>
      <c r="AF129" s="99">
        <f t="shared" si="437"/>
        <v>0</v>
      </c>
      <c r="AG129" s="99">
        <f t="shared" si="437"/>
        <v>0</v>
      </c>
      <c r="AH129" s="99">
        <f t="shared" si="437"/>
        <v>0</v>
      </c>
      <c r="AI129" s="99">
        <f t="shared" si="437"/>
        <v>0</v>
      </c>
      <c r="AJ129" s="99">
        <f t="shared" si="437"/>
        <v>0</v>
      </c>
      <c r="AK129" s="99">
        <f t="shared" si="437"/>
        <v>0</v>
      </c>
      <c r="AL129" s="99">
        <f t="shared" si="437"/>
        <v>0</v>
      </c>
      <c r="AM129" s="99">
        <f t="shared" si="437"/>
        <v>0</v>
      </c>
      <c r="AN129" s="99">
        <f t="shared" si="437"/>
        <v>0</v>
      </c>
      <c r="AO129" s="99">
        <f t="shared" si="437"/>
        <v>0</v>
      </c>
      <c r="AP129" s="99">
        <f t="shared" si="437"/>
        <v>0</v>
      </c>
      <c r="AQ129" s="99">
        <f t="shared" si="437"/>
        <v>0</v>
      </c>
      <c r="AR129" s="99">
        <f t="shared" si="437"/>
        <v>0</v>
      </c>
      <c r="AS129" s="99">
        <f t="shared" si="437"/>
        <v>0</v>
      </c>
      <c r="AT129" s="99">
        <f t="shared" si="437"/>
        <v>0</v>
      </c>
      <c r="AU129" s="99">
        <f t="shared" si="437"/>
        <v>0</v>
      </c>
      <c r="AV129" s="99">
        <f t="shared" si="437"/>
        <v>0</v>
      </c>
      <c r="AW129" s="99">
        <f t="shared" si="437"/>
        <v>0</v>
      </c>
      <c r="AX129" s="99">
        <f t="shared" si="437"/>
        <v>0</v>
      </c>
      <c r="AY129" s="99">
        <f t="shared" si="437"/>
        <v>0</v>
      </c>
      <c r="AZ129" s="99">
        <f t="shared" si="437"/>
        <v>0</v>
      </c>
      <c r="BA129" s="99">
        <f t="shared" si="437"/>
        <v>0</v>
      </c>
      <c r="BB129" s="99">
        <f t="shared" si="437"/>
        <v>0</v>
      </c>
      <c r="BC129" s="99">
        <f t="shared" si="437"/>
        <v>0</v>
      </c>
      <c r="BD129" s="99">
        <f t="shared" si="437"/>
        <v>0</v>
      </c>
      <c r="BE129" s="99">
        <f t="shared" si="437"/>
        <v>0</v>
      </c>
      <c r="BF129" s="99">
        <f t="shared" si="437"/>
        <v>0</v>
      </c>
      <c r="BG129" s="99">
        <f t="shared" si="437"/>
        <v>0</v>
      </c>
      <c r="BH129" s="99">
        <f t="shared" si="437"/>
        <v>0</v>
      </c>
      <c r="BI129" s="99">
        <f t="shared" si="437"/>
        <v>0</v>
      </c>
      <c r="BJ129" s="99">
        <f t="shared" si="437"/>
        <v>0</v>
      </c>
      <c r="BK129" s="99">
        <f t="shared" si="437"/>
        <v>0</v>
      </c>
      <c r="BL129" s="99">
        <f t="shared" si="437"/>
        <v>0</v>
      </c>
      <c r="BM129" s="99">
        <f t="shared" si="437"/>
        <v>0</v>
      </c>
      <c r="BN129" s="99">
        <f t="shared" si="437"/>
        <v>0</v>
      </c>
      <c r="BO129" s="99">
        <f t="shared" si="437"/>
        <v>0</v>
      </c>
      <c r="BP129" s="99">
        <f t="shared" si="437"/>
        <v>0</v>
      </c>
      <c r="BQ129" s="99">
        <f t="shared" si="437"/>
        <v>100</v>
      </c>
      <c r="BR129" s="99">
        <f t="shared" si="437"/>
        <v>0</v>
      </c>
      <c r="BS129" s="99">
        <f t="shared" si="437"/>
        <v>0</v>
      </c>
      <c r="BT129" s="99">
        <f t="shared" si="437"/>
        <v>0</v>
      </c>
      <c r="BU129" s="99">
        <f t="shared" si="437"/>
        <v>0</v>
      </c>
      <c r="BV129" s="99">
        <f t="shared" si="437"/>
        <v>0</v>
      </c>
      <c r="BW129" s="99">
        <f t="shared" ref="BW129:CF129" si="438">BW130</f>
        <v>0</v>
      </c>
      <c r="BX129" s="99">
        <f t="shared" si="438"/>
        <v>100</v>
      </c>
      <c r="BY129" s="99">
        <f t="shared" si="438"/>
        <v>0</v>
      </c>
      <c r="BZ129" s="99">
        <f t="shared" si="438"/>
        <v>0</v>
      </c>
      <c r="CA129" s="99">
        <f t="shared" si="438"/>
        <v>0</v>
      </c>
      <c r="CB129" s="99">
        <f t="shared" si="438"/>
        <v>0</v>
      </c>
      <c r="CC129" s="99">
        <f t="shared" si="438"/>
        <v>0</v>
      </c>
      <c r="CD129" s="99">
        <f t="shared" si="438"/>
        <v>3000</v>
      </c>
      <c r="CE129" s="99">
        <f t="shared" si="438"/>
        <v>3000</v>
      </c>
      <c r="CF129" s="99">
        <f t="shared" si="438"/>
        <v>3000</v>
      </c>
      <c r="CG129" s="99">
        <f t="shared" ref="CG129:CJ129" si="439">CG130</f>
        <v>0</v>
      </c>
      <c r="CH129" s="99">
        <f t="shared" si="439"/>
        <v>0</v>
      </c>
      <c r="CI129" s="99">
        <f t="shared" si="439"/>
        <v>0</v>
      </c>
      <c r="CJ129" s="99">
        <f t="shared" si="439"/>
        <v>0</v>
      </c>
      <c r="CK129" s="185"/>
      <c r="CL129" s="185"/>
      <c r="CM129" s="185"/>
      <c r="CN129" s="185">
        <f t="shared" ref="CN129" si="440">CN130</f>
        <v>3000</v>
      </c>
      <c r="CO129" s="114"/>
      <c r="CP129" s="114"/>
      <c r="CS129" s="7" t="e">
        <f>#REF!-#REF!-#REF!</f>
        <v>#REF!</v>
      </c>
      <c r="CV129" s="7">
        <v>0</v>
      </c>
      <c r="DA129" s="99"/>
      <c r="DB129" s="146"/>
      <c r="DC129" s="7"/>
      <c r="DD129" s="7"/>
    </row>
    <row r="130" spans="1:108" s="20" customFormat="1" ht="72.75" customHeight="1">
      <c r="A130" s="216">
        <v>1</v>
      </c>
      <c r="B130" s="253" t="s">
        <v>1109</v>
      </c>
      <c r="C130" s="216" t="s">
        <v>624</v>
      </c>
      <c r="D130" s="216" t="s">
        <v>142</v>
      </c>
      <c r="E130" s="216"/>
      <c r="F130" s="216"/>
      <c r="G130" s="216"/>
      <c r="H130" s="216" t="s">
        <v>728</v>
      </c>
      <c r="I130" s="216" t="s">
        <v>1115</v>
      </c>
      <c r="J130" s="254">
        <f>K130</f>
        <v>43887</v>
      </c>
      <c r="K130" s="255">
        <v>43887</v>
      </c>
      <c r="L130" s="255"/>
      <c r="M130" s="255"/>
      <c r="N130" s="255"/>
      <c r="O130" s="100"/>
      <c r="P130" s="100"/>
      <c r="Q130" s="100"/>
      <c r="R130" s="100"/>
      <c r="S130" s="100"/>
      <c r="T130" s="100"/>
      <c r="U130" s="100"/>
      <c r="V130" s="100"/>
      <c r="W130" s="100"/>
      <c r="X130" s="100"/>
      <c r="Y130" s="100"/>
      <c r="Z130" s="100"/>
      <c r="AA130" s="100"/>
      <c r="AB130" s="100"/>
      <c r="AC130" s="100"/>
      <c r="AD130" s="100"/>
      <c r="AE130" s="100"/>
      <c r="AF130" s="100"/>
      <c r="AG130" s="100"/>
      <c r="AH130" s="100"/>
      <c r="AI130" s="100"/>
      <c r="AJ130" s="100"/>
      <c r="AK130" s="100"/>
      <c r="AL130" s="100"/>
      <c r="AM130" s="100"/>
      <c r="AN130" s="100"/>
      <c r="AO130" s="100"/>
      <c r="AP130" s="100"/>
      <c r="AQ130" s="100"/>
      <c r="AR130" s="100"/>
      <c r="AS130" s="100"/>
      <c r="AT130" s="100"/>
      <c r="AU130" s="100"/>
      <c r="AV130" s="100"/>
      <c r="AW130" s="100"/>
      <c r="AX130" s="100"/>
      <c r="AY130" s="99"/>
      <c r="AZ130" s="100"/>
      <c r="BA130" s="100"/>
      <c r="BB130" s="100"/>
      <c r="BC130" s="100"/>
      <c r="BD130" s="100"/>
      <c r="BE130" s="100"/>
      <c r="BF130" s="100"/>
      <c r="BG130" s="100"/>
      <c r="BH130" s="100"/>
      <c r="BI130" s="100"/>
      <c r="BJ130" s="100"/>
      <c r="BK130" s="100"/>
      <c r="BL130" s="100"/>
      <c r="BM130" s="100"/>
      <c r="BN130" s="100"/>
      <c r="BO130" s="100"/>
      <c r="BP130" s="100"/>
      <c r="BQ130" s="100">
        <v>100</v>
      </c>
      <c r="BR130" s="100">
        <f>BI130-BO130+BP130</f>
        <v>0</v>
      </c>
      <c r="BS130" s="100"/>
      <c r="BT130" s="100"/>
      <c r="BU130" s="100">
        <f>BR130</f>
        <v>0</v>
      </c>
      <c r="BV130" s="100">
        <f>BW130</f>
        <v>0</v>
      </c>
      <c r="BW130" s="100">
        <f>BU130</f>
        <v>0</v>
      </c>
      <c r="BX130" s="100">
        <f t="shared" ref="BX130" si="441">AU130+BQ130</f>
        <v>100</v>
      </c>
      <c r="BY130" s="100"/>
      <c r="BZ130" s="441"/>
      <c r="CA130" s="441"/>
      <c r="CB130" s="100"/>
      <c r="CC130" s="100"/>
      <c r="CD130" s="100">
        <f t="shared" ref="CD130" si="442">CF130</f>
        <v>3000</v>
      </c>
      <c r="CE130" s="100">
        <f t="shared" ref="CE130" si="443">SUM(CF130:CI130)</f>
        <v>3000</v>
      </c>
      <c r="CF130" s="100">
        <v>3000</v>
      </c>
      <c r="CG130" s="100"/>
      <c r="CH130" s="100"/>
      <c r="CI130" s="100"/>
      <c r="CJ130" s="100"/>
      <c r="CK130" s="441"/>
      <c r="CL130" s="441"/>
      <c r="CM130" s="441"/>
      <c r="CN130" s="441">
        <f>CF130-CL130</f>
        <v>3000</v>
      </c>
      <c r="CO130" s="216" t="s">
        <v>41</v>
      </c>
      <c r="CP130" s="216"/>
      <c r="CQ130" s="18"/>
      <c r="CS130" s="7"/>
      <c r="CV130" s="7"/>
      <c r="DA130" s="100"/>
      <c r="DB130" s="146"/>
      <c r="DC130" s="7"/>
      <c r="DD130" s="7"/>
    </row>
    <row r="131" spans="1:108" ht="40.5" customHeight="1">
      <c r="A131" s="114" t="s">
        <v>77</v>
      </c>
      <c r="B131" s="214" t="s">
        <v>69</v>
      </c>
      <c r="C131" s="114"/>
      <c r="D131" s="216"/>
      <c r="E131" s="114"/>
      <c r="F131" s="114"/>
      <c r="G131" s="114"/>
      <c r="H131" s="114"/>
      <c r="I131" s="114"/>
      <c r="J131" s="236"/>
      <c r="K131" s="236"/>
      <c r="L131" s="236"/>
      <c r="M131" s="236"/>
      <c r="N131" s="236"/>
      <c r="O131" s="236" t="e">
        <f t="shared" ref="O131:AD131" si="444">O132</f>
        <v>#REF!</v>
      </c>
      <c r="P131" s="236" t="e">
        <f t="shared" si="444"/>
        <v>#REF!</v>
      </c>
      <c r="Q131" s="236" t="e">
        <f t="shared" si="444"/>
        <v>#REF!</v>
      </c>
      <c r="R131" s="236" t="e">
        <f t="shared" si="444"/>
        <v>#REF!</v>
      </c>
      <c r="S131" s="236" t="e">
        <f t="shared" si="444"/>
        <v>#REF!</v>
      </c>
      <c r="T131" s="236" t="e">
        <f t="shared" si="444"/>
        <v>#REF!</v>
      </c>
      <c r="U131" s="236" t="e">
        <f t="shared" si="444"/>
        <v>#REF!</v>
      </c>
      <c r="V131" s="236" t="e">
        <f t="shared" si="444"/>
        <v>#REF!</v>
      </c>
      <c r="W131" s="236" t="e">
        <f t="shared" si="444"/>
        <v>#REF!</v>
      </c>
      <c r="X131" s="236" t="e">
        <f t="shared" si="444"/>
        <v>#REF!</v>
      </c>
      <c r="Y131" s="236" t="e">
        <f t="shared" si="444"/>
        <v>#REF!</v>
      </c>
      <c r="Z131" s="236" t="e">
        <f t="shared" si="444"/>
        <v>#REF!</v>
      </c>
      <c r="AA131" s="236" t="e">
        <f t="shared" si="444"/>
        <v>#REF!</v>
      </c>
      <c r="AB131" s="236" t="e">
        <f t="shared" si="444"/>
        <v>#REF!</v>
      </c>
      <c r="AC131" s="236" t="e">
        <f>AC132</f>
        <v>#REF!</v>
      </c>
      <c r="AD131" s="236" t="e">
        <f t="shared" si="444"/>
        <v>#REF!</v>
      </c>
      <c r="AE131" s="236" t="e">
        <f>AE132</f>
        <v>#REF!</v>
      </c>
      <c r="AF131" s="236" t="e">
        <f t="shared" ref="AF131:AK131" si="445">AF132</f>
        <v>#REF!</v>
      </c>
      <c r="AG131" s="236" t="e">
        <f t="shared" si="445"/>
        <v>#REF!</v>
      </c>
      <c r="AH131" s="236" t="e">
        <f t="shared" si="445"/>
        <v>#REF!</v>
      </c>
      <c r="AI131" s="236" t="e">
        <f t="shared" si="445"/>
        <v>#REF!</v>
      </c>
      <c r="AJ131" s="236" t="e">
        <f t="shared" si="445"/>
        <v>#REF!</v>
      </c>
      <c r="AK131" s="236" t="e">
        <f t="shared" si="445"/>
        <v>#REF!</v>
      </c>
      <c r="AL131" s="236" t="e">
        <f>AL132</f>
        <v>#REF!</v>
      </c>
      <c r="AM131" s="236" t="e">
        <f t="shared" ref="AM131:CJ131" si="446">AM132</f>
        <v>#REF!</v>
      </c>
      <c r="AN131" s="236" t="e">
        <f t="shared" si="446"/>
        <v>#REF!</v>
      </c>
      <c r="AO131" s="236" t="e">
        <f t="shared" si="446"/>
        <v>#REF!</v>
      </c>
      <c r="AP131" s="236" t="e">
        <f t="shared" si="446"/>
        <v>#REF!</v>
      </c>
      <c r="AQ131" s="236" t="e">
        <f t="shared" si="446"/>
        <v>#REF!</v>
      </c>
      <c r="AR131" s="236" t="e">
        <f t="shared" si="446"/>
        <v>#REF!</v>
      </c>
      <c r="AS131" s="236" t="e">
        <f t="shared" si="446"/>
        <v>#REF!</v>
      </c>
      <c r="AT131" s="236" t="e">
        <f t="shared" si="446"/>
        <v>#REF!</v>
      </c>
      <c r="AU131" s="236" t="e">
        <f t="shared" si="446"/>
        <v>#REF!</v>
      </c>
      <c r="AV131" s="236" t="e">
        <f t="shared" si="446"/>
        <v>#REF!</v>
      </c>
      <c r="AW131" s="236" t="e">
        <f t="shared" si="446"/>
        <v>#REF!</v>
      </c>
      <c r="AX131" s="236" t="e">
        <f t="shared" si="446"/>
        <v>#REF!</v>
      </c>
      <c r="AY131" s="185" t="e">
        <f>#REF!-AU131</f>
        <v>#REF!</v>
      </c>
      <c r="AZ131" s="236">
        <v>37468</v>
      </c>
      <c r="BA131" s="236">
        <v>37468</v>
      </c>
      <c r="BB131" s="236">
        <v>0</v>
      </c>
      <c r="BC131" s="236">
        <v>0</v>
      </c>
      <c r="BD131" s="236" t="e">
        <f t="shared" si="446"/>
        <v>#REF!</v>
      </c>
      <c r="BE131" s="236" t="e">
        <f t="shared" si="446"/>
        <v>#REF!</v>
      </c>
      <c r="BF131" s="236" t="e">
        <f t="shared" si="322"/>
        <v>#REF!</v>
      </c>
      <c r="BG131" s="99" t="e">
        <f>#REF!+AV131</f>
        <v>#REF!</v>
      </c>
      <c r="BH131" s="236">
        <v>0</v>
      </c>
      <c r="BI131" s="236">
        <v>0</v>
      </c>
      <c r="BJ131" s="236">
        <v>0</v>
      </c>
      <c r="BK131" s="236">
        <v>0</v>
      </c>
      <c r="BL131" s="236">
        <v>0</v>
      </c>
      <c r="BM131" s="236" t="e">
        <f t="shared" si="446"/>
        <v>#REF!</v>
      </c>
      <c r="BN131" s="236" t="e">
        <f t="shared" si="446"/>
        <v>#REF!</v>
      </c>
      <c r="BO131" s="236" t="e">
        <f t="shared" si="446"/>
        <v>#REF!</v>
      </c>
      <c r="BP131" s="236" t="e">
        <f t="shared" si="446"/>
        <v>#REF!</v>
      </c>
      <c r="BQ131" s="236" t="e">
        <f t="shared" si="446"/>
        <v>#REF!</v>
      </c>
      <c r="BR131" s="236" t="e">
        <f t="shared" si="446"/>
        <v>#REF!</v>
      </c>
      <c r="BS131" s="236" t="e">
        <f t="shared" si="446"/>
        <v>#REF!</v>
      </c>
      <c r="BT131" s="236" t="e">
        <f t="shared" si="446"/>
        <v>#REF!</v>
      </c>
      <c r="BU131" s="236" t="e">
        <f t="shared" si="446"/>
        <v>#REF!</v>
      </c>
      <c r="BV131" s="236" t="e">
        <f t="shared" si="446"/>
        <v>#REF!</v>
      </c>
      <c r="BW131" s="236" t="e">
        <f t="shared" si="446"/>
        <v>#REF!</v>
      </c>
      <c r="BX131" s="236"/>
      <c r="BY131" s="236"/>
      <c r="BZ131" s="538"/>
      <c r="CA131" s="538"/>
      <c r="CB131" s="236"/>
      <c r="CC131" s="236"/>
      <c r="CD131" s="236"/>
      <c r="CE131" s="236"/>
      <c r="CF131" s="236"/>
      <c r="CG131" s="236"/>
      <c r="CH131" s="236"/>
      <c r="CI131" s="236"/>
      <c r="CJ131" s="236" t="e">
        <f t="shared" si="446"/>
        <v>#REF!</v>
      </c>
      <c r="CK131" s="538"/>
      <c r="CL131" s="538"/>
      <c r="CM131" s="538"/>
      <c r="CN131" s="538" t="e">
        <f t="shared" ref="CN131" si="447">CN132</f>
        <v>#REF!</v>
      </c>
      <c r="CO131" s="114"/>
      <c r="CP131" s="216"/>
      <c r="CS131" s="7"/>
      <c r="CV131" s="7"/>
      <c r="DA131" s="236"/>
      <c r="DB131" s="146"/>
      <c r="DC131" s="7"/>
      <c r="DD131" s="7"/>
    </row>
    <row r="132" spans="1:108" ht="47.25" customHeight="1">
      <c r="A132" s="215" t="s">
        <v>37</v>
      </c>
      <c r="B132" s="214" t="s">
        <v>1070</v>
      </c>
      <c r="C132" s="114"/>
      <c r="D132" s="216"/>
      <c r="E132" s="114"/>
      <c r="F132" s="114"/>
      <c r="G132" s="114"/>
      <c r="H132" s="114"/>
      <c r="I132" s="114"/>
      <c r="J132" s="236"/>
      <c r="K132" s="236"/>
      <c r="L132" s="236"/>
      <c r="M132" s="236"/>
      <c r="N132" s="236"/>
      <c r="O132" s="236" t="e">
        <f>#REF!</f>
        <v>#REF!</v>
      </c>
      <c r="P132" s="236" t="e">
        <f>#REF!</f>
        <v>#REF!</v>
      </c>
      <c r="Q132" s="236" t="e">
        <f>#REF!</f>
        <v>#REF!</v>
      </c>
      <c r="R132" s="236" t="e">
        <f>#REF!</f>
        <v>#REF!</v>
      </c>
      <c r="S132" s="236" t="e">
        <f>#REF!</f>
        <v>#REF!</v>
      </c>
      <c r="T132" s="236" t="e">
        <f>#REF!</f>
        <v>#REF!</v>
      </c>
      <c r="U132" s="236" t="e">
        <f>#REF!</f>
        <v>#REF!</v>
      </c>
      <c r="V132" s="236" t="e">
        <f>#REF!</f>
        <v>#REF!</v>
      </c>
      <c r="W132" s="236" t="e">
        <f>#REF!</f>
        <v>#REF!</v>
      </c>
      <c r="X132" s="236" t="e">
        <f>#REF!</f>
        <v>#REF!</v>
      </c>
      <c r="Y132" s="236" t="e">
        <f>#REF!</f>
        <v>#REF!</v>
      </c>
      <c r="Z132" s="236" t="e">
        <f>#REF!</f>
        <v>#REF!</v>
      </c>
      <c r="AA132" s="236" t="e">
        <f>#REF!</f>
        <v>#REF!</v>
      </c>
      <c r="AB132" s="236" t="e">
        <f>#REF!</f>
        <v>#REF!</v>
      </c>
      <c r="AC132" s="236" t="e">
        <f>#REF!</f>
        <v>#REF!</v>
      </c>
      <c r="AD132" s="236" t="e">
        <f>#REF!</f>
        <v>#REF!</v>
      </c>
      <c r="AE132" s="236" t="e">
        <f>#REF!</f>
        <v>#REF!</v>
      </c>
      <c r="AF132" s="236" t="e">
        <f>#REF!</f>
        <v>#REF!</v>
      </c>
      <c r="AG132" s="236" t="e">
        <f>#REF!</f>
        <v>#REF!</v>
      </c>
      <c r="AH132" s="236" t="e">
        <f>#REF!</f>
        <v>#REF!</v>
      </c>
      <c r="AI132" s="236" t="e">
        <f>#REF!</f>
        <v>#REF!</v>
      </c>
      <c r="AJ132" s="236" t="e">
        <f>#REF!</f>
        <v>#REF!</v>
      </c>
      <c r="AK132" s="236" t="e">
        <f>#REF!</f>
        <v>#REF!</v>
      </c>
      <c r="AL132" s="236" t="e">
        <f>#REF!</f>
        <v>#REF!</v>
      </c>
      <c r="AM132" s="236" t="e">
        <f>#REF!</f>
        <v>#REF!</v>
      </c>
      <c r="AN132" s="236" t="e">
        <f>#REF!</f>
        <v>#REF!</v>
      </c>
      <c r="AO132" s="236" t="e">
        <f>#REF!</f>
        <v>#REF!</v>
      </c>
      <c r="AP132" s="236" t="e">
        <f>#REF!</f>
        <v>#REF!</v>
      </c>
      <c r="AQ132" s="236" t="e">
        <f>#REF!</f>
        <v>#REF!</v>
      </c>
      <c r="AR132" s="236" t="e">
        <f>#REF!</f>
        <v>#REF!</v>
      </c>
      <c r="AS132" s="236" t="e">
        <f>#REF!</f>
        <v>#REF!</v>
      </c>
      <c r="AT132" s="236" t="e">
        <f>#REF!</f>
        <v>#REF!</v>
      </c>
      <c r="AU132" s="236" t="e">
        <f>#REF!</f>
        <v>#REF!</v>
      </c>
      <c r="AV132" s="236" t="e">
        <f>#REF!</f>
        <v>#REF!</v>
      </c>
      <c r="AW132" s="236" t="e">
        <f>#REF!</f>
        <v>#REF!</v>
      </c>
      <c r="AX132" s="236" t="e">
        <f>#REF!</f>
        <v>#REF!</v>
      </c>
      <c r="AY132" s="236" t="e">
        <f>#REF!</f>
        <v>#REF!</v>
      </c>
      <c r="AZ132" s="236" t="e">
        <f>#REF!</f>
        <v>#REF!</v>
      </c>
      <c r="BA132" s="236" t="e">
        <f>#REF!</f>
        <v>#REF!</v>
      </c>
      <c r="BB132" s="236" t="e">
        <f>#REF!</f>
        <v>#REF!</v>
      </c>
      <c r="BC132" s="236" t="e">
        <f>#REF!</f>
        <v>#REF!</v>
      </c>
      <c r="BD132" s="236" t="e">
        <f>#REF!</f>
        <v>#REF!</v>
      </c>
      <c r="BE132" s="236" t="e">
        <f>#REF!</f>
        <v>#REF!</v>
      </c>
      <c r="BF132" s="236" t="e">
        <f>#REF!</f>
        <v>#REF!</v>
      </c>
      <c r="BG132" s="236" t="e">
        <f>#REF!</f>
        <v>#REF!</v>
      </c>
      <c r="BH132" s="236" t="e">
        <f>#REF!</f>
        <v>#REF!</v>
      </c>
      <c r="BI132" s="236" t="e">
        <f>#REF!</f>
        <v>#REF!</v>
      </c>
      <c r="BJ132" s="236" t="e">
        <f>#REF!</f>
        <v>#REF!</v>
      </c>
      <c r="BK132" s="236" t="e">
        <f>#REF!</f>
        <v>#REF!</v>
      </c>
      <c r="BL132" s="236" t="e">
        <f>#REF!</f>
        <v>#REF!</v>
      </c>
      <c r="BM132" s="236" t="e">
        <f>#REF!</f>
        <v>#REF!</v>
      </c>
      <c r="BN132" s="236" t="e">
        <f>#REF!</f>
        <v>#REF!</v>
      </c>
      <c r="BO132" s="236" t="e">
        <f>#REF!</f>
        <v>#REF!</v>
      </c>
      <c r="BP132" s="236" t="e">
        <f>#REF!</f>
        <v>#REF!</v>
      </c>
      <c r="BQ132" s="236" t="e">
        <f>#REF!</f>
        <v>#REF!</v>
      </c>
      <c r="BR132" s="236" t="e">
        <f>#REF!</f>
        <v>#REF!</v>
      </c>
      <c r="BS132" s="236" t="e">
        <f>#REF!</f>
        <v>#REF!</v>
      </c>
      <c r="BT132" s="236" t="e">
        <f>#REF!</f>
        <v>#REF!</v>
      </c>
      <c r="BU132" s="236" t="e">
        <f>#REF!</f>
        <v>#REF!</v>
      </c>
      <c r="BV132" s="236" t="e">
        <f>#REF!</f>
        <v>#REF!</v>
      </c>
      <c r="BW132" s="236" t="e">
        <f>#REF!</f>
        <v>#REF!</v>
      </c>
      <c r="BX132" s="236"/>
      <c r="BY132" s="236"/>
      <c r="BZ132" s="538"/>
      <c r="CA132" s="538"/>
      <c r="CB132" s="236"/>
      <c r="CC132" s="236"/>
      <c r="CD132" s="236"/>
      <c r="CE132" s="236"/>
      <c r="CF132" s="236"/>
      <c r="CG132" s="236"/>
      <c r="CH132" s="236"/>
      <c r="CI132" s="236"/>
      <c r="CJ132" s="236" t="e">
        <f>#REF!</f>
        <v>#REF!</v>
      </c>
      <c r="CK132" s="538"/>
      <c r="CL132" s="538"/>
      <c r="CM132" s="538"/>
      <c r="CN132" s="538" t="e">
        <f>#REF!</f>
        <v>#REF!</v>
      </c>
      <c r="CO132" s="114"/>
      <c r="CP132" s="216"/>
      <c r="CS132" s="7"/>
      <c r="CV132" s="7"/>
      <c r="DA132" s="236"/>
      <c r="DB132" s="146"/>
      <c r="DC132" s="7"/>
      <c r="DD132" s="7"/>
    </row>
    <row r="133" spans="1:108" s="297" customFormat="1" ht="35.25" customHeight="1">
      <c r="A133" s="114" t="s">
        <v>410</v>
      </c>
      <c r="B133" s="165" t="s">
        <v>203</v>
      </c>
      <c r="C133" s="216"/>
      <c r="D133" s="216"/>
      <c r="E133" s="114"/>
      <c r="F133" s="216"/>
      <c r="G133" s="216"/>
      <c r="H133" s="216"/>
      <c r="I133" s="216"/>
      <c r="J133" s="236">
        <f t="shared" ref="J133:AL134" si="448">J134</f>
        <v>8000</v>
      </c>
      <c r="K133" s="236">
        <f t="shared" si="448"/>
        <v>8000</v>
      </c>
      <c r="L133" s="236">
        <f t="shared" si="448"/>
        <v>0</v>
      </c>
      <c r="M133" s="236">
        <f t="shared" si="448"/>
        <v>0</v>
      </c>
      <c r="N133" s="236">
        <f t="shared" si="448"/>
        <v>0</v>
      </c>
      <c r="O133" s="236">
        <f t="shared" si="448"/>
        <v>0</v>
      </c>
      <c r="P133" s="236">
        <f t="shared" si="448"/>
        <v>0</v>
      </c>
      <c r="Q133" s="236">
        <f t="shared" si="448"/>
        <v>0</v>
      </c>
      <c r="R133" s="236">
        <f t="shared" si="448"/>
        <v>0</v>
      </c>
      <c r="S133" s="236">
        <f t="shared" si="448"/>
        <v>0</v>
      </c>
      <c r="T133" s="236">
        <f t="shared" si="448"/>
        <v>0</v>
      </c>
      <c r="U133" s="236">
        <f t="shared" si="448"/>
        <v>0</v>
      </c>
      <c r="V133" s="236">
        <f t="shared" si="448"/>
        <v>0</v>
      </c>
      <c r="W133" s="236">
        <f t="shared" si="448"/>
        <v>0</v>
      </c>
      <c r="X133" s="236">
        <f t="shared" si="448"/>
        <v>0</v>
      </c>
      <c r="Y133" s="236">
        <f t="shared" si="448"/>
        <v>0</v>
      </c>
      <c r="Z133" s="236">
        <f t="shared" si="448"/>
        <v>0</v>
      </c>
      <c r="AA133" s="236">
        <f t="shared" si="448"/>
        <v>0</v>
      </c>
      <c r="AB133" s="236">
        <f t="shared" si="448"/>
        <v>0</v>
      </c>
      <c r="AC133" s="236">
        <f t="shared" si="448"/>
        <v>0</v>
      </c>
      <c r="AD133" s="236">
        <f t="shared" si="448"/>
        <v>0</v>
      </c>
      <c r="AE133" s="236">
        <f t="shared" si="448"/>
        <v>0</v>
      </c>
      <c r="AF133" s="236">
        <f t="shared" si="448"/>
        <v>0</v>
      </c>
      <c r="AG133" s="236">
        <f t="shared" si="448"/>
        <v>0</v>
      </c>
      <c r="AH133" s="236">
        <f t="shared" si="448"/>
        <v>0</v>
      </c>
      <c r="AI133" s="236">
        <f t="shared" si="448"/>
        <v>0</v>
      </c>
      <c r="AJ133" s="236">
        <f t="shared" si="448"/>
        <v>0</v>
      </c>
      <c r="AK133" s="236">
        <f t="shared" si="448"/>
        <v>0</v>
      </c>
      <c r="AL133" s="236">
        <f t="shared" si="448"/>
        <v>0</v>
      </c>
      <c r="AM133" s="236">
        <f t="shared" ref="AM133:CI134" si="449">AM134</f>
        <v>0</v>
      </c>
      <c r="AN133" s="236">
        <f t="shared" si="449"/>
        <v>0</v>
      </c>
      <c r="AO133" s="236">
        <f t="shared" si="449"/>
        <v>0</v>
      </c>
      <c r="AP133" s="236">
        <f t="shared" si="449"/>
        <v>0</v>
      </c>
      <c r="AQ133" s="236">
        <f t="shared" si="449"/>
        <v>0</v>
      </c>
      <c r="AR133" s="236">
        <f t="shared" si="449"/>
        <v>0</v>
      </c>
      <c r="AS133" s="236">
        <f t="shared" si="449"/>
        <v>0</v>
      </c>
      <c r="AT133" s="236">
        <f t="shared" si="449"/>
        <v>0</v>
      </c>
      <c r="AU133" s="236">
        <f t="shared" si="449"/>
        <v>0</v>
      </c>
      <c r="AV133" s="236">
        <f t="shared" si="449"/>
        <v>0</v>
      </c>
      <c r="AW133" s="236">
        <f t="shared" si="449"/>
        <v>0</v>
      </c>
      <c r="AX133" s="236">
        <f t="shared" si="449"/>
        <v>0</v>
      </c>
      <c r="AY133" s="236">
        <f t="shared" si="449"/>
        <v>0</v>
      </c>
      <c r="AZ133" s="236">
        <f t="shared" si="449"/>
        <v>0</v>
      </c>
      <c r="BA133" s="236">
        <f t="shared" si="449"/>
        <v>0</v>
      </c>
      <c r="BB133" s="236">
        <f t="shared" si="449"/>
        <v>0</v>
      </c>
      <c r="BC133" s="236">
        <f t="shared" si="449"/>
        <v>0</v>
      </c>
      <c r="BD133" s="236">
        <f t="shared" si="449"/>
        <v>0</v>
      </c>
      <c r="BE133" s="236">
        <f t="shared" si="449"/>
        <v>0</v>
      </c>
      <c r="BF133" s="236">
        <f t="shared" si="449"/>
        <v>0</v>
      </c>
      <c r="BG133" s="236" t="e">
        <f t="shared" si="449"/>
        <v>#REF!</v>
      </c>
      <c r="BH133" s="236">
        <f t="shared" si="449"/>
        <v>0</v>
      </c>
      <c r="BI133" s="236">
        <f t="shared" si="449"/>
        <v>0</v>
      </c>
      <c r="BJ133" s="236">
        <f t="shared" si="449"/>
        <v>0</v>
      </c>
      <c r="BK133" s="236">
        <f t="shared" si="449"/>
        <v>0</v>
      </c>
      <c r="BL133" s="236">
        <f t="shared" si="449"/>
        <v>0</v>
      </c>
      <c r="BM133" s="236">
        <f t="shared" si="449"/>
        <v>0</v>
      </c>
      <c r="BN133" s="236">
        <f t="shared" si="449"/>
        <v>0</v>
      </c>
      <c r="BO133" s="236">
        <f t="shared" si="449"/>
        <v>0</v>
      </c>
      <c r="BP133" s="236">
        <f t="shared" si="449"/>
        <v>0</v>
      </c>
      <c r="BQ133" s="236">
        <f t="shared" si="449"/>
        <v>0</v>
      </c>
      <c r="BR133" s="236">
        <f t="shared" si="449"/>
        <v>0</v>
      </c>
      <c r="BS133" s="236">
        <f t="shared" si="449"/>
        <v>0</v>
      </c>
      <c r="BT133" s="236">
        <f t="shared" si="449"/>
        <v>0</v>
      </c>
      <c r="BU133" s="236">
        <f t="shared" si="449"/>
        <v>0</v>
      </c>
      <c r="BV133" s="236">
        <f t="shared" si="449"/>
        <v>0</v>
      </c>
      <c r="BW133" s="236">
        <f t="shared" si="449"/>
        <v>0</v>
      </c>
      <c r="BX133" s="236">
        <f t="shared" si="449"/>
        <v>50</v>
      </c>
      <c r="BY133" s="236">
        <f t="shared" si="449"/>
        <v>0</v>
      </c>
      <c r="BZ133" s="538"/>
      <c r="CA133" s="538"/>
      <c r="CB133" s="236">
        <f t="shared" si="449"/>
        <v>0</v>
      </c>
      <c r="CC133" s="236">
        <f t="shared" si="449"/>
        <v>0</v>
      </c>
      <c r="CD133" s="236">
        <f t="shared" si="449"/>
        <v>2000</v>
      </c>
      <c r="CE133" s="236">
        <f t="shared" si="449"/>
        <v>2000</v>
      </c>
      <c r="CF133" s="236">
        <f t="shared" si="449"/>
        <v>2000</v>
      </c>
      <c r="CG133" s="236">
        <f t="shared" si="449"/>
        <v>0</v>
      </c>
      <c r="CH133" s="236">
        <f t="shared" si="449"/>
        <v>0</v>
      </c>
      <c r="CI133" s="236">
        <f t="shared" si="449"/>
        <v>0</v>
      </c>
      <c r="CJ133" s="236">
        <f t="shared" ref="CJ133" si="450">CJ134</f>
        <v>0</v>
      </c>
      <c r="CK133" s="538"/>
      <c r="CL133" s="538"/>
      <c r="CM133" s="538"/>
      <c r="CN133" s="538">
        <f t="shared" ref="CN133:CN134" si="451">CN134</f>
        <v>2000</v>
      </c>
      <c r="CO133" s="216"/>
      <c r="CP133" s="274" t="s">
        <v>206</v>
      </c>
      <c r="CQ133" s="295" t="s">
        <v>207</v>
      </c>
      <c r="CR133" s="296" t="s">
        <v>205</v>
      </c>
      <c r="CV133" s="298"/>
      <c r="DA133" s="236"/>
      <c r="DB133" s="146"/>
      <c r="DC133" s="7"/>
    </row>
    <row r="134" spans="1:108" ht="39.75" customHeight="1">
      <c r="A134" s="215" t="s">
        <v>37</v>
      </c>
      <c r="B134" s="214" t="s">
        <v>1064</v>
      </c>
      <c r="C134" s="216"/>
      <c r="D134" s="216"/>
      <c r="E134" s="114"/>
      <c r="F134" s="216"/>
      <c r="G134" s="216"/>
      <c r="H134" s="216"/>
      <c r="I134" s="216"/>
      <c r="J134" s="236">
        <f>J135</f>
        <v>8000</v>
      </c>
      <c r="K134" s="236">
        <f t="shared" si="448"/>
        <v>8000</v>
      </c>
      <c r="L134" s="236">
        <f t="shared" si="448"/>
        <v>0</v>
      </c>
      <c r="M134" s="236">
        <f t="shared" si="448"/>
        <v>0</v>
      </c>
      <c r="N134" s="236">
        <f t="shared" si="448"/>
        <v>0</v>
      </c>
      <c r="O134" s="236">
        <f t="shared" si="448"/>
        <v>0</v>
      </c>
      <c r="P134" s="236">
        <f t="shared" si="448"/>
        <v>0</v>
      </c>
      <c r="Q134" s="236">
        <f t="shared" si="448"/>
        <v>0</v>
      </c>
      <c r="R134" s="236">
        <f t="shared" si="448"/>
        <v>0</v>
      </c>
      <c r="S134" s="236">
        <f t="shared" si="448"/>
        <v>0</v>
      </c>
      <c r="T134" s="236">
        <f t="shared" si="448"/>
        <v>0</v>
      </c>
      <c r="U134" s="236">
        <f t="shared" si="448"/>
        <v>0</v>
      </c>
      <c r="V134" s="236">
        <f t="shared" si="448"/>
        <v>0</v>
      </c>
      <c r="W134" s="236">
        <f t="shared" si="448"/>
        <v>0</v>
      </c>
      <c r="X134" s="236">
        <f t="shared" si="448"/>
        <v>0</v>
      </c>
      <c r="Y134" s="236">
        <f t="shared" si="448"/>
        <v>0</v>
      </c>
      <c r="Z134" s="236">
        <f t="shared" si="448"/>
        <v>0</v>
      </c>
      <c r="AA134" s="236">
        <f t="shared" si="448"/>
        <v>0</v>
      </c>
      <c r="AB134" s="236">
        <f t="shared" si="448"/>
        <v>0</v>
      </c>
      <c r="AC134" s="236">
        <f t="shared" si="448"/>
        <v>0</v>
      </c>
      <c r="AD134" s="236">
        <f t="shared" si="448"/>
        <v>0</v>
      </c>
      <c r="AE134" s="236">
        <f t="shared" si="448"/>
        <v>0</v>
      </c>
      <c r="AF134" s="236">
        <f t="shared" si="448"/>
        <v>0</v>
      </c>
      <c r="AG134" s="236">
        <f t="shared" si="448"/>
        <v>0</v>
      </c>
      <c r="AH134" s="236">
        <f t="shared" si="448"/>
        <v>0</v>
      </c>
      <c r="AI134" s="236">
        <f t="shared" si="448"/>
        <v>0</v>
      </c>
      <c r="AJ134" s="236">
        <f t="shared" si="448"/>
        <v>0</v>
      </c>
      <c r="AK134" s="236">
        <f t="shared" si="448"/>
        <v>0</v>
      </c>
      <c r="AL134" s="236">
        <f t="shared" si="448"/>
        <v>0</v>
      </c>
      <c r="AM134" s="236">
        <f t="shared" si="449"/>
        <v>0</v>
      </c>
      <c r="AN134" s="236">
        <f t="shared" si="449"/>
        <v>0</v>
      </c>
      <c r="AO134" s="236">
        <f t="shared" si="449"/>
        <v>0</v>
      </c>
      <c r="AP134" s="236">
        <f t="shared" si="449"/>
        <v>0</v>
      </c>
      <c r="AQ134" s="236">
        <f t="shared" si="449"/>
        <v>0</v>
      </c>
      <c r="AR134" s="236">
        <f t="shared" si="449"/>
        <v>0</v>
      </c>
      <c r="AS134" s="236">
        <f t="shared" si="449"/>
        <v>0</v>
      </c>
      <c r="AT134" s="236">
        <f t="shared" si="449"/>
        <v>0</v>
      </c>
      <c r="AU134" s="236">
        <f t="shared" si="449"/>
        <v>0</v>
      </c>
      <c r="AV134" s="236">
        <f t="shared" si="449"/>
        <v>0</v>
      </c>
      <c r="AW134" s="236">
        <f t="shared" si="449"/>
        <v>0</v>
      </c>
      <c r="AX134" s="236">
        <f t="shared" si="449"/>
        <v>0</v>
      </c>
      <c r="AY134" s="236">
        <f t="shared" si="449"/>
        <v>0</v>
      </c>
      <c r="AZ134" s="236">
        <f t="shared" si="449"/>
        <v>0</v>
      </c>
      <c r="BA134" s="236">
        <f t="shared" si="449"/>
        <v>0</v>
      </c>
      <c r="BB134" s="236">
        <f t="shared" si="449"/>
        <v>0</v>
      </c>
      <c r="BC134" s="236">
        <f t="shared" si="449"/>
        <v>0</v>
      </c>
      <c r="BD134" s="236">
        <f t="shared" si="449"/>
        <v>0</v>
      </c>
      <c r="BE134" s="236">
        <f t="shared" si="449"/>
        <v>0</v>
      </c>
      <c r="BF134" s="236">
        <f t="shared" si="449"/>
        <v>0</v>
      </c>
      <c r="BG134" s="236" t="e">
        <f t="shared" si="449"/>
        <v>#REF!</v>
      </c>
      <c r="BH134" s="236">
        <f t="shared" si="449"/>
        <v>0</v>
      </c>
      <c r="BI134" s="236">
        <f t="shared" si="449"/>
        <v>0</v>
      </c>
      <c r="BJ134" s="236">
        <f t="shared" si="449"/>
        <v>0</v>
      </c>
      <c r="BK134" s="236">
        <f t="shared" si="449"/>
        <v>0</v>
      </c>
      <c r="BL134" s="236">
        <f t="shared" si="449"/>
        <v>0</v>
      </c>
      <c r="BM134" s="236">
        <f t="shared" si="449"/>
        <v>0</v>
      </c>
      <c r="BN134" s="236">
        <f t="shared" si="449"/>
        <v>0</v>
      </c>
      <c r="BO134" s="236">
        <f t="shared" si="449"/>
        <v>0</v>
      </c>
      <c r="BP134" s="236">
        <f t="shared" si="449"/>
        <v>0</v>
      </c>
      <c r="BQ134" s="236">
        <f t="shared" si="449"/>
        <v>0</v>
      </c>
      <c r="BR134" s="236">
        <f t="shared" si="449"/>
        <v>0</v>
      </c>
      <c r="BS134" s="236">
        <f t="shared" si="449"/>
        <v>0</v>
      </c>
      <c r="BT134" s="236">
        <f t="shared" si="449"/>
        <v>0</v>
      </c>
      <c r="BU134" s="236">
        <f t="shared" si="449"/>
        <v>0</v>
      </c>
      <c r="BV134" s="236">
        <f t="shared" si="449"/>
        <v>0</v>
      </c>
      <c r="BW134" s="236">
        <f t="shared" si="449"/>
        <v>0</v>
      </c>
      <c r="BX134" s="236">
        <f t="shared" si="449"/>
        <v>50</v>
      </c>
      <c r="BY134" s="236">
        <f t="shared" si="449"/>
        <v>0</v>
      </c>
      <c r="BZ134" s="538"/>
      <c r="CA134" s="538"/>
      <c r="CB134" s="236">
        <f t="shared" si="449"/>
        <v>0</v>
      </c>
      <c r="CC134" s="236">
        <f t="shared" si="449"/>
        <v>0</v>
      </c>
      <c r="CD134" s="236">
        <f t="shared" si="449"/>
        <v>2000</v>
      </c>
      <c r="CE134" s="236">
        <f t="shared" si="449"/>
        <v>2000</v>
      </c>
      <c r="CF134" s="236">
        <f t="shared" si="449"/>
        <v>2000</v>
      </c>
      <c r="CG134" s="236">
        <f t="shared" si="449"/>
        <v>0</v>
      </c>
      <c r="CH134" s="236">
        <f t="shared" si="449"/>
        <v>0</v>
      </c>
      <c r="CI134" s="236">
        <f t="shared" si="449"/>
        <v>0</v>
      </c>
      <c r="CJ134" s="236"/>
      <c r="CK134" s="538"/>
      <c r="CL134" s="538"/>
      <c r="CM134" s="538"/>
      <c r="CN134" s="538">
        <f t="shared" si="451"/>
        <v>2000</v>
      </c>
      <c r="CO134" s="216"/>
      <c r="CP134" s="216"/>
      <c r="CS134" s="7"/>
      <c r="CV134" s="7"/>
      <c r="DA134" s="236"/>
      <c r="DB134" s="146"/>
      <c r="DC134" s="7"/>
      <c r="DD134" s="7"/>
    </row>
    <row r="135" spans="1:108" s="21" customFormat="1" ht="133.5" customHeight="1">
      <c r="A135" s="216">
        <v>1</v>
      </c>
      <c r="B135" s="256" t="s">
        <v>204</v>
      </c>
      <c r="C135" s="216" t="s">
        <v>200</v>
      </c>
      <c r="D135" s="216" t="s">
        <v>142</v>
      </c>
      <c r="E135" s="216"/>
      <c r="F135" s="216"/>
      <c r="G135" s="216"/>
      <c r="H135" s="216" t="s">
        <v>709</v>
      </c>
      <c r="I135" s="216" t="s">
        <v>1152</v>
      </c>
      <c r="J135" s="218">
        <v>8000</v>
      </c>
      <c r="K135" s="218">
        <v>8000</v>
      </c>
      <c r="L135" s="218"/>
      <c r="M135" s="218"/>
      <c r="N135" s="218"/>
      <c r="O135" s="100"/>
      <c r="P135" s="100"/>
      <c r="Q135" s="100"/>
      <c r="R135" s="100"/>
      <c r="S135" s="100"/>
      <c r="T135" s="100"/>
      <c r="U135" s="100"/>
      <c r="V135" s="100"/>
      <c r="W135" s="100"/>
      <c r="X135" s="100"/>
      <c r="Y135" s="100"/>
      <c r="Z135" s="100"/>
      <c r="AA135" s="100"/>
      <c r="AB135" s="100"/>
      <c r="AC135" s="100"/>
      <c r="AD135" s="100"/>
      <c r="AE135" s="100"/>
      <c r="AF135" s="100"/>
      <c r="AG135" s="100"/>
      <c r="AH135" s="100"/>
      <c r="AI135" s="100"/>
      <c r="AJ135" s="100"/>
      <c r="AK135" s="100"/>
      <c r="AL135" s="100"/>
      <c r="AM135" s="100"/>
      <c r="AN135" s="100"/>
      <c r="AO135" s="100"/>
      <c r="AP135" s="100"/>
      <c r="AQ135" s="100"/>
      <c r="AR135" s="100"/>
      <c r="AS135" s="100"/>
      <c r="AT135" s="100"/>
      <c r="AU135" s="100"/>
      <c r="AV135" s="100"/>
      <c r="AW135" s="100"/>
      <c r="AX135" s="100"/>
      <c r="AY135" s="99"/>
      <c r="AZ135" s="100"/>
      <c r="BA135" s="100"/>
      <c r="BB135" s="100"/>
      <c r="BC135" s="100"/>
      <c r="BD135" s="100"/>
      <c r="BE135" s="100"/>
      <c r="BF135" s="100"/>
      <c r="BG135" s="100" t="e">
        <f>#REF!+AV135</f>
        <v>#REF!</v>
      </c>
      <c r="BH135" s="100"/>
      <c r="BI135" s="100"/>
      <c r="BJ135" s="100"/>
      <c r="BK135" s="100"/>
      <c r="BL135" s="100"/>
      <c r="BM135" s="100"/>
      <c r="BN135" s="100"/>
      <c r="BO135" s="100"/>
      <c r="BP135" s="100"/>
      <c r="BQ135" s="100"/>
      <c r="BR135" s="100"/>
      <c r="BS135" s="100"/>
      <c r="BT135" s="100"/>
      <c r="BU135" s="100"/>
      <c r="BV135" s="100"/>
      <c r="BW135" s="100"/>
      <c r="BX135" s="100">
        <v>50</v>
      </c>
      <c r="BY135" s="100"/>
      <c r="BZ135" s="441"/>
      <c r="CA135" s="441"/>
      <c r="CB135" s="100"/>
      <c r="CC135" s="100"/>
      <c r="CD135" s="100">
        <f t="shared" ref="CD135" si="452">CF135</f>
        <v>2000</v>
      </c>
      <c r="CE135" s="100">
        <f t="shared" ref="CE135" si="453">SUM(CF135:CI135)</f>
        <v>2000</v>
      </c>
      <c r="CF135" s="100">
        <v>2000</v>
      </c>
      <c r="CG135" s="100"/>
      <c r="CH135" s="100"/>
      <c r="CI135" s="100"/>
      <c r="CJ135" s="100"/>
      <c r="CK135" s="441"/>
      <c r="CL135" s="441"/>
      <c r="CM135" s="441"/>
      <c r="CN135" s="441">
        <f>CF135-CL135</f>
        <v>2000</v>
      </c>
      <c r="CO135" s="216" t="s">
        <v>1110</v>
      </c>
      <c r="CR135" s="291"/>
      <c r="CU135" s="291"/>
      <c r="CZ135" s="146"/>
      <c r="DA135" s="100"/>
      <c r="DB135" s="291"/>
      <c r="DC135" s="7"/>
    </row>
    <row r="136" spans="1:108" ht="60.6" customHeight="1">
      <c r="A136" s="114" t="s">
        <v>191</v>
      </c>
      <c r="B136" s="214" t="s">
        <v>130</v>
      </c>
      <c r="C136" s="257"/>
      <c r="D136" s="216"/>
      <c r="E136" s="241"/>
      <c r="F136" s="241"/>
      <c r="G136" s="241"/>
      <c r="H136" s="241"/>
      <c r="I136" s="114"/>
      <c r="J136" s="236">
        <f>SUM(J137:J138)</f>
        <v>5564160</v>
      </c>
      <c r="K136" s="236">
        <f t="shared" ref="K136:BV136" si="454">SUM(K137:K138)</f>
        <v>1564160</v>
      </c>
      <c r="L136" s="236">
        <f t="shared" si="454"/>
        <v>0</v>
      </c>
      <c r="M136" s="236">
        <f t="shared" si="454"/>
        <v>0</v>
      </c>
      <c r="N136" s="236">
        <f t="shared" si="454"/>
        <v>0</v>
      </c>
      <c r="O136" s="236" t="e">
        <f t="shared" si="454"/>
        <v>#REF!</v>
      </c>
      <c r="P136" s="236" t="e">
        <f t="shared" si="454"/>
        <v>#REF!</v>
      </c>
      <c r="Q136" s="236">
        <f t="shared" si="454"/>
        <v>0</v>
      </c>
      <c r="R136" s="236">
        <f t="shared" si="454"/>
        <v>0</v>
      </c>
      <c r="S136" s="236">
        <f t="shared" si="454"/>
        <v>0</v>
      </c>
      <c r="T136" s="236">
        <f t="shared" si="454"/>
        <v>0</v>
      </c>
      <c r="U136" s="236">
        <f t="shared" si="454"/>
        <v>0</v>
      </c>
      <c r="V136" s="236">
        <f t="shared" si="454"/>
        <v>0</v>
      </c>
      <c r="W136" s="236">
        <f t="shared" si="454"/>
        <v>0</v>
      </c>
      <c r="X136" s="236">
        <f t="shared" si="454"/>
        <v>0</v>
      </c>
      <c r="Y136" s="236">
        <f t="shared" si="454"/>
        <v>0</v>
      </c>
      <c r="Z136" s="236">
        <f t="shared" si="454"/>
        <v>0</v>
      </c>
      <c r="AA136" s="236">
        <f t="shared" si="454"/>
        <v>0</v>
      </c>
      <c r="AB136" s="236">
        <f t="shared" si="454"/>
        <v>0</v>
      </c>
      <c r="AC136" s="236">
        <f t="shared" si="454"/>
        <v>0</v>
      </c>
      <c r="AD136" s="236">
        <f t="shared" si="454"/>
        <v>0</v>
      </c>
      <c r="AE136" s="236">
        <f t="shared" si="454"/>
        <v>0</v>
      </c>
      <c r="AF136" s="236">
        <f t="shared" si="454"/>
        <v>0</v>
      </c>
      <c r="AG136" s="236">
        <f t="shared" si="454"/>
        <v>0</v>
      </c>
      <c r="AH136" s="236">
        <f t="shared" si="454"/>
        <v>0</v>
      </c>
      <c r="AI136" s="236">
        <f t="shared" si="454"/>
        <v>0</v>
      </c>
      <c r="AJ136" s="236">
        <f t="shared" si="454"/>
        <v>0</v>
      </c>
      <c r="AK136" s="236">
        <f t="shared" si="454"/>
        <v>4125</v>
      </c>
      <c r="AL136" s="236">
        <f t="shared" si="454"/>
        <v>0</v>
      </c>
      <c r="AM136" s="236">
        <f t="shared" si="454"/>
        <v>0</v>
      </c>
      <c r="AN136" s="236">
        <f t="shared" si="454"/>
        <v>0</v>
      </c>
      <c r="AO136" s="236">
        <f t="shared" si="454"/>
        <v>0</v>
      </c>
      <c r="AP136" s="236">
        <f t="shared" si="454"/>
        <v>0</v>
      </c>
      <c r="AQ136" s="236">
        <f t="shared" si="454"/>
        <v>4125</v>
      </c>
      <c r="AR136" s="236">
        <f t="shared" si="454"/>
        <v>0</v>
      </c>
      <c r="AS136" s="236">
        <f t="shared" si="454"/>
        <v>4125</v>
      </c>
      <c r="AT136" s="236">
        <f t="shared" si="454"/>
        <v>0</v>
      </c>
      <c r="AU136" s="236">
        <f t="shared" si="454"/>
        <v>4125</v>
      </c>
      <c r="AV136" s="236">
        <f t="shared" si="454"/>
        <v>0</v>
      </c>
      <c r="AW136" s="236">
        <f t="shared" si="454"/>
        <v>0</v>
      </c>
      <c r="AX136" s="236">
        <f t="shared" si="454"/>
        <v>0</v>
      </c>
      <c r="AY136" s="236" t="e">
        <f t="shared" si="454"/>
        <v>#REF!</v>
      </c>
      <c r="AZ136" s="236">
        <f t="shared" si="454"/>
        <v>679000</v>
      </c>
      <c r="BA136" s="236">
        <f t="shared" si="454"/>
        <v>15000</v>
      </c>
      <c r="BB136" s="236">
        <f t="shared" si="454"/>
        <v>0</v>
      </c>
      <c r="BC136" s="236">
        <f t="shared" si="454"/>
        <v>0</v>
      </c>
      <c r="BD136" s="236">
        <f t="shared" si="454"/>
        <v>50000</v>
      </c>
      <c r="BE136" s="236" t="e">
        <f t="shared" si="454"/>
        <v>#REF!</v>
      </c>
      <c r="BF136" s="236" t="e">
        <f t="shared" si="454"/>
        <v>#REF!</v>
      </c>
      <c r="BG136" s="236" t="e">
        <f t="shared" si="454"/>
        <v>#REF!</v>
      </c>
      <c r="BH136" s="236">
        <f t="shared" si="454"/>
        <v>886770</v>
      </c>
      <c r="BI136" s="236">
        <f t="shared" si="454"/>
        <v>118030</v>
      </c>
      <c r="BJ136" s="236">
        <f t="shared" si="454"/>
        <v>0</v>
      </c>
      <c r="BK136" s="236">
        <f t="shared" si="454"/>
        <v>0</v>
      </c>
      <c r="BL136" s="236">
        <f t="shared" si="454"/>
        <v>0</v>
      </c>
      <c r="BM136" s="236">
        <f t="shared" si="454"/>
        <v>0</v>
      </c>
      <c r="BN136" s="236">
        <f t="shared" si="454"/>
        <v>0</v>
      </c>
      <c r="BO136" s="236">
        <f t="shared" si="454"/>
        <v>38030</v>
      </c>
      <c r="BP136" s="236">
        <f t="shared" si="454"/>
        <v>0</v>
      </c>
      <c r="BQ136" s="236">
        <f t="shared" si="454"/>
        <v>1288123</v>
      </c>
      <c r="BR136" s="236">
        <f t="shared" si="454"/>
        <v>80000</v>
      </c>
      <c r="BS136" s="236">
        <f t="shared" si="454"/>
        <v>0</v>
      </c>
      <c r="BT136" s="236">
        <f t="shared" si="454"/>
        <v>0</v>
      </c>
      <c r="BU136" s="236">
        <f t="shared" si="454"/>
        <v>0</v>
      </c>
      <c r="BV136" s="236">
        <f t="shared" si="454"/>
        <v>1288123</v>
      </c>
      <c r="BW136" s="236">
        <f t="shared" ref="BW136:CI136" si="455">SUM(BW137:BW138)</f>
        <v>80000</v>
      </c>
      <c r="BX136" s="236">
        <f t="shared" si="455"/>
        <v>1312062</v>
      </c>
      <c r="BY136" s="236">
        <f t="shared" si="455"/>
        <v>118648</v>
      </c>
      <c r="BZ136" s="236">
        <f t="shared" si="455"/>
        <v>0</v>
      </c>
      <c r="CA136" s="236">
        <f t="shared" si="455"/>
        <v>0</v>
      </c>
      <c r="CB136" s="236">
        <f t="shared" si="455"/>
        <v>0</v>
      </c>
      <c r="CC136" s="236" t="e">
        <f t="shared" si="455"/>
        <v>#REF!</v>
      </c>
      <c r="CD136" s="236">
        <f t="shared" si="455"/>
        <v>662113</v>
      </c>
      <c r="CE136" s="236">
        <f t="shared" si="455"/>
        <v>687625</v>
      </c>
      <c r="CF136" s="236">
        <f t="shared" si="455"/>
        <v>687625</v>
      </c>
      <c r="CG136" s="236">
        <f t="shared" si="455"/>
        <v>0</v>
      </c>
      <c r="CH136" s="236">
        <f t="shared" ref="CH136" si="456">SUM(CH137:CH138)</f>
        <v>0</v>
      </c>
      <c r="CI136" s="236">
        <f t="shared" si="455"/>
        <v>0</v>
      </c>
      <c r="CJ136" s="236" t="e">
        <f>#REF!+CJ137+CJ138</f>
        <v>#REF!</v>
      </c>
      <c r="CK136" s="538"/>
      <c r="CL136" s="538"/>
      <c r="CM136" s="538"/>
      <c r="CN136" s="538" t="e">
        <f>#REF!+CN137+CN138</f>
        <v>#REF!</v>
      </c>
      <c r="CO136" s="216"/>
      <c r="CP136" s="100"/>
      <c r="CQ136" s="100"/>
      <c r="CR136" s="218"/>
      <c r="CS136" s="218">
        <v>200000</v>
      </c>
      <c r="CT136" s="218"/>
      <c r="CU136" s="100" t="e">
        <f>#REF!-CR136+CS136</f>
        <v>#REF!</v>
      </c>
      <c r="CV136" s="100" t="e">
        <f>#REF!-CR136+CS136</f>
        <v>#REF!</v>
      </c>
      <c r="CW136" s="100"/>
      <c r="CX136" s="100"/>
      <c r="CY136" s="100" t="s">
        <v>711</v>
      </c>
      <c r="CZ136" s="218"/>
      <c r="DA136" s="273"/>
      <c r="DB136" s="710"/>
      <c r="DC136" s="7"/>
      <c r="DD136" s="7"/>
    </row>
    <row r="137" spans="1:108" s="20" customFormat="1" ht="168" customHeight="1">
      <c r="A137" s="216">
        <v>1</v>
      </c>
      <c r="B137" s="217" t="s">
        <v>641</v>
      </c>
      <c r="C137" s="216" t="s">
        <v>1034</v>
      </c>
      <c r="D137" s="216" t="s">
        <v>142</v>
      </c>
      <c r="E137" s="216" t="s">
        <v>710</v>
      </c>
      <c r="F137" s="216"/>
      <c r="G137" s="216"/>
      <c r="H137" s="138" t="s">
        <v>612</v>
      </c>
      <c r="I137" s="138" t="s">
        <v>1042</v>
      </c>
      <c r="J137" s="218">
        <v>5500000</v>
      </c>
      <c r="K137" s="218">
        <v>1500000</v>
      </c>
      <c r="L137" s="218"/>
      <c r="M137" s="218"/>
      <c r="N137" s="218"/>
      <c r="O137" s="100" t="e">
        <f>#REF!</f>
        <v>#REF!</v>
      </c>
      <c r="P137" s="100" t="e">
        <f>#REF!</f>
        <v>#REF!</v>
      </c>
      <c r="Q137" s="100"/>
      <c r="R137" s="100"/>
      <c r="S137" s="100"/>
      <c r="T137" s="100"/>
      <c r="U137" s="100"/>
      <c r="V137" s="100">
        <f t="shared" ref="V137" si="457">Q137+U137</f>
        <v>0</v>
      </c>
      <c r="W137" s="100">
        <f t="shared" ref="W137" si="458">R137+U137</f>
        <v>0</v>
      </c>
      <c r="X137" s="100"/>
      <c r="Y137" s="100">
        <f t="shared" ref="Y137" si="459">T137</f>
        <v>0</v>
      </c>
      <c r="Z137" s="100"/>
      <c r="AA137" s="100"/>
      <c r="AB137" s="100">
        <f t="shared" ref="AB137" si="460">V137+AA137</f>
        <v>0</v>
      </c>
      <c r="AC137" s="100">
        <f t="shared" ref="AC137" si="461">W137+AA137</f>
        <v>0</v>
      </c>
      <c r="AD137" s="100"/>
      <c r="AE137" s="100">
        <f t="shared" ref="AE137" si="462">Y137</f>
        <v>0</v>
      </c>
      <c r="AF137" s="100"/>
      <c r="AG137" s="100"/>
      <c r="AH137" s="100">
        <f t="shared" ref="AH137" si="463">AB137+AG137</f>
        <v>0</v>
      </c>
      <c r="AI137" s="100">
        <f t="shared" ref="AI137" si="464">AC137+AG137</f>
        <v>0</v>
      </c>
      <c r="AJ137" s="100"/>
      <c r="AK137" s="100">
        <v>4125</v>
      </c>
      <c r="AL137" s="100"/>
      <c r="AM137" s="100"/>
      <c r="AN137" s="100">
        <f t="shared" ref="AN137" si="465">AH137+AM137</f>
        <v>0</v>
      </c>
      <c r="AO137" s="100">
        <f t="shared" ref="AO137:AP137" si="466">AI137+AM137</f>
        <v>0</v>
      </c>
      <c r="AP137" s="100">
        <f t="shared" si="466"/>
        <v>0</v>
      </c>
      <c r="AQ137" s="100">
        <v>4125</v>
      </c>
      <c r="AR137" s="100"/>
      <c r="AS137" s="100">
        <v>4125</v>
      </c>
      <c r="AT137" s="100"/>
      <c r="AU137" s="100">
        <f>AN137+AS137</f>
        <v>4125</v>
      </c>
      <c r="AV137" s="100">
        <f t="shared" ref="AV137" si="467">AO137+AT137</f>
        <v>0</v>
      </c>
      <c r="AW137" s="100"/>
      <c r="AX137" s="100"/>
      <c r="AY137" s="185" t="e">
        <f>#REF!-AU137</f>
        <v>#REF!</v>
      </c>
      <c r="AZ137" s="100">
        <v>679000</v>
      </c>
      <c r="BA137" s="100">
        <v>15000</v>
      </c>
      <c r="BB137" s="100">
        <v>0</v>
      </c>
      <c r="BC137" s="100"/>
      <c r="BD137" s="100">
        <v>50000</v>
      </c>
      <c r="BE137" s="100" t="e">
        <f>#REF!-AV137</f>
        <v>#REF!</v>
      </c>
      <c r="BF137" s="100" t="e">
        <f t="shared" si="322"/>
        <v>#REF!</v>
      </c>
      <c r="BG137" s="100" t="e">
        <f>#REF!+AV137</f>
        <v>#REF!</v>
      </c>
      <c r="BH137" s="100">
        <v>886770</v>
      </c>
      <c r="BI137" s="100">
        <v>118030</v>
      </c>
      <c r="BJ137" s="100"/>
      <c r="BK137" s="100"/>
      <c r="BL137" s="100"/>
      <c r="BM137" s="100"/>
      <c r="BN137" s="100"/>
      <c r="BO137" s="100">
        <v>38030</v>
      </c>
      <c r="BP137" s="100"/>
      <c r="BQ137" s="100">
        <f>BQ65</f>
        <v>1288123</v>
      </c>
      <c r="BR137" s="100">
        <f t="shared" ref="BR137" si="468">BI137-BO137+BP137</f>
        <v>80000</v>
      </c>
      <c r="BS137" s="100"/>
      <c r="BT137" s="100"/>
      <c r="BU137" s="100"/>
      <c r="BV137" s="100">
        <f t="shared" ref="BV137" si="469">BQ137</f>
        <v>1288123</v>
      </c>
      <c r="BW137" s="100">
        <f t="shared" ref="BW137" si="470">BR137</f>
        <v>80000</v>
      </c>
      <c r="BX137" s="100">
        <v>1273414</v>
      </c>
      <c r="BY137" s="100">
        <v>80000</v>
      </c>
      <c r="BZ137" s="441"/>
      <c r="CA137" s="441"/>
      <c r="CB137" s="100"/>
      <c r="CC137" s="100" t="e">
        <f>#REF!-#REF!</f>
        <v>#REF!</v>
      </c>
      <c r="CD137" s="100">
        <f t="shared" ref="CD137" si="471">CF137</f>
        <v>662113</v>
      </c>
      <c r="CE137" s="100">
        <f>SUM(CF137:CI137)</f>
        <v>662113</v>
      </c>
      <c r="CF137" s="100">
        <f>664630-2517</f>
        <v>662113</v>
      </c>
      <c r="CG137" s="100"/>
      <c r="CH137" s="100"/>
      <c r="CI137" s="100"/>
      <c r="CJ137" s="100"/>
      <c r="CK137" s="441"/>
      <c r="CL137" s="441"/>
      <c r="CM137" s="441"/>
      <c r="CN137" s="441">
        <f>299870-52000+7500</f>
        <v>255370</v>
      </c>
      <c r="CO137" s="216" t="s">
        <v>1044</v>
      </c>
      <c r="CP137" s="114" t="s">
        <v>150</v>
      </c>
      <c r="CS137" s="7" t="e">
        <f>#REF!-#REF!-#REF!</f>
        <v>#REF!</v>
      </c>
      <c r="CV137" s="7">
        <v>0</v>
      </c>
      <c r="DA137" s="218"/>
      <c r="DB137" s="146"/>
      <c r="DC137" s="7"/>
      <c r="DD137" s="7"/>
    </row>
    <row r="138" spans="1:108" s="20" customFormat="1" ht="111.75" customHeight="1">
      <c r="A138" s="216">
        <v>2</v>
      </c>
      <c r="B138" s="217" t="s">
        <v>1107</v>
      </c>
      <c r="C138" s="216" t="s">
        <v>142</v>
      </c>
      <c r="D138" s="216" t="s">
        <v>142</v>
      </c>
      <c r="E138" s="216"/>
      <c r="F138" s="216"/>
      <c r="G138" s="216"/>
      <c r="H138" s="216" t="s">
        <v>134</v>
      </c>
      <c r="I138" s="216"/>
      <c r="J138" s="218">
        <v>64160</v>
      </c>
      <c r="K138" s="218">
        <v>64160</v>
      </c>
      <c r="L138" s="218">
        <f t="shared" ref="L138:BV138" si="472">SUM(L139:L140)</f>
        <v>0</v>
      </c>
      <c r="M138" s="218">
        <f t="shared" si="472"/>
        <v>0</v>
      </c>
      <c r="N138" s="218">
        <f t="shared" si="472"/>
        <v>0</v>
      </c>
      <c r="O138" s="218">
        <f t="shared" si="472"/>
        <v>0</v>
      </c>
      <c r="P138" s="218">
        <f t="shared" si="472"/>
        <v>0</v>
      </c>
      <c r="Q138" s="218">
        <f t="shared" si="472"/>
        <v>0</v>
      </c>
      <c r="R138" s="218">
        <f t="shared" si="472"/>
        <v>0</v>
      </c>
      <c r="S138" s="218">
        <f t="shared" si="472"/>
        <v>0</v>
      </c>
      <c r="T138" s="218">
        <f t="shared" si="472"/>
        <v>0</v>
      </c>
      <c r="U138" s="218">
        <f t="shared" si="472"/>
        <v>0</v>
      </c>
      <c r="V138" s="218">
        <f t="shared" si="472"/>
        <v>0</v>
      </c>
      <c r="W138" s="218">
        <f t="shared" si="472"/>
        <v>0</v>
      </c>
      <c r="X138" s="218">
        <f t="shared" si="472"/>
        <v>0</v>
      </c>
      <c r="Y138" s="218">
        <f t="shared" si="472"/>
        <v>0</v>
      </c>
      <c r="Z138" s="218">
        <f t="shared" si="472"/>
        <v>0</v>
      </c>
      <c r="AA138" s="218">
        <f t="shared" si="472"/>
        <v>0</v>
      </c>
      <c r="AB138" s="218">
        <f t="shared" si="472"/>
        <v>0</v>
      </c>
      <c r="AC138" s="218">
        <f t="shared" si="472"/>
        <v>0</v>
      </c>
      <c r="AD138" s="218">
        <f t="shared" si="472"/>
        <v>0</v>
      </c>
      <c r="AE138" s="218">
        <f t="shared" si="472"/>
        <v>0</v>
      </c>
      <c r="AF138" s="218">
        <f t="shared" si="472"/>
        <v>0</v>
      </c>
      <c r="AG138" s="218">
        <f t="shared" si="472"/>
        <v>0</v>
      </c>
      <c r="AH138" s="218">
        <f t="shared" si="472"/>
        <v>0</v>
      </c>
      <c r="AI138" s="218">
        <f t="shared" si="472"/>
        <v>0</v>
      </c>
      <c r="AJ138" s="218">
        <f t="shared" si="472"/>
        <v>0</v>
      </c>
      <c r="AK138" s="218">
        <f t="shared" si="472"/>
        <v>0</v>
      </c>
      <c r="AL138" s="218">
        <f t="shared" si="472"/>
        <v>0</v>
      </c>
      <c r="AM138" s="218">
        <f t="shared" si="472"/>
        <v>0</v>
      </c>
      <c r="AN138" s="218">
        <f t="shared" si="472"/>
        <v>0</v>
      </c>
      <c r="AO138" s="218">
        <f t="shared" si="472"/>
        <v>0</v>
      </c>
      <c r="AP138" s="218">
        <f t="shared" si="472"/>
        <v>0</v>
      </c>
      <c r="AQ138" s="218">
        <f t="shared" si="472"/>
        <v>0</v>
      </c>
      <c r="AR138" s="218">
        <f t="shared" si="472"/>
        <v>0</v>
      </c>
      <c r="AS138" s="218">
        <f t="shared" si="472"/>
        <v>0</v>
      </c>
      <c r="AT138" s="218">
        <f t="shared" si="472"/>
        <v>0</v>
      </c>
      <c r="AU138" s="218">
        <f t="shared" si="472"/>
        <v>0</v>
      </c>
      <c r="AV138" s="218">
        <f t="shared" si="472"/>
        <v>0</v>
      </c>
      <c r="AW138" s="218">
        <f t="shared" si="472"/>
        <v>0</v>
      </c>
      <c r="AX138" s="218">
        <f t="shared" si="472"/>
        <v>0</v>
      </c>
      <c r="AY138" s="218">
        <f t="shared" si="472"/>
        <v>0</v>
      </c>
      <c r="AZ138" s="218">
        <f t="shared" si="472"/>
        <v>0</v>
      </c>
      <c r="BA138" s="218">
        <f t="shared" si="472"/>
        <v>0</v>
      </c>
      <c r="BB138" s="218">
        <f t="shared" si="472"/>
        <v>0</v>
      </c>
      <c r="BC138" s="218">
        <f t="shared" si="472"/>
        <v>0</v>
      </c>
      <c r="BD138" s="218">
        <f t="shared" si="472"/>
        <v>0</v>
      </c>
      <c r="BE138" s="218">
        <f t="shared" si="472"/>
        <v>0</v>
      </c>
      <c r="BF138" s="218">
        <f t="shared" si="472"/>
        <v>0</v>
      </c>
      <c r="BG138" s="218">
        <f t="shared" si="472"/>
        <v>0</v>
      </c>
      <c r="BH138" s="218">
        <f t="shared" si="472"/>
        <v>0</v>
      </c>
      <c r="BI138" s="218">
        <f t="shared" si="472"/>
        <v>0</v>
      </c>
      <c r="BJ138" s="218">
        <f t="shared" si="472"/>
        <v>0</v>
      </c>
      <c r="BK138" s="218">
        <f t="shared" si="472"/>
        <v>0</v>
      </c>
      <c r="BL138" s="218">
        <f t="shared" si="472"/>
        <v>0</v>
      </c>
      <c r="BM138" s="218">
        <f t="shared" si="472"/>
        <v>0</v>
      </c>
      <c r="BN138" s="218">
        <f t="shared" si="472"/>
        <v>0</v>
      </c>
      <c r="BO138" s="218">
        <f t="shared" si="472"/>
        <v>0</v>
      </c>
      <c r="BP138" s="218">
        <f t="shared" si="472"/>
        <v>0</v>
      </c>
      <c r="BQ138" s="218">
        <f t="shared" si="472"/>
        <v>0</v>
      </c>
      <c r="BR138" s="218">
        <f t="shared" si="472"/>
        <v>0</v>
      </c>
      <c r="BS138" s="218">
        <f t="shared" si="472"/>
        <v>0</v>
      </c>
      <c r="BT138" s="218">
        <f t="shared" si="472"/>
        <v>0</v>
      </c>
      <c r="BU138" s="218">
        <f t="shared" si="472"/>
        <v>0</v>
      </c>
      <c r="BV138" s="218">
        <f t="shared" si="472"/>
        <v>0</v>
      </c>
      <c r="BW138" s="218">
        <f t="shared" ref="BW138:CI138" si="473">SUM(BW139:BW140)</f>
        <v>0</v>
      </c>
      <c r="BX138" s="218">
        <v>38648</v>
      </c>
      <c r="BY138" s="218">
        <v>38648</v>
      </c>
      <c r="BZ138" s="218">
        <f t="shared" si="473"/>
        <v>0</v>
      </c>
      <c r="CA138" s="218">
        <f t="shared" si="473"/>
        <v>0</v>
      </c>
      <c r="CB138" s="218">
        <f t="shared" si="473"/>
        <v>0</v>
      </c>
      <c r="CC138" s="218">
        <f t="shared" si="473"/>
        <v>0</v>
      </c>
      <c r="CD138" s="218">
        <f t="shared" si="473"/>
        <v>0</v>
      </c>
      <c r="CE138" s="218">
        <f t="shared" si="473"/>
        <v>25512</v>
      </c>
      <c r="CF138" s="218">
        <f t="shared" si="473"/>
        <v>25512</v>
      </c>
      <c r="CG138" s="218">
        <f t="shared" si="473"/>
        <v>0</v>
      </c>
      <c r="CH138" s="218">
        <f t="shared" ref="CH138" si="474">SUM(CH139:CH140)</f>
        <v>0</v>
      </c>
      <c r="CI138" s="218">
        <f t="shared" si="473"/>
        <v>0</v>
      </c>
      <c r="CJ138" s="100"/>
      <c r="CK138" s="441"/>
      <c r="CL138" s="441"/>
      <c r="CM138" s="441"/>
      <c r="CN138" s="441">
        <f>CF138-CL138</f>
        <v>25512</v>
      </c>
      <c r="CO138" s="216" t="s">
        <v>128</v>
      </c>
      <c r="CP138" s="114"/>
      <c r="CS138" s="7"/>
      <c r="CV138" s="7"/>
      <c r="DA138" s="218"/>
      <c r="DB138" s="146"/>
      <c r="DC138" s="7"/>
      <c r="DD138" s="7"/>
    </row>
    <row r="139" spans="1:108" s="20" customFormat="1" ht="75">
      <c r="A139" s="237" t="s">
        <v>240</v>
      </c>
      <c r="B139" s="199" t="s">
        <v>1250</v>
      </c>
      <c r="C139" s="237" t="s">
        <v>99</v>
      </c>
      <c r="D139" s="237"/>
      <c r="E139" s="237"/>
      <c r="F139" s="237"/>
      <c r="G139" s="237"/>
      <c r="H139" s="237" t="s">
        <v>1251</v>
      </c>
      <c r="I139" s="237" t="s">
        <v>1252</v>
      </c>
      <c r="J139" s="238">
        <v>72455</v>
      </c>
      <c r="K139" s="238">
        <f>12928+72455-43092</f>
        <v>42291</v>
      </c>
      <c r="L139" s="238"/>
      <c r="M139" s="238"/>
      <c r="N139" s="238"/>
      <c r="O139" s="266"/>
      <c r="P139" s="266"/>
      <c r="Q139" s="266"/>
      <c r="R139" s="266"/>
      <c r="S139" s="266"/>
      <c r="T139" s="266"/>
      <c r="U139" s="266"/>
      <c r="V139" s="266"/>
      <c r="W139" s="266"/>
      <c r="X139" s="266"/>
      <c r="Y139" s="266"/>
      <c r="Z139" s="266"/>
      <c r="AA139" s="266"/>
      <c r="AB139" s="266"/>
      <c r="AC139" s="266"/>
      <c r="AD139" s="266"/>
      <c r="AE139" s="266"/>
      <c r="AF139" s="266"/>
      <c r="AG139" s="266"/>
      <c r="AH139" s="266"/>
      <c r="AI139" s="266"/>
      <c r="AJ139" s="266"/>
      <c r="AK139" s="266"/>
      <c r="AL139" s="266"/>
      <c r="AM139" s="266"/>
      <c r="AN139" s="266"/>
      <c r="AO139" s="266"/>
      <c r="AP139" s="266"/>
      <c r="AQ139" s="266"/>
      <c r="AR139" s="266"/>
      <c r="AS139" s="266"/>
      <c r="AT139" s="266"/>
      <c r="AU139" s="266"/>
      <c r="AV139" s="266"/>
      <c r="AW139" s="266"/>
      <c r="AX139" s="266"/>
      <c r="AY139" s="239"/>
      <c r="AZ139" s="266"/>
      <c r="BA139" s="266"/>
      <c r="BB139" s="266"/>
      <c r="BC139" s="266"/>
      <c r="BD139" s="266"/>
      <c r="BE139" s="266"/>
      <c r="BF139" s="266"/>
      <c r="BG139" s="266"/>
      <c r="BH139" s="266"/>
      <c r="BI139" s="266"/>
      <c r="BJ139" s="266"/>
      <c r="BK139" s="266"/>
      <c r="BL139" s="266"/>
      <c r="BM139" s="266"/>
      <c r="BN139" s="266"/>
      <c r="BO139" s="266"/>
      <c r="BP139" s="266"/>
      <c r="BQ139" s="266"/>
      <c r="BR139" s="266"/>
      <c r="BS139" s="266"/>
      <c r="BT139" s="266"/>
      <c r="BU139" s="266"/>
      <c r="BV139" s="266"/>
      <c r="BW139" s="266"/>
      <c r="BX139" s="266"/>
      <c r="BY139" s="266"/>
      <c r="BZ139" s="645"/>
      <c r="CA139" s="645"/>
      <c r="CB139" s="266"/>
      <c r="CC139" s="266"/>
      <c r="CD139" s="266"/>
      <c r="CE139" s="266">
        <f t="shared" ref="CE139" si="475">SUM(CF139:CI139)</f>
        <v>17000</v>
      </c>
      <c r="CF139" s="266">
        <v>17000</v>
      </c>
      <c r="CG139" s="266"/>
      <c r="CH139" s="266"/>
      <c r="CI139" s="266"/>
      <c r="CJ139" s="266"/>
      <c r="CK139" s="266"/>
      <c r="CL139" s="266"/>
      <c r="CM139" s="266"/>
      <c r="CN139" s="266"/>
      <c r="CO139" s="237" t="s">
        <v>128</v>
      </c>
      <c r="CP139" s="114"/>
      <c r="CS139" s="7"/>
      <c r="CV139" s="7"/>
      <c r="DA139" s="238"/>
      <c r="DB139" s="146"/>
      <c r="DC139" s="7"/>
      <c r="DD139" s="7"/>
    </row>
    <row r="140" spans="1:108" s="20" customFormat="1" ht="93.75">
      <c r="A140" s="237" t="s">
        <v>240</v>
      </c>
      <c r="B140" s="199" t="s">
        <v>1253</v>
      </c>
      <c r="C140" s="237" t="s">
        <v>142</v>
      </c>
      <c r="D140" s="237"/>
      <c r="E140" s="237"/>
      <c r="F140" s="237"/>
      <c r="G140" s="237"/>
      <c r="H140" s="237" t="s">
        <v>1251</v>
      </c>
      <c r="I140" s="237" t="s">
        <v>1254</v>
      </c>
      <c r="J140" s="238">
        <v>155115</v>
      </c>
      <c r="K140" s="238">
        <f>J140*0.3</f>
        <v>46534.5</v>
      </c>
      <c r="L140" s="238"/>
      <c r="M140" s="238"/>
      <c r="N140" s="238"/>
      <c r="O140" s="266"/>
      <c r="P140" s="266"/>
      <c r="Q140" s="266"/>
      <c r="R140" s="266"/>
      <c r="S140" s="266"/>
      <c r="T140" s="266"/>
      <c r="U140" s="266"/>
      <c r="V140" s="266"/>
      <c r="W140" s="266"/>
      <c r="X140" s="266"/>
      <c r="Y140" s="266"/>
      <c r="Z140" s="266"/>
      <c r="AA140" s="266"/>
      <c r="AB140" s="266"/>
      <c r="AC140" s="266"/>
      <c r="AD140" s="266"/>
      <c r="AE140" s="266"/>
      <c r="AF140" s="266"/>
      <c r="AG140" s="266"/>
      <c r="AH140" s="266"/>
      <c r="AI140" s="266"/>
      <c r="AJ140" s="266"/>
      <c r="AK140" s="266"/>
      <c r="AL140" s="266"/>
      <c r="AM140" s="266"/>
      <c r="AN140" s="266"/>
      <c r="AO140" s="266"/>
      <c r="AP140" s="266"/>
      <c r="AQ140" s="266"/>
      <c r="AR140" s="266"/>
      <c r="AS140" s="266"/>
      <c r="AT140" s="266"/>
      <c r="AU140" s="266"/>
      <c r="AV140" s="266"/>
      <c r="AW140" s="266"/>
      <c r="AX140" s="266"/>
      <c r="AY140" s="239"/>
      <c r="AZ140" s="266"/>
      <c r="BA140" s="266"/>
      <c r="BB140" s="266"/>
      <c r="BC140" s="266"/>
      <c r="BD140" s="266"/>
      <c r="BE140" s="266"/>
      <c r="BF140" s="266"/>
      <c r="BG140" s="266"/>
      <c r="BH140" s="266"/>
      <c r="BI140" s="266"/>
      <c r="BJ140" s="266"/>
      <c r="BK140" s="266"/>
      <c r="BL140" s="266"/>
      <c r="BM140" s="266"/>
      <c r="BN140" s="266"/>
      <c r="BO140" s="266"/>
      <c r="BP140" s="266"/>
      <c r="BQ140" s="266"/>
      <c r="BR140" s="266"/>
      <c r="BS140" s="266"/>
      <c r="BT140" s="266"/>
      <c r="BU140" s="266"/>
      <c r="BV140" s="266"/>
      <c r="BW140" s="266"/>
      <c r="BX140" s="266"/>
      <c r="BY140" s="266"/>
      <c r="BZ140" s="645"/>
      <c r="CA140" s="645"/>
      <c r="CB140" s="266"/>
      <c r="CC140" s="266"/>
      <c r="CD140" s="266"/>
      <c r="CE140" s="266">
        <v>8512</v>
      </c>
      <c r="CF140" s="266">
        <v>8512</v>
      </c>
      <c r="CG140" s="266"/>
      <c r="CH140" s="266"/>
      <c r="CI140" s="266"/>
      <c r="CJ140" s="266"/>
      <c r="CK140" s="266"/>
      <c r="CL140" s="266"/>
      <c r="CM140" s="266"/>
      <c r="CN140" s="266"/>
      <c r="CO140" s="237" t="s">
        <v>128</v>
      </c>
      <c r="CP140" s="114"/>
      <c r="CS140" s="7"/>
      <c r="CV140" s="7"/>
      <c r="DA140" s="238"/>
      <c r="DB140" s="146"/>
      <c r="DC140" s="7"/>
      <c r="DD140" s="7"/>
    </row>
    <row r="141" spans="1:108" s="20" customFormat="1" ht="36" customHeight="1">
      <c r="A141" s="114" t="s">
        <v>198</v>
      </c>
      <c r="B141" s="214" t="s">
        <v>208</v>
      </c>
      <c r="C141" s="114"/>
      <c r="D141" s="216"/>
      <c r="E141" s="114"/>
      <c r="F141" s="114"/>
      <c r="G141" s="114"/>
      <c r="H141" s="114"/>
      <c r="I141" s="114"/>
      <c r="J141" s="236">
        <v>600000</v>
      </c>
      <c r="K141" s="236">
        <v>600000</v>
      </c>
      <c r="L141" s="236"/>
      <c r="M141" s="236"/>
      <c r="N141" s="236"/>
      <c r="O141" s="99" t="e">
        <f>#REF!</f>
        <v>#REF!</v>
      </c>
      <c r="P141" s="99" t="e">
        <f>#REF!</f>
        <v>#REF!</v>
      </c>
      <c r="Q141" s="99" t="e">
        <f>#REF!</f>
        <v>#REF!</v>
      </c>
      <c r="R141" s="99" t="e">
        <f>#REF!</f>
        <v>#REF!</v>
      </c>
      <c r="S141" s="99" t="e">
        <f>#REF!</f>
        <v>#REF!</v>
      </c>
      <c r="T141" s="99" t="e">
        <f>#REF!</f>
        <v>#REF!</v>
      </c>
      <c r="U141" s="99" t="e">
        <f>#REF!</f>
        <v>#REF!</v>
      </c>
      <c r="V141" s="99" t="e">
        <f>#REF!</f>
        <v>#REF!</v>
      </c>
      <c r="W141" s="99" t="e">
        <f>#REF!</f>
        <v>#REF!</v>
      </c>
      <c r="X141" s="99" t="e">
        <f>#REF!</f>
        <v>#REF!</v>
      </c>
      <c r="Y141" s="99" t="e">
        <f>Q141+U141</f>
        <v>#REF!</v>
      </c>
      <c r="Z141" s="99" t="e">
        <f t="shared" ref="Z141:AB142" si="476">R141+V141</f>
        <v>#REF!</v>
      </c>
      <c r="AA141" s="99" t="e">
        <f t="shared" si="476"/>
        <v>#REF!</v>
      </c>
      <c r="AB141" s="99" t="e">
        <f t="shared" si="476"/>
        <v>#REF!</v>
      </c>
      <c r="AC141" s="99">
        <v>180000</v>
      </c>
      <c r="AD141" s="99">
        <f t="shared" ref="AD141" si="477">AE141</f>
        <v>183500</v>
      </c>
      <c r="AE141" s="99">
        <v>183500</v>
      </c>
      <c r="AF141" s="99"/>
      <c r="AG141" s="99"/>
      <c r="AH141" s="99"/>
      <c r="AI141" s="99"/>
      <c r="AJ141" s="99"/>
      <c r="AK141" s="99">
        <f t="shared" ref="AK141" si="478">AD141-AI141+AJ141</f>
        <v>183500</v>
      </c>
      <c r="AL141" s="99">
        <f t="shared" ref="AL141:AL142" si="479">AE141-AI141+AJ141</f>
        <v>183500</v>
      </c>
      <c r="AM141" s="99"/>
      <c r="AN141" s="99"/>
      <c r="AO141" s="99"/>
      <c r="AP141" s="99"/>
      <c r="AQ141" s="99"/>
      <c r="AR141" s="99"/>
      <c r="AS141" s="99">
        <f t="shared" ref="AS141:AS142" si="480">AK141</f>
        <v>183500</v>
      </c>
      <c r="AT141" s="99">
        <f t="shared" ref="AT141:AT142" si="481">AL141</f>
        <v>183500</v>
      </c>
      <c r="AU141" s="99" t="e">
        <f>AV141</f>
        <v>#REF!</v>
      </c>
      <c r="AV141" s="99" t="e">
        <f t="shared" ref="AV141:AX142" si="482">Z141+AL141</f>
        <v>#REF!</v>
      </c>
      <c r="AW141" s="99" t="e">
        <f t="shared" si="482"/>
        <v>#REF!</v>
      </c>
      <c r="AX141" s="99" t="e">
        <f t="shared" si="482"/>
        <v>#REF!</v>
      </c>
      <c r="AY141" s="185" t="e">
        <f>#REF!-AU141</f>
        <v>#REF!</v>
      </c>
      <c r="AZ141" s="99">
        <v>205000</v>
      </c>
      <c r="BA141" s="99">
        <v>205000</v>
      </c>
      <c r="BB141" s="99"/>
      <c r="BC141" s="99"/>
      <c r="BD141" s="99">
        <f>BI141</f>
        <v>263700</v>
      </c>
      <c r="BE141" s="99" t="e">
        <f>#REF!-AV141</f>
        <v>#REF!</v>
      </c>
      <c r="BF141" s="99" t="e">
        <f t="shared" si="322"/>
        <v>#REF!</v>
      </c>
      <c r="BG141" s="99">
        <f>BH141</f>
        <v>263700</v>
      </c>
      <c r="BH141" s="99">
        <v>263700</v>
      </c>
      <c r="BI141" s="99">
        <v>263700</v>
      </c>
      <c r="BJ141" s="99"/>
      <c r="BK141" s="99"/>
      <c r="BL141" s="99"/>
      <c r="BM141" s="99"/>
      <c r="BN141" s="99"/>
      <c r="BO141" s="99"/>
      <c r="BP141" s="99"/>
      <c r="BQ141" s="99">
        <f t="shared" ref="BQ141:BQ142" si="483">BH141-BO141+BP141</f>
        <v>263700</v>
      </c>
      <c r="BR141" s="99">
        <f>BI141-BO141+BP141</f>
        <v>263700</v>
      </c>
      <c r="BS141" s="99"/>
      <c r="BT141" s="99"/>
      <c r="BU141" s="99"/>
      <c r="BV141" s="99">
        <f t="shared" ref="BV141:BV142" si="484">BQ141</f>
        <v>263700</v>
      </c>
      <c r="BW141" s="99">
        <f t="shared" ref="BW141:BW142" si="485">BR141</f>
        <v>263700</v>
      </c>
      <c r="BX141" s="99">
        <v>859500</v>
      </c>
      <c r="BY141" s="99">
        <v>859500</v>
      </c>
      <c r="BZ141" s="185"/>
      <c r="CA141" s="185"/>
      <c r="CB141" s="99"/>
      <c r="CC141" s="99" t="e">
        <f>#REF!-#REF!</f>
        <v>#REF!</v>
      </c>
      <c r="CD141" s="99">
        <f>CF141</f>
        <v>311800</v>
      </c>
      <c r="CE141" s="99">
        <v>311800</v>
      </c>
      <c r="CF141" s="99">
        <v>311800</v>
      </c>
      <c r="CG141" s="99"/>
      <c r="CH141" s="99"/>
      <c r="CI141" s="99"/>
      <c r="CJ141" s="99"/>
      <c r="CK141" s="185"/>
      <c r="CL141" s="185"/>
      <c r="CM141" s="185"/>
      <c r="CN141" s="185">
        <f>CF141-CL141</f>
        <v>311800</v>
      </c>
      <c r="CO141" s="114"/>
      <c r="CP141" s="114"/>
      <c r="CS141" s="7" t="e">
        <f>#REF!-#REF!-#REF!</f>
        <v>#REF!</v>
      </c>
      <c r="CV141" s="7">
        <v>0</v>
      </c>
      <c r="DA141" s="100"/>
      <c r="DB141" s="146"/>
      <c r="DC141" s="7"/>
      <c r="DD141" s="7"/>
    </row>
    <row r="142" spans="1:108" ht="53.1" customHeight="1">
      <c r="A142" s="114" t="s">
        <v>107</v>
      </c>
      <c r="B142" s="214" t="s">
        <v>209</v>
      </c>
      <c r="C142" s="114"/>
      <c r="D142" s="216"/>
      <c r="E142" s="114"/>
      <c r="F142" s="114"/>
      <c r="G142" s="114"/>
      <c r="H142" s="114"/>
      <c r="I142" s="114"/>
      <c r="J142" s="236">
        <v>269142</v>
      </c>
      <c r="K142" s="236">
        <v>269142</v>
      </c>
      <c r="L142" s="236"/>
      <c r="M142" s="236"/>
      <c r="N142" s="236"/>
      <c r="O142" s="99" t="e">
        <f>#REF!</f>
        <v>#REF!</v>
      </c>
      <c r="P142" s="99" t="e">
        <f>#REF!</f>
        <v>#REF!</v>
      </c>
      <c r="Q142" s="99" t="e">
        <f>#REF!</f>
        <v>#REF!</v>
      </c>
      <c r="R142" s="99" t="e">
        <f>#REF!</f>
        <v>#REF!</v>
      </c>
      <c r="S142" s="99" t="e">
        <f>#REF!</f>
        <v>#REF!</v>
      </c>
      <c r="T142" s="99" t="e">
        <f>#REF!</f>
        <v>#REF!</v>
      </c>
      <c r="U142" s="99" t="e">
        <f>V142</f>
        <v>#REF!</v>
      </c>
      <c r="V142" s="99" t="e">
        <f>#REF!-#REF!</f>
        <v>#REF!</v>
      </c>
      <c r="W142" s="99" t="e">
        <f>#REF!</f>
        <v>#REF!</v>
      </c>
      <c r="X142" s="99" t="e">
        <f>#REF!</f>
        <v>#REF!</v>
      </c>
      <c r="Y142" s="99" t="e">
        <f>Q142+U142</f>
        <v>#REF!</v>
      </c>
      <c r="Z142" s="99" t="e">
        <f t="shared" si="476"/>
        <v>#REF!</v>
      </c>
      <c r="AA142" s="99" t="e">
        <f t="shared" si="476"/>
        <v>#REF!</v>
      </c>
      <c r="AB142" s="99" t="e">
        <f t="shared" si="476"/>
        <v>#REF!</v>
      </c>
      <c r="AC142" s="99">
        <v>31350</v>
      </c>
      <c r="AD142" s="99">
        <f>AE142</f>
        <v>5195</v>
      </c>
      <c r="AE142" s="99">
        <v>5195</v>
      </c>
      <c r="AF142" s="99"/>
      <c r="AG142" s="99"/>
      <c r="AH142" s="99"/>
      <c r="AI142" s="99"/>
      <c r="AJ142" s="99"/>
      <c r="AK142" s="99">
        <f>AD142-AI142+AJ142+11845</f>
        <v>17040</v>
      </c>
      <c r="AL142" s="99">
        <f t="shared" si="479"/>
        <v>5195</v>
      </c>
      <c r="AM142" s="99"/>
      <c r="AN142" s="99"/>
      <c r="AO142" s="99"/>
      <c r="AP142" s="99"/>
      <c r="AQ142" s="99"/>
      <c r="AR142" s="99"/>
      <c r="AS142" s="99">
        <f t="shared" si="480"/>
        <v>17040</v>
      </c>
      <c r="AT142" s="99">
        <f t="shared" si="481"/>
        <v>5195</v>
      </c>
      <c r="AU142" s="99" t="e">
        <f>AV142</f>
        <v>#REF!</v>
      </c>
      <c r="AV142" s="99" t="e">
        <f t="shared" si="482"/>
        <v>#REF!</v>
      </c>
      <c r="AW142" s="99" t="e">
        <f t="shared" si="482"/>
        <v>#REF!</v>
      </c>
      <c r="AX142" s="99" t="e">
        <f t="shared" si="482"/>
        <v>#REF!</v>
      </c>
      <c r="AY142" s="185" t="e">
        <f>#REF!-AU142</f>
        <v>#REF!</v>
      </c>
      <c r="AZ142" s="99">
        <v>29500</v>
      </c>
      <c r="BA142" s="99">
        <v>29500</v>
      </c>
      <c r="BB142" s="99"/>
      <c r="BC142" s="99"/>
      <c r="BD142" s="99">
        <f>BI142</f>
        <v>33630</v>
      </c>
      <c r="BE142" s="99" t="e">
        <f>#REF!-AV142</f>
        <v>#REF!</v>
      </c>
      <c r="BF142" s="99" t="e">
        <f t="shared" si="322"/>
        <v>#REF!</v>
      </c>
      <c r="BG142" s="99">
        <f>BH142</f>
        <v>33630</v>
      </c>
      <c r="BH142" s="99">
        <v>33630</v>
      </c>
      <c r="BI142" s="99">
        <v>33630</v>
      </c>
      <c r="BJ142" s="99"/>
      <c r="BK142" s="99"/>
      <c r="BL142" s="99"/>
      <c r="BM142" s="99"/>
      <c r="BN142" s="99"/>
      <c r="BO142" s="99"/>
      <c r="BP142" s="99"/>
      <c r="BQ142" s="99">
        <f t="shared" si="483"/>
        <v>33630</v>
      </c>
      <c r="BR142" s="99">
        <f>BI142-BO142+BP142</f>
        <v>33630</v>
      </c>
      <c r="BS142" s="99"/>
      <c r="BT142" s="99"/>
      <c r="BU142" s="99"/>
      <c r="BV142" s="99">
        <f t="shared" si="484"/>
        <v>33630</v>
      </c>
      <c r="BW142" s="99">
        <f t="shared" si="485"/>
        <v>33630</v>
      </c>
      <c r="BX142" s="99">
        <v>80215</v>
      </c>
      <c r="BY142" s="99">
        <v>80215</v>
      </c>
      <c r="BZ142" s="185"/>
      <c r="CA142" s="185"/>
      <c r="CB142" s="99"/>
      <c r="CC142" s="99" t="e">
        <f>#REF!-#REF!</f>
        <v>#REF!</v>
      </c>
      <c r="CD142" s="99">
        <f>CF142</f>
        <v>30000</v>
      </c>
      <c r="CE142" s="99">
        <f>CF142</f>
        <v>30000</v>
      </c>
      <c r="CF142" s="99">
        <v>30000</v>
      </c>
      <c r="CG142" s="99"/>
      <c r="CH142" s="99"/>
      <c r="CI142" s="99"/>
      <c r="CJ142" s="99"/>
      <c r="CK142" s="185"/>
      <c r="CL142" s="185"/>
      <c r="CM142" s="185"/>
      <c r="CN142" s="185">
        <f>CF142-CL142</f>
        <v>30000</v>
      </c>
      <c r="CO142" s="216" t="s">
        <v>210</v>
      </c>
      <c r="CP142" s="216"/>
      <c r="CS142" s="7"/>
      <c r="CV142" s="7"/>
      <c r="DA142" s="100"/>
      <c r="DB142" s="146"/>
      <c r="DC142" s="7"/>
      <c r="DD142" s="7"/>
    </row>
    <row r="143" spans="1:108" s="20" customFormat="1" ht="65.25" customHeight="1">
      <c r="A143" s="114" t="s">
        <v>1264</v>
      </c>
      <c r="B143" s="214" t="s">
        <v>232</v>
      </c>
      <c r="C143" s="114"/>
      <c r="D143" s="216"/>
      <c r="E143" s="114"/>
      <c r="F143" s="114"/>
      <c r="G143" s="114"/>
      <c r="H143" s="114"/>
      <c r="I143" s="114"/>
      <c r="J143" s="236">
        <f>J144+J146</f>
        <v>57000</v>
      </c>
      <c r="K143" s="236">
        <f t="shared" ref="K143:BV143" si="486">K144+K146</f>
        <v>57000</v>
      </c>
      <c r="L143" s="236">
        <f t="shared" si="486"/>
        <v>0</v>
      </c>
      <c r="M143" s="236">
        <f t="shared" si="486"/>
        <v>0</v>
      </c>
      <c r="N143" s="236">
        <f t="shared" si="486"/>
        <v>0</v>
      </c>
      <c r="O143" s="236">
        <f t="shared" si="486"/>
        <v>0</v>
      </c>
      <c r="P143" s="236">
        <f t="shared" si="486"/>
        <v>0</v>
      </c>
      <c r="Q143" s="236">
        <f t="shared" si="486"/>
        <v>0</v>
      </c>
      <c r="R143" s="236">
        <f t="shared" si="486"/>
        <v>0</v>
      </c>
      <c r="S143" s="236">
        <f t="shared" si="486"/>
        <v>0</v>
      </c>
      <c r="T143" s="236">
        <f t="shared" si="486"/>
        <v>0</v>
      </c>
      <c r="U143" s="236">
        <f t="shared" si="486"/>
        <v>0</v>
      </c>
      <c r="V143" s="236">
        <f t="shared" si="486"/>
        <v>0</v>
      </c>
      <c r="W143" s="236">
        <f t="shared" si="486"/>
        <v>0</v>
      </c>
      <c r="X143" s="236">
        <f t="shared" si="486"/>
        <v>0</v>
      </c>
      <c r="Y143" s="236">
        <f t="shared" si="486"/>
        <v>0</v>
      </c>
      <c r="Z143" s="236">
        <f t="shared" si="486"/>
        <v>0</v>
      </c>
      <c r="AA143" s="236">
        <f t="shared" si="486"/>
        <v>0</v>
      </c>
      <c r="AB143" s="236">
        <f t="shared" si="486"/>
        <v>0</v>
      </c>
      <c r="AC143" s="236">
        <f t="shared" si="486"/>
        <v>0</v>
      </c>
      <c r="AD143" s="236">
        <f t="shared" si="486"/>
        <v>0</v>
      </c>
      <c r="AE143" s="236">
        <f t="shared" si="486"/>
        <v>0</v>
      </c>
      <c r="AF143" s="236">
        <f t="shared" si="486"/>
        <v>0</v>
      </c>
      <c r="AG143" s="236">
        <f t="shared" si="486"/>
        <v>0</v>
      </c>
      <c r="AH143" s="236">
        <f t="shared" si="486"/>
        <v>0</v>
      </c>
      <c r="AI143" s="236">
        <f t="shared" si="486"/>
        <v>0</v>
      </c>
      <c r="AJ143" s="236">
        <f t="shared" si="486"/>
        <v>0</v>
      </c>
      <c r="AK143" s="236">
        <f t="shared" si="486"/>
        <v>100</v>
      </c>
      <c r="AL143" s="236">
        <f t="shared" si="486"/>
        <v>0</v>
      </c>
      <c r="AM143" s="236">
        <f t="shared" si="486"/>
        <v>0</v>
      </c>
      <c r="AN143" s="236">
        <f t="shared" si="486"/>
        <v>0</v>
      </c>
      <c r="AO143" s="236">
        <f t="shared" si="486"/>
        <v>0</v>
      </c>
      <c r="AP143" s="236">
        <f t="shared" si="486"/>
        <v>0</v>
      </c>
      <c r="AQ143" s="236">
        <f t="shared" si="486"/>
        <v>0</v>
      </c>
      <c r="AR143" s="236">
        <f t="shared" si="486"/>
        <v>0</v>
      </c>
      <c r="AS143" s="236">
        <f t="shared" si="486"/>
        <v>100</v>
      </c>
      <c r="AT143" s="236">
        <f t="shared" si="486"/>
        <v>0</v>
      </c>
      <c r="AU143" s="236">
        <f t="shared" si="486"/>
        <v>100</v>
      </c>
      <c r="AV143" s="236">
        <f t="shared" si="486"/>
        <v>0</v>
      </c>
      <c r="AW143" s="236">
        <f t="shared" si="486"/>
        <v>0</v>
      </c>
      <c r="AX143" s="236">
        <f t="shared" si="486"/>
        <v>0</v>
      </c>
      <c r="AY143" s="236" t="e">
        <f t="shared" si="486"/>
        <v>#REF!</v>
      </c>
      <c r="AZ143" s="236">
        <f t="shared" si="486"/>
        <v>6450</v>
      </c>
      <c r="BA143" s="236">
        <f t="shared" si="486"/>
        <v>6450</v>
      </c>
      <c r="BB143" s="236">
        <f t="shared" si="486"/>
        <v>0</v>
      </c>
      <c r="BC143" s="236">
        <f t="shared" si="486"/>
        <v>0</v>
      </c>
      <c r="BD143" s="236">
        <f t="shared" si="486"/>
        <v>6450</v>
      </c>
      <c r="BE143" s="236" t="e">
        <f t="shared" si="486"/>
        <v>#REF!</v>
      </c>
      <c r="BF143" s="236" t="e">
        <f t="shared" si="486"/>
        <v>#REF!</v>
      </c>
      <c r="BG143" s="236" t="e">
        <f t="shared" si="486"/>
        <v>#REF!</v>
      </c>
      <c r="BH143" s="236">
        <f t="shared" si="486"/>
        <v>6450</v>
      </c>
      <c r="BI143" s="236">
        <f t="shared" si="486"/>
        <v>6450</v>
      </c>
      <c r="BJ143" s="236">
        <f t="shared" si="486"/>
        <v>0</v>
      </c>
      <c r="BK143" s="236">
        <f t="shared" si="486"/>
        <v>0</v>
      </c>
      <c r="BL143" s="236">
        <f t="shared" si="486"/>
        <v>0</v>
      </c>
      <c r="BM143" s="236">
        <f t="shared" si="486"/>
        <v>0</v>
      </c>
      <c r="BN143" s="236">
        <f t="shared" si="486"/>
        <v>0</v>
      </c>
      <c r="BO143" s="236">
        <f t="shared" si="486"/>
        <v>0</v>
      </c>
      <c r="BP143" s="236">
        <f t="shared" si="486"/>
        <v>0</v>
      </c>
      <c r="BQ143" s="236">
        <f t="shared" si="486"/>
        <v>6600</v>
      </c>
      <c r="BR143" s="236">
        <f t="shared" si="486"/>
        <v>6450</v>
      </c>
      <c r="BS143" s="236">
        <f t="shared" si="486"/>
        <v>0</v>
      </c>
      <c r="BT143" s="236">
        <f t="shared" si="486"/>
        <v>0</v>
      </c>
      <c r="BU143" s="236">
        <f t="shared" si="486"/>
        <v>0</v>
      </c>
      <c r="BV143" s="236">
        <f t="shared" si="486"/>
        <v>6600</v>
      </c>
      <c r="BW143" s="236">
        <f t="shared" ref="BW143:CC143" si="487">BW144+BW146</f>
        <v>6450</v>
      </c>
      <c r="BX143" s="236">
        <f t="shared" si="487"/>
        <v>9200</v>
      </c>
      <c r="BY143" s="236">
        <f t="shared" si="487"/>
        <v>6450</v>
      </c>
      <c r="BZ143" s="236">
        <f t="shared" si="487"/>
        <v>0</v>
      </c>
      <c r="CA143" s="236">
        <f t="shared" si="487"/>
        <v>0</v>
      </c>
      <c r="CB143" s="236">
        <f t="shared" si="487"/>
        <v>0</v>
      </c>
      <c r="CC143" s="236" t="e">
        <f t="shared" si="487"/>
        <v>#REF!</v>
      </c>
      <c r="CD143" s="236">
        <f t="shared" ref="CD143" si="488">CD144+CD146</f>
        <v>0</v>
      </c>
      <c r="CE143" s="236">
        <f t="shared" ref="CE143" si="489">CE144+CE146</f>
        <v>16000</v>
      </c>
      <c r="CF143" s="236">
        <f t="shared" ref="CF143" si="490">CF144+CF146</f>
        <v>16000</v>
      </c>
      <c r="CG143" s="236">
        <f t="shared" ref="CG143" si="491">CG144+CG146</f>
        <v>0</v>
      </c>
      <c r="CH143" s="236">
        <f t="shared" ref="CH143:CI143" si="492">CH144+CH146</f>
        <v>0</v>
      </c>
      <c r="CI143" s="236">
        <f t="shared" si="492"/>
        <v>0</v>
      </c>
      <c r="CJ143" s="236" t="e">
        <f>#REF!+CJ146</f>
        <v>#REF!</v>
      </c>
      <c r="CK143" s="236"/>
      <c r="CL143" s="236"/>
      <c r="CM143" s="538"/>
      <c r="CN143" s="236" t="e">
        <f>#REF!+CN144+CN146</f>
        <v>#REF!</v>
      </c>
      <c r="CO143" s="114"/>
      <c r="CP143" s="285"/>
      <c r="CQ143" s="8"/>
      <c r="CS143" s="7"/>
      <c r="CV143" s="7"/>
      <c r="DA143" s="236"/>
      <c r="DB143" s="146"/>
      <c r="DC143" s="7"/>
      <c r="DD143" s="7"/>
    </row>
    <row r="144" spans="1:108" s="20" customFormat="1" ht="33.6" customHeight="1">
      <c r="A144" s="215" t="s">
        <v>37</v>
      </c>
      <c r="B144" s="214" t="s">
        <v>46</v>
      </c>
      <c r="C144" s="114"/>
      <c r="D144" s="216"/>
      <c r="E144" s="114"/>
      <c r="F144" s="114"/>
      <c r="G144" s="114"/>
      <c r="H144" s="114"/>
      <c r="I144" s="114"/>
      <c r="J144" s="99">
        <f>J145</f>
        <v>15000</v>
      </c>
      <c r="K144" s="99">
        <f t="shared" ref="K144:AM144" si="493">K145</f>
        <v>15000</v>
      </c>
      <c r="L144" s="99">
        <f t="shared" si="493"/>
        <v>0</v>
      </c>
      <c r="M144" s="99">
        <f t="shared" si="493"/>
        <v>0</v>
      </c>
      <c r="N144" s="99">
        <f t="shared" si="493"/>
        <v>0</v>
      </c>
      <c r="O144" s="99">
        <f t="shared" si="493"/>
        <v>0</v>
      </c>
      <c r="P144" s="99">
        <f t="shared" si="493"/>
        <v>0</v>
      </c>
      <c r="Q144" s="99">
        <f t="shared" si="493"/>
        <v>0</v>
      </c>
      <c r="R144" s="99">
        <f t="shared" si="493"/>
        <v>0</v>
      </c>
      <c r="S144" s="99">
        <f t="shared" si="493"/>
        <v>0</v>
      </c>
      <c r="T144" s="99">
        <f t="shared" si="493"/>
        <v>0</v>
      </c>
      <c r="U144" s="99">
        <f t="shared" si="493"/>
        <v>0</v>
      </c>
      <c r="V144" s="99">
        <f t="shared" si="493"/>
        <v>0</v>
      </c>
      <c r="W144" s="99">
        <f t="shared" si="493"/>
        <v>0</v>
      </c>
      <c r="X144" s="99">
        <f t="shared" si="493"/>
        <v>0</v>
      </c>
      <c r="Y144" s="99">
        <f t="shared" si="493"/>
        <v>0</v>
      </c>
      <c r="Z144" s="99">
        <f t="shared" si="493"/>
        <v>0</v>
      </c>
      <c r="AA144" s="99">
        <f t="shared" si="493"/>
        <v>0</v>
      </c>
      <c r="AB144" s="99">
        <f t="shared" si="493"/>
        <v>0</v>
      </c>
      <c r="AC144" s="99">
        <f t="shared" si="493"/>
        <v>0</v>
      </c>
      <c r="AD144" s="99">
        <f t="shared" si="493"/>
        <v>0</v>
      </c>
      <c r="AE144" s="99">
        <f t="shared" si="493"/>
        <v>0</v>
      </c>
      <c r="AF144" s="99">
        <f t="shared" si="493"/>
        <v>0</v>
      </c>
      <c r="AG144" s="99">
        <f t="shared" si="493"/>
        <v>0</v>
      </c>
      <c r="AH144" s="99">
        <f t="shared" si="493"/>
        <v>0</v>
      </c>
      <c r="AI144" s="99">
        <f t="shared" si="493"/>
        <v>0</v>
      </c>
      <c r="AJ144" s="99">
        <f t="shared" si="493"/>
        <v>0</v>
      </c>
      <c r="AK144" s="99">
        <f t="shared" si="493"/>
        <v>100</v>
      </c>
      <c r="AL144" s="99">
        <f t="shared" si="493"/>
        <v>0</v>
      </c>
      <c r="AM144" s="99">
        <f t="shared" si="493"/>
        <v>0</v>
      </c>
      <c r="AN144" s="99">
        <f t="shared" ref="AN144:CI144" si="494">AN145</f>
        <v>0</v>
      </c>
      <c r="AO144" s="99">
        <f t="shared" si="494"/>
        <v>0</v>
      </c>
      <c r="AP144" s="99">
        <f t="shared" si="494"/>
        <v>0</v>
      </c>
      <c r="AQ144" s="99">
        <f t="shared" si="494"/>
        <v>0</v>
      </c>
      <c r="AR144" s="99">
        <f t="shared" si="494"/>
        <v>0</v>
      </c>
      <c r="AS144" s="99">
        <f t="shared" si="494"/>
        <v>100</v>
      </c>
      <c r="AT144" s="99">
        <f t="shared" si="494"/>
        <v>0</v>
      </c>
      <c r="AU144" s="99">
        <f t="shared" si="494"/>
        <v>100</v>
      </c>
      <c r="AV144" s="99">
        <f t="shared" si="494"/>
        <v>0</v>
      </c>
      <c r="AW144" s="99">
        <f t="shared" si="494"/>
        <v>0</v>
      </c>
      <c r="AX144" s="99">
        <f t="shared" si="494"/>
        <v>0</v>
      </c>
      <c r="AY144" s="99" t="e">
        <f t="shared" si="494"/>
        <v>#REF!</v>
      </c>
      <c r="AZ144" s="99">
        <f t="shared" si="494"/>
        <v>6450</v>
      </c>
      <c r="BA144" s="99">
        <f t="shared" si="494"/>
        <v>6450</v>
      </c>
      <c r="BB144" s="99">
        <f t="shared" si="494"/>
        <v>0</v>
      </c>
      <c r="BC144" s="99">
        <f t="shared" si="494"/>
        <v>0</v>
      </c>
      <c r="BD144" s="99">
        <f t="shared" si="494"/>
        <v>6450</v>
      </c>
      <c r="BE144" s="99" t="e">
        <f t="shared" si="494"/>
        <v>#REF!</v>
      </c>
      <c r="BF144" s="99" t="e">
        <f t="shared" si="494"/>
        <v>#REF!</v>
      </c>
      <c r="BG144" s="99" t="e">
        <f t="shared" si="494"/>
        <v>#REF!</v>
      </c>
      <c r="BH144" s="99">
        <f t="shared" si="494"/>
        <v>6450</v>
      </c>
      <c r="BI144" s="99">
        <f t="shared" si="494"/>
        <v>6450</v>
      </c>
      <c r="BJ144" s="99">
        <f t="shared" si="494"/>
        <v>0</v>
      </c>
      <c r="BK144" s="99">
        <f t="shared" si="494"/>
        <v>0</v>
      </c>
      <c r="BL144" s="99">
        <f t="shared" si="494"/>
        <v>0</v>
      </c>
      <c r="BM144" s="99">
        <f t="shared" si="494"/>
        <v>0</v>
      </c>
      <c r="BN144" s="99">
        <f t="shared" si="494"/>
        <v>0</v>
      </c>
      <c r="BO144" s="99">
        <f t="shared" si="494"/>
        <v>0</v>
      </c>
      <c r="BP144" s="99">
        <f t="shared" si="494"/>
        <v>0</v>
      </c>
      <c r="BQ144" s="99">
        <f t="shared" si="494"/>
        <v>6450</v>
      </c>
      <c r="BR144" s="99">
        <f t="shared" si="494"/>
        <v>6450</v>
      </c>
      <c r="BS144" s="99">
        <f t="shared" si="494"/>
        <v>0</v>
      </c>
      <c r="BT144" s="99">
        <f t="shared" si="494"/>
        <v>0</v>
      </c>
      <c r="BU144" s="99">
        <f t="shared" si="494"/>
        <v>0</v>
      </c>
      <c r="BV144" s="99">
        <f t="shared" si="494"/>
        <v>6450</v>
      </c>
      <c r="BW144" s="99">
        <f t="shared" si="494"/>
        <v>6450</v>
      </c>
      <c r="BX144" s="99">
        <f t="shared" si="494"/>
        <v>9050</v>
      </c>
      <c r="BY144" s="99">
        <f t="shared" si="494"/>
        <v>6450</v>
      </c>
      <c r="BZ144" s="185"/>
      <c r="CA144" s="185"/>
      <c r="CB144" s="99">
        <f t="shared" si="494"/>
        <v>0</v>
      </c>
      <c r="CC144" s="99" t="e">
        <f t="shared" si="494"/>
        <v>#REF!</v>
      </c>
      <c r="CD144" s="99">
        <f t="shared" si="494"/>
        <v>0</v>
      </c>
      <c r="CE144" s="99">
        <f t="shared" si="494"/>
        <v>4000</v>
      </c>
      <c r="CF144" s="99">
        <f t="shared" si="494"/>
        <v>4000</v>
      </c>
      <c r="CG144" s="99">
        <f t="shared" si="494"/>
        <v>0</v>
      </c>
      <c r="CH144" s="99">
        <f t="shared" si="494"/>
        <v>0</v>
      </c>
      <c r="CI144" s="99">
        <f t="shared" si="494"/>
        <v>0</v>
      </c>
      <c r="CJ144" s="99">
        <f t="shared" ref="CJ144" si="495">SUM(CJ147:CJ148)</f>
        <v>0</v>
      </c>
      <c r="CK144" s="99"/>
      <c r="CL144" s="99"/>
      <c r="CM144" s="185"/>
      <c r="CN144" s="99">
        <f t="shared" ref="CN144" si="496">CN145</f>
        <v>4000</v>
      </c>
      <c r="CO144" s="114"/>
      <c r="CP144" s="301"/>
      <c r="CQ144" s="11"/>
      <c r="CS144" s="7" t="e">
        <f>J147-#REF!-#REF!</f>
        <v>#REF!</v>
      </c>
      <c r="CV144" s="7">
        <v>0</v>
      </c>
      <c r="DA144" s="99"/>
      <c r="DB144" s="146"/>
      <c r="DC144" s="7"/>
      <c r="DD144" s="7"/>
    </row>
    <row r="145" spans="1:108" ht="92.25" customHeight="1">
      <c r="A145" s="216">
        <v>1</v>
      </c>
      <c r="B145" s="253" t="s">
        <v>316</v>
      </c>
      <c r="C145" s="216" t="s">
        <v>71</v>
      </c>
      <c r="D145" s="216" t="s">
        <v>142</v>
      </c>
      <c r="E145" s="216" t="s">
        <v>1030</v>
      </c>
      <c r="F145" s="216"/>
      <c r="G145" s="216"/>
      <c r="H145" s="216" t="s">
        <v>621</v>
      </c>
      <c r="I145" s="275" t="s">
        <v>999</v>
      </c>
      <c r="J145" s="276">
        <v>15000</v>
      </c>
      <c r="K145" s="276">
        <f>J145</f>
        <v>15000</v>
      </c>
      <c r="L145" s="276"/>
      <c r="M145" s="276"/>
      <c r="N145" s="276"/>
      <c r="O145" s="100"/>
      <c r="P145" s="100"/>
      <c r="Q145" s="100"/>
      <c r="R145" s="100"/>
      <c r="S145" s="100"/>
      <c r="T145" s="100"/>
      <c r="U145" s="100"/>
      <c r="V145" s="100"/>
      <c r="W145" s="100"/>
      <c r="X145" s="100"/>
      <c r="Y145" s="100"/>
      <c r="Z145" s="100"/>
      <c r="AA145" s="100"/>
      <c r="AB145" s="100"/>
      <c r="AC145" s="100"/>
      <c r="AD145" s="100"/>
      <c r="AE145" s="100"/>
      <c r="AF145" s="100"/>
      <c r="AG145" s="100"/>
      <c r="AH145" s="100"/>
      <c r="AI145" s="100"/>
      <c r="AJ145" s="100"/>
      <c r="AK145" s="100">
        <v>100</v>
      </c>
      <c r="AL145" s="100"/>
      <c r="AM145" s="100"/>
      <c r="AN145" s="100"/>
      <c r="AO145" s="100"/>
      <c r="AP145" s="100"/>
      <c r="AQ145" s="100"/>
      <c r="AR145" s="100"/>
      <c r="AS145" s="100">
        <v>100</v>
      </c>
      <c r="AT145" s="100"/>
      <c r="AU145" s="100">
        <v>100</v>
      </c>
      <c r="AV145" s="100"/>
      <c r="AW145" s="100"/>
      <c r="AX145" s="100"/>
      <c r="AY145" s="185" t="e">
        <f>#REF!-AU145</f>
        <v>#REF!</v>
      </c>
      <c r="AZ145" s="100">
        <v>6450</v>
      </c>
      <c r="BA145" s="100">
        <v>6450</v>
      </c>
      <c r="BB145" s="100"/>
      <c r="BC145" s="100"/>
      <c r="BD145" s="100">
        <f>BI145</f>
        <v>6450</v>
      </c>
      <c r="BE145" s="100" t="e">
        <f>#REF!-AV145</f>
        <v>#REF!</v>
      </c>
      <c r="BF145" s="100" t="e">
        <f t="shared" ref="BF145" si="497">BE145-AP145</f>
        <v>#REF!</v>
      </c>
      <c r="BG145" s="100" t="e">
        <f>#REF!+AV145</f>
        <v>#REF!</v>
      </c>
      <c r="BH145" s="100">
        <v>6450</v>
      </c>
      <c r="BI145" s="100">
        <v>6450</v>
      </c>
      <c r="BJ145" s="100"/>
      <c r="BK145" s="100"/>
      <c r="BL145" s="100"/>
      <c r="BM145" s="100"/>
      <c r="BN145" s="100"/>
      <c r="BO145" s="100"/>
      <c r="BP145" s="100"/>
      <c r="BQ145" s="100">
        <f t="shared" ref="BQ145" si="498">BH145-BO145+BP145</f>
        <v>6450</v>
      </c>
      <c r="BR145" s="100">
        <f>BI145-BO145+BP145</f>
        <v>6450</v>
      </c>
      <c r="BS145" s="100"/>
      <c r="BT145" s="100"/>
      <c r="BU145" s="100"/>
      <c r="BV145" s="100">
        <f t="shared" ref="BV145" si="499">BQ145</f>
        <v>6450</v>
      </c>
      <c r="BW145" s="100">
        <f t="shared" ref="BW145" si="500">BR145</f>
        <v>6450</v>
      </c>
      <c r="BX145" s="100">
        <v>9050</v>
      </c>
      <c r="BY145" s="100">
        <v>6450</v>
      </c>
      <c r="BZ145" s="441"/>
      <c r="CA145" s="441"/>
      <c r="CB145" s="100"/>
      <c r="CC145" s="100" t="e">
        <f>#REF!-#REF!</f>
        <v>#REF!</v>
      </c>
      <c r="CD145" s="100"/>
      <c r="CE145" s="100">
        <f>CF145</f>
        <v>4000</v>
      </c>
      <c r="CF145" s="100">
        <v>4000</v>
      </c>
      <c r="CG145" s="100"/>
      <c r="CH145" s="100"/>
      <c r="CI145" s="100"/>
      <c r="CJ145" s="100"/>
      <c r="CK145" s="100"/>
      <c r="CL145" s="441"/>
      <c r="CM145" s="441"/>
      <c r="CN145" s="100">
        <f>CF145-CK145</f>
        <v>4000</v>
      </c>
      <c r="CO145" s="216" t="s">
        <v>227</v>
      </c>
      <c r="DA145" s="100"/>
      <c r="DC145" s="7"/>
    </row>
    <row r="146" spans="1:108" ht="33" customHeight="1">
      <c r="A146" s="302" t="s">
        <v>45</v>
      </c>
      <c r="B146" s="15" t="s">
        <v>1064</v>
      </c>
      <c r="C146" s="303"/>
      <c r="D146" s="216"/>
      <c r="E146" s="303"/>
      <c r="F146" s="303"/>
      <c r="G146" s="303"/>
      <c r="H146" s="303"/>
      <c r="I146" s="114"/>
      <c r="J146" s="5">
        <f>SUM(J147:J148)</f>
        <v>42000</v>
      </c>
      <c r="K146" s="5">
        <f t="shared" ref="K146:BV146" si="501">SUM(K147:K148)</f>
        <v>42000</v>
      </c>
      <c r="L146" s="5">
        <f t="shared" si="501"/>
        <v>0</v>
      </c>
      <c r="M146" s="5">
        <f t="shared" si="501"/>
        <v>0</v>
      </c>
      <c r="N146" s="5">
        <f t="shared" si="501"/>
        <v>0</v>
      </c>
      <c r="O146" s="5">
        <f t="shared" si="501"/>
        <v>0</v>
      </c>
      <c r="P146" s="5">
        <f t="shared" si="501"/>
        <v>0</v>
      </c>
      <c r="Q146" s="5">
        <f t="shared" si="501"/>
        <v>0</v>
      </c>
      <c r="R146" s="5">
        <f t="shared" si="501"/>
        <v>0</v>
      </c>
      <c r="S146" s="5">
        <f t="shared" si="501"/>
        <v>0</v>
      </c>
      <c r="T146" s="5">
        <f t="shared" si="501"/>
        <v>0</v>
      </c>
      <c r="U146" s="5">
        <f t="shared" si="501"/>
        <v>0</v>
      </c>
      <c r="V146" s="5">
        <f t="shared" si="501"/>
        <v>0</v>
      </c>
      <c r="W146" s="5">
        <f t="shared" si="501"/>
        <v>0</v>
      </c>
      <c r="X146" s="5">
        <f t="shared" si="501"/>
        <v>0</v>
      </c>
      <c r="Y146" s="5">
        <f t="shared" si="501"/>
        <v>0</v>
      </c>
      <c r="Z146" s="5">
        <f t="shared" si="501"/>
        <v>0</v>
      </c>
      <c r="AA146" s="5">
        <f t="shared" si="501"/>
        <v>0</v>
      </c>
      <c r="AB146" s="5">
        <f t="shared" si="501"/>
        <v>0</v>
      </c>
      <c r="AC146" s="5">
        <f t="shared" si="501"/>
        <v>0</v>
      </c>
      <c r="AD146" s="5">
        <f t="shared" si="501"/>
        <v>0</v>
      </c>
      <c r="AE146" s="5">
        <f t="shared" si="501"/>
        <v>0</v>
      </c>
      <c r="AF146" s="5">
        <f t="shared" si="501"/>
        <v>0</v>
      </c>
      <c r="AG146" s="5">
        <f t="shared" si="501"/>
        <v>0</v>
      </c>
      <c r="AH146" s="5">
        <f t="shared" si="501"/>
        <v>0</v>
      </c>
      <c r="AI146" s="5">
        <f t="shared" si="501"/>
        <v>0</v>
      </c>
      <c r="AJ146" s="5">
        <f t="shared" si="501"/>
        <v>0</v>
      </c>
      <c r="AK146" s="5">
        <f t="shared" si="501"/>
        <v>0</v>
      </c>
      <c r="AL146" s="5">
        <f t="shared" si="501"/>
        <v>0</v>
      </c>
      <c r="AM146" s="5">
        <f t="shared" si="501"/>
        <v>0</v>
      </c>
      <c r="AN146" s="5">
        <f t="shared" si="501"/>
        <v>0</v>
      </c>
      <c r="AO146" s="5">
        <f t="shared" si="501"/>
        <v>0</v>
      </c>
      <c r="AP146" s="5">
        <f t="shared" si="501"/>
        <v>0</v>
      </c>
      <c r="AQ146" s="5">
        <f t="shared" si="501"/>
        <v>0</v>
      </c>
      <c r="AR146" s="5">
        <f t="shared" si="501"/>
        <v>0</v>
      </c>
      <c r="AS146" s="5">
        <f t="shared" si="501"/>
        <v>0</v>
      </c>
      <c r="AT146" s="5">
        <f t="shared" si="501"/>
        <v>0</v>
      </c>
      <c r="AU146" s="5">
        <f t="shared" si="501"/>
        <v>0</v>
      </c>
      <c r="AV146" s="5">
        <f t="shared" si="501"/>
        <v>0</v>
      </c>
      <c r="AW146" s="5">
        <f t="shared" si="501"/>
        <v>0</v>
      </c>
      <c r="AX146" s="5">
        <f t="shared" si="501"/>
        <v>0</v>
      </c>
      <c r="AY146" s="5">
        <f t="shared" si="501"/>
        <v>0</v>
      </c>
      <c r="AZ146" s="5">
        <f t="shared" si="501"/>
        <v>0</v>
      </c>
      <c r="BA146" s="5">
        <f t="shared" si="501"/>
        <v>0</v>
      </c>
      <c r="BB146" s="5">
        <f t="shared" si="501"/>
        <v>0</v>
      </c>
      <c r="BC146" s="5">
        <f t="shared" si="501"/>
        <v>0</v>
      </c>
      <c r="BD146" s="5">
        <f t="shared" si="501"/>
        <v>0</v>
      </c>
      <c r="BE146" s="5">
        <f t="shared" si="501"/>
        <v>0</v>
      </c>
      <c r="BF146" s="5">
        <f t="shared" si="501"/>
        <v>0</v>
      </c>
      <c r="BG146" s="5">
        <f t="shared" si="501"/>
        <v>0</v>
      </c>
      <c r="BH146" s="5">
        <f t="shared" si="501"/>
        <v>0</v>
      </c>
      <c r="BI146" s="5">
        <f t="shared" si="501"/>
        <v>0</v>
      </c>
      <c r="BJ146" s="5">
        <f t="shared" si="501"/>
        <v>0</v>
      </c>
      <c r="BK146" s="5">
        <f t="shared" si="501"/>
        <v>0</v>
      </c>
      <c r="BL146" s="5">
        <f t="shared" si="501"/>
        <v>0</v>
      </c>
      <c r="BM146" s="5">
        <f t="shared" si="501"/>
        <v>0</v>
      </c>
      <c r="BN146" s="5">
        <f t="shared" si="501"/>
        <v>0</v>
      </c>
      <c r="BO146" s="5">
        <f t="shared" si="501"/>
        <v>0</v>
      </c>
      <c r="BP146" s="5">
        <f t="shared" si="501"/>
        <v>0</v>
      </c>
      <c r="BQ146" s="5">
        <f t="shared" si="501"/>
        <v>150</v>
      </c>
      <c r="BR146" s="5">
        <f t="shared" si="501"/>
        <v>0</v>
      </c>
      <c r="BS146" s="5">
        <f t="shared" si="501"/>
        <v>0</v>
      </c>
      <c r="BT146" s="5">
        <f t="shared" si="501"/>
        <v>0</v>
      </c>
      <c r="BU146" s="5">
        <f t="shared" si="501"/>
        <v>0</v>
      </c>
      <c r="BV146" s="5">
        <f t="shared" si="501"/>
        <v>150</v>
      </c>
      <c r="BW146" s="5">
        <f t="shared" ref="BW146:CI146" si="502">SUM(BW147:BW148)</f>
        <v>0</v>
      </c>
      <c r="BX146" s="5">
        <f t="shared" si="502"/>
        <v>150</v>
      </c>
      <c r="BY146" s="5">
        <f t="shared" si="502"/>
        <v>0</v>
      </c>
      <c r="BZ146" s="5">
        <f t="shared" si="502"/>
        <v>0</v>
      </c>
      <c r="CA146" s="5">
        <f t="shared" si="502"/>
        <v>0</v>
      </c>
      <c r="CB146" s="5">
        <f t="shared" si="502"/>
        <v>0</v>
      </c>
      <c r="CC146" s="5" t="e">
        <f t="shared" si="502"/>
        <v>#REF!</v>
      </c>
      <c r="CD146" s="5">
        <f t="shared" si="502"/>
        <v>0</v>
      </c>
      <c r="CE146" s="5">
        <f t="shared" si="502"/>
        <v>12000</v>
      </c>
      <c r="CF146" s="5">
        <f t="shared" si="502"/>
        <v>12000</v>
      </c>
      <c r="CG146" s="5">
        <f t="shared" si="502"/>
        <v>0</v>
      </c>
      <c r="CH146" s="5">
        <f t="shared" ref="CH146" si="503">SUM(CH147:CH148)</f>
        <v>0</v>
      </c>
      <c r="CI146" s="5">
        <f t="shared" si="502"/>
        <v>0</v>
      </c>
      <c r="CJ146" s="5">
        <f t="shared" ref="CJ146" si="504">SUM(CJ147:CJ148)</f>
        <v>0</v>
      </c>
      <c r="CK146" s="5"/>
      <c r="CL146" s="5"/>
      <c r="CM146" s="5"/>
      <c r="CN146" s="5">
        <f t="shared" ref="CN146" si="505">SUM(CN147:CN148)</f>
        <v>12000</v>
      </c>
      <c r="CO146" s="16"/>
      <c r="DA146" s="5"/>
      <c r="DC146" s="7"/>
    </row>
    <row r="147" spans="1:108" ht="92.25" customHeight="1">
      <c r="A147" s="216">
        <v>1</v>
      </c>
      <c r="B147" s="196" t="s">
        <v>729</v>
      </c>
      <c r="C147" s="216" t="s">
        <v>117</v>
      </c>
      <c r="D147" s="216"/>
      <c r="E147" s="216"/>
      <c r="F147" s="138"/>
      <c r="G147" s="218"/>
      <c r="H147" s="216" t="s">
        <v>728</v>
      </c>
      <c r="I147" s="138" t="s">
        <v>1153</v>
      </c>
      <c r="J147" s="218">
        <v>32000</v>
      </c>
      <c r="K147" s="218">
        <f>J147</f>
        <v>32000</v>
      </c>
      <c r="L147" s="218"/>
      <c r="M147" s="218"/>
      <c r="N147" s="218"/>
      <c r="O147" s="100"/>
      <c r="P147" s="100"/>
      <c r="Q147" s="100"/>
      <c r="R147" s="100"/>
      <c r="S147" s="100"/>
      <c r="T147" s="100"/>
      <c r="U147" s="100"/>
      <c r="V147" s="100"/>
      <c r="W147" s="100"/>
      <c r="X147" s="100"/>
      <c r="Y147" s="100"/>
      <c r="Z147" s="100"/>
      <c r="AA147" s="100"/>
      <c r="AB147" s="100"/>
      <c r="AC147" s="100"/>
      <c r="AD147" s="100"/>
      <c r="AE147" s="100"/>
      <c r="AF147" s="100"/>
      <c r="AG147" s="100"/>
      <c r="AH147" s="100"/>
      <c r="AI147" s="100"/>
      <c r="AJ147" s="100"/>
      <c r="AK147" s="100"/>
      <c r="AL147" s="100"/>
      <c r="AM147" s="100"/>
      <c r="AN147" s="100"/>
      <c r="AO147" s="100"/>
      <c r="AP147" s="100"/>
      <c r="AQ147" s="100"/>
      <c r="AR147" s="100"/>
      <c r="AS147" s="100"/>
      <c r="AT147" s="100"/>
      <c r="AU147" s="100"/>
      <c r="AV147" s="100"/>
      <c r="AW147" s="100"/>
      <c r="AX147" s="100"/>
      <c r="AY147" s="100"/>
      <c r="AZ147" s="100"/>
      <c r="BA147" s="100"/>
      <c r="BB147" s="218"/>
      <c r="BC147" s="276"/>
      <c r="BD147" s="276"/>
      <c r="BE147" s="276"/>
      <c r="BF147" s="236"/>
      <c r="BG147" s="218"/>
      <c r="BH147" s="218"/>
      <c r="BI147" s="100"/>
      <c r="BJ147" s="100"/>
      <c r="BK147" s="100"/>
      <c r="BL147" s="100"/>
      <c r="BM147" s="218"/>
      <c r="BN147" s="218"/>
      <c r="BO147" s="100"/>
      <c r="BP147" s="100"/>
      <c r="BQ147" s="218">
        <v>150</v>
      </c>
      <c r="BR147" s="218"/>
      <c r="BS147" s="218"/>
      <c r="BT147" s="218"/>
      <c r="BU147" s="218"/>
      <c r="BV147" s="100">
        <f t="shared" ref="BV147" si="506">BQ147</f>
        <v>150</v>
      </c>
      <c r="BW147" s="100">
        <f t="shared" ref="BW147" si="507">BR147</f>
        <v>0</v>
      </c>
      <c r="BX147" s="100">
        <v>150</v>
      </c>
      <c r="BY147" s="100"/>
      <c r="BZ147" s="441"/>
      <c r="CA147" s="441"/>
      <c r="CB147" s="100"/>
      <c r="CC147" s="100" t="e">
        <f>#REF!-#REF!</f>
        <v>#REF!</v>
      </c>
      <c r="CD147" s="100"/>
      <c r="CE147" s="100">
        <f t="shared" ref="CE147:CE148" si="508">SUM(CF147:CI147)</f>
        <v>10000</v>
      </c>
      <c r="CF147" s="100">
        <v>10000</v>
      </c>
      <c r="CG147" s="100"/>
      <c r="CH147" s="100"/>
      <c r="CI147" s="100"/>
      <c r="CJ147" s="100"/>
      <c r="CK147" s="100"/>
      <c r="CL147" s="441"/>
      <c r="CM147" s="441"/>
      <c r="CN147" s="100">
        <f>CF147-CK147</f>
        <v>10000</v>
      </c>
      <c r="CO147" s="216" t="s">
        <v>227</v>
      </c>
      <c r="DA147" s="100"/>
      <c r="DC147" s="7"/>
    </row>
    <row r="148" spans="1:108" ht="92.25" customHeight="1">
      <c r="A148" s="216">
        <v>2</v>
      </c>
      <c r="B148" s="196" t="s">
        <v>1233</v>
      </c>
      <c r="C148" s="216" t="s">
        <v>99</v>
      </c>
      <c r="D148" s="216"/>
      <c r="E148" s="216"/>
      <c r="F148" s="138"/>
      <c r="G148" s="218"/>
      <c r="H148" s="216" t="s">
        <v>728</v>
      </c>
      <c r="I148" s="138" t="s">
        <v>1234</v>
      </c>
      <c r="J148" s="218">
        <v>10000</v>
      </c>
      <c r="K148" s="218">
        <v>10000</v>
      </c>
      <c r="L148" s="218"/>
      <c r="M148" s="218"/>
      <c r="N148" s="218"/>
      <c r="O148" s="100"/>
      <c r="P148" s="100"/>
      <c r="Q148" s="100"/>
      <c r="R148" s="100"/>
      <c r="S148" s="100"/>
      <c r="T148" s="100"/>
      <c r="U148" s="100"/>
      <c r="V148" s="100"/>
      <c r="W148" s="100"/>
      <c r="X148" s="100"/>
      <c r="Y148" s="100"/>
      <c r="Z148" s="100"/>
      <c r="AA148" s="100"/>
      <c r="AB148" s="100"/>
      <c r="AC148" s="100"/>
      <c r="AD148" s="100"/>
      <c r="AE148" s="100"/>
      <c r="AF148" s="100"/>
      <c r="AG148" s="100"/>
      <c r="AH148" s="100"/>
      <c r="AI148" s="100"/>
      <c r="AJ148" s="100"/>
      <c r="AK148" s="100"/>
      <c r="AL148" s="100"/>
      <c r="AM148" s="100"/>
      <c r="AN148" s="100"/>
      <c r="AO148" s="100"/>
      <c r="AP148" s="100"/>
      <c r="AQ148" s="100"/>
      <c r="AR148" s="100"/>
      <c r="AS148" s="100"/>
      <c r="AT148" s="100"/>
      <c r="AU148" s="100"/>
      <c r="AV148" s="100"/>
      <c r="AW148" s="100"/>
      <c r="AX148" s="100"/>
      <c r="AY148" s="100"/>
      <c r="AZ148" s="100"/>
      <c r="BA148" s="100"/>
      <c r="BB148" s="218"/>
      <c r="BC148" s="276"/>
      <c r="BD148" s="276"/>
      <c r="BE148" s="276"/>
      <c r="BF148" s="236"/>
      <c r="BG148" s="218"/>
      <c r="BH148" s="218"/>
      <c r="BI148" s="100"/>
      <c r="BJ148" s="100"/>
      <c r="BK148" s="100"/>
      <c r="BL148" s="100"/>
      <c r="BM148" s="218"/>
      <c r="BN148" s="218"/>
      <c r="BO148" s="100"/>
      <c r="BP148" s="100"/>
      <c r="BQ148" s="218"/>
      <c r="BR148" s="218"/>
      <c r="BS148" s="218"/>
      <c r="BT148" s="218"/>
      <c r="BU148" s="218"/>
      <c r="BV148" s="100">
        <f t="shared" ref="BV148" si="509">BQ148</f>
        <v>0</v>
      </c>
      <c r="BW148" s="100">
        <f t="shared" ref="BW148" si="510">BR148</f>
        <v>0</v>
      </c>
      <c r="BX148" s="100"/>
      <c r="BY148" s="100"/>
      <c r="BZ148" s="441"/>
      <c r="CA148" s="441"/>
      <c r="CB148" s="100"/>
      <c r="CC148" s="100" t="e">
        <f>#REF!-#REF!</f>
        <v>#REF!</v>
      </c>
      <c r="CD148" s="100"/>
      <c r="CE148" s="100">
        <f t="shared" si="508"/>
        <v>2000</v>
      </c>
      <c r="CF148" s="100">
        <v>2000</v>
      </c>
      <c r="CG148" s="100"/>
      <c r="CH148" s="100"/>
      <c r="CI148" s="100"/>
      <c r="CJ148" s="100"/>
      <c r="CK148" s="100"/>
      <c r="CL148" s="441"/>
      <c r="CM148" s="441"/>
      <c r="CN148" s="100">
        <f>CF148-CK148</f>
        <v>2000</v>
      </c>
      <c r="CO148" s="216" t="s">
        <v>84</v>
      </c>
      <c r="DA148" s="100"/>
      <c r="DC148" s="7"/>
    </row>
    <row r="149" spans="1:108" s="20" customFormat="1" ht="92.25" hidden="1" customHeight="1">
      <c r="A149" s="114" t="s">
        <v>1275</v>
      </c>
      <c r="B149" s="214" t="s">
        <v>1280</v>
      </c>
      <c r="C149" s="114"/>
      <c r="D149" s="114"/>
      <c r="E149" s="114"/>
      <c r="F149" s="741"/>
      <c r="G149" s="236"/>
      <c r="H149" s="114"/>
      <c r="I149" s="741"/>
      <c r="J149" s="236">
        <f>J150+J162</f>
        <v>1478265</v>
      </c>
      <c r="K149" s="236">
        <f t="shared" ref="K149:BV149" si="511">K150+K162</f>
        <v>334845</v>
      </c>
      <c r="L149" s="236">
        <f t="shared" si="511"/>
        <v>0</v>
      </c>
      <c r="M149" s="236">
        <f t="shared" si="511"/>
        <v>0</v>
      </c>
      <c r="N149" s="236">
        <f t="shared" si="511"/>
        <v>0</v>
      </c>
      <c r="O149" s="236">
        <f t="shared" si="511"/>
        <v>0</v>
      </c>
      <c r="P149" s="236">
        <f t="shared" si="511"/>
        <v>0</v>
      </c>
      <c r="Q149" s="236">
        <f t="shared" si="511"/>
        <v>0</v>
      </c>
      <c r="R149" s="236">
        <f t="shared" si="511"/>
        <v>0</v>
      </c>
      <c r="S149" s="236">
        <f t="shared" si="511"/>
        <v>0</v>
      </c>
      <c r="T149" s="236">
        <f t="shared" si="511"/>
        <v>0</v>
      </c>
      <c r="U149" s="236">
        <f t="shared" si="511"/>
        <v>0</v>
      </c>
      <c r="V149" s="236">
        <f t="shared" si="511"/>
        <v>0</v>
      </c>
      <c r="W149" s="236">
        <f t="shared" si="511"/>
        <v>0</v>
      </c>
      <c r="X149" s="236">
        <f t="shared" si="511"/>
        <v>0</v>
      </c>
      <c r="Y149" s="236">
        <f t="shared" si="511"/>
        <v>0</v>
      </c>
      <c r="Z149" s="236">
        <f t="shared" si="511"/>
        <v>0</v>
      </c>
      <c r="AA149" s="236">
        <f t="shared" si="511"/>
        <v>0</v>
      </c>
      <c r="AB149" s="236">
        <f t="shared" si="511"/>
        <v>0</v>
      </c>
      <c r="AC149" s="236">
        <f t="shared" si="511"/>
        <v>0</v>
      </c>
      <c r="AD149" s="236">
        <f t="shared" si="511"/>
        <v>0</v>
      </c>
      <c r="AE149" s="236">
        <f t="shared" si="511"/>
        <v>0</v>
      </c>
      <c r="AF149" s="236">
        <f t="shared" si="511"/>
        <v>0</v>
      </c>
      <c r="AG149" s="236">
        <f t="shared" si="511"/>
        <v>0</v>
      </c>
      <c r="AH149" s="236">
        <f t="shared" si="511"/>
        <v>0</v>
      </c>
      <c r="AI149" s="236">
        <f t="shared" si="511"/>
        <v>0</v>
      </c>
      <c r="AJ149" s="236">
        <f t="shared" si="511"/>
        <v>0</v>
      </c>
      <c r="AK149" s="236">
        <f t="shared" si="511"/>
        <v>0</v>
      </c>
      <c r="AL149" s="236">
        <f t="shared" si="511"/>
        <v>0</v>
      </c>
      <c r="AM149" s="236">
        <f t="shared" si="511"/>
        <v>0</v>
      </c>
      <c r="AN149" s="236">
        <f t="shared" si="511"/>
        <v>0</v>
      </c>
      <c r="AO149" s="236">
        <f t="shared" si="511"/>
        <v>0</v>
      </c>
      <c r="AP149" s="236">
        <f t="shared" si="511"/>
        <v>0</v>
      </c>
      <c r="AQ149" s="236">
        <f t="shared" si="511"/>
        <v>0</v>
      </c>
      <c r="AR149" s="236">
        <f t="shared" si="511"/>
        <v>0</v>
      </c>
      <c r="AS149" s="236">
        <f t="shared" si="511"/>
        <v>0</v>
      </c>
      <c r="AT149" s="236">
        <f t="shared" si="511"/>
        <v>0</v>
      </c>
      <c r="AU149" s="236">
        <f t="shared" si="511"/>
        <v>0</v>
      </c>
      <c r="AV149" s="236">
        <f t="shared" si="511"/>
        <v>0</v>
      </c>
      <c r="AW149" s="236">
        <f t="shared" si="511"/>
        <v>0</v>
      </c>
      <c r="AX149" s="236">
        <f t="shared" si="511"/>
        <v>0</v>
      </c>
      <c r="AY149" s="236">
        <f t="shared" si="511"/>
        <v>0</v>
      </c>
      <c r="AZ149" s="236">
        <f t="shared" si="511"/>
        <v>0</v>
      </c>
      <c r="BA149" s="236">
        <f t="shared" si="511"/>
        <v>0</v>
      </c>
      <c r="BB149" s="236">
        <f t="shared" si="511"/>
        <v>0</v>
      </c>
      <c r="BC149" s="236">
        <f t="shared" si="511"/>
        <v>0</v>
      </c>
      <c r="BD149" s="236">
        <f t="shared" si="511"/>
        <v>0</v>
      </c>
      <c r="BE149" s="236">
        <f t="shared" si="511"/>
        <v>0</v>
      </c>
      <c r="BF149" s="236">
        <f t="shared" si="511"/>
        <v>0</v>
      </c>
      <c r="BG149" s="236">
        <f t="shared" si="511"/>
        <v>0</v>
      </c>
      <c r="BH149" s="236">
        <f t="shared" si="511"/>
        <v>0</v>
      </c>
      <c r="BI149" s="236">
        <f t="shared" si="511"/>
        <v>0</v>
      </c>
      <c r="BJ149" s="236">
        <f t="shared" si="511"/>
        <v>0</v>
      </c>
      <c r="BK149" s="236">
        <f t="shared" si="511"/>
        <v>0</v>
      </c>
      <c r="BL149" s="236">
        <f t="shared" si="511"/>
        <v>0</v>
      </c>
      <c r="BM149" s="236">
        <f t="shared" si="511"/>
        <v>0</v>
      </c>
      <c r="BN149" s="236">
        <f t="shared" si="511"/>
        <v>0</v>
      </c>
      <c r="BO149" s="236">
        <f t="shared" si="511"/>
        <v>0</v>
      </c>
      <c r="BP149" s="236">
        <f t="shared" si="511"/>
        <v>0</v>
      </c>
      <c r="BQ149" s="236">
        <f t="shared" si="511"/>
        <v>0</v>
      </c>
      <c r="BR149" s="236">
        <f t="shared" si="511"/>
        <v>0</v>
      </c>
      <c r="BS149" s="236">
        <f t="shared" si="511"/>
        <v>0</v>
      </c>
      <c r="BT149" s="236">
        <f t="shared" si="511"/>
        <v>0</v>
      </c>
      <c r="BU149" s="236">
        <f t="shared" si="511"/>
        <v>0</v>
      </c>
      <c r="BV149" s="236">
        <f t="shared" si="511"/>
        <v>0</v>
      </c>
      <c r="BW149" s="236">
        <f t="shared" ref="BW149:CI149" si="512">BW150+BW162</f>
        <v>0</v>
      </c>
      <c r="BX149" s="236">
        <f t="shared" si="512"/>
        <v>1127020</v>
      </c>
      <c r="BY149" s="236">
        <f t="shared" si="512"/>
        <v>0</v>
      </c>
      <c r="BZ149" s="236">
        <f t="shared" si="512"/>
        <v>0</v>
      </c>
      <c r="CA149" s="236">
        <f t="shared" si="512"/>
        <v>0</v>
      </c>
      <c r="CB149" s="236">
        <f t="shared" si="512"/>
        <v>0</v>
      </c>
      <c r="CC149" s="236">
        <f t="shared" si="512"/>
        <v>0</v>
      </c>
      <c r="CD149" s="236">
        <f t="shared" si="512"/>
        <v>0</v>
      </c>
      <c r="CE149" s="236">
        <f t="shared" si="512"/>
        <v>128239</v>
      </c>
      <c r="CF149" s="236">
        <f t="shared" si="512"/>
        <v>128239</v>
      </c>
      <c r="CG149" s="236">
        <f t="shared" si="512"/>
        <v>0</v>
      </c>
      <c r="CH149" s="236">
        <f t="shared" si="512"/>
        <v>0</v>
      </c>
      <c r="CI149" s="236">
        <f t="shared" si="512"/>
        <v>0</v>
      </c>
      <c r="CJ149" s="99"/>
      <c r="CK149" s="99"/>
      <c r="CL149" s="99"/>
      <c r="CM149" s="99"/>
      <c r="CN149" s="99"/>
      <c r="CO149" s="114"/>
      <c r="DA149" s="99"/>
      <c r="DC149" s="7"/>
    </row>
    <row r="150" spans="1:108" s="20" customFormat="1" ht="65.25" hidden="1" customHeight="1">
      <c r="A150" s="114" t="s">
        <v>35</v>
      </c>
      <c r="B150" s="214" t="s">
        <v>1274</v>
      </c>
      <c r="C150" s="114"/>
      <c r="D150" s="216"/>
      <c r="E150" s="114">
        <f>E165+E167</f>
        <v>0</v>
      </c>
      <c r="F150" s="114"/>
      <c r="G150" s="114"/>
      <c r="H150" s="114"/>
      <c r="I150" s="114"/>
      <c r="J150" s="236">
        <f>J151+J154+J157</f>
        <v>1450026</v>
      </c>
      <c r="K150" s="236">
        <f t="shared" ref="K150:BV150" si="513">K151+K154+K157</f>
        <v>306606</v>
      </c>
      <c r="L150" s="236">
        <f t="shared" si="513"/>
        <v>0</v>
      </c>
      <c r="M150" s="236">
        <f t="shared" si="513"/>
        <v>0</v>
      </c>
      <c r="N150" s="236">
        <f t="shared" si="513"/>
        <v>0</v>
      </c>
      <c r="O150" s="236">
        <f t="shared" si="513"/>
        <v>0</v>
      </c>
      <c r="P150" s="236">
        <f t="shared" si="513"/>
        <v>0</v>
      </c>
      <c r="Q150" s="236">
        <f t="shared" si="513"/>
        <v>0</v>
      </c>
      <c r="R150" s="236">
        <f t="shared" si="513"/>
        <v>0</v>
      </c>
      <c r="S150" s="236">
        <f t="shared" si="513"/>
        <v>0</v>
      </c>
      <c r="T150" s="236">
        <f t="shared" si="513"/>
        <v>0</v>
      </c>
      <c r="U150" s="236">
        <f t="shared" si="513"/>
        <v>0</v>
      </c>
      <c r="V150" s="236">
        <f t="shared" si="513"/>
        <v>0</v>
      </c>
      <c r="W150" s="236">
        <f t="shared" si="513"/>
        <v>0</v>
      </c>
      <c r="X150" s="236">
        <f t="shared" si="513"/>
        <v>0</v>
      </c>
      <c r="Y150" s="236">
        <f t="shared" si="513"/>
        <v>0</v>
      </c>
      <c r="Z150" s="236">
        <f t="shared" si="513"/>
        <v>0</v>
      </c>
      <c r="AA150" s="236">
        <f t="shared" si="513"/>
        <v>0</v>
      </c>
      <c r="AB150" s="236">
        <f t="shared" si="513"/>
        <v>0</v>
      </c>
      <c r="AC150" s="236">
        <f t="shared" si="513"/>
        <v>0</v>
      </c>
      <c r="AD150" s="236">
        <f t="shared" si="513"/>
        <v>0</v>
      </c>
      <c r="AE150" s="236">
        <f t="shared" si="513"/>
        <v>0</v>
      </c>
      <c r="AF150" s="236">
        <f t="shared" si="513"/>
        <v>0</v>
      </c>
      <c r="AG150" s="236">
        <f t="shared" si="513"/>
        <v>0</v>
      </c>
      <c r="AH150" s="236">
        <f t="shared" si="513"/>
        <v>0</v>
      </c>
      <c r="AI150" s="236">
        <f t="shared" si="513"/>
        <v>0</v>
      </c>
      <c r="AJ150" s="236">
        <f t="shared" si="513"/>
        <v>0</v>
      </c>
      <c r="AK150" s="236">
        <f t="shared" si="513"/>
        <v>0</v>
      </c>
      <c r="AL150" s="236">
        <f t="shared" si="513"/>
        <v>0</v>
      </c>
      <c r="AM150" s="236">
        <f t="shared" si="513"/>
        <v>0</v>
      </c>
      <c r="AN150" s="236">
        <f t="shared" si="513"/>
        <v>0</v>
      </c>
      <c r="AO150" s="236">
        <f t="shared" si="513"/>
        <v>0</v>
      </c>
      <c r="AP150" s="236">
        <f t="shared" si="513"/>
        <v>0</v>
      </c>
      <c r="AQ150" s="236">
        <f t="shared" si="513"/>
        <v>0</v>
      </c>
      <c r="AR150" s="236">
        <f t="shared" si="513"/>
        <v>0</v>
      </c>
      <c r="AS150" s="236">
        <f t="shared" si="513"/>
        <v>0</v>
      </c>
      <c r="AT150" s="236">
        <f t="shared" si="513"/>
        <v>0</v>
      </c>
      <c r="AU150" s="236">
        <f t="shared" si="513"/>
        <v>0</v>
      </c>
      <c r="AV150" s="236">
        <f t="shared" si="513"/>
        <v>0</v>
      </c>
      <c r="AW150" s="236">
        <f t="shared" si="513"/>
        <v>0</v>
      </c>
      <c r="AX150" s="236">
        <f t="shared" si="513"/>
        <v>0</v>
      </c>
      <c r="AY150" s="236">
        <f t="shared" si="513"/>
        <v>0</v>
      </c>
      <c r="AZ150" s="236">
        <f t="shared" si="513"/>
        <v>0</v>
      </c>
      <c r="BA150" s="236">
        <f t="shared" si="513"/>
        <v>0</v>
      </c>
      <c r="BB150" s="236">
        <f t="shared" si="513"/>
        <v>0</v>
      </c>
      <c r="BC150" s="236">
        <f t="shared" si="513"/>
        <v>0</v>
      </c>
      <c r="BD150" s="236">
        <f t="shared" si="513"/>
        <v>0</v>
      </c>
      <c r="BE150" s="236">
        <f t="shared" si="513"/>
        <v>0</v>
      </c>
      <c r="BF150" s="236">
        <f t="shared" si="513"/>
        <v>0</v>
      </c>
      <c r="BG150" s="236">
        <f t="shared" si="513"/>
        <v>0</v>
      </c>
      <c r="BH150" s="236">
        <f t="shared" si="513"/>
        <v>0</v>
      </c>
      <c r="BI150" s="236">
        <f t="shared" si="513"/>
        <v>0</v>
      </c>
      <c r="BJ150" s="236">
        <f t="shared" si="513"/>
        <v>0</v>
      </c>
      <c r="BK150" s="236">
        <f t="shared" si="513"/>
        <v>0</v>
      </c>
      <c r="BL150" s="236">
        <f t="shared" si="513"/>
        <v>0</v>
      </c>
      <c r="BM150" s="236">
        <f t="shared" si="513"/>
        <v>0</v>
      </c>
      <c r="BN150" s="236">
        <f t="shared" si="513"/>
        <v>0</v>
      </c>
      <c r="BO150" s="236">
        <f t="shared" si="513"/>
        <v>0</v>
      </c>
      <c r="BP150" s="236">
        <f t="shared" si="513"/>
        <v>0</v>
      </c>
      <c r="BQ150" s="236">
        <f t="shared" si="513"/>
        <v>0</v>
      </c>
      <c r="BR150" s="236">
        <f t="shared" si="513"/>
        <v>0</v>
      </c>
      <c r="BS150" s="236">
        <f t="shared" si="513"/>
        <v>0</v>
      </c>
      <c r="BT150" s="236">
        <f t="shared" si="513"/>
        <v>0</v>
      </c>
      <c r="BU150" s="236">
        <f t="shared" si="513"/>
        <v>0</v>
      </c>
      <c r="BV150" s="236">
        <f t="shared" si="513"/>
        <v>0</v>
      </c>
      <c r="BW150" s="236">
        <f t="shared" ref="BW150:CA150" si="514">BW151+BW154+BW157</f>
        <v>0</v>
      </c>
      <c r="BX150" s="236">
        <f t="shared" si="514"/>
        <v>1127020</v>
      </c>
      <c r="BY150" s="236">
        <f t="shared" si="514"/>
        <v>0</v>
      </c>
      <c r="BZ150" s="236">
        <f t="shared" si="514"/>
        <v>0</v>
      </c>
      <c r="CA150" s="236">
        <f t="shared" si="514"/>
        <v>0</v>
      </c>
      <c r="CB150" s="236">
        <f>CB151+CB154+CB157</f>
        <v>0</v>
      </c>
      <c r="CC150" s="236">
        <f t="shared" ref="CC150" si="515">CC151+CC154+CC157</f>
        <v>0</v>
      </c>
      <c r="CD150" s="236">
        <f t="shared" ref="CD150" si="516">CD151+CD154+CD157</f>
        <v>0</v>
      </c>
      <c r="CE150" s="236">
        <f t="shared" ref="CE150" si="517">CE151+CE154+CE157</f>
        <v>100000</v>
      </c>
      <c r="CF150" s="236">
        <f t="shared" ref="CF150" si="518">CF151+CF154+CF157</f>
        <v>100000</v>
      </c>
      <c r="CG150" s="236">
        <f t="shared" ref="CG150" si="519">CG151+CG154+CG157</f>
        <v>0</v>
      </c>
      <c r="CH150" s="236">
        <f t="shared" ref="CH150" si="520">CH151+CH154+CH157</f>
        <v>0</v>
      </c>
      <c r="CI150" s="236">
        <f t="shared" ref="CI150" si="521">CI151+CI154+CI157</f>
        <v>0</v>
      </c>
      <c r="CJ150" s="236" t="e">
        <f>#REF!+CJ167</f>
        <v>#REF!</v>
      </c>
      <c r="CK150" s="236"/>
      <c r="CL150" s="236"/>
      <c r="CM150" s="538"/>
      <c r="CN150" s="236" t="e">
        <f>#REF!+CN165+CN167</f>
        <v>#REF!</v>
      </c>
      <c r="CO150" s="114"/>
      <c r="CP150" s="285"/>
      <c r="CQ150" s="8"/>
      <c r="CS150" s="7"/>
      <c r="CV150" s="7"/>
      <c r="DA150" s="236"/>
      <c r="DB150" s="146"/>
      <c r="DC150" s="7"/>
      <c r="DD150" s="7"/>
    </row>
    <row r="151" spans="1:108" s="20" customFormat="1" ht="39" hidden="1" customHeight="1">
      <c r="A151" s="114">
        <v>1</v>
      </c>
      <c r="B151" s="214" t="s">
        <v>171</v>
      </c>
      <c r="C151" s="114"/>
      <c r="D151" s="216"/>
      <c r="E151" s="114"/>
      <c r="F151" s="114"/>
      <c r="G151" s="114"/>
      <c r="H151" s="114"/>
      <c r="I151" s="114"/>
      <c r="J151" s="236">
        <f>J152</f>
        <v>30000</v>
      </c>
      <c r="K151" s="236">
        <f t="shared" ref="K151:BV152" si="522">K152</f>
        <v>29000</v>
      </c>
      <c r="L151" s="236">
        <f t="shared" si="522"/>
        <v>0</v>
      </c>
      <c r="M151" s="236">
        <f t="shared" si="522"/>
        <v>0</v>
      </c>
      <c r="N151" s="236">
        <f t="shared" si="522"/>
        <v>0</v>
      </c>
      <c r="O151" s="236">
        <f t="shared" si="522"/>
        <v>0</v>
      </c>
      <c r="P151" s="236">
        <f t="shared" si="522"/>
        <v>0</v>
      </c>
      <c r="Q151" s="236">
        <f t="shared" si="522"/>
        <v>0</v>
      </c>
      <c r="R151" s="236">
        <f t="shared" si="522"/>
        <v>0</v>
      </c>
      <c r="S151" s="236">
        <f t="shared" si="522"/>
        <v>0</v>
      </c>
      <c r="T151" s="236">
        <f t="shared" si="522"/>
        <v>0</v>
      </c>
      <c r="U151" s="236">
        <f t="shared" si="522"/>
        <v>0</v>
      </c>
      <c r="V151" s="236">
        <f t="shared" si="522"/>
        <v>0</v>
      </c>
      <c r="W151" s="236">
        <f t="shared" si="522"/>
        <v>0</v>
      </c>
      <c r="X151" s="236">
        <f t="shared" si="522"/>
        <v>0</v>
      </c>
      <c r="Y151" s="236">
        <f t="shared" si="522"/>
        <v>0</v>
      </c>
      <c r="Z151" s="236">
        <f t="shared" si="522"/>
        <v>0</v>
      </c>
      <c r="AA151" s="236">
        <f t="shared" si="522"/>
        <v>0</v>
      </c>
      <c r="AB151" s="236">
        <f t="shared" si="522"/>
        <v>0</v>
      </c>
      <c r="AC151" s="236">
        <f t="shared" si="522"/>
        <v>0</v>
      </c>
      <c r="AD151" s="236">
        <f t="shared" si="522"/>
        <v>0</v>
      </c>
      <c r="AE151" s="236">
        <f t="shared" si="522"/>
        <v>0</v>
      </c>
      <c r="AF151" s="236">
        <f t="shared" si="522"/>
        <v>0</v>
      </c>
      <c r="AG151" s="236">
        <f t="shared" si="522"/>
        <v>0</v>
      </c>
      <c r="AH151" s="236">
        <f t="shared" si="522"/>
        <v>0</v>
      </c>
      <c r="AI151" s="236">
        <f t="shared" si="522"/>
        <v>0</v>
      </c>
      <c r="AJ151" s="236">
        <f t="shared" si="522"/>
        <v>0</v>
      </c>
      <c r="AK151" s="236">
        <f t="shared" si="522"/>
        <v>0</v>
      </c>
      <c r="AL151" s="236">
        <f t="shared" si="522"/>
        <v>0</v>
      </c>
      <c r="AM151" s="236">
        <f t="shared" si="522"/>
        <v>0</v>
      </c>
      <c r="AN151" s="236">
        <f t="shared" si="522"/>
        <v>0</v>
      </c>
      <c r="AO151" s="236">
        <f t="shared" si="522"/>
        <v>0</v>
      </c>
      <c r="AP151" s="236">
        <f t="shared" si="522"/>
        <v>0</v>
      </c>
      <c r="AQ151" s="236">
        <f t="shared" si="522"/>
        <v>0</v>
      </c>
      <c r="AR151" s="236">
        <f t="shared" si="522"/>
        <v>0</v>
      </c>
      <c r="AS151" s="236">
        <f t="shared" si="522"/>
        <v>0</v>
      </c>
      <c r="AT151" s="236">
        <f t="shared" si="522"/>
        <v>0</v>
      </c>
      <c r="AU151" s="236">
        <f t="shared" si="522"/>
        <v>0</v>
      </c>
      <c r="AV151" s="236">
        <f t="shared" si="522"/>
        <v>0</v>
      </c>
      <c r="AW151" s="236">
        <f t="shared" si="522"/>
        <v>0</v>
      </c>
      <c r="AX151" s="236">
        <f t="shared" si="522"/>
        <v>0</v>
      </c>
      <c r="AY151" s="236">
        <f t="shared" si="522"/>
        <v>0</v>
      </c>
      <c r="AZ151" s="236">
        <f t="shared" si="522"/>
        <v>0</v>
      </c>
      <c r="BA151" s="236">
        <f t="shared" si="522"/>
        <v>0</v>
      </c>
      <c r="BB151" s="236">
        <f t="shared" si="522"/>
        <v>0</v>
      </c>
      <c r="BC151" s="236">
        <f t="shared" si="522"/>
        <v>0</v>
      </c>
      <c r="BD151" s="236">
        <f t="shared" si="522"/>
        <v>0</v>
      </c>
      <c r="BE151" s="236">
        <f t="shared" si="522"/>
        <v>0</v>
      </c>
      <c r="BF151" s="236">
        <f t="shared" si="522"/>
        <v>0</v>
      </c>
      <c r="BG151" s="236">
        <f t="shared" si="522"/>
        <v>0</v>
      </c>
      <c r="BH151" s="236">
        <f t="shared" si="522"/>
        <v>0</v>
      </c>
      <c r="BI151" s="236">
        <f t="shared" si="522"/>
        <v>0</v>
      </c>
      <c r="BJ151" s="236">
        <f t="shared" si="522"/>
        <v>0</v>
      </c>
      <c r="BK151" s="236">
        <f t="shared" si="522"/>
        <v>0</v>
      </c>
      <c r="BL151" s="236">
        <f t="shared" si="522"/>
        <v>0</v>
      </c>
      <c r="BM151" s="236">
        <f t="shared" si="522"/>
        <v>0</v>
      </c>
      <c r="BN151" s="236">
        <f t="shared" si="522"/>
        <v>0</v>
      </c>
      <c r="BO151" s="236">
        <f t="shared" si="522"/>
        <v>0</v>
      </c>
      <c r="BP151" s="236">
        <f t="shared" si="522"/>
        <v>0</v>
      </c>
      <c r="BQ151" s="236">
        <f t="shared" si="522"/>
        <v>0</v>
      </c>
      <c r="BR151" s="236">
        <f t="shared" si="522"/>
        <v>0</v>
      </c>
      <c r="BS151" s="236">
        <f t="shared" si="522"/>
        <v>0</v>
      </c>
      <c r="BT151" s="236">
        <f t="shared" si="522"/>
        <v>0</v>
      </c>
      <c r="BU151" s="236">
        <f t="shared" si="522"/>
        <v>0</v>
      </c>
      <c r="BV151" s="236">
        <f t="shared" si="522"/>
        <v>0</v>
      </c>
      <c r="BW151" s="236">
        <f t="shared" ref="BW151:CI152" si="523">BW152</f>
        <v>0</v>
      </c>
      <c r="BX151" s="236">
        <f t="shared" si="523"/>
        <v>18000</v>
      </c>
      <c r="BY151" s="236">
        <f t="shared" si="523"/>
        <v>0</v>
      </c>
      <c r="BZ151" s="236">
        <f t="shared" si="523"/>
        <v>0</v>
      </c>
      <c r="CA151" s="236">
        <f t="shared" si="523"/>
        <v>0</v>
      </c>
      <c r="CB151" s="236">
        <f t="shared" si="523"/>
        <v>0</v>
      </c>
      <c r="CC151" s="236">
        <f t="shared" si="523"/>
        <v>0</v>
      </c>
      <c r="CD151" s="236">
        <f t="shared" si="523"/>
        <v>0</v>
      </c>
      <c r="CE151" s="236">
        <f t="shared" si="523"/>
        <v>2500</v>
      </c>
      <c r="CF151" s="236">
        <f t="shared" si="523"/>
        <v>2500</v>
      </c>
      <c r="CG151" s="236">
        <f t="shared" si="523"/>
        <v>0</v>
      </c>
      <c r="CH151" s="236">
        <f t="shared" si="523"/>
        <v>0</v>
      </c>
      <c r="CI151" s="236">
        <f t="shared" si="523"/>
        <v>0</v>
      </c>
      <c r="CJ151" s="236"/>
      <c r="CK151" s="236"/>
      <c r="CL151" s="236"/>
      <c r="CM151" s="236"/>
      <c r="CN151" s="236"/>
      <c r="CO151" s="114"/>
      <c r="CP151" s="285"/>
      <c r="CQ151" s="8"/>
      <c r="CS151" s="7"/>
      <c r="CV151" s="7"/>
      <c r="DA151" s="236"/>
      <c r="DB151" s="146"/>
      <c r="DC151" s="7"/>
      <c r="DD151" s="7"/>
    </row>
    <row r="152" spans="1:108" s="20" customFormat="1" ht="43.5" hidden="1" customHeight="1">
      <c r="A152" s="114"/>
      <c r="B152" s="214" t="s">
        <v>1070</v>
      </c>
      <c r="C152" s="114"/>
      <c r="D152" s="216"/>
      <c r="E152" s="114"/>
      <c r="F152" s="114"/>
      <c r="G152" s="114"/>
      <c r="H152" s="114"/>
      <c r="I152" s="114"/>
      <c r="J152" s="236">
        <f>J153</f>
        <v>30000</v>
      </c>
      <c r="K152" s="236">
        <f t="shared" si="522"/>
        <v>29000</v>
      </c>
      <c r="L152" s="236">
        <f t="shared" si="522"/>
        <v>0</v>
      </c>
      <c r="M152" s="236">
        <f t="shared" si="522"/>
        <v>0</v>
      </c>
      <c r="N152" s="236">
        <f t="shared" si="522"/>
        <v>0</v>
      </c>
      <c r="O152" s="236">
        <f t="shared" si="522"/>
        <v>0</v>
      </c>
      <c r="P152" s="236">
        <f t="shared" si="522"/>
        <v>0</v>
      </c>
      <c r="Q152" s="236">
        <f t="shared" si="522"/>
        <v>0</v>
      </c>
      <c r="R152" s="236">
        <f t="shared" si="522"/>
        <v>0</v>
      </c>
      <c r="S152" s="236">
        <f t="shared" si="522"/>
        <v>0</v>
      </c>
      <c r="T152" s="236">
        <f t="shared" si="522"/>
        <v>0</v>
      </c>
      <c r="U152" s="236">
        <f t="shared" si="522"/>
        <v>0</v>
      </c>
      <c r="V152" s="236">
        <f t="shared" si="522"/>
        <v>0</v>
      </c>
      <c r="W152" s="236">
        <f t="shared" si="522"/>
        <v>0</v>
      </c>
      <c r="X152" s="236">
        <f t="shared" si="522"/>
        <v>0</v>
      </c>
      <c r="Y152" s="236">
        <f t="shared" si="522"/>
        <v>0</v>
      </c>
      <c r="Z152" s="236">
        <f t="shared" si="522"/>
        <v>0</v>
      </c>
      <c r="AA152" s="236">
        <f t="shared" si="522"/>
        <v>0</v>
      </c>
      <c r="AB152" s="236">
        <f t="shared" si="522"/>
        <v>0</v>
      </c>
      <c r="AC152" s="236">
        <f t="shared" si="522"/>
        <v>0</v>
      </c>
      <c r="AD152" s="236">
        <f t="shared" si="522"/>
        <v>0</v>
      </c>
      <c r="AE152" s="236">
        <f t="shared" si="522"/>
        <v>0</v>
      </c>
      <c r="AF152" s="236">
        <f t="shared" si="522"/>
        <v>0</v>
      </c>
      <c r="AG152" s="236">
        <f t="shared" si="522"/>
        <v>0</v>
      </c>
      <c r="AH152" s="236">
        <f t="shared" si="522"/>
        <v>0</v>
      </c>
      <c r="AI152" s="236">
        <f t="shared" si="522"/>
        <v>0</v>
      </c>
      <c r="AJ152" s="236">
        <f t="shared" si="522"/>
        <v>0</v>
      </c>
      <c r="AK152" s="236">
        <f t="shared" si="522"/>
        <v>0</v>
      </c>
      <c r="AL152" s="236">
        <f t="shared" si="522"/>
        <v>0</v>
      </c>
      <c r="AM152" s="236">
        <f t="shared" si="522"/>
        <v>0</v>
      </c>
      <c r="AN152" s="236">
        <f t="shared" si="522"/>
        <v>0</v>
      </c>
      <c r="AO152" s="236">
        <f t="shared" si="522"/>
        <v>0</v>
      </c>
      <c r="AP152" s="236">
        <f t="shared" si="522"/>
        <v>0</v>
      </c>
      <c r="AQ152" s="236">
        <f t="shared" si="522"/>
        <v>0</v>
      </c>
      <c r="AR152" s="236">
        <f t="shared" si="522"/>
        <v>0</v>
      </c>
      <c r="AS152" s="236">
        <f t="shared" si="522"/>
        <v>0</v>
      </c>
      <c r="AT152" s="236">
        <f t="shared" si="522"/>
        <v>0</v>
      </c>
      <c r="AU152" s="236">
        <f t="shared" si="522"/>
        <v>0</v>
      </c>
      <c r="AV152" s="236">
        <f t="shared" si="522"/>
        <v>0</v>
      </c>
      <c r="AW152" s="236">
        <f t="shared" si="522"/>
        <v>0</v>
      </c>
      <c r="AX152" s="236">
        <f t="shared" si="522"/>
        <v>0</v>
      </c>
      <c r="AY152" s="236">
        <f t="shared" si="522"/>
        <v>0</v>
      </c>
      <c r="AZ152" s="236">
        <f t="shared" si="522"/>
        <v>0</v>
      </c>
      <c r="BA152" s="236">
        <f t="shared" si="522"/>
        <v>0</v>
      </c>
      <c r="BB152" s="236">
        <f t="shared" si="522"/>
        <v>0</v>
      </c>
      <c r="BC152" s="236">
        <f t="shared" si="522"/>
        <v>0</v>
      </c>
      <c r="BD152" s="236">
        <f t="shared" si="522"/>
        <v>0</v>
      </c>
      <c r="BE152" s="236">
        <f t="shared" si="522"/>
        <v>0</v>
      </c>
      <c r="BF152" s="236">
        <f t="shared" si="522"/>
        <v>0</v>
      </c>
      <c r="BG152" s="236">
        <f t="shared" si="522"/>
        <v>0</v>
      </c>
      <c r="BH152" s="236">
        <f t="shared" si="522"/>
        <v>0</v>
      </c>
      <c r="BI152" s="236">
        <f t="shared" si="522"/>
        <v>0</v>
      </c>
      <c r="BJ152" s="236">
        <f t="shared" si="522"/>
        <v>0</v>
      </c>
      <c r="BK152" s="236">
        <f t="shared" si="522"/>
        <v>0</v>
      </c>
      <c r="BL152" s="236">
        <f t="shared" si="522"/>
        <v>0</v>
      </c>
      <c r="BM152" s="236">
        <f t="shared" si="522"/>
        <v>0</v>
      </c>
      <c r="BN152" s="236">
        <f t="shared" si="522"/>
        <v>0</v>
      </c>
      <c r="BO152" s="236">
        <f t="shared" si="522"/>
        <v>0</v>
      </c>
      <c r="BP152" s="236">
        <f t="shared" si="522"/>
        <v>0</v>
      </c>
      <c r="BQ152" s="236">
        <f t="shared" si="522"/>
        <v>0</v>
      </c>
      <c r="BR152" s="236">
        <f t="shared" si="522"/>
        <v>0</v>
      </c>
      <c r="BS152" s="236">
        <f t="shared" si="522"/>
        <v>0</v>
      </c>
      <c r="BT152" s="236">
        <f t="shared" si="522"/>
        <v>0</v>
      </c>
      <c r="BU152" s="236">
        <f t="shared" si="522"/>
        <v>0</v>
      </c>
      <c r="BV152" s="236">
        <f t="shared" si="522"/>
        <v>0</v>
      </c>
      <c r="BW152" s="236">
        <f t="shared" si="523"/>
        <v>0</v>
      </c>
      <c r="BX152" s="236">
        <f t="shared" si="523"/>
        <v>18000</v>
      </c>
      <c r="BY152" s="236">
        <f t="shared" si="523"/>
        <v>0</v>
      </c>
      <c r="BZ152" s="236">
        <f t="shared" si="523"/>
        <v>0</v>
      </c>
      <c r="CA152" s="236">
        <f t="shared" si="523"/>
        <v>0</v>
      </c>
      <c r="CB152" s="236">
        <f t="shared" si="523"/>
        <v>0</v>
      </c>
      <c r="CC152" s="236">
        <f t="shared" si="523"/>
        <v>0</v>
      </c>
      <c r="CD152" s="236">
        <f t="shared" si="523"/>
        <v>0</v>
      </c>
      <c r="CE152" s="236">
        <f t="shared" si="523"/>
        <v>2500</v>
      </c>
      <c r="CF152" s="236">
        <f t="shared" si="523"/>
        <v>2500</v>
      </c>
      <c r="CG152" s="236">
        <f t="shared" si="523"/>
        <v>0</v>
      </c>
      <c r="CH152" s="236">
        <f t="shared" si="523"/>
        <v>0</v>
      </c>
      <c r="CI152" s="236">
        <f t="shared" si="523"/>
        <v>0</v>
      </c>
      <c r="CJ152" s="236"/>
      <c r="CK152" s="236"/>
      <c r="CL152" s="236"/>
      <c r="CM152" s="236"/>
      <c r="CN152" s="236"/>
      <c r="CO152" s="114"/>
      <c r="CP152" s="285"/>
      <c r="CQ152" s="8"/>
      <c r="CS152" s="7"/>
      <c r="CV152" s="7"/>
      <c r="DA152" s="236"/>
      <c r="DB152" s="146"/>
      <c r="DC152" s="7"/>
      <c r="DD152" s="7"/>
    </row>
    <row r="153" spans="1:108" s="20" customFormat="1" ht="65.25" hidden="1" customHeight="1">
      <c r="A153" s="114"/>
      <c r="B153" s="217" t="s">
        <v>172</v>
      </c>
      <c r="C153" s="216" t="s">
        <v>105</v>
      </c>
      <c r="D153" s="216"/>
      <c r="E153" s="114"/>
      <c r="F153" s="114"/>
      <c r="G153" s="114"/>
      <c r="H153" s="216" t="s">
        <v>249</v>
      </c>
      <c r="I153" s="216" t="s">
        <v>1276</v>
      </c>
      <c r="J153" s="218">
        <v>30000</v>
      </c>
      <c r="K153" s="218">
        <v>29000</v>
      </c>
      <c r="L153" s="218"/>
      <c r="M153" s="218"/>
      <c r="N153" s="218"/>
      <c r="O153" s="218"/>
      <c r="P153" s="218"/>
      <c r="Q153" s="218"/>
      <c r="R153" s="218"/>
      <c r="S153" s="218"/>
      <c r="T153" s="218"/>
      <c r="U153" s="218"/>
      <c r="V153" s="218"/>
      <c r="W153" s="218"/>
      <c r="X153" s="218"/>
      <c r="Y153" s="218"/>
      <c r="Z153" s="218"/>
      <c r="AA153" s="218"/>
      <c r="AB153" s="218"/>
      <c r="AC153" s="218"/>
      <c r="AD153" s="218"/>
      <c r="AE153" s="218"/>
      <c r="AF153" s="218"/>
      <c r="AG153" s="218"/>
      <c r="AH153" s="218"/>
      <c r="AI153" s="218"/>
      <c r="AJ153" s="218"/>
      <c r="AK153" s="218"/>
      <c r="AL153" s="218"/>
      <c r="AM153" s="218"/>
      <c r="AN153" s="218"/>
      <c r="AO153" s="218"/>
      <c r="AP153" s="218"/>
      <c r="AQ153" s="218"/>
      <c r="AR153" s="218"/>
      <c r="AS153" s="218"/>
      <c r="AT153" s="218"/>
      <c r="AU153" s="218"/>
      <c r="AV153" s="218"/>
      <c r="AW153" s="218"/>
      <c r="AX153" s="218"/>
      <c r="AY153" s="218"/>
      <c r="AZ153" s="218"/>
      <c r="BA153" s="218"/>
      <c r="BB153" s="218"/>
      <c r="BC153" s="218"/>
      <c r="BD153" s="218"/>
      <c r="BE153" s="218"/>
      <c r="BF153" s="218"/>
      <c r="BG153" s="218"/>
      <c r="BH153" s="218"/>
      <c r="BI153" s="218"/>
      <c r="BJ153" s="218"/>
      <c r="BK153" s="218"/>
      <c r="BL153" s="218"/>
      <c r="BM153" s="218"/>
      <c r="BN153" s="218"/>
      <c r="BO153" s="218"/>
      <c r="BP153" s="218"/>
      <c r="BQ153" s="218"/>
      <c r="BR153" s="218"/>
      <c r="BS153" s="218"/>
      <c r="BT153" s="218"/>
      <c r="BU153" s="218"/>
      <c r="BV153" s="218"/>
      <c r="BW153" s="218"/>
      <c r="BX153" s="218">
        <v>18000</v>
      </c>
      <c r="BY153" s="218"/>
      <c r="BZ153" s="218"/>
      <c r="CA153" s="218"/>
      <c r="CB153" s="218"/>
      <c r="CC153" s="218"/>
      <c r="CD153" s="236"/>
      <c r="CE153" s="100">
        <f t="shared" ref="CE153:CE164" si="524">SUM(CF153:CI153)</f>
        <v>2500</v>
      </c>
      <c r="CF153" s="218">
        <v>2500</v>
      </c>
      <c r="CG153" s="218"/>
      <c r="CH153" s="218"/>
      <c r="CI153" s="218"/>
      <c r="CJ153" s="218"/>
      <c r="CK153" s="218"/>
      <c r="CL153" s="218"/>
      <c r="CM153" s="218"/>
      <c r="CN153" s="218"/>
      <c r="CO153" s="216" t="s">
        <v>173</v>
      </c>
      <c r="CP153" s="285"/>
      <c r="CQ153" s="8"/>
      <c r="CS153" s="7"/>
      <c r="CV153" s="7"/>
      <c r="DA153" s="236"/>
      <c r="DB153" s="146"/>
      <c r="DC153" s="7"/>
      <c r="DD153" s="7"/>
    </row>
    <row r="154" spans="1:108" s="20" customFormat="1" ht="45" hidden="1" customHeight="1">
      <c r="A154" s="114">
        <v>2</v>
      </c>
      <c r="B154" s="214" t="s">
        <v>78</v>
      </c>
      <c r="C154" s="114"/>
      <c r="D154" s="216"/>
      <c r="E154" s="114"/>
      <c r="F154" s="114"/>
      <c r="G154" s="114"/>
      <c r="H154" s="114"/>
      <c r="I154" s="114"/>
      <c r="J154" s="236">
        <f>J155</f>
        <v>1214514</v>
      </c>
      <c r="K154" s="236">
        <f t="shared" ref="K154:BV154" si="525">K155</f>
        <v>226262</v>
      </c>
      <c r="L154" s="236">
        <f t="shared" si="525"/>
        <v>0</v>
      </c>
      <c r="M154" s="236">
        <f t="shared" si="525"/>
        <v>0</v>
      </c>
      <c r="N154" s="236">
        <f t="shared" si="525"/>
        <v>0</v>
      </c>
      <c r="O154" s="236">
        <f t="shared" si="525"/>
        <v>0</v>
      </c>
      <c r="P154" s="236">
        <f t="shared" si="525"/>
        <v>0</v>
      </c>
      <c r="Q154" s="236">
        <f t="shared" si="525"/>
        <v>0</v>
      </c>
      <c r="R154" s="236">
        <f t="shared" si="525"/>
        <v>0</v>
      </c>
      <c r="S154" s="236">
        <f t="shared" si="525"/>
        <v>0</v>
      </c>
      <c r="T154" s="236">
        <f t="shared" si="525"/>
        <v>0</v>
      </c>
      <c r="U154" s="236">
        <f t="shared" si="525"/>
        <v>0</v>
      </c>
      <c r="V154" s="236">
        <f t="shared" si="525"/>
        <v>0</v>
      </c>
      <c r="W154" s="236">
        <f t="shared" si="525"/>
        <v>0</v>
      </c>
      <c r="X154" s="236">
        <f t="shared" si="525"/>
        <v>0</v>
      </c>
      <c r="Y154" s="236">
        <f t="shared" si="525"/>
        <v>0</v>
      </c>
      <c r="Z154" s="236">
        <f t="shared" si="525"/>
        <v>0</v>
      </c>
      <c r="AA154" s="236">
        <f t="shared" si="525"/>
        <v>0</v>
      </c>
      <c r="AB154" s="236">
        <f t="shared" si="525"/>
        <v>0</v>
      </c>
      <c r="AC154" s="236">
        <f t="shared" si="525"/>
        <v>0</v>
      </c>
      <c r="AD154" s="236">
        <f t="shared" si="525"/>
        <v>0</v>
      </c>
      <c r="AE154" s="236">
        <f t="shared" si="525"/>
        <v>0</v>
      </c>
      <c r="AF154" s="236">
        <f t="shared" si="525"/>
        <v>0</v>
      </c>
      <c r="AG154" s="236">
        <f t="shared" si="525"/>
        <v>0</v>
      </c>
      <c r="AH154" s="236">
        <f t="shared" si="525"/>
        <v>0</v>
      </c>
      <c r="AI154" s="236">
        <f t="shared" si="525"/>
        <v>0</v>
      </c>
      <c r="AJ154" s="236">
        <f t="shared" si="525"/>
        <v>0</v>
      </c>
      <c r="AK154" s="236">
        <f t="shared" si="525"/>
        <v>0</v>
      </c>
      <c r="AL154" s="236">
        <f t="shared" si="525"/>
        <v>0</v>
      </c>
      <c r="AM154" s="236">
        <f t="shared" si="525"/>
        <v>0</v>
      </c>
      <c r="AN154" s="236">
        <f t="shared" si="525"/>
        <v>0</v>
      </c>
      <c r="AO154" s="236">
        <f t="shared" si="525"/>
        <v>0</v>
      </c>
      <c r="AP154" s="236">
        <f t="shared" si="525"/>
        <v>0</v>
      </c>
      <c r="AQ154" s="236">
        <f t="shared" si="525"/>
        <v>0</v>
      </c>
      <c r="AR154" s="236">
        <f t="shared" si="525"/>
        <v>0</v>
      </c>
      <c r="AS154" s="236">
        <f t="shared" si="525"/>
        <v>0</v>
      </c>
      <c r="AT154" s="236">
        <f t="shared" si="525"/>
        <v>0</v>
      </c>
      <c r="AU154" s="236">
        <f t="shared" si="525"/>
        <v>0</v>
      </c>
      <c r="AV154" s="236">
        <f t="shared" si="525"/>
        <v>0</v>
      </c>
      <c r="AW154" s="236">
        <f t="shared" si="525"/>
        <v>0</v>
      </c>
      <c r="AX154" s="236">
        <f t="shared" si="525"/>
        <v>0</v>
      </c>
      <c r="AY154" s="236">
        <f t="shared" si="525"/>
        <v>0</v>
      </c>
      <c r="AZ154" s="236">
        <f t="shared" si="525"/>
        <v>0</v>
      </c>
      <c r="BA154" s="236">
        <f t="shared" si="525"/>
        <v>0</v>
      </c>
      <c r="BB154" s="236">
        <f t="shared" si="525"/>
        <v>0</v>
      </c>
      <c r="BC154" s="236">
        <f t="shared" si="525"/>
        <v>0</v>
      </c>
      <c r="BD154" s="236">
        <f t="shared" si="525"/>
        <v>0</v>
      </c>
      <c r="BE154" s="236">
        <f t="shared" si="525"/>
        <v>0</v>
      </c>
      <c r="BF154" s="236">
        <f t="shared" si="525"/>
        <v>0</v>
      </c>
      <c r="BG154" s="236">
        <f t="shared" si="525"/>
        <v>0</v>
      </c>
      <c r="BH154" s="236">
        <f t="shared" si="525"/>
        <v>0</v>
      </c>
      <c r="BI154" s="236">
        <f t="shared" si="525"/>
        <v>0</v>
      </c>
      <c r="BJ154" s="236">
        <f t="shared" si="525"/>
        <v>0</v>
      </c>
      <c r="BK154" s="236">
        <f t="shared" si="525"/>
        <v>0</v>
      </c>
      <c r="BL154" s="236">
        <f t="shared" si="525"/>
        <v>0</v>
      </c>
      <c r="BM154" s="236">
        <f t="shared" si="525"/>
        <v>0</v>
      </c>
      <c r="BN154" s="236">
        <f t="shared" si="525"/>
        <v>0</v>
      </c>
      <c r="BO154" s="236">
        <f t="shared" si="525"/>
        <v>0</v>
      </c>
      <c r="BP154" s="236">
        <f t="shared" si="525"/>
        <v>0</v>
      </c>
      <c r="BQ154" s="236">
        <f t="shared" si="525"/>
        <v>0</v>
      </c>
      <c r="BR154" s="236">
        <f t="shared" si="525"/>
        <v>0</v>
      </c>
      <c r="BS154" s="236">
        <f t="shared" si="525"/>
        <v>0</v>
      </c>
      <c r="BT154" s="236">
        <f t="shared" si="525"/>
        <v>0</v>
      </c>
      <c r="BU154" s="236">
        <f t="shared" si="525"/>
        <v>0</v>
      </c>
      <c r="BV154" s="236">
        <f t="shared" si="525"/>
        <v>0</v>
      </c>
      <c r="BW154" s="236">
        <f t="shared" ref="BW154:CI154" si="526">BW155</f>
        <v>0</v>
      </c>
      <c r="BX154" s="236">
        <f t="shared" si="526"/>
        <v>1038087</v>
      </c>
      <c r="BY154" s="236">
        <f t="shared" si="526"/>
        <v>0</v>
      </c>
      <c r="BZ154" s="236">
        <f t="shared" si="526"/>
        <v>0</v>
      </c>
      <c r="CA154" s="236">
        <f t="shared" si="526"/>
        <v>0</v>
      </c>
      <c r="CB154" s="236">
        <f t="shared" si="526"/>
        <v>0</v>
      </c>
      <c r="CC154" s="236">
        <f t="shared" si="526"/>
        <v>0</v>
      </c>
      <c r="CD154" s="236">
        <f t="shared" si="526"/>
        <v>0</v>
      </c>
      <c r="CE154" s="236">
        <f t="shared" si="526"/>
        <v>96262</v>
      </c>
      <c r="CF154" s="236">
        <f t="shared" si="526"/>
        <v>96262</v>
      </c>
      <c r="CG154" s="236">
        <f t="shared" si="526"/>
        <v>0</v>
      </c>
      <c r="CH154" s="236">
        <f t="shared" si="526"/>
        <v>0</v>
      </c>
      <c r="CI154" s="236">
        <f t="shared" si="526"/>
        <v>0</v>
      </c>
      <c r="CJ154" s="218"/>
      <c r="CK154" s="218"/>
      <c r="CL154" s="218"/>
      <c r="CM154" s="218"/>
      <c r="CN154" s="218"/>
      <c r="CO154" s="216"/>
      <c r="CP154" s="285"/>
      <c r="CQ154" s="8"/>
      <c r="CS154" s="7"/>
      <c r="CV154" s="7"/>
      <c r="DA154" s="236"/>
      <c r="DB154" s="146"/>
      <c r="DC154" s="7"/>
      <c r="DD154" s="7"/>
    </row>
    <row r="155" spans="1:108" s="20" customFormat="1" ht="65.25" hidden="1" customHeight="1">
      <c r="A155" s="114"/>
      <c r="B155" s="214" t="s">
        <v>1070</v>
      </c>
      <c r="C155" s="114"/>
      <c r="D155" s="216"/>
      <c r="E155" s="114"/>
      <c r="F155" s="114"/>
      <c r="G155" s="114"/>
      <c r="H155" s="114"/>
      <c r="I155" s="114"/>
      <c r="J155" s="236">
        <f>J156</f>
        <v>1214514</v>
      </c>
      <c r="K155" s="236">
        <f t="shared" ref="K155:BV155" si="527">K156</f>
        <v>226262</v>
      </c>
      <c r="L155" s="236">
        <f t="shared" si="527"/>
        <v>0</v>
      </c>
      <c r="M155" s="236">
        <f t="shared" si="527"/>
        <v>0</v>
      </c>
      <c r="N155" s="236">
        <f t="shared" si="527"/>
        <v>0</v>
      </c>
      <c r="O155" s="236">
        <f t="shared" si="527"/>
        <v>0</v>
      </c>
      <c r="P155" s="236">
        <f t="shared" si="527"/>
        <v>0</v>
      </c>
      <c r="Q155" s="236">
        <f t="shared" si="527"/>
        <v>0</v>
      </c>
      <c r="R155" s="236">
        <f t="shared" si="527"/>
        <v>0</v>
      </c>
      <c r="S155" s="236">
        <f t="shared" si="527"/>
        <v>0</v>
      </c>
      <c r="T155" s="236">
        <f t="shared" si="527"/>
        <v>0</v>
      </c>
      <c r="U155" s="236">
        <f t="shared" si="527"/>
        <v>0</v>
      </c>
      <c r="V155" s="236">
        <f t="shared" si="527"/>
        <v>0</v>
      </c>
      <c r="W155" s="236">
        <f t="shared" si="527"/>
        <v>0</v>
      </c>
      <c r="X155" s="236">
        <f t="shared" si="527"/>
        <v>0</v>
      </c>
      <c r="Y155" s="236">
        <f t="shared" si="527"/>
        <v>0</v>
      </c>
      <c r="Z155" s="236">
        <f t="shared" si="527"/>
        <v>0</v>
      </c>
      <c r="AA155" s="236">
        <f t="shared" si="527"/>
        <v>0</v>
      </c>
      <c r="AB155" s="236">
        <f t="shared" si="527"/>
        <v>0</v>
      </c>
      <c r="AC155" s="236">
        <f t="shared" si="527"/>
        <v>0</v>
      </c>
      <c r="AD155" s="236">
        <f t="shared" si="527"/>
        <v>0</v>
      </c>
      <c r="AE155" s="236">
        <f t="shared" si="527"/>
        <v>0</v>
      </c>
      <c r="AF155" s="236">
        <f t="shared" si="527"/>
        <v>0</v>
      </c>
      <c r="AG155" s="236">
        <f t="shared" si="527"/>
        <v>0</v>
      </c>
      <c r="AH155" s="236">
        <f t="shared" si="527"/>
        <v>0</v>
      </c>
      <c r="AI155" s="236">
        <f t="shared" si="527"/>
        <v>0</v>
      </c>
      <c r="AJ155" s="236">
        <f t="shared" si="527"/>
        <v>0</v>
      </c>
      <c r="AK155" s="236">
        <f t="shared" si="527"/>
        <v>0</v>
      </c>
      <c r="AL155" s="236">
        <f t="shared" si="527"/>
        <v>0</v>
      </c>
      <c r="AM155" s="236">
        <f t="shared" si="527"/>
        <v>0</v>
      </c>
      <c r="AN155" s="236">
        <f t="shared" si="527"/>
        <v>0</v>
      </c>
      <c r="AO155" s="236">
        <f t="shared" si="527"/>
        <v>0</v>
      </c>
      <c r="AP155" s="236">
        <f t="shared" si="527"/>
        <v>0</v>
      </c>
      <c r="AQ155" s="236">
        <f t="shared" si="527"/>
        <v>0</v>
      </c>
      <c r="AR155" s="236">
        <f t="shared" si="527"/>
        <v>0</v>
      </c>
      <c r="AS155" s="236">
        <f t="shared" si="527"/>
        <v>0</v>
      </c>
      <c r="AT155" s="236">
        <f t="shared" si="527"/>
        <v>0</v>
      </c>
      <c r="AU155" s="236">
        <f t="shared" si="527"/>
        <v>0</v>
      </c>
      <c r="AV155" s="236">
        <f t="shared" si="527"/>
        <v>0</v>
      </c>
      <c r="AW155" s="236">
        <f t="shared" si="527"/>
        <v>0</v>
      </c>
      <c r="AX155" s="236">
        <f t="shared" si="527"/>
        <v>0</v>
      </c>
      <c r="AY155" s="236">
        <f t="shared" si="527"/>
        <v>0</v>
      </c>
      <c r="AZ155" s="236">
        <f t="shared" si="527"/>
        <v>0</v>
      </c>
      <c r="BA155" s="236">
        <f t="shared" si="527"/>
        <v>0</v>
      </c>
      <c r="BB155" s="236">
        <f t="shared" si="527"/>
        <v>0</v>
      </c>
      <c r="BC155" s="236">
        <f t="shared" si="527"/>
        <v>0</v>
      </c>
      <c r="BD155" s="236">
        <f t="shared" si="527"/>
        <v>0</v>
      </c>
      <c r="BE155" s="236">
        <f t="shared" si="527"/>
        <v>0</v>
      </c>
      <c r="BF155" s="236">
        <f t="shared" si="527"/>
        <v>0</v>
      </c>
      <c r="BG155" s="236">
        <f t="shared" si="527"/>
        <v>0</v>
      </c>
      <c r="BH155" s="236">
        <f t="shared" si="527"/>
        <v>0</v>
      </c>
      <c r="BI155" s="236">
        <f t="shared" si="527"/>
        <v>0</v>
      </c>
      <c r="BJ155" s="236">
        <f t="shared" si="527"/>
        <v>0</v>
      </c>
      <c r="BK155" s="236">
        <f t="shared" si="527"/>
        <v>0</v>
      </c>
      <c r="BL155" s="236">
        <f t="shared" si="527"/>
        <v>0</v>
      </c>
      <c r="BM155" s="236">
        <f t="shared" si="527"/>
        <v>0</v>
      </c>
      <c r="BN155" s="236">
        <f t="shared" si="527"/>
        <v>0</v>
      </c>
      <c r="BO155" s="236">
        <f t="shared" si="527"/>
        <v>0</v>
      </c>
      <c r="BP155" s="236">
        <f t="shared" si="527"/>
        <v>0</v>
      </c>
      <c r="BQ155" s="236">
        <f t="shared" si="527"/>
        <v>0</v>
      </c>
      <c r="BR155" s="236">
        <f t="shared" si="527"/>
        <v>0</v>
      </c>
      <c r="BS155" s="236">
        <f t="shared" si="527"/>
        <v>0</v>
      </c>
      <c r="BT155" s="236">
        <f t="shared" si="527"/>
        <v>0</v>
      </c>
      <c r="BU155" s="236">
        <f t="shared" si="527"/>
        <v>0</v>
      </c>
      <c r="BV155" s="236">
        <f t="shared" si="527"/>
        <v>0</v>
      </c>
      <c r="BW155" s="236">
        <f t="shared" ref="BW155:CI155" si="528">BW156</f>
        <v>0</v>
      </c>
      <c r="BX155" s="236">
        <f t="shared" si="528"/>
        <v>1038087</v>
      </c>
      <c r="BY155" s="236">
        <f t="shared" si="528"/>
        <v>0</v>
      </c>
      <c r="BZ155" s="236">
        <f t="shared" si="528"/>
        <v>0</v>
      </c>
      <c r="CA155" s="236">
        <f t="shared" si="528"/>
        <v>0</v>
      </c>
      <c r="CB155" s="236">
        <f t="shared" si="528"/>
        <v>0</v>
      </c>
      <c r="CC155" s="236">
        <f t="shared" si="528"/>
        <v>0</v>
      </c>
      <c r="CD155" s="236">
        <f t="shared" si="528"/>
        <v>0</v>
      </c>
      <c r="CE155" s="236">
        <f t="shared" si="528"/>
        <v>96262</v>
      </c>
      <c r="CF155" s="236">
        <f t="shared" si="528"/>
        <v>96262</v>
      </c>
      <c r="CG155" s="236">
        <f t="shared" si="528"/>
        <v>0</v>
      </c>
      <c r="CH155" s="236">
        <f t="shared" si="528"/>
        <v>0</v>
      </c>
      <c r="CI155" s="236">
        <f t="shared" si="528"/>
        <v>0</v>
      </c>
      <c r="CJ155" s="218"/>
      <c r="CK155" s="218"/>
      <c r="CL155" s="218"/>
      <c r="CM155" s="218"/>
      <c r="CN155" s="218"/>
      <c r="CO155" s="216"/>
      <c r="CP155" s="285"/>
      <c r="CQ155" s="8"/>
      <c r="CS155" s="7"/>
      <c r="CV155" s="7"/>
      <c r="DA155" s="236"/>
      <c r="DB155" s="146"/>
      <c r="DC155" s="7"/>
      <c r="DD155" s="7"/>
    </row>
    <row r="156" spans="1:108" s="20" customFormat="1" ht="65.25" hidden="1" customHeight="1">
      <c r="A156" s="114"/>
      <c r="B156" s="196" t="s">
        <v>1066</v>
      </c>
      <c r="C156" s="191" t="s">
        <v>1067</v>
      </c>
      <c r="D156" s="216"/>
      <c r="E156" s="114"/>
      <c r="F156" s="114"/>
      <c r="G156" s="114"/>
      <c r="H156" s="191" t="s">
        <v>100</v>
      </c>
      <c r="I156" s="191" t="s">
        <v>1068</v>
      </c>
      <c r="J156" s="218">
        <v>1214514</v>
      </c>
      <c r="K156" s="218">
        <v>226262</v>
      </c>
      <c r="L156" s="218"/>
      <c r="M156" s="218"/>
      <c r="N156" s="218"/>
      <c r="O156" s="218"/>
      <c r="P156" s="218"/>
      <c r="Q156" s="218"/>
      <c r="R156" s="218"/>
      <c r="S156" s="218"/>
      <c r="T156" s="218"/>
      <c r="U156" s="218"/>
      <c r="V156" s="218"/>
      <c r="W156" s="218"/>
      <c r="X156" s="218"/>
      <c r="Y156" s="218"/>
      <c r="Z156" s="218"/>
      <c r="AA156" s="218"/>
      <c r="AB156" s="218"/>
      <c r="AC156" s="218"/>
      <c r="AD156" s="218"/>
      <c r="AE156" s="218"/>
      <c r="AF156" s="218"/>
      <c r="AG156" s="218"/>
      <c r="AH156" s="218"/>
      <c r="AI156" s="218"/>
      <c r="AJ156" s="218"/>
      <c r="AK156" s="218"/>
      <c r="AL156" s="218"/>
      <c r="AM156" s="218"/>
      <c r="AN156" s="218"/>
      <c r="AO156" s="218"/>
      <c r="AP156" s="218"/>
      <c r="AQ156" s="218"/>
      <c r="AR156" s="218"/>
      <c r="AS156" s="218"/>
      <c r="AT156" s="218"/>
      <c r="AU156" s="218"/>
      <c r="AV156" s="218"/>
      <c r="AW156" s="218"/>
      <c r="AX156" s="218"/>
      <c r="AY156" s="218"/>
      <c r="AZ156" s="218"/>
      <c r="BA156" s="218"/>
      <c r="BB156" s="218"/>
      <c r="BC156" s="218"/>
      <c r="BD156" s="218"/>
      <c r="BE156" s="218"/>
      <c r="BF156" s="218"/>
      <c r="BG156" s="218"/>
      <c r="BH156" s="218"/>
      <c r="BI156" s="218"/>
      <c r="BJ156" s="218"/>
      <c r="BK156" s="218"/>
      <c r="BL156" s="218"/>
      <c r="BM156" s="218"/>
      <c r="BN156" s="218"/>
      <c r="BO156" s="218"/>
      <c r="BP156" s="218"/>
      <c r="BQ156" s="218"/>
      <c r="BR156" s="218"/>
      <c r="BS156" s="218"/>
      <c r="BT156" s="218"/>
      <c r="BU156" s="218"/>
      <c r="BV156" s="218"/>
      <c r="BW156" s="218"/>
      <c r="BX156" s="218">
        <v>1038087</v>
      </c>
      <c r="BY156" s="218"/>
      <c r="BZ156" s="218"/>
      <c r="CA156" s="218"/>
      <c r="CB156" s="218"/>
      <c r="CC156" s="218"/>
      <c r="CD156" s="236"/>
      <c r="CE156" s="100">
        <f t="shared" si="524"/>
        <v>96262</v>
      </c>
      <c r="CF156" s="218">
        <v>96262</v>
      </c>
      <c r="CG156" s="218"/>
      <c r="CH156" s="218"/>
      <c r="CI156" s="218"/>
      <c r="CJ156" s="218"/>
      <c r="CK156" s="218"/>
      <c r="CL156" s="218"/>
      <c r="CM156" s="218"/>
      <c r="CN156" s="218"/>
      <c r="CO156" s="216" t="s">
        <v>227</v>
      </c>
      <c r="CP156" s="285"/>
      <c r="CQ156" s="8"/>
      <c r="CS156" s="7"/>
      <c r="CV156" s="7"/>
      <c r="DA156" s="236"/>
      <c r="DB156" s="146"/>
      <c r="DC156" s="7"/>
      <c r="DD156" s="7"/>
    </row>
    <row r="157" spans="1:108" s="20" customFormat="1" ht="42.75" hidden="1" customHeight="1">
      <c r="A157" s="114">
        <v>3</v>
      </c>
      <c r="B157" s="214" t="s">
        <v>183</v>
      </c>
      <c r="C157" s="114"/>
      <c r="D157" s="216"/>
      <c r="E157" s="114"/>
      <c r="F157" s="114"/>
      <c r="G157" s="114"/>
      <c r="H157" s="114"/>
      <c r="I157" s="114"/>
      <c r="J157" s="236">
        <f>J158+J160</f>
        <v>205512</v>
      </c>
      <c r="K157" s="236">
        <f t="shared" ref="K157:BV157" si="529">K158+K160</f>
        <v>51344</v>
      </c>
      <c r="L157" s="236">
        <f t="shared" si="529"/>
        <v>0</v>
      </c>
      <c r="M157" s="236">
        <f t="shared" si="529"/>
        <v>0</v>
      </c>
      <c r="N157" s="236">
        <f t="shared" si="529"/>
        <v>0</v>
      </c>
      <c r="O157" s="236">
        <f t="shared" si="529"/>
        <v>0</v>
      </c>
      <c r="P157" s="236">
        <f t="shared" si="529"/>
        <v>0</v>
      </c>
      <c r="Q157" s="236">
        <f t="shared" si="529"/>
        <v>0</v>
      </c>
      <c r="R157" s="236">
        <f t="shared" si="529"/>
        <v>0</v>
      </c>
      <c r="S157" s="236">
        <f t="shared" si="529"/>
        <v>0</v>
      </c>
      <c r="T157" s="236">
        <f t="shared" si="529"/>
        <v>0</v>
      </c>
      <c r="U157" s="236">
        <f t="shared" si="529"/>
        <v>0</v>
      </c>
      <c r="V157" s="236">
        <f t="shared" si="529"/>
        <v>0</v>
      </c>
      <c r="W157" s="236">
        <f t="shared" si="529"/>
        <v>0</v>
      </c>
      <c r="X157" s="236">
        <f t="shared" si="529"/>
        <v>0</v>
      </c>
      <c r="Y157" s="236">
        <f t="shared" si="529"/>
        <v>0</v>
      </c>
      <c r="Z157" s="236">
        <f t="shared" si="529"/>
        <v>0</v>
      </c>
      <c r="AA157" s="236">
        <f t="shared" si="529"/>
        <v>0</v>
      </c>
      <c r="AB157" s="236">
        <f t="shared" si="529"/>
        <v>0</v>
      </c>
      <c r="AC157" s="236">
        <f t="shared" si="529"/>
        <v>0</v>
      </c>
      <c r="AD157" s="236">
        <f t="shared" si="529"/>
        <v>0</v>
      </c>
      <c r="AE157" s="236">
        <f t="shared" si="529"/>
        <v>0</v>
      </c>
      <c r="AF157" s="236">
        <f t="shared" si="529"/>
        <v>0</v>
      </c>
      <c r="AG157" s="236">
        <f t="shared" si="529"/>
        <v>0</v>
      </c>
      <c r="AH157" s="236">
        <f t="shared" si="529"/>
        <v>0</v>
      </c>
      <c r="AI157" s="236">
        <f t="shared" si="529"/>
        <v>0</v>
      </c>
      <c r="AJ157" s="236">
        <f t="shared" si="529"/>
        <v>0</v>
      </c>
      <c r="AK157" s="236">
        <f t="shared" si="529"/>
        <v>0</v>
      </c>
      <c r="AL157" s="236">
        <f t="shared" si="529"/>
        <v>0</v>
      </c>
      <c r="AM157" s="236">
        <f t="shared" si="529"/>
        <v>0</v>
      </c>
      <c r="AN157" s="236">
        <f t="shared" si="529"/>
        <v>0</v>
      </c>
      <c r="AO157" s="236">
        <f t="shared" si="529"/>
        <v>0</v>
      </c>
      <c r="AP157" s="236">
        <f t="shared" si="529"/>
        <v>0</v>
      </c>
      <c r="AQ157" s="236">
        <f t="shared" si="529"/>
        <v>0</v>
      </c>
      <c r="AR157" s="236">
        <f t="shared" si="529"/>
        <v>0</v>
      </c>
      <c r="AS157" s="236">
        <f t="shared" si="529"/>
        <v>0</v>
      </c>
      <c r="AT157" s="236">
        <f t="shared" si="529"/>
        <v>0</v>
      </c>
      <c r="AU157" s="236">
        <f t="shared" si="529"/>
        <v>0</v>
      </c>
      <c r="AV157" s="236">
        <f t="shared" si="529"/>
        <v>0</v>
      </c>
      <c r="AW157" s="236">
        <f t="shared" si="529"/>
        <v>0</v>
      </c>
      <c r="AX157" s="236">
        <f t="shared" si="529"/>
        <v>0</v>
      </c>
      <c r="AY157" s="236">
        <f t="shared" si="529"/>
        <v>0</v>
      </c>
      <c r="AZ157" s="236">
        <f t="shared" si="529"/>
        <v>0</v>
      </c>
      <c r="BA157" s="236">
        <f t="shared" si="529"/>
        <v>0</v>
      </c>
      <c r="BB157" s="236">
        <f t="shared" si="529"/>
        <v>0</v>
      </c>
      <c r="BC157" s="236">
        <f t="shared" si="529"/>
        <v>0</v>
      </c>
      <c r="BD157" s="236">
        <f t="shared" si="529"/>
        <v>0</v>
      </c>
      <c r="BE157" s="236">
        <f t="shared" si="529"/>
        <v>0</v>
      </c>
      <c r="BF157" s="236">
        <f t="shared" si="529"/>
        <v>0</v>
      </c>
      <c r="BG157" s="236">
        <f t="shared" si="529"/>
        <v>0</v>
      </c>
      <c r="BH157" s="236">
        <f t="shared" si="529"/>
        <v>0</v>
      </c>
      <c r="BI157" s="236">
        <f t="shared" si="529"/>
        <v>0</v>
      </c>
      <c r="BJ157" s="236">
        <f t="shared" si="529"/>
        <v>0</v>
      </c>
      <c r="BK157" s="236">
        <f t="shared" si="529"/>
        <v>0</v>
      </c>
      <c r="BL157" s="236">
        <f t="shared" si="529"/>
        <v>0</v>
      </c>
      <c r="BM157" s="236">
        <f t="shared" si="529"/>
        <v>0</v>
      </c>
      <c r="BN157" s="236">
        <f t="shared" si="529"/>
        <v>0</v>
      </c>
      <c r="BO157" s="236">
        <f t="shared" si="529"/>
        <v>0</v>
      </c>
      <c r="BP157" s="236">
        <f t="shared" si="529"/>
        <v>0</v>
      </c>
      <c r="BQ157" s="236">
        <f t="shared" si="529"/>
        <v>0</v>
      </c>
      <c r="BR157" s="236">
        <f t="shared" si="529"/>
        <v>0</v>
      </c>
      <c r="BS157" s="236">
        <f t="shared" si="529"/>
        <v>0</v>
      </c>
      <c r="BT157" s="236">
        <f t="shared" si="529"/>
        <v>0</v>
      </c>
      <c r="BU157" s="236">
        <f t="shared" si="529"/>
        <v>0</v>
      </c>
      <c r="BV157" s="236">
        <f t="shared" si="529"/>
        <v>0</v>
      </c>
      <c r="BW157" s="236">
        <f t="shared" ref="BW157:CN157" si="530">BW158+BW160</f>
        <v>0</v>
      </c>
      <c r="BX157" s="236">
        <f t="shared" si="530"/>
        <v>70933</v>
      </c>
      <c r="BY157" s="236">
        <f t="shared" si="530"/>
        <v>0</v>
      </c>
      <c r="BZ157" s="236">
        <f t="shared" si="530"/>
        <v>0</v>
      </c>
      <c r="CA157" s="236">
        <f t="shared" si="530"/>
        <v>0</v>
      </c>
      <c r="CB157" s="236">
        <f t="shared" si="530"/>
        <v>0</v>
      </c>
      <c r="CC157" s="236">
        <f t="shared" si="530"/>
        <v>0</v>
      </c>
      <c r="CD157" s="236">
        <f t="shared" si="530"/>
        <v>0</v>
      </c>
      <c r="CE157" s="236">
        <f t="shared" si="530"/>
        <v>1238</v>
      </c>
      <c r="CF157" s="236">
        <f t="shared" si="530"/>
        <v>1238</v>
      </c>
      <c r="CG157" s="236">
        <f t="shared" si="530"/>
        <v>0</v>
      </c>
      <c r="CH157" s="236">
        <f t="shared" si="530"/>
        <v>0</v>
      </c>
      <c r="CI157" s="236">
        <f t="shared" si="530"/>
        <v>0</v>
      </c>
      <c r="CJ157" s="236">
        <f t="shared" si="530"/>
        <v>0</v>
      </c>
      <c r="CK157" s="236">
        <f t="shared" si="530"/>
        <v>0</v>
      </c>
      <c r="CL157" s="236">
        <f t="shared" si="530"/>
        <v>0</v>
      </c>
      <c r="CM157" s="236">
        <f t="shared" si="530"/>
        <v>0</v>
      </c>
      <c r="CN157" s="236">
        <f t="shared" si="530"/>
        <v>0</v>
      </c>
      <c r="CO157" s="216"/>
      <c r="CP157" s="285"/>
      <c r="CQ157" s="8"/>
      <c r="CS157" s="7"/>
      <c r="CV157" s="7"/>
      <c r="DA157" s="236"/>
      <c r="DB157" s="146"/>
      <c r="DC157" s="7"/>
      <c r="DD157" s="7"/>
    </row>
    <row r="158" spans="1:108" s="20" customFormat="1" ht="49.5" hidden="1" customHeight="1">
      <c r="A158" s="114"/>
      <c r="B158" s="214" t="s">
        <v>1070</v>
      </c>
      <c r="C158" s="114"/>
      <c r="D158" s="216"/>
      <c r="E158" s="114"/>
      <c r="F158" s="114"/>
      <c r="G158" s="114"/>
      <c r="H158" s="114"/>
      <c r="I158" s="114"/>
      <c r="J158" s="236">
        <f>J159</f>
        <v>113909</v>
      </c>
      <c r="K158" s="236">
        <f t="shared" ref="K158:BV158" si="531">K159</f>
        <v>33574</v>
      </c>
      <c r="L158" s="236">
        <f t="shared" si="531"/>
        <v>0</v>
      </c>
      <c r="M158" s="236">
        <f t="shared" si="531"/>
        <v>0</v>
      </c>
      <c r="N158" s="236">
        <f t="shared" si="531"/>
        <v>0</v>
      </c>
      <c r="O158" s="236">
        <f t="shared" si="531"/>
        <v>0</v>
      </c>
      <c r="P158" s="236">
        <f t="shared" si="531"/>
        <v>0</v>
      </c>
      <c r="Q158" s="236">
        <f t="shared" si="531"/>
        <v>0</v>
      </c>
      <c r="R158" s="236">
        <f t="shared" si="531"/>
        <v>0</v>
      </c>
      <c r="S158" s="236">
        <f t="shared" si="531"/>
        <v>0</v>
      </c>
      <c r="T158" s="236">
        <f t="shared" si="531"/>
        <v>0</v>
      </c>
      <c r="U158" s="236">
        <f t="shared" si="531"/>
        <v>0</v>
      </c>
      <c r="V158" s="236">
        <f t="shared" si="531"/>
        <v>0</v>
      </c>
      <c r="W158" s="236">
        <f t="shared" si="531"/>
        <v>0</v>
      </c>
      <c r="X158" s="236">
        <f t="shared" si="531"/>
        <v>0</v>
      </c>
      <c r="Y158" s="236">
        <f t="shared" si="531"/>
        <v>0</v>
      </c>
      <c r="Z158" s="236">
        <f t="shared" si="531"/>
        <v>0</v>
      </c>
      <c r="AA158" s="236">
        <f t="shared" si="531"/>
        <v>0</v>
      </c>
      <c r="AB158" s="236">
        <f t="shared" si="531"/>
        <v>0</v>
      </c>
      <c r="AC158" s="236">
        <f t="shared" si="531"/>
        <v>0</v>
      </c>
      <c r="AD158" s="236">
        <f t="shared" si="531"/>
        <v>0</v>
      </c>
      <c r="AE158" s="236">
        <f t="shared" si="531"/>
        <v>0</v>
      </c>
      <c r="AF158" s="236">
        <f t="shared" si="531"/>
        <v>0</v>
      </c>
      <c r="AG158" s="236">
        <f t="shared" si="531"/>
        <v>0</v>
      </c>
      <c r="AH158" s="236">
        <f t="shared" si="531"/>
        <v>0</v>
      </c>
      <c r="AI158" s="236">
        <f t="shared" si="531"/>
        <v>0</v>
      </c>
      <c r="AJ158" s="236">
        <f t="shared" si="531"/>
        <v>0</v>
      </c>
      <c r="AK158" s="236">
        <f t="shared" si="531"/>
        <v>0</v>
      </c>
      <c r="AL158" s="236">
        <f t="shared" si="531"/>
        <v>0</v>
      </c>
      <c r="AM158" s="236">
        <f t="shared" si="531"/>
        <v>0</v>
      </c>
      <c r="AN158" s="236">
        <f t="shared" si="531"/>
        <v>0</v>
      </c>
      <c r="AO158" s="236">
        <f t="shared" si="531"/>
        <v>0</v>
      </c>
      <c r="AP158" s="236">
        <f t="shared" si="531"/>
        <v>0</v>
      </c>
      <c r="AQ158" s="236">
        <f t="shared" si="531"/>
        <v>0</v>
      </c>
      <c r="AR158" s="236">
        <f t="shared" si="531"/>
        <v>0</v>
      </c>
      <c r="AS158" s="236">
        <f t="shared" si="531"/>
        <v>0</v>
      </c>
      <c r="AT158" s="236">
        <f t="shared" si="531"/>
        <v>0</v>
      </c>
      <c r="AU158" s="236">
        <f t="shared" si="531"/>
        <v>0</v>
      </c>
      <c r="AV158" s="236">
        <f t="shared" si="531"/>
        <v>0</v>
      </c>
      <c r="AW158" s="236">
        <f t="shared" si="531"/>
        <v>0</v>
      </c>
      <c r="AX158" s="236">
        <f t="shared" si="531"/>
        <v>0</v>
      </c>
      <c r="AY158" s="236">
        <f t="shared" si="531"/>
        <v>0</v>
      </c>
      <c r="AZ158" s="236">
        <f t="shared" si="531"/>
        <v>0</v>
      </c>
      <c r="BA158" s="236">
        <f t="shared" si="531"/>
        <v>0</v>
      </c>
      <c r="BB158" s="236">
        <f t="shared" si="531"/>
        <v>0</v>
      </c>
      <c r="BC158" s="236">
        <f t="shared" si="531"/>
        <v>0</v>
      </c>
      <c r="BD158" s="236">
        <f t="shared" si="531"/>
        <v>0</v>
      </c>
      <c r="BE158" s="236">
        <f t="shared" si="531"/>
        <v>0</v>
      </c>
      <c r="BF158" s="236">
        <f t="shared" si="531"/>
        <v>0</v>
      </c>
      <c r="BG158" s="236">
        <f t="shared" si="531"/>
        <v>0</v>
      </c>
      <c r="BH158" s="236">
        <f t="shared" si="531"/>
        <v>0</v>
      </c>
      <c r="BI158" s="236">
        <f t="shared" si="531"/>
        <v>0</v>
      </c>
      <c r="BJ158" s="236">
        <f t="shared" si="531"/>
        <v>0</v>
      </c>
      <c r="BK158" s="236">
        <f t="shared" si="531"/>
        <v>0</v>
      </c>
      <c r="BL158" s="236">
        <f t="shared" si="531"/>
        <v>0</v>
      </c>
      <c r="BM158" s="236">
        <f t="shared" si="531"/>
        <v>0</v>
      </c>
      <c r="BN158" s="236">
        <f t="shared" si="531"/>
        <v>0</v>
      </c>
      <c r="BO158" s="236">
        <f t="shared" si="531"/>
        <v>0</v>
      </c>
      <c r="BP158" s="236">
        <f t="shared" si="531"/>
        <v>0</v>
      </c>
      <c r="BQ158" s="236">
        <f t="shared" si="531"/>
        <v>0</v>
      </c>
      <c r="BR158" s="236">
        <f t="shared" si="531"/>
        <v>0</v>
      </c>
      <c r="BS158" s="236">
        <f t="shared" si="531"/>
        <v>0</v>
      </c>
      <c r="BT158" s="236">
        <f t="shared" si="531"/>
        <v>0</v>
      </c>
      <c r="BU158" s="236">
        <f t="shared" si="531"/>
        <v>0</v>
      </c>
      <c r="BV158" s="236">
        <f t="shared" si="531"/>
        <v>0</v>
      </c>
      <c r="BW158" s="236">
        <f t="shared" ref="BW158:CI158" si="532">BW159</f>
        <v>0</v>
      </c>
      <c r="BX158" s="236">
        <f t="shared" si="532"/>
        <v>23000</v>
      </c>
      <c r="BY158" s="236">
        <f t="shared" si="532"/>
        <v>0</v>
      </c>
      <c r="BZ158" s="236">
        <f t="shared" si="532"/>
        <v>0</v>
      </c>
      <c r="CA158" s="236">
        <f t="shared" si="532"/>
        <v>0</v>
      </c>
      <c r="CB158" s="236">
        <f t="shared" si="532"/>
        <v>0</v>
      </c>
      <c r="CC158" s="236">
        <f t="shared" si="532"/>
        <v>0</v>
      </c>
      <c r="CD158" s="236">
        <f t="shared" si="532"/>
        <v>0</v>
      </c>
      <c r="CE158" s="236">
        <f t="shared" si="532"/>
        <v>1190</v>
      </c>
      <c r="CF158" s="236">
        <f t="shared" si="532"/>
        <v>1190</v>
      </c>
      <c r="CG158" s="236">
        <f t="shared" si="532"/>
        <v>0</v>
      </c>
      <c r="CH158" s="236">
        <f t="shared" si="532"/>
        <v>0</v>
      </c>
      <c r="CI158" s="236">
        <f t="shared" si="532"/>
        <v>0</v>
      </c>
      <c r="CJ158" s="218"/>
      <c r="CK158" s="218"/>
      <c r="CL158" s="218"/>
      <c r="CM158" s="218"/>
      <c r="CN158" s="218"/>
      <c r="CO158" s="216"/>
      <c r="CP158" s="285"/>
      <c r="CQ158" s="8"/>
      <c r="CS158" s="7"/>
      <c r="CV158" s="7"/>
      <c r="DA158" s="236"/>
      <c r="DB158" s="146"/>
      <c r="DC158" s="7"/>
      <c r="DD158" s="7"/>
    </row>
    <row r="159" spans="1:108" s="20" customFormat="1" ht="54" hidden="1" customHeight="1">
      <c r="A159" s="114"/>
      <c r="B159" s="198" t="s">
        <v>184</v>
      </c>
      <c r="C159" s="216" t="s">
        <v>99</v>
      </c>
      <c r="D159" s="216"/>
      <c r="E159" s="114"/>
      <c r="F159" s="114"/>
      <c r="G159" s="114"/>
      <c r="H159" s="191" t="s">
        <v>1277</v>
      </c>
      <c r="I159" s="191" t="s">
        <v>186</v>
      </c>
      <c r="J159" s="218">
        <v>113909</v>
      </c>
      <c r="K159" s="218">
        <v>33574</v>
      </c>
      <c r="L159" s="218"/>
      <c r="M159" s="218"/>
      <c r="N159" s="218"/>
      <c r="O159" s="218"/>
      <c r="P159" s="218"/>
      <c r="Q159" s="218"/>
      <c r="R159" s="218"/>
      <c r="S159" s="218"/>
      <c r="T159" s="218"/>
      <c r="U159" s="218"/>
      <c r="V159" s="218"/>
      <c r="W159" s="218"/>
      <c r="X159" s="218"/>
      <c r="Y159" s="218"/>
      <c r="Z159" s="218"/>
      <c r="AA159" s="218"/>
      <c r="AB159" s="218"/>
      <c r="AC159" s="218"/>
      <c r="AD159" s="218"/>
      <c r="AE159" s="218"/>
      <c r="AF159" s="218"/>
      <c r="AG159" s="218"/>
      <c r="AH159" s="218"/>
      <c r="AI159" s="218"/>
      <c r="AJ159" s="218"/>
      <c r="AK159" s="218"/>
      <c r="AL159" s="218"/>
      <c r="AM159" s="218"/>
      <c r="AN159" s="218"/>
      <c r="AO159" s="218"/>
      <c r="AP159" s="218"/>
      <c r="AQ159" s="218"/>
      <c r="AR159" s="218"/>
      <c r="AS159" s="218"/>
      <c r="AT159" s="218"/>
      <c r="AU159" s="218"/>
      <c r="AV159" s="218"/>
      <c r="AW159" s="218"/>
      <c r="AX159" s="218"/>
      <c r="AY159" s="218"/>
      <c r="AZ159" s="218"/>
      <c r="BA159" s="218"/>
      <c r="BB159" s="218"/>
      <c r="BC159" s="218"/>
      <c r="BD159" s="218"/>
      <c r="BE159" s="218"/>
      <c r="BF159" s="218"/>
      <c r="BG159" s="218"/>
      <c r="BH159" s="218"/>
      <c r="BI159" s="218"/>
      <c r="BJ159" s="218"/>
      <c r="BK159" s="218"/>
      <c r="BL159" s="218"/>
      <c r="BM159" s="218"/>
      <c r="BN159" s="218"/>
      <c r="BO159" s="218"/>
      <c r="BP159" s="218"/>
      <c r="BQ159" s="218"/>
      <c r="BR159" s="218"/>
      <c r="BS159" s="218"/>
      <c r="BT159" s="218"/>
      <c r="BU159" s="218"/>
      <c r="BV159" s="218"/>
      <c r="BW159" s="218"/>
      <c r="BX159" s="218">
        <v>23000</v>
      </c>
      <c r="BY159" s="218"/>
      <c r="BZ159" s="218"/>
      <c r="CA159" s="218"/>
      <c r="CB159" s="218"/>
      <c r="CC159" s="218"/>
      <c r="CD159" s="236"/>
      <c r="CE159" s="100">
        <f t="shared" si="524"/>
        <v>1190</v>
      </c>
      <c r="CF159" s="218">
        <v>1190</v>
      </c>
      <c r="CG159" s="218"/>
      <c r="CH159" s="218"/>
      <c r="CI159" s="218"/>
      <c r="CJ159" s="218"/>
      <c r="CK159" s="218"/>
      <c r="CL159" s="218"/>
      <c r="CM159" s="218"/>
      <c r="CN159" s="218"/>
      <c r="CO159" s="216" t="s">
        <v>187</v>
      </c>
      <c r="CP159" s="285"/>
      <c r="CQ159" s="8"/>
      <c r="CS159" s="7"/>
      <c r="CV159" s="7"/>
      <c r="DA159" s="236"/>
      <c r="DB159" s="146"/>
      <c r="DC159" s="7"/>
      <c r="DD159" s="7"/>
    </row>
    <row r="160" spans="1:108" s="20" customFormat="1" ht="43.5" hidden="1" customHeight="1">
      <c r="A160" s="114"/>
      <c r="B160" s="214" t="s">
        <v>46</v>
      </c>
      <c r="C160" s="114"/>
      <c r="D160" s="216"/>
      <c r="E160" s="114"/>
      <c r="F160" s="114"/>
      <c r="G160" s="114"/>
      <c r="H160" s="114"/>
      <c r="I160" s="114"/>
      <c r="J160" s="236">
        <f>J161</f>
        <v>91603</v>
      </c>
      <c r="K160" s="236">
        <f t="shared" ref="K160:BV160" si="533">K161</f>
        <v>17770</v>
      </c>
      <c r="L160" s="236">
        <f t="shared" si="533"/>
        <v>0</v>
      </c>
      <c r="M160" s="236">
        <f t="shared" si="533"/>
        <v>0</v>
      </c>
      <c r="N160" s="236">
        <f t="shared" si="533"/>
        <v>0</v>
      </c>
      <c r="O160" s="236">
        <f t="shared" si="533"/>
        <v>0</v>
      </c>
      <c r="P160" s="236">
        <f t="shared" si="533"/>
        <v>0</v>
      </c>
      <c r="Q160" s="236">
        <f t="shared" si="533"/>
        <v>0</v>
      </c>
      <c r="R160" s="236">
        <f t="shared" si="533"/>
        <v>0</v>
      </c>
      <c r="S160" s="236">
        <f t="shared" si="533"/>
        <v>0</v>
      </c>
      <c r="T160" s="236">
        <f t="shared" si="533"/>
        <v>0</v>
      </c>
      <c r="U160" s="236">
        <f t="shared" si="533"/>
        <v>0</v>
      </c>
      <c r="V160" s="236">
        <f t="shared" si="533"/>
        <v>0</v>
      </c>
      <c r="W160" s="236">
        <f t="shared" si="533"/>
        <v>0</v>
      </c>
      <c r="X160" s="236">
        <f t="shared" si="533"/>
        <v>0</v>
      </c>
      <c r="Y160" s="236">
        <f t="shared" si="533"/>
        <v>0</v>
      </c>
      <c r="Z160" s="236">
        <f t="shared" si="533"/>
        <v>0</v>
      </c>
      <c r="AA160" s="236">
        <f t="shared" si="533"/>
        <v>0</v>
      </c>
      <c r="AB160" s="236">
        <f t="shared" si="533"/>
        <v>0</v>
      </c>
      <c r="AC160" s="236">
        <f t="shared" si="533"/>
        <v>0</v>
      </c>
      <c r="AD160" s="236">
        <f t="shared" si="533"/>
        <v>0</v>
      </c>
      <c r="AE160" s="236">
        <f t="shared" si="533"/>
        <v>0</v>
      </c>
      <c r="AF160" s="236">
        <f t="shared" si="533"/>
        <v>0</v>
      </c>
      <c r="AG160" s="236">
        <f t="shared" si="533"/>
        <v>0</v>
      </c>
      <c r="AH160" s="236">
        <f t="shared" si="533"/>
        <v>0</v>
      </c>
      <c r="AI160" s="236">
        <f t="shared" si="533"/>
        <v>0</v>
      </c>
      <c r="AJ160" s="236">
        <f t="shared" si="533"/>
        <v>0</v>
      </c>
      <c r="AK160" s="236">
        <f t="shared" si="533"/>
        <v>0</v>
      </c>
      <c r="AL160" s="236">
        <f t="shared" si="533"/>
        <v>0</v>
      </c>
      <c r="AM160" s="236">
        <f t="shared" si="533"/>
        <v>0</v>
      </c>
      <c r="AN160" s="236">
        <f t="shared" si="533"/>
        <v>0</v>
      </c>
      <c r="AO160" s="236">
        <f t="shared" si="533"/>
        <v>0</v>
      </c>
      <c r="AP160" s="236">
        <f t="shared" si="533"/>
        <v>0</v>
      </c>
      <c r="AQ160" s="236">
        <f t="shared" si="533"/>
        <v>0</v>
      </c>
      <c r="AR160" s="236">
        <f t="shared" si="533"/>
        <v>0</v>
      </c>
      <c r="AS160" s="236">
        <f t="shared" si="533"/>
        <v>0</v>
      </c>
      <c r="AT160" s="236">
        <f t="shared" si="533"/>
        <v>0</v>
      </c>
      <c r="AU160" s="236">
        <f t="shared" si="533"/>
        <v>0</v>
      </c>
      <c r="AV160" s="236">
        <f t="shared" si="533"/>
        <v>0</v>
      </c>
      <c r="AW160" s="236">
        <f t="shared" si="533"/>
        <v>0</v>
      </c>
      <c r="AX160" s="236">
        <f t="shared" si="533"/>
        <v>0</v>
      </c>
      <c r="AY160" s="236">
        <f t="shared" si="533"/>
        <v>0</v>
      </c>
      <c r="AZ160" s="236">
        <f t="shared" si="533"/>
        <v>0</v>
      </c>
      <c r="BA160" s="236">
        <f t="shared" si="533"/>
        <v>0</v>
      </c>
      <c r="BB160" s="236">
        <f t="shared" si="533"/>
        <v>0</v>
      </c>
      <c r="BC160" s="236">
        <f t="shared" si="533"/>
        <v>0</v>
      </c>
      <c r="BD160" s="236">
        <f t="shared" si="533"/>
        <v>0</v>
      </c>
      <c r="BE160" s="236">
        <f t="shared" si="533"/>
        <v>0</v>
      </c>
      <c r="BF160" s="236">
        <f t="shared" si="533"/>
        <v>0</v>
      </c>
      <c r="BG160" s="236">
        <f t="shared" si="533"/>
        <v>0</v>
      </c>
      <c r="BH160" s="236">
        <f t="shared" si="533"/>
        <v>0</v>
      </c>
      <c r="BI160" s="236">
        <f t="shared" si="533"/>
        <v>0</v>
      </c>
      <c r="BJ160" s="236">
        <f t="shared" si="533"/>
        <v>0</v>
      </c>
      <c r="BK160" s="236">
        <f t="shared" si="533"/>
        <v>0</v>
      </c>
      <c r="BL160" s="236">
        <f t="shared" si="533"/>
        <v>0</v>
      </c>
      <c r="BM160" s="236">
        <f t="shared" si="533"/>
        <v>0</v>
      </c>
      <c r="BN160" s="236">
        <f t="shared" si="533"/>
        <v>0</v>
      </c>
      <c r="BO160" s="236">
        <f t="shared" si="533"/>
        <v>0</v>
      </c>
      <c r="BP160" s="236">
        <f t="shared" si="533"/>
        <v>0</v>
      </c>
      <c r="BQ160" s="236">
        <f t="shared" si="533"/>
        <v>0</v>
      </c>
      <c r="BR160" s="236">
        <f t="shared" si="533"/>
        <v>0</v>
      </c>
      <c r="BS160" s="236">
        <f t="shared" si="533"/>
        <v>0</v>
      </c>
      <c r="BT160" s="236">
        <f t="shared" si="533"/>
        <v>0</v>
      </c>
      <c r="BU160" s="236">
        <f t="shared" si="533"/>
        <v>0</v>
      </c>
      <c r="BV160" s="236">
        <f t="shared" si="533"/>
        <v>0</v>
      </c>
      <c r="BW160" s="236">
        <f t="shared" ref="BW160:CI160" si="534">BW161</f>
        <v>0</v>
      </c>
      <c r="BX160" s="236">
        <f t="shared" si="534"/>
        <v>47933</v>
      </c>
      <c r="BY160" s="236">
        <f t="shared" si="534"/>
        <v>0</v>
      </c>
      <c r="BZ160" s="236">
        <f t="shared" si="534"/>
        <v>0</v>
      </c>
      <c r="CA160" s="236">
        <f t="shared" si="534"/>
        <v>0</v>
      </c>
      <c r="CB160" s="236">
        <f t="shared" si="534"/>
        <v>0</v>
      </c>
      <c r="CC160" s="236">
        <f t="shared" si="534"/>
        <v>0</v>
      </c>
      <c r="CD160" s="236">
        <f t="shared" si="534"/>
        <v>0</v>
      </c>
      <c r="CE160" s="236">
        <f t="shared" si="534"/>
        <v>48</v>
      </c>
      <c r="CF160" s="236">
        <f t="shared" si="534"/>
        <v>48</v>
      </c>
      <c r="CG160" s="236">
        <f t="shared" si="534"/>
        <v>0</v>
      </c>
      <c r="CH160" s="236">
        <f t="shared" si="534"/>
        <v>0</v>
      </c>
      <c r="CI160" s="236">
        <f t="shared" si="534"/>
        <v>0</v>
      </c>
      <c r="CJ160" s="218"/>
      <c r="CK160" s="218"/>
      <c r="CL160" s="218"/>
      <c r="CM160" s="218"/>
      <c r="CN160" s="218"/>
      <c r="CO160" s="216"/>
      <c r="CP160" s="285"/>
      <c r="CQ160" s="8"/>
      <c r="CS160" s="7"/>
      <c r="CV160" s="7"/>
      <c r="DA160" s="236"/>
      <c r="DB160" s="146"/>
      <c r="DC160" s="7"/>
      <c r="DD160" s="7"/>
    </row>
    <row r="161" spans="1:126" s="20" customFormat="1" ht="90.75" hidden="1" customHeight="1">
      <c r="A161" s="114"/>
      <c r="B161" s="198" t="s">
        <v>220</v>
      </c>
      <c r="C161" s="216" t="s">
        <v>99</v>
      </c>
      <c r="D161" s="216"/>
      <c r="E161" s="114"/>
      <c r="F161" s="114"/>
      <c r="G161" s="114"/>
      <c r="H161" s="191" t="s">
        <v>837</v>
      </c>
      <c r="I161" s="191" t="s">
        <v>1136</v>
      </c>
      <c r="J161" s="218">
        <v>91603</v>
      </c>
      <c r="K161" s="218">
        <v>17770</v>
      </c>
      <c r="L161" s="218"/>
      <c r="M161" s="218"/>
      <c r="N161" s="218"/>
      <c r="O161" s="218"/>
      <c r="P161" s="218"/>
      <c r="Q161" s="218"/>
      <c r="R161" s="218"/>
      <c r="S161" s="218"/>
      <c r="T161" s="218"/>
      <c r="U161" s="218"/>
      <c r="V161" s="218"/>
      <c r="W161" s="218"/>
      <c r="X161" s="218"/>
      <c r="Y161" s="218"/>
      <c r="Z161" s="218"/>
      <c r="AA161" s="218"/>
      <c r="AB161" s="218"/>
      <c r="AC161" s="218"/>
      <c r="AD161" s="218"/>
      <c r="AE161" s="218"/>
      <c r="AF161" s="218"/>
      <c r="AG161" s="218"/>
      <c r="AH161" s="218"/>
      <c r="AI161" s="218"/>
      <c r="AJ161" s="218"/>
      <c r="AK161" s="218"/>
      <c r="AL161" s="218"/>
      <c r="AM161" s="218"/>
      <c r="AN161" s="218"/>
      <c r="AO161" s="218"/>
      <c r="AP161" s="218"/>
      <c r="AQ161" s="218"/>
      <c r="AR161" s="218"/>
      <c r="AS161" s="218"/>
      <c r="AT161" s="218"/>
      <c r="AU161" s="218"/>
      <c r="AV161" s="218"/>
      <c r="AW161" s="218"/>
      <c r="AX161" s="218"/>
      <c r="AY161" s="218"/>
      <c r="AZ161" s="218"/>
      <c r="BA161" s="218"/>
      <c r="BB161" s="218"/>
      <c r="BC161" s="218"/>
      <c r="BD161" s="218"/>
      <c r="BE161" s="218"/>
      <c r="BF161" s="218"/>
      <c r="BG161" s="218"/>
      <c r="BH161" s="218"/>
      <c r="BI161" s="218"/>
      <c r="BJ161" s="218"/>
      <c r="BK161" s="218"/>
      <c r="BL161" s="218"/>
      <c r="BM161" s="218"/>
      <c r="BN161" s="218"/>
      <c r="BO161" s="218"/>
      <c r="BP161" s="218"/>
      <c r="BQ161" s="218"/>
      <c r="BR161" s="218"/>
      <c r="BS161" s="218"/>
      <c r="BT161" s="218"/>
      <c r="BU161" s="218"/>
      <c r="BV161" s="218"/>
      <c r="BW161" s="218"/>
      <c r="BX161" s="218">
        <v>47933</v>
      </c>
      <c r="BY161" s="218"/>
      <c r="BZ161" s="218"/>
      <c r="CA161" s="218"/>
      <c r="CB161" s="218"/>
      <c r="CC161" s="218"/>
      <c r="CD161" s="236"/>
      <c r="CE161" s="100">
        <f t="shared" si="524"/>
        <v>48</v>
      </c>
      <c r="CF161" s="218">
        <v>48</v>
      </c>
      <c r="CG161" s="218"/>
      <c r="CH161" s="218"/>
      <c r="CI161" s="218"/>
      <c r="CJ161" s="218"/>
      <c r="CK161" s="218"/>
      <c r="CL161" s="218"/>
      <c r="CM161" s="218"/>
      <c r="CN161" s="218"/>
      <c r="CO161" s="191" t="s">
        <v>84</v>
      </c>
      <c r="CP161" s="285"/>
      <c r="CQ161" s="8"/>
      <c r="CS161" s="7"/>
      <c r="CV161" s="7"/>
      <c r="DA161" s="236"/>
      <c r="DB161" s="146"/>
      <c r="DC161" s="7"/>
      <c r="DD161" s="7"/>
    </row>
    <row r="162" spans="1:126" s="20" customFormat="1" ht="65.25" hidden="1" customHeight="1">
      <c r="A162" s="114" t="s">
        <v>50</v>
      </c>
      <c r="B162" s="214" t="s">
        <v>1278</v>
      </c>
      <c r="C162" s="114"/>
      <c r="D162" s="216"/>
      <c r="E162" s="114"/>
      <c r="F162" s="114"/>
      <c r="G162" s="114"/>
      <c r="H162" s="114"/>
      <c r="I162" s="114"/>
      <c r="J162" s="236">
        <f>J163</f>
        <v>28239</v>
      </c>
      <c r="K162" s="236">
        <f t="shared" ref="K162:BV162" si="535">K163</f>
        <v>28239</v>
      </c>
      <c r="L162" s="236">
        <f t="shared" si="535"/>
        <v>0</v>
      </c>
      <c r="M162" s="236">
        <f t="shared" si="535"/>
        <v>0</v>
      </c>
      <c r="N162" s="236">
        <f t="shared" si="535"/>
        <v>0</v>
      </c>
      <c r="O162" s="236">
        <f t="shared" si="535"/>
        <v>0</v>
      </c>
      <c r="P162" s="236">
        <f t="shared" si="535"/>
        <v>0</v>
      </c>
      <c r="Q162" s="236">
        <f t="shared" si="535"/>
        <v>0</v>
      </c>
      <c r="R162" s="236">
        <f t="shared" si="535"/>
        <v>0</v>
      </c>
      <c r="S162" s="236">
        <f t="shared" si="535"/>
        <v>0</v>
      </c>
      <c r="T162" s="236">
        <f t="shared" si="535"/>
        <v>0</v>
      </c>
      <c r="U162" s="236">
        <f t="shared" si="535"/>
        <v>0</v>
      </c>
      <c r="V162" s="236">
        <f t="shared" si="535"/>
        <v>0</v>
      </c>
      <c r="W162" s="236">
        <f t="shared" si="535"/>
        <v>0</v>
      </c>
      <c r="X162" s="236">
        <f t="shared" si="535"/>
        <v>0</v>
      </c>
      <c r="Y162" s="236">
        <f t="shared" si="535"/>
        <v>0</v>
      </c>
      <c r="Z162" s="236">
        <f t="shared" si="535"/>
        <v>0</v>
      </c>
      <c r="AA162" s="236">
        <f t="shared" si="535"/>
        <v>0</v>
      </c>
      <c r="AB162" s="236">
        <f t="shared" si="535"/>
        <v>0</v>
      </c>
      <c r="AC162" s="236">
        <f t="shared" si="535"/>
        <v>0</v>
      </c>
      <c r="AD162" s="236">
        <f t="shared" si="535"/>
        <v>0</v>
      </c>
      <c r="AE162" s="236">
        <f t="shared" si="535"/>
        <v>0</v>
      </c>
      <c r="AF162" s="236">
        <f t="shared" si="535"/>
        <v>0</v>
      </c>
      <c r="AG162" s="236">
        <f t="shared" si="535"/>
        <v>0</v>
      </c>
      <c r="AH162" s="236">
        <f t="shared" si="535"/>
        <v>0</v>
      </c>
      <c r="AI162" s="236">
        <f t="shared" si="535"/>
        <v>0</v>
      </c>
      <c r="AJ162" s="236">
        <f t="shared" si="535"/>
        <v>0</v>
      </c>
      <c r="AK162" s="236">
        <f t="shared" si="535"/>
        <v>0</v>
      </c>
      <c r="AL162" s="236">
        <f t="shared" si="535"/>
        <v>0</v>
      </c>
      <c r="AM162" s="236">
        <f t="shared" si="535"/>
        <v>0</v>
      </c>
      <c r="AN162" s="236">
        <f t="shared" si="535"/>
        <v>0</v>
      </c>
      <c r="AO162" s="236">
        <f t="shared" si="535"/>
        <v>0</v>
      </c>
      <c r="AP162" s="236">
        <f t="shared" si="535"/>
        <v>0</v>
      </c>
      <c r="AQ162" s="236">
        <f t="shared" si="535"/>
        <v>0</v>
      </c>
      <c r="AR162" s="236">
        <f t="shared" si="535"/>
        <v>0</v>
      </c>
      <c r="AS162" s="236">
        <f t="shared" si="535"/>
        <v>0</v>
      </c>
      <c r="AT162" s="236">
        <f t="shared" si="535"/>
        <v>0</v>
      </c>
      <c r="AU162" s="236">
        <f t="shared" si="535"/>
        <v>0</v>
      </c>
      <c r="AV162" s="236">
        <f t="shared" si="535"/>
        <v>0</v>
      </c>
      <c r="AW162" s="236">
        <f t="shared" si="535"/>
        <v>0</v>
      </c>
      <c r="AX162" s="236">
        <f t="shared" si="535"/>
        <v>0</v>
      </c>
      <c r="AY162" s="236">
        <f t="shared" si="535"/>
        <v>0</v>
      </c>
      <c r="AZ162" s="236">
        <f t="shared" si="535"/>
        <v>0</v>
      </c>
      <c r="BA162" s="236">
        <f t="shared" si="535"/>
        <v>0</v>
      </c>
      <c r="BB162" s="236">
        <f t="shared" si="535"/>
        <v>0</v>
      </c>
      <c r="BC162" s="236">
        <f t="shared" si="535"/>
        <v>0</v>
      </c>
      <c r="BD162" s="236">
        <f t="shared" si="535"/>
        <v>0</v>
      </c>
      <c r="BE162" s="236">
        <f t="shared" si="535"/>
        <v>0</v>
      </c>
      <c r="BF162" s="236">
        <f t="shared" si="535"/>
        <v>0</v>
      </c>
      <c r="BG162" s="236">
        <f t="shared" si="535"/>
        <v>0</v>
      </c>
      <c r="BH162" s="236">
        <f t="shared" si="535"/>
        <v>0</v>
      </c>
      <c r="BI162" s="236">
        <f t="shared" si="535"/>
        <v>0</v>
      </c>
      <c r="BJ162" s="236">
        <f t="shared" si="535"/>
        <v>0</v>
      </c>
      <c r="BK162" s="236">
        <f t="shared" si="535"/>
        <v>0</v>
      </c>
      <c r="BL162" s="236">
        <f t="shared" si="535"/>
        <v>0</v>
      </c>
      <c r="BM162" s="236">
        <f t="shared" si="535"/>
        <v>0</v>
      </c>
      <c r="BN162" s="236">
        <f t="shared" si="535"/>
        <v>0</v>
      </c>
      <c r="BO162" s="236">
        <f t="shared" si="535"/>
        <v>0</v>
      </c>
      <c r="BP162" s="236">
        <f t="shared" si="535"/>
        <v>0</v>
      </c>
      <c r="BQ162" s="236">
        <f t="shared" si="535"/>
        <v>0</v>
      </c>
      <c r="BR162" s="236">
        <f t="shared" si="535"/>
        <v>0</v>
      </c>
      <c r="BS162" s="236">
        <f t="shared" si="535"/>
        <v>0</v>
      </c>
      <c r="BT162" s="236">
        <f t="shared" si="535"/>
        <v>0</v>
      </c>
      <c r="BU162" s="236">
        <f t="shared" si="535"/>
        <v>0</v>
      </c>
      <c r="BV162" s="236">
        <f t="shared" si="535"/>
        <v>0</v>
      </c>
      <c r="BW162" s="236">
        <f t="shared" ref="BW162:CI162" si="536">BW163</f>
        <v>0</v>
      </c>
      <c r="BX162" s="236">
        <f t="shared" si="536"/>
        <v>0</v>
      </c>
      <c r="BY162" s="236">
        <f t="shared" si="536"/>
        <v>0</v>
      </c>
      <c r="BZ162" s="236">
        <f t="shared" si="536"/>
        <v>0</v>
      </c>
      <c r="CA162" s="236">
        <f t="shared" si="536"/>
        <v>0</v>
      </c>
      <c r="CB162" s="236">
        <f t="shared" si="536"/>
        <v>0</v>
      </c>
      <c r="CC162" s="236">
        <f t="shared" si="536"/>
        <v>0</v>
      </c>
      <c r="CD162" s="236">
        <f t="shared" si="536"/>
        <v>0</v>
      </c>
      <c r="CE162" s="236">
        <f t="shared" si="536"/>
        <v>28239</v>
      </c>
      <c r="CF162" s="236">
        <f t="shared" si="536"/>
        <v>28239</v>
      </c>
      <c r="CG162" s="236">
        <f t="shared" si="536"/>
        <v>0</v>
      </c>
      <c r="CH162" s="236">
        <f t="shared" si="536"/>
        <v>0</v>
      </c>
      <c r="CI162" s="236">
        <f t="shared" si="536"/>
        <v>0</v>
      </c>
      <c r="CJ162" s="218"/>
      <c r="CK162" s="218"/>
      <c r="CL162" s="218"/>
      <c r="CM162" s="218"/>
      <c r="CN162" s="218"/>
      <c r="CO162" s="216"/>
      <c r="CP162" s="285"/>
      <c r="CQ162" s="8"/>
      <c r="CS162" s="7"/>
      <c r="CV162" s="7"/>
      <c r="DA162" s="236"/>
      <c r="DB162" s="146"/>
      <c r="DC162" s="7"/>
      <c r="DD162" s="7"/>
    </row>
    <row r="163" spans="1:126" s="20" customFormat="1" ht="35.25" hidden="1" customHeight="1">
      <c r="A163" s="114">
        <v>1</v>
      </c>
      <c r="B163" s="214" t="s">
        <v>1146</v>
      </c>
      <c r="C163" s="114"/>
      <c r="D163" s="216"/>
      <c r="E163" s="114"/>
      <c r="F163" s="114"/>
      <c r="G163" s="114"/>
      <c r="H163" s="114"/>
      <c r="I163" s="114"/>
      <c r="J163" s="236">
        <f>J164</f>
        <v>28239</v>
      </c>
      <c r="K163" s="236">
        <f t="shared" ref="K163:BV163" si="537">K164</f>
        <v>28239</v>
      </c>
      <c r="L163" s="236">
        <f t="shared" si="537"/>
        <v>0</v>
      </c>
      <c r="M163" s="236">
        <f t="shared" si="537"/>
        <v>0</v>
      </c>
      <c r="N163" s="236">
        <f t="shared" si="537"/>
        <v>0</v>
      </c>
      <c r="O163" s="236">
        <f t="shared" si="537"/>
        <v>0</v>
      </c>
      <c r="P163" s="236">
        <f t="shared" si="537"/>
        <v>0</v>
      </c>
      <c r="Q163" s="236">
        <f t="shared" si="537"/>
        <v>0</v>
      </c>
      <c r="R163" s="236">
        <f t="shared" si="537"/>
        <v>0</v>
      </c>
      <c r="S163" s="236">
        <f t="shared" si="537"/>
        <v>0</v>
      </c>
      <c r="T163" s="236">
        <f t="shared" si="537"/>
        <v>0</v>
      </c>
      <c r="U163" s="236">
        <f t="shared" si="537"/>
        <v>0</v>
      </c>
      <c r="V163" s="236">
        <f t="shared" si="537"/>
        <v>0</v>
      </c>
      <c r="W163" s="236">
        <f t="shared" si="537"/>
        <v>0</v>
      </c>
      <c r="X163" s="236">
        <f t="shared" si="537"/>
        <v>0</v>
      </c>
      <c r="Y163" s="236">
        <f t="shared" si="537"/>
        <v>0</v>
      </c>
      <c r="Z163" s="236">
        <f t="shared" si="537"/>
        <v>0</v>
      </c>
      <c r="AA163" s="236">
        <f t="shared" si="537"/>
        <v>0</v>
      </c>
      <c r="AB163" s="236">
        <f t="shared" si="537"/>
        <v>0</v>
      </c>
      <c r="AC163" s="236">
        <f t="shared" si="537"/>
        <v>0</v>
      </c>
      <c r="AD163" s="236">
        <f t="shared" si="537"/>
        <v>0</v>
      </c>
      <c r="AE163" s="236">
        <f t="shared" si="537"/>
        <v>0</v>
      </c>
      <c r="AF163" s="236">
        <f t="shared" si="537"/>
        <v>0</v>
      </c>
      <c r="AG163" s="236">
        <f t="shared" si="537"/>
        <v>0</v>
      </c>
      <c r="AH163" s="236">
        <f t="shared" si="537"/>
        <v>0</v>
      </c>
      <c r="AI163" s="236">
        <f t="shared" si="537"/>
        <v>0</v>
      </c>
      <c r="AJ163" s="236">
        <f t="shared" si="537"/>
        <v>0</v>
      </c>
      <c r="AK163" s="236">
        <f t="shared" si="537"/>
        <v>0</v>
      </c>
      <c r="AL163" s="236">
        <f t="shared" si="537"/>
        <v>0</v>
      </c>
      <c r="AM163" s="236">
        <f t="shared" si="537"/>
        <v>0</v>
      </c>
      <c r="AN163" s="236">
        <f t="shared" si="537"/>
        <v>0</v>
      </c>
      <c r="AO163" s="236">
        <f t="shared" si="537"/>
        <v>0</v>
      </c>
      <c r="AP163" s="236">
        <f t="shared" si="537"/>
        <v>0</v>
      </c>
      <c r="AQ163" s="236">
        <f t="shared" si="537"/>
        <v>0</v>
      </c>
      <c r="AR163" s="236">
        <f t="shared" si="537"/>
        <v>0</v>
      </c>
      <c r="AS163" s="236">
        <f t="shared" si="537"/>
        <v>0</v>
      </c>
      <c r="AT163" s="236">
        <f t="shared" si="537"/>
        <v>0</v>
      </c>
      <c r="AU163" s="236">
        <f t="shared" si="537"/>
        <v>0</v>
      </c>
      <c r="AV163" s="236">
        <f t="shared" si="537"/>
        <v>0</v>
      </c>
      <c r="AW163" s="236">
        <f t="shared" si="537"/>
        <v>0</v>
      </c>
      <c r="AX163" s="236">
        <f t="shared" si="537"/>
        <v>0</v>
      </c>
      <c r="AY163" s="236">
        <f t="shared" si="537"/>
        <v>0</v>
      </c>
      <c r="AZ163" s="236">
        <f t="shared" si="537"/>
        <v>0</v>
      </c>
      <c r="BA163" s="236">
        <f t="shared" si="537"/>
        <v>0</v>
      </c>
      <c r="BB163" s="236">
        <f t="shared" si="537"/>
        <v>0</v>
      </c>
      <c r="BC163" s="236">
        <f t="shared" si="537"/>
        <v>0</v>
      </c>
      <c r="BD163" s="236">
        <f t="shared" si="537"/>
        <v>0</v>
      </c>
      <c r="BE163" s="236">
        <f t="shared" si="537"/>
        <v>0</v>
      </c>
      <c r="BF163" s="236">
        <f t="shared" si="537"/>
        <v>0</v>
      </c>
      <c r="BG163" s="236">
        <f t="shared" si="537"/>
        <v>0</v>
      </c>
      <c r="BH163" s="236">
        <f t="shared" si="537"/>
        <v>0</v>
      </c>
      <c r="BI163" s="236">
        <f t="shared" si="537"/>
        <v>0</v>
      </c>
      <c r="BJ163" s="236">
        <f t="shared" si="537"/>
        <v>0</v>
      </c>
      <c r="BK163" s="236">
        <f t="shared" si="537"/>
        <v>0</v>
      </c>
      <c r="BL163" s="236">
        <f t="shared" si="537"/>
        <v>0</v>
      </c>
      <c r="BM163" s="236">
        <f t="shared" si="537"/>
        <v>0</v>
      </c>
      <c r="BN163" s="236">
        <f t="shared" si="537"/>
        <v>0</v>
      </c>
      <c r="BO163" s="236">
        <f t="shared" si="537"/>
        <v>0</v>
      </c>
      <c r="BP163" s="236">
        <f t="shared" si="537"/>
        <v>0</v>
      </c>
      <c r="BQ163" s="236">
        <f t="shared" si="537"/>
        <v>0</v>
      </c>
      <c r="BR163" s="236">
        <f t="shared" si="537"/>
        <v>0</v>
      </c>
      <c r="BS163" s="236">
        <f t="shared" si="537"/>
        <v>0</v>
      </c>
      <c r="BT163" s="236">
        <f t="shared" si="537"/>
        <v>0</v>
      </c>
      <c r="BU163" s="236">
        <f t="shared" si="537"/>
        <v>0</v>
      </c>
      <c r="BV163" s="236">
        <f t="shared" si="537"/>
        <v>0</v>
      </c>
      <c r="BW163" s="236">
        <f t="shared" ref="BW163:CN163" si="538">BW164</f>
        <v>0</v>
      </c>
      <c r="BX163" s="236">
        <f t="shared" si="538"/>
        <v>0</v>
      </c>
      <c r="BY163" s="236">
        <f t="shared" si="538"/>
        <v>0</v>
      </c>
      <c r="BZ163" s="236">
        <f t="shared" si="538"/>
        <v>0</v>
      </c>
      <c r="CA163" s="236">
        <f t="shared" si="538"/>
        <v>0</v>
      </c>
      <c r="CB163" s="236">
        <f t="shared" si="538"/>
        <v>0</v>
      </c>
      <c r="CC163" s="236">
        <f t="shared" si="538"/>
        <v>0</v>
      </c>
      <c r="CD163" s="236">
        <f t="shared" si="538"/>
        <v>0</v>
      </c>
      <c r="CE163" s="236">
        <f t="shared" si="538"/>
        <v>28239</v>
      </c>
      <c r="CF163" s="236">
        <f t="shared" si="538"/>
        <v>28239</v>
      </c>
      <c r="CG163" s="236">
        <f t="shared" si="538"/>
        <v>0</v>
      </c>
      <c r="CH163" s="236">
        <f t="shared" si="538"/>
        <v>0</v>
      </c>
      <c r="CI163" s="236">
        <f t="shared" si="538"/>
        <v>0</v>
      </c>
      <c r="CJ163" s="236">
        <f t="shared" si="538"/>
        <v>0</v>
      </c>
      <c r="CK163" s="236">
        <f t="shared" si="538"/>
        <v>0</v>
      </c>
      <c r="CL163" s="236">
        <f t="shared" si="538"/>
        <v>0</v>
      </c>
      <c r="CM163" s="236">
        <f t="shared" si="538"/>
        <v>0</v>
      </c>
      <c r="CN163" s="236">
        <f t="shared" si="538"/>
        <v>0</v>
      </c>
      <c r="CO163" s="216"/>
      <c r="CP163" s="285"/>
      <c r="CQ163" s="8"/>
      <c r="CS163" s="7"/>
      <c r="CV163" s="7"/>
      <c r="DA163" s="236"/>
      <c r="DB163" s="146"/>
      <c r="DC163" s="7"/>
      <c r="DD163" s="7"/>
    </row>
    <row r="164" spans="1:126" s="20" customFormat="1" ht="54.75" hidden="1" customHeight="1">
      <c r="A164" s="114"/>
      <c r="B164" s="217" t="s">
        <v>1279</v>
      </c>
      <c r="C164" s="216" t="s">
        <v>71</v>
      </c>
      <c r="D164" s="216"/>
      <c r="E164" s="114"/>
      <c r="F164" s="114"/>
      <c r="G164" s="114"/>
      <c r="H164" s="216" t="s">
        <v>709</v>
      </c>
      <c r="I164" s="114"/>
      <c r="J164" s="218">
        <v>28239</v>
      </c>
      <c r="K164" s="218">
        <v>28239</v>
      </c>
      <c r="L164" s="218"/>
      <c r="M164" s="218"/>
      <c r="N164" s="218"/>
      <c r="O164" s="218"/>
      <c r="P164" s="218"/>
      <c r="Q164" s="218"/>
      <c r="R164" s="218"/>
      <c r="S164" s="218"/>
      <c r="T164" s="218"/>
      <c r="U164" s="218"/>
      <c r="V164" s="218"/>
      <c r="W164" s="218"/>
      <c r="X164" s="218"/>
      <c r="Y164" s="218"/>
      <c r="Z164" s="218"/>
      <c r="AA164" s="218"/>
      <c r="AB164" s="218"/>
      <c r="AC164" s="218"/>
      <c r="AD164" s="218"/>
      <c r="AE164" s="218"/>
      <c r="AF164" s="218"/>
      <c r="AG164" s="218"/>
      <c r="AH164" s="218"/>
      <c r="AI164" s="218"/>
      <c r="AJ164" s="218"/>
      <c r="AK164" s="218"/>
      <c r="AL164" s="218"/>
      <c r="AM164" s="218"/>
      <c r="AN164" s="218"/>
      <c r="AO164" s="218"/>
      <c r="AP164" s="218"/>
      <c r="AQ164" s="218"/>
      <c r="AR164" s="218"/>
      <c r="AS164" s="218"/>
      <c r="AT164" s="218"/>
      <c r="AU164" s="218"/>
      <c r="AV164" s="218"/>
      <c r="AW164" s="218"/>
      <c r="AX164" s="218"/>
      <c r="AY164" s="218"/>
      <c r="AZ164" s="218"/>
      <c r="BA164" s="218"/>
      <c r="BB164" s="218"/>
      <c r="BC164" s="218"/>
      <c r="BD164" s="218"/>
      <c r="BE164" s="218"/>
      <c r="BF164" s="218"/>
      <c r="BG164" s="218"/>
      <c r="BH164" s="218"/>
      <c r="BI164" s="218"/>
      <c r="BJ164" s="218"/>
      <c r="BK164" s="218"/>
      <c r="BL164" s="218"/>
      <c r="BM164" s="218"/>
      <c r="BN164" s="218"/>
      <c r="BO164" s="218"/>
      <c r="BP164" s="218"/>
      <c r="BQ164" s="218"/>
      <c r="BR164" s="218"/>
      <c r="BS164" s="218"/>
      <c r="BT164" s="218"/>
      <c r="BU164" s="218"/>
      <c r="BV164" s="218"/>
      <c r="BW164" s="218"/>
      <c r="BX164" s="218"/>
      <c r="BY164" s="218"/>
      <c r="BZ164" s="218"/>
      <c r="CA164" s="218"/>
      <c r="CB164" s="218"/>
      <c r="CC164" s="218"/>
      <c r="CD164" s="236"/>
      <c r="CE164" s="100">
        <f t="shared" si="524"/>
        <v>28239</v>
      </c>
      <c r="CF164" s="218">
        <v>28239</v>
      </c>
      <c r="CG164" s="218"/>
      <c r="CH164" s="218"/>
      <c r="CI164" s="218"/>
      <c r="CJ164" s="218"/>
      <c r="CK164" s="218"/>
      <c r="CL164" s="218"/>
      <c r="CM164" s="218"/>
      <c r="CN164" s="218"/>
      <c r="CO164" s="216" t="s">
        <v>227</v>
      </c>
      <c r="CP164" s="285"/>
      <c r="CQ164" s="8"/>
      <c r="CS164" s="7"/>
      <c r="CV164" s="7"/>
      <c r="DA164" s="236"/>
      <c r="DB164" s="146"/>
      <c r="DC164" s="7"/>
      <c r="DD164" s="7"/>
    </row>
    <row r="165" spans="1:126" s="20" customFormat="1" ht="44.25" customHeight="1">
      <c r="A165" s="723" t="s">
        <v>158</v>
      </c>
      <c r="B165" s="711" t="s">
        <v>1265</v>
      </c>
      <c r="C165" s="723"/>
      <c r="D165" s="723"/>
      <c r="E165" s="648"/>
      <c r="F165" s="648"/>
      <c r="G165" s="648"/>
      <c r="H165" s="648"/>
      <c r="I165" s="723"/>
      <c r="J165" s="702">
        <f>J166+J186+J200</f>
        <v>8639749</v>
      </c>
      <c r="K165" s="702">
        <f t="shared" ref="K165:BV165" si="539">K166+K186+K200</f>
        <v>0</v>
      </c>
      <c r="L165" s="702">
        <f t="shared" si="539"/>
        <v>6096791</v>
      </c>
      <c r="M165" s="702">
        <f t="shared" si="539"/>
        <v>0</v>
      </c>
      <c r="N165" s="702">
        <f t="shared" si="539"/>
        <v>0</v>
      </c>
      <c r="O165" s="702">
        <f t="shared" si="539"/>
        <v>0</v>
      </c>
      <c r="P165" s="702">
        <f t="shared" si="539"/>
        <v>0</v>
      </c>
      <c r="Q165" s="702">
        <f t="shared" si="539"/>
        <v>0</v>
      </c>
      <c r="R165" s="702">
        <f t="shared" si="539"/>
        <v>0</v>
      </c>
      <c r="S165" s="702">
        <f t="shared" si="539"/>
        <v>0</v>
      </c>
      <c r="T165" s="702">
        <f t="shared" si="539"/>
        <v>0</v>
      </c>
      <c r="U165" s="702">
        <f t="shared" si="539"/>
        <v>0</v>
      </c>
      <c r="V165" s="702">
        <f t="shared" si="539"/>
        <v>0</v>
      </c>
      <c r="W165" s="702">
        <f t="shared" si="539"/>
        <v>0</v>
      </c>
      <c r="X165" s="702">
        <f t="shared" si="539"/>
        <v>0</v>
      </c>
      <c r="Y165" s="702">
        <f t="shared" si="539"/>
        <v>0</v>
      </c>
      <c r="Z165" s="702">
        <f t="shared" si="539"/>
        <v>0</v>
      </c>
      <c r="AA165" s="702">
        <f t="shared" si="539"/>
        <v>0</v>
      </c>
      <c r="AB165" s="702">
        <f t="shared" si="539"/>
        <v>0</v>
      </c>
      <c r="AC165" s="702">
        <f t="shared" si="539"/>
        <v>0</v>
      </c>
      <c r="AD165" s="702">
        <f t="shared" si="539"/>
        <v>0</v>
      </c>
      <c r="AE165" s="702">
        <f t="shared" si="539"/>
        <v>0</v>
      </c>
      <c r="AF165" s="702">
        <f t="shared" si="539"/>
        <v>0</v>
      </c>
      <c r="AG165" s="702">
        <f t="shared" si="539"/>
        <v>0</v>
      </c>
      <c r="AH165" s="702">
        <f t="shared" si="539"/>
        <v>0</v>
      </c>
      <c r="AI165" s="702">
        <f t="shared" si="539"/>
        <v>0</v>
      </c>
      <c r="AJ165" s="702">
        <f t="shared" si="539"/>
        <v>0</v>
      </c>
      <c r="AK165" s="702">
        <f t="shared" si="539"/>
        <v>0</v>
      </c>
      <c r="AL165" s="702">
        <f t="shared" si="539"/>
        <v>0</v>
      </c>
      <c r="AM165" s="702">
        <f t="shared" si="539"/>
        <v>0</v>
      </c>
      <c r="AN165" s="702">
        <f t="shared" si="539"/>
        <v>0</v>
      </c>
      <c r="AO165" s="702">
        <f t="shared" si="539"/>
        <v>0</v>
      </c>
      <c r="AP165" s="702">
        <f t="shared" si="539"/>
        <v>0</v>
      </c>
      <c r="AQ165" s="702">
        <f t="shared" si="539"/>
        <v>0</v>
      </c>
      <c r="AR165" s="702">
        <f t="shared" si="539"/>
        <v>0</v>
      </c>
      <c r="AS165" s="702">
        <f t="shared" si="539"/>
        <v>0</v>
      </c>
      <c r="AT165" s="702">
        <f t="shared" si="539"/>
        <v>0</v>
      </c>
      <c r="AU165" s="702">
        <f t="shared" si="539"/>
        <v>0</v>
      </c>
      <c r="AV165" s="702">
        <f t="shared" si="539"/>
        <v>0</v>
      </c>
      <c r="AW165" s="702">
        <f t="shared" si="539"/>
        <v>0</v>
      </c>
      <c r="AX165" s="702">
        <f t="shared" si="539"/>
        <v>0</v>
      </c>
      <c r="AY165" s="702">
        <f t="shared" si="539"/>
        <v>0</v>
      </c>
      <c r="AZ165" s="702">
        <f t="shared" si="539"/>
        <v>0</v>
      </c>
      <c r="BA165" s="702">
        <f t="shared" si="539"/>
        <v>0</v>
      </c>
      <c r="BB165" s="702">
        <f t="shared" si="539"/>
        <v>0</v>
      </c>
      <c r="BC165" s="702">
        <f t="shared" si="539"/>
        <v>0</v>
      </c>
      <c r="BD165" s="702">
        <f t="shared" si="539"/>
        <v>0</v>
      </c>
      <c r="BE165" s="702">
        <f t="shared" si="539"/>
        <v>0</v>
      </c>
      <c r="BF165" s="702">
        <f t="shared" si="539"/>
        <v>0</v>
      </c>
      <c r="BG165" s="702" t="e">
        <f t="shared" si="539"/>
        <v>#REF!</v>
      </c>
      <c r="BH165" s="702">
        <f t="shared" si="539"/>
        <v>0</v>
      </c>
      <c r="BI165" s="702">
        <f t="shared" si="539"/>
        <v>0</v>
      </c>
      <c r="BJ165" s="702">
        <f t="shared" si="539"/>
        <v>0</v>
      </c>
      <c r="BK165" s="702">
        <f t="shared" si="539"/>
        <v>0</v>
      </c>
      <c r="BL165" s="702">
        <f t="shared" si="539"/>
        <v>0</v>
      </c>
      <c r="BM165" s="702">
        <f t="shared" si="539"/>
        <v>0</v>
      </c>
      <c r="BN165" s="702">
        <f t="shared" si="539"/>
        <v>0</v>
      </c>
      <c r="BO165" s="702">
        <f t="shared" si="539"/>
        <v>0</v>
      </c>
      <c r="BP165" s="702">
        <f t="shared" si="539"/>
        <v>0</v>
      </c>
      <c r="BQ165" s="702">
        <f t="shared" si="539"/>
        <v>0</v>
      </c>
      <c r="BR165" s="702">
        <f t="shared" si="539"/>
        <v>0</v>
      </c>
      <c r="BS165" s="702">
        <f t="shared" si="539"/>
        <v>0</v>
      </c>
      <c r="BT165" s="702">
        <f t="shared" si="539"/>
        <v>0</v>
      </c>
      <c r="BU165" s="702">
        <f t="shared" si="539"/>
        <v>0</v>
      </c>
      <c r="BV165" s="702">
        <f t="shared" si="539"/>
        <v>0</v>
      </c>
      <c r="BW165" s="702">
        <f t="shared" ref="BW165:CN165" si="540">BW166+BW186+BW200</f>
        <v>0</v>
      </c>
      <c r="BX165" s="702">
        <f t="shared" si="540"/>
        <v>1843644</v>
      </c>
      <c r="BY165" s="702">
        <f t="shared" si="540"/>
        <v>0</v>
      </c>
      <c r="BZ165" s="702">
        <f t="shared" si="540"/>
        <v>1053514</v>
      </c>
      <c r="CA165" s="702">
        <f t="shared" si="540"/>
        <v>0</v>
      </c>
      <c r="CB165" s="702">
        <f t="shared" si="540"/>
        <v>0</v>
      </c>
      <c r="CC165" s="702">
        <f t="shared" si="540"/>
        <v>0</v>
      </c>
      <c r="CD165" s="702">
        <f t="shared" si="540"/>
        <v>0</v>
      </c>
      <c r="CE165" s="702">
        <f t="shared" si="540"/>
        <v>2816430</v>
      </c>
      <c r="CF165" s="702">
        <f t="shared" si="540"/>
        <v>0</v>
      </c>
      <c r="CG165" s="702">
        <f t="shared" si="540"/>
        <v>2816430</v>
      </c>
      <c r="CH165" s="702">
        <f t="shared" ref="CH165" si="541">CH166+CH186+CH200</f>
        <v>0</v>
      </c>
      <c r="CI165" s="702">
        <f t="shared" si="540"/>
        <v>0</v>
      </c>
      <c r="CJ165" s="702">
        <f t="shared" si="540"/>
        <v>0</v>
      </c>
      <c r="CK165" s="702">
        <f t="shared" si="540"/>
        <v>0</v>
      </c>
      <c r="CL165" s="702">
        <f t="shared" si="540"/>
        <v>0</v>
      </c>
      <c r="CM165" s="702">
        <f t="shared" si="540"/>
        <v>0</v>
      </c>
      <c r="CN165" s="702">
        <f t="shared" si="540"/>
        <v>0</v>
      </c>
      <c r="CO165" s="703"/>
      <c r="CP165" s="703"/>
      <c r="CQ165" s="6"/>
      <c r="CR165" s="7"/>
      <c r="CS165" s="7"/>
      <c r="CT165" s="7"/>
      <c r="CU165" s="7"/>
      <c r="CV165" s="7"/>
      <c r="DA165" s="185"/>
      <c r="DB165" s="7"/>
      <c r="DC165" s="98"/>
      <c r="DD165" s="7"/>
      <c r="DF165" s="7"/>
      <c r="DG165" s="7"/>
    </row>
    <row r="166" spans="1:126" s="20" customFormat="1" ht="44.25" customHeight="1">
      <c r="A166" s="723" t="s">
        <v>1267</v>
      </c>
      <c r="B166" s="742" t="s">
        <v>1078</v>
      </c>
      <c r="C166" s="723"/>
      <c r="D166" s="723"/>
      <c r="E166" s="648"/>
      <c r="F166" s="648"/>
      <c r="G166" s="648"/>
      <c r="H166" s="648"/>
      <c r="I166" s="723"/>
      <c r="J166" s="702">
        <f>J167+J170+J174+J180+J183</f>
        <v>7801987</v>
      </c>
      <c r="K166" s="702">
        <f t="shared" ref="K166:BV166" si="542">K167+K170+K174+K180+K183</f>
        <v>0</v>
      </c>
      <c r="L166" s="702">
        <f t="shared" si="542"/>
        <v>5360424</v>
      </c>
      <c r="M166" s="702">
        <f t="shared" si="542"/>
        <v>0</v>
      </c>
      <c r="N166" s="702">
        <f t="shared" si="542"/>
        <v>0</v>
      </c>
      <c r="O166" s="702">
        <f t="shared" si="542"/>
        <v>0</v>
      </c>
      <c r="P166" s="702">
        <f t="shared" si="542"/>
        <v>0</v>
      </c>
      <c r="Q166" s="702">
        <f t="shared" si="542"/>
        <v>0</v>
      </c>
      <c r="R166" s="702">
        <f t="shared" si="542"/>
        <v>0</v>
      </c>
      <c r="S166" s="702">
        <f t="shared" si="542"/>
        <v>0</v>
      </c>
      <c r="T166" s="702">
        <f t="shared" si="542"/>
        <v>0</v>
      </c>
      <c r="U166" s="702">
        <f t="shared" si="542"/>
        <v>0</v>
      </c>
      <c r="V166" s="702">
        <f t="shared" si="542"/>
        <v>0</v>
      </c>
      <c r="W166" s="702">
        <f t="shared" si="542"/>
        <v>0</v>
      </c>
      <c r="X166" s="702">
        <f t="shared" si="542"/>
        <v>0</v>
      </c>
      <c r="Y166" s="702">
        <f t="shared" si="542"/>
        <v>0</v>
      </c>
      <c r="Z166" s="702">
        <f t="shared" si="542"/>
        <v>0</v>
      </c>
      <c r="AA166" s="702">
        <f t="shared" si="542"/>
        <v>0</v>
      </c>
      <c r="AB166" s="702">
        <f t="shared" si="542"/>
        <v>0</v>
      </c>
      <c r="AC166" s="702">
        <f t="shared" si="542"/>
        <v>0</v>
      </c>
      <c r="AD166" s="702">
        <f t="shared" si="542"/>
        <v>0</v>
      </c>
      <c r="AE166" s="702">
        <f t="shared" si="542"/>
        <v>0</v>
      </c>
      <c r="AF166" s="702">
        <f t="shared" si="542"/>
        <v>0</v>
      </c>
      <c r="AG166" s="702">
        <f t="shared" si="542"/>
        <v>0</v>
      </c>
      <c r="AH166" s="702">
        <f t="shared" si="542"/>
        <v>0</v>
      </c>
      <c r="AI166" s="702">
        <f t="shared" si="542"/>
        <v>0</v>
      </c>
      <c r="AJ166" s="702">
        <f t="shared" si="542"/>
        <v>0</v>
      </c>
      <c r="AK166" s="702">
        <f t="shared" si="542"/>
        <v>0</v>
      </c>
      <c r="AL166" s="702">
        <f t="shared" si="542"/>
        <v>0</v>
      </c>
      <c r="AM166" s="702">
        <f t="shared" si="542"/>
        <v>0</v>
      </c>
      <c r="AN166" s="702">
        <f t="shared" si="542"/>
        <v>0</v>
      </c>
      <c r="AO166" s="702">
        <f t="shared" si="542"/>
        <v>0</v>
      </c>
      <c r="AP166" s="702">
        <f t="shared" si="542"/>
        <v>0</v>
      </c>
      <c r="AQ166" s="702">
        <f t="shared" si="542"/>
        <v>0</v>
      </c>
      <c r="AR166" s="702">
        <f t="shared" si="542"/>
        <v>0</v>
      </c>
      <c r="AS166" s="702">
        <f t="shared" si="542"/>
        <v>0</v>
      </c>
      <c r="AT166" s="702">
        <f t="shared" si="542"/>
        <v>0</v>
      </c>
      <c r="AU166" s="702">
        <f t="shared" si="542"/>
        <v>0</v>
      </c>
      <c r="AV166" s="702">
        <f t="shared" si="542"/>
        <v>0</v>
      </c>
      <c r="AW166" s="702">
        <f t="shared" si="542"/>
        <v>0</v>
      </c>
      <c r="AX166" s="702">
        <f t="shared" si="542"/>
        <v>0</v>
      </c>
      <c r="AY166" s="702">
        <f t="shared" si="542"/>
        <v>0</v>
      </c>
      <c r="AZ166" s="702">
        <f t="shared" si="542"/>
        <v>0</v>
      </c>
      <c r="BA166" s="702">
        <f t="shared" si="542"/>
        <v>0</v>
      </c>
      <c r="BB166" s="702">
        <f t="shared" si="542"/>
        <v>0</v>
      </c>
      <c r="BC166" s="702">
        <f t="shared" si="542"/>
        <v>0</v>
      </c>
      <c r="BD166" s="702">
        <f t="shared" si="542"/>
        <v>0</v>
      </c>
      <c r="BE166" s="702">
        <f t="shared" si="542"/>
        <v>0</v>
      </c>
      <c r="BF166" s="702">
        <f t="shared" si="542"/>
        <v>0</v>
      </c>
      <c r="BG166" s="702" t="e">
        <f t="shared" si="542"/>
        <v>#REF!</v>
      </c>
      <c r="BH166" s="702">
        <f t="shared" si="542"/>
        <v>0</v>
      </c>
      <c r="BI166" s="702">
        <f t="shared" si="542"/>
        <v>0</v>
      </c>
      <c r="BJ166" s="702">
        <f t="shared" si="542"/>
        <v>0</v>
      </c>
      <c r="BK166" s="702">
        <f t="shared" si="542"/>
        <v>0</v>
      </c>
      <c r="BL166" s="702">
        <f t="shared" si="542"/>
        <v>0</v>
      </c>
      <c r="BM166" s="702">
        <f t="shared" si="542"/>
        <v>0</v>
      </c>
      <c r="BN166" s="702">
        <f t="shared" si="542"/>
        <v>0</v>
      </c>
      <c r="BO166" s="702">
        <f t="shared" si="542"/>
        <v>0</v>
      </c>
      <c r="BP166" s="702">
        <f t="shared" si="542"/>
        <v>0</v>
      </c>
      <c r="BQ166" s="702">
        <f t="shared" si="542"/>
        <v>0</v>
      </c>
      <c r="BR166" s="702">
        <f t="shared" si="542"/>
        <v>0</v>
      </c>
      <c r="BS166" s="702">
        <f t="shared" si="542"/>
        <v>0</v>
      </c>
      <c r="BT166" s="702">
        <f t="shared" si="542"/>
        <v>0</v>
      </c>
      <c r="BU166" s="702">
        <f t="shared" si="542"/>
        <v>0</v>
      </c>
      <c r="BV166" s="702">
        <f t="shared" si="542"/>
        <v>0</v>
      </c>
      <c r="BW166" s="702">
        <f t="shared" ref="BW166:CI166" si="543">BW167+BW170+BW174+BW180+BW183</f>
        <v>0</v>
      </c>
      <c r="BX166" s="702">
        <f t="shared" si="543"/>
        <v>1808824</v>
      </c>
      <c r="BY166" s="702">
        <f t="shared" si="543"/>
        <v>0</v>
      </c>
      <c r="BZ166" s="702">
        <f t="shared" si="543"/>
        <v>1018694</v>
      </c>
      <c r="CA166" s="702">
        <f t="shared" si="543"/>
        <v>0</v>
      </c>
      <c r="CB166" s="702">
        <f t="shared" si="543"/>
        <v>0</v>
      </c>
      <c r="CC166" s="702">
        <f t="shared" si="543"/>
        <v>0</v>
      </c>
      <c r="CD166" s="702">
        <f t="shared" si="543"/>
        <v>0</v>
      </c>
      <c r="CE166" s="702">
        <f t="shared" si="543"/>
        <v>2753980</v>
      </c>
      <c r="CF166" s="702">
        <f t="shared" si="543"/>
        <v>0</v>
      </c>
      <c r="CG166" s="702">
        <f t="shared" si="543"/>
        <v>2753980</v>
      </c>
      <c r="CH166" s="702">
        <f t="shared" ref="CH166" si="544">CH167+CH170+CH174+CH180+CH183</f>
        <v>0</v>
      </c>
      <c r="CI166" s="702">
        <f t="shared" si="543"/>
        <v>0</v>
      </c>
      <c r="CJ166" s="185"/>
      <c r="CK166" s="185"/>
      <c r="CL166" s="185"/>
      <c r="CM166" s="185"/>
      <c r="CN166" s="185"/>
      <c r="CO166" s="703"/>
      <c r="CP166" s="703"/>
      <c r="CQ166" s="6"/>
      <c r="CR166" s="7"/>
      <c r="CS166" s="7"/>
      <c r="CT166" s="7"/>
      <c r="CU166" s="7"/>
      <c r="CV166" s="7"/>
      <c r="DA166" s="185"/>
      <c r="DB166" s="7"/>
      <c r="DC166" s="98"/>
      <c r="DD166" s="7"/>
      <c r="DF166" s="7"/>
      <c r="DG166" s="7"/>
    </row>
    <row r="167" spans="1:126" s="20" customFormat="1" ht="62.25" customHeight="1">
      <c r="A167" s="687" t="s">
        <v>35</v>
      </c>
      <c r="B167" s="701" t="s">
        <v>595</v>
      </c>
      <c r="C167" s="723"/>
      <c r="D167" s="723"/>
      <c r="E167" s="648"/>
      <c r="F167" s="648"/>
      <c r="G167" s="648"/>
      <c r="H167" s="648"/>
      <c r="I167" s="723"/>
      <c r="J167" s="702">
        <f>J168</f>
        <v>151291</v>
      </c>
      <c r="K167" s="702">
        <f t="shared" ref="K167:BV167" si="545">K168</f>
        <v>0</v>
      </c>
      <c r="L167" s="702">
        <f t="shared" si="545"/>
        <v>151291</v>
      </c>
      <c r="M167" s="702">
        <f t="shared" si="545"/>
        <v>0</v>
      </c>
      <c r="N167" s="702">
        <f t="shared" si="545"/>
        <v>0</v>
      </c>
      <c r="O167" s="702">
        <f t="shared" si="545"/>
        <v>0</v>
      </c>
      <c r="P167" s="702">
        <f t="shared" si="545"/>
        <v>0</v>
      </c>
      <c r="Q167" s="702">
        <f t="shared" si="545"/>
        <v>0</v>
      </c>
      <c r="R167" s="702">
        <f t="shared" si="545"/>
        <v>0</v>
      </c>
      <c r="S167" s="702">
        <f t="shared" si="545"/>
        <v>0</v>
      </c>
      <c r="T167" s="702">
        <f t="shared" si="545"/>
        <v>0</v>
      </c>
      <c r="U167" s="702">
        <f t="shared" si="545"/>
        <v>0</v>
      </c>
      <c r="V167" s="702">
        <f t="shared" si="545"/>
        <v>0</v>
      </c>
      <c r="W167" s="702">
        <f t="shared" si="545"/>
        <v>0</v>
      </c>
      <c r="X167" s="702">
        <f t="shared" si="545"/>
        <v>0</v>
      </c>
      <c r="Y167" s="702">
        <f t="shared" si="545"/>
        <v>0</v>
      </c>
      <c r="Z167" s="702">
        <f t="shared" si="545"/>
        <v>0</v>
      </c>
      <c r="AA167" s="702">
        <f t="shared" si="545"/>
        <v>0</v>
      </c>
      <c r="AB167" s="702">
        <f t="shared" si="545"/>
        <v>0</v>
      </c>
      <c r="AC167" s="702">
        <f t="shared" si="545"/>
        <v>0</v>
      </c>
      <c r="AD167" s="702">
        <f t="shared" si="545"/>
        <v>0</v>
      </c>
      <c r="AE167" s="702">
        <f t="shared" si="545"/>
        <v>0</v>
      </c>
      <c r="AF167" s="702">
        <f t="shared" si="545"/>
        <v>0</v>
      </c>
      <c r="AG167" s="702">
        <f t="shared" si="545"/>
        <v>0</v>
      </c>
      <c r="AH167" s="702">
        <f t="shared" si="545"/>
        <v>0</v>
      </c>
      <c r="AI167" s="702">
        <f t="shared" si="545"/>
        <v>0</v>
      </c>
      <c r="AJ167" s="702">
        <f t="shared" si="545"/>
        <v>0</v>
      </c>
      <c r="AK167" s="702">
        <f t="shared" si="545"/>
        <v>0</v>
      </c>
      <c r="AL167" s="702">
        <f t="shared" si="545"/>
        <v>0</v>
      </c>
      <c r="AM167" s="702">
        <f t="shared" si="545"/>
        <v>0</v>
      </c>
      <c r="AN167" s="702">
        <f t="shared" si="545"/>
        <v>0</v>
      </c>
      <c r="AO167" s="702">
        <f t="shared" si="545"/>
        <v>0</v>
      </c>
      <c r="AP167" s="702">
        <f t="shared" si="545"/>
        <v>0</v>
      </c>
      <c r="AQ167" s="702">
        <f t="shared" si="545"/>
        <v>0</v>
      </c>
      <c r="AR167" s="702">
        <f t="shared" si="545"/>
        <v>0</v>
      </c>
      <c r="AS167" s="702">
        <f t="shared" si="545"/>
        <v>0</v>
      </c>
      <c r="AT167" s="702">
        <f t="shared" si="545"/>
        <v>0</v>
      </c>
      <c r="AU167" s="702">
        <f t="shared" si="545"/>
        <v>0</v>
      </c>
      <c r="AV167" s="702">
        <f t="shared" si="545"/>
        <v>0</v>
      </c>
      <c r="AW167" s="702">
        <f t="shared" si="545"/>
        <v>0</v>
      </c>
      <c r="AX167" s="702">
        <f t="shared" si="545"/>
        <v>0</v>
      </c>
      <c r="AY167" s="702">
        <f t="shared" si="545"/>
        <v>0</v>
      </c>
      <c r="AZ167" s="702">
        <f t="shared" si="545"/>
        <v>0</v>
      </c>
      <c r="BA167" s="702">
        <f t="shared" si="545"/>
        <v>0</v>
      </c>
      <c r="BB167" s="702">
        <f t="shared" si="545"/>
        <v>0</v>
      </c>
      <c r="BC167" s="702">
        <f t="shared" si="545"/>
        <v>0</v>
      </c>
      <c r="BD167" s="702">
        <f t="shared" si="545"/>
        <v>0</v>
      </c>
      <c r="BE167" s="702">
        <f t="shared" si="545"/>
        <v>0</v>
      </c>
      <c r="BF167" s="702">
        <f t="shared" si="545"/>
        <v>0</v>
      </c>
      <c r="BG167" s="702">
        <f t="shared" si="545"/>
        <v>0</v>
      </c>
      <c r="BH167" s="702">
        <f t="shared" si="545"/>
        <v>0</v>
      </c>
      <c r="BI167" s="702">
        <f t="shared" si="545"/>
        <v>0</v>
      </c>
      <c r="BJ167" s="702">
        <f t="shared" si="545"/>
        <v>0</v>
      </c>
      <c r="BK167" s="702">
        <f t="shared" si="545"/>
        <v>0</v>
      </c>
      <c r="BL167" s="702">
        <f t="shared" si="545"/>
        <v>0</v>
      </c>
      <c r="BM167" s="702">
        <f t="shared" si="545"/>
        <v>0</v>
      </c>
      <c r="BN167" s="702">
        <f t="shared" si="545"/>
        <v>0</v>
      </c>
      <c r="BO167" s="702">
        <f t="shared" si="545"/>
        <v>0</v>
      </c>
      <c r="BP167" s="702">
        <f t="shared" si="545"/>
        <v>0</v>
      </c>
      <c r="BQ167" s="702">
        <f t="shared" si="545"/>
        <v>0</v>
      </c>
      <c r="BR167" s="702">
        <f t="shared" si="545"/>
        <v>0</v>
      </c>
      <c r="BS167" s="702">
        <f t="shared" si="545"/>
        <v>0</v>
      </c>
      <c r="BT167" s="702">
        <f t="shared" si="545"/>
        <v>0</v>
      </c>
      <c r="BU167" s="702">
        <f t="shared" si="545"/>
        <v>0</v>
      </c>
      <c r="BV167" s="702">
        <f t="shared" si="545"/>
        <v>0</v>
      </c>
      <c r="BW167" s="702">
        <f t="shared" ref="BW167:CN167" si="546">BW168</f>
        <v>0</v>
      </c>
      <c r="BX167" s="702">
        <f t="shared" si="546"/>
        <v>37083</v>
      </c>
      <c r="BY167" s="702">
        <f t="shared" si="546"/>
        <v>0</v>
      </c>
      <c r="BZ167" s="702">
        <f t="shared" si="546"/>
        <v>37083</v>
      </c>
      <c r="CA167" s="702">
        <f t="shared" si="546"/>
        <v>0</v>
      </c>
      <c r="CB167" s="702">
        <f t="shared" si="546"/>
        <v>0</v>
      </c>
      <c r="CC167" s="702">
        <f t="shared" si="546"/>
        <v>0</v>
      </c>
      <c r="CD167" s="702">
        <f t="shared" si="546"/>
        <v>0</v>
      </c>
      <c r="CE167" s="702">
        <f t="shared" si="546"/>
        <v>58381</v>
      </c>
      <c r="CF167" s="702">
        <f t="shared" si="546"/>
        <v>0</v>
      </c>
      <c r="CG167" s="702">
        <f t="shared" si="546"/>
        <v>58381</v>
      </c>
      <c r="CH167" s="702">
        <f t="shared" si="546"/>
        <v>0</v>
      </c>
      <c r="CI167" s="702">
        <f t="shared" si="546"/>
        <v>0</v>
      </c>
      <c r="CJ167" s="702">
        <f t="shared" si="546"/>
        <v>0</v>
      </c>
      <c r="CK167" s="702">
        <f t="shared" si="546"/>
        <v>0</v>
      </c>
      <c r="CL167" s="702">
        <f t="shared" si="546"/>
        <v>0</v>
      </c>
      <c r="CM167" s="702">
        <f t="shared" si="546"/>
        <v>0</v>
      </c>
      <c r="CN167" s="702">
        <f t="shared" si="546"/>
        <v>0</v>
      </c>
      <c r="CO167" s="703"/>
      <c r="CP167" s="703"/>
      <c r="CQ167" s="6"/>
      <c r="CR167" s="7"/>
      <c r="CS167" s="7"/>
      <c r="CT167" s="7"/>
      <c r="CU167" s="7"/>
      <c r="CV167" s="7"/>
      <c r="DA167" s="185"/>
      <c r="DB167" s="7"/>
      <c r="DC167" s="98"/>
      <c r="DD167" s="7"/>
      <c r="DF167" s="7"/>
      <c r="DG167" s="7"/>
    </row>
    <row r="168" spans="1:126" s="20" customFormat="1" ht="44.25" customHeight="1">
      <c r="A168" s="669" t="s">
        <v>37</v>
      </c>
      <c r="B168" s="194" t="s">
        <v>1104</v>
      </c>
      <c r="C168" s="723"/>
      <c r="D168" s="723"/>
      <c r="E168" s="648"/>
      <c r="F168" s="648"/>
      <c r="G168" s="648"/>
      <c r="H168" s="648"/>
      <c r="I168" s="723"/>
      <c r="J168" s="702">
        <f>J169</f>
        <v>151291</v>
      </c>
      <c r="K168" s="702">
        <f t="shared" ref="K168:BV168" si="547">K169</f>
        <v>0</v>
      </c>
      <c r="L168" s="702">
        <f t="shared" si="547"/>
        <v>151291</v>
      </c>
      <c r="M168" s="702">
        <f t="shared" si="547"/>
        <v>0</v>
      </c>
      <c r="N168" s="702">
        <f t="shared" si="547"/>
        <v>0</v>
      </c>
      <c r="O168" s="702">
        <f t="shared" si="547"/>
        <v>0</v>
      </c>
      <c r="P168" s="702">
        <f t="shared" si="547"/>
        <v>0</v>
      </c>
      <c r="Q168" s="702">
        <f t="shared" si="547"/>
        <v>0</v>
      </c>
      <c r="R168" s="702">
        <f t="shared" si="547"/>
        <v>0</v>
      </c>
      <c r="S168" s="702">
        <f t="shared" si="547"/>
        <v>0</v>
      </c>
      <c r="T168" s="702">
        <f t="shared" si="547"/>
        <v>0</v>
      </c>
      <c r="U168" s="702">
        <f t="shared" si="547"/>
        <v>0</v>
      </c>
      <c r="V168" s="702">
        <f t="shared" si="547"/>
        <v>0</v>
      </c>
      <c r="W168" s="702">
        <f t="shared" si="547"/>
        <v>0</v>
      </c>
      <c r="X168" s="702">
        <f t="shared" si="547"/>
        <v>0</v>
      </c>
      <c r="Y168" s="702">
        <f t="shared" si="547"/>
        <v>0</v>
      </c>
      <c r="Z168" s="702">
        <f t="shared" si="547"/>
        <v>0</v>
      </c>
      <c r="AA168" s="702">
        <f t="shared" si="547"/>
        <v>0</v>
      </c>
      <c r="AB168" s="702">
        <f t="shared" si="547"/>
        <v>0</v>
      </c>
      <c r="AC168" s="702">
        <f t="shared" si="547"/>
        <v>0</v>
      </c>
      <c r="AD168" s="702">
        <f t="shared" si="547"/>
        <v>0</v>
      </c>
      <c r="AE168" s="702">
        <f t="shared" si="547"/>
        <v>0</v>
      </c>
      <c r="AF168" s="702">
        <f t="shared" si="547"/>
        <v>0</v>
      </c>
      <c r="AG168" s="702">
        <f t="shared" si="547"/>
        <v>0</v>
      </c>
      <c r="AH168" s="702">
        <f t="shared" si="547"/>
        <v>0</v>
      </c>
      <c r="AI168" s="702">
        <f t="shared" si="547"/>
        <v>0</v>
      </c>
      <c r="AJ168" s="702">
        <f t="shared" si="547"/>
        <v>0</v>
      </c>
      <c r="AK168" s="702">
        <f t="shared" si="547"/>
        <v>0</v>
      </c>
      <c r="AL168" s="702">
        <f t="shared" si="547"/>
        <v>0</v>
      </c>
      <c r="AM168" s="702">
        <f t="shared" si="547"/>
        <v>0</v>
      </c>
      <c r="AN168" s="702">
        <f t="shared" si="547"/>
        <v>0</v>
      </c>
      <c r="AO168" s="702">
        <f t="shared" si="547"/>
        <v>0</v>
      </c>
      <c r="AP168" s="702">
        <f t="shared" si="547"/>
        <v>0</v>
      </c>
      <c r="AQ168" s="702">
        <f t="shared" si="547"/>
        <v>0</v>
      </c>
      <c r="AR168" s="702">
        <f t="shared" si="547"/>
        <v>0</v>
      </c>
      <c r="AS168" s="702">
        <f t="shared" si="547"/>
        <v>0</v>
      </c>
      <c r="AT168" s="702">
        <f t="shared" si="547"/>
        <v>0</v>
      </c>
      <c r="AU168" s="702">
        <f t="shared" si="547"/>
        <v>0</v>
      </c>
      <c r="AV168" s="702">
        <f t="shared" si="547"/>
        <v>0</v>
      </c>
      <c r="AW168" s="702">
        <f t="shared" si="547"/>
        <v>0</v>
      </c>
      <c r="AX168" s="702">
        <f t="shared" si="547"/>
        <v>0</v>
      </c>
      <c r="AY168" s="702">
        <f t="shared" si="547"/>
        <v>0</v>
      </c>
      <c r="AZ168" s="702">
        <f t="shared" si="547"/>
        <v>0</v>
      </c>
      <c r="BA168" s="702">
        <f t="shared" si="547"/>
        <v>0</v>
      </c>
      <c r="BB168" s="702">
        <f t="shared" si="547"/>
        <v>0</v>
      </c>
      <c r="BC168" s="702">
        <f t="shared" si="547"/>
        <v>0</v>
      </c>
      <c r="BD168" s="702">
        <f t="shared" si="547"/>
        <v>0</v>
      </c>
      <c r="BE168" s="702">
        <f t="shared" si="547"/>
        <v>0</v>
      </c>
      <c r="BF168" s="702">
        <f t="shared" si="547"/>
        <v>0</v>
      </c>
      <c r="BG168" s="702">
        <f t="shared" si="547"/>
        <v>0</v>
      </c>
      <c r="BH168" s="702">
        <f t="shared" si="547"/>
        <v>0</v>
      </c>
      <c r="BI168" s="702">
        <f t="shared" si="547"/>
        <v>0</v>
      </c>
      <c r="BJ168" s="702">
        <f t="shared" si="547"/>
        <v>0</v>
      </c>
      <c r="BK168" s="702">
        <f t="shared" si="547"/>
        <v>0</v>
      </c>
      <c r="BL168" s="702">
        <f t="shared" si="547"/>
        <v>0</v>
      </c>
      <c r="BM168" s="702">
        <f t="shared" si="547"/>
        <v>0</v>
      </c>
      <c r="BN168" s="702">
        <f t="shared" si="547"/>
        <v>0</v>
      </c>
      <c r="BO168" s="702">
        <f t="shared" si="547"/>
        <v>0</v>
      </c>
      <c r="BP168" s="702">
        <f t="shared" si="547"/>
        <v>0</v>
      </c>
      <c r="BQ168" s="702">
        <f t="shared" si="547"/>
        <v>0</v>
      </c>
      <c r="BR168" s="702">
        <f t="shared" si="547"/>
        <v>0</v>
      </c>
      <c r="BS168" s="702">
        <f t="shared" si="547"/>
        <v>0</v>
      </c>
      <c r="BT168" s="702">
        <f t="shared" si="547"/>
        <v>0</v>
      </c>
      <c r="BU168" s="702">
        <f t="shared" si="547"/>
        <v>0</v>
      </c>
      <c r="BV168" s="702">
        <f t="shared" si="547"/>
        <v>0</v>
      </c>
      <c r="BW168" s="702">
        <f t="shared" ref="BW168:CI168" si="548">BW169</f>
        <v>0</v>
      </c>
      <c r="BX168" s="702">
        <f t="shared" si="548"/>
        <v>37083</v>
      </c>
      <c r="BY168" s="702">
        <f t="shared" si="548"/>
        <v>0</v>
      </c>
      <c r="BZ168" s="702">
        <f t="shared" si="548"/>
        <v>37083</v>
      </c>
      <c r="CA168" s="702">
        <f t="shared" si="548"/>
        <v>0</v>
      </c>
      <c r="CB168" s="702">
        <f t="shared" si="548"/>
        <v>0</v>
      </c>
      <c r="CC168" s="702">
        <f t="shared" si="548"/>
        <v>0</v>
      </c>
      <c r="CD168" s="702">
        <f t="shared" si="548"/>
        <v>0</v>
      </c>
      <c r="CE168" s="702">
        <f t="shared" si="548"/>
        <v>58381</v>
      </c>
      <c r="CF168" s="702">
        <f t="shared" si="548"/>
        <v>0</v>
      </c>
      <c r="CG168" s="702">
        <f t="shared" si="548"/>
        <v>58381</v>
      </c>
      <c r="CH168" s="702">
        <f t="shared" si="548"/>
        <v>0</v>
      </c>
      <c r="CI168" s="702">
        <f t="shared" si="548"/>
        <v>0</v>
      </c>
      <c r="CJ168" s="185"/>
      <c r="CK168" s="185"/>
      <c r="CL168" s="185"/>
      <c r="CM168" s="185"/>
      <c r="CN168" s="185"/>
      <c r="CO168" s="703"/>
      <c r="CP168" s="703"/>
      <c r="CQ168" s="6"/>
      <c r="CR168" s="7"/>
      <c r="CS168" s="7"/>
      <c r="CT168" s="7"/>
      <c r="CU168" s="7"/>
      <c r="CV168" s="7"/>
      <c r="DA168" s="185"/>
      <c r="DB168" s="7"/>
      <c r="DC168" s="98"/>
      <c r="DD168" s="7"/>
      <c r="DF168" s="7"/>
      <c r="DG168" s="7"/>
    </row>
    <row r="169" spans="1:126" s="20" customFormat="1" ht="137.25" customHeight="1">
      <c r="A169" s="184"/>
      <c r="B169" s="196" t="s">
        <v>596</v>
      </c>
      <c r="C169" s="192" t="s">
        <v>597</v>
      </c>
      <c r="D169" s="184"/>
      <c r="E169" s="184"/>
      <c r="F169" s="184"/>
      <c r="G169" s="184"/>
      <c r="H169" s="192" t="s">
        <v>61</v>
      </c>
      <c r="I169" s="651" t="s">
        <v>598</v>
      </c>
      <c r="J169" s="537">
        <v>151291</v>
      </c>
      <c r="K169" s="537"/>
      <c r="L169" s="537">
        <v>151291</v>
      </c>
      <c r="M169" s="537"/>
      <c r="N169" s="537"/>
      <c r="O169" s="441"/>
      <c r="P169" s="441"/>
      <c r="Q169" s="441"/>
      <c r="R169" s="441"/>
      <c r="S169" s="441"/>
      <c r="T169" s="441"/>
      <c r="U169" s="441"/>
      <c r="V169" s="441"/>
      <c r="W169" s="441"/>
      <c r="X169" s="441"/>
      <c r="Y169" s="441"/>
      <c r="Z169" s="441"/>
      <c r="AA169" s="441"/>
      <c r="AB169" s="441"/>
      <c r="AC169" s="441"/>
      <c r="AD169" s="441"/>
      <c r="AE169" s="441"/>
      <c r="AF169" s="441"/>
      <c r="AG169" s="441"/>
      <c r="AH169" s="441"/>
      <c r="AI169" s="441"/>
      <c r="AJ169" s="441"/>
      <c r="AK169" s="441"/>
      <c r="AL169" s="441"/>
      <c r="AM169" s="441"/>
      <c r="AN169" s="441"/>
      <c r="AO169" s="441"/>
      <c r="AP169" s="441"/>
      <c r="AQ169" s="441"/>
      <c r="AR169" s="441"/>
      <c r="AS169" s="441"/>
      <c r="AT169" s="441"/>
      <c r="AU169" s="441"/>
      <c r="AV169" s="441"/>
      <c r="AW169" s="441"/>
      <c r="AX169" s="441"/>
      <c r="AY169" s="185"/>
      <c r="AZ169" s="441"/>
      <c r="BA169" s="441"/>
      <c r="BB169" s="441"/>
      <c r="BC169" s="441"/>
      <c r="BD169" s="441"/>
      <c r="BE169" s="441"/>
      <c r="BF169" s="441"/>
      <c r="BG169" s="441"/>
      <c r="BH169" s="441"/>
      <c r="BI169" s="441"/>
      <c r="BJ169" s="441"/>
      <c r="BK169" s="441"/>
      <c r="BL169" s="441"/>
      <c r="BM169" s="441"/>
      <c r="BN169" s="441"/>
      <c r="BO169" s="441"/>
      <c r="BP169" s="441"/>
      <c r="BQ169" s="441"/>
      <c r="BR169" s="441"/>
      <c r="BS169" s="441"/>
      <c r="BT169" s="441"/>
      <c r="BU169" s="441"/>
      <c r="BV169" s="441"/>
      <c r="BW169" s="441"/>
      <c r="BX169" s="441">
        <v>37083</v>
      </c>
      <c r="BY169" s="441"/>
      <c r="BZ169" s="441">
        <v>37083</v>
      </c>
      <c r="CA169" s="441"/>
      <c r="CB169" s="441"/>
      <c r="CC169" s="441"/>
      <c r="CD169" s="441"/>
      <c r="CE169" s="441">
        <f>SUM(CF169:CI169)</f>
        <v>58381</v>
      </c>
      <c r="CF169" s="441"/>
      <c r="CG169" s="441">
        <v>58381</v>
      </c>
      <c r="CH169" s="441"/>
      <c r="CI169" s="441"/>
      <c r="CJ169" s="441"/>
      <c r="CK169" s="441"/>
      <c r="CL169" s="441"/>
      <c r="CM169" s="441"/>
      <c r="CN169" s="441"/>
      <c r="CO169" s="323" t="s">
        <v>1041</v>
      </c>
      <c r="CP169" s="646"/>
      <c r="CQ169" s="3"/>
      <c r="CS169" s="7"/>
      <c r="CT169" s="18"/>
      <c r="CV169" s="7"/>
      <c r="DA169" s="441"/>
      <c r="DC169" s="7"/>
      <c r="DD169" s="7"/>
    </row>
    <row r="170" spans="1:126" s="20" customFormat="1" ht="66" customHeight="1">
      <c r="A170" s="687" t="s">
        <v>50</v>
      </c>
      <c r="B170" s="701" t="s">
        <v>599</v>
      </c>
      <c r="C170" s="704"/>
      <c r="D170" s="184"/>
      <c r="E170" s="184"/>
      <c r="F170" s="184"/>
      <c r="G170" s="184"/>
      <c r="H170" s="704"/>
      <c r="I170" s="705"/>
      <c r="J170" s="602">
        <f>J171</f>
        <v>273212</v>
      </c>
      <c r="K170" s="602">
        <f t="shared" ref="K170:BV170" si="549">K171</f>
        <v>0</v>
      </c>
      <c r="L170" s="602">
        <f t="shared" si="549"/>
        <v>272912</v>
      </c>
      <c r="M170" s="602">
        <f t="shared" si="549"/>
        <v>0</v>
      </c>
      <c r="N170" s="602">
        <f t="shared" si="549"/>
        <v>0</v>
      </c>
      <c r="O170" s="602">
        <f t="shared" si="549"/>
        <v>0</v>
      </c>
      <c r="P170" s="602">
        <f t="shared" si="549"/>
        <v>0</v>
      </c>
      <c r="Q170" s="602">
        <f t="shared" si="549"/>
        <v>0</v>
      </c>
      <c r="R170" s="602">
        <f t="shared" si="549"/>
        <v>0</v>
      </c>
      <c r="S170" s="602">
        <f t="shared" si="549"/>
        <v>0</v>
      </c>
      <c r="T170" s="602">
        <f t="shared" si="549"/>
        <v>0</v>
      </c>
      <c r="U170" s="602">
        <f t="shared" si="549"/>
        <v>0</v>
      </c>
      <c r="V170" s="602">
        <f t="shared" si="549"/>
        <v>0</v>
      </c>
      <c r="W170" s="602">
        <f t="shared" si="549"/>
        <v>0</v>
      </c>
      <c r="X170" s="602">
        <f t="shared" si="549"/>
        <v>0</v>
      </c>
      <c r="Y170" s="602">
        <f t="shared" si="549"/>
        <v>0</v>
      </c>
      <c r="Z170" s="602">
        <f t="shared" si="549"/>
        <v>0</v>
      </c>
      <c r="AA170" s="602">
        <f t="shared" si="549"/>
        <v>0</v>
      </c>
      <c r="AB170" s="602">
        <f t="shared" si="549"/>
        <v>0</v>
      </c>
      <c r="AC170" s="602">
        <f t="shared" si="549"/>
        <v>0</v>
      </c>
      <c r="AD170" s="602">
        <f t="shared" si="549"/>
        <v>0</v>
      </c>
      <c r="AE170" s="602">
        <f t="shared" si="549"/>
        <v>0</v>
      </c>
      <c r="AF170" s="602">
        <f t="shared" si="549"/>
        <v>0</v>
      </c>
      <c r="AG170" s="602">
        <f t="shared" si="549"/>
        <v>0</v>
      </c>
      <c r="AH170" s="602">
        <f t="shared" si="549"/>
        <v>0</v>
      </c>
      <c r="AI170" s="602">
        <f t="shared" si="549"/>
        <v>0</v>
      </c>
      <c r="AJ170" s="602">
        <f t="shared" si="549"/>
        <v>0</v>
      </c>
      <c r="AK170" s="602">
        <f t="shared" si="549"/>
        <v>0</v>
      </c>
      <c r="AL170" s="602">
        <f t="shared" si="549"/>
        <v>0</v>
      </c>
      <c r="AM170" s="602">
        <f t="shared" si="549"/>
        <v>0</v>
      </c>
      <c r="AN170" s="602">
        <f t="shared" si="549"/>
        <v>0</v>
      </c>
      <c r="AO170" s="602">
        <f t="shared" si="549"/>
        <v>0</v>
      </c>
      <c r="AP170" s="602">
        <f t="shared" si="549"/>
        <v>0</v>
      </c>
      <c r="AQ170" s="602">
        <f t="shared" si="549"/>
        <v>0</v>
      </c>
      <c r="AR170" s="602">
        <f t="shared" si="549"/>
        <v>0</v>
      </c>
      <c r="AS170" s="602">
        <f t="shared" si="549"/>
        <v>0</v>
      </c>
      <c r="AT170" s="602">
        <f t="shared" si="549"/>
        <v>0</v>
      </c>
      <c r="AU170" s="602">
        <f t="shared" si="549"/>
        <v>0</v>
      </c>
      <c r="AV170" s="602">
        <f t="shared" si="549"/>
        <v>0</v>
      </c>
      <c r="AW170" s="602">
        <f t="shared" si="549"/>
        <v>0</v>
      </c>
      <c r="AX170" s="602">
        <f t="shared" si="549"/>
        <v>0</v>
      </c>
      <c r="AY170" s="602">
        <f t="shared" si="549"/>
        <v>0</v>
      </c>
      <c r="AZ170" s="602">
        <f t="shared" si="549"/>
        <v>0</v>
      </c>
      <c r="BA170" s="602">
        <f t="shared" si="549"/>
        <v>0</v>
      </c>
      <c r="BB170" s="602">
        <f t="shared" si="549"/>
        <v>0</v>
      </c>
      <c r="BC170" s="602">
        <f t="shared" si="549"/>
        <v>0</v>
      </c>
      <c r="BD170" s="602">
        <f t="shared" si="549"/>
        <v>0</v>
      </c>
      <c r="BE170" s="602">
        <f t="shared" si="549"/>
        <v>0</v>
      </c>
      <c r="BF170" s="602">
        <f t="shared" si="549"/>
        <v>0</v>
      </c>
      <c r="BG170" s="602" t="e">
        <f t="shared" si="549"/>
        <v>#REF!</v>
      </c>
      <c r="BH170" s="602">
        <f t="shared" si="549"/>
        <v>0</v>
      </c>
      <c r="BI170" s="602">
        <f t="shared" si="549"/>
        <v>0</v>
      </c>
      <c r="BJ170" s="602">
        <f t="shared" si="549"/>
        <v>0</v>
      </c>
      <c r="BK170" s="602">
        <f t="shared" si="549"/>
        <v>0</v>
      </c>
      <c r="BL170" s="602">
        <f t="shared" si="549"/>
        <v>0</v>
      </c>
      <c r="BM170" s="602">
        <f t="shared" si="549"/>
        <v>0</v>
      </c>
      <c r="BN170" s="602">
        <f t="shared" si="549"/>
        <v>0</v>
      </c>
      <c r="BO170" s="602">
        <f t="shared" si="549"/>
        <v>0</v>
      </c>
      <c r="BP170" s="602">
        <f t="shared" si="549"/>
        <v>0</v>
      </c>
      <c r="BQ170" s="602">
        <f t="shared" si="549"/>
        <v>0</v>
      </c>
      <c r="BR170" s="602">
        <f t="shared" si="549"/>
        <v>0</v>
      </c>
      <c r="BS170" s="602">
        <f t="shared" si="549"/>
        <v>0</v>
      </c>
      <c r="BT170" s="602">
        <f t="shared" si="549"/>
        <v>0</v>
      </c>
      <c r="BU170" s="602">
        <f t="shared" si="549"/>
        <v>0</v>
      </c>
      <c r="BV170" s="602">
        <f t="shared" si="549"/>
        <v>0</v>
      </c>
      <c r="BW170" s="602">
        <f t="shared" ref="BW170:CG170" si="550">BW171</f>
        <v>0</v>
      </c>
      <c r="BX170" s="602">
        <f t="shared" si="550"/>
        <v>166362</v>
      </c>
      <c r="BY170" s="602">
        <f t="shared" si="550"/>
        <v>0</v>
      </c>
      <c r="BZ170" s="602">
        <f t="shared" si="550"/>
        <v>166062</v>
      </c>
      <c r="CA170" s="602">
        <f t="shared" si="550"/>
        <v>0</v>
      </c>
      <c r="CB170" s="602">
        <f t="shared" si="550"/>
        <v>0</v>
      </c>
      <c r="CC170" s="602">
        <f t="shared" si="550"/>
        <v>0</v>
      </c>
      <c r="CD170" s="602">
        <f t="shared" si="550"/>
        <v>0</v>
      </c>
      <c r="CE170" s="602">
        <f t="shared" si="550"/>
        <v>39626</v>
      </c>
      <c r="CF170" s="602">
        <f t="shared" si="550"/>
        <v>0</v>
      </c>
      <c r="CG170" s="602">
        <f t="shared" si="550"/>
        <v>39626</v>
      </c>
      <c r="CH170" s="602">
        <f>CH171</f>
        <v>0</v>
      </c>
      <c r="CI170" s="602">
        <f>CI171</f>
        <v>0</v>
      </c>
      <c r="CJ170" s="441"/>
      <c r="CK170" s="441"/>
      <c r="CL170" s="441"/>
      <c r="CM170" s="441"/>
      <c r="CN170" s="441"/>
      <c r="CO170" s="706"/>
      <c r="CP170" s="646"/>
      <c r="CQ170" s="3"/>
      <c r="CS170" s="7"/>
      <c r="CT170" s="18"/>
      <c r="CV170" s="7"/>
      <c r="DA170" s="441"/>
      <c r="DC170" s="7"/>
      <c r="DD170" s="7"/>
    </row>
    <row r="171" spans="1:126" s="20" customFormat="1" ht="66" customHeight="1">
      <c r="A171" s="669" t="s">
        <v>37</v>
      </c>
      <c r="B171" s="194" t="s">
        <v>1104</v>
      </c>
      <c r="C171" s="704"/>
      <c r="D171" s="184"/>
      <c r="E171" s="184"/>
      <c r="F171" s="184"/>
      <c r="G171" s="184"/>
      <c r="H171" s="704"/>
      <c r="I171" s="705"/>
      <c r="J171" s="602">
        <f>SUM(J172:J173)</f>
        <v>273212</v>
      </c>
      <c r="K171" s="602">
        <f t="shared" ref="K171:BV171" si="551">SUM(K172:K173)</f>
        <v>0</v>
      </c>
      <c r="L171" s="602">
        <f t="shared" si="551"/>
        <v>272912</v>
      </c>
      <c r="M171" s="602">
        <f t="shared" si="551"/>
        <v>0</v>
      </c>
      <c r="N171" s="602">
        <f t="shared" si="551"/>
        <v>0</v>
      </c>
      <c r="O171" s="602">
        <f t="shared" si="551"/>
        <v>0</v>
      </c>
      <c r="P171" s="602">
        <f t="shared" si="551"/>
        <v>0</v>
      </c>
      <c r="Q171" s="602">
        <f t="shared" si="551"/>
        <v>0</v>
      </c>
      <c r="R171" s="602">
        <f t="shared" si="551"/>
        <v>0</v>
      </c>
      <c r="S171" s="602">
        <f t="shared" si="551"/>
        <v>0</v>
      </c>
      <c r="T171" s="602">
        <f t="shared" si="551"/>
        <v>0</v>
      </c>
      <c r="U171" s="602">
        <f t="shared" si="551"/>
        <v>0</v>
      </c>
      <c r="V171" s="602">
        <f t="shared" si="551"/>
        <v>0</v>
      </c>
      <c r="W171" s="602">
        <f t="shared" si="551"/>
        <v>0</v>
      </c>
      <c r="X171" s="602">
        <f t="shared" si="551"/>
        <v>0</v>
      </c>
      <c r="Y171" s="602">
        <f t="shared" si="551"/>
        <v>0</v>
      </c>
      <c r="Z171" s="602">
        <f t="shared" si="551"/>
        <v>0</v>
      </c>
      <c r="AA171" s="602">
        <f t="shared" si="551"/>
        <v>0</v>
      </c>
      <c r="AB171" s="602">
        <f t="shared" si="551"/>
        <v>0</v>
      </c>
      <c r="AC171" s="602">
        <f t="shared" si="551"/>
        <v>0</v>
      </c>
      <c r="AD171" s="602">
        <f t="shared" si="551"/>
        <v>0</v>
      </c>
      <c r="AE171" s="602">
        <f t="shared" si="551"/>
        <v>0</v>
      </c>
      <c r="AF171" s="602">
        <f t="shared" si="551"/>
        <v>0</v>
      </c>
      <c r="AG171" s="602">
        <f t="shared" si="551"/>
        <v>0</v>
      </c>
      <c r="AH171" s="602">
        <f t="shared" si="551"/>
        <v>0</v>
      </c>
      <c r="AI171" s="602">
        <f t="shared" si="551"/>
        <v>0</v>
      </c>
      <c r="AJ171" s="602">
        <f t="shared" si="551"/>
        <v>0</v>
      </c>
      <c r="AK171" s="602">
        <f t="shared" si="551"/>
        <v>0</v>
      </c>
      <c r="AL171" s="602">
        <f t="shared" si="551"/>
        <v>0</v>
      </c>
      <c r="AM171" s="602">
        <f t="shared" si="551"/>
        <v>0</v>
      </c>
      <c r="AN171" s="602">
        <f t="shared" si="551"/>
        <v>0</v>
      </c>
      <c r="AO171" s="602">
        <f t="shared" si="551"/>
        <v>0</v>
      </c>
      <c r="AP171" s="602">
        <f t="shared" si="551"/>
        <v>0</v>
      </c>
      <c r="AQ171" s="602">
        <f t="shared" si="551"/>
        <v>0</v>
      </c>
      <c r="AR171" s="602">
        <f t="shared" si="551"/>
        <v>0</v>
      </c>
      <c r="AS171" s="602">
        <f t="shared" si="551"/>
        <v>0</v>
      </c>
      <c r="AT171" s="602">
        <f t="shared" si="551"/>
        <v>0</v>
      </c>
      <c r="AU171" s="602">
        <f t="shared" si="551"/>
        <v>0</v>
      </c>
      <c r="AV171" s="602">
        <f t="shared" si="551"/>
        <v>0</v>
      </c>
      <c r="AW171" s="602">
        <f t="shared" si="551"/>
        <v>0</v>
      </c>
      <c r="AX171" s="602">
        <f t="shared" si="551"/>
        <v>0</v>
      </c>
      <c r="AY171" s="602">
        <f t="shared" si="551"/>
        <v>0</v>
      </c>
      <c r="AZ171" s="602">
        <f t="shared" si="551"/>
        <v>0</v>
      </c>
      <c r="BA171" s="602">
        <f t="shared" si="551"/>
        <v>0</v>
      </c>
      <c r="BB171" s="602">
        <f t="shared" si="551"/>
        <v>0</v>
      </c>
      <c r="BC171" s="602">
        <f t="shared" si="551"/>
        <v>0</v>
      </c>
      <c r="BD171" s="602">
        <f t="shared" si="551"/>
        <v>0</v>
      </c>
      <c r="BE171" s="602">
        <f t="shared" si="551"/>
        <v>0</v>
      </c>
      <c r="BF171" s="602">
        <f t="shared" si="551"/>
        <v>0</v>
      </c>
      <c r="BG171" s="602" t="e">
        <f t="shared" si="551"/>
        <v>#REF!</v>
      </c>
      <c r="BH171" s="602">
        <f t="shared" si="551"/>
        <v>0</v>
      </c>
      <c r="BI171" s="602">
        <f t="shared" si="551"/>
        <v>0</v>
      </c>
      <c r="BJ171" s="602">
        <f t="shared" si="551"/>
        <v>0</v>
      </c>
      <c r="BK171" s="602">
        <f t="shared" si="551"/>
        <v>0</v>
      </c>
      <c r="BL171" s="602">
        <f t="shared" si="551"/>
        <v>0</v>
      </c>
      <c r="BM171" s="602">
        <f t="shared" si="551"/>
        <v>0</v>
      </c>
      <c r="BN171" s="602">
        <f t="shared" si="551"/>
        <v>0</v>
      </c>
      <c r="BO171" s="602">
        <f t="shared" si="551"/>
        <v>0</v>
      </c>
      <c r="BP171" s="602">
        <f t="shared" si="551"/>
        <v>0</v>
      </c>
      <c r="BQ171" s="602">
        <f t="shared" si="551"/>
        <v>0</v>
      </c>
      <c r="BR171" s="602">
        <f t="shared" si="551"/>
        <v>0</v>
      </c>
      <c r="BS171" s="602">
        <f t="shared" si="551"/>
        <v>0</v>
      </c>
      <c r="BT171" s="602">
        <f t="shared" si="551"/>
        <v>0</v>
      </c>
      <c r="BU171" s="602">
        <f t="shared" si="551"/>
        <v>0</v>
      </c>
      <c r="BV171" s="602">
        <f t="shared" si="551"/>
        <v>0</v>
      </c>
      <c r="BW171" s="602">
        <f t="shared" ref="BW171:CI171" si="552">SUM(BW172:BW173)</f>
        <v>0</v>
      </c>
      <c r="BX171" s="602">
        <f t="shared" si="552"/>
        <v>166362</v>
      </c>
      <c r="BY171" s="602">
        <f t="shared" si="552"/>
        <v>0</v>
      </c>
      <c r="BZ171" s="602">
        <f t="shared" si="552"/>
        <v>166062</v>
      </c>
      <c r="CA171" s="602">
        <f t="shared" si="552"/>
        <v>0</v>
      </c>
      <c r="CB171" s="602">
        <f t="shared" si="552"/>
        <v>0</v>
      </c>
      <c r="CC171" s="602">
        <f t="shared" si="552"/>
        <v>0</v>
      </c>
      <c r="CD171" s="602">
        <f t="shared" si="552"/>
        <v>0</v>
      </c>
      <c r="CE171" s="602">
        <f t="shared" si="552"/>
        <v>39626</v>
      </c>
      <c r="CF171" s="602">
        <f t="shared" si="552"/>
        <v>0</v>
      </c>
      <c r="CG171" s="602">
        <f t="shared" si="552"/>
        <v>39626</v>
      </c>
      <c r="CH171" s="602">
        <f t="shared" ref="CH171" si="553">SUM(CH172:CH173)</f>
        <v>0</v>
      </c>
      <c r="CI171" s="602">
        <f t="shared" si="552"/>
        <v>0</v>
      </c>
      <c r="CJ171" s="441"/>
      <c r="CK171" s="441"/>
      <c r="CL171" s="441"/>
      <c r="CM171" s="441"/>
      <c r="CN171" s="441"/>
      <c r="CO171" s="706"/>
      <c r="CP171" s="646"/>
      <c r="CQ171" s="3"/>
      <c r="CS171" s="7"/>
      <c r="CT171" s="18"/>
      <c r="CV171" s="7"/>
      <c r="DA171" s="441"/>
      <c r="DC171" s="7"/>
      <c r="DD171" s="7"/>
    </row>
    <row r="172" spans="1:126" s="290" customFormat="1" ht="97.5" customHeight="1">
      <c r="A172" s="216"/>
      <c r="B172" s="196" t="s">
        <v>601</v>
      </c>
      <c r="C172" s="195" t="s">
        <v>104</v>
      </c>
      <c r="D172" s="216" t="s">
        <v>142</v>
      </c>
      <c r="E172" s="216"/>
      <c r="F172" s="216"/>
      <c r="G172" s="216"/>
      <c r="H172" s="195" t="s">
        <v>61</v>
      </c>
      <c r="I172" s="662" t="s">
        <v>602</v>
      </c>
      <c r="J172" s="218">
        <v>193112</v>
      </c>
      <c r="K172" s="218"/>
      <c r="L172" s="218">
        <v>192912</v>
      </c>
      <c r="M172" s="218"/>
      <c r="N172" s="218"/>
      <c r="O172" s="100"/>
      <c r="P172" s="100"/>
      <c r="Q172" s="100"/>
      <c r="R172" s="100"/>
      <c r="S172" s="100"/>
      <c r="T172" s="100"/>
      <c r="U172" s="100"/>
      <c r="V172" s="100"/>
      <c r="W172" s="100"/>
      <c r="X172" s="100"/>
      <c r="Y172" s="100"/>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100"/>
      <c r="AV172" s="100"/>
      <c r="AW172" s="100"/>
      <c r="AX172" s="100"/>
      <c r="AY172" s="185"/>
      <c r="AZ172" s="100"/>
      <c r="BA172" s="100"/>
      <c r="BB172" s="100"/>
      <c r="BC172" s="100"/>
      <c r="BD172" s="100"/>
      <c r="BE172" s="100"/>
      <c r="BF172" s="100"/>
      <c r="BG172" s="100" t="e">
        <f>#REF!+AV172</f>
        <v>#REF!</v>
      </c>
      <c r="BH172" s="100"/>
      <c r="BI172" s="100"/>
      <c r="BJ172" s="100"/>
      <c r="BK172" s="100"/>
      <c r="BL172" s="100"/>
      <c r="BM172" s="100"/>
      <c r="BN172" s="100"/>
      <c r="BO172" s="100"/>
      <c r="BP172" s="100"/>
      <c r="BQ172" s="100"/>
      <c r="BR172" s="100"/>
      <c r="BS172" s="100"/>
      <c r="BT172" s="100"/>
      <c r="BU172" s="100"/>
      <c r="BV172" s="100"/>
      <c r="BW172" s="100"/>
      <c r="BX172" s="100">
        <v>133762</v>
      </c>
      <c r="BY172" s="100"/>
      <c r="BZ172" s="100">
        <v>133562</v>
      </c>
      <c r="CA172" s="441"/>
      <c r="CB172" s="100"/>
      <c r="CC172" s="100"/>
      <c r="CD172" s="100"/>
      <c r="CE172" s="441">
        <f>SUM(CF172:CI172)</f>
        <v>16438</v>
      </c>
      <c r="CF172" s="100"/>
      <c r="CG172" s="100">
        <v>16438</v>
      </c>
      <c r="CH172" s="100"/>
      <c r="CI172" s="100"/>
      <c r="CJ172" s="100"/>
      <c r="CK172" s="441"/>
      <c r="CL172" s="441"/>
      <c r="CM172" s="441"/>
      <c r="CN172" s="441"/>
      <c r="CO172" s="191" t="s">
        <v>155</v>
      </c>
      <c r="CP172" s="276"/>
      <c r="CQ172" s="276"/>
      <c r="CR172" s="236"/>
      <c r="CS172" s="218"/>
      <c r="CT172" s="218"/>
      <c r="CU172" s="100"/>
      <c r="CV172" s="100"/>
      <c r="CW172" s="100"/>
      <c r="CX172" s="100"/>
      <c r="CY172" s="367"/>
      <c r="CZ172" s="367"/>
      <c r="DA172" s="100"/>
      <c r="DB172" s="534"/>
      <c r="DC172" s="7"/>
      <c r="DD172" s="216"/>
      <c r="DE172" s="242"/>
      <c r="DH172" s="7"/>
      <c r="DK172" s="7"/>
      <c r="DP172" s="291"/>
      <c r="DQ172" s="7"/>
      <c r="DR172" s="7"/>
      <c r="DS172" s="7"/>
      <c r="DT172" s="7"/>
      <c r="DU172" s="7"/>
      <c r="DV172" s="7"/>
    </row>
    <row r="173" spans="1:126" s="20" customFormat="1" ht="89.25" customHeight="1">
      <c r="A173" s="114"/>
      <c r="B173" s="196" t="s">
        <v>603</v>
      </c>
      <c r="C173" s="192" t="s">
        <v>243</v>
      </c>
      <c r="D173" s="216"/>
      <c r="E173" s="213"/>
      <c r="F173" s="213"/>
      <c r="G173" s="213"/>
      <c r="H173" s="192" t="s">
        <v>61</v>
      </c>
      <c r="I173" s="651" t="s">
        <v>619</v>
      </c>
      <c r="J173" s="218">
        <v>80100</v>
      </c>
      <c r="K173" s="218"/>
      <c r="L173" s="218">
        <v>80000</v>
      </c>
      <c r="M173" s="218"/>
      <c r="N173" s="218"/>
      <c r="O173" s="218"/>
      <c r="P173" s="218"/>
      <c r="Q173" s="218"/>
      <c r="R173" s="218"/>
      <c r="S173" s="218"/>
      <c r="T173" s="218"/>
      <c r="U173" s="218"/>
      <c r="V173" s="218"/>
      <c r="W173" s="218"/>
      <c r="X173" s="218"/>
      <c r="Y173" s="218"/>
      <c r="Z173" s="218"/>
      <c r="AA173" s="218"/>
      <c r="AB173" s="218"/>
      <c r="AC173" s="218"/>
      <c r="AD173" s="218"/>
      <c r="AE173" s="218"/>
      <c r="AF173" s="218"/>
      <c r="AG173" s="218"/>
      <c r="AH173" s="218"/>
      <c r="AI173" s="218"/>
      <c r="AJ173" s="218"/>
      <c r="AK173" s="218"/>
      <c r="AL173" s="218"/>
      <c r="AM173" s="218"/>
      <c r="AN173" s="218"/>
      <c r="AO173" s="218"/>
      <c r="AP173" s="218"/>
      <c r="AQ173" s="218"/>
      <c r="AR173" s="218"/>
      <c r="AS173" s="218"/>
      <c r="AT173" s="218"/>
      <c r="AU173" s="218"/>
      <c r="AV173" s="218"/>
      <c r="AW173" s="218"/>
      <c r="AX173" s="218"/>
      <c r="AY173" s="218"/>
      <c r="AZ173" s="218"/>
      <c r="BA173" s="218"/>
      <c r="BB173" s="218"/>
      <c r="BC173" s="218"/>
      <c r="BD173" s="218"/>
      <c r="BE173" s="218"/>
      <c r="BF173" s="218"/>
      <c r="BG173" s="218"/>
      <c r="BH173" s="218"/>
      <c r="BI173" s="218"/>
      <c r="BJ173" s="218"/>
      <c r="BK173" s="218"/>
      <c r="BL173" s="218"/>
      <c r="BM173" s="218"/>
      <c r="BN173" s="218"/>
      <c r="BO173" s="218"/>
      <c r="BP173" s="218"/>
      <c r="BQ173" s="218"/>
      <c r="BR173" s="218"/>
      <c r="BS173" s="218"/>
      <c r="BT173" s="218"/>
      <c r="BU173" s="218"/>
      <c r="BV173" s="218"/>
      <c r="BW173" s="218"/>
      <c r="BX173" s="218">
        <v>32600</v>
      </c>
      <c r="BY173" s="218"/>
      <c r="BZ173" s="647">
        <v>32500</v>
      </c>
      <c r="CA173" s="647"/>
      <c r="CB173" s="218"/>
      <c r="CC173" s="218"/>
      <c r="CD173" s="218"/>
      <c r="CE173" s="441">
        <f>SUM(CF173:CI173)</f>
        <v>23188</v>
      </c>
      <c r="CF173" s="218"/>
      <c r="CG173" s="218">
        <v>23188</v>
      </c>
      <c r="CH173" s="218"/>
      <c r="CI173" s="218"/>
      <c r="CJ173" s="236"/>
      <c r="CK173" s="538"/>
      <c r="CL173" s="538"/>
      <c r="CM173" s="538"/>
      <c r="CN173" s="538"/>
      <c r="CO173" s="191" t="s">
        <v>227</v>
      </c>
      <c r="CP173" s="114"/>
      <c r="CS173" s="7"/>
      <c r="CV173" s="7"/>
      <c r="DA173" s="236"/>
      <c r="DC173" s="7"/>
      <c r="DD173" s="7"/>
    </row>
    <row r="174" spans="1:126" s="20" customFormat="1" ht="89.25" customHeight="1">
      <c r="A174" s="723" t="s">
        <v>62</v>
      </c>
      <c r="B174" s="701" t="s">
        <v>604</v>
      </c>
      <c r="C174" s="704"/>
      <c r="D174" s="184"/>
      <c r="E174" s="648"/>
      <c r="F174" s="648"/>
      <c r="G174" s="648"/>
      <c r="H174" s="704"/>
      <c r="I174" s="705"/>
      <c r="J174" s="538">
        <f>J175</f>
        <v>6676984</v>
      </c>
      <c r="K174" s="538">
        <f t="shared" ref="K174:BV174" si="554">K175</f>
        <v>0</v>
      </c>
      <c r="L174" s="538">
        <f t="shared" si="554"/>
        <v>4236221</v>
      </c>
      <c r="M174" s="538">
        <f t="shared" si="554"/>
        <v>0</v>
      </c>
      <c r="N174" s="538">
        <f t="shared" si="554"/>
        <v>0</v>
      </c>
      <c r="O174" s="538">
        <f t="shared" si="554"/>
        <v>0</v>
      </c>
      <c r="P174" s="538">
        <f t="shared" si="554"/>
        <v>0</v>
      </c>
      <c r="Q174" s="538">
        <f t="shared" si="554"/>
        <v>0</v>
      </c>
      <c r="R174" s="538">
        <f t="shared" si="554"/>
        <v>0</v>
      </c>
      <c r="S174" s="538">
        <f t="shared" si="554"/>
        <v>0</v>
      </c>
      <c r="T174" s="538">
        <f t="shared" si="554"/>
        <v>0</v>
      </c>
      <c r="U174" s="538">
        <f t="shared" si="554"/>
        <v>0</v>
      </c>
      <c r="V174" s="538">
        <f t="shared" si="554"/>
        <v>0</v>
      </c>
      <c r="W174" s="538">
        <f t="shared" si="554"/>
        <v>0</v>
      </c>
      <c r="X174" s="538">
        <f t="shared" si="554"/>
        <v>0</v>
      </c>
      <c r="Y174" s="538">
        <f t="shared" si="554"/>
        <v>0</v>
      </c>
      <c r="Z174" s="538">
        <f t="shared" si="554"/>
        <v>0</v>
      </c>
      <c r="AA174" s="538">
        <f t="shared" si="554"/>
        <v>0</v>
      </c>
      <c r="AB174" s="538">
        <f t="shared" si="554"/>
        <v>0</v>
      </c>
      <c r="AC174" s="538">
        <f t="shared" si="554"/>
        <v>0</v>
      </c>
      <c r="AD174" s="538">
        <f t="shared" si="554"/>
        <v>0</v>
      </c>
      <c r="AE174" s="538">
        <f t="shared" si="554"/>
        <v>0</v>
      </c>
      <c r="AF174" s="538">
        <f t="shared" si="554"/>
        <v>0</v>
      </c>
      <c r="AG174" s="538">
        <f t="shared" si="554"/>
        <v>0</v>
      </c>
      <c r="AH174" s="538">
        <f t="shared" si="554"/>
        <v>0</v>
      </c>
      <c r="AI174" s="538">
        <f t="shared" si="554"/>
        <v>0</v>
      </c>
      <c r="AJ174" s="538">
        <f t="shared" si="554"/>
        <v>0</v>
      </c>
      <c r="AK174" s="538">
        <f t="shared" si="554"/>
        <v>0</v>
      </c>
      <c r="AL174" s="538">
        <f t="shared" si="554"/>
        <v>0</v>
      </c>
      <c r="AM174" s="538">
        <f t="shared" si="554"/>
        <v>0</v>
      </c>
      <c r="AN174" s="538">
        <f t="shared" si="554"/>
        <v>0</v>
      </c>
      <c r="AO174" s="538">
        <f t="shared" si="554"/>
        <v>0</v>
      </c>
      <c r="AP174" s="538">
        <f t="shared" si="554"/>
        <v>0</v>
      </c>
      <c r="AQ174" s="538">
        <f t="shared" si="554"/>
        <v>0</v>
      </c>
      <c r="AR174" s="538">
        <f t="shared" si="554"/>
        <v>0</v>
      </c>
      <c r="AS174" s="538">
        <f t="shared" si="554"/>
        <v>0</v>
      </c>
      <c r="AT174" s="538">
        <f t="shared" si="554"/>
        <v>0</v>
      </c>
      <c r="AU174" s="538">
        <f t="shared" si="554"/>
        <v>0</v>
      </c>
      <c r="AV174" s="538">
        <f t="shared" si="554"/>
        <v>0</v>
      </c>
      <c r="AW174" s="538">
        <f t="shared" si="554"/>
        <v>0</v>
      </c>
      <c r="AX174" s="538">
        <f t="shared" si="554"/>
        <v>0</v>
      </c>
      <c r="AY174" s="538">
        <f t="shared" si="554"/>
        <v>0</v>
      </c>
      <c r="AZ174" s="538">
        <f t="shared" si="554"/>
        <v>0</v>
      </c>
      <c r="BA174" s="538">
        <f t="shared" si="554"/>
        <v>0</v>
      </c>
      <c r="BB174" s="538">
        <f t="shared" si="554"/>
        <v>0</v>
      </c>
      <c r="BC174" s="538">
        <f t="shared" si="554"/>
        <v>0</v>
      </c>
      <c r="BD174" s="538">
        <f t="shared" si="554"/>
        <v>0</v>
      </c>
      <c r="BE174" s="538">
        <f t="shared" si="554"/>
        <v>0</v>
      </c>
      <c r="BF174" s="538">
        <f t="shared" si="554"/>
        <v>0</v>
      </c>
      <c r="BG174" s="538">
        <f t="shared" si="554"/>
        <v>0</v>
      </c>
      <c r="BH174" s="538">
        <f t="shared" si="554"/>
        <v>0</v>
      </c>
      <c r="BI174" s="538">
        <f t="shared" si="554"/>
        <v>0</v>
      </c>
      <c r="BJ174" s="538">
        <f t="shared" si="554"/>
        <v>0</v>
      </c>
      <c r="BK174" s="538">
        <f t="shared" si="554"/>
        <v>0</v>
      </c>
      <c r="BL174" s="538">
        <f t="shared" si="554"/>
        <v>0</v>
      </c>
      <c r="BM174" s="538">
        <f t="shared" si="554"/>
        <v>0</v>
      </c>
      <c r="BN174" s="538">
        <f t="shared" si="554"/>
        <v>0</v>
      </c>
      <c r="BO174" s="538">
        <f t="shared" si="554"/>
        <v>0</v>
      </c>
      <c r="BP174" s="538">
        <f t="shared" si="554"/>
        <v>0</v>
      </c>
      <c r="BQ174" s="538">
        <f t="shared" si="554"/>
        <v>0</v>
      </c>
      <c r="BR174" s="538">
        <f t="shared" si="554"/>
        <v>0</v>
      </c>
      <c r="BS174" s="538">
        <f t="shared" si="554"/>
        <v>0</v>
      </c>
      <c r="BT174" s="538">
        <f t="shared" si="554"/>
        <v>0</v>
      </c>
      <c r="BU174" s="538">
        <f t="shared" si="554"/>
        <v>0</v>
      </c>
      <c r="BV174" s="538">
        <f t="shared" si="554"/>
        <v>0</v>
      </c>
      <c r="BW174" s="538">
        <f t="shared" ref="BW174:CB174" si="555">BW175</f>
        <v>0</v>
      </c>
      <c r="BX174" s="538">
        <f t="shared" si="555"/>
        <v>1450904</v>
      </c>
      <c r="BY174" s="538">
        <f t="shared" si="555"/>
        <v>0</v>
      </c>
      <c r="BZ174" s="538">
        <f t="shared" si="555"/>
        <v>661274</v>
      </c>
      <c r="CA174" s="538">
        <f t="shared" si="555"/>
        <v>0</v>
      </c>
      <c r="CB174" s="538">
        <f t="shared" si="555"/>
        <v>0</v>
      </c>
      <c r="CC174" s="538">
        <f t="shared" ref="CC174" si="556">CC175</f>
        <v>0</v>
      </c>
      <c r="CD174" s="538">
        <f t="shared" ref="CD174" si="557">CD175</f>
        <v>0</v>
      </c>
      <c r="CE174" s="538">
        <f t="shared" ref="CE174" si="558">CE175</f>
        <v>2284786</v>
      </c>
      <c r="CF174" s="538">
        <f t="shared" ref="CF174" si="559">CF175</f>
        <v>0</v>
      </c>
      <c r="CG174" s="538">
        <f t="shared" ref="CG174" si="560">CG175</f>
        <v>2284786</v>
      </c>
      <c r="CH174" s="538">
        <f t="shared" ref="CH174:CI174" si="561">CH175</f>
        <v>0</v>
      </c>
      <c r="CI174" s="538">
        <f t="shared" si="561"/>
        <v>0</v>
      </c>
      <c r="CJ174" s="538"/>
      <c r="CK174" s="538"/>
      <c r="CL174" s="538"/>
      <c r="CM174" s="538"/>
      <c r="CN174" s="538"/>
      <c r="CO174" s="657"/>
      <c r="CP174" s="723"/>
      <c r="CS174" s="7"/>
      <c r="CV174" s="7"/>
      <c r="DA174" s="538"/>
      <c r="DC174" s="7"/>
      <c r="DD174" s="7"/>
    </row>
    <row r="175" spans="1:126" s="20" customFormat="1" ht="58.5" customHeight="1">
      <c r="A175" s="184"/>
      <c r="B175" s="194" t="s">
        <v>1101</v>
      </c>
      <c r="C175" s="195"/>
      <c r="D175" s="195"/>
      <c r="E175" s="648"/>
      <c r="F175" s="648"/>
      <c r="G175" s="648"/>
      <c r="H175" s="658"/>
      <c r="I175" s="659"/>
      <c r="J175" s="538">
        <f>SUM(J176:J179)</f>
        <v>6676984</v>
      </c>
      <c r="K175" s="538">
        <f t="shared" ref="K175:BV175" si="562">SUM(K176:K179)</f>
        <v>0</v>
      </c>
      <c r="L175" s="538">
        <f t="shared" si="562"/>
        <v>4236221</v>
      </c>
      <c r="M175" s="538">
        <f t="shared" si="562"/>
        <v>0</v>
      </c>
      <c r="N175" s="538">
        <f t="shared" si="562"/>
        <v>0</v>
      </c>
      <c r="O175" s="538">
        <f t="shared" si="562"/>
        <v>0</v>
      </c>
      <c r="P175" s="538">
        <f t="shared" si="562"/>
        <v>0</v>
      </c>
      <c r="Q175" s="538">
        <f t="shared" si="562"/>
        <v>0</v>
      </c>
      <c r="R175" s="538">
        <f t="shared" si="562"/>
        <v>0</v>
      </c>
      <c r="S175" s="538">
        <f t="shared" si="562"/>
        <v>0</v>
      </c>
      <c r="T175" s="538">
        <f t="shared" si="562"/>
        <v>0</v>
      </c>
      <c r="U175" s="538">
        <f t="shared" si="562"/>
        <v>0</v>
      </c>
      <c r="V175" s="538">
        <f t="shared" si="562"/>
        <v>0</v>
      </c>
      <c r="W175" s="538">
        <f t="shared" si="562"/>
        <v>0</v>
      </c>
      <c r="X175" s="538">
        <f t="shared" si="562"/>
        <v>0</v>
      </c>
      <c r="Y175" s="538">
        <f t="shared" si="562"/>
        <v>0</v>
      </c>
      <c r="Z175" s="538">
        <f t="shared" si="562"/>
        <v>0</v>
      </c>
      <c r="AA175" s="538">
        <f t="shared" si="562"/>
        <v>0</v>
      </c>
      <c r="AB175" s="538">
        <f t="shared" si="562"/>
        <v>0</v>
      </c>
      <c r="AC175" s="538">
        <f t="shared" si="562"/>
        <v>0</v>
      </c>
      <c r="AD175" s="538">
        <f t="shared" si="562"/>
        <v>0</v>
      </c>
      <c r="AE175" s="538">
        <f t="shared" si="562"/>
        <v>0</v>
      </c>
      <c r="AF175" s="538">
        <f t="shared" si="562"/>
        <v>0</v>
      </c>
      <c r="AG175" s="538">
        <f t="shared" si="562"/>
        <v>0</v>
      </c>
      <c r="AH175" s="538">
        <f t="shared" si="562"/>
        <v>0</v>
      </c>
      <c r="AI175" s="538">
        <f t="shared" si="562"/>
        <v>0</v>
      </c>
      <c r="AJ175" s="538">
        <f t="shared" si="562"/>
        <v>0</v>
      </c>
      <c r="AK175" s="538">
        <f t="shared" si="562"/>
        <v>0</v>
      </c>
      <c r="AL175" s="538">
        <f t="shared" si="562"/>
        <v>0</v>
      </c>
      <c r="AM175" s="538">
        <f t="shared" si="562"/>
        <v>0</v>
      </c>
      <c r="AN175" s="538">
        <f t="shared" si="562"/>
        <v>0</v>
      </c>
      <c r="AO175" s="538">
        <f t="shared" si="562"/>
        <v>0</v>
      </c>
      <c r="AP175" s="538">
        <f t="shared" si="562"/>
        <v>0</v>
      </c>
      <c r="AQ175" s="538">
        <f t="shared" si="562"/>
        <v>0</v>
      </c>
      <c r="AR175" s="538">
        <f t="shared" si="562"/>
        <v>0</v>
      </c>
      <c r="AS175" s="538">
        <f t="shared" si="562"/>
        <v>0</v>
      </c>
      <c r="AT175" s="538">
        <f t="shared" si="562"/>
        <v>0</v>
      </c>
      <c r="AU175" s="538">
        <f t="shared" si="562"/>
        <v>0</v>
      </c>
      <c r="AV175" s="538">
        <f t="shared" si="562"/>
        <v>0</v>
      </c>
      <c r="AW175" s="538">
        <f t="shared" si="562"/>
        <v>0</v>
      </c>
      <c r="AX175" s="538">
        <f t="shared" si="562"/>
        <v>0</v>
      </c>
      <c r="AY175" s="538">
        <f t="shared" si="562"/>
        <v>0</v>
      </c>
      <c r="AZ175" s="538">
        <f t="shared" si="562"/>
        <v>0</v>
      </c>
      <c r="BA175" s="538">
        <f t="shared" si="562"/>
        <v>0</v>
      </c>
      <c r="BB175" s="538">
        <f t="shared" si="562"/>
        <v>0</v>
      </c>
      <c r="BC175" s="538">
        <f t="shared" si="562"/>
        <v>0</v>
      </c>
      <c r="BD175" s="538">
        <f t="shared" si="562"/>
        <v>0</v>
      </c>
      <c r="BE175" s="538">
        <f t="shared" si="562"/>
        <v>0</v>
      </c>
      <c r="BF175" s="538">
        <f t="shared" si="562"/>
        <v>0</v>
      </c>
      <c r="BG175" s="538">
        <f t="shared" si="562"/>
        <v>0</v>
      </c>
      <c r="BH175" s="538">
        <f t="shared" si="562"/>
        <v>0</v>
      </c>
      <c r="BI175" s="538">
        <f t="shared" si="562"/>
        <v>0</v>
      </c>
      <c r="BJ175" s="538">
        <f t="shared" si="562"/>
        <v>0</v>
      </c>
      <c r="BK175" s="538">
        <f t="shared" si="562"/>
        <v>0</v>
      </c>
      <c r="BL175" s="538">
        <f t="shared" si="562"/>
        <v>0</v>
      </c>
      <c r="BM175" s="538">
        <f t="shared" si="562"/>
        <v>0</v>
      </c>
      <c r="BN175" s="538">
        <f t="shared" si="562"/>
        <v>0</v>
      </c>
      <c r="BO175" s="538">
        <f t="shared" si="562"/>
        <v>0</v>
      </c>
      <c r="BP175" s="538">
        <f t="shared" si="562"/>
        <v>0</v>
      </c>
      <c r="BQ175" s="538">
        <f t="shared" si="562"/>
        <v>0</v>
      </c>
      <c r="BR175" s="538">
        <f t="shared" si="562"/>
        <v>0</v>
      </c>
      <c r="BS175" s="538">
        <f t="shared" si="562"/>
        <v>0</v>
      </c>
      <c r="BT175" s="538">
        <f t="shared" si="562"/>
        <v>0</v>
      </c>
      <c r="BU175" s="538">
        <f t="shared" si="562"/>
        <v>0</v>
      </c>
      <c r="BV175" s="538">
        <f t="shared" si="562"/>
        <v>0</v>
      </c>
      <c r="BW175" s="538">
        <f t="shared" ref="BW175:CG175" si="563">SUM(BW176:BW179)</f>
        <v>0</v>
      </c>
      <c r="BX175" s="538">
        <f t="shared" si="563"/>
        <v>1450904</v>
      </c>
      <c r="BY175" s="538">
        <f t="shared" si="563"/>
        <v>0</v>
      </c>
      <c r="BZ175" s="538">
        <f t="shared" si="563"/>
        <v>661274</v>
      </c>
      <c r="CA175" s="538">
        <f t="shared" si="563"/>
        <v>0</v>
      </c>
      <c r="CB175" s="538">
        <f t="shared" si="563"/>
        <v>0</v>
      </c>
      <c r="CC175" s="538">
        <f t="shared" si="563"/>
        <v>0</v>
      </c>
      <c r="CD175" s="538">
        <f t="shared" si="563"/>
        <v>0</v>
      </c>
      <c r="CE175" s="538">
        <f t="shared" si="563"/>
        <v>2284786</v>
      </c>
      <c r="CF175" s="538">
        <f t="shared" si="563"/>
        <v>0</v>
      </c>
      <c r="CG175" s="538">
        <f t="shared" si="563"/>
        <v>2284786</v>
      </c>
      <c r="CH175" s="538">
        <f>SUM(CH176:CH179)</f>
        <v>0</v>
      </c>
      <c r="CI175" s="538">
        <f>SUM(CI176:CI179)</f>
        <v>0</v>
      </c>
      <c r="CJ175" s="185"/>
      <c r="CK175" s="441"/>
      <c r="CL175" s="441"/>
      <c r="CM175" s="185"/>
      <c r="CN175" s="185"/>
      <c r="CO175" s="184"/>
      <c r="CP175" s="723"/>
      <c r="CS175" s="7"/>
      <c r="CV175" s="7"/>
      <c r="DA175" s="660"/>
      <c r="DC175" s="7"/>
      <c r="DD175" s="7"/>
    </row>
    <row r="176" spans="1:126" s="20" customFormat="1" ht="86.25" customHeight="1">
      <c r="A176" s="216"/>
      <c r="B176" s="198" t="s">
        <v>605</v>
      </c>
      <c r="C176" s="192" t="s">
        <v>142</v>
      </c>
      <c r="D176" s="192" t="s">
        <v>142</v>
      </c>
      <c r="E176" s="191"/>
      <c r="F176" s="191"/>
      <c r="G176" s="191"/>
      <c r="H176" s="191" t="s">
        <v>612</v>
      </c>
      <c r="I176" s="663" t="s">
        <v>1042</v>
      </c>
      <c r="J176" s="218">
        <v>5500000</v>
      </c>
      <c r="K176" s="218"/>
      <c r="L176" s="218">
        <v>3500000</v>
      </c>
      <c r="M176" s="218"/>
      <c r="N176" s="218"/>
      <c r="O176" s="100"/>
      <c r="P176" s="100"/>
      <c r="Q176" s="100"/>
      <c r="R176" s="100"/>
      <c r="S176" s="100"/>
      <c r="T176" s="100"/>
      <c r="U176" s="100"/>
      <c r="V176" s="100"/>
      <c r="W176" s="100"/>
      <c r="X176" s="100"/>
      <c r="Y176" s="100"/>
      <c r="Z176" s="100"/>
      <c r="AA176" s="100"/>
      <c r="AB176" s="100"/>
      <c r="AC176" s="100"/>
      <c r="AD176" s="4"/>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85"/>
      <c r="AZ176" s="100"/>
      <c r="BA176" s="100"/>
      <c r="BB176" s="100"/>
      <c r="BC176" s="100"/>
      <c r="BD176" s="100"/>
      <c r="BE176" s="100"/>
      <c r="BF176" s="100"/>
      <c r="BG176" s="100"/>
      <c r="BH176" s="100"/>
      <c r="BI176" s="100"/>
      <c r="BJ176" s="100"/>
      <c r="BK176" s="100"/>
      <c r="BL176" s="100"/>
      <c r="BM176" s="100"/>
      <c r="BN176" s="100"/>
      <c r="BO176" s="100"/>
      <c r="BP176" s="100"/>
      <c r="BQ176" s="100"/>
      <c r="BR176" s="100"/>
      <c r="BS176" s="100"/>
      <c r="BT176" s="100"/>
      <c r="BU176" s="100"/>
      <c r="BV176" s="100"/>
      <c r="BW176" s="100"/>
      <c r="BX176" s="100">
        <v>1289180</v>
      </c>
      <c r="BY176" s="100"/>
      <c r="BZ176" s="441">
        <v>500000</v>
      </c>
      <c r="CA176" s="441"/>
      <c r="CB176" s="100"/>
      <c r="CC176" s="100"/>
      <c r="CD176" s="100"/>
      <c r="CE176" s="441">
        <f>SUM(CF176:CI176)</f>
        <v>2000000</v>
      </c>
      <c r="CF176" s="100"/>
      <c r="CG176" s="100">
        <v>2000000</v>
      </c>
      <c r="CH176" s="100"/>
      <c r="CI176" s="100"/>
      <c r="CJ176" s="100"/>
      <c r="CK176" s="441"/>
      <c r="CL176" s="441"/>
      <c r="CM176" s="441"/>
      <c r="CN176" s="441"/>
      <c r="CO176" s="191" t="s">
        <v>606</v>
      </c>
      <c r="CP176" s="114"/>
      <c r="CS176" s="7"/>
      <c r="CV176" s="7"/>
      <c r="DA176" s="100"/>
      <c r="DB176" s="146"/>
      <c r="DC176" s="7"/>
      <c r="DD176" s="7"/>
    </row>
    <row r="177" spans="1:108" s="20" customFormat="1" ht="86.25" customHeight="1">
      <c r="A177" s="184"/>
      <c r="B177" s="196" t="s">
        <v>611</v>
      </c>
      <c r="C177" s="192" t="s">
        <v>244</v>
      </c>
      <c r="D177" s="184"/>
      <c r="E177" s="648"/>
      <c r="F177" s="648"/>
      <c r="G177" s="648"/>
      <c r="H177" s="192" t="s">
        <v>612</v>
      </c>
      <c r="I177" s="651" t="s">
        <v>758</v>
      </c>
      <c r="J177" s="647">
        <v>338912</v>
      </c>
      <c r="K177" s="647"/>
      <c r="L177" s="647">
        <v>338662</v>
      </c>
      <c r="M177" s="647"/>
      <c r="N177" s="647"/>
      <c r="O177" s="441"/>
      <c r="P177" s="441"/>
      <c r="Q177" s="441"/>
      <c r="R177" s="441"/>
      <c r="S177" s="441"/>
      <c r="T177" s="441"/>
      <c r="U177" s="441"/>
      <c r="V177" s="441"/>
      <c r="W177" s="441"/>
      <c r="X177" s="441"/>
      <c r="Y177" s="441"/>
      <c r="Z177" s="441"/>
      <c r="AA177" s="441"/>
      <c r="AB177" s="441"/>
      <c r="AC177" s="441"/>
      <c r="AD177" s="4"/>
      <c r="AE177" s="441"/>
      <c r="AF177" s="441"/>
      <c r="AG177" s="185"/>
      <c r="AH177" s="185"/>
      <c r="AI177" s="185"/>
      <c r="AJ177" s="185"/>
      <c r="AK177" s="185"/>
      <c r="AL177" s="185"/>
      <c r="AM177" s="185"/>
      <c r="AN177" s="185"/>
      <c r="AO177" s="185"/>
      <c r="AP177" s="185"/>
      <c r="AQ177" s="185"/>
      <c r="AR177" s="185"/>
      <c r="AS177" s="185"/>
      <c r="AT177" s="185"/>
      <c r="AU177" s="441"/>
      <c r="AV177" s="185"/>
      <c r="AW177" s="185"/>
      <c r="AX177" s="185"/>
      <c r="AY177" s="185"/>
      <c r="AZ177" s="185"/>
      <c r="BA177" s="185"/>
      <c r="BB177" s="185"/>
      <c r="BC177" s="185"/>
      <c r="BD177" s="185"/>
      <c r="BE177" s="185"/>
      <c r="BF177" s="185"/>
      <c r="BG177" s="441"/>
      <c r="BH177" s="441"/>
      <c r="BI177" s="185"/>
      <c r="BJ177" s="185"/>
      <c r="BK177" s="185"/>
      <c r="BL177" s="185"/>
      <c r="BM177" s="185"/>
      <c r="BN177" s="185"/>
      <c r="BO177" s="185"/>
      <c r="BP177" s="441"/>
      <c r="BQ177" s="441"/>
      <c r="BR177" s="441"/>
      <c r="BS177" s="185"/>
      <c r="BT177" s="185"/>
      <c r="BU177" s="185"/>
      <c r="BV177" s="441"/>
      <c r="BW177" s="441"/>
      <c r="BX177" s="441">
        <v>141274</v>
      </c>
      <c r="BY177" s="185"/>
      <c r="BZ177" s="441">
        <v>141274</v>
      </c>
      <c r="CA177" s="185"/>
      <c r="CB177" s="185"/>
      <c r="CC177" s="441"/>
      <c r="CD177" s="441"/>
      <c r="CE177" s="441">
        <f t="shared" ref="CE177:CE179" si="564">SUM(CF177:CI177)</f>
        <v>108976</v>
      </c>
      <c r="CF177" s="441"/>
      <c r="CG177" s="441">
        <v>108976</v>
      </c>
      <c r="CH177" s="185"/>
      <c r="CI177" s="185"/>
      <c r="CJ177" s="185"/>
      <c r="CK177" s="441"/>
      <c r="CL177" s="441"/>
      <c r="CM177" s="185"/>
      <c r="CN177" s="185"/>
      <c r="CO177" s="191" t="s">
        <v>155</v>
      </c>
      <c r="CP177" s="723"/>
      <c r="CS177" s="7"/>
      <c r="CV177" s="7"/>
      <c r="DA177" s="660"/>
      <c r="DC177" s="7"/>
      <c r="DD177" s="7"/>
    </row>
    <row r="178" spans="1:108" s="20" customFormat="1" ht="48.75" customHeight="1">
      <c r="A178" s="184"/>
      <c r="B178" s="196" t="s">
        <v>622</v>
      </c>
      <c r="C178" s="191" t="s">
        <v>620</v>
      </c>
      <c r="D178" s="184"/>
      <c r="E178" s="648"/>
      <c r="F178" s="648"/>
      <c r="G178" s="648"/>
      <c r="H178" s="663" t="s">
        <v>623</v>
      </c>
      <c r="I178" s="664">
        <v>690313</v>
      </c>
      <c r="J178" s="647">
        <v>690313</v>
      </c>
      <c r="K178" s="647"/>
      <c r="L178" s="647">
        <v>250000</v>
      </c>
      <c r="M178" s="647"/>
      <c r="N178" s="647"/>
      <c r="O178" s="441"/>
      <c r="P178" s="441"/>
      <c r="Q178" s="441"/>
      <c r="R178" s="441"/>
      <c r="S178" s="441"/>
      <c r="T178" s="441"/>
      <c r="U178" s="441"/>
      <c r="V178" s="441"/>
      <c r="W178" s="441"/>
      <c r="X178" s="441"/>
      <c r="Y178" s="441"/>
      <c r="Z178" s="441"/>
      <c r="AA178" s="441"/>
      <c r="AB178" s="441"/>
      <c r="AC178" s="441"/>
      <c r="AD178" s="4"/>
      <c r="AE178" s="441"/>
      <c r="AF178" s="441"/>
      <c r="AG178" s="185"/>
      <c r="AH178" s="185"/>
      <c r="AI178" s="185"/>
      <c r="AJ178" s="185"/>
      <c r="AK178" s="185"/>
      <c r="AL178" s="185"/>
      <c r="AM178" s="185"/>
      <c r="AN178" s="185"/>
      <c r="AO178" s="185"/>
      <c r="AP178" s="185"/>
      <c r="AQ178" s="185"/>
      <c r="AR178" s="185"/>
      <c r="AS178" s="185"/>
      <c r="AT178" s="185"/>
      <c r="AU178" s="441"/>
      <c r="AV178" s="185"/>
      <c r="AW178" s="185"/>
      <c r="AX178" s="185"/>
      <c r="AY178" s="185"/>
      <c r="AZ178" s="185"/>
      <c r="BA178" s="185"/>
      <c r="BB178" s="185"/>
      <c r="BC178" s="185"/>
      <c r="BD178" s="185"/>
      <c r="BE178" s="185"/>
      <c r="BF178" s="185"/>
      <c r="BG178" s="441"/>
      <c r="BH178" s="441"/>
      <c r="BI178" s="185"/>
      <c r="BJ178" s="185"/>
      <c r="BK178" s="185"/>
      <c r="BL178" s="185"/>
      <c r="BM178" s="185"/>
      <c r="BN178" s="185"/>
      <c r="BO178" s="185"/>
      <c r="BP178" s="441"/>
      <c r="BQ178" s="441"/>
      <c r="BR178" s="441"/>
      <c r="BS178" s="185"/>
      <c r="BT178" s="185"/>
      <c r="BU178" s="185"/>
      <c r="BV178" s="441"/>
      <c r="BW178" s="441"/>
      <c r="BX178" s="441">
        <v>15250</v>
      </c>
      <c r="BY178" s="441"/>
      <c r="BZ178" s="441">
        <v>15000</v>
      </c>
      <c r="CA178" s="441"/>
      <c r="CB178" s="441"/>
      <c r="CC178" s="441"/>
      <c r="CD178" s="441"/>
      <c r="CE178" s="441">
        <f t="shared" si="564"/>
        <v>126898</v>
      </c>
      <c r="CF178" s="441"/>
      <c r="CG178" s="441">
        <v>126898</v>
      </c>
      <c r="CH178" s="441"/>
      <c r="CI178" s="441"/>
      <c r="CJ178" s="441"/>
      <c r="CK178" s="441"/>
      <c r="CL178" s="441"/>
      <c r="CM178" s="441"/>
      <c r="CN178" s="441"/>
      <c r="CO178" s="191" t="s">
        <v>600</v>
      </c>
      <c r="CP178" s="184"/>
      <c r="CQ178" s="18"/>
      <c r="CR178" s="18"/>
      <c r="CS178" s="146"/>
      <c r="CT178" s="18"/>
      <c r="CU178" s="18"/>
      <c r="CV178" s="146"/>
      <c r="CW178" s="18"/>
      <c r="CX178" s="18"/>
      <c r="CY178" s="18"/>
      <c r="CZ178" s="18"/>
      <c r="DA178" s="660"/>
      <c r="DC178" s="7"/>
      <c r="DD178" s="7"/>
    </row>
    <row r="179" spans="1:108" s="20" customFormat="1" ht="99.75" customHeight="1">
      <c r="A179" s="184"/>
      <c r="B179" s="656" t="s">
        <v>1031</v>
      </c>
      <c r="C179" s="657" t="s">
        <v>386</v>
      </c>
      <c r="D179" s="184"/>
      <c r="E179" s="648"/>
      <c r="F179" s="648"/>
      <c r="G179" s="648"/>
      <c r="H179" s="661" t="s">
        <v>1255</v>
      </c>
      <c r="I179" s="665">
        <f>J179+200</f>
        <v>147959</v>
      </c>
      <c r="J179" s="647">
        <v>147759</v>
      </c>
      <c r="K179" s="647"/>
      <c r="L179" s="647">
        <v>147559</v>
      </c>
      <c r="M179" s="647"/>
      <c r="N179" s="647"/>
      <c r="O179" s="441"/>
      <c r="P179" s="441"/>
      <c r="Q179" s="441"/>
      <c r="R179" s="441"/>
      <c r="S179" s="441"/>
      <c r="T179" s="441"/>
      <c r="U179" s="441"/>
      <c r="V179" s="441"/>
      <c r="W179" s="441"/>
      <c r="X179" s="441"/>
      <c r="Y179" s="441"/>
      <c r="Z179" s="441"/>
      <c r="AA179" s="441"/>
      <c r="AB179" s="441"/>
      <c r="AC179" s="441"/>
      <c r="AD179" s="4"/>
      <c r="AE179" s="441"/>
      <c r="AF179" s="441"/>
      <c r="AG179" s="185"/>
      <c r="AH179" s="185"/>
      <c r="AI179" s="185"/>
      <c r="AJ179" s="185"/>
      <c r="AK179" s="185"/>
      <c r="AL179" s="185"/>
      <c r="AM179" s="185"/>
      <c r="AN179" s="185"/>
      <c r="AO179" s="185"/>
      <c r="AP179" s="185"/>
      <c r="AQ179" s="185"/>
      <c r="AR179" s="185"/>
      <c r="AS179" s="185"/>
      <c r="AT179" s="185"/>
      <c r="AU179" s="441"/>
      <c r="AV179" s="185"/>
      <c r="AW179" s="185"/>
      <c r="AX179" s="185"/>
      <c r="AY179" s="185"/>
      <c r="AZ179" s="185"/>
      <c r="BA179" s="185"/>
      <c r="BB179" s="185"/>
      <c r="BC179" s="185"/>
      <c r="BD179" s="185"/>
      <c r="BE179" s="185"/>
      <c r="BF179" s="185"/>
      <c r="BG179" s="441"/>
      <c r="BH179" s="441"/>
      <c r="BI179" s="185"/>
      <c r="BJ179" s="185"/>
      <c r="BK179" s="185"/>
      <c r="BL179" s="185"/>
      <c r="BM179" s="185"/>
      <c r="BN179" s="185"/>
      <c r="BO179" s="185"/>
      <c r="BP179" s="441"/>
      <c r="BQ179" s="441"/>
      <c r="BR179" s="441"/>
      <c r="BS179" s="185"/>
      <c r="BT179" s="185"/>
      <c r="BU179" s="185"/>
      <c r="BV179" s="441"/>
      <c r="BW179" s="441"/>
      <c r="BX179" s="441">
        <v>5200</v>
      </c>
      <c r="BY179" s="441"/>
      <c r="BZ179" s="441">
        <v>5000</v>
      </c>
      <c r="CA179" s="441"/>
      <c r="CB179" s="441"/>
      <c r="CC179" s="441"/>
      <c r="CD179" s="441"/>
      <c r="CE179" s="441">
        <f t="shared" si="564"/>
        <v>48912</v>
      </c>
      <c r="CF179" s="441"/>
      <c r="CG179" s="441">
        <v>48912</v>
      </c>
      <c r="CH179" s="441"/>
      <c r="CI179" s="441"/>
      <c r="CJ179" s="441"/>
      <c r="CK179" s="441"/>
      <c r="CL179" s="441"/>
      <c r="CM179" s="441"/>
      <c r="CN179" s="441"/>
      <c r="CO179" s="657" t="s">
        <v>155</v>
      </c>
      <c r="CP179" s="184"/>
      <c r="CQ179" s="18"/>
      <c r="CR179" s="18"/>
      <c r="CS179" s="146"/>
      <c r="CT179" s="18"/>
      <c r="CU179" s="18"/>
      <c r="CV179" s="146"/>
      <c r="CW179" s="18"/>
      <c r="CX179" s="18"/>
      <c r="CY179" s="18"/>
      <c r="CZ179" s="18"/>
      <c r="DA179" s="660"/>
      <c r="DC179" s="7"/>
      <c r="DD179" s="7"/>
    </row>
    <row r="180" spans="1:108" s="20" customFormat="1" ht="45" customHeight="1">
      <c r="A180" s="723" t="s">
        <v>64</v>
      </c>
      <c r="B180" s="701" t="s">
        <v>615</v>
      </c>
      <c r="C180" s="704"/>
      <c r="D180" s="184"/>
      <c r="E180" s="648"/>
      <c r="F180" s="648"/>
      <c r="G180" s="648"/>
      <c r="H180" s="704"/>
      <c r="I180" s="705"/>
      <c r="J180" s="538">
        <f>J181</f>
        <v>500300</v>
      </c>
      <c r="K180" s="538">
        <f t="shared" ref="K180:BV180" si="565">K181</f>
        <v>0</v>
      </c>
      <c r="L180" s="538">
        <f t="shared" si="565"/>
        <v>500000</v>
      </c>
      <c r="M180" s="538">
        <f t="shared" si="565"/>
        <v>0</v>
      </c>
      <c r="N180" s="538">
        <f t="shared" si="565"/>
        <v>0</v>
      </c>
      <c r="O180" s="538">
        <f t="shared" si="565"/>
        <v>0</v>
      </c>
      <c r="P180" s="538">
        <f t="shared" si="565"/>
        <v>0</v>
      </c>
      <c r="Q180" s="538">
        <f t="shared" si="565"/>
        <v>0</v>
      </c>
      <c r="R180" s="538">
        <f t="shared" si="565"/>
        <v>0</v>
      </c>
      <c r="S180" s="538">
        <f t="shared" si="565"/>
        <v>0</v>
      </c>
      <c r="T180" s="538">
        <f t="shared" si="565"/>
        <v>0</v>
      </c>
      <c r="U180" s="538">
        <f t="shared" si="565"/>
        <v>0</v>
      </c>
      <c r="V180" s="538">
        <f t="shared" si="565"/>
        <v>0</v>
      </c>
      <c r="W180" s="538">
        <f t="shared" si="565"/>
        <v>0</v>
      </c>
      <c r="X180" s="538">
        <f t="shared" si="565"/>
        <v>0</v>
      </c>
      <c r="Y180" s="538">
        <f t="shared" si="565"/>
        <v>0</v>
      </c>
      <c r="Z180" s="538">
        <f t="shared" si="565"/>
        <v>0</v>
      </c>
      <c r="AA180" s="538">
        <f t="shared" si="565"/>
        <v>0</v>
      </c>
      <c r="AB180" s="538">
        <f t="shared" si="565"/>
        <v>0</v>
      </c>
      <c r="AC180" s="538">
        <f t="shared" si="565"/>
        <v>0</v>
      </c>
      <c r="AD180" s="538">
        <f t="shared" si="565"/>
        <v>0</v>
      </c>
      <c r="AE180" s="538">
        <f t="shared" si="565"/>
        <v>0</v>
      </c>
      <c r="AF180" s="538">
        <f t="shared" si="565"/>
        <v>0</v>
      </c>
      <c r="AG180" s="538">
        <f t="shared" si="565"/>
        <v>0</v>
      </c>
      <c r="AH180" s="538">
        <f t="shared" si="565"/>
        <v>0</v>
      </c>
      <c r="AI180" s="538">
        <f t="shared" si="565"/>
        <v>0</v>
      </c>
      <c r="AJ180" s="538">
        <f t="shared" si="565"/>
        <v>0</v>
      </c>
      <c r="AK180" s="538">
        <f t="shared" si="565"/>
        <v>0</v>
      </c>
      <c r="AL180" s="538">
        <f t="shared" si="565"/>
        <v>0</v>
      </c>
      <c r="AM180" s="538">
        <f t="shared" si="565"/>
        <v>0</v>
      </c>
      <c r="AN180" s="538">
        <f t="shared" si="565"/>
        <v>0</v>
      </c>
      <c r="AO180" s="538">
        <f t="shared" si="565"/>
        <v>0</v>
      </c>
      <c r="AP180" s="538">
        <f t="shared" si="565"/>
        <v>0</v>
      </c>
      <c r="AQ180" s="538">
        <f t="shared" si="565"/>
        <v>0</v>
      </c>
      <c r="AR180" s="538">
        <f t="shared" si="565"/>
        <v>0</v>
      </c>
      <c r="AS180" s="538">
        <f t="shared" si="565"/>
        <v>0</v>
      </c>
      <c r="AT180" s="538">
        <f t="shared" si="565"/>
        <v>0</v>
      </c>
      <c r="AU180" s="538">
        <f t="shared" si="565"/>
        <v>0</v>
      </c>
      <c r="AV180" s="538">
        <f t="shared" si="565"/>
        <v>0</v>
      </c>
      <c r="AW180" s="538">
        <f t="shared" si="565"/>
        <v>0</v>
      </c>
      <c r="AX180" s="538">
        <f t="shared" si="565"/>
        <v>0</v>
      </c>
      <c r="AY180" s="538">
        <f t="shared" si="565"/>
        <v>0</v>
      </c>
      <c r="AZ180" s="538">
        <f t="shared" si="565"/>
        <v>0</v>
      </c>
      <c r="BA180" s="538">
        <f t="shared" si="565"/>
        <v>0</v>
      </c>
      <c r="BB180" s="538">
        <f t="shared" si="565"/>
        <v>0</v>
      </c>
      <c r="BC180" s="538">
        <f t="shared" si="565"/>
        <v>0</v>
      </c>
      <c r="BD180" s="538">
        <f t="shared" si="565"/>
        <v>0</v>
      </c>
      <c r="BE180" s="538">
        <f t="shared" si="565"/>
        <v>0</v>
      </c>
      <c r="BF180" s="538">
        <f t="shared" si="565"/>
        <v>0</v>
      </c>
      <c r="BG180" s="538">
        <f t="shared" si="565"/>
        <v>0</v>
      </c>
      <c r="BH180" s="538">
        <f t="shared" si="565"/>
        <v>0</v>
      </c>
      <c r="BI180" s="538">
        <f t="shared" si="565"/>
        <v>0</v>
      </c>
      <c r="BJ180" s="538">
        <f t="shared" si="565"/>
        <v>0</v>
      </c>
      <c r="BK180" s="538">
        <f t="shared" si="565"/>
        <v>0</v>
      </c>
      <c r="BL180" s="538">
        <f t="shared" si="565"/>
        <v>0</v>
      </c>
      <c r="BM180" s="538">
        <f t="shared" si="565"/>
        <v>0</v>
      </c>
      <c r="BN180" s="538">
        <f t="shared" si="565"/>
        <v>0</v>
      </c>
      <c r="BO180" s="538">
        <f t="shared" si="565"/>
        <v>0</v>
      </c>
      <c r="BP180" s="538">
        <f t="shared" si="565"/>
        <v>0</v>
      </c>
      <c r="BQ180" s="538">
        <f t="shared" si="565"/>
        <v>0</v>
      </c>
      <c r="BR180" s="538">
        <f t="shared" si="565"/>
        <v>0</v>
      </c>
      <c r="BS180" s="538">
        <f t="shared" si="565"/>
        <v>0</v>
      </c>
      <c r="BT180" s="538">
        <f t="shared" si="565"/>
        <v>0</v>
      </c>
      <c r="BU180" s="538">
        <f t="shared" si="565"/>
        <v>0</v>
      </c>
      <c r="BV180" s="538">
        <f t="shared" si="565"/>
        <v>0</v>
      </c>
      <c r="BW180" s="538">
        <f t="shared" ref="BW180:CI180" si="566">BW181</f>
        <v>0</v>
      </c>
      <c r="BX180" s="538">
        <f t="shared" si="566"/>
        <v>0</v>
      </c>
      <c r="BY180" s="538">
        <f t="shared" si="566"/>
        <v>0</v>
      </c>
      <c r="BZ180" s="538">
        <f t="shared" si="566"/>
        <v>0</v>
      </c>
      <c r="CA180" s="538">
        <f t="shared" si="566"/>
        <v>0</v>
      </c>
      <c r="CB180" s="538">
        <f t="shared" si="566"/>
        <v>0</v>
      </c>
      <c r="CC180" s="538">
        <f t="shared" si="566"/>
        <v>0</v>
      </c>
      <c r="CD180" s="538">
        <f t="shared" si="566"/>
        <v>0</v>
      </c>
      <c r="CE180" s="538">
        <f t="shared" si="566"/>
        <v>330000</v>
      </c>
      <c r="CF180" s="538">
        <f t="shared" si="566"/>
        <v>0</v>
      </c>
      <c r="CG180" s="538">
        <f t="shared" si="566"/>
        <v>330000</v>
      </c>
      <c r="CH180" s="538">
        <f t="shared" si="566"/>
        <v>0</v>
      </c>
      <c r="CI180" s="538">
        <f t="shared" si="566"/>
        <v>0</v>
      </c>
      <c r="CJ180" s="538"/>
      <c r="CK180" s="538"/>
      <c r="CL180" s="538"/>
      <c r="CM180" s="538"/>
      <c r="CN180" s="538"/>
      <c r="CO180" s="657"/>
      <c r="CP180" s="723"/>
      <c r="CS180" s="7"/>
      <c r="CV180" s="7"/>
      <c r="DA180" s="538"/>
      <c r="DC180" s="7"/>
      <c r="DD180" s="7"/>
    </row>
    <row r="181" spans="1:108" s="20" customFormat="1" ht="36.75" customHeight="1">
      <c r="A181" s="184"/>
      <c r="B181" s="194" t="s">
        <v>1074</v>
      </c>
      <c r="C181" s="195"/>
      <c r="D181" s="195"/>
      <c r="E181" s="648"/>
      <c r="F181" s="648"/>
      <c r="G181" s="648"/>
      <c r="H181" s="658"/>
      <c r="I181" s="659"/>
      <c r="J181" s="538">
        <f>J182</f>
        <v>500300</v>
      </c>
      <c r="K181" s="538">
        <f t="shared" ref="K181:BV181" si="567">K182</f>
        <v>0</v>
      </c>
      <c r="L181" s="538">
        <f t="shared" si="567"/>
        <v>500000</v>
      </c>
      <c r="M181" s="538">
        <f t="shared" si="567"/>
        <v>0</v>
      </c>
      <c r="N181" s="538">
        <f t="shared" si="567"/>
        <v>0</v>
      </c>
      <c r="O181" s="538">
        <f t="shared" si="567"/>
        <v>0</v>
      </c>
      <c r="P181" s="538">
        <f t="shared" si="567"/>
        <v>0</v>
      </c>
      <c r="Q181" s="538">
        <f t="shared" si="567"/>
        <v>0</v>
      </c>
      <c r="R181" s="538">
        <f t="shared" si="567"/>
        <v>0</v>
      </c>
      <c r="S181" s="538">
        <f t="shared" si="567"/>
        <v>0</v>
      </c>
      <c r="T181" s="538">
        <f t="shared" si="567"/>
        <v>0</v>
      </c>
      <c r="U181" s="538">
        <f t="shared" si="567"/>
        <v>0</v>
      </c>
      <c r="V181" s="538">
        <f t="shared" si="567"/>
        <v>0</v>
      </c>
      <c r="W181" s="538">
        <f t="shared" si="567"/>
        <v>0</v>
      </c>
      <c r="X181" s="538">
        <f t="shared" si="567"/>
        <v>0</v>
      </c>
      <c r="Y181" s="538">
        <f t="shared" si="567"/>
        <v>0</v>
      </c>
      <c r="Z181" s="538">
        <f t="shared" si="567"/>
        <v>0</v>
      </c>
      <c r="AA181" s="538">
        <f t="shared" si="567"/>
        <v>0</v>
      </c>
      <c r="AB181" s="538">
        <f t="shared" si="567"/>
        <v>0</v>
      </c>
      <c r="AC181" s="538">
        <f t="shared" si="567"/>
        <v>0</v>
      </c>
      <c r="AD181" s="538">
        <f t="shared" si="567"/>
        <v>0</v>
      </c>
      <c r="AE181" s="538">
        <f t="shared" si="567"/>
        <v>0</v>
      </c>
      <c r="AF181" s="538">
        <f t="shared" si="567"/>
        <v>0</v>
      </c>
      <c r="AG181" s="538">
        <f t="shared" si="567"/>
        <v>0</v>
      </c>
      <c r="AH181" s="538">
        <f t="shared" si="567"/>
        <v>0</v>
      </c>
      <c r="AI181" s="538">
        <f t="shared" si="567"/>
        <v>0</v>
      </c>
      <c r="AJ181" s="538">
        <f t="shared" si="567"/>
        <v>0</v>
      </c>
      <c r="AK181" s="538">
        <f t="shared" si="567"/>
        <v>0</v>
      </c>
      <c r="AL181" s="538">
        <f t="shared" si="567"/>
        <v>0</v>
      </c>
      <c r="AM181" s="538">
        <f t="shared" si="567"/>
        <v>0</v>
      </c>
      <c r="AN181" s="538">
        <f t="shared" si="567"/>
        <v>0</v>
      </c>
      <c r="AO181" s="538">
        <f t="shared" si="567"/>
        <v>0</v>
      </c>
      <c r="AP181" s="538">
        <f t="shared" si="567"/>
        <v>0</v>
      </c>
      <c r="AQ181" s="538">
        <f t="shared" si="567"/>
        <v>0</v>
      </c>
      <c r="AR181" s="538">
        <f t="shared" si="567"/>
        <v>0</v>
      </c>
      <c r="AS181" s="538">
        <f t="shared" si="567"/>
        <v>0</v>
      </c>
      <c r="AT181" s="538">
        <f t="shared" si="567"/>
        <v>0</v>
      </c>
      <c r="AU181" s="538">
        <f t="shared" si="567"/>
        <v>0</v>
      </c>
      <c r="AV181" s="538">
        <f t="shared" si="567"/>
        <v>0</v>
      </c>
      <c r="AW181" s="538">
        <f t="shared" si="567"/>
        <v>0</v>
      </c>
      <c r="AX181" s="538">
        <f t="shared" si="567"/>
        <v>0</v>
      </c>
      <c r="AY181" s="538">
        <f t="shared" si="567"/>
        <v>0</v>
      </c>
      <c r="AZ181" s="538">
        <f t="shared" si="567"/>
        <v>0</v>
      </c>
      <c r="BA181" s="538">
        <f t="shared" si="567"/>
        <v>0</v>
      </c>
      <c r="BB181" s="538">
        <f t="shared" si="567"/>
        <v>0</v>
      </c>
      <c r="BC181" s="538">
        <f t="shared" si="567"/>
        <v>0</v>
      </c>
      <c r="BD181" s="538">
        <f t="shared" si="567"/>
        <v>0</v>
      </c>
      <c r="BE181" s="538">
        <f t="shared" si="567"/>
        <v>0</v>
      </c>
      <c r="BF181" s="538">
        <f t="shared" si="567"/>
        <v>0</v>
      </c>
      <c r="BG181" s="538">
        <f t="shared" si="567"/>
        <v>0</v>
      </c>
      <c r="BH181" s="538">
        <f t="shared" si="567"/>
        <v>0</v>
      </c>
      <c r="BI181" s="538">
        <f t="shared" si="567"/>
        <v>0</v>
      </c>
      <c r="BJ181" s="538">
        <f t="shared" si="567"/>
        <v>0</v>
      </c>
      <c r="BK181" s="538">
        <f t="shared" si="567"/>
        <v>0</v>
      </c>
      <c r="BL181" s="538">
        <f t="shared" si="567"/>
        <v>0</v>
      </c>
      <c r="BM181" s="538">
        <f t="shared" si="567"/>
        <v>0</v>
      </c>
      <c r="BN181" s="538">
        <f t="shared" si="567"/>
        <v>0</v>
      </c>
      <c r="BO181" s="538">
        <f t="shared" si="567"/>
        <v>0</v>
      </c>
      <c r="BP181" s="538">
        <f t="shared" si="567"/>
        <v>0</v>
      </c>
      <c r="BQ181" s="538">
        <f t="shared" si="567"/>
        <v>0</v>
      </c>
      <c r="BR181" s="538">
        <f t="shared" si="567"/>
        <v>0</v>
      </c>
      <c r="BS181" s="538">
        <f t="shared" si="567"/>
        <v>0</v>
      </c>
      <c r="BT181" s="538">
        <f t="shared" si="567"/>
        <v>0</v>
      </c>
      <c r="BU181" s="538">
        <f t="shared" si="567"/>
        <v>0</v>
      </c>
      <c r="BV181" s="538">
        <f t="shared" si="567"/>
        <v>0</v>
      </c>
      <c r="BW181" s="538">
        <f t="shared" ref="BW181:CI181" si="568">BW182</f>
        <v>0</v>
      </c>
      <c r="BX181" s="538">
        <f t="shared" si="568"/>
        <v>0</v>
      </c>
      <c r="BY181" s="538">
        <f t="shared" si="568"/>
        <v>0</v>
      </c>
      <c r="BZ181" s="538">
        <f t="shared" si="568"/>
        <v>0</v>
      </c>
      <c r="CA181" s="538">
        <f t="shared" si="568"/>
        <v>0</v>
      </c>
      <c r="CB181" s="538">
        <f t="shared" si="568"/>
        <v>0</v>
      </c>
      <c r="CC181" s="538">
        <f t="shared" si="568"/>
        <v>0</v>
      </c>
      <c r="CD181" s="538">
        <f t="shared" si="568"/>
        <v>0</v>
      </c>
      <c r="CE181" s="538">
        <f t="shared" si="568"/>
        <v>330000</v>
      </c>
      <c r="CF181" s="538">
        <f t="shared" si="568"/>
        <v>0</v>
      </c>
      <c r="CG181" s="538">
        <f t="shared" si="568"/>
        <v>330000</v>
      </c>
      <c r="CH181" s="538">
        <f t="shared" si="568"/>
        <v>0</v>
      </c>
      <c r="CI181" s="538">
        <f t="shared" si="568"/>
        <v>0</v>
      </c>
      <c r="CJ181" s="185"/>
      <c r="CK181" s="441"/>
      <c r="CL181" s="441"/>
      <c r="CM181" s="185"/>
      <c r="CN181" s="185"/>
      <c r="CO181" s="184"/>
      <c r="CP181" s="723"/>
      <c r="CS181" s="7"/>
      <c r="CV181" s="7"/>
      <c r="DA181" s="660"/>
      <c r="DC181" s="7"/>
      <c r="DD181" s="7"/>
    </row>
    <row r="182" spans="1:108" s="20" customFormat="1" ht="86.25" customHeight="1">
      <c r="A182" s="216"/>
      <c r="B182" s="196" t="s">
        <v>1075</v>
      </c>
      <c r="C182" s="192" t="s">
        <v>39</v>
      </c>
      <c r="D182" s="192"/>
      <c r="E182" s="191"/>
      <c r="F182" s="191"/>
      <c r="G182" s="191"/>
      <c r="H182" s="191" t="s">
        <v>1032</v>
      </c>
      <c r="I182" s="663" t="s">
        <v>1076</v>
      </c>
      <c r="J182" s="218">
        <v>500300</v>
      </c>
      <c r="K182" s="218"/>
      <c r="L182" s="218">
        <v>500000</v>
      </c>
      <c r="M182" s="218"/>
      <c r="N182" s="218"/>
      <c r="O182" s="100"/>
      <c r="P182" s="100"/>
      <c r="Q182" s="100"/>
      <c r="R182" s="100"/>
      <c r="S182" s="100"/>
      <c r="T182" s="100"/>
      <c r="U182" s="100"/>
      <c r="V182" s="100"/>
      <c r="W182" s="100"/>
      <c r="X182" s="100"/>
      <c r="Y182" s="100"/>
      <c r="Z182" s="100"/>
      <c r="AA182" s="100"/>
      <c r="AB182" s="100"/>
      <c r="AC182" s="100"/>
      <c r="AD182" s="4"/>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85"/>
      <c r="AZ182" s="100"/>
      <c r="BA182" s="100"/>
      <c r="BB182" s="100"/>
      <c r="BC182" s="100"/>
      <c r="BD182" s="100"/>
      <c r="BE182" s="100"/>
      <c r="BF182" s="100"/>
      <c r="BG182" s="100"/>
      <c r="BH182" s="100"/>
      <c r="BI182" s="100"/>
      <c r="BJ182" s="100"/>
      <c r="BK182" s="100"/>
      <c r="BL182" s="100"/>
      <c r="BM182" s="100"/>
      <c r="BN182" s="100"/>
      <c r="BO182" s="100"/>
      <c r="BP182" s="100"/>
      <c r="BQ182" s="100"/>
      <c r="BR182" s="100"/>
      <c r="BS182" s="100"/>
      <c r="BT182" s="100"/>
      <c r="BU182" s="100"/>
      <c r="BV182" s="100"/>
      <c r="BW182" s="100"/>
      <c r="BX182" s="100"/>
      <c r="BY182" s="100"/>
      <c r="BZ182" s="441"/>
      <c r="CA182" s="441"/>
      <c r="CB182" s="100"/>
      <c r="CC182" s="100"/>
      <c r="CD182" s="100"/>
      <c r="CE182" s="441">
        <f t="shared" ref="CE182" si="569">SUM(CF182:CI182)</f>
        <v>330000</v>
      </c>
      <c r="CF182" s="100"/>
      <c r="CG182" s="100">
        <v>330000</v>
      </c>
      <c r="CH182" s="100"/>
      <c r="CI182" s="100"/>
      <c r="CJ182" s="100"/>
      <c r="CK182" s="441"/>
      <c r="CL182" s="441"/>
      <c r="CM182" s="441"/>
      <c r="CN182" s="441"/>
      <c r="CO182" s="191" t="s">
        <v>227</v>
      </c>
      <c r="CP182" s="114"/>
      <c r="CS182" s="7"/>
      <c r="CV182" s="7"/>
      <c r="DA182" s="100"/>
      <c r="DB182" s="146"/>
      <c r="DC182" s="7"/>
      <c r="DD182" s="7"/>
    </row>
    <row r="183" spans="1:108" s="20" customFormat="1" ht="60.75" customHeight="1">
      <c r="A183" s="114" t="s">
        <v>248</v>
      </c>
      <c r="B183" s="701" t="s">
        <v>616</v>
      </c>
      <c r="C183" s="192"/>
      <c r="D183" s="192"/>
      <c r="E183" s="191"/>
      <c r="F183" s="191"/>
      <c r="G183" s="191"/>
      <c r="H183" s="191"/>
      <c r="I183" s="663"/>
      <c r="J183" s="236">
        <f>J184</f>
        <v>200200</v>
      </c>
      <c r="K183" s="236">
        <f t="shared" ref="K183:BV183" si="570">K184</f>
        <v>0</v>
      </c>
      <c r="L183" s="236">
        <f t="shared" si="570"/>
        <v>200000</v>
      </c>
      <c r="M183" s="236">
        <f t="shared" si="570"/>
        <v>0</v>
      </c>
      <c r="N183" s="236">
        <f t="shared" si="570"/>
        <v>0</v>
      </c>
      <c r="O183" s="236">
        <f t="shared" si="570"/>
        <v>0</v>
      </c>
      <c r="P183" s="236">
        <f t="shared" si="570"/>
        <v>0</v>
      </c>
      <c r="Q183" s="236">
        <f t="shared" si="570"/>
        <v>0</v>
      </c>
      <c r="R183" s="236">
        <f t="shared" si="570"/>
        <v>0</v>
      </c>
      <c r="S183" s="236">
        <f t="shared" si="570"/>
        <v>0</v>
      </c>
      <c r="T183" s="236">
        <f t="shared" si="570"/>
        <v>0</v>
      </c>
      <c r="U183" s="236">
        <f t="shared" si="570"/>
        <v>0</v>
      </c>
      <c r="V183" s="236">
        <f t="shared" si="570"/>
        <v>0</v>
      </c>
      <c r="W183" s="236">
        <f t="shared" si="570"/>
        <v>0</v>
      </c>
      <c r="X183" s="236">
        <f t="shared" si="570"/>
        <v>0</v>
      </c>
      <c r="Y183" s="236">
        <f t="shared" si="570"/>
        <v>0</v>
      </c>
      <c r="Z183" s="236">
        <f t="shared" si="570"/>
        <v>0</v>
      </c>
      <c r="AA183" s="236">
        <f t="shared" si="570"/>
        <v>0</v>
      </c>
      <c r="AB183" s="236">
        <f t="shared" si="570"/>
        <v>0</v>
      </c>
      <c r="AC183" s="236">
        <f t="shared" si="570"/>
        <v>0</v>
      </c>
      <c r="AD183" s="236">
        <f t="shared" si="570"/>
        <v>0</v>
      </c>
      <c r="AE183" s="236">
        <f t="shared" si="570"/>
        <v>0</v>
      </c>
      <c r="AF183" s="236">
        <f t="shared" si="570"/>
        <v>0</v>
      </c>
      <c r="AG183" s="236">
        <f t="shared" si="570"/>
        <v>0</v>
      </c>
      <c r="AH183" s="236">
        <f t="shared" si="570"/>
        <v>0</v>
      </c>
      <c r="AI183" s="236">
        <f t="shared" si="570"/>
        <v>0</v>
      </c>
      <c r="AJ183" s="236">
        <f t="shared" si="570"/>
        <v>0</v>
      </c>
      <c r="AK183" s="236">
        <f t="shared" si="570"/>
        <v>0</v>
      </c>
      <c r="AL183" s="236">
        <f t="shared" si="570"/>
        <v>0</v>
      </c>
      <c r="AM183" s="236">
        <f t="shared" si="570"/>
        <v>0</v>
      </c>
      <c r="AN183" s="236">
        <f t="shared" si="570"/>
        <v>0</v>
      </c>
      <c r="AO183" s="236">
        <f t="shared" si="570"/>
        <v>0</v>
      </c>
      <c r="AP183" s="236">
        <f t="shared" si="570"/>
        <v>0</v>
      </c>
      <c r="AQ183" s="236">
        <f t="shared" si="570"/>
        <v>0</v>
      </c>
      <c r="AR183" s="236">
        <f t="shared" si="570"/>
        <v>0</v>
      </c>
      <c r="AS183" s="236">
        <f t="shared" si="570"/>
        <v>0</v>
      </c>
      <c r="AT183" s="236">
        <f t="shared" si="570"/>
        <v>0</v>
      </c>
      <c r="AU183" s="236">
        <f t="shared" si="570"/>
        <v>0</v>
      </c>
      <c r="AV183" s="236">
        <f t="shared" si="570"/>
        <v>0</v>
      </c>
      <c r="AW183" s="236">
        <f t="shared" si="570"/>
        <v>0</v>
      </c>
      <c r="AX183" s="236">
        <f t="shared" si="570"/>
        <v>0</v>
      </c>
      <c r="AY183" s="236">
        <f t="shared" si="570"/>
        <v>0</v>
      </c>
      <c r="AZ183" s="236">
        <f t="shared" si="570"/>
        <v>0</v>
      </c>
      <c r="BA183" s="236">
        <f t="shared" si="570"/>
        <v>0</v>
      </c>
      <c r="BB183" s="236">
        <f t="shared" si="570"/>
        <v>0</v>
      </c>
      <c r="BC183" s="236">
        <f t="shared" si="570"/>
        <v>0</v>
      </c>
      <c r="BD183" s="236">
        <f t="shared" si="570"/>
        <v>0</v>
      </c>
      <c r="BE183" s="236">
        <f t="shared" si="570"/>
        <v>0</v>
      </c>
      <c r="BF183" s="236">
        <f t="shared" si="570"/>
        <v>0</v>
      </c>
      <c r="BG183" s="236">
        <f t="shared" si="570"/>
        <v>0</v>
      </c>
      <c r="BH183" s="236">
        <f t="shared" si="570"/>
        <v>0</v>
      </c>
      <c r="BI183" s="236">
        <f t="shared" si="570"/>
        <v>0</v>
      </c>
      <c r="BJ183" s="236">
        <f t="shared" si="570"/>
        <v>0</v>
      </c>
      <c r="BK183" s="236">
        <f t="shared" si="570"/>
        <v>0</v>
      </c>
      <c r="BL183" s="236">
        <f t="shared" si="570"/>
        <v>0</v>
      </c>
      <c r="BM183" s="236">
        <f t="shared" si="570"/>
        <v>0</v>
      </c>
      <c r="BN183" s="236">
        <f t="shared" si="570"/>
        <v>0</v>
      </c>
      <c r="BO183" s="236">
        <f t="shared" si="570"/>
        <v>0</v>
      </c>
      <c r="BP183" s="236">
        <f t="shared" si="570"/>
        <v>0</v>
      </c>
      <c r="BQ183" s="236">
        <f t="shared" si="570"/>
        <v>0</v>
      </c>
      <c r="BR183" s="236">
        <f t="shared" si="570"/>
        <v>0</v>
      </c>
      <c r="BS183" s="236">
        <f t="shared" si="570"/>
        <v>0</v>
      </c>
      <c r="BT183" s="236">
        <f t="shared" si="570"/>
        <v>0</v>
      </c>
      <c r="BU183" s="236">
        <f t="shared" si="570"/>
        <v>0</v>
      </c>
      <c r="BV183" s="236">
        <f t="shared" si="570"/>
        <v>0</v>
      </c>
      <c r="BW183" s="236">
        <f t="shared" ref="BW183:CI183" si="571">BW184</f>
        <v>0</v>
      </c>
      <c r="BX183" s="236">
        <f t="shared" si="571"/>
        <v>154475</v>
      </c>
      <c r="BY183" s="236">
        <f t="shared" si="571"/>
        <v>0</v>
      </c>
      <c r="BZ183" s="236">
        <f t="shared" si="571"/>
        <v>154275</v>
      </c>
      <c r="CA183" s="236">
        <f t="shared" si="571"/>
        <v>0</v>
      </c>
      <c r="CB183" s="236">
        <f t="shared" si="571"/>
        <v>0</v>
      </c>
      <c r="CC183" s="236">
        <f t="shared" si="571"/>
        <v>0</v>
      </c>
      <c r="CD183" s="236">
        <f t="shared" si="571"/>
        <v>0</v>
      </c>
      <c r="CE183" s="236">
        <f t="shared" si="571"/>
        <v>41187</v>
      </c>
      <c r="CF183" s="236">
        <f t="shared" si="571"/>
        <v>0</v>
      </c>
      <c r="CG183" s="236">
        <f t="shared" si="571"/>
        <v>41187</v>
      </c>
      <c r="CH183" s="236">
        <f t="shared" si="571"/>
        <v>0</v>
      </c>
      <c r="CI183" s="236">
        <f t="shared" si="571"/>
        <v>0</v>
      </c>
      <c r="CJ183" s="100"/>
      <c r="CK183" s="441"/>
      <c r="CL183" s="441"/>
      <c r="CM183" s="441"/>
      <c r="CN183" s="441"/>
      <c r="CO183" s="191"/>
      <c r="CP183" s="114"/>
      <c r="CS183" s="7"/>
      <c r="CV183" s="7"/>
      <c r="DA183" s="100"/>
      <c r="DB183" s="146"/>
      <c r="DC183" s="7"/>
      <c r="DD183" s="7"/>
    </row>
    <row r="184" spans="1:108" s="20" customFormat="1" ht="51.75" customHeight="1">
      <c r="A184" s="216"/>
      <c r="B184" s="194" t="s">
        <v>1104</v>
      </c>
      <c r="C184" s="192"/>
      <c r="D184" s="192"/>
      <c r="E184" s="191"/>
      <c r="F184" s="191"/>
      <c r="G184" s="191"/>
      <c r="H184" s="191"/>
      <c r="I184" s="663"/>
      <c r="J184" s="236">
        <f>J185</f>
        <v>200200</v>
      </c>
      <c r="K184" s="236">
        <f t="shared" ref="K184:BV184" si="572">K185</f>
        <v>0</v>
      </c>
      <c r="L184" s="236">
        <f t="shared" si="572"/>
        <v>200000</v>
      </c>
      <c r="M184" s="236">
        <f t="shared" si="572"/>
        <v>0</v>
      </c>
      <c r="N184" s="236">
        <f t="shared" si="572"/>
        <v>0</v>
      </c>
      <c r="O184" s="236">
        <f t="shared" si="572"/>
        <v>0</v>
      </c>
      <c r="P184" s="236">
        <f t="shared" si="572"/>
        <v>0</v>
      </c>
      <c r="Q184" s="236">
        <f t="shared" si="572"/>
        <v>0</v>
      </c>
      <c r="R184" s="236">
        <f t="shared" si="572"/>
        <v>0</v>
      </c>
      <c r="S184" s="236">
        <f t="shared" si="572"/>
        <v>0</v>
      </c>
      <c r="T184" s="236">
        <f t="shared" si="572"/>
        <v>0</v>
      </c>
      <c r="U184" s="236">
        <f t="shared" si="572"/>
        <v>0</v>
      </c>
      <c r="V184" s="236">
        <f t="shared" si="572"/>
        <v>0</v>
      </c>
      <c r="W184" s="236">
        <f t="shared" si="572"/>
        <v>0</v>
      </c>
      <c r="X184" s="236">
        <f t="shared" si="572"/>
        <v>0</v>
      </c>
      <c r="Y184" s="236">
        <f t="shared" si="572"/>
        <v>0</v>
      </c>
      <c r="Z184" s="236">
        <f t="shared" si="572"/>
        <v>0</v>
      </c>
      <c r="AA184" s="236">
        <f t="shared" si="572"/>
        <v>0</v>
      </c>
      <c r="AB184" s="236">
        <f t="shared" si="572"/>
        <v>0</v>
      </c>
      <c r="AC184" s="236">
        <f t="shared" si="572"/>
        <v>0</v>
      </c>
      <c r="AD184" s="236">
        <f t="shared" si="572"/>
        <v>0</v>
      </c>
      <c r="AE184" s="236">
        <f t="shared" si="572"/>
        <v>0</v>
      </c>
      <c r="AF184" s="236">
        <f t="shared" si="572"/>
        <v>0</v>
      </c>
      <c r="AG184" s="236">
        <f t="shared" si="572"/>
        <v>0</v>
      </c>
      <c r="AH184" s="236">
        <f t="shared" si="572"/>
        <v>0</v>
      </c>
      <c r="AI184" s="236">
        <f t="shared" si="572"/>
        <v>0</v>
      </c>
      <c r="AJ184" s="236">
        <f t="shared" si="572"/>
        <v>0</v>
      </c>
      <c r="AK184" s="236">
        <f t="shared" si="572"/>
        <v>0</v>
      </c>
      <c r="AL184" s="236">
        <f t="shared" si="572"/>
        <v>0</v>
      </c>
      <c r="AM184" s="236">
        <f t="shared" si="572"/>
        <v>0</v>
      </c>
      <c r="AN184" s="236">
        <f t="shared" si="572"/>
        <v>0</v>
      </c>
      <c r="AO184" s="236">
        <f t="shared" si="572"/>
        <v>0</v>
      </c>
      <c r="AP184" s="236">
        <f t="shared" si="572"/>
        <v>0</v>
      </c>
      <c r="AQ184" s="236">
        <f t="shared" si="572"/>
        <v>0</v>
      </c>
      <c r="AR184" s="236">
        <f t="shared" si="572"/>
        <v>0</v>
      </c>
      <c r="AS184" s="236">
        <f t="shared" si="572"/>
        <v>0</v>
      </c>
      <c r="AT184" s="236">
        <f t="shared" si="572"/>
        <v>0</v>
      </c>
      <c r="AU184" s="236">
        <f t="shared" si="572"/>
        <v>0</v>
      </c>
      <c r="AV184" s="236">
        <f t="shared" si="572"/>
        <v>0</v>
      </c>
      <c r="AW184" s="236">
        <f t="shared" si="572"/>
        <v>0</v>
      </c>
      <c r="AX184" s="236">
        <f t="shared" si="572"/>
        <v>0</v>
      </c>
      <c r="AY184" s="236">
        <f t="shared" si="572"/>
        <v>0</v>
      </c>
      <c r="AZ184" s="236">
        <f t="shared" si="572"/>
        <v>0</v>
      </c>
      <c r="BA184" s="236">
        <f t="shared" si="572"/>
        <v>0</v>
      </c>
      <c r="BB184" s="236">
        <f t="shared" si="572"/>
        <v>0</v>
      </c>
      <c r="BC184" s="236">
        <f t="shared" si="572"/>
        <v>0</v>
      </c>
      <c r="BD184" s="236">
        <f t="shared" si="572"/>
        <v>0</v>
      </c>
      <c r="BE184" s="236">
        <f t="shared" si="572"/>
        <v>0</v>
      </c>
      <c r="BF184" s="236">
        <f t="shared" si="572"/>
        <v>0</v>
      </c>
      <c r="BG184" s="236">
        <f t="shared" si="572"/>
        <v>0</v>
      </c>
      <c r="BH184" s="236">
        <f t="shared" si="572"/>
        <v>0</v>
      </c>
      <c r="BI184" s="236">
        <f t="shared" si="572"/>
        <v>0</v>
      </c>
      <c r="BJ184" s="236">
        <f t="shared" si="572"/>
        <v>0</v>
      </c>
      <c r="BK184" s="236">
        <f t="shared" si="572"/>
        <v>0</v>
      </c>
      <c r="BL184" s="236">
        <f t="shared" si="572"/>
        <v>0</v>
      </c>
      <c r="BM184" s="236">
        <f t="shared" si="572"/>
        <v>0</v>
      </c>
      <c r="BN184" s="236">
        <f t="shared" si="572"/>
        <v>0</v>
      </c>
      <c r="BO184" s="236">
        <f t="shared" si="572"/>
        <v>0</v>
      </c>
      <c r="BP184" s="236">
        <f t="shared" si="572"/>
        <v>0</v>
      </c>
      <c r="BQ184" s="236">
        <f t="shared" si="572"/>
        <v>0</v>
      </c>
      <c r="BR184" s="236">
        <f t="shared" si="572"/>
        <v>0</v>
      </c>
      <c r="BS184" s="236">
        <f t="shared" si="572"/>
        <v>0</v>
      </c>
      <c r="BT184" s="236">
        <f t="shared" si="572"/>
        <v>0</v>
      </c>
      <c r="BU184" s="236">
        <f t="shared" si="572"/>
        <v>0</v>
      </c>
      <c r="BV184" s="236">
        <f t="shared" si="572"/>
        <v>0</v>
      </c>
      <c r="BW184" s="236">
        <f t="shared" ref="BW184:CA184" si="573">BW185</f>
        <v>0</v>
      </c>
      <c r="BX184" s="236">
        <f t="shared" si="573"/>
        <v>154475</v>
      </c>
      <c r="BY184" s="236">
        <f t="shared" si="573"/>
        <v>0</v>
      </c>
      <c r="BZ184" s="236">
        <f t="shared" si="573"/>
        <v>154275</v>
      </c>
      <c r="CA184" s="236">
        <f t="shared" si="573"/>
        <v>0</v>
      </c>
      <c r="CB184" s="236">
        <f>CB185</f>
        <v>0</v>
      </c>
      <c r="CC184" s="236">
        <f t="shared" ref="CC184" si="574">CC185</f>
        <v>0</v>
      </c>
      <c r="CD184" s="236">
        <f t="shared" ref="CD184" si="575">CD185</f>
        <v>0</v>
      </c>
      <c r="CE184" s="236">
        <f t="shared" ref="CE184" si="576">CE185</f>
        <v>41187</v>
      </c>
      <c r="CF184" s="236">
        <f t="shared" ref="CF184" si="577">CF185</f>
        <v>0</v>
      </c>
      <c r="CG184" s="236">
        <f t="shared" ref="CG184" si="578">CG185</f>
        <v>41187</v>
      </c>
      <c r="CH184" s="236">
        <f t="shared" ref="CH184:CI184" si="579">CH185</f>
        <v>0</v>
      </c>
      <c r="CI184" s="236">
        <f t="shared" si="579"/>
        <v>0</v>
      </c>
      <c r="CJ184" s="100"/>
      <c r="CK184" s="441"/>
      <c r="CL184" s="441"/>
      <c r="CM184" s="441"/>
      <c r="CN184" s="441"/>
      <c r="CO184" s="191"/>
      <c r="CP184" s="114"/>
      <c r="CS184" s="7"/>
      <c r="CV184" s="7"/>
      <c r="DA184" s="100"/>
      <c r="DB184" s="146"/>
      <c r="DC184" s="7"/>
      <c r="DD184" s="7"/>
    </row>
    <row r="185" spans="1:108" s="20" customFormat="1" ht="116.25" customHeight="1">
      <c r="A185" s="216"/>
      <c r="B185" s="196" t="s">
        <v>617</v>
      </c>
      <c r="C185" s="192" t="s">
        <v>142</v>
      </c>
      <c r="D185" s="192"/>
      <c r="E185" s="191"/>
      <c r="F185" s="191"/>
      <c r="G185" s="191"/>
      <c r="H185" s="192" t="s">
        <v>167</v>
      </c>
      <c r="I185" s="651" t="s">
        <v>618</v>
      </c>
      <c r="J185" s="218">
        <v>200200</v>
      </c>
      <c r="K185" s="218"/>
      <c r="L185" s="218">
        <v>200000</v>
      </c>
      <c r="M185" s="218"/>
      <c r="N185" s="218"/>
      <c r="O185" s="100"/>
      <c r="P185" s="100"/>
      <c r="Q185" s="100"/>
      <c r="R185" s="100"/>
      <c r="S185" s="100"/>
      <c r="T185" s="100"/>
      <c r="U185" s="100"/>
      <c r="V185" s="100"/>
      <c r="W185" s="100"/>
      <c r="X185" s="100"/>
      <c r="Y185" s="100"/>
      <c r="Z185" s="100"/>
      <c r="AA185" s="100"/>
      <c r="AB185" s="100"/>
      <c r="AC185" s="100"/>
      <c r="AD185" s="4"/>
      <c r="AE185" s="100"/>
      <c r="AF185" s="100"/>
      <c r="AG185" s="100"/>
      <c r="AH185" s="100"/>
      <c r="AI185" s="100"/>
      <c r="AJ185" s="100"/>
      <c r="AK185" s="100"/>
      <c r="AL185" s="100"/>
      <c r="AM185" s="100"/>
      <c r="AN185" s="100"/>
      <c r="AO185" s="100"/>
      <c r="AP185" s="100"/>
      <c r="AQ185" s="100"/>
      <c r="AR185" s="100"/>
      <c r="AS185" s="100"/>
      <c r="AT185" s="100"/>
      <c r="AU185" s="100"/>
      <c r="AV185" s="100"/>
      <c r="AW185" s="100"/>
      <c r="AX185" s="100"/>
      <c r="AY185" s="185"/>
      <c r="AZ185" s="100"/>
      <c r="BA185" s="100"/>
      <c r="BB185" s="100"/>
      <c r="BC185" s="100"/>
      <c r="BD185" s="100"/>
      <c r="BE185" s="100"/>
      <c r="BF185" s="100"/>
      <c r="BG185" s="100"/>
      <c r="BH185" s="100"/>
      <c r="BI185" s="100"/>
      <c r="BJ185" s="100"/>
      <c r="BK185" s="100"/>
      <c r="BL185" s="100"/>
      <c r="BM185" s="100"/>
      <c r="BN185" s="100"/>
      <c r="BO185" s="100"/>
      <c r="BP185" s="100"/>
      <c r="BQ185" s="100"/>
      <c r="BR185" s="100"/>
      <c r="BS185" s="100"/>
      <c r="BT185" s="100"/>
      <c r="BU185" s="100"/>
      <c r="BV185" s="100"/>
      <c r="BW185" s="100"/>
      <c r="BX185" s="100">
        <v>154475</v>
      </c>
      <c r="BY185" s="100"/>
      <c r="BZ185" s="441">
        <v>154275</v>
      </c>
      <c r="CA185" s="441"/>
      <c r="CB185" s="100"/>
      <c r="CC185" s="100"/>
      <c r="CD185" s="100"/>
      <c r="CE185" s="441">
        <f t="shared" ref="CE185" si="580">SUM(CF185:CI185)</f>
        <v>41187</v>
      </c>
      <c r="CF185" s="100"/>
      <c r="CG185" s="100">
        <v>41187</v>
      </c>
      <c r="CH185" s="100"/>
      <c r="CI185" s="100"/>
      <c r="CJ185" s="100"/>
      <c r="CK185" s="441"/>
      <c r="CL185" s="441"/>
      <c r="CM185" s="441"/>
      <c r="CN185" s="441"/>
      <c r="CO185" s="191" t="s">
        <v>312</v>
      </c>
      <c r="CP185" s="114"/>
      <c r="CS185" s="7"/>
      <c r="CV185" s="7"/>
      <c r="DA185" s="100"/>
      <c r="DB185" s="146"/>
      <c r="DC185" s="7"/>
      <c r="DD185" s="7"/>
    </row>
    <row r="186" spans="1:108" s="20" customFormat="1" ht="77.25" customHeight="1">
      <c r="A186" s="114" t="s">
        <v>1268</v>
      </c>
      <c r="B186" s="701" t="s">
        <v>1079</v>
      </c>
      <c r="C186" s="698"/>
      <c r="D186" s="698"/>
      <c r="E186" s="193"/>
      <c r="F186" s="193"/>
      <c r="G186" s="193"/>
      <c r="H186" s="193"/>
      <c r="I186" s="743"/>
      <c r="J186" s="236">
        <f>J187+J190+J196</f>
        <v>837762</v>
      </c>
      <c r="K186" s="236">
        <f t="shared" ref="K186:BV186" si="581">K187+K190+K196</f>
        <v>0</v>
      </c>
      <c r="L186" s="236">
        <f t="shared" si="581"/>
        <v>736367</v>
      </c>
      <c r="M186" s="236">
        <f t="shared" si="581"/>
        <v>0</v>
      </c>
      <c r="N186" s="236">
        <f t="shared" si="581"/>
        <v>0</v>
      </c>
      <c r="O186" s="236">
        <f t="shared" si="581"/>
        <v>0</v>
      </c>
      <c r="P186" s="236">
        <f t="shared" si="581"/>
        <v>0</v>
      </c>
      <c r="Q186" s="236">
        <f t="shared" si="581"/>
        <v>0</v>
      </c>
      <c r="R186" s="236">
        <f t="shared" si="581"/>
        <v>0</v>
      </c>
      <c r="S186" s="236">
        <f t="shared" si="581"/>
        <v>0</v>
      </c>
      <c r="T186" s="236">
        <f t="shared" si="581"/>
        <v>0</v>
      </c>
      <c r="U186" s="236">
        <f t="shared" si="581"/>
        <v>0</v>
      </c>
      <c r="V186" s="236">
        <f t="shared" si="581"/>
        <v>0</v>
      </c>
      <c r="W186" s="236">
        <f t="shared" si="581"/>
        <v>0</v>
      </c>
      <c r="X186" s="236">
        <f t="shared" si="581"/>
        <v>0</v>
      </c>
      <c r="Y186" s="236">
        <f t="shared" si="581"/>
        <v>0</v>
      </c>
      <c r="Z186" s="236">
        <f t="shared" si="581"/>
        <v>0</v>
      </c>
      <c r="AA186" s="236">
        <f t="shared" si="581"/>
        <v>0</v>
      </c>
      <c r="AB186" s="236">
        <f t="shared" si="581"/>
        <v>0</v>
      </c>
      <c r="AC186" s="236">
        <f t="shared" si="581"/>
        <v>0</v>
      </c>
      <c r="AD186" s="236">
        <f t="shared" si="581"/>
        <v>0</v>
      </c>
      <c r="AE186" s="236">
        <f t="shared" si="581"/>
        <v>0</v>
      </c>
      <c r="AF186" s="236">
        <f t="shared" si="581"/>
        <v>0</v>
      </c>
      <c r="AG186" s="236">
        <f t="shared" si="581"/>
        <v>0</v>
      </c>
      <c r="AH186" s="236">
        <f t="shared" si="581"/>
        <v>0</v>
      </c>
      <c r="AI186" s="236">
        <f t="shared" si="581"/>
        <v>0</v>
      </c>
      <c r="AJ186" s="236">
        <f t="shared" si="581"/>
        <v>0</v>
      </c>
      <c r="AK186" s="236">
        <f t="shared" si="581"/>
        <v>0</v>
      </c>
      <c r="AL186" s="236">
        <f t="shared" si="581"/>
        <v>0</v>
      </c>
      <c r="AM186" s="236">
        <f t="shared" si="581"/>
        <v>0</v>
      </c>
      <c r="AN186" s="236">
        <f t="shared" si="581"/>
        <v>0</v>
      </c>
      <c r="AO186" s="236">
        <f t="shared" si="581"/>
        <v>0</v>
      </c>
      <c r="AP186" s="236">
        <f t="shared" si="581"/>
        <v>0</v>
      </c>
      <c r="AQ186" s="236">
        <f t="shared" si="581"/>
        <v>0</v>
      </c>
      <c r="AR186" s="236">
        <f t="shared" si="581"/>
        <v>0</v>
      </c>
      <c r="AS186" s="236">
        <f t="shared" si="581"/>
        <v>0</v>
      </c>
      <c r="AT186" s="236">
        <f t="shared" si="581"/>
        <v>0</v>
      </c>
      <c r="AU186" s="236">
        <f t="shared" si="581"/>
        <v>0</v>
      </c>
      <c r="AV186" s="236">
        <f t="shared" si="581"/>
        <v>0</v>
      </c>
      <c r="AW186" s="236">
        <f t="shared" si="581"/>
        <v>0</v>
      </c>
      <c r="AX186" s="236">
        <f t="shared" si="581"/>
        <v>0</v>
      </c>
      <c r="AY186" s="236">
        <f t="shared" si="581"/>
        <v>0</v>
      </c>
      <c r="AZ186" s="236">
        <f t="shared" si="581"/>
        <v>0</v>
      </c>
      <c r="BA186" s="236">
        <f t="shared" si="581"/>
        <v>0</v>
      </c>
      <c r="BB186" s="236">
        <f t="shared" si="581"/>
        <v>0</v>
      </c>
      <c r="BC186" s="236">
        <f t="shared" si="581"/>
        <v>0</v>
      </c>
      <c r="BD186" s="236">
        <f t="shared" si="581"/>
        <v>0</v>
      </c>
      <c r="BE186" s="236">
        <f t="shared" si="581"/>
        <v>0</v>
      </c>
      <c r="BF186" s="236">
        <f t="shared" si="581"/>
        <v>0</v>
      </c>
      <c r="BG186" s="236">
        <f t="shared" si="581"/>
        <v>0</v>
      </c>
      <c r="BH186" s="236">
        <f t="shared" si="581"/>
        <v>0</v>
      </c>
      <c r="BI186" s="236">
        <f t="shared" si="581"/>
        <v>0</v>
      </c>
      <c r="BJ186" s="236">
        <f t="shared" si="581"/>
        <v>0</v>
      </c>
      <c r="BK186" s="236">
        <f t="shared" si="581"/>
        <v>0</v>
      </c>
      <c r="BL186" s="236">
        <f t="shared" si="581"/>
        <v>0</v>
      </c>
      <c r="BM186" s="236">
        <f t="shared" si="581"/>
        <v>0</v>
      </c>
      <c r="BN186" s="236">
        <f t="shared" si="581"/>
        <v>0</v>
      </c>
      <c r="BO186" s="236">
        <f t="shared" si="581"/>
        <v>0</v>
      </c>
      <c r="BP186" s="236">
        <f t="shared" si="581"/>
        <v>0</v>
      </c>
      <c r="BQ186" s="236">
        <f t="shared" si="581"/>
        <v>0</v>
      </c>
      <c r="BR186" s="236">
        <f t="shared" si="581"/>
        <v>0</v>
      </c>
      <c r="BS186" s="236">
        <f t="shared" si="581"/>
        <v>0</v>
      </c>
      <c r="BT186" s="236">
        <f t="shared" si="581"/>
        <v>0</v>
      </c>
      <c r="BU186" s="236">
        <f t="shared" si="581"/>
        <v>0</v>
      </c>
      <c r="BV186" s="236">
        <f t="shared" si="581"/>
        <v>0</v>
      </c>
      <c r="BW186" s="236">
        <f t="shared" ref="BW186:CN186" si="582">BW187+BW190+BW196</f>
        <v>0</v>
      </c>
      <c r="BX186" s="236">
        <f t="shared" si="582"/>
        <v>34820</v>
      </c>
      <c r="BY186" s="236">
        <f t="shared" si="582"/>
        <v>0</v>
      </c>
      <c r="BZ186" s="236">
        <f t="shared" si="582"/>
        <v>34820</v>
      </c>
      <c r="CA186" s="236">
        <f t="shared" si="582"/>
        <v>0</v>
      </c>
      <c r="CB186" s="236">
        <f t="shared" si="582"/>
        <v>0</v>
      </c>
      <c r="CC186" s="236">
        <f t="shared" si="582"/>
        <v>0</v>
      </c>
      <c r="CD186" s="236">
        <f t="shared" si="582"/>
        <v>0</v>
      </c>
      <c r="CE186" s="236">
        <f t="shared" si="582"/>
        <v>62450</v>
      </c>
      <c r="CF186" s="236">
        <f t="shared" si="582"/>
        <v>0</v>
      </c>
      <c r="CG186" s="236">
        <f t="shared" si="582"/>
        <v>62450</v>
      </c>
      <c r="CH186" s="236">
        <f t="shared" ref="CH186" si="583">CH187+CH190+CH196</f>
        <v>0</v>
      </c>
      <c r="CI186" s="236">
        <f t="shared" si="582"/>
        <v>0</v>
      </c>
      <c r="CJ186" s="236">
        <f t="shared" si="582"/>
        <v>0</v>
      </c>
      <c r="CK186" s="236">
        <f t="shared" si="582"/>
        <v>0</v>
      </c>
      <c r="CL186" s="236">
        <f t="shared" si="582"/>
        <v>0</v>
      </c>
      <c r="CM186" s="236">
        <f t="shared" si="582"/>
        <v>0</v>
      </c>
      <c r="CN186" s="236">
        <f t="shared" si="582"/>
        <v>0</v>
      </c>
      <c r="CO186" s="193"/>
      <c r="CP186" s="114"/>
      <c r="CS186" s="7"/>
      <c r="CV186" s="7"/>
      <c r="DA186" s="99"/>
      <c r="DB186" s="7"/>
      <c r="DC186" s="7"/>
      <c r="DD186" s="7"/>
    </row>
    <row r="187" spans="1:108" s="20" customFormat="1" ht="86.25" customHeight="1">
      <c r="A187" s="687" t="s">
        <v>35</v>
      </c>
      <c r="B187" s="701" t="s">
        <v>594</v>
      </c>
      <c r="C187" s="707"/>
      <c r="D187" s="707"/>
      <c r="E187" s="696"/>
      <c r="F187" s="696"/>
      <c r="G187" s="696"/>
      <c r="H187" s="696"/>
      <c r="I187" s="708"/>
      <c r="J187" s="538">
        <f>J188</f>
        <v>250197</v>
      </c>
      <c r="K187" s="538">
        <f t="shared" ref="K187:BV187" si="584">K188</f>
        <v>0</v>
      </c>
      <c r="L187" s="538">
        <f t="shared" si="584"/>
        <v>199039</v>
      </c>
      <c r="M187" s="538">
        <f t="shared" si="584"/>
        <v>0</v>
      </c>
      <c r="N187" s="538">
        <f t="shared" si="584"/>
        <v>0</v>
      </c>
      <c r="O187" s="538">
        <f t="shared" si="584"/>
        <v>0</v>
      </c>
      <c r="P187" s="538">
        <f t="shared" si="584"/>
        <v>0</v>
      </c>
      <c r="Q187" s="538">
        <f t="shared" si="584"/>
        <v>0</v>
      </c>
      <c r="R187" s="538">
        <f t="shared" si="584"/>
        <v>0</v>
      </c>
      <c r="S187" s="538">
        <f t="shared" si="584"/>
        <v>0</v>
      </c>
      <c r="T187" s="538">
        <f t="shared" si="584"/>
        <v>0</v>
      </c>
      <c r="U187" s="538">
        <f t="shared" si="584"/>
        <v>0</v>
      </c>
      <c r="V187" s="538">
        <f t="shared" si="584"/>
        <v>0</v>
      </c>
      <c r="W187" s="538">
        <f t="shared" si="584"/>
        <v>0</v>
      </c>
      <c r="X187" s="538">
        <f t="shared" si="584"/>
        <v>0</v>
      </c>
      <c r="Y187" s="538">
        <f t="shared" si="584"/>
        <v>0</v>
      </c>
      <c r="Z187" s="538">
        <f t="shared" si="584"/>
        <v>0</v>
      </c>
      <c r="AA187" s="538">
        <f t="shared" si="584"/>
        <v>0</v>
      </c>
      <c r="AB187" s="538">
        <f t="shared" si="584"/>
        <v>0</v>
      </c>
      <c r="AC187" s="538">
        <f t="shared" si="584"/>
        <v>0</v>
      </c>
      <c r="AD187" s="538">
        <f t="shared" si="584"/>
        <v>0</v>
      </c>
      <c r="AE187" s="538">
        <f t="shared" si="584"/>
        <v>0</v>
      </c>
      <c r="AF187" s="538">
        <f t="shared" si="584"/>
        <v>0</v>
      </c>
      <c r="AG187" s="538">
        <f t="shared" si="584"/>
        <v>0</v>
      </c>
      <c r="AH187" s="538">
        <f t="shared" si="584"/>
        <v>0</v>
      </c>
      <c r="AI187" s="538">
        <f t="shared" si="584"/>
        <v>0</v>
      </c>
      <c r="AJ187" s="538">
        <f t="shared" si="584"/>
        <v>0</v>
      </c>
      <c r="AK187" s="538">
        <f t="shared" si="584"/>
        <v>0</v>
      </c>
      <c r="AL187" s="538">
        <f t="shared" si="584"/>
        <v>0</v>
      </c>
      <c r="AM187" s="538">
        <f t="shared" si="584"/>
        <v>0</v>
      </c>
      <c r="AN187" s="538">
        <f t="shared" si="584"/>
        <v>0</v>
      </c>
      <c r="AO187" s="538">
        <f t="shared" si="584"/>
        <v>0</v>
      </c>
      <c r="AP187" s="538">
        <f t="shared" si="584"/>
        <v>0</v>
      </c>
      <c r="AQ187" s="538">
        <f t="shared" si="584"/>
        <v>0</v>
      </c>
      <c r="AR187" s="538">
        <f t="shared" si="584"/>
        <v>0</v>
      </c>
      <c r="AS187" s="538">
        <f t="shared" si="584"/>
        <v>0</v>
      </c>
      <c r="AT187" s="538">
        <f t="shared" si="584"/>
        <v>0</v>
      </c>
      <c r="AU187" s="538">
        <f t="shared" si="584"/>
        <v>0</v>
      </c>
      <c r="AV187" s="538">
        <f t="shared" si="584"/>
        <v>0</v>
      </c>
      <c r="AW187" s="538">
        <f t="shared" si="584"/>
        <v>0</v>
      </c>
      <c r="AX187" s="538">
        <f t="shared" si="584"/>
        <v>0</v>
      </c>
      <c r="AY187" s="538">
        <f t="shared" si="584"/>
        <v>0</v>
      </c>
      <c r="AZ187" s="538">
        <f t="shared" si="584"/>
        <v>0</v>
      </c>
      <c r="BA187" s="538">
        <f t="shared" si="584"/>
        <v>0</v>
      </c>
      <c r="BB187" s="538">
        <f t="shared" si="584"/>
        <v>0</v>
      </c>
      <c r="BC187" s="538">
        <f t="shared" si="584"/>
        <v>0</v>
      </c>
      <c r="BD187" s="538">
        <f t="shared" si="584"/>
        <v>0</v>
      </c>
      <c r="BE187" s="538">
        <f t="shared" si="584"/>
        <v>0</v>
      </c>
      <c r="BF187" s="538">
        <f t="shared" si="584"/>
        <v>0</v>
      </c>
      <c r="BG187" s="538">
        <f t="shared" si="584"/>
        <v>0</v>
      </c>
      <c r="BH187" s="538">
        <f t="shared" si="584"/>
        <v>0</v>
      </c>
      <c r="BI187" s="538">
        <f t="shared" si="584"/>
        <v>0</v>
      </c>
      <c r="BJ187" s="538">
        <f t="shared" si="584"/>
        <v>0</v>
      </c>
      <c r="BK187" s="538">
        <f t="shared" si="584"/>
        <v>0</v>
      </c>
      <c r="BL187" s="538">
        <f t="shared" si="584"/>
        <v>0</v>
      </c>
      <c r="BM187" s="538">
        <f t="shared" si="584"/>
        <v>0</v>
      </c>
      <c r="BN187" s="538">
        <f t="shared" si="584"/>
        <v>0</v>
      </c>
      <c r="BO187" s="538">
        <f t="shared" si="584"/>
        <v>0</v>
      </c>
      <c r="BP187" s="538">
        <f t="shared" si="584"/>
        <v>0</v>
      </c>
      <c r="BQ187" s="538">
        <f t="shared" si="584"/>
        <v>0</v>
      </c>
      <c r="BR187" s="538">
        <f t="shared" si="584"/>
        <v>0</v>
      </c>
      <c r="BS187" s="538">
        <f t="shared" si="584"/>
        <v>0</v>
      </c>
      <c r="BT187" s="538">
        <f t="shared" si="584"/>
        <v>0</v>
      </c>
      <c r="BU187" s="538">
        <f t="shared" si="584"/>
        <v>0</v>
      </c>
      <c r="BV187" s="538">
        <f t="shared" si="584"/>
        <v>0</v>
      </c>
      <c r="BW187" s="538">
        <f t="shared" ref="BW187:CI187" si="585">BW188</f>
        <v>0</v>
      </c>
      <c r="BX187" s="538">
        <f t="shared" si="585"/>
        <v>34820</v>
      </c>
      <c r="BY187" s="538">
        <f t="shared" si="585"/>
        <v>0</v>
      </c>
      <c r="BZ187" s="538">
        <f t="shared" si="585"/>
        <v>34820</v>
      </c>
      <c r="CA187" s="538">
        <f t="shared" si="585"/>
        <v>0</v>
      </c>
      <c r="CB187" s="538">
        <f t="shared" si="585"/>
        <v>0</v>
      </c>
      <c r="CC187" s="538">
        <f t="shared" si="585"/>
        <v>0</v>
      </c>
      <c r="CD187" s="538">
        <f t="shared" si="585"/>
        <v>0</v>
      </c>
      <c r="CE187" s="538">
        <f t="shared" si="585"/>
        <v>13073</v>
      </c>
      <c r="CF187" s="538">
        <f t="shared" si="585"/>
        <v>0</v>
      </c>
      <c r="CG187" s="538">
        <f t="shared" si="585"/>
        <v>13073</v>
      </c>
      <c r="CH187" s="538">
        <f t="shared" si="585"/>
        <v>0</v>
      </c>
      <c r="CI187" s="538">
        <f t="shared" si="585"/>
        <v>0</v>
      </c>
      <c r="CJ187" s="185"/>
      <c r="CK187" s="185"/>
      <c r="CL187" s="185"/>
      <c r="CM187" s="185"/>
      <c r="CN187" s="185"/>
      <c r="CO187" s="696"/>
      <c r="CP187" s="723"/>
      <c r="CS187" s="7"/>
      <c r="CV187" s="7"/>
      <c r="DA187" s="185"/>
      <c r="DB187" s="7"/>
      <c r="DC187" s="7"/>
      <c r="DD187" s="7"/>
    </row>
    <row r="188" spans="1:108" s="20" customFormat="1" ht="44.25" customHeight="1">
      <c r="A188" s="216"/>
      <c r="B188" s="194" t="s">
        <v>1102</v>
      </c>
      <c r="C188" s="195"/>
      <c r="D188" s="195"/>
      <c r="E188" s="191"/>
      <c r="F188" s="191"/>
      <c r="G188" s="191"/>
      <c r="H188" s="191"/>
      <c r="I188" s="663"/>
      <c r="J188" s="236">
        <f>J189</f>
        <v>250197</v>
      </c>
      <c r="K188" s="236">
        <f t="shared" ref="K188:BV188" si="586">K189</f>
        <v>0</v>
      </c>
      <c r="L188" s="236">
        <f t="shared" si="586"/>
        <v>199039</v>
      </c>
      <c r="M188" s="236">
        <f t="shared" si="586"/>
        <v>0</v>
      </c>
      <c r="N188" s="236">
        <f t="shared" si="586"/>
        <v>0</v>
      </c>
      <c r="O188" s="236">
        <f t="shared" si="586"/>
        <v>0</v>
      </c>
      <c r="P188" s="236">
        <f t="shared" si="586"/>
        <v>0</v>
      </c>
      <c r="Q188" s="236">
        <f t="shared" si="586"/>
        <v>0</v>
      </c>
      <c r="R188" s="236">
        <f t="shared" si="586"/>
        <v>0</v>
      </c>
      <c r="S188" s="236">
        <f t="shared" si="586"/>
        <v>0</v>
      </c>
      <c r="T188" s="236">
        <f t="shared" si="586"/>
        <v>0</v>
      </c>
      <c r="U188" s="236">
        <f t="shared" si="586"/>
        <v>0</v>
      </c>
      <c r="V188" s="236">
        <f t="shared" si="586"/>
        <v>0</v>
      </c>
      <c r="W188" s="236">
        <f t="shared" si="586"/>
        <v>0</v>
      </c>
      <c r="X188" s="236">
        <f t="shared" si="586"/>
        <v>0</v>
      </c>
      <c r="Y188" s="236">
        <f t="shared" si="586"/>
        <v>0</v>
      </c>
      <c r="Z188" s="236">
        <f t="shared" si="586"/>
        <v>0</v>
      </c>
      <c r="AA188" s="236">
        <f t="shared" si="586"/>
        <v>0</v>
      </c>
      <c r="AB188" s="236">
        <f t="shared" si="586"/>
        <v>0</v>
      </c>
      <c r="AC188" s="236">
        <f t="shared" si="586"/>
        <v>0</v>
      </c>
      <c r="AD188" s="236">
        <f t="shared" si="586"/>
        <v>0</v>
      </c>
      <c r="AE188" s="236">
        <f t="shared" si="586"/>
        <v>0</v>
      </c>
      <c r="AF188" s="236">
        <f t="shared" si="586"/>
        <v>0</v>
      </c>
      <c r="AG188" s="236">
        <f t="shared" si="586"/>
        <v>0</v>
      </c>
      <c r="AH188" s="236">
        <f t="shared" si="586"/>
        <v>0</v>
      </c>
      <c r="AI188" s="236">
        <f t="shared" si="586"/>
        <v>0</v>
      </c>
      <c r="AJ188" s="236">
        <f t="shared" si="586"/>
        <v>0</v>
      </c>
      <c r="AK188" s="236">
        <f t="shared" si="586"/>
        <v>0</v>
      </c>
      <c r="AL188" s="236">
        <f t="shared" si="586"/>
        <v>0</v>
      </c>
      <c r="AM188" s="236">
        <f t="shared" si="586"/>
        <v>0</v>
      </c>
      <c r="AN188" s="236">
        <f t="shared" si="586"/>
        <v>0</v>
      </c>
      <c r="AO188" s="236">
        <f t="shared" si="586"/>
        <v>0</v>
      </c>
      <c r="AP188" s="236">
        <f t="shared" si="586"/>
        <v>0</v>
      </c>
      <c r="AQ188" s="236">
        <f t="shared" si="586"/>
        <v>0</v>
      </c>
      <c r="AR188" s="236">
        <f t="shared" si="586"/>
        <v>0</v>
      </c>
      <c r="AS188" s="236">
        <f t="shared" si="586"/>
        <v>0</v>
      </c>
      <c r="AT188" s="236">
        <f t="shared" si="586"/>
        <v>0</v>
      </c>
      <c r="AU188" s="236">
        <f t="shared" si="586"/>
        <v>0</v>
      </c>
      <c r="AV188" s="236">
        <f t="shared" si="586"/>
        <v>0</v>
      </c>
      <c r="AW188" s="236">
        <f t="shared" si="586"/>
        <v>0</v>
      </c>
      <c r="AX188" s="236">
        <f t="shared" si="586"/>
        <v>0</v>
      </c>
      <c r="AY188" s="236">
        <f t="shared" si="586"/>
        <v>0</v>
      </c>
      <c r="AZ188" s="236">
        <f t="shared" si="586"/>
        <v>0</v>
      </c>
      <c r="BA188" s="236">
        <f t="shared" si="586"/>
        <v>0</v>
      </c>
      <c r="BB188" s="236">
        <f t="shared" si="586"/>
        <v>0</v>
      </c>
      <c r="BC188" s="236">
        <f t="shared" si="586"/>
        <v>0</v>
      </c>
      <c r="BD188" s="236">
        <f t="shared" si="586"/>
        <v>0</v>
      </c>
      <c r="BE188" s="236">
        <f t="shared" si="586"/>
        <v>0</v>
      </c>
      <c r="BF188" s="236">
        <f t="shared" si="586"/>
        <v>0</v>
      </c>
      <c r="BG188" s="236">
        <f t="shared" si="586"/>
        <v>0</v>
      </c>
      <c r="BH188" s="236">
        <f t="shared" si="586"/>
        <v>0</v>
      </c>
      <c r="BI188" s="236">
        <f t="shared" si="586"/>
        <v>0</v>
      </c>
      <c r="BJ188" s="236">
        <f t="shared" si="586"/>
        <v>0</v>
      </c>
      <c r="BK188" s="236">
        <f t="shared" si="586"/>
        <v>0</v>
      </c>
      <c r="BL188" s="236">
        <f t="shared" si="586"/>
        <v>0</v>
      </c>
      <c r="BM188" s="236">
        <f t="shared" si="586"/>
        <v>0</v>
      </c>
      <c r="BN188" s="236">
        <f t="shared" si="586"/>
        <v>0</v>
      </c>
      <c r="BO188" s="236">
        <f t="shared" si="586"/>
        <v>0</v>
      </c>
      <c r="BP188" s="236">
        <f t="shared" si="586"/>
        <v>0</v>
      </c>
      <c r="BQ188" s="236">
        <f t="shared" si="586"/>
        <v>0</v>
      </c>
      <c r="BR188" s="236">
        <f t="shared" si="586"/>
        <v>0</v>
      </c>
      <c r="BS188" s="236">
        <f t="shared" si="586"/>
        <v>0</v>
      </c>
      <c r="BT188" s="236">
        <f t="shared" si="586"/>
        <v>0</v>
      </c>
      <c r="BU188" s="236">
        <f t="shared" si="586"/>
        <v>0</v>
      </c>
      <c r="BV188" s="236">
        <f t="shared" si="586"/>
        <v>0</v>
      </c>
      <c r="BW188" s="236">
        <f t="shared" ref="BW188:CI188" si="587">BW189</f>
        <v>0</v>
      </c>
      <c r="BX188" s="236">
        <f t="shared" si="587"/>
        <v>34820</v>
      </c>
      <c r="BY188" s="236">
        <f t="shared" si="587"/>
        <v>0</v>
      </c>
      <c r="BZ188" s="236">
        <f t="shared" si="587"/>
        <v>34820</v>
      </c>
      <c r="CA188" s="236">
        <f t="shared" si="587"/>
        <v>0</v>
      </c>
      <c r="CB188" s="236">
        <f t="shared" si="587"/>
        <v>0</v>
      </c>
      <c r="CC188" s="236">
        <f t="shared" si="587"/>
        <v>0</v>
      </c>
      <c r="CD188" s="236">
        <f t="shared" si="587"/>
        <v>0</v>
      </c>
      <c r="CE188" s="236">
        <f t="shared" si="587"/>
        <v>13073</v>
      </c>
      <c r="CF188" s="236">
        <f t="shared" si="587"/>
        <v>0</v>
      </c>
      <c r="CG188" s="236">
        <f t="shared" si="587"/>
        <v>13073</v>
      </c>
      <c r="CH188" s="236">
        <f t="shared" si="587"/>
        <v>0</v>
      </c>
      <c r="CI188" s="236">
        <f t="shared" si="587"/>
        <v>0</v>
      </c>
      <c r="CJ188" s="100"/>
      <c r="CK188" s="441"/>
      <c r="CL188" s="441"/>
      <c r="CM188" s="441"/>
      <c r="CN188" s="441"/>
      <c r="CO188" s="191"/>
      <c r="CP188" s="114"/>
      <c r="CS188" s="7"/>
      <c r="CV188" s="7"/>
      <c r="DA188" s="100"/>
      <c r="DB188" s="146"/>
      <c r="DC188" s="7"/>
      <c r="DD188" s="7"/>
    </row>
    <row r="189" spans="1:108" s="20" customFormat="1" ht="86.25" customHeight="1">
      <c r="A189" s="216"/>
      <c r="B189" s="196" t="s">
        <v>1077</v>
      </c>
      <c r="C189" s="666" t="s">
        <v>1080</v>
      </c>
      <c r="D189" s="666" t="s">
        <v>1080</v>
      </c>
      <c r="E189" s="191"/>
      <c r="F189" s="191"/>
      <c r="G189" s="191"/>
      <c r="H189" s="191" t="s">
        <v>1081</v>
      </c>
      <c r="I189" s="667" t="s">
        <v>1082</v>
      </c>
      <c r="J189" s="668">
        <v>250197</v>
      </c>
      <c r="K189" s="218"/>
      <c r="L189" s="218">
        <v>199039</v>
      </c>
      <c r="M189" s="218"/>
      <c r="N189" s="218"/>
      <c r="O189" s="100"/>
      <c r="P189" s="100"/>
      <c r="Q189" s="100"/>
      <c r="R189" s="100"/>
      <c r="S189" s="100"/>
      <c r="T189" s="100"/>
      <c r="U189" s="100"/>
      <c r="V189" s="100"/>
      <c r="W189" s="100"/>
      <c r="X189" s="100"/>
      <c r="Y189" s="100"/>
      <c r="Z189" s="100"/>
      <c r="AA189" s="100"/>
      <c r="AB189" s="100"/>
      <c r="AC189" s="100"/>
      <c r="AD189" s="4"/>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85"/>
      <c r="AZ189" s="100"/>
      <c r="BA189" s="100"/>
      <c r="BB189" s="100"/>
      <c r="BC189" s="100"/>
      <c r="BD189" s="100"/>
      <c r="BE189" s="100"/>
      <c r="BF189" s="100"/>
      <c r="BG189" s="100"/>
      <c r="BH189" s="100"/>
      <c r="BI189" s="100"/>
      <c r="BJ189" s="100"/>
      <c r="BK189" s="100"/>
      <c r="BL189" s="100"/>
      <c r="BM189" s="100"/>
      <c r="BN189" s="100"/>
      <c r="BO189" s="100"/>
      <c r="BP189" s="100"/>
      <c r="BQ189" s="100"/>
      <c r="BR189" s="100"/>
      <c r="BS189" s="100"/>
      <c r="BT189" s="100"/>
      <c r="BU189" s="100"/>
      <c r="BV189" s="100"/>
      <c r="BW189" s="100"/>
      <c r="BX189" s="100">
        <v>34820</v>
      </c>
      <c r="BY189" s="100"/>
      <c r="BZ189" s="100">
        <v>34820</v>
      </c>
      <c r="CA189" s="441"/>
      <c r="CB189" s="100"/>
      <c r="CC189" s="100"/>
      <c r="CD189" s="100"/>
      <c r="CE189" s="441">
        <f t="shared" ref="CE189" si="588">SUM(CF189:CI189)</f>
        <v>13073</v>
      </c>
      <c r="CF189" s="100"/>
      <c r="CG189" s="100">
        <v>13073</v>
      </c>
      <c r="CH189" s="100"/>
      <c r="CI189" s="100"/>
      <c r="CJ189" s="100"/>
      <c r="CK189" s="441"/>
      <c r="CL189" s="441"/>
      <c r="CM189" s="441"/>
      <c r="CN189" s="441"/>
      <c r="CO189" s="191" t="s">
        <v>394</v>
      </c>
      <c r="CP189" s="114"/>
      <c r="CS189" s="7"/>
      <c r="CV189" s="7"/>
      <c r="DA189" s="100"/>
      <c r="DB189" s="146"/>
      <c r="DC189" s="7"/>
      <c r="DD189" s="7"/>
    </row>
    <row r="190" spans="1:108" s="20" customFormat="1" ht="86.25" customHeight="1">
      <c r="A190" s="687" t="s">
        <v>50</v>
      </c>
      <c r="B190" s="701" t="s">
        <v>1083</v>
      </c>
      <c r="C190" s="192"/>
      <c r="D190" s="192"/>
      <c r="E190" s="191"/>
      <c r="F190" s="191"/>
      <c r="G190" s="191"/>
      <c r="H190" s="191"/>
      <c r="I190" s="663"/>
      <c r="J190" s="236">
        <f>J191</f>
        <v>101237</v>
      </c>
      <c r="K190" s="236">
        <f t="shared" ref="K190:BV190" si="589">K191</f>
        <v>0</v>
      </c>
      <c r="L190" s="236">
        <f t="shared" si="589"/>
        <v>51000</v>
      </c>
      <c r="M190" s="236">
        <f t="shared" si="589"/>
        <v>0</v>
      </c>
      <c r="N190" s="236">
        <f t="shared" si="589"/>
        <v>0</v>
      </c>
      <c r="O190" s="236">
        <f t="shared" si="589"/>
        <v>0</v>
      </c>
      <c r="P190" s="236">
        <f t="shared" si="589"/>
        <v>0</v>
      </c>
      <c r="Q190" s="236">
        <f t="shared" si="589"/>
        <v>0</v>
      </c>
      <c r="R190" s="236">
        <f t="shared" si="589"/>
        <v>0</v>
      </c>
      <c r="S190" s="236">
        <f t="shared" si="589"/>
        <v>0</v>
      </c>
      <c r="T190" s="236">
        <f t="shared" si="589"/>
        <v>0</v>
      </c>
      <c r="U190" s="236">
        <f t="shared" si="589"/>
        <v>0</v>
      </c>
      <c r="V190" s="236">
        <f t="shared" si="589"/>
        <v>0</v>
      </c>
      <c r="W190" s="236">
        <f t="shared" si="589"/>
        <v>0</v>
      </c>
      <c r="X190" s="236">
        <f t="shared" si="589"/>
        <v>0</v>
      </c>
      <c r="Y190" s="236">
        <f t="shared" si="589"/>
        <v>0</v>
      </c>
      <c r="Z190" s="236">
        <f t="shared" si="589"/>
        <v>0</v>
      </c>
      <c r="AA190" s="236">
        <f t="shared" si="589"/>
        <v>0</v>
      </c>
      <c r="AB190" s="236">
        <f t="shared" si="589"/>
        <v>0</v>
      </c>
      <c r="AC190" s="236">
        <f t="shared" si="589"/>
        <v>0</v>
      </c>
      <c r="AD190" s="236">
        <f t="shared" si="589"/>
        <v>0</v>
      </c>
      <c r="AE190" s="236">
        <f t="shared" si="589"/>
        <v>0</v>
      </c>
      <c r="AF190" s="236">
        <f t="shared" si="589"/>
        <v>0</v>
      </c>
      <c r="AG190" s="236">
        <f t="shared" si="589"/>
        <v>0</v>
      </c>
      <c r="AH190" s="236">
        <f t="shared" si="589"/>
        <v>0</v>
      </c>
      <c r="AI190" s="236">
        <f t="shared" si="589"/>
        <v>0</v>
      </c>
      <c r="AJ190" s="236">
        <f t="shared" si="589"/>
        <v>0</v>
      </c>
      <c r="AK190" s="236">
        <f t="shared" si="589"/>
        <v>0</v>
      </c>
      <c r="AL190" s="236">
        <f t="shared" si="589"/>
        <v>0</v>
      </c>
      <c r="AM190" s="236">
        <f t="shared" si="589"/>
        <v>0</v>
      </c>
      <c r="AN190" s="236">
        <f t="shared" si="589"/>
        <v>0</v>
      </c>
      <c r="AO190" s="236">
        <f t="shared" si="589"/>
        <v>0</v>
      </c>
      <c r="AP190" s="236">
        <f t="shared" si="589"/>
        <v>0</v>
      </c>
      <c r="AQ190" s="236">
        <f t="shared" si="589"/>
        <v>0</v>
      </c>
      <c r="AR190" s="236">
        <f t="shared" si="589"/>
        <v>0</v>
      </c>
      <c r="AS190" s="236">
        <f t="shared" si="589"/>
        <v>0</v>
      </c>
      <c r="AT190" s="236">
        <f t="shared" si="589"/>
        <v>0</v>
      </c>
      <c r="AU190" s="236">
        <f t="shared" si="589"/>
        <v>0</v>
      </c>
      <c r="AV190" s="236">
        <f t="shared" si="589"/>
        <v>0</v>
      </c>
      <c r="AW190" s="236">
        <f t="shared" si="589"/>
        <v>0</v>
      </c>
      <c r="AX190" s="236">
        <f t="shared" si="589"/>
        <v>0</v>
      </c>
      <c r="AY190" s="236">
        <f t="shared" si="589"/>
        <v>0</v>
      </c>
      <c r="AZ190" s="236">
        <f t="shared" si="589"/>
        <v>0</v>
      </c>
      <c r="BA190" s="236">
        <f t="shared" si="589"/>
        <v>0</v>
      </c>
      <c r="BB190" s="236">
        <f t="shared" si="589"/>
        <v>0</v>
      </c>
      <c r="BC190" s="236">
        <f t="shared" si="589"/>
        <v>0</v>
      </c>
      <c r="BD190" s="236">
        <f t="shared" si="589"/>
        <v>0</v>
      </c>
      <c r="BE190" s="236">
        <f t="shared" si="589"/>
        <v>0</v>
      </c>
      <c r="BF190" s="236">
        <f t="shared" si="589"/>
        <v>0</v>
      </c>
      <c r="BG190" s="236">
        <f t="shared" si="589"/>
        <v>0</v>
      </c>
      <c r="BH190" s="236">
        <f t="shared" si="589"/>
        <v>0</v>
      </c>
      <c r="BI190" s="236">
        <f t="shared" si="589"/>
        <v>0</v>
      </c>
      <c r="BJ190" s="236">
        <f t="shared" si="589"/>
        <v>0</v>
      </c>
      <c r="BK190" s="236">
        <f t="shared" si="589"/>
        <v>0</v>
      </c>
      <c r="BL190" s="236">
        <f t="shared" si="589"/>
        <v>0</v>
      </c>
      <c r="BM190" s="236">
        <f t="shared" si="589"/>
        <v>0</v>
      </c>
      <c r="BN190" s="236">
        <f t="shared" si="589"/>
        <v>0</v>
      </c>
      <c r="BO190" s="236">
        <f t="shared" si="589"/>
        <v>0</v>
      </c>
      <c r="BP190" s="236">
        <f t="shared" si="589"/>
        <v>0</v>
      </c>
      <c r="BQ190" s="236">
        <f t="shared" si="589"/>
        <v>0</v>
      </c>
      <c r="BR190" s="236">
        <f t="shared" si="589"/>
        <v>0</v>
      </c>
      <c r="BS190" s="236">
        <f t="shared" si="589"/>
        <v>0</v>
      </c>
      <c r="BT190" s="236">
        <f t="shared" si="589"/>
        <v>0</v>
      </c>
      <c r="BU190" s="236">
        <f t="shared" si="589"/>
        <v>0</v>
      </c>
      <c r="BV190" s="236">
        <f t="shared" si="589"/>
        <v>0</v>
      </c>
      <c r="BW190" s="236">
        <f t="shared" ref="BW190:CI190" si="590">BW191</f>
        <v>0</v>
      </c>
      <c r="BX190" s="236">
        <f t="shared" si="590"/>
        <v>0</v>
      </c>
      <c r="BY190" s="236">
        <f t="shared" si="590"/>
        <v>0</v>
      </c>
      <c r="BZ190" s="236">
        <f t="shared" si="590"/>
        <v>0</v>
      </c>
      <c r="CA190" s="236">
        <f t="shared" si="590"/>
        <v>0</v>
      </c>
      <c r="CB190" s="236">
        <f t="shared" si="590"/>
        <v>0</v>
      </c>
      <c r="CC190" s="236">
        <f t="shared" si="590"/>
        <v>0</v>
      </c>
      <c r="CD190" s="236">
        <f t="shared" si="590"/>
        <v>0</v>
      </c>
      <c r="CE190" s="236">
        <f t="shared" si="590"/>
        <v>46000</v>
      </c>
      <c r="CF190" s="236">
        <f t="shared" si="590"/>
        <v>0</v>
      </c>
      <c r="CG190" s="236">
        <f t="shared" si="590"/>
        <v>46000</v>
      </c>
      <c r="CH190" s="236">
        <f t="shared" si="590"/>
        <v>0</v>
      </c>
      <c r="CI190" s="236">
        <f t="shared" si="590"/>
        <v>0</v>
      </c>
      <c r="CJ190" s="100"/>
      <c r="CK190" s="441"/>
      <c r="CL190" s="441"/>
      <c r="CM190" s="441"/>
      <c r="CN190" s="441"/>
      <c r="CO190" s="191"/>
      <c r="CP190" s="114"/>
      <c r="CS190" s="7"/>
      <c r="CV190" s="7"/>
      <c r="DA190" s="100"/>
      <c r="DB190" s="146"/>
      <c r="DC190" s="7"/>
      <c r="DD190" s="7"/>
    </row>
    <row r="191" spans="1:108" s="20" customFormat="1" ht="86.25" customHeight="1">
      <c r="A191" s="669" t="s">
        <v>37</v>
      </c>
      <c r="B191" s="194" t="s">
        <v>1102</v>
      </c>
      <c r="C191" s="192"/>
      <c r="D191" s="192"/>
      <c r="E191" s="191"/>
      <c r="F191" s="191"/>
      <c r="G191" s="191"/>
      <c r="H191" s="191"/>
      <c r="I191" s="663"/>
      <c r="J191" s="236">
        <f>SUM(J192:J195)</f>
        <v>101237</v>
      </c>
      <c r="K191" s="236">
        <f t="shared" ref="K191:BV191" si="591">SUM(K192:K195)</f>
        <v>0</v>
      </c>
      <c r="L191" s="236">
        <f t="shared" si="591"/>
        <v>51000</v>
      </c>
      <c r="M191" s="236">
        <f t="shared" si="591"/>
        <v>0</v>
      </c>
      <c r="N191" s="236">
        <f t="shared" si="591"/>
        <v>0</v>
      </c>
      <c r="O191" s="236">
        <f t="shared" si="591"/>
        <v>0</v>
      </c>
      <c r="P191" s="236">
        <f t="shared" si="591"/>
        <v>0</v>
      </c>
      <c r="Q191" s="236">
        <f t="shared" si="591"/>
        <v>0</v>
      </c>
      <c r="R191" s="236">
        <f t="shared" si="591"/>
        <v>0</v>
      </c>
      <c r="S191" s="236">
        <f t="shared" si="591"/>
        <v>0</v>
      </c>
      <c r="T191" s="236">
        <f t="shared" si="591"/>
        <v>0</v>
      </c>
      <c r="U191" s="236">
        <f t="shared" si="591"/>
        <v>0</v>
      </c>
      <c r="V191" s="236">
        <f t="shared" si="591"/>
        <v>0</v>
      </c>
      <c r="W191" s="236">
        <f t="shared" si="591"/>
        <v>0</v>
      </c>
      <c r="X191" s="236">
        <f t="shared" si="591"/>
        <v>0</v>
      </c>
      <c r="Y191" s="236">
        <f t="shared" si="591"/>
        <v>0</v>
      </c>
      <c r="Z191" s="236">
        <f t="shared" si="591"/>
        <v>0</v>
      </c>
      <c r="AA191" s="236">
        <f t="shared" si="591"/>
        <v>0</v>
      </c>
      <c r="AB191" s="236">
        <f t="shared" si="591"/>
        <v>0</v>
      </c>
      <c r="AC191" s="236">
        <f t="shared" si="591"/>
        <v>0</v>
      </c>
      <c r="AD191" s="236">
        <f t="shared" si="591"/>
        <v>0</v>
      </c>
      <c r="AE191" s="236">
        <f t="shared" si="591"/>
        <v>0</v>
      </c>
      <c r="AF191" s="236">
        <f t="shared" si="591"/>
        <v>0</v>
      </c>
      <c r="AG191" s="236">
        <f t="shared" si="591"/>
        <v>0</v>
      </c>
      <c r="AH191" s="236">
        <f t="shared" si="591"/>
        <v>0</v>
      </c>
      <c r="AI191" s="236">
        <f t="shared" si="591"/>
        <v>0</v>
      </c>
      <c r="AJ191" s="236">
        <f t="shared" si="591"/>
        <v>0</v>
      </c>
      <c r="AK191" s="236">
        <f t="shared" si="591"/>
        <v>0</v>
      </c>
      <c r="AL191" s="236">
        <f t="shared" si="591"/>
        <v>0</v>
      </c>
      <c r="AM191" s="236">
        <f t="shared" si="591"/>
        <v>0</v>
      </c>
      <c r="AN191" s="236">
        <f t="shared" si="591"/>
        <v>0</v>
      </c>
      <c r="AO191" s="236">
        <f t="shared" si="591"/>
        <v>0</v>
      </c>
      <c r="AP191" s="236">
        <f t="shared" si="591"/>
        <v>0</v>
      </c>
      <c r="AQ191" s="236">
        <f t="shared" si="591"/>
        <v>0</v>
      </c>
      <c r="AR191" s="236">
        <f t="shared" si="591"/>
        <v>0</v>
      </c>
      <c r="AS191" s="236">
        <f t="shared" si="591"/>
        <v>0</v>
      </c>
      <c r="AT191" s="236">
        <f t="shared" si="591"/>
        <v>0</v>
      </c>
      <c r="AU191" s="236">
        <f t="shared" si="591"/>
        <v>0</v>
      </c>
      <c r="AV191" s="236">
        <f t="shared" si="591"/>
        <v>0</v>
      </c>
      <c r="AW191" s="236">
        <f t="shared" si="591"/>
        <v>0</v>
      </c>
      <c r="AX191" s="236">
        <f t="shared" si="591"/>
        <v>0</v>
      </c>
      <c r="AY191" s="236">
        <f t="shared" si="591"/>
        <v>0</v>
      </c>
      <c r="AZ191" s="236">
        <f t="shared" si="591"/>
        <v>0</v>
      </c>
      <c r="BA191" s="236">
        <f t="shared" si="591"/>
        <v>0</v>
      </c>
      <c r="BB191" s="236">
        <f t="shared" si="591"/>
        <v>0</v>
      </c>
      <c r="BC191" s="236">
        <f t="shared" si="591"/>
        <v>0</v>
      </c>
      <c r="BD191" s="236">
        <f t="shared" si="591"/>
        <v>0</v>
      </c>
      <c r="BE191" s="236">
        <f t="shared" si="591"/>
        <v>0</v>
      </c>
      <c r="BF191" s="236">
        <f t="shared" si="591"/>
        <v>0</v>
      </c>
      <c r="BG191" s="236">
        <f t="shared" si="591"/>
        <v>0</v>
      </c>
      <c r="BH191" s="236">
        <f t="shared" si="591"/>
        <v>0</v>
      </c>
      <c r="BI191" s="236">
        <f t="shared" si="591"/>
        <v>0</v>
      </c>
      <c r="BJ191" s="236">
        <f t="shared" si="591"/>
        <v>0</v>
      </c>
      <c r="BK191" s="236">
        <f t="shared" si="591"/>
        <v>0</v>
      </c>
      <c r="BL191" s="236">
        <f t="shared" si="591"/>
        <v>0</v>
      </c>
      <c r="BM191" s="236">
        <f t="shared" si="591"/>
        <v>0</v>
      </c>
      <c r="BN191" s="236">
        <f t="shared" si="591"/>
        <v>0</v>
      </c>
      <c r="BO191" s="236">
        <f t="shared" si="591"/>
        <v>0</v>
      </c>
      <c r="BP191" s="236">
        <f t="shared" si="591"/>
        <v>0</v>
      </c>
      <c r="BQ191" s="236">
        <f t="shared" si="591"/>
        <v>0</v>
      </c>
      <c r="BR191" s="236">
        <f t="shared" si="591"/>
        <v>0</v>
      </c>
      <c r="BS191" s="236">
        <f t="shared" si="591"/>
        <v>0</v>
      </c>
      <c r="BT191" s="236">
        <f t="shared" si="591"/>
        <v>0</v>
      </c>
      <c r="BU191" s="236">
        <f t="shared" si="591"/>
        <v>0</v>
      </c>
      <c r="BV191" s="236">
        <f t="shared" si="591"/>
        <v>0</v>
      </c>
      <c r="BW191" s="236">
        <f t="shared" ref="BW191:CI191" si="592">SUM(BW192:BW195)</f>
        <v>0</v>
      </c>
      <c r="BX191" s="236">
        <f t="shared" si="592"/>
        <v>0</v>
      </c>
      <c r="BY191" s="236">
        <f t="shared" si="592"/>
        <v>0</v>
      </c>
      <c r="BZ191" s="236">
        <f t="shared" si="592"/>
        <v>0</v>
      </c>
      <c r="CA191" s="236">
        <f t="shared" si="592"/>
        <v>0</v>
      </c>
      <c r="CB191" s="236">
        <f t="shared" si="592"/>
        <v>0</v>
      </c>
      <c r="CC191" s="236">
        <f t="shared" si="592"/>
        <v>0</v>
      </c>
      <c r="CD191" s="236">
        <f t="shared" si="592"/>
        <v>0</v>
      </c>
      <c r="CE191" s="236">
        <f t="shared" si="592"/>
        <v>46000</v>
      </c>
      <c r="CF191" s="236">
        <f t="shared" si="592"/>
        <v>0</v>
      </c>
      <c r="CG191" s="236">
        <f t="shared" si="592"/>
        <v>46000</v>
      </c>
      <c r="CH191" s="236">
        <f t="shared" ref="CH191" si="593">SUM(CH192:CH195)</f>
        <v>0</v>
      </c>
      <c r="CI191" s="236">
        <f t="shared" si="592"/>
        <v>0</v>
      </c>
      <c r="CJ191" s="100"/>
      <c r="CK191" s="441"/>
      <c r="CL191" s="441"/>
      <c r="CM191" s="441"/>
      <c r="CN191" s="441"/>
      <c r="CO191" s="191"/>
      <c r="CP191" s="114"/>
      <c r="CS191" s="7"/>
      <c r="CV191" s="7"/>
      <c r="DA191" s="100"/>
      <c r="DB191" s="146"/>
      <c r="DC191" s="7"/>
      <c r="DD191" s="7"/>
    </row>
    <row r="192" spans="1:108" s="20" customFormat="1" ht="86.25" customHeight="1">
      <c r="A192" s="670" t="s">
        <v>52</v>
      </c>
      <c r="B192" s="196" t="s">
        <v>1084</v>
      </c>
      <c r="C192" s="666" t="s">
        <v>53</v>
      </c>
      <c r="D192" s="192"/>
      <c r="E192" s="191"/>
      <c r="F192" s="191"/>
      <c r="G192" s="191"/>
      <c r="H192" s="191" t="s">
        <v>1085</v>
      </c>
      <c r="I192" s="667" t="s">
        <v>1086</v>
      </c>
      <c r="J192" s="668">
        <v>48222</v>
      </c>
      <c r="K192" s="218"/>
      <c r="L192" s="218">
        <v>20000</v>
      </c>
      <c r="M192" s="218"/>
      <c r="N192" s="218"/>
      <c r="O192" s="100"/>
      <c r="P192" s="100"/>
      <c r="Q192" s="100"/>
      <c r="R192" s="100"/>
      <c r="S192" s="100"/>
      <c r="T192" s="100"/>
      <c r="U192" s="100"/>
      <c r="V192" s="100"/>
      <c r="W192" s="100"/>
      <c r="X192" s="100"/>
      <c r="Y192" s="100"/>
      <c r="Z192" s="100"/>
      <c r="AA192" s="100"/>
      <c r="AB192" s="100"/>
      <c r="AC192" s="100"/>
      <c r="AD192" s="4"/>
      <c r="AE192" s="100"/>
      <c r="AF192" s="100"/>
      <c r="AG192" s="100"/>
      <c r="AH192" s="100"/>
      <c r="AI192" s="100"/>
      <c r="AJ192" s="100"/>
      <c r="AK192" s="100"/>
      <c r="AL192" s="100"/>
      <c r="AM192" s="100"/>
      <c r="AN192" s="100"/>
      <c r="AO192" s="100"/>
      <c r="AP192" s="100"/>
      <c r="AQ192" s="100"/>
      <c r="AR192" s="100"/>
      <c r="AS192" s="100"/>
      <c r="AT192" s="100"/>
      <c r="AU192" s="100"/>
      <c r="AV192" s="100"/>
      <c r="AW192" s="100"/>
      <c r="AX192" s="100"/>
      <c r="AY192" s="185"/>
      <c r="AZ192" s="100"/>
      <c r="BA192" s="100"/>
      <c r="BB192" s="100"/>
      <c r="BC192" s="100"/>
      <c r="BD192" s="100"/>
      <c r="BE192" s="100"/>
      <c r="BF192" s="100"/>
      <c r="BG192" s="100"/>
      <c r="BH192" s="100"/>
      <c r="BI192" s="100"/>
      <c r="BJ192" s="100"/>
      <c r="BK192" s="100"/>
      <c r="BL192" s="100"/>
      <c r="BM192" s="100"/>
      <c r="BN192" s="100"/>
      <c r="BO192" s="100"/>
      <c r="BP192" s="100"/>
      <c r="BQ192" s="100"/>
      <c r="BR192" s="100"/>
      <c r="BS192" s="100"/>
      <c r="BT192" s="100"/>
      <c r="BU192" s="100"/>
      <c r="BV192" s="100"/>
      <c r="BW192" s="100"/>
      <c r="BX192" s="100"/>
      <c r="BY192" s="100"/>
      <c r="BZ192" s="441"/>
      <c r="CA192" s="441"/>
      <c r="CB192" s="100"/>
      <c r="CC192" s="100"/>
      <c r="CD192" s="100"/>
      <c r="CE192" s="441">
        <f t="shared" ref="CE192:CE195" si="594">SUM(CF192:CI192)</f>
        <v>15000</v>
      </c>
      <c r="CF192" s="100"/>
      <c r="CG192" s="100">
        <v>15000</v>
      </c>
      <c r="CH192" s="100"/>
      <c r="CI192" s="100"/>
      <c r="CJ192" s="100"/>
      <c r="CK192" s="441"/>
      <c r="CL192" s="441"/>
      <c r="CM192" s="441"/>
      <c r="CN192" s="441"/>
      <c r="CO192" s="191" t="s">
        <v>1099</v>
      </c>
      <c r="CP192" s="114"/>
      <c r="CS192" s="7"/>
      <c r="CV192" s="7"/>
      <c r="DA192" s="100"/>
      <c r="DB192" s="146"/>
      <c r="DC192" s="7"/>
      <c r="DD192" s="7"/>
    </row>
    <row r="193" spans="1:108" s="20" customFormat="1" ht="137.25" customHeight="1">
      <c r="A193" s="670" t="s">
        <v>237</v>
      </c>
      <c r="B193" s="196" t="s">
        <v>1087</v>
      </c>
      <c r="C193" s="666" t="s">
        <v>59</v>
      </c>
      <c r="D193" s="192"/>
      <c r="E193" s="191"/>
      <c r="F193" s="191"/>
      <c r="G193" s="191"/>
      <c r="H193" s="191">
        <v>2010</v>
      </c>
      <c r="I193" s="667" t="s">
        <v>1088</v>
      </c>
      <c r="J193" s="668">
        <v>13960</v>
      </c>
      <c r="K193" s="218"/>
      <c r="L193" s="218">
        <v>11000</v>
      </c>
      <c r="M193" s="218"/>
      <c r="N193" s="218"/>
      <c r="O193" s="100"/>
      <c r="P193" s="100"/>
      <c r="Q193" s="100"/>
      <c r="R193" s="100"/>
      <c r="S193" s="100"/>
      <c r="T193" s="100"/>
      <c r="U193" s="100"/>
      <c r="V193" s="100"/>
      <c r="W193" s="100"/>
      <c r="X193" s="100"/>
      <c r="Y193" s="100"/>
      <c r="Z193" s="100"/>
      <c r="AA193" s="100"/>
      <c r="AB193" s="100"/>
      <c r="AC193" s="100"/>
      <c r="AD193" s="4"/>
      <c r="AE193" s="100"/>
      <c r="AF193" s="100"/>
      <c r="AG193" s="100"/>
      <c r="AH193" s="100"/>
      <c r="AI193" s="100"/>
      <c r="AJ193" s="100"/>
      <c r="AK193" s="100"/>
      <c r="AL193" s="100"/>
      <c r="AM193" s="100"/>
      <c r="AN193" s="100"/>
      <c r="AO193" s="100"/>
      <c r="AP193" s="100"/>
      <c r="AQ193" s="100"/>
      <c r="AR193" s="100"/>
      <c r="AS193" s="100"/>
      <c r="AT193" s="100"/>
      <c r="AU193" s="100"/>
      <c r="AV193" s="100"/>
      <c r="AW193" s="100"/>
      <c r="AX193" s="100"/>
      <c r="AY193" s="185"/>
      <c r="AZ193" s="100"/>
      <c r="BA193" s="100"/>
      <c r="BB193" s="100"/>
      <c r="BC193" s="100"/>
      <c r="BD193" s="100"/>
      <c r="BE193" s="100"/>
      <c r="BF193" s="100"/>
      <c r="BG193" s="100"/>
      <c r="BH193" s="100"/>
      <c r="BI193" s="100"/>
      <c r="BJ193" s="100"/>
      <c r="BK193" s="100"/>
      <c r="BL193" s="100"/>
      <c r="BM193" s="100"/>
      <c r="BN193" s="100"/>
      <c r="BO193" s="100"/>
      <c r="BP193" s="100"/>
      <c r="BQ193" s="100"/>
      <c r="BR193" s="100"/>
      <c r="BS193" s="100"/>
      <c r="BT193" s="100"/>
      <c r="BU193" s="100"/>
      <c r="BV193" s="100"/>
      <c r="BW193" s="100"/>
      <c r="BX193" s="100"/>
      <c r="BY193" s="100"/>
      <c r="BZ193" s="441"/>
      <c r="CA193" s="441"/>
      <c r="CB193" s="100"/>
      <c r="CC193" s="100"/>
      <c r="CD193" s="100"/>
      <c r="CE193" s="441">
        <f t="shared" si="594"/>
        <v>11000</v>
      </c>
      <c r="CF193" s="100"/>
      <c r="CG193" s="218">
        <v>11000</v>
      </c>
      <c r="CH193" s="100"/>
      <c r="CI193" s="100"/>
      <c r="CJ193" s="100"/>
      <c r="CK193" s="441"/>
      <c r="CL193" s="441"/>
      <c r="CM193" s="441"/>
      <c r="CN193" s="441"/>
      <c r="CO193" s="191" t="s">
        <v>1100</v>
      </c>
      <c r="CP193" s="114"/>
      <c r="CS193" s="7"/>
      <c r="CV193" s="7"/>
      <c r="DA193" s="100"/>
      <c r="DB193" s="146"/>
      <c r="DC193" s="7"/>
      <c r="DD193" s="7"/>
    </row>
    <row r="194" spans="1:108" s="20" customFormat="1" ht="129.75" customHeight="1">
      <c r="A194" s="670" t="s">
        <v>238</v>
      </c>
      <c r="B194" s="196" t="s">
        <v>1089</v>
      </c>
      <c r="C194" s="666" t="s">
        <v>117</v>
      </c>
      <c r="D194" s="192"/>
      <c r="E194" s="191"/>
      <c r="F194" s="191"/>
      <c r="G194" s="191"/>
      <c r="H194" s="191" t="s">
        <v>1090</v>
      </c>
      <c r="I194" s="667" t="s">
        <v>1091</v>
      </c>
      <c r="J194" s="668">
        <v>14000</v>
      </c>
      <c r="K194" s="218"/>
      <c r="L194" s="218">
        <v>9000</v>
      </c>
      <c r="M194" s="218"/>
      <c r="N194" s="218"/>
      <c r="O194" s="100"/>
      <c r="P194" s="100"/>
      <c r="Q194" s="100"/>
      <c r="R194" s="100"/>
      <c r="S194" s="100"/>
      <c r="T194" s="100"/>
      <c r="U194" s="100"/>
      <c r="V194" s="100"/>
      <c r="W194" s="100"/>
      <c r="X194" s="100"/>
      <c r="Y194" s="100"/>
      <c r="Z194" s="100"/>
      <c r="AA194" s="100"/>
      <c r="AB194" s="100"/>
      <c r="AC194" s="100"/>
      <c r="AD194" s="4"/>
      <c r="AE194" s="100"/>
      <c r="AF194" s="100"/>
      <c r="AG194" s="100"/>
      <c r="AH194" s="100"/>
      <c r="AI194" s="100"/>
      <c r="AJ194" s="100"/>
      <c r="AK194" s="100"/>
      <c r="AL194" s="100"/>
      <c r="AM194" s="100"/>
      <c r="AN194" s="100"/>
      <c r="AO194" s="100"/>
      <c r="AP194" s="100"/>
      <c r="AQ194" s="100"/>
      <c r="AR194" s="100"/>
      <c r="AS194" s="100"/>
      <c r="AT194" s="100"/>
      <c r="AU194" s="100"/>
      <c r="AV194" s="100"/>
      <c r="AW194" s="100"/>
      <c r="AX194" s="100"/>
      <c r="AY194" s="185"/>
      <c r="AZ194" s="100"/>
      <c r="BA194" s="100"/>
      <c r="BB194" s="100"/>
      <c r="BC194" s="100"/>
      <c r="BD194" s="100"/>
      <c r="BE194" s="100"/>
      <c r="BF194" s="100"/>
      <c r="BG194" s="100"/>
      <c r="BH194" s="100"/>
      <c r="BI194" s="100"/>
      <c r="BJ194" s="100"/>
      <c r="BK194" s="100"/>
      <c r="BL194" s="100"/>
      <c r="BM194" s="100"/>
      <c r="BN194" s="100"/>
      <c r="BO194" s="100"/>
      <c r="BP194" s="100"/>
      <c r="BQ194" s="100"/>
      <c r="BR194" s="100"/>
      <c r="BS194" s="100"/>
      <c r="BT194" s="100"/>
      <c r="BU194" s="100"/>
      <c r="BV194" s="100"/>
      <c r="BW194" s="100"/>
      <c r="BX194" s="100"/>
      <c r="BY194" s="100"/>
      <c r="BZ194" s="441"/>
      <c r="CA194" s="441"/>
      <c r="CB194" s="100"/>
      <c r="CC194" s="100"/>
      <c r="CD194" s="100"/>
      <c r="CE194" s="441">
        <f t="shared" si="594"/>
        <v>9000</v>
      </c>
      <c r="CF194" s="100"/>
      <c r="CG194" s="218">
        <v>9000</v>
      </c>
      <c r="CH194" s="100"/>
      <c r="CI194" s="100"/>
      <c r="CJ194" s="100"/>
      <c r="CK194" s="441"/>
      <c r="CL194" s="441"/>
      <c r="CM194" s="441"/>
      <c r="CN194" s="441"/>
      <c r="CO194" s="191" t="s">
        <v>1100</v>
      </c>
      <c r="CP194" s="114"/>
      <c r="CS194" s="7"/>
      <c r="CV194" s="7"/>
      <c r="DA194" s="100"/>
      <c r="DB194" s="146"/>
      <c r="DC194" s="7"/>
      <c r="DD194" s="7"/>
    </row>
    <row r="195" spans="1:108" s="20" customFormat="1" ht="140.25" customHeight="1">
      <c r="A195" s="670" t="s">
        <v>239</v>
      </c>
      <c r="B195" s="196" t="s">
        <v>1092</v>
      </c>
      <c r="C195" s="666" t="s">
        <v>59</v>
      </c>
      <c r="D195" s="192"/>
      <c r="E195" s="191"/>
      <c r="F195" s="191"/>
      <c r="G195" s="191"/>
      <c r="H195" s="191" t="s">
        <v>1090</v>
      </c>
      <c r="I195" s="667" t="s">
        <v>1091</v>
      </c>
      <c r="J195" s="668">
        <v>25055</v>
      </c>
      <c r="K195" s="218"/>
      <c r="L195" s="218">
        <v>11000</v>
      </c>
      <c r="M195" s="218"/>
      <c r="N195" s="218"/>
      <c r="O195" s="100"/>
      <c r="P195" s="100"/>
      <c r="Q195" s="100"/>
      <c r="R195" s="100"/>
      <c r="S195" s="100"/>
      <c r="T195" s="100"/>
      <c r="U195" s="100"/>
      <c r="V195" s="100"/>
      <c r="W195" s="100"/>
      <c r="X195" s="100"/>
      <c r="Y195" s="100"/>
      <c r="Z195" s="100"/>
      <c r="AA195" s="100"/>
      <c r="AB195" s="100"/>
      <c r="AC195" s="100"/>
      <c r="AD195" s="4"/>
      <c r="AE195" s="100"/>
      <c r="AF195" s="100"/>
      <c r="AG195" s="100"/>
      <c r="AH195" s="100"/>
      <c r="AI195" s="100"/>
      <c r="AJ195" s="100"/>
      <c r="AK195" s="100"/>
      <c r="AL195" s="100"/>
      <c r="AM195" s="100"/>
      <c r="AN195" s="100"/>
      <c r="AO195" s="100"/>
      <c r="AP195" s="100"/>
      <c r="AQ195" s="100"/>
      <c r="AR195" s="100"/>
      <c r="AS195" s="100"/>
      <c r="AT195" s="100"/>
      <c r="AU195" s="100"/>
      <c r="AV195" s="100"/>
      <c r="AW195" s="100"/>
      <c r="AX195" s="100"/>
      <c r="AY195" s="185"/>
      <c r="AZ195" s="100"/>
      <c r="BA195" s="100"/>
      <c r="BB195" s="100"/>
      <c r="BC195" s="100"/>
      <c r="BD195" s="100"/>
      <c r="BE195" s="100"/>
      <c r="BF195" s="100"/>
      <c r="BG195" s="100"/>
      <c r="BH195" s="100"/>
      <c r="BI195" s="100"/>
      <c r="BJ195" s="100"/>
      <c r="BK195" s="100"/>
      <c r="BL195" s="100"/>
      <c r="BM195" s="100"/>
      <c r="BN195" s="100"/>
      <c r="BO195" s="100"/>
      <c r="BP195" s="100"/>
      <c r="BQ195" s="100"/>
      <c r="BR195" s="100"/>
      <c r="BS195" s="100"/>
      <c r="BT195" s="100"/>
      <c r="BU195" s="100"/>
      <c r="BV195" s="100"/>
      <c r="BW195" s="100"/>
      <c r="BX195" s="100"/>
      <c r="BY195" s="100"/>
      <c r="BZ195" s="441"/>
      <c r="CA195" s="441"/>
      <c r="CB195" s="100"/>
      <c r="CC195" s="100"/>
      <c r="CD195" s="100"/>
      <c r="CE195" s="441">
        <f t="shared" si="594"/>
        <v>11000</v>
      </c>
      <c r="CF195" s="100"/>
      <c r="CG195" s="218">
        <v>11000</v>
      </c>
      <c r="CH195" s="100"/>
      <c r="CI195" s="100"/>
      <c r="CJ195" s="100"/>
      <c r="CK195" s="441"/>
      <c r="CL195" s="441"/>
      <c r="CM195" s="441"/>
      <c r="CN195" s="441"/>
      <c r="CO195" s="191" t="s">
        <v>1100</v>
      </c>
      <c r="CP195" s="114"/>
      <c r="CS195" s="7"/>
      <c r="CV195" s="7"/>
      <c r="DA195" s="100"/>
      <c r="DB195" s="146"/>
      <c r="DC195" s="7"/>
      <c r="DD195" s="7"/>
    </row>
    <row r="196" spans="1:108" s="20" customFormat="1" ht="42" customHeight="1">
      <c r="A196" s="687" t="s">
        <v>62</v>
      </c>
      <c r="B196" s="701" t="s">
        <v>78</v>
      </c>
      <c r="C196" s="192"/>
      <c r="D196" s="192"/>
      <c r="E196" s="191"/>
      <c r="F196" s="191"/>
      <c r="G196" s="191"/>
      <c r="H196" s="191"/>
      <c r="I196" s="663"/>
      <c r="J196" s="236">
        <f>J197</f>
        <v>486328</v>
      </c>
      <c r="K196" s="236">
        <f t="shared" ref="K196:BV196" si="595">K197</f>
        <v>0</v>
      </c>
      <c r="L196" s="236">
        <f t="shared" si="595"/>
        <v>486328</v>
      </c>
      <c r="M196" s="236">
        <f t="shared" si="595"/>
        <v>0</v>
      </c>
      <c r="N196" s="236">
        <f t="shared" si="595"/>
        <v>0</v>
      </c>
      <c r="O196" s="236">
        <f t="shared" si="595"/>
        <v>0</v>
      </c>
      <c r="P196" s="236">
        <f t="shared" si="595"/>
        <v>0</v>
      </c>
      <c r="Q196" s="236">
        <f t="shared" si="595"/>
        <v>0</v>
      </c>
      <c r="R196" s="236">
        <f t="shared" si="595"/>
        <v>0</v>
      </c>
      <c r="S196" s="236">
        <f t="shared" si="595"/>
        <v>0</v>
      </c>
      <c r="T196" s="236">
        <f t="shared" si="595"/>
        <v>0</v>
      </c>
      <c r="U196" s="236">
        <f t="shared" si="595"/>
        <v>0</v>
      </c>
      <c r="V196" s="236">
        <f t="shared" si="595"/>
        <v>0</v>
      </c>
      <c r="W196" s="236">
        <f t="shared" si="595"/>
        <v>0</v>
      </c>
      <c r="X196" s="236">
        <f t="shared" si="595"/>
        <v>0</v>
      </c>
      <c r="Y196" s="236">
        <f t="shared" si="595"/>
        <v>0</v>
      </c>
      <c r="Z196" s="236">
        <f t="shared" si="595"/>
        <v>0</v>
      </c>
      <c r="AA196" s="236">
        <f t="shared" si="595"/>
        <v>0</v>
      </c>
      <c r="AB196" s="236">
        <f t="shared" si="595"/>
        <v>0</v>
      </c>
      <c r="AC196" s="236">
        <f t="shared" si="595"/>
        <v>0</v>
      </c>
      <c r="AD196" s="236">
        <f t="shared" si="595"/>
        <v>0</v>
      </c>
      <c r="AE196" s="236">
        <f t="shared" si="595"/>
        <v>0</v>
      </c>
      <c r="AF196" s="236">
        <f t="shared" si="595"/>
        <v>0</v>
      </c>
      <c r="AG196" s="236">
        <f t="shared" si="595"/>
        <v>0</v>
      </c>
      <c r="AH196" s="236">
        <f t="shared" si="595"/>
        <v>0</v>
      </c>
      <c r="AI196" s="236">
        <f t="shared" si="595"/>
        <v>0</v>
      </c>
      <c r="AJ196" s="236">
        <f t="shared" si="595"/>
        <v>0</v>
      </c>
      <c r="AK196" s="236">
        <f t="shared" si="595"/>
        <v>0</v>
      </c>
      <c r="AL196" s="236">
        <f t="shared" si="595"/>
        <v>0</v>
      </c>
      <c r="AM196" s="236">
        <f t="shared" si="595"/>
        <v>0</v>
      </c>
      <c r="AN196" s="236">
        <f t="shared" si="595"/>
        <v>0</v>
      </c>
      <c r="AO196" s="236">
        <f t="shared" si="595"/>
        <v>0</v>
      </c>
      <c r="AP196" s="236">
        <f t="shared" si="595"/>
        <v>0</v>
      </c>
      <c r="AQ196" s="236">
        <f t="shared" si="595"/>
        <v>0</v>
      </c>
      <c r="AR196" s="236">
        <f t="shared" si="595"/>
        <v>0</v>
      </c>
      <c r="AS196" s="236">
        <f t="shared" si="595"/>
        <v>0</v>
      </c>
      <c r="AT196" s="236">
        <f t="shared" si="595"/>
        <v>0</v>
      </c>
      <c r="AU196" s="236">
        <f t="shared" si="595"/>
        <v>0</v>
      </c>
      <c r="AV196" s="236">
        <f t="shared" si="595"/>
        <v>0</v>
      </c>
      <c r="AW196" s="236">
        <f t="shared" si="595"/>
        <v>0</v>
      </c>
      <c r="AX196" s="236">
        <f t="shared" si="595"/>
        <v>0</v>
      </c>
      <c r="AY196" s="236">
        <f t="shared" si="595"/>
        <v>0</v>
      </c>
      <c r="AZ196" s="236">
        <f t="shared" si="595"/>
        <v>0</v>
      </c>
      <c r="BA196" s="236">
        <f t="shared" si="595"/>
        <v>0</v>
      </c>
      <c r="BB196" s="236">
        <f t="shared" si="595"/>
        <v>0</v>
      </c>
      <c r="BC196" s="236">
        <f t="shared" si="595"/>
        <v>0</v>
      </c>
      <c r="BD196" s="236">
        <f t="shared" si="595"/>
        <v>0</v>
      </c>
      <c r="BE196" s="236">
        <f t="shared" si="595"/>
        <v>0</v>
      </c>
      <c r="BF196" s="236">
        <f t="shared" si="595"/>
        <v>0</v>
      </c>
      <c r="BG196" s="236">
        <f t="shared" si="595"/>
        <v>0</v>
      </c>
      <c r="BH196" s="236">
        <f t="shared" si="595"/>
        <v>0</v>
      </c>
      <c r="BI196" s="236">
        <f t="shared" si="595"/>
        <v>0</v>
      </c>
      <c r="BJ196" s="236">
        <f t="shared" si="595"/>
        <v>0</v>
      </c>
      <c r="BK196" s="236">
        <f t="shared" si="595"/>
        <v>0</v>
      </c>
      <c r="BL196" s="236">
        <f t="shared" si="595"/>
        <v>0</v>
      </c>
      <c r="BM196" s="236">
        <f t="shared" si="595"/>
        <v>0</v>
      </c>
      <c r="BN196" s="236">
        <f t="shared" si="595"/>
        <v>0</v>
      </c>
      <c r="BO196" s="236">
        <f t="shared" si="595"/>
        <v>0</v>
      </c>
      <c r="BP196" s="236">
        <f t="shared" si="595"/>
        <v>0</v>
      </c>
      <c r="BQ196" s="236">
        <f t="shared" si="595"/>
        <v>0</v>
      </c>
      <c r="BR196" s="236">
        <f t="shared" si="595"/>
        <v>0</v>
      </c>
      <c r="BS196" s="236">
        <f t="shared" si="595"/>
        <v>0</v>
      </c>
      <c r="BT196" s="236">
        <f t="shared" si="595"/>
        <v>0</v>
      </c>
      <c r="BU196" s="236">
        <f t="shared" si="595"/>
        <v>0</v>
      </c>
      <c r="BV196" s="236">
        <f t="shared" si="595"/>
        <v>0</v>
      </c>
      <c r="BW196" s="236">
        <f t="shared" ref="BW196:CI196" si="596">BW197</f>
        <v>0</v>
      </c>
      <c r="BX196" s="236">
        <f t="shared" si="596"/>
        <v>0</v>
      </c>
      <c r="BY196" s="236">
        <f t="shared" si="596"/>
        <v>0</v>
      </c>
      <c r="BZ196" s="236">
        <f t="shared" si="596"/>
        <v>0</v>
      </c>
      <c r="CA196" s="236">
        <f t="shared" si="596"/>
        <v>0</v>
      </c>
      <c r="CB196" s="236">
        <f t="shared" si="596"/>
        <v>0</v>
      </c>
      <c r="CC196" s="236">
        <f t="shared" si="596"/>
        <v>0</v>
      </c>
      <c r="CD196" s="236">
        <f t="shared" si="596"/>
        <v>0</v>
      </c>
      <c r="CE196" s="236">
        <f t="shared" si="596"/>
        <v>3377</v>
      </c>
      <c r="CF196" s="236">
        <f t="shared" si="596"/>
        <v>0</v>
      </c>
      <c r="CG196" s="236">
        <f t="shared" si="596"/>
        <v>3377</v>
      </c>
      <c r="CH196" s="236">
        <f t="shared" si="596"/>
        <v>0</v>
      </c>
      <c r="CI196" s="236">
        <f t="shared" si="596"/>
        <v>0</v>
      </c>
      <c r="CJ196" s="100"/>
      <c r="CK196" s="441"/>
      <c r="CL196" s="441"/>
      <c r="CM196" s="441"/>
      <c r="CN196" s="441"/>
      <c r="CO196" s="191"/>
      <c r="CP196" s="114"/>
      <c r="CS196" s="7"/>
      <c r="CV196" s="7"/>
      <c r="DA196" s="100"/>
      <c r="DB196" s="146"/>
      <c r="DC196" s="7"/>
      <c r="DD196" s="7"/>
    </row>
    <row r="197" spans="1:108" s="20" customFormat="1" ht="59.25" customHeight="1">
      <c r="A197" s="216"/>
      <c r="B197" s="194" t="s">
        <v>1103</v>
      </c>
      <c r="C197" s="192"/>
      <c r="D197" s="192"/>
      <c r="E197" s="191"/>
      <c r="F197" s="191"/>
      <c r="G197" s="191"/>
      <c r="H197" s="191"/>
      <c r="I197" s="663"/>
      <c r="J197" s="236">
        <f>SUM(J198:J199)</f>
        <v>486328</v>
      </c>
      <c r="K197" s="236">
        <f t="shared" ref="K197:BV197" si="597">SUM(K198:K199)</f>
        <v>0</v>
      </c>
      <c r="L197" s="236">
        <f t="shared" si="597"/>
        <v>486328</v>
      </c>
      <c r="M197" s="236">
        <f t="shared" si="597"/>
        <v>0</v>
      </c>
      <c r="N197" s="236">
        <f t="shared" si="597"/>
        <v>0</v>
      </c>
      <c r="O197" s="236">
        <f t="shared" si="597"/>
        <v>0</v>
      </c>
      <c r="P197" s="236">
        <f t="shared" si="597"/>
        <v>0</v>
      </c>
      <c r="Q197" s="236">
        <f t="shared" si="597"/>
        <v>0</v>
      </c>
      <c r="R197" s="236">
        <f t="shared" si="597"/>
        <v>0</v>
      </c>
      <c r="S197" s="236">
        <f t="shared" si="597"/>
        <v>0</v>
      </c>
      <c r="T197" s="236">
        <f t="shared" si="597"/>
        <v>0</v>
      </c>
      <c r="U197" s="236">
        <f t="shared" si="597"/>
        <v>0</v>
      </c>
      <c r="V197" s="236">
        <f t="shared" si="597"/>
        <v>0</v>
      </c>
      <c r="W197" s="236">
        <f t="shared" si="597"/>
        <v>0</v>
      </c>
      <c r="X197" s="236">
        <f t="shared" si="597"/>
        <v>0</v>
      </c>
      <c r="Y197" s="236">
        <f t="shared" si="597"/>
        <v>0</v>
      </c>
      <c r="Z197" s="236">
        <f t="shared" si="597"/>
        <v>0</v>
      </c>
      <c r="AA197" s="236">
        <f t="shared" si="597"/>
        <v>0</v>
      </c>
      <c r="AB197" s="236">
        <f t="shared" si="597"/>
        <v>0</v>
      </c>
      <c r="AC197" s="236">
        <f t="shared" si="597"/>
        <v>0</v>
      </c>
      <c r="AD197" s="236">
        <f t="shared" si="597"/>
        <v>0</v>
      </c>
      <c r="AE197" s="236">
        <f t="shared" si="597"/>
        <v>0</v>
      </c>
      <c r="AF197" s="236">
        <f t="shared" si="597"/>
        <v>0</v>
      </c>
      <c r="AG197" s="236">
        <f t="shared" si="597"/>
        <v>0</v>
      </c>
      <c r="AH197" s="236">
        <f t="shared" si="597"/>
        <v>0</v>
      </c>
      <c r="AI197" s="236">
        <f t="shared" si="597"/>
        <v>0</v>
      </c>
      <c r="AJ197" s="236">
        <f t="shared" si="597"/>
        <v>0</v>
      </c>
      <c r="AK197" s="236">
        <f t="shared" si="597"/>
        <v>0</v>
      </c>
      <c r="AL197" s="236">
        <f t="shared" si="597"/>
        <v>0</v>
      </c>
      <c r="AM197" s="236">
        <f t="shared" si="597"/>
        <v>0</v>
      </c>
      <c r="AN197" s="236">
        <f t="shared" si="597"/>
        <v>0</v>
      </c>
      <c r="AO197" s="236">
        <f t="shared" si="597"/>
        <v>0</v>
      </c>
      <c r="AP197" s="236">
        <f t="shared" si="597"/>
        <v>0</v>
      </c>
      <c r="AQ197" s="236">
        <f t="shared" si="597"/>
        <v>0</v>
      </c>
      <c r="AR197" s="236">
        <f t="shared" si="597"/>
        <v>0</v>
      </c>
      <c r="AS197" s="236">
        <f t="shared" si="597"/>
        <v>0</v>
      </c>
      <c r="AT197" s="236">
        <f t="shared" si="597"/>
        <v>0</v>
      </c>
      <c r="AU197" s="236">
        <f t="shared" si="597"/>
        <v>0</v>
      </c>
      <c r="AV197" s="236">
        <f t="shared" si="597"/>
        <v>0</v>
      </c>
      <c r="AW197" s="236">
        <f t="shared" si="597"/>
        <v>0</v>
      </c>
      <c r="AX197" s="236">
        <f t="shared" si="597"/>
        <v>0</v>
      </c>
      <c r="AY197" s="236">
        <f t="shared" si="597"/>
        <v>0</v>
      </c>
      <c r="AZ197" s="236">
        <f t="shared" si="597"/>
        <v>0</v>
      </c>
      <c r="BA197" s="236">
        <f t="shared" si="597"/>
        <v>0</v>
      </c>
      <c r="BB197" s="236">
        <f t="shared" si="597"/>
        <v>0</v>
      </c>
      <c r="BC197" s="236">
        <f t="shared" si="597"/>
        <v>0</v>
      </c>
      <c r="BD197" s="236">
        <f t="shared" si="597"/>
        <v>0</v>
      </c>
      <c r="BE197" s="236">
        <f t="shared" si="597"/>
        <v>0</v>
      </c>
      <c r="BF197" s="236">
        <f t="shared" si="597"/>
        <v>0</v>
      </c>
      <c r="BG197" s="236">
        <f t="shared" si="597"/>
        <v>0</v>
      </c>
      <c r="BH197" s="236">
        <f t="shared" si="597"/>
        <v>0</v>
      </c>
      <c r="BI197" s="236">
        <f t="shared" si="597"/>
        <v>0</v>
      </c>
      <c r="BJ197" s="236">
        <f t="shared" si="597"/>
        <v>0</v>
      </c>
      <c r="BK197" s="236">
        <f t="shared" si="597"/>
        <v>0</v>
      </c>
      <c r="BL197" s="236">
        <f t="shared" si="597"/>
        <v>0</v>
      </c>
      <c r="BM197" s="236">
        <f t="shared" si="597"/>
        <v>0</v>
      </c>
      <c r="BN197" s="236">
        <f t="shared" si="597"/>
        <v>0</v>
      </c>
      <c r="BO197" s="236">
        <f t="shared" si="597"/>
        <v>0</v>
      </c>
      <c r="BP197" s="236">
        <f t="shared" si="597"/>
        <v>0</v>
      </c>
      <c r="BQ197" s="236">
        <f t="shared" si="597"/>
        <v>0</v>
      </c>
      <c r="BR197" s="236">
        <f t="shared" si="597"/>
        <v>0</v>
      </c>
      <c r="BS197" s="236">
        <f t="shared" si="597"/>
        <v>0</v>
      </c>
      <c r="BT197" s="236">
        <f t="shared" si="597"/>
        <v>0</v>
      </c>
      <c r="BU197" s="236">
        <f t="shared" si="597"/>
        <v>0</v>
      </c>
      <c r="BV197" s="236">
        <f t="shared" si="597"/>
        <v>0</v>
      </c>
      <c r="BW197" s="236">
        <f t="shared" ref="BW197:CI197" si="598">SUM(BW198:BW199)</f>
        <v>0</v>
      </c>
      <c r="BX197" s="236">
        <f t="shared" si="598"/>
        <v>0</v>
      </c>
      <c r="BY197" s="236">
        <f t="shared" si="598"/>
        <v>0</v>
      </c>
      <c r="BZ197" s="236">
        <f t="shared" si="598"/>
        <v>0</v>
      </c>
      <c r="CA197" s="236">
        <f t="shared" si="598"/>
        <v>0</v>
      </c>
      <c r="CB197" s="236">
        <f t="shared" si="598"/>
        <v>0</v>
      </c>
      <c r="CC197" s="236">
        <f t="shared" si="598"/>
        <v>0</v>
      </c>
      <c r="CD197" s="236">
        <f t="shared" si="598"/>
        <v>0</v>
      </c>
      <c r="CE197" s="236">
        <f t="shared" si="598"/>
        <v>3377</v>
      </c>
      <c r="CF197" s="236">
        <f t="shared" si="598"/>
        <v>0</v>
      </c>
      <c r="CG197" s="236">
        <f t="shared" si="598"/>
        <v>3377</v>
      </c>
      <c r="CH197" s="236">
        <f t="shared" ref="CH197" si="599">SUM(CH198:CH199)</f>
        <v>0</v>
      </c>
      <c r="CI197" s="236">
        <f t="shared" si="598"/>
        <v>0</v>
      </c>
      <c r="CJ197" s="100"/>
      <c r="CK197" s="441"/>
      <c r="CL197" s="441"/>
      <c r="CM197" s="441"/>
      <c r="CN197" s="441"/>
      <c r="CO197" s="191"/>
      <c r="CP197" s="114"/>
      <c r="CS197" s="7"/>
      <c r="CV197" s="7"/>
      <c r="DA197" s="100"/>
      <c r="DB197" s="146"/>
      <c r="DC197" s="7"/>
      <c r="DD197" s="7"/>
    </row>
    <row r="198" spans="1:108" s="20" customFormat="1" ht="72.75" customHeight="1">
      <c r="A198" s="216"/>
      <c r="B198" s="196" t="s">
        <v>1093</v>
      </c>
      <c r="C198" s="192"/>
      <c r="D198" s="192"/>
      <c r="E198" s="191"/>
      <c r="F198" s="191"/>
      <c r="G198" s="191"/>
      <c r="H198" s="191" t="s">
        <v>1097</v>
      </c>
      <c r="I198" s="667" t="s">
        <v>1095</v>
      </c>
      <c r="J198" s="668">
        <v>305973</v>
      </c>
      <c r="K198" s="218"/>
      <c r="L198" s="668">
        <v>305973</v>
      </c>
      <c r="M198" s="218"/>
      <c r="N198" s="218"/>
      <c r="O198" s="100"/>
      <c r="P198" s="100"/>
      <c r="Q198" s="100"/>
      <c r="R198" s="100"/>
      <c r="S198" s="100"/>
      <c r="T198" s="100"/>
      <c r="U198" s="100"/>
      <c r="V198" s="100"/>
      <c r="W198" s="100"/>
      <c r="X198" s="100"/>
      <c r="Y198" s="100"/>
      <c r="Z198" s="100"/>
      <c r="AA198" s="100"/>
      <c r="AB198" s="100"/>
      <c r="AC198" s="100"/>
      <c r="AD198" s="4"/>
      <c r="AE198" s="100"/>
      <c r="AF198" s="100"/>
      <c r="AG198" s="100"/>
      <c r="AH198" s="100"/>
      <c r="AI198" s="100"/>
      <c r="AJ198" s="100"/>
      <c r="AK198" s="100"/>
      <c r="AL198" s="100"/>
      <c r="AM198" s="100"/>
      <c r="AN198" s="100"/>
      <c r="AO198" s="100"/>
      <c r="AP198" s="100"/>
      <c r="AQ198" s="100"/>
      <c r="AR198" s="100"/>
      <c r="AS198" s="100"/>
      <c r="AT198" s="100"/>
      <c r="AU198" s="100"/>
      <c r="AV198" s="100"/>
      <c r="AW198" s="100"/>
      <c r="AX198" s="100"/>
      <c r="AY198" s="185"/>
      <c r="AZ198" s="100"/>
      <c r="BA198" s="100"/>
      <c r="BB198" s="100"/>
      <c r="BC198" s="100"/>
      <c r="BD198" s="100"/>
      <c r="BE198" s="100"/>
      <c r="BF198" s="100"/>
      <c r="BG198" s="100"/>
      <c r="BH198" s="100"/>
      <c r="BI198" s="100"/>
      <c r="BJ198" s="100"/>
      <c r="BK198" s="100"/>
      <c r="BL198" s="100"/>
      <c r="BM198" s="100"/>
      <c r="BN198" s="100"/>
      <c r="BO198" s="100"/>
      <c r="BP198" s="100"/>
      <c r="BQ198" s="100"/>
      <c r="BR198" s="100"/>
      <c r="BS198" s="100"/>
      <c r="BT198" s="100"/>
      <c r="BU198" s="100"/>
      <c r="BV198" s="100"/>
      <c r="BW198" s="100"/>
      <c r="BX198" s="100"/>
      <c r="BY198" s="100"/>
      <c r="BZ198" s="441"/>
      <c r="CA198" s="441"/>
      <c r="CB198" s="100"/>
      <c r="CC198" s="100"/>
      <c r="CD198" s="100"/>
      <c r="CE198" s="100">
        <v>1468</v>
      </c>
      <c r="CF198" s="100"/>
      <c r="CG198" s="100">
        <v>1468</v>
      </c>
      <c r="CH198" s="100"/>
      <c r="CI198" s="100"/>
      <c r="CJ198" s="100"/>
      <c r="CK198" s="441"/>
      <c r="CL198" s="441"/>
      <c r="CM198" s="441"/>
      <c r="CN198" s="441"/>
      <c r="CO198" s="191" t="s">
        <v>227</v>
      </c>
      <c r="CP198" s="114"/>
      <c r="CS198" s="7"/>
      <c r="CV198" s="7"/>
      <c r="DA198" s="100"/>
      <c r="DB198" s="146"/>
      <c r="DC198" s="7"/>
      <c r="DD198" s="7"/>
    </row>
    <row r="199" spans="1:108" s="20" customFormat="1" ht="66.75" customHeight="1">
      <c r="A199" s="216"/>
      <c r="B199" s="196" t="s">
        <v>1094</v>
      </c>
      <c r="C199" s="192"/>
      <c r="D199" s="192"/>
      <c r="E199" s="191"/>
      <c r="F199" s="191"/>
      <c r="G199" s="191"/>
      <c r="H199" s="191" t="s">
        <v>1098</v>
      </c>
      <c r="I199" s="667" t="s">
        <v>1096</v>
      </c>
      <c r="J199" s="668">
        <v>180355</v>
      </c>
      <c r="K199" s="218"/>
      <c r="L199" s="668">
        <v>180355</v>
      </c>
      <c r="M199" s="218"/>
      <c r="N199" s="218"/>
      <c r="O199" s="100"/>
      <c r="P199" s="100"/>
      <c r="Q199" s="100"/>
      <c r="R199" s="100"/>
      <c r="S199" s="100"/>
      <c r="T199" s="100"/>
      <c r="U199" s="100"/>
      <c r="V199" s="100"/>
      <c r="W199" s="100"/>
      <c r="X199" s="100"/>
      <c r="Y199" s="100"/>
      <c r="Z199" s="100"/>
      <c r="AA199" s="100"/>
      <c r="AB199" s="100"/>
      <c r="AC199" s="100"/>
      <c r="AD199" s="4"/>
      <c r="AE199" s="100"/>
      <c r="AF199" s="100"/>
      <c r="AG199" s="100"/>
      <c r="AH199" s="100"/>
      <c r="AI199" s="100"/>
      <c r="AJ199" s="100"/>
      <c r="AK199" s="100"/>
      <c r="AL199" s="100"/>
      <c r="AM199" s="100"/>
      <c r="AN199" s="100"/>
      <c r="AO199" s="100"/>
      <c r="AP199" s="100"/>
      <c r="AQ199" s="100"/>
      <c r="AR199" s="100"/>
      <c r="AS199" s="100"/>
      <c r="AT199" s="100"/>
      <c r="AU199" s="100"/>
      <c r="AV199" s="100"/>
      <c r="AW199" s="100"/>
      <c r="AX199" s="100"/>
      <c r="AY199" s="185"/>
      <c r="AZ199" s="100"/>
      <c r="BA199" s="100"/>
      <c r="BB199" s="100"/>
      <c r="BC199" s="100"/>
      <c r="BD199" s="100"/>
      <c r="BE199" s="100"/>
      <c r="BF199" s="100"/>
      <c r="BG199" s="100"/>
      <c r="BH199" s="100"/>
      <c r="BI199" s="100"/>
      <c r="BJ199" s="100"/>
      <c r="BK199" s="100"/>
      <c r="BL199" s="100"/>
      <c r="BM199" s="100"/>
      <c r="BN199" s="100"/>
      <c r="BO199" s="100"/>
      <c r="BP199" s="100"/>
      <c r="BQ199" s="100"/>
      <c r="BR199" s="100"/>
      <c r="BS199" s="100"/>
      <c r="BT199" s="100"/>
      <c r="BU199" s="100"/>
      <c r="BV199" s="100"/>
      <c r="BW199" s="100"/>
      <c r="BX199" s="100"/>
      <c r="BY199" s="100"/>
      <c r="BZ199" s="441"/>
      <c r="CA199" s="441"/>
      <c r="CB199" s="100"/>
      <c r="CC199" s="100"/>
      <c r="CD199" s="100"/>
      <c r="CE199" s="100">
        <v>1909</v>
      </c>
      <c r="CF199" s="100"/>
      <c r="CG199" s="100">
        <v>1909</v>
      </c>
      <c r="CH199" s="100"/>
      <c r="CI199" s="100"/>
      <c r="CJ199" s="100"/>
      <c r="CK199" s="441"/>
      <c r="CL199" s="441"/>
      <c r="CM199" s="441"/>
      <c r="CN199" s="441"/>
      <c r="CO199" s="191" t="s">
        <v>227</v>
      </c>
      <c r="CP199" s="114"/>
      <c r="CS199" s="7"/>
      <c r="CV199" s="7"/>
      <c r="DA199" s="100"/>
      <c r="DB199" s="146"/>
      <c r="DC199" s="7"/>
      <c r="DD199" s="7"/>
    </row>
    <row r="200" spans="1:108" s="20" customFormat="1" ht="66" customHeight="1">
      <c r="A200" s="687" t="s">
        <v>1269</v>
      </c>
      <c r="B200" s="709" t="s">
        <v>1138</v>
      </c>
      <c r="C200" s="192"/>
      <c r="D200" s="192"/>
      <c r="E200" s="191"/>
      <c r="F200" s="191"/>
      <c r="G200" s="191"/>
      <c r="H200" s="191"/>
      <c r="I200" s="663"/>
      <c r="J200" s="236">
        <f>J201</f>
        <v>0</v>
      </c>
      <c r="K200" s="236">
        <f t="shared" ref="K200:BV200" si="600">K201</f>
        <v>0</v>
      </c>
      <c r="L200" s="236">
        <f t="shared" si="600"/>
        <v>0</v>
      </c>
      <c r="M200" s="236">
        <f t="shared" si="600"/>
        <v>0</v>
      </c>
      <c r="N200" s="236">
        <f t="shared" si="600"/>
        <v>0</v>
      </c>
      <c r="O200" s="236">
        <f t="shared" si="600"/>
        <v>0</v>
      </c>
      <c r="P200" s="236">
        <f t="shared" si="600"/>
        <v>0</v>
      </c>
      <c r="Q200" s="236">
        <f t="shared" si="600"/>
        <v>0</v>
      </c>
      <c r="R200" s="236">
        <f t="shared" si="600"/>
        <v>0</v>
      </c>
      <c r="S200" s="236">
        <f t="shared" si="600"/>
        <v>0</v>
      </c>
      <c r="T200" s="236">
        <f t="shared" si="600"/>
        <v>0</v>
      </c>
      <c r="U200" s="236">
        <f t="shared" si="600"/>
        <v>0</v>
      </c>
      <c r="V200" s="236">
        <f t="shared" si="600"/>
        <v>0</v>
      </c>
      <c r="W200" s="236">
        <f t="shared" si="600"/>
        <v>0</v>
      </c>
      <c r="X200" s="236">
        <f t="shared" si="600"/>
        <v>0</v>
      </c>
      <c r="Y200" s="236">
        <f t="shared" si="600"/>
        <v>0</v>
      </c>
      <c r="Z200" s="236">
        <f t="shared" si="600"/>
        <v>0</v>
      </c>
      <c r="AA200" s="236">
        <f t="shared" si="600"/>
        <v>0</v>
      </c>
      <c r="AB200" s="236">
        <f t="shared" si="600"/>
        <v>0</v>
      </c>
      <c r="AC200" s="236">
        <f t="shared" si="600"/>
        <v>0</v>
      </c>
      <c r="AD200" s="236">
        <f t="shared" si="600"/>
        <v>0</v>
      </c>
      <c r="AE200" s="236">
        <f t="shared" si="600"/>
        <v>0</v>
      </c>
      <c r="AF200" s="236">
        <f t="shared" si="600"/>
        <v>0</v>
      </c>
      <c r="AG200" s="236">
        <f t="shared" si="600"/>
        <v>0</v>
      </c>
      <c r="AH200" s="236">
        <f t="shared" si="600"/>
        <v>0</v>
      </c>
      <c r="AI200" s="236">
        <f t="shared" si="600"/>
        <v>0</v>
      </c>
      <c r="AJ200" s="236">
        <f t="shared" si="600"/>
        <v>0</v>
      </c>
      <c r="AK200" s="236">
        <f t="shared" si="600"/>
        <v>0</v>
      </c>
      <c r="AL200" s="236">
        <f t="shared" si="600"/>
        <v>0</v>
      </c>
      <c r="AM200" s="236">
        <f t="shared" si="600"/>
        <v>0</v>
      </c>
      <c r="AN200" s="236">
        <f t="shared" si="600"/>
        <v>0</v>
      </c>
      <c r="AO200" s="236">
        <f t="shared" si="600"/>
        <v>0</v>
      </c>
      <c r="AP200" s="236">
        <f t="shared" si="600"/>
        <v>0</v>
      </c>
      <c r="AQ200" s="236">
        <f t="shared" si="600"/>
        <v>0</v>
      </c>
      <c r="AR200" s="236">
        <f t="shared" si="600"/>
        <v>0</v>
      </c>
      <c r="AS200" s="236">
        <f t="shared" si="600"/>
        <v>0</v>
      </c>
      <c r="AT200" s="236">
        <f t="shared" si="600"/>
        <v>0</v>
      </c>
      <c r="AU200" s="236">
        <f t="shared" si="600"/>
        <v>0</v>
      </c>
      <c r="AV200" s="236">
        <f t="shared" si="600"/>
        <v>0</v>
      </c>
      <c r="AW200" s="236">
        <f t="shared" si="600"/>
        <v>0</v>
      </c>
      <c r="AX200" s="236">
        <f t="shared" si="600"/>
        <v>0</v>
      </c>
      <c r="AY200" s="236">
        <f t="shared" si="600"/>
        <v>0</v>
      </c>
      <c r="AZ200" s="236">
        <f t="shared" si="600"/>
        <v>0</v>
      </c>
      <c r="BA200" s="236">
        <f t="shared" si="600"/>
        <v>0</v>
      </c>
      <c r="BB200" s="236">
        <f t="shared" si="600"/>
        <v>0</v>
      </c>
      <c r="BC200" s="236">
        <f t="shared" si="600"/>
        <v>0</v>
      </c>
      <c r="BD200" s="236">
        <f t="shared" si="600"/>
        <v>0</v>
      </c>
      <c r="BE200" s="236">
        <f t="shared" si="600"/>
        <v>0</v>
      </c>
      <c r="BF200" s="236">
        <f t="shared" si="600"/>
        <v>0</v>
      </c>
      <c r="BG200" s="236">
        <f t="shared" si="600"/>
        <v>0</v>
      </c>
      <c r="BH200" s="236">
        <f t="shared" si="600"/>
        <v>0</v>
      </c>
      <c r="BI200" s="236">
        <f t="shared" si="600"/>
        <v>0</v>
      </c>
      <c r="BJ200" s="236">
        <f t="shared" si="600"/>
        <v>0</v>
      </c>
      <c r="BK200" s="236">
        <f t="shared" si="600"/>
        <v>0</v>
      </c>
      <c r="BL200" s="236">
        <f t="shared" si="600"/>
        <v>0</v>
      </c>
      <c r="BM200" s="236">
        <f t="shared" si="600"/>
        <v>0</v>
      </c>
      <c r="BN200" s="236">
        <f t="shared" si="600"/>
        <v>0</v>
      </c>
      <c r="BO200" s="236">
        <f t="shared" si="600"/>
        <v>0</v>
      </c>
      <c r="BP200" s="236">
        <f t="shared" si="600"/>
        <v>0</v>
      </c>
      <c r="BQ200" s="236">
        <f t="shared" si="600"/>
        <v>0</v>
      </c>
      <c r="BR200" s="236">
        <f t="shared" si="600"/>
        <v>0</v>
      </c>
      <c r="BS200" s="236">
        <f t="shared" si="600"/>
        <v>0</v>
      </c>
      <c r="BT200" s="236">
        <f t="shared" si="600"/>
        <v>0</v>
      </c>
      <c r="BU200" s="236">
        <f t="shared" si="600"/>
        <v>0</v>
      </c>
      <c r="BV200" s="236">
        <f t="shared" si="600"/>
        <v>0</v>
      </c>
      <c r="BW200" s="236">
        <f t="shared" ref="BW200:CN200" si="601">BW201</f>
        <v>0</v>
      </c>
      <c r="BX200" s="236">
        <f t="shared" si="601"/>
        <v>0</v>
      </c>
      <c r="BY200" s="236">
        <f t="shared" si="601"/>
        <v>0</v>
      </c>
      <c r="BZ200" s="236">
        <f t="shared" si="601"/>
        <v>0</v>
      </c>
      <c r="CA200" s="236">
        <f t="shared" si="601"/>
        <v>0</v>
      </c>
      <c r="CB200" s="236">
        <f t="shared" si="601"/>
        <v>0</v>
      </c>
      <c r="CC200" s="236">
        <f t="shared" si="601"/>
        <v>0</v>
      </c>
      <c r="CD200" s="236">
        <f t="shared" si="601"/>
        <v>0</v>
      </c>
      <c r="CE200" s="236">
        <f t="shared" si="601"/>
        <v>0</v>
      </c>
      <c r="CF200" s="236">
        <f t="shared" si="601"/>
        <v>0</v>
      </c>
      <c r="CG200" s="236">
        <f t="shared" si="601"/>
        <v>0</v>
      </c>
      <c r="CH200" s="236">
        <f t="shared" si="601"/>
        <v>0</v>
      </c>
      <c r="CI200" s="236">
        <f t="shared" si="601"/>
        <v>0</v>
      </c>
      <c r="CJ200" s="236">
        <f t="shared" si="601"/>
        <v>0</v>
      </c>
      <c r="CK200" s="236">
        <f t="shared" si="601"/>
        <v>0</v>
      </c>
      <c r="CL200" s="236">
        <f t="shared" si="601"/>
        <v>0</v>
      </c>
      <c r="CM200" s="236">
        <f t="shared" si="601"/>
        <v>0</v>
      </c>
      <c r="CN200" s="236">
        <f t="shared" si="601"/>
        <v>0</v>
      </c>
      <c r="CO200" s="191"/>
      <c r="CP200" s="114"/>
      <c r="CS200" s="7"/>
      <c r="CV200" s="7"/>
      <c r="DA200" s="100"/>
      <c r="DB200" s="146"/>
      <c r="DC200" s="7"/>
      <c r="DD200" s="7"/>
    </row>
    <row r="201" spans="1:108" s="20" customFormat="1" ht="86.25" hidden="1" customHeight="1">
      <c r="A201" s="216"/>
      <c r="B201" s="198"/>
      <c r="C201" s="192"/>
      <c r="D201" s="192"/>
      <c r="E201" s="191"/>
      <c r="F201" s="191"/>
      <c r="G201" s="191"/>
      <c r="H201" s="191"/>
      <c r="I201" s="663"/>
      <c r="J201" s="664"/>
      <c r="K201" s="218"/>
      <c r="L201" s="664"/>
      <c r="M201" s="218"/>
      <c r="N201" s="218"/>
      <c r="O201" s="100"/>
      <c r="P201" s="100"/>
      <c r="Q201" s="100"/>
      <c r="R201" s="100"/>
      <c r="S201" s="100"/>
      <c r="T201" s="100"/>
      <c r="U201" s="100"/>
      <c r="V201" s="100"/>
      <c r="W201" s="100"/>
      <c r="X201" s="100"/>
      <c r="Y201" s="100"/>
      <c r="Z201" s="100"/>
      <c r="AA201" s="100"/>
      <c r="AB201" s="100"/>
      <c r="AC201" s="100"/>
      <c r="AD201" s="4"/>
      <c r="AE201" s="100"/>
      <c r="AF201" s="100"/>
      <c r="AG201" s="100"/>
      <c r="AH201" s="100"/>
      <c r="AI201" s="100"/>
      <c r="AJ201" s="100"/>
      <c r="AK201" s="100"/>
      <c r="AL201" s="100"/>
      <c r="AM201" s="100"/>
      <c r="AN201" s="100"/>
      <c r="AO201" s="100"/>
      <c r="AP201" s="100"/>
      <c r="AQ201" s="100"/>
      <c r="AR201" s="100"/>
      <c r="AS201" s="100"/>
      <c r="AT201" s="100"/>
      <c r="AU201" s="100"/>
      <c r="AV201" s="100"/>
      <c r="AW201" s="100"/>
      <c r="AX201" s="100"/>
      <c r="AY201" s="185"/>
      <c r="AZ201" s="100"/>
      <c r="BA201" s="100"/>
      <c r="BB201" s="100"/>
      <c r="BC201" s="100"/>
      <c r="BD201" s="100"/>
      <c r="BE201" s="100"/>
      <c r="BF201" s="100"/>
      <c r="BG201" s="100"/>
      <c r="BH201" s="100"/>
      <c r="BI201" s="100"/>
      <c r="BJ201" s="100"/>
      <c r="BK201" s="100"/>
      <c r="BL201" s="100"/>
      <c r="BM201" s="100"/>
      <c r="BN201" s="100"/>
      <c r="BO201" s="100"/>
      <c r="BP201" s="100"/>
      <c r="BQ201" s="100"/>
      <c r="BR201" s="100"/>
      <c r="BS201" s="100"/>
      <c r="BT201" s="100"/>
      <c r="BU201" s="100"/>
      <c r="BV201" s="100"/>
      <c r="BW201" s="100"/>
      <c r="BX201" s="100"/>
      <c r="BY201" s="100"/>
      <c r="BZ201" s="441"/>
      <c r="CA201" s="441"/>
      <c r="CB201" s="100"/>
      <c r="CC201" s="100"/>
      <c r="CD201" s="100"/>
      <c r="CE201" s="441"/>
      <c r="CF201" s="100"/>
      <c r="CG201" s="100"/>
      <c r="CH201" s="100"/>
      <c r="CI201" s="100"/>
      <c r="CJ201" s="100"/>
      <c r="CK201" s="441"/>
      <c r="CL201" s="441"/>
      <c r="CM201" s="441"/>
      <c r="CN201" s="441"/>
      <c r="CO201" s="191"/>
      <c r="CP201" s="114"/>
      <c r="CS201" s="7"/>
      <c r="CV201" s="7"/>
      <c r="DA201" s="100"/>
      <c r="DB201" s="146"/>
      <c r="DC201" s="7"/>
      <c r="DD201" s="7"/>
    </row>
    <row r="202" spans="1:108" ht="44.25" customHeight="1">
      <c r="A202" s="696" t="s">
        <v>242</v>
      </c>
      <c r="B202" s="744" t="s">
        <v>1270</v>
      </c>
      <c r="C202" s="192"/>
      <c r="D202" s="192"/>
      <c r="E202" s="191"/>
      <c r="F202" s="191"/>
      <c r="G202" s="191"/>
      <c r="H202" s="191"/>
      <c r="I202" s="663"/>
      <c r="J202" s="236">
        <f>J203+J215</f>
        <v>99262</v>
      </c>
      <c r="K202" s="236">
        <f t="shared" ref="K202:BV202" si="602">K203+K215</f>
        <v>3043</v>
      </c>
      <c r="L202" s="236">
        <f t="shared" si="602"/>
        <v>96219</v>
      </c>
      <c r="M202" s="236">
        <f t="shared" si="602"/>
        <v>0</v>
      </c>
      <c r="N202" s="236">
        <f t="shared" si="602"/>
        <v>0</v>
      </c>
      <c r="O202" s="236" t="e">
        <f t="shared" si="602"/>
        <v>#REF!</v>
      </c>
      <c r="P202" s="236" t="e">
        <f t="shared" si="602"/>
        <v>#REF!</v>
      </c>
      <c r="Q202" s="236" t="e">
        <f t="shared" si="602"/>
        <v>#REF!</v>
      </c>
      <c r="R202" s="236" t="e">
        <f t="shared" si="602"/>
        <v>#REF!</v>
      </c>
      <c r="S202" s="236" t="e">
        <f t="shared" si="602"/>
        <v>#REF!</v>
      </c>
      <c r="T202" s="236" t="e">
        <f t="shared" si="602"/>
        <v>#REF!</v>
      </c>
      <c r="U202" s="236" t="e">
        <f t="shared" si="602"/>
        <v>#REF!</v>
      </c>
      <c r="V202" s="236" t="e">
        <f t="shared" si="602"/>
        <v>#REF!</v>
      </c>
      <c r="W202" s="236" t="e">
        <f t="shared" si="602"/>
        <v>#REF!</v>
      </c>
      <c r="X202" s="236" t="e">
        <f t="shared" si="602"/>
        <v>#REF!</v>
      </c>
      <c r="Y202" s="236" t="e">
        <f t="shared" si="602"/>
        <v>#REF!</v>
      </c>
      <c r="Z202" s="236" t="e">
        <f t="shared" si="602"/>
        <v>#REF!</v>
      </c>
      <c r="AA202" s="236" t="e">
        <f t="shared" si="602"/>
        <v>#REF!</v>
      </c>
      <c r="AB202" s="236" t="e">
        <f t="shared" si="602"/>
        <v>#REF!</v>
      </c>
      <c r="AC202" s="236" t="e">
        <f t="shared" si="602"/>
        <v>#REF!</v>
      </c>
      <c r="AD202" s="236" t="e">
        <f t="shared" si="602"/>
        <v>#REF!</v>
      </c>
      <c r="AE202" s="236" t="e">
        <f t="shared" si="602"/>
        <v>#REF!</v>
      </c>
      <c r="AF202" s="236" t="e">
        <f t="shared" si="602"/>
        <v>#REF!</v>
      </c>
      <c r="AG202" s="236" t="e">
        <f t="shared" si="602"/>
        <v>#REF!</v>
      </c>
      <c r="AH202" s="236" t="e">
        <f t="shared" si="602"/>
        <v>#REF!</v>
      </c>
      <c r="AI202" s="236" t="e">
        <f t="shared" si="602"/>
        <v>#REF!</v>
      </c>
      <c r="AJ202" s="236" t="e">
        <f t="shared" si="602"/>
        <v>#REF!</v>
      </c>
      <c r="AK202" s="236" t="e">
        <f t="shared" si="602"/>
        <v>#REF!</v>
      </c>
      <c r="AL202" s="236" t="e">
        <f t="shared" si="602"/>
        <v>#REF!</v>
      </c>
      <c r="AM202" s="236" t="e">
        <f t="shared" si="602"/>
        <v>#REF!</v>
      </c>
      <c r="AN202" s="236" t="e">
        <f t="shared" si="602"/>
        <v>#REF!</v>
      </c>
      <c r="AO202" s="236" t="e">
        <f t="shared" si="602"/>
        <v>#REF!</v>
      </c>
      <c r="AP202" s="236" t="e">
        <f t="shared" si="602"/>
        <v>#REF!</v>
      </c>
      <c r="AQ202" s="236" t="e">
        <f t="shared" si="602"/>
        <v>#REF!</v>
      </c>
      <c r="AR202" s="236" t="e">
        <f t="shared" si="602"/>
        <v>#REF!</v>
      </c>
      <c r="AS202" s="236" t="e">
        <f t="shared" si="602"/>
        <v>#REF!</v>
      </c>
      <c r="AT202" s="236" t="e">
        <f t="shared" si="602"/>
        <v>#REF!</v>
      </c>
      <c r="AU202" s="236" t="e">
        <f t="shared" si="602"/>
        <v>#REF!</v>
      </c>
      <c r="AV202" s="236" t="e">
        <f t="shared" si="602"/>
        <v>#REF!</v>
      </c>
      <c r="AW202" s="236" t="e">
        <f t="shared" si="602"/>
        <v>#REF!</v>
      </c>
      <c r="AX202" s="236" t="e">
        <f t="shared" si="602"/>
        <v>#REF!</v>
      </c>
      <c r="AY202" s="236" t="e">
        <f t="shared" si="602"/>
        <v>#REF!</v>
      </c>
      <c r="AZ202" s="236" t="e">
        <f t="shared" si="602"/>
        <v>#REF!</v>
      </c>
      <c r="BA202" s="236" t="e">
        <f t="shared" si="602"/>
        <v>#REF!</v>
      </c>
      <c r="BB202" s="236" t="e">
        <f t="shared" si="602"/>
        <v>#REF!</v>
      </c>
      <c r="BC202" s="236" t="e">
        <f t="shared" si="602"/>
        <v>#REF!</v>
      </c>
      <c r="BD202" s="236" t="e">
        <f t="shared" si="602"/>
        <v>#REF!</v>
      </c>
      <c r="BE202" s="236" t="e">
        <f t="shared" si="602"/>
        <v>#REF!</v>
      </c>
      <c r="BF202" s="236" t="e">
        <f t="shared" si="602"/>
        <v>#REF!</v>
      </c>
      <c r="BG202" s="236" t="e">
        <f t="shared" si="602"/>
        <v>#REF!</v>
      </c>
      <c r="BH202" s="236" t="e">
        <f t="shared" si="602"/>
        <v>#REF!</v>
      </c>
      <c r="BI202" s="236" t="e">
        <f t="shared" si="602"/>
        <v>#REF!</v>
      </c>
      <c r="BJ202" s="236" t="e">
        <f t="shared" si="602"/>
        <v>#REF!</v>
      </c>
      <c r="BK202" s="236" t="e">
        <f t="shared" si="602"/>
        <v>#REF!</v>
      </c>
      <c r="BL202" s="236" t="e">
        <f t="shared" si="602"/>
        <v>#REF!</v>
      </c>
      <c r="BM202" s="236" t="e">
        <f t="shared" si="602"/>
        <v>#REF!</v>
      </c>
      <c r="BN202" s="236" t="e">
        <f t="shared" si="602"/>
        <v>#REF!</v>
      </c>
      <c r="BO202" s="236" t="e">
        <f t="shared" si="602"/>
        <v>#REF!</v>
      </c>
      <c r="BP202" s="236" t="e">
        <f t="shared" si="602"/>
        <v>#REF!</v>
      </c>
      <c r="BQ202" s="236" t="e">
        <f t="shared" si="602"/>
        <v>#REF!</v>
      </c>
      <c r="BR202" s="236" t="e">
        <f t="shared" si="602"/>
        <v>#REF!</v>
      </c>
      <c r="BS202" s="236" t="e">
        <f t="shared" si="602"/>
        <v>#REF!</v>
      </c>
      <c r="BT202" s="236" t="e">
        <f t="shared" si="602"/>
        <v>#REF!</v>
      </c>
      <c r="BU202" s="236" t="e">
        <f t="shared" si="602"/>
        <v>#REF!</v>
      </c>
      <c r="BV202" s="236" t="e">
        <f t="shared" si="602"/>
        <v>#REF!</v>
      </c>
      <c r="BW202" s="236" t="e">
        <f t="shared" ref="BW202:CG202" si="603">BW203+BW215</f>
        <v>#REF!</v>
      </c>
      <c r="BX202" s="236">
        <f t="shared" si="603"/>
        <v>52935</v>
      </c>
      <c r="BY202" s="236">
        <f t="shared" si="603"/>
        <v>1701</v>
      </c>
      <c r="BZ202" s="236">
        <f t="shared" si="603"/>
        <v>51234</v>
      </c>
      <c r="CA202" s="236">
        <f t="shared" si="603"/>
        <v>0</v>
      </c>
      <c r="CB202" s="236">
        <f t="shared" si="603"/>
        <v>0</v>
      </c>
      <c r="CC202" s="236" t="e">
        <f t="shared" si="603"/>
        <v>#REF!</v>
      </c>
      <c r="CD202" s="236" t="e">
        <f t="shared" si="603"/>
        <v>#REF!</v>
      </c>
      <c r="CE202" s="236">
        <f t="shared" si="603"/>
        <v>46322</v>
      </c>
      <c r="CF202" s="236">
        <f t="shared" si="603"/>
        <v>1337</v>
      </c>
      <c r="CG202" s="236">
        <f t="shared" si="603"/>
        <v>44985</v>
      </c>
      <c r="CH202" s="218">
        <f t="shared" ref="CH202:CI202" si="604">CH203</f>
        <v>0</v>
      </c>
      <c r="CI202" s="218">
        <f t="shared" si="604"/>
        <v>0</v>
      </c>
      <c r="CJ202" s="218">
        <f t="shared" ref="CJ202" si="605">CJ203</f>
        <v>0</v>
      </c>
      <c r="CK202" s="218">
        <f t="shared" ref="CK202" si="606">CK203</f>
        <v>0</v>
      </c>
      <c r="CL202" s="218">
        <f t="shared" ref="CL202" si="607">CL203</f>
        <v>0</v>
      </c>
      <c r="CM202" s="218">
        <f t="shared" ref="CM202" si="608">CM203</f>
        <v>0</v>
      </c>
      <c r="CN202" s="218">
        <f t="shared" ref="CN202" si="609">CN203</f>
        <v>0</v>
      </c>
      <c r="CO202" s="191"/>
      <c r="CP202" s="216"/>
      <c r="CS202" s="146"/>
      <c r="CV202" s="146"/>
      <c r="DA202" s="100"/>
      <c r="DB202" s="146"/>
      <c r="DC202" s="146"/>
      <c r="DD202" s="146"/>
    </row>
    <row r="203" spans="1:108" ht="86.25" customHeight="1">
      <c r="A203" s="696" t="s">
        <v>1271</v>
      </c>
      <c r="B203" s="744" t="s">
        <v>1272</v>
      </c>
      <c r="C203" s="192"/>
      <c r="D203" s="192"/>
      <c r="E203" s="191"/>
      <c r="F203" s="191"/>
      <c r="G203" s="191"/>
      <c r="H203" s="191"/>
      <c r="I203" s="663"/>
      <c r="J203" s="680">
        <f>J204+J207+J211</f>
        <v>21440</v>
      </c>
      <c r="K203" s="680">
        <f t="shared" ref="K203:BV203" si="610">K204+K207+K211</f>
        <v>1042</v>
      </c>
      <c r="L203" s="680">
        <f t="shared" si="610"/>
        <v>20398</v>
      </c>
      <c r="M203" s="680">
        <f t="shared" si="610"/>
        <v>0</v>
      </c>
      <c r="N203" s="680">
        <f t="shared" si="610"/>
        <v>0</v>
      </c>
      <c r="O203" s="680" t="e">
        <f t="shared" si="610"/>
        <v>#REF!</v>
      </c>
      <c r="P203" s="680" t="e">
        <f t="shared" si="610"/>
        <v>#REF!</v>
      </c>
      <c r="Q203" s="680" t="e">
        <f t="shared" si="610"/>
        <v>#REF!</v>
      </c>
      <c r="R203" s="680" t="e">
        <f t="shared" si="610"/>
        <v>#REF!</v>
      </c>
      <c r="S203" s="680" t="e">
        <f t="shared" si="610"/>
        <v>#REF!</v>
      </c>
      <c r="T203" s="680" t="e">
        <f t="shared" si="610"/>
        <v>#REF!</v>
      </c>
      <c r="U203" s="680" t="e">
        <f t="shared" si="610"/>
        <v>#REF!</v>
      </c>
      <c r="V203" s="680" t="e">
        <f t="shared" si="610"/>
        <v>#REF!</v>
      </c>
      <c r="W203" s="680" t="e">
        <f t="shared" si="610"/>
        <v>#REF!</v>
      </c>
      <c r="X203" s="680" t="e">
        <f t="shared" si="610"/>
        <v>#REF!</v>
      </c>
      <c r="Y203" s="680" t="e">
        <f t="shared" si="610"/>
        <v>#REF!</v>
      </c>
      <c r="Z203" s="680" t="e">
        <f t="shared" si="610"/>
        <v>#REF!</v>
      </c>
      <c r="AA203" s="680" t="e">
        <f t="shared" si="610"/>
        <v>#REF!</v>
      </c>
      <c r="AB203" s="680" t="e">
        <f t="shared" si="610"/>
        <v>#REF!</v>
      </c>
      <c r="AC203" s="680" t="e">
        <f t="shared" si="610"/>
        <v>#REF!</v>
      </c>
      <c r="AD203" s="680" t="e">
        <f t="shared" si="610"/>
        <v>#REF!</v>
      </c>
      <c r="AE203" s="680" t="e">
        <f t="shared" si="610"/>
        <v>#REF!</v>
      </c>
      <c r="AF203" s="680" t="e">
        <f t="shared" si="610"/>
        <v>#REF!</v>
      </c>
      <c r="AG203" s="680" t="e">
        <f t="shared" si="610"/>
        <v>#REF!</v>
      </c>
      <c r="AH203" s="680" t="e">
        <f t="shared" si="610"/>
        <v>#REF!</v>
      </c>
      <c r="AI203" s="680" t="e">
        <f t="shared" si="610"/>
        <v>#REF!</v>
      </c>
      <c r="AJ203" s="680" t="e">
        <f t="shared" si="610"/>
        <v>#REF!</v>
      </c>
      <c r="AK203" s="680" t="e">
        <f t="shared" si="610"/>
        <v>#REF!</v>
      </c>
      <c r="AL203" s="680" t="e">
        <f t="shared" si="610"/>
        <v>#REF!</v>
      </c>
      <c r="AM203" s="680" t="e">
        <f t="shared" si="610"/>
        <v>#REF!</v>
      </c>
      <c r="AN203" s="680" t="e">
        <f t="shared" si="610"/>
        <v>#REF!</v>
      </c>
      <c r="AO203" s="680" t="e">
        <f t="shared" si="610"/>
        <v>#REF!</v>
      </c>
      <c r="AP203" s="680" t="e">
        <f t="shared" si="610"/>
        <v>#REF!</v>
      </c>
      <c r="AQ203" s="680" t="e">
        <f t="shared" si="610"/>
        <v>#REF!</v>
      </c>
      <c r="AR203" s="680" t="e">
        <f t="shared" si="610"/>
        <v>#REF!</v>
      </c>
      <c r="AS203" s="680" t="e">
        <f t="shared" si="610"/>
        <v>#REF!</v>
      </c>
      <c r="AT203" s="680" t="e">
        <f t="shared" si="610"/>
        <v>#REF!</v>
      </c>
      <c r="AU203" s="680" t="e">
        <f t="shared" si="610"/>
        <v>#REF!</v>
      </c>
      <c r="AV203" s="680" t="e">
        <f t="shared" si="610"/>
        <v>#REF!</v>
      </c>
      <c r="AW203" s="680" t="e">
        <f t="shared" si="610"/>
        <v>#REF!</v>
      </c>
      <c r="AX203" s="680" t="e">
        <f t="shared" si="610"/>
        <v>#REF!</v>
      </c>
      <c r="AY203" s="680" t="e">
        <f t="shared" si="610"/>
        <v>#REF!</v>
      </c>
      <c r="AZ203" s="680" t="e">
        <f t="shared" si="610"/>
        <v>#REF!</v>
      </c>
      <c r="BA203" s="680" t="e">
        <f t="shared" si="610"/>
        <v>#REF!</v>
      </c>
      <c r="BB203" s="680" t="e">
        <f t="shared" si="610"/>
        <v>#REF!</v>
      </c>
      <c r="BC203" s="680" t="e">
        <f t="shared" si="610"/>
        <v>#REF!</v>
      </c>
      <c r="BD203" s="680" t="e">
        <f t="shared" si="610"/>
        <v>#REF!</v>
      </c>
      <c r="BE203" s="680" t="e">
        <f t="shared" si="610"/>
        <v>#REF!</v>
      </c>
      <c r="BF203" s="680" t="e">
        <f t="shared" si="610"/>
        <v>#REF!</v>
      </c>
      <c r="BG203" s="680" t="e">
        <f t="shared" si="610"/>
        <v>#REF!</v>
      </c>
      <c r="BH203" s="680" t="e">
        <f t="shared" si="610"/>
        <v>#REF!</v>
      </c>
      <c r="BI203" s="680" t="e">
        <f t="shared" si="610"/>
        <v>#REF!</v>
      </c>
      <c r="BJ203" s="680" t="e">
        <f t="shared" si="610"/>
        <v>#REF!</v>
      </c>
      <c r="BK203" s="680" t="e">
        <f t="shared" si="610"/>
        <v>#REF!</v>
      </c>
      <c r="BL203" s="680" t="e">
        <f t="shared" si="610"/>
        <v>#REF!</v>
      </c>
      <c r="BM203" s="680" t="e">
        <f t="shared" si="610"/>
        <v>#REF!</v>
      </c>
      <c r="BN203" s="680" t="e">
        <f t="shared" si="610"/>
        <v>#REF!</v>
      </c>
      <c r="BO203" s="680" t="e">
        <f t="shared" si="610"/>
        <v>#REF!</v>
      </c>
      <c r="BP203" s="680" t="e">
        <f t="shared" si="610"/>
        <v>#REF!</v>
      </c>
      <c r="BQ203" s="680" t="e">
        <f t="shared" si="610"/>
        <v>#REF!</v>
      </c>
      <c r="BR203" s="680" t="e">
        <f t="shared" si="610"/>
        <v>#REF!</v>
      </c>
      <c r="BS203" s="680" t="e">
        <f t="shared" si="610"/>
        <v>#REF!</v>
      </c>
      <c r="BT203" s="680" t="e">
        <f t="shared" si="610"/>
        <v>#REF!</v>
      </c>
      <c r="BU203" s="680" t="e">
        <f t="shared" si="610"/>
        <v>#REF!</v>
      </c>
      <c r="BV203" s="680" t="e">
        <f t="shared" si="610"/>
        <v>#REF!</v>
      </c>
      <c r="BW203" s="680" t="e">
        <f t="shared" ref="BW203:BY203" si="611">BW204+BW207+BW211</f>
        <v>#REF!</v>
      </c>
      <c r="BX203" s="680">
        <f t="shared" si="611"/>
        <v>11957</v>
      </c>
      <c r="BY203" s="680">
        <f t="shared" si="611"/>
        <v>569</v>
      </c>
      <c r="BZ203" s="680">
        <f>BZ204+BZ207+BZ211</f>
        <v>11388</v>
      </c>
      <c r="CA203" s="680">
        <f t="shared" ref="CA203" si="612">CA204+CA207+CA211</f>
        <v>0</v>
      </c>
      <c r="CB203" s="680">
        <f t="shared" ref="CB203" si="613">CB204+CB207+CB211</f>
        <v>0</v>
      </c>
      <c r="CC203" s="680" t="e">
        <f t="shared" ref="CC203" si="614">CC204+CC207+CC211</f>
        <v>#REF!</v>
      </c>
      <c r="CD203" s="680" t="e">
        <f t="shared" ref="CD203" si="615">CD204+CD207+CD211</f>
        <v>#REF!</v>
      </c>
      <c r="CE203" s="680">
        <f t="shared" ref="CE203" si="616">CE204+CE207+CE211</f>
        <v>9478</v>
      </c>
      <c r="CF203" s="680">
        <f>CF204+CF207+CF211</f>
        <v>468</v>
      </c>
      <c r="CG203" s="680">
        <f t="shared" ref="CG203" si="617">CG204+CG207+CG211</f>
        <v>9010</v>
      </c>
      <c r="CH203" s="680">
        <f t="shared" ref="CH203:CI203" si="618">CH204+CH207+CH211</f>
        <v>0</v>
      </c>
      <c r="CI203" s="680">
        <f t="shared" si="618"/>
        <v>0</v>
      </c>
      <c r="CJ203" s="100"/>
      <c r="CK203" s="441"/>
      <c r="CL203" s="441"/>
      <c r="CM203" s="441"/>
      <c r="CN203" s="441"/>
      <c r="CO203" s="191"/>
      <c r="CP203" s="216"/>
      <c r="CS203" s="146"/>
      <c r="CV203" s="146"/>
      <c r="DA203" s="100"/>
      <c r="DB203" s="146"/>
      <c r="DC203" s="146"/>
      <c r="DD203" s="146"/>
    </row>
    <row r="204" spans="1:108" ht="43.5" customHeight="1">
      <c r="A204" s="682" t="s">
        <v>35</v>
      </c>
      <c r="B204" s="683" t="s">
        <v>275</v>
      </c>
      <c r="C204" s="192"/>
      <c r="D204" s="192"/>
      <c r="E204" s="191"/>
      <c r="F204" s="191"/>
      <c r="G204" s="191"/>
      <c r="H204" s="191"/>
      <c r="I204" s="191"/>
      <c r="J204" s="236">
        <f>J205</f>
        <v>6780</v>
      </c>
      <c r="K204" s="236">
        <f t="shared" ref="K204:BV204" si="619">K205</f>
        <v>339</v>
      </c>
      <c r="L204" s="236">
        <f t="shared" si="619"/>
        <v>6441</v>
      </c>
      <c r="M204" s="236">
        <f t="shared" si="619"/>
        <v>0</v>
      </c>
      <c r="N204" s="236">
        <f t="shared" si="619"/>
        <v>0</v>
      </c>
      <c r="O204" s="236" t="e">
        <f t="shared" si="619"/>
        <v>#REF!</v>
      </c>
      <c r="P204" s="236" t="e">
        <f t="shared" si="619"/>
        <v>#REF!</v>
      </c>
      <c r="Q204" s="236" t="e">
        <f t="shared" si="619"/>
        <v>#REF!</v>
      </c>
      <c r="R204" s="236" t="e">
        <f t="shared" si="619"/>
        <v>#REF!</v>
      </c>
      <c r="S204" s="236" t="e">
        <f t="shared" si="619"/>
        <v>#REF!</v>
      </c>
      <c r="T204" s="236" t="e">
        <f t="shared" si="619"/>
        <v>#REF!</v>
      </c>
      <c r="U204" s="236" t="e">
        <f t="shared" si="619"/>
        <v>#REF!</v>
      </c>
      <c r="V204" s="236" t="e">
        <f t="shared" si="619"/>
        <v>#REF!</v>
      </c>
      <c r="W204" s="236" t="e">
        <f t="shared" si="619"/>
        <v>#REF!</v>
      </c>
      <c r="X204" s="236" t="e">
        <f t="shared" si="619"/>
        <v>#REF!</v>
      </c>
      <c r="Y204" s="236" t="e">
        <f t="shared" si="619"/>
        <v>#REF!</v>
      </c>
      <c r="Z204" s="236" t="e">
        <f t="shared" si="619"/>
        <v>#REF!</v>
      </c>
      <c r="AA204" s="236" t="e">
        <f t="shared" si="619"/>
        <v>#REF!</v>
      </c>
      <c r="AB204" s="236" t="e">
        <f t="shared" si="619"/>
        <v>#REF!</v>
      </c>
      <c r="AC204" s="236" t="e">
        <f t="shared" si="619"/>
        <v>#REF!</v>
      </c>
      <c r="AD204" s="236" t="e">
        <f t="shared" si="619"/>
        <v>#REF!</v>
      </c>
      <c r="AE204" s="236" t="e">
        <f t="shared" si="619"/>
        <v>#REF!</v>
      </c>
      <c r="AF204" s="236" t="e">
        <f t="shared" si="619"/>
        <v>#REF!</v>
      </c>
      <c r="AG204" s="236" t="e">
        <f t="shared" si="619"/>
        <v>#REF!</v>
      </c>
      <c r="AH204" s="236" t="e">
        <f t="shared" si="619"/>
        <v>#REF!</v>
      </c>
      <c r="AI204" s="236" t="e">
        <f t="shared" si="619"/>
        <v>#REF!</v>
      </c>
      <c r="AJ204" s="236" t="e">
        <f t="shared" si="619"/>
        <v>#REF!</v>
      </c>
      <c r="AK204" s="236" t="e">
        <f t="shared" si="619"/>
        <v>#REF!</v>
      </c>
      <c r="AL204" s="236" t="e">
        <f t="shared" si="619"/>
        <v>#REF!</v>
      </c>
      <c r="AM204" s="236" t="e">
        <f t="shared" si="619"/>
        <v>#REF!</v>
      </c>
      <c r="AN204" s="236" t="e">
        <f t="shared" si="619"/>
        <v>#REF!</v>
      </c>
      <c r="AO204" s="236" t="e">
        <f t="shared" si="619"/>
        <v>#REF!</v>
      </c>
      <c r="AP204" s="236" t="e">
        <f t="shared" si="619"/>
        <v>#REF!</v>
      </c>
      <c r="AQ204" s="236" t="e">
        <f t="shared" si="619"/>
        <v>#REF!</v>
      </c>
      <c r="AR204" s="236" t="e">
        <f t="shared" si="619"/>
        <v>#REF!</v>
      </c>
      <c r="AS204" s="236" t="e">
        <f t="shared" si="619"/>
        <v>#REF!</v>
      </c>
      <c r="AT204" s="236" t="e">
        <f t="shared" si="619"/>
        <v>#REF!</v>
      </c>
      <c r="AU204" s="236" t="e">
        <f t="shared" si="619"/>
        <v>#REF!</v>
      </c>
      <c r="AV204" s="236" t="e">
        <f t="shared" si="619"/>
        <v>#REF!</v>
      </c>
      <c r="AW204" s="236" t="e">
        <f t="shared" si="619"/>
        <v>#REF!</v>
      </c>
      <c r="AX204" s="236" t="e">
        <f t="shared" si="619"/>
        <v>#REF!</v>
      </c>
      <c r="AY204" s="236" t="e">
        <f t="shared" si="619"/>
        <v>#REF!</v>
      </c>
      <c r="AZ204" s="236" t="e">
        <f t="shared" si="619"/>
        <v>#REF!</v>
      </c>
      <c r="BA204" s="236" t="e">
        <f t="shared" si="619"/>
        <v>#REF!</v>
      </c>
      <c r="BB204" s="236" t="e">
        <f t="shared" si="619"/>
        <v>#REF!</v>
      </c>
      <c r="BC204" s="236" t="e">
        <f t="shared" si="619"/>
        <v>#REF!</v>
      </c>
      <c r="BD204" s="236" t="e">
        <f t="shared" si="619"/>
        <v>#REF!</v>
      </c>
      <c r="BE204" s="236" t="e">
        <f t="shared" si="619"/>
        <v>#REF!</v>
      </c>
      <c r="BF204" s="236" t="e">
        <f t="shared" si="619"/>
        <v>#REF!</v>
      </c>
      <c r="BG204" s="236" t="e">
        <f t="shared" si="619"/>
        <v>#REF!</v>
      </c>
      <c r="BH204" s="236" t="e">
        <f t="shared" si="619"/>
        <v>#REF!</v>
      </c>
      <c r="BI204" s="236" t="e">
        <f t="shared" si="619"/>
        <v>#REF!</v>
      </c>
      <c r="BJ204" s="236" t="e">
        <f t="shared" si="619"/>
        <v>#REF!</v>
      </c>
      <c r="BK204" s="236" t="e">
        <f t="shared" si="619"/>
        <v>#REF!</v>
      </c>
      <c r="BL204" s="236" t="e">
        <f t="shared" si="619"/>
        <v>#REF!</v>
      </c>
      <c r="BM204" s="236" t="e">
        <f t="shared" si="619"/>
        <v>#REF!</v>
      </c>
      <c r="BN204" s="236" t="e">
        <f t="shared" si="619"/>
        <v>#REF!</v>
      </c>
      <c r="BO204" s="236" t="e">
        <f t="shared" si="619"/>
        <v>#REF!</v>
      </c>
      <c r="BP204" s="236" t="e">
        <f t="shared" si="619"/>
        <v>#REF!</v>
      </c>
      <c r="BQ204" s="236" t="e">
        <f t="shared" si="619"/>
        <v>#REF!</v>
      </c>
      <c r="BR204" s="236" t="e">
        <f t="shared" si="619"/>
        <v>#REF!</v>
      </c>
      <c r="BS204" s="236" t="e">
        <f t="shared" si="619"/>
        <v>#REF!</v>
      </c>
      <c r="BT204" s="236" t="e">
        <f t="shared" si="619"/>
        <v>#REF!</v>
      </c>
      <c r="BU204" s="236" t="e">
        <f t="shared" si="619"/>
        <v>#REF!</v>
      </c>
      <c r="BV204" s="236" t="e">
        <f t="shared" si="619"/>
        <v>#REF!</v>
      </c>
      <c r="BW204" s="236" t="e">
        <f t="shared" ref="BW204:CC204" si="620">BW205</f>
        <v>#REF!</v>
      </c>
      <c r="BX204" s="236">
        <f t="shared" si="620"/>
        <v>4850</v>
      </c>
      <c r="BY204" s="236">
        <f t="shared" si="620"/>
        <v>231</v>
      </c>
      <c r="BZ204" s="236">
        <f t="shared" si="620"/>
        <v>4619</v>
      </c>
      <c r="CA204" s="236">
        <f t="shared" si="620"/>
        <v>0</v>
      </c>
      <c r="CB204" s="236">
        <f t="shared" si="620"/>
        <v>0</v>
      </c>
      <c r="CC204" s="236" t="e">
        <f t="shared" si="620"/>
        <v>#REF!</v>
      </c>
      <c r="CD204" s="236" t="e">
        <f>CD205</f>
        <v>#REF!</v>
      </c>
      <c r="CE204" s="236">
        <f t="shared" ref="CE204" si="621">CE205</f>
        <v>1930</v>
      </c>
      <c r="CF204" s="236">
        <f t="shared" ref="CF204" si="622">CF205</f>
        <v>108</v>
      </c>
      <c r="CG204" s="236">
        <f t="shared" ref="CG204" si="623">CG205</f>
        <v>1822</v>
      </c>
      <c r="CH204" s="236">
        <f t="shared" ref="CH204:CI204" si="624">CH205</f>
        <v>0</v>
      </c>
      <c r="CI204" s="236">
        <f t="shared" si="624"/>
        <v>0</v>
      </c>
      <c r="CJ204" s="236">
        <f t="shared" ref="CJ204" si="625">CJ205</f>
        <v>0</v>
      </c>
      <c r="CK204" s="236">
        <f t="shared" ref="CK204" si="626">CK205</f>
        <v>0</v>
      </c>
      <c r="CL204" s="236">
        <f t="shared" ref="CL204" si="627">CL205</f>
        <v>0</v>
      </c>
      <c r="CM204" s="236">
        <f t="shared" ref="CM204" si="628">CM205</f>
        <v>0</v>
      </c>
      <c r="CN204" s="236">
        <f t="shared" ref="CN204" si="629">CN205</f>
        <v>0</v>
      </c>
      <c r="CO204" s="191"/>
      <c r="CP204" s="216"/>
      <c r="CS204" s="146"/>
      <c r="CV204" s="146"/>
      <c r="DA204" s="100"/>
      <c r="DB204" s="146"/>
      <c r="DC204" s="146"/>
      <c r="DD204" s="146"/>
    </row>
    <row r="205" spans="1:108" ht="26.25" customHeight="1">
      <c r="A205" s="216"/>
      <c r="B205" s="684" t="s">
        <v>46</v>
      </c>
      <c r="C205" s="192"/>
      <c r="D205" s="192"/>
      <c r="E205" s="191"/>
      <c r="F205" s="191"/>
      <c r="G205" s="191"/>
      <c r="H205" s="191"/>
      <c r="I205" s="191"/>
      <c r="J205" s="681">
        <f>SUM(J206:J206)</f>
        <v>6780</v>
      </c>
      <c r="K205" s="681">
        <f t="shared" ref="K205:BV205" si="630">SUM(K206:K206)</f>
        <v>339</v>
      </c>
      <c r="L205" s="681">
        <f t="shared" si="630"/>
        <v>6441</v>
      </c>
      <c r="M205" s="681">
        <f t="shared" si="630"/>
        <v>0</v>
      </c>
      <c r="N205" s="681">
        <f t="shared" si="630"/>
        <v>0</v>
      </c>
      <c r="O205" s="681" t="e">
        <f t="shared" si="630"/>
        <v>#REF!</v>
      </c>
      <c r="P205" s="681" t="e">
        <f t="shared" si="630"/>
        <v>#REF!</v>
      </c>
      <c r="Q205" s="681" t="e">
        <f t="shared" si="630"/>
        <v>#REF!</v>
      </c>
      <c r="R205" s="681" t="e">
        <f t="shared" si="630"/>
        <v>#REF!</v>
      </c>
      <c r="S205" s="681" t="e">
        <f t="shared" si="630"/>
        <v>#REF!</v>
      </c>
      <c r="T205" s="681" t="e">
        <f t="shared" si="630"/>
        <v>#REF!</v>
      </c>
      <c r="U205" s="681" t="e">
        <f t="shared" si="630"/>
        <v>#REF!</v>
      </c>
      <c r="V205" s="681" t="e">
        <f t="shared" si="630"/>
        <v>#REF!</v>
      </c>
      <c r="W205" s="681" t="e">
        <f t="shared" si="630"/>
        <v>#REF!</v>
      </c>
      <c r="X205" s="681" t="e">
        <f t="shared" si="630"/>
        <v>#REF!</v>
      </c>
      <c r="Y205" s="681" t="e">
        <f t="shared" si="630"/>
        <v>#REF!</v>
      </c>
      <c r="Z205" s="681" t="e">
        <f t="shared" si="630"/>
        <v>#REF!</v>
      </c>
      <c r="AA205" s="681" t="e">
        <f t="shared" si="630"/>
        <v>#REF!</v>
      </c>
      <c r="AB205" s="681" t="e">
        <f t="shared" si="630"/>
        <v>#REF!</v>
      </c>
      <c r="AC205" s="681" t="e">
        <f t="shared" si="630"/>
        <v>#REF!</v>
      </c>
      <c r="AD205" s="681" t="e">
        <f t="shared" si="630"/>
        <v>#REF!</v>
      </c>
      <c r="AE205" s="681" t="e">
        <f t="shared" si="630"/>
        <v>#REF!</v>
      </c>
      <c r="AF205" s="681" t="e">
        <f t="shared" si="630"/>
        <v>#REF!</v>
      </c>
      <c r="AG205" s="681" t="e">
        <f t="shared" si="630"/>
        <v>#REF!</v>
      </c>
      <c r="AH205" s="681" t="e">
        <f t="shared" si="630"/>
        <v>#REF!</v>
      </c>
      <c r="AI205" s="681" t="e">
        <f t="shared" si="630"/>
        <v>#REF!</v>
      </c>
      <c r="AJ205" s="681" t="e">
        <f t="shared" si="630"/>
        <v>#REF!</v>
      </c>
      <c r="AK205" s="681" t="e">
        <f t="shared" si="630"/>
        <v>#REF!</v>
      </c>
      <c r="AL205" s="681" t="e">
        <f t="shared" si="630"/>
        <v>#REF!</v>
      </c>
      <c r="AM205" s="681" t="e">
        <f t="shared" si="630"/>
        <v>#REF!</v>
      </c>
      <c r="AN205" s="681" t="e">
        <f t="shared" si="630"/>
        <v>#REF!</v>
      </c>
      <c r="AO205" s="681" t="e">
        <f t="shared" si="630"/>
        <v>#REF!</v>
      </c>
      <c r="AP205" s="681" t="e">
        <f t="shared" si="630"/>
        <v>#REF!</v>
      </c>
      <c r="AQ205" s="681" t="e">
        <f t="shared" si="630"/>
        <v>#REF!</v>
      </c>
      <c r="AR205" s="681" t="e">
        <f t="shared" si="630"/>
        <v>#REF!</v>
      </c>
      <c r="AS205" s="681" t="e">
        <f t="shared" si="630"/>
        <v>#REF!</v>
      </c>
      <c r="AT205" s="681" t="e">
        <f t="shared" si="630"/>
        <v>#REF!</v>
      </c>
      <c r="AU205" s="681" t="e">
        <f t="shared" si="630"/>
        <v>#REF!</v>
      </c>
      <c r="AV205" s="681" t="e">
        <f t="shared" si="630"/>
        <v>#REF!</v>
      </c>
      <c r="AW205" s="681" t="e">
        <f t="shared" si="630"/>
        <v>#REF!</v>
      </c>
      <c r="AX205" s="681" t="e">
        <f t="shared" si="630"/>
        <v>#REF!</v>
      </c>
      <c r="AY205" s="681" t="e">
        <f t="shared" si="630"/>
        <v>#REF!</v>
      </c>
      <c r="AZ205" s="681" t="e">
        <f t="shared" si="630"/>
        <v>#REF!</v>
      </c>
      <c r="BA205" s="681" t="e">
        <f t="shared" si="630"/>
        <v>#REF!</v>
      </c>
      <c r="BB205" s="681" t="e">
        <f t="shared" si="630"/>
        <v>#REF!</v>
      </c>
      <c r="BC205" s="681" t="e">
        <f t="shared" si="630"/>
        <v>#REF!</v>
      </c>
      <c r="BD205" s="681" t="e">
        <f t="shared" si="630"/>
        <v>#REF!</v>
      </c>
      <c r="BE205" s="681" t="e">
        <f t="shared" si="630"/>
        <v>#REF!</v>
      </c>
      <c r="BF205" s="681" t="e">
        <f t="shared" si="630"/>
        <v>#REF!</v>
      </c>
      <c r="BG205" s="681" t="e">
        <f t="shared" si="630"/>
        <v>#REF!</v>
      </c>
      <c r="BH205" s="681" t="e">
        <f t="shared" si="630"/>
        <v>#REF!</v>
      </c>
      <c r="BI205" s="681" t="e">
        <f t="shared" si="630"/>
        <v>#REF!</v>
      </c>
      <c r="BJ205" s="681" t="e">
        <f t="shared" si="630"/>
        <v>#REF!</v>
      </c>
      <c r="BK205" s="681" t="e">
        <f t="shared" si="630"/>
        <v>#REF!</v>
      </c>
      <c r="BL205" s="681" t="e">
        <f t="shared" si="630"/>
        <v>#REF!</v>
      </c>
      <c r="BM205" s="681" t="e">
        <f t="shared" si="630"/>
        <v>#REF!</v>
      </c>
      <c r="BN205" s="681" t="e">
        <f t="shared" si="630"/>
        <v>#REF!</v>
      </c>
      <c r="BO205" s="681" t="e">
        <f t="shared" si="630"/>
        <v>#REF!</v>
      </c>
      <c r="BP205" s="681" t="e">
        <f t="shared" si="630"/>
        <v>#REF!</v>
      </c>
      <c r="BQ205" s="681" t="e">
        <f t="shared" si="630"/>
        <v>#REF!</v>
      </c>
      <c r="BR205" s="681" t="e">
        <f t="shared" si="630"/>
        <v>#REF!</v>
      </c>
      <c r="BS205" s="681" t="e">
        <f t="shared" si="630"/>
        <v>#REF!</v>
      </c>
      <c r="BT205" s="681" t="e">
        <f t="shared" si="630"/>
        <v>#REF!</v>
      </c>
      <c r="BU205" s="681" t="e">
        <f t="shared" si="630"/>
        <v>#REF!</v>
      </c>
      <c r="BV205" s="681" t="e">
        <f t="shared" si="630"/>
        <v>#REF!</v>
      </c>
      <c r="BW205" s="681" t="e">
        <f t="shared" ref="BW205:CI205" si="631">SUM(BW206:BW206)</f>
        <v>#REF!</v>
      </c>
      <c r="BX205" s="681">
        <f t="shared" si="631"/>
        <v>4850</v>
      </c>
      <c r="BY205" s="681">
        <f t="shared" si="631"/>
        <v>231</v>
      </c>
      <c r="BZ205" s="681">
        <f t="shared" si="631"/>
        <v>4619</v>
      </c>
      <c r="CA205" s="681">
        <f t="shared" si="631"/>
        <v>0</v>
      </c>
      <c r="CB205" s="681">
        <f t="shared" si="631"/>
        <v>0</v>
      </c>
      <c r="CC205" s="681" t="e">
        <f t="shared" si="631"/>
        <v>#REF!</v>
      </c>
      <c r="CD205" s="681" t="e">
        <f t="shared" si="631"/>
        <v>#REF!</v>
      </c>
      <c r="CE205" s="681">
        <f t="shared" si="631"/>
        <v>1930</v>
      </c>
      <c r="CF205" s="681">
        <f t="shared" si="631"/>
        <v>108</v>
      </c>
      <c r="CG205" s="681">
        <f t="shared" si="631"/>
        <v>1822</v>
      </c>
      <c r="CH205" s="681">
        <f t="shared" si="631"/>
        <v>0</v>
      </c>
      <c r="CI205" s="681">
        <f t="shared" si="631"/>
        <v>0</v>
      </c>
      <c r="CJ205" s="100"/>
      <c r="CK205" s="441"/>
      <c r="CL205" s="441"/>
      <c r="CM205" s="441"/>
      <c r="CN205" s="441"/>
      <c r="CO205" s="191"/>
      <c r="CP205" s="216"/>
      <c r="CS205" s="146"/>
      <c r="CV205" s="146"/>
      <c r="DA205" s="100"/>
      <c r="DB205" s="146"/>
      <c r="DC205" s="146"/>
      <c r="DD205" s="146"/>
    </row>
    <row r="206" spans="1:108" ht="45.75" customHeight="1">
      <c r="A206" s="676"/>
      <c r="B206" s="685" t="s">
        <v>753</v>
      </c>
      <c r="C206" s="686" t="s">
        <v>754</v>
      </c>
      <c r="D206" s="192"/>
      <c r="E206" s="191"/>
      <c r="F206" s="191"/>
      <c r="G206" s="191"/>
      <c r="H206" s="686" t="s">
        <v>61</v>
      </c>
      <c r="I206" s="686" t="s">
        <v>755</v>
      </c>
      <c r="J206" s="218">
        <v>6780</v>
      </c>
      <c r="K206" s="218">
        <v>339</v>
      </c>
      <c r="L206" s="218">
        <v>6441</v>
      </c>
      <c r="M206" s="218"/>
      <c r="N206" s="218"/>
      <c r="O206" s="218" t="e">
        <f>#REF!</f>
        <v>#REF!</v>
      </c>
      <c r="P206" s="218" t="e">
        <f>#REF!</f>
        <v>#REF!</v>
      </c>
      <c r="Q206" s="218" t="e">
        <f>#REF!</f>
        <v>#REF!</v>
      </c>
      <c r="R206" s="218" t="e">
        <f>#REF!</f>
        <v>#REF!</v>
      </c>
      <c r="S206" s="218" t="e">
        <f>#REF!</f>
        <v>#REF!</v>
      </c>
      <c r="T206" s="218" t="e">
        <f>#REF!</f>
        <v>#REF!</v>
      </c>
      <c r="U206" s="218" t="e">
        <f>#REF!</f>
        <v>#REF!</v>
      </c>
      <c r="V206" s="218" t="e">
        <f>#REF!</f>
        <v>#REF!</v>
      </c>
      <c r="W206" s="218" t="e">
        <f>#REF!</f>
        <v>#REF!</v>
      </c>
      <c r="X206" s="218" t="e">
        <f>#REF!</f>
        <v>#REF!</v>
      </c>
      <c r="Y206" s="218" t="e">
        <f>#REF!</f>
        <v>#REF!</v>
      </c>
      <c r="Z206" s="218" t="e">
        <f>#REF!</f>
        <v>#REF!</v>
      </c>
      <c r="AA206" s="218" t="e">
        <f>#REF!</f>
        <v>#REF!</v>
      </c>
      <c r="AB206" s="218" t="e">
        <f>#REF!</f>
        <v>#REF!</v>
      </c>
      <c r="AC206" s="218" t="e">
        <f>#REF!</f>
        <v>#REF!</v>
      </c>
      <c r="AD206" s="218" t="e">
        <f>#REF!</f>
        <v>#REF!</v>
      </c>
      <c r="AE206" s="218" t="e">
        <f>#REF!</f>
        <v>#REF!</v>
      </c>
      <c r="AF206" s="218" t="e">
        <f>#REF!</f>
        <v>#REF!</v>
      </c>
      <c r="AG206" s="218" t="e">
        <f>#REF!</f>
        <v>#REF!</v>
      </c>
      <c r="AH206" s="218" t="e">
        <f>#REF!</f>
        <v>#REF!</v>
      </c>
      <c r="AI206" s="218" t="e">
        <f>#REF!</f>
        <v>#REF!</v>
      </c>
      <c r="AJ206" s="218" t="e">
        <f>#REF!</f>
        <v>#REF!</v>
      </c>
      <c r="AK206" s="218" t="e">
        <f>#REF!</f>
        <v>#REF!</v>
      </c>
      <c r="AL206" s="218" t="e">
        <f>#REF!</f>
        <v>#REF!</v>
      </c>
      <c r="AM206" s="218" t="e">
        <f>#REF!</f>
        <v>#REF!</v>
      </c>
      <c r="AN206" s="218" t="e">
        <f>#REF!</f>
        <v>#REF!</v>
      </c>
      <c r="AO206" s="218" t="e">
        <f>#REF!</f>
        <v>#REF!</v>
      </c>
      <c r="AP206" s="218" t="e">
        <f>#REF!</f>
        <v>#REF!</v>
      </c>
      <c r="AQ206" s="218" t="e">
        <f>#REF!</f>
        <v>#REF!</v>
      </c>
      <c r="AR206" s="218" t="e">
        <f>#REF!</f>
        <v>#REF!</v>
      </c>
      <c r="AS206" s="218" t="e">
        <f>#REF!</f>
        <v>#REF!</v>
      </c>
      <c r="AT206" s="218" t="e">
        <f>#REF!</f>
        <v>#REF!</v>
      </c>
      <c r="AU206" s="218" t="e">
        <f>#REF!</f>
        <v>#REF!</v>
      </c>
      <c r="AV206" s="218" t="e">
        <f>#REF!</f>
        <v>#REF!</v>
      </c>
      <c r="AW206" s="218" t="e">
        <f>#REF!</f>
        <v>#REF!</v>
      </c>
      <c r="AX206" s="218" t="e">
        <f>#REF!</f>
        <v>#REF!</v>
      </c>
      <c r="AY206" s="218" t="e">
        <f>#REF!</f>
        <v>#REF!</v>
      </c>
      <c r="AZ206" s="218" t="e">
        <f>#REF!</f>
        <v>#REF!</v>
      </c>
      <c r="BA206" s="218" t="e">
        <f>#REF!</f>
        <v>#REF!</v>
      </c>
      <c r="BB206" s="218" t="e">
        <f>#REF!</f>
        <v>#REF!</v>
      </c>
      <c r="BC206" s="218" t="e">
        <f>#REF!</f>
        <v>#REF!</v>
      </c>
      <c r="BD206" s="218" t="e">
        <f>#REF!</f>
        <v>#REF!</v>
      </c>
      <c r="BE206" s="218" t="e">
        <f>#REF!</f>
        <v>#REF!</v>
      </c>
      <c r="BF206" s="218" t="e">
        <f>#REF!</f>
        <v>#REF!</v>
      </c>
      <c r="BG206" s="218" t="e">
        <f>#REF!</f>
        <v>#REF!</v>
      </c>
      <c r="BH206" s="218" t="e">
        <f>#REF!</f>
        <v>#REF!</v>
      </c>
      <c r="BI206" s="218" t="e">
        <f>#REF!</f>
        <v>#REF!</v>
      </c>
      <c r="BJ206" s="218" t="e">
        <f>#REF!</f>
        <v>#REF!</v>
      </c>
      <c r="BK206" s="218" t="e">
        <f>#REF!</f>
        <v>#REF!</v>
      </c>
      <c r="BL206" s="218" t="e">
        <f>#REF!</f>
        <v>#REF!</v>
      </c>
      <c r="BM206" s="218" t="e">
        <f>#REF!</f>
        <v>#REF!</v>
      </c>
      <c r="BN206" s="218" t="e">
        <f>#REF!</f>
        <v>#REF!</v>
      </c>
      <c r="BO206" s="218" t="e">
        <f>#REF!</f>
        <v>#REF!</v>
      </c>
      <c r="BP206" s="218" t="e">
        <f>#REF!</f>
        <v>#REF!</v>
      </c>
      <c r="BQ206" s="218" t="e">
        <f>#REF!</f>
        <v>#REF!</v>
      </c>
      <c r="BR206" s="218" t="e">
        <f>#REF!</f>
        <v>#REF!</v>
      </c>
      <c r="BS206" s="218" t="e">
        <f>#REF!</f>
        <v>#REF!</v>
      </c>
      <c r="BT206" s="218" t="e">
        <f>#REF!</f>
        <v>#REF!</v>
      </c>
      <c r="BU206" s="218" t="e">
        <f>#REF!</f>
        <v>#REF!</v>
      </c>
      <c r="BV206" s="218" t="e">
        <f>#REF!</f>
        <v>#REF!</v>
      </c>
      <c r="BW206" s="218" t="e">
        <f>#REF!</f>
        <v>#REF!</v>
      </c>
      <c r="BX206" s="218">
        <v>4850</v>
      </c>
      <c r="BY206" s="218">
        <v>231</v>
      </c>
      <c r="BZ206" s="218">
        <v>4619</v>
      </c>
      <c r="CA206" s="218"/>
      <c r="CB206" s="218"/>
      <c r="CC206" s="218" t="e">
        <f>#REF!</f>
        <v>#REF!</v>
      </c>
      <c r="CD206" s="218" t="e">
        <f>#REF!</f>
        <v>#REF!</v>
      </c>
      <c r="CE206" s="218">
        <v>1930</v>
      </c>
      <c r="CF206" s="218">
        <v>108</v>
      </c>
      <c r="CG206" s="218">
        <v>1822</v>
      </c>
      <c r="CH206" s="218"/>
      <c r="CI206" s="218"/>
      <c r="CJ206" s="218" t="e">
        <f>#REF!</f>
        <v>#REF!</v>
      </c>
      <c r="CK206" s="218" t="e">
        <f>#REF!</f>
        <v>#REF!</v>
      </c>
      <c r="CL206" s="218" t="e">
        <f>#REF!</f>
        <v>#REF!</v>
      </c>
      <c r="CM206" s="218" t="e">
        <f>#REF!</f>
        <v>#REF!</v>
      </c>
      <c r="CN206" s="218" t="e">
        <f>#REF!</f>
        <v>#REF!</v>
      </c>
      <c r="CO206" s="677" t="s">
        <v>233</v>
      </c>
      <c r="CP206" s="216"/>
      <c r="CS206" s="146"/>
      <c r="CV206" s="146"/>
      <c r="DA206" s="100"/>
      <c r="DB206" s="146"/>
      <c r="DC206" s="146"/>
      <c r="DD206" s="146"/>
    </row>
    <row r="207" spans="1:108" ht="88.5" customHeight="1">
      <c r="A207" s="687" t="s">
        <v>50</v>
      </c>
      <c r="B207" s="671" t="s">
        <v>746</v>
      </c>
      <c r="C207" s="688"/>
      <c r="D207" s="192"/>
      <c r="E207" s="191"/>
      <c r="F207" s="191"/>
      <c r="G207" s="191"/>
      <c r="H207" s="688"/>
      <c r="I207" s="191"/>
      <c r="J207" s="236">
        <f>J208</f>
        <v>12000</v>
      </c>
      <c r="K207" s="236">
        <f t="shared" ref="K207:BV207" si="632">K208</f>
        <v>572</v>
      </c>
      <c r="L207" s="236">
        <f t="shared" si="632"/>
        <v>11428</v>
      </c>
      <c r="M207" s="236">
        <f t="shared" si="632"/>
        <v>0</v>
      </c>
      <c r="N207" s="236">
        <f t="shared" si="632"/>
        <v>0</v>
      </c>
      <c r="O207" s="236">
        <f t="shared" si="632"/>
        <v>0</v>
      </c>
      <c r="P207" s="236">
        <f t="shared" si="632"/>
        <v>0</v>
      </c>
      <c r="Q207" s="236">
        <f t="shared" si="632"/>
        <v>0</v>
      </c>
      <c r="R207" s="236">
        <f t="shared" si="632"/>
        <v>0</v>
      </c>
      <c r="S207" s="236">
        <f t="shared" si="632"/>
        <v>0</v>
      </c>
      <c r="T207" s="236">
        <f t="shared" si="632"/>
        <v>0</v>
      </c>
      <c r="U207" s="236">
        <f t="shared" si="632"/>
        <v>0</v>
      </c>
      <c r="V207" s="236">
        <f t="shared" si="632"/>
        <v>0</v>
      </c>
      <c r="W207" s="236">
        <f t="shared" si="632"/>
        <v>0</v>
      </c>
      <c r="X207" s="236">
        <f t="shared" si="632"/>
        <v>0</v>
      </c>
      <c r="Y207" s="236">
        <f t="shared" si="632"/>
        <v>0</v>
      </c>
      <c r="Z207" s="236">
        <f t="shared" si="632"/>
        <v>0</v>
      </c>
      <c r="AA207" s="236">
        <f t="shared" si="632"/>
        <v>0</v>
      </c>
      <c r="AB207" s="236">
        <f t="shared" si="632"/>
        <v>0</v>
      </c>
      <c r="AC207" s="236">
        <f t="shared" si="632"/>
        <v>0</v>
      </c>
      <c r="AD207" s="236">
        <f t="shared" si="632"/>
        <v>0</v>
      </c>
      <c r="AE207" s="236">
        <f t="shared" si="632"/>
        <v>0</v>
      </c>
      <c r="AF207" s="236">
        <f t="shared" si="632"/>
        <v>0</v>
      </c>
      <c r="AG207" s="236">
        <f t="shared" si="632"/>
        <v>0</v>
      </c>
      <c r="AH207" s="236">
        <f t="shared" si="632"/>
        <v>0</v>
      </c>
      <c r="AI207" s="236">
        <f t="shared" si="632"/>
        <v>0</v>
      </c>
      <c r="AJ207" s="236">
        <f t="shared" si="632"/>
        <v>0</v>
      </c>
      <c r="AK207" s="236">
        <f t="shared" si="632"/>
        <v>0</v>
      </c>
      <c r="AL207" s="236">
        <f t="shared" si="632"/>
        <v>0</v>
      </c>
      <c r="AM207" s="236">
        <f t="shared" si="632"/>
        <v>0</v>
      </c>
      <c r="AN207" s="236">
        <f t="shared" si="632"/>
        <v>0</v>
      </c>
      <c r="AO207" s="236">
        <f t="shared" si="632"/>
        <v>0</v>
      </c>
      <c r="AP207" s="236">
        <f t="shared" si="632"/>
        <v>0</v>
      </c>
      <c r="AQ207" s="236">
        <f t="shared" si="632"/>
        <v>0</v>
      </c>
      <c r="AR207" s="236">
        <f t="shared" si="632"/>
        <v>0</v>
      </c>
      <c r="AS207" s="236">
        <f t="shared" si="632"/>
        <v>0</v>
      </c>
      <c r="AT207" s="236">
        <f t="shared" si="632"/>
        <v>0</v>
      </c>
      <c r="AU207" s="236">
        <f t="shared" si="632"/>
        <v>0</v>
      </c>
      <c r="AV207" s="236">
        <f t="shared" si="632"/>
        <v>0</v>
      </c>
      <c r="AW207" s="236">
        <f t="shared" si="632"/>
        <v>0</v>
      </c>
      <c r="AX207" s="236">
        <f t="shared" si="632"/>
        <v>0</v>
      </c>
      <c r="AY207" s="236">
        <f t="shared" si="632"/>
        <v>0</v>
      </c>
      <c r="AZ207" s="236">
        <f t="shared" si="632"/>
        <v>0</v>
      </c>
      <c r="BA207" s="236">
        <f t="shared" si="632"/>
        <v>0</v>
      </c>
      <c r="BB207" s="236">
        <f t="shared" si="632"/>
        <v>0</v>
      </c>
      <c r="BC207" s="236">
        <f t="shared" si="632"/>
        <v>0</v>
      </c>
      <c r="BD207" s="236">
        <f t="shared" si="632"/>
        <v>0</v>
      </c>
      <c r="BE207" s="236">
        <f t="shared" si="632"/>
        <v>0</v>
      </c>
      <c r="BF207" s="236">
        <f t="shared" si="632"/>
        <v>0</v>
      </c>
      <c r="BG207" s="236">
        <f t="shared" si="632"/>
        <v>0</v>
      </c>
      <c r="BH207" s="236">
        <f t="shared" si="632"/>
        <v>0</v>
      </c>
      <c r="BI207" s="236">
        <f t="shared" si="632"/>
        <v>0</v>
      </c>
      <c r="BJ207" s="236">
        <f t="shared" si="632"/>
        <v>0</v>
      </c>
      <c r="BK207" s="236">
        <f t="shared" si="632"/>
        <v>0</v>
      </c>
      <c r="BL207" s="236">
        <f t="shared" si="632"/>
        <v>0</v>
      </c>
      <c r="BM207" s="236">
        <f t="shared" si="632"/>
        <v>0</v>
      </c>
      <c r="BN207" s="236">
        <f t="shared" si="632"/>
        <v>0</v>
      </c>
      <c r="BO207" s="236">
        <f t="shared" si="632"/>
        <v>0</v>
      </c>
      <c r="BP207" s="236">
        <f t="shared" si="632"/>
        <v>0</v>
      </c>
      <c r="BQ207" s="236">
        <f t="shared" si="632"/>
        <v>0</v>
      </c>
      <c r="BR207" s="236">
        <f t="shared" si="632"/>
        <v>0</v>
      </c>
      <c r="BS207" s="236">
        <f t="shared" si="632"/>
        <v>0</v>
      </c>
      <c r="BT207" s="236">
        <f t="shared" si="632"/>
        <v>0</v>
      </c>
      <c r="BU207" s="236">
        <f t="shared" si="632"/>
        <v>0</v>
      </c>
      <c r="BV207" s="236">
        <f t="shared" si="632"/>
        <v>0</v>
      </c>
      <c r="BW207" s="236">
        <f t="shared" ref="BW207:CE207" si="633">BW208</f>
        <v>0</v>
      </c>
      <c r="BX207" s="236">
        <f t="shared" si="633"/>
        <v>5234</v>
      </c>
      <c r="BY207" s="236">
        <f t="shared" si="633"/>
        <v>249</v>
      </c>
      <c r="BZ207" s="236">
        <f t="shared" si="633"/>
        <v>4985</v>
      </c>
      <c r="CA207" s="236">
        <f t="shared" si="633"/>
        <v>0</v>
      </c>
      <c r="CB207" s="236">
        <f t="shared" si="633"/>
        <v>0</v>
      </c>
      <c r="CC207" s="236">
        <f t="shared" si="633"/>
        <v>0</v>
      </c>
      <c r="CD207" s="236">
        <f t="shared" si="633"/>
        <v>0</v>
      </c>
      <c r="CE207" s="236">
        <f t="shared" si="633"/>
        <v>6766</v>
      </c>
      <c r="CF207" s="236">
        <f>CF208</f>
        <v>323</v>
      </c>
      <c r="CG207" s="236">
        <f t="shared" ref="CG207" si="634">CG208</f>
        <v>6443</v>
      </c>
      <c r="CH207" s="236">
        <f t="shared" ref="CH207:CI207" si="635">CH208</f>
        <v>0</v>
      </c>
      <c r="CI207" s="236">
        <f t="shared" si="635"/>
        <v>0</v>
      </c>
      <c r="CJ207" s="218"/>
      <c r="CK207" s="218"/>
      <c r="CL207" s="218"/>
      <c r="CM207" s="218"/>
      <c r="CN207" s="218"/>
      <c r="CO207" s="191"/>
      <c r="CP207" s="216"/>
      <c r="CS207" s="146"/>
      <c r="CV207" s="146"/>
      <c r="DA207" s="100"/>
      <c r="DB207" s="146"/>
      <c r="DC207" s="146"/>
      <c r="DD207" s="146"/>
    </row>
    <row r="208" spans="1:108" ht="34.5" customHeight="1">
      <c r="A208" s="676"/>
      <c r="B208" s="675" t="s">
        <v>46</v>
      </c>
      <c r="C208" s="679"/>
      <c r="D208" s="192"/>
      <c r="E208" s="191"/>
      <c r="F208" s="191"/>
      <c r="G208" s="191"/>
      <c r="H208" s="679"/>
      <c r="I208" s="191"/>
      <c r="J208" s="243">
        <f>SUM(J209:J210)</f>
        <v>12000</v>
      </c>
      <c r="K208" s="243">
        <f t="shared" ref="K208:BV208" si="636">SUM(K209:K210)</f>
        <v>572</v>
      </c>
      <c r="L208" s="243">
        <f t="shared" si="636"/>
        <v>11428</v>
      </c>
      <c r="M208" s="243">
        <f t="shared" si="636"/>
        <v>0</v>
      </c>
      <c r="N208" s="243">
        <f t="shared" si="636"/>
        <v>0</v>
      </c>
      <c r="O208" s="243">
        <f t="shared" si="636"/>
        <v>0</v>
      </c>
      <c r="P208" s="243">
        <f t="shared" si="636"/>
        <v>0</v>
      </c>
      <c r="Q208" s="243">
        <f t="shared" si="636"/>
        <v>0</v>
      </c>
      <c r="R208" s="243">
        <f t="shared" si="636"/>
        <v>0</v>
      </c>
      <c r="S208" s="243">
        <f t="shared" si="636"/>
        <v>0</v>
      </c>
      <c r="T208" s="243">
        <f t="shared" si="636"/>
        <v>0</v>
      </c>
      <c r="U208" s="243">
        <f t="shared" si="636"/>
        <v>0</v>
      </c>
      <c r="V208" s="243">
        <f t="shared" si="636"/>
        <v>0</v>
      </c>
      <c r="W208" s="243">
        <f t="shared" si="636"/>
        <v>0</v>
      </c>
      <c r="X208" s="243">
        <f t="shared" si="636"/>
        <v>0</v>
      </c>
      <c r="Y208" s="243">
        <f t="shared" si="636"/>
        <v>0</v>
      </c>
      <c r="Z208" s="243">
        <f t="shared" si="636"/>
        <v>0</v>
      </c>
      <c r="AA208" s="243">
        <f t="shared" si="636"/>
        <v>0</v>
      </c>
      <c r="AB208" s="243">
        <f t="shared" si="636"/>
        <v>0</v>
      </c>
      <c r="AC208" s="243">
        <f t="shared" si="636"/>
        <v>0</v>
      </c>
      <c r="AD208" s="243">
        <f t="shared" si="636"/>
        <v>0</v>
      </c>
      <c r="AE208" s="243">
        <f t="shared" si="636"/>
        <v>0</v>
      </c>
      <c r="AF208" s="243">
        <f t="shared" si="636"/>
        <v>0</v>
      </c>
      <c r="AG208" s="243">
        <f t="shared" si="636"/>
        <v>0</v>
      </c>
      <c r="AH208" s="243">
        <f t="shared" si="636"/>
        <v>0</v>
      </c>
      <c r="AI208" s="243">
        <f t="shared" si="636"/>
        <v>0</v>
      </c>
      <c r="AJ208" s="243">
        <f t="shared" si="636"/>
        <v>0</v>
      </c>
      <c r="AK208" s="243">
        <f t="shared" si="636"/>
        <v>0</v>
      </c>
      <c r="AL208" s="243">
        <f t="shared" si="636"/>
        <v>0</v>
      </c>
      <c r="AM208" s="243">
        <f t="shared" si="636"/>
        <v>0</v>
      </c>
      <c r="AN208" s="243">
        <f t="shared" si="636"/>
        <v>0</v>
      </c>
      <c r="AO208" s="243">
        <f t="shared" si="636"/>
        <v>0</v>
      </c>
      <c r="AP208" s="243">
        <f t="shared" si="636"/>
        <v>0</v>
      </c>
      <c r="AQ208" s="243">
        <f t="shared" si="636"/>
        <v>0</v>
      </c>
      <c r="AR208" s="243">
        <f t="shared" si="636"/>
        <v>0</v>
      </c>
      <c r="AS208" s="243">
        <f t="shared" si="636"/>
        <v>0</v>
      </c>
      <c r="AT208" s="243">
        <f t="shared" si="636"/>
        <v>0</v>
      </c>
      <c r="AU208" s="243">
        <f t="shared" si="636"/>
        <v>0</v>
      </c>
      <c r="AV208" s="243">
        <f t="shared" si="636"/>
        <v>0</v>
      </c>
      <c r="AW208" s="243">
        <f t="shared" si="636"/>
        <v>0</v>
      </c>
      <c r="AX208" s="243">
        <f t="shared" si="636"/>
        <v>0</v>
      </c>
      <c r="AY208" s="243">
        <f t="shared" si="636"/>
        <v>0</v>
      </c>
      <c r="AZ208" s="243">
        <f t="shared" si="636"/>
        <v>0</v>
      </c>
      <c r="BA208" s="243">
        <f t="shared" si="636"/>
        <v>0</v>
      </c>
      <c r="BB208" s="243">
        <f t="shared" si="636"/>
        <v>0</v>
      </c>
      <c r="BC208" s="243">
        <f t="shared" si="636"/>
        <v>0</v>
      </c>
      <c r="BD208" s="243">
        <f t="shared" si="636"/>
        <v>0</v>
      </c>
      <c r="BE208" s="243">
        <f t="shared" si="636"/>
        <v>0</v>
      </c>
      <c r="BF208" s="243">
        <f t="shared" si="636"/>
        <v>0</v>
      </c>
      <c r="BG208" s="243">
        <f t="shared" si="636"/>
        <v>0</v>
      </c>
      <c r="BH208" s="243">
        <f t="shared" si="636"/>
        <v>0</v>
      </c>
      <c r="BI208" s="243">
        <f t="shared" si="636"/>
        <v>0</v>
      </c>
      <c r="BJ208" s="243">
        <f t="shared" si="636"/>
        <v>0</v>
      </c>
      <c r="BK208" s="243">
        <f t="shared" si="636"/>
        <v>0</v>
      </c>
      <c r="BL208" s="243">
        <f t="shared" si="636"/>
        <v>0</v>
      </c>
      <c r="BM208" s="243">
        <f t="shared" si="636"/>
        <v>0</v>
      </c>
      <c r="BN208" s="243">
        <f t="shared" si="636"/>
        <v>0</v>
      </c>
      <c r="BO208" s="243">
        <f t="shared" si="636"/>
        <v>0</v>
      </c>
      <c r="BP208" s="243">
        <f t="shared" si="636"/>
        <v>0</v>
      </c>
      <c r="BQ208" s="243">
        <f t="shared" si="636"/>
        <v>0</v>
      </c>
      <c r="BR208" s="243">
        <f t="shared" si="636"/>
        <v>0</v>
      </c>
      <c r="BS208" s="243">
        <f t="shared" si="636"/>
        <v>0</v>
      </c>
      <c r="BT208" s="243">
        <f t="shared" si="636"/>
        <v>0</v>
      </c>
      <c r="BU208" s="243">
        <f t="shared" si="636"/>
        <v>0</v>
      </c>
      <c r="BV208" s="243">
        <f t="shared" si="636"/>
        <v>0</v>
      </c>
      <c r="BW208" s="243">
        <f t="shared" ref="BW208:BZ208" si="637">SUM(BW209:BW210)</f>
        <v>0</v>
      </c>
      <c r="BX208" s="243">
        <f t="shared" si="637"/>
        <v>5234</v>
      </c>
      <c r="BY208" s="243">
        <f t="shared" si="637"/>
        <v>249</v>
      </c>
      <c r="BZ208" s="243">
        <f t="shared" si="637"/>
        <v>4985</v>
      </c>
      <c r="CA208" s="243">
        <f>SUM(CA209:CA210)</f>
        <v>0</v>
      </c>
      <c r="CB208" s="243">
        <f t="shared" ref="CB208" si="638">SUM(CB209:CB210)</f>
        <v>0</v>
      </c>
      <c r="CC208" s="243">
        <f t="shared" ref="CC208" si="639">SUM(CC209:CC210)</f>
        <v>0</v>
      </c>
      <c r="CD208" s="243">
        <f t="shared" ref="CD208" si="640">SUM(CD209:CD210)</f>
        <v>0</v>
      </c>
      <c r="CE208" s="243">
        <f t="shared" ref="CE208" si="641">SUM(CE209:CE210)</f>
        <v>6766</v>
      </c>
      <c r="CF208" s="243">
        <f t="shared" ref="CF208" si="642">SUM(CF209:CF210)</f>
        <v>323</v>
      </c>
      <c r="CG208" s="243">
        <f t="shared" ref="CG208" si="643">SUM(CG209:CG210)</f>
        <v>6443</v>
      </c>
      <c r="CH208" s="243">
        <f t="shared" ref="CH208:CI208" si="644">SUM(CH209:CH210)</f>
        <v>0</v>
      </c>
      <c r="CI208" s="243">
        <f t="shared" si="644"/>
        <v>0</v>
      </c>
      <c r="CJ208" s="218"/>
      <c r="CK208" s="218"/>
      <c r="CL208" s="218"/>
      <c r="CM208" s="218"/>
      <c r="CN208" s="218"/>
      <c r="CO208" s="191"/>
      <c r="CP208" s="216"/>
      <c r="CS208" s="146"/>
      <c r="CV208" s="146"/>
      <c r="DA208" s="100"/>
      <c r="DB208" s="146"/>
      <c r="DC208" s="146"/>
      <c r="DD208" s="146"/>
    </row>
    <row r="209" spans="1:108" ht="97.5" customHeight="1">
      <c r="A209" s="676"/>
      <c r="B209" s="678" t="s">
        <v>747</v>
      </c>
      <c r="C209" s="679" t="s">
        <v>748</v>
      </c>
      <c r="D209" s="192"/>
      <c r="E209" s="191"/>
      <c r="F209" s="191"/>
      <c r="G209" s="191"/>
      <c r="H209" s="679" t="s">
        <v>709</v>
      </c>
      <c r="I209" s="678" t="s">
        <v>1148</v>
      </c>
      <c r="J209" s="689">
        <v>6000</v>
      </c>
      <c r="K209" s="218">
        <v>286</v>
      </c>
      <c r="L209" s="218">
        <v>5714</v>
      </c>
      <c r="M209" s="218"/>
      <c r="N209" s="218"/>
      <c r="O209" s="218"/>
      <c r="P209" s="218"/>
      <c r="Q209" s="218"/>
      <c r="R209" s="218"/>
      <c r="S209" s="218"/>
      <c r="T209" s="218"/>
      <c r="U209" s="218"/>
      <c r="V209" s="218"/>
      <c r="W209" s="218"/>
      <c r="X209" s="218"/>
      <c r="Y209" s="218"/>
      <c r="Z209" s="218"/>
      <c r="AA209" s="218"/>
      <c r="AB209" s="218"/>
      <c r="AC209" s="218"/>
      <c r="AD209" s="300"/>
      <c r="AE209" s="218"/>
      <c r="AF209" s="218"/>
      <c r="AG209" s="218"/>
      <c r="AH209" s="218"/>
      <c r="AI209" s="218"/>
      <c r="AJ209" s="218"/>
      <c r="AK209" s="218"/>
      <c r="AL209" s="218"/>
      <c r="AM209" s="218"/>
      <c r="AN209" s="218"/>
      <c r="AO209" s="218"/>
      <c r="AP209" s="218"/>
      <c r="AQ209" s="218"/>
      <c r="AR209" s="218"/>
      <c r="AS209" s="218"/>
      <c r="AT209" s="218"/>
      <c r="AU209" s="218"/>
      <c r="AV209" s="218"/>
      <c r="AW209" s="218"/>
      <c r="AX209" s="218"/>
      <c r="AY209" s="218"/>
      <c r="AZ209" s="218"/>
      <c r="BA209" s="218"/>
      <c r="BB209" s="218"/>
      <c r="BC209" s="218"/>
      <c r="BD209" s="218"/>
      <c r="BE209" s="218"/>
      <c r="BF209" s="218"/>
      <c r="BG209" s="218"/>
      <c r="BH209" s="218"/>
      <c r="BI209" s="218"/>
      <c r="BJ209" s="218"/>
      <c r="BK209" s="218"/>
      <c r="BL209" s="218"/>
      <c r="BM209" s="218"/>
      <c r="BN209" s="218"/>
      <c r="BO209" s="218"/>
      <c r="BP209" s="218"/>
      <c r="BQ209" s="218"/>
      <c r="BR209" s="218"/>
      <c r="BS209" s="218"/>
      <c r="BT209" s="218"/>
      <c r="BU209" s="218"/>
      <c r="BV209" s="218"/>
      <c r="BW209" s="218"/>
      <c r="BX209" s="218">
        <v>2900</v>
      </c>
      <c r="BY209" s="218">
        <v>138</v>
      </c>
      <c r="BZ209" s="218">
        <v>2762</v>
      </c>
      <c r="CA209" s="218"/>
      <c r="CB209" s="218"/>
      <c r="CC209" s="218"/>
      <c r="CD209" s="218"/>
      <c r="CE209" s="218">
        <v>3100</v>
      </c>
      <c r="CF209" s="218">
        <v>148</v>
      </c>
      <c r="CG209" s="218">
        <v>2952</v>
      </c>
      <c r="CH209" s="218"/>
      <c r="CI209" s="218"/>
      <c r="CJ209" s="218"/>
      <c r="CK209" s="218"/>
      <c r="CL209" s="218"/>
      <c r="CM209" s="218"/>
      <c r="CN209" s="218"/>
      <c r="CO209" s="677" t="s">
        <v>454</v>
      </c>
      <c r="CP209" s="216"/>
      <c r="CS209" s="146"/>
      <c r="CV209" s="146"/>
      <c r="DA209" s="100"/>
      <c r="DB209" s="146"/>
      <c r="DC209" s="146"/>
      <c r="DD209" s="146"/>
    </row>
    <row r="210" spans="1:108" ht="99" customHeight="1">
      <c r="A210" s="676"/>
      <c r="B210" s="678" t="s">
        <v>749</v>
      </c>
      <c r="C210" s="679" t="s">
        <v>750</v>
      </c>
      <c r="D210" s="192"/>
      <c r="E210" s="191"/>
      <c r="F210" s="191"/>
      <c r="G210" s="191"/>
      <c r="H210" s="679" t="s">
        <v>709</v>
      </c>
      <c r="I210" s="678" t="s">
        <v>1147</v>
      </c>
      <c r="J210" s="689">
        <v>6000</v>
      </c>
      <c r="K210" s="218">
        <v>286</v>
      </c>
      <c r="L210" s="218">
        <v>5714</v>
      </c>
      <c r="M210" s="218"/>
      <c r="N210" s="218"/>
      <c r="O210" s="218"/>
      <c r="P210" s="218"/>
      <c r="Q210" s="218"/>
      <c r="R210" s="218"/>
      <c r="S210" s="218"/>
      <c r="T210" s="218"/>
      <c r="U210" s="218"/>
      <c r="V210" s="218"/>
      <c r="W210" s="218"/>
      <c r="X210" s="218"/>
      <c r="Y210" s="218"/>
      <c r="Z210" s="218"/>
      <c r="AA210" s="218"/>
      <c r="AB210" s="218"/>
      <c r="AC210" s="218"/>
      <c r="AD210" s="300"/>
      <c r="AE210" s="218"/>
      <c r="AF210" s="218"/>
      <c r="AG210" s="218"/>
      <c r="AH210" s="218"/>
      <c r="AI210" s="218"/>
      <c r="AJ210" s="218"/>
      <c r="AK210" s="218"/>
      <c r="AL210" s="218"/>
      <c r="AM210" s="218"/>
      <c r="AN210" s="218"/>
      <c r="AO210" s="218"/>
      <c r="AP210" s="218"/>
      <c r="AQ210" s="218"/>
      <c r="AR210" s="218"/>
      <c r="AS210" s="218"/>
      <c r="AT210" s="218"/>
      <c r="AU210" s="218"/>
      <c r="AV210" s="218"/>
      <c r="AW210" s="218"/>
      <c r="AX210" s="218"/>
      <c r="AY210" s="218"/>
      <c r="AZ210" s="218"/>
      <c r="BA210" s="218"/>
      <c r="BB210" s="218"/>
      <c r="BC210" s="218"/>
      <c r="BD210" s="218"/>
      <c r="BE210" s="218"/>
      <c r="BF210" s="218"/>
      <c r="BG210" s="218"/>
      <c r="BH210" s="218"/>
      <c r="BI210" s="218"/>
      <c r="BJ210" s="218"/>
      <c r="BK210" s="218"/>
      <c r="BL210" s="218"/>
      <c r="BM210" s="218"/>
      <c r="BN210" s="218"/>
      <c r="BO210" s="218"/>
      <c r="BP210" s="218"/>
      <c r="BQ210" s="218"/>
      <c r="BR210" s="218"/>
      <c r="BS210" s="218"/>
      <c r="BT210" s="218"/>
      <c r="BU210" s="218"/>
      <c r="BV210" s="218"/>
      <c r="BW210" s="218"/>
      <c r="BX210" s="218">
        <v>2334</v>
      </c>
      <c r="BY210" s="218">
        <v>111</v>
      </c>
      <c r="BZ210" s="218">
        <v>2223</v>
      </c>
      <c r="CA210" s="218"/>
      <c r="CB210" s="218"/>
      <c r="CC210" s="218"/>
      <c r="CD210" s="218"/>
      <c r="CE210" s="218">
        <v>3666</v>
      </c>
      <c r="CF210" s="218">
        <v>175</v>
      </c>
      <c r="CG210" s="218">
        <v>3491</v>
      </c>
      <c r="CH210" s="218"/>
      <c r="CI210" s="218"/>
      <c r="CJ210" s="218"/>
      <c r="CK210" s="218"/>
      <c r="CL210" s="218"/>
      <c r="CM210" s="218"/>
      <c r="CN210" s="218"/>
      <c r="CO210" s="677" t="s">
        <v>454</v>
      </c>
      <c r="CP210" s="216"/>
      <c r="CS210" s="146"/>
      <c r="CV210" s="146"/>
      <c r="DA210" s="100"/>
      <c r="DB210" s="146"/>
      <c r="DC210" s="146"/>
      <c r="DD210" s="146"/>
    </row>
    <row r="211" spans="1:108" ht="113.25" customHeight="1">
      <c r="A211" s="687" t="s">
        <v>62</v>
      </c>
      <c r="B211" s="690" t="s">
        <v>633</v>
      </c>
      <c r="C211" s="691"/>
      <c r="D211" s="692"/>
      <c r="E211" s="693"/>
      <c r="F211" s="693"/>
      <c r="G211" s="693"/>
      <c r="H211" s="691"/>
      <c r="I211" s="693"/>
      <c r="J211" s="694">
        <f>J212</f>
        <v>2660</v>
      </c>
      <c r="K211" s="694">
        <f t="shared" ref="K211:BV212" si="645">K212</f>
        <v>131</v>
      </c>
      <c r="L211" s="694">
        <f t="shared" si="645"/>
        <v>2529</v>
      </c>
      <c r="M211" s="694">
        <f t="shared" si="645"/>
        <v>0</v>
      </c>
      <c r="N211" s="694">
        <f t="shared" si="645"/>
        <v>0</v>
      </c>
      <c r="O211" s="694">
        <f t="shared" si="645"/>
        <v>0</v>
      </c>
      <c r="P211" s="694">
        <f t="shared" si="645"/>
        <v>0</v>
      </c>
      <c r="Q211" s="694">
        <f t="shared" si="645"/>
        <v>0</v>
      </c>
      <c r="R211" s="694">
        <f t="shared" si="645"/>
        <v>0</v>
      </c>
      <c r="S211" s="694">
        <f t="shared" si="645"/>
        <v>0</v>
      </c>
      <c r="T211" s="694">
        <f t="shared" si="645"/>
        <v>0</v>
      </c>
      <c r="U211" s="694">
        <f t="shared" si="645"/>
        <v>0</v>
      </c>
      <c r="V211" s="694">
        <f t="shared" si="645"/>
        <v>0</v>
      </c>
      <c r="W211" s="694">
        <f t="shared" si="645"/>
        <v>0</v>
      </c>
      <c r="X211" s="694">
        <f t="shared" si="645"/>
        <v>0</v>
      </c>
      <c r="Y211" s="694">
        <f t="shared" si="645"/>
        <v>0</v>
      </c>
      <c r="Z211" s="694">
        <f t="shared" si="645"/>
        <v>0</v>
      </c>
      <c r="AA211" s="694">
        <f t="shared" si="645"/>
        <v>0</v>
      </c>
      <c r="AB211" s="694">
        <f t="shared" si="645"/>
        <v>0</v>
      </c>
      <c r="AC211" s="694">
        <f t="shared" si="645"/>
        <v>0</v>
      </c>
      <c r="AD211" s="694">
        <f t="shared" si="645"/>
        <v>0</v>
      </c>
      <c r="AE211" s="694">
        <f t="shared" si="645"/>
        <v>0</v>
      </c>
      <c r="AF211" s="694">
        <f t="shared" si="645"/>
        <v>0</v>
      </c>
      <c r="AG211" s="694">
        <f t="shared" si="645"/>
        <v>0</v>
      </c>
      <c r="AH211" s="694">
        <f t="shared" si="645"/>
        <v>0</v>
      </c>
      <c r="AI211" s="694">
        <f t="shared" si="645"/>
        <v>0</v>
      </c>
      <c r="AJ211" s="694">
        <f t="shared" si="645"/>
        <v>0</v>
      </c>
      <c r="AK211" s="694">
        <f t="shared" si="645"/>
        <v>0</v>
      </c>
      <c r="AL211" s="694">
        <f t="shared" si="645"/>
        <v>0</v>
      </c>
      <c r="AM211" s="694">
        <f t="shared" si="645"/>
        <v>0</v>
      </c>
      <c r="AN211" s="694">
        <f t="shared" si="645"/>
        <v>0</v>
      </c>
      <c r="AO211" s="694">
        <f t="shared" si="645"/>
        <v>0</v>
      </c>
      <c r="AP211" s="694">
        <f t="shared" si="645"/>
        <v>0</v>
      </c>
      <c r="AQ211" s="694">
        <f t="shared" si="645"/>
        <v>0</v>
      </c>
      <c r="AR211" s="694">
        <f t="shared" si="645"/>
        <v>0</v>
      </c>
      <c r="AS211" s="694">
        <f t="shared" si="645"/>
        <v>0</v>
      </c>
      <c r="AT211" s="694">
        <f t="shared" si="645"/>
        <v>0</v>
      </c>
      <c r="AU211" s="694">
        <f t="shared" si="645"/>
        <v>0</v>
      </c>
      <c r="AV211" s="694">
        <f t="shared" si="645"/>
        <v>0</v>
      </c>
      <c r="AW211" s="694">
        <f t="shared" si="645"/>
        <v>0</v>
      </c>
      <c r="AX211" s="694">
        <f t="shared" si="645"/>
        <v>0</v>
      </c>
      <c r="AY211" s="694">
        <f t="shared" si="645"/>
        <v>0</v>
      </c>
      <c r="AZ211" s="694">
        <f t="shared" si="645"/>
        <v>0</v>
      </c>
      <c r="BA211" s="694">
        <f t="shared" si="645"/>
        <v>0</v>
      </c>
      <c r="BB211" s="694">
        <f t="shared" si="645"/>
        <v>0</v>
      </c>
      <c r="BC211" s="694">
        <f t="shared" si="645"/>
        <v>0</v>
      </c>
      <c r="BD211" s="694">
        <f t="shared" si="645"/>
        <v>0</v>
      </c>
      <c r="BE211" s="694">
        <f t="shared" si="645"/>
        <v>0</v>
      </c>
      <c r="BF211" s="694">
        <f t="shared" si="645"/>
        <v>0</v>
      </c>
      <c r="BG211" s="694">
        <f t="shared" si="645"/>
        <v>0</v>
      </c>
      <c r="BH211" s="694">
        <f t="shared" si="645"/>
        <v>0</v>
      </c>
      <c r="BI211" s="694">
        <f t="shared" si="645"/>
        <v>0</v>
      </c>
      <c r="BJ211" s="694">
        <f t="shared" si="645"/>
        <v>0</v>
      </c>
      <c r="BK211" s="694">
        <f t="shared" si="645"/>
        <v>0</v>
      </c>
      <c r="BL211" s="694">
        <f t="shared" si="645"/>
        <v>0</v>
      </c>
      <c r="BM211" s="694">
        <f t="shared" si="645"/>
        <v>0</v>
      </c>
      <c r="BN211" s="694">
        <f t="shared" si="645"/>
        <v>0</v>
      </c>
      <c r="BO211" s="694">
        <f t="shared" si="645"/>
        <v>0</v>
      </c>
      <c r="BP211" s="694">
        <f t="shared" si="645"/>
        <v>0</v>
      </c>
      <c r="BQ211" s="694">
        <f t="shared" si="645"/>
        <v>0</v>
      </c>
      <c r="BR211" s="694">
        <f t="shared" si="645"/>
        <v>0</v>
      </c>
      <c r="BS211" s="694">
        <f t="shared" si="645"/>
        <v>0</v>
      </c>
      <c r="BT211" s="694">
        <f t="shared" si="645"/>
        <v>0</v>
      </c>
      <c r="BU211" s="694">
        <f t="shared" si="645"/>
        <v>0</v>
      </c>
      <c r="BV211" s="694">
        <f t="shared" si="645"/>
        <v>0</v>
      </c>
      <c r="BW211" s="694">
        <f t="shared" ref="BW211:CI212" si="646">BW212</f>
        <v>0</v>
      </c>
      <c r="BX211" s="694">
        <f t="shared" si="646"/>
        <v>1873</v>
      </c>
      <c r="BY211" s="694">
        <f t="shared" si="646"/>
        <v>89</v>
      </c>
      <c r="BZ211" s="694">
        <f t="shared" si="646"/>
        <v>1784</v>
      </c>
      <c r="CA211" s="694">
        <f t="shared" si="646"/>
        <v>0</v>
      </c>
      <c r="CB211" s="694">
        <f t="shared" si="646"/>
        <v>0</v>
      </c>
      <c r="CC211" s="694">
        <f t="shared" si="646"/>
        <v>0</v>
      </c>
      <c r="CD211" s="694">
        <f t="shared" si="646"/>
        <v>0</v>
      </c>
      <c r="CE211" s="694">
        <f t="shared" si="646"/>
        <v>782</v>
      </c>
      <c r="CF211" s="694">
        <f t="shared" si="646"/>
        <v>37</v>
      </c>
      <c r="CG211" s="694">
        <f t="shared" si="646"/>
        <v>745</v>
      </c>
      <c r="CH211" s="694">
        <f t="shared" si="646"/>
        <v>0</v>
      </c>
      <c r="CI211" s="694">
        <f t="shared" si="646"/>
        <v>0</v>
      </c>
      <c r="CJ211" s="218"/>
      <c r="CK211" s="218"/>
      <c r="CL211" s="218"/>
      <c r="CM211" s="218"/>
      <c r="CN211" s="218"/>
      <c r="CO211" s="191"/>
      <c r="CP211" s="216"/>
      <c r="CS211" s="146"/>
      <c r="CV211" s="146"/>
      <c r="DA211" s="100"/>
      <c r="DB211" s="146"/>
      <c r="DC211" s="146"/>
      <c r="DD211" s="146"/>
    </row>
    <row r="212" spans="1:108" ht="119.25" customHeight="1">
      <c r="A212" s="676"/>
      <c r="B212" s="675" t="s">
        <v>412</v>
      </c>
      <c r="C212" s="679"/>
      <c r="D212" s="192"/>
      <c r="E212" s="191"/>
      <c r="F212" s="191"/>
      <c r="G212" s="191"/>
      <c r="H212" s="679"/>
      <c r="I212" s="191"/>
      <c r="J212" s="236">
        <f>J213</f>
        <v>2660</v>
      </c>
      <c r="K212" s="236">
        <f t="shared" si="645"/>
        <v>131</v>
      </c>
      <c r="L212" s="236">
        <f t="shared" si="645"/>
        <v>2529</v>
      </c>
      <c r="M212" s="236">
        <f t="shared" si="645"/>
        <v>0</v>
      </c>
      <c r="N212" s="236">
        <f t="shared" si="645"/>
        <v>0</v>
      </c>
      <c r="O212" s="236">
        <f t="shared" si="645"/>
        <v>0</v>
      </c>
      <c r="P212" s="236">
        <f t="shared" si="645"/>
        <v>0</v>
      </c>
      <c r="Q212" s="236">
        <f t="shared" si="645"/>
        <v>0</v>
      </c>
      <c r="R212" s="236">
        <f t="shared" si="645"/>
        <v>0</v>
      </c>
      <c r="S212" s="236">
        <f t="shared" si="645"/>
        <v>0</v>
      </c>
      <c r="T212" s="236">
        <f t="shared" si="645"/>
        <v>0</v>
      </c>
      <c r="U212" s="236">
        <f t="shared" si="645"/>
        <v>0</v>
      </c>
      <c r="V212" s="236">
        <f t="shared" si="645"/>
        <v>0</v>
      </c>
      <c r="W212" s="236">
        <f t="shared" si="645"/>
        <v>0</v>
      </c>
      <c r="X212" s="236">
        <f t="shared" si="645"/>
        <v>0</v>
      </c>
      <c r="Y212" s="236">
        <f t="shared" si="645"/>
        <v>0</v>
      </c>
      <c r="Z212" s="236">
        <f t="shared" si="645"/>
        <v>0</v>
      </c>
      <c r="AA212" s="236">
        <f t="shared" si="645"/>
        <v>0</v>
      </c>
      <c r="AB212" s="236">
        <f t="shared" si="645"/>
        <v>0</v>
      </c>
      <c r="AC212" s="236">
        <f t="shared" si="645"/>
        <v>0</v>
      </c>
      <c r="AD212" s="236">
        <f t="shared" si="645"/>
        <v>0</v>
      </c>
      <c r="AE212" s="236">
        <f t="shared" si="645"/>
        <v>0</v>
      </c>
      <c r="AF212" s="236">
        <f t="shared" si="645"/>
        <v>0</v>
      </c>
      <c r="AG212" s="236">
        <f t="shared" si="645"/>
        <v>0</v>
      </c>
      <c r="AH212" s="236">
        <f t="shared" si="645"/>
        <v>0</v>
      </c>
      <c r="AI212" s="236">
        <f t="shared" si="645"/>
        <v>0</v>
      </c>
      <c r="AJ212" s="236">
        <f t="shared" si="645"/>
        <v>0</v>
      </c>
      <c r="AK212" s="236">
        <f t="shared" si="645"/>
        <v>0</v>
      </c>
      <c r="AL212" s="236">
        <f t="shared" si="645"/>
        <v>0</v>
      </c>
      <c r="AM212" s="236">
        <f t="shared" si="645"/>
        <v>0</v>
      </c>
      <c r="AN212" s="236">
        <f t="shared" si="645"/>
        <v>0</v>
      </c>
      <c r="AO212" s="236">
        <f t="shared" si="645"/>
        <v>0</v>
      </c>
      <c r="AP212" s="236">
        <f t="shared" si="645"/>
        <v>0</v>
      </c>
      <c r="AQ212" s="236">
        <f t="shared" si="645"/>
        <v>0</v>
      </c>
      <c r="AR212" s="236">
        <f t="shared" si="645"/>
        <v>0</v>
      </c>
      <c r="AS212" s="236">
        <f t="shared" si="645"/>
        <v>0</v>
      </c>
      <c r="AT212" s="236">
        <f t="shared" si="645"/>
        <v>0</v>
      </c>
      <c r="AU212" s="236">
        <f t="shared" si="645"/>
        <v>0</v>
      </c>
      <c r="AV212" s="236">
        <f t="shared" si="645"/>
        <v>0</v>
      </c>
      <c r="AW212" s="236">
        <f t="shared" si="645"/>
        <v>0</v>
      </c>
      <c r="AX212" s="236">
        <f t="shared" si="645"/>
        <v>0</v>
      </c>
      <c r="AY212" s="236">
        <f t="shared" si="645"/>
        <v>0</v>
      </c>
      <c r="AZ212" s="236">
        <f t="shared" si="645"/>
        <v>0</v>
      </c>
      <c r="BA212" s="236">
        <f t="shared" si="645"/>
        <v>0</v>
      </c>
      <c r="BB212" s="236">
        <f t="shared" si="645"/>
        <v>0</v>
      </c>
      <c r="BC212" s="236">
        <f t="shared" si="645"/>
        <v>0</v>
      </c>
      <c r="BD212" s="236">
        <f t="shared" si="645"/>
        <v>0</v>
      </c>
      <c r="BE212" s="236">
        <f t="shared" si="645"/>
        <v>0</v>
      </c>
      <c r="BF212" s="236">
        <f t="shared" si="645"/>
        <v>0</v>
      </c>
      <c r="BG212" s="236">
        <f t="shared" si="645"/>
        <v>0</v>
      </c>
      <c r="BH212" s="236">
        <f t="shared" si="645"/>
        <v>0</v>
      </c>
      <c r="BI212" s="236">
        <f t="shared" si="645"/>
        <v>0</v>
      </c>
      <c r="BJ212" s="236">
        <f t="shared" si="645"/>
        <v>0</v>
      </c>
      <c r="BK212" s="236">
        <f t="shared" si="645"/>
        <v>0</v>
      </c>
      <c r="BL212" s="236">
        <f t="shared" si="645"/>
        <v>0</v>
      </c>
      <c r="BM212" s="236">
        <f t="shared" si="645"/>
        <v>0</v>
      </c>
      <c r="BN212" s="236">
        <f t="shared" si="645"/>
        <v>0</v>
      </c>
      <c r="BO212" s="236">
        <f t="shared" si="645"/>
        <v>0</v>
      </c>
      <c r="BP212" s="236">
        <f t="shared" si="645"/>
        <v>0</v>
      </c>
      <c r="BQ212" s="236">
        <f t="shared" si="645"/>
        <v>0</v>
      </c>
      <c r="BR212" s="236">
        <f t="shared" si="645"/>
        <v>0</v>
      </c>
      <c r="BS212" s="236">
        <f t="shared" si="645"/>
        <v>0</v>
      </c>
      <c r="BT212" s="236">
        <f t="shared" si="645"/>
        <v>0</v>
      </c>
      <c r="BU212" s="236">
        <f t="shared" si="645"/>
        <v>0</v>
      </c>
      <c r="BV212" s="236">
        <f t="shared" si="645"/>
        <v>0</v>
      </c>
      <c r="BW212" s="236">
        <f t="shared" si="646"/>
        <v>0</v>
      </c>
      <c r="BX212" s="236">
        <f t="shared" si="646"/>
        <v>1873</v>
      </c>
      <c r="BY212" s="236">
        <f t="shared" si="646"/>
        <v>89</v>
      </c>
      <c r="BZ212" s="236">
        <f t="shared" si="646"/>
        <v>1784</v>
      </c>
      <c r="CA212" s="236">
        <f t="shared" si="646"/>
        <v>0</v>
      </c>
      <c r="CB212" s="236">
        <f t="shared" si="646"/>
        <v>0</v>
      </c>
      <c r="CC212" s="236">
        <f t="shared" si="646"/>
        <v>0</v>
      </c>
      <c r="CD212" s="236">
        <f t="shared" si="646"/>
        <v>0</v>
      </c>
      <c r="CE212" s="236">
        <f t="shared" si="646"/>
        <v>782</v>
      </c>
      <c r="CF212" s="236">
        <f t="shared" si="646"/>
        <v>37</v>
      </c>
      <c r="CG212" s="236">
        <f t="shared" si="646"/>
        <v>745</v>
      </c>
      <c r="CH212" s="236">
        <f t="shared" si="646"/>
        <v>0</v>
      </c>
      <c r="CI212" s="236">
        <f t="shared" si="646"/>
        <v>0</v>
      </c>
      <c r="CJ212" s="218"/>
      <c r="CK212" s="218"/>
      <c r="CL212" s="218"/>
      <c r="CM212" s="218"/>
      <c r="CN212" s="218"/>
      <c r="CO212" s="191"/>
      <c r="CP212" s="216"/>
      <c r="CS212" s="146"/>
      <c r="CV212" s="146"/>
      <c r="DA212" s="100"/>
      <c r="DB212" s="146"/>
      <c r="DC212" s="146"/>
      <c r="DD212" s="146"/>
    </row>
    <row r="213" spans="1:108" ht="33" customHeight="1">
      <c r="A213" s="676"/>
      <c r="B213" s="675" t="s">
        <v>46</v>
      </c>
      <c r="C213" s="679"/>
      <c r="D213" s="192"/>
      <c r="E213" s="191"/>
      <c r="F213" s="191"/>
      <c r="G213" s="191"/>
      <c r="H213" s="679"/>
      <c r="I213" s="191"/>
      <c r="J213" s="243">
        <f>J214</f>
        <v>2660</v>
      </c>
      <c r="K213" s="243">
        <f t="shared" ref="K213:N213" si="647">K214</f>
        <v>131</v>
      </c>
      <c r="L213" s="243">
        <f t="shared" si="647"/>
        <v>2529</v>
      </c>
      <c r="M213" s="243">
        <f t="shared" si="647"/>
        <v>0</v>
      </c>
      <c r="N213" s="243">
        <f t="shared" si="647"/>
        <v>0</v>
      </c>
      <c r="O213" s="243">
        <f t="shared" ref="O213" si="648">O214</f>
        <v>0</v>
      </c>
      <c r="P213" s="243">
        <f t="shared" ref="P213" si="649">P214</f>
        <v>0</v>
      </c>
      <c r="Q213" s="243">
        <f t="shared" ref="Q213:R213" si="650">Q214</f>
        <v>0</v>
      </c>
      <c r="R213" s="243">
        <f t="shared" si="650"/>
        <v>0</v>
      </c>
      <c r="S213" s="243">
        <f t="shared" ref="S213" si="651">S214</f>
        <v>0</v>
      </c>
      <c r="T213" s="243">
        <f t="shared" ref="T213" si="652">T214</f>
        <v>0</v>
      </c>
      <c r="U213" s="243">
        <f t="shared" ref="U213:V213" si="653">U214</f>
        <v>0</v>
      </c>
      <c r="V213" s="243">
        <f t="shared" si="653"/>
        <v>0</v>
      </c>
      <c r="W213" s="243">
        <f t="shared" ref="W213" si="654">W214</f>
        <v>0</v>
      </c>
      <c r="X213" s="243">
        <f t="shared" ref="X213" si="655">X214</f>
        <v>0</v>
      </c>
      <c r="Y213" s="243">
        <f t="shared" ref="Y213:Z213" si="656">Y214</f>
        <v>0</v>
      </c>
      <c r="Z213" s="243">
        <f t="shared" si="656"/>
        <v>0</v>
      </c>
      <c r="AA213" s="243">
        <f t="shared" ref="AA213" si="657">AA214</f>
        <v>0</v>
      </c>
      <c r="AB213" s="243">
        <f t="shared" ref="AB213" si="658">AB214</f>
        <v>0</v>
      </c>
      <c r="AC213" s="243">
        <f t="shared" ref="AC213:AD213" si="659">AC214</f>
        <v>0</v>
      </c>
      <c r="AD213" s="243">
        <f t="shared" si="659"/>
        <v>0</v>
      </c>
      <c r="AE213" s="243">
        <f t="shared" ref="AE213" si="660">AE214</f>
        <v>0</v>
      </c>
      <c r="AF213" s="243">
        <f t="shared" ref="AF213" si="661">AF214</f>
        <v>0</v>
      </c>
      <c r="AG213" s="243">
        <f t="shared" ref="AG213:AH213" si="662">AG214</f>
        <v>0</v>
      </c>
      <c r="AH213" s="243">
        <f t="shared" si="662"/>
        <v>0</v>
      </c>
      <c r="AI213" s="243">
        <f t="shared" ref="AI213" si="663">AI214</f>
        <v>0</v>
      </c>
      <c r="AJ213" s="243">
        <f t="shared" ref="AJ213" si="664">AJ214</f>
        <v>0</v>
      </c>
      <c r="AK213" s="243">
        <f t="shared" ref="AK213:AL213" si="665">AK214</f>
        <v>0</v>
      </c>
      <c r="AL213" s="243">
        <f t="shared" si="665"/>
        <v>0</v>
      </c>
      <c r="AM213" s="243">
        <f t="shared" ref="AM213" si="666">AM214</f>
        <v>0</v>
      </c>
      <c r="AN213" s="243">
        <f t="shared" ref="AN213" si="667">AN214</f>
        <v>0</v>
      </c>
      <c r="AO213" s="243">
        <f t="shared" ref="AO213:AP213" si="668">AO214</f>
        <v>0</v>
      </c>
      <c r="AP213" s="243">
        <f t="shared" si="668"/>
        <v>0</v>
      </c>
      <c r="AQ213" s="243">
        <f t="shared" ref="AQ213" si="669">AQ214</f>
        <v>0</v>
      </c>
      <c r="AR213" s="243">
        <f t="shared" ref="AR213" si="670">AR214</f>
        <v>0</v>
      </c>
      <c r="AS213" s="243">
        <f t="shared" ref="AS213:AT213" si="671">AS214</f>
        <v>0</v>
      </c>
      <c r="AT213" s="243">
        <f t="shared" si="671"/>
        <v>0</v>
      </c>
      <c r="AU213" s="243">
        <f t="shared" ref="AU213" si="672">AU214</f>
        <v>0</v>
      </c>
      <c r="AV213" s="243">
        <f t="shared" ref="AV213" si="673">AV214</f>
        <v>0</v>
      </c>
      <c r="AW213" s="243">
        <f t="shared" ref="AW213:AX213" si="674">AW214</f>
        <v>0</v>
      </c>
      <c r="AX213" s="243">
        <f t="shared" si="674"/>
        <v>0</v>
      </c>
      <c r="AY213" s="243">
        <f t="shared" ref="AY213" si="675">AY214</f>
        <v>0</v>
      </c>
      <c r="AZ213" s="243">
        <f t="shared" ref="AZ213" si="676">AZ214</f>
        <v>0</v>
      </c>
      <c r="BA213" s="243">
        <f t="shared" ref="BA213:BB213" si="677">BA214</f>
        <v>0</v>
      </c>
      <c r="BB213" s="243">
        <f t="shared" si="677"/>
        <v>0</v>
      </c>
      <c r="BC213" s="243">
        <f t="shared" ref="BC213" si="678">BC214</f>
        <v>0</v>
      </c>
      <c r="BD213" s="243">
        <f t="shared" ref="BD213" si="679">BD214</f>
        <v>0</v>
      </c>
      <c r="BE213" s="243">
        <f t="shared" ref="BE213:BF213" si="680">BE214</f>
        <v>0</v>
      </c>
      <c r="BF213" s="243">
        <f t="shared" si="680"/>
        <v>0</v>
      </c>
      <c r="BG213" s="243">
        <f t="shared" ref="BG213" si="681">BG214</f>
        <v>0</v>
      </c>
      <c r="BH213" s="243">
        <f t="shared" ref="BH213" si="682">BH214</f>
        <v>0</v>
      </c>
      <c r="BI213" s="243">
        <f t="shared" ref="BI213:BJ213" si="683">BI214</f>
        <v>0</v>
      </c>
      <c r="BJ213" s="243">
        <f t="shared" si="683"/>
        <v>0</v>
      </c>
      <c r="BK213" s="243">
        <f t="shared" ref="BK213" si="684">BK214</f>
        <v>0</v>
      </c>
      <c r="BL213" s="243">
        <f t="shared" ref="BL213" si="685">BL214</f>
        <v>0</v>
      </c>
      <c r="BM213" s="243">
        <f t="shared" ref="BM213:BN213" si="686">BM214</f>
        <v>0</v>
      </c>
      <c r="BN213" s="243">
        <f t="shared" si="686"/>
        <v>0</v>
      </c>
      <c r="BO213" s="243">
        <f t="shared" ref="BO213" si="687">BO214</f>
        <v>0</v>
      </c>
      <c r="BP213" s="243">
        <f t="shared" ref="BP213" si="688">BP214</f>
        <v>0</v>
      </c>
      <c r="BQ213" s="243">
        <f t="shared" ref="BQ213:BR213" si="689">BQ214</f>
        <v>0</v>
      </c>
      <c r="BR213" s="243">
        <f t="shared" si="689"/>
        <v>0</v>
      </c>
      <c r="BS213" s="243">
        <f t="shared" ref="BS213" si="690">BS214</f>
        <v>0</v>
      </c>
      <c r="BT213" s="243">
        <f t="shared" ref="BT213" si="691">BT214</f>
        <v>0</v>
      </c>
      <c r="BU213" s="243">
        <f t="shared" ref="BU213:BV213" si="692">BU214</f>
        <v>0</v>
      </c>
      <c r="BV213" s="243">
        <f t="shared" si="692"/>
        <v>0</v>
      </c>
      <c r="BW213" s="243">
        <f t="shared" ref="BW213" si="693">BW214</f>
        <v>0</v>
      </c>
      <c r="BX213" s="243">
        <f t="shared" ref="BX213" si="694">BX214</f>
        <v>1873</v>
      </c>
      <c r="BY213" s="243">
        <f t="shared" ref="BY213:BZ213" si="695">BY214</f>
        <v>89</v>
      </c>
      <c r="BZ213" s="243">
        <f t="shared" si="695"/>
        <v>1784</v>
      </c>
      <c r="CA213" s="243">
        <f t="shared" ref="CA213" si="696">CA214</f>
        <v>0</v>
      </c>
      <c r="CB213" s="243">
        <f t="shared" ref="CB213" si="697">CB214</f>
        <v>0</v>
      </c>
      <c r="CC213" s="243">
        <f t="shared" ref="CC213" si="698">CC214</f>
        <v>0</v>
      </c>
      <c r="CD213" s="243">
        <f t="shared" ref="CD213" si="699">CD214</f>
        <v>0</v>
      </c>
      <c r="CE213" s="243">
        <f t="shared" ref="CE213" si="700">CE214</f>
        <v>782</v>
      </c>
      <c r="CF213" s="243">
        <f t="shared" ref="CF213" si="701">CF214</f>
        <v>37</v>
      </c>
      <c r="CG213" s="243">
        <f>CG214</f>
        <v>745</v>
      </c>
      <c r="CH213" s="243">
        <f t="shared" ref="CH213:CI213" si="702">CH214</f>
        <v>0</v>
      </c>
      <c r="CI213" s="243">
        <f t="shared" si="702"/>
        <v>0</v>
      </c>
      <c r="CJ213" s="218"/>
      <c r="CK213" s="218"/>
      <c r="CL213" s="218"/>
      <c r="CM213" s="218"/>
      <c r="CN213" s="218"/>
      <c r="CO213" s="191"/>
      <c r="CP213" s="216"/>
      <c r="CS213" s="146"/>
      <c r="CV213" s="146"/>
      <c r="DA213" s="100"/>
      <c r="DB213" s="146"/>
      <c r="DC213" s="146"/>
      <c r="DD213" s="146"/>
    </row>
    <row r="214" spans="1:108" ht="47.25" customHeight="1">
      <c r="A214" s="216"/>
      <c r="B214" s="673" t="s">
        <v>756</v>
      </c>
      <c r="C214" s="672" t="s">
        <v>142</v>
      </c>
      <c r="D214" s="192"/>
      <c r="E214" s="191"/>
      <c r="F214" s="191"/>
      <c r="G214" s="191"/>
      <c r="H214" s="672" t="s">
        <v>709</v>
      </c>
      <c r="I214" s="673" t="s">
        <v>1147</v>
      </c>
      <c r="J214" s="664">
        <v>2660</v>
      </c>
      <c r="K214" s="218">
        <v>131</v>
      </c>
      <c r="L214" s="664">
        <v>2529</v>
      </c>
      <c r="M214" s="218"/>
      <c r="N214" s="218"/>
      <c r="O214" s="100"/>
      <c r="P214" s="100"/>
      <c r="Q214" s="100"/>
      <c r="R214" s="100"/>
      <c r="S214" s="100"/>
      <c r="T214" s="100"/>
      <c r="U214" s="100"/>
      <c r="V214" s="100"/>
      <c r="W214" s="100"/>
      <c r="X214" s="100"/>
      <c r="Y214" s="100"/>
      <c r="Z214" s="100"/>
      <c r="AA214" s="100"/>
      <c r="AB214" s="100"/>
      <c r="AC214" s="100"/>
      <c r="AD214" s="4"/>
      <c r="AE214" s="100"/>
      <c r="AF214" s="100"/>
      <c r="AG214" s="100"/>
      <c r="AH214" s="100"/>
      <c r="AI214" s="100"/>
      <c r="AJ214" s="100"/>
      <c r="AK214" s="100"/>
      <c r="AL214" s="100"/>
      <c r="AM214" s="100"/>
      <c r="AN214" s="100"/>
      <c r="AO214" s="100"/>
      <c r="AP214" s="100"/>
      <c r="AQ214" s="100"/>
      <c r="AR214" s="100"/>
      <c r="AS214" s="100"/>
      <c r="AT214" s="100"/>
      <c r="AU214" s="100"/>
      <c r="AV214" s="100"/>
      <c r="AW214" s="100"/>
      <c r="AX214" s="100"/>
      <c r="AY214" s="441"/>
      <c r="AZ214" s="100"/>
      <c r="BA214" s="100"/>
      <c r="BB214" s="100"/>
      <c r="BC214" s="100"/>
      <c r="BD214" s="100"/>
      <c r="BE214" s="100"/>
      <c r="BF214" s="100"/>
      <c r="BG214" s="100"/>
      <c r="BH214" s="100"/>
      <c r="BI214" s="100"/>
      <c r="BJ214" s="100"/>
      <c r="BK214" s="100"/>
      <c r="BL214" s="100"/>
      <c r="BM214" s="100"/>
      <c r="BN214" s="100"/>
      <c r="BO214" s="100"/>
      <c r="BP214" s="100"/>
      <c r="BQ214" s="100"/>
      <c r="BR214" s="100"/>
      <c r="BS214" s="100"/>
      <c r="BT214" s="100"/>
      <c r="BU214" s="100"/>
      <c r="BV214" s="100"/>
      <c r="BW214" s="100"/>
      <c r="BX214" s="100">
        <v>1873</v>
      </c>
      <c r="BY214" s="100">
        <v>89</v>
      </c>
      <c r="BZ214" s="441">
        <v>1784</v>
      </c>
      <c r="CA214" s="441"/>
      <c r="CB214" s="100"/>
      <c r="CC214" s="100"/>
      <c r="CD214" s="100"/>
      <c r="CE214" s="668">
        <v>782</v>
      </c>
      <c r="CF214" s="100">
        <v>37</v>
      </c>
      <c r="CG214" s="100">
        <v>745</v>
      </c>
      <c r="CH214" s="100"/>
      <c r="CI214" s="100"/>
      <c r="CJ214" s="100"/>
      <c r="CK214" s="441"/>
      <c r="CL214" s="441"/>
      <c r="CM214" s="441"/>
      <c r="CN214" s="441"/>
      <c r="CO214" s="695" t="s">
        <v>312</v>
      </c>
      <c r="CP214" s="216"/>
      <c r="CS214" s="146"/>
      <c r="CV214" s="146"/>
      <c r="DA214" s="100"/>
      <c r="DB214" s="146"/>
      <c r="DC214" s="146"/>
      <c r="DD214" s="146"/>
    </row>
    <row r="215" spans="1:108" ht="71.25" customHeight="1">
      <c r="A215" s="696" t="s">
        <v>1285</v>
      </c>
      <c r="B215" s="745" t="s">
        <v>348</v>
      </c>
      <c r="C215" s="672"/>
      <c r="D215" s="192"/>
      <c r="E215" s="191"/>
      <c r="F215" s="191"/>
      <c r="G215" s="191"/>
      <c r="H215" s="672"/>
      <c r="I215" s="673"/>
      <c r="J215" s="680">
        <f>J216</f>
        <v>77822</v>
      </c>
      <c r="K215" s="680">
        <f t="shared" ref="K215:BV216" si="703">K216</f>
        <v>2001</v>
      </c>
      <c r="L215" s="680">
        <f t="shared" si="703"/>
        <v>75821</v>
      </c>
      <c r="M215" s="680">
        <f t="shared" si="703"/>
        <v>0</v>
      </c>
      <c r="N215" s="680">
        <f t="shared" si="703"/>
        <v>0</v>
      </c>
      <c r="O215" s="680">
        <f t="shared" si="703"/>
        <v>0</v>
      </c>
      <c r="P215" s="680">
        <f t="shared" si="703"/>
        <v>0</v>
      </c>
      <c r="Q215" s="680">
        <f t="shared" si="703"/>
        <v>0</v>
      </c>
      <c r="R215" s="680">
        <f t="shared" si="703"/>
        <v>0</v>
      </c>
      <c r="S215" s="680">
        <f t="shared" si="703"/>
        <v>0</v>
      </c>
      <c r="T215" s="680">
        <f t="shared" si="703"/>
        <v>0</v>
      </c>
      <c r="U215" s="680">
        <f t="shared" si="703"/>
        <v>0</v>
      </c>
      <c r="V215" s="680">
        <f t="shared" si="703"/>
        <v>0</v>
      </c>
      <c r="W215" s="680">
        <f t="shared" si="703"/>
        <v>0</v>
      </c>
      <c r="X215" s="680">
        <f t="shared" si="703"/>
        <v>0</v>
      </c>
      <c r="Y215" s="680">
        <f t="shared" si="703"/>
        <v>0</v>
      </c>
      <c r="Z215" s="680">
        <f t="shared" si="703"/>
        <v>0</v>
      </c>
      <c r="AA215" s="680">
        <f t="shared" si="703"/>
        <v>0</v>
      </c>
      <c r="AB215" s="680">
        <f t="shared" si="703"/>
        <v>0</v>
      </c>
      <c r="AC215" s="680">
        <f t="shared" si="703"/>
        <v>0</v>
      </c>
      <c r="AD215" s="680">
        <f t="shared" si="703"/>
        <v>0</v>
      </c>
      <c r="AE215" s="680">
        <f t="shared" si="703"/>
        <v>0</v>
      </c>
      <c r="AF215" s="680">
        <f t="shared" si="703"/>
        <v>0</v>
      </c>
      <c r="AG215" s="680">
        <f t="shared" si="703"/>
        <v>0</v>
      </c>
      <c r="AH215" s="680">
        <f t="shared" si="703"/>
        <v>0</v>
      </c>
      <c r="AI215" s="680">
        <f t="shared" si="703"/>
        <v>0</v>
      </c>
      <c r="AJ215" s="680">
        <f t="shared" si="703"/>
        <v>0</v>
      </c>
      <c r="AK215" s="680">
        <f t="shared" si="703"/>
        <v>0</v>
      </c>
      <c r="AL215" s="680">
        <f t="shared" si="703"/>
        <v>0</v>
      </c>
      <c r="AM215" s="680">
        <f t="shared" si="703"/>
        <v>0</v>
      </c>
      <c r="AN215" s="680">
        <f t="shared" si="703"/>
        <v>0</v>
      </c>
      <c r="AO215" s="680">
        <f t="shared" si="703"/>
        <v>0</v>
      </c>
      <c r="AP215" s="680">
        <f t="shared" si="703"/>
        <v>0</v>
      </c>
      <c r="AQ215" s="680">
        <f t="shared" si="703"/>
        <v>0</v>
      </c>
      <c r="AR215" s="680">
        <f t="shared" si="703"/>
        <v>0</v>
      </c>
      <c r="AS215" s="680">
        <f t="shared" si="703"/>
        <v>0</v>
      </c>
      <c r="AT215" s="680">
        <f t="shared" si="703"/>
        <v>0</v>
      </c>
      <c r="AU215" s="680">
        <f t="shared" si="703"/>
        <v>0</v>
      </c>
      <c r="AV215" s="680">
        <f t="shared" si="703"/>
        <v>0</v>
      </c>
      <c r="AW215" s="680">
        <f t="shared" si="703"/>
        <v>0</v>
      </c>
      <c r="AX215" s="680">
        <f t="shared" si="703"/>
        <v>0</v>
      </c>
      <c r="AY215" s="680">
        <f t="shared" si="703"/>
        <v>0</v>
      </c>
      <c r="AZ215" s="680">
        <f t="shared" si="703"/>
        <v>0</v>
      </c>
      <c r="BA215" s="680">
        <f t="shared" si="703"/>
        <v>0</v>
      </c>
      <c r="BB215" s="680">
        <f t="shared" si="703"/>
        <v>0</v>
      </c>
      <c r="BC215" s="680">
        <f t="shared" si="703"/>
        <v>0</v>
      </c>
      <c r="BD215" s="680">
        <f t="shared" si="703"/>
        <v>0</v>
      </c>
      <c r="BE215" s="680">
        <f t="shared" si="703"/>
        <v>0</v>
      </c>
      <c r="BF215" s="680">
        <f t="shared" si="703"/>
        <v>0</v>
      </c>
      <c r="BG215" s="680">
        <f t="shared" si="703"/>
        <v>0</v>
      </c>
      <c r="BH215" s="680">
        <f t="shared" si="703"/>
        <v>0</v>
      </c>
      <c r="BI215" s="680">
        <f t="shared" si="703"/>
        <v>0</v>
      </c>
      <c r="BJ215" s="680">
        <f t="shared" si="703"/>
        <v>0</v>
      </c>
      <c r="BK215" s="680">
        <f t="shared" si="703"/>
        <v>0</v>
      </c>
      <c r="BL215" s="680">
        <f t="shared" si="703"/>
        <v>0</v>
      </c>
      <c r="BM215" s="680">
        <f t="shared" si="703"/>
        <v>0</v>
      </c>
      <c r="BN215" s="680">
        <f t="shared" si="703"/>
        <v>0</v>
      </c>
      <c r="BO215" s="680">
        <f t="shared" si="703"/>
        <v>0</v>
      </c>
      <c r="BP215" s="680">
        <f t="shared" si="703"/>
        <v>0</v>
      </c>
      <c r="BQ215" s="680">
        <f t="shared" si="703"/>
        <v>0</v>
      </c>
      <c r="BR215" s="680">
        <f t="shared" si="703"/>
        <v>0</v>
      </c>
      <c r="BS215" s="680">
        <f t="shared" si="703"/>
        <v>0</v>
      </c>
      <c r="BT215" s="680">
        <f t="shared" si="703"/>
        <v>0</v>
      </c>
      <c r="BU215" s="680">
        <f t="shared" si="703"/>
        <v>0</v>
      </c>
      <c r="BV215" s="680">
        <f t="shared" si="703"/>
        <v>0</v>
      </c>
      <c r="BW215" s="680">
        <f t="shared" ref="BW215:CE216" si="704">BW216</f>
        <v>0</v>
      </c>
      <c r="BX215" s="680">
        <f t="shared" si="704"/>
        <v>40978</v>
      </c>
      <c r="BY215" s="680">
        <f t="shared" si="704"/>
        <v>1132</v>
      </c>
      <c r="BZ215" s="680">
        <f t="shared" si="704"/>
        <v>39846</v>
      </c>
      <c r="CA215" s="680">
        <f t="shared" si="704"/>
        <v>0</v>
      </c>
      <c r="CB215" s="680">
        <f t="shared" si="704"/>
        <v>0</v>
      </c>
      <c r="CC215" s="680">
        <f t="shared" si="704"/>
        <v>0</v>
      </c>
      <c r="CD215" s="680">
        <f t="shared" si="704"/>
        <v>35299</v>
      </c>
      <c r="CE215" s="680">
        <f t="shared" si="704"/>
        <v>36844</v>
      </c>
      <c r="CF215" s="680">
        <f>CF216</f>
        <v>869</v>
      </c>
      <c r="CG215" s="680">
        <f t="shared" ref="CG215:CG216" si="705">CG216</f>
        <v>35975</v>
      </c>
      <c r="CH215" s="680">
        <f t="shared" ref="CH215:CI216" si="706">CH216</f>
        <v>0</v>
      </c>
      <c r="CI215" s="680">
        <f t="shared" si="706"/>
        <v>0</v>
      </c>
      <c r="CJ215" s="100"/>
      <c r="CK215" s="100"/>
      <c r="CL215" s="100"/>
      <c r="CM215" s="100"/>
      <c r="CN215" s="100"/>
      <c r="CO215" s="674"/>
      <c r="CP215" s="216"/>
      <c r="CS215" s="146"/>
      <c r="CV215" s="146"/>
      <c r="DA215" s="100"/>
      <c r="DB215" s="146"/>
      <c r="DC215" s="146"/>
      <c r="DD215" s="146"/>
    </row>
    <row r="216" spans="1:108" ht="40.5" customHeight="1">
      <c r="A216" s="114" t="s">
        <v>35</v>
      </c>
      <c r="B216" s="671" t="s">
        <v>349</v>
      </c>
      <c r="C216" s="672"/>
      <c r="D216" s="192"/>
      <c r="E216" s="191"/>
      <c r="F216" s="191"/>
      <c r="G216" s="191"/>
      <c r="H216" s="672"/>
      <c r="I216" s="673"/>
      <c r="J216" s="680">
        <f>J217</f>
        <v>77822</v>
      </c>
      <c r="K216" s="680">
        <f t="shared" si="703"/>
        <v>2001</v>
      </c>
      <c r="L216" s="680">
        <f t="shared" si="703"/>
        <v>75821</v>
      </c>
      <c r="M216" s="680">
        <f t="shared" si="703"/>
        <v>0</v>
      </c>
      <c r="N216" s="680">
        <f t="shared" si="703"/>
        <v>0</v>
      </c>
      <c r="O216" s="680">
        <f t="shared" si="703"/>
        <v>0</v>
      </c>
      <c r="P216" s="680">
        <f t="shared" si="703"/>
        <v>0</v>
      </c>
      <c r="Q216" s="680">
        <f t="shared" si="703"/>
        <v>0</v>
      </c>
      <c r="R216" s="680">
        <f t="shared" si="703"/>
        <v>0</v>
      </c>
      <c r="S216" s="680">
        <f t="shared" si="703"/>
        <v>0</v>
      </c>
      <c r="T216" s="680">
        <f t="shared" si="703"/>
        <v>0</v>
      </c>
      <c r="U216" s="680">
        <f t="shared" si="703"/>
        <v>0</v>
      </c>
      <c r="V216" s="680">
        <f t="shared" si="703"/>
        <v>0</v>
      </c>
      <c r="W216" s="680">
        <f t="shared" si="703"/>
        <v>0</v>
      </c>
      <c r="X216" s="680">
        <f t="shared" si="703"/>
        <v>0</v>
      </c>
      <c r="Y216" s="680">
        <f t="shared" si="703"/>
        <v>0</v>
      </c>
      <c r="Z216" s="680">
        <f t="shared" si="703"/>
        <v>0</v>
      </c>
      <c r="AA216" s="680">
        <f t="shared" si="703"/>
        <v>0</v>
      </c>
      <c r="AB216" s="680">
        <f t="shared" si="703"/>
        <v>0</v>
      </c>
      <c r="AC216" s="680">
        <f t="shared" si="703"/>
        <v>0</v>
      </c>
      <c r="AD216" s="680">
        <f t="shared" si="703"/>
        <v>0</v>
      </c>
      <c r="AE216" s="680">
        <f t="shared" si="703"/>
        <v>0</v>
      </c>
      <c r="AF216" s="680">
        <f t="shared" si="703"/>
        <v>0</v>
      </c>
      <c r="AG216" s="680">
        <f t="shared" si="703"/>
        <v>0</v>
      </c>
      <c r="AH216" s="680">
        <f t="shared" si="703"/>
        <v>0</v>
      </c>
      <c r="AI216" s="680">
        <f t="shared" si="703"/>
        <v>0</v>
      </c>
      <c r="AJ216" s="680">
        <f t="shared" si="703"/>
        <v>0</v>
      </c>
      <c r="AK216" s="680">
        <f t="shared" si="703"/>
        <v>0</v>
      </c>
      <c r="AL216" s="680">
        <f t="shared" si="703"/>
        <v>0</v>
      </c>
      <c r="AM216" s="680">
        <f t="shared" si="703"/>
        <v>0</v>
      </c>
      <c r="AN216" s="680">
        <f t="shared" si="703"/>
        <v>0</v>
      </c>
      <c r="AO216" s="680">
        <f t="shared" si="703"/>
        <v>0</v>
      </c>
      <c r="AP216" s="680">
        <f t="shared" si="703"/>
        <v>0</v>
      </c>
      <c r="AQ216" s="680">
        <f t="shared" si="703"/>
        <v>0</v>
      </c>
      <c r="AR216" s="680">
        <f t="shared" si="703"/>
        <v>0</v>
      </c>
      <c r="AS216" s="680">
        <f t="shared" si="703"/>
        <v>0</v>
      </c>
      <c r="AT216" s="680">
        <f t="shared" si="703"/>
        <v>0</v>
      </c>
      <c r="AU216" s="680">
        <f t="shared" si="703"/>
        <v>0</v>
      </c>
      <c r="AV216" s="680">
        <f t="shared" si="703"/>
        <v>0</v>
      </c>
      <c r="AW216" s="680">
        <f t="shared" si="703"/>
        <v>0</v>
      </c>
      <c r="AX216" s="680">
        <f t="shared" si="703"/>
        <v>0</v>
      </c>
      <c r="AY216" s="680">
        <f t="shared" si="703"/>
        <v>0</v>
      </c>
      <c r="AZ216" s="680">
        <f t="shared" si="703"/>
        <v>0</v>
      </c>
      <c r="BA216" s="680">
        <f t="shared" si="703"/>
        <v>0</v>
      </c>
      <c r="BB216" s="680">
        <f t="shared" si="703"/>
        <v>0</v>
      </c>
      <c r="BC216" s="680">
        <f t="shared" si="703"/>
        <v>0</v>
      </c>
      <c r="BD216" s="680">
        <f t="shared" si="703"/>
        <v>0</v>
      </c>
      <c r="BE216" s="680">
        <f t="shared" si="703"/>
        <v>0</v>
      </c>
      <c r="BF216" s="680">
        <f t="shared" si="703"/>
        <v>0</v>
      </c>
      <c r="BG216" s="680">
        <f t="shared" si="703"/>
        <v>0</v>
      </c>
      <c r="BH216" s="680">
        <f t="shared" si="703"/>
        <v>0</v>
      </c>
      <c r="BI216" s="680">
        <f t="shared" si="703"/>
        <v>0</v>
      </c>
      <c r="BJ216" s="680">
        <f t="shared" si="703"/>
        <v>0</v>
      </c>
      <c r="BK216" s="680">
        <f t="shared" si="703"/>
        <v>0</v>
      </c>
      <c r="BL216" s="680">
        <f t="shared" si="703"/>
        <v>0</v>
      </c>
      <c r="BM216" s="680">
        <f t="shared" si="703"/>
        <v>0</v>
      </c>
      <c r="BN216" s="680">
        <f t="shared" si="703"/>
        <v>0</v>
      </c>
      <c r="BO216" s="680">
        <f t="shared" si="703"/>
        <v>0</v>
      </c>
      <c r="BP216" s="680">
        <f t="shared" si="703"/>
        <v>0</v>
      </c>
      <c r="BQ216" s="680">
        <f t="shared" si="703"/>
        <v>0</v>
      </c>
      <c r="BR216" s="680">
        <f t="shared" si="703"/>
        <v>0</v>
      </c>
      <c r="BS216" s="680">
        <f t="shared" si="703"/>
        <v>0</v>
      </c>
      <c r="BT216" s="680">
        <f t="shared" si="703"/>
        <v>0</v>
      </c>
      <c r="BU216" s="680">
        <f t="shared" si="703"/>
        <v>0</v>
      </c>
      <c r="BV216" s="680">
        <f t="shared" si="703"/>
        <v>0</v>
      </c>
      <c r="BW216" s="680">
        <f t="shared" si="704"/>
        <v>0</v>
      </c>
      <c r="BX216" s="680">
        <f t="shared" si="704"/>
        <v>40978</v>
      </c>
      <c r="BY216" s="680">
        <f t="shared" si="704"/>
        <v>1132</v>
      </c>
      <c r="BZ216" s="680">
        <f t="shared" si="704"/>
        <v>39846</v>
      </c>
      <c r="CA216" s="680">
        <f t="shared" si="704"/>
        <v>0</v>
      </c>
      <c r="CB216" s="680">
        <f t="shared" si="704"/>
        <v>0</v>
      </c>
      <c r="CC216" s="680">
        <f t="shared" si="704"/>
        <v>0</v>
      </c>
      <c r="CD216" s="680">
        <f t="shared" si="704"/>
        <v>35299</v>
      </c>
      <c r="CE216" s="680">
        <f t="shared" si="704"/>
        <v>36844</v>
      </c>
      <c r="CF216" s="680">
        <f>CF217</f>
        <v>869</v>
      </c>
      <c r="CG216" s="680">
        <f t="shared" si="705"/>
        <v>35975</v>
      </c>
      <c r="CH216" s="680">
        <f t="shared" si="706"/>
        <v>0</v>
      </c>
      <c r="CI216" s="680">
        <f t="shared" si="706"/>
        <v>0</v>
      </c>
      <c r="CJ216" s="100"/>
      <c r="CK216" s="100"/>
      <c r="CL216" s="100"/>
      <c r="CM216" s="100"/>
      <c r="CN216" s="100"/>
      <c r="CO216" s="674"/>
      <c r="CP216" s="216"/>
      <c r="CS216" s="146"/>
      <c r="CV216" s="146"/>
      <c r="DA216" s="100"/>
      <c r="DB216" s="146"/>
      <c r="DC216" s="146"/>
      <c r="DD216" s="146"/>
    </row>
    <row r="217" spans="1:108" ht="66" customHeight="1">
      <c r="A217" s="216"/>
      <c r="B217" s="675" t="s">
        <v>346</v>
      </c>
      <c r="C217" s="672"/>
      <c r="D217" s="192"/>
      <c r="E217" s="191"/>
      <c r="F217" s="191"/>
      <c r="G217" s="191"/>
      <c r="H217" s="672"/>
      <c r="I217" s="673"/>
      <c r="J217" s="680">
        <f>J218+J220</f>
        <v>77822</v>
      </c>
      <c r="K217" s="680">
        <f t="shared" ref="K217:BV217" si="707">K218+K220</f>
        <v>2001</v>
      </c>
      <c r="L217" s="680">
        <f t="shared" si="707"/>
        <v>75821</v>
      </c>
      <c r="M217" s="680">
        <f t="shared" si="707"/>
        <v>0</v>
      </c>
      <c r="N217" s="680">
        <f t="shared" si="707"/>
        <v>0</v>
      </c>
      <c r="O217" s="680">
        <f t="shared" si="707"/>
        <v>0</v>
      </c>
      <c r="P217" s="680">
        <f t="shared" si="707"/>
        <v>0</v>
      </c>
      <c r="Q217" s="680">
        <f t="shared" si="707"/>
        <v>0</v>
      </c>
      <c r="R217" s="680">
        <f t="shared" si="707"/>
        <v>0</v>
      </c>
      <c r="S217" s="680">
        <f t="shared" si="707"/>
        <v>0</v>
      </c>
      <c r="T217" s="680">
        <f t="shared" si="707"/>
        <v>0</v>
      </c>
      <c r="U217" s="680">
        <f t="shared" si="707"/>
        <v>0</v>
      </c>
      <c r="V217" s="680">
        <f t="shared" si="707"/>
        <v>0</v>
      </c>
      <c r="W217" s="680">
        <f t="shared" si="707"/>
        <v>0</v>
      </c>
      <c r="X217" s="680">
        <f t="shared" si="707"/>
        <v>0</v>
      </c>
      <c r="Y217" s="680">
        <f t="shared" si="707"/>
        <v>0</v>
      </c>
      <c r="Z217" s="680">
        <f t="shared" si="707"/>
        <v>0</v>
      </c>
      <c r="AA217" s="680">
        <f t="shared" si="707"/>
        <v>0</v>
      </c>
      <c r="AB217" s="680">
        <f t="shared" si="707"/>
        <v>0</v>
      </c>
      <c r="AC217" s="680">
        <f t="shared" si="707"/>
        <v>0</v>
      </c>
      <c r="AD217" s="680">
        <f t="shared" si="707"/>
        <v>0</v>
      </c>
      <c r="AE217" s="680">
        <f t="shared" si="707"/>
        <v>0</v>
      </c>
      <c r="AF217" s="680">
        <f t="shared" si="707"/>
        <v>0</v>
      </c>
      <c r="AG217" s="680">
        <f t="shared" si="707"/>
        <v>0</v>
      </c>
      <c r="AH217" s="680">
        <f t="shared" si="707"/>
        <v>0</v>
      </c>
      <c r="AI217" s="680">
        <f t="shared" si="707"/>
        <v>0</v>
      </c>
      <c r="AJ217" s="680">
        <f t="shared" si="707"/>
        <v>0</v>
      </c>
      <c r="AK217" s="680">
        <f t="shared" si="707"/>
        <v>0</v>
      </c>
      <c r="AL217" s="680">
        <f t="shared" si="707"/>
        <v>0</v>
      </c>
      <c r="AM217" s="680">
        <f t="shared" si="707"/>
        <v>0</v>
      </c>
      <c r="AN217" s="680">
        <f t="shared" si="707"/>
        <v>0</v>
      </c>
      <c r="AO217" s="680">
        <f t="shared" si="707"/>
        <v>0</v>
      </c>
      <c r="AP217" s="680">
        <f t="shared" si="707"/>
        <v>0</v>
      </c>
      <c r="AQ217" s="680">
        <f t="shared" si="707"/>
        <v>0</v>
      </c>
      <c r="AR217" s="680">
        <f t="shared" si="707"/>
        <v>0</v>
      </c>
      <c r="AS217" s="680">
        <f t="shared" si="707"/>
        <v>0</v>
      </c>
      <c r="AT217" s="680">
        <f t="shared" si="707"/>
        <v>0</v>
      </c>
      <c r="AU217" s="680">
        <f t="shared" si="707"/>
        <v>0</v>
      </c>
      <c r="AV217" s="680">
        <f t="shared" si="707"/>
        <v>0</v>
      </c>
      <c r="AW217" s="680">
        <f t="shared" si="707"/>
        <v>0</v>
      </c>
      <c r="AX217" s="680">
        <f t="shared" si="707"/>
        <v>0</v>
      </c>
      <c r="AY217" s="680">
        <f t="shared" si="707"/>
        <v>0</v>
      </c>
      <c r="AZ217" s="680">
        <f t="shared" si="707"/>
        <v>0</v>
      </c>
      <c r="BA217" s="680">
        <f t="shared" si="707"/>
        <v>0</v>
      </c>
      <c r="BB217" s="680">
        <f t="shared" si="707"/>
        <v>0</v>
      </c>
      <c r="BC217" s="680">
        <f t="shared" si="707"/>
        <v>0</v>
      </c>
      <c r="BD217" s="680">
        <f t="shared" si="707"/>
        <v>0</v>
      </c>
      <c r="BE217" s="680">
        <f t="shared" si="707"/>
        <v>0</v>
      </c>
      <c r="BF217" s="680">
        <f t="shared" si="707"/>
        <v>0</v>
      </c>
      <c r="BG217" s="680">
        <f t="shared" si="707"/>
        <v>0</v>
      </c>
      <c r="BH217" s="680">
        <f t="shared" si="707"/>
        <v>0</v>
      </c>
      <c r="BI217" s="680">
        <f t="shared" si="707"/>
        <v>0</v>
      </c>
      <c r="BJ217" s="680">
        <f t="shared" si="707"/>
        <v>0</v>
      </c>
      <c r="BK217" s="680">
        <f t="shared" si="707"/>
        <v>0</v>
      </c>
      <c r="BL217" s="680">
        <f t="shared" si="707"/>
        <v>0</v>
      </c>
      <c r="BM217" s="680">
        <f t="shared" si="707"/>
        <v>0</v>
      </c>
      <c r="BN217" s="680">
        <f t="shared" si="707"/>
        <v>0</v>
      </c>
      <c r="BO217" s="680">
        <f t="shared" si="707"/>
        <v>0</v>
      </c>
      <c r="BP217" s="680">
        <f t="shared" si="707"/>
        <v>0</v>
      </c>
      <c r="BQ217" s="680">
        <f t="shared" si="707"/>
        <v>0</v>
      </c>
      <c r="BR217" s="680">
        <f t="shared" si="707"/>
        <v>0</v>
      </c>
      <c r="BS217" s="680">
        <f t="shared" si="707"/>
        <v>0</v>
      </c>
      <c r="BT217" s="680">
        <f t="shared" si="707"/>
        <v>0</v>
      </c>
      <c r="BU217" s="680">
        <f t="shared" si="707"/>
        <v>0</v>
      </c>
      <c r="BV217" s="680">
        <f t="shared" si="707"/>
        <v>0</v>
      </c>
      <c r="BW217" s="680">
        <f t="shared" ref="BW217:CC217" si="708">BW218+BW220</f>
        <v>0</v>
      </c>
      <c r="BX217" s="680">
        <f t="shared" si="708"/>
        <v>40978</v>
      </c>
      <c r="BY217" s="680">
        <f t="shared" si="708"/>
        <v>1132</v>
      </c>
      <c r="BZ217" s="680">
        <f t="shared" si="708"/>
        <v>39846</v>
      </c>
      <c r="CA217" s="680">
        <f t="shared" si="708"/>
        <v>0</v>
      </c>
      <c r="CB217" s="680">
        <f t="shared" si="708"/>
        <v>0</v>
      </c>
      <c r="CC217" s="680">
        <f t="shared" si="708"/>
        <v>0</v>
      </c>
      <c r="CD217" s="680">
        <f t="shared" ref="CD217" si="709">CD218+CD220</f>
        <v>35299</v>
      </c>
      <c r="CE217" s="680">
        <f t="shared" ref="CE217" si="710">CE218+CE220</f>
        <v>36844</v>
      </c>
      <c r="CF217" s="680">
        <f t="shared" ref="CF217" si="711">CF218+CF220</f>
        <v>869</v>
      </c>
      <c r="CG217" s="680">
        <f t="shared" ref="CG217" si="712">CG218+CG220</f>
        <v>35975</v>
      </c>
      <c r="CH217" s="680">
        <f t="shared" ref="CH217:CI217" si="713">CH218+CH220</f>
        <v>0</v>
      </c>
      <c r="CI217" s="680">
        <f t="shared" si="713"/>
        <v>0</v>
      </c>
      <c r="CJ217" s="100"/>
      <c r="CK217" s="100"/>
      <c r="CL217" s="100"/>
      <c r="CM217" s="100"/>
      <c r="CN217" s="100"/>
      <c r="CO217" s="674"/>
      <c r="CP217" s="216"/>
      <c r="CS217" s="146"/>
      <c r="CV217" s="146"/>
      <c r="DA217" s="100"/>
      <c r="DB217" s="146"/>
      <c r="DC217" s="146"/>
      <c r="DD217" s="146"/>
    </row>
    <row r="218" spans="1:108" ht="42" customHeight="1">
      <c r="A218" s="216"/>
      <c r="B218" s="675" t="s">
        <v>46</v>
      </c>
      <c r="C218" s="672"/>
      <c r="D218" s="192"/>
      <c r="E218" s="191"/>
      <c r="F218" s="191"/>
      <c r="G218" s="191"/>
      <c r="H218" s="672"/>
      <c r="I218" s="673"/>
      <c r="J218" s="681">
        <f>J219</f>
        <v>76277</v>
      </c>
      <c r="K218" s="681">
        <f t="shared" ref="K218:BV218" si="714">K219</f>
        <v>1956</v>
      </c>
      <c r="L218" s="681">
        <f t="shared" si="714"/>
        <v>74321</v>
      </c>
      <c r="M218" s="681">
        <f t="shared" si="714"/>
        <v>0</v>
      </c>
      <c r="N218" s="681">
        <f t="shared" si="714"/>
        <v>0</v>
      </c>
      <c r="O218" s="681">
        <f t="shared" si="714"/>
        <v>0</v>
      </c>
      <c r="P218" s="681">
        <f t="shared" si="714"/>
        <v>0</v>
      </c>
      <c r="Q218" s="681">
        <f t="shared" si="714"/>
        <v>0</v>
      </c>
      <c r="R218" s="681">
        <f t="shared" si="714"/>
        <v>0</v>
      </c>
      <c r="S218" s="681">
        <f t="shared" si="714"/>
        <v>0</v>
      </c>
      <c r="T218" s="681">
        <f t="shared" si="714"/>
        <v>0</v>
      </c>
      <c r="U218" s="681">
        <f t="shared" si="714"/>
        <v>0</v>
      </c>
      <c r="V218" s="681">
        <f t="shared" si="714"/>
        <v>0</v>
      </c>
      <c r="W218" s="681">
        <f t="shared" si="714"/>
        <v>0</v>
      </c>
      <c r="X218" s="681">
        <f t="shared" si="714"/>
        <v>0</v>
      </c>
      <c r="Y218" s="681">
        <f t="shared" si="714"/>
        <v>0</v>
      </c>
      <c r="Z218" s="681">
        <f t="shared" si="714"/>
        <v>0</v>
      </c>
      <c r="AA218" s="681">
        <f t="shared" si="714"/>
        <v>0</v>
      </c>
      <c r="AB218" s="681">
        <f t="shared" si="714"/>
        <v>0</v>
      </c>
      <c r="AC218" s="681">
        <f t="shared" si="714"/>
        <v>0</v>
      </c>
      <c r="AD218" s="681">
        <f t="shared" si="714"/>
        <v>0</v>
      </c>
      <c r="AE218" s="681">
        <f t="shared" si="714"/>
        <v>0</v>
      </c>
      <c r="AF218" s="681">
        <f t="shared" si="714"/>
        <v>0</v>
      </c>
      <c r="AG218" s="681">
        <f t="shared" si="714"/>
        <v>0</v>
      </c>
      <c r="AH218" s="681">
        <f t="shared" si="714"/>
        <v>0</v>
      </c>
      <c r="AI218" s="681">
        <f t="shared" si="714"/>
        <v>0</v>
      </c>
      <c r="AJ218" s="681">
        <f t="shared" si="714"/>
        <v>0</v>
      </c>
      <c r="AK218" s="681">
        <f t="shared" si="714"/>
        <v>0</v>
      </c>
      <c r="AL218" s="681">
        <f t="shared" si="714"/>
        <v>0</v>
      </c>
      <c r="AM218" s="681">
        <f t="shared" si="714"/>
        <v>0</v>
      </c>
      <c r="AN218" s="681">
        <f t="shared" si="714"/>
        <v>0</v>
      </c>
      <c r="AO218" s="681">
        <f t="shared" si="714"/>
        <v>0</v>
      </c>
      <c r="AP218" s="681">
        <f t="shared" si="714"/>
        <v>0</v>
      </c>
      <c r="AQ218" s="681">
        <f t="shared" si="714"/>
        <v>0</v>
      </c>
      <c r="AR218" s="681">
        <f t="shared" si="714"/>
        <v>0</v>
      </c>
      <c r="AS218" s="681">
        <f t="shared" si="714"/>
        <v>0</v>
      </c>
      <c r="AT218" s="681">
        <f t="shared" si="714"/>
        <v>0</v>
      </c>
      <c r="AU218" s="681">
        <f t="shared" si="714"/>
        <v>0</v>
      </c>
      <c r="AV218" s="681">
        <f t="shared" si="714"/>
        <v>0</v>
      </c>
      <c r="AW218" s="681">
        <f t="shared" si="714"/>
        <v>0</v>
      </c>
      <c r="AX218" s="681">
        <f t="shared" si="714"/>
        <v>0</v>
      </c>
      <c r="AY218" s="681">
        <f t="shared" si="714"/>
        <v>0</v>
      </c>
      <c r="AZ218" s="681">
        <f t="shared" si="714"/>
        <v>0</v>
      </c>
      <c r="BA218" s="681">
        <f t="shared" si="714"/>
        <v>0</v>
      </c>
      <c r="BB218" s="681">
        <f t="shared" si="714"/>
        <v>0</v>
      </c>
      <c r="BC218" s="681">
        <f t="shared" si="714"/>
        <v>0</v>
      </c>
      <c r="BD218" s="681">
        <f t="shared" si="714"/>
        <v>0</v>
      </c>
      <c r="BE218" s="681">
        <f t="shared" si="714"/>
        <v>0</v>
      </c>
      <c r="BF218" s="681">
        <f t="shared" si="714"/>
        <v>0</v>
      </c>
      <c r="BG218" s="681">
        <f t="shared" si="714"/>
        <v>0</v>
      </c>
      <c r="BH218" s="681">
        <f t="shared" si="714"/>
        <v>0</v>
      </c>
      <c r="BI218" s="681">
        <f t="shared" si="714"/>
        <v>0</v>
      </c>
      <c r="BJ218" s="681">
        <f t="shared" si="714"/>
        <v>0</v>
      </c>
      <c r="BK218" s="681">
        <f t="shared" si="714"/>
        <v>0</v>
      </c>
      <c r="BL218" s="681">
        <f t="shared" si="714"/>
        <v>0</v>
      </c>
      <c r="BM218" s="681">
        <f t="shared" si="714"/>
        <v>0</v>
      </c>
      <c r="BN218" s="681">
        <f t="shared" si="714"/>
        <v>0</v>
      </c>
      <c r="BO218" s="681">
        <f t="shared" si="714"/>
        <v>0</v>
      </c>
      <c r="BP218" s="681">
        <f t="shared" si="714"/>
        <v>0</v>
      </c>
      <c r="BQ218" s="681">
        <f t="shared" si="714"/>
        <v>0</v>
      </c>
      <c r="BR218" s="681">
        <f t="shared" si="714"/>
        <v>0</v>
      </c>
      <c r="BS218" s="681">
        <f t="shared" si="714"/>
        <v>0</v>
      </c>
      <c r="BT218" s="681">
        <f t="shared" si="714"/>
        <v>0</v>
      </c>
      <c r="BU218" s="681">
        <f t="shared" si="714"/>
        <v>0</v>
      </c>
      <c r="BV218" s="681">
        <f t="shared" si="714"/>
        <v>0</v>
      </c>
      <c r="BW218" s="681">
        <f t="shared" ref="BW218:CI218" si="715">BW219</f>
        <v>0</v>
      </c>
      <c r="BX218" s="681">
        <f t="shared" si="715"/>
        <v>40978</v>
      </c>
      <c r="BY218" s="681">
        <f t="shared" si="715"/>
        <v>1132</v>
      </c>
      <c r="BZ218" s="681">
        <f t="shared" si="715"/>
        <v>39846</v>
      </c>
      <c r="CA218" s="681">
        <f t="shared" si="715"/>
        <v>0</v>
      </c>
      <c r="CB218" s="681">
        <f t="shared" si="715"/>
        <v>0</v>
      </c>
      <c r="CC218" s="681">
        <f t="shared" si="715"/>
        <v>0</v>
      </c>
      <c r="CD218" s="681">
        <f t="shared" si="715"/>
        <v>35299</v>
      </c>
      <c r="CE218" s="681">
        <f t="shared" si="715"/>
        <v>35299</v>
      </c>
      <c r="CF218" s="681">
        <f t="shared" si="715"/>
        <v>824</v>
      </c>
      <c r="CG218" s="681">
        <f t="shared" si="715"/>
        <v>34475</v>
      </c>
      <c r="CH218" s="681">
        <f t="shared" si="715"/>
        <v>0</v>
      </c>
      <c r="CI218" s="681">
        <f t="shared" si="715"/>
        <v>0</v>
      </c>
      <c r="CJ218" s="100"/>
      <c r="CK218" s="100"/>
      <c r="CL218" s="100"/>
      <c r="CM218" s="100"/>
      <c r="CN218" s="100"/>
      <c r="CO218" s="674"/>
      <c r="CP218" s="216"/>
      <c r="CS218" s="146"/>
      <c r="CV218" s="146"/>
      <c r="DA218" s="100"/>
      <c r="DB218" s="146"/>
      <c r="DC218" s="146"/>
      <c r="DD218" s="146"/>
    </row>
    <row r="219" spans="1:108" ht="57" customHeight="1">
      <c r="A219" s="676"/>
      <c r="B219" s="673" t="s">
        <v>751</v>
      </c>
      <c r="C219" s="672" t="s">
        <v>624</v>
      </c>
      <c r="D219" s="192"/>
      <c r="E219" s="191"/>
      <c r="F219" s="191"/>
      <c r="G219" s="191"/>
      <c r="H219" s="672" t="s">
        <v>58</v>
      </c>
      <c r="I219" s="672" t="s">
        <v>1144</v>
      </c>
      <c r="J219" s="218">
        <v>76277</v>
      </c>
      <c r="K219" s="218">
        <v>1956</v>
      </c>
      <c r="L219" s="218">
        <v>74321</v>
      </c>
      <c r="M219" s="218">
        <f t="shared" ref="M219:M226" si="716">M220</f>
        <v>0</v>
      </c>
      <c r="N219" s="218">
        <f t="shared" ref="N219:N226" si="717">N220</f>
        <v>0</v>
      </c>
      <c r="O219" s="218">
        <f t="shared" ref="O219:O226" si="718">O220</f>
        <v>0</v>
      </c>
      <c r="P219" s="218">
        <f t="shared" ref="P219:P226" si="719">P220</f>
        <v>0</v>
      </c>
      <c r="Q219" s="218">
        <f t="shared" ref="Q219:Q226" si="720">Q220</f>
        <v>0</v>
      </c>
      <c r="R219" s="218">
        <f t="shared" ref="R219:R226" si="721">R220</f>
        <v>0</v>
      </c>
      <c r="S219" s="218">
        <f t="shared" ref="S219:S226" si="722">S220</f>
        <v>0</v>
      </c>
      <c r="T219" s="218">
        <f t="shared" ref="T219:T226" si="723">T220</f>
        <v>0</v>
      </c>
      <c r="U219" s="218">
        <f t="shared" ref="U219:U226" si="724">U220</f>
        <v>0</v>
      </c>
      <c r="V219" s="218">
        <f t="shared" ref="V219:V226" si="725">V220</f>
        <v>0</v>
      </c>
      <c r="W219" s="218">
        <f t="shared" ref="W219:W226" si="726">W220</f>
        <v>0</v>
      </c>
      <c r="X219" s="218">
        <f t="shared" ref="X219:X226" si="727">X220</f>
        <v>0</v>
      </c>
      <c r="Y219" s="218">
        <f t="shared" ref="Y219:Y226" si="728">Y220</f>
        <v>0</v>
      </c>
      <c r="Z219" s="218">
        <f t="shared" ref="Z219:Z226" si="729">Z220</f>
        <v>0</v>
      </c>
      <c r="AA219" s="218">
        <f t="shared" ref="AA219:AA226" si="730">AA220</f>
        <v>0</v>
      </c>
      <c r="AB219" s="218">
        <f t="shared" ref="AB219:AB226" si="731">AB220</f>
        <v>0</v>
      </c>
      <c r="AC219" s="218">
        <f t="shared" ref="AC219:AC226" si="732">AC220</f>
        <v>0</v>
      </c>
      <c r="AD219" s="218">
        <f t="shared" ref="AD219:AD226" si="733">AD220</f>
        <v>0</v>
      </c>
      <c r="AE219" s="218">
        <f t="shared" ref="AE219:AE226" si="734">AE220</f>
        <v>0</v>
      </c>
      <c r="AF219" s="218">
        <f t="shared" ref="AF219:AF226" si="735">AF220</f>
        <v>0</v>
      </c>
      <c r="AG219" s="218">
        <f t="shared" ref="AG219:AG226" si="736">AG220</f>
        <v>0</v>
      </c>
      <c r="AH219" s="218">
        <f t="shared" ref="AH219:AH226" si="737">AH220</f>
        <v>0</v>
      </c>
      <c r="AI219" s="218">
        <f t="shared" ref="AI219:AI226" si="738">AI220</f>
        <v>0</v>
      </c>
      <c r="AJ219" s="218">
        <f t="shared" ref="AJ219:AJ226" si="739">AJ220</f>
        <v>0</v>
      </c>
      <c r="AK219" s="218">
        <f t="shared" ref="AK219:AK226" si="740">AK220</f>
        <v>0</v>
      </c>
      <c r="AL219" s="218">
        <f t="shared" ref="AL219:AL226" si="741">AL220</f>
        <v>0</v>
      </c>
      <c r="AM219" s="218">
        <f t="shared" ref="AM219:AM226" si="742">AM220</f>
        <v>0</v>
      </c>
      <c r="AN219" s="218">
        <f t="shared" ref="AN219:AN226" si="743">AN220</f>
        <v>0</v>
      </c>
      <c r="AO219" s="218">
        <f t="shared" ref="AO219:AO226" si="744">AO220</f>
        <v>0</v>
      </c>
      <c r="AP219" s="218">
        <f t="shared" ref="AP219:AP226" si="745">AP220</f>
        <v>0</v>
      </c>
      <c r="AQ219" s="218">
        <f t="shared" ref="AQ219:AQ226" si="746">AQ220</f>
        <v>0</v>
      </c>
      <c r="AR219" s="218">
        <f t="shared" ref="AR219:AR226" si="747">AR220</f>
        <v>0</v>
      </c>
      <c r="AS219" s="218">
        <f t="shared" ref="AS219:AS226" si="748">AS220</f>
        <v>0</v>
      </c>
      <c r="AT219" s="218">
        <f t="shared" ref="AT219:AT226" si="749">AT220</f>
        <v>0</v>
      </c>
      <c r="AU219" s="218">
        <f t="shared" ref="AU219:AU226" si="750">AU220</f>
        <v>0</v>
      </c>
      <c r="AV219" s="218">
        <f t="shared" ref="AV219:AV226" si="751">AV220</f>
        <v>0</v>
      </c>
      <c r="AW219" s="218">
        <f t="shared" ref="AW219:AW226" si="752">AW220</f>
        <v>0</v>
      </c>
      <c r="AX219" s="218">
        <f t="shared" ref="AX219:AX226" si="753">AX220</f>
        <v>0</v>
      </c>
      <c r="AY219" s="218">
        <f t="shared" ref="AY219:AY226" si="754">AY220</f>
        <v>0</v>
      </c>
      <c r="AZ219" s="218">
        <f t="shared" ref="AZ219:AZ226" si="755">AZ220</f>
        <v>0</v>
      </c>
      <c r="BA219" s="218">
        <f t="shared" ref="BA219:BA226" si="756">BA220</f>
        <v>0</v>
      </c>
      <c r="BB219" s="218">
        <f t="shared" ref="BB219:BB226" si="757">BB220</f>
        <v>0</v>
      </c>
      <c r="BC219" s="218">
        <f t="shared" ref="BC219:BC226" si="758">BC220</f>
        <v>0</v>
      </c>
      <c r="BD219" s="218">
        <f t="shared" ref="BD219:BD226" si="759">BD220</f>
        <v>0</v>
      </c>
      <c r="BE219" s="218">
        <f t="shared" ref="BE219:BE226" si="760">BE220</f>
        <v>0</v>
      </c>
      <c r="BF219" s="218">
        <f t="shared" ref="BF219:BF226" si="761">BF220</f>
        <v>0</v>
      </c>
      <c r="BG219" s="218">
        <f t="shared" ref="BG219:BG226" si="762">BG220</f>
        <v>0</v>
      </c>
      <c r="BH219" s="218">
        <f t="shared" ref="BH219:BH226" si="763">BH220</f>
        <v>0</v>
      </c>
      <c r="BI219" s="218">
        <f t="shared" ref="BI219:BI226" si="764">BI220</f>
        <v>0</v>
      </c>
      <c r="BJ219" s="218">
        <f t="shared" ref="BJ219:BJ226" si="765">BJ220</f>
        <v>0</v>
      </c>
      <c r="BK219" s="218">
        <f t="shared" ref="BK219:BK226" si="766">BK220</f>
        <v>0</v>
      </c>
      <c r="BL219" s="218">
        <f t="shared" ref="BL219:BL226" si="767">BL220</f>
        <v>0</v>
      </c>
      <c r="BM219" s="218">
        <f t="shared" ref="BM219:BM226" si="768">BM220</f>
        <v>0</v>
      </c>
      <c r="BN219" s="218">
        <f t="shared" ref="BN219:BN226" si="769">BN220</f>
        <v>0</v>
      </c>
      <c r="BO219" s="218">
        <f t="shared" ref="BO219:BO226" si="770">BO220</f>
        <v>0</v>
      </c>
      <c r="BP219" s="218">
        <f t="shared" ref="BP219:BP226" si="771">BP220</f>
        <v>0</v>
      </c>
      <c r="BQ219" s="218">
        <f t="shared" ref="BQ219:BQ226" si="772">BQ220</f>
        <v>0</v>
      </c>
      <c r="BR219" s="218">
        <f t="shared" ref="BR219:BR226" si="773">BR220</f>
        <v>0</v>
      </c>
      <c r="BS219" s="218">
        <f t="shared" ref="BS219:BS226" si="774">BS220</f>
        <v>0</v>
      </c>
      <c r="BT219" s="218">
        <f t="shared" ref="BT219:BT226" si="775">BT220</f>
        <v>0</v>
      </c>
      <c r="BU219" s="218">
        <f t="shared" ref="BU219:BU226" si="776">BU220</f>
        <v>0</v>
      </c>
      <c r="BV219" s="218">
        <f t="shared" ref="BV219:BV226" si="777">BV220</f>
        <v>0</v>
      </c>
      <c r="BW219" s="218">
        <f t="shared" ref="BW219:BZ226" si="778">BW220</f>
        <v>0</v>
      </c>
      <c r="BX219" s="218">
        <v>40978</v>
      </c>
      <c r="BY219" s="218">
        <v>1132</v>
      </c>
      <c r="BZ219" s="218">
        <v>39846</v>
      </c>
      <c r="CA219" s="218">
        <f t="shared" ref="CA219:CA226" si="779">CA220</f>
        <v>0</v>
      </c>
      <c r="CB219" s="218">
        <f t="shared" ref="CB219:CB226" si="780">CB220</f>
        <v>0</v>
      </c>
      <c r="CC219" s="218">
        <f t="shared" ref="CC219:CC226" si="781">CC220</f>
        <v>0</v>
      </c>
      <c r="CD219" s="218">
        <v>35299</v>
      </c>
      <c r="CE219" s="218">
        <v>35299</v>
      </c>
      <c r="CF219" s="218">
        <v>824</v>
      </c>
      <c r="CG219" s="218">
        <v>34475</v>
      </c>
      <c r="CH219" s="218">
        <f t="shared" ref="CH219:CI219" si="782">CH220</f>
        <v>0</v>
      </c>
      <c r="CI219" s="218">
        <f t="shared" si="782"/>
        <v>0</v>
      </c>
      <c r="CJ219" s="218">
        <f t="shared" ref="CJ219" si="783">CJ220</f>
        <v>0</v>
      </c>
      <c r="CK219" s="218">
        <f t="shared" ref="CK219" si="784">CK220</f>
        <v>0</v>
      </c>
      <c r="CL219" s="218">
        <f t="shared" ref="CL219" si="785">CL220</f>
        <v>0</v>
      </c>
      <c r="CM219" s="218">
        <f t="shared" ref="CM219" si="786">CM220</f>
        <v>0</v>
      </c>
      <c r="CN219" s="218">
        <f t="shared" ref="CN219" si="787">CN220</f>
        <v>0</v>
      </c>
      <c r="CO219" s="677" t="s">
        <v>350</v>
      </c>
      <c r="CP219" s="216"/>
      <c r="CS219" s="146"/>
      <c r="CV219" s="146"/>
      <c r="DA219" s="100"/>
      <c r="DB219" s="146"/>
      <c r="DC219" s="146"/>
      <c r="DD219" s="146"/>
    </row>
    <row r="220" spans="1:108" ht="47.25" customHeight="1">
      <c r="A220" s="216"/>
      <c r="B220" s="675" t="s">
        <v>1146</v>
      </c>
      <c r="C220" s="192"/>
      <c r="D220" s="192"/>
      <c r="E220" s="191"/>
      <c r="F220" s="191"/>
      <c r="G220" s="191"/>
      <c r="H220" s="191"/>
      <c r="I220" s="191"/>
      <c r="J220" s="681">
        <f>J221</f>
        <v>1545</v>
      </c>
      <c r="K220" s="681">
        <f t="shared" ref="K220:L220" si="788">K221</f>
        <v>45</v>
      </c>
      <c r="L220" s="681">
        <f t="shared" si="788"/>
        <v>1500</v>
      </c>
      <c r="M220" s="681">
        <f t="shared" si="716"/>
        <v>0</v>
      </c>
      <c r="N220" s="681">
        <f t="shared" si="717"/>
        <v>0</v>
      </c>
      <c r="O220" s="681">
        <f t="shared" si="718"/>
        <v>0</v>
      </c>
      <c r="P220" s="681">
        <f t="shared" si="719"/>
        <v>0</v>
      </c>
      <c r="Q220" s="681">
        <f t="shared" si="720"/>
        <v>0</v>
      </c>
      <c r="R220" s="681">
        <f t="shared" si="721"/>
        <v>0</v>
      </c>
      <c r="S220" s="681">
        <f t="shared" si="722"/>
        <v>0</v>
      </c>
      <c r="T220" s="681">
        <f t="shared" si="723"/>
        <v>0</v>
      </c>
      <c r="U220" s="681">
        <f t="shared" si="724"/>
        <v>0</v>
      </c>
      <c r="V220" s="681">
        <f t="shared" si="725"/>
        <v>0</v>
      </c>
      <c r="W220" s="681">
        <f t="shared" si="726"/>
        <v>0</v>
      </c>
      <c r="X220" s="681">
        <f t="shared" si="727"/>
        <v>0</v>
      </c>
      <c r="Y220" s="681">
        <f t="shared" si="728"/>
        <v>0</v>
      </c>
      <c r="Z220" s="681">
        <f t="shared" si="729"/>
        <v>0</v>
      </c>
      <c r="AA220" s="681">
        <f t="shared" si="730"/>
        <v>0</v>
      </c>
      <c r="AB220" s="681">
        <f t="shared" si="731"/>
        <v>0</v>
      </c>
      <c r="AC220" s="681">
        <f t="shared" si="732"/>
        <v>0</v>
      </c>
      <c r="AD220" s="681">
        <f t="shared" si="733"/>
        <v>0</v>
      </c>
      <c r="AE220" s="681">
        <f t="shared" si="734"/>
        <v>0</v>
      </c>
      <c r="AF220" s="681">
        <f t="shared" si="735"/>
        <v>0</v>
      </c>
      <c r="AG220" s="681">
        <f t="shared" si="736"/>
        <v>0</v>
      </c>
      <c r="AH220" s="681">
        <f t="shared" si="737"/>
        <v>0</v>
      </c>
      <c r="AI220" s="681">
        <f t="shared" si="738"/>
        <v>0</v>
      </c>
      <c r="AJ220" s="681">
        <f t="shared" si="739"/>
        <v>0</v>
      </c>
      <c r="AK220" s="681">
        <f t="shared" si="740"/>
        <v>0</v>
      </c>
      <c r="AL220" s="681">
        <f t="shared" si="741"/>
        <v>0</v>
      </c>
      <c r="AM220" s="681">
        <f t="shared" si="742"/>
        <v>0</v>
      </c>
      <c r="AN220" s="681">
        <f t="shared" si="743"/>
        <v>0</v>
      </c>
      <c r="AO220" s="681">
        <f t="shared" si="744"/>
        <v>0</v>
      </c>
      <c r="AP220" s="681">
        <f t="shared" si="745"/>
        <v>0</v>
      </c>
      <c r="AQ220" s="681">
        <f t="shared" si="746"/>
        <v>0</v>
      </c>
      <c r="AR220" s="681">
        <f t="shared" si="747"/>
        <v>0</v>
      </c>
      <c r="AS220" s="681">
        <f t="shared" si="748"/>
        <v>0</v>
      </c>
      <c r="AT220" s="681">
        <f t="shared" si="749"/>
        <v>0</v>
      </c>
      <c r="AU220" s="681">
        <f t="shared" si="750"/>
        <v>0</v>
      </c>
      <c r="AV220" s="681">
        <f t="shared" si="751"/>
        <v>0</v>
      </c>
      <c r="AW220" s="681">
        <f t="shared" si="752"/>
        <v>0</v>
      </c>
      <c r="AX220" s="681">
        <f t="shared" si="753"/>
        <v>0</v>
      </c>
      <c r="AY220" s="681">
        <f t="shared" si="754"/>
        <v>0</v>
      </c>
      <c r="AZ220" s="681">
        <f t="shared" si="755"/>
        <v>0</v>
      </c>
      <c r="BA220" s="681">
        <f t="shared" si="756"/>
        <v>0</v>
      </c>
      <c r="BB220" s="681">
        <f t="shared" si="757"/>
        <v>0</v>
      </c>
      <c r="BC220" s="681">
        <f t="shared" si="758"/>
        <v>0</v>
      </c>
      <c r="BD220" s="681">
        <f t="shared" si="759"/>
        <v>0</v>
      </c>
      <c r="BE220" s="681">
        <f t="shared" si="760"/>
        <v>0</v>
      </c>
      <c r="BF220" s="681">
        <f t="shared" si="761"/>
        <v>0</v>
      </c>
      <c r="BG220" s="681">
        <f t="shared" si="762"/>
        <v>0</v>
      </c>
      <c r="BH220" s="681">
        <f t="shared" si="763"/>
        <v>0</v>
      </c>
      <c r="BI220" s="681">
        <f t="shared" si="764"/>
        <v>0</v>
      </c>
      <c r="BJ220" s="681">
        <f t="shared" si="765"/>
        <v>0</v>
      </c>
      <c r="BK220" s="681">
        <f t="shared" si="766"/>
        <v>0</v>
      </c>
      <c r="BL220" s="681">
        <f t="shared" si="767"/>
        <v>0</v>
      </c>
      <c r="BM220" s="681">
        <f t="shared" si="768"/>
        <v>0</v>
      </c>
      <c r="BN220" s="681">
        <f t="shared" si="769"/>
        <v>0</v>
      </c>
      <c r="BO220" s="681">
        <f t="shared" si="770"/>
        <v>0</v>
      </c>
      <c r="BP220" s="681">
        <f t="shared" si="771"/>
        <v>0</v>
      </c>
      <c r="BQ220" s="681">
        <f t="shared" si="772"/>
        <v>0</v>
      </c>
      <c r="BR220" s="681">
        <f t="shared" si="773"/>
        <v>0</v>
      </c>
      <c r="BS220" s="681">
        <f t="shared" si="774"/>
        <v>0</v>
      </c>
      <c r="BT220" s="681">
        <f t="shared" si="775"/>
        <v>0</v>
      </c>
      <c r="BU220" s="681">
        <f t="shared" si="776"/>
        <v>0</v>
      </c>
      <c r="BV220" s="681">
        <f t="shared" si="777"/>
        <v>0</v>
      </c>
      <c r="BW220" s="681">
        <f t="shared" si="778"/>
        <v>0</v>
      </c>
      <c r="BX220" s="681">
        <f t="shared" si="778"/>
        <v>0</v>
      </c>
      <c r="BY220" s="681">
        <f t="shared" si="778"/>
        <v>0</v>
      </c>
      <c r="BZ220" s="681">
        <f t="shared" si="778"/>
        <v>0</v>
      </c>
      <c r="CA220" s="681">
        <f t="shared" si="779"/>
        <v>0</v>
      </c>
      <c r="CB220" s="681">
        <f t="shared" si="780"/>
        <v>0</v>
      </c>
      <c r="CC220" s="681">
        <f t="shared" si="781"/>
        <v>0</v>
      </c>
      <c r="CD220" s="681">
        <f t="shared" ref="CD220:CI226" si="789">CD221</f>
        <v>0</v>
      </c>
      <c r="CE220" s="681">
        <f t="shared" si="789"/>
        <v>1545</v>
      </c>
      <c r="CF220" s="681">
        <f t="shared" si="789"/>
        <v>45</v>
      </c>
      <c r="CG220" s="681">
        <f t="shared" ref="CG220" si="790">CG221</f>
        <v>1500</v>
      </c>
      <c r="CH220" s="100"/>
      <c r="CI220" s="100"/>
      <c r="CJ220" s="100"/>
      <c r="CK220" s="441"/>
      <c r="CL220" s="441"/>
      <c r="CM220" s="441"/>
      <c r="CN220" s="441"/>
      <c r="CO220" s="191"/>
      <c r="CP220" s="216"/>
      <c r="CS220" s="146"/>
      <c r="CV220" s="146"/>
      <c r="DA220" s="100"/>
      <c r="DB220" s="146"/>
      <c r="DC220" s="146"/>
      <c r="DD220" s="146"/>
    </row>
    <row r="221" spans="1:108" ht="48.75" customHeight="1">
      <c r="A221" s="216"/>
      <c r="B221" s="678" t="s">
        <v>1145</v>
      </c>
      <c r="C221" s="679" t="s">
        <v>104</v>
      </c>
      <c r="D221" s="192"/>
      <c r="E221" s="191"/>
      <c r="F221" s="191"/>
      <c r="G221" s="191"/>
      <c r="H221" s="679" t="s">
        <v>871</v>
      </c>
      <c r="I221" s="191"/>
      <c r="J221" s="664">
        <v>1545</v>
      </c>
      <c r="K221" s="218">
        <v>45</v>
      </c>
      <c r="L221" s="664">
        <v>1500</v>
      </c>
      <c r="M221" s="218"/>
      <c r="N221" s="218"/>
      <c r="O221" s="100"/>
      <c r="P221" s="100"/>
      <c r="Q221" s="100"/>
      <c r="R221" s="100"/>
      <c r="S221" s="100"/>
      <c r="T221" s="100"/>
      <c r="U221" s="100"/>
      <c r="V221" s="100"/>
      <c r="W221" s="100"/>
      <c r="X221" s="100"/>
      <c r="Y221" s="100"/>
      <c r="Z221" s="100"/>
      <c r="AA221" s="100"/>
      <c r="AB221" s="100"/>
      <c r="AC221" s="100"/>
      <c r="AD221" s="4"/>
      <c r="AE221" s="100"/>
      <c r="AF221" s="100"/>
      <c r="AG221" s="100"/>
      <c r="AH221" s="100"/>
      <c r="AI221" s="100"/>
      <c r="AJ221" s="100"/>
      <c r="AK221" s="100"/>
      <c r="AL221" s="100"/>
      <c r="AM221" s="100"/>
      <c r="AN221" s="100"/>
      <c r="AO221" s="100"/>
      <c r="AP221" s="100"/>
      <c r="AQ221" s="100"/>
      <c r="AR221" s="100"/>
      <c r="AS221" s="100"/>
      <c r="AT221" s="100"/>
      <c r="AU221" s="100"/>
      <c r="AV221" s="100"/>
      <c r="AW221" s="100"/>
      <c r="AX221" s="100"/>
      <c r="AY221" s="441"/>
      <c r="AZ221" s="100"/>
      <c r="BA221" s="100"/>
      <c r="BB221" s="100"/>
      <c r="BC221" s="100"/>
      <c r="BD221" s="100"/>
      <c r="BE221" s="100"/>
      <c r="BF221" s="100"/>
      <c r="BG221" s="100"/>
      <c r="BH221" s="100"/>
      <c r="BI221" s="100"/>
      <c r="BJ221" s="100"/>
      <c r="BK221" s="100"/>
      <c r="BL221" s="100"/>
      <c r="BM221" s="100"/>
      <c r="BN221" s="100"/>
      <c r="BO221" s="100"/>
      <c r="BP221" s="100"/>
      <c r="BQ221" s="100"/>
      <c r="BR221" s="100"/>
      <c r="BS221" s="100"/>
      <c r="BT221" s="100"/>
      <c r="BU221" s="100"/>
      <c r="BV221" s="100"/>
      <c r="BW221" s="100"/>
      <c r="BX221" s="100"/>
      <c r="BY221" s="100"/>
      <c r="BZ221" s="441"/>
      <c r="CA221" s="441"/>
      <c r="CB221" s="100"/>
      <c r="CC221" s="100"/>
      <c r="CD221" s="100"/>
      <c r="CE221" s="664">
        <v>1545</v>
      </c>
      <c r="CF221" s="218">
        <v>45</v>
      </c>
      <c r="CG221" s="664">
        <v>1500</v>
      </c>
      <c r="CH221" s="100"/>
      <c r="CI221" s="100"/>
      <c r="CJ221" s="100"/>
      <c r="CK221" s="441"/>
      <c r="CL221" s="441"/>
      <c r="CM221" s="441"/>
      <c r="CN221" s="441"/>
      <c r="CO221" s="699" t="s">
        <v>131</v>
      </c>
      <c r="CP221" s="216"/>
      <c r="CS221" s="146"/>
      <c r="CV221" s="146"/>
      <c r="DA221" s="100"/>
      <c r="DB221" s="146"/>
      <c r="DC221" s="146"/>
      <c r="DD221" s="146"/>
    </row>
    <row r="222" spans="1:108" s="20" customFormat="1" ht="35.25" customHeight="1">
      <c r="A222" s="114" t="s">
        <v>231</v>
      </c>
      <c r="B222" s="746" t="s">
        <v>1273</v>
      </c>
      <c r="C222" s="697"/>
      <c r="D222" s="698"/>
      <c r="E222" s="193"/>
      <c r="F222" s="193"/>
      <c r="G222" s="193"/>
      <c r="H222" s="697"/>
      <c r="I222" s="193"/>
      <c r="J222" s="680">
        <f>J223</f>
        <v>1377613</v>
      </c>
      <c r="K222" s="680">
        <f t="shared" ref="K222:BV223" si="791">K223</f>
        <v>283663</v>
      </c>
      <c r="L222" s="680">
        <f t="shared" si="791"/>
        <v>0</v>
      </c>
      <c r="M222" s="680">
        <f t="shared" si="791"/>
        <v>984555</v>
      </c>
      <c r="N222" s="680">
        <f t="shared" si="791"/>
        <v>109395</v>
      </c>
      <c r="O222" s="680">
        <f t="shared" si="791"/>
        <v>0</v>
      </c>
      <c r="P222" s="680">
        <f t="shared" si="791"/>
        <v>0</v>
      </c>
      <c r="Q222" s="680">
        <f t="shared" si="791"/>
        <v>0</v>
      </c>
      <c r="R222" s="680">
        <f t="shared" si="791"/>
        <v>0</v>
      </c>
      <c r="S222" s="680">
        <f t="shared" si="791"/>
        <v>0</v>
      </c>
      <c r="T222" s="680">
        <f t="shared" si="791"/>
        <v>0</v>
      </c>
      <c r="U222" s="680">
        <f t="shared" si="791"/>
        <v>0</v>
      </c>
      <c r="V222" s="680">
        <f t="shared" si="791"/>
        <v>0</v>
      </c>
      <c r="W222" s="680">
        <f t="shared" si="791"/>
        <v>0</v>
      </c>
      <c r="X222" s="680">
        <f t="shared" si="791"/>
        <v>0</v>
      </c>
      <c r="Y222" s="680">
        <f t="shared" si="791"/>
        <v>0</v>
      </c>
      <c r="Z222" s="680">
        <f t="shared" si="791"/>
        <v>0</v>
      </c>
      <c r="AA222" s="680">
        <f t="shared" si="791"/>
        <v>0</v>
      </c>
      <c r="AB222" s="680">
        <f t="shared" si="791"/>
        <v>0</v>
      </c>
      <c r="AC222" s="680">
        <f t="shared" si="791"/>
        <v>0</v>
      </c>
      <c r="AD222" s="680">
        <f t="shared" si="791"/>
        <v>0</v>
      </c>
      <c r="AE222" s="680">
        <f t="shared" si="791"/>
        <v>0</v>
      </c>
      <c r="AF222" s="680">
        <f t="shared" si="791"/>
        <v>0</v>
      </c>
      <c r="AG222" s="680">
        <f t="shared" si="791"/>
        <v>0</v>
      </c>
      <c r="AH222" s="680">
        <f t="shared" si="791"/>
        <v>0</v>
      </c>
      <c r="AI222" s="680">
        <f t="shared" si="791"/>
        <v>0</v>
      </c>
      <c r="AJ222" s="680">
        <f t="shared" si="791"/>
        <v>0</v>
      </c>
      <c r="AK222" s="680">
        <f t="shared" si="791"/>
        <v>0</v>
      </c>
      <c r="AL222" s="680">
        <f t="shared" si="791"/>
        <v>0</v>
      </c>
      <c r="AM222" s="680">
        <f t="shared" si="791"/>
        <v>0</v>
      </c>
      <c r="AN222" s="680">
        <f t="shared" si="791"/>
        <v>0</v>
      </c>
      <c r="AO222" s="680">
        <f t="shared" si="791"/>
        <v>0</v>
      </c>
      <c r="AP222" s="680">
        <f t="shared" si="791"/>
        <v>0</v>
      </c>
      <c r="AQ222" s="680">
        <f t="shared" si="791"/>
        <v>0</v>
      </c>
      <c r="AR222" s="680">
        <f t="shared" si="791"/>
        <v>0</v>
      </c>
      <c r="AS222" s="680">
        <f t="shared" si="791"/>
        <v>0</v>
      </c>
      <c r="AT222" s="680">
        <f t="shared" si="791"/>
        <v>0</v>
      </c>
      <c r="AU222" s="680">
        <f t="shared" si="791"/>
        <v>0</v>
      </c>
      <c r="AV222" s="680">
        <f t="shared" si="791"/>
        <v>0</v>
      </c>
      <c r="AW222" s="680">
        <f t="shared" si="791"/>
        <v>0</v>
      </c>
      <c r="AX222" s="680">
        <f t="shared" si="791"/>
        <v>0</v>
      </c>
      <c r="AY222" s="680">
        <f t="shared" si="791"/>
        <v>0</v>
      </c>
      <c r="AZ222" s="680">
        <f t="shared" si="791"/>
        <v>0</v>
      </c>
      <c r="BA222" s="680">
        <f t="shared" si="791"/>
        <v>0</v>
      </c>
      <c r="BB222" s="680">
        <f t="shared" si="791"/>
        <v>0</v>
      </c>
      <c r="BC222" s="680">
        <f t="shared" si="791"/>
        <v>0</v>
      </c>
      <c r="BD222" s="680">
        <f t="shared" si="791"/>
        <v>0</v>
      </c>
      <c r="BE222" s="680">
        <f t="shared" si="791"/>
        <v>0</v>
      </c>
      <c r="BF222" s="680">
        <f t="shared" si="791"/>
        <v>0</v>
      </c>
      <c r="BG222" s="680">
        <f t="shared" si="791"/>
        <v>0</v>
      </c>
      <c r="BH222" s="680">
        <f t="shared" si="791"/>
        <v>0</v>
      </c>
      <c r="BI222" s="680">
        <f t="shared" si="791"/>
        <v>0</v>
      </c>
      <c r="BJ222" s="680">
        <f t="shared" si="791"/>
        <v>0</v>
      </c>
      <c r="BK222" s="680">
        <f t="shared" si="791"/>
        <v>0</v>
      </c>
      <c r="BL222" s="680">
        <f t="shared" si="791"/>
        <v>0</v>
      </c>
      <c r="BM222" s="680">
        <f t="shared" si="791"/>
        <v>0</v>
      </c>
      <c r="BN222" s="680">
        <f t="shared" si="791"/>
        <v>0</v>
      </c>
      <c r="BO222" s="680">
        <f t="shared" si="791"/>
        <v>0</v>
      </c>
      <c r="BP222" s="680">
        <f t="shared" si="791"/>
        <v>0</v>
      </c>
      <c r="BQ222" s="680">
        <f t="shared" si="791"/>
        <v>0</v>
      </c>
      <c r="BR222" s="680">
        <f t="shared" si="791"/>
        <v>0</v>
      </c>
      <c r="BS222" s="680">
        <f t="shared" si="791"/>
        <v>0</v>
      </c>
      <c r="BT222" s="680">
        <f t="shared" si="791"/>
        <v>0</v>
      </c>
      <c r="BU222" s="680">
        <f t="shared" si="791"/>
        <v>0</v>
      </c>
      <c r="BV222" s="680">
        <f t="shared" si="791"/>
        <v>0</v>
      </c>
      <c r="BW222" s="680">
        <f t="shared" ref="BW222:CI223" si="792">BW223</f>
        <v>0</v>
      </c>
      <c r="BX222" s="680">
        <f t="shared" si="792"/>
        <v>0</v>
      </c>
      <c r="BY222" s="680">
        <f t="shared" si="792"/>
        <v>0</v>
      </c>
      <c r="BZ222" s="680">
        <f t="shared" si="792"/>
        <v>0</v>
      </c>
      <c r="CA222" s="680">
        <f t="shared" si="792"/>
        <v>0</v>
      </c>
      <c r="CB222" s="680">
        <f t="shared" si="792"/>
        <v>0</v>
      </c>
      <c r="CC222" s="680">
        <f t="shared" si="792"/>
        <v>0</v>
      </c>
      <c r="CD222" s="680">
        <f t="shared" si="792"/>
        <v>0</v>
      </c>
      <c r="CE222" s="680">
        <f t="shared" si="792"/>
        <v>295049</v>
      </c>
      <c r="CF222" s="680">
        <f t="shared" si="792"/>
        <v>40823</v>
      </c>
      <c r="CG222" s="680">
        <f t="shared" si="792"/>
        <v>0</v>
      </c>
      <c r="CH222" s="680">
        <f t="shared" si="792"/>
        <v>228803</v>
      </c>
      <c r="CI222" s="680">
        <f t="shared" si="792"/>
        <v>25423</v>
      </c>
      <c r="CJ222" s="99"/>
      <c r="CK222" s="99"/>
      <c r="CL222" s="99"/>
      <c r="CM222" s="99"/>
      <c r="CN222" s="99"/>
      <c r="CO222" s="700"/>
      <c r="CP222" s="114"/>
      <c r="CS222" s="7"/>
      <c r="CV222" s="7"/>
      <c r="DA222" s="99"/>
      <c r="DB222" s="7"/>
      <c r="DC222" s="7"/>
      <c r="DD222" s="7"/>
    </row>
    <row r="223" spans="1:108" s="20" customFormat="1" ht="33" customHeight="1">
      <c r="A223" s="114"/>
      <c r="B223" s="747" t="s">
        <v>625</v>
      </c>
      <c r="C223" s="697"/>
      <c r="D223" s="698"/>
      <c r="E223" s="193"/>
      <c r="F223" s="193"/>
      <c r="G223" s="193"/>
      <c r="H223" s="697"/>
      <c r="I223" s="193"/>
      <c r="J223" s="680">
        <f>J224</f>
        <v>1377613</v>
      </c>
      <c r="K223" s="680">
        <f t="shared" si="791"/>
        <v>283663</v>
      </c>
      <c r="L223" s="680">
        <f t="shared" si="791"/>
        <v>0</v>
      </c>
      <c r="M223" s="680">
        <f t="shared" si="791"/>
        <v>984555</v>
      </c>
      <c r="N223" s="680">
        <f t="shared" si="791"/>
        <v>109395</v>
      </c>
      <c r="O223" s="680">
        <f t="shared" si="791"/>
        <v>0</v>
      </c>
      <c r="P223" s="680">
        <f t="shared" si="791"/>
        <v>0</v>
      </c>
      <c r="Q223" s="680">
        <f t="shared" si="791"/>
        <v>0</v>
      </c>
      <c r="R223" s="680">
        <f t="shared" si="791"/>
        <v>0</v>
      </c>
      <c r="S223" s="680">
        <f t="shared" si="791"/>
        <v>0</v>
      </c>
      <c r="T223" s="680">
        <f t="shared" si="791"/>
        <v>0</v>
      </c>
      <c r="U223" s="680">
        <f t="shared" si="791"/>
        <v>0</v>
      </c>
      <c r="V223" s="680">
        <f t="shared" si="791"/>
        <v>0</v>
      </c>
      <c r="W223" s="680">
        <f t="shared" si="791"/>
        <v>0</v>
      </c>
      <c r="X223" s="680">
        <f t="shared" si="791"/>
        <v>0</v>
      </c>
      <c r="Y223" s="680">
        <f t="shared" si="791"/>
        <v>0</v>
      </c>
      <c r="Z223" s="680">
        <f t="shared" si="791"/>
        <v>0</v>
      </c>
      <c r="AA223" s="680">
        <f t="shared" si="791"/>
        <v>0</v>
      </c>
      <c r="AB223" s="680">
        <f t="shared" si="791"/>
        <v>0</v>
      </c>
      <c r="AC223" s="680">
        <f t="shared" si="791"/>
        <v>0</v>
      </c>
      <c r="AD223" s="680">
        <f t="shared" si="791"/>
        <v>0</v>
      </c>
      <c r="AE223" s="680">
        <f t="shared" si="791"/>
        <v>0</v>
      </c>
      <c r="AF223" s="680">
        <f t="shared" si="791"/>
        <v>0</v>
      </c>
      <c r="AG223" s="680">
        <f t="shared" si="791"/>
        <v>0</v>
      </c>
      <c r="AH223" s="680">
        <f t="shared" si="791"/>
        <v>0</v>
      </c>
      <c r="AI223" s="680">
        <f t="shared" si="791"/>
        <v>0</v>
      </c>
      <c r="AJ223" s="680">
        <f t="shared" si="791"/>
        <v>0</v>
      </c>
      <c r="AK223" s="680">
        <f t="shared" si="791"/>
        <v>0</v>
      </c>
      <c r="AL223" s="680">
        <f t="shared" si="791"/>
        <v>0</v>
      </c>
      <c r="AM223" s="680">
        <f t="shared" si="791"/>
        <v>0</v>
      </c>
      <c r="AN223" s="680">
        <f t="shared" si="791"/>
        <v>0</v>
      </c>
      <c r="AO223" s="680">
        <f t="shared" si="791"/>
        <v>0</v>
      </c>
      <c r="AP223" s="680">
        <f t="shared" si="791"/>
        <v>0</v>
      </c>
      <c r="AQ223" s="680">
        <f t="shared" si="791"/>
        <v>0</v>
      </c>
      <c r="AR223" s="680">
        <f t="shared" si="791"/>
        <v>0</v>
      </c>
      <c r="AS223" s="680">
        <f t="shared" si="791"/>
        <v>0</v>
      </c>
      <c r="AT223" s="680">
        <f t="shared" si="791"/>
        <v>0</v>
      </c>
      <c r="AU223" s="680">
        <f t="shared" si="791"/>
        <v>0</v>
      </c>
      <c r="AV223" s="680">
        <f t="shared" si="791"/>
        <v>0</v>
      </c>
      <c r="AW223" s="680">
        <f t="shared" si="791"/>
        <v>0</v>
      </c>
      <c r="AX223" s="680">
        <f t="shared" si="791"/>
        <v>0</v>
      </c>
      <c r="AY223" s="680">
        <f t="shared" si="791"/>
        <v>0</v>
      </c>
      <c r="AZ223" s="680">
        <f t="shared" si="791"/>
        <v>0</v>
      </c>
      <c r="BA223" s="680">
        <f t="shared" si="791"/>
        <v>0</v>
      </c>
      <c r="BB223" s="680">
        <f t="shared" si="791"/>
        <v>0</v>
      </c>
      <c r="BC223" s="680">
        <f t="shared" si="791"/>
        <v>0</v>
      </c>
      <c r="BD223" s="680">
        <f t="shared" si="791"/>
        <v>0</v>
      </c>
      <c r="BE223" s="680">
        <f t="shared" si="791"/>
        <v>0</v>
      </c>
      <c r="BF223" s="680">
        <f t="shared" si="791"/>
        <v>0</v>
      </c>
      <c r="BG223" s="680">
        <f t="shared" si="791"/>
        <v>0</v>
      </c>
      <c r="BH223" s="680">
        <f t="shared" si="791"/>
        <v>0</v>
      </c>
      <c r="BI223" s="680">
        <f t="shared" si="791"/>
        <v>0</v>
      </c>
      <c r="BJ223" s="680">
        <f t="shared" si="791"/>
        <v>0</v>
      </c>
      <c r="BK223" s="680">
        <f t="shared" si="791"/>
        <v>0</v>
      </c>
      <c r="BL223" s="680">
        <f t="shared" si="791"/>
        <v>0</v>
      </c>
      <c r="BM223" s="680">
        <f t="shared" si="791"/>
        <v>0</v>
      </c>
      <c r="BN223" s="680">
        <f t="shared" si="791"/>
        <v>0</v>
      </c>
      <c r="BO223" s="680">
        <f t="shared" si="791"/>
        <v>0</v>
      </c>
      <c r="BP223" s="680">
        <f t="shared" si="791"/>
        <v>0</v>
      </c>
      <c r="BQ223" s="680">
        <f t="shared" si="791"/>
        <v>0</v>
      </c>
      <c r="BR223" s="680">
        <f t="shared" si="791"/>
        <v>0</v>
      </c>
      <c r="BS223" s="680">
        <f t="shared" si="791"/>
        <v>0</v>
      </c>
      <c r="BT223" s="680">
        <f t="shared" si="791"/>
        <v>0</v>
      </c>
      <c r="BU223" s="680">
        <f t="shared" si="791"/>
        <v>0</v>
      </c>
      <c r="BV223" s="680">
        <f t="shared" si="791"/>
        <v>0</v>
      </c>
      <c r="BW223" s="680">
        <f t="shared" si="792"/>
        <v>0</v>
      </c>
      <c r="BX223" s="680">
        <f t="shared" si="792"/>
        <v>0</v>
      </c>
      <c r="BY223" s="680">
        <f t="shared" si="792"/>
        <v>0</v>
      </c>
      <c r="BZ223" s="680">
        <f t="shared" si="792"/>
        <v>0</v>
      </c>
      <c r="CA223" s="680">
        <f t="shared" si="792"/>
        <v>0</v>
      </c>
      <c r="CB223" s="680">
        <f t="shared" si="792"/>
        <v>0</v>
      </c>
      <c r="CC223" s="680">
        <f t="shared" si="792"/>
        <v>0</v>
      </c>
      <c r="CD223" s="680">
        <f t="shared" si="792"/>
        <v>0</v>
      </c>
      <c r="CE223" s="680">
        <f t="shared" si="792"/>
        <v>295049</v>
      </c>
      <c r="CF223" s="680">
        <f t="shared" si="792"/>
        <v>40823</v>
      </c>
      <c r="CG223" s="680">
        <f t="shared" si="792"/>
        <v>0</v>
      </c>
      <c r="CH223" s="680">
        <f t="shared" si="792"/>
        <v>228803</v>
      </c>
      <c r="CI223" s="680">
        <f t="shared" si="792"/>
        <v>25423</v>
      </c>
      <c r="CJ223" s="99"/>
      <c r="CK223" s="99"/>
      <c r="CL223" s="99"/>
      <c r="CM223" s="99"/>
      <c r="CN223" s="99"/>
      <c r="CO223" s="700"/>
      <c r="CP223" s="114"/>
      <c r="CS223" s="7"/>
      <c r="CV223" s="7"/>
      <c r="DA223" s="99"/>
      <c r="DB223" s="7"/>
      <c r="DC223" s="7"/>
      <c r="DD223" s="7"/>
    </row>
    <row r="224" spans="1:108" s="20" customFormat="1" ht="35.25" customHeight="1">
      <c r="A224" s="114"/>
      <c r="B224" s="748" t="s">
        <v>1108</v>
      </c>
      <c r="C224" s="697"/>
      <c r="D224" s="698"/>
      <c r="E224" s="193"/>
      <c r="F224" s="193"/>
      <c r="G224" s="193"/>
      <c r="H224" s="697"/>
      <c r="I224" s="193"/>
      <c r="J224" s="681">
        <f>SUM(J225:J226)</f>
        <v>1377613</v>
      </c>
      <c r="K224" s="681">
        <f t="shared" ref="K224:BV224" si="793">SUM(K225:K226)</f>
        <v>283663</v>
      </c>
      <c r="L224" s="681">
        <f t="shared" si="793"/>
        <v>0</v>
      </c>
      <c r="M224" s="681">
        <f t="shared" si="793"/>
        <v>984555</v>
      </c>
      <c r="N224" s="681">
        <f t="shared" si="793"/>
        <v>109395</v>
      </c>
      <c r="O224" s="681">
        <f t="shared" si="793"/>
        <v>0</v>
      </c>
      <c r="P224" s="681">
        <f t="shared" si="793"/>
        <v>0</v>
      </c>
      <c r="Q224" s="681">
        <f t="shared" si="793"/>
        <v>0</v>
      </c>
      <c r="R224" s="681">
        <f t="shared" si="793"/>
        <v>0</v>
      </c>
      <c r="S224" s="681">
        <f t="shared" si="793"/>
        <v>0</v>
      </c>
      <c r="T224" s="681">
        <f t="shared" si="793"/>
        <v>0</v>
      </c>
      <c r="U224" s="681">
        <f t="shared" si="793"/>
        <v>0</v>
      </c>
      <c r="V224" s="681">
        <f t="shared" si="793"/>
        <v>0</v>
      </c>
      <c r="W224" s="681">
        <f t="shared" si="793"/>
        <v>0</v>
      </c>
      <c r="X224" s="681">
        <f t="shared" si="793"/>
        <v>0</v>
      </c>
      <c r="Y224" s="681">
        <f t="shared" si="793"/>
        <v>0</v>
      </c>
      <c r="Z224" s="681">
        <f t="shared" si="793"/>
        <v>0</v>
      </c>
      <c r="AA224" s="681">
        <f t="shared" si="793"/>
        <v>0</v>
      </c>
      <c r="AB224" s="681">
        <f t="shared" si="793"/>
        <v>0</v>
      </c>
      <c r="AC224" s="681">
        <f t="shared" si="793"/>
        <v>0</v>
      </c>
      <c r="AD224" s="681">
        <f t="shared" si="793"/>
        <v>0</v>
      </c>
      <c r="AE224" s="681">
        <f t="shared" si="793"/>
        <v>0</v>
      </c>
      <c r="AF224" s="681">
        <f t="shared" si="793"/>
        <v>0</v>
      </c>
      <c r="AG224" s="681">
        <f t="shared" si="793"/>
        <v>0</v>
      </c>
      <c r="AH224" s="681">
        <f t="shared" si="793"/>
        <v>0</v>
      </c>
      <c r="AI224" s="681">
        <f t="shared" si="793"/>
        <v>0</v>
      </c>
      <c r="AJ224" s="681">
        <f t="shared" si="793"/>
        <v>0</v>
      </c>
      <c r="AK224" s="681">
        <f t="shared" si="793"/>
        <v>0</v>
      </c>
      <c r="AL224" s="681">
        <f t="shared" si="793"/>
        <v>0</v>
      </c>
      <c r="AM224" s="681">
        <f t="shared" si="793"/>
        <v>0</v>
      </c>
      <c r="AN224" s="681">
        <f t="shared" si="793"/>
        <v>0</v>
      </c>
      <c r="AO224" s="681">
        <f t="shared" si="793"/>
        <v>0</v>
      </c>
      <c r="AP224" s="681">
        <f t="shared" si="793"/>
        <v>0</v>
      </c>
      <c r="AQ224" s="681">
        <f t="shared" si="793"/>
        <v>0</v>
      </c>
      <c r="AR224" s="681">
        <f t="shared" si="793"/>
        <v>0</v>
      </c>
      <c r="AS224" s="681">
        <f t="shared" si="793"/>
        <v>0</v>
      </c>
      <c r="AT224" s="681">
        <f t="shared" si="793"/>
        <v>0</v>
      </c>
      <c r="AU224" s="681">
        <f t="shared" si="793"/>
        <v>0</v>
      </c>
      <c r="AV224" s="681">
        <f t="shared" si="793"/>
        <v>0</v>
      </c>
      <c r="AW224" s="681">
        <f t="shared" si="793"/>
        <v>0</v>
      </c>
      <c r="AX224" s="681">
        <f t="shared" si="793"/>
        <v>0</v>
      </c>
      <c r="AY224" s="681">
        <f t="shared" si="793"/>
        <v>0</v>
      </c>
      <c r="AZ224" s="681">
        <f t="shared" si="793"/>
        <v>0</v>
      </c>
      <c r="BA224" s="681">
        <f t="shared" si="793"/>
        <v>0</v>
      </c>
      <c r="BB224" s="681">
        <f t="shared" si="793"/>
        <v>0</v>
      </c>
      <c r="BC224" s="681">
        <f t="shared" si="793"/>
        <v>0</v>
      </c>
      <c r="BD224" s="681">
        <f t="shared" si="793"/>
        <v>0</v>
      </c>
      <c r="BE224" s="681">
        <f t="shared" si="793"/>
        <v>0</v>
      </c>
      <c r="BF224" s="681">
        <f t="shared" si="793"/>
        <v>0</v>
      </c>
      <c r="BG224" s="681">
        <f t="shared" si="793"/>
        <v>0</v>
      </c>
      <c r="BH224" s="681">
        <f t="shared" si="793"/>
        <v>0</v>
      </c>
      <c r="BI224" s="681">
        <f t="shared" si="793"/>
        <v>0</v>
      </c>
      <c r="BJ224" s="681">
        <f t="shared" si="793"/>
        <v>0</v>
      </c>
      <c r="BK224" s="681">
        <f t="shared" si="793"/>
        <v>0</v>
      </c>
      <c r="BL224" s="681">
        <f t="shared" si="793"/>
        <v>0</v>
      </c>
      <c r="BM224" s="681">
        <f t="shared" si="793"/>
        <v>0</v>
      </c>
      <c r="BN224" s="681">
        <f t="shared" si="793"/>
        <v>0</v>
      </c>
      <c r="BO224" s="681">
        <f t="shared" si="793"/>
        <v>0</v>
      </c>
      <c r="BP224" s="681">
        <f t="shared" si="793"/>
        <v>0</v>
      </c>
      <c r="BQ224" s="681">
        <f t="shared" si="793"/>
        <v>0</v>
      </c>
      <c r="BR224" s="681">
        <f t="shared" si="793"/>
        <v>0</v>
      </c>
      <c r="BS224" s="681">
        <f t="shared" si="793"/>
        <v>0</v>
      </c>
      <c r="BT224" s="681">
        <f t="shared" si="793"/>
        <v>0</v>
      </c>
      <c r="BU224" s="681">
        <f t="shared" si="793"/>
        <v>0</v>
      </c>
      <c r="BV224" s="681">
        <f t="shared" si="793"/>
        <v>0</v>
      </c>
      <c r="BW224" s="681">
        <f t="shared" ref="BW224:BY224" si="794">SUM(BW225:BW226)</f>
        <v>0</v>
      </c>
      <c r="BX224" s="681">
        <f t="shared" si="794"/>
        <v>0</v>
      </c>
      <c r="BY224" s="681">
        <f t="shared" si="794"/>
        <v>0</v>
      </c>
      <c r="BZ224" s="681">
        <f>SUM(BZ225:BZ226)</f>
        <v>0</v>
      </c>
      <c r="CA224" s="681">
        <f t="shared" ref="CA224" si="795">SUM(CA225:CA226)</f>
        <v>0</v>
      </c>
      <c r="CB224" s="681">
        <f t="shared" ref="CB224" si="796">SUM(CB225:CB226)</f>
        <v>0</v>
      </c>
      <c r="CC224" s="681">
        <f t="shared" ref="CC224" si="797">SUM(CC225:CC226)</f>
        <v>0</v>
      </c>
      <c r="CD224" s="681">
        <f t="shared" ref="CD224" si="798">SUM(CD225:CD226)</f>
        <v>0</v>
      </c>
      <c r="CE224" s="681">
        <f t="shared" ref="CE224" si="799">SUM(CE225:CE226)</f>
        <v>295049</v>
      </c>
      <c r="CF224" s="681">
        <f t="shared" ref="CF224" si="800">SUM(CF225:CF226)</f>
        <v>40823</v>
      </c>
      <c r="CG224" s="681">
        <f t="shared" ref="CG224" si="801">SUM(CG225:CG226)</f>
        <v>0</v>
      </c>
      <c r="CH224" s="681">
        <f t="shared" ref="CH224" si="802">SUM(CH225:CH226)</f>
        <v>228803</v>
      </c>
      <c r="CI224" s="681">
        <f t="shared" ref="CI224" si="803">SUM(CI225:CI226)</f>
        <v>25423</v>
      </c>
      <c r="CJ224" s="99"/>
      <c r="CK224" s="99"/>
      <c r="CL224" s="99"/>
      <c r="CM224" s="99"/>
      <c r="CN224" s="99"/>
      <c r="CO224" s="700"/>
      <c r="CP224" s="114"/>
      <c r="CS224" s="7"/>
      <c r="CV224" s="7"/>
      <c r="DA224" s="99"/>
      <c r="DB224" s="7"/>
      <c r="DC224" s="7"/>
      <c r="DD224" s="7"/>
    </row>
    <row r="225" spans="1:108" ht="138.75" customHeight="1">
      <c r="A225" s="216"/>
      <c r="B225" s="198" t="s">
        <v>626</v>
      </c>
      <c r="C225" s="679"/>
      <c r="D225" s="192"/>
      <c r="E225" s="191"/>
      <c r="F225" s="191"/>
      <c r="G225" s="191"/>
      <c r="H225" s="679"/>
      <c r="I225" s="662" t="s">
        <v>634</v>
      </c>
      <c r="J225" s="664">
        <f>SUM(K225:N225)</f>
        <v>998149</v>
      </c>
      <c r="K225" s="218">
        <v>240763</v>
      </c>
      <c r="L225" s="664"/>
      <c r="M225" s="218">
        <v>681647</v>
      </c>
      <c r="N225" s="218">
        <v>75739</v>
      </c>
      <c r="O225" s="100"/>
      <c r="P225" s="100"/>
      <c r="Q225" s="100"/>
      <c r="R225" s="100"/>
      <c r="S225" s="100"/>
      <c r="T225" s="100"/>
      <c r="U225" s="100"/>
      <c r="V225" s="100"/>
      <c r="W225" s="100"/>
      <c r="X225" s="100"/>
      <c r="Y225" s="100"/>
      <c r="Z225" s="100"/>
      <c r="AA225" s="100"/>
      <c r="AB225" s="100"/>
      <c r="AC225" s="100"/>
      <c r="AD225" s="4"/>
      <c r="AE225" s="100"/>
      <c r="AF225" s="100"/>
      <c r="AG225" s="100"/>
      <c r="AH225" s="100"/>
      <c r="AI225" s="100"/>
      <c r="AJ225" s="100"/>
      <c r="AK225" s="100"/>
      <c r="AL225" s="100"/>
      <c r="AM225" s="100"/>
      <c r="AN225" s="100"/>
      <c r="AO225" s="100"/>
      <c r="AP225" s="100"/>
      <c r="AQ225" s="100"/>
      <c r="AR225" s="100"/>
      <c r="AS225" s="100"/>
      <c r="AT225" s="100"/>
      <c r="AU225" s="100"/>
      <c r="AV225" s="100"/>
      <c r="AW225" s="100"/>
      <c r="AX225" s="100"/>
      <c r="AY225" s="100"/>
      <c r="AZ225" s="100"/>
      <c r="BA225" s="100"/>
      <c r="BB225" s="100"/>
      <c r="BC225" s="100"/>
      <c r="BD225" s="100"/>
      <c r="BE225" s="100"/>
      <c r="BF225" s="100"/>
      <c r="BG225" s="100"/>
      <c r="BH225" s="100"/>
      <c r="BI225" s="100"/>
      <c r="BJ225" s="100"/>
      <c r="BK225" s="100"/>
      <c r="BL225" s="100"/>
      <c r="BM225" s="100"/>
      <c r="BN225" s="100"/>
      <c r="BO225" s="100"/>
      <c r="BP225" s="100"/>
      <c r="BQ225" s="100"/>
      <c r="BR225" s="100"/>
      <c r="BS225" s="100"/>
      <c r="BT225" s="100"/>
      <c r="BU225" s="100"/>
      <c r="BV225" s="100"/>
      <c r="BW225" s="100"/>
      <c r="BX225" s="100"/>
      <c r="BY225" s="100"/>
      <c r="BZ225" s="100"/>
      <c r="CA225" s="100"/>
      <c r="CB225" s="100"/>
      <c r="CC225" s="100"/>
      <c r="CD225" s="100"/>
      <c r="CE225" s="664">
        <f>SUM(CF225:CI225)</f>
        <v>40823</v>
      </c>
      <c r="CF225" s="218">
        <v>40823</v>
      </c>
      <c r="CG225" s="664"/>
      <c r="CH225" s="100"/>
      <c r="CI225" s="100"/>
      <c r="CJ225" s="100"/>
      <c r="CK225" s="100"/>
      <c r="CL225" s="100"/>
      <c r="CM225" s="100"/>
      <c r="CN225" s="100"/>
      <c r="CO225" s="733" t="s">
        <v>227</v>
      </c>
      <c r="CP225" s="216"/>
      <c r="CS225" s="146"/>
      <c r="CV225" s="146"/>
      <c r="DA225" s="100"/>
      <c r="DB225" s="146"/>
      <c r="DC225" s="146"/>
      <c r="DD225" s="146"/>
    </row>
    <row r="226" spans="1:108" ht="116.25" customHeight="1">
      <c r="A226" s="216"/>
      <c r="B226" s="199" t="s">
        <v>627</v>
      </c>
      <c r="C226" s="192"/>
      <c r="D226" s="192"/>
      <c r="E226" s="191"/>
      <c r="F226" s="191"/>
      <c r="G226" s="191"/>
      <c r="H226" s="191"/>
      <c r="I226" s="713" t="s">
        <v>628</v>
      </c>
      <c r="J226" s="664">
        <f>J227</f>
        <v>379464</v>
      </c>
      <c r="K226" s="664">
        <f t="shared" ref="K226" si="804">K227</f>
        <v>42900</v>
      </c>
      <c r="L226" s="664">
        <f t="shared" ref="L226" si="805">L227</f>
        <v>0</v>
      </c>
      <c r="M226" s="664">
        <f t="shared" si="716"/>
        <v>302908</v>
      </c>
      <c r="N226" s="664">
        <f t="shared" si="717"/>
        <v>33656</v>
      </c>
      <c r="O226" s="664">
        <f t="shared" si="718"/>
        <v>0</v>
      </c>
      <c r="P226" s="664">
        <f t="shared" si="719"/>
        <v>0</v>
      </c>
      <c r="Q226" s="664">
        <f t="shared" si="720"/>
        <v>0</v>
      </c>
      <c r="R226" s="664">
        <f t="shared" si="721"/>
        <v>0</v>
      </c>
      <c r="S226" s="664">
        <f t="shared" si="722"/>
        <v>0</v>
      </c>
      <c r="T226" s="664">
        <f t="shared" si="723"/>
        <v>0</v>
      </c>
      <c r="U226" s="664">
        <f t="shared" si="724"/>
        <v>0</v>
      </c>
      <c r="V226" s="664">
        <f t="shared" si="725"/>
        <v>0</v>
      </c>
      <c r="W226" s="664">
        <f t="shared" si="726"/>
        <v>0</v>
      </c>
      <c r="X226" s="664">
        <f t="shared" si="727"/>
        <v>0</v>
      </c>
      <c r="Y226" s="664">
        <f t="shared" si="728"/>
        <v>0</v>
      </c>
      <c r="Z226" s="664">
        <f t="shared" si="729"/>
        <v>0</v>
      </c>
      <c r="AA226" s="664">
        <f t="shared" si="730"/>
        <v>0</v>
      </c>
      <c r="AB226" s="664">
        <f t="shared" si="731"/>
        <v>0</v>
      </c>
      <c r="AC226" s="664">
        <f t="shared" si="732"/>
        <v>0</v>
      </c>
      <c r="AD226" s="664">
        <f t="shared" si="733"/>
        <v>0</v>
      </c>
      <c r="AE226" s="664">
        <f t="shared" si="734"/>
        <v>0</v>
      </c>
      <c r="AF226" s="664">
        <f t="shared" si="735"/>
        <v>0</v>
      </c>
      <c r="AG226" s="664">
        <f t="shared" si="736"/>
        <v>0</v>
      </c>
      <c r="AH226" s="664">
        <f t="shared" si="737"/>
        <v>0</v>
      </c>
      <c r="AI226" s="664">
        <f t="shared" si="738"/>
        <v>0</v>
      </c>
      <c r="AJ226" s="664">
        <f t="shared" si="739"/>
        <v>0</v>
      </c>
      <c r="AK226" s="664">
        <f t="shared" si="740"/>
        <v>0</v>
      </c>
      <c r="AL226" s="664">
        <f t="shared" si="741"/>
        <v>0</v>
      </c>
      <c r="AM226" s="664">
        <f t="shared" si="742"/>
        <v>0</v>
      </c>
      <c r="AN226" s="664">
        <f t="shared" si="743"/>
        <v>0</v>
      </c>
      <c r="AO226" s="664">
        <f t="shared" si="744"/>
        <v>0</v>
      </c>
      <c r="AP226" s="664">
        <f t="shared" si="745"/>
        <v>0</v>
      </c>
      <c r="AQ226" s="664">
        <f t="shared" si="746"/>
        <v>0</v>
      </c>
      <c r="AR226" s="664">
        <f t="shared" si="747"/>
        <v>0</v>
      </c>
      <c r="AS226" s="664">
        <f t="shared" si="748"/>
        <v>0</v>
      </c>
      <c r="AT226" s="664">
        <f t="shared" si="749"/>
        <v>0</v>
      </c>
      <c r="AU226" s="664">
        <f t="shared" si="750"/>
        <v>0</v>
      </c>
      <c r="AV226" s="664">
        <f t="shared" si="751"/>
        <v>0</v>
      </c>
      <c r="AW226" s="664">
        <f t="shared" si="752"/>
        <v>0</v>
      </c>
      <c r="AX226" s="664">
        <f t="shared" si="753"/>
        <v>0</v>
      </c>
      <c r="AY226" s="664">
        <f t="shared" si="754"/>
        <v>0</v>
      </c>
      <c r="AZ226" s="664">
        <f t="shared" si="755"/>
        <v>0</v>
      </c>
      <c r="BA226" s="664">
        <f t="shared" si="756"/>
        <v>0</v>
      </c>
      <c r="BB226" s="664">
        <f t="shared" si="757"/>
        <v>0</v>
      </c>
      <c r="BC226" s="664">
        <f t="shared" si="758"/>
        <v>0</v>
      </c>
      <c r="BD226" s="664">
        <f t="shared" si="759"/>
        <v>0</v>
      </c>
      <c r="BE226" s="664">
        <f t="shared" si="760"/>
        <v>0</v>
      </c>
      <c r="BF226" s="664">
        <f t="shared" si="761"/>
        <v>0</v>
      </c>
      <c r="BG226" s="664">
        <f t="shared" si="762"/>
        <v>0</v>
      </c>
      <c r="BH226" s="664">
        <f t="shared" si="763"/>
        <v>0</v>
      </c>
      <c r="BI226" s="664">
        <f t="shared" si="764"/>
        <v>0</v>
      </c>
      <c r="BJ226" s="664">
        <f t="shared" si="765"/>
        <v>0</v>
      </c>
      <c r="BK226" s="664">
        <f t="shared" si="766"/>
        <v>0</v>
      </c>
      <c r="BL226" s="664">
        <f t="shared" si="767"/>
        <v>0</v>
      </c>
      <c r="BM226" s="664">
        <f t="shared" si="768"/>
        <v>0</v>
      </c>
      <c r="BN226" s="664">
        <f t="shared" si="769"/>
        <v>0</v>
      </c>
      <c r="BO226" s="664">
        <f t="shared" si="770"/>
        <v>0</v>
      </c>
      <c r="BP226" s="664">
        <f t="shared" si="771"/>
        <v>0</v>
      </c>
      <c r="BQ226" s="664">
        <f t="shared" si="772"/>
        <v>0</v>
      </c>
      <c r="BR226" s="664">
        <f t="shared" si="773"/>
        <v>0</v>
      </c>
      <c r="BS226" s="664">
        <f t="shared" si="774"/>
        <v>0</v>
      </c>
      <c r="BT226" s="664">
        <f t="shared" si="775"/>
        <v>0</v>
      </c>
      <c r="BU226" s="664">
        <f t="shared" si="776"/>
        <v>0</v>
      </c>
      <c r="BV226" s="664">
        <f t="shared" si="777"/>
        <v>0</v>
      </c>
      <c r="BW226" s="664">
        <f t="shared" si="778"/>
        <v>0</v>
      </c>
      <c r="BX226" s="664">
        <f t="shared" si="778"/>
        <v>0</v>
      </c>
      <c r="BY226" s="664">
        <f t="shared" si="778"/>
        <v>0</v>
      </c>
      <c r="BZ226" s="664">
        <f t="shared" si="778"/>
        <v>0</v>
      </c>
      <c r="CA226" s="664">
        <f t="shared" si="779"/>
        <v>0</v>
      </c>
      <c r="CB226" s="664">
        <f t="shared" si="780"/>
        <v>0</v>
      </c>
      <c r="CC226" s="664">
        <f t="shared" si="781"/>
        <v>0</v>
      </c>
      <c r="CD226" s="664">
        <f t="shared" si="789"/>
        <v>0</v>
      </c>
      <c r="CE226" s="664">
        <f t="shared" si="789"/>
        <v>254226</v>
      </c>
      <c r="CF226" s="664">
        <f t="shared" si="789"/>
        <v>0</v>
      </c>
      <c r="CG226" s="664">
        <f t="shared" si="789"/>
        <v>0</v>
      </c>
      <c r="CH226" s="664">
        <f t="shared" si="789"/>
        <v>228803</v>
      </c>
      <c r="CI226" s="664">
        <f t="shared" si="789"/>
        <v>25423</v>
      </c>
      <c r="CJ226" s="100"/>
      <c r="CK226" s="441"/>
      <c r="CL226" s="441"/>
      <c r="CM226" s="441"/>
      <c r="CN226" s="441"/>
      <c r="CO226" s="191"/>
      <c r="CP226" s="216"/>
      <c r="CS226" s="146"/>
      <c r="CV226" s="146"/>
      <c r="DA226" s="100"/>
      <c r="DB226" s="146"/>
      <c r="DC226" s="146"/>
      <c r="DD226" s="146"/>
    </row>
    <row r="227" spans="1:108" ht="83.25" customHeight="1">
      <c r="A227" s="216"/>
      <c r="B227" s="199" t="s">
        <v>629</v>
      </c>
      <c r="C227" s="679"/>
      <c r="D227" s="192"/>
      <c r="E227" s="191"/>
      <c r="F227" s="191"/>
      <c r="G227" s="191"/>
      <c r="H227" s="679"/>
      <c r="I227" s="713" t="s">
        <v>630</v>
      </c>
      <c r="J227" s="664">
        <f>SUM(K227:N227)</f>
        <v>379464</v>
      </c>
      <c r="K227" s="218">
        <v>42900</v>
      </c>
      <c r="L227" s="664"/>
      <c r="M227" s="218">
        <v>302908</v>
      </c>
      <c r="N227" s="218">
        <v>33656</v>
      </c>
      <c r="O227" s="100"/>
      <c r="P227" s="100"/>
      <c r="Q227" s="100"/>
      <c r="R227" s="100"/>
      <c r="S227" s="100"/>
      <c r="T227" s="100"/>
      <c r="U227" s="100"/>
      <c r="V227" s="100"/>
      <c r="W227" s="100"/>
      <c r="X227" s="100"/>
      <c r="Y227" s="100"/>
      <c r="Z227" s="100"/>
      <c r="AA227" s="100"/>
      <c r="AB227" s="100"/>
      <c r="AC227" s="100"/>
      <c r="AD227" s="4"/>
      <c r="AE227" s="100"/>
      <c r="AF227" s="100"/>
      <c r="AG227" s="100"/>
      <c r="AH227" s="100"/>
      <c r="AI227" s="100"/>
      <c r="AJ227" s="100"/>
      <c r="AK227" s="100"/>
      <c r="AL227" s="100"/>
      <c r="AM227" s="100"/>
      <c r="AN227" s="100"/>
      <c r="AO227" s="100"/>
      <c r="AP227" s="100"/>
      <c r="AQ227" s="100"/>
      <c r="AR227" s="100"/>
      <c r="AS227" s="100"/>
      <c r="AT227" s="100"/>
      <c r="AU227" s="100"/>
      <c r="AV227" s="100"/>
      <c r="AW227" s="100"/>
      <c r="AX227" s="100"/>
      <c r="AY227" s="441"/>
      <c r="AZ227" s="100"/>
      <c r="BA227" s="100"/>
      <c r="BB227" s="100"/>
      <c r="BC227" s="100"/>
      <c r="BD227" s="100"/>
      <c r="BE227" s="100"/>
      <c r="BF227" s="100"/>
      <c r="BG227" s="100"/>
      <c r="BH227" s="100"/>
      <c r="BI227" s="100"/>
      <c r="BJ227" s="100"/>
      <c r="BK227" s="100"/>
      <c r="BL227" s="100"/>
      <c r="BM227" s="100"/>
      <c r="BN227" s="100"/>
      <c r="BO227" s="100"/>
      <c r="BP227" s="100"/>
      <c r="BQ227" s="100"/>
      <c r="BR227" s="100"/>
      <c r="BS227" s="100"/>
      <c r="BT227" s="100"/>
      <c r="BU227" s="100"/>
      <c r="BV227" s="100"/>
      <c r="BW227" s="100"/>
      <c r="BX227" s="100"/>
      <c r="BY227" s="100"/>
      <c r="BZ227" s="441"/>
      <c r="CA227" s="441"/>
      <c r="CB227" s="100"/>
      <c r="CC227" s="100"/>
      <c r="CD227" s="100"/>
      <c r="CE227" s="664">
        <f>SUM(CF227:CI227)</f>
        <v>254226</v>
      </c>
      <c r="CF227" s="218"/>
      <c r="CG227" s="664"/>
      <c r="CH227" s="100">
        <v>228803</v>
      </c>
      <c r="CI227" s="100">
        <v>25423</v>
      </c>
      <c r="CJ227" s="100"/>
      <c r="CK227" s="441"/>
      <c r="CL227" s="441"/>
      <c r="CM227" s="441"/>
      <c r="CN227" s="441"/>
      <c r="CO227" s="733" t="s">
        <v>216</v>
      </c>
      <c r="CP227" s="216"/>
      <c r="CS227" s="146"/>
      <c r="CV227" s="146"/>
      <c r="DA227" s="100"/>
      <c r="DB227" s="146"/>
      <c r="DC227" s="146"/>
      <c r="DD227" s="146"/>
    </row>
  </sheetData>
  <dataConsolidate/>
  <mergeCells count="137">
    <mergeCell ref="CO2:DA2"/>
    <mergeCell ref="CO6:DA6"/>
    <mergeCell ref="AI9:AI12"/>
    <mergeCell ref="Z10:Z12"/>
    <mergeCell ref="A1:CP1"/>
    <mergeCell ref="A7:A12"/>
    <mergeCell ref="B7:B12"/>
    <mergeCell ref="C7:C12"/>
    <mergeCell ref="E7:E12"/>
    <mergeCell ref="H7:H12"/>
    <mergeCell ref="I7:K7"/>
    <mergeCell ref="CK7:CM8"/>
    <mergeCell ref="CN7:CN12"/>
    <mergeCell ref="CP7:CP12"/>
    <mergeCell ref="D7:D12"/>
    <mergeCell ref="F7:F12"/>
    <mergeCell ref="G7:G12"/>
    <mergeCell ref="J9:J12"/>
    <mergeCell ref="M9:M12"/>
    <mergeCell ref="N9:N12"/>
    <mergeCell ref="CH9:CH12"/>
    <mergeCell ref="V10:V12"/>
    <mergeCell ref="AG10:AG12"/>
    <mergeCell ref="AH10:AH12"/>
    <mergeCell ref="CR7:CR12"/>
    <mergeCell ref="I8:I12"/>
    <mergeCell ref="AD7:AH8"/>
    <mergeCell ref="AI7:AJ8"/>
    <mergeCell ref="AJ9:AJ12"/>
    <mergeCell ref="AK9:AK12"/>
    <mergeCell ref="AL9:AO9"/>
    <mergeCell ref="AL10:AL12"/>
    <mergeCell ref="Q7:T8"/>
    <mergeCell ref="U7:X8"/>
    <mergeCell ref="Y7:AB8"/>
    <mergeCell ref="AC7:AC12"/>
    <mergeCell ref="K9:K12"/>
    <mergeCell ref="Q9:Q12"/>
    <mergeCell ref="V9:X9"/>
    <mergeCell ref="Y9:Y12"/>
    <mergeCell ref="AE10:AE12"/>
    <mergeCell ref="AF10:AF12"/>
    <mergeCell ref="S10:S12"/>
    <mergeCell ref="AB10:AB12"/>
    <mergeCell ref="X10:X12"/>
    <mergeCell ref="CO81:CO82"/>
    <mergeCell ref="BG7:BG12"/>
    <mergeCell ref="CD7:CD12"/>
    <mergeCell ref="BX9:BX12"/>
    <mergeCell ref="BX7:CB8"/>
    <mergeCell ref="CO7:CO12"/>
    <mergeCell ref="CL9:CM9"/>
    <mergeCell ref="CL10:CL12"/>
    <mergeCell ref="CM10:CM12"/>
    <mergeCell ref="BN9:BN12"/>
    <mergeCell ref="BM7:BN8"/>
    <mergeCell ref="BO7:BP8"/>
    <mergeCell ref="BI10:BI12"/>
    <mergeCell ref="CK9:CK12"/>
    <mergeCell ref="CJ10:CJ12"/>
    <mergeCell ref="CE7:CJ8"/>
    <mergeCell ref="CE9:CE12"/>
    <mergeCell ref="BM9:BM12"/>
    <mergeCell ref="BJ10:BJ12"/>
    <mergeCell ref="BP9:BP12"/>
    <mergeCell ref="BH9:BH12"/>
    <mergeCell ref="AE9:AH9"/>
    <mergeCell ref="Z9:AB9"/>
    <mergeCell ref="AD9:AD12"/>
    <mergeCell ref="AT10:AT12"/>
    <mergeCell ref="R10:R12"/>
    <mergeCell ref="DA7:DA12"/>
    <mergeCell ref="AK7:AT7"/>
    <mergeCell ref="AU9:AU12"/>
    <mergeCell ref="AM10:AM12"/>
    <mergeCell ref="AN10:AN12"/>
    <mergeCell ref="AO10:AO12"/>
    <mergeCell ref="AQ8:AR8"/>
    <mergeCell ref="AS8:AT8"/>
    <mergeCell ref="AQ9:AQ12"/>
    <mergeCell ref="AS9:AS12"/>
    <mergeCell ref="AP9:AP12"/>
    <mergeCell ref="T10:T12"/>
    <mergeCell ref="CC7:CC12"/>
    <mergeCell ref="R9:T9"/>
    <mergeCell ref="CQ7:CQ12"/>
    <mergeCell ref="W10:W12"/>
    <mergeCell ref="AV9:AV12"/>
    <mergeCell ref="AA10:AA12"/>
    <mergeCell ref="DA81:DA82"/>
    <mergeCell ref="O7:P8"/>
    <mergeCell ref="O10:O12"/>
    <mergeCell ref="P10:P12"/>
    <mergeCell ref="AK8:AP8"/>
    <mergeCell ref="BV7:BW8"/>
    <mergeCell ref="BV9:BV12"/>
    <mergeCell ref="BW9:BW12"/>
    <mergeCell ref="BR9:BT9"/>
    <mergeCell ref="BQ7:BU8"/>
    <mergeCell ref="BQ9:BQ12"/>
    <mergeCell ref="BR10:BR12"/>
    <mergeCell ref="BS10:BS12"/>
    <mergeCell ref="BO9:BO12"/>
    <mergeCell ref="BT10:BT12"/>
    <mergeCell ref="BU10:BU12"/>
    <mergeCell ref="AU7:AV8"/>
    <mergeCell ref="AR10:AR12"/>
    <mergeCell ref="U9:U12"/>
    <mergeCell ref="BK10:BK12"/>
    <mergeCell ref="BD7:BD12"/>
    <mergeCell ref="BE7:BE12"/>
    <mergeCell ref="AW10:AW12"/>
    <mergeCell ref="AX10:AX12"/>
    <mergeCell ref="N2:P2"/>
    <mergeCell ref="CG2:CI2"/>
    <mergeCell ref="A3:CO3"/>
    <mergeCell ref="A4:CO4"/>
    <mergeCell ref="A5:CO5"/>
    <mergeCell ref="L9:L12"/>
    <mergeCell ref="J8:N8"/>
    <mergeCell ref="BY9:BY12"/>
    <mergeCell ref="BZ9:BZ12"/>
    <mergeCell ref="CA9:CA12"/>
    <mergeCell ref="CB9:CB12"/>
    <mergeCell ref="CF9:CF12"/>
    <mergeCell ref="CG9:CG12"/>
    <mergeCell ref="CI9:CI12"/>
    <mergeCell ref="BF7:BF12"/>
    <mergeCell ref="BH7:BL8"/>
    <mergeCell ref="BI9:BL9"/>
    <mergeCell ref="BL10:BL12"/>
    <mergeCell ref="AZ7:BC8"/>
    <mergeCell ref="AZ9:AZ12"/>
    <mergeCell ref="BA9:BC9"/>
    <mergeCell ref="BA10:BA12"/>
    <mergeCell ref="BB10:BB12"/>
    <mergeCell ref="BC10:BC12"/>
  </mergeCells>
  <conditionalFormatting sqref="B41">
    <cfRule type="duplicateValues" dxfId="27" priority="12"/>
  </conditionalFormatting>
  <conditionalFormatting sqref="B137">
    <cfRule type="duplicateValues" dxfId="26" priority="25"/>
    <cfRule type="duplicateValues" dxfId="25" priority="26"/>
  </conditionalFormatting>
  <conditionalFormatting sqref="B156">
    <cfRule type="duplicateValues" dxfId="24" priority="1"/>
    <cfRule type="duplicateValues" dxfId="23" priority="2"/>
    <cfRule type="duplicateValues" dxfId="22" priority="3"/>
  </conditionalFormatting>
  <conditionalFormatting sqref="B164">
    <cfRule type="duplicateValues" dxfId="21" priority="4"/>
    <cfRule type="duplicateValues" dxfId="20" priority="5"/>
    <cfRule type="duplicateValues" dxfId="19" priority="6"/>
  </conditionalFormatting>
  <printOptions horizontalCentered="1"/>
  <pageMargins left="0.39370078740157483" right="0.39370078740157483" top="0.70866141732283472" bottom="0.70866141732283472" header="0.27559055118110237" footer="0.19685039370078741"/>
  <pageSetup paperSize="9" scale="36" fitToHeight="0" orientation="landscape" useFirstPageNumber="1" r:id="rId1"/>
  <headerFooter differentFirst="1" scaleWithDoc="0" alignWithMargins="0">
    <oddFooter>&amp;C&amp;P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DS207"/>
  <sheetViews>
    <sheetView showZeros="0" view="pageBreakPreview" topLeftCell="A17" zoomScale="62" zoomScaleNormal="66" zoomScaleSheetLayoutView="62" zoomScalePageLayoutView="55" workbookViewId="0">
      <selection activeCell="F90" sqref="F90"/>
    </sheetView>
  </sheetViews>
  <sheetFormatPr defaultColWidth="8.7109375" defaultRowHeight="18.75"/>
  <cols>
    <col min="1" max="1" width="8.28515625" style="18" customWidth="1"/>
    <col min="2" max="2" width="42.42578125" style="17" customWidth="1"/>
    <col min="3" max="3" width="16.28515625" style="18" customWidth="1"/>
    <col min="4" max="4" width="17.28515625" style="18" customWidth="1"/>
    <col min="5" max="5" width="11.28515625" style="18" customWidth="1"/>
    <col min="6" max="6" width="21.42578125" style="18" customWidth="1"/>
    <col min="7" max="8" width="16" style="18" customWidth="1"/>
    <col min="9" max="9" width="15.42578125" style="18" hidden="1" customWidth="1"/>
    <col min="10" max="10" width="15" style="18" hidden="1" customWidth="1"/>
    <col min="11" max="11" width="12.7109375" style="18" hidden="1" customWidth="1"/>
    <col min="12" max="12" width="16.42578125" style="18" hidden="1" customWidth="1"/>
    <col min="13" max="13" width="15.28515625" style="18" hidden="1" customWidth="1"/>
    <col min="14" max="14" width="16.42578125" style="18" hidden="1" customWidth="1"/>
    <col min="15" max="15" width="12.28515625" style="18" hidden="1" customWidth="1"/>
    <col min="16" max="16" width="14.28515625" style="18" hidden="1" customWidth="1"/>
    <col min="17" max="17" width="14" style="18" hidden="1" customWidth="1"/>
    <col min="18" max="18" width="15.42578125" style="18" hidden="1" customWidth="1"/>
    <col min="19" max="19" width="14.42578125" style="18" hidden="1" customWidth="1"/>
    <col min="20" max="20" width="14" style="18" hidden="1" customWidth="1"/>
    <col min="21" max="21" width="16.42578125" style="304" customWidth="1"/>
    <col min="22" max="23" width="14" style="304" customWidth="1"/>
    <col min="24" max="24" width="16.42578125" style="18" hidden="1" customWidth="1"/>
    <col min="25" max="25" width="15.42578125" style="18" hidden="1" customWidth="1"/>
    <col min="26" max="33" width="14" style="18" hidden="1" customWidth="1"/>
    <col min="34" max="34" width="18.42578125" style="18" hidden="1" customWidth="1"/>
    <col min="35" max="36" width="14" style="18" hidden="1" customWidth="1"/>
    <col min="37" max="37" width="15" style="18" hidden="1" customWidth="1"/>
    <col min="38" max="40" width="14" style="18" hidden="1" customWidth="1"/>
    <col min="41" max="41" width="15.28515625" style="18" hidden="1" customWidth="1"/>
    <col min="42" max="42" width="15.42578125" style="18" hidden="1" customWidth="1"/>
    <col min="43" max="44" width="14" style="18" hidden="1" customWidth="1"/>
    <col min="45" max="46" width="14.42578125" style="18" customWidth="1"/>
    <col min="47" max="48" width="14" style="18" customWidth="1"/>
    <col min="49" max="53" width="14" style="304" hidden="1" customWidth="1"/>
    <col min="54" max="54" width="16" style="304" hidden="1" customWidth="1"/>
    <col min="55" max="56" width="14" style="304" hidden="1" customWidth="1"/>
    <col min="57" max="57" width="14" style="18" hidden="1" customWidth="1"/>
    <col min="58" max="60" width="14" style="304" hidden="1" customWidth="1"/>
    <col min="61" max="68" width="14" style="18" hidden="1" customWidth="1"/>
    <col min="69" max="70" width="14" style="18" customWidth="1"/>
    <col min="71" max="75" width="14" style="18" hidden="1" customWidth="1"/>
    <col min="76" max="81" width="14" style="18" customWidth="1"/>
    <col min="82" max="82" width="14" style="18" hidden="1" customWidth="1"/>
    <col min="83" max="88" width="14" style="18" customWidth="1"/>
    <col min="89" max="89" width="21.42578125" style="18" customWidth="1"/>
    <col min="90" max="90" width="21" style="18" customWidth="1"/>
    <col min="91" max="92" width="19.42578125" style="18" hidden="1" customWidth="1"/>
    <col min="93" max="93" width="42.7109375" style="18" hidden="1" customWidth="1"/>
    <col min="94" max="94" width="20.42578125" style="18" hidden="1" customWidth="1"/>
    <col min="95" max="95" width="14.42578125" style="18" hidden="1" customWidth="1"/>
    <col min="96" max="96" width="23.42578125" style="18" hidden="1" customWidth="1"/>
    <col min="97" max="97" width="14.28515625" style="18" hidden="1" customWidth="1"/>
    <col min="98" max="98" width="0" style="18" hidden="1" customWidth="1"/>
    <col min="99" max="100" width="19.42578125" style="18" hidden="1" customWidth="1"/>
    <col min="101" max="101" width="42.7109375" style="18" hidden="1" customWidth="1"/>
    <col min="102" max="102" width="11.28515625" style="18" hidden="1" customWidth="1"/>
    <col min="103" max="103" width="29.42578125" style="281" customWidth="1"/>
    <col min="104" max="104" width="23.42578125" style="18" customWidth="1"/>
    <col min="105" max="105" width="20.42578125" style="18" bestFit="1" customWidth="1"/>
    <col min="106" max="106" width="8.7109375" style="18"/>
    <col min="107" max="107" width="15.42578125" style="18" bestFit="1" customWidth="1"/>
    <col min="108" max="16384" width="8.7109375" style="18"/>
  </cols>
  <sheetData>
    <row r="1" spans="1:107" ht="32.25" hidden="1" customHeight="1">
      <c r="A1" s="791" t="s">
        <v>0</v>
      </c>
      <c r="B1" s="791"/>
      <c r="C1" s="791"/>
      <c r="D1" s="791"/>
      <c r="E1" s="791"/>
      <c r="F1" s="791"/>
      <c r="G1" s="791"/>
      <c r="H1" s="791"/>
      <c r="I1" s="791"/>
      <c r="J1" s="791"/>
      <c r="K1" s="791"/>
      <c r="L1" s="791"/>
      <c r="M1" s="791"/>
      <c r="N1" s="791"/>
      <c r="O1" s="791"/>
      <c r="P1" s="791"/>
      <c r="Q1" s="791"/>
      <c r="R1" s="791"/>
      <c r="S1" s="791"/>
      <c r="T1" s="791"/>
      <c r="U1" s="791"/>
      <c r="V1" s="791"/>
      <c r="W1" s="791"/>
      <c r="X1" s="791"/>
      <c r="Y1" s="791"/>
      <c r="Z1" s="791"/>
      <c r="AA1" s="791"/>
      <c r="AB1" s="791"/>
      <c r="AC1" s="791"/>
      <c r="AD1" s="791"/>
      <c r="AE1" s="791"/>
      <c r="AF1" s="791"/>
      <c r="AG1" s="791"/>
      <c r="AH1" s="791"/>
      <c r="AI1" s="791"/>
      <c r="AJ1" s="791"/>
      <c r="AK1" s="791"/>
      <c r="AL1" s="791"/>
      <c r="AM1" s="791"/>
      <c r="AN1" s="791"/>
      <c r="AO1" s="791"/>
      <c r="AP1" s="791"/>
      <c r="AQ1" s="791"/>
      <c r="AR1" s="791"/>
      <c r="AS1" s="791"/>
      <c r="AT1" s="791"/>
      <c r="AU1" s="791"/>
      <c r="AV1" s="791"/>
      <c r="AW1" s="791"/>
      <c r="AX1" s="791"/>
      <c r="AY1" s="791"/>
      <c r="AZ1" s="791"/>
      <c r="BA1" s="791"/>
      <c r="BB1" s="791"/>
      <c r="BC1" s="791"/>
      <c r="BD1" s="791"/>
      <c r="BE1" s="791"/>
      <c r="BF1" s="791"/>
      <c r="BG1" s="791"/>
      <c r="BH1" s="791"/>
      <c r="BI1" s="791"/>
      <c r="BJ1" s="791"/>
      <c r="BK1" s="791"/>
      <c r="BL1" s="791"/>
      <c r="BM1" s="791"/>
      <c r="BN1" s="791"/>
      <c r="BO1" s="791"/>
      <c r="BP1" s="791"/>
      <c r="BQ1" s="791"/>
      <c r="BR1" s="791"/>
      <c r="BS1" s="791"/>
      <c r="BT1" s="791"/>
      <c r="BU1" s="791"/>
      <c r="BV1" s="791"/>
      <c r="BW1" s="791"/>
      <c r="BX1" s="791"/>
      <c r="BY1" s="791"/>
      <c r="BZ1" s="791"/>
      <c r="CA1" s="791"/>
      <c r="CB1" s="791"/>
      <c r="CC1" s="791"/>
      <c r="CD1" s="791"/>
      <c r="CE1" s="791"/>
      <c r="CF1" s="791"/>
      <c r="CG1" s="791"/>
      <c r="CH1" s="791"/>
      <c r="CI1" s="791"/>
      <c r="CJ1" s="791"/>
      <c r="CK1" s="791"/>
      <c r="CL1" s="791"/>
      <c r="CM1" s="791"/>
      <c r="CN1" s="19"/>
    </row>
    <row r="2" spans="1:107" ht="24.75" customHeight="1">
      <c r="A2" s="775" t="s">
        <v>433</v>
      </c>
      <c r="B2" s="775"/>
      <c r="C2" s="775"/>
      <c r="D2" s="775"/>
      <c r="E2" s="775"/>
      <c r="F2" s="775"/>
      <c r="G2" s="775"/>
      <c r="H2" s="775"/>
      <c r="I2" s="775"/>
      <c r="J2" s="775"/>
      <c r="K2" s="775"/>
      <c r="L2" s="775"/>
      <c r="M2" s="775"/>
      <c r="N2" s="775"/>
      <c r="O2" s="775"/>
      <c r="P2" s="775"/>
      <c r="Q2" s="775"/>
      <c r="R2" s="775"/>
      <c r="S2" s="775"/>
      <c r="T2" s="775"/>
      <c r="U2" s="775"/>
      <c r="V2" s="775"/>
      <c r="W2" s="775"/>
      <c r="X2" s="775"/>
      <c r="Y2" s="775"/>
      <c r="Z2" s="775"/>
      <c r="AA2" s="775"/>
      <c r="AB2" s="775"/>
      <c r="AC2" s="775"/>
      <c r="AD2" s="775"/>
      <c r="AE2" s="775"/>
      <c r="AF2" s="775"/>
      <c r="AG2" s="775"/>
      <c r="AH2" s="775"/>
      <c r="AI2" s="775"/>
      <c r="AJ2" s="775"/>
      <c r="AK2" s="775"/>
      <c r="AL2" s="775"/>
      <c r="AM2" s="775"/>
      <c r="AN2" s="775"/>
      <c r="AO2" s="775"/>
      <c r="AP2" s="775"/>
      <c r="AQ2" s="775"/>
      <c r="AR2" s="775"/>
      <c r="AS2" s="775"/>
      <c r="AT2" s="775"/>
      <c r="AU2" s="775"/>
      <c r="AV2" s="775"/>
      <c r="AW2" s="775"/>
      <c r="AX2" s="775"/>
      <c r="AY2" s="775"/>
      <c r="AZ2" s="775"/>
      <c r="BA2" s="775"/>
      <c r="BB2" s="775"/>
      <c r="BC2" s="775"/>
      <c r="BD2" s="775"/>
      <c r="BE2" s="775"/>
      <c r="BF2" s="775"/>
      <c r="BG2" s="775"/>
      <c r="BH2" s="775"/>
      <c r="BI2" s="775"/>
      <c r="BJ2" s="775"/>
      <c r="BK2" s="775"/>
      <c r="BL2" s="775"/>
      <c r="BM2" s="775"/>
      <c r="BN2" s="775"/>
      <c r="BO2" s="775"/>
      <c r="BP2" s="775"/>
      <c r="BQ2" s="775"/>
      <c r="BR2" s="775"/>
      <c r="BS2" s="775"/>
      <c r="BT2" s="775"/>
      <c r="BU2" s="775"/>
      <c r="BV2" s="775"/>
      <c r="BW2" s="775"/>
      <c r="BX2" s="775"/>
      <c r="BY2" s="775"/>
      <c r="BZ2" s="775"/>
      <c r="CA2" s="775"/>
      <c r="CB2" s="775"/>
      <c r="CC2" s="775"/>
      <c r="CD2" s="775"/>
      <c r="CE2" s="775"/>
      <c r="CF2" s="775"/>
      <c r="CG2" s="775"/>
      <c r="CH2" s="775"/>
      <c r="CI2" s="775"/>
      <c r="CJ2" s="775"/>
      <c r="CK2" s="775"/>
      <c r="CL2" s="775"/>
      <c r="CM2" s="775"/>
      <c r="CN2" s="20"/>
    </row>
    <row r="3" spans="1:107" ht="32.65" customHeight="1">
      <c r="A3" s="775" t="s">
        <v>735</v>
      </c>
      <c r="B3" s="775"/>
      <c r="C3" s="775"/>
      <c r="D3" s="775"/>
      <c r="E3" s="775"/>
      <c r="F3" s="775"/>
      <c r="G3" s="775"/>
      <c r="H3" s="775"/>
      <c r="I3" s="775"/>
      <c r="J3" s="775"/>
      <c r="K3" s="775"/>
      <c r="L3" s="775"/>
      <c r="M3" s="775"/>
      <c r="N3" s="775"/>
      <c r="O3" s="775"/>
      <c r="P3" s="775"/>
      <c r="Q3" s="775"/>
      <c r="R3" s="775"/>
      <c r="S3" s="775"/>
      <c r="T3" s="775"/>
      <c r="U3" s="775"/>
      <c r="V3" s="775"/>
      <c r="W3" s="775"/>
      <c r="X3" s="775"/>
      <c r="Y3" s="775"/>
      <c r="Z3" s="775"/>
      <c r="AA3" s="775"/>
      <c r="AB3" s="775"/>
      <c r="AC3" s="775"/>
      <c r="AD3" s="775"/>
      <c r="AE3" s="775"/>
      <c r="AF3" s="775"/>
      <c r="AG3" s="775"/>
      <c r="AH3" s="775"/>
      <c r="AI3" s="775"/>
      <c r="AJ3" s="775"/>
      <c r="AK3" s="775"/>
      <c r="AL3" s="775"/>
      <c r="AM3" s="775"/>
      <c r="AN3" s="775"/>
      <c r="AO3" s="775"/>
      <c r="AP3" s="775"/>
      <c r="AQ3" s="775"/>
      <c r="AR3" s="775"/>
      <c r="AS3" s="775"/>
      <c r="AT3" s="775"/>
      <c r="AU3" s="775"/>
      <c r="AV3" s="775"/>
      <c r="AW3" s="775"/>
      <c r="AX3" s="775"/>
      <c r="AY3" s="775"/>
      <c r="AZ3" s="775"/>
      <c r="BA3" s="775"/>
      <c r="BB3" s="775"/>
      <c r="BC3" s="775"/>
      <c r="BD3" s="775"/>
      <c r="BE3" s="775"/>
      <c r="BF3" s="775"/>
      <c r="BG3" s="775"/>
      <c r="BH3" s="775"/>
      <c r="BI3" s="775"/>
      <c r="BJ3" s="775"/>
      <c r="BK3" s="775"/>
      <c r="BL3" s="775"/>
      <c r="BM3" s="775"/>
      <c r="BN3" s="775"/>
      <c r="BO3" s="775"/>
      <c r="BP3" s="775"/>
      <c r="BQ3" s="775"/>
      <c r="BR3" s="775"/>
      <c r="BS3" s="775"/>
      <c r="BT3" s="775"/>
      <c r="BU3" s="775"/>
      <c r="BV3" s="775"/>
      <c r="BW3" s="775"/>
      <c r="BX3" s="775"/>
      <c r="BY3" s="775"/>
      <c r="BZ3" s="775"/>
      <c r="CA3" s="775"/>
      <c r="CB3" s="775"/>
      <c r="CC3" s="775"/>
      <c r="CD3" s="775"/>
      <c r="CE3" s="775"/>
      <c r="CF3" s="775"/>
      <c r="CG3" s="775"/>
      <c r="CH3" s="775"/>
      <c r="CI3" s="775"/>
      <c r="CJ3" s="775"/>
      <c r="CK3" s="775"/>
      <c r="CL3" s="775"/>
      <c r="CM3" s="775"/>
      <c r="CN3" s="20"/>
    </row>
    <row r="4" spans="1:107" ht="26.65" customHeight="1">
      <c r="A4" s="808" t="e">
        <f>#REF!</f>
        <v>#REF!</v>
      </c>
      <c r="B4" s="809"/>
      <c r="C4" s="809"/>
      <c r="D4" s="809"/>
      <c r="E4" s="809"/>
      <c r="F4" s="809"/>
      <c r="G4" s="809"/>
      <c r="H4" s="809"/>
      <c r="I4" s="809"/>
      <c r="J4" s="809"/>
      <c r="K4" s="809"/>
      <c r="L4" s="809"/>
      <c r="M4" s="809"/>
      <c r="N4" s="809"/>
      <c r="O4" s="809"/>
      <c r="P4" s="809"/>
      <c r="Q4" s="809"/>
      <c r="R4" s="809"/>
      <c r="S4" s="809"/>
      <c r="T4" s="809"/>
      <c r="U4" s="809"/>
      <c r="V4" s="809"/>
      <c r="W4" s="809"/>
      <c r="X4" s="809"/>
      <c r="Y4" s="809"/>
      <c r="Z4" s="809"/>
      <c r="AA4" s="809"/>
      <c r="AB4" s="809"/>
      <c r="AC4" s="809"/>
      <c r="AD4" s="809"/>
      <c r="AE4" s="809"/>
      <c r="AF4" s="809"/>
      <c r="AG4" s="809"/>
      <c r="AH4" s="809"/>
      <c r="AI4" s="809"/>
      <c r="AJ4" s="809"/>
      <c r="AK4" s="809"/>
      <c r="AL4" s="809"/>
      <c r="AM4" s="809"/>
      <c r="AN4" s="809"/>
      <c r="AO4" s="809"/>
      <c r="AP4" s="809"/>
      <c r="AQ4" s="809"/>
      <c r="AR4" s="809"/>
      <c r="AS4" s="809"/>
      <c r="AT4" s="809"/>
      <c r="AU4" s="809"/>
      <c r="AV4" s="809"/>
      <c r="AW4" s="809"/>
      <c r="AX4" s="809"/>
      <c r="AY4" s="809"/>
      <c r="AZ4" s="809"/>
      <c r="BA4" s="809"/>
      <c r="BB4" s="809"/>
      <c r="BC4" s="809"/>
      <c r="BD4" s="809"/>
      <c r="BE4" s="809"/>
      <c r="BF4" s="809"/>
      <c r="BG4" s="809"/>
      <c r="BH4" s="809"/>
      <c r="BI4" s="809"/>
      <c r="BJ4" s="809"/>
      <c r="BK4" s="809"/>
      <c r="BL4" s="809"/>
      <c r="BM4" s="809"/>
      <c r="BN4" s="809"/>
      <c r="BO4" s="809"/>
      <c r="BP4" s="809"/>
      <c r="BQ4" s="809"/>
      <c r="BR4" s="809"/>
      <c r="BS4" s="809"/>
      <c r="BT4" s="809"/>
      <c r="BU4" s="809"/>
      <c r="BV4" s="809"/>
      <c r="BW4" s="809"/>
      <c r="BX4" s="809"/>
      <c r="BY4" s="809"/>
      <c r="BZ4" s="809"/>
      <c r="CA4" s="809"/>
      <c r="CB4" s="809"/>
      <c r="CC4" s="809"/>
      <c r="CD4" s="809"/>
      <c r="CE4" s="809"/>
      <c r="CF4" s="809"/>
      <c r="CG4" s="809"/>
      <c r="CH4" s="809"/>
      <c r="CI4" s="809"/>
      <c r="CJ4" s="809"/>
      <c r="CK4" s="809"/>
      <c r="CL4" s="809"/>
      <c r="CM4" s="809"/>
      <c r="CN4" s="21"/>
    </row>
    <row r="5" spans="1:107" ht="24" customHeight="1">
      <c r="A5" s="810" t="s">
        <v>1</v>
      </c>
      <c r="B5" s="810"/>
      <c r="C5" s="810"/>
      <c r="D5" s="810"/>
      <c r="E5" s="810"/>
      <c r="F5" s="810"/>
      <c r="G5" s="810"/>
      <c r="H5" s="810"/>
      <c r="I5" s="810"/>
      <c r="J5" s="810"/>
      <c r="K5" s="810"/>
      <c r="L5" s="810"/>
      <c r="M5" s="810"/>
      <c r="N5" s="810"/>
      <c r="O5" s="810"/>
      <c r="P5" s="810"/>
      <c r="Q5" s="810"/>
      <c r="R5" s="810"/>
      <c r="S5" s="810"/>
      <c r="T5" s="810"/>
      <c r="U5" s="810"/>
      <c r="V5" s="810"/>
      <c r="W5" s="810"/>
      <c r="X5" s="810"/>
      <c r="Y5" s="810"/>
      <c r="Z5" s="810"/>
      <c r="AA5" s="810"/>
      <c r="AB5" s="810"/>
      <c r="AC5" s="810"/>
      <c r="AD5" s="810"/>
      <c r="AE5" s="810"/>
      <c r="AF5" s="810"/>
      <c r="AG5" s="810"/>
      <c r="AH5" s="810"/>
      <c r="AI5" s="810"/>
      <c r="AJ5" s="810"/>
      <c r="AK5" s="810"/>
      <c r="AL5" s="810"/>
      <c r="AM5" s="810"/>
      <c r="AN5" s="810"/>
      <c r="AO5" s="810"/>
      <c r="AP5" s="810"/>
      <c r="AQ5" s="810"/>
      <c r="AR5" s="810"/>
      <c r="AS5" s="810"/>
      <c r="AT5" s="810"/>
      <c r="AU5" s="810"/>
      <c r="AV5" s="810"/>
      <c r="AW5" s="810"/>
      <c r="AX5" s="810"/>
      <c r="AY5" s="810"/>
      <c r="AZ5" s="810"/>
      <c r="BA5" s="810"/>
      <c r="BB5" s="810"/>
      <c r="BC5" s="810"/>
      <c r="BD5" s="810"/>
      <c r="BE5" s="810"/>
      <c r="BF5" s="810"/>
      <c r="BG5" s="810"/>
      <c r="BH5" s="810"/>
      <c r="BI5" s="810"/>
      <c r="BJ5" s="810"/>
      <c r="BK5" s="810"/>
      <c r="BL5" s="810"/>
      <c r="BM5" s="810"/>
      <c r="BN5" s="810"/>
      <c r="BO5" s="810"/>
      <c r="BP5" s="810"/>
      <c r="BQ5" s="810"/>
      <c r="BR5" s="810"/>
      <c r="BS5" s="810"/>
      <c r="BT5" s="810"/>
      <c r="BU5" s="810"/>
      <c r="BV5" s="810"/>
      <c r="BW5" s="810"/>
      <c r="BX5" s="810"/>
      <c r="BY5" s="810"/>
      <c r="BZ5" s="810"/>
      <c r="CA5" s="810"/>
      <c r="CB5" s="810"/>
      <c r="CC5" s="810"/>
      <c r="CD5" s="810"/>
      <c r="CE5" s="810"/>
      <c r="CF5" s="810"/>
      <c r="CG5" s="810"/>
      <c r="CH5" s="810"/>
      <c r="CI5" s="810"/>
      <c r="CJ5" s="810"/>
      <c r="CK5" s="810"/>
      <c r="CL5" s="810"/>
      <c r="CM5" s="810"/>
      <c r="CN5" s="22"/>
    </row>
    <row r="6" spans="1:107" ht="33" customHeight="1">
      <c r="A6" s="792" t="s">
        <v>2</v>
      </c>
      <c r="B6" s="792" t="s">
        <v>3</v>
      </c>
      <c r="C6" s="792" t="s">
        <v>4</v>
      </c>
      <c r="D6" s="792" t="s">
        <v>5</v>
      </c>
      <c r="E6" s="792" t="s">
        <v>6</v>
      </c>
      <c r="F6" s="792" t="s">
        <v>7</v>
      </c>
      <c r="G6" s="792"/>
      <c r="H6" s="792"/>
      <c r="I6" s="794" t="s">
        <v>8</v>
      </c>
      <c r="J6" s="795"/>
      <c r="K6" s="795"/>
      <c r="L6" s="795"/>
      <c r="M6" s="795"/>
      <c r="N6" s="795"/>
      <c r="O6" s="795"/>
      <c r="P6" s="795"/>
      <c r="Q6" s="795"/>
      <c r="R6" s="795"/>
      <c r="S6" s="795"/>
      <c r="T6" s="796"/>
      <c r="U6" s="797" t="s">
        <v>9</v>
      </c>
      <c r="V6" s="798"/>
      <c r="W6" s="799"/>
      <c r="X6" s="1"/>
      <c r="Y6" s="792" t="s">
        <v>10</v>
      </c>
      <c r="Z6" s="803"/>
      <c r="AA6" s="803"/>
      <c r="AB6" s="803"/>
      <c r="AC6" s="1"/>
      <c r="AD6" s="1"/>
      <c r="AE6" s="1"/>
      <c r="AF6" s="1"/>
      <c r="AG6" s="1"/>
      <c r="AH6" s="1"/>
      <c r="AI6" s="1"/>
      <c r="AJ6" s="2"/>
      <c r="AK6" s="794" t="s">
        <v>11</v>
      </c>
      <c r="AL6" s="795"/>
      <c r="AM6" s="795"/>
      <c r="AN6" s="796"/>
      <c r="AO6" s="792" t="s">
        <v>679</v>
      </c>
      <c r="AP6" s="792"/>
      <c r="AQ6" s="792"/>
      <c r="AR6" s="792"/>
      <c r="AS6" s="792" t="s">
        <v>699</v>
      </c>
      <c r="AT6" s="792"/>
      <c r="AU6" s="792"/>
      <c r="AV6" s="792"/>
      <c r="AW6" s="792" t="s">
        <v>20</v>
      </c>
      <c r="AX6" s="792"/>
      <c r="AY6" s="792"/>
      <c r="AZ6" s="792"/>
      <c r="BA6" s="798" t="s">
        <v>680</v>
      </c>
      <c r="BB6" s="798"/>
      <c r="BC6" s="798"/>
      <c r="BD6" s="799"/>
      <c r="BE6" s="798" t="s">
        <v>681</v>
      </c>
      <c r="BF6" s="798"/>
      <c r="BG6" s="798"/>
      <c r="BH6" s="799"/>
      <c r="BI6" s="787" t="s">
        <v>414</v>
      </c>
      <c r="BJ6" s="797" t="s">
        <v>470</v>
      </c>
      <c r="BK6" s="798"/>
      <c r="BL6" s="798"/>
      <c r="BM6" s="798"/>
      <c r="BN6" s="799"/>
      <c r="BO6" s="797" t="s">
        <v>682</v>
      </c>
      <c r="BP6" s="799"/>
      <c r="BQ6" s="792" t="s">
        <v>470</v>
      </c>
      <c r="BR6" s="792"/>
      <c r="BS6" s="792"/>
      <c r="BT6" s="792"/>
      <c r="BU6" s="792"/>
      <c r="BV6" s="792"/>
      <c r="BW6" s="792"/>
      <c r="BX6" s="792"/>
      <c r="BY6" s="792"/>
      <c r="BZ6" s="798" t="s">
        <v>721</v>
      </c>
      <c r="CA6" s="798"/>
      <c r="CB6" s="798"/>
      <c r="CC6" s="799"/>
      <c r="CD6" s="282"/>
      <c r="CE6" s="787" t="s">
        <v>723</v>
      </c>
      <c r="CF6" s="787" t="s">
        <v>722</v>
      </c>
      <c r="CG6" s="798" t="s">
        <v>700</v>
      </c>
      <c r="CH6" s="798"/>
      <c r="CI6" s="798"/>
      <c r="CJ6" s="799"/>
      <c r="CK6" s="784" t="s">
        <v>12</v>
      </c>
      <c r="CL6" s="792" t="s">
        <v>309</v>
      </c>
      <c r="CM6" s="792" t="s">
        <v>12</v>
      </c>
      <c r="CN6" s="805" t="s">
        <v>14</v>
      </c>
      <c r="CO6" s="806" t="s">
        <v>15</v>
      </c>
    </row>
    <row r="7" spans="1:107" ht="37.5" customHeight="1">
      <c r="A7" s="792"/>
      <c r="B7" s="792"/>
      <c r="C7" s="792"/>
      <c r="D7" s="792"/>
      <c r="E7" s="792"/>
      <c r="F7" s="787" t="s">
        <v>16</v>
      </c>
      <c r="G7" s="792" t="s">
        <v>17</v>
      </c>
      <c r="H7" s="792"/>
      <c r="I7" s="792" t="s">
        <v>9</v>
      </c>
      <c r="J7" s="792"/>
      <c r="K7" s="792"/>
      <c r="L7" s="787" t="s">
        <v>18</v>
      </c>
      <c r="M7" s="792" t="s">
        <v>19</v>
      </c>
      <c r="N7" s="792"/>
      <c r="O7" s="792"/>
      <c r="P7" s="792"/>
      <c r="Q7" s="792" t="s">
        <v>20</v>
      </c>
      <c r="R7" s="792"/>
      <c r="S7" s="792"/>
      <c r="T7" s="792"/>
      <c r="U7" s="800"/>
      <c r="V7" s="801"/>
      <c r="W7" s="802"/>
      <c r="X7" s="798" t="s">
        <v>18</v>
      </c>
      <c r="Y7" s="803"/>
      <c r="Z7" s="803"/>
      <c r="AA7" s="803"/>
      <c r="AB7" s="803"/>
      <c r="AC7" s="795" t="s">
        <v>20</v>
      </c>
      <c r="AD7" s="795"/>
      <c r="AE7" s="795"/>
      <c r="AF7" s="796"/>
      <c r="AG7" s="792" t="s">
        <v>21</v>
      </c>
      <c r="AH7" s="792"/>
      <c r="AI7" s="792"/>
      <c r="AJ7" s="792"/>
      <c r="AK7" s="794" t="s">
        <v>22</v>
      </c>
      <c r="AL7" s="795"/>
      <c r="AM7" s="794" t="s">
        <v>23</v>
      </c>
      <c r="AN7" s="795"/>
      <c r="AO7" s="792"/>
      <c r="AP7" s="792"/>
      <c r="AQ7" s="792"/>
      <c r="AR7" s="792"/>
      <c r="AS7" s="792"/>
      <c r="AT7" s="792"/>
      <c r="AU7" s="792"/>
      <c r="AV7" s="792"/>
      <c r="AW7" s="792"/>
      <c r="AX7" s="792"/>
      <c r="AY7" s="792"/>
      <c r="AZ7" s="792"/>
      <c r="BA7" s="801"/>
      <c r="BB7" s="801"/>
      <c r="BC7" s="801"/>
      <c r="BD7" s="802"/>
      <c r="BE7" s="801"/>
      <c r="BF7" s="801"/>
      <c r="BG7" s="801"/>
      <c r="BH7" s="802"/>
      <c r="BI7" s="804"/>
      <c r="BJ7" s="800"/>
      <c r="BK7" s="801"/>
      <c r="BL7" s="801"/>
      <c r="BM7" s="801"/>
      <c r="BN7" s="802"/>
      <c r="BO7" s="805"/>
      <c r="BP7" s="807"/>
      <c r="BQ7" s="794" t="s">
        <v>236</v>
      </c>
      <c r="BR7" s="795"/>
      <c r="BS7" s="795"/>
      <c r="BT7" s="795"/>
      <c r="BU7" s="796"/>
      <c r="BV7" s="788" t="s">
        <v>698</v>
      </c>
      <c r="BW7" s="788"/>
      <c r="BX7" s="788" t="s">
        <v>523</v>
      </c>
      <c r="BY7" s="788"/>
      <c r="BZ7" s="801"/>
      <c r="CA7" s="801"/>
      <c r="CB7" s="801"/>
      <c r="CC7" s="802"/>
      <c r="CD7" s="308"/>
      <c r="CE7" s="804"/>
      <c r="CF7" s="804"/>
      <c r="CG7" s="801"/>
      <c r="CH7" s="801"/>
      <c r="CI7" s="801"/>
      <c r="CJ7" s="802"/>
      <c r="CK7" s="785"/>
      <c r="CL7" s="792"/>
      <c r="CM7" s="792"/>
      <c r="CN7" s="805"/>
      <c r="CO7" s="806"/>
    </row>
    <row r="8" spans="1:107" ht="21.75" customHeight="1">
      <c r="A8" s="792"/>
      <c r="B8" s="792"/>
      <c r="C8" s="792"/>
      <c r="D8" s="792"/>
      <c r="E8" s="792"/>
      <c r="F8" s="804"/>
      <c r="G8" s="787" t="s">
        <v>24</v>
      </c>
      <c r="H8" s="799" t="s">
        <v>25</v>
      </c>
      <c r="I8" s="792" t="s">
        <v>24</v>
      </c>
      <c r="J8" s="792" t="s">
        <v>25</v>
      </c>
      <c r="K8" s="792" t="s">
        <v>26</v>
      </c>
      <c r="L8" s="804"/>
      <c r="M8" s="792" t="s">
        <v>24</v>
      </c>
      <c r="N8" s="792" t="s">
        <v>25</v>
      </c>
      <c r="O8" s="792"/>
      <c r="P8" s="792"/>
      <c r="Q8" s="792" t="s">
        <v>24</v>
      </c>
      <c r="R8" s="792" t="s">
        <v>25</v>
      </c>
      <c r="S8" s="792"/>
      <c r="T8" s="792"/>
      <c r="U8" s="792" t="s">
        <v>24</v>
      </c>
      <c r="V8" s="792" t="s">
        <v>25</v>
      </c>
      <c r="W8" s="792" t="s">
        <v>26</v>
      </c>
      <c r="X8" s="804"/>
      <c r="Y8" s="792" t="s">
        <v>24</v>
      </c>
      <c r="Z8" s="792" t="s">
        <v>25</v>
      </c>
      <c r="AA8" s="792"/>
      <c r="AB8" s="792"/>
      <c r="AC8" s="792" t="s">
        <v>24</v>
      </c>
      <c r="AD8" s="792" t="s">
        <v>25</v>
      </c>
      <c r="AE8" s="792"/>
      <c r="AF8" s="792"/>
      <c r="AG8" s="792" t="s">
        <v>24</v>
      </c>
      <c r="AH8" s="792" t="s">
        <v>25</v>
      </c>
      <c r="AI8" s="792"/>
      <c r="AJ8" s="792"/>
      <c r="AK8" s="792" t="s">
        <v>27</v>
      </c>
      <c r="AL8" s="792" t="s">
        <v>28</v>
      </c>
      <c r="AM8" s="792" t="s">
        <v>27</v>
      </c>
      <c r="AN8" s="792" t="s">
        <v>28</v>
      </c>
      <c r="AO8" s="792" t="s">
        <v>24</v>
      </c>
      <c r="AP8" s="792" t="s">
        <v>25</v>
      </c>
      <c r="AQ8" s="792"/>
      <c r="AR8" s="792"/>
      <c r="AS8" s="792" t="s">
        <v>24</v>
      </c>
      <c r="AT8" s="792" t="s">
        <v>25</v>
      </c>
      <c r="AU8" s="792"/>
      <c r="AV8" s="792"/>
      <c r="AW8" s="792" t="s">
        <v>24</v>
      </c>
      <c r="AX8" s="792" t="s">
        <v>25</v>
      </c>
      <c r="AY8" s="792"/>
      <c r="AZ8" s="792"/>
      <c r="BA8" s="792" t="s">
        <v>24</v>
      </c>
      <c r="BB8" s="792" t="s">
        <v>25</v>
      </c>
      <c r="BC8" s="792"/>
      <c r="BD8" s="792"/>
      <c r="BE8" s="792" t="s">
        <v>24</v>
      </c>
      <c r="BF8" s="792" t="s">
        <v>25</v>
      </c>
      <c r="BG8" s="792"/>
      <c r="BH8" s="792"/>
      <c r="BI8" s="804"/>
      <c r="BJ8" s="792" t="s">
        <v>24</v>
      </c>
      <c r="BK8" s="792" t="s">
        <v>25</v>
      </c>
      <c r="BL8" s="792"/>
      <c r="BM8" s="792"/>
      <c r="BN8" s="792"/>
      <c r="BO8" s="792" t="s">
        <v>27</v>
      </c>
      <c r="BP8" s="792" t="s">
        <v>28</v>
      </c>
      <c r="BQ8" s="792" t="s">
        <v>24</v>
      </c>
      <c r="BR8" s="792" t="s">
        <v>25</v>
      </c>
      <c r="BS8" s="792"/>
      <c r="BT8" s="792"/>
      <c r="BU8" s="792"/>
      <c r="BV8" s="793" t="s">
        <v>24</v>
      </c>
      <c r="BW8" s="184" t="s">
        <v>25</v>
      </c>
      <c r="BX8" s="793" t="s">
        <v>24</v>
      </c>
      <c r="BY8" s="184" t="s">
        <v>25</v>
      </c>
      <c r="BZ8" s="792" t="s">
        <v>24</v>
      </c>
      <c r="CA8" s="792" t="s">
        <v>25</v>
      </c>
      <c r="CB8" s="792"/>
      <c r="CC8" s="792"/>
      <c r="CD8" s="306"/>
      <c r="CE8" s="804"/>
      <c r="CF8" s="804"/>
      <c r="CG8" s="796" t="s">
        <v>24</v>
      </c>
      <c r="CH8" s="792" t="s">
        <v>25</v>
      </c>
      <c r="CI8" s="792"/>
      <c r="CJ8" s="792"/>
      <c r="CK8" s="785"/>
      <c r="CL8" s="792"/>
      <c r="CM8" s="792"/>
      <c r="CN8" s="805"/>
      <c r="CO8" s="806"/>
      <c r="CR8" s="18">
        <f>ROUND(707198,-2)</f>
        <v>707200</v>
      </c>
    </row>
    <row r="9" spans="1:107" ht="33" customHeight="1">
      <c r="A9" s="792"/>
      <c r="B9" s="792"/>
      <c r="C9" s="792"/>
      <c r="D9" s="792"/>
      <c r="E9" s="792"/>
      <c r="F9" s="804"/>
      <c r="G9" s="804"/>
      <c r="H9" s="807"/>
      <c r="I9" s="792"/>
      <c r="J9" s="792"/>
      <c r="K9" s="792"/>
      <c r="L9" s="804"/>
      <c r="M9" s="792"/>
      <c r="N9" s="792" t="s">
        <v>29</v>
      </c>
      <c r="O9" s="792" t="s">
        <v>30</v>
      </c>
      <c r="P9" s="792" t="s">
        <v>31</v>
      </c>
      <c r="Q9" s="792"/>
      <c r="R9" s="792" t="s">
        <v>29</v>
      </c>
      <c r="S9" s="792" t="s">
        <v>30</v>
      </c>
      <c r="T9" s="792" t="s">
        <v>31</v>
      </c>
      <c r="U9" s="792"/>
      <c r="V9" s="792"/>
      <c r="W9" s="792"/>
      <c r="X9" s="804"/>
      <c r="Y9" s="792"/>
      <c r="Z9" s="792" t="s">
        <v>29</v>
      </c>
      <c r="AA9" s="792" t="s">
        <v>30</v>
      </c>
      <c r="AB9" s="792" t="s">
        <v>31</v>
      </c>
      <c r="AC9" s="792"/>
      <c r="AD9" s="792" t="s">
        <v>29</v>
      </c>
      <c r="AE9" s="792" t="s">
        <v>30</v>
      </c>
      <c r="AF9" s="792" t="s">
        <v>31</v>
      </c>
      <c r="AG9" s="792"/>
      <c r="AH9" s="792" t="s">
        <v>29</v>
      </c>
      <c r="AI9" s="792" t="s">
        <v>30</v>
      </c>
      <c r="AJ9" s="792" t="s">
        <v>31</v>
      </c>
      <c r="AK9" s="792"/>
      <c r="AL9" s="792"/>
      <c r="AM9" s="792"/>
      <c r="AN9" s="792"/>
      <c r="AO9" s="792"/>
      <c r="AP9" s="792" t="s">
        <v>29</v>
      </c>
      <c r="AQ9" s="792" t="s">
        <v>30</v>
      </c>
      <c r="AR9" s="792" t="s">
        <v>31</v>
      </c>
      <c r="AS9" s="792"/>
      <c r="AT9" s="792" t="s">
        <v>29</v>
      </c>
      <c r="AU9" s="792" t="s">
        <v>30</v>
      </c>
      <c r="AV9" s="792" t="s">
        <v>31</v>
      </c>
      <c r="AW9" s="792"/>
      <c r="AX9" s="792" t="s">
        <v>29</v>
      </c>
      <c r="AY9" s="792" t="s">
        <v>30</v>
      </c>
      <c r="AZ9" s="792" t="s">
        <v>31</v>
      </c>
      <c r="BA9" s="792"/>
      <c r="BB9" s="792" t="s">
        <v>29</v>
      </c>
      <c r="BC9" s="792" t="s">
        <v>30</v>
      </c>
      <c r="BD9" s="792" t="s">
        <v>31</v>
      </c>
      <c r="BE9" s="792"/>
      <c r="BF9" s="792" t="s">
        <v>29</v>
      </c>
      <c r="BG9" s="792" t="s">
        <v>30</v>
      </c>
      <c r="BH9" s="792" t="s">
        <v>31</v>
      </c>
      <c r="BI9" s="804"/>
      <c r="BJ9" s="792"/>
      <c r="BK9" s="792" t="s">
        <v>29</v>
      </c>
      <c r="BL9" s="792" t="s">
        <v>30</v>
      </c>
      <c r="BM9" s="792" t="s">
        <v>326</v>
      </c>
      <c r="BN9" s="792" t="s">
        <v>31</v>
      </c>
      <c r="BO9" s="792"/>
      <c r="BP9" s="792"/>
      <c r="BQ9" s="792"/>
      <c r="BR9" s="792" t="s">
        <v>29</v>
      </c>
      <c r="BS9" s="792" t="s">
        <v>30</v>
      </c>
      <c r="BT9" s="792" t="s">
        <v>326</v>
      </c>
      <c r="BU9" s="792" t="s">
        <v>31</v>
      </c>
      <c r="BV9" s="793"/>
      <c r="BW9" s="793" t="s">
        <v>259</v>
      </c>
      <c r="BX9" s="793"/>
      <c r="BY9" s="793" t="s">
        <v>259</v>
      </c>
      <c r="BZ9" s="792"/>
      <c r="CA9" s="792" t="s">
        <v>29</v>
      </c>
      <c r="CB9" s="792" t="s">
        <v>30</v>
      </c>
      <c r="CC9" s="792" t="s">
        <v>31</v>
      </c>
      <c r="CD9" s="306"/>
      <c r="CE9" s="804"/>
      <c r="CF9" s="804"/>
      <c r="CG9" s="796"/>
      <c r="CH9" s="792" t="s">
        <v>29</v>
      </c>
      <c r="CI9" s="792" t="s">
        <v>30</v>
      </c>
      <c r="CJ9" s="792" t="s">
        <v>31</v>
      </c>
      <c r="CK9" s="785"/>
      <c r="CL9" s="792"/>
      <c r="CM9" s="792"/>
      <c r="CN9" s="805"/>
      <c r="CO9" s="806"/>
    </row>
    <row r="10" spans="1:107" ht="30.75" customHeight="1">
      <c r="A10" s="792"/>
      <c r="B10" s="792"/>
      <c r="C10" s="792"/>
      <c r="D10" s="792"/>
      <c r="E10" s="792"/>
      <c r="F10" s="804"/>
      <c r="G10" s="804"/>
      <c r="H10" s="807"/>
      <c r="I10" s="792"/>
      <c r="J10" s="792"/>
      <c r="K10" s="792"/>
      <c r="L10" s="804"/>
      <c r="M10" s="792"/>
      <c r="N10" s="792"/>
      <c r="O10" s="792"/>
      <c r="P10" s="792"/>
      <c r="Q10" s="792"/>
      <c r="R10" s="792"/>
      <c r="S10" s="792"/>
      <c r="T10" s="792"/>
      <c r="U10" s="792"/>
      <c r="V10" s="792"/>
      <c r="W10" s="792"/>
      <c r="X10" s="804"/>
      <c r="Y10" s="792"/>
      <c r="Z10" s="792"/>
      <c r="AA10" s="792"/>
      <c r="AB10" s="792"/>
      <c r="AC10" s="792"/>
      <c r="AD10" s="792"/>
      <c r="AE10" s="792"/>
      <c r="AF10" s="792"/>
      <c r="AG10" s="792"/>
      <c r="AH10" s="792"/>
      <c r="AI10" s="792"/>
      <c r="AJ10" s="792"/>
      <c r="AK10" s="792"/>
      <c r="AL10" s="792"/>
      <c r="AM10" s="792"/>
      <c r="AN10" s="792"/>
      <c r="AO10" s="792"/>
      <c r="AP10" s="792"/>
      <c r="AQ10" s="792"/>
      <c r="AR10" s="792"/>
      <c r="AS10" s="792"/>
      <c r="AT10" s="792"/>
      <c r="AU10" s="792"/>
      <c r="AV10" s="792"/>
      <c r="AW10" s="792"/>
      <c r="AX10" s="792"/>
      <c r="AY10" s="792"/>
      <c r="AZ10" s="792"/>
      <c r="BA10" s="792"/>
      <c r="BB10" s="792"/>
      <c r="BC10" s="792"/>
      <c r="BD10" s="792"/>
      <c r="BE10" s="792"/>
      <c r="BF10" s="792"/>
      <c r="BG10" s="792"/>
      <c r="BH10" s="792"/>
      <c r="BI10" s="804"/>
      <c r="BJ10" s="792"/>
      <c r="BK10" s="792"/>
      <c r="BL10" s="792"/>
      <c r="BM10" s="792"/>
      <c r="BN10" s="792"/>
      <c r="BO10" s="792"/>
      <c r="BP10" s="792"/>
      <c r="BQ10" s="792"/>
      <c r="BR10" s="792"/>
      <c r="BS10" s="792"/>
      <c r="BT10" s="792"/>
      <c r="BU10" s="792"/>
      <c r="BV10" s="793"/>
      <c r="BW10" s="793"/>
      <c r="BX10" s="793"/>
      <c r="BY10" s="793"/>
      <c r="BZ10" s="792"/>
      <c r="CA10" s="792"/>
      <c r="CB10" s="792"/>
      <c r="CC10" s="792"/>
      <c r="CD10" s="306"/>
      <c r="CE10" s="804"/>
      <c r="CF10" s="804"/>
      <c r="CG10" s="796"/>
      <c r="CH10" s="792"/>
      <c r="CI10" s="792"/>
      <c r="CJ10" s="792"/>
      <c r="CK10" s="785"/>
      <c r="CL10" s="792"/>
      <c r="CM10" s="792"/>
      <c r="CN10" s="805"/>
      <c r="CO10" s="806"/>
    </row>
    <row r="11" spans="1:107" ht="33" customHeight="1">
      <c r="A11" s="792"/>
      <c r="B11" s="792"/>
      <c r="C11" s="792"/>
      <c r="D11" s="792"/>
      <c r="E11" s="792"/>
      <c r="F11" s="788"/>
      <c r="G11" s="788"/>
      <c r="H11" s="802"/>
      <c r="I11" s="792"/>
      <c r="J11" s="792"/>
      <c r="K11" s="792"/>
      <c r="L11" s="788"/>
      <c r="M11" s="792"/>
      <c r="N11" s="792"/>
      <c r="O11" s="792"/>
      <c r="P11" s="792"/>
      <c r="Q11" s="792"/>
      <c r="R11" s="792"/>
      <c r="S11" s="792"/>
      <c r="T11" s="792"/>
      <c r="U11" s="792"/>
      <c r="V11" s="792"/>
      <c r="W11" s="792"/>
      <c r="X11" s="788"/>
      <c r="Y11" s="792"/>
      <c r="Z11" s="792"/>
      <c r="AA11" s="792"/>
      <c r="AB11" s="792"/>
      <c r="AC11" s="792"/>
      <c r="AD11" s="792"/>
      <c r="AE11" s="792"/>
      <c r="AF11" s="792"/>
      <c r="AG11" s="792"/>
      <c r="AH11" s="792"/>
      <c r="AI11" s="792"/>
      <c r="AJ11" s="792"/>
      <c r="AK11" s="792"/>
      <c r="AL11" s="792"/>
      <c r="AM11" s="792"/>
      <c r="AN11" s="792"/>
      <c r="AO11" s="792"/>
      <c r="AP11" s="792"/>
      <c r="AQ11" s="792"/>
      <c r="AR11" s="792"/>
      <c r="AS11" s="792"/>
      <c r="AT11" s="792"/>
      <c r="AU11" s="792"/>
      <c r="AV11" s="792"/>
      <c r="AW11" s="792"/>
      <c r="AX11" s="792"/>
      <c r="AY11" s="792"/>
      <c r="AZ11" s="792"/>
      <c r="BA11" s="792"/>
      <c r="BB11" s="792"/>
      <c r="BC11" s="792"/>
      <c r="BD11" s="792"/>
      <c r="BE11" s="792"/>
      <c r="BF11" s="792"/>
      <c r="BG11" s="792"/>
      <c r="BH11" s="792"/>
      <c r="BI11" s="788"/>
      <c r="BJ11" s="792"/>
      <c r="BK11" s="792"/>
      <c r="BL11" s="792"/>
      <c r="BM11" s="792"/>
      <c r="BN11" s="792"/>
      <c r="BO11" s="792"/>
      <c r="BP11" s="792"/>
      <c r="BQ11" s="792"/>
      <c r="BR11" s="792"/>
      <c r="BS11" s="792"/>
      <c r="BT11" s="792"/>
      <c r="BU11" s="792"/>
      <c r="BV11" s="793"/>
      <c r="BW11" s="793"/>
      <c r="BX11" s="793"/>
      <c r="BY11" s="793"/>
      <c r="BZ11" s="792"/>
      <c r="CA11" s="792"/>
      <c r="CB11" s="792"/>
      <c r="CC11" s="792"/>
      <c r="CD11" s="307"/>
      <c r="CE11" s="788"/>
      <c r="CF11" s="788"/>
      <c r="CG11" s="796"/>
      <c r="CH11" s="792"/>
      <c r="CI11" s="792"/>
      <c r="CJ11" s="792"/>
      <c r="CK11" s="786"/>
      <c r="CL11" s="792"/>
      <c r="CM11" s="792"/>
      <c r="CN11" s="805"/>
      <c r="CO11" s="806"/>
    </row>
    <row r="12" spans="1:107" ht="21.75" customHeight="1">
      <c r="A12" s="216">
        <v>1</v>
      </c>
      <c r="B12" s="216">
        <v>2</v>
      </c>
      <c r="C12" s="216">
        <v>3</v>
      </c>
      <c r="D12" s="216">
        <v>4</v>
      </c>
      <c r="E12" s="216">
        <v>5</v>
      </c>
      <c r="F12" s="216">
        <v>6</v>
      </c>
      <c r="G12" s="216">
        <v>7</v>
      </c>
      <c r="H12" s="216">
        <v>8</v>
      </c>
      <c r="I12" s="216">
        <v>8</v>
      </c>
      <c r="J12" s="216">
        <v>9</v>
      </c>
      <c r="K12" s="216">
        <v>10</v>
      </c>
      <c r="L12" s="216">
        <v>11</v>
      </c>
      <c r="M12" s="216">
        <v>12</v>
      </c>
      <c r="N12" s="216">
        <v>13</v>
      </c>
      <c r="O12" s="216">
        <v>14</v>
      </c>
      <c r="P12" s="216">
        <v>15</v>
      </c>
      <c r="Q12" s="216">
        <v>16</v>
      </c>
      <c r="R12" s="216">
        <v>17</v>
      </c>
      <c r="S12" s="216">
        <v>18</v>
      </c>
      <c r="T12" s="216">
        <v>19</v>
      </c>
      <c r="U12" s="216">
        <v>9</v>
      </c>
      <c r="V12" s="216">
        <v>10</v>
      </c>
      <c r="W12" s="216">
        <v>11</v>
      </c>
      <c r="X12" s="216">
        <v>12</v>
      </c>
      <c r="Y12" s="216">
        <v>9</v>
      </c>
      <c r="Z12" s="216">
        <v>10</v>
      </c>
      <c r="AA12" s="216">
        <v>11</v>
      </c>
      <c r="AB12" s="216">
        <v>12</v>
      </c>
      <c r="AC12" s="216"/>
      <c r="AD12" s="216"/>
      <c r="AE12" s="216"/>
      <c r="AF12" s="216"/>
      <c r="AG12" s="216"/>
      <c r="AH12" s="216"/>
      <c r="AI12" s="216"/>
      <c r="AJ12" s="216"/>
      <c r="AK12" s="216"/>
      <c r="AL12" s="216"/>
      <c r="AM12" s="216"/>
      <c r="AN12" s="216"/>
      <c r="AO12" s="216">
        <v>12</v>
      </c>
      <c r="AP12" s="216">
        <v>13</v>
      </c>
      <c r="AQ12" s="216">
        <v>14</v>
      </c>
      <c r="AR12" s="216">
        <v>15</v>
      </c>
      <c r="AS12" s="216">
        <v>12</v>
      </c>
      <c r="AT12" s="216">
        <v>13</v>
      </c>
      <c r="AU12" s="216">
        <v>14</v>
      </c>
      <c r="AV12" s="216">
        <v>15</v>
      </c>
      <c r="AW12" s="216"/>
      <c r="AX12" s="216"/>
      <c r="AY12" s="216"/>
      <c r="AZ12" s="216"/>
      <c r="BA12" s="216"/>
      <c r="BB12" s="216"/>
      <c r="BC12" s="216"/>
      <c r="BD12" s="216"/>
      <c r="BE12" s="216">
        <v>20</v>
      </c>
      <c r="BF12" s="216">
        <v>21</v>
      </c>
      <c r="BG12" s="216">
        <v>22</v>
      </c>
      <c r="BH12" s="216">
        <v>23</v>
      </c>
      <c r="BI12" s="216"/>
      <c r="BJ12" s="216">
        <v>24</v>
      </c>
      <c r="BK12" s="216">
        <v>25</v>
      </c>
      <c r="BL12" s="216">
        <v>26</v>
      </c>
      <c r="BM12" s="216">
        <v>16</v>
      </c>
      <c r="BN12" s="216">
        <v>27</v>
      </c>
      <c r="BO12" s="216">
        <v>28</v>
      </c>
      <c r="BP12" s="216">
        <v>29</v>
      </c>
      <c r="BQ12" s="216">
        <v>16</v>
      </c>
      <c r="BR12" s="216">
        <v>17</v>
      </c>
      <c r="BS12" s="216">
        <v>32</v>
      </c>
      <c r="BT12" s="216">
        <v>33</v>
      </c>
      <c r="BU12" s="216">
        <v>33</v>
      </c>
      <c r="BV12" s="216"/>
      <c r="BW12" s="216"/>
      <c r="BX12" s="216">
        <v>18</v>
      </c>
      <c r="BY12" s="216">
        <v>19</v>
      </c>
      <c r="BZ12" s="216">
        <v>20</v>
      </c>
      <c r="CA12" s="216">
        <v>21</v>
      </c>
      <c r="CB12" s="216">
        <v>22</v>
      </c>
      <c r="CC12" s="216">
        <v>23</v>
      </c>
      <c r="CD12" s="184"/>
      <c r="CE12" s="216" t="s">
        <v>732</v>
      </c>
      <c r="CF12" s="216" t="s">
        <v>733</v>
      </c>
      <c r="CG12" s="216">
        <v>24</v>
      </c>
      <c r="CH12" s="216">
        <v>25</v>
      </c>
      <c r="CI12" s="216">
        <v>26</v>
      </c>
      <c r="CJ12" s="216">
        <v>27</v>
      </c>
      <c r="CK12" s="216">
        <v>28</v>
      </c>
      <c r="CL12" s="216">
        <v>29</v>
      </c>
      <c r="CM12" s="216">
        <v>28</v>
      </c>
    </row>
    <row r="13" spans="1:107" s="20" customFormat="1" ht="31.9" customHeight="1">
      <c r="A13" s="114"/>
      <c r="B13" s="114" t="s">
        <v>32</v>
      </c>
      <c r="C13" s="114"/>
      <c r="D13" s="213">
        <f>D14+D136+D200</f>
        <v>14</v>
      </c>
      <c r="E13" s="213"/>
      <c r="F13" s="114"/>
      <c r="G13" s="99">
        <f t="shared" ref="G13:BR13" si="0">G14+G136+G200</f>
        <v>1669249</v>
      </c>
      <c r="H13" s="99">
        <f t="shared" si="0"/>
        <v>764928</v>
      </c>
      <c r="I13" s="99">
        <f t="shared" si="0"/>
        <v>859587</v>
      </c>
      <c r="J13" s="99">
        <f t="shared" si="0"/>
        <v>185204</v>
      </c>
      <c r="K13" s="99">
        <f t="shared" si="0"/>
        <v>0</v>
      </c>
      <c r="L13" s="99" t="e">
        <f t="shared" si="0"/>
        <v>#REF!</v>
      </c>
      <c r="M13" s="99" t="e">
        <f t="shared" si="0"/>
        <v>#REF!</v>
      </c>
      <c r="N13" s="99" t="e">
        <f t="shared" si="0"/>
        <v>#REF!</v>
      </c>
      <c r="O13" s="99">
        <f t="shared" si="0"/>
        <v>53950</v>
      </c>
      <c r="P13" s="99" t="e">
        <f t="shared" si="0"/>
        <v>#REF!</v>
      </c>
      <c r="Q13" s="99">
        <f t="shared" si="0"/>
        <v>246823</v>
      </c>
      <c r="R13" s="99">
        <f t="shared" si="0"/>
        <v>43500</v>
      </c>
      <c r="S13" s="99">
        <f t="shared" si="0"/>
        <v>0</v>
      </c>
      <c r="T13" s="99">
        <f t="shared" si="0"/>
        <v>38700</v>
      </c>
      <c r="U13" s="99">
        <f t="shared" si="0"/>
        <v>919502.7</v>
      </c>
      <c r="V13" s="99">
        <f t="shared" si="0"/>
        <v>179782</v>
      </c>
      <c r="W13" s="99">
        <f t="shared" si="0"/>
        <v>0</v>
      </c>
      <c r="X13" s="99">
        <f t="shared" si="0"/>
        <v>1109907</v>
      </c>
      <c r="Y13" s="99">
        <f t="shared" si="0"/>
        <v>571215.30000000005</v>
      </c>
      <c r="Z13" s="99">
        <f t="shared" si="0"/>
        <v>305213.3</v>
      </c>
      <c r="AA13" s="99">
        <f t="shared" si="0"/>
        <v>0</v>
      </c>
      <c r="AB13" s="99">
        <f t="shared" si="0"/>
        <v>90864.3</v>
      </c>
      <c r="AC13" s="99">
        <f t="shared" si="0"/>
        <v>269826</v>
      </c>
      <c r="AD13" s="99">
        <f t="shared" si="0"/>
        <v>45243</v>
      </c>
      <c r="AE13" s="99">
        <f t="shared" si="0"/>
        <v>0</v>
      </c>
      <c r="AF13" s="99">
        <f t="shared" si="0"/>
        <v>27043</v>
      </c>
      <c r="AG13" s="99">
        <f t="shared" si="0"/>
        <v>110365.3</v>
      </c>
      <c r="AH13" s="99">
        <f t="shared" si="0"/>
        <v>100365.3</v>
      </c>
      <c r="AI13" s="99">
        <f t="shared" si="0"/>
        <v>0</v>
      </c>
      <c r="AJ13" s="99">
        <f t="shared" si="0"/>
        <v>44481.3</v>
      </c>
      <c r="AK13" s="99" t="e">
        <f t="shared" si="0"/>
        <v>#REF!</v>
      </c>
      <c r="AL13" s="99">
        <f t="shared" si="0"/>
        <v>87510</v>
      </c>
      <c r="AM13" s="99" t="e">
        <f t="shared" si="0"/>
        <v>#REF!</v>
      </c>
      <c r="AN13" s="99">
        <f t="shared" si="0"/>
        <v>17040</v>
      </c>
      <c r="AO13" s="99" t="e">
        <f t="shared" si="0"/>
        <v>#REF!</v>
      </c>
      <c r="AP13" s="99" t="e">
        <f t="shared" si="0"/>
        <v>#REF!</v>
      </c>
      <c r="AQ13" s="99">
        <f t="shared" si="0"/>
        <v>0</v>
      </c>
      <c r="AR13" s="99">
        <f t="shared" si="0"/>
        <v>90864.3</v>
      </c>
      <c r="AS13" s="99">
        <f t="shared" si="0"/>
        <v>585508.30000000005</v>
      </c>
      <c r="AT13" s="99">
        <f t="shared" si="0"/>
        <v>355355.3</v>
      </c>
      <c r="AU13" s="99">
        <f t="shared" si="0"/>
        <v>0</v>
      </c>
      <c r="AV13" s="99">
        <f t="shared" si="0"/>
        <v>90864.3</v>
      </c>
      <c r="AW13" s="99">
        <f t="shared" si="0"/>
        <v>270826</v>
      </c>
      <c r="AX13" s="99">
        <f t="shared" si="0"/>
        <v>46243</v>
      </c>
      <c r="AY13" s="99">
        <f t="shared" si="0"/>
        <v>0</v>
      </c>
      <c r="AZ13" s="99">
        <f t="shared" si="0"/>
        <v>27043</v>
      </c>
      <c r="BA13" s="99">
        <f t="shared" si="0"/>
        <v>133081</v>
      </c>
      <c r="BB13" s="99">
        <f t="shared" si="0"/>
        <v>123081</v>
      </c>
      <c r="BC13" s="99">
        <f t="shared" si="0"/>
        <v>0</v>
      </c>
      <c r="BD13" s="99">
        <f t="shared" si="0"/>
        <v>32352</v>
      </c>
      <c r="BE13" s="99">
        <f t="shared" si="0"/>
        <v>405907</v>
      </c>
      <c r="BF13" s="99">
        <f t="shared" si="0"/>
        <v>171324</v>
      </c>
      <c r="BG13" s="99">
        <f t="shared" si="0"/>
        <v>0</v>
      </c>
      <c r="BH13" s="99">
        <f t="shared" si="0"/>
        <v>59395</v>
      </c>
      <c r="BI13" s="99">
        <f t="shared" si="0"/>
        <v>127071.8</v>
      </c>
      <c r="BJ13" s="99">
        <f t="shared" si="0"/>
        <v>109799.8</v>
      </c>
      <c r="BK13" s="99">
        <f t="shared" si="0"/>
        <v>109799.8</v>
      </c>
      <c r="BL13" s="99">
        <f t="shared" si="0"/>
        <v>0</v>
      </c>
      <c r="BM13" s="99">
        <f t="shared" si="0"/>
        <v>20000</v>
      </c>
      <c r="BN13" s="99">
        <f t="shared" si="0"/>
        <v>0</v>
      </c>
      <c r="BO13" s="99">
        <f t="shared" si="0"/>
        <v>0</v>
      </c>
      <c r="BP13" s="99">
        <f t="shared" si="0"/>
        <v>13497</v>
      </c>
      <c r="BQ13" s="99">
        <f t="shared" si="0"/>
        <v>123296.8</v>
      </c>
      <c r="BR13" s="99">
        <f t="shared" si="0"/>
        <v>123296.8</v>
      </c>
      <c r="BS13" s="99">
        <f t="shared" ref="BS13:CC13" si="1">BS14+BS136+BS200</f>
        <v>0</v>
      </c>
      <c r="BT13" s="99">
        <f t="shared" si="1"/>
        <v>20000</v>
      </c>
      <c r="BU13" s="99">
        <f t="shared" si="1"/>
        <v>0</v>
      </c>
      <c r="BV13" s="99">
        <f t="shared" si="1"/>
        <v>0</v>
      </c>
      <c r="BW13" s="99">
        <f t="shared" si="1"/>
        <v>0</v>
      </c>
      <c r="BX13" s="99">
        <f t="shared" si="1"/>
        <v>135496.79999999999</v>
      </c>
      <c r="BY13" s="99">
        <f t="shared" si="1"/>
        <v>123296.8</v>
      </c>
      <c r="BZ13" s="99">
        <f t="shared" si="1"/>
        <v>294620.79999999999</v>
      </c>
      <c r="CA13" s="99">
        <f t="shared" si="1"/>
        <v>294620.79999999999</v>
      </c>
      <c r="CB13" s="99">
        <f t="shared" si="1"/>
        <v>0</v>
      </c>
      <c r="CC13" s="99">
        <f t="shared" si="1"/>
        <v>79395</v>
      </c>
      <c r="CD13" s="185">
        <f>AT13-BZ13</f>
        <v>60734.5</v>
      </c>
      <c r="CE13" s="99">
        <f t="shared" ref="CE13:CJ13" si="2">CE14+CE136+CE200</f>
        <v>42463</v>
      </c>
      <c r="CF13" s="99">
        <f t="shared" si="2"/>
        <v>60734.5</v>
      </c>
      <c r="CG13" s="99">
        <f t="shared" si="2"/>
        <v>0</v>
      </c>
      <c r="CH13" s="99">
        <f t="shared" si="2"/>
        <v>0</v>
      </c>
      <c r="CI13" s="99">
        <f t="shared" si="2"/>
        <v>0</v>
      </c>
      <c r="CJ13" s="99">
        <f t="shared" si="2"/>
        <v>0</v>
      </c>
      <c r="CK13" s="99"/>
      <c r="CL13" s="283"/>
      <c r="CM13" s="283">
        <f>550000-R136</f>
        <v>544000</v>
      </c>
      <c r="CN13" s="6"/>
      <c r="CO13" s="7">
        <v>-0.24892700091004372</v>
      </c>
      <c r="CP13" s="7">
        <f>G13-U13-Z13</f>
        <v>444533.00000000006</v>
      </c>
      <c r="CQ13" s="7">
        <v>2.8073000023141503E-2</v>
      </c>
      <c r="CR13" s="7">
        <f>Z14-3874700</f>
        <v>-3684112.2</v>
      </c>
      <c r="CS13" s="7">
        <v>0.2369999997317791</v>
      </c>
      <c r="CY13" s="284"/>
      <c r="CZ13" s="98">
        <f>BK13/BI13*100</f>
        <v>86.407684474446739</v>
      </c>
      <c r="DA13" s="7">
        <f>AB13-AR13</f>
        <v>0</v>
      </c>
      <c r="DC13" s="7">
        <f>BI13-BK13</f>
        <v>17272</v>
      </c>
    </row>
    <row r="14" spans="1:107" s="20" customFormat="1" ht="44.1" customHeight="1">
      <c r="A14" s="114" t="s">
        <v>33</v>
      </c>
      <c r="B14" s="214" t="s">
        <v>322</v>
      </c>
      <c r="C14" s="114"/>
      <c r="D14" s="213">
        <f>D15+D20+D27+D30+D37+D46+D63+D67+D74+D85+D89+D101+D116+D117+D118+D122+D123+D124++D77+D80</f>
        <v>9</v>
      </c>
      <c r="E14" s="213"/>
      <c r="F14" s="114"/>
      <c r="G14" s="99">
        <f>G15+G20+G27+G30+G37+G46+G63+G67+G74+G85+G89+G101+G116+G117+G118+G122+G123+G124++G77+G80</f>
        <v>923617.8</v>
      </c>
      <c r="H14" s="99">
        <f t="shared" ref="H14:BS14" si="3">H15+H20+H27+H30+H37+H46+H63+H67+H74+H85+H89+H101+H116+H117+H118+H122+H123+H124++H77+H80</f>
        <v>481851.8</v>
      </c>
      <c r="I14" s="99">
        <f t="shared" si="3"/>
        <v>325943</v>
      </c>
      <c r="J14" s="99">
        <f t="shared" si="3"/>
        <v>175204</v>
      </c>
      <c r="K14" s="99">
        <f t="shared" si="3"/>
        <v>0</v>
      </c>
      <c r="L14" s="99" t="e">
        <f t="shared" si="3"/>
        <v>#REF!</v>
      </c>
      <c r="M14" s="99" t="e">
        <f t="shared" si="3"/>
        <v>#REF!</v>
      </c>
      <c r="N14" s="99" t="e">
        <f t="shared" si="3"/>
        <v>#REF!</v>
      </c>
      <c r="O14" s="99">
        <f t="shared" si="3"/>
        <v>28950</v>
      </c>
      <c r="P14" s="99" t="e">
        <f t="shared" si="3"/>
        <v>#REF!</v>
      </c>
      <c r="Q14" s="99">
        <f t="shared" si="3"/>
        <v>102343</v>
      </c>
      <c r="R14" s="99">
        <f t="shared" si="3"/>
        <v>37500</v>
      </c>
      <c r="S14" s="99">
        <f t="shared" si="3"/>
        <v>0</v>
      </c>
      <c r="T14" s="99">
        <f t="shared" si="3"/>
        <v>32700</v>
      </c>
      <c r="U14" s="99">
        <f t="shared" si="3"/>
        <v>461692</v>
      </c>
      <c r="V14" s="99">
        <f t="shared" si="3"/>
        <v>169782</v>
      </c>
      <c r="W14" s="99">
        <f t="shared" si="3"/>
        <v>0</v>
      </c>
      <c r="X14" s="99">
        <f t="shared" si="3"/>
        <v>518099</v>
      </c>
      <c r="Y14" s="99">
        <f t="shared" si="3"/>
        <v>320109.8</v>
      </c>
      <c r="Z14" s="99">
        <f t="shared" si="3"/>
        <v>190587.8</v>
      </c>
      <c r="AA14" s="99">
        <f t="shared" si="3"/>
        <v>0</v>
      </c>
      <c r="AB14" s="99">
        <f t="shared" si="3"/>
        <v>74017</v>
      </c>
      <c r="AC14" s="99">
        <f t="shared" si="3"/>
        <v>127346</v>
      </c>
      <c r="AD14" s="99">
        <f t="shared" si="3"/>
        <v>39243</v>
      </c>
      <c r="AE14" s="99">
        <f t="shared" si="3"/>
        <v>0</v>
      </c>
      <c r="AF14" s="99">
        <f t="shared" si="3"/>
        <v>21043</v>
      </c>
      <c r="AG14" s="99">
        <f t="shared" si="3"/>
        <v>81518</v>
      </c>
      <c r="AH14" s="99">
        <f t="shared" si="3"/>
        <v>71518</v>
      </c>
      <c r="AI14" s="99">
        <f t="shared" si="3"/>
        <v>0</v>
      </c>
      <c r="AJ14" s="99">
        <f t="shared" si="3"/>
        <v>33634</v>
      </c>
      <c r="AK14" s="99" t="e">
        <f t="shared" si="3"/>
        <v>#REF!</v>
      </c>
      <c r="AL14" s="99">
        <f t="shared" si="3"/>
        <v>87510</v>
      </c>
      <c r="AM14" s="99" t="e">
        <f t="shared" si="3"/>
        <v>#REF!</v>
      </c>
      <c r="AN14" s="99">
        <f t="shared" si="3"/>
        <v>17040</v>
      </c>
      <c r="AO14" s="99" t="e">
        <f t="shared" si="3"/>
        <v>#REF!</v>
      </c>
      <c r="AP14" s="99" t="e">
        <f t="shared" si="3"/>
        <v>#REF!</v>
      </c>
      <c r="AQ14" s="99">
        <f t="shared" si="3"/>
        <v>0</v>
      </c>
      <c r="AR14" s="99">
        <f t="shared" si="3"/>
        <v>74017</v>
      </c>
      <c r="AS14" s="99">
        <f t="shared" si="3"/>
        <v>334402.8</v>
      </c>
      <c r="AT14" s="99">
        <f t="shared" si="3"/>
        <v>252929.8</v>
      </c>
      <c r="AU14" s="99">
        <f t="shared" si="3"/>
        <v>0</v>
      </c>
      <c r="AV14" s="99">
        <f t="shared" si="3"/>
        <v>74017</v>
      </c>
      <c r="AW14" s="99">
        <f t="shared" si="3"/>
        <v>128346</v>
      </c>
      <c r="AX14" s="99">
        <f t="shared" si="3"/>
        <v>40243</v>
      </c>
      <c r="AY14" s="99">
        <f t="shared" si="3"/>
        <v>0</v>
      </c>
      <c r="AZ14" s="99">
        <f t="shared" si="3"/>
        <v>21043</v>
      </c>
      <c r="BA14" s="99">
        <f t="shared" si="3"/>
        <v>94813</v>
      </c>
      <c r="BB14" s="99">
        <f t="shared" si="3"/>
        <v>84813</v>
      </c>
      <c r="BC14" s="99">
        <f t="shared" si="3"/>
        <v>0</v>
      </c>
      <c r="BD14" s="99">
        <f t="shared" si="3"/>
        <v>32352</v>
      </c>
      <c r="BE14" s="99">
        <f t="shared" si="3"/>
        <v>225159</v>
      </c>
      <c r="BF14" s="99">
        <f t="shared" si="3"/>
        <v>127056</v>
      </c>
      <c r="BG14" s="99">
        <f t="shared" si="3"/>
        <v>0</v>
      </c>
      <c r="BH14" s="99">
        <f t="shared" si="3"/>
        <v>53395</v>
      </c>
      <c r="BI14" s="99">
        <f t="shared" si="3"/>
        <v>73729.8</v>
      </c>
      <c r="BJ14" s="99">
        <f t="shared" si="3"/>
        <v>74799.8</v>
      </c>
      <c r="BK14" s="99">
        <f t="shared" si="3"/>
        <v>74799.8</v>
      </c>
      <c r="BL14" s="99">
        <f t="shared" si="3"/>
        <v>0</v>
      </c>
      <c r="BM14" s="99">
        <f t="shared" si="3"/>
        <v>20000</v>
      </c>
      <c r="BN14" s="99">
        <f t="shared" si="3"/>
        <v>0</v>
      </c>
      <c r="BO14" s="99">
        <f t="shared" si="3"/>
        <v>0</v>
      </c>
      <c r="BP14" s="99">
        <f t="shared" si="3"/>
        <v>11137</v>
      </c>
      <c r="BQ14" s="99">
        <f t="shared" si="3"/>
        <v>85936.8</v>
      </c>
      <c r="BR14" s="99">
        <f t="shared" si="3"/>
        <v>85936.8</v>
      </c>
      <c r="BS14" s="99">
        <f t="shared" si="3"/>
        <v>0</v>
      </c>
      <c r="BT14" s="99">
        <f t="shared" ref="BT14:CJ14" si="4">BT15+BT20+BT27+BT30+BT37+BT46+BT63+BT67+BT74+BT85+BT89+BT101+BT116+BT117+BT118+BT122+BT123+BT124++BT77+BT80</f>
        <v>20000</v>
      </c>
      <c r="BU14" s="99">
        <f t="shared" si="4"/>
        <v>0</v>
      </c>
      <c r="BV14" s="99">
        <f t="shared" si="4"/>
        <v>0</v>
      </c>
      <c r="BW14" s="99">
        <f t="shared" si="4"/>
        <v>0</v>
      </c>
      <c r="BX14" s="99">
        <f t="shared" si="4"/>
        <v>85936.8</v>
      </c>
      <c r="BY14" s="99">
        <f t="shared" si="4"/>
        <v>85936.8</v>
      </c>
      <c r="BZ14" s="99">
        <f t="shared" si="4"/>
        <v>212992.8</v>
      </c>
      <c r="CA14" s="99">
        <f t="shared" si="4"/>
        <v>212992.8</v>
      </c>
      <c r="CB14" s="99">
        <f t="shared" si="4"/>
        <v>0</v>
      </c>
      <c r="CC14" s="99">
        <f t="shared" si="4"/>
        <v>73395</v>
      </c>
      <c r="CD14" s="99">
        <f t="shared" si="4"/>
        <v>39937</v>
      </c>
      <c r="CE14" s="99">
        <f t="shared" si="4"/>
        <v>41146</v>
      </c>
      <c r="CF14" s="99">
        <f t="shared" si="4"/>
        <v>39937</v>
      </c>
      <c r="CG14" s="99">
        <f t="shared" si="4"/>
        <v>0</v>
      </c>
      <c r="CH14" s="99">
        <f t="shared" si="4"/>
        <v>0</v>
      </c>
      <c r="CI14" s="99">
        <f t="shared" si="4"/>
        <v>0</v>
      </c>
      <c r="CJ14" s="99">
        <f t="shared" si="4"/>
        <v>0</v>
      </c>
      <c r="CK14" s="99"/>
      <c r="CL14" s="252"/>
      <c r="CM14" s="114"/>
      <c r="CN14" s="20" t="s">
        <v>34</v>
      </c>
      <c r="CO14" s="7">
        <v>-0.44892700016498566</v>
      </c>
      <c r="CP14" s="7">
        <f t="shared" ref="CP14:CP101" si="5">G14-U14-Z14</f>
        <v>271338.00000000006</v>
      </c>
      <c r="CQ14" s="7">
        <v>-0.27192700002342463</v>
      </c>
      <c r="CR14" s="7">
        <f>AB14-AF14-AJ14</f>
        <v>19340</v>
      </c>
      <c r="CS14" s="7">
        <v>0.2369999997317791</v>
      </c>
      <c r="CY14" s="284"/>
      <c r="CZ14" s="7">
        <f>BO14-BP14</f>
        <v>-11137</v>
      </c>
      <c r="DA14" s="7">
        <f>BO14-BP14</f>
        <v>-11137</v>
      </c>
      <c r="DC14" s="7">
        <f>737038-BR14</f>
        <v>651101.19999999995</v>
      </c>
    </row>
    <row r="15" spans="1:107" s="20" customFormat="1" ht="30.75" customHeight="1">
      <c r="A15" s="114" t="s">
        <v>35</v>
      </c>
      <c r="B15" s="214" t="s">
        <v>36</v>
      </c>
      <c r="C15" s="114"/>
      <c r="D15" s="213">
        <f>D16</f>
        <v>2</v>
      </c>
      <c r="E15" s="213"/>
      <c r="F15" s="114"/>
      <c r="G15" s="99">
        <f>G16</f>
        <v>172019</v>
      </c>
      <c r="H15" s="99">
        <f t="shared" ref="H15:BS15" si="6">H16</f>
        <v>114189</v>
      </c>
      <c r="I15" s="99">
        <f t="shared" si="6"/>
        <v>44600</v>
      </c>
      <c r="J15" s="99">
        <f t="shared" si="6"/>
        <v>44600</v>
      </c>
      <c r="K15" s="99">
        <f t="shared" si="6"/>
        <v>0</v>
      </c>
      <c r="L15" s="99" t="e">
        <f t="shared" si="6"/>
        <v>#REF!</v>
      </c>
      <c r="M15" s="99" t="e">
        <f t="shared" si="6"/>
        <v>#REF!</v>
      </c>
      <c r="N15" s="99" t="e">
        <f t="shared" si="6"/>
        <v>#REF!</v>
      </c>
      <c r="O15" s="99">
        <f t="shared" si="6"/>
        <v>28950</v>
      </c>
      <c r="P15" s="99" t="e">
        <f t="shared" si="6"/>
        <v>#REF!</v>
      </c>
      <c r="Q15" s="99">
        <f t="shared" si="6"/>
        <v>28300</v>
      </c>
      <c r="R15" s="99">
        <f t="shared" si="6"/>
        <v>8300</v>
      </c>
      <c r="S15" s="99">
        <f t="shared" si="6"/>
        <v>0</v>
      </c>
      <c r="T15" s="99">
        <f t="shared" si="6"/>
        <v>3500</v>
      </c>
      <c r="U15" s="99">
        <f t="shared" si="6"/>
        <v>54500</v>
      </c>
      <c r="V15" s="99">
        <f t="shared" si="6"/>
        <v>22300</v>
      </c>
      <c r="W15" s="99">
        <f t="shared" si="6"/>
        <v>0</v>
      </c>
      <c r="X15" s="99">
        <f t="shared" si="6"/>
        <v>29238</v>
      </c>
      <c r="Y15" s="99">
        <f t="shared" si="6"/>
        <v>117519</v>
      </c>
      <c r="Z15" s="99">
        <f t="shared" si="6"/>
        <v>94889</v>
      </c>
      <c r="AA15" s="99">
        <f t="shared" si="6"/>
        <v>0</v>
      </c>
      <c r="AB15" s="99">
        <f t="shared" si="6"/>
        <v>6938</v>
      </c>
      <c r="AC15" s="99">
        <f t="shared" si="6"/>
        <v>6043</v>
      </c>
      <c r="AD15" s="99">
        <f t="shared" si="6"/>
        <v>1243</v>
      </c>
      <c r="AE15" s="99">
        <f t="shared" si="6"/>
        <v>0</v>
      </c>
      <c r="AF15" s="99">
        <f t="shared" si="6"/>
        <v>1243</v>
      </c>
      <c r="AG15" s="99">
        <f t="shared" si="6"/>
        <v>16457</v>
      </c>
      <c r="AH15" s="99">
        <f t="shared" si="6"/>
        <v>16457</v>
      </c>
      <c r="AI15" s="99">
        <f t="shared" si="6"/>
        <v>0</v>
      </c>
      <c r="AJ15" s="99">
        <f t="shared" si="6"/>
        <v>1457</v>
      </c>
      <c r="AK15" s="99">
        <f t="shared" si="6"/>
        <v>28950</v>
      </c>
      <c r="AL15" s="99">
        <f t="shared" si="6"/>
        <v>0</v>
      </c>
      <c r="AM15" s="99">
        <f t="shared" si="6"/>
        <v>0</v>
      </c>
      <c r="AN15" s="99">
        <f t="shared" si="6"/>
        <v>0</v>
      </c>
      <c r="AO15" s="99">
        <f t="shared" si="6"/>
        <v>88569</v>
      </c>
      <c r="AP15" s="99">
        <f t="shared" si="6"/>
        <v>65939</v>
      </c>
      <c r="AQ15" s="99">
        <f t="shared" si="6"/>
        <v>0</v>
      </c>
      <c r="AR15" s="99">
        <f t="shared" si="6"/>
        <v>6938</v>
      </c>
      <c r="AS15" s="99">
        <f t="shared" si="6"/>
        <v>88569</v>
      </c>
      <c r="AT15" s="99">
        <f t="shared" si="6"/>
        <v>65939</v>
      </c>
      <c r="AU15" s="99">
        <f t="shared" si="6"/>
        <v>0</v>
      </c>
      <c r="AV15" s="99">
        <f t="shared" si="6"/>
        <v>6938</v>
      </c>
      <c r="AW15" s="99">
        <f t="shared" si="6"/>
        <v>6043</v>
      </c>
      <c r="AX15" s="99">
        <f t="shared" si="6"/>
        <v>1243</v>
      </c>
      <c r="AY15" s="99">
        <f t="shared" si="6"/>
        <v>0</v>
      </c>
      <c r="AZ15" s="99">
        <f t="shared" si="6"/>
        <v>1243</v>
      </c>
      <c r="BA15" s="99">
        <f t="shared" si="6"/>
        <v>15175</v>
      </c>
      <c r="BB15" s="99">
        <f t="shared" si="6"/>
        <v>15175</v>
      </c>
      <c r="BC15" s="99">
        <f t="shared" si="6"/>
        <v>0</v>
      </c>
      <c r="BD15" s="99">
        <f t="shared" si="6"/>
        <v>175</v>
      </c>
      <c r="BE15" s="99">
        <f t="shared" si="6"/>
        <v>21218</v>
      </c>
      <c r="BF15" s="99">
        <f t="shared" si="6"/>
        <v>16418</v>
      </c>
      <c r="BG15" s="99">
        <f t="shared" si="6"/>
        <v>0</v>
      </c>
      <c r="BH15" s="99">
        <f t="shared" si="6"/>
        <v>1418</v>
      </c>
      <c r="BI15" s="99">
        <f t="shared" si="6"/>
        <v>28000</v>
      </c>
      <c r="BJ15" s="99">
        <f t="shared" si="6"/>
        <v>28000</v>
      </c>
      <c r="BK15" s="99">
        <f t="shared" si="6"/>
        <v>28000</v>
      </c>
      <c r="BL15" s="99">
        <f t="shared" si="6"/>
        <v>0</v>
      </c>
      <c r="BM15" s="99">
        <f t="shared" si="6"/>
        <v>20000</v>
      </c>
      <c r="BN15" s="99">
        <f t="shared" si="6"/>
        <v>0</v>
      </c>
      <c r="BO15" s="99">
        <f t="shared" si="6"/>
        <v>0</v>
      </c>
      <c r="BP15" s="99">
        <f t="shared" si="6"/>
        <v>10000</v>
      </c>
      <c r="BQ15" s="99">
        <f t="shared" si="6"/>
        <v>38000</v>
      </c>
      <c r="BR15" s="99">
        <f t="shared" si="6"/>
        <v>38000</v>
      </c>
      <c r="BS15" s="99">
        <f t="shared" si="6"/>
        <v>0</v>
      </c>
      <c r="BT15" s="99">
        <f t="shared" ref="BT15:CJ15" si="7">BT16</f>
        <v>20000</v>
      </c>
      <c r="BU15" s="99">
        <f t="shared" si="7"/>
        <v>0</v>
      </c>
      <c r="BV15" s="99">
        <f t="shared" si="7"/>
        <v>0</v>
      </c>
      <c r="BW15" s="99">
        <f t="shared" si="7"/>
        <v>0</v>
      </c>
      <c r="BX15" s="99">
        <f t="shared" si="7"/>
        <v>38000</v>
      </c>
      <c r="BY15" s="99">
        <f t="shared" si="7"/>
        <v>38000</v>
      </c>
      <c r="BZ15" s="99">
        <f t="shared" si="7"/>
        <v>54418</v>
      </c>
      <c r="CA15" s="99">
        <f t="shared" si="7"/>
        <v>54418</v>
      </c>
      <c r="CB15" s="99">
        <f t="shared" si="7"/>
        <v>0</v>
      </c>
      <c r="CC15" s="99">
        <f t="shared" si="7"/>
        <v>21418</v>
      </c>
      <c r="CD15" s="185">
        <f t="shared" ref="CD15:CD86" si="8">AT15-BZ15</f>
        <v>11521</v>
      </c>
      <c r="CE15" s="99">
        <f t="shared" si="7"/>
        <v>33731</v>
      </c>
      <c r="CF15" s="99">
        <f t="shared" si="7"/>
        <v>11521</v>
      </c>
      <c r="CG15" s="99">
        <f t="shared" si="7"/>
        <v>0</v>
      </c>
      <c r="CH15" s="99">
        <f t="shared" si="7"/>
        <v>0</v>
      </c>
      <c r="CI15" s="99">
        <f t="shared" si="7"/>
        <v>0</v>
      </c>
      <c r="CJ15" s="99">
        <f t="shared" si="7"/>
        <v>0</v>
      </c>
      <c r="CK15" s="99"/>
      <c r="CL15" s="252"/>
      <c r="CM15" s="114"/>
      <c r="CP15" s="7">
        <f t="shared" si="5"/>
        <v>22630</v>
      </c>
      <c r="CS15" s="7">
        <v>0</v>
      </c>
      <c r="CY15" s="284"/>
      <c r="CZ15" s="7">
        <f>AJ15-BD15</f>
        <v>1282</v>
      </c>
      <c r="DA15" s="7">
        <f t="shared" ref="DA15:DA101" si="9">AB15-AR15</f>
        <v>0</v>
      </c>
    </row>
    <row r="16" spans="1:107" s="20" customFormat="1" ht="54" customHeight="1">
      <c r="A16" s="215" t="s">
        <v>37</v>
      </c>
      <c r="B16" s="214" t="s">
        <v>524</v>
      </c>
      <c r="C16" s="114"/>
      <c r="D16" s="213">
        <f>A18</f>
        <v>2</v>
      </c>
      <c r="E16" s="213"/>
      <c r="F16" s="114"/>
      <c r="G16" s="99">
        <f t="shared" ref="G16:BR16" si="10">SUM(G17:G19)</f>
        <v>172019</v>
      </c>
      <c r="H16" s="99">
        <f t="shared" si="10"/>
        <v>114189</v>
      </c>
      <c r="I16" s="99">
        <f t="shared" si="10"/>
        <v>44600</v>
      </c>
      <c r="J16" s="99">
        <f t="shared" si="10"/>
        <v>44600</v>
      </c>
      <c r="K16" s="99">
        <f t="shared" si="10"/>
        <v>0</v>
      </c>
      <c r="L16" s="99" t="e">
        <f t="shared" si="10"/>
        <v>#REF!</v>
      </c>
      <c r="M16" s="99" t="e">
        <f t="shared" si="10"/>
        <v>#REF!</v>
      </c>
      <c r="N16" s="99" t="e">
        <f t="shared" si="10"/>
        <v>#REF!</v>
      </c>
      <c r="O16" s="99">
        <f t="shared" si="10"/>
        <v>28950</v>
      </c>
      <c r="P16" s="99" t="e">
        <f t="shared" si="10"/>
        <v>#REF!</v>
      </c>
      <c r="Q16" s="99">
        <f t="shared" si="10"/>
        <v>28300</v>
      </c>
      <c r="R16" s="99">
        <f t="shared" si="10"/>
        <v>8300</v>
      </c>
      <c r="S16" s="99">
        <f t="shared" si="10"/>
        <v>0</v>
      </c>
      <c r="T16" s="99">
        <f t="shared" si="10"/>
        <v>3500</v>
      </c>
      <c r="U16" s="99">
        <f t="shared" si="10"/>
        <v>54500</v>
      </c>
      <c r="V16" s="99">
        <f t="shared" si="10"/>
        <v>22300</v>
      </c>
      <c r="W16" s="99">
        <f t="shared" si="10"/>
        <v>0</v>
      </c>
      <c r="X16" s="99">
        <f t="shared" si="10"/>
        <v>29238</v>
      </c>
      <c r="Y16" s="99">
        <f t="shared" si="10"/>
        <v>117519</v>
      </c>
      <c r="Z16" s="99">
        <f t="shared" si="10"/>
        <v>94889</v>
      </c>
      <c r="AA16" s="99">
        <f t="shared" si="10"/>
        <v>0</v>
      </c>
      <c r="AB16" s="99">
        <f t="shared" si="10"/>
        <v>6938</v>
      </c>
      <c r="AC16" s="99">
        <f t="shared" si="10"/>
        <v>6043</v>
      </c>
      <c r="AD16" s="99">
        <f t="shared" si="10"/>
        <v>1243</v>
      </c>
      <c r="AE16" s="99">
        <f t="shared" si="10"/>
        <v>0</v>
      </c>
      <c r="AF16" s="99">
        <f t="shared" si="10"/>
        <v>1243</v>
      </c>
      <c r="AG16" s="99">
        <f t="shared" si="10"/>
        <v>16457</v>
      </c>
      <c r="AH16" s="99">
        <f t="shared" si="10"/>
        <v>16457</v>
      </c>
      <c r="AI16" s="99">
        <f t="shared" si="10"/>
        <v>0</v>
      </c>
      <c r="AJ16" s="99">
        <f t="shared" si="10"/>
        <v>1457</v>
      </c>
      <c r="AK16" s="99">
        <f t="shared" si="10"/>
        <v>28950</v>
      </c>
      <c r="AL16" s="99">
        <f t="shared" si="10"/>
        <v>0</v>
      </c>
      <c r="AM16" s="99">
        <f t="shared" si="10"/>
        <v>0</v>
      </c>
      <c r="AN16" s="99">
        <f t="shared" si="10"/>
        <v>0</v>
      </c>
      <c r="AO16" s="99">
        <f t="shared" si="10"/>
        <v>88569</v>
      </c>
      <c r="AP16" s="99">
        <f t="shared" si="10"/>
        <v>65939</v>
      </c>
      <c r="AQ16" s="99">
        <f t="shared" si="10"/>
        <v>0</v>
      </c>
      <c r="AR16" s="99">
        <f t="shared" si="10"/>
        <v>6938</v>
      </c>
      <c r="AS16" s="99">
        <f t="shared" si="10"/>
        <v>88569</v>
      </c>
      <c r="AT16" s="99">
        <f t="shared" si="10"/>
        <v>65939</v>
      </c>
      <c r="AU16" s="99">
        <f t="shared" si="10"/>
        <v>0</v>
      </c>
      <c r="AV16" s="99">
        <f t="shared" si="10"/>
        <v>6938</v>
      </c>
      <c r="AW16" s="99">
        <f t="shared" si="10"/>
        <v>6043</v>
      </c>
      <c r="AX16" s="99">
        <f t="shared" si="10"/>
        <v>1243</v>
      </c>
      <c r="AY16" s="99">
        <f t="shared" si="10"/>
        <v>0</v>
      </c>
      <c r="AZ16" s="99">
        <f t="shared" si="10"/>
        <v>1243</v>
      </c>
      <c r="BA16" s="99">
        <f t="shared" si="10"/>
        <v>15175</v>
      </c>
      <c r="BB16" s="99">
        <f t="shared" si="10"/>
        <v>15175</v>
      </c>
      <c r="BC16" s="99">
        <f t="shared" si="10"/>
        <v>0</v>
      </c>
      <c r="BD16" s="99">
        <f t="shared" si="10"/>
        <v>175</v>
      </c>
      <c r="BE16" s="99">
        <f t="shared" si="10"/>
        <v>21218</v>
      </c>
      <c r="BF16" s="99">
        <f t="shared" si="10"/>
        <v>16418</v>
      </c>
      <c r="BG16" s="99">
        <f t="shared" si="10"/>
        <v>0</v>
      </c>
      <c r="BH16" s="99">
        <f t="shared" si="10"/>
        <v>1418</v>
      </c>
      <c r="BI16" s="99">
        <f t="shared" si="10"/>
        <v>28000</v>
      </c>
      <c r="BJ16" s="99">
        <f t="shared" si="10"/>
        <v>28000</v>
      </c>
      <c r="BK16" s="99">
        <f t="shared" si="10"/>
        <v>28000</v>
      </c>
      <c r="BL16" s="99">
        <f t="shared" si="10"/>
        <v>0</v>
      </c>
      <c r="BM16" s="99">
        <f t="shared" si="10"/>
        <v>20000</v>
      </c>
      <c r="BN16" s="99">
        <f t="shared" si="10"/>
        <v>0</v>
      </c>
      <c r="BO16" s="99">
        <f t="shared" si="10"/>
        <v>0</v>
      </c>
      <c r="BP16" s="99">
        <f t="shared" si="10"/>
        <v>10000</v>
      </c>
      <c r="BQ16" s="99">
        <f t="shared" si="10"/>
        <v>38000</v>
      </c>
      <c r="BR16" s="99">
        <f t="shared" si="10"/>
        <v>38000</v>
      </c>
      <c r="BS16" s="99">
        <f t="shared" ref="BS16:BX16" si="11">SUM(BS17:BS19)</f>
        <v>0</v>
      </c>
      <c r="BT16" s="99">
        <f t="shared" si="11"/>
        <v>20000</v>
      </c>
      <c r="BU16" s="99">
        <f t="shared" si="11"/>
        <v>0</v>
      </c>
      <c r="BV16" s="99">
        <f t="shared" si="11"/>
        <v>0</v>
      </c>
      <c r="BW16" s="99">
        <f t="shared" si="11"/>
        <v>0</v>
      </c>
      <c r="BX16" s="99">
        <f t="shared" si="11"/>
        <v>38000</v>
      </c>
      <c r="BY16" s="99">
        <f>SUM(BY17:BY19)</f>
        <v>38000</v>
      </c>
      <c r="BZ16" s="99">
        <f t="shared" ref="BZ16:CJ16" si="12">SUM(BZ17:BZ19)</f>
        <v>54418</v>
      </c>
      <c r="CA16" s="99">
        <f t="shared" si="12"/>
        <v>54418</v>
      </c>
      <c r="CB16" s="99">
        <f t="shared" si="12"/>
        <v>0</v>
      </c>
      <c r="CC16" s="99">
        <f t="shared" si="12"/>
        <v>21418</v>
      </c>
      <c r="CD16" s="99">
        <f t="shared" si="12"/>
        <v>11521</v>
      </c>
      <c r="CE16" s="99">
        <f t="shared" si="12"/>
        <v>33731</v>
      </c>
      <c r="CF16" s="99">
        <f t="shared" si="12"/>
        <v>11521</v>
      </c>
      <c r="CG16" s="99">
        <f t="shared" si="12"/>
        <v>0</v>
      </c>
      <c r="CH16" s="99">
        <f t="shared" si="12"/>
        <v>0</v>
      </c>
      <c r="CI16" s="99">
        <f t="shared" si="12"/>
        <v>0</v>
      </c>
      <c r="CJ16" s="99">
        <f t="shared" si="12"/>
        <v>0</v>
      </c>
      <c r="CK16" s="99"/>
      <c r="CL16" s="114"/>
      <c r="CM16" s="114"/>
      <c r="CP16" s="7">
        <f t="shared" si="5"/>
        <v>22630</v>
      </c>
      <c r="CS16" s="7">
        <v>0</v>
      </c>
      <c r="CY16" s="284"/>
      <c r="CZ16" s="7">
        <f>AJ16-BD16</f>
        <v>1282</v>
      </c>
      <c r="DA16" s="7">
        <f t="shared" si="9"/>
        <v>0</v>
      </c>
    </row>
    <row r="17" spans="1:105" s="20" customFormat="1" ht="206.25">
      <c r="A17" s="216">
        <v>1</v>
      </c>
      <c r="B17" s="217" t="s">
        <v>635</v>
      </c>
      <c r="C17" s="216" t="s">
        <v>105</v>
      </c>
      <c r="D17" s="216">
        <v>0</v>
      </c>
      <c r="E17" s="216" t="s">
        <v>741</v>
      </c>
      <c r="F17" s="216" t="s">
        <v>742</v>
      </c>
      <c r="G17" s="100">
        <v>29238</v>
      </c>
      <c r="H17" s="100">
        <v>26238</v>
      </c>
      <c r="I17" s="100">
        <v>22300</v>
      </c>
      <c r="J17" s="100">
        <v>22300</v>
      </c>
      <c r="K17" s="100"/>
      <c r="L17" s="100" t="e">
        <f>#REF!</f>
        <v>#REF!</v>
      </c>
      <c r="M17" s="100" t="e">
        <f>N17</f>
        <v>#REF!</v>
      </c>
      <c r="N17" s="100" t="e">
        <f>P17</f>
        <v>#REF!</v>
      </c>
      <c r="O17" s="100"/>
      <c r="P17" s="100" t="e">
        <f>L17-I17</f>
        <v>#REF!</v>
      </c>
      <c r="Q17" s="100">
        <f>R17</f>
        <v>3500</v>
      </c>
      <c r="R17" s="100">
        <f>T17</f>
        <v>3500</v>
      </c>
      <c r="S17" s="100"/>
      <c r="T17" s="100">
        <v>3500</v>
      </c>
      <c r="U17" s="100">
        <v>22300</v>
      </c>
      <c r="V17" s="100">
        <v>22300</v>
      </c>
      <c r="W17" s="100"/>
      <c r="X17" s="100">
        <v>29238</v>
      </c>
      <c r="Y17" s="100">
        <v>6938</v>
      </c>
      <c r="Z17" s="100">
        <v>6938</v>
      </c>
      <c r="AA17" s="100"/>
      <c r="AB17" s="100">
        <v>6938</v>
      </c>
      <c r="AC17" s="100">
        <f>3500-2257</f>
        <v>1243</v>
      </c>
      <c r="AD17" s="100">
        <f>3500-2257</f>
        <v>1243</v>
      </c>
      <c r="AE17" s="100"/>
      <c r="AF17" s="100">
        <f>3500-2257</f>
        <v>1243</v>
      </c>
      <c r="AG17" s="100">
        <f t="shared" ref="AG17" si="13">AH17</f>
        <v>1457</v>
      </c>
      <c r="AH17" s="100">
        <v>1457</v>
      </c>
      <c r="AI17" s="100"/>
      <c r="AJ17" s="100">
        <v>1457</v>
      </c>
      <c r="AK17" s="100">
        <f>'[13]Biểu 2_2125 nsđp_TH'!Z18</f>
        <v>0</v>
      </c>
      <c r="AL17" s="100">
        <f>'[13]Biểu 2_2125 nsđp_TH'!AA18</f>
        <v>0</v>
      </c>
      <c r="AM17" s="100">
        <f>'[13]Biểu 2_2125 nsđp_TH'!AB18</f>
        <v>0</v>
      </c>
      <c r="AN17" s="100">
        <f>'[13]Biểu 2_2125 nsđp_TH'!AC18</f>
        <v>0</v>
      </c>
      <c r="AO17" s="100">
        <f t="shared" ref="AO17:AP17" si="14">Y17-$AK17+$AL17</f>
        <v>6938</v>
      </c>
      <c r="AP17" s="100">
        <f t="shared" si="14"/>
        <v>6938</v>
      </c>
      <c r="AQ17" s="100"/>
      <c r="AR17" s="100">
        <f>AP17</f>
        <v>6938</v>
      </c>
      <c r="AS17" s="100">
        <f>AO17</f>
        <v>6938</v>
      </c>
      <c r="AT17" s="100">
        <f t="shared" ref="AT17:AV18" si="15">AP17</f>
        <v>6938</v>
      </c>
      <c r="AU17" s="100">
        <f t="shared" si="15"/>
        <v>0</v>
      </c>
      <c r="AV17" s="100">
        <f t="shared" si="15"/>
        <v>6938</v>
      </c>
      <c r="AW17" s="100">
        <f>AX17</f>
        <v>1243</v>
      </c>
      <c r="AX17" s="100">
        <v>1243</v>
      </c>
      <c r="AY17" s="100">
        <f>'[13]Biểu 2_2125 nsđp_TH'!AJ18</f>
        <v>0</v>
      </c>
      <c r="AZ17" s="100">
        <f>AX17</f>
        <v>1243</v>
      </c>
      <c r="BA17" s="100">
        <f>BB17</f>
        <v>175</v>
      </c>
      <c r="BB17" s="100">
        <v>175</v>
      </c>
      <c r="BC17" s="100">
        <f>'[13]Biểu 2_2125 nsđp_TH'!AN18</f>
        <v>0</v>
      </c>
      <c r="BD17" s="100">
        <f>BB17</f>
        <v>175</v>
      </c>
      <c r="BE17" s="100">
        <f>AW17+BA17</f>
        <v>1418</v>
      </c>
      <c r="BF17" s="100">
        <f t="shared" ref="BF17:BH18" si="16">AX17+BB17</f>
        <v>1418</v>
      </c>
      <c r="BG17" s="100">
        <f t="shared" si="16"/>
        <v>0</v>
      </c>
      <c r="BH17" s="100">
        <f t="shared" si="16"/>
        <v>1418</v>
      </c>
      <c r="BI17" s="100">
        <v>3000</v>
      </c>
      <c r="BJ17" s="100">
        <f>BK17</f>
        <v>3000</v>
      </c>
      <c r="BK17" s="100">
        <v>3000</v>
      </c>
      <c r="BL17" s="100"/>
      <c r="BM17" s="100"/>
      <c r="BN17" s="100"/>
      <c r="BO17" s="100"/>
      <c r="BP17" s="100"/>
      <c r="BQ17" s="100">
        <f>BJ17-BO17+BP17</f>
        <v>3000</v>
      </c>
      <c r="BR17" s="100">
        <f>BK17-BO17+BP17</f>
        <v>3000</v>
      </c>
      <c r="BS17" s="100"/>
      <c r="BT17" s="100"/>
      <c r="BU17" s="100"/>
      <c r="BV17" s="100"/>
      <c r="BW17" s="100"/>
      <c r="BX17" s="100">
        <f t="shared" ref="BX17:BY18" si="17">BQ17</f>
        <v>3000</v>
      </c>
      <c r="BY17" s="100">
        <f t="shared" si="17"/>
        <v>3000</v>
      </c>
      <c r="BZ17" s="100">
        <f>CA17</f>
        <v>4418</v>
      </c>
      <c r="CA17" s="100">
        <f t="shared" ref="CA17:CC18" si="18">BF17+BR17</f>
        <v>4418</v>
      </c>
      <c r="CB17" s="100">
        <f t="shared" si="18"/>
        <v>0</v>
      </c>
      <c r="CC17" s="100">
        <f t="shared" si="18"/>
        <v>1418</v>
      </c>
      <c r="CD17" s="185">
        <f t="shared" si="8"/>
        <v>2520</v>
      </c>
      <c r="CE17" s="100">
        <v>0</v>
      </c>
      <c r="CF17" s="100">
        <f>AT17-CA17</f>
        <v>2520</v>
      </c>
      <c r="CG17" s="100"/>
      <c r="CH17" s="100"/>
      <c r="CI17" s="100"/>
      <c r="CJ17" s="100"/>
      <c r="CK17" s="100" t="s">
        <v>743</v>
      </c>
      <c r="CL17" s="216" t="s">
        <v>88</v>
      </c>
      <c r="CM17" s="114"/>
      <c r="CP17" s="7"/>
      <c r="CS17" s="7"/>
      <c r="CY17" s="284"/>
      <c r="CZ17" s="7" t="s">
        <v>683</v>
      </c>
      <c r="DA17" s="7"/>
    </row>
    <row r="18" spans="1:105" ht="126" customHeight="1">
      <c r="A18" s="216">
        <v>2</v>
      </c>
      <c r="B18" s="217" t="s">
        <v>38</v>
      </c>
      <c r="C18" s="216" t="s">
        <v>39</v>
      </c>
      <c r="D18" s="216"/>
      <c r="E18" s="216" t="s">
        <v>249</v>
      </c>
      <c r="F18" s="216" t="s">
        <v>40</v>
      </c>
      <c r="G18" s="218">
        <v>142781</v>
      </c>
      <c r="H18" s="218">
        <f>Z18</f>
        <v>87951</v>
      </c>
      <c r="I18" s="218">
        <v>22300</v>
      </c>
      <c r="J18" s="218">
        <v>22300</v>
      </c>
      <c r="K18" s="218"/>
      <c r="L18" s="218">
        <f>I18</f>
        <v>22300</v>
      </c>
      <c r="M18" s="218">
        <f>N18</f>
        <v>120481</v>
      </c>
      <c r="N18" s="218">
        <v>120481</v>
      </c>
      <c r="O18" s="218">
        <f>8950+20000</f>
        <v>28950</v>
      </c>
      <c r="P18" s="218"/>
      <c r="Q18" s="218">
        <f>R18+20000</f>
        <v>24800</v>
      </c>
      <c r="R18" s="218">
        <v>4800</v>
      </c>
      <c r="S18" s="218"/>
      <c r="T18" s="218"/>
      <c r="U18" s="218">
        <v>32200</v>
      </c>
      <c r="V18" s="218"/>
      <c r="W18" s="218"/>
      <c r="X18" s="218"/>
      <c r="Y18" s="218">
        <v>110581</v>
      </c>
      <c r="Z18" s="218">
        <v>87951</v>
      </c>
      <c r="AA18" s="218"/>
      <c r="AB18" s="218"/>
      <c r="AC18" s="218">
        <f>4800</f>
        <v>4800</v>
      </c>
      <c r="AD18" s="218"/>
      <c r="AE18" s="218"/>
      <c r="AF18" s="218"/>
      <c r="AG18" s="218">
        <f>AH18</f>
        <v>15000</v>
      </c>
      <c r="AH18" s="218">
        <v>15000</v>
      </c>
      <c r="AI18" s="218"/>
      <c r="AJ18" s="218"/>
      <c r="AK18" s="218">
        <v>28950</v>
      </c>
      <c r="AL18" s="218"/>
      <c r="AM18" s="218"/>
      <c r="AN18" s="218">
        <v>0</v>
      </c>
      <c r="AO18" s="100">
        <f>Y18-$AK18+$AL18</f>
        <v>81631</v>
      </c>
      <c r="AP18" s="100">
        <f>Z18-$AK18+$AL18</f>
        <v>59001</v>
      </c>
      <c r="AQ18" s="100">
        <f t="shared" ref="AQ18:AR18" si="19">AA18</f>
        <v>0</v>
      </c>
      <c r="AR18" s="100">
        <f t="shared" si="19"/>
        <v>0</v>
      </c>
      <c r="AS18" s="100">
        <f t="shared" ref="AS18:AV69" si="20">AO18</f>
        <v>81631</v>
      </c>
      <c r="AT18" s="100">
        <f t="shared" si="15"/>
        <v>59001</v>
      </c>
      <c r="AU18" s="100">
        <f t="shared" si="15"/>
        <v>0</v>
      </c>
      <c r="AV18" s="100">
        <f t="shared" si="15"/>
        <v>0</v>
      </c>
      <c r="AW18" s="100">
        <f>AC18</f>
        <v>4800</v>
      </c>
      <c r="AX18" s="100">
        <f t="shared" ref="AX18:AZ18" si="21">AD18</f>
        <v>0</v>
      </c>
      <c r="AY18" s="100">
        <f t="shared" si="21"/>
        <v>0</v>
      </c>
      <c r="AZ18" s="100">
        <f t="shared" si="21"/>
        <v>0</v>
      </c>
      <c r="BA18" s="100">
        <f>BB18</f>
        <v>15000</v>
      </c>
      <c r="BB18" s="100">
        <f>AH18-AM18+AN18</f>
        <v>15000</v>
      </c>
      <c r="BC18" s="100"/>
      <c r="BD18" s="100"/>
      <c r="BE18" s="100">
        <f>AW18+BA18</f>
        <v>19800</v>
      </c>
      <c r="BF18" s="100">
        <f t="shared" si="16"/>
        <v>15000</v>
      </c>
      <c r="BG18" s="100">
        <f t="shared" si="16"/>
        <v>0</v>
      </c>
      <c r="BH18" s="100">
        <f t="shared" si="16"/>
        <v>0</v>
      </c>
      <c r="BI18" s="100">
        <v>25000</v>
      </c>
      <c r="BJ18" s="100">
        <f>BK18</f>
        <v>25000</v>
      </c>
      <c r="BK18" s="100">
        <v>25000</v>
      </c>
      <c r="BL18" s="100"/>
      <c r="BM18" s="100">
        <v>20000</v>
      </c>
      <c r="BN18" s="100"/>
      <c r="BO18" s="100"/>
      <c r="BP18" s="100">
        <v>10000</v>
      </c>
      <c r="BQ18" s="100">
        <f>BJ18-BO18+BP18</f>
        <v>35000</v>
      </c>
      <c r="BR18" s="100">
        <f>BK18-BO18+BP18</f>
        <v>35000</v>
      </c>
      <c r="BS18" s="100"/>
      <c r="BT18" s="100">
        <v>20000</v>
      </c>
      <c r="BU18" s="100"/>
      <c r="BV18" s="100"/>
      <c r="BW18" s="100"/>
      <c r="BX18" s="100">
        <f t="shared" si="17"/>
        <v>35000</v>
      </c>
      <c r="BY18" s="100">
        <f t="shared" si="17"/>
        <v>35000</v>
      </c>
      <c r="BZ18" s="100">
        <f>CA18</f>
        <v>50000</v>
      </c>
      <c r="CA18" s="100">
        <f t="shared" si="18"/>
        <v>50000</v>
      </c>
      <c r="CB18" s="100">
        <f t="shared" si="18"/>
        <v>0</v>
      </c>
      <c r="CC18" s="100">
        <f t="shared" si="18"/>
        <v>20000</v>
      </c>
      <c r="CD18" s="185">
        <f t="shared" si="8"/>
        <v>9001</v>
      </c>
      <c r="CE18" s="100">
        <v>33731</v>
      </c>
      <c r="CF18" s="100">
        <f>AT18-CA18</f>
        <v>9001</v>
      </c>
      <c r="CG18" s="100"/>
      <c r="CH18" s="100"/>
      <c r="CI18" s="100"/>
      <c r="CJ18" s="100"/>
      <c r="CK18" s="100" t="s">
        <v>720</v>
      </c>
      <c r="CL18" s="216" t="s">
        <v>41</v>
      </c>
      <c r="CM18" s="216"/>
      <c r="CP18" s="7">
        <f t="shared" si="5"/>
        <v>22630</v>
      </c>
      <c r="CQ18" s="18" t="s">
        <v>42</v>
      </c>
      <c r="CR18" s="18" t="s">
        <v>43</v>
      </c>
      <c r="CS18" s="7">
        <v>0</v>
      </c>
      <c r="CX18" s="18" t="s">
        <v>44</v>
      </c>
      <c r="CY18" s="281" t="s">
        <v>724</v>
      </c>
      <c r="CZ18" s="7">
        <v>33731</v>
      </c>
      <c r="DA18" s="7" t="s">
        <v>725</v>
      </c>
    </row>
    <row r="19" spans="1:105" ht="63" hidden="1" customHeight="1">
      <c r="A19" s="216"/>
      <c r="B19" s="217"/>
      <c r="C19" s="216"/>
      <c r="D19" s="216"/>
      <c r="E19" s="216"/>
      <c r="F19" s="216"/>
      <c r="G19" s="100"/>
      <c r="H19" s="100"/>
      <c r="I19" s="100"/>
      <c r="J19" s="100"/>
      <c r="K19" s="100"/>
      <c r="L19" s="100"/>
      <c r="M19" s="100"/>
      <c r="N19" s="100"/>
      <c r="O19" s="100"/>
      <c r="P19" s="100"/>
      <c r="Q19" s="100"/>
      <c r="R19" s="100"/>
      <c r="S19" s="100"/>
      <c r="T19" s="100"/>
      <c r="U19" s="100"/>
      <c r="V19" s="100"/>
      <c r="W19" s="100"/>
      <c r="X19" s="100"/>
      <c r="Y19" s="100"/>
      <c r="Z19" s="100"/>
      <c r="AA19" s="100"/>
      <c r="AB19" s="100"/>
      <c r="AC19" s="100"/>
      <c r="AD19" s="100"/>
      <c r="AE19" s="100"/>
      <c r="AF19" s="100"/>
      <c r="AG19" s="100"/>
      <c r="AH19" s="100"/>
      <c r="AI19" s="100"/>
      <c r="AJ19" s="100"/>
      <c r="AK19" s="100"/>
      <c r="AL19" s="100"/>
      <c r="AM19" s="100"/>
      <c r="AN19" s="100"/>
      <c r="AO19" s="100"/>
      <c r="AP19" s="100"/>
      <c r="AQ19" s="100"/>
      <c r="AR19" s="100"/>
      <c r="AS19" s="100"/>
      <c r="AT19" s="100"/>
      <c r="AU19" s="100"/>
      <c r="AV19" s="100"/>
      <c r="AW19" s="100"/>
      <c r="AX19" s="100"/>
      <c r="AY19" s="100"/>
      <c r="AZ19" s="100"/>
      <c r="BA19" s="100"/>
      <c r="BB19" s="100"/>
      <c r="BC19" s="100"/>
      <c r="BD19" s="100"/>
      <c r="BE19" s="100"/>
      <c r="BF19" s="100"/>
      <c r="BG19" s="100"/>
      <c r="BH19" s="100"/>
      <c r="BI19" s="100"/>
      <c r="BJ19" s="100"/>
      <c r="BK19" s="100"/>
      <c r="BL19" s="100"/>
      <c r="BM19" s="100"/>
      <c r="BN19" s="100"/>
      <c r="BO19" s="100"/>
      <c r="BP19" s="100"/>
      <c r="BQ19" s="100"/>
      <c r="BR19" s="100"/>
      <c r="BS19" s="100"/>
      <c r="BT19" s="100"/>
      <c r="BU19" s="100"/>
      <c r="BV19" s="100"/>
      <c r="BW19" s="100"/>
      <c r="BX19" s="100"/>
      <c r="BY19" s="100"/>
      <c r="BZ19" s="100"/>
      <c r="CA19" s="100"/>
      <c r="CB19" s="100"/>
      <c r="CC19" s="100"/>
      <c r="CD19" s="185"/>
      <c r="CE19" s="100"/>
      <c r="CF19" s="100"/>
      <c r="CG19" s="100"/>
      <c r="CH19" s="100"/>
      <c r="CI19" s="100"/>
      <c r="CJ19" s="100"/>
      <c r="CK19" s="100"/>
      <c r="CL19" s="216"/>
      <c r="CM19" s="216"/>
      <c r="CP19" s="7"/>
      <c r="CS19" s="7"/>
      <c r="CZ19" s="7"/>
      <c r="DA19" s="7"/>
    </row>
    <row r="20" spans="1:105" s="20" customFormat="1" ht="49.9" customHeight="1">
      <c r="A20" s="114" t="s">
        <v>50</v>
      </c>
      <c r="B20" s="214" t="s">
        <v>51</v>
      </c>
      <c r="C20" s="114"/>
      <c r="D20" s="213">
        <f>D21+D23</f>
        <v>1</v>
      </c>
      <c r="E20" s="213"/>
      <c r="F20" s="114"/>
      <c r="G20" s="99">
        <f>G21+G23</f>
        <v>25584</v>
      </c>
      <c r="H20" s="99">
        <f t="shared" ref="H20:BS20" si="22">H21+H23</f>
        <v>25584</v>
      </c>
      <c r="I20" s="99">
        <f t="shared" si="22"/>
        <v>18000</v>
      </c>
      <c r="J20" s="99">
        <f t="shared" si="22"/>
        <v>18000</v>
      </c>
      <c r="K20" s="99">
        <f t="shared" si="22"/>
        <v>0</v>
      </c>
      <c r="L20" s="99" t="e">
        <f t="shared" si="22"/>
        <v>#REF!</v>
      </c>
      <c r="M20" s="99" t="e">
        <f t="shared" si="22"/>
        <v>#REF!</v>
      </c>
      <c r="N20" s="99" t="e">
        <f t="shared" si="22"/>
        <v>#REF!</v>
      </c>
      <c r="O20" s="99">
        <f t="shared" si="22"/>
        <v>0</v>
      </c>
      <c r="P20" s="99" t="e">
        <f t="shared" si="22"/>
        <v>#REF!</v>
      </c>
      <c r="Q20" s="99">
        <f t="shared" si="22"/>
        <v>2700</v>
      </c>
      <c r="R20" s="99">
        <f t="shared" si="22"/>
        <v>2700</v>
      </c>
      <c r="S20" s="99">
        <f t="shared" si="22"/>
        <v>0</v>
      </c>
      <c r="T20" s="99">
        <f t="shared" si="22"/>
        <v>2700</v>
      </c>
      <c r="U20" s="99">
        <f t="shared" si="22"/>
        <v>20218</v>
      </c>
      <c r="V20" s="99">
        <f t="shared" si="22"/>
        <v>20218</v>
      </c>
      <c r="W20" s="99">
        <f t="shared" si="22"/>
        <v>0</v>
      </c>
      <c r="X20" s="99">
        <f t="shared" si="22"/>
        <v>18000</v>
      </c>
      <c r="Y20" s="99">
        <f t="shared" si="22"/>
        <v>7584</v>
      </c>
      <c r="Z20" s="99">
        <f t="shared" si="22"/>
        <v>7584</v>
      </c>
      <c r="AA20" s="99">
        <f t="shared" si="22"/>
        <v>0</v>
      </c>
      <c r="AB20" s="99">
        <f t="shared" si="22"/>
        <v>0</v>
      </c>
      <c r="AC20" s="99">
        <f t="shared" si="22"/>
        <v>2700</v>
      </c>
      <c r="AD20" s="99">
        <f t="shared" si="22"/>
        <v>2700</v>
      </c>
      <c r="AE20" s="99">
        <f t="shared" si="22"/>
        <v>0</v>
      </c>
      <c r="AF20" s="99">
        <f t="shared" si="22"/>
        <v>0</v>
      </c>
      <c r="AG20" s="99">
        <f t="shared" si="22"/>
        <v>4884</v>
      </c>
      <c r="AH20" s="99">
        <f t="shared" si="22"/>
        <v>4884</v>
      </c>
      <c r="AI20" s="99">
        <f t="shared" si="22"/>
        <v>0</v>
      </c>
      <c r="AJ20" s="99">
        <f t="shared" si="22"/>
        <v>0</v>
      </c>
      <c r="AK20" s="99" t="e">
        <f t="shared" si="22"/>
        <v>#REF!</v>
      </c>
      <c r="AL20" s="99">
        <f t="shared" si="22"/>
        <v>0</v>
      </c>
      <c r="AM20" s="99" t="e">
        <f t="shared" si="22"/>
        <v>#REF!</v>
      </c>
      <c r="AN20" s="99">
        <f t="shared" si="22"/>
        <v>0</v>
      </c>
      <c r="AO20" s="99" t="e">
        <f t="shared" si="22"/>
        <v>#REF!</v>
      </c>
      <c r="AP20" s="99" t="e">
        <f t="shared" si="22"/>
        <v>#REF!</v>
      </c>
      <c r="AQ20" s="99">
        <f t="shared" si="22"/>
        <v>0</v>
      </c>
      <c r="AR20" s="99">
        <f t="shared" si="22"/>
        <v>0</v>
      </c>
      <c r="AS20" s="99">
        <f t="shared" si="22"/>
        <v>5366</v>
      </c>
      <c r="AT20" s="99">
        <f t="shared" si="22"/>
        <v>5366</v>
      </c>
      <c r="AU20" s="99">
        <f t="shared" si="22"/>
        <v>0</v>
      </c>
      <c r="AV20" s="99">
        <f t="shared" si="22"/>
        <v>0</v>
      </c>
      <c r="AW20" s="99">
        <f t="shared" si="22"/>
        <v>2700</v>
      </c>
      <c r="AX20" s="99">
        <f t="shared" si="22"/>
        <v>2700</v>
      </c>
      <c r="AY20" s="99">
        <f t="shared" si="22"/>
        <v>0</v>
      </c>
      <c r="AZ20" s="99">
        <f t="shared" si="22"/>
        <v>0</v>
      </c>
      <c r="BA20" s="99">
        <f t="shared" si="22"/>
        <v>1568</v>
      </c>
      <c r="BB20" s="99">
        <f t="shared" si="22"/>
        <v>1568</v>
      </c>
      <c r="BC20" s="99">
        <f t="shared" si="22"/>
        <v>0</v>
      </c>
      <c r="BD20" s="99">
        <f t="shared" si="22"/>
        <v>0</v>
      </c>
      <c r="BE20" s="99">
        <f t="shared" si="22"/>
        <v>4268</v>
      </c>
      <c r="BF20" s="99">
        <f t="shared" si="22"/>
        <v>4268</v>
      </c>
      <c r="BG20" s="99">
        <f t="shared" si="22"/>
        <v>0</v>
      </c>
      <c r="BH20" s="99">
        <f t="shared" si="22"/>
        <v>0</v>
      </c>
      <c r="BI20" s="99">
        <f t="shared" si="22"/>
        <v>0</v>
      </c>
      <c r="BJ20" s="99">
        <f t="shared" si="22"/>
        <v>0</v>
      </c>
      <c r="BK20" s="99">
        <f t="shared" si="22"/>
        <v>0</v>
      </c>
      <c r="BL20" s="99">
        <f t="shared" si="22"/>
        <v>0</v>
      </c>
      <c r="BM20" s="99">
        <f t="shared" si="22"/>
        <v>0</v>
      </c>
      <c r="BN20" s="99">
        <f t="shared" si="22"/>
        <v>0</v>
      </c>
      <c r="BO20" s="99">
        <f t="shared" si="22"/>
        <v>0</v>
      </c>
      <c r="BP20" s="99">
        <f t="shared" si="22"/>
        <v>0</v>
      </c>
      <c r="BQ20" s="99">
        <f t="shared" si="22"/>
        <v>0</v>
      </c>
      <c r="BR20" s="99">
        <f t="shared" si="22"/>
        <v>0</v>
      </c>
      <c r="BS20" s="99">
        <f t="shared" si="22"/>
        <v>0</v>
      </c>
      <c r="BT20" s="99">
        <f t="shared" ref="BT20:CJ20" si="23">BT21+BT23</f>
        <v>0</v>
      </c>
      <c r="BU20" s="99">
        <f t="shared" si="23"/>
        <v>0</v>
      </c>
      <c r="BV20" s="99">
        <f t="shared" si="23"/>
        <v>0</v>
      </c>
      <c r="BW20" s="99">
        <f t="shared" si="23"/>
        <v>0</v>
      </c>
      <c r="BX20" s="99">
        <f t="shared" si="23"/>
        <v>0</v>
      </c>
      <c r="BY20" s="99">
        <f t="shared" si="23"/>
        <v>0</v>
      </c>
      <c r="BZ20" s="99">
        <f t="shared" si="23"/>
        <v>4268</v>
      </c>
      <c r="CA20" s="99">
        <f t="shared" si="23"/>
        <v>4268</v>
      </c>
      <c r="CB20" s="99">
        <f t="shared" si="23"/>
        <v>0</v>
      </c>
      <c r="CC20" s="99">
        <f t="shared" si="23"/>
        <v>0</v>
      </c>
      <c r="CD20" s="185">
        <f t="shared" si="8"/>
        <v>1098</v>
      </c>
      <c r="CE20" s="99">
        <f t="shared" si="23"/>
        <v>1112</v>
      </c>
      <c r="CF20" s="99">
        <f t="shared" si="23"/>
        <v>1098</v>
      </c>
      <c r="CG20" s="99">
        <f t="shared" si="23"/>
        <v>0</v>
      </c>
      <c r="CH20" s="99">
        <f t="shared" si="23"/>
        <v>0</v>
      </c>
      <c r="CI20" s="99">
        <f t="shared" si="23"/>
        <v>0</v>
      </c>
      <c r="CJ20" s="99">
        <f t="shared" si="23"/>
        <v>0</v>
      </c>
      <c r="CK20" s="99"/>
      <c r="CL20" s="114"/>
      <c r="CM20" s="114" t="e">
        <f>#REF!+#REF!</f>
        <v>#REF!</v>
      </c>
      <c r="CP20" s="7">
        <f t="shared" si="5"/>
        <v>-2218</v>
      </c>
      <c r="CS20" s="7">
        <v>-0.18899999998393469</v>
      </c>
      <c r="CY20" s="284"/>
      <c r="CZ20" s="7">
        <f>AJ20-BD20</f>
        <v>0</v>
      </c>
      <c r="DA20" s="7">
        <f t="shared" si="9"/>
        <v>0</v>
      </c>
    </row>
    <row r="21" spans="1:105" s="20" customFormat="1" ht="50.1" customHeight="1">
      <c r="A21" s="215" t="s">
        <v>37</v>
      </c>
      <c r="B21" s="214" t="s">
        <v>524</v>
      </c>
      <c r="C21" s="114"/>
      <c r="D21" s="213">
        <f>A22</f>
        <v>1</v>
      </c>
      <c r="E21" s="213"/>
      <c r="F21" s="114"/>
      <c r="G21" s="99">
        <f>G22</f>
        <v>25584</v>
      </c>
      <c r="H21" s="99">
        <f t="shared" ref="H21:BS21" si="24">H22</f>
        <v>25584</v>
      </c>
      <c r="I21" s="99">
        <f t="shared" si="24"/>
        <v>18000</v>
      </c>
      <c r="J21" s="99">
        <f t="shared" si="24"/>
        <v>18000</v>
      </c>
      <c r="K21" s="99">
        <f t="shared" si="24"/>
        <v>0</v>
      </c>
      <c r="L21" s="99" t="e">
        <f t="shared" si="24"/>
        <v>#REF!</v>
      </c>
      <c r="M21" s="99" t="e">
        <f t="shared" si="24"/>
        <v>#REF!</v>
      </c>
      <c r="N21" s="99" t="e">
        <f t="shared" si="24"/>
        <v>#REF!</v>
      </c>
      <c r="O21" s="99">
        <f t="shared" si="24"/>
        <v>0</v>
      </c>
      <c r="P21" s="99" t="e">
        <f t="shared" si="24"/>
        <v>#REF!</v>
      </c>
      <c r="Q21" s="99">
        <f t="shared" si="24"/>
        <v>2700</v>
      </c>
      <c r="R21" s="99">
        <f t="shared" si="24"/>
        <v>2700</v>
      </c>
      <c r="S21" s="99">
        <f t="shared" si="24"/>
        <v>0</v>
      </c>
      <c r="T21" s="99">
        <f t="shared" si="24"/>
        <v>2700</v>
      </c>
      <c r="U21" s="99">
        <f t="shared" si="24"/>
        <v>20218</v>
      </c>
      <c r="V21" s="99">
        <f t="shared" si="24"/>
        <v>20218</v>
      </c>
      <c r="W21" s="99">
        <f t="shared" si="24"/>
        <v>0</v>
      </c>
      <c r="X21" s="99">
        <f t="shared" si="24"/>
        <v>18000</v>
      </c>
      <c r="Y21" s="99">
        <f t="shared" si="24"/>
        <v>7584</v>
      </c>
      <c r="Z21" s="99">
        <f t="shared" si="24"/>
        <v>7584</v>
      </c>
      <c r="AA21" s="99">
        <f t="shared" si="24"/>
        <v>0</v>
      </c>
      <c r="AB21" s="99">
        <f t="shared" si="24"/>
        <v>0</v>
      </c>
      <c r="AC21" s="99">
        <f t="shared" si="24"/>
        <v>2700</v>
      </c>
      <c r="AD21" s="99">
        <f t="shared" si="24"/>
        <v>2700</v>
      </c>
      <c r="AE21" s="99">
        <f t="shared" si="24"/>
        <v>0</v>
      </c>
      <c r="AF21" s="99">
        <f t="shared" si="24"/>
        <v>0</v>
      </c>
      <c r="AG21" s="99">
        <f t="shared" si="24"/>
        <v>4884</v>
      </c>
      <c r="AH21" s="99">
        <f t="shared" si="24"/>
        <v>4884</v>
      </c>
      <c r="AI21" s="99">
        <f t="shared" si="24"/>
        <v>0</v>
      </c>
      <c r="AJ21" s="99">
        <f t="shared" si="24"/>
        <v>0</v>
      </c>
      <c r="AK21" s="99" t="e">
        <f t="shared" si="24"/>
        <v>#REF!</v>
      </c>
      <c r="AL21" s="99">
        <f t="shared" si="24"/>
        <v>0</v>
      </c>
      <c r="AM21" s="99" t="e">
        <f t="shared" si="24"/>
        <v>#REF!</v>
      </c>
      <c r="AN21" s="99">
        <f t="shared" si="24"/>
        <v>0</v>
      </c>
      <c r="AO21" s="99" t="e">
        <f t="shared" si="24"/>
        <v>#REF!</v>
      </c>
      <c r="AP21" s="99" t="e">
        <f t="shared" si="24"/>
        <v>#REF!</v>
      </c>
      <c r="AQ21" s="99">
        <f t="shared" si="24"/>
        <v>0</v>
      </c>
      <c r="AR21" s="99">
        <f t="shared" si="24"/>
        <v>0</v>
      </c>
      <c r="AS21" s="99">
        <f t="shared" si="24"/>
        <v>5366</v>
      </c>
      <c r="AT21" s="99">
        <f t="shared" si="24"/>
        <v>5366</v>
      </c>
      <c r="AU21" s="99">
        <f t="shared" si="24"/>
        <v>0</v>
      </c>
      <c r="AV21" s="99">
        <f t="shared" si="24"/>
        <v>0</v>
      </c>
      <c r="AW21" s="99">
        <f t="shared" si="24"/>
        <v>2700</v>
      </c>
      <c r="AX21" s="99">
        <f t="shared" si="24"/>
        <v>2700</v>
      </c>
      <c r="AY21" s="99">
        <f t="shared" si="24"/>
        <v>0</v>
      </c>
      <c r="AZ21" s="99">
        <f t="shared" si="24"/>
        <v>0</v>
      </c>
      <c r="BA21" s="99">
        <f t="shared" si="24"/>
        <v>1568</v>
      </c>
      <c r="BB21" s="99">
        <f t="shared" si="24"/>
        <v>1568</v>
      </c>
      <c r="BC21" s="99">
        <f t="shared" si="24"/>
        <v>0</v>
      </c>
      <c r="BD21" s="99">
        <f t="shared" si="24"/>
        <v>0</v>
      </c>
      <c r="BE21" s="99">
        <f t="shared" si="24"/>
        <v>4268</v>
      </c>
      <c r="BF21" s="99">
        <f t="shared" si="24"/>
        <v>4268</v>
      </c>
      <c r="BG21" s="99">
        <f t="shared" si="24"/>
        <v>0</v>
      </c>
      <c r="BH21" s="99">
        <f t="shared" si="24"/>
        <v>0</v>
      </c>
      <c r="BI21" s="99">
        <f t="shared" si="24"/>
        <v>0</v>
      </c>
      <c r="BJ21" s="99">
        <f t="shared" si="24"/>
        <v>0</v>
      </c>
      <c r="BK21" s="99">
        <f t="shared" si="24"/>
        <v>0</v>
      </c>
      <c r="BL21" s="99">
        <f t="shared" si="24"/>
        <v>0</v>
      </c>
      <c r="BM21" s="99">
        <f t="shared" si="24"/>
        <v>0</v>
      </c>
      <c r="BN21" s="99">
        <f t="shared" si="24"/>
        <v>0</v>
      </c>
      <c r="BO21" s="99">
        <f t="shared" si="24"/>
        <v>0</v>
      </c>
      <c r="BP21" s="99">
        <f t="shared" si="24"/>
        <v>0</v>
      </c>
      <c r="BQ21" s="99">
        <f t="shared" si="24"/>
        <v>0</v>
      </c>
      <c r="BR21" s="99">
        <f t="shared" si="24"/>
        <v>0</v>
      </c>
      <c r="BS21" s="99">
        <f t="shared" si="24"/>
        <v>0</v>
      </c>
      <c r="BT21" s="99">
        <f t="shared" ref="BT21:CJ21" si="25">BT22</f>
        <v>0</v>
      </c>
      <c r="BU21" s="99">
        <f t="shared" si="25"/>
        <v>0</v>
      </c>
      <c r="BV21" s="99">
        <f t="shared" si="25"/>
        <v>0</v>
      </c>
      <c r="BW21" s="99">
        <f t="shared" si="25"/>
        <v>0</v>
      </c>
      <c r="BX21" s="99">
        <f t="shared" si="25"/>
        <v>0</v>
      </c>
      <c r="BY21" s="99">
        <f t="shared" si="25"/>
        <v>0</v>
      </c>
      <c r="BZ21" s="99">
        <f t="shared" si="25"/>
        <v>4268</v>
      </c>
      <c r="CA21" s="99">
        <f t="shared" si="25"/>
        <v>4268</v>
      </c>
      <c r="CB21" s="99">
        <f t="shared" si="25"/>
        <v>0</v>
      </c>
      <c r="CC21" s="99">
        <f t="shared" si="25"/>
        <v>0</v>
      </c>
      <c r="CD21" s="185">
        <f t="shared" si="8"/>
        <v>1098</v>
      </c>
      <c r="CE21" s="99">
        <f t="shared" si="25"/>
        <v>1112</v>
      </c>
      <c r="CF21" s="99">
        <f t="shared" si="25"/>
        <v>1098</v>
      </c>
      <c r="CG21" s="99">
        <f t="shared" si="25"/>
        <v>0</v>
      </c>
      <c r="CH21" s="99">
        <f t="shared" si="25"/>
        <v>0</v>
      </c>
      <c r="CI21" s="99">
        <f t="shared" si="25"/>
        <v>0</v>
      </c>
      <c r="CJ21" s="99">
        <f t="shared" si="25"/>
        <v>0</v>
      </c>
      <c r="CK21" s="99"/>
      <c r="CL21" s="114"/>
      <c r="CM21" s="114"/>
      <c r="CP21" s="7">
        <f t="shared" si="5"/>
        <v>-2218</v>
      </c>
      <c r="CS21" s="7">
        <v>0</v>
      </c>
      <c r="CY21" s="284"/>
      <c r="CZ21" s="7">
        <f>AJ21-BD21</f>
        <v>0</v>
      </c>
      <c r="DA21" s="7">
        <f t="shared" si="9"/>
        <v>0</v>
      </c>
    </row>
    <row r="22" spans="1:105" s="23" customFormat="1" ht="137.1" customHeight="1">
      <c r="A22" s="248">
        <v>1</v>
      </c>
      <c r="B22" s="249" t="s">
        <v>737</v>
      </c>
      <c r="C22" s="248" t="s">
        <v>405</v>
      </c>
      <c r="D22" s="248" t="s">
        <v>738</v>
      </c>
      <c r="E22" s="248" t="s">
        <v>111</v>
      </c>
      <c r="F22" s="248" t="s">
        <v>739</v>
      </c>
      <c r="G22" s="309">
        <v>25584</v>
      </c>
      <c r="H22" s="309">
        <v>25584</v>
      </c>
      <c r="I22" s="309">
        <v>18000</v>
      </c>
      <c r="J22" s="309">
        <v>18000</v>
      </c>
      <c r="K22" s="309"/>
      <c r="L22" s="309" t="e">
        <f>#REF!</f>
        <v>#REF!</v>
      </c>
      <c r="M22" s="309" t="e">
        <f>N22</f>
        <v>#REF!</v>
      </c>
      <c r="N22" s="309" t="e">
        <f t="shared" ref="N22" si="26">P22</f>
        <v>#REF!</v>
      </c>
      <c r="O22" s="309"/>
      <c r="P22" s="309" t="e">
        <f t="shared" ref="P22" si="27">L22-I22</f>
        <v>#REF!</v>
      </c>
      <c r="Q22" s="309">
        <f t="shared" ref="Q22" si="28">R22</f>
        <v>2700</v>
      </c>
      <c r="R22" s="309">
        <f t="shared" ref="R22" si="29">T22</f>
        <v>2700</v>
      </c>
      <c r="S22" s="309"/>
      <c r="T22" s="309">
        <v>2700</v>
      </c>
      <c r="U22" s="309">
        <f>V22</f>
        <v>20218</v>
      </c>
      <c r="V22" s="309">
        <f>18000+2218</f>
        <v>20218</v>
      </c>
      <c r="W22" s="309"/>
      <c r="X22" s="309">
        <v>18000</v>
      </c>
      <c r="Y22" s="309">
        <v>7584</v>
      </c>
      <c r="Z22" s="309">
        <v>7584</v>
      </c>
      <c r="AA22" s="309"/>
      <c r="AB22" s="309"/>
      <c r="AC22" s="309">
        <v>2700</v>
      </c>
      <c r="AD22" s="309">
        <v>2700</v>
      </c>
      <c r="AE22" s="309"/>
      <c r="AF22" s="309"/>
      <c r="AG22" s="309">
        <f t="shared" ref="AG22" si="30">AH22</f>
        <v>4884</v>
      </c>
      <c r="AH22" s="309">
        <f>Z22-AD22</f>
        <v>4884</v>
      </c>
      <c r="AI22" s="309"/>
      <c r="AJ22" s="309">
        <f t="shared" ref="AJ22" si="31">AB22-AF22</f>
        <v>0</v>
      </c>
      <c r="AK22" s="309" t="e">
        <f>'[14]Biểu 2_2125 nsđp_TH'!#REF!</f>
        <v>#REF!</v>
      </c>
      <c r="AL22" s="309"/>
      <c r="AM22" s="309" t="e">
        <f>AK22</f>
        <v>#REF!</v>
      </c>
      <c r="AN22" s="309"/>
      <c r="AO22" s="309" t="e">
        <f t="shared" ref="AO22:AP22" si="32">Y22-$AK22+$AL22</f>
        <v>#REF!</v>
      </c>
      <c r="AP22" s="309" t="e">
        <f t="shared" si="32"/>
        <v>#REF!</v>
      </c>
      <c r="AQ22" s="309">
        <f t="shared" ref="AQ22:AR22" si="33">AA22</f>
        <v>0</v>
      </c>
      <c r="AR22" s="309">
        <f t="shared" si="33"/>
        <v>0</v>
      </c>
      <c r="AS22" s="309">
        <v>5366</v>
      </c>
      <c r="AT22" s="309">
        <v>5366</v>
      </c>
      <c r="AU22" s="309">
        <v>0</v>
      </c>
      <c r="AV22" s="309">
        <v>0</v>
      </c>
      <c r="AW22" s="309">
        <f>AX22</f>
        <v>2700</v>
      </c>
      <c r="AX22" s="309">
        <v>2700</v>
      </c>
      <c r="AY22" s="309"/>
      <c r="AZ22" s="309"/>
      <c r="BA22" s="309">
        <f>BB22</f>
        <v>1568</v>
      </c>
      <c r="BB22" s="309">
        <v>1568</v>
      </c>
      <c r="BC22" s="309"/>
      <c r="BD22" s="309"/>
      <c r="BE22" s="309">
        <f>AW22+BA22</f>
        <v>4268</v>
      </c>
      <c r="BF22" s="309">
        <f t="shared" ref="BF22" si="34">AX22+BB22</f>
        <v>4268</v>
      </c>
      <c r="BG22" s="309">
        <f t="shared" ref="BG22" si="35">AY22+BC22</f>
        <v>0</v>
      </c>
      <c r="BH22" s="309">
        <f t="shared" ref="BH22" si="36">AZ22+BD22</f>
        <v>0</v>
      </c>
      <c r="BI22" s="309"/>
      <c r="BJ22" s="309">
        <v>0</v>
      </c>
      <c r="BK22" s="309">
        <v>0</v>
      </c>
      <c r="BL22" s="309"/>
      <c r="BM22" s="309"/>
      <c r="BN22" s="309">
        <f t="shared" ref="BN22" si="37">BH22+BM22</f>
        <v>0</v>
      </c>
      <c r="BO22" s="309">
        <f t="shared" ref="BO22" si="38">BI22+BM22</f>
        <v>0</v>
      </c>
      <c r="BP22" s="309"/>
      <c r="BQ22" s="309">
        <v>0</v>
      </c>
      <c r="BR22" s="309">
        <v>0</v>
      </c>
      <c r="BS22" s="309"/>
      <c r="BT22" s="309">
        <f>BN22-BR22+BS22</f>
        <v>0</v>
      </c>
      <c r="BU22" s="309">
        <f>BO22-BR22+BS22</f>
        <v>0</v>
      </c>
      <c r="BV22" s="309"/>
      <c r="BW22" s="309">
        <f t="shared" ref="BW22" si="39">BQ22</f>
        <v>0</v>
      </c>
      <c r="BX22" s="309"/>
      <c r="BY22" s="309"/>
      <c r="BZ22" s="309">
        <f>CA22</f>
        <v>4268</v>
      </c>
      <c r="CA22" s="309">
        <f t="shared" ref="CA22" si="40">BF22+BR22</f>
        <v>4268</v>
      </c>
      <c r="CB22" s="309">
        <f t="shared" ref="CB22" si="41">BG22+BS22</f>
        <v>0</v>
      </c>
      <c r="CC22" s="309">
        <f t="shared" ref="CC22" si="42">BH22+BT22</f>
        <v>0</v>
      </c>
      <c r="CD22" s="336"/>
      <c r="CE22" s="309">
        <v>1112</v>
      </c>
      <c r="CF22" s="309">
        <f>AT22-CA22</f>
        <v>1098</v>
      </c>
      <c r="CG22" s="309"/>
      <c r="CH22" s="309"/>
      <c r="CI22" s="309"/>
      <c r="CJ22" s="309"/>
      <c r="CK22" s="309" t="s">
        <v>720</v>
      </c>
      <c r="CL22" s="248" t="s">
        <v>740</v>
      </c>
      <c r="CM22" s="248"/>
      <c r="CP22" s="24"/>
      <c r="CS22" s="24"/>
      <c r="CY22" s="33"/>
      <c r="CZ22" s="24"/>
      <c r="DA22" s="24"/>
    </row>
    <row r="23" spans="1:105" s="20" customFormat="1" ht="50.1" hidden="1" customHeight="1">
      <c r="A23" s="215"/>
      <c r="B23" s="214"/>
      <c r="C23" s="114"/>
      <c r="D23" s="213"/>
      <c r="E23" s="213"/>
      <c r="F23" s="114"/>
      <c r="G23" s="99"/>
      <c r="H23" s="99"/>
      <c r="I23" s="99"/>
      <c r="J23" s="99"/>
      <c r="K23" s="99"/>
      <c r="L23" s="99"/>
      <c r="M23" s="99"/>
      <c r="N23" s="99"/>
      <c r="O23" s="99"/>
      <c r="P23" s="99"/>
      <c r="Q23" s="99"/>
      <c r="R23" s="99"/>
      <c r="S23" s="99"/>
      <c r="T23" s="99"/>
      <c r="U23" s="99"/>
      <c r="V23" s="99"/>
      <c r="W23" s="99"/>
      <c r="X23" s="99"/>
      <c r="Y23" s="99"/>
      <c r="Z23" s="99"/>
      <c r="AA23" s="99"/>
      <c r="AB23" s="99"/>
      <c r="AC23" s="99"/>
      <c r="AD23" s="99"/>
      <c r="AE23" s="99"/>
      <c r="AF23" s="99"/>
      <c r="AG23" s="99"/>
      <c r="AH23" s="99"/>
      <c r="AI23" s="99"/>
      <c r="AJ23" s="99"/>
      <c r="AK23" s="99"/>
      <c r="AL23" s="99"/>
      <c r="AM23" s="99"/>
      <c r="AN23" s="99"/>
      <c r="AO23" s="99"/>
      <c r="AP23" s="99"/>
      <c r="AQ23" s="99"/>
      <c r="AR23" s="99"/>
      <c r="AS23" s="99"/>
      <c r="AT23" s="99"/>
      <c r="AU23" s="99"/>
      <c r="AV23" s="99"/>
      <c r="AW23" s="99"/>
      <c r="AX23" s="99"/>
      <c r="AY23" s="99"/>
      <c r="AZ23" s="99"/>
      <c r="BA23" s="99"/>
      <c r="BB23" s="99"/>
      <c r="BC23" s="99"/>
      <c r="BD23" s="99"/>
      <c r="BE23" s="99"/>
      <c r="BF23" s="99"/>
      <c r="BG23" s="99"/>
      <c r="BH23" s="99"/>
      <c r="BI23" s="99"/>
      <c r="BJ23" s="99"/>
      <c r="BK23" s="99"/>
      <c r="BL23" s="99"/>
      <c r="BM23" s="99"/>
      <c r="BN23" s="99"/>
      <c r="BO23" s="99"/>
      <c r="BP23" s="99"/>
      <c r="BQ23" s="99"/>
      <c r="BR23" s="99"/>
      <c r="BS23" s="99"/>
      <c r="BT23" s="99"/>
      <c r="BU23" s="99"/>
      <c r="BV23" s="99"/>
      <c r="BW23" s="99"/>
      <c r="BX23" s="99"/>
      <c r="BY23" s="99"/>
      <c r="BZ23" s="99"/>
      <c r="CA23" s="99"/>
      <c r="CB23" s="99"/>
      <c r="CC23" s="99"/>
      <c r="CD23" s="185"/>
      <c r="CE23" s="99"/>
      <c r="CF23" s="99"/>
      <c r="CG23" s="99"/>
      <c r="CH23" s="99"/>
      <c r="CI23" s="99"/>
      <c r="CJ23" s="99"/>
      <c r="CK23" s="99"/>
      <c r="CL23" s="114"/>
      <c r="CM23" s="114"/>
      <c r="CP23" s="7"/>
      <c r="CS23" s="7"/>
      <c r="CY23" s="284"/>
      <c r="CZ23" s="7"/>
      <c r="DA23" s="7"/>
    </row>
    <row r="24" spans="1:105" s="310" customFormat="1" ht="96.75" hidden="1" customHeight="1">
      <c r="A24" s="216"/>
      <c r="B24" s="217"/>
      <c r="C24" s="216"/>
      <c r="D24" s="216"/>
      <c r="E24" s="216"/>
      <c r="F24" s="216"/>
      <c r="G24" s="219"/>
      <c r="H24" s="219"/>
      <c r="I24" s="259"/>
      <c r="J24" s="259"/>
      <c r="K24" s="259"/>
      <c r="L24" s="260"/>
      <c r="M24" s="261"/>
      <c r="N24" s="261"/>
      <c r="O24" s="260"/>
      <c r="P24" s="260"/>
      <c r="Q24" s="285"/>
      <c r="R24" s="285"/>
      <c r="S24" s="225"/>
      <c r="T24" s="225"/>
      <c r="U24" s="219"/>
      <c r="V24" s="219"/>
      <c r="W24" s="219"/>
      <c r="X24" s="219"/>
      <c r="Y24" s="219"/>
      <c r="Z24" s="219"/>
      <c r="AA24" s="219"/>
      <c r="AB24" s="219"/>
      <c r="AC24" s="219"/>
      <c r="AD24" s="219"/>
      <c r="AE24" s="219"/>
      <c r="AF24" s="219"/>
      <c r="AG24" s="100"/>
      <c r="AH24" s="100"/>
      <c r="AI24" s="219"/>
      <c r="AJ24" s="219"/>
      <c r="AK24" s="219"/>
      <c r="AL24" s="219"/>
      <c r="AM24" s="219"/>
      <c r="AN24" s="219"/>
      <c r="AO24" s="100"/>
      <c r="AP24" s="100"/>
      <c r="AQ24" s="100"/>
      <c r="AR24" s="100"/>
      <c r="AS24" s="100"/>
      <c r="AT24" s="100"/>
      <c r="AU24" s="100"/>
      <c r="AV24" s="100"/>
      <c r="AW24" s="100"/>
      <c r="AX24" s="100"/>
      <c r="AY24" s="100"/>
      <c r="AZ24" s="100"/>
      <c r="BA24" s="100"/>
      <c r="BB24" s="100"/>
      <c r="BC24" s="100"/>
      <c r="BD24" s="100"/>
      <c r="BE24" s="100"/>
      <c r="BF24" s="100"/>
      <c r="BG24" s="100"/>
      <c r="BH24" s="100"/>
      <c r="BI24" s="100"/>
      <c r="BJ24" s="100"/>
      <c r="BK24" s="100"/>
      <c r="BL24" s="100"/>
      <c r="BM24" s="100"/>
      <c r="BN24" s="100"/>
      <c r="BO24" s="100"/>
      <c r="BP24" s="100"/>
      <c r="BQ24" s="100"/>
      <c r="BR24" s="100"/>
      <c r="BS24" s="100"/>
      <c r="BT24" s="100"/>
      <c r="BU24" s="100"/>
      <c r="BV24" s="100"/>
      <c r="BW24" s="100"/>
      <c r="BX24" s="100"/>
      <c r="BY24" s="100"/>
      <c r="BZ24" s="100"/>
      <c r="CA24" s="100"/>
      <c r="CB24" s="100"/>
      <c r="CC24" s="100"/>
      <c r="CD24" s="185"/>
      <c r="CE24" s="100"/>
      <c r="CF24" s="100"/>
      <c r="CG24" s="100"/>
      <c r="CH24" s="100"/>
      <c r="CI24" s="100"/>
      <c r="CJ24" s="100"/>
      <c r="CK24" s="100"/>
      <c r="CL24" s="262"/>
      <c r="CM24" s="285"/>
      <c r="CN24" s="8"/>
      <c r="CO24" s="20"/>
      <c r="CP24" s="7"/>
      <c r="CQ24" s="20"/>
      <c r="CR24" s="20"/>
      <c r="CS24" s="7"/>
      <c r="CY24" s="311"/>
      <c r="CZ24" s="24"/>
      <c r="DA24" s="24"/>
    </row>
    <row r="25" spans="1:105" s="310" customFormat="1" ht="61.5" hidden="1" customHeight="1">
      <c r="A25" s="216"/>
      <c r="B25" s="217"/>
      <c r="C25" s="216"/>
      <c r="D25" s="216"/>
      <c r="E25" s="216"/>
      <c r="F25" s="216"/>
      <c r="G25" s="220"/>
      <c r="H25" s="221"/>
      <c r="I25" s="259"/>
      <c r="J25" s="259"/>
      <c r="K25" s="259"/>
      <c r="L25" s="260"/>
      <c r="M25" s="261"/>
      <c r="N25" s="261"/>
      <c r="O25" s="260"/>
      <c r="P25" s="260"/>
      <c r="Q25" s="285"/>
      <c r="R25" s="285"/>
      <c r="S25" s="225"/>
      <c r="T25" s="225"/>
      <c r="U25" s="225"/>
      <c r="V25" s="225"/>
      <c r="W25" s="225"/>
      <c r="X25" s="219"/>
      <c r="Y25" s="219"/>
      <c r="Z25" s="219"/>
      <c r="AA25" s="219"/>
      <c r="AB25" s="219"/>
      <c r="AC25" s="219"/>
      <c r="AD25" s="219"/>
      <c r="AE25" s="219"/>
      <c r="AF25" s="219"/>
      <c r="AG25" s="100"/>
      <c r="AH25" s="100"/>
      <c r="AI25" s="219"/>
      <c r="AJ25" s="219"/>
      <c r="AK25" s="219"/>
      <c r="AL25" s="219"/>
      <c r="AM25" s="219"/>
      <c r="AN25" s="219"/>
      <c r="AO25" s="100"/>
      <c r="AP25" s="100"/>
      <c r="AQ25" s="100"/>
      <c r="AR25" s="100"/>
      <c r="AS25" s="100"/>
      <c r="AT25" s="100"/>
      <c r="AU25" s="100"/>
      <c r="AV25" s="100"/>
      <c r="AW25" s="100"/>
      <c r="AX25" s="100"/>
      <c r="AY25" s="100"/>
      <c r="AZ25" s="100"/>
      <c r="BA25" s="100"/>
      <c r="BB25" s="100"/>
      <c r="BC25" s="100"/>
      <c r="BD25" s="100"/>
      <c r="BE25" s="100"/>
      <c r="BF25" s="100"/>
      <c r="BG25" s="100"/>
      <c r="BH25" s="100"/>
      <c r="BI25" s="100"/>
      <c r="BJ25" s="100"/>
      <c r="BK25" s="100"/>
      <c r="BL25" s="100"/>
      <c r="BM25" s="100"/>
      <c r="BN25" s="100"/>
      <c r="BO25" s="100"/>
      <c r="BP25" s="100"/>
      <c r="BQ25" s="100"/>
      <c r="BR25" s="100"/>
      <c r="BS25" s="100"/>
      <c r="BT25" s="100"/>
      <c r="BU25" s="100"/>
      <c r="BV25" s="100"/>
      <c r="BW25" s="100"/>
      <c r="BX25" s="100"/>
      <c r="BY25" s="100"/>
      <c r="BZ25" s="100"/>
      <c r="CA25" s="100"/>
      <c r="CB25" s="100"/>
      <c r="CC25" s="100"/>
      <c r="CD25" s="185"/>
      <c r="CE25" s="100"/>
      <c r="CF25" s="100"/>
      <c r="CG25" s="100"/>
      <c r="CH25" s="100"/>
      <c r="CI25" s="100"/>
      <c r="CJ25" s="100"/>
      <c r="CK25" s="100"/>
      <c r="CL25" s="262"/>
      <c r="CM25" s="285"/>
      <c r="CN25" s="8"/>
      <c r="CO25" s="20"/>
      <c r="CP25" s="7"/>
      <c r="CQ25" s="20"/>
      <c r="CR25" s="20"/>
      <c r="CS25" s="7"/>
      <c r="CY25" s="311"/>
      <c r="CZ25" s="24"/>
      <c r="DA25" s="24"/>
    </row>
    <row r="26" spans="1:105" s="23" customFormat="1" ht="110.25" hidden="1" customHeight="1">
      <c r="A26" s="216"/>
      <c r="B26" s="217"/>
      <c r="C26" s="216"/>
      <c r="D26" s="216"/>
      <c r="E26" s="216"/>
      <c r="F26" s="216"/>
      <c r="G26" s="218"/>
      <c r="H26" s="218"/>
      <c r="I26" s="218"/>
      <c r="J26" s="218"/>
      <c r="K26" s="218"/>
      <c r="L26" s="218"/>
      <c r="M26" s="218"/>
      <c r="N26" s="218"/>
      <c r="O26" s="218"/>
      <c r="P26" s="218"/>
      <c r="Q26" s="218"/>
      <c r="R26" s="218"/>
      <c r="S26" s="218"/>
      <c r="T26" s="218"/>
      <c r="U26" s="218"/>
      <c r="V26" s="218"/>
      <c r="W26" s="218"/>
      <c r="X26" s="218"/>
      <c r="Y26" s="218"/>
      <c r="Z26" s="218"/>
      <c r="AA26" s="218"/>
      <c r="AB26" s="218"/>
      <c r="AC26" s="218"/>
      <c r="AD26" s="218"/>
      <c r="AE26" s="218"/>
      <c r="AF26" s="218"/>
      <c r="AG26" s="218"/>
      <c r="AH26" s="218"/>
      <c r="AI26" s="218"/>
      <c r="AJ26" s="218"/>
      <c r="AK26" s="218"/>
      <c r="AL26" s="218"/>
      <c r="AM26" s="218"/>
      <c r="AN26" s="218"/>
      <c r="AO26" s="100"/>
      <c r="AP26" s="100"/>
      <c r="AQ26" s="100"/>
      <c r="AR26" s="100"/>
      <c r="AS26" s="100"/>
      <c r="AT26" s="100"/>
      <c r="AU26" s="100"/>
      <c r="AV26" s="100"/>
      <c r="AW26" s="100"/>
      <c r="AX26" s="100"/>
      <c r="AY26" s="100"/>
      <c r="AZ26" s="100"/>
      <c r="BA26" s="100"/>
      <c r="BB26" s="100"/>
      <c r="BC26" s="100"/>
      <c r="BD26" s="100"/>
      <c r="BE26" s="100"/>
      <c r="BF26" s="100"/>
      <c r="BG26" s="100"/>
      <c r="BH26" s="100"/>
      <c r="BI26" s="100"/>
      <c r="BJ26" s="100"/>
      <c r="BK26" s="100"/>
      <c r="BL26" s="100"/>
      <c r="BM26" s="100"/>
      <c r="BN26" s="100"/>
      <c r="BO26" s="100"/>
      <c r="BP26" s="100"/>
      <c r="BQ26" s="100"/>
      <c r="BR26" s="100"/>
      <c r="BS26" s="100"/>
      <c r="BT26" s="100"/>
      <c r="BU26" s="100"/>
      <c r="BV26" s="100"/>
      <c r="BW26" s="100"/>
      <c r="BX26" s="100"/>
      <c r="BY26" s="100"/>
      <c r="BZ26" s="100"/>
      <c r="CA26" s="100"/>
      <c r="CB26" s="100"/>
      <c r="CC26" s="100"/>
      <c r="CD26" s="185"/>
      <c r="CE26" s="100"/>
      <c r="CF26" s="100"/>
      <c r="CG26" s="100"/>
      <c r="CH26" s="100"/>
      <c r="CI26" s="100"/>
      <c r="CJ26" s="100"/>
      <c r="CK26" s="100"/>
      <c r="CL26" s="262"/>
      <c r="CM26" s="216"/>
      <c r="CN26" s="216"/>
      <c r="CO26" s="216"/>
      <c r="CP26" s="7"/>
      <c r="CQ26" s="18"/>
      <c r="CR26" s="18"/>
      <c r="CS26" s="7"/>
      <c r="CY26" s="33"/>
      <c r="CZ26" s="24"/>
      <c r="DA26" s="24"/>
    </row>
    <row r="27" spans="1:105" s="20" customFormat="1" ht="34.5" hidden="1" customHeight="1">
      <c r="A27" s="114"/>
      <c r="B27" s="214"/>
      <c r="C27" s="114"/>
      <c r="D27" s="213"/>
      <c r="E27" s="213"/>
      <c r="F27" s="114"/>
      <c r="G27" s="99"/>
      <c r="H27" s="99"/>
      <c r="I27" s="99"/>
      <c r="J27" s="99"/>
      <c r="K27" s="99"/>
      <c r="L27" s="99"/>
      <c r="M27" s="99"/>
      <c r="N27" s="99"/>
      <c r="O27" s="99"/>
      <c r="P27" s="99"/>
      <c r="Q27" s="99"/>
      <c r="R27" s="99"/>
      <c r="S27" s="99"/>
      <c r="T27" s="99"/>
      <c r="U27" s="99"/>
      <c r="V27" s="99"/>
      <c r="W27" s="99"/>
      <c r="X27" s="99"/>
      <c r="Y27" s="99"/>
      <c r="Z27" s="99"/>
      <c r="AA27" s="99"/>
      <c r="AB27" s="99"/>
      <c r="AC27" s="99"/>
      <c r="AD27" s="99"/>
      <c r="AE27" s="99"/>
      <c r="AF27" s="99"/>
      <c r="AG27" s="99"/>
      <c r="AH27" s="99"/>
      <c r="AI27" s="99"/>
      <c r="AJ27" s="99"/>
      <c r="AK27" s="99"/>
      <c r="AL27" s="99"/>
      <c r="AM27" s="99"/>
      <c r="AN27" s="99"/>
      <c r="AO27" s="99"/>
      <c r="AP27" s="99"/>
      <c r="AQ27" s="99"/>
      <c r="AR27" s="99"/>
      <c r="AS27" s="99"/>
      <c r="AT27" s="99"/>
      <c r="AU27" s="99"/>
      <c r="AV27" s="99"/>
      <c r="AW27" s="99"/>
      <c r="AX27" s="99"/>
      <c r="AY27" s="99"/>
      <c r="AZ27" s="99"/>
      <c r="BA27" s="99"/>
      <c r="BB27" s="99"/>
      <c r="BC27" s="99"/>
      <c r="BD27" s="99"/>
      <c r="BE27" s="99"/>
      <c r="BF27" s="99"/>
      <c r="BG27" s="99"/>
      <c r="BH27" s="99"/>
      <c r="BI27" s="99"/>
      <c r="BJ27" s="99"/>
      <c r="BK27" s="99"/>
      <c r="BL27" s="99"/>
      <c r="BM27" s="99"/>
      <c r="BN27" s="99"/>
      <c r="BO27" s="99"/>
      <c r="BP27" s="99"/>
      <c r="BQ27" s="99"/>
      <c r="BR27" s="99"/>
      <c r="BS27" s="99"/>
      <c r="BT27" s="99"/>
      <c r="BU27" s="99"/>
      <c r="BV27" s="99"/>
      <c r="BW27" s="99"/>
      <c r="BX27" s="99"/>
      <c r="BY27" s="99"/>
      <c r="BZ27" s="99"/>
      <c r="CA27" s="99"/>
      <c r="CB27" s="99"/>
      <c r="CC27" s="99"/>
      <c r="CD27" s="185"/>
      <c r="CE27" s="99"/>
      <c r="CF27" s="100"/>
      <c r="CG27" s="99"/>
      <c r="CH27" s="99"/>
      <c r="CI27" s="99"/>
      <c r="CJ27" s="99"/>
      <c r="CK27" s="99"/>
      <c r="CL27" s="114"/>
      <c r="CM27" s="114"/>
      <c r="CP27" s="7"/>
      <c r="CS27" s="7"/>
      <c r="CY27" s="284"/>
      <c r="CZ27" s="7"/>
      <c r="DA27" s="7"/>
    </row>
    <row r="28" spans="1:105" s="20" customFormat="1" ht="37.5" hidden="1" customHeight="1">
      <c r="A28" s="215"/>
      <c r="B28" s="214"/>
      <c r="C28" s="114"/>
      <c r="D28" s="213"/>
      <c r="E28" s="213"/>
      <c r="F28" s="222"/>
      <c r="G28" s="99"/>
      <c r="H28" s="99"/>
      <c r="I28" s="99"/>
      <c r="J28" s="99"/>
      <c r="K28" s="99"/>
      <c r="L28" s="99"/>
      <c r="M28" s="99"/>
      <c r="N28" s="99"/>
      <c r="O28" s="99"/>
      <c r="P28" s="99"/>
      <c r="Q28" s="99"/>
      <c r="R28" s="99"/>
      <c r="S28" s="99"/>
      <c r="T28" s="99"/>
      <c r="U28" s="99"/>
      <c r="V28" s="99"/>
      <c r="W28" s="99"/>
      <c r="X28" s="99"/>
      <c r="Y28" s="99"/>
      <c r="Z28" s="99"/>
      <c r="AA28" s="99"/>
      <c r="AB28" s="99"/>
      <c r="AC28" s="99"/>
      <c r="AD28" s="99"/>
      <c r="AE28" s="99"/>
      <c r="AF28" s="99"/>
      <c r="AG28" s="99"/>
      <c r="AH28" s="99"/>
      <c r="AI28" s="99"/>
      <c r="AJ28" s="99"/>
      <c r="AK28" s="99"/>
      <c r="AL28" s="99"/>
      <c r="AM28" s="99"/>
      <c r="AN28" s="99"/>
      <c r="AO28" s="99"/>
      <c r="AP28" s="99"/>
      <c r="AQ28" s="99"/>
      <c r="AR28" s="99"/>
      <c r="AS28" s="99"/>
      <c r="AT28" s="99"/>
      <c r="AU28" s="99"/>
      <c r="AV28" s="99"/>
      <c r="AW28" s="99"/>
      <c r="AX28" s="99"/>
      <c r="AY28" s="99"/>
      <c r="AZ28" s="99"/>
      <c r="BA28" s="99"/>
      <c r="BB28" s="99"/>
      <c r="BC28" s="99"/>
      <c r="BD28" s="99"/>
      <c r="BE28" s="99"/>
      <c r="BF28" s="99"/>
      <c r="BG28" s="99"/>
      <c r="BH28" s="99"/>
      <c r="BI28" s="99"/>
      <c r="BJ28" s="99"/>
      <c r="BK28" s="99"/>
      <c r="BL28" s="99"/>
      <c r="BM28" s="99"/>
      <c r="BN28" s="99"/>
      <c r="BO28" s="99"/>
      <c r="BP28" s="99"/>
      <c r="BQ28" s="99"/>
      <c r="BR28" s="99"/>
      <c r="BS28" s="99"/>
      <c r="BT28" s="99"/>
      <c r="BU28" s="99"/>
      <c r="BV28" s="99"/>
      <c r="BW28" s="99"/>
      <c r="BX28" s="99"/>
      <c r="BY28" s="99"/>
      <c r="BZ28" s="99"/>
      <c r="CA28" s="99"/>
      <c r="CB28" s="99"/>
      <c r="CC28" s="99"/>
      <c r="CD28" s="185"/>
      <c r="CE28" s="99"/>
      <c r="CF28" s="100"/>
      <c r="CG28" s="99"/>
      <c r="CH28" s="99"/>
      <c r="CI28" s="99"/>
      <c r="CJ28" s="99"/>
      <c r="CK28" s="99"/>
      <c r="CL28" s="193"/>
      <c r="CM28" s="194"/>
      <c r="CN28" s="10"/>
      <c r="CP28" s="7"/>
      <c r="CS28" s="7"/>
      <c r="CY28" s="284"/>
      <c r="CZ28" s="7"/>
      <c r="DA28" s="7"/>
    </row>
    <row r="29" spans="1:105" s="310" customFormat="1" ht="148.9" hidden="1" customHeight="1">
      <c r="A29" s="216"/>
      <c r="B29" s="223"/>
      <c r="C29" s="216"/>
      <c r="D29" s="216"/>
      <c r="E29" s="216"/>
      <c r="F29" s="216"/>
      <c r="G29" s="220"/>
      <c r="H29" s="224"/>
      <c r="I29" s="259"/>
      <c r="J29" s="259"/>
      <c r="K29" s="259"/>
      <c r="L29" s="260"/>
      <c r="M29" s="261"/>
      <c r="N29" s="261"/>
      <c r="O29" s="260"/>
      <c r="P29" s="260"/>
      <c r="Q29" s="285"/>
      <c r="R29" s="285"/>
      <c r="S29" s="225"/>
      <c r="T29" s="225"/>
      <c r="U29" s="219"/>
      <c r="V29" s="219"/>
      <c r="W29" s="219"/>
      <c r="X29" s="219"/>
      <c r="Y29" s="219"/>
      <c r="Z29" s="219"/>
      <c r="AA29" s="219"/>
      <c r="AB29" s="219"/>
      <c r="AC29" s="219"/>
      <c r="AD29" s="219"/>
      <c r="AE29" s="219"/>
      <c r="AF29" s="219"/>
      <c r="AG29" s="219"/>
      <c r="AH29" s="219"/>
      <c r="AI29" s="219"/>
      <c r="AJ29" s="219"/>
      <c r="AK29" s="219"/>
      <c r="AL29" s="219"/>
      <c r="AM29" s="219"/>
      <c r="AN29" s="219"/>
      <c r="AO29" s="100"/>
      <c r="AP29" s="100"/>
      <c r="AQ29" s="100"/>
      <c r="AR29" s="100"/>
      <c r="AS29" s="100"/>
      <c r="AT29" s="100"/>
      <c r="AU29" s="100"/>
      <c r="AV29" s="100"/>
      <c r="AW29" s="100"/>
      <c r="AX29" s="100"/>
      <c r="AY29" s="100"/>
      <c r="AZ29" s="100"/>
      <c r="BA29" s="100"/>
      <c r="BB29" s="100"/>
      <c r="BC29" s="100"/>
      <c r="BD29" s="100"/>
      <c r="BE29" s="100"/>
      <c r="BF29" s="100"/>
      <c r="BG29" s="100"/>
      <c r="BH29" s="100"/>
      <c r="BI29" s="100"/>
      <c r="BJ29" s="100"/>
      <c r="BK29" s="100"/>
      <c r="BL29" s="100"/>
      <c r="BM29" s="100"/>
      <c r="BN29" s="100"/>
      <c r="BO29" s="100"/>
      <c r="BP29" s="100"/>
      <c r="BQ29" s="100"/>
      <c r="BR29" s="100"/>
      <c r="BS29" s="100"/>
      <c r="BT29" s="100"/>
      <c r="BU29" s="100"/>
      <c r="BV29" s="100"/>
      <c r="BW29" s="100"/>
      <c r="BX29" s="100"/>
      <c r="BY29" s="100"/>
      <c r="BZ29" s="100"/>
      <c r="CA29" s="100"/>
      <c r="CB29" s="100"/>
      <c r="CC29" s="100"/>
      <c r="CD29" s="185"/>
      <c r="CE29" s="100"/>
      <c r="CF29" s="100"/>
      <c r="CG29" s="100"/>
      <c r="CH29" s="100"/>
      <c r="CI29" s="100"/>
      <c r="CJ29" s="100"/>
      <c r="CK29" s="100"/>
      <c r="CL29" s="218"/>
      <c r="CM29" s="285"/>
      <c r="CN29" s="8"/>
      <c r="CO29" s="20"/>
      <c r="CP29" s="7"/>
      <c r="CQ29" s="18"/>
      <c r="CR29" s="20"/>
      <c r="CS29" s="7"/>
      <c r="CY29" s="311"/>
      <c r="CZ29" s="24"/>
      <c r="DA29" s="24"/>
    </row>
    <row r="30" spans="1:105" s="20" customFormat="1" ht="30.75" hidden="1" customHeight="1">
      <c r="A30" s="114" t="s">
        <v>64</v>
      </c>
      <c r="B30" s="214" t="s">
        <v>65</v>
      </c>
      <c r="C30" s="114"/>
      <c r="D30" s="213">
        <f>D31+D34</f>
        <v>0</v>
      </c>
      <c r="E30" s="213"/>
      <c r="F30" s="114"/>
      <c r="G30" s="99">
        <f>G31+G34</f>
        <v>0</v>
      </c>
      <c r="H30" s="99">
        <f t="shared" ref="H30:BS30" si="43">H31+H34</f>
        <v>0</v>
      </c>
      <c r="I30" s="99">
        <f t="shared" si="43"/>
        <v>0</v>
      </c>
      <c r="J30" s="99">
        <f t="shared" si="43"/>
        <v>0</v>
      </c>
      <c r="K30" s="99">
        <f t="shared" si="43"/>
        <v>0</v>
      </c>
      <c r="L30" s="99">
        <f t="shared" si="43"/>
        <v>0</v>
      </c>
      <c r="M30" s="99">
        <f t="shared" si="43"/>
        <v>0</v>
      </c>
      <c r="N30" s="99">
        <f t="shared" si="43"/>
        <v>0</v>
      </c>
      <c r="O30" s="99">
        <f t="shared" si="43"/>
        <v>0</v>
      </c>
      <c r="P30" s="99">
        <f t="shared" si="43"/>
        <v>0</v>
      </c>
      <c r="Q30" s="99">
        <f t="shared" si="43"/>
        <v>0</v>
      </c>
      <c r="R30" s="99">
        <f t="shared" si="43"/>
        <v>0</v>
      </c>
      <c r="S30" s="99">
        <f t="shared" si="43"/>
        <v>0</v>
      </c>
      <c r="T30" s="99">
        <f t="shared" si="43"/>
        <v>0</v>
      </c>
      <c r="U30" s="99">
        <f t="shared" si="43"/>
        <v>0</v>
      </c>
      <c r="V30" s="99">
        <f t="shared" si="43"/>
        <v>0</v>
      </c>
      <c r="W30" s="99">
        <f t="shared" si="43"/>
        <v>0</v>
      </c>
      <c r="X30" s="99">
        <f t="shared" si="43"/>
        <v>0</v>
      </c>
      <c r="Y30" s="99">
        <f t="shared" si="43"/>
        <v>0</v>
      </c>
      <c r="Z30" s="99">
        <f t="shared" si="43"/>
        <v>0</v>
      </c>
      <c r="AA30" s="99">
        <f t="shared" si="43"/>
        <v>0</v>
      </c>
      <c r="AB30" s="99">
        <f t="shared" si="43"/>
        <v>0</v>
      </c>
      <c r="AC30" s="99">
        <f t="shared" si="43"/>
        <v>0</v>
      </c>
      <c r="AD30" s="99">
        <f t="shared" si="43"/>
        <v>0</v>
      </c>
      <c r="AE30" s="99">
        <f t="shared" si="43"/>
        <v>0</v>
      </c>
      <c r="AF30" s="99">
        <f t="shared" si="43"/>
        <v>0</v>
      </c>
      <c r="AG30" s="99">
        <f t="shared" si="43"/>
        <v>0</v>
      </c>
      <c r="AH30" s="99">
        <f t="shared" si="43"/>
        <v>0</v>
      </c>
      <c r="AI30" s="99">
        <f t="shared" si="43"/>
        <v>0</v>
      </c>
      <c r="AJ30" s="99">
        <f t="shared" si="43"/>
        <v>0</v>
      </c>
      <c r="AK30" s="99">
        <f t="shared" si="43"/>
        <v>0</v>
      </c>
      <c r="AL30" s="99">
        <f t="shared" si="43"/>
        <v>0</v>
      </c>
      <c r="AM30" s="99">
        <f t="shared" si="43"/>
        <v>0</v>
      </c>
      <c r="AN30" s="99">
        <f t="shared" si="43"/>
        <v>0</v>
      </c>
      <c r="AO30" s="99">
        <f t="shared" si="43"/>
        <v>0</v>
      </c>
      <c r="AP30" s="99">
        <f t="shared" si="43"/>
        <v>0</v>
      </c>
      <c r="AQ30" s="99">
        <f t="shared" si="43"/>
        <v>0</v>
      </c>
      <c r="AR30" s="99">
        <f t="shared" si="43"/>
        <v>0</v>
      </c>
      <c r="AS30" s="99">
        <f t="shared" si="43"/>
        <v>0</v>
      </c>
      <c r="AT30" s="99">
        <f t="shared" si="43"/>
        <v>0</v>
      </c>
      <c r="AU30" s="99">
        <f t="shared" si="43"/>
        <v>0</v>
      </c>
      <c r="AV30" s="99">
        <f t="shared" si="43"/>
        <v>0</v>
      </c>
      <c r="AW30" s="99">
        <f t="shared" si="43"/>
        <v>0</v>
      </c>
      <c r="AX30" s="99">
        <f t="shared" si="43"/>
        <v>0</v>
      </c>
      <c r="AY30" s="99">
        <f t="shared" si="43"/>
        <v>0</v>
      </c>
      <c r="AZ30" s="99">
        <f t="shared" si="43"/>
        <v>0</v>
      </c>
      <c r="BA30" s="99">
        <f t="shared" si="43"/>
        <v>0</v>
      </c>
      <c r="BB30" s="99">
        <f t="shared" si="43"/>
        <v>0</v>
      </c>
      <c r="BC30" s="99">
        <f t="shared" si="43"/>
        <v>0</v>
      </c>
      <c r="BD30" s="99">
        <f t="shared" si="43"/>
        <v>0</v>
      </c>
      <c r="BE30" s="99">
        <f t="shared" si="43"/>
        <v>0</v>
      </c>
      <c r="BF30" s="99">
        <f t="shared" si="43"/>
        <v>0</v>
      </c>
      <c r="BG30" s="99">
        <f t="shared" si="43"/>
        <v>0</v>
      </c>
      <c r="BH30" s="99">
        <f t="shared" si="43"/>
        <v>0</v>
      </c>
      <c r="BI30" s="99">
        <f t="shared" si="43"/>
        <v>0</v>
      </c>
      <c r="BJ30" s="99">
        <f t="shared" si="43"/>
        <v>0</v>
      </c>
      <c r="BK30" s="99">
        <f t="shared" si="43"/>
        <v>0</v>
      </c>
      <c r="BL30" s="99">
        <f t="shared" si="43"/>
        <v>0</v>
      </c>
      <c r="BM30" s="99">
        <f t="shared" si="43"/>
        <v>0</v>
      </c>
      <c r="BN30" s="99">
        <f t="shared" si="43"/>
        <v>0</v>
      </c>
      <c r="BO30" s="99">
        <f t="shared" si="43"/>
        <v>0</v>
      </c>
      <c r="BP30" s="99">
        <f t="shared" si="43"/>
        <v>0</v>
      </c>
      <c r="BQ30" s="99">
        <f t="shared" si="43"/>
        <v>0</v>
      </c>
      <c r="BR30" s="99">
        <f t="shared" si="43"/>
        <v>0</v>
      </c>
      <c r="BS30" s="99">
        <f t="shared" si="43"/>
        <v>0</v>
      </c>
      <c r="BT30" s="99">
        <f t="shared" ref="BT30:CJ30" si="44">BT31+BT34</f>
        <v>0</v>
      </c>
      <c r="BU30" s="99">
        <f t="shared" si="44"/>
        <v>0</v>
      </c>
      <c r="BV30" s="99">
        <f t="shared" si="44"/>
        <v>0</v>
      </c>
      <c r="BW30" s="99">
        <f t="shared" si="44"/>
        <v>0</v>
      </c>
      <c r="BX30" s="99">
        <f t="shared" si="44"/>
        <v>0</v>
      </c>
      <c r="BY30" s="99">
        <f t="shared" si="44"/>
        <v>0</v>
      </c>
      <c r="BZ30" s="99">
        <f t="shared" si="44"/>
        <v>0</v>
      </c>
      <c r="CA30" s="99">
        <f t="shared" si="44"/>
        <v>0</v>
      </c>
      <c r="CB30" s="99">
        <f t="shared" si="44"/>
        <v>0</v>
      </c>
      <c r="CC30" s="99">
        <f t="shared" si="44"/>
        <v>0</v>
      </c>
      <c r="CD30" s="99">
        <f t="shared" si="44"/>
        <v>0</v>
      </c>
      <c r="CE30" s="99">
        <f t="shared" si="44"/>
        <v>0</v>
      </c>
      <c r="CF30" s="99">
        <f t="shared" si="44"/>
        <v>0</v>
      </c>
      <c r="CG30" s="99">
        <f t="shared" si="44"/>
        <v>0</v>
      </c>
      <c r="CH30" s="99">
        <f t="shared" si="44"/>
        <v>0</v>
      </c>
      <c r="CI30" s="99">
        <f t="shared" si="44"/>
        <v>0</v>
      </c>
      <c r="CJ30" s="99">
        <f t="shared" si="44"/>
        <v>0</v>
      </c>
      <c r="CK30" s="99"/>
      <c r="CL30" s="114"/>
      <c r="CM30" s="114"/>
      <c r="CP30" s="7">
        <f t="shared" si="5"/>
        <v>0</v>
      </c>
      <c r="CS30" s="7">
        <v>0</v>
      </c>
      <c r="CY30" s="284"/>
      <c r="CZ30" s="7">
        <f t="shared" ref="CZ30:CZ38" si="45">AJ30-BD30</f>
        <v>0</v>
      </c>
      <c r="DA30" s="7">
        <f t="shared" si="9"/>
        <v>0</v>
      </c>
    </row>
    <row r="31" spans="1:105" s="20" customFormat="1" ht="41.65" hidden="1" customHeight="1">
      <c r="A31" s="215" t="s">
        <v>37</v>
      </c>
      <c r="B31" s="214" t="s">
        <v>524</v>
      </c>
      <c r="C31" s="114"/>
      <c r="D31" s="213">
        <f>A33</f>
        <v>0</v>
      </c>
      <c r="E31" s="213"/>
      <c r="F31" s="225"/>
      <c r="G31" s="99">
        <f>SUM(G32:G33)</f>
        <v>0</v>
      </c>
      <c r="H31" s="99">
        <f t="shared" ref="H31:BS31" si="46">SUM(H32:H33)</f>
        <v>0</v>
      </c>
      <c r="I31" s="99">
        <f t="shared" si="46"/>
        <v>0</v>
      </c>
      <c r="J31" s="99">
        <f t="shared" si="46"/>
        <v>0</v>
      </c>
      <c r="K31" s="99">
        <f t="shared" si="46"/>
        <v>0</v>
      </c>
      <c r="L31" s="99">
        <f t="shared" si="46"/>
        <v>0</v>
      </c>
      <c r="M31" s="99">
        <f t="shared" si="46"/>
        <v>0</v>
      </c>
      <c r="N31" s="99">
        <f t="shared" si="46"/>
        <v>0</v>
      </c>
      <c r="O31" s="99">
        <f t="shared" si="46"/>
        <v>0</v>
      </c>
      <c r="P31" s="99">
        <f t="shared" si="46"/>
        <v>0</v>
      </c>
      <c r="Q31" s="99">
        <f t="shared" si="46"/>
        <v>0</v>
      </c>
      <c r="R31" s="99">
        <f t="shared" si="46"/>
        <v>0</v>
      </c>
      <c r="S31" s="99">
        <f t="shared" si="46"/>
        <v>0</v>
      </c>
      <c r="T31" s="99">
        <f t="shared" si="46"/>
        <v>0</v>
      </c>
      <c r="U31" s="99">
        <f t="shared" si="46"/>
        <v>0</v>
      </c>
      <c r="V31" s="99">
        <f t="shared" si="46"/>
        <v>0</v>
      </c>
      <c r="W31" s="99">
        <f t="shared" si="46"/>
        <v>0</v>
      </c>
      <c r="X31" s="99">
        <f t="shared" si="46"/>
        <v>0</v>
      </c>
      <c r="Y31" s="99">
        <f t="shared" si="46"/>
        <v>0</v>
      </c>
      <c r="Z31" s="99">
        <f t="shared" si="46"/>
        <v>0</v>
      </c>
      <c r="AA31" s="99">
        <f t="shared" si="46"/>
        <v>0</v>
      </c>
      <c r="AB31" s="99">
        <f t="shared" si="46"/>
        <v>0</v>
      </c>
      <c r="AC31" s="99">
        <f t="shared" si="46"/>
        <v>0</v>
      </c>
      <c r="AD31" s="99">
        <f t="shared" si="46"/>
        <v>0</v>
      </c>
      <c r="AE31" s="99">
        <f t="shared" si="46"/>
        <v>0</v>
      </c>
      <c r="AF31" s="99">
        <f t="shared" si="46"/>
        <v>0</v>
      </c>
      <c r="AG31" s="99">
        <f t="shared" si="46"/>
        <v>0</v>
      </c>
      <c r="AH31" s="99">
        <f t="shared" si="46"/>
        <v>0</v>
      </c>
      <c r="AI31" s="99">
        <f t="shared" si="46"/>
        <v>0</v>
      </c>
      <c r="AJ31" s="99">
        <f t="shared" si="46"/>
        <v>0</v>
      </c>
      <c r="AK31" s="99">
        <f t="shared" si="46"/>
        <v>0</v>
      </c>
      <c r="AL31" s="99">
        <f t="shared" si="46"/>
        <v>0</v>
      </c>
      <c r="AM31" s="99">
        <f t="shared" si="46"/>
        <v>0</v>
      </c>
      <c r="AN31" s="99">
        <f t="shared" si="46"/>
        <v>0</v>
      </c>
      <c r="AO31" s="99">
        <f t="shared" si="46"/>
        <v>0</v>
      </c>
      <c r="AP31" s="99">
        <f t="shared" si="46"/>
        <v>0</v>
      </c>
      <c r="AQ31" s="99">
        <f t="shared" si="46"/>
        <v>0</v>
      </c>
      <c r="AR31" s="99">
        <f t="shared" si="46"/>
        <v>0</v>
      </c>
      <c r="AS31" s="99">
        <f t="shared" si="46"/>
        <v>0</v>
      </c>
      <c r="AT31" s="99">
        <f t="shared" si="46"/>
        <v>0</v>
      </c>
      <c r="AU31" s="99">
        <f t="shared" si="46"/>
        <v>0</v>
      </c>
      <c r="AV31" s="99">
        <f t="shared" si="46"/>
        <v>0</v>
      </c>
      <c r="AW31" s="99">
        <f t="shared" si="46"/>
        <v>0</v>
      </c>
      <c r="AX31" s="99">
        <f t="shared" si="46"/>
        <v>0</v>
      </c>
      <c r="AY31" s="99">
        <f t="shared" si="46"/>
        <v>0</v>
      </c>
      <c r="AZ31" s="99">
        <f t="shared" si="46"/>
        <v>0</v>
      </c>
      <c r="BA31" s="99">
        <f t="shared" si="46"/>
        <v>0</v>
      </c>
      <c r="BB31" s="99">
        <f t="shared" si="46"/>
        <v>0</v>
      </c>
      <c r="BC31" s="99">
        <f t="shared" si="46"/>
        <v>0</v>
      </c>
      <c r="BD31" s="99">
        <f t="shared" si="46"/>
        <v>0</v>
      </c>
      <c r="BE31" s="99">
        <f t="shared" si="46"/>
        <v>0</v>
      </c>
      <c r="BF31" s="99">
        <f t="shared" si="46"/>
        <v>0</v>
      </c>
      <c r="BG31" s="99">
        <f t="shared" si="46"/>
        <v>0</v>
      </c>
      <c r="BH31" s="99">
        <f t="shared" si="46"/>
        <v>0</v>
      </c>
      <c r="BI31" s="99">
        <f t="shared" si="46"/>
        <v>0</v>
      </c>
      <c r="BJ31" s="99">
        <f t="shared" si="46"/>
        <v>0</v>
      </c>
      <c r="BK31" s="99">
        <f t="shared" si="46"/>
        <v>0</v>
      </c>
      <c r="BL31" s="99">
        <f t="shared" si="46"/>
        <v>0</v>
      </c>
      <c r="BM31" s="99">
        <f t="shared" si="46"/>
        <v>0</v>
      </c>
      <c r="BN31" s="99">
        <f t="shared" si="46"/>
        <v>0</v>
      </c>
      <c r="BO31" s="99">
        <f t="shared" si="46"/>
        <v>0</v>
      </c>
      <c r="BP31" s="99">
        <f t="shared" si="46"/>
        <v>0</v>
      </c>
      <c r="BQ31" s="99">
        <f t="shared" si="46"/>
        <v>0</v>
      </c>
      <c r="BR31" s="99">
        <f t="shared" si="46"/>
        <v>0</v>
      </c>
      <c r="BS31" s="99">
        <f t="shared" si="46"/>
        <v>0</v>
      </c>
      <c r="BT31" s="99">
        <f t="shared" ref="BT31:CJ31" si="47">SUM(BT32:BT33)</f>
        <v>0</v>
      </c>
      <c r="BU31" s="99">
        <f t="shared" si="47"/>
        <v>0</v>
      </c>
      <c r="BV31" s="99">
        <f t="shared" si="47"/>
        <v>0</v>
      </c>
      <c r="BW31" s="99">
        <f t="shared" si="47"/>
        <v>0</v>
      </c>
      <c r="BX31" s="99">
        <f t="shared" si="47"/>
        <v>0</v>
      </c>
      <c r="BY31" s="99">
        <f t="shared" si="47"/>
        <v>0</v>
      </c>
      <c r="BZ31" s="99">
        <f t="shared" si="47"/>
        <v>0</v>
      </c>
      <c r="CA31" s="99">
        <f t="shared" si="47"/>
        <v>0</v>
      </c>
      <c r="CB31" s="99">
        <f t="shared" si="47"/>
        <v>0</v>
      </c>
      <c r="CC31" s="99">
        <f t="shared" si="47"/>
        <v>0</v>
      </c>
      <c r="CD31" s="99">
        <f t="shared" si="47"/>
        <v>0</v>
      </c>
      <c r="CE31" s="99">
        <f t="shared" si="47"/>
        <v>0</v>
      </c>
      <c r="CF31" s="99">
        <f t="shared" si="47"/>
        <v>0</v>
      </c>
      <c r="CG31" s="99">
        <f t="shared" si="47"/>
        <v>0</v>
      </c>
      <c r="CH31" s="99">
        <f t="shared" si="47"/>
        <v>0</v>
      </c>
      <c r="CI31" s="99">
        <f t="shared" si="47"/>
        <v>0</v>
      </c>
      <c r="CJ31" s="99">
        <f t="shared" si="47"/>
        <v>0</v>
      </c>
      <c r="CK31" s="99"/>
      <c r="CL31" s="193"/>
      <c r="CM31" s="194"/>
      <c r="CN31" s="10"/>
      <c r="CP31" s="7">
        <f t="shared" si="5"/>
        <v>0</v>
      </c>
      <c r="CS31" s="7">
        <v>0</v>
      </c>
      <c r="CY31" s="284"/>
      <c r="CZ31" s="7">
        <f t="shared" si="45"/>
        <v>0</v>
      </c>
      <c r="DA31" s="7">
        <f t="shared" si="9"/>
        <v>0</v>
      </c>
    </row>
    <row r="32" spans="1:105" s="317" customFormat="1" ht="125.1" hidden="1" customHeight="1">
      <c r="A32" s="216"/>
      <c r="B32" s="196"/>
      <c r="C32" s="216"/>
      <c r="D32" s="216"/>
      <c r="E32" s="216"/>
      <c r="F32" s="216"/>
      <c r="G32" s="99"/>
      <c r="H32" s="99"/>
      <c r="I32" s="100"/>
      <c r="J32" s="100"/>
      <c r="K32" s="100"/>
      <c r="L32" s="100"/>
      <c r="M32" s="100"/>
      <c r="N32" s="100"/>
      <c r="O32" s="100"/>
      <c r="P32" s="100"/>
      <c r="Q32" s="100"/>
      <c r="R32" s="100"/>
      <c r="S32" s="100"/>
      <c r="T32" s="100"/>
      <c r="U32" s="100"/>
      <c r="V32" s="100"/>
      <c r="W32" s="100"/>
      <c r="X32" s="100"/>
      <c r="Y32" s="100"/>
      <c r="Z32" s="100"/>
      <c r="AA32" s="100"/>
      <c r="AB32" s="100"/>
      <c r="AC32" s="100"/>
      <c r="AD32" s="100"/>
      <c r="AE32" s="100"/>
      <c r="AF32" s="100"/>
      <c r="AG32" s="100"/>
      <c r="AH32" s="100"/>
      <c r="AI32" s="100"/>
      <c r="AJ32" s="100"/>
      <c r="AK32" s="100"/>
      <c r="AL32" s="100"/>
      <c r="AM32" s="100"/>
      <c r="AN32" s="100"/>
      <c r="AO32" s="100"/>
      <c r="AP32" s="100"/>
      <c r="AQ32" s="100"/>
      <c r="AR32" s="100"/>
      <c r="AS32" s="100"/>
      <c r="AT32" s="100"/>
      <c r="AU32" s="100"/>
      <c r="AV32" s="100"/>
      <c r="AW32" s="100"/>
      <c r="AX32" s="100"/>
      <c r="AY32" s="100"/>
      <c r="AZ32" s="100"/>
      <c r="BA32" s="100"/>
      <c r="BB32" s="100"/>
      <c r="BC32" s="100"/>
      <c r="BD32" s="100"/>
      <c r="BE32" s="100"/>
      <c r="BF32" s="100"/>
      <c r="BG32" s="100"/>
      <c r="BH32" s="100"/>
      <c r="BI32" s="100"/>
      <c r="BJ32" s="100"/>
      <c r="BK32" s="100"/>
      <c r="BL32" s="100"/>
      <c r="BM32" s="100"/>
      <c r="BN32" s="100"/>
      <c r="BO32" s="100"/>
      <c r="BP32" s="100"/>
      <c r="BQ32" s="100"/>
      <c r="BR32" s="100"/>
      <c r="BS32" s="100"/>
      <c r="BT32" s="100"/>
      <c r="BU32" s="100"/>
      <c r="BV32" s="100"/>
      <c r="BW32" s="100"/>
      <c r="BX32" s="100"/>
      <c r="BY32" s="100"/>
      <c r="BZ32" s="100"/>
      <c r="CA32" s="100"/>
      <c r="CB32" s="100"/>
      <c r="CC32" s="100"/>
      <c r="CD32" s="185"/>
      <c r="CE32" s="100"/>
      <c r="CF32" s="100"/>
      <c r="CG32" s="100"/>
      <c r="CH32" s="100"/>
      <c r="CI32" s="100"/>
      <c r="CJ32" s="100"/>
      <c r="CK32" s="100"/>
      <c r="CL32" s="191"/>
      <c r="CM32" s="242"/>
      <c r="CN32" s="290"/>
      <c r="CO32" s="290"/>
      <c r="CP32" s="7"/>
      <c r="CQ32" s="290"/>
      <c r="CR32" s="290"/>
      <c r="CS32" s="7"/>
      <c r="CY32" s="322"/>
      <c r="CZ32" s="24"/>
      <c r="DA32" s="24"/>
    </row>
    <row r="33" spans="1:105" s="290" customFormat="1" ht="228.4" hidden="1" customHeight="1">
      <c r="A33" s="216"/>
      <c r="B33" s="217"/>
      <c r="C33" s="216"/>
      <c r="D33" s="216"/>
      <c r="E33" s="216"/>
      <c r="F33" s="216"/>
      <c r="G33" s="100"/>
      <c r="H33" s="100"/>
      <c r="I33" s="100"/>
      <c r="J33" s="100"/>
      <c r="K33" s="100"/>
      <c r="L33" s="100"/>
      <c r="M33" s="100"/>
      <c r="N33" s="100"/>
      <c r="O33" s="100"/>
      <c r="P33" s="100"/>
      <c r="Q33" s="100"/>
      <c r="R33" s="100"/>
      <c r="S33" s="100"/>
      <c r="T33" s="100"/>
      <c r="U33" s="100"/>
      <c r="V33" s="100"/>
      <c r="W33" s="100"/>
      <c r="X33" s="100"/>
      <c r="Y33" s="100"/>
      <c r="Z33" s="100"/>
      <c r="AA33" s="100"/>
      <c r="AB33" s="100"/>
      <c r="AC33" s="100"/>
      <c r="AD33" s="100"/>
      <c r="AE33" s="100"/>
      <c r="AF33" s="100"/>
      <c r="AG33" s="100"/>
      <c r="AH33" s="100"/>
      <c r="AI33" s="100"/>
      <c r="AJ33" s="100"/>
      <c r="AK33" s="100"/>
      <c r="AL33" s="100"/>
      <c r="AM33" s="100"/>
      <c r="AN33" s="100"/>
      <c r="AO33" s="100"/>
      <c r="AP33" s="100"/>
      <c r="AQ33" s="100"/>
      <c r="AR33" s="100"/>
      <c r="AS33" s="100"/>
      <c r="AT33" s="100"/>
      <c r="AU33" s="100"/>
      <c r="AV33" s="100"/>
      <c r="AW33" s="100"/>
      <c r="AX33" s="100"/>
      <c r="AY33" s="100"/>
      <c r="AZ33" s="100"/>
      <c r="BA33" s="100"/>
      <c r="BB33" s="100"/>
      <c r="BC33" s="100"/>
      <c r="BD33" s="100"/>
      <c r="BE33" s="100"/>
      <c r="BF33" s="100"/>
      <c r="BG33" s="100"/>
      <c r="BH33" s="100"/>
      <c r="BI33" s="100"/>
      <c r="BJ33" s="100"/>
      <c r="BK33" s="100"/>
      <c r="BL33" s="100"/>
      <c r="BM33" s="100"/>
      <c r="BN33" s="100"/>
      <c r="BO33" s="100"/>
      <c r="BP33" s="100"/>
      <c r="BQ33" s="100"/>
      <c r="BR33" s="100"/>
      <c r="BS33" s="100"/>
      <c r="BT33" s="100"/>
      <c r="BU33" s="100"/>
      <c r="BV33" s="100"/>
      <c r="BW33" s="100"/>
      <c r="BX33" s="100"/>
      <c r="BY33" s="100"/>
      <c r="BZ33" s="100"/>
      <c r="CA33" s="100"/>
      <c r="CB33" s="100"/>
      <c r="CC33" s="100"/>
      <c r="CD33" s="185"/>
      <c r="CE33" s="100"/>
      <c r="CF33" s="100"/>
      <c r="CG33" s="100"/>
      <c r="CH33" s="100"/>
      <c r="CI33" s="100"/>
      <c r="CJ33" s="100"/>
      <c r="CK33" s="100"/>
      <c r="CL33" s="191"/>
      <c r="CM33" s="242"/>
      <c r="CP33" s="7"/>
      <c r="CS33" s="7"/>
      <c r="CY33" s="293"/>
      <c r="CZ33" s="7"/>
      <c r="DA33" s="7"/>
    </row>
    <row r="34" spans="1:105" s="20" customFormat="1" ht="30.75" hidden="1" customHeight="1">
      <c r="A34" s="114" t="s">
        <v>45</v>
      </c>
      <c r="B34" s="214" t="s">
        <v>46</v>
      </c>
      <c r="C34" s="114"/>
      <c r="D34" s="213">
        <f>A36</f>
        <v>0</v>
      </c>
      <c r="E34" s="213"/>
      <c r="F34" s="225"/>
      <c r="G34" s="99">
        <f t="shared" ref="G34:BJ34" si="48">SUM(G35:G36)</f>
        <v>0</v>
      </c>
      <c r="H34" s="99">
        <f t="shared" si="48"/>
        <v>0</v>
      </c>
      <c r="I34" s="99">
        <f t="shared" si="48"/>
        <v>0</v>
      </c>
      <c r="J34" s="99">
        <f t="shared" si="48"/>
        <v>0</v>
      </c>
      <c r="K34" s="99">
        <f t="shared" si="48"/>
        <v>0</v>
      </c>
      <c r="L34" s="99">
        <f t="shared" si="48"/>
        <v>0</v>
      </c>
      <c r="M34" s="99">
        <f t="shared" si="48"/>
        <v>0</v>
      </c>
      <c r="N34" s="99">
        <f t="shared" si="48"/>
        <v>0</v>
      </c>
      <c r="O34" s="99">
        <f t="shared" si="48"/>
        <v>0</v>
      </c>
      <c r="P34" s="99">
        <f t="shared" si="48"/>
        <v>0</v>
      </c>
      <c r="Q34" s="99">
        <f t="shared" si="48"/>
        <v>0</v>
      </c>
      <c r="R34" s="99">
        <f t="shared" si="48"/>
        <v>0</v>
      </c>
      <c r="S34" s="99">
        <f t="shared" si="48"/>
        <v>0</v>
      </c>
      <c r="T34" s="99">
        <f t="shared" si="48"/>
        <v>0</v>
      </c>
      <c r="U34" s="99">
        <f t="shared" si="48"/>
        <v>0</v>
      </c>
      <c r="V34" s="99">
        <f t="shared" si="48"/>
        <v>0</v>
      </c>
      <c r="W34" s="99">
        <f t="shared" si="48"/>
        <v>0</v>
      </c>
      <c r="X34" s="99">
        <f t="shared" si="48"/>
        <v>0</v>
      </c>
      <c r="Y34" s="99">
        <f t="shared" si="48"/>
        <v>0</v>
      </c>
      <c r="Z34" s="99">
        <f t="shared" si="48"/>
        <v>0</v>
      </c>
      <c r="AA34" s="99">
        <f t="shared" si="48"/>
        <v>0</v>
      </c>
      <c r="AB34" s="99">
        <f t="shared" si="48"/>
        <v>0</v>
      </c>
      <c r="AC34" s="99">
        <f t="shared" si="48"/>
        <v>0</v>
      </c>
      <c r="AD34" s="99">
        <f t="shared" si="48"/>
        <v>0</v>
      </c>
      <c r="AE34" s="99">
        <f t="shared" si="48"/>
        <v>0</v>
      </c>
      <c r="AF34" s="99">
        <f t="shared" si="48"/>
        <v>0</v>
      </c>
      <c r="AG34" s="99">
        <f t="shared" si="48"/>
        <v>0</v>
      </c>
      <c r="AH34" s="99">
        <f t="shared" si="48"/>
        <v>0</v>
      </c>
      <c r="AI34" s="99">
        <f t="shared" si="48"/>
        <v>0</v>
      </c>
      <c r="AJ34" s="99">
        <f t="shared" si="48"/>
        <v>0</v>
      </c>
      <c r="AK34" s="99">
        <f t="shared" si="48"/>
        <v>0</v>
      </c>
      <c r="AL34" s="99">
        <f t="shared" si="48"/>
        <v>0</v>
      </c>
      <c r="AM34" s="99">
        <f t="shared" si="48"/>
        <v>0</v>
      </c>
      <c r="AN34" s="99">
        <f t="shared" si="48"/>
        <v>0</v>
      </c>
      <c r="AO34" s="99">
        <f t="shared" si="48"/>
        <v>0</v>
      </c>
      <c r="AP34" s="99">
        <f t="shared" si="48"/>
        <v>0</v>
      </c>
      <c r="AQ34" s="99">
        <f t="shared" si="48"/>
        <v>0</v>
      </c>
      <c r="AR34" s="99">
        <f t="shared" si="48"/>
        <v>0</v>
      </c>
      <c r="AS34" s="99">
        <f t="shared" si="48"/>
        <v>0</v>
      </c>
      <c r="AT34" s="99">
        <f t="shared" si="48"/>
        <v>0</v>
      </c>
      <c r="AU34" s="99">
        <f t="shared" si="48"/>
        <v>0</v>
      </c>
      <c r="AV34" s="99">
        <f t="shared" si="48"/>
        <v>0</v>
      </c>
      <c r="AW34" s="99">
        <f t="shared" si="48"/>
        <v>0</v>
      </c>
      <c r="AX34" s="99">
        <f t="shared" si="48"/>
        <v>0</v>
      </c>
      <c r="AY34" s="99">
        <f t="shared" si="48"/>
        <v>0</v>
      </c>
      <c r="AZ34" s="99">
        <f t="shared" si="48"/>
        <v>0</v>
      </c>
      <c r="BA34" s="99">
        <f t="shared" si="48"/>
        <v>0</v>
      </c>
      <c r="BB34" s="99">
        <f t="shared" si="48"/>
        <v>0</v>
      </c>
      <c r="BC34" s="99">
        <f t="shared" si="48"/>
        <v>0</v>
      </c>
      <c r="BD34" s="99">
        <f t="shared" si="48"/>
        <v>0</v>
      </c>
      <c r="BE34" s="99">
        <f t="shared" si="48"/>
        <v>0</v>
      </c>
      <c r="BF34" s="99">
        <f t="shared" si="48"/>
        <v>0</v>
      </c>
      <c r="BG34" s="99">
        <f t="shared" si="48"/>
        <v>0</v>
      </c>
      <c r="BH34" s="99">
        <f t="shared" si="48"/>
        <v>0</v>
      </c>
      <c r="BI34" s="99">
        <f>SUM(BI35:BI36)</f>
        <v>0</v>
      </c>
      <c r="BJ34" s="99">
        <f t="shared" si="48"/>
        <v>0</v>
      </c>
      <c r="BK34" s="99">
        <f>SUM(BK35:BK36)</f>
        <v>0</v>
      </c>
      <c r="BL34" s="99">
        <f t="shared" ref="BL34:BQ34" si="49">SUM(BL35:BL36)</f>
        <v>0</v>
      </c>
      <c r="BM34" s="99">
        <f t="shared" si="49"/>
        <v>0</v>
      </c>
      <c r="BN34" s="99">
        <f t="shared" si="49"/>
        <v>0</v>
      </c>
      <c r="BO34" s="99">
        <f t="shared" si="49"/>
        <v>0</v>
      </c>
      <c r="BP34" s="99">
        <f t="shared" si="49"/>
        <v>0</v>
      </c>
      <c r="BQ34" s="99">
        <f t="shared" si="49"/>
        <v>0</v>
      </c>
      <c r="BR34" s="99">
        <f>SUM(BR35:BR36)</f>
        <v>0</v>
      </c>
      <c r="BS34" s="99">
        <f t="shared" ref="BS34:CJ34" si="50">SUM(BS35:BS36)</f>
        <v>0</v>
      </c>
      <c r="BT34" s="99">
        <f t="shared" si="50"/>
        <v>0</v>
      </c>
      <c r="BU34" s="99">
        <f t="shared" si="50"/>
        <v>0</v>
      </c>
      <c r="BV34" s="99">
        <f t="shared" si="50"/>
        <v>0</v>
      </c>
      <c r="BW34" s="99">
        <f t="shared" si="50"/>
        <v>0</v>
      </c>
      <c r="BX34" s="99">
        <f t="shared" si="50"/>
        <v>0</v>
      </c>
      <c r="BY34" s="99">
        <f t="shared" si="50"/>
        <v>0</v>
      </c>
      <c r="BZ34" s="99">
        <f t="shared" si="50"/>
        <v>0</v>
      </c>
      <c r="CA34" s="99">
        <f t="shared" si="50"/>
        <v>0</v>
      </c>
      <c r="CB34" s="99">
        <f t="shared" si="50"/>
        <v>0</v>
      </c>
      <c r="CC34" s="99">
        <f t="shared" si="50"/>
        <v>0</v>
      </c>
      <c r="CD34" s="185">
        <f t="shared" si="8"/>
        <v>0</v>
      </c>
      <c r="CE34" s="99">
        <f t="shared" ref="CE34:CF34" si="51">SUM(CE35:CE36)</f>
        <v>0</v>
      </c>
      <c r="CF34" s="99">
        <f t="shared" si="51"/>
        <v>0</v>
      </c>
      <c r="CG34" s="99">
        <f t="shared" si="50"/>
        <v>0</v>
      </c>
      <c r="CH34" s="99">
        <f t="shared" si="50"/>
        <v>0</v>
      </c>
      <c r="CI34" s="99">
        <f t="shared" si="50"/>
        <v>0</v>
      </c>
      <c r="CJ34" s="99">
        <f t="shared" si="50"/>
        <v>0</v>
      </c>
      <c r="CK34" s="99"/>
      <c r="CL34" s="193"/>
      <c r="CM34" s="194"/>
      <c r="CN34" s="10"/>
      <c r="CP34" s="7">
        <f t="shared" si="5"/>
        <v>0</v>
      </c>
      <c r="CS34" s="7">
        <v>0</v>
      </c>
      <c r="CY34" s="284"/>
      <c r="CZ34" s="7">
        <f t="shared" si="45"/>
        <v>0</v>
      </c>
      <c r="DA34" s="7">
        <f t="shared" si="9"/>
        <v>0</v>
      </c>
    </row>
    <row r="35" spans="1:105" s="310" customFormat="1" ht="133.5" hidden="1" customHeight="1">
      <c r="A35" s="216"/>
      <c r="B35" s="196"/>
      <c r="C35" s="216"/>
      <c r="D35" s="216"/>
      <c r="E35" s="216"/>
      <c r="F35" s="219"/>
      <c r="G35" s="218"/>
      <c r="H35" s="226"/>
      <c r="I35" s="259"/>
      <c r="J35" s="259"/>
      <c r="K35" s="259"/>
      <c r="L35" s="260"/>
      <c r="M35" s="261"/>
      <c r="N35" s="261"/>
      <c r="O35" s="260"/>
      <c r="P35" s="260"/>
      <c r="Q35" s="226"/>
      <c r="R35" s="226"/>
      <c r="S35" s="225"/>
      <c r="T35" s="225"/>
      <c r="U35" s="219"/>
      <c r="V35" s="219"/>
      <c r="W35" s="219"/>
      <c r="X35" s="219"/>
      <c r="Y35" s="219"/>
      <c r="Z35" s="219"/>
      <c r="AA35" s="219"/>
      <c r="AB35" s="219"/>
      <c r="AC35" s="219"/>
      <c r="AD35" s="219"/>
      <c r="AE35" s="219"/>
      <c r="AF35" s="219"/>
      <c r="AG35" s="219"/>
      <c r="AH35" s="219"/>
      <c r="AI35" s="219"/>
      <c r="AJ35" s="219"/>
      <c r="AK35" s="219"/>
      <c r="AL35" s="219"/>
      <c r="AM35" s="219"/>
      <c r="AN35" s="219"/>
      <c r="AO35" s="100"/>
      <c r="AP35" s="100"/>
      <c r="AQ35" s="100"/>
      <c r="AR35" s="100"/>
      <c r="AS35" s="100"/>
      <c r="AT35" s="100"/>
      <c r="AU35" s="100"/>
      <c r="AV35" s="100"/>
      <c r="AW35" s="100"/>
      <c r="AX35" s="100"/>
      <c r="AY35" s="100"/>
      <c r="AZ35" s="100"/>
      <c r="BA35" s="100"/>
      <c r="BB35" s="100"/>
      <c r="BC35" s="100"/>
      <c r="BD35" s="100"/>
      <c r="BE35" s="100"/>
      <c r="BF35" s="100"/>
      <c r="BG35" s="100"/>
      <c r="BH35" s="100"/>
      <c r="BI35" s="100"/>
      <c r="BJ35" s="100"/>
      <c r="BK35" s="100"/>
      <c r="BL35" s="100"/>
      <c r="BM35" s="100"/>
      <c r="BN35" s="100"/>
      <c r="BO35" s="100"/>
      <c r="BP35" s="100"/>
      <c r="BQ35" s="100"/>
      <c r="BR35" s="100"/>
      <c r="BS35" s="100"/>
      <c r="BT35" s="100"/>
      <c r="BU35" s="100"/>
      <c r="BV35" s="100"/>
      <c r="BW35" s="100"/>
      <c r="BX35" s="100"/>
      <c r="BY35" s="100"/>
      <c r="BZ35" s="100"/>
      <c r="CA35" s="100"/>
      <c r="CB35" s="100"/>
      <c r="CC35" s="100"/>
      <c r="CD35" s="185"/>
      <c r="CE35" s="100"/>
      <c r="CF35" s="100"/>
      <c r="CG35" s="100"/>
      <c r="CH35" s="100"/>
      <c r="CI35" s="100"/>
      <c r="CJ35" s="100"/>
      <c r="CK35" s="100"/>
      <c r="CL35" s="191"/>
      <c r="CM35" s="196"/>
      <c r="CN35" s="11"/>
      <c r="CO35" s="20"/>
      <c r="CP35" s="7"/>
      <c r="CQ35" s="20"/>
      <c r="CR35" s="20"/>
      <c r="CS35" s="7"/>
      <c r="CY35" s="311"/>
      <c r="CZ35" s="24"/>
      <c r="DA35" s="24"/>
    </row>
    <row r="36" spans="1:105" s="310" customFormat="1" ht="57.4" hidden="1" customHeight="1">
      <c r="A36" s="216"/>
      <c r="B36" s="223"/>
      <c r="C36" s="216"/>
      <c r="D36" s="216"/>
      <c r="E36" s="216"/>
      <c r="F36" s="219"/>
      <c r="G36" s="220"/>
      <c r="H36" s="224"/>
      <c r="I36" s="259"/>
      <c r="J36" s="259"/>
      <c r="K36" s="259"/>
      <c r="L36" s="260"/>
      <c r="M36" s="261"/>
      <c r="N36" s="261"/>
      <c r="O36" s="260"/>
      <c r="P36" s="260"/>
      <c r="Q36" s="226"/>
      <c r="R36" s="226"/>
      <c r="S36" s="225"/>
      <c r="T36" s="225"/>
      <c r="U36" s="219"/>
      <c r="V36" s="219"/>
      <c r="W36" s="219"/>
      <c r="X36" s="219"/>
      <c r="Y36" s="219"/>
      <c r="Z36" s="219"/>
      <c r="AA36" s="219"/>
      <c r="AB36" s="219"/>
      <c r="AC36" s="219"/>
      <c r="AD36" s="219"/>
      <c r="AE36" s="219"/>
      <c r="AF36" s="219"/>
      <c r="AG36" s="219"/>
      <c r="AH36" s="219"/>
      <c r="AI36" s="219"/>
      <c r="AJ36" s="219"/>
      <c r="AK36" s="219"/>
      <c r="AL36" s="219"/>
      <c r="AM36" s="219"/>
      <c r="AN36" s="219"/>
      <c r="AO36" s="100"/>
      <c r="AP36" s="100"/>
      <c r="AQ36" s="100"/>
      <c r="AR36" s="100"/>
      <c r="AS36" s="100"/>
      <c r="AT36" s="100"/>
      <c r="AU36" s="100"/>
      <c r="AV36" s="100"/>
      <c r="AW36" s="100"/>
      <c r="AX36" s="100"/>
      <c r="AY36" s="100"/>
      <c r="AZ36" s="100"/>
      <c r="BA36" s="100"/>
      <c r="BB36" s="100"/>
      <c r="BC36" s="100"/>
      <c r="BD36" s="100"/>
      <c r="BE36" s="100"/>
      <c r="BF36" s="100"/>
      <c r="BG36" s="100"/>
      <c r="BH36" s="100"/>
      <c r="BI36" s="100"/>
      <c r="BJ36" s="100"/>
      <c r="BK36" s="100"/>
      <c r="BL36" s="100"/>
      <c r="BM36" s="100"/>
      <c r="BN36" s="100"/>
      <c r="BO36" s="100"/>
      <c r="BP36" s="100"/>
      <c r="BQ36" s="100"/>
      <c r="BR36" s="100"/>
      <c r="BS36" s="100"/>
      <c r="BT36" s="100"/>
      <c r="BU36" s="100"/>
      <c r="BV36" s="100"/>
      <c r="BW36" s="100"/>
      <c r="BX36" s="100"/>
      <c r="BY36" s="100"/>
      <c r="BZ36" s="100"/>
      <c r="CA36" s="100"/>
      <c r="CB36" s="100"/>
      <c r="CC36" s="100"/>
      <c r="CD36" s="185"/>
      <c r="CE36" s="100"/>
      <c r="CF36" s="100"/>
      <c r="CG36" s="100"/>
      <c r="CH36" s="100"/>
      <c r="CI36" s="100"/>
      <c r="CJ36" s="100"/>
      <c r="CK36" s="100"/>
      <c r="CL36" s="216"/>
      <c r="CM36" s="223"/>
      <c r="CN36" s="12"/>
      <c r="CO36" s="20"/>
      <c r="CP36" s="7"/>
      <c r="CQ36" s="20"/>
      <c r="CR36" s="20"/>
      <c r="CS36" s="7"/>
      <c r="CY36" s="311"/>
      <c r="CZ36" s="24"/>
      <c r="DA36" s="24"/>
    </row>
    <row r="37" spans="1:105" s="20" customFormat="1" ht="57.4" customHeight="1">
      <c r="A37" s="114" t="s">
        <v>68</v>
      </c>
      <c r="B37" s="214" t="s">
        <v>69</v>
      </c>
      <c r="C37" s="114"/>
      <c r="D37" s="213">
        <f>D38+D42+D44</f>
        <v>1</v>
      </c>
      <c r="E37" s="213"/>
      <c r="F37" s="114"/>
      <c r="G37" s="99">
        <f t="shared" ref="G37:BR37" si="52">G38+G42+G44</f>
        <v>85304</v>
      </c>
      <c r="H37" s="99">
        <f t="shared" si="52"/>
        <v>85304</v>
      </c>
      <c r="I37" s="99">
        <f t="shared" si="52"/>
        <v>38770</v>
      </c>
      <c r="J37" s="99">
        <f t="shared" si="52"/>
        <v>38770</v>
      </c>
      <c r="K37" s="99">
        <f t="shared" si="52"/>
        <v>0</v>
      </c>
      <c r="L37" s="99" t="e">
        <f t="shared" si="52"/>
        <v>#REF!</v>
      </c>
      <c r="M37" s="99">
        <f t="shared" si="52"/>
        <v>46530</v>
      </c>
      <c r="N37" s="99">
        <f t="shared" si="52"/>
        <v>46530</v>
      </c>
      <c r="O37" s="99">
        <f t="shared" si="52"/>
        <v>0</v>
      </c>
      <c r="P37" s="99" t="e">
        <f t="shared" si="52"/>
        <v>#REF!</v>
      </c>
      <c r="Q37" s="99">
        <f t="shared" si="52"/>
        <v>11000</v>
      </c>
      <c r="R37" s="99">
        <f t="shared" si="52"/>
        <v>11000</v>
      </c>
      <c r="S37" s="99">
        <f t="shared" si="52"/>
        <v>0</v>
      </c>
      <c r="T37" s="99">
        <f t="shared" si="52"/>
        <v>11000</v>
      </c>
      <c r="U37" s="99">
        <f t="shared" si="52"/>
        <v>38770</v>
      </c>
      <c r="V37" s="99">
        <f t="shared" si="52"/>
        <v>38770</v>
      </c>
      <c r="W37" s="99">
        <f t="shared" si="52"/>
        <v>0</v>
      </c>
      <c r="X37" s="99">
        <f t="shared" si="52"/>
        <v>58570</v>
      </c>
      <c r="Y37" s="99">
        <f t="shared" si="52"/>
        <v>36530</v>
      </c>
      <c r="Z37" s="99">
        <f t="shared" si="52"/>
        <v>36530</v>
      </c>
      <c r="AA37" s="99">
        <f t="shared" si="52"/>
        <v>0</v>
      </c>
      <c r="AB37" s="99">
        <f t="shared" si="52"/>
        <v>19800</v>
      </c>
      <c r="AC37" s="99">
        <f t="shared" si="52"/>
        <v>19800</v>
      </c>
      <c r="AD37" s="99">
        <f t="shared" si="52"/>
        <v>19800</v>
      </c>
      <c r="AE37" s="99">
        <f t="shared" si="52"/>
        <v>0</v>
      </c>
      <c r="AF37" s="99">
        <f t="shared" si="52"/>
        <v>19800</v>
      </c>
      <c r="AG37" s="99">
        <f t="shared" si="52"/>
        <v>5000</v>
      </c>
      <c r="AH37" s="99">
        <f t="shared" si="52"/>
        <v>5000</v>
      </c>
      <c r="AI37" s="99">
        <f t="shared" si="52"/>
        <v>0</v>
      </c>
      <c r="AJ37" s="99">
        <f t="shared" si="52"/>
        <v>0</v>
      </c>
      <c r="AK37" s="99">
        <f t="shared" si="52"/>
        <v>0</v>
      </c>
      <c r="AL37" s="99">
        <f t="shared" si="52"/>
        <v>0</v>
      </c>
      <c r="AM37" s="99">
        <f t="shared" si="52"/>
        <v>0</v>
      </c>
      <c r="AN37" s="99">
        <f t="shared" si="52"/>
        <v>0</v>
      </c>
      <c r="AO37" s="99">
        <f t="shared" si="52"/>
        <v>36530</v>
      </c>
      <c r="AP37" s="99">
        <f t="shared" si="52"/>
        <v>36530</v>
      </c>
      <c r="AQ37" s="99">
        <f t="shared" si="52"/>
        <v>0</v>
      </c>
      <c r="AR37" s="99">
        <f t="shared" si="52"/>
        <v>19800</v>
      </c>
      <c r="AS37" s="99">
        <f t="shared" si="52"/>
        <v>36530</v>
      </c>
      <c r="AT37" s="99">
        <f t="shared" si="52"/>
        <v>36530</v>
      </c>
      <c r="AU37" s="99">
        <f t="shared" si="52"/>
        <v>0</v>
      </c>
      <c r="AV37" s="99">
        <f t="shared" si="52"/>
        <v>19800</v>
      </c>
      <c r="AW37" s="99">
        <f t="shared" si="52"/>
        <v>19800</v>
      </c>
      <c r="AX37" s="99">
        <f t="shared" si="52"/>
        <v>19800</v>
      </c>
      <c r="AY37" s="99">
        <f t="shared" si="52"/>
        <v>0</v>
      </c>
      <c r="AZ37" s="99">
        <f t="shared" si="52"/>
        <v>19800</v>
      </c>
      <c r="BA37" s="99">
        <f t="shared" si="52"/>
        <v>2300</v>
      </c>
      <c r="BB37" s="99">
        <f t="shared" si="52"/>
        <v>2300</v>
      </c>
      <c r="BC37" s="99">
        <f t="shared" si="52"/>
        <v>0</v>
      </c>
      <c r="BD37" s="99">
        <f t="shared" si="52"/>
        <v>0</v>
      </c>
      <c r="BE37" s="99">
        <f t="shared" si="52"/>
        <v>22100</v>
      </c>
      <c r="BF37" s="99">
        <f t="shared" si="52"/>
        <v>22100</v>
      </c>
      <c r="BG37" s="99">
        <f t="shared" si="52"/>
        <v>0</v>
      </c>
      <c r="BH37" s="99">
        <f t="shared" si="52"/>
        <v>19800</v>
      </c>
      <c r="BI37" s="99">
        <f t="shared" si="52"/>
        <v>3000</v>
      </c>
      <c r="BJ37" s="99">
        <f t="shared" si="52"/>
        <v>3000</v>
      </c>
      <c r="BK37" s="99">
        <f t="shared" si="52"/>
        <v>3000</v>
      </c>
      <c r="BL37" s="99">
        <f t="shared" si="52"/>
        <v>0</v>
      </c>
      <c r="BM37" s="99">
        <f t="shared" si="52"/>
        <v>0</v>
      </c>
      <c r="BN37" s="99">
        <f t="shared" si="52"/>
        <v>0</v>
      </c>
      <c r="BO37" s="99">
        <f t="shared" si="52"/>
        <v>0</v>
      </c>
      <c r="BP37" s="99">
        <f t="shared" si="52"/>
        <v>0</v>
      </c>
      <c r="BQ37" s="99">
        <f t="shared" si="52"/>
        <v>3000</v>
      </c>
      <c r="BR37" s="99">
        <f t="shared" si="52"/>
        <v>3000</v>
      </c>
      <c r="BS37" s="99">
        <f t="shared" ref="BS37:CC37" si="53">BS38+BS42+BS44</f>
        <v>0</v>
      </c>
      <c r="BT37" s="99">
        <f t="shared" si="53"/>
        <v>0</v>
      </c>
      <c r="BU37" s="99">
        <f t="shared" si="53"/>
        <v>0</v>
      </c>
      <c r="BV37" s="99">
        <f t="shared" si="53"/>
        <v>0</v>
      </c>
      <c r="BW37" s="99">
        <f t="shared" si="53"/>
        <v>0</v>
      </c>
      <c r="BX37" s="99">
        <f t="shared" si="53"/>
        <v>3000</v>
      </c>
      <c r="BY37" s="99">
        <f t="shared" si="53"/>
        <v>3000</v>
      </c>
      <c r="BZ37" s="99">
        <f t="shared" si="53"/>
        <v>25100</v>
      </c>
      <c r="CA37" s="99">
        <f t="shared" si="53"/>
        <v>25100</v>
      </c>
      <c r="CB37" s="99">
        <f t="shared" si="53"/>
        <v>0</v>
      </c>
      <c r="CC37" s="99">
        <f t="shared" si="53"/>
        <v>19800</v>
      </c>
      <c r="CD37" s="185">
        <f t="shared" si="8"/>
        <v>11430</v>
      </c>
      <c r="CE37" s="99">
        <f t="shared" ref="CE37:CJ37" si="54">CE38+CE42+CE44</f>
        <v>4500</v>
      </c>
      <c r="CF37" s="99">
        <f t="shared" si="54"/>
        <v>11430</v>
      </c>
      <c r="CG37" s="99">
        <f t="shared" si="54"/>
        <v>0</v>
      </c>
      <c r="CH37" s="99">
        <f t="shared" si="54"/>
        <v>0</v>
      </c>
      <c r="CI37" s="99">
        <f t="shared" si="54"/>
        <v>0</v>
      </c>
      <c r="CJ37" s="99">
        <f t="shared" si="54"/>
        <v>0</v>
      </c>
      <c r="CK37" s="99"/>
      <c r="CL37" s="114"/>
      <c r="CM37" s="114"/>
      <c r="CP37" s="7">
        <f t="shared" si="5"/>
        <v>10004</v>
      </c>
      <c r="CS37" s="7">
        <v>0</v>
      </c>
      <c r="CY37" s="284"/>
      <c r="CZ37" s="7">
        <f t="shared" si="45"/>
        <v>0</v>
      </c>
      <c r="DA37" s="7">
        <f t="shared" si="9"/>
        <v>0</v>
      </c>
    </row>
    <row r="38" spans="1:105" s="20" customFormat="1" ht="49.9" customHeight="1">
      <c r="A38" s="215" t="s">
        <v>37</v>
      </c>
      <c r="B38" s="214" t="s">
        <v>524</v>
      </c>
      <c r="C38" s="114"/>
      <c r="D38" s="213">
        <f>A39</f>
        <v>1</v>
      </c>
      <c r="E38" s="213"/>
      <c r="F38" s="114"/>
      <c r="G38" s="99">
        <f>SUM(G39:G41)</f>
        <v>85304</v>
      </c>
      <c r="H38" s="99">
        <f t="shared" ref="H38:BS38" si="55">SUM(H39:H41)</f>
        <v>85304</v>
      </c>
      <c r="I38" s="99">
        <f t="shared" si="55"/>
        <v>38770</v>
      </c>
      <c r="J38" s="99">
        <f t="shared" si="55"/>
        <v>38770</v>
      </c>
      <c r="K38" s="99">
        <f t="shared" si="55"/>
        <v>0</v>
      </c>
      <c r="L38" s="99" t="e">
        <f t="shared" si="55"/>
        <v>#REF!</v>
      </c>
      <c r="M38" s="99">
        <f t="shared" si="55"/>
        <v>46530</v>
      </c>
      <c r="N38" s="99">
        <f t="shared" si="55"/>
        <v>46530</v>
      </c>
      <c r="O38" s="99">
        <f t="shared" si="55"/>
        <v>0</v>
      </c>
      <c r="P38" s="99" t="e">
        <f t="shared" si="55"/>
        <v>#REF!</v>
      </c>
      <c r="Q38" s="99">
        <f t="shared" si="55"/>
        <v>11000</v>
      </c>
      <c r="R38" s="99">
        <f t="shared" si="55"/>
        <v>11000</v>
      </c>
      <c r="S38" s="99">
        <f t="shared" si="55"/>
        <v>0</v>
      </c>
      <c r="T38" s="99">
        <f t="shared" si="55"/>
        <v>11000</v>
      </c>
      <c r="U38" s="99">
        <f t="shared" si="55"/>
        <v>38770</v>
      </c>
      <c r="V38" s="99">
        <f t="shared" si="55"/>
        <v>38770</v>
      </c>
      <c r="W38" s="99">
        <f t="shared" si="55"/>
        <v>0</v>
      </c>
      <c r="X38" s="99">
        <f t="shared" si="55"/>
        <v>58570</v>
      </c>
      <c r="Y38" s="99">
        <f t="shared" si="55"/>
        <v>36530</v>
      </c>
      <c r="Z38" s="99">
        <f t="shared" si="55"/>
        <v>36530</v>
      </c>
      <c r="AA38" s="99">
        <f t="shared" si="55"/>
        <v>0</v>
      </c>
      <c r="AB38" s="99">
        <f t="shared" si="55"/>
        <v>19800</v>
      </c>
      <c r="AC38" s="99">
        <f t="shared" si="55"/>
        <v>19800</v>
      </c>
      <c r="AD38" s="99">
        <f t="shared" si="55"/>
        <v>19800</v>
      </c>
      <c r="AE38" s="99">
        <f t="shared" si="55"/>
        <v>0</v>
      </c>
      <c r="AF38" s="99">
        <f t="shared" si="55"/>
        <v>19800</v>
      </c>
      <c r="AG38" s="99">
        <f t="shared" si="55"/>
        <v>5000</v>
      </c>
      <c r="AH38" s="99">
        <f t="shared" si="55"/>
        <v>5000</v>
      </c>
      <c r="AI38" s="99">
        <f t="shared" si="55"/>
        <v>0</v>
      </c>
      <c r="AJ38" s="99">
        <f t="shared" si="55"/>
        <v>0</v>
      </c>
      <c r="AK38" s="99">
        <f t="shared" si="55"/>
        <v>0</v>
      </c>
      <c r="AL38" s="99">
        <f t="shared" si="55"/>
        <v>0</v>
      </c>
      <c r="AM38" s="99">
        <f t="shared" si="55"/>
        <v>0</v>
      </c>
      <c r="AN38" s="99">
        <f t="shared" si="55"/>
        <v>0</v>
      </c>
      <c r="AO38" s="99">
        <f t="shared" si="55"/>
        <v>36530</v>
      </c>
      <c r="AP38" s="99">
        <f t="shared" si="55"/>
        <v>36530</v>
      </c>
      <c r="AQ38" s="99">
        <f t="shared" si="55"/>
        <v>0</v>
      </c>
      <c r="AR38" s="99">
        <f t="shared" si="55"/>
        <v>19800</v>
      </c>
      <c r="AS38" s="99">
        <f t="shared" si="55"/>
        <v>36530</v>
      </c>
      <c r="AT38" s="99">
        <f t="shared" si="55"/>
        <v>36530</v>
      </c>
      <c r="AU38" s="99">
        <f t="shared" si="55"/>
        <v>0</v>
      </c>
      <c r="AV38" s="99">
        <f t="shared" si="55"/>
        <v>19800</v>
      </c>
      <c r="AW38" s="99">
        <f t="shared" si="55"/>
        <v>19800</v>
      </c>
      <c r="AX38" s="99">
        <f t="shared" si="55"/>
        <v>19800</v>
      </c>
      <c r="AY38" s="99">
        <f t="shared" si="55"/>
        <v>0</v>
      </c>
      <c r="AZ38" s="99">
        <f t="shared" si="55"/>
        <v>19800</v>
      </c>
      <c r="BA38" s="99">
        <f t="shared" si="55"/>
        <v>2300</v>
      </c>
      <c r="BB38" s="99">
        <f t="shared" si="55"/>
        <v>2300</v>
      </c>
      <c r="BC38" s="99">
        <f t="shared" si="55"/>
        <v>0</v>
      </c>
      <c r="BD38" s="99">
        <f t="shared" si="55"/>
        <v>0</v>
      </c>
      <c r="BE38" s="99">
        <f t="shared" si="55"/>
        <v>22100</v>
      </c>
      <c r="BF38" s="99">
        <f t="shared" si="55"/>
        <v>22100</v>
      </c>
      <c r="BG38" s="99">
        <f t="shared" si="55"/>
        <v>0</v>
      </c>
      <c r="BH38" s="99">
        <f t="shared" si="55"/>
        <v>19800</v>
      </c>
      <c r="BI38" s="99">
        <f t="shared" si="55"/>
        <v>3000</v>
      </c>
      <c r="BJ38" s="99">
        <f t="shared" si="55"/>
        <v>3000</v>
      </c>
      <c r="BK38" s="99">
        <f t="shared" si="55"/>
        <v>3000</v>
      </c>
      <c r="BL38" s="99">
        <f t="shared" si="55"/>
        <v>0</v>
      </c>
      <c r="BM38" s="99">
        <f t="shared" si="55"/>
        <v>0</v>
      </c>
      <c r="BN38" s="99">
        <f t="shared" si="55"/>
        <v>0</v>
      </c>
      <c r="BO38" s="99">
        <f t="shared" si="55"/>
        <v>0</v>
      </c>
      <c r="BP38" s="99">
        <f t="shared" si="55"/>
        <v>0</v>
      </c>
      <c r="BQ38" s="99">
        <f t="shared" si="55"/>
        <v>3000</v>
      </c>
      <c r="BR38" s="99">
        <f t="shared" si="55"/>
        <v>3000</v>
      </c>
      <c r="BS38" s="99">
        <f t="shared" si="55"/>
        <v>0</v>
      </c>
      <c r="BT38" s="99">
        <f t="shared" ref="BT38:CJ38" si="56">SUM(BT39:BT41)</f>
        <v>0</v>
      </c>
      <c r="BU38" s="99">
        <f t="shared" si="56"/>
        <v>0</v>
      </c>
      <c r="BV38" s="99">
        <f t="shared" si="56"/>
        <v>0</v>
      </c>
      <c r="BW38" s="99">
        <f t="shared" si="56"/>
        <v>0</v>
      </c>
      <c r="BX38" s="99">
        <f t="shared" si="56"/>
        <v>3000</v>
      </c>
      <c r="BY38" s="99">
        <f t="shared" si="56"/>
        <v>3000</v>
      </c>
      <c r="BZ38" s="99">
        <f t="shared" si="56"/>
        <v>25100</v>
      </c>
      <c r="CA38" s="99">
        <f t="shared" si="56"/>
        <v>25100</v>
      </c>
      <c r="CB38" s="99">
        <f t="shared" si="56"/>
        <v>0</v>
      </c>
      <c r="CC38" s="99">
        <f t="shared" si="56"/>
        <v>19800</v>
      </c>
      <c r="CD38" s="99">
        <f t="shared" si="56"/>
        <v>11430</v>
      </c>
      <c r="CE38" s="99">
        <f t="shared" si="56"/>
        <v>4500</v>
      </c>
      <c r="CF38" s="99">
        <f t="shared" si="56"/>
        <v>11430</v>
      </c>
      <c r="CG38" s="99">
        <f t="shared" si="56"/>
        <v>0</v>
      </c>
      <c r="CH38" s="99">
        <f t="shared" si="56"/>
        <v>0</v>
      </c>
      <c r="CI38" s="99">
        <f t="shared" si="56"/>
        <v>0</v>
      </c>
      <c r="CJ38" s="99">
        <f t="shared" si="56"/>
        <v>0</v>
      </c>
      <c r="CK38" s="99"/>
      <c r="CL38" s="114"/>
      <c r="CM38" s="114"/>
      <c r="CP38" s="7">
        <f t="shared" si="5"/>
        <v>10004</v>
      </c>
      <c r="CS38" s="7">
        <v>0</v>
      </c>
      <c r="CY38" s="284"/>
      <c r="CZ38" s="7">
        <f t="shared" si="45"/>
        <v>0</v>
      </c>
      <c r="DA38" s="7">
        <f t="shared" si="9"/>
        <v>0</v>
      </c>
    </row>
    <row r="39" spans="1:105" s="23" customFormat="1" ht="142.5" customHeight="1">
      <c r="A39" s="216">
        <v>1</v>
      </c>
      <c r="B39" s="217" t="s">
        <v>70</v>
      </c>
      <c r="C39" s="216" t="s">
        <v>71</v>
      </c>
      <c r="D39" s="216" t="s">
        <v>72</v>
      </c>
      <c r="E39" s="216" t="s">
        <v>95</v>
      </c>
      <c r="F39" s="216" t="s">
        <v>74</v>
      </c>
      <c r="G39" s="100">
        <v>85304</v>
      </c>
      <c r="H39" s="100">
        <v>85304</v>
      </c>
      <c r="I39" s="100">
        <f>30770+8000</f>
        <v>38770</v>
      </c>
      <c r="J39" s="100">
        <f>30770+8000</f>
        <v>38770</v>
      </c>
      <c r="K39" s="100"/>
      <c r="L39" s="100" t="e">
        <f>#REF!</f>
        <v>#REF!</v>
      </c>
      <c r="M39" s="100">
        <f>N39</f>
        <v>46530</v>
      </c>
      <c r="N39" s="100">
        <f>G39-I39-4</f>
        <v>46530</v>
      </c>
      <c r="O39" s="100"/>
      <c r="P39" s="100" t="e">
        <f>L39-I39</f>
        <v>#REF!</v>
      </c>
      <c r="Q39" s="100">
        <f>R39</f>
        <v>11000</v>
      </c>
      <c r="R39" s="100">
        <f>T39</f>
        <v>11000</v>
      </c>
      <c r="S39" s="100"/>
      <c r="T39" s="100">
        <v>11000</v>
      </c>
      <c r="U39" s="100">
        <v>38770</v>
      </c>
      <c r="V39" s="100">
        <v>38770</v>
      </c>
      <c r="W39" s="100"/>
      <c r="X39" s="100">
        <v>58570</v>
      </c>
      <c r="Y39" s="100">
        <f>46530-10000</f>
        <v>36530</v>
      </c>
      <c r="Z39" s="100">
        <f>46530-10000</f>
        <v>36530</v>
      </c>
      <c r="AA39" s="100"/>
      <c r="AB39" s="100">
        <f>X39-U39</f>
        <v>19800</v>
      </c>
      <c r="AC39" s="100">
        <f>AD39</f>
        <v>19800</v>
      </c>
      <c r="AD39" s="100">
        <f>AF39</f>
        <v>19800</v>
      </c>
      <c r="AE39" s="100"/>
      <c r="AF39" s="100">
        <f>11000+7000+1800</f>
        <v>19800</v>
      </c>
      <c r="AG39" s="100">
        <f>AH39</f>
        <v>5000</v>
      </c>
      <c r="AH39" s="100">
        <v>5000</v>
      </c>
      <c r="AI39" s="100"/>
      <c r="AJ39" s="100">
        <f>AB39-AF39</f>
        <v>0</v>
      </c>
      <c r="AK39" s="100"/>
      <c r="AL39" s="100"/>
      <c r="AM39" s="100"/>
      <c r="AN39" s="100"/>
      <c r="AO39" s="100">
        <f t="shared" ref="AO39:AP39" si="57">Y39-$AK39+$AL39</f>
        <v>36530</v>
      </c>
      <c r="AP39" s="100">
        <f t="shared" si="57"/>
        <v>36530</v>
      </c>
      <c r="AQ39" s="100">
        <f t="shared" ref="AQ39:AR39" si="58">AA39</f>
        <v>0</v>
      </c>
      <c r="AR39" s="100">
        <f t="shared" si="58"/>
        <v>19800</v>
      </c>
      <c r="AS39" s="100">
        <f t="shared" si="20"/>
        <v>36530</v>
      </c>
      <c r="AT39" s="100">
        <f t="shared" si="20"/>
        <v>36530</v>
      </c>
      <c r="AU39" s="100">
        <f t="shared" si="20"/>
        <v>0</v>
      </c>
      <c r="AV39" s="100">
        <f t="shared" si="20"/>
        <v>19800</v>
      </c>
      <c r="AW39" s="100">
        <f t="shared" ref="AW39:AZ39" si="59">AC39</f>
        <v>19800</v>
      </c>
      <c r="AX39" s="100">
        <f t="shared" si="59"/>
        <v>19800</v>
      </c>
      <c r="AY39" s="100">
        <f t="shared" si="59"/>
        <v>0</v>
      </c>
      <c r="AZ39" s="100">
        <f t="shared" si="59"/>
        <v>19800</v>
      </c>
      <c r="BA39" s="100">
        <f>BB39</f>
        <v>2300</v>
      </c>
      <c r="BB39" s="100">
        <v>2300</v>
      </c>
      <c r="BC39" s="100"/>
      <c r="BD39" s="100">
        <f t="shared" ref="BD39" si="60">AJ39-AM39+AN39</f>
        <v>0</v>
      </c>
      <c r="BE39" s="100">
        <f>AW39+BA39</f>
        <v>22100</v>
      </c>
      <c r="BF39" s="100">
        <f t="shared" ref="BF39:BH39" si="61">AX39+BB39</f>
        <v>22100</v>
      </c>
      <c r="BG39" s="100">
        <f t="shared" si="61"/>
        <v>0</v>
      </c>
      <c r="BH39" s="100">
        <f t="shared" si="61"/>
        <v>19800</v>
      </c>
      <c r="BI39" s="100">
        <v>3000</v>
      </c>
      <c r="BJ39" s="100">
        <f>BK39</f>
        <v>3000</v>
      </c>
      <c r="BK39" s="100">
        <v>3000</v>
      </c>
      <c r="BL39" s="100"/>
      <c r="BM39" s="100"/>
      <c r="BN39" s="100"/>
      <c r="BO39" s="100"/>
      <c r="BP39" s="100"/>
      <c r="BQ39" s="100">
        <f t="shared" ref="BQ39" si="62">BJ39-BO39+BP39</f>
        <v>3000</v>
      </c>
      <c r="BR39" s="100">
        <f t="shared" ref="BR39" si="63">BK39-BO39+BP39</f>
        <v>3000</v>
      </c>
      <c r="BS39" s="100"/>
      <c r="BT39" s="100"/>
      <c r="BU39" s="100"/>
      <c r="BV39" s="100"/>
      <c r="BW39" s="100"/>
      <c r="BX39" s="100">
        <f t="shared" ref="BX39:BY39" si="64">BQ39</f>
        <v>3000</v>
      </c>
      <c r="BY39" s="100">
        <f t="shared" si="64"/>
        <v>3000</v>
      </c>
      <c r="BZ39" s="100">
        <f>CA39</f>
        <v>25100</v>
      </c>
      <c r="CA39" s="100">
        <f t="shared" ref="CA39:CC39" si="65">BF39+BR39</f>
        <v>25100</v>
      </c>
      <c r="CB39" s="100">
        <f t="shared" si="65"/>
        <v>0</v>
      </c>
      <c r="CC39" s="100">
        <f t="shared" si="65"/>
        <v>19800</v>
      </c>
      <c r="CD39" s="185">
        <f t="shared" si="8"/>
        <v>11430</v>
      </c>
      <c r="CE39" s="100">
        <v>4500</v>
      </c>
      <c r="CF39" s="100">
        <f t="shared" ref="CF39:CF69" si="66">AT39-CA39</f>
        <v>11430</v>
      </c>
      <c r="CG39" s="100"/>
      <c r="CH39" s="100"/>
      <c r="CI39" s="100"/>
      <c r="CJ39" s="100"/>
      <c r="CK39" s="100" t="s">
        <v>719</v>
      </c>
      <c r="CL39" s="216" t="s">
        <v>75</v>
      </c>
      <c r="CM39" s="216"/>
      <c r="CN39" s="18"/>
      <c r="CO39" s="18"/>
      <c r="CP39" s="7">
        <f t="shared" si="5"/>
        <v>10004</v>
      </c>
      <c r="CQ39" s="18" t="s">
        <v>76</v>
      </c>
      <c r="CR39" s="18"/>
      <c r="CS39" s="7">
        <v>0</v>
      </c>
      <c r="CY39" s="33"/>
      <c r="CZ39" s="24" t="s">
        <v>684</v>
      </c>
      <c r="DA39" s="24">
        <f t="shared" si="9"/>
        <v>0</v>
      </c>
    </row>
    <row r="40" spans="1:105" s="23" customFormat="1" ht="80.650000000000006" hidden="1" customHeight="1">
      <c r="A40" s="216"/>
      <c r="B40" s="217"/>
      <c r="C40" s="216"/>
      <c r="D40" s="216"/>
      <c r="E40" s="216"/>
      <c r="F40" s="216"/>
      <c r="G40" s="100"/>
      <c r="H40" s="100"/>
      <c r="I40" s="100"/>
      <c r="J40" s="100"/>
      <c r="K40" s="100"/>
      <c r="L40" s="100"/>
      <c r="M40" s="100"/>
      <c r="N40" s="100"/>
      <c r="O40" s="100"/>
      <c r="P40" s="100"/>
      <c r="Q40" s="100"/>
      <c r="R40" s="100"/>
      <c r="S40" s="100"/>
      <c r="T40" s="100"/>
      <c r="U40" s="100"/>
      <c r="V40" s="100"/>
      <c r="W40" s="100"/>
      <c r="X40" s="100"/>
      <c r="Y40" s="100"/>
      <c r="Z40" s="100"/>
      <c r="AA40" s="100"/>
      <c r="AB40" s="100"/>
      <c r="AC40" s="100"/>
      <c r="AD40" s="100"/>
      <c r="AE40" s="100"/>
      <c r="AF40" s="100"/>
      <c r="AG40" s="100"/>
      <c r="AH40" s="100"/>
      <c r="AI40" s="100"/>
      <c r="AJ40" s="100"/>
      <c r="AK40" s="100"/>
      <c r="AL40" s="100"/>
      <c r="AM40" s="100"/>
      <c r="AN40" s="100"/>
      <c r="AO40" s="100"/>
      <c r="AP40" s="100"/>
      <c r="AQ40" s="100"/>
      <c r="AR40" s="100"/>
      <c r="AS40" s="100"/>
      <c r="AT40" s="100"/>
      <c r="AU40" s="100"/>
      <c r="AV40" s="100"/>
      <c r="AW40" s="100"/>
      <c r="AX40" s="100"/>
      <c r="AY40" s="100"/>
      <c r="AZ40" s="100"/>
      <c r="BA40" s="100"/>
      <c r="BB40" s="100"/>
      <c r="BC40" s="100"/>
      <c r="BD40" s="100"/>
      <c r="BE40" s="100"/>
      <c r="BF40" s="100"/>
      <c r="BG40" s="100"/>
      <c r="BH40" s="100"/>
      <c r="BI40" s="100"/>
      <c r="BJ40" s="100"/>
      <c r="BK40" s="100"/>
      <c r="BL40" s="100"/>
      <c r="BM40" s="100"/>
      <c r="BN40" s="100"/>
      <c r="BO40" s="100"/>
      <c r="BP40" s="100"/>
      <c r="BQ40" s="100"/>
      <c r="BR40" s="100"/>
      <c r="BS40" s="100"/>
      <c r="BT40" s="100"/>
      <c r="BU40" s="100"/>
      <c r="BV40" s="100"/>
      <c r="BW40" s="100"/>
      <c r="BX40" s="100"/>
      <c r="BY40" s="100"/>
      <c r="BZ40" s="100"/>
      <c r="CA40" s="100"/>
      <c r="CB40" s="100"/>
      <c r="CC40" s="100"/>
      <c r="CD40" s="185"/>
      <c r="CE40" s="100"/>
      <c r="CF40" s="100"/>
      <c r="CG40" s="100"/>
      <c r="CH40" s="100"/>
      <c r="CI40" s="100"/>
      <c r="CJ40" s="100"/>
      <c r="CK40" s="100"/>
      <c r="CL40" s="216"/>
      <c r="CM40" s="216"/>
      <c r="CN40" s="18"/>
      <c r="CO40" s="18"/>
      <c r="CP40" s="7"/>
      <c r="CQ40" s="18"/>
      <c r="CR40" s="18"/>
      <c r="CS40" s="7"/>
      <c r="CY40" s="33"/>
      <c r="CZ40" s="24"/>
      <c r="DA40" s="24"/>
    </row>
    <row r="41" spans="1:105" ht="194.1" hidden="1" customHeight="1">
      <c r="A41" s="216"/>
      <c r="B41" s="198"/>
      <c r="C41" s="191"/>
      <c r="D41" s="191"/>
      <c r="E41" s="244"/>
      <c r="F41" s="191"/>
      <c r="G41" s="218"/>
      <c r="H41" s="218"/>
      <c r="I41" s="218"/>
      <c r="J41" s="218"/>
      <c r="K41" s="218"/>
      <c r="L41" s="218"/>
      <c r="M41" s="218"/>
      <c r="N41" s="218"/>
      <c r="O41" s="218"/>
      <c r="P41" s="218"/>
      <c r="Q41" s="218"/>
      <c r="R41" s="218"/>
      <c r="S41" s="218"/>
      <c r="T41" s="218"/>
      <c r="U41" s="218"/>
      <c r="V41" s="218"/>
      <c r="W41" s="218"/>
      <c r="X41" s="218"/>
      <c r="Y41" s="218"/>
      <c r="Z41" s="218"/>
      <c r="AA41" s="218"/>
      <c r="AB41" s="218"/>
      <c r="AC41" s="218"/>
      <c r="AD41" s="218"/>
      <c r="AE41" s="218"/>
      <c r="AF41" s="218"/>
      <c r="AG41" s="218"/>
      <c r="AH41" s="218"/>
      <c r="AI41" s="218"/>
      <c r="AJ41" s="218"/>
      <c r="AK41" s="218"/>
      <c r="AL41" s="218"/>
      <c r="AM41" s="218"/>
      <c r="AN41" s="218"/>
      <c r="AO41" s="100"/>
      <c r="AP41" s="100"/>
      <c r="AQ41" s="100"/>
      <c r="AR41" s="100"/>
      <c r="AS41" s="100"/>
      <c r="AT41" s="100"/>
      <c r="AU41" s="100"/>
      <c r="AV41" s="100"/>
      <c r="AW41" s="100"/>
      <c r="AX41" s="100"/>
      <c r="AY41" s="100"/>
      <c r="AZ41" s="100"/>
      <c r="BA41" s="100"/>
      <c r="BB41" s="100"/>
      <c r="BC41" s="100"/>
      <c r="BD41" s="100"/>
      <c r="BE41" s="100"/>
      <c r="BF41" s="100"/>
      <c r="BG41" s="100"/>
      <c r="BH41" s="100"/>
      <c r="BI41" s="100"/>
      <c r="BJ41" s="4"/>
      <c r="BK41" s="100"/>
      <c r="BL41" s="100"/>
      <c r="BM41" s="100"/>
      <c r="BN41" s="100"/>
      <c r="BO41" s="100"/>
      <c r="BP41" s="100"/>
      <c r="BQ41" s="100"/>
      <c r="BR41" s="100"/>
      <c r="BS41" s="100"/>
      <c r="BT41" s="100"/>
      <c r="BU41" s="100"/>
      <c r="BV41" s="100"/>
      <c r="BW41" s="100"/>
      <c r="BX41" s="100"/>
      <c r="BY41" s="100"/>
      <c r="BZ41" s="100"/>
      <c r="CA41" s="100"/>
      <c r="CB41" s="100"/>
      <c r="CC41" s="100"/>
      <c r="CD41" s="185"/>
      <c r="CE41" s="100"/>
      <c r="CF41" s="100"/>
      <c r="CG41" s="100"/>
      <c r="CH41" s="100"/>
      <c r="CI41" s="100"/>
      <c r="CJ41" s="100"/>
      <c r="CK41" s="100"/>
      <c r="CL41" s="191"/>
      <c r="CM41" s="216"/>
      <c r="CP41" s="7"/>
      <c r="CS41" s="7"/>
      <c r="CX41" s="146"/>
      <c r="CY41" s="286"/>
      <c r="CZ41" s="7"/>
      <c r="DA41" s="7"/>
    </row>
    <row r="42" spans="1:105" s="20" customFormat="1" ht="36" hidden="1" customHeight="1">
      <c r="A42" s="114" t="s">
        <v>45</v>
      </c>
      <c r="B42" s="214" t="s">
        <v>46</v>
      </c>
      <c r="C42" s="114"/>
      <c r="D42" s="213">
        <f>A43</f>
        <v>0</v>
      </c>
      <c r="E42" s="213"/>
      <c r="F42" s="114"/>
      <c r="G42" s="99">
        <f>G43</f>
        <v>0</v>
      </c>
      <c r="H42" s="99">
        <f t="shared" ref="H42:BS42" si="67">H43</f>
        <v>0</v>
      </c>
      <c r="I42" s="99">
        <f t="shared" si="67"/>
        <v>0</v>
      </c>
      <c r="J42" s="99">
        <f t="shared" si="67"/>
        <v>0</v>
      </c>
      <c r="K42" s="99">
        <f t="shared" si="67"/>
        <v>0</v>
      </c>
      <c r="L42" s="99">
        <f t="shared" si="67"/>
        <v>0</v>
      </c>
      <c r="M42" s="99">
        <f t="shared" si="67"/>
        <v>0</v>
      </c>
      <c r="N42" s="99">
        <f t="shared" si="67"/>
        <v>0</v>
      </c>
      <c r="O42" s="99">
        <f t="shared" si="67"/>
        <v>0</v>
      </c>
      <c r="P42" s="99">
        <f t="shared" si="67"/>
        <v>0</v>
      </c>
      <c r="Q42" s="99">
        <f t="shared" si="67"/>
        <v>0</v>
      </c>
      <c r="R42" s="99">
        <f t="shared" si="67"/>
        <v>0</v>
      </c>
      <c r="S42" s="99">
        <f t="shared" si="67"/>
        <v>0</v>
      </c>
      <c r="T42" s="99">
        <f t="shared" si="67"/>
        <v>0</v>
      </c>
      <c r="U42" s="99">
        <f t="shared" si="67"/>
        <v>0</v>
      </c>
      <c r="V42" s="99">
        <f t="shared" si="67"/>
        <v>0</v>
      </c>
      <c r="W42" s="99">
        <f t="shared" si="67"/>
        <v>0</v>
      </c>
      <c r="X42" s="99">
        <f t="shared" si="67"/>
        <v>0</v>
      </c>
      <c r="Y42" s="99">
        <f t="shared" si="67"/>
        <v>0</v>
      </c>
      <c r="Z42" s="99">
        <f t="shared" si="67"/>
        <v>0</v>
      </c>
      <c r="AA42" s="99">
        <f t="shared" si="67"/>
        <v>0</v>
      </c>
      <c r="AB42" s="99">
        <f t="shared" si="67"/>
        <v>0</v>
      </c>
      <c r="AC42" s="99">
        <f t="shared" si="67"/>
        <v>0</v>
      </c>
      <c r="AD42" s="99">
        <f t="shared" si="67"/>
        <v>0</v>
      </c>
      <c r="AE42" s="99">
        <f t="shared" si="67"/>
        <v>0</v>
      </c>
      <c r="AF42" s="99">
        <f t="shared" si="67"/>
        <v>0</v>
      </c>
      <c r="AG42" s="99">
        <f t="shared" si="67"/>
        <v>0</v>
      </c>
      <c r="AH42" s="99">
        <f t="shared" si="67"/>
        <v>0</v>
      </c>
      <c r="AI42" s="99">
        <f t="shared" si="67"/>
        <v>0</v>
      </c>
      <c r="AJ42" s="99">
        <f t="shared" si="67"/>
        <v>0</v>
      </c>
      <c r="AK42" s="99">
        <f t="shared" si="67"/>
        <v>0</v>
      </c>
      <c r="AL42" s="99">
        <f t="shared" si="67"/>
        <v>0</v>
      </c>
      <c r="AM42" s="99">
        <f t="shared" si="67"/>
        <v>0</v>
      </c>
      <c r="AN42" s="99">
        <f t="shared" si="67"/>
        <v>0</v>
      </c>
      <c r="AO42" s="99">
        <f t="shared" si="67"/>
        <v>0</v>
      </c>
      <c r="AP42" s="99">
        <f t="shared" si="67"/>
        <v>0</v>
      </c>
      <c r="AQ42" s="99">
        <f t="shared" si="67"/>
        <v>0</v>
      </c>
      <c r="AR42" s="99">
        <f t="shared" si="67"/>
        <v>0</v>
      </c>
      <c r="AS42" s="99">
        <f t="shared" si="67"/>
        <v>0</v>
      </c>
      <c r="AT42" s="99">
        <f t="shared" si="67"/>
        <v>0</v>
      </c>
      <c r="AU42" s="99">
        <f t="shared" si="67"/>
        <v>0</v>
      </c>
      <c r="AV42" s="99">
        <f t="shared" si="67"/>
        <v>0</v>
      </c>
      <c r="AW42" s="99">
        <f t="shared" si="67"/>
        <v>0</v>
      </c>
      <c r="AX42" s="99">
        <f t="shared" si="67"/>
        <v>0</v>
      </c>
      <c r="AY42" s="99">
        <f t="shared" si="67"/>
        <v>0</v>
      </c>
      <c r="AZ42" s="99">
        <f t="shared" si="67"/>
        <v>0</v>
      </c>
      <c r="BA42" s="99">
        <f t="shared" si="67"/>
        <v>0</v>
      </c>
      <c r="BB42" s="99">
        <f t="shared" si="67"/>
        <v>0</v>
      </c>
      <c r="BC42" s="99">
        <f t="shared" si="67"/>
        <v>0</v>
      </c>
      <c r="BD42" s="99">
        <f t="shared" si="67"/>
        <v>0</v>
      </c>
      <c r="BE42" s="99">
        <f t="shared" si="67"/>
        <v>0</v>
      </c>
      <c r="BF42" s="99">
        <f t="shared" si="67"/>
        <v>0</v>
      </c>
      <c r="BG42" s="99">
        <f t="shared" si="67"/>
        <v>0</v>
      </c>
      <c r="BH42" s="99">
        <f t="shared" si="67"/>
        <v>0</v>
      </c>
      <c r="BI42" s="99">
        <f t="shared" si="67"/>
        <v>0</v>
      </c>
      <c r="BJ42" s="99">
        <f t="shared" si="67"/>
        <v>0</v>
      </c>
      <c r="BK42" s="99">
        <f t="shared" si="67"/>
        <v>0</v>
      </c>
      <c r="BL42" s="99">
        <f t="shared" si="67"/>
        <v>0</v>
      </c>
      <c r="BM42" s="99">
        <f t="shared" si="67"/>
        <v>0</v>
      </c>
      <c r="BN42" s="99">
        <f t="shared" si="67"/>
        <v>0</v>
      </c>
      <c r="BO42" s="99">
        <f t="shared" si="67"/>
        <v>0</v>
      </c>
      <c r="BP42" s="99">
        <f t="shared" si="67"/>
        <v>0</v>
      </c>
      <c r="BQ42" s="99">
        <f t="shared" si="67"/>
        <v>0</v>
      </c>
      <c r="BR42" s="99">
        <f t="shared" si="67"/>
        <v>0</v>
      </c>
      <c r="BS42" s="99">
        <f t="shared" si="67"/>
        <v>0</v>
      </c>
      <c r="BT42" s="99">
        <f t="shared" ref="BT42:CJ42" si="68">BT43</f>
        <v>0</v>
      </c>
      <c r="BU42" s="99">
        <f t="shared" si="68"/>
        <v>0</v>
      </c>
      <c r="BV42" s="99">
        <f t="shared" si="68"/>
        <v>0</v>
      </c>
      <c r="BW42" s="99">
        <f t="shared" si="68"/>
        <v>0</v>
      </c>
      <c r="BX42" s="99">
        <f t="shared" si="68"/>
        <v>0</v>
      </c>
      <c r="BY42" s="99">
        <f t="shared" si="68"/>
        <v>0</v>
      </c>
      <c r="BZ42" s="99">
        <f t="shared" si="68"/>
        <v>0</v>
      </c>
      <c r="CA42" s="99">
        <f t="shared" si="68"/>
        <v>0</v>
      </c>
      <c r="CB42" s="99">
        <f t="shared" si="68"/>
        <v>0</v>
      </c>
      <c r="CC42" s="99">
        <f t="shared" si="68"/>
        <v>0</v>
      </c>
      <c r="CD42" s="185">
        <f t="shared" si="8"/>
        <v>0</v>
      </c>
      <c r="CE42" s="99">
        <f t="shared" si="68"/>
        <v>0</v>
      </c>
      <c r="CF42" s="99">
        <f t="shared" si="68"/>
        <v>0</v>
      </c>
      <c r="CG42" s="99">
        <f t="shared" si="68"/>
        <v>0</v>
      </c>
      <c r="CH42" s="99">
        <f t="shared" si="68"/>
        <v>0</v>
      </c>
      <c r="CI42" s="99">
        <f t="shared" si="68"/>
        <v>0</v>
      </c>
      <c r="CJ42" s="99">
        <f t="shared" si="68"/>
        <v>0</v>
      </c>
      <c r="CK42" s="99"/>
      <c r="CL42" s="114"/>
      <c r="CM42" s="114"/>
      <c r="CP42" s="7"/>
      <c r="CS42" s="7"/>
      <c r="CY42" s="284"/>
      <c r="CZ42" s="7"/>
      <c r="DA42" s="7"/>
    </row>
    <row r="43" spans="1:105" s="310" customFormat="1" ht="107.65" hidden="1" customHeight="1">
      <c r="A43" s="216"/>
      <c r="B43" s="227"/>
      <c r="C43" s="216"/>
      <c r="D43" s="216"/>
      <c r="E43" s="216"/>
      <c r="F43" s="216"/>
      <c r="G43" s="218"/>
      <c r="H43" s="218"/>
      <c r="I43" s="259"/>
      <c r="J43" s="259"/>
      <c r="K43" s="259"/>
      <c r="L43" s="260"/>
      <c r="M43" s="261"/>
      <c r="N43" s="261"/>
      <c r="O43" s="260"/>
      <c r="P43" s="260"/>
      <c r="Q43" s="285"/>
      <c r="R43" s="285"/>
      <c r="S43" s="225"/>
      <c r="T43" s="225"/>
      <c r="U43" s="219"/>
      <c r="V43" s="219"/>
      <c r="W43" s="219"/>
      <c r="X43" s="219"/>
      <c r="Y43" s="219"/>
      <c r="Z43" s="219"/>
      <c r="AA43" s="219"/>
      <c r="AB43" s="219"/>
      <c r="AC43" s="219"/>
      <c r="AD43" s="219"/>
      <c r="AE43" s="219"/>
      <c r="AF43" s="219"/>
      <c r="AG43" s="219"/>
      <c r="AH43" s="219"/>
      <c r="AI43" s="219"/>
      <c r="AJ43" s="219"/>
      <c r="AK43" s="219"/>
      <c r="AL43" s="219"/>
      <c r="AM43" s="219"/>
      <c r="AN43" s="219"/>
      <c r="AO43" s="100"/>
      <c r="AP43" s="100"/>
      <c r="AQ43" s="100"/>
      <c r="AR43" s="100"/>
      <c r="AS43" s="100"/>
      <c r="AT43" s="100"/>
      <c r="AU43" s="100"/>
      <c r="AV43" s="100"/>
      <c r="AW43" s="100"/>
      <c r="AX43" s="100"/>
      <c r="AY43" s="100"/>
      <c r="AZ43" s="100"/>
      <c r="BA43" s="100"/>
      <c r="BB43" s="100"/>
      <c r="BC43" s="100"/>
      <c r="BD43" s="100"/>
      <c r="BE43" s="100"/>
      <c r="BF43" s="100"/>
      <c r="BG43" s="100"/>
      <c r="BH43" s="100"/>
      <c r="BI43" s="100"/>
      <c r="BJ43" s="100"/>
      <c r="BK43" s="100"/>
      <c r="BL43" s="100"/>
      <c r="BM43" s="100"/>
      <c r="BN43" s="100"/>
      <c r="BO43" s="100"/>
      <c r="BP43" s="100"/>
      <c r="BQ43" s="100"/>
      <c r="BR43" s="100"/>
      <c r="BS43" s="100"/>
      <c r="BT43" s="100"/>
      <c r="BU43" s="100"/>
      <c r="BV43" s="100"/>
      <c r="BW43" s="100"/>
      <c r="BX43" s="100"/>
      <c r="BY43" s="100"/>
      <c r="BZ43" s="100"/>
      <c r="CA43" s="100"/>
      <c r="CB43" s="100"/>
      <c r="CC43" s="100"/>
      <c r="CD43" s="185"/>
      <c r="CE43" s="100"/>
      <c r="CF43" s="100"/>
      <c r="CG43" s="100"/>
      <c r="CH43" s="100"/>
      <c r="CI43" s="100"/>
      <c r="CJ43" s="100"/>
      <c r="CK43" s="100"/>
      <c r="CL43" s="323"/>
      <c r="CM43" s="324"/>
      <c r="CN43" s="3"/>
      <c r="CO43" s="20"/>
      <c r="CP43" s="7"/>
      <c r="CQ43" s="18"/>
      <c r="CR43" s="20"/>
      <c r="CS43" s="7"/>
      <c r="CY43" s="311"/>
      <c r="CZ43" s="24"/>
      <c r="DA43" s="24"/>
    </row>
    <row r="44" spans="1:105" s="20" customFormat="1" ht="36" hidden="1" customHeight="1">
      <c r="A44" s="215" t="s">
        <v>60</v>
      </c>
      <c r="B44" s="214" t="s">
        <v>702</v>
      </c>
      <c r="C44" s="114"/>
      <c r="D44" s="213">
        <f>A45</f>
        <v>0</v>
      </c>
      <c r="E44" s="213"/>
      <c r="F44" s="114"/>
      <c r="G44" s="99">
        <f>G45</f>
        <v>0</v>
      </c>
      <c r="H44" s="99">
        <f t="shared" ref="H44:BS44" si="69">H45</f>
        <v>0</v>
      </c>
      <c r="I44" s="99">
        <f t="shared" si="69"/>
        <v>0</v>
      </c>
      <c r="J44" s="99">
        <f t="shared" si="69"/>
        <v>0</v>
      </c>
      <c r="K44" s="99">
        <f t="shared" si="69"/>
        <v>0</v>
      </c>
      <c r="L44" s="99">
        <f t="shared" si="69"/>
        <v>0</v>
      </c>
      <c r="M44" s="99">
        <f t="shared" si="69"/>
        <v>0</v>
      </c>
      <c r="N44" s="99">
        <f t="shared" si="69"/>
        <v>0</v>
      </c>
      <c r="O44" s="99">
        <f t="shared" si="69"/>
        <v>0</v>
      </c>
      <c r="P44" s="99">
        <f t="shared" si="69"/>
        <v>0</v>
      </c>
      <c r="Q44" s="99">
        <f t="shared" si="69"/>
        <v>0</v>
      </c>
      <c r="R44" s="99">
        <f t="shared" si="69"/>
        <v>0</v>
      </c>
      <c r="S44" s="99">
        <f t="shared" si="69"/>
        <v>0</v>
      </c>
      <c r="T44" s="99">
        <f t="shared" si="69"/>
        <v>0</v>
      </c>
      <c r="U44" s="99">
        <f t="shared" si="69"/>
        <v>0</v>
      </c>
      <c r="V44" s="99">
        <f t="shared" si="69"/>
        <v>0</v>
      </c>
      <c r="W44" s="99">
        <f t="shared" si="69"/>
        <v>0</v>
      </c>
      <c r="X44" s="99">
        <f t="shared" si="69"/>
        <v>0</v>
      </c>
      <c r="Y44" s="99">
        <f t="shared" si="69"/>
        <v>0</v>
      </c>
      <c r="Z44" s="99">
        <f t="shared" si="69"/>
        <v>0</v>
      </c>
      <c r="AA44" s="99">
        <f t="shared" si="69"/>
        <v>0</v>
      </c>
      <c r="AB44" s="99">
        <f t="shared" si="69"/>
        <v>0</v>
      </c>
      <c r="AC44" s="99">
        <f t="shared" si="69"/>
        <v>0</v>
      </c>
      <c r="AD44" s="99">
        <f t="shared" si="69"/>
        <v>0</v>
      </c>
      <c r="AE44" s="99">
        <f t="shared" si="69"/>
        <v>0</v>
      </c>
      <c r="AF44" s="99">
        <f t="shared" si="69"/>
        <v>0</v>
      </c>
      <c r="AG44" s="99">
        <f t="shared" si="69"/>
        <v>0</v>
      </c>
      <c r="AH44" s="99">
        <f t="shared" si="69"/>
        <v>0</v>
      </c>
      <c r="AI44" s="99">
        <f t="shared" si="69"/>
        <v>0</v>
      </c>
      <c r="AJ44" s="99">
        <f t="shared" si="69"/>
        <v>0</v>
      </c>
      <c r="AK44" s="99">
        <f t="shared" si="69"/>
        <v>0</v>
      </c>
      <c r="AL44" s="99">
        <f t="shared" si="69"/>
        <v>0</v>
      </c>
      <c r="AM44" s="99">
        <f t="shared" si="69"/>
        <v>0</v>
      </c>
      <c r="AN44" s="99">
        <f t="shared" si="69"/>
        <v>0</v>
      </c>
      <c r="AO44" s="99">
        <f t="shared" si="69"/>
        <v>0</v>
      </c>
      <c r="AP44" s="99">
        <f t="shared" si="69"/>
        <v>0</v>
      </c>
      <c r="AQ44" s="99">
        <f t="shared" si="69"/>
        <v>0</v>
      </c>
      <c r="AR44" s="99">
        <f t="shared" si="69"/>
        <v>0</v>
      </c>
      <c r="AS44" s="99">
        <f t="shared" si="69"/>
        <v>0</v>
      </c>
      <c r="AT44" s="99">
        <f t="shared" si="69"/>
        <v>0</v>
      </c>
      <c r="AU44" s="99">
        <f t="shared" si="69"/>
        <v>0</v>
      </c>
      <c r="AV44" s="99">
        <f t="shared" si="69"/>
        <v>0</v>
      </c>
      <c r="AW44" s="99">
        <f t="shared" si="69"/>
        <v>0</v>
      </c>
      <c r="AX44" s="99">
        <f t="shared" si="69"/>
        <v>0</v>
      </c>
      <c r="AY44" s="99">
        <f t="shared" si="69"/>
        <v>0</v>
      </c>
      <c r="AZ44" s="99">
        <f t="shared" si="69"/>
        <v>0</v>
      </c>
      <c r="BA44" s="99">
        <f t="shared" si="69"/>
        <v>0</v>
      </c>
      <c r="BB44" s="99">
        <f t="shared" si="69"/>
        <v>0</v>
      </c>
      <c r="BC44" s="99">
        <f t="shared" si="69"/>
        <v>0</v>
      </c>
      <c r="BD44" s="99">
        <f t="shared" si="69"/>
        <v>0</v>
      </c>
      <c r="BE44" s="99">
        <f t="shared" si="69"/>
        <v>0</v>
      </c>
      <c r="BF44" s="99">
        <f t="shared" si="69"/>
        <v>0</v>
      </c>
      <c r="BG44" s="99">
        <f t="shared" si="69"/>
        <v>0</v>
      </c>
      <c r="BH44" s="99">
        <f t="shared" si="69"/>
        <v>0</v>
      </c>
      <c r="BI44" s="99">
        <f t="shared" si="69"/>
        <v>0</v>
      </c>
      <c r="BJ44" s="99">
        <f t="shared" si="69"/>
        <v>0</v>
      </c>
      <c r="BK44" s="99">
        <f t="shared" si="69"/>
        <v>0</v>
      </c>
      <c r="BL44" s="99">
        <f t="shared" si="69"/>
        <v>0</v>
      </c>
      <c r="BM44" s="99">
        <f t="shared" si="69"/>
        <v>0</v>
      </c>
      <c r="BN44" s="99">
        <f t="shared" si="69"/>
        <v>0</v>
      </c>
      <c r="BO44" s="99">
        <f t="shared" si="69"/>
        <v>0</v>
      </c>
      <c r="BP44" s="99">
        <f t="shared" si="69"/>
        <v>0</v>
      </c>
      <c r="BQ44" s="99">
        <f t="shared" si="69"/>
        <v>0</v>
      </c>
      <c r="BR44" s="99">
        <f t="shared" si="69"/>
        <v>0</v>
      </c>
      <c r="BS44" s="99">
        <f t="shared" si="69"/>
        <v>0</v>
      </c>
      <c r="BT44" s="99">
        <f t="shared" ref="BT44:CC44" si="70">BT45</f>
        <v>0</v>
      </c>
      <c r="BU44" s="99">
        <f t="shared" si="70"/>
        <v>0</v>
      </c>
      <c r="BV44" s="99">
        <f t="shared" si="70"/>
        <v>0</v>
      </c>
      <c r="BW44" s="99">
        <f t="shared" si="70"/>
        <v>0</v>
      </c>
      <c r="BX44" s="99">
        <f t="shared" si="70"/>
        <v>0</v>
      </c>
      <c r="BY44" s="99">
        <f t="shared" si="70"/>
        <v>0</v>
      </c>
      <c r="BZ44" s="99">
        <f t="shared" si="70"/>
        <v>0</v>
      </c>
      <c r="CA44" s="99">
        <f t="shared" si="70"/>
        <v>0</v>
      </c>
      <c r="CB44" s="99">
        <f t="shared" si="70"/>
        <v>0</v>
      </c>
      <c r="CC44" s="99">
        <f t="shared" si="70"/>
        <v>0</v>
      </c>
      <c r="CD44" s="185">
        <f t="shared" si="8"/>
        <v>0</v>
      </c>
      <c r="CE44" s="99"/>
      <c r="CF44" s="100">
        <f t="shared" si="66"/>
        <v>0</v>
      </c>
      <c r="CG44" s="99">
        <f t="shared" ref="CG44:CJ44" si="71">CG45</f>
        <v>0</v>
      </c>
      <c r="CH44" s="99">
        <f t="shared" si="71"/>
        <v>0</v>
      </c>
      <c r="CI44" s="99">
        <f t="shared" si="71"/>
        <v>0</v>
      </c>
      <c r="CJ44" s="99">
        <f t="shared" si="71"/>
        <v>0</v>
      </c>
      <c r="CK44" s="99"/>
      <c r="CL44" s="114"/>
      <c r="CM44" s="114"/>
      <c r="CP44" s="7"/>
      <c r="CS44" s="7"/>
      <c r="CY44" s="284"/>
      <c r="CZ44" s="7"/>
      <c r="DA44" s="7"/>
    </row>
    <row r="45" spans="1:105" s="310" customFormat="1" ht="107.65" hidden="1" customHeight="1">
      <c r="A45" s="216"/>
      <c r="B45" s="217"/>
      <c r="C45" s="216"/>
      <c r="D45" s="216"/>
      <c r="E45" s="216"/>
      <c r="F45" s="216"/>
      <c r="G45" s="220"/>
      <c r="H45" s="220"/>
      <c r="I45" s="216"/>
      <c r="J45" s="216"/>
      <c r="K45" s="216"/>
      <c r="L45" s="216"/>
      <c r="M45" s="220"/>
      <c r="N45" s="220"/>
      <c r="O45" s="216"/>
      <c r="P45" s="216"/>
      <c r="Q45" s="216"/>
      <c r="R45" s="216"/>
      <c r="S45" s="216"/>
      <c r="T45" s="216"/>
      <c r="U45" s="218"/>
      <c r="V45" s="218"/>
      <c r="W45" s="218"/>
      <c r="X45" s="219"/>
      <c r="Y45" s="219"/>
      <c r="Z45" s="219"/>
      <c r="AA45" s="219"/>
      <c r="AB45" s="219"/>
      <c r="AC45" s="219"/>
      <c r="AD45" s="219"/>
      <c r="AE45" s="219"/>
      <c r="AF45" s="219"/>
      <c r="AG45" s="219"/>
      <c r="AH45" s="219"/>
      <c r="AI45" s="219"/>
      <c r="AJ45" s="219"/>
      <c r="AK45" s="219"/>
      <c r="AL45" s="219"/>
      <c r="AM45" s="219"/>
      <c r="AN45" s="219"/>
      <c r="AO45" s="100"/>
      <c r="AP45" s="100"/>
      <c r="AQ45" s="100"/>
      <c r="AR45" s="100"/>
      <c r="AS45" s="100"/>
      <c r="AT45" s="100"/>
      <c r="AU45" s="100"/>
      <c r="AV45" s="100"/>
      <c r="AW45" s="100"/>
      <c r="AX45" s="100"/>
      <c r="AY45" s="100"/>
      <c r="AZ45" s="100"/>
      <c r="BA45" s="100"/>
      <c r="BB45" s="100"/>
      <c r="BC45" s="100"/>
      <c r="BD45" s="100"/>
      <c r="BE45" s="100"/>
      <c r="BF45" s="100"/>
      <c r="BG45" s="100"/>
      <c r="BH45" s="100"/>
      <c r="BI45" s="100"/>
      <c r="BJ45" s="100"/>
      <c r="BK45" s="100"/>
      <c r="BL45" s="100"/>
      <c r="BM45" s="100"/>
      <c r="BN45" s="100"/>
      <c r="BO45" s="100"/>
      <c r="BP45" s="100"/>
      <c r="BQ45" s="100"/>
      <c r="BR45" s="100"/>
      <c r="BS45" s="100"/>
      <c r="BT45" s="100"/>
      <c r="BU45" s="100"/>
      <c r="BV45" s="100"/>
      <c r="BW45" s="100"/>
      <c r="BX45" s="100"/>
      <c r="BY45" s="100"/>
      <c r="BZ45" s="100"/>
      <c r="CA45" s="100"/>
      <c r="CB45" s="100"/>
      <c r="CC45" s="100"/>
      <c r="CD45" s="185"/>
      <c r="CE45" s="100"/>
      <c r="CF45" s="100"/>
      <c r="CG45" s="100"/>
      <c r="CH45" s="100"/>
      <c r="CI45" s="100"/>
      <c r="CJ45" s="100"/>
      <c r="CK45" s="100"/>
      <c r="CL45" s="323"/>
      <c r="CM45" s="324"/>
      <c r="CN45" s="3"/>
      <c r="CO45" s="20"/>
      <c r="CP45" s="7"/>
      <c r="CQ45" s="18"/>
      <c r="CR45" s="20"/>
      <c r="CS45" s="7"/>
      <c r="CY45" s="311"/>
      <c r="CZ45" s="24"/>
      <c r="DA45" s="24"/>
    </row>
    <row r="46" spans="1:105" s="20" customFormat="1" ht="42" customHeight="1">
      <c r="A46" s="114" t="s">
        <v>77</v>
      </c>
      <c r="B46" s="214" t="s">
        <v>78</v>
      </c>
      <c r="C46" s="114"/>
      <c r="D46" s="213">
        <f>D47+D54+D61</f>
        <v>2</v>
      </c>
      <c r="E46" s="213"/>
      <c r="F46" s="114"/>
      <c r="G46" s="99">
        <f t="shared" ref="G46:BR46" si="72">G47+G54+G61</f>
        <v>122179.8</v>
      </c>
      <c r="H46" s="99">
        <f t="shared" si="72"/>
        <v>117179.8</v>
      </c>
      <c r="I46" s="99">
        <f t="shared" si="72"/>
        <v>73834</v>
      </c>
      <c r="J46" s="99">
        <f t="shared" si="72"/>
        <v>73834</v>
      </c>
      <c r="K46" s="99">
        <f t="shared" si="72"/>
        <v>0</v>
      </c>
      <c r="L46" s="99" t="e">
        <f t="shared" si="72"/>
        <v>#REF!</v>
      </c>
      <c r="M46" s="99" t="e">
        <f t="shared" si="72"/>
        <v>#REF!</v>
      </c>
      <c r="N46" s="99" t="e">
        <f t="shared" si="72"/>
        <v>#REF!</v>
      </c>
      <c r="O46" s="99">
        <f t="shared" si="72"/>
        <v>0</v>
      </c>
      <c r="P46" s="99" t="e">
        <f t="shared" si="72"/>
        <v>#REF!</v>
      </c>
      <c r="Q46" s="99">
        <f t="shared" si="72"/>
        <v>15500</v>
      </c>
      <c r="R46" s="99">
        <f t="shared" si="72"/>
        <v>15500</v>
      </c>
      <c r="S46" s="99">
        <f t="shared" si="72"/>
        <v>0</v>
      </c>
      <c r="T46" s="99">
        <f t="shared" si="72"/>
        <v>15500</v>
      </c>
      <c r="U46" s="99">
        <f t="shared" si="72"/>
        <v>73004</v>
      </c>
      <c r="V46" s="99">
        <f t="shared" si="72"/>
        <v>73004</v>
      </c>
      <c r="W46" s="99">
        <f t="shared" si="72"/>
        <v>0</v>
      </c>
      <c r="X46" s="99">
        <f t="shared" si="72"/>
        <v>73004</v>
      </c>
      <c r="Y46" s="99">
        <f t="shared" si="72"/>
        <v>48145.8</v>
      </c>
      <c r="Z46" s="99">
        <f t="shared" si="72"/>
        <v>48145.8</v>
      </c>
      <c r="AA46" s="99">
        <f t="shared" si="72"/>
        <v>0</v>
      </c>
      <c r="AB46" s="99">
        <f t="shared" si="72"/>
        <v>0</v>
      </c>
      <c r="AC46" s="99">
        <f t="shared" si="72"/>
        <v>15500</v>
      </c>
      <c r="AD46" s="99">
        <f t="shared" si="72"/>
        <v>15500</v>
      </c>
      <c r="AE46" s="99">
        <f t="shared" si="72"/>
        <v>0</v>
      </c>
      <c r="AF46" s="99">
        <f t="shared" si="72"/>
        <v>0</v>
      </c>
      <c r="AG46" s="99">
        <f t="shared" si="72"/>
        <v>13000</v>
      </c>
      <c r="AH46" s="99">
        <f t="shared" si="72"/>
        <v>13000</v>
      </c>
      <c r="AI46" s="99">
        <f t="shared" si="72"/>
        <v>0</v>
      </c>
      <c r="AJ46" s="99">
        <f t="shared" si="72"/>
        <v>0</v>
      </c>
      <c r="AK46" s="99">
        <f t="shared" si="72"/>
        <v>0</v>
      </c>
      <c r="AL46" s="99">
        <f t="shared" si="72"/>
        <v>0</v>
      </c>
      <c r="AM46" s="99">
        <f t="shared" si="72"/>
        <v>0</v>
      </c>
      <c r="AN46" s="99">
        <f t="shared" si="72"/>
        <v>0</v>
      </c>
      <c r="AO46" s="99">
        <f t="shared" si="72"/>
        <v>48145.8</v>
      </c>
      <c r="AP46" s="99">
        <f t="shared" si="72"/>
        <v>48145.8</v>
      </c>
      <c r="AQ46" s="99">
        <f t="shared" si="72"/>
        <v>0</v>
      </c>
      <c r="AR46" s="99">
        <f t="shared" si="72"/>
        <v>0</v>
      </c>
      <c r="AS46" s="99">
        <f t="shared" si="72"/>
        <v>48145.8</v>
      </c>
      <c r="AT46" s="99">
        <f t="shared" si="72"/>
        <v>48145.8</v>
      </c>
      <c r="AU46" s="99">
        <f t="shared" si="72"/>
        <v>0</v>
      </c>
      <c r="AV46" s="99">
        <f t="shared" si="72"/>
        <v>0</v>
      </c>
      <c r="AW46" s="99">
        <f t="shared" si="72"/>
        <v>15500</v>
      </c>
      <c r="AX46" s="99">
        <f t="shared" si="72"/>
        <v>15500</v>
      </c>
      <c r="AY46" s="99">
        <f t="shared" si="72"/>
        <v>0</v>
      </c>
      <c r="AZ46" s="99">
        <f t="shared" si="72"/>
        <v>0</v>
      </c>
      <c r="BA46" s="99">
        <f t="shared" si="72"/>
        <v>13000</v>
      </c>
      <c r="BB46" s="99">
        <f t="shared" si="72"/>
        <v>13000</v>
      </c>
      <c r="BC46" s="99">
        <f t="shared" si="72"/>
        <v>0</v>
      </c>
      <c r="BD46" s="99">
        <f t="shared" si="72"/>
        <v>0</v>
      </c>
      <c r="BE46" s="99">
        <f t="shared" si="72"/>
        <v>28500</v>
      </c>
      <c r="BF46" s="99">
        <f t="shared" si="72"/>
        <v>28500</v>
      </c>
      <c r="BG46" s="99">
        <f t="shared" si="72"/>
        <v>0</v>
      </c>
      <c r="BH46" s="99">
        <f t="shared" si="72"/>
        <v>0</v>
      </c>
      <c r="BI46" s="99">
        <f t="shared" si="72"/>
        <v>8499.7999999999993</v>
      </c>
      <c r="BJ46" s="99">
        <f t="shared" si="72"/>
        <v>13799.8</v>
      </c>
      <c r="BK46" s="99">
        <f t="shared" si="72"/>
        <v>13799.8</v>
      </c>
      <c r="BL46" s="99">
        <f t="shared" si="72"/>
        <v>0</v>
      </c>
      <c r="BM46" s="99">
        <f t="shared" si="72"/>
        <v>0</v>
      </c>
      <c r="BN46" s="99">
        <f t="shared" si="72"/>
        <v>0</v>
      </c>
      <c r="BO46" s="99">
        <f t="shared" si="72"/>
        <v>0</v>
      </c>
      <c r="BP46" s="99">
        <f t="shared" si="72"/>
        <v>0</v>
      </c>
      <c r="BQ46" s="99">
        <f t="shared" si="72"/>
        <v>13799.8</v>
      </c>
      <c r="BR46" s="99">
        <f t="shared" si="72"/>
        <v>13799.8</v>
      </c>
      <c r="BS46" s="99">
        <f t="shared" ref="BS46:CC46" si="73">BS47+BS54+BS61</f>
        <v>0</v>
      </c>
      <c r="BT46" s="99">
        <f t="shared" si="73"/>
        <v>0</v>
      </c>
      <c r="BU46" s="99">
        <f t="shared" si="73"/>
        <v>0</v>
      </c>
      <c r="BV46" s="99">
        <f t="shared" si="73"/>
        <v>0</v>
      </c>
      <c r="BW46" s="99">
        <f t="shared" si="73"/>
        <v>0</v>
      </c>
      <c r="BX46" s="99">
        <f t="shared" si="73"/>
        <v>13799.8</v>
      </c>
      <c r="BY46" s="99">
        <f t="shared" si="73"/>
        <v>13799.8</v>
      </c>
      <c r="BZ46" s="99">
        <f t="shared" si="73"/>
        <v>42299.8</v>
      </c>
      <c r="CA46" s="99">
        <f t="shared" si="73"/>
        <v>42299.8</v>
      </c>
      <c r="CB46" s="99">
        <f t="shared" si="73"/>
        <v>0</v>
      </c>
      <c r="CC46" s="99">
        <f t="shared" si="73"/>
        <v>0</v>
      </c>
      <c r="CD46" s="185">
        <f t="shared" si="8"/>
        <v>5846</v>
      </c>
      <c r="CE46" s="99">
        <f t="shared" ref="CE46:CJ46" si="74">CE47+CE54+CE61</f>
        <v>0</v>
      </c>
      <c r="CF46" s="99">
        <f t="shared" si="74"/>
        <v>5846</v>
      </c>
      <c r="CG46" s="99">
        <f t="shared" si="74"/>
        <v>0</v>
      </c>
      <c r="CH46" s="99">
        <f t="shared" si="74"/>
        <v>0</v>
      </c>
      <c r="CI46" s="99">
        <f t="shared" si="74"/>
        <v>0</v>
      </c>
      <c r="CJ46" s="99">
        <f t="shared" si="74"/>
        <v>0</v>
      </c>
      <c r="CK46" s="99"/>
      <c r="CL46" s="114"/>
      <c r="CM46" s="114" t="e">
        <f>CM47+CM54+#REF!</f>
        <v>#REF!</v>
      </c>
      <c r="CP46" s="7">
        <f t="shared" si="5"/>
        <v>1030</v>
      </c>
      <c r="CS46" s="7">
        <v>300</v>
      </c>
      <c r="CY46" s="284"/>
      <c r="CZ46" s="7">
        <f>AJ46-BD46</f>
        <v>0</v>
      </c>
      <c r="DA46" s="7">
        <f t="shared" si="9"/>
        <v>0</v>
      </c>
    </row>
    <row r="47" spans="1:105" s="20" customFormat="1" ht="59.25" customHeight="1">
      <c r="A47" s="114" t="s">
        <v>37</v>
      </c>
      <c r="B47" s="214" t="s">
        <v>524</v>
      </c>
      <c r="C47" s="114"/>
      <c r="D47" s="213">
        <f>A49</f>
        <v>2</v>
      </c>
      <c r="E47" s="213"/>
      <c r="F47" s="114"/>
      <c r="G47" s="99">
        <f>SUM(G48:G53)</f>
        <v>122179.8</v>
      </c>
      <c r="H47" s="99">
        <f t="shared" ref="H47:BS47" si="75">SUM(H48:H53)</f>
        <v>117179.8</v>
      </c>
      <c r="I47" s="99">
        <f t="shared" si="75"/>
        <v>73834</v>
      </c>
      <c r="J47" s="99">
        <f t="shared" si="75"/>
        <v>73834</v>
      </c>
      <c r="K47" s="99">
        <f t="shared" si="75"/>
        <v>0</v>
      </c>
      <c r="L47" s="99" t="e">
        <f t="shared" si="75"/>
        <v>#REF!</v>
      </c>
      <c r="M47" s="99" t="e">
        <f t="shared" si="75"/>
        <v>#REF!</v>
      </c>
      <c r="N47" s="99" t="e">
        <f t="shared" si="75"/>
        <v>#REF!</v>
      </c>
      <c r="O47" s="99">
        <f t="shared" si="75"/>
        <v>0</v>
      </c>
      <c r="P47" s="99" t="e">
        <f t="shared" si="75"/>
        <v>#REF!</v>
      </c>
      <c r="Q47" s="99">
        <f t="shared" si="75"/>
        <v>15500</v>
      </c>
      <c r="R47" s="99">
        <f t="shared" si="75"/>
        <v>15500</v>
      </c>
      <c r="S47" s="99">
        <f t="shared" si="75"/>
        <v>0</v>
      </c>
      <c r="T47" s="99">
        <f t="shared" si="75"/>
        <v>15500</v>
      </c>
      <c r="U47" s="99">
        <f t="shared" si="75"/>
        <v>73004</v>
      </c>
      <c r="V47" s="99">
        <f t="shared" si="75"/>
        <v>73004</v>
      </c>
      <c r="W47" s="99">
        <f t="shared" si="75"/>
        <v>0</v>
      </c>
      <c r="X47" s="99">
        <f t="shared" si="75"/>
        <v>73004</v>
      </c>
      <c r="Y47" s="99">
        <f t="shared" si="75"/>
        <v>48145.8</v>
      </c>
      <c r="Z47" s="99">
        <f t="shared" si="75"/>
        <v>48145.8</v>
      </c>
      <c r="AA47" s="99">
        <f t="shared" si="75"/>
        <v>0</v>
      </c>
      <c r="AB47" s="99">
        <f t="shared" si="75"/>
        <v>0</v>
      </c>
      <c r="AC47" s="99">
        <f t="shared" si="75"/>
        <v>15500</v>
      </c>
      <c r="AD47" s="99">
        <f t="shared" si="75"/>
        <v>15500</v>
      </c>
      <c r="AE47" s="99">
        <f t="shared" si="75"/>
        <v>0</v>
      </c>
      <c r="AF47" s="99">
        <f t="shared" si="75"/>
        <v>0</v>
      </c>
      <c r="AG47" s="99">
        <f t="shared" si="75"/>
        <v>13000</v>
      </c>
      <c r="AH47" s="99">
        <f t="shared" si="75"/>
        <v>13000</v>
      </c>
      <c r="AI47" s="99">
        <f t="shared" si="75"/>
        <v>0</v>
      </c>
      <c r="AJ47" s="99">
        <f t="shared" si="75"/>
        <v>0</v>
      </c>
      <c r="AK47" s="99">
        <f t="shared" si="75"/>
        <v>0</v>
      </c>
      <c r="AL47" s="99">
        <f t="shared" si="75"/>
        <v>0</v>
      </c>
      <c r="AM47" s="99">
        <f t="shared" si="75"/>
        <v>0</v>
      </c>
      <c r="AN47" s="99">
        <f t="shared" si="75"/>
        <v>0</v>
      </c>
      <c r="AO47" s="99">
        <f t="shared" si="75"/>
        <v>48145.8</v>
      </c>
      <c r="AP47" s="99">
        <f t="shared" si="75"/>
        <v>48145.8</v>
      </c>
      <c r="AQ47" s="99">
        <f t="shared" si="75"/>
        <v>0</v>
      </c>
      <c r="AR47" s="99">
        <f t="shared" si="75"/>
        <v>0</v>
      </c>
      <c r="AS47" s="99">
        <f t="shared" si="75"/>
        <v>48145.8</v>
      </c>
      <c r="AT47" s="99">
        <f t="shared" si="75"/>
        <v>48145.8</v>
      </c>
      <c r="AU47" s="99">
        <f t="shared" si="75"/>
        <v>0</v>
      </c>
      <c r="AV47" s="99">
        <f t="shared" si="75"/>
        <v>0</v>
      </c>
      <c r="AW47" s="99">
        <f t="shared" si="75"/>
        <v>15500</v>
      </c>
      <c r="AX47" s="99">
        <f t="shared" si="75"/>
        <v>15500</v>
      </c>
      <c r="AY47" s="99">
        <f t="shared" si="75"/>
        <v>0</v>
      </c>
      <c r="AZ47" s="99">
        <f t="shared" si="75"/>
        <v>0</v>
      </c>
      <c r="BA47" s="99">
        <f t="shared" si="75"/>
        <v>13000</v>
      </c>
      <c r="BB47" s="99">
        <f t="shared" si="75"/>
        <v>13000</v>
      </c>
      <c r="BC47" s="99">
        <f t="shared" si="75"/>
        <v>0</v>
      </c>
      <c r="BD47" s="99">
        <f t="shared" si="75"/>
        <v>0</v>
      </c>
      <c r="BE47" s="99">
        <f t="shared" si="75"/>
        <v>28500</v>
      </c>
      <c r="BF47" s="99">
        <f t="shared" si="75"/>
        <v>28500</v>
      </c>
      <c r="BG47" s="99">
        <f t="shared" si="75"/>
        <v>0</v>
      </c>
      <c r="BH47" s="99">
        <f t="shared" si="75"/>
        <v>0</v>
      </c>
      <c r="BI47" s="99">
        <f t="shared" si="75"/>
        <v>8499.7999999999993</v>
      </c>
      <c r="BJ47" s="99">
        <f t="shared" si="75"/>
        <v>13799.8</v>
      </c>
      <c r="BK47" s="99">
        <f t="shared" si="75"/>
        <v>13799.8</v>
      </c>
      <c r="BL47" s="99">
        <f t="shared" si="75"/>
        <v>0</v>
      </c>
      <c r="BM47" s="99">
        <f t="shared" si="75"/>
        <v>0</v>
      </c>
      <c r="BN47" s="99">
        <f t="shared" si="75"/>
        <v>0</v>
      </c>
      <c r="BO47" s="99">
        <f t="shared" si="75"/>
        <v>0</v>
      </c>
      <c r="BP47" s="99">
        <f t="shared" si="75"/>
        <v>0</v>
      </c>
      <c r="BQ47" s="99">
        <f t="shared" si="75"/>
        <v>13799.8</v>
      </c>
      <c r="BR47" s="99">
        <f t="shared" si="75"/>
        <v>13799.8</v>
      </c>
      <c r="BS47" s="99">
        <f t="shared" si="75"/>
        <v>0</v>
      </c>
      <c r="BT47" s="99">
        <f t="shared" ref="BT47:CJ47" si="76">SUM(BT48:BT53)</f>
        <v>0</v>
      </c>
      <c r="BU47" s="99">
        <f t="shared" si="76"/>
        <v>0</v>
      </c>
      <c r="BV47" s="99">
        <f t="shared" si="76"/>
        <v>0</v>
      </c>
      <c r="BW47" s="99">
        <f t="shared" si="76"/>
        <v>0</v>
      </c>
      <c r="BX47" s="99">
        <f t="shared" si="76"/>
        <v>13799.8</v>
      </c>
      <c r="BY47" s="99">
        <f t="shared" si="76"/>
        <v>13799.8</v>
      </c>
      <c r="BZ47" s="99">
        <f t="shared" si="76"/>
        <v>42299.8</v>
      </c>
      <c r="CA47" s="99">
        <f>SUM(CA48:CA53)</f>
        <v>42299.8</v>
      </c>
      <c r="CB47" s="99">
        <f t="shared" si="76"/>
        <v>0</v>
      </c>
      <c r="CC47" s="99">
        <f t="shared" si="76"/>
        <v>0</v>
      </c>
      <c r="CD47" s="185">
        <f t="shared" si="8"/>
        <v>5846</v>
      </c>
      <c r="CE47" s="99">
        <f t="shared" si="76"/>
        <v>0</v>
      </c>
      <c r="CF47" s="99">
        <f t="shared" si="76"/>
        <v>5846</v>
      </c>
      <c r="CG47" s="99">
        <f t="shared" si="76"/>
        <v>0</v>
      </c>
      <c r="CH47" s="99">
        <f t="shared" si="76"/>
        <v>0</v>
      </c>
      <c r="CI47" s="99">
        <f t="shared" si="76"/>
        <v>0</v>
      </c>
      <c r="CJ47" s="99">
        <f t="shared" si="76"/>
        <v>0</v>
      </c>
      <c r="CK47" s="99"/>
      <c r="CL47" s="114"/>
      <c r="CM47" s="114"/>
      <c r="CP47" s="7">
        <f t="shared" si="5"/>
        <v>1030</v>
      </c>
      <c r="CS47" s="7">
        <v>0</v>
      </c>
      <c r="CY47" s="284"/>
      <c r="CZ47" s="7">
        <f>AJ47-BD47</f>
        <v>0</v>
      </c>
      <c r="DA47" s="7">
        <f t="shared" si="9"/>
        <v>0</v>
      </c>
    </row>
    <row r="48" spans="1:105" ht="182.25" customHeight="1">
      <c r="A48" s="216">
        <v>1</v>
      </c>
      <c r="B48" s="217" t="s">
        <v>79</v>
      </c>
      <c r="C48" s="216" t="s">
        <v>80</v>
      </c>
      <c r="D48" s="216" t="s">
        <v>81</v>
      </c>
      <c r="E48" s="216" t="s">
        <v>82</v>
      </c>
      <c r="F48" s="216" t="s">
        <v>83</v>
      </c>
      <c r="G48" s="100">
        <v>72765.8</v>
      </c>
      <c r="H48" s="100">
        <v>67765.8</v>
      </c>
      <c r="I48" s="100">
        <v>50204</v>
      </c>
      <c r="J48" s="100">
        <f>I48</f>
        <v>50204</v>
      </c>
      <c r="K48" s="100"/>
      <c r="L48" s="100" t="e">
        <f>#REF!</f>
        <v>#REF!</v>
      </c>
      <c r="M48" s="100" t="e">
        <f t="shared" ref="M48:M49" si="77">N48</f>
        <v>#REF!</v>
      </c>
      <c r="N48" s="100" t="e">
        <f t="shared" ref="N48" si="78">P48</f>
        <v>#REF!</v>
      </c>
      <c r="O48" s="100"/>
      <c r="P48" s="100" t="e">
        <f t="shared" ref="P48" si="79">L48-I48</f>
        <v>#REF!</v>
      </c>
      <c r="Q48" s="100">
        <f t="shared" ref="Q48:Q49" si="80">R48</f>
        <v>7500</v>
      </c>
      <c r="R48" s="100">
        <f t="shared" ref="R48" si="81">T48</f>
        <v>7500</v>
      </c>
      <c r="S48" s="100"/>
      <c r="T48" s="100">
        <v>7500</v>
      </c>
      <c r="U48" s="100">
        <v>50204</v>
      </c>
      <c r="V48" s="100">
        <v>50204</v>
      </c>
      <c r="W48" s="100"/>
      <c r="X48" s="100">
        <v>50204</v>
      </c>
      <c r="Y48" s="100">
        <f>22561.8-1030</f>
        <v>21531.8</v>
      </c>
      <c r="Z48" s="100">
        <f>22561.8-1030</f>
        <v>21531.8</v>
      </c>
      <c r="AA48" s="100"/>
      <c r="AB48" s="100"/>
      <c r="AC48" s="100">
        <v>7500</v>
      </c>
      <c r="AD48" s="100">
        <v>7500</v>
      </c>
      <c r="AE48" s="100"/>
      <c r="AF48" s="100"/>
      <c r="AG48" s="100">
        <f>AH48</f>
        <v>5000</v>
      </c>
      <c r="AH48" s="100">
        <v>5000</v>
      </c>
      <c r="AI48" s="100"/>
      <c r="AJ48" s="100">
        <f t="shared" ref="AJ48:AJ49" si="82">AB48-AF48</f>
        <v>0</v>
      </c>
      <c r="AK48" s="100"/>
      <c r="AL48" s="100"/>
      <c r="AM48" s="100"/>
      <c r="AN48" s="100"/>
      <c r="AO48" s="100">
        <f t="shared" ref="AO48:AP49" si="83">Y48-$AK48+$AL48</f>
        <v>21531.8</v>
      </c>
      <c r="AP48" s="100">
        <f t="shared" si="83"/>
        <v>21531.8</v>
      </c>
      <c r="AQ48" s="100">
        <f t="shared" ref="AQ48:AR49" si="84">AA48</f>
        <v>0</v>
      </c>
      <c r="AR48" s="100">
        <f t="shared" si="84"/>
        <v>0</v>
      </c>
      <c r="AS48" s="100">
        <f t="shared" si="20"/>
        <v>21531.8</v>
      </c>
      <c r="AT48" s="100">
        <f t="shared" si="20"/>
        <v>21531.8</v>
      </c>
      <c r="AU48" s="100">
        <f t="shared" si="20"/>
        <v>0</v>
      </c>
      <c r="AV48" s="100">
        <f t="shared" si="20"/>
        <v>0</v>
      </c>
      <c r="AW48" s="100">
        <f t="shared" ref="AW48:AZ49" si="85">AC48</f>
        <v>7500</v>
      </c>
      <c r="AX48" s="100">
        <f t="shared" si="85"/>
        <v>7500</v>
      </c>
      <c r="AY48" s="100">
        <f t="shared" si="85"/>
        <v>0</v>
      </c>
      <c r="AZ48" s="100">
        <f t="shared" si="85"/>
        <v>0</v>
      </c>
      <c r="BA48" s="100">
        <f t="shared" ref="BA48:BA49" si="86">AG48-$AK48+$AL48</f>
        <v>5000</v>
      </c>
      <c r="BB48" s="100">
        <f t="shared" ref="BB48:BB49" si="87">AH48-AM48+AN48</f>
        <v>5000</v>
      </c>
      <c r="BC48" s="100"/>
      <c r="BD48" s="100">
        <f t="shared" ref="BD48:BD49" si="88">AJ48-AM48+AN48</f>
        <v>0</v>
      </c>
      <c r="BE48" s="100">
        <f t="shared" ref="BE48:BH49" si="89">AW48+BA48</f>
        <v>12500</v>
      </c>
      <c r="BF48" s="100">
        <f t="shared" si="89"/>
        <v>12500</v>
      </c>
      <c r="BG48" s="100">
        <f t="shared" si="89"/>
        <v>0</v>
      </c>
      <c r="BH48" s="100">
        <f t="shared" si="89"/>
        <v>0</v>
      </c>
      <c r="BI48" s="100">
        <v>5799.7999999999993</v>
      </c>
      <c r="BJ48" s="100">
        <f>BK48</f>
        <v>5799.7999999999993</v>
      </c>
      <c r="BK48" s="100">
        <v>5799.7999999999993</v>
      </c>
      <c r="BL48" s="100"/>
      <c r="BM48" s="100"/>
      <c r="BN48" s="100"/>
      <c r="BO48" s="100"/>
      <c r="BP48" s="100"/>
      <c r="BQ48" s="100">
        <f t="shared" ref="BQ48:BQ49" si="90">BJ48-BO48+BP48</f>
        <v>5799.7999999999993</v>
      </c>
      <c r="BR48" s="100">
        <f t="shared" ref="BR48:BR49" si="91">BK48-BO48+BP48</f>
        <v>5799.7999999999993</v>
      </c>
      <c r="BS48" s="100"/>
      <c r="BT48" s="100"/>
      <c r="BU48" s="100"/>
      <c r="BV48" s="100"/>
      <c r="BW48" s="100"/>
      <c r="BX48" s="100">
        <f t="shared" ref="BX48:BY49" si="92">BQ48</f>
        <v>5799.7999999999993</v>
      </c>
      <c r="BY48" s="100">
        <f t="shared" si="92"/>
        <v>5799.7999999999993</v>
      </c>
      <c r="BZ48" s="100">
        <f t="shared" ref="BZ48:BZ49" si="93">CA48</f>
        <v>18299.8</v>
      </c>
      <c r="CA48" s="100">
        <f t="shared" ref="CA48:CC49" si="94">BF48+BR48</f>
        <v>18299.8</v>
      </c>
      <c r="CB48" s="100">
        <f t="shared" si="94"/>
        <v>0</v>
      </c>
      <c r="CC48" s="100">
        <f t="shared" si="94"/>
        <v>0</v>
      </c>
      <c r="CD48" s="185">
        <f t="shared" si="8"/>
        <v>3232</v>
      </c>
      <c r="CE48" s="100"/>
      <c r="CF48" s="100">
        <f t="shared" si="66"/>
        <v>3232</v>
      </c>
      <c r="CG48" s="100"/>
      <c r="CH48" s="100"/>
      <c r="CI48" s="100"/>
      <c r="CJ48" s="100"/>
      <c r="CK48" s="100" t="s">
        <v>743</v>
      </c>
      <c r="CL48" s="216" t="s">
        <v>84</v>
      </c>
      <c r="CM48" s="216">
        <v>0</v>
      </c>
      <c r="CP48" s="7">
        <f t="shared" si="5"/>
        <v>1030.0000000000036</v>
      </c>
      <c r="CQ48" s="18" t="s">
        <v>85</v>
      </c>
      <c r="CS48" s="7">
        <v>0</v>
      </c>
      <c r="CX48" s="146"/>
      <c r="CY48" s="286"/>
      <c r="CZ48" s="7">
        <f>AJ48-BD48</f>
        <v>0</v>
      </c>
      <c r="DA48" s="7">
        <f t="shared" si="9"/>
        <v>0</v>
      </c>
    </row>
    <row r="49" spans="1:123" ht="206.25">
      <c r="A49" s="216">
        <v>2</v>
      </c>
      <c r="B49" s="217" t="s">
        <v>86</v>
      </c>
      <c r="C49" s="216" t="s">
        <v>71</v>
      </c>
      <c r="D49" s="216" t="s">
        <v>87</v>
      </c>
      <c r="E49" s="216" t="s">
        <v>111</v>
      </c>
      <c r="F49" s="216" t="s">
        <v>636</v>
      </c>
      <c r="G49" s="100">
        <v>49414</v>
      </c>
      <c r="H49" s="100">
        <v>49414</v>
      </c>
      <c r="I49" s="100">
        <v>23630</v>
      </c>
      <c r="J49" s="100">
        <v>23630</v>
      </c>
      <c r="K49" s="100"/>
      <c r="L49" s="100" t="e">
        <f>#REF!</f>
        <v>#REF!</v>
      </c>
      <c r="M49" s="100" t="e">
        <f t="shared" si="77"/>
        <v>#REF!</v>
      </c>
      <c r="N49" s="100" t="e">
        <f>O49+P49</f>
        <v>#REF!</v>
      </c>
      <c r="O49" s="100">
        <f>K49</f>
        <v>0</v>
      </c>
      <c r="P49" s="100" t="e">
        <f>L49-I49</f>
        <v>#REF!</v>
      </c>
      <c r="Q49" s="100">
        <f t="shared" si="80"/>
        <v>8000</v>
      </c>
      <c r="R49" s="100">
        <f>S49+T49</f>
        <v>8000</v>
      </c>
      <c r="S49" s="100"/>
      <c r="T49" s="100">
        <v>8000</v>
      </c>
      <c r="U49" s="100">
        <v>22800</v>
      </c>
      <c r="V49" s="100">
        <f>U49</f>
        <v>22800</v>
      </c>
      <c r="W49" s="100"/>
      <c r="X49" s="100">
        <f>U49</f>
        <v>22800</v>
      </c>
      <c r="Y49" s="100">
        <f t="shared" ref="Y49" si="95">Z49</f>
        <v>26614</v>
      </c>
      <c r="Z49" s="100">
        <f>H49-V49</f>
        <v>26614</v>
      </c>
      <c r="AA49" s="100"/>
      <c r="AB49" s="100"/>
      <c r="AC49" s="100">
        <v>8000</v>
      </c>
      <c r="AD49" s="100">
        <v>8000</v>
      </c>
      <c r="AE49" s="100"/>
      <c r="AF49" s="100"/>
      <c r="AG49" s="100">
        <v>8000</v>
      </c>
      <c r="AH49" s="100">
        <v>8000</v>
      </c>
      <c r="AI49" s="100"/>
      <c r="AJ49" s="100">
        <f t="shared" si="82"/>
        <v>0</v>
      </c>
      <c r="AK49" s="100"/>
      <c r="AL49" s="100"/>
      <c r="AM49" s="100"/>
      <c r="AN49" s="100"/>
      <c r="AO49" s="100">
        <f t="shared" si="83"/>
        <v>26614</v>
      </c>
      <c r="AP49" s="100">
        <f t="shared" si="83"/>
        <v>26614</v>
      </c>
      <c r="AQ49" s="100">
        <f t="shared" si="84"/>
        <v>0</v>
      </c>
      <c r="AR49" s="100">
        <f t="shared" si="84"/>
        <v>0</v>
      </c>
      <c r="AS49" s="100">
        <f t="shared" si="20"/>
        <v>26614</v>
      </c>
      <c r="AT49" s="100">
        <f t="shared" si="20"/>
        <v>26614</v>
      </c>
      <c r="AU49" s="100">
        <f t="shared" si="20"/>
        <v>0</v>
      </c>
      <c r="AV49" s="100">
        <f t="shared" si="20"/>
        <v>0</v>
      </c>
      <c r="AW49" s="100">
        <f t="shared" si="85"/>
        <v>8000</v>
      </c>
      <c r="AX49" s="100">
        <f t="shared" si="85"/>
        <v>8000</v>
      </c>
      <c r="AY49" s="100">
        <f t="shared" si="85"/>
        <v>0</v>
      </c>
      <c r="AZ49" s="100">
        <f t="shared" si="85"/>
        <v>0</v>
      </c>
      <c r="BA49" s="100">
        <f t="shared" si="86"/>
        <v>8000</v>
      </c>
      <c r="BB49" s="100">
        <f t="shared" si="87"/>
        <v>8000</v>
      </c>
      <c r="BC49" s="100"/>
      <c r="BD49" s="100">
        <f t="shared" si="88"/>
        <v>0</v>
      </c>
      <c r="BE49" s="100">
        <f t="shared" si="89"/>
        <v>16000</v>
      </c>
      <c r="BF49" s="100">
        <f t="shared" si="89"/>
        <v>16000</v>
      </c>
      <c r="BG49" s="100">
        <f t="shared" si="89"/>
        <v>0</v>
      </c>
      <c r="BH49" s="100">
        <f t="shared" si="89"/>
        <v>0</v>
      </c>
      <c r="BI49" s="100">
        <v>2700</v>
      </c>
      <c r="BJ49" s="100">
        <f t="shared" ref="BJ49" si="96">BK49</f>
        <v>8000</v>
      </c>
      <c r="BK49" s="100">
        <v>8000</v>
      </c>
      <c r="BL49" s="100"/>
      <c r="BM49" s="100"/>
      <c r="BN49" s="100"/>
      <c r="BO49" s="100"/>
      <c r="BP49" s="100"/>
      <c r="BQ49" s="100">
        <f t="shared" si="90"/>
        <v>8000</v>
      </c>
      <c r="BR49" s="100">
        <f t="shared" si="91"/>
        <v>8000</v>
      </c>
      <c r="BS49" s="100"/>
      <c r="BT49" s="100"/>
      <c r="BU49" s="100"/>
      <c r="BV49" s="100"/>
      <c r="BW49" s="100"/>
      <c r="BX49" s="100">
        <f t="shared" si="92"/>
        <v>8000</v>
      </c>
      <c r="BY49" s="100">
        <f t="shared" si="92"/>
        <v>8000</v>
      </c>
      <c r="BZ49" s="100">
        <f t="shared" si="93"/>
        <v>24000</v>
      </c>
      <c r="CA49" s="100">
        <f t="shared" si="94"/>
        <v>24000</v>
      </c>
      <c r="CB49" s="100">
        <f t="shared" si="94"/>
        <v>0</v>
      </c>
      <c r="CC49" s="100">
        <f t="shared" si="94"/>
        <v>0</v>
      </c>
      <c r="CD49" s="185">
        <f t="shared" si="8"/>
        <v>2614</v>
      </c>
      <c r="CE49" s="100"/>
      <c r="CF49" s="100">
        <f t="shared" si="66"/>
        <v>2614</v>
      </c>
      <c r="CG49" s="100"/>
      <c r="CH49" s="100"/>
      <c r="CI49" s="100"/>
      <c r="CJ49" s="100"/>
      <c r="CK49" s="100" t="s">
        <v>743</v>
      </c>
      <c r="CL49" s="216" t="s">
        <v>88</v>
      </c>
      <c r="CM49" s="216">
        <v>0</v>
      </c>
      <c r="CP49" s="7">
        <f t="shared" si="5"/>
        <v>0</v>
      </c>
      <c r="CQ49" s="18" t="s">
        <v>89</v>
      </c>
      <c r="CS49" s="7">
        <v>0</v>
      </c>
      <c r="CX49" s="146"/>
      <c r="CY49" s="286"/>
      <c r="CZ49" s="7" t="s">
        <v>683</v>
      </c>
      <c r="DA49" s="7">
        <f t="shared" si="9"/>
        <v>0</v>
      </c>
    </row>
    <row r="50" spans="1:123" s="290" customFormat="1" ht="72" hidden="1" customHeight="1">
      <c r="A50" s="216"/>
      <c r="B50" s="217"/>
      <c r="C50" s="216"/>
      <c r="D50" s="216"/>
      <c r="E50" s="216"/>
      <c r="F50" s="216"/>
      <c r="G50" s="100"/>
      <c r="H50" s="100"/>
      <c r="I50" s="100"/>
      <c r="J50" s="100"/>
      <c r="K50" s="100"/>
      <c r="L50" s="100"/>
      <c r="M50" s="100"/>
      <c r="N50" s="100"/>
      <c r="O50" s="100"/>
      <c r="P50" s="100"/>
      <c r="Q50" s="100"/>
      <c r="R50" s="100"/>
      <c r="S50" s="100"/>
      <c r="T50" s="100"/>
      <c r="U50" s="100"/>
      <c r="V50" s="100"/>
      <c r="W50" s="100"/>
      <c r="X50" s="100"/>
      <c r="Y50" s="100"/>
      <c r="Z50" s="100"/>
      <c r="AA50" s="100"/>
      <c r="AB50" s="100"/>
      <c r="AC50" s="100"/>
      <c r="AD50" s="100"/>
      <c r="AE50" s="100"/>
      <c r="AF50" s="100"/>
      <c r="AG50" s="100"/>
      <c r="AH50" s="100"/>
      <c r="AI50" s="100"/>
      <c r="AJ50" s="100"/>
      <c r="AK50" s="100"/>
      <c r="AL50" s="100"/>
      <c r="AM50" s="100"/>
      <c r="AN50" s="100"/>
      <c r="AO50" s="100"/>
      <c r="AP50" s="100"/>
      <c r="AQ50" s="100"/>
      <c r="AR50" s="100"/>
      <c r="AS50" s="100"/>
      <c r="AT50" s="100"/>
      <c r="AU50" s="100"/>
      <c r="AV50" s="100"/>
      <c r="AW50" s="100"/>
      <c r="AX50" s="100"/>
      <c r="AY50" s="100"/>
      <c r="AZ50" s="100"/>
      <c r="BA50" s="100"/>
      <c r="BB50" s="100"/>
      <c r="BC50" s="100"/>
      <c r="BD50" s="100"/>
      <c r="BE50" s="100"/>
      <c r="BF50" s="100"/>
      <c r="BG50" s="100"/>
      <c r="BH50" s="100"/>
      <c r="BI50" s="100"/>
      <c r="BJ50" s="100"/>
      <c r="BK50" s="100"/>
      <c r="BL50" s="100"/>
      <c r="BM50" s="100"/>
      <c r="BN50" s="100"/>
      <c r="BO50" s="100"/>
      <c r="BP50" s="100"/>
      <c r="BQ50" s="100"/>
      <c r="BR50" s="100"/>
      <c r="BS50" s="100"/>
      <c r="BT50" s="100"/>
      <c r="BU50" s="100"/>
      <c r="BV50" s="100"/>
      <c r="BW50" s="100"/>
      <c r="BX50" s="100"/>
      <c r="BY50" s="100"/>
      <c r="BZ50" s="100"/>
      <c r="CA50" s="100"/>
      <c r="CB50" s="100"/>
      <c r="CC50" s="100"/>
      <c r="CD50" s="185"/>
      <c r="CE50" s="100"/>
      <c r="CF50" s="100"/>
      <c r="CG50" s="100"/>
      <c r="CH50" s="100"/>
      <c r="CI50" s="100"/>
      <c r="CJ50" s="100"/>
      <c r="CK50" s="100"/>
      <c r="CL50" s="191"/>
      <c r="CM50" s="242"/>
      <c r="CP50" s="7"/>
      <c r="CS50" s="7"/>
      <c r="CY50" s="293"/>
      <c r="CZ50" s="7"/>
      <c r="DA50" s="7"/>
    </row>
    <row r="51" spans="1:123" s="20" customFormat="1" ht="103.9" hidden="1" customHeight="1">
      <c r="A51" s="216"/>
      <c r="B51" s="228"/>
      <c r="C51" s="229"/>
      <c r="D51" s="229"/>
      <c r="E51" s="229"/>
      <c r="F51" s="230"/>
      <c r="G51" s="231"/>
      <c r="H51" s="232"/>
      <c r="I51" s="191"/>
      <c r="J51" s="191"/>
      <c r="K51" s="99"/>
      <c r="L51" s="100"/>
      <c r="M51" s="191"/>
      <c r="N51" s="191"/>
      <c r="O51" s="114"/>
      <c r="P51" s="191"/>
      <c r="Q51" s="191"/>
      <c r="R51" s="191"/>
      <c r="S51" s="114"/>
      <c r="T51" s="191"/>
      <c r="U51" s="287"/>
      <c r="V51" s="287"/>
      <c r="W51" s="287"/>
      <c r="X51" s="287"/>
      <c r="Y51" s="287"/>
      <c r="Z51" s="287"/>
      <c r="AA51" s="287"/>
      <c r="AB51" s="287"/>
      <c r="AC51" s="287"/>
      <c r="AD51" s="287"/>
      <c r="AE51" s="287"/>
      <c r="AF51" s="287"/>
      <c r="AG51" s="100"/>
      <c r="AH51" s="100"/>
      <c r="AI51" s="100"/>
      <c r="AJ51" s="100"/>
      <c r="AK51" s="100"/>
      <c r="AL51" s="100"/>
      <c r="AM51" s="100"/>
      <c r="AN51" s="100"/>
      <c r="AO51" s="100"/>
      <c r="AP51" s="100"/>
      <c r="AQ51" s="100"/>
      <c r="AR51" s="100"/>
      <c r="AS51" s="100"/>
      <c r="AT51" s="100"/>
      <c r="AU51" s="100"/>
      <c r="AV51" s="100"/>
      <c r="AW51" s="100"/>
      <c r="AX51" s="100"/>
      <c r="AY51" s="100"/>
      <c r="AZ51" s="100"/>
      <c r="BA51" s="100"/>
      <c r="BB51" s="100"/>
      <c r="BC51" s="100"/>
      <c r="BD51" s="100"/>
      <c r="BE51" s="100"/>
      <c r="BF51" s="100"/>
      <c r="BG51" s="100"/>
      <c r="BH51" s="100"/>
      <c r="BI51" s="100"/>
      <c r="BJ51" s="100"/>
      <c r="BK51" s="100"/>
      <c r="BL51" s="100"/>
      <c r="BM51" s="100"/>
      <c r="BN51" s="100"/>
      <c r="BO51" s="100"/>
      <c r="BP51" s="100"/>
      <c r="BQ51" s="100"/>
      <c r="BR51" s="100"/>
      <c r="BS51" s="100"/>
      <c r="BT51" s="100"/>
      <c r="BU51" s="100"/>
      <c r="BV51" s="100"/>
      <c r="BW51" s="100"/>
      <c r="BX51" s="100"/>
      <c r="BY51" s="100"/>
      <c r="BZ51" s="100"/>
      <c r="CA51" s="100"/>
      <c r="CB51" s="100"/>
      <c r="CC51" s="100"/>
      <c r="CD51" s="185"/>
      <c r="CE51" s="100"/>
      <c r="CF51" s="100"/>
      <c r="CG51" s="100"/>
      <c r="CH51" s="100"/>
      <c r="CI51" s="100"/>
      <c r="CJ51" s="100"/>
      <c r="CK51" s="100"/>
      <c r="CL51" s="216"/>
      <c r="CM51" s="114"/>
      <c r="CP51" s="7"/>
      <c r="CQ51" s="18"/>
      <c r="CS51" s="7"/>
      <c r="CY51" s="284"/>
      <c r="CZ51" s="7"/>
      <c r="DA51" s="7"/>
    </row>
    <row r="52" spans="1:123" ht="129.4" hidden="1" customHeight="1">
      <c r="A52" s="216"/>
      <c r="B52" s="217"/>
      <c r="C52" s="216"/>
      <c r="D52" s="216"/>
      <c r="E52" s="216"/>
      <c r="F52" s="216"/>
      <c r="G52" s="100"/>
      <c r="H52" s="100"/>
      <c r="I52" s="100"/>
      <c r="J52" s="100"/>
      <c r="K52" s="100"/>
      <c r="L52" s="100"/>
      <c r="M52" s="100"/>
      <c r="N52" s="100"/>
      <c r="O52" s="100"/>
      <c r="P52" s="100"/>
      <c r="Q52" s="100"/>
      <c r="R52" s="100"/>
      <c r="S52" s="100"/>
      <c r="T52" s="100"/>
      <c r="U52" s="264"/>
      <c r="V52" s="264"/>
      <c r="W52" s="264"/>
      <c r="X52" s="264"/>
      <c r="Y52" s="264"/>
      <c r="Z52" s="264"/>
      <c r="AA52" s="264"/>
      <c r="AB52" s="264"/>
      <c r="AC52" s="264"/>
      <c r="AD52" s="264"/>
      <c r="AE52" s="100"/>
      <c r="AF52" s="264"/>
      <c r="AG52" s="264"/>
      <c r="AH52" s="264"/>
      <c r="AI52" s="100"/>
      <c r="AJ52" s="264"/>
      <c r="AK52" s="264"/>
      <c r="AL52" s="264"/>
      <c r="AM52" s="264"/>
      <c r="AN52" s="264"/>
      <c r="AO52" s="100"/>
      <c r="AP52" s="100"/>
      <c r="AQ52" s="100"/>
      <c r="AR52" s="100"/>
      <c r="AS52" s="100"/>
      <c r="AT52" s="100"/>
      <c r="AU52" s="100"/>
      <c r="AV52" s="100"/>
      <c r="AW52" s="100"/>
      <c r="AX52" s="100"/>
      <c r="AY52" s="100"/>
      <c r="AZ52" s="100"/>
      <c r="BA52" s="100"/>
      <c r="BB52" s="100"/>
      <c r="BC52" s="100"/>
      <c r="BD52" s="100"/>
      <c r="BE52" s="100"/>
      <c r="BF52" s="100"/>
      <c r="BG52" s="100"/>
      <c r="BH52" s="100"/>
      <c r="BI52" s="100"/>
      <c r="BJ52" s="100"/>
      <c r="BK52" s="100"/>
      <c r="BL52" s="100"/>
      <c r="BM52" s="100"/>
      <c r="BN52" s="100"/>
      <c r="BO52" s="100"/>
      <c r="BP52" s="100"/>
      <c r="BQ52" s="100"/>
      <c r="BR52" s="100"/>
      <c r="BS52" s="100"/>
      <c r="BT52" s="100"/>
      <c r="BU52" s="100"/>
      <c r="BV52" s="100"/>
      <c r="BW52" s="100"/>
      <c r="BX52" s="100"/>
      <c r="BY52" s="100"/>
      <c r="BZ52" s="100"/>
      <c r="CA52" s="100"/>
      <c r="CB52" s="100"/>
      <c r="CC52" s="100"/>
      <c r="CD52" s="185"/>
      <c r="CE52" s="100"/>
      <c r="CF52" s="100"/>
      <c r="CG52" s="100"/>
      <c r="CH52" s="100"/>
      <c r="CI52" s="100"/>
      <c r="CJ52" s="100"/>
      <c r="CK52" s="100"/>
      <c r="CL52" s="216"/>
      <c r="CM52" s="216"/>
      <c r="CP52" s="7"/>
      <c r="CS52" s="7"/>
      <c r="CZ52" s="7"/>
      <c r="DA52" s="7"/>
    </row>
    <row r="53" spans="1:123" s="23" customFormat="1" ht="143.65" hidden="1" customHeight="1">
      <c r="A53" s="216"/>
      <c r="B53" s="217"/>
      <c r="C53" s="216"/>
      <c r="D53" s="216"/>
      <c r="E53" s="216"/>
      <c r="F53" s="216"/>
      <c r="G53" s="100"/>
      <c r="H53" s="100"/>
      <c r="I53" s="100"/>
      <c r="J53" s="100"/>
      <c r="K53" s="100"/>
      <c r="L53" s="100"/>
      <c r="M53" s="100"/>
      <c r="N53" s="100"/>
      <c r="O53" s="100"/>
      <c r="P53" s="100"/>
      <c r="Q53" s="100"/>
      <c r="R53" s="100"/>
      <c r="S53" s="100"/>
      <c r="T53" s="100"/>
      <c r="U53" s="325"/>
      <c r="V53" s="325"/>
      <c r="W53" s="325"/>
      <c r="X53" s="325"/>
      <c r="Y53" s="325"/>
      <c r="Z53" s="325"/>
      <c r="AA53" s="325"/>
      <c r="AB53" s="325"/>
      <c r="AC53" s="325"/>
      <c r="AD53" s="325"/>
      <c r="AE53" s="325"/>
      <c r="AF53" s="325"/>
      <c r="AG53" s="325"/>
      <c r="AH53" s="325"/>
      <c r="AI53" s="325"/>
      <c r="AJ53" s="325"/>
      <c r="AK53" s="325"/>
      <c r="AL53" s="325"/>
      <c r="AM53" s="325"/>
      <c r="AN53" s="325"/>
      <c r="AO53" s="100"/>
      <c r="AP53" s="100"/>
      <c r="AQ53" s="100"/>
      <c r="AR53" s="100"/>
      <c r="AS53" s="100"/>
      <c r="AT53" s="100"/>
      <c r="AU53" s="100"/>
      <c r="AV53" s="100"/>
      <c r="AW53" s="100"/>
      <c r="AX53" s="100"/>
      <c r="AY53" s="100"/>
      <c r="AZ53" s="100"/>
      <c r="BA53" s="100"/>
      <c r="BB53" s="100"/>
      <c r="BC53" s="100"/>
      <c r="BD53" s="100"/>
      <c r="BE53" s="100"/>
      <c r="BF53" s="100"/>
      <c r="BG53" s="100"/>
      <c r="BH53" s="100"/>
      <c r="BI53" s="100"/>
      <c r="BJ53" s="100"/>
      <c r="BK53" s="100"/>
      <c r="BL53" s="100"/>
      <c r="BM53" s="100"/>
      <c r="BN53" s="100"/>
      <c r="BO53" s="100"/>
      <c r="BP53" s="100"/>
      <c r="BQ53" s="100"/>
      <c r="BR53" s="100"/>
      <c r="BS53" s="100"/>
      <c r="BT53" s="100"/>
      <c r="BU53" s="100"/>
      <c r="BV53" s="100"/>
      <c r="BW53" s="100"/>
      <c r="BX53" s="100"/>
      <c r="BY53" s="100"/>
      <c r="BZ53" s="100"/>
      <c r="CA53" s="100"/>
      <c r="CB53" s="100"/>
      <c r="CC53" s="100"/>
      <c r="CD53" s="185"/>
      <c r="CE53" s="100"/>
      <c r="CF53" s="100"/>
      <c r="CG53" s="100"/>
      <c r="CH53" s="100"/>
      <c r="CI53" s="100"/>
      <c r="CJ53" s="100"/>
      <c r="CK53" s="100"/>
      <c r="CL53" s="216"/>
      <c r="CM53" s="216"/>
      <c r="CN53" s="18"/>
      <c r="CO53" s="18"/>
      <c r="CP53" s="7"/>
      <c r="CQ53" s="18"/>
      <c r="CR53" s="18"/>
      <c r="CS53" s="7"/>
      <c r="CY53" s="33"/>
      <c r="CZ53" s="24"/>
      <c r="DA53" s="24"/>
    </row>
    <row r="54" spans="1:123" s="20" customFormat="1" ht="34.5" hidden="1" customHeight="1">
      <c r="A54" s="114" t="s">
        <v>45</v>
      </c>
      <c r="B54" s="214" t="s">
        <v>46</v>
      </c>
      <c r="C54" s="114"/>
      <c r="D54" s="213">
        <f>A60</f>
        <v>0</v>
      </c>
      <c r="E54" s="213"/>
      <c r="F54" s="114"/>
      <c r="G54" s="99">
        <f>SUM(G55:G60)</f>
        <v>0</v>
      </c>
      <c r="H54" s="99">
        <f t="shared" ref="H54:BS54" si="97">SUM(H55:H60)</f>
        <v>0</v>
      </c>
      <c r="I54" s="99">
        <f t="shared" si="97"/>
        <v>0</v>
      </c>
      <c r="J54" s="99">
        <f t="shared" si="97"/>
        <v>0</v>
      </c>
      <c r="K54" s="99">
        <f t="shared" si="97"/>
        <v>0</v>
      </c>
      <c r="L54" s="99">
        <f t="shared" si="97"/>
        <v>0</v>
      </c>
      <c r="M54" s="99">
        <f t="shared" si="97"/>
        <v>0</v>
      </c>
      <c r="N54" s="99">
        <f t="shared" si="97"/>
        <v>0</v>
      </c>
      <c r="O54" s="99">
        <f t="shared" si="97"/>
        <v>0</v>
      </c>
      <c r="P54" s="99">
        <f t="shared" si="97"/>
        <v>0</v>
      </c>
      <c r="Q54" s="99">
        <f t="shared" si="97"/>
        <v>0</v>
      </c>
      <c r="R54" s="99">
        <f t="shared" si="97"/>
        <v>0</v>
      </c>
      <c r="S54" s="99">
        <f t="shared" si="97"/>
        <v>0</v>
      </c>
      <c r="T54" s="99">
        <f t="shared" si="97"/>
        <v>0</v>
      </c>
      <c r="U54" s="99">
        <f t="shared" si="97"/>
        <v>0</v>
      </c>
      <c r="V54" s="99">
        <f t="shared" si="97"/>
        <v>0</v>
      </c>
      <c r="W54" s="99">
        <f t="shared" si="97"/>
        <v>0</v>
      </c>
      <c r="X54" s="99">
        <f t="shared" si="97"/>
        <v>0</v>
      </c>
      <c r="Y54" s="99">
        <f t="shared" si="97"/>
        <v>0</v>
      </c>
      <c r="Z54" s="99">
        <f t="shared" si="97"/>
        <v>0</v>
      </c>
      <c r="AA54" s="99">
        <f t="shared" si="97"/>
        <v>0</v>
      </c>
      <c r="AB54" s="99">
        <f t="shared" si="97"/>
        <v>0</v>
      </c>
      <c r="AC54" s="99">
        <f t="shared" si="97"/>
        <v>0</v>
      </c>
      <c r="AD54" s="99">
        <f t="shared" si="97"/>
        <v>0</v>
      </c>
      <c r="AE54" s="99">
        <f t="shared" si="97"/>
        <v>0</v>
      </c>
      <c r="AF54" s="99">
        <f t="shared" si="97"/>
        <v>0</v>
      </c>
      <c r="AG54" s="99">
        <f t="shared" si="97"/>
        <v>0</v>
      </c>
      <c r="AH54" s="99">
        <f t="shared" si="97"/>
        <v>0</v>
      </c>
      <c r="AI54" s="99">
        <f t="shared" si="97"/>
        <v>0</v>
      </c>
      <c r="AJ54" s="99">
        <f t="shared" si="97"/>
        <v>0</v>
      </c>
      <c r="AK54" s="99">
        <f t="shared" si="97"/>
        <v>0</v>
      </c>
      <c r="AL54" s="99">
        <f t="shared" si="97"/>
        <v>0</v>
      </c>
      <c r="AM54" s="99">
        <f t="shared" si="97"/>
        <v>0</v>
      </c>
      <c r="AN54" s="99">
        <f t="shared" si="97"/>
        <v>0</v>
      </c>
      <c r="AO54" s="99">
        <f t="shared" si="97"/>
        <v>0</v>
      </c>
      <c r="AP54" s="99">
        <f t="shared" si="97"/>
        <v>0</v>
      </c>
      <c r="AQ54" s="99">
        <f t="shared" si="97"/>
        <v>0</v>
      </c>
      <c r="AR54" s="99">
        <f t="shared" si="97"/>
        <v>0</v>
      </c>
      <c r="AS54" s="99">
        <f t="shared" si="97"/>
        <v>0</v>
      </c>
      <c r="AT54" s="99">
        <f t="shared" si="97"/>
        <v>0</v>
      </c>
      <c r="AU54" s="99">
        <f t="shared" si="97"/>
        <v>0</v>
      </c>
      <c r="AV54" s="99">
        <f t="shared" si="97"/>
        <v>0</v>
      </c>
      <c r="AW54" s="99">
        <f t="shared" si="97"/>
        <v>0</v>
      </c>
      <c r="AX54" s="99">
        <f t="shared" si="97"/>
        <v>0</v>
      </c>
      <c r="AY54" s="99">
        <f t="shared" si="97"/>
        <v>0</v>
      </c>
      <c r="AZ54" s="99">
        <f t="shared" si="97"/>
        <v>0</v>
      </c>
      <c r="BA54" s="99">
        <f t="shared" si="97"/>
        <v>0</v>
      </c>
      <c r="BB54" s="99">
        <f t="shared" si="97"/>
        <v>0</v>
      </c>
      <c r="BC54" s="99">
        <f t="shared" si="97"/>
        <v>0</v>
      </c>
      <c r="BD54" s="99">
        <f t="shared" si="97"/>
        <v>0</v>
      </c>
      <c r="BE54" s="99">
        <f t="shared" si="97"/>
        <v>0</v>
      </c>
      <c r="BF54" s="99">
        <f t="shared" si="97"/>
        <v>0</v>
      </c>
      <c r="BG54" s="99">
        <f t="shared" si="97"/>
        <v>0</v>
      </c>
      <c r="BH54" s="99">
        <f t="shared" si="97"/>
        <v>0</v>
      </c>
      <c r="BI54" s="99">
        <f t="shared" si="97"/>
        <v>0</v>
      </c>
      <c r="BJ54" s="99">
        <f t="shared" si="97"/>
        <v>0</v>
      </c>
      <c r="BK54" s="99">
        <f t="shared" si="97"/>
        <v>0</v>
      </c>
      <c r="BL54" s="99">
        <f t="shared" si="97"/>
        <v>0</v>
      </c>
      <c r="BM54" s="99">
        <f t="shared" si="97"/>
        <v>0</v>
      </c>
      <c r="BN54" s="99">
        <f t="shared" si="97"/>
        <v>0</v>
      </c>
      <c r="BO54" s="99">
        <f t="shared" si="97"/>
        <v>0</v>
      </c>
      <c r="BP54" s="99">
        <f t="shared" si="97"/>
        <v>0</v>
      </c>
      <c r="BQ54" s="99">
        <f t="shared" si="97"/>
        <v>0</v>
      </c>
      <c r="BR54" s="99">
        <f t="shared" si="97"/>
        <v>0</v>
      </c>
      <c r="BS54" s="99">
        <f t="shared" si="97"/>
        <v>0</v>
      </c>
      <c r="BT54" s="99">
        <f t="shared" ref="BT54:CJ54" si="98">SUM(BT55:BT60)</f>
        <v>0</v>
      </c>
      <c r="BU54" s="99">
        <f t="shared" si="98"/>
        <v>0</v>
      </c>
      <c r="BV54" s="99">
        <f t="shared" si="98"/>
        <v>0</v>
      </c>
      <c r="BW54" s="99">
        <f t="shared" si="98"/>
        <v>0</v>
      </c>
      <c r="BX54" s="99">
        <f t="shared" si="98"/>
        <v>0</v>
      </c>
      <c r="BY54" s="99">
        <f t="shared" si="98"/>
        <v>0</v>
      </c>
      <c r="BZ54" s="99">
        <f t="shared" si="98"/>
        <v>0</v>
      </c>
      <c r="CA54" s="99">
        <f t="shared" si="98"/>
        <v>0</v>
      </c>
      <c r="CB54" s="99">
        <f t="shared" si="98"/>
        <v>0</v>
      </c>
      <c r="CC54" s="99">
        <f t="shared" si="98"/>
        <v>0</v>
      </c>
      <c r="CD54" s="99">
        <f t="shared" si="98"/>
        <v>0</v>
      </c>
      <c r="CE54" s="99">
        <f t="shared" si="98"/>
        <v>0</v>
      </c>
      <c r="CF54" s="99">
        <f t="shared" si="98"/>
        <v>0</v>
      </c>
      <c r="CG54" s="99">
        <f t="shared" si="98"/>
        <v>0</v>
      </c>
      <c r="CH54" s="99">
        <f t="shared" si="98"/>
        <v>0</v>
      </c>
      <c r="CI54" s="99">
        <f t="shared" si="98"/>
        <v>0</v>
      </c>
      <c r="CJ54" s="99">
        <f t="shared" si="98"/>
        <v>0</v>
      </c>
      <c r="CK54" s="99"/>
      <c r="CL54" s="114"/>
      <c r="CM54" s="114"/>
      <c r="CP54" s="7">
        <f t="shared" si="5"/>
        <v>0</v>
      </c>
      <c r="CS54" s="7">
        <v>0</v>
      </c>
      <c r="CY54" s="284"/>
      <c r="CZ54" s="7">
        <f>AJ54-BD54</f>
        <v>0</v>
      </c>
      <c r="DA54" s="7">
        <f t="shared" si="9"/>
        <v>0</v>
      </c>
    </row>
    <row r="55" spans="1:123" s="23" customFormat="1" ht="84.75" hidden="1" customHeight="1">
      <c r="A55" s="248"/>
      <c r="B55" s="249"/>
      <c r="C55" s="248"/>
      <c r="D55" s="248"/>
      <c r="E55" s="248"/>
      <c r="F55" s="248"/>
      <c r="G55" s="349"/>
      <c r="H55" s="349"/>
      <c r="I55" s="309"/>
      <c r="J55" s="309"/>
      <c r="K55" s="309"/>
      <c r="L55" s="309"/>
      <c r="M55" s="309"/>
      <c r="N55" s="309"/>
      <c r="O55" s="309"/>
      <c r="P55" s="309"/>
      <c r="Q55" s="309"/>
      <c r="R55" s="309"/>
      <c r="S55" s="309"/>
      <c r="T55" s="309"/>
      <c r="U55" s="349"/>
      <c r="V55" s="349"/>
      <c r="W55" s="349"/>
      <c r="X55" s="349"/>
      <c r="Y55" s="349"/>
      <c r="Z55" s="349"/>
      <c r="AA55" s="349"/>
      <c r="AB55" s="349"/>
      <c r="AC55" s="349"/>
      <c r="AD55" s="349"/>
      <c r="AE55" s="349"/>
      <c r="AF55" s="349"/>
      <c r="AG55" s="349"/>
      <c r="AH55" s="349"/>
      <c r="AI55" s="349"/>
      <c r="AJ55" s="349"/>
      <c r="AK55" s="349"/>
      <c r="AL55" s="349"/>
      <c r="AM55" s="349"/>
      <c r="AN55" s="349"/>
      <c r="AO55" s="309"/>
      <c r="AP55" s="309"/>
      <c r="AQ55" s="309"/>
      <c r="AR55" s="309"/>
      <c r="AS55" s="309"/>
      <c r="AT55" s="309"/>
      <c r="AU55" s="309"/>
      <c r="AV55" s="309"/>
      <c r="AW55" s="309"/>
      <c r="AX55" s="309"/>
      <c r="AY55" s="309"/>
      <c r="AZ55" s="309"/>
      <c r="BA55" s="309"/>
      <c r="BB55" s="309"/>
      <c r="BC55" s="309"/>
      <c r="BD55" s="309"/>
      <c r="BE55" s="309"/>
      <c r="BF55" s="309"/>
      <c r="BG55" s="309"/>
      <c r="BH55" s="309"/>
      <c r="BI55" s="309"/>
      <c r="BJ55" s="309"/>
      <c r="BK55" s="309"/>
      <c r="BL55" s="309"/>
      <c r="BM55" s="309"/>
      <c r="BN55" s="309"/>
      <c r="BO55" s="309"/>
      <c r="BP55" s="309"/>
      <c r="BQ55" s="309"/>
      <c r="BR55" s="309"/>
      <c r="BS55" s="309"/>
      <c r="BT55" s="309"/>
      <c r="BU55" s="309"/>
      <c r="BV55" s="309"/>
      <c r="BW55" s="309"/>
      <c r="BX55" s="309"/>
      <c r="BY55" s="309"/>
      <c r="BZ55" s="309"/>
      <c r="CA55" s="309"/>
      <c r="CB55" s="309"/>
      <c r="CC55" s="309"/>
      <c r="CD55" s="336"/>
      <c r="CE55" s="309"/>
      <c r="CF55" s="309"/>
      <c r="CG55" s="309"/>
      <c r="CH55" s="309"/>
      <c r="CI55" s="309"/>
      <c r="CJ55" s="309"/>
      <c r="CK55" s="309"/>
      <c r="CL55" s="248"/>
      <c r="CM55" s="248"/>
      <c r="CP55" s="24"/>
      <c r="CS55" s="24"/>
      <c r="CY55" s="33"/>
      <c r="CZ55" s="24"/>
      <c r="DA55" s="24"/>
    </row>
    <row r="56" spans="1:123" s="310" customFormat="1" ht="81" hidden="1" customHeight="1">
      <c r="A56" s="248"/>
      <c r="B56" s="343"/>
      <c r="C56" s="248"/>
      <c r="D56" s="248"/>
      <c r="E56" s="248"/>
      <c r="F56" s="248"/>
      <c r="G56" s="345"/>
      <c r="H56" s="345"/>
      <c r="I56" s="350"/>
      <c r="J56" s="350"/>
      <c r="K56" s="350"/>
      <c r="L56" s="351"/>
      <c r="M56" s="352"/>
      <c r="N56" s="352"/>
      <c r="O56" s="351"/>
      <c r="P56" s="351"/>
      <c r="Q56" s="353"/>
      <c r="R56" s="353"/>
      <c r="S56" s="354"/>
      <c r="T56" s="354"/>
      <c r="U56" s="251"/>
      <c r="V56" s="251"/>
      <c r="W56" s="251"/>
      <c r="X56" s="251"/>
      <c r="Y56" s="251"/>
      <c r="Z56" s="251"/>
      <c r="AA56" s="251"/>
      <c r="AB56" s="251"/>
      <c r="AC56" s="251"/>
      <c r="AD56" s="251"/>
      <c r="AE56" s="354"/>
      <c r="AF56" s="354"/>
      <c r="AG56" s="251"/>
      <c r="AH56" s="251"/>
      <c r="AI56" s="354"/>
      <c r="AJ56" s="354"/>
      <c r="AK56" s="354"/>
      <c r="AL56" s="354"/>
      <c r="AM56" s="354"/>
      <c r="AN56" s="354"/>
      <c r="AO56" s="309"/>
      <c r="AP56" s="309"/>
      <c r="AQ56" s="309"/>
      <c r="AR56" s="309"/>
      <c r="AS56" s="309"/>
      <c r="AT56" s="309"/>
      <c r="AU56" s="309"/>
      <c r="AV56" s="309"/>
      <c r="AW56" s="309"/>
      <c r="AX56" s="309"/>
      <c r="AY56" s="309"/>
      <c r="AZ56" s="309"/>
      <c r="BA56" s="309"/>
      <c r="BB56" s="309"/>
      <c r="BC56" s="309"/>
      <c r="BD56" s="309"/>
      <c r="BE56" s="309"/>
      <c r="BF56" s="309"/>
      <c r="BG56" s="309"/>
      <c r="BH56" s="309"/>
      <c r="BI56" s="309"/>
      <c r="BJ56" s="309"/>
      <c r="BK56" s="309"/>
      <c r="BL56" s="309"/>
      <c r="BM56" s="309"/>
      <c r="BN56" s="309"/>
      <c r="BO56" s="309"/>
      <c r="BP56" s="309"/>
      <c r="BQ56" s="309"/>
      <c r="BR56" s="309"/>
      <c r="BS56" s="309"/>
      <c r="BT56" s="309"/>
      <c r="BU56" s="309"/>
      <c r="BV56" s="309"/>
      <c r="BW56" s="309"/>
      <c r="BX56" s="309"/>
      <c r="BY56" s="309"/>
      <c r="BZ56" s="309"/>
      <c r="CA56" s="309"/>
      <c r="CB56" s="309"/>
      <c r="CC56" s="309"/>
      <c r="CD56" s="336"/>
      <c r="CE56" s="309"/>
      <c r="CF56" s="309"/>
      <c r="CG56" s="309"/>
      <c r="CH56" s="309"/>
      <c r="CI56" s="309"/>
      <c r="CJ56" s="309"/>
      <c r="CK56" s="309"/>
      <c r="CL56" s="355"/>
      <c r="CM56" s="356"/>
      <c r="CN56" s="346"/>
      <c r="CP56" s="24"/>
      <c r="CQ56" s="23"/>
      <c r="CR56" s="23"/>
      <c r="CS56" s="24"/>
      <c r="CY56" s="33"/>
      <c r="CZ56" s="24"/>
      <c r="DA56" s="24"/>
    </row>
    <row r="57" spans="1:123" s="310" customFormat="1" ht="111.4" hidden="1" customHeight="1">
      <c r="A57" s="216"/>
      <c r="B57" s="223"/>
      <c r="C57" s="216"/>
      <c r="D57" s="216"/>
      <c r="E57" s="216"/>
      <c r="F57" s="216"/>
      <c r="G57" s="233"/>
      <c r="H57" s="233"/>
      <c r="I57" s="259"/>
      <c r="J57" s="259"/>
      <c r="K57" s="259"/>
      <c r="L57" s="260"/>
      <c r="M57" s="261"/>
      <c r="N57" s="261"/>
      <c r="O57" s="260"/>
      <c r="P57" s="260"/>
      <c r="Q57" s="226"/>
      <c r="R57" s="226"/>
      <c r="S57" s="225"/>
      <c r="T57" s="225"/>
      <c r="U57" s="219"/>
      <c r="V57" s="219"/>
      <c r="W57" s="219"/>
      <c r="X57" s="219"/>
      <c r="Y57" s="219"/>
      <c r="Z57" s="219"/>
      <c r="AA57" s="219"/>
      <c r="AB57" s="219"/>
      <c r="AC57" s="219"/>
      <c r="AD57" s="219"/>
      <c r="AE57" s="219"/>
      <c r="AF57" s="219"/>
      <c r="AG57" s="219"/>
      <c r="AH57" s="219"/>
      <c r="AI57" s="219"/>
      <c r="AJ57" s="219"/>
      <c r="AK57" s="219"/>
      <c r="AL57" s="219"/>
      <c r="AM57" s="219"/>
      <c r="AN57" s="219"/>
      <c r="AO57" s="100"/>
      <c r="AP57" s="100"/>
      <c r="AQ57" s="100"/>
      <c r="AR57" s="100"/>
      <c r="AS57" s="100"/>
      <c r="AT57" s="100"/>
      <c r="AU57" s="100"/>
      <c r="AV57" s="100"/>
      <c r="AW57" s="100"/>
      <c r="AX57" s="100"/>
      <c r="AY57" s="100"/>
      <c r="AZ57" s="100"/>
      <c r="BA57" s="100"/>
      <c r="BB57" s="100"/>
      <c r="BC57" s="100"/>
      <c r="BD57" s="100"/>
      <c r="BE57" s="100"/>
      <c r="BF57" s="100"/>
      <c r="BG57" s="100"/>
      <c r="BH57" s="100"/>
      <c r="BI57" s="100"/>
      <c r="BJ57" s="100"/>
      <c r="BK57" s="100"/>
      <c r="BL57" s="100"/>
      <c r="BM57" s="100"/>
      <c r="BN57" s="100"/>
      <c r="BO57" s="100"/>
      <c r="BP57" s="100"/>
      <c r="BQ57" s="100"/>
      <c r="BR57" s="100"/>
      <c r="BS57" s="100"/>
      <c r="BT57" s="100"/>
      <c r="BU57" s="100"/>
      <c r="BV57" s="100"/>
      <c r="BW57" s="100"/>
      <c r="BX57" s="100"/>
      <c r="BY57" s="100"/>
      <c r="BZ57" s="100"/>
      <c r="CA57" s="100"/>
      <c r="CB57" s="100"/>
      <c r="CC57" s="100"/>
      <c r="CD57" s="185"/>
      <c r="CE57" s="100"/>
      <c r="CF57" s="100"/>
      <c r="CG57" s="100"/>
      <c r="CH57" s="100"/>
      <c r="CI57" s="100"/>
      <c r="CJ57" s="100"/>
      <c r="CK57" s="100"/>
      <c r="CL57" s="192"/>
      <c r="CM57" s="285"/>
      <c r="CN57" s="8"/>
      <c r="CO57" s="20"/>
      <c r="CP57" s="7"/>
      <c r="CQ57" s="18"/>
      <c r="CR57" s="20"/>
      <c r="CS57" s="7"/>
      <c r="CY57" s="311"/>
      <c r="CZ57" s="24"/>
      <c r="DA57" s="24"/>
    </row>
    <row r="58" spans="1:123" s="310" customFormat="1" ht="87" hidden="1" customHeight="1">
      <c r="A58" s="248"/>
      <c r="B58" s="249"/>
      <c r="C58" s="248"/>
      <c r="D58" s="248"/>
      <c r="E58" s="248"/>
      <c r="F58" s="248"/>
      <c r="G58" s="250"/>
      <c r="H58" s="250"/>
      <c r="I58" s="350"/>
      <c r="J58" s="350"/>
      <c r="K58" s="350"/>
      <c r="L58" s="351"/>
      <c r="M58" s="352"/>
      <c r="N58" s="352"/>
      <c r="O58" s="351"/>
      <c r="P58" s="351"/>
      <c r="Q58" s="353"/>
      <c r="R58" s="353"/>
      <c r="S58" s="354"/>
      <c r="T58" s="354"/>
      <c r="U58" s="251"/>
      <c r="V58" s="251"/>
      <c r="W58" s="251"/>
      <c r="X58" s="251"/>
      <c r="Y58" s="251"/>
      <c r="Z58" s="251"/>
      <c r="AA58" s="251"/>
      <c r="AB58" s="251"/>
      <c r="AC58" s="251"/>
      <c r="AD58" s="251"/>
      <c r="AE58" s="251"/>
      <c r="AF58" s="354"/>
      <c r="AG58" s="251"/>
      <c r="AH58" s="251"/>
      <c r="AI58" s="251"/>
      <c r="AJ58" s="354"/>
      <c r="AK58" s="354"/>
      <c r="AL58" s="354"/>
      <c r="AM58" s="354"/>
      <c r="AN58" s="251"/>
      <c r="AO58" s="309"/>
      <c r="AP58" s="309"/>
      <c r="AQ58" s="309"/>
      <c r="AR58" s="309"/>
      <c r="AS58" s="309"/>
      <c r="AT58" s="309"/>
      <c r="AU58" s="309"/>
      <c r="AV58" s="309"/>
      <c r="AW58" s="309"/>
      <c r="AX58" s="309"/>
      <c r="AY58" s="309"/>
      <c r="AZ58" s="309"/>
      <c r="BA58" s="309"/>
      <c r="BB58" s="309"/>
      <c r="BC58" s="309"/>
      <c r="BD58" s="309"/>
      <c r="BE58" s="309"/>
      <c r="BF58" s="309"/>
      <c r="BG58" s="309"/>
      <c r="BH58" s="309"/>
      <c r="BI58" s="309"/>
      <c r="BJ58" s="309"/>
      <c r="BK58" s="309"/>
      <c r="BL58" s="309"/>
      <c r="BM58" s="309"/>
      <c r="BN58" s="309"/>
      <c r="BO58" s="309"/>
      <c r="BP58" s="309"/>
      <c r="BQ58" s="309"/>
      <c r="BR58" s="309"/>
      <c r="BS58" s="309"/>
      <c r="BT58" s="309"/>
      <c r="BU58" s="309"/>
      <c r="BV58" s="309"/>
      <c r="BW58" s="309"/>
      <c r="BX58" s="309"/>
      <c r="BY58" s="309"/>
      <c r="BZ58" s="309"/>
      <c r="CA58" s="309"/>
      <c r="CB58" s="309"/>
      <c r="CC58" s="309"/>
      <c r="CD58" s="336"/>
      <c r="CE58" s="309"/>
      <c r="CF58" s="309"/>
      <c r="CG58" s="309"/>
      <c r="CH58" s="309"/>
      <c r="CI58" s="309"/>
      <c r="CJ58" s="309"/>
      <c r="CK58" s="309"/>
      <c r="CL58" s="355"/>
      <c r="CM58" s="357"/>
      <c r="CN58" s="358"/>
      <c r="CP58" s="24"/>
      <c r="CQ58" s="23"/>
      <c r="CS58" s="24"/>
      <c r="CY58" s="33"/>
      <c r="CZ58" s="24"/>
      <c r="DA58" s="24"/>
    </row>
    <row r="59" spans="1:123" s="310" customFormat="1" ht="72" hidden="1" customHeight="1">
      <c r="A59" s="216"/>
      <c r="B59" s="196"/>
      <c r="C59" s="191"/>
      <c r="D59" s="191"/>
      <c r="E59" s="191"/>
      <c r="F59" s="191"/>
      <c r="G59" s="218"/>
      <c r="H59" s="218"/>
      <c r="I59" s="218"/>
      <c r="J59" s="236"/>
      <c r="K59" s="236"/>
      <c r="L59" s="218"/>
      <c r="M59" s="294"/>
      <c r="N59" s="218"/>
      <c r="O59" s="236"/>
      <c r="P59" s="236"/>
      <c r="Q59" s="218"/>
      <c r="R59" s="236"/>
      <c r="S59" s="236"/>
      <c r="T59" s="236"/>
      <c r="U59" s="218"/>
      <c r="V59" s="236"/>
      <c r="W59" s="236"/>
      <c r="X59" s="218"/>
      <c r="Y59" s="218"/>
      <c r="Z59" s="218"/>
      <c r="AA59" s="236"/>
      <c r="AB59" s="218"/>
      <c r="AC59" s="218"/>
      <c r="AD59" s="236"/>
      <c r="AE59" s="236"/>
      <c r="AF59" s="236"/>
      <c r="AG59" s="218"/>
      <c r="AH59" s="218"/>
      <c r="AI59" s="236"/>
      <c r="AJ59" s="236"/>
      <c r="AK59" s="236"/>
      <c r="AL59" s="236"/>
      <c r="AM59" s="236"/>
      <c r="AN59" s="236"/>
      <c r="AO59" s="100"/>
      <c r="AP59" s="100"/>
      <c r="AQ59" s="100"/>
      <c r="AR59" s="100"/>
      <c r="AS59" s="100"/>
      <c r="AT59" s="100"/>
      <c r="AU59" s="100"/>
      <c r="AV59" s="100"/>
      <c r="AW59" s="100"/>
      <c r="AX59" s="100"/>
      <c r="AY59" s="100"/>
      <c r="AZ59" s="100"/>
      <c r="BA59" s="100"/>
      <c r="BB59" s="100"/>
      <c r="BC59" s="100"/>
      <c r="BD59" s="100"/>
      <c r="BE59" s="100"/>
      <c r="BF59" s="100"/>
      <c r="BG59" s="100"/>
      <c r="BH59" s="100"/>
      <c r="BI59" s="100"/>
      <c r="BJ59" s="4"/>
      <c r="BK59" s="100"/>
      <c r="BL59" s="100"/>
      <c r="BM59" s="100"/>
      <c r="BN59" s="100"/>
      <c r="BO59" s="100"/>
      <c r="BP59" s="100"/>
      <c r="BQ59" s="100"/>
      <c r="BR59" s="100"/>
      <c r="BS59" s="100"/>
      <c r="BT59" s="100"/>
      <c r="BU59" s="100"/>
      <c r="BV59" s="100"/>
      <c r="BW59" s="100"/>
      <c r="BX59" s="100"/>
      <c r="BY59" s="100"/>
      <c r="BZ59" s="100"/>
      <c r="CA59" s="100"/>
      <c r="CB59" s="100"/>
      <c r="CC59" s="100"/>
      <c r="CD59" s="185"/>
      <c r="CE59" s="100"/>
      <c r="CF59" s="100"/>
      <c r="CG59" s="100"/>
      <c r="CH59" s="100"/>
      <c r="CI59" s="100"/>
      <c r="CJ59" s="100"/>
      <c r="CK59" s="100"/>
      <c r="CL59" s="191"/>
      <c r="CM59" s="114"/>
      <c r="CN59" s="20"/>
      <c r="CO59" s="20"/>
      <c r="CP59" s="7"/>
      <c r="CQ59" s="20"/>
      <c r="CR59" s="20"/>
      <c r="CS59" s="7"/>
      <c r="CX59" s="320"/>
      <c r="CY59" s="321"/>
      <c r="CZ59" s="320"/>
      <c r="DA59" s="24"/>
    </row>
    <row r="60" spans="1:123" s="310" customFormat="1" ht="72" hidden="1" customHeight="1">
      <c r="A60" s="216"/>
      <c r="B60" s="326"/>
      <c r="C60" s="216"/>
      <c r="D60" s="216"/>
      <c r="E60" s="216"/>
      <c r="F60" s="195"/>
      <c r="G60" s="219"/>
      <c r="H60" s="219"/>
      <c r="I60" s="216"/>
      <c r="J60" s="216"/>
      <c r="K60" s="216"/>
      <c r="L60" s="216"/>
      <c r="M60" s="220"/>
      <c r="N60" s="220"/>
      <c r="O60" s="216"/>
      <c r="P60" s="216"/>
      <c r="Q60" s="216"/>
      <c r="R60" s="216"/>
      <c r="S60" s="216"/>
      <c r="T60" s="216"/>
      <c r="U60" s="216"/>
      <c r="V60" s="216"/>
      <c r="W60" s="216"/>
      <c r="X60" s="216"/>
      <c r="Y60" s="219"/>
      <c r="Z60" s="219"/>
      <c r="AA60" s="216"/>
      <c r="AB60" s="216"/>
      <c r="AC60" s="216"/>
      <c r="AD60" s="216"/>
      <c r="AE60" s="216"/>
      <c r="AF60" s="216"/>
      <c r="AG60" s="216"/>
      <c r="AH60" s="216"/>
      <c r="AI60" s="216"/>
      <c r="AJ60" s="216"/>
      <c r="AK60" s="216"/>
      <c r="AL60" s="216"/>
      <c r="AM60" s="216"/>
      <c r="AN60" s="216"/>
      <c r="AO60" s="100"/>
      <c r="AP60" s="100"/>
      <c r="AQ60" s="100"/>
      <c r="AR60" s="100"/>
      <c r="AS60" s="100"/>
      <c r="AT60" s="100"/>
      <c r="AU60" s="100"/>
      <c r="AV60" s="100"/>
      <c r="AW60" s="100"/>
      <c r="AX60" s="100"/>
      <c r="AY60" s="100"/>
      <c r="AZ60" s="100"/>
      <c r="BA60" s="100"/>
      <c r="BB60" s="100"/>
      <c r="BC60" s="100"/>
      <c r="BD60" s="100"/>
      <c r="BE60" s="100"/>
      <c r="BF60" s="100"/>
      <c r="BG60" s="100"/>
      <c r="BH60" s="100"/>
      <c r="BI60" s="100"/>
      <c r="BJ60" s="100"/>
      <c r="BK60" s="100"/>
      <c r="BL60" s="100"/>
      <c r="BM60" s="100"/>
      <c r="BN60" s="100"/>
      <c r="BO60" s="100"/>
      <c r="BP60" s="100"/>
      <c r="BQ60" s="100"/>
      <c r="BR60" s="100"/>
      <c r="BS60" s="100"/>
      <c r="BT60" s="100"/>
      <c r="BU60" s="100"/>
      <c r="BV60" s="100"/>
      <c r="BW60" s="100"/>
      <c r="BX60" s="100"/>
      <c r="BY60" s="100"/>
      <c r="BZ60" s="100"/>
      <c r="CA60" s="100"/>
      <c r="CB60" s="100"/>
      <c r="CC60" s="100"/>
      <c r="CD60" s="185"/>
      <c r="CE60" s="100"/>
      <c r="CF60" s="100"/>
      <c r="CG60" s="100"/>
      <c r="CH60" s="100"/>
      <c r="CI60" s="100"/>
      <c r="CJ60" s="100"/>
      <c r="CK60" s="100"/>
      <c r="CL60" s="327"/>
      <c r="CM60" s="216"/>
      <c r="CN60" s="18"/>
      <c r="CO60" s="20"/>
      <c r="CP60" s="7"/>
      <c r="CQ60" s="20"/>
      <c r="CR60" s="20"/>
      <c r="CS60" s="7"/>
      <c r="CX60" s="320"/>
      <c r="CY60" s="321"/>
      <c r="CZ60" s="24"/>
      <c r="DA60" s="24"/>
    </row>
    <row r="61" spans="1:123" s="20" customFormat="1" ht="34.5" hidden="1" customHeight="1">
      <c r="A61" s="215" t="s">
        <v>60</v>
      </c>
      <c r="B61" s="214" t="s">
        <v>702</v>
      </c>
      <c r="C61" s="114"/>
      <c r="D61" s="213">
        <f>A62</f>
        <v>0</v>
      </c>
      <c r="E61" s="213"/>
      <c r="F61" s="114"/>
      <c r="G61" s="99">
        <f>G62</f>
        <v>0</v>
      </c>
      <c r="H61" s="99">
        <f t="shared" ref="H61:BS61" si="99">H62</f>
        <v>0</v>
      </c>
      <c r="I61" s="99">
        <f t="shared" si="99"/>
        <v>0</v>
      </c>
      <c r="J61" s="99">
        <f t="shared" si="99"/>
        <v>0</v>
      </c>
      <c r="K61" s="99">
        <f t="shared" si="99"/>
        <v>0</v>
      </c>
      <c r="L61" s="99">
        <f t="shared" si="99"/>
        <v>0</v>
      </c>
      <c r="M61" s="99">
        <f t="shared" si="99"/>
        <v>0</v>
      </c>
      <c r="N61" s="99">
        <f t="shared" si="99"/>
        <v>0</v>
      </c>
      <c r="O61" s="99">
        <f t="shared" si="99"/>
        <v>0</v>
      </c>
      <c r="P61" s="99">
        <f t="shared" si="99"/>
        <v>0</v>
      </c>
      <c r="Q61" s="99">
        <f t="shared" si="99"/>
        <v>0</v>
      </c>
      <c r="R61" s="99">
        <f t="shared" si="99"/>
        <v>0</v>
      </c>
      <c r="S61" s="99">
        <f t="shared" si="99"/>
        <v>0</v>
      </c>
      <c r="T61" s="99">
        <f t="shared" si="99"/>
        <v>0</v>
      </c>
      <c r="U61" s="99">
        <f t="shared" si="99"/>
        <v>0</v>
      </c>
      <c r="V61" s="99">
        <f t="shared" si="99"/>
        <v>0</v>
      </c>
      <c r="W61" s="99">
        <f t="shared" si="99"/>
        <v>0</v>
      </c>
      <c r="X61" s="99">
        <f t="shared" si="99"/>
        <v>0</v>
      </c>
      <c r="Y61" s="99">
        <f t="shared" si="99"/>
        <v>0</v>
      </c>
      <c r="Z61" s="99">
        <f t="shared" si="99"/>
        <v>0</v>
      </c>
      <c r="AA61" s="99">
        <f t="shared" si="99"/>
        <v>0</v>
      </c>
      <c r="AB61" s="99">
        <f t="shared" si="99"/>
        <v>0</v>
      </c>
      <c r="AC61" s="99">
        <f t="shared" si="99"/>
        <v>0</v>
      </c>
      <c r="AD61" s="99">
        <f t="shared" si="99"/>
        <v>0</v>
      </c>
      <c r="AE61" s="99">
        <f t="shared" si="99"/>
        <v>0</v>
      </c>
      <c r="AF61" s="99">
        <f t="shared" si="99"/>
        <v>0</v>
      </c>
      <c r="AG61" s="99">
        <f t="shared" si="99"/>
        <v>0</v>
      </c>
      <c r="AH61" s="99">
        <f t="shared" si="99"/>
        <v>0</v>
      </c>
      <c r="AI61" s="99">
        <f t="shared" si="99"/>
        <v>0</v>
      </c>
      <c r="AJ61" s="99">
        <f t="shared" si="99"/>
        <v>0</v>
      </c>
      <c r="AK61" s="99">
        <f t="shared" si="99"/>
        <v>0</v>
      </c>
      <c r="AL61" s="99">
        <f t="shared" si="99"/>
        <v>0</v>
      </c>
      <c r="AM61" s="99">
        <f t="shared" si="99"/>
        <v>0</v>
      </c>
      <c r="AN61" s="99">
        <f t="shared" si="99"/>
        <v>0</v>
      </c>
      <c r="AO61" s="99">
        <f t="shared" si="99"/>
        <v>0</v>
      </c>
      <c r="AP61" s="99">
        <f t="shared" si="99"/>
        <v>0</v>
      </c>
      <c r="AQ61" s="99">
        <f t="shared" si="99"/>
        <v>0</v>
      </c>
      <c r="AR61" s="99">
        <f t="shared" si="99"/>
        <v>0</v>
      </c>
      <c r="AS61" s="99">
        <f t="shared" si="99"/>
        <v>0</v>
      </c>
      <c r="AT61" s="99">
        <f t="shared" si="99"/>
        <v>0</v>
      </c>
      <c r="AU61" s="99">
        <f t="shared" si="99"/>
        <v>0</v>
      </c>
      <c r="AV61" s="99">
        <f t="shared" si="99"/>
        <v>0</v>
      </c>
      <c r="AW61" s="99">
        <f t="shared" si="99"/>
        <v>0</v>
      </c>
      <c r="AX61" s="99">
        <f t="shared" si="99"/>
        <v>0</v>
      </c>
      <c r="AY61" s="99">
        <f t="shared" si="99"/>
        <v>0</v>
      </c>
      <c r="AZ61" s="99">
        <f t="shared" si="99"/>
        <v>0</v>
      </c>
      <c r="BA61" s="99">
        <f t="shared" si="99"/>
        <v>0</v>
      </c>
      <c r="BB61" s="99">
        <f t="shared" si="99"/>
        <v>0</v>
      </c>
      <c r="BC61" s="99">
        <f t="shared" si="99"/>
        <v>0</v>
      </c>
      <c r="BD61" s="99">
        <f t="shared" si="99"/>
        <v>0</v>
      </c>
      <c r="BE61" s="99">
        <f t="shared" si="99"/>
        <v>0</v>
      </c>
      <c r="BF61" s="99">
        <f t="shared" si="99"/>
        <v>0</v>
      </c>
      <c r="BG61" s="99">
        <f t="shared" si="99"/>
        <v>0</v>
      </c>
      <c r="BH61" s="99">
        <f t="shared" si="99"/>
        <v>0</v>
      </c>
      <c r="BI61" s="99">
        <f t="shared" si="99"/>
        <v>0</v>
      </c>
      <c r="BJ61" s="99">
        <f t="shared" si="99"/>
        <v>0</v>
      </c>
      <c r="BK61" s="99">
        <f t="shared" si="99"/>
        <v>0</v>
      </c>
      <c r="BL61" s="99">
        <f t="shared" si="99"/>
        <v>0</v>
      </c>
      <c r="BM61" s="99">
        <f t="shared" si="99"/>
        <v>0</v>
      </c>
      <c r="BN61" s="99">
        <f t="shared" si="99"/>
        <v>0</v>
      </c>
      <c r="BO61" s="99">
        <f t="shared" si="99"/>
        <v>0</v>
      </c>
      <c r="BP61" s="99">
        <f t="shared" si="99"/>
        <v>0</v>
      </c>
      <c r="BQ61" s="99">
        <f t="shared" si="99"/>
        <v>0</v>
      </c>
      <c r="BR61" s="99">
        <f t="shared" si="99"/>
        <v>0</v>
      </c>
      <c r="BS61" s="99">
        <f t="shared" si="99"/>
        <v>0</v>
      </c>
      <c r="BT61" s="99">
        <f t="shared" ref="BT61:CJ61" si="100">BT62</f>
        <v>0</v>
      </c>
      <c r="BU61" s="99">
        <f t="shared" si="100"/>
        <v>0</v>
      </c>
      <c r="BV61" s="99">
        <f t="shared" si="100"/>
        <v>0</v>
      </c>
      <c r="BW61" s="99">
        <f t="shared" si="100"/>
        <v>0</v>
      </c>
      <c r="BX61" s="99">
        <f t="shared" si="100"/>
        <v>0</v>
      </c>
      <c r="BY61" s="99">
        <f t="shared" si="100"/>
        <v>0</v>
      </c>
      <c r="BZ61" s="99">
        <f t="shared" si="100"/>
        <v>0</v>
      </c>
      <c r="CA61" s="99">
        <f t="shared" si="100"/>
        <v>0</v>
      </c>
      <c r="CB61" s="99">
        <f t="shared" si="100"/>
        <v>0</v>
      </c>
      <c r="CC61" s="99">
        <f t="shared" si="100"/>
        <v>0</v>
      </c>
      <c r="CD61" s="185">
        <f t="shared" si="8"/>
        <v>0</v>
      </c>
      <c r="CE61" s="99">
        <f t="shared" si="100"/>
        <v>0</v>
      </c>
      <c r="CF61" s="99">
        <f t="shared" si="100"/>
        <v>0</v>
      </c>
      <c r="CG61" s="99">
        <f t="shared" si="100"/>
        <v>0</v>
      </c>
      <c r="CH61" s="99">
        <f t="shared" si="100"/>
        <v>0</v>
      </c>
      <c r="CI61" s="99">
        <f t="shared" si="100"/>
        <v>0</v>
      </c>
      <c r="CJ61" s="99">
        <f t="shared" si="100"/>
        <v>0</v>
      </c>
      <c r="CK61" s="99"/>
      <c r="CL61" s="114"/>
      <c r="CM61" s="114"/>
      <c r="CP61" s="7">
        <f t="shared" ref="CP61" si="101">G61-U61-Z61</f>
        <v>0</v>
      </c>
      <c r="CS61" s="7">
        <v>0</v>
      </c>
      <c r="CY61" s="284"/>
      <c r="CZ61" s="7">
        <f>AJ61-BD61</f>
        <v>0</v>
      </c>
      <c r="DA61" s="7">
        <f t="shared" ref="DA61" si="102">AB61-AR61</f>
        <v>0</v>
      </c>
    </row>
    <row r="62" spans="1:123" s="317" customFormat="1" ht="177" hidden="1" customHeight="1">
      <c r="A62" s="216"/>
      <c r="B62" s="196"/>
      <c r="C62" s="191"/>
      <c r="D62" s="191"/>
      <c r="E62" s="191"/>
      <c r="F62" s="191"/>
      <c r="G62" s="218"/>
      <c r="H62" s="218"/>
      <c r="I62" s="218"/>
      <c r="J62" s="236"/>
      <c r="K62" s="236"/>
      <c r="L62" s="218"/>
      <c r="M62" s="218"/>
      <c r="N62" s="218"/>
      <c r="O62" s="236"/>
      <c r="P62" s="236"/>
      <c r="Q62" s="218"/>
      <c r="R62" s="236"/>
      <c r="S62" s="236"/>
      <c r="T62" s="236"/>
      <c r="U62" s="218"/>
      <c r="V62" s="236"/>
      <c r="W62" s="236"/>
      <c r="X62" s="218"/>
      <c r="Y62" s="218"/>
      <c r="Z62" s="218"/>
      <c r="AA62" s="236"/>
      <c r="AB62" s="236"/>
      <c r="AC62" s="218"/>
      <c r="AD62" s="236"/>
      <c r="AE62" s="236"/>
      <c r="AF62" s="236"/>
      <c r="AG62" s="218"/>
      <c r="AH62" s="218"/>
      <c r="AI62" s="236"/>
      <c r="AJ62" s="236"/>
      <c r="AK62" s="236"/>
      <c r="AL62" s="218"/>
      <c r="AM62" s="236"/>
      <c r="AN62" s="218"/>
      <c r="AO62" s="100"/>
      <c r="AP62" s="100"/>
      <c r="AQ62" s="100"/>
      <c r="AR62" s="100"/>
      <c r="AS62" s="100"/>
      <c r="AT62" s="100"/>
      <c r="AU62" s="100"/>
      <c r="AV62" s="100"/>
      <c r="AW62" s="100"/>
      <c r="AX62" s="100"/>
      <c r="AY62" s="100"/>
      <c r="AZ62" s="100"/>
      <c r="BA62" s="100"/>
      <c r="BB62" s="100"/>
      <c r="BC62" s="100"/>
      <c r="BD62" s="100"/>
      <c r="BE62" s="100"/>
      <c r="BF62" s="100"/>
      <c r="BG62" s="100"/>
      <c r="BH62" s="100"/>
      <c r="BI62" s="100"/>
      <c r="BJ62" s="100"/>
      <c r="BK62" s="100"/>
      <c r="BL62" s="100"/>
      <c r="BM62" s="100"/>
      <c r="BN62" s="100"/>
      <c r="BO62" s="100"/>
      <c r="BP62" s="100"/>
      <c r="BQ62" s="100"/>
      <c r="BR62" s="100"/>
      <c r="BS62" s="100"/>
      <c r="BT62" s="100"/>
      <c r="BU62" s="100"/>
      <c r="BV62" s="100"/>
      <c r="BW62" s="100"/>
      <c r="BX62" s="100"/>
      <c r="BY62" s="100"/>
      <c r="BZ62" s="100"/>
      <c r="CA62" s="100"/>
      <c r="CB62" s="100"/>
      <c r="CC62" s="100"/>
      <c r="CD62" s="185"/>
      <c r="CE62" s="100"/>
      <c r="CF62" s="100"/>
      <c r="CG62" s="100"/>
      <c r="CH62" s="100"/>
      <c r="CI62" s="100"/>
      <c r="CJ62" s="100"/>
      <c r="CK62" s="218"/>
      <c r="CL62" s="191"/>
      <c r="CM62" s="100"/>
      <c r="CN62" s="100"/>
      <c r="CO62" s="236"/>
      <c r="CP62" s="218"/>
      <c r="CQ62" s="218"/>
      <c r="CR62" s="100"/>
      <c r="CS62" s="100"/>
      <c r="CT62" s="309"/>
      <c r="CU62" s="309"/>
      <c r="CV62" s="309"/>
      <c r="CW62" s="309"/>
      <c r="CX62" s="313"/>
      <c r="CY62" s="314"/>
      <c r="CZ62" s="315"/>
      <c r="DA62" s="312"/>
      <c r="DB62" s="316"/>
      <c r="DE62" s="24"/>
      <c r="DH62" s="24"/>
      <c r="DN62" s="24"/>
      <c r="DO62" s="24"/>
      <c r="DP62" s="24"/>
      <c r="DQ62" s="24"/>
      <c r="DR62" s="24"/>
      <c r="DS62" s="24"/>
    </row>
    <row r="63" spans="1:123" s="20" customFormat="1" ht="49.9" hidden="1" customHeight="1">
      <c r="A63" s="114" t="s">
        <v>410</v>
      </c>
      <c r="B63" s="214" t="s">
        <v>637</v>
      </c>
      <c r="C63" s="114"/>
      <c r="D63" s="213">
        <f>D64</f>
        <v>0</v>
      </c>
      <c r="E63" s="213"/>
      <c r="F63" s="114"/>
      <c r="G63" s="99">
        <f t="shared" ref="G63:BR63" si="103">G64</f>
        <v>0</v>
      </c>
      <c r="H63" s="99">
        <f t="shared" si="103"/>
        <v>0</v>
      </c>
      <c r="I63" s="99">
        <f t="shared" si="103"/>
        <v>0</v>
      </c>
      <c r="J63" s="99">
        <f t="shared" si="103"/>
        <v>0</v>
      </c>
      <c r="K63" s="99">
        <f t="shared" si="103"/>
        <v>0</v>
      </c>
      <c r="L63" s="99">
        <f t="shared" si="103"/>
        <v>0</v>
      </c>
      <c r="M63" s="99">
        <f t="shared" si="103"/>
        <v>0</v>
      </c>
      <c r="N63" s="99">
        <f t="shared" si="103"/>
        <v>0</v>
      </c>
      <c r="O63" s="99">
        <f t="shared" si="103"/>
        <v>0</v>
      </c>
      <c r="P63" s="99">
        <f t="shared" si="103"/>
        <v>0</v>
      </c>
      <c r="Q63" s="99">
        <f t="shared" si="103"/>
        <v>0</v>
      </c>
      <c r="R63" s="99">
        <f t="shared" si="103"/>
        <v>0</v>
      </c>
      <c r="S63" s="99">
        <f t="shared" si="103"/>
        <v>0</v>
      </c>
      <c r="T63" s="99">
        <f t="shared" si="103"/>
        <v>0</v>
      </c>
      <c r="U63" s="99">
        <f t="shared" si="103"/>
        <v>0</v>
      </c>
      <c r="V63" s="99">
        <f t="shared" si="103"/>
        <v>0</v>
      </c>
      <c r="W63" s="99">
        <f t="shared" si="103"/>
        <v>0</v>
      </c>
      <c r="X63" s="99">
        <f t="shared" si="103"/>
        <v>0</v>
      </c>
      <c r="Y63" s="99">
        <f t="shared" si="103"/>
        <v>0</v>
      </c>
      <c r="Z63" s="99">
        <f t="shared" si="103"/>
        <v>0</v>
      </c>
      <c r="AA63" s="99">
        <f t="shared" si="103"/>
        <v>0</v>
      </c>
      <c r="AB63" s="99">
        <f t="shared" si="103"/>
        <v>0</v>
      </c>
      <c r="AC63" s="99">
        <f t="shared" si="103"/>
        <v>0</v>
      </c>
      <c r="AD63" s="99">
        <f t="shared" si="103"/>
        <v>0</v>
      </c>
      <c r="AE63" s="99">
        <f t="shared" si="103"/>
        <v>0</v>
      </c>
      <c r="AF63" s="99">
        <f t="shared" si="103"/>
        <v>0</v>
      </c>
      <c r="AG63" s="99">
        <f t="shared" si="103"/>
        <v>0</v>
      </c>
      <c r="AH63" s="99">
        <f t="shared" si="103"/>
        <v>0</v>
      </c>
      <c r="AI63" s="99">
        <f t="shared" si="103"/>
        <v>0</v>
      </c>
      <c r="AJ63" s="99">
        <f t="shared" si="103"/>
        <v>0</v>
      </c>
      <c r="AK63" s="99">
        <f t="shared" si="103"/>
        <v>0</v>
      </c>
      <c r="AL63" s="99">
        <f t="shared" si="103"/>
        <v>0</v>
      </c>
      <c r="AM63" s="99">
        <f t="shared" si="103"/>
        <v>0</v>
      </c>
      <c r="AN63" s="99">
        <f t="shared" si="103"/>
        <v>0</v>
      </c>
      <c r="AO63" s="99">
        <f t="shared" si="103"/>
        <v>0</v>
      </c>
      <c r="AP63" s="99">
        <f t="shared" si="103"/>
        <v>0</v>
      </c>
      <c r="AQ63" s="99">
        <f t="shared" si="103"/>
        <v>0</v>
      </c>
      <c r="AR63" s="99">
        <f t="shared" si="103"/>
        <v>0</v>
      </c>
      <c r="AS63" s="99">
        <f t="shared" si="103"/>
        <v>0</v>
      </c>
      <c r="AT63" s="99">
        <f t="shared" si="103"/>
        <v>0</v>
      </c>
      <c r="AU63" s="99">
        <f t="shared" si="103"/>
        <v>0</v>
      </c>
      <c r="AV63" s="99">
        <f t="shared" si="103"/>
        <v>0</v>
      </c>
      <c r="AW63" s="99">
        <f t="shared" si="103"/>
        <v>0</v>
      </c>
      <c r="AX63" s="99">
        <f t="shared" si="103"/>
        <v>0</v>
      </c>
      <c r="AY63" s="99">
        <f t="shared" si="103"/>
        <v>0</v>
      </c>
      <c r="AZ63" s="99">
        <f t="shared" si="103"/>
        <v>0</v>
      </c>
      <c r="BA63" s="99">
        <f t="shared" si="103"/>
        <v>0</v>
      </c>
      <c r="BB63" s="99">
        <f t="shared" si="103"/>
        <v>0</v>
      </c>
      <c r="BC63" s="99">
        <f t="shared" si="103"/>
        <v>0</v>
      </c>
      <c r="BD63" s="99">
        <f t="shared" si="103"/>
        <v>0</v>
      </c>
      <c r="BE63" s="99">
        <f t="shared" si="103"/>
        <v>0</v>
      </c>
      <c r="BF63" s="99">
        <f t="shared" si="103"/>
        <v>0</v>
      </c>
      <c r="BG63" s="99">
        <f t="shared" si="103"/>
        <v>0</v>
      </c>
      <c r="BH63" s="99">
        <f t="shared" si="103"/>
        <v>0</v>
      </c>
      <c r="BI63" s="99">
        <f t="shared" si="103"/>
        <v>0</v>
      </c>
      <c r="BJ63" s="99">
        <f t="shared" si="103"/>
        <v>0</v>
      </c>
      <c r="BK63" s="99">
        <f t="shared" si="103"/>
        <v>0</v>
      </c>
      <c r="BL63" s="99">
        <f t="shared" si="103"/>
        <v>0</v>
      </c>
      <c r="BM63" s="99">
        <f t="shared" si="103"/>
        <v>0</v>
      </c>
      <c r="BN63" s="99">
        <f t="shared" si="103"/>
        <v>0</v>
      </c>
      <c r="BO63" s="99">
        <f t="shared" si="103"/>
        <v>0</v>
      </c>
      <c r="BP63" s="99">
        <f t="shared" si="103"/>
        <v>0</v>
      </c>
      <c r="BQ63" s="99">
        <f t="shared" si="103"/>
        <v>0</v>
      </c>
      <c r="BR63" s="99">
        <f t="shared" si="103"/>
        <v>0</v>
      </c>
      <c r="BS63" s="99">
        <f t="shared" ref="BS63:CJ63" si="104">BS64</f>
        <v>0</v>
      </c>
      <c r="BT63" s="99">
        <f t="shared" si="104"/>
        <v>0</v>
      </c>
      <c r="BU63" s="99">
        <f t="shared" si="104"/>
        <v>0</v>
      </c>
      <c r="BV63" s="99">
        <f t="shared" si="104"/>
        <v>0</v>
      </c>
      <c r="BW63" s="99">
        <f t="shared" si="104"/>
        <v>0</v>
      </c>
      <c r="BX63" s="99">
        <f t="shared" si="104"/>
        <v>0</v>
      </c>
      <c r="BY63" s="99">
        <f t="shared" si="104"/>
        <v>0</v>
      </c>
      <c r="BZ63" s="99">
        <f t="shared" si="104"/>
        <v>0</v>
      </c>
      <c r="CA63" s="99">
        <f t="shared" si="104"/>
        <v>0</v>
      </c>
      <c r="CB63" s="99">
        <f t="shared" si="104"/>
        <v>0</v>
      </c>
      <c r="CC63" s="99">
        <f t="shared" si="104"/>
        <v>0</v>
      </c>
      <c r="CD63" s="185">
        <f t="shared" si="8"/>
        <v>0</v>
      </c>
      <c r="CE63" s="99">
        <f t="shared" si="104"/>
        <v>0</v>
      </c>
      <c r="CF63" s="100">
        <f t="shared" si="66"/>
        <v>0</v>
      </c>
      <c r="CG63" s="99">
        <f t="shared" si="104"/>
        <v>0</v>
      </c>
      <c r="CH63" s="99">
        <f t="shared" si="104"/>
        <v>0</v>
      </c>
      <c r="CI63" s="99">
        <f t="shared" si="104"/>
        <v>0</v>
      </c>
      <c r="CJ63" s="99">
        <f t="shared" si="104"/>
        <v>0</v>
      </c>
      <c r="CK63" s="99"/>
      <c r="CL63" s="114"/>
      <c r="CM63" s="114" t="e">
        <f>#REF!+#REF!</f>
        <v>#REF!</v>
      </c>
      <c r="CP63" s="7">
        <f t="shared" si="5"/>
        <v>0</v>
      </c>
      <c r="CS63" s="7">
        <v>0</v>
      </c>
      <c r="CY63" s="284"/>
      <c r="CZ63" s="7">
        <f>AJ63-BD63</f>
        <v>0</v>
      </c>
      <c r="DA63" s="7">
        <f t="shared" si="9"/>
        <v>0</v>
      </c>
    </row>
    <row r="64" spans="1:123" s="20" customFormat="1" ht="49.9" hidden="1" customHeight="1">
      <c r="A64" s="215" t="s">
        <v>37</v>
      </c>
      <c r="B64" s="214" t="s">
        <v>524</v>
      </c>
      <c r="C64" s="114"/>
      <c r="D64" s="213">
        <f>A66</f>
        <v>0</v>
      </c>
      <c r="E64" s="213"/>
      <c r="F64" s="114"/>
      <c r="G64" s="99">
        <f>SUM(G65:G66)</f>
        <v>0</v>
      </c>
      <c r="H64" s="99">
        <f t="shared" ref="H64:BS64" si="105">SUM(H65:H66)</f>
        <v>0</v>
      </c>
      <c r="I64" s="99">
        <f t="shared" si="105"/>
        <v>0</v>
      </c>
      <c r="J64" s="99">
        <f t="shared" si="105"/>
        <v>0</v>
      </c>
      <c r="K64" s="99">
        <f t="shared" si="105"/>
        <v>0</v>
      </c>
      <c r="L64" s="99">
        <f t="shared" si="105"/>
        <v>0</v>
      </c>
      <c r="M64" s="99">
        <f t="shared" si="105"/>
        <v>0</v>
      </c>
      <c r="N64" s="99">
        <f t="shared" si="105"/>
        <v>0</v>
      </c>
      <c r="O64" s="99">
        <f t="shared" si="105"/>
        <v>0</v>
      </c>
      <c r="P64" s="99">
        <f t="shared" si="105"/>
        <v>0</v>
      </c>
      <c r="Q64" s="99">
        <f t="shared" si="105"/>
        <v>0</v>
      </c>
      <c r="R64" s="99">
        <f t="shared" si="105"/>
        <v>0</v>
      </c>
      <c r="S64" s="99">
        <f t="shared" si="105"/>
        <v>0</v>
      </c>
      <c r="T64" s="99">
        <f t="shared" si="105"/>
        <v>0</v>
      </c>
      <c r="U64" s="99">
        <f t="shared" si="105"/>
        <v>0</v>
      </c>
      <c r="V64" s="99">
        <f t="shared" si="105"/>
        <v>0</v>
      </c>
      <c r="W64" s="99">
        <f t="shared" si="105"/>
        <v>0</v>
      </c>
      <c r="X64" s="99">
        <f t="shared" si="105"/>
        <v>0</v>
      </c>
      <c r="Y64" s="99">
        <f t="shared" si="105"/>
        <v>0</v>
      </c>
      <c r="Z64" s="99">
        <f t="shared" si="105"/>
        <v>0</v>
      </c>
      <c r="AA64" s="99">
        <f t="shared" si="105"/>
        <v>0</v>
      </c>
      <c r="AB64" s="99">
        <f t="shared" si="105"/>
        <v>0</v>
      </c>
      <c r="AC64" s="99">
        <f t="shared" si="105"/>
        <v>0</v>
      </c>
      <c r="AD64" s="99">
        <f t="shared" si="105"/>
        <v>0</v>
      </c>
      <c r="AE64" s="99">
        <f t="shared" si="105"/>
        <v>0</v>
      </c>
      <c r="AF64" s="99">
        <f t="shared" si="105"/>
        <v>0</v>
      </c>
      <c r="AG64" s="99">
        <f t="shared" si="105"/>
        <v>0</v>
      </c>
      <c r="AH64" s="99">
        <f t="shared" si="105"/>
        <v>0</v>
      </c>
      <c r="AI64" s="99">
        <f t="shared" si="105"/>
        <v>0</v>
      </c>
      <c r="AJ64" s="99">
        <f t="shared" si="105"/>
        <v>0</v>
      </c>
      <c r="AK64" s="99">
        <f t="shared" si="105"/>
        <v>0</v>
      </c>
      <c r="AL64" s="99">
        <f t="shared" si="105"/>
        <v>0</v>
      </c>
      <c r="AM64" s="99">
        <f t="shared" si="105"/>
        <v>0</v>
      </c>
      <c r="AN64" s="99">
        <f t="shared" si="105"/>
        <v>0</v>
      </c>
      <c r="AO64" s="99">
        <f t="shared" si="105"/>
        <v>0</v>
      </c>
      <c r="AP64" s="99">
        <f t="shared" si="105"/>
        <v>0</v>
      </c>
      <c r="AQ64" s="99">
        <f t="shared" si="105"/>
        <v>0</v>
      </c>
      <c r="AR64" s="99">
        <f t="shared" si="105"/>
        <v>0</v>
      </c>
      <c r="AS64" s="99">
        <f t="shared" si="105"/>
        <v>0</v>
      </c>
      <c r="AT64" s="99">
        <f t="shared" si="105"/>
        <v>0</v>
      </c>
      <c r="AU64" s="99">
        <f t="shared" si="105"/>
        <v>0</v>
      </c>
      <c r="AV64" s="99">
        <f t="shared" si="105"/>
        <v>0</v>
      </c>
      <c r="AW64" s="99">
        <f t="shared" si="105"/>
        <v>0</v>
      </c>
      <c r="AX64" s="99">
        <f t="shared" si="105"/>
        <v>0</v>
      </c>
      <c r="AY64" s="99">
        <f t="shared" si="105"/>
        <v>0</v>
      </c>
      <c r="AZ64" s="99">
        <f t="shared" si="105"/>
        <v>0</v>
      </c>
      <c r="BA64" s="99">
        <f t="shared" si="105"/>
        <v>0</v>
      </c>
      <c r="BB64" s="99">
        <f t="shared" si="105"/>
        <v>0</v>
      </c>
      <c r="BC64" s="99">
        <f t="shared" si="105"/>
        <v>0</v>
      </c>
      <c r="BD64" s="99">
        <f t="shared" si="105"/>
        <v>0</v>
      </c>
      <c r="BE64" s="99">
        <f t="shared" si="105"/>
        <v>0</v>
      </c>
      <c r="BF64" s="99">
        <f t="shared" si="105"/>
        <v>0</v>
      </c>
      <c r="BG64" s="99">
        <f t="shared" si="105"/>
        <v>0</v>
      </c>
      <c r="BH64" s="99">
        <f t="shared" si="105"/>
        <v>0</v>
      </c>
      <c r="BI64" s="99">
        <f t="shared" si="105"/>
        <v>0</v>
      </c>
      <c r="BJ64" s="99">
        <f t="shared" si="105"/>
        <v>0</v>
      </c>
      <c r="BK64" s="99">
        <f t="shared" si="105"/>
        <v>0</v>
      </c>
      <c r="BL64" s="99">
        <f t="shared" si="105"/>
        <v>0</v>
      </c>
      <c r="BM64" s="99">
        <f t="shared" si="105"/>
        <v>0</v>
      </c>
      <c r="BN64" s="99">
        <f t="shared" si="105"/>
        <v>0</v>
      </c>
      <c r="BO64" s="99">
        <f t="shared" si="105"/>
        <v>0</v>
      </c>
      <c r="BP64" s="99">
        <f t="shared" si="105"/>
        <v>0</v>
      </c>
      <c r="BQ64" s="99">
        <f t="shared" si="105"/>
        <v>0</v>
      </c>
      <c r="BR64" s="99">
        <f t="shared" si="105"/>
        <v>0</v>
      </c>
      <c r="BS64" s="99">
        <f t="shared" si="105"/>
        <v>0</v>
      </c>
      <c r="BT64" s="99">
        <f t="shared" ref="BT64:CJ64" si="106">SUM(BT65:BT66)</f>
        <v>0</v>
      </c>
      <c r="BU64" s="99">
        <f t="shared" si="106"/>
        <v>0</v>
      </c>
      <c r="BV64" s="99">
        <f t="shared" si="106"/>
        <v>0</v>
      </c>
      <c r="BW64" s="99">
        <f t="shared" si="106"/>
        <v>0</v>
      </c>
      <c r="BX64" s="99">
        <f t="shared" si="106"/>
        <v>0</v>
      </c>
      <c r="BY64" s="99">
        <f t="shared" si="106"/>
        <v>0</v>
      </c>
      <c r="BZ64" s="99">
        <f t="shared" si="106"/>
        <v>0</v>
      </c>
      <c r="CA64" s="99">
        <f t="shared" si="106"/>
        <v>0</v>
      </c>
      <c r="CB64" s="99">
        <f t="shared" si="106"/>
        <v>0</v>
      </c>
      <c r="CC64" s="99">
        <f t="shared" si="106"/>
        <v>0</v>
      </c>
      <c r="CD64" s="99">
        <f t="shared" si="106"/>
        <v>0</v>
      </c>
      <c r="CE64" s="99">
        <f t="shared" si="106"/>
        <v>0</v>
      </c>
      <c r="CF64" s="99">
        <f t="shared" si="106"/>
        <v>0</v>
      </c>
      <c r="CG64" s="99">
        <f t="shared" si="106"/>
        <v>0</v>
      </c>
      <c r="CH64" s="99">
        <f t="shared" si="106"/>
        <v>0</v>
      </c>
      <c r="CI64" s="99">
        <f t="shared" si="106"/>
        <v>0</v>
      </c>
      <c r="CJ64" s="99">
        <f t="shared" si="106"/>
        <v>0</v>
      </c>
      <c r="CK64" s="99"/>
      <c r="CL64" s="114"/>
      <c r="CM64" s="114"/>
      <c r="CP64" s="7">
        <f t="shared" si="5"/>
        <v>0</v>
      </c>
      <c r="CS64" s="7">
        <v>0</v>
      </c>
      <c r="CY64" s="284"/>
      <c r="CZ64" s="7">
        <f>AJ64-BD64</f>
        <v>0</v>
      </c>
      <c r="DA64" s="7">
        <f t="shared" si="9"/>
        <v>0</v>
      </c>
    </row>
    <row r="65" spans="1:105" s="20" customFormat="1" ht="120.75" hidden="1" customHeight="1">
      <c r="A65" s="216"/>
      <c r="B65" s="217"/>
      <c r="C65" s="216"/>
      <c r="D65" s="216"/>
      <c r="E65" s="216"/>
      <c r="F65" s="216"/>
      <c r="G65" s="220"/>
      <c r="H65" s="220"/>
      <c r="I65" s="265"/>
      <c r="J65" s="265"/>
      <c r="K65" s="259"/>
      <c r="L65" s="260"/>
      <c r="M65" s="261"/>
      <c r="N65" s="261"/>
      <c r="O65" s="260"/>
      <c r="P65" s="260"/>
      <c r="Q65" s="226"/>
      <c r="R65" s="226"/>
      <c r="S65" s="225"/>
      <c r="T65" s="225"/>
      <c r="U65" s="219"/>
      <c r="V65" s="219"/>
      <c r="W65" s="219"/>
      <c r="X65" s="219"/>
      <c r="Y65" s="219"/>
      <c r="Z65" s="219"/>
      <c r="AA65" s="219"/>
      <c r="AB65" s="219"/>
      <c r="AC65" s="219"/>
      <c r="AD65" s="219"/>
      <c r="AE65" s="219"/>
      <c r="AF65" s="225"/>
      <c r="AG65" s="219"/>
      <c r="AH65" s="219"/>
      <c r="AI65" s="219"/>
      <c r="AJ65" s="225"/>
      <c r="AK65" s="225"/>
      <c r="AL65" s="225"/>
      <c r="AM65" s="225"/>
      <c r="AN65" s="219"/>
      <c r="AO65" s="100"/>
      <c r="AP65" s="100"/>
      <c r="AQ65" s="100"/>
      <c r="AR65" s="100"/>
      <c r="AS65" s="100"/>
      <c r="AT65" s="100"/>
      <c r="AU65" s="100"/>
      <c r="AV65" s="100"/>
      <c r="AW65" s="100"/>
      <c r="AX65" s="100"/>
      <c r="AY65" s="100"/>
      <c r="AZ65" s="100"/>
      <c r="BA65" s="100"/>
      <c r="BB65" s="100"/>
      <c r="BC65" s="100"/>
      <c r="BD65" s="100"/>
      <c r="BE65" s="100"/>
      <c r="BF65" s="100"/>
      <c r="BG65" s="100"/>
      <c r="BH65" s="100"/>
      <c r="BI65" s="100"/>
      <c r="BJ65" s="100"/>
      <c r="BK65" s="100"/>
      <c r="BL65" s="100"/>
      <c r="BM65" s="100"/>
      <c r="BN65" s="100"/>
      <c r="BO65" s="100"/>
      <c r="BP65" s="100"/>
      <c r="BQ65" s="100"/>
      <c r="BR65" s="100"/>
      <c r="BS65" s="100"/>
      <c r="BT65" s="100"/>
      <c r="BU65" s="100"/>
      <c r="BV65" s="100"/>
      <c r="BW65" s="100"/>
      <c r="BX65" s="100"/>
      <c r="BY65" s="100"/>
      <c r="BZ65" s="100"/>
      <c r="CA65" s="100"/>
      <c r="CB65" s="100"/>
      <c r="CC65" s="100"/>
      <c r="CD65" s="185"/>
      <c r="CE65" s="100"/>
      <c r="CF65" s="100"/>
      <c r="CG65" s="100"/>
      <c r="CH65" s="100"/>
      <c r="CI65" s="100"/>
      <c r="CJ65" s="100"/>
      <c r="CK65" s="100"/>
      <c r="CL65" s="191"/>
      <c r="CM65" s="288"/>
      <c r="CN65" s="289"/>
      <c r="CP65" s="7"/>
      <c r="CQ65" s="18"/>
      <c r="CS65" s="7"/>
      <c r="CY65" s="284"/>
      <c r="CZ65" s="7"/>
      <c r="DA65" s="7"/>
    </row>
    <row r="66" spans="1:105" s="317" customFormat="1" ht="107.1" hidden="1" customHeight="1">
      <c r="A66" s="245"/>
      <c r="B66" s="217"/>
      <c r="C66" s="216"/>
      <c r="D66" s="216"/>
      <c r="E66" s="216"/>
      <c r="F66" s="114"/>
      <c r="G66" s="99"/>
      <c r="H66" s="99"/>
      <c r="I66" s="100"/>
      <c r="J66" s="100"/>
      <c r="K66" s="100"/>
      <c r="L66" s="100"/>
      <c r="M66" s="100"/>
      <c r="N66" s="100"/>
      <c r="O66" s="100"/>
      <c r="P66" s="100"/>
      <c r="Q66" s="100"/>
      <c r="R66" s="100"/>
      <c r="S66" s="100"/>
      <c r="T66" s="100"/>
      <c r="U66" s="99"/>
      <c r="V66" s="99"/>
      <c r="W66" s="100"/>
      <c r="X66" s="100"/>
      <c r="Y66" s="100"/>
      <c r="Z66" s="100"/>
      <c r="AA66" s="100"/>
      <c r="AB66" s="100"/>
      <c r="AC66" s="100"/>
      <c r="AD66" s="100"/>
      <c r="AE66" s="100"/>
      <c r="AF66" s="100"/>
      <c r="AG66" s="100"/>
      <c r="AH66" s="100"/>
      <c r="AI66" s="100"/>
      <c r="AJ66" s="100"/>
      <c r="AK66" s="100"/>
      <c r="AL66" s="100"/>
      <c r="AM66" s="100"/>
      <c r="AN66" s="100"/>
      <c r="AO66" s="100"/>
      <c r="AP66" s="100"/>
      <c r="AQ66" s="100"/>
      <c r="AR66" s="100"/>
      <c r="AS66" s="100"/>
      <c r="AT66" s="100"/>
      <c r="AU66" s="100"/>
      <c r="AV66" s="100"/>
      <c r="AW66" s="100"/>
      <c r="AX66" s="100"/>
      <c r="AY66" s="100"/>
      <c r="AZ66" s="100"/>
      <c r="BA66" s="100"/>
      <c r="BB66" s="100"/>
      <c r="BC66" s="100"/>
      <c r="BD66" s="100"/>
      <c r="BE66" s="100"/>
      <c r="BF66" s="100"/>
      <c r="BG66" s="100"/>
      <c r="BH66" s="100"/>
      <c r="BI66" s="100"/>
      <c r="BJ66" s="100"/>
      <c r="BK66" s="100"/>
      <c r="BL66" s="100"/>
      <c r="BM66" s="100"/>
      <c r="BN66" s="100"/>
      <c r="BO66" s="100"/>
      <c r="BP66" s="100"/>
      <c r="BQ66" s="100"/>
      <c r="BR66" s="100"/>
      <c r="BS66" s="100"/>
      <c r="BT66" s="100"/>
      <c r="BU66" s="100"/>
      <c r="BV66" s="100"/>
      <c r="BW66" s="100"/>
      <c r="BX66" s="100"/>
      <c r="BY66" s="100"/>
      <c r="BZ66" s="100"/>
      <c r="CA66" s="100"/>
      <c r="CB66" s="100"/>
      <c r="CC66" s="100"/>
      <c r="CD66" s="185"/>
      <c r="CE66" s="100"/>
      <c r="CF66" s="100"/>
      <c r="CG66" s="100"/>
      <c r="CH66" s="100"/>
      <c r="CI66" s="100"/>
      <c r="CJ66" s="100"/>
      <c r="CK66" s="100"/>
      <c r="CL66" s="191"/>
      <c r="CM66" s="242"/>
      <c r="CN66" s="290"/>
      <c r="CO66" s="290"/>
      <c r="CP66" s="7"/>
      <c r="CQ66" s="290"/>
      <c r="CR66" s="290"/>
      <c r="CS66" s="7"/>
      <c r="CY66" s="322"/>
      <c r="CZ66" s="24"/>
      <c r="DA66" s="24"/>
    </row>
    <row r="67" spans="1:105" s="20" customFormat="1" ht="49.9" customHeight="1">
      <c r="A67" s="114" t="s">
        <v>107</v>
      </c>
      <c r="B67" s="214" t="s">
        <v>108</v>
      </c>
      <c r="C67" s="114"/>
      <c r="D67" s="213" t="str">
        <f>D68</f>
        <v>1</v>
      </c>
      <c r="E67" s="213">
        <f>E68</f>
        <v>0</v>
      </c>
      <c r="F67" s="114"/>
      <c r="G67" s="99">
        <f t="shared" ref="G67:BJ67" si="107">G68</f>
        <v>225789</v>
      </c>
      <c r="H67" s="99">
        <f t="shared" si="107"/>
        <v>82178</v>
      </c>
      <c r="I67" s="99">
        <f t="shared" si="107"/>
        <v>93415</v>
      </c>
      <c r="J67" s="99">
        <f t="shared" si="107"/>
        <v>0</v>
      </c>
      <c r="K67" s="99">
        <f t="shared" si="107"/>
        <v>0</v>
      </c>
      <c r="L67" s="99">
        <f t="shared" si="107"/>
        <v>167235</v>
      </c>
      <c r="M67" s="99">
        <f t="shared" si="107"/>
        <v>85824</v>
      </c>
      <c r="N67" s="99">
        <f t="shared" si="107"/>
        <v>53824</v>
      </c>
      <c r="O67" s="99">
        <f t="shared" si="107"/>
        <v>0</v>
      </c>
      <c r="P67" s="99">
        <f t="shared" si="107"/>
        <v>53824</v>
      </c>
      <c r="Q67" s="99">
        <f t="shared" si="107"/>
        <v>32000</v>
      </c>
      <c r="R67" s="99">
        <f t="shared" si="107"/>
        <v>0</v>
      </c>
      <c r="S67" s="99">
        <f t="shared" si="107"/>
        <v>0</v>
      </c>
      <c r="T67" s="99">
        <f t="shared" si="107"/>
        <v>0</v>
      </c>
      <c r="U67" s="99">
        <f t="shared" si="107"/>
        <v>116615</v>
      </c>
      <c r="V67" s="99">
        <f t="shared" si="107"/>
        <v>0</v>
      </c>
      <c r="W67" s="99">
        <f t="shared" si="107"/>
        <v>0</v>
      </c>
      <c r="X67" s="99">
        <f t="shared" si="107"/>
        <v>222350</v>
      </c>
      <c r="Y67" s="99">
        <f t="shared" si="107"/>
        <v>50718</v>
      </c>
      <c r="Z67" s="99">
        <f t="shared" si="107"/>
        <v>3439</v>
      </c>
      <c r="AA67" s="99">
        <f t="shared" si="107"/>
        <v>0</v>
      </c>
      <c r="AB67" s="99">
        <f t="shared" si="107"/>
        <v>47279</v>
      </c>
      <c r="AC67" s="99">
        <f t="shared" si="107"/>
        <v>70460</v>
      </c>
      <c r="AD67" s="99">
        <f t="shared" si="107"/>
        <v>0</v>
      </c>
      <c r="AE67" s="99">
        <f t="shared" si="107"/>
        <v>0</v>
      </c>
      <c r="AF67" s="99">
        <f t="shared" si="107"/>
        <v>0</v>
      </c>
      <c r="AG67" s="99">
        <f t="shared" si="107"/>
        <v>32177</v>
      </c>
      <c r="AH67" s="99">
        <f t="shared" si="107"/>
        <v>32177</v>
      </c>
      <c r="AI67" s="99">
        <f t="shared" si="107"/>
        <v>0</v>
      </c>
      <c r="AJ67" s="99">
        <f t="shared" si="107"/>
        <v>32177</v>
      </c>
      <c r="AK67" s="99">
        <f t="shared" si="107"/>
        <v>0</v>
      </c>
      <c r="AL67" s="99">
        <f t="shared" si="107"/>
        <v>50740</v>
      </c>
      <c r="AM67" s="99">
        <f t="shared" si="107"/>
        <v>0</v>
      </c>
      <c r="AN67" s="99">
        <f t="shared" si="107"/>
        <v>0</v>
      </c>
      <c r="AO67" s="99">
        <f t="shared" si="107"/>
        <v>54179</v>
      </c>
      <c r="AP67" s="99">
        <f t="shared" si="107"/>
        <v>54179</v>
      </c>
      <c r="AQ67" s="99">
        <f t="shared" si="107"/>
        <v>0</v>
      </c>
      <c r="AR67" s="99">
        <f t="shared" si="107"/>
        <v>47279</v>
      </c>
      <c r="AS67" s="99">
        <f t="shared" si="107"/>
        <v>54179</v>
      </c>
      <c r="AT67" s="99">
        <f t="shared" si="107"/>
        <v>54179</v>
      </c>
      <c r="AU67" s="99">
        <f t="shared" si="107"/>
        <v>0</v>
      </c>
      <c r="AV67" s="99">
        <f t="shared" si="107"/>
        <v>47279</v>
      </c>
      <c r="AW67" s="99">
        <f t="shared" si="107"/>
        <v>70460</v>
      </c>
      <c r="AX67" s="99">
        <f t="shared" si="107"/>
        <v>0</v>
      </c>
      <c r="AY67" s="99">
        <f t="shared" si="107"/>
        <v>0</v>
      </c>
      <c r="AZ67" s="99">
        <f t="shared" si="107"/>
        <v>0</v>
      </c>
      <c r="BA67" s="99">
        <f t="shared" si="107"/>
        <v>32177</v>
      </c>
      <c r="BB67" s="99">
        <f t="shared" si="107"/>
        <v>32177</v>
      </c>
      <c r="BC67" s="99">
        <f t="shared" si="107"/>
        <v>0</v>
      </c>
      <c r="BD67" s="99">
        <f t="shared" si="107"/>
        <v>32177</v>
      </c>
      <c r="BE67" s="99">
        <f t="shared" si="107"/>
        <v>102637</v>
      </c>
      <c r="BF67" s="99">
        <f t="shared" si="107"/>
        <v>32177</v>
      </c>
      <c r="BG67" s="99">
        <f t="shared" si="107"/>
        <v>0</v>
      </c>
      <c r="BH67" s="99">
        <f t="shared" si="107"/>
        <v>32177</v>
      </c>
      <c r="BI67" s="99">
        <f>BI68</f>
        <v>18500</v>
      </c>
      <c r="BJ67" s="99">
        <f t="shared" si="107"/>
        <v>18500</v>
      </c>
      <c r="BK67" s="99">
        <f>BK68</f>
        <v>18500</v>
      </c>
      <c r="BL67" s="99">
        <f t="shared" ref="BL67:BQ67" si="108">BL68</f>
        <v>0</v>
      </c>
      <c r="BM67" s="99">
        <f t="shared" si="108"/>
        <v>0</v>
      </c>
      <c r="BN67" s="99">
        <f t="shared" si="108"/>
        <v>0</v>
      </c>
      <c r="BO67" s="99">
        <f t="shared" si="108"/>
        <v>0</v>
      </c>
      <c r="BP67" s="99">
        <f t="shared" si="108"/>
        <v>0</v>
      </c>
      <c r="BQ67" s="99">
        <f t="shared" si="108"/>
        <v>18500</v>
      </c>
      <c r="BR67" s="99">
        <f>BR68</f>
        <v>18500</v>
      </c>
      <c r="BS67" s="99">
        <f t="shared" ref="BS67:CJ67" si="109">BS68</f>
        <v>0</v>
      </c>
      <c r="BT67" s="99">
        <f t="shared" si="109"/>
        <v>0</v>
      </c>
      <c r="BU67" s="99">
        <f t="shared" si="109"/>
        <v>0</v>
      </c>
      <c r="BV67" s="99">
        <f t="shared" si="109"/>
        <v>0</v>
      </c>
      <c r="BW67" s="99">
        <f t="shared" si="109"/>
        <v>0</v>
      </c>
      <c r="BX67" s="99">
        <f t="shared" si="109"/>
        <v>18500</v>
      </c>
      <c r="BY67" s="99">
        <f t="shared" si="109"/>
        <v>18500</v>
      </c>
      <c r="BZ67" s="99">
        <f t="shared" si="109"/>
        <v>50677</v>
      </c>
      <c r="CA67" s="99">
        <f t="shared" si="109"/>
        <v>50677</v>
      </c>
      <c r="CB67" s="99">
        <f t="shared" si="109"/>
        <v>0</v>
      </c>
      <c r="CC67" s="99">
        <f t="shared" si="109"/>
        <v>32177</v>
      </c>
      <c r="CD67" s="185">
        <f t="shared" si="8"/>
        <v>3502</v>
      </c>
      <c r="CE67" s="99">
        <f t="shared" si="109"/>
        <v>0</v>
      </c>
      <c r="CF67" s="99">
        <f t="shared" si="109"/>
        <v>3502</v>
      </c>
      <c r="CG67" s="99">
        <f t="shared" si="109"/>
        <v>0</v>
      </c>
      <c r="CH67" s="99">
        <f t="shared" si="109"/>
        <v>0</v>
      </c>
      <c r="CI67" s="99">
        <f t="shared" si="109"/>
        <v>0</v>
      </c>
      <c r="CJ67" s="99">
        <f t="shared" si="109"/>
        <v>0</v>
      </c>
      <c r="CK67" s="99"/>
      <c r="CL67" s="114"/>
      <c r="CM67" s="114" t="e">
        <f>#REF!+#REF!</f>
        <v>#REF!</v>
      </c>
      <c r="CP67" s="7">
        <f t="shared" si="5"/>
        <v>105735</v>
      </c>
      <c r="CS67" s="7">
        <v>0</v>
      </c>
      <c r="CY67" s="284"/>
      <c r="CZ67" s="7">
        <f t="shared" ref="CZ67:CZ75" si="110">AJ67-BD67</f>
        <v>0</v>
      </c>
      <c r="DA67" s="7">
        <f t="shared" si="9"/>
        <v>0</v>
      </c>
    </row>
    <row r="68" spans="1:105" s="20" customFormat="1" ht="49.9" customHeight="1">
      <c r="A68" s="215" t="s">
        <v>37</v>
      </c>
      <c r="B68" s="214" t="s">
        <v>524</v>
      </c>
      <c r="C68" s="114"/>
      <c r="D68" s="213" t="str">
        <f>A69</f>
        <v>1</v>
      </c>
      <c r="E68" s="213"/>
      <c r="F68" s="114"/>
      <c r="G68" s="99">
        <f>SUM(G69:G73)</f>
        <v>225789</v>
      </c>
      <c r="H68" s="99">
        <f t="shared" ref="H68:BS68" si="111">SUM(H69:H73)</f>
        <v>82178</v>
      </c>
      <c r="I68" s="99">
        <f t="shared" si="111"/>
        <v>93415</v>
      </c>
      <c r="J68" s="99">
        <f t="shared" si="111"/>
        <v>0</v>
      </c>
      <c r="K68" s="99">
        <f t="shared" si="111"/>
        <v>0</v>
      </c>
      <c r="L68" s="99">
        <f t="shared" si="111"/>
        <v>167235</v>
      </c>
      <c r="M68" s="99">
        <f t="shared" si="111"/>
        <v>85824</v>
      </c>
      <c r="N68" s="99">
        <f t="shared" si="111"/>
        <v>53824</v>
      </c>
      <c r="O68" s="99">
        <f t="shared" si="111"/>
        <v>0</v>
      </c>
      <c r="P68" s="99">
        <f t="shared" si="111"/>
        <v>53824</v>
      </c>
      <c r="Q68" s="99">
        <f t="shared" si="111"/>
        <v>32000</v>
      </c>
      <c r="R68" s="99">
        <f t="shared" si="111"/>
        <v>0</v>
      </c>
      <c r="S68" s="99">
        <f t="shared" si="111"/>
        <v>0</v>
      </c>
      <c r="T68" s="99">
        <f t="shared" si="111"/>
        <v>0</v>
      </c>
      <c r="U68" s="99">
        <f t="shared" si="111"/>
        <v>116615</v>
      </c>
      <c r="V68" s="99">
        <f t="shared" si="111"/>
        <v>0</v>
      </c>
      <c r="W68" s="99">
        <f t="shared" si="111"/>
        <v>0</v>
      </c>
      <c r="X68" s="99">
        <f t="shared" si="111"/>
        <v>222350</v>
      </c>
      <c r="Y68" s="99">
        <f t="shared" si="111"/>
        <v>50718</v>
      </c>
      <c r="Z68" s="99">
        <f t="shared" si="111"/>
        <v>3439</v>
      </c>
      <c r="AA68" s="99">
        <f t="shared" si="111"/>
        <v>0</v>
      </c>
      <c r="AB68" s="99">
        <f t="shared" si="111"/>
        <v>47279</v>
      </c>
      <c r="AC68" s="99">
        <f t="shared" si="111"/>
        <v>70460</v>
      </c>
      <c r="AD68" s="99">
        <f t="shared" si="111"/>
        <v>0</v>
      </c>
      <c r="AE68" s="99">
        <f t="shared" si="111"/>
        <v>0</v>
      </c>
      <c r="AF68" s="99">
        <f t="shared" si="111"/>
        <v>0</v>
      </c>
      <c r="AG68" s="99">
        <f t="shared" si="111"/>
        <v>32177</v>
      </c>
      <c r="AH68" s="99">
        <f t="shared" si="111"/>
        <v>32177</v>
      </c>
      <c r="AI68" s="99">
        <f t="shared" si="111"/>
        <v>0</v>
      </c>
      <c r="AJ68" s="99">
        <f t="shared" si="111"/>
        <v>32177</v>
      </c>
      <c r="AK68" s="99">
        <f t="shared" si="111"/>
        <v>0</v>
      </c>
      <c r="AL68" s="99">
        <f t="shared" si="111"/>
        <v>50740</v>
      </c>
      <c r="AM68" s="99">
        <f t="shared" si="111"/>
        <v>0</v>
      </c>
      <c r="AN68" s="99">
        <f t="shared" si="111"/>
        <v>0</v>
      </c>
      <c r="AO68" s="99">
        <f t="shared" si="111"/>
        <v>54179</v>
      </c>
      <c r="AP68" s="99">
        <f t="shared" si="111"/>
        <v>54179</v>
      </c>
      <c r="AQ68" s="99">
        <f t="shared" si="111"/>
        <v>0</v>
      </c>
      <c r="AR68" s="99">
        <f t="shared" si="111"/>
        <v>47279</v>
      </c>
      <c r="AS68" s="99">
        <f t="shared" si="111"/>
        <v>54179</v>
      </c>
      <c r="AT68" s="99">
        <f t="shared" si="111"/>
        <v>54179</v>
      </c>
      <c r="AU68" s="99">
        <f t="shared" si="111"/>
        <v>0</v>
      </c>
      <c r="AV68" s="99">
        <f t="shared" si="111"/>
        <v>47279</v>
      </c>
      <c r="AW68" s="99">
        <f t="shared" si="111"/>
        <v>70460</v>
      </c>
      <c r="AX68" s="99">
        <f t="shared" si="111"/>
        <v>0</v>
      </c>
      <c r="AY68" s="99">
        <f t="shared" si="111"/>
        <v>0</v>
      </c>
      <c r="AZ68" s="99">
        <f t="shared" si="111"/>
        <v>0</v>
      </c>
      <c r="BA68" s="99">
        <f t="shared" si="111"/>
        <v>32177</v>
      </c>
      <c r="BB68" s="99">
        <f t="shared" si="111"/>
        <v>32177</v>
      </c>
      <c r="BC68" s="99">
        <f t="shared" si="111"/>
        <v>0</v>
      </c>
      <c r="BD68" s="99">
        <f t="shared" si="111"/>
        <v>32177</v>
      </c>
      <c r="BE68" s="99">
        <f t="shared" si="111"/>
        <v>102637</v>
      </c>
      <c r="BF68" s="99">
        <f t="shared" si="111"/>
        <v>32177</v>
      </c>
      <c r="BG68" s="99">
        <f t="shared" si="111"/>
        <v>0</v>
      </c>
      <c r="BH68" s="99">
        <f t="shared" si="111"/>
        <v>32177</v>
      </c>
      <c r="BI68" s="99">
        <f t="shared" si="111"/>
        <v>18500</v>
      </c>
      <c r="BJ68" s="99">
        <f t="shared" si="111"/>
        <v>18500</v>
      </c>
      <c r="BK68" s="99">
        <f t="shared" si="111"/>
        <v>18500</v>
      </c>
      <c r="BL68" s="99">
        <f t="shared" si="111"/>
        <v>0</v>
      </c>
      <c r="BM68" s="99">
        <f t="shared" si="111"/>
        <v>0</v>
      </c>
      <c r="BN68" s="99">
        <f t="shared" si="111"/>
        <v>0</v>
      </c>
      <c r="BO68" s="99">
        <f t="shared" si="111"/>
        <v>0</v>
      </c>
      <c r="BP68" s="99">
        <f t="shared" si="111"/>
        <v>0</v>
      </c>
      <c r="BQ68" s="99">
        <f t="shared" si="111"/>
        <v>18500</v>
      </c>
      <c r="BR68" s="99">
        <f t="shared" si="111"/>
        <v>18500</v>
      </c>
      <c r="BS68" s="99">
        <f t="shared" si="111"/>
        <v>0</v>
      </c>
      <c r="BT68" s="99">
        <f t="shared" ref="BT68:CJ68" si="112">SUM(BT69:BT73)</f>
        <v>0</v>
      </c>
      <c r="BU68" s="99">
        <f t="shared" si="112"/>
        <v>0</v>
      </c>
      <c r="BV68" s="99">
        <f t="shared" si="112"/>
        <v>0</v>
      </c>
      <c r="BW68" s="99">
        <f t="shared" si="112"/>
        <v>0</v>
      </c>
      <c r="BX68" s="99">
        <f t="shared" si="112"/>
        <v>18500</v>
      </c>
      <c r="BY68" s="99">
        <f t="shared" si="112"/>
        <v>18500</v>
      </c>
      <c r="BZ68" s="99">
        <f t="shared" si="112"/>
        <v>50677</v>
      </c>
      <c r="CA68" s="99">
        <f t="shared" si="112"/>
        <v>50677</v>
      </c>
      <c r="CB68" s="99">
        <f t="shared" si="112"/>
        <v>0</v>
      </c>
      <c r="CC68" s="99">
        <f t="shared" si="112"/>
        <v>32177</v>
      </c>
      <c r="CD68" s="99">
        <f t="shared" si="112"/>
        <v>3502</v>
      </c>
      <c r="CE68" s="99">
        <f t="shared" si="112"/>
        <v>0</v>
      </c>
      <c r="CF68" s="99">
        <f t="shared" si="112"/>
        <v>3502</v>
      </c>
      <c r="CG68" s="99">
        <f t="shared" si="112"/>
        <v>0</v>
      </c>
      <c r="CH68" s="99">
        <f t="shared" si="112"/>
        <v>0</v>
      </c>
      <c r="CI68" s="99">
        <f t="shared" si="112"/>
        <v>0</v>
      </c>
      <c r="CJ68" s="99">
        <f t="shared" si="112"/>
        <v>0</v>
      </c>
      <c r="CK68" s="99"/>
      <c r="CL68" s="114"/>
      <c r="CM68" s="114"/>
      <c r="CP68" s="7">
        <f t="shared" si="5"/>
        <v>105735</v>
      </c>
      <c r="CS68" s="7">
        <v>0</v>
      </c>
      <c r="CY68" s="284"/>
      <c r="CZ68" s="7">
        <f t="shared" si="110"/>
        <v>0</v>
      </c>
      <c r="DA68" s="7">
        <f t="shared" si="9"/>
        <v>0</v>
      </c>
    </row>
    <row r="69" spans="1:105" ht="139.9" customHeight="1">
      <c r="A69" s="216" t="s">
        <v>52</v>
      </c>
      <c r="B69" s="217" t="s">
        <v>109</v>
      </c>
      <c r="C69" s="216" t="s">
        <v>39</v>
      </c>
      <c r="D69" s="216" t="s">
        <v>110</v>
      </c>
      <c r="E69" s="216" t="s">
        <v>111</v>
      </c>
      <c r="F69" s="216" t="s">
        <v>112</v>
      </c>
      <c r="G69" s="218">
        <v>225789</v>
      </c>
      <c r="H69" s="218">
        <v>82178</v>
      </c>
      <c r="I69" s="218">
        <v>93415</v>
      </c>
      <c r="J69" s="218"/>
      <c r="K69" s="218"/>
      <c r="L69" s="218">
        <v>167235</v>
      </c>
      <c r="M69" s="218">
        <v>85824</v>
      </c>
      <c r="N69" s="218">
        <v>53824</v>
      </c>
      <c r="O69" s="218"/>
      <c r="P69" s="218">
        <v>53824</v>
      </c>
      <c r="Q69" s="218">
        <v>32000</v>
      </c>
      <c r="R69" s="218"/>
      <c r="S69" s="218">
        <v>0</v>
      </c>
      <c r="T69" s="218"/>
      <c r="U69" s="218">
        <v>116615</v>
      </c>
      <c r="V69" s="218"/>
      <c r="W69" s="218"/>
      <c r="X69" s="218">
        <v>222350</v>
      </c>
      <c r="Y69" s="218">
        <v>50718</v>
      </c>
      <c r="Z69" s="218">
        <v>3439</v>
      </c>
      <c r="AA69" s="218"/>
      <c r="AB69" s="218">
        <v>47279</v>
      </c>
      <c r="AC69" s="218">
        <v>70460</v>
      </c>
      <c r="AD69" s="218"/>
      <c r="AE69" s="218"/>
      <c r="AF69" s="218"/>
      <c r="AG69" s="218">
        <v>32177</v>
      </c>
      <c r="AH69" s="218">
        <v>32177</v>
      </c>
      <c r="AI69" s="218"/>
      <c r="AJ69" s="218">
        <v>32177</v>
      </c>
      <c r="AK69" s="218"/>
      <c r="AL69" s="218">
        <v>50740</v>
      </c>
      <c r="AM69" s="218"/>
      <c r="AN69" s="218"/>
      <c r="AO69" s="100">
        <f>AP69</f>
        <v>54179</v>
      </c>
      <c r="AP69" s="100">
        <f t="shared" ref="AP69" si="113">Z69-$AK69+$AL69</f>
        <v>54179</v>
      </c>
      <c r="AQ69" s="100">
        <f>AA69</f>
        <v>0</v>
      </c>
      <c r="AR69" s="100">
        <f t="shared" ref="AR69" si="114">AB69</f>
        <v>47279</v>
      </c>
      <c r="AS69" s="100">
        <f t="shared" si="20"/>
        <v>54179</v>
      </c>
      <c r="AT69" s="100">
        <f t="shared" si="20"/>
        <v>54179</v>
      </c>
      <c r="AU69" s="100">
        <f t="shared" si="20"/>
        <v>0</v>
      </c>
      <c r="AV69" s="100">
        <f t="shared" si="20"/>
        <v>47279</v>
      </c>
      <c r="AW69" s="100">
        <f t="shared" ref="AW69:BD69" si="115">AC69</f>
        <v>70460</v>
      </c>
      <c r="AX69" s="100">
        <f t="shared" si="115"/>
        <v>0</v>
      </c>
      <c r="AY69" s="100">
        <f t="shared" si="115"/>
        <v>0</v>
      </c>
      <c r="AZ69" s="100">
        <f t="shared" si="115"/>
        <v>0</v>
      </c>
      <c r="BA69" s="100">
        <f t="shared" si="115"/>
        <v>32177</v>
      </c>
      <c r="BB69" s="100">
        <f t="shared" si="115"/>
        <v>32177</v>
      </c>
      <c r="BC69" s="100">
        <f t="shared" si="115"/>
        <v>0</v>
      </c>
      <c r="BD69" s="100">
        <f t="shared" si="115"/>
        <v>32177</v>
      </c>
      <c r="BE69" s="100">
        <f>AW69+BA69</f>
        <v>102637</v>
      </c>
      <c r="BF69" s="100">
        <f t="shared" ref="BF69:BH69" si="116">AX69+BB69</f>
        <v>32177</v>
      </c>
      <c r="BG69" s="100">
        <f t="shared" si="116"/>
        <v>0</v>
      </c>
      <c r="BH69" s="100">
        <f t="shared" si="116"/>
        <v>32177</v>
      </c>
      <c r="BI69" s="100">
        <v>18500</v>
      </c>
      <c r="BJ69" s="100">
        <f>BK69</f>
        <v>18500</v>
      </c>
      <c r="BK69" s="100">
        <v>18500</v>
      </c>
      <c r="BL69" s="100"/>
      <c r="BM69" s="100"/>
      <c r="BN69" s="100"/>
      <c r="BO69" s="100"/>
      <c r="BP69" s="100"/>
      <c r="BQ69" s="100">
        <f t="shared" ref="BQ69" si="117">BJ69-BO69+BP69</f>
        <v>18500</v>
      </c>
      <c r="BR69" s="100">
        <f t="shared" ref="BR69" si="118">BK69-BO69+BP69</f>
        <v>18500</v>
      </c>
      <c r="BS69" s="100"/>
      <c r="BT69" s="100"/>
      <c r="BU69" s="100"/>
      <c r="BV69" s="100"/>
      <c r="BW69" s="100"/>
      <c r="BX69" s="100">
        <f t="shared" ref="BX69:BY69" si="119">BQ69</f>
        <v>18500</v>
      </c>
      <c r="BY69" s="100">
        <f t="shared" si="119"/>
        <v>18500</v>
      </c>
      <c r="BZ69" s="100">
        <f>CA69</f>
        <v>50677</v>
      </c>
      <c r="CA69" s="100">
        <f t="shared" ref="CA69:CC69" si="120">BF69+BR69</f>
        <v>50677</v>
      </c>
      <c r="CB69" s="100">
        <f t="shared" si="120"/>
        <v>0</v>
      </c>
      <c r="CC69" s="100">
        <f t="shared" si="120"/>
        <v>32177</v>
      </c>
      <c r="CD69" s="185">
        <f t="shared" si="8"/>
        <v>3502</v>
      </c>
      <c r="CE69" s="100"/>
      <c r="CF69" s="100">
        <f t="shared" si="66"/>
        <v>3502</v>
      </c>
      <c r="CG69" s="100"/>
      <c r="CH69" s="100"/>
      <c r="CI69" s="100"/>
      <c r="CJ69" s="100"/>
      <c r="CK69" s="100" t="s">
        <v>701</v>
      </c>
      <c r="CL69" s="216" t="s">
        <v>113</v>
      </c>
      <c r="CM69" s="216"/>
      <c r="CN69" s="18" t="s">
        <v>114</v>
      </c>
      <c r="CO69" s="18" t="s">
        <v>115</v>
      </c>
      <c r="CP69" s="7">
        <f t="shared" si="5"/>
        <v>105735</v>
      </c>
      <c r="CR69" s="18" t="s">
        <v>116</v>
      </c>
      <c r="CS69" s="7">
        <v>0</v>
      </c>
      <c r="CZ69" s="7">
        <f t="shared" si="110"/>
        <v>0</v>
      </c>
      <c r="DA69" s="7">
        <f t="shared" si="9"/>
        <v>0</v>
      </c>
    </row>
    <row r="70" spans="1:105" ht="104.25" hidden="1" customHeight="1">
      <c r="A70" s="216"/>
      <c r="B70" s="217"/>
      <c r="C70" s="216"/>
      <c r="D70" s="216"/>
      <c r="E70" s="216"/>
      <c r="F70" s="216"/>
      <c r="G70" s="100"/>
      <c r="H70" s="100"/>
      <c r="I70" s="100"/>
      <c r="J70" s="100"/>
      <c r="K70" s="100"/>
      <c r="L70" s="100"/>
      <c r="M70" s="100"/>
      <c r="N70" s="100"/>
      <c r="O70" s="100"/>
      <c r="P70" s="100"/>
      <c r="Q70" s="100"/>
      <c r="R70" s="100"/>
      <c r="S70" s="100"/>
      <c r="T70" s="100"/>
      <c r="U70" s="100"/>
      <c r="V70" s="100"/>
      <c r="W70" s="100"/>
      <c r="X70" s="100"/>
      <c r="Y70" s="100"/>
      <c r="Z70" s="100"/>
      <c r="AA70" s="100"/>
      <c r="AB70" s="100"/>
      <c r="AC70" s="100"/>
      <c r="AD70" s="100"/>
      <c r="AE70" s="100"/>
      <c r="AF70" s="100"/>
      <c r="AG70" s="100"/>
      <c r="AH70" s="100"/>
      <c r="AI70" s="100"/>
      <c r="AJ70" s="100"/>
      <c r="AK70" s="100"/>
      <c r="AL70" s="100"/>
      <c r="AM70" s="100"/>
      <c r="AN70" s="100"/>
      <c r="AO70" s="100"/>
      <c r="AP70" s="100"/>
      <c r="AQ70" s="100"/>
      <c r="AR70" s="100"/>
      <c r="AS70" s="100"/>
      <c r="AT70" s="100"/>
      <c r="AU70" s="100"/>
      <c r="AV70" s="100"/>
      <c r="AW70" s="100"/>
      <c r="AX70" s="100"/>
      <c r="AY70" s="100"/>
      <c r="AZ70" s="100"/>
      <c r="BA70" s="100"/>
      <c r="BB70" s="100"/>
      <c r="BC70" s="100"/>
      <c r="BD70" s="100"/>
      <c r="BE70" s="100"/>
      <c r="BF70" s="100"/>
      <c r="BG70" s="100"/>
      <c r="BH70" s="100"/>
      <c r="BI70" s="100"/>
      <c r="BJ70" s="100"/>
      <c r="BK70" s="100"/>
      <c r="BL70" s="100"/>
      <c r="BM70" s="100"/>
      <c r="BN70" s="100"/>
      <c r="BO70" s="100"/>
      <c r="BP70" s="100"/>
      <c r="BQ70" s="100"/>
      <c r="BR70" s="100"/>
      <c r="BS70" s="100"/>
      <c r="BT70" s="100"/>
      <c r="BU70" s="100"/>
      <c r="BV70" s="100"/>
      <c r="BW70" s="100"/>
      <c r="BX70" s="100"/>
      <c r="BY70" s="100"/>
      <c r="BZ70" s="100"/>
      <c r="CA70" s="100"/>
      <c r="CB70" s="100"/>
      <c r="CC70" s="100"/>
      <c r="CD70" s="185"/>
      <c r="CE70" s="100"/>
      <c r="CF70" s="100"/>
      <c r="CG70" s="100"/>
      <c r="CH70" s="100"/>
      <c r="CI70" s="100"/>
      <c r="CJ70" s="100"/>
      <c r="CK70" s="100"/>
      <c r="CL70" s="216"/>
      <c r="CM70" s="216"/>
      <c r="CP70" s="7"/>
      <c r="CS70" s="7"/>
      <c r="CZ70" s="7"/>
      <c r="DA70" s="7"/>
    </row>
    <row r="71" spans="1:105" s="290" customFormat="1" ht="90" hidden="1" customHeight="1">
      <c r="A71" s="216"/>
      <c r="B71" s="196"/>
      <c r="C71" s="191"/>
      <c r="D71" s="191"/>
      <c r="E71" s="191"/>
      <c r="F71" s="191"/>
      <c r="G71" s="218"/>
      <c r="H71" s="218"/>
      <c r="I71" s="218"/>
      <c r="J71" s="218"/>
      <c r="K71" s="236"/>
      <c r="L71" s="218"/>
      <c r="M71" s="218"/>
      <c r="N71" s="218"/>
      <c r="O71" s="236"/>
      <c r="P71" s="236"/>
      <c r="Q71" s="218"/>
      <c r="R71" s="236"/>
      <c r="S71" s="236"/>
      <c r="T71" s="236"/>
      <c r="U71" s="218"/>
      <c r="V71" s="218"/>
      <c r="W71" s="236"/>
      <c r="X71" s="218"/>
      <c r="Y71" s="218"/>
      <c r="Z71" s="218"/>
      <c r="AA71" s="236"/>
      <c r="AB71" s="236"/>
      <c r="AC71" s="218"/>
      <c r="AD71" s="218"/>
      <c r="AE71" s="236"/>
      <c r="AF71" s="236"/>
      <c r="AG71" s="218"/>
      <c r="AH71" s="218"/>
      <c r="AI71" s="236"/>
      <c r="AJ71" s="236"/>
      <c r="AK71" s="236"/>
      <c r="AL71" s="218"/>
      <c r="AM71" s="236"/>
      <c r="AN71" s="218"/>
      <c r="AO71" s="100"/>
      <c r="AP71" s="100"/>
      <c r="AQ71" s="100"/>
      <c r="AR71" s="100"/>
      <c r="AS71" s="100"/>
      <c r="AT71" s="100"/>
      <c r="AU71" s="100"/>
      <c r="AV71" s="100"/>
      <c r="AW71" s="100"/>
      <c r="AX71" s="100"/>
      <c r="AY71" s="100"/>
      <c r="AZ71" s="100"/>
      <c r="BA71" s="100"/>
      <c r="BB71" s="100"/>
      <c r="BC71" s="100"/>
      <c r="BD71" s="100"/>
      <c r="BE71" s="100"/>
      <c r="BF71" s="100"/>
      <c r="BG71" s="100"/>
      <c r="BH71" s="100"/>
      <c r="BI71" s="100"/>
      <c r="BJ71" s="100"/>
      <c r="BK71" s="100"/>
      <c r="BL71" s="100"/>
      <c r="BM71" s="100"/>
      <c r="BN71" s="100"/>
      <c r="BO71" s="100"/>
      <c r="BP71" s="100"/>
      <c r="BQ71" s="100"/>
      <c r="BR71" s="100"/>
      <c r="BS71" s="100"/>
      <c r="BT71" s="100"/>
      <c r="BU71" s="100"/>
      <c r="BV71" s="100"/>
      <c r="BW71" s="100"/>
      <c r="BX71" s="100"/>
      <c r="BY71" s="100"/>
      <c r="BZ71" s="100"/>
      <c r="CA71" s="100"/>
      <c r="CB71" s="100"/>
      <c r="CC71" s="100"/>
      <c r="CD71" s="185"/>
      <c r="CE71" s="100"/>
      <c r="CF71" s="100"/>
      <c r="CG71" s="100"/>
      <c r="CH71" s="100"/>
      <c r="CI71" s="100"/>
      <c r="CJ71" s="100"/>
      <c r="CK71" s="100"/>
      <c r="CL71" s="191"/>
      <c r="CM71" s="242"/>
      <c r="CP71" s="7"/>
      <c r="CS71" s="7"/>
      <c r="CY71" s="293"/>
      <c r="CZ71" s="7"/>
      <c r="DA71" s="7"/>
    </row>
    <row r="72" spans="1:105" s="290" customFormat="1" ht="36" hidden="1" customHeight="1">
      <c r="A72" s="216"/>
      <c r="B72" s="217"/>
      <c r="C72" s="216"/>
      <c r="D72" s="216"/>
      <c r="E72" s="216"/>
      <c r="F72" s="216"/>
      <c r="G72" s="100"/>
      <c r="H72" s="100"/>
      <c r="I72" s="100"/>
      <c r="J72" s="100"/>
      <c r="K72" s="100"/>
      <c r="L72" s="100"/>
      <c r="M72" s="100"/>
      <c r="N72" s="100"/>
      <c r="O72" s="100"/>
      <c r="P72" s="100"/>
      <c r="Q72" s="100"/>
      <c r="R72" s="100"/>
      <c r="S72" s="100"/>
      <c r="T72" s="100"/>
      <c r="U72" s="100"/>
      <c r="V72" s="100"/>
      <c r="W72" s="100"/>
      <c r="X72" s="100"/>
      <c r="Y72" s="100"/>
      <c r="Z72" s="100"/>
      <c r="AA72" s="100"/>
      <c r="AB72" s="100"/>
      <c r="AC72" s="100"/>
      <c r="AD72" s="100"/>
      <c r="AE72" s="100"/>
      <c r="AF72" s="100"/>
      <c r="AG72" s="100"/>
      <c r="AH72" s="100"/>
      <c r="AI72" s="100"/>
      <c r="AJ72" s="100"/>
      <c r="AK72" s="100"/>
      <c r="AL72" s="100"/>
      <c r="AM72" s="100"/>
      <c r="AN72" s="100"/>
      <c r="AO72" s="100"/>
      <c r="AP72" s="100"/>
      <c r="AQ72" s="100"/>
      <c r="AR72" s="100"/>
      <c r="AS72" s="100"/>
      <c r="AT72" s="100"/>
      <c r="AU72" s="100"/>
      <c r="AV72" s="100"/>
      <c r="AW72" s="100"/>
      <c r="AX72" s="100"/>
      <c r="AY72" s="100"/>
      <c r="AZ72" s="100"/>
      <c r="BA72" s="100"/>
      <c r="BB72" s="100"/>
      <c r="BC72" s="100"/>
      <c r="BD72" s="100"/>
      <c r="BE72" s="100"/>
      <c r="BF72" s="100"/>
      <c r="BG72" s="100"/>
      <c r="BH72" s="100"/>
      <c r="BI72" s="100"/>
      <c r="BJ72" s="100"/>
      <c r="BK72" s="100"/>
      <c r="BL72" s="100"/>
      <c r="BM72" s="100"/>
      <c r="BN72" s="100"/>
      <c r="BO72" s="100"/>
      <c r="BP72" s="100"/>
      <c r="BQ72" s="100"/>
      <c r="BR72" s="100"/>
      <c r="BS72" s="100"/>
      <c r="BT72" s="100"/>
      <c r="BU72" s="100"/>
      <c r="BV72" s="100"/>
      <c r="BW72" s="100"/>
      <c r="BX72" s="100"/>
      <c r="BY72" s="100"/>
      <c r="BZ72" s="100"/>
      <c r="CA72" s="100"/>
      <c r="CB72" s="100"/>
      <c r="CC72" s="100"/>
      <c r="CD72" s="185"/>
      <c r="CE72" s="100"/>
      <c r="CF72" s="100"/>
      <c r="CG72" s="100"/>
      <c r="CH72" s="100"/>
      <c r="CI72" s="100"/>
      <c r="CJ72" s="100"/>
      <c r="CK72" s="100"/>
      <c r="CL72" s="100"/>
      <c r="CM72" s="242"/>
      <c r="CP72" s="7"/>
      <c r="CS72" s="7"/>
      <c r="CY72" s="293"/>
      <c r="CZ72" s="7"/>
      <c r="DA72" s="7"/>
    </row>
    <row r="73" spans="1:105" s="290" customFormat="1" ht="72" hidden="1" customHeight="1">
      <c r="A73" s="216"/>
      <c r="B73" s="246"/>
      <c r="C73" s="216"/>
      <c r="D73" s="216"/>
      <c r="E73" s="216"/>
      <c r="F73" s="216"/>
      <c r="G73" s="100"/>
      <c r="H73" s="100"/>
      <c r="I73" s="100"/>
      <c r="J73" s="100"/>
      <c r="K73" s="100"/>
      <c r="L73" s="100"/>
      <c r="M73" s="100"/>
      <c r="N73" s="100"/>
      <c r="O73" s="100"/>
      <c r="P73" s="100"/>
      <c r="Q73" s="100"/>
      <c r="R73" s="100"/>
      <c r="S73" s="100"/>
      <c r="T73" s="100"/>
      <c r="U73" s="100"/>
      <c r="V73" s="100"/>
      <c r="W73" s="100"/>
      <c r="X73" s="100"/>
      <c r="Y73" s="100"/>
      <c r="Z73" s="100"/>
      <c r="AA73" s="100"/>
      <c r="AB73" s="100"/>
      <c r="AC73" s="100"/>
      <c r="AD73" s="100"/>
      <c r="AE73" s="100"/>
      <c r="AF73" s="100"/>
      <c r="AG73" s="100"/>
      <c r="AH73" s="100"/>
      <c r="AI73" s="100"/>
      <c r="AJ73" s="100"/>
      <c r="AK73" s="100"/>
      <c r="AL73" s="100"/>
      <c r="AM73" s="100"/>
      <c r="AN73" s="100"/>
      <c r="AO73" s="100"/>
      <c r="AP73" s="100"/>
      <c r="AQ73" s="100"/>
      <c r="AR73" s="100"/>
      <c r="AS73" s="100"/>
      <c r="AT73" s="100"/>
      <c r="AU73" s="100"/>
      <c r="AV73" s="100"/>
      <c r="AW73" s="100"/>
      <c r="AX73" s="100"/>
      <c r="AY73" s="100"/>
      <c r="AZ73" s="100"/>
      <c r="BA73" s="100"/>
      <c r="BB73" s="100"/>
      <c r="BC73" s="100"/>
      <c r="BD73" s="100"/>
      <c r="BE73" s="100"/>
      <c r="BF73" s="100"/>
      <c r="BG73" s="100"/>
      <c r="BH73" s="100"/>
      <c r="BI73" s="100"/>
      <c r="BJ73" s="100"/>
      <c r="BK73" s="100"/>
      <c r="BL73" s="100"/>
      <c r="BM73" s="100"/>
      <c r="BN73" s="100"/>
      <c r="BO73" s="100"/>
      <c r="BP73" s="100"/>
      <c r="BQ73" s="100"/>
      <c r="BR73" s="100"/>
      <c r="BS73" s="100"/>
      <c r="BT73" s="100"/>
      <c r="BU73" s="100"/>
      <c r="BV73" s="100"/>
      <c r="BW73" s="100"/>
      <c r="BX73" s="100"/>
      <c r="BY73" s="100"/>
      <c r="BZ73" s="100"/>
      <c r="CA73" s="100"/>
      <c r="CB73" s="100"/>
      <c r="CC73" s="100"/>
      <c r="CD73" s="185"/>
      <c r="CE73" s="100"/>
      <c r="CF73" s="100"/>
      <c r="CG73" s="100"/>
      <c r="CH73" s="100"/>
      <c r="CI73" s="100"/>
      <c r="CJ73" s="100"/>
      <c r="CK73" s="100"/>
      <c r="CL73" s="191"/>
      <c r="CM73" s="242"/>
      <c r="CP73" s="7"/>
      <c r="CS73" s="7"/>
      <c r="CY73" s="293"/>
      <c r="CZ73" s="7"/>
      <c r="DA73" s="7"/>
    </row>
    <row r="74" spans="1:105" s="20" customFormat="1" ht="17.649999999999999" hidden="1" customHeight="1">
      <c r="A74" s="114" t="s">
        <v>118</v>
      </c>
      <c r="B74" s="214" t="s">
        <v>119</v>
      </c>
      <c r="C74" s="114"/>
      <c r="D74" s="99">
        <f>D75</f>
        <v>0</v>
      </c>
      <c r="E74" s="99"/>
      <c r="F74" s="234"/>
      <c r="G74" s="235">
        <f t="shared" ref="G74:V75" si="121">G75</f>
        <v>0</v>
      </c>
      <c r="H74" s="235">
        <f t="shared" si="121"/>
        <v>0</v>
      </c>
      <c r="I74" s="235">
        <f t="shared" si="121"/>
        <v>0</v>
      </c>
      <c r="J74" s="235">
        <f t="shared" si="121"/>
        <v>0</v>
      </c>
      <c r="K74" s="235">
        <f t="shared" si="121"/>
        <v>0</v>
      </c>
      <c r="L74" s="235">
        <f t="shared" si="121"/>
        <v>0</v>
      </c>
      <c r="M74" s="235">
        <f t="shared" si="121"/>
        <v>0</v>
      </c>
      <c r="N74" s="235">
        <f t="shared" si="121"/>
        <v>0</v>
      </c>
      <c r="O74" s="235">
        <f t="shared" si="121"/>
        <v>0</v>
      </c>
      <c r="P74" s="235">
        <f t="shared" si="121"/>
        <v>0</v>
      </c>
      <c r="Q74" s="235">
        <f t="shared" si="121"/>
        <v>0</v>
      </c>
      <c r="R74" s="235">
        <f t="shared" si="121"/>
        <v>0</v>
      </c>
      <c r="S74" s="235">
        <f t="shared" si="121"/>
        <v>0</v>
      </c>
      <c r="T74" s="235">
        <f t="shared" si="121"/>
        <v>0</v>
      </c>
      <c r="U74" s="235">
        <f t="shared" si="121"/>
        <v>0</v>
      </c>
      <c r="V74" s="235">
        <f t="shared" si="121"/>
        <v>0</v>
      </c>
      <c r="W74" s="235">
        <f t="shared" ref="W74:AL75" si="122">W75</f>
        <v>0</v>
      </c>
      <c r="X74" s="235">
        <f t="shared" si="122"/>
        <v>0</v>
      </c>
      <c r="Y74" s="235">
        <f t="shared" si="122"/>
        <v>0</v>
      </c>
      <c r="Z74" s="235">
        <f t="shared" si="122"/>
        <v>0</v>
      </c>
      <c r="AA74" s="235">
        <f t="shared" si="122"/>
        <v>0</v>
      </c>
      <c r="AB74" s="235">
        <f t="shared" si="122"/>
        <v>0</v>
      </c>
      <c r="AC74" s="235">
        <f t="shared" si="122"/>
        <v>0</v>
      </c>
      <c r="AD74" s="235">
        <f t="shared" si="122"/>
        <v>0</v>
      </c>
      <c r="AE74" s="235">
        <f t="shared" si="122"/>
        <v>0</v>
      </c>
      <c r="AF74" s="235">
        <f t="shared" si="122"/>
        <v>0</v>
      </c>
      <c r="AG74" s="235">
        <f t="shared" si="122"/>
        <v>0</v>
      </c>
      <c r="AH74" s="235">
        <f t="shared" si="122"/>
        <v>0</v>
      </c>
      <c r="AI74" s="235">
        <f t="shared" si="122"/>
        <v>0</v>
      </c>
      <c r="AJ74" s="235">
        <f t="shared" si="122"/>
        <v>0</v>
      </c>
      <c r="AK74" s="235">
        <f t="shared" si="122"/>
        <v>0</v>
      </c>
      <c r="AL74" s="235">
        <f t="shared" si="122"/>
        <v>0</v>
      </c>
      <c r="AM74" s="235">
        <f t="shared" ref="AM74:BJ75" si="123">AM75</f>
        <v>0</v>
      </c>
      <c r="AN74" s="235">
        <f t="shared" si="123"/>
        <v>0</v>
      </c>
      <c r="AO74" s="235">
        <f t="shared" si="123"/>
        <v>0</v>
      </c>
      <c r="AP74" s="235">
        <f t="shared" si="123"/>
        <v>0</v>
      </c>
      <c r="AQ74" s="235">
        <f t="shared" si="123"/>
        <v>0</v>
      </c>
      <c r="AR74" s="235">
        <f t="shared" si="123"/>
        <v>0</v>
      </c>
      <c r="AS74" s="235">
        <f t="shared" si="123"/>
        <v>0</v>
      </c>
      <c r="AT74" s="235">
        <f t="shared" si="123"/>
        <v>0</v>
      </c>
      <c r="AU74" s="235">
        <f t="shared" si="123"/>
        <v>0</v>
      </c>
      <c r="AV74" s="235">
        <f t="shared" si="123"/>
        <v>0</v>
      </c>
      <c r="AW74" s="235">
        <f t="shared" si="123"/>
        <v>0</v>
      </c>
      <c r="AX74" s="235">
        <f t="shared" si="123"/>
        <v>0</v>
      </c>
      <c r="AY74" s="235">
        <f t="shared" si="123"/>
        <v>0</v>
      </c>
      <c r="AZ74" s="235">
        <f t="shared" si="123"/>
        <v>0</v>
      </c>
      <c r="BA74" s="235">
        <f t="shared" si="123"/>
        <v>0</v>
      </c>
      <c r="BB74" s="235">
        <f t="shared" si="123"/>
        <v>0</v>
      </c>
      <c r="BC74" s="235">
        <f t="shared" si="123"/>
        <v>0</v>
      </c>
      <c r="BD74" s="235">
        <f t="shared" si="123"/>
        <v>0</v>
      </c>
      <c r="BE74" s="235">
        <f t="shared" si="123"/>
        <v>0</v>
      </c>
      <c r="BF74" s="235">
        <f t="shared" si="123"/>
        <v>0</v>
      </c>
      <c r="BG74" s="235">
        <f t="shared" si="123"/>
        <v>0</v>
      </c>
      <c r="BH74" s="235">
        <f t="shared" si="123"/>
        <v>0</v>
      </c>
      <c r="BI74" s="235">
        <f t="shared" si="123"/>
        <v>0</v>
      </c>
      <c r="BJ74" s="235">
        <f t="shared" si="123"/>
        <v>0</v>
      </c>
      <c r="BK74" s="235">
        <f t="shared" ref="BK74:BZ75" si="124">BK75</f>
        <v>0</v>
      </c>
      <c r="BL74" s="235">
        <f t="shared" si="124"/>
        <v>0</v>
      </c>
      <c r="BM74" s="235">
        <f t="shared" si="124"/>
        <v>0</v>
      </c>
      <c r="BN74" s="235">
        <f t="shared" si="124"/>
        <v>0</v>
      </c>
      <c r="BO74" s="235">
        <f t="shared" si="124"/>
        <v>0</v>
      </c>
      <c r="BP74" s="235">
        <f t="shared" si="124"/>
        <v>0</v>
      </c>
      <c r="BQ74" s="235">
        <f t="shared" si="124"/>
        <v>0</v>
      </c>
      <c r="BR74" s="235">
        <f t="shared" si="124"/>
        <v>0</v>
      </c>
      <c r="BS74" s="235">
        <f t="shared" si="124"/>
        <v>0</v>
      </c>
      <c r="BT74" s="235">
        <f t="shared" si="124"/>
        <v>0</v>
      </c>
      <c r="BU74" s="235">
        <f t="shared" si="124"/>
        <v>0</v>
      </c>
      <c r="BV74" s="235">
        <f t="shared" si="124"/>
        <v>0</v>
      </c>
      <c r="BW74" s="235">
        <f t="shared" si="124"/>
        <v>0</v>
      </c>
      <c r="BX74" s="235">
        <f t="shared" si="124"/>
        <v>0</v>
      </c>
      <c r="BY74" s="235">
        <f t="shared" si="124"/>
        <v>0</v>
      </c>
      <c r="BZ74" s="235">
        <f t="shared" si="124"/>
        <v>0</v>
      </c>
      <c r="CA74" s="235">
        <f t="shared" ref="CA74:CJ75" si="125">CA75</f>
        <v>0</v>
      </c>
      <c r="CB74" s="235">
        <f t="shared" si="125"/>
        <v>0</v>
      </c>
      <c r="CC74" s="235">
        <f t="shared" si="125"/>
        <v>0</v>
      </c>
      <c r="CD74" s="185">
        <f t="shared" si="8"/>
        <v>0</v>
      </c>
      <c r="CE74" s="235">
        <f t="shared" si="125"/>
        <v>0</v>
      </c>
      <c r="CF74" s="235">
        <f t="shared" si="125"/>
        <v>0</v>
      </c>
      <c r="CG74" s="235">
        <f t="shared" si="125"/>
        <v>0</v>
      </c>
      <c r="CH74" s="235">
        <f t="shared" si="125"/>
        <v>0</v>
      </c>
      <c r="CI74" s="235">
        <f t="shared" si="125"/>
        <v>0</v>
      </c>
      <c r="CJ74" s="235">
        <f t="shared" si="125"/>
        <v>0</v>
      </c>
      <c r="CK74" s="235"/>
      <c r="CL74" s="222"/>
      <c r="CM74" s="222"/>
      <c r="CN74" s="9"/>
      <c r="CP74" s="7">
        <f t="shared" si="5"/>
        <v>0</v>
      </c>
      <c r="CS74" s="7">
        <v>0</v>
      </c>
      <c r="CY74" s="284"/>
      <c r="CZ74" s="7">
        <f t="shared" si="110"/>
        <v>0</v>
      </c>
      <c r="DA74" s="7">
        <f t="shared" si="9"/>
        <v>0</v>
      </c>
    </row>
    <row r="75" spans="1:105" s="20" customFormat="1" ht="33.75" hidden="1" customHeight="1">
      <c r="A75" s="114" t="s">
        <v>45</v>
      </c>
      <c r="B75" s="214" t="s">
        <v>46</v>
      </c>
      <c r="C75" s="114"/>
      <c r="D75" s="99">
        <f>A76</f>
        <v>0</v>
      </c>
      <c r="E75" s="99"/>
      <c r="F75" s="234"/>
      <c r="G75" s="235">
        <f t="shared" si="121"/>
        <v>0</v>
      </c>
      <c r="H75" s="235">
        <f t="shared" si="121"/>
        <v>0</v>
      </c>
      <c r="I75" s="235">
        <f t="shared" si="121"/>
        <v>0</v>
      </c>
      <c r="J75" s="235">
        <f t="shared" si="121"/>
        <v>0</v>
      </c>
      <c r="K75" s="235">
        <f t="shared" si="121"/>
        <v>0</v>
      </c>
      <c r="L75" s="235">
        <f t="shared" si="121"/>
        <v>0</v>
      </c>
      <c r="M75" s="235">
        <f t="shared" si="121"/>
        <v>0</v>
      </c>
      <c r="N75" s="235">
        <f t="shared" si="121"/>
        <v>0</v>
      </c>
      <c r="O75" s="235">
        <f t="shared" si="121"/>
        <v>0</v>
      </c>
      <c r="P75" s="235">
        <f t="shared" si="121"/>
        <v>0</v>
      </c>
      <c r="Q75" s="235">
        <f t="shared" si="121"/>
        <v>0</v>
      </c>
      <c r="R75" s="235">
        <f t="shared" si="121"/>
        <v>0</v>
      </c>
      <c r="S75" s="235">
        <f t="shared" si="121"/>
        <v>0</v>
      </c>
      <c r="T75" s="235">
        <f t="shared" si="121"/>
        <v>0</v>
      </c>
      <c r="U75" s="235">
        <f t="shared" si="121"/>
        <v>0</v>
      </c>
      <c r="V75" s="235">
        <f t="shared" si="121"/>
        <v>0</v>
      </c>
      <c r="W75" s="235">
        <f t="shared" si="122"/>
        <v>0</v>
      </c>
      <c r="X75" s="235">
        <f t="shared" si="122"/>
        <v>0</v>
      </c>
      <c r="Y75" s="235">
        <f t="shared" si="122"/>
        <v>0</v>
      </c>
      <c r="Z75" s="235">
        <f t="shared" si="122"/>
        <v>0</v>
      </c>
      <c r="AA75" s="235">
        <f t="shared" si="122"/>
        <v>0</v>
      </c>
      <c r="AB75" s="235">
        <f t="shared" si="122"/>
        <v>0</v>
      </c>
      <c r="AC75" s="235">
        <f t="shared" si="122"/>
        <v>0</v>
      </c>
      <c r="AD75" s="235">
        <f t="shared" si="122"/>
        <v>0</v>
      </c>
      <c r="AE75" s="235">
        <f t="shared" si="122"/>
        <v>0</v>
      </c>
      <c r="AF75" s="235">
        <f t="shared" si="122"/>
        <v>0</v>
      </c>
      <c r="AG75" s="235">
        <f t="shared" si="122"/>
        <v>0</v>
      </c>
      <c r="AH75" s="235">
        <f t="shared" si="122"/>
        <v>0</v>
      </c>
      <c r="AI75" s="235">
        <f t="shared" si="122"/>
        <v>0</v>
      </c>
      <c r="AJ75" s="235">
        <f t="shared" si="122"/>
        <v>0</v>
      </c>
      <c r="AK75" s="235">
        <f t="shared" si="122"/>
        <v>0</v>
      </c>
      <c r="AL75" s="235">
        <f t="shared" si="122"/>
        <v>0</v>
      </c>
      <c r="AM75" s="235">
        <f t="shared" si="123"/>
        <v>0</v>
      </c>
      <c r="AN75" s="235">
        <f t="shared" si="123"/>
        <v>0</v>
      </c>
      <c r="AO75" s="235">
        <f t="shared" si="123"/>
        <v>0</v>
      </c>
      <c r="AP75" s="235">
        <f t="shared" si="123"/>
        <v>0</v>
      </c>
      <c r="AQ75" s="235">
        <f t="shared" si="123"/>
        <v>0</v>
      </c>
      <c r="AR75" s="235">
        <f t="shared" si="123"/>
        <v>0</v>
      </c>
      <c r="AS75" s="235">
        <f t="shared" si="123"/>
        <v>0</v>
      </c>
      <c r="AT75" s="235">
        <f t="shared" si="123"/>
        <v>0</v>
      </c>
      <c r="AU75" s="235">
        <f t="shared" si="123"/>
        <v>0</v>
      </c>
      <c r="AV75" s="235">
        <f t="shared" si="123"/>
        <v>0</v>
      </c>
      <c r="AW75" s="235">
        <f t="shared" si="123"/>
        <v>0</v>
      </c>
      <c r="AX75" s="235">
        <f t="shared" si="123"/>
        <v>0</v>
      </c>
      <c r="AY75" s="235">
        <f t="shared" si="123"/>
        <v>0</v>
      </c>
      <c r="AZ75" s="235">
        <f t="shared" si="123"/>
        <v>0</v>
      </c>
      <c r="BA75" s="235">
        <f t="shared" si="123"/>
        <v>0</v>
      </c>
      <c r="BB75" s="235">
        <f t="shared" si="123"/>
        <v>0</v>
      </c>
      <c r="BC75" s="235">
        <f t="shared" si="123"/>
        <v>0</v>
      </c>
      <c r="BD75" s="235">
        <f t="shared" si="123"/>
        <v>0</v>
      </c>
      <c r="BE75" s="235">
        <f t="shared" si="123"/>
        <v>0</v>
      </c>
      <c r="BF75" s="235">
        <f t="shared" si="123"/>
        <v>0</v>
      </c>
      <c r="BG75" s="235">
        <f t="shared" si="123"/>
        <v>0</v>
      </c>
      <c r="BH75" s="235">
        <f t="shared" si="123"/>
        <v>0</v>
      </c>
      <c r="BI75" s="235">
        <f t="shared" si="123"/>
        <v>0</v>
      </c>
      <c r="BJ75" s="235">
        <f t="shared" si="123"/>
        <v>0</v>
      </c>
      <c r="BK75" s="235">
        <f t="shared" si="124"/>
        <v>0</v>
      </c>
      <c r="BL75" s="235">
        <f t="shared" si="124"/>
        <v>0</v>
      </c>
      <c r="BM75" s="235">
        <f t="shared" si="124"/>
        <v>0</v>
      </c>
      <c r="BN75" s="235">
        <f t="shared" si="124"/>
        <v>0</v>
      </c>
      <c r="BO75" s="235">
        <f t="shared" si="124"/>
        <v>0</v>
      </c>
      <c r="BP75" s="235">
        <f t="shared" si="124"/>
        <v>0</v>
      </c>
      <c r="BQ75" s="235">
        <f t="shared" si="124"/>
        <v>0</v>
      </c>
      <c r="BR75" s="235">
        <f t="shared" si="124"/>
        <v>0</v>
      </c>
      <c r="BS75" s="235">
        <f t="shared" si="124"/>
        <v>0</v>
      </c>
      <c r="BT75" s="235">
        <f t="shared" si="124"/>
        <v>0</v>
      </c>
      <c r="BU75" s="235">
        <f t="shared" si="124"/>
        <v>0</v>
      </c>
      <c r="BV75" s="235">
        <f t="shared" si="124"/>
        <v>0</v>
      </c>
      <c r="BW75" s="235">
        <f t="shared" si="124"/>
        <v>0</v>
      </c>
      <c r="BX75" s="235">
        <f t="shared" si="124"/>
        <v>0</v>
      </c>
      <c r="BY75" s="235">
        <f t="shared" si="124"/>
        <v>0</v>
      </c>
      <c r="BZ75" s="235">
        <f t="shared" si="124"/>
        <v>0</v>
      </c>
      <c r="CA75" s="235">
        <f t="shared" si="125"/>
        <v>0</v>
      </c>
      <c r="CB75" s="235">
        <f t="shared" si="125"/>
        <v>0</v>
      </c>
      <c r="CC75" s="235">
        <f t="shared" si="125"/>
        <v>0</v>
      </c>
      <c r="CD75" s="185">
        <f t="shared" si="8"/>
        <v>0</v>
      </c>
      <c r="CE75" s="235">
        <f t="shared" si="125"/>
        <v>0</v>
      </c>
      <c r="CF75" s="235">
        <f t="shared" si="125"/>
        <v>0</v>
      </c>
      <c r="CG75" s="235">
        <f t="shared" si="125"/>
        <v>0</v>
      </c>
      <c r="CH75" s="235">
        <f t="shared" si="125"/>
        <v>0</v>
      </c>
      <c r="CI75" s="235">
        <f t="shared" si="125"/>
        <v>0</v>
      </c>
      <c r="CJ75" s="235">
        <f t="shared" si="125"/>
        <v>0</v>
      </c>
      <c r="CK75" s="235"/>
      <c r="CL75" s="222"/>
      <c r="CM75" s="222"/>
      <c r="CN75" s="9"/>
      <c r="CP75" s="7">
        <f t="shared" si="5"/>
        <v>0</v>
      </c>
      <c r="CS75" s="7">
        <v>0</v>
      </c>
      <c r="CY75" s="284"/>
      <c r="CZ75" s="7">
        <f t="shared" si="110"/>
        <v>0</v>
      </c>
      <c r="DA75" s="7">
        <f t="shared" si="9"/>
        <v>0</v>
      </c>
    </row>
    <row r="76" spans="1:105" s="23" customFormat="1" ht="108" hidden="1" customHeight="1">
      <c r="A76" s="216"/>
      <c r="B76" s="217"/>
      <c r="C76" s="216"/>
      <c r="D76" s="216"/>
      <c r="E76" s="216"/>
      <c r="F76" s="216"/>
      <c r="G76" s="218"/>
      <c r="H76" s="218"/>
      <c r="I76" s="218"/>
      <c r="J76" s="218"/>
      <c r="K76" s="218"/>
      <c r="L76" s="218"/>
      <c r="M76" s="218"/>
      <c r="N76" s="218"/>
      <c r="O76" s="218"/>
      <c r="P76" s="218"/>
      <c r="Q76" s="218"/>
      <c r="R76" s="218"/>
      <c r="S76" s="218"/>
      <c r="T76" s="218"/>
      <c r="U76" s="218"/>
      <c r="V76" s="218"/>
      <c r="W76" s="218"/>
      <c r="X76" s="218"/>
      <c r="Y76" s="218"/>
      <c r="Z76" s="218"/>
      <c r="AA76" s="218"/>
      <c r="AB76" s="218"/>
      <c r="AC76" s="218"/>
      <c r="AD76" s="218"/>
      <c r="AE76" s="218"/>
      <c r="AF76" s="218"/>
      <c r="AG76" s="218"/>
      <c r="AH76" s="218"/>
      <c r="AI76" s="218"/>
      <c r="AJ76" s="218"/>
      <c r="AK76" s="218"/>
      <c r="AL76" s="218"/>
      <c r="AM76" s="218"/>
      <c r="AN76" s="218"/>
      <c r="AO76" s="100"/>
      <c r="AP76" s="100"/>
      <c r="AQ76" s="100"/>
      <c r="AR76" s="100"/>
      <c r="AS76" s="100"/>
      <c r="AT76" s="100"/>
      <c r="AU76" s="100"/>
      <c r="AV76" s="100"/>
      <c r="AW76" s="100"/>
      <c r="AX76" s="100"/>
      <c r="AY76" s="100"/>
      <c r="AZ76" s="100"/>
      <c r="BA76" s="100"/>
      <c r="BB76" s="100"/>
      <c r="BC76" s="100"/>
      <c r="BD76" s="100"/>
      <c r="BE76" s="100"/>
      <c r="BF76" s="100"/>
      <c r="BG76" s="100"/>
      <c r="BH76" s="100"/>
      <c r="BI76" s="100"/>
      <c r="BJ76" s="100"/>
      <c r="BK76" s="100"/>
      <c r="BL76" s="100"/>
      <c r="BM76" s="100"/>
      <c r="BN76" s="100"/>
      <c r="BO76" s="100"/>
      <c r="BP76" s="100"/>
      <c r="BQ76" s="100"/>
      <c r="BR76" s="100"/>
      <c r="BS76" s="100"/>
      <c r="BT76" s="100"/>
      <c r="BU76" s="100"/>
      <c r="BV76" s="100"/>
      <c r="BW76" s="100"/>
      <c r="BX76" s="100"/>
      <c r="BY76" s="100"/>
      <c r="BZ76" s="100"/>
      <c r="CA76" s="100"/>
      <c r="CB76" s="100"/>
      <c r="CC76" s="100"/>
      <c r="CD76" s="185"/>
      <c r="CE76" s="100"/>
      <c r="CF76" s="100"/>
      <c r="CG76" s="100"/>
      <c r="CH76" s="100"/>
      <c r="CI76" s="100"/>
      <c r="CJ76" s="100"/>
      <c r="CK76" s="100"/>
      <c r="CL76" s="216"/>
      <c r="CM76" s="216"/>
      <c r="CN76" s="18"/>
      <c r="CO76" s="18"/>
      <c r="CP76" s="7"/>
      <c r="CQ76" s="18"/>
      <c r="CR76" s="18"/>
      <c r="CS76" s="7"/>
      <c r="CY76" s="33"/>
      <c r="CZ76" s="24"/>
      <c r="DA76" s="24"/>
    </row>
    <row r="77" spans="1:105" s="20" customFormat="1" ht="27" hidden="1" customHeight="1">
      <c r="A77" s="114"/>
      <c r="B77" s="214"/>
      <c r="C77" s="114"/>
      <c r="D77" s="213"/>
      <c r="E77" s="213"/>
      <c r="F77" s="114"/>
      <c r="G77" s="236"/>
      <c r="H77" s="236"/>
      <c r="I77" s="236"/>
      <c r="J77" s="236"/>
      <c r="K77" s="236"/>
      <c r="L77" s="236"/>
      <c r="M77" s="236"/>
      <c r="N77" s="236"/>
      <c r="O77" s="236"/>
      <c r="P77" s="236"/>
      <c r="Q77" s="236"/>
      <c r="R77" s="236"/>
      <c r="S77" s="236"/>
      <c r="T77" s="236"/>
      <c r="U77" s="236"/>
      <c r="V77" s="236"/>
      <c r="W77" s="236"/>
      <c r="X77" s="236"/>
      <c r="Y77" s="236"/>
      <c r="Z77" s="236"/>
      <c r="AA77" s="236"/>
      <c r="AB77" s="236"/>
      <c r="AC77" s="236"/>
      <c r="AD77" s="236"/>
      <c r="AE77" s="236"/>
      <c r="AF77" s="236"/>
      <c r="AG77" s="236"/>
      <c r="AH77" s="236"/>
      <c r="AI77" s="236"/>
      <c r="AJ77" s="236"/>
      <c r="AK77" s="236"/>
      <c r="AL77" s="236"/>
      <c r="AM77" s="236"/>
      <c r="AN77" s="236"/>
      <c r="AO77" s="236"/>
      <c r="AP77" s="236"/>
      <c r="AQ77" s="236"/>
      <c r="AR77" s="236"/>
      <c r="AS77" s="236"/>
      <c r="AT77" s="236"/>
      <c r="AU77" s="236"/>
      <c r="AV77" s="236"/>
      <c r="AW77" s="236"/>
      <c r="AX77" s="236"/>
      <c r="AY77" s="236"/>
      <c r="AZ77" s="236"/>
      <c r="BA77" s="236"/>
      <c r="BB77" s="236"/>
      <c r="BC77" s="236"/>
      <c r="BD77" s="236"/>
      <c r="BE77" s="236"/>
      <c r="BF77" s="236"/>
      <c r="BG77" s="236"/>
      <c r="BH77" s="236"/>
      <c r="BI77" s="236"/>
      <c r="BJ77" s="236"/>
      <c r="BK77" s="236"/>
      <c r="BL77" s="236"/>
      <c r="BM77" s="236"/>
      <c r="BN77" s="236"/>
      <c r="BO77" s="236"/>
      <c r="BP77" s="236"/>
      <c r="BQ77" s="236"/>
      <c r="BR77" s="236"/>
      <c r="BS77" s="236"/>
      <c r="BT77" s="236"/>
      <c r="BU77" s="236"/>
      <c r="BV77" s="236"/>
      <c r="BW77" s="236"/>
      <c r="BX77" s="236"/>
      <c r="BY77" s="236"/>
      <c r="BZ77" s="236"/>
      <c r="CA77" s="236"/>
      <c r="CB77" s="236"/>
      <c r="CC77" s="236"/>
      <c r="CD77" s="185"/>
      <c r="CE77" s="236"/>
      <c r="CF77" s="236"/>
      <c r="CG77" s="236"/>
      <c r="CH77" s="236"/>
      <c r="CI77" s="236"/>
      <c r="CJ77" s="236"/>
      <c r="CK77" s="236"/>
      <c r="CL77" s="114"/>
      <c r="CM77" s="114"/>
      <c r="CP77" s="7"/>
      <c r="CS77" s="7"/>
      <c r="CY77" s="284"/>
      <c r="CZ77" s="7"/>
      <c r="DA77" s="7"/>
    </row>
    <row r="78" spans="1:105" s="20" customFormat="1" ht="33.75" hidden="1" customHeight="1">
      <c r="A78" s="215"/>
      <c r="B78" s="214"/>
      <c r="C78" s="114"/>
      <c r="D78" s="99"/>
      <c r="E78" s="99"/>
      <c r="F78" s="234"/>
      <c r="G78" s="235"/>
      <c r="H78" s="235"/>
      <c r="I78" s="235"/>
      <c r="J78" s="235"/>
      <c r="K78" s="235"/>
      <c r="L78" s="235"/>
      <c r="M78" s="235"/>
      <c r="N78" s="235"/>
      <c r="O78" s="235"/>
      <c r="P78" s="235"/>
      <c r="Q78" s="235"/>
      <c r="R78" s="235"/>
      <c r="S78" s="235"/>
      <c r="T78" s="235"/>
      <c r="U78" s="235"/>
      <c r="V78" s="235"/>
      <c r="W78" s="235"/>
      <c r="X78" s="235"/>
      <c r="Y78" s="235"/>
      <c r="Z78" s="235"/>
      <c r="AA78" s="235"/>
      <c r="AB78" s="235"/>
      <c r="AC78" s="235"/>
      <c r="AD78" s="235"/>
      <c r="AE78" s="235"/>
      <c r="AF78" s="235"/>
      <c r="AG78" s="235"/>
      <c r="AH78" s="235"/>
      <c r="AI78" s="235"/>
      <c r="AJ78" s="235"/>
      <c r="AK78" s="235"/>
      <c r="AL78" s="235"/>
      <c r="AM78" s="235"/>
      <c r="AN78" s="235"/>
      <c r="AO78" s="235"/>
      <c r="AP78" s="235"/>
      <c r="AQ78" s="235"/>
      <c r="AR78" s="235"/>
      <c r="AS78" s="235"/>
      <c r="AT78" s="235"/>
      <c r="AU78" s="235"/>
      <c r="AV78" s="235"/>
      <c r="AW78" s="235"/>
      <c r="AX78" s="235"/>
      <c r="AY78" s="235"/>
      <c r="AZ78" s="235"/>
      <c r="BA78" s="235"/>
      <c r="BB78" s="235"/>
      <c r="BC78" s="235"/>
      <c r="BD78" s="235"/>
      <c r="BE78" s="235"/>
      <c r="BF78" s="235"/>
      <c r="BG78" s="235"/>
      <c r="BH78" s="235"/>
      <c r="BI78" s="235"/>
      <c r="BJ78" s="235"/>
      <c r="BK78" s="235"/>
      <c r="BL78" s="235"/>
      <c r="BM78" s="235"/>
      <c r="BN78" s="235"/>
      <c r="BO78" s="235"/>
      <c r="BP78" s="235"/>
      <c r="BQ78" s="235"/>
      <c r="BR78" s="235"/>
      <c r="BS78" s="235"/>
      <c r="BT78" s="235"/>
      <c r="BU78" s="235"/>
      <c r="BV78" s="235"/>
      <c r="BW78" s="235"/>
      <c r="BX78" s="235"/>
      <c r="BY78" s="235"/>
      <c r="BZ78" s="235"/>
      <c r="CA78" s="235"/>
      <c r="CB78" s="235"/>
      <c r="CC78" s="235"/>
      <c r="CD78" s="185"/>
      <c r="CE78" s="235"/>
      <c r="CF78" s="235"/>
      <c r="CG78" s="235"/>
      <c r="CH78" s="235"/>
      <c r="CI78" s="235"/>
      <c r="CJ78" s="235"/>
      <c r="CK78" s="235"/>
      <c r="CL78" s="222"/>
      <c r="CM78" s="222"/>
      <c r="CN78" s="9"/>
      <c r="CP78" s="7"/>
      <c r="CS78" s="7"/>
      <c r="CY78" s="284"/>
      <c r="CZ78" s="7"/>
      <c r="DA78" s="7"/>
    </row>
    <row r="79" spans="1:105" s="23" customFormat="1" ht="72" hidden="1" customHeight="1">
      <c r="A79" s="248"/>
      <c r="B79" s="249"/>
      <c r="C79" s="248"/>
      <c r="D79" s="248"/>
      <c r="E79" s="248"/>
      <c r="F79" s="248"/>
      <c r="G79" s="309"/>
      <c r="H79" s="309"/>
      <c r="I79" s="341"/>
      <c r="J79" s="341"/>
      <c r="K79" s="341"/>
      <c r="L79" s="341"/>
      <c r="M79" s="341"/>
      <c r="N79" s="341"/>
      <c r="O79" s="341"/>
      <c r="P79" s="341"/>
      <c r="Q79" s="341"/>
      <c r="R79" s="341"/>
      <c r="S79" s="341"/>
      <c r="T79" s="341"/>
      <c r="U79" s="341"/>
      <c r="V79" s="341"/>
      <c r="W79" s="341"/>
      <c r="X79" s="341"/>
      <c r="Y79" s="341"/>
      <c r="Z79" s="341"/>
      <c r="AA79" s="341"/>
      <c r="AB79" s="341"/>
      <c r="AC79" s="341"/>
      <c r="AD79" s="341"/>
      <c r="AE79" s="341"/>
      <c r="AF79" s="341"/>
      <c r="AG79" s="341"/>
      <c r="AH79" s="341"/>
      <c r="AI79" s="341"/>
      <c r="AJ79" s="341"/>
      <c r="AK79" s="341"/>
      <c r="AL79" s="341"/>
      <c r="AM79" s="341"/>
      <c r="AN79" s="341"/>
      <c r="AO79" s="309"/>
      <c r="AP79" s="309"/>
      <c r="AQ79" s="309"/>
      <c r="AR79" s="309"/>
      <c r="AS79" s="309"/>
      <c r="AT79" s="309"/>
      <c r="AU79" s="309"/>
      <c r="AV79" s="309"/>
      <c r="AW79" s="309"/>
      <c r="AX79" s="309"/>
      <c r="AY79" s="309"/>
      <c r="AZ79" s="309"/>
      <c r="BA79" s="309"/>
      <c r="BB79" s="309"/>
      <c r="BC79" s="309"/>
      <c r="BD79" s="309"/>
      <c r="BE79" s="309"/>
      <c r="BF79" s="309"/>
      <c r="BG79" s="309"/>
      <c r="BH79" s="309"/>
      <c r="BI79" s="309"/>
      <c r="BJ79" s="309"/>
      <c r="BK79" s="309"/>
      <c r="BL79" s="309"/>
      <c r="BM79" s="309"/>
      <c r="BN79" s="309"/>
      <c r="BO79" s="309"/>
      <c r="BP79" s="309"/>
      <c r="BQ79" s="309"/>
      <c r="BR79" s="309"/>
      <c r="BS79" s="309"/>
      <c r="BT79" s="309"/>
      <c r="BU79" s="309"/>
      <c r="BV79" s="309"/>
      <c r="BW79" s="309"/>
      <c r="BX79" s="309"/>
      <c r="BY79" s="309"/>
      <c r="BZ79" s="309"/>
      <c r="CA79" s="309"/>
      <c r="CB79" s="309"/>
      <c r="CC79" s="309"/>
      <c r="CD79" s="336"/>
      <c r="CE79" s="309"/>
      <c r="CF79" s="309"/>
      <c r="CG79" s="309"/>
      <c r="CH79" s="309"/>
      <c r="CI79" s="309"/>
      <c r="CJ79" s="309"/>
      <c r="CK79" s="309"/>
      <c r="CL79" s="248"/>
      <c r="CM79" s="248"/>
      <c r="CP79" s="24"/>
      <c r="CS79" s="24"/>
      <c r="CY79" s="33"/>
      <c r="CZ79" s="24"/>
      <c r="DA79" s="24"/>
    </row>
    <row r="80" spans="1:105" s="20" customFormat="1" ht="27" hidden="1" customHeight="1">
      <c r="A80" s="114" t="s">
        <v>121</v>
      </c>
      <c r="B80" s="214" t="s">
        <v>183</v>
      </c>
      <c r="C80" s="114"/>
      <c r="D80" s="213">
        <f>D81+D83</f>
        <v>0</v>
      </c>
      <c r="E80" s="213"/>
      <c r="F80" s="114"/>
      <c r="G80" s="236">
        <f>G81+G83</f>
        <v>0</v>
      </c>
      <c r="H80" s="236">
        <f t="shared" ref="H80:BS80" si="126">H81+H83</f>
        <v>0</v>
      </c>
      <c r="I80" s="236">
        <f t="shared" si="126"/>
        <v>0</v>
      </c>
      <c r="J80" s="236">
        <f t="shared" si="126"/>
        <v>0</v>
      </c>
      <c r="K80" s="236">
        <f t="shared" si="126"/>
        <v>0</v>
      </c>
      <c r="L80" s="236">
        <f t="shared" si="126"/>
        <v>0</v>
      </c>
      <c r="M80" s="236">
        <f t="shared" si="126"/>
        <v>0</v>
      </c>
      <c r="N80" s="236">
        <f t="shared" si="126"/>
        <v>0</v>
      </c>
      <c r="O80" s="236">
        <f t="shared" si="126"/>
        <v>0</v>
      </c>
      <c r="P80" s="236">
        <f t="shared" si="126"/>
        <v>0</v>
      </c>
      <c r="Q80" s="236">
        <f t="shared" si="126"/>
        <v>0</v>
      </c>
      <c r="R80" s="236">
        <f t="shared" si="126"/>
        <v>0</v>
      </c>
      <c r="S80" s="236">
        <f t="shared" si="126"/>
        <v>0</v>
      </c>
      <c r="T80" s="236">
        <f t="shared" si="126"/>
        <v>0</v>
      </c>
      <c r="U80" s="236">
        <f t="shared" si="126"/>
        <v>0</v>
      </c>
      <c r="V80" s="236">
        <f t="shared" si="126"/>
        <v>0</v>
      </c>
      <c r="W80" s="236">
        <f t="shared" si="126"/>
        <v>0</v>
      </c>
      <c r="X80" s="236">
        <f t="shared" si="126"/>
        <v>0</v>
      </c>
      <c r="Y80" s="236">
        <f t="shared" si="126"/>
        <v>0</v>
      </c>
      <c r="Z80" s="236">
        <f t="shared" si="126"/>
        <v>0</v>
      </c>
      <c r="AA80" s="236">
        <f t="shared" si="126"/>
        <v>0</v>
      </c>
      <c r="AB80" s="236">
        <f t="shared" si="126"/>
        <v>0</v>
      </c>
      <c r="AC80" s="236">
        <f t="shared" si="126"/>
        <v>0</v>
      </c>
      <c r="AD80" s="236">
        <f t="shared" si="126"/>
        <v>0</v>
      </c>
      <c r="AE80" s="236">
        <f t="shared" si="126"/>
        <v>0</v>
      </c>
      <c r="AF80" s="236">
        <f t="shared" si="126"/>
        <v>0</v>
      </c>
      <c r="AG80" s="236">
        <f t="shared" si="126"/>
        <v>0</v>
      </c>
      <c r="AH80" s="236">
        <f t="shared" si="126"/>
        <v>0</v>
      </c>
      <c r="AI80" s="236">
        <f t="shared" si="126"/>
        <v>0</v>
      </c>
      <c r="AJ80" s="236">
        <f t="shared" si="126"/>
        <v>0</v>
      </c>
      <c r="AK80" s="236">
        <f t="shared" si="126"/>
        <v>0</v>
      </c>
      <c r="AL80" s="236">
        <f t="shared" si="126"/>
        <v>0</v>
      </c>
      <c r="AM80" s="236">
        <f t="shared" si="126"/>
        <v>0</v>
      </c>
      <c r="AN80" s="236">
        <f t="shared" si="126"/>
        <v>0</v>
      </c>
      <c r="AO80" s="236">
        <f t="shared" si="126"/>
        <v>0</v>
      </c>
      <c r="AP80" s="236">
        <f t="shared" si="126"/>
        <v>0</v>
      </c>
      <c r="AQ80" s="236">
        <f t="shared" si="126"/>
        <v>0</v>
      </c>
      <c r="AR80" s="236">
        <f t="shared" si="126"/>
        <v>0</v>
      </c>
      <c r="AS80" s="236">
        <f t="shared" si="126"/>
        <v>0</v>
      </c>
      <c r="AT80" s="236">
        <f t="shared" si="126"/>
        <v>0</v>
      </c>
      <c r="AU80" s="236">
        <f t="shared" si="126"/>
        <v>0</v>
      </c>
      <c r="AV80" s="236">
        <f t="shared" si="126"/>
        <v>0</v>
      </c>
      <c r="AW80" s="236">
        <f t="shared" si="126"/>
        <v>0</v>
      </c>
      <c r="AX80" s="236">
        <f t="shared" si="126"/>
        <v>0</v>
      </c>
      <c r="AY80" s="236">
        <f t="shared" si="126"/>
        <v>0</v>
      </c>
      <c r="AZ80" s="236">
        <f t="shared" si="126"/>
        <v>0</v>
      </c>
      <c r="BA80" s="236">
        <f t="shared" si="126"/>
        <v>0</v>
      </c>
      <c r="BB80" s="236">
        <f t="shared" si="126"/>
        <v>0</v>
      </c>
      <c r="BC80" s="236">
        <f t="shared" si="126"/>
        <v>0</v>
      </c>
      <c r="BD80" s="236">
        <f t="shared" si="126"/>
        <v>0</v>
      </c>
      <c r="BE80" s="236">
        <f t="shared" si="126"/>
        <v>0</v>
      </c>
      <c r="BF80" s="236">
        <f t="shared" si="126"/>
        <v>0</v>
      </c>
      <c r="BG80" s="236">
        <f t="shared" si="126"/>
        <v>0</v>
      </c>
      <c r="BH80" s="236">
        <f t="shared" si="126"/>
        <v>0</v>
      </c>
      <c r="BI80" s="236">
        <f t="shared" si="126"/>
        <v>0</v>
      </c>
      <c r="BJ80" s="236">
        <f t="shared" si="126"/>
        <v>0</v>
      </c>
      <c r="BK80" s="236">
        <f t="shared" si="126"/>
        <v>0</v>
      </c>
      <c r="BL80" s="236">
        <f t="shared" si="126"/>
        <v>0</v>
      </c>
      <c r="BM80" s="236">
        <f t="shared" si="126"/>
        <v>0</v>
      </c>
      <c r="BN80" s="236">
        <f t="shared" si="126"/>
        <v>0</v>
      </c>
      <c r="BO80" s="236">
        <f t="shared" si="126"/>
        <v>0</v>
      </c>
      <c r="BP80" s="236">
        <f t="shared" si="126"/>
        <v>0</v>
      </c>
      <c r="BQ80" s="236">
        <f t="shared" si="126"/>
        <v>0</v>
      </c>
      <c r="BR80" s="236">
        <f t="shared" si="126"/>
        <v>0</v>
      </c>
      <c r="BS80" s="236">
        <f t="shared" si="126"/>
        <v>0</v>
      </c>
      <c r="BT80" s="236">
        <f t="shared" ref="BT80:CJ80" si="127">BT81+BT83</f>
        <v>0</v>
      </c>
      <c r="BU80" s="236">
        <f t="shared" si="127"/>
        <v>0</v>
      </c>
      <c r="BV80" s="236">
        <f t="shared" si="127"/>
        <v>0</v>
      </c>
      <c r="BW80" s="236">
        <f t="shared" si="127"/>
        <v>0</v>
      </c>
      <c r="BX80" s="236">
        <f t="shared" si="127"/>
        <v>0</v>
      </c>
      <c r="BY80" s="236">
        <f t="shared" si="127"/>
        <v>0</v>
      </c>
      <c r="BZ80" s="236">
        <f t="shared" si="127"/>
        <v>0</v>
      </c>
      <c r="CA80" s="236">
        <f t="shared" si="127"/>
        <v>0</v>
      </c>
      <c r="CB80" s="236">
        <f t="shared" si="127"/>
        <v>0</v>
      </c>
      <c r="CC80" s="236">
        <f t="shared" si="127"/>
        <v>0</v>
      </c>
      <c r="CD80" s="236">
        <f t="shared" si="127"/>
        <v>0</v>
      </c>
      <c r="CE80" s="236">
        <f t="shared" si="127"/>
        <v>0</v>
      </c>
      <c r="CF80" s="236">
        <f t="shared" si="127"/>
        <v>0</v>
      </c>
      <c r="CG80" s="236">
        <f t="shared" si="127"/>
        <v>0</v>
      </c>
      <c r="CH80" s="236">
        <f t="shared" si="127"/>
        <v>0</v>
      </c>
      <c r="CI80" s="236">
        <f t="shared" si="127"/>
        <v>0</v>
      </c>
      <c r="CJ80" s="236">
        <f t="shared" si="127"/>
        <v>0</v>
      </c>
      <c r="CK80" s="236"/>
      <c r="CL80" s="114"/>
      <c r="CM80" s="114">
        <f>CM84</f>
        <v>0</v>
      </c>
      <c r="CP80" s="7">
        <f t="shared" ref="CP80:CP83" si="128">G80-U80-Z80</f>
        <v>0</v>
      </c>
      <c r="CS80" s="7">
        <v>0</v>
      </c>
      <c r="CY80" s="284"/>
      <c r="CZ80" s="7">
        <f t="shared" ref="CZ80:CZ83" si="129">AJ80-BD80</f>
        <v>0</v>
      </c>
      <c r="DA80" s="7">
        <f t="shared" ref="DA80:DA83" si="130">AB80-AR80</f>
        <v>0</v>
      </c>
    </row>
    <row r="81" spans="1:123" s="20" customFormat="1" ht="33.75" hidden="1" customHeight="1">
      <c r="A81" s="215" t="s">
        <v>45</v>
      </c>
      <c r="B81" s="214" t="s">
        <v>46</v>
      </c>
      <c r="C81" s="114"/>
      <c r="D81" s="213">
        <f>A82</f>
        <v>0</v>
      </c>
      <c r="E81" s="99"/>
      <c r="F81" s="234"/>
      <c r="G81" s="235">
        <f>G82</f>
        <v>0</v>
      </c>
      <c r="H81" s="235">
        <f t="shared" ref="H81:BS81" si="131">H82</f>
        <v>0</v>
      </c>
      <c r="I81" s="235">
        <f t="shared" si="131"/>
        <v>0</v>
      </c>
      <c r="J81" s="235">
        <f t="shared" si="131"/>
        <v>0</v>
      </c>
      <c r="K81" s="235">
        <f t="shared" si="131"/>
        <v>0</v>
      </c>
      <c r="L81" s="235">
        <f t="shared" si="131"/>
        <v>0</v>
      </c>
      <c r="M81" s="235">
        <f t="shared" si="131"/>
        <v>0</v>
      </c>
      <c r="N81" s="235">
        <f t="shared" si="131"/>
        <v>0</v>
      </c>
      <c r="O81" s="235">
        <f t="shared" si="131"/>
        <v>0</v>
      </c>
      <c r="P81" s="235">
        <f t="shared" si="131"/>
        <v>0</v>
      </c>
      <c r="Q81" s="235">
        <f t="shared" si="131"/>
        <v>0</v>
      </c>
      <c r="R81" s="235">
        <f t="shared" si="131"/>
        <v>0</v>
      </c>
      <c r="S81" s="235">
        <f t="shared" si="131"/>
        <v>0</v>
      </c>
      <c r="T81" s="235">
        <f t="shared" si="131"/>
        <v>0</v>
      </c>
      <c r="U81" s="235">
        <f t="shared" si="131"/>
        <v>0</v>
      </c>
      <c r="V81" s="235">
        <f t="shared" si="131"/>
        <v>0</v>
      </c>
      <c r="W81" s="235">
        <f t="shared" si="131"/>
        <v>0</v>
      </c>
      <c r="X81" s="235">
        <f t="shared" si="131"/>
        <v>0</v>
      </c>
      <c r="Y81" s="235">
        <f t="shared" si="131"/>
        <v>0</v>
      </c>
      <c r="Z81" s="235">
        <f t="shared" si="131"/>
        <v>0</v>
      </c>
      <c r="AA81" s="235">
        <f t="shared" si="131"/>
        <v>0</v>
      </c>
      <c r="AB81" s="235">
        <f t="shared" si="131"/>
        <v>0</v>
      </c>
      <c r="AC81" s="235">
        <f t="shared" si="131"/>
        <v>0</v>
      </c>
      <c r="AD81" s="235">
        <f t="shared" si="131"/>
        <v>0</v>
      </c>
      <c r="AE81" s="235">
        <f t="shared" si="131"/>
        <v>0</v>
      </c>
      <c r="AF81" s="235">
        <f t="shared" si="131"/>
        <v>0</v>
      </c>
      <c r="AG81" s="235">
        <f t="shared" si="131"/>
        <v>0</v>
      </c>
      <c r="AH81" s="235">
        <f t="shared" si="131"/>
        <v>0</v>
      </c>
      <c r="AI81" s="235">
        <f t="shared" si="131"/>
        <v>0</v>
      </c>
      <c r="AJ81" s="235">
        <f t="shared" si="131"/>
        <v>0</v>
      </c>
      <c r="AK81" s="235">
        <f t="shared" si="131"/>
        <v>0</v>
      </c>
      <c r="AL81" s="235">
        <f t="shared" si="131"/>
        <v>0</v>
      </c>
      <c r="AM81" s="235">
        <f t="shared" si="131"/>
        <v>0</v>
      </c>
      <c r="AN81" s="235">
        <f t="shared" si="131"/>
        <v>0</v>
      </c>
      <c r="AO81" s="235">
        <f t="shared" si="131"/>
        <v>0</v>
      </c>
      <c r="AP81" s="235">
        <f t="shared" si="131"/>
        <v>0</v>
      </c>
      <c r="AQ81" s="235">
        <f t="shared" si="131"/>
        <v>0</v>
      </c>
      <c r="AR81" s="235">
        <f t="shared" si="131"/>
        <v>0</v>
      </c>
      <c r="AS81" s="235">
        <f t="shared" si="131"/>
        <v>0</v>
      </c>
      <c r="AT81" s="235">
        <f t="shared" si="131"/>
        <v>0</v>
      </c>
      <c r="AU81" s="235">
        <f t="shared" si="131"/>
        <v>0</v>
      </c>
      <c r="AV81" s="235">
        <f t="shared" si="131"/>
        <v>0</v>
      </c>
      <c r="AW81" s="235">
        <f t="shared" si="131"/>
        <v>0</v>
      </c>
      <c r="AX81" s="235">
        <f t="shared" si="131"/>
        <v>0</v>
      </c>
      <c r="AY81" s="235">
        <f t="shared" si="131"/>
        <v>0</v>
      </c>
      <c r="AZ81" s="235">
        <f t="shared" si="131"/>
        <v>0</v>
      </c>
      <c r="BA81" s="235">
        <f t="shared" si="131"/>
        <v>0</v>
      </c>
      <c r="BB81" s="235">
        <f t="shared" si="131"/>
        <v>0</v>
      </c>
      <c r="BC81" s="235">
        <f t="shared" si="131"/>
        <v>0</v>
      </c>
      <c r="BD81" s="235">
        <f t="shared" si="131"/>
        <v>0</v>
      </c>
      <c r="BE81" s="235">
        <f t="shared" si="131"/>
        <v>0</v>
      </c>
      <c r="BF81" s="235">
        <f t="shared" si="131"/>
        <v>0</v>
      </c>
      <c r="BG81" s="235">
        <f t="shared" si="131"/>
        <v>0</v>
      </c>
      <c r="BH81" s="235">
        <f t="shared" si="131"/>
        <v>0</v>
      </c>
      <c r="BI81" s="235">
        <f t="shared" si="131"/>
        <v>0</v>
      </c>
      <c r="BJ81" s="235">
        <f t="shared" si="131"/>
        <v>0</v>
      </c>
      <c r="BK81" s="235">
        <f t="shared" si="131"/>
        <v>0</v>
      </c>
      <c r="BL81" s="235">
        <f t="shared" si="131"/>
        <v>0</v>
      </c>
      <c r="BM81" s="235">
        <f t="shared" si="131"/>
        <v>0</v>
      </c>
      <c r="BN81" s="235">
        <f t="shared" si="131"/>
        <v>0</v>
      </c>
      <c r="BO81" s="235">
        <f t="shared" si="131"/>
        <v>0</v>
      </c>
      <c r="BP81" s="235">
        <f t="shared" si="131"/>
        <v>0</v>
      </c>
      <c r="BQ81" s="235">
        <f t="shared" si="131"/>
        <v>0</v>
      </c>
      <c r="BR81" s="235">
        <f t="shared" si="131"/>
        <v>0</v>
      </c>
      <c r="BS81" s="235">
        <f t="shared" si="131"/>
        <v>0</v>
      </c>
      <c r="BT81" s="235">
        <f t="shared" ref="BT81:CJ81" si="132">BT82</f>
        <v>0</v>
      </c>
      <c r="BU81" s="235">
        <f t="shared" si="132"/>
        <v>0</v>
      </c>
      <c r="BV81" s="235">
        <f t="shared" si="132"/>
        <v>0</v>
      </c>
      <c r="BW81" s="235">
        <f t="shared" si="132"/>
        <v>0</v>
      </c>
      <c r="BX81" s="235">
        <f t="shared" si="132"/>
        <v>0</v>
      </c>
      <c r="BY81" s="235">
        <f t="shared" si="132"/>
        <v>0</v>
      </c>
      <c r="BZ81" s="235">
        <f t="shared" si="132"/>
        <v>0</v>
      </c>
      <c r="CA81" s="235">
        <f t="shared" si="132"/>
        <v>0</v>
      </c>
      <c r="CB81" s="235">
        <f t="shared" si="132"/>
        <v>0</v>
      </c>
      <c r="CC81" s="235">
        <f t="shared" si="132"/>
        <v>0</v>
      </c>
      <c r="CD81" s="235">
        <f t="shared" si="132"/>
        <v>0</v>
      </c>
      <c r="CE81" s="235">
        <f t="shared" si="132"/>
        <v>0</v>
      </c>
      <c r="CF81" s="235">
        <f t="shared" si="132"/>
        <v>0</v>
      </c>
      <c r="CG81" s="235">
        <f t="shared" si="132"/>
        <v>0</v>
      </c>
      <c r="CH81" s="235">
        <f t="shared" si="132"/>
        <v>0</v>
      </c>
      <c r="CI81" s="235">
        <f t="shared" si="132"/>
        <v>0</v>
      </c>
      <c r="CJ81" s="235">
        <f t="shared" si="132"/>
        <v>0</v>
      </c>
      <c r="CK81" s="235"/>
      <c r="CL81" s="222"/>
      <c r="CM81" s="222"/>
      <c r="CN81" s="9"/>
      <c r="CP81" s="7">
        <f t="shared" si="128"/>
        <v>0</v>
      </c>
      <c r="CS81" s="7">
        <v>0</v>
      </c>
      <c r="CY81" s="284"/>
      <c r="CZ81" s="7">
        <f t="shared" si="129"/>
        <v>0</v>
      </c>
      <c r="DA81" s="7">
        <f t="shared" si="130"/>
        <v>0</v>
      </c>
    </row>
    <row r="82" spans="1:123" s="310" customFormat="1" ht="81.75" hidden="1" customHeight="1">
      <c r="A82" s="248"/>
      <c r="B82" s="249"/>
      <c r="C82" s="248"/>
      <c r="D82" s="248"/>
      <c r="E82" s="248"/>
      <c r="F82" s="248"/>
      <c r="G82" s="250"/>
      <c r="H82" s="250"/>
      <c r="I82" s="248"/>
      <c r="J82" s="248"/>
      <c r="K82" s="248"/>
      <c r="L82" s="248"/>
      <c r="M82" s="250"/>
      <c r="N82" s="250"/>
      <c r="O82" s="248"/>
      <c r="P82" s="248"/>
      <c r="Q82" s="248"/>
      <c r="R82" s="248"/>
      <c r="S82" s="248"/>
      <c r="T82" s="248"/>
      <c r="U82" s="248"/>
      <c r="V82" s="248"/>
      <c r="W82" s="248"/>
      <c r="X82" s="248"/>
      <c r="Y82" s="341"/>
      <c r="Z82" s="341"/>
      <c r="AA82" s="248"/>
      <c r="AB82" s="248"/>
      <c r="AC82" s="248"/>
      <c r="AD82" s="248"/>
      <c r="AE82" s="248"/>
      <c r="AF82" s="248"/>
      <c r="AG82" s="341"/>
      <c r="AH82" s="341"/>
      <c r="AI82" s="248"/>
      <c r="AJ82" s="248"/>
      <c r="AK82" s="248"/>
      <c r="AL82" s="248"/>
      <c r="AM82" s="248"/>
      <c r="AN82" s="248"/>
      <c r="AO82" s="309"/>
      <c r="AP82" s="309"/>
      <c r="AQ82" s="309"/>
      <c r="AR82" s="309"/>
      <c r="AS82" s="309"/>
      <c r="AT82" s="309"/>
      <c r="AU82" s="309"/>
      <c r="AV82" s="309"/>
      <c r="AW82" s="309"/>
      <c r="AX82" s="309"/>
      <c r="AY82" s="309"/>
      <c r="AZ82" s="309"/>
      <c r="BA82" s="309"/>
      <c r="BB82" s="309"/>
      <c r="BC82" s="309"/>
      <c r="BD82" s="309"/>
      <c r="BE82" s="309"/>
      <c r="BF82" s="309"/>
      <c r="BG82" s="309"/>
      <c r="BH82" s="309"/>
      <c r="BI82" s="309"/>
      <c r="BJ82" s="309"/>
      <c r="BK82" s="309"/>
      <c r="BL82" s="309"/>
      <c r="BM82" s="309"/>
      <c r="BN82" s="309"/>
      <c r="BO82" s="309"/>
      <c r="BP82" s="309"/>
      <c r="BQ82" s="309"/>
      <c r="BR82" s="309"/>
      <c r="BS82" s="309"/>
      <c r="BT82" s="309"/>
      <c r="BU82" s="309"/>
      <c r="BV82" s="309"/>
      <c r="BW82" s="309"/>
      <c r="BX82" s="309"/>
      <c r="BY82" s="309"/>
      <c r="BZ82" s="309"/>
      <c r="CA82" s="309"/>
      <c r="CB82" s="309"/>
      <c r="CC82" s="309"/>
      <c r="CD82" s="336"/>
      <c r="CE82" s="309"/>
      <c r="CF82" s="309"/>
      <c r="CG82" s="309"/>
      <c r="CH82" s="309"/>
      <c r="CI82" s="309"/>
      <c r="CJ82" s="309"/>
      <c r="CK82" s="309"/>
      <c r="CL82" s="363"/>
      <c r="CM82" s="248"/>
      <c r="CN82" s="23"/>
      <c r="CP82" s="24"/>
      <c r="CS82" s="24"/>
      <c r="CX82" s="320"/>
      <c r="CY82" s="321"/>
      <c r="CZ82" s="24"/>
      <c r="DA82" s="24"/>
    </row>
    <row r="83" spans="1:123" s="20" customFormat="1" ht="33.75" hidden="1" customHeight="1">
      <c r="A83" s="215" t="s">
        <v>60</v>
      </c>
      <c r="B83" s="214" t="s">
        <v>702</v>
      </c>
      <c r="C83" s="114"/>
      <c r="D83" s="213">
        <f>A84</f>
        <v>0</v>
      </c>
      <c r="E83" s="99"/>
      <c r="F83" s="234"/>
      <c r="G83" s="235">
        <f>G84</f>
        <v>0</v>
      </c>
      <c r="H83" s="235">
        <f t="shared" ref="H83:BS83" si="133">H84</f>
        <v>0</v>
      </c>
      <c r="I83" s="235">
        <f t="shared" si="133"/>
        <v>0</v>
      </c>
      <c r="J83" s="235">
        <f t="shared" si="133"/>
        <v>0</v>
      </c>
      <c r="K83" s="235">
        <f t="shared" si="133"/>
        <v>0</v>
      </c>
      <c r="L83" s="235">
        <f t="shared" si="133"/>
        <v>0</v>
      </c>
      <c r="M83" s="235">
        <f t="shared" si="133"/>
        <v>0</v>
      </c>
      <c r="N83" s="235">
        <f t="shared" si="133"/>
        <v>0</v>
      </c>
      <c r="O83" s="235">
        <f t="shared" si="133"/>
        <v>0</v>
      </c>
      <c r="P83" s="235">
        <f t="shared" si="133"/>
        <v>0</v>
      </c>
      <c r="Q83" s="235">
        <f t="shared" si="133"/>
        <v>0</v>
      </c>
      <c r="R83" s="235">
        <f t="shared" si="133"/>
        <v>0</v>
      </c>
      <c r="S83" s="235">
        <f t="shared" si="133"/>
        <v>0</v>
      </c>
      <c r="T83" s="235">
        <f t="shared" si="133"/>
        <v>0</v>
      </c>
      <c r="U83" s="235">
        <f t="shared" si="133"/>
        <v>0</v>
      </c>
      <c r="V83" s="235">
        <f t="shared" si="133"/>
        <v>0</v>
      </c>
      <c r="W83" s="235">
        <f t="shared" si="133"/>
        <v>0</v>
      </c>
      <c r="X83" s="235">
        <f t="shared" si="133"/>
        <v>0</v>
      </c>
      <c r="Y83" s="235">
        <f t="shared" si="133"/>
        <v>0</v>
      </c>
      <c r="Z83" s="235">
        <f t="shared" si="133"/>
        <v>0</v>
      </c>
      <c r="AA83" s="235">
        <f t="shared" si="133"/>
        <v>0</v>
      </c>
      <c r="AB83" s="235">
        <f t="shared" si="133"/>
        <v>0</v>
      </c>
      <c r="AC83" s="235">
        <f t="shared" si="133"/>
        <v>0</v>
      </c>
      <c r="AD83" s="235">
        <f t="shared" si="133"/>
        <v>0</v>
      </c>
      <c r="AE83" s="235">
        <f t="shared" si="133"/>
        <v>0</v>
      </c>
      <c r="AF83" s="235">
        <f t="shared" si="133"/>
        <v>0</v>
      </c>
      <c r="AG83" s="235">
        <f t="shared" si="133"/>
        <v>0</v>
      </c>
      <c r="AH83" s="235">
        <f t="shared" si="133"/>
        <v>0</v>
      </c>
      <c r="AI83" s="235">
        <f t="shared" si="133"/>
        <v>0</v>
      </c>
      <c r="AJ83" s="235">
        <f t="shared" si="133"/>
        <v>0</v>
      </c>
      <c r="AK83" s="235">
        <f t="shared" si="133"/>
        <v>0</v>
      </c>
      <c r="AL83" s="235">
        <f t="shared" si="133"/>
        <v>0</v>
      </c>
      <c r="AM83" s="235">
        <f t="shared" si="133"/>
        <v>0</v>
      </c>
      <c r="AN83" s="235">
        <f t="shared" si="133"/>
        <v>0</v>
      </c>
      <c r="AO83" s="235">
        <f t="shared" si="133"/>
        <v>0</v>
      </c>
      <c r="AP83" s="235">
        <f t="shared" si="133"/>
        <v>0</v>
      </c>
      <c r="AQ83" s="235">
        <f t="shared" si="133"/>
        <v>0</v>
      </c>
      <c r="AR83" s="235">
        <f t="shared" si="133"/>
        <v>0</v>
      </c>
      <c r="AS83" s="235">
        <f t="shared" si="133"/>
        <v>0</v>
      </c>
      <c r="AT83" s="235">
        <f t="shared" si="133"/>
        <v>0</v>
      </c>
      <c r="AU83" s="235">
        <f t="shared" si="133"/>
        <v>0</v>
      </c>
      <c r="AV83" s="235">
        <f t="shared" si="133"/>
        <v>0</v>
      </c>
      <c r="AW83" s="235">
        <f t="shared" si="133"/>
        <v>0</v>
      </c>
      <c r="AX83" s="235">
        <f t="shared" si="133"/>
        <v>0</v>
      </c>
      <c r="AY83" s="235">
        <f t="shared" si="133"/>
        <v>0</v>
      </c>
      <c r="AZ83" s="235">
        <f t="shared" si="133"/>
        <v>0</v>
      </c>
      <c r="BA83" s="235">
        <f t="shared" si="133"/>
        <v>0</v>
      </c>
      <c r="BB83" s="235">
        <f t="shared" si="133"/>
        <v>0</v>
      </c>
      <c r="BC83" s="235">
        <f t="shared" si="133"/>
        <v>0</v>
      </c>
      <c r="BD83" s="235">
        <f t="shared" si="133"/>
        <v>0</v>
      </c>
      <c r="BE83" s="235">
        <f t="shared" si="133"/>
        <v>0</v>
      </c>
      <c r="BF83" s="235">
        <f t="shared" si="133"/>
        <v>0</v>
      </c>
      <c r="BG83" s="235">
        <f t="shared" si="133"/>
        <v>0</v>
      </c>
      <c r="BH83" s="235">
        <f t="shared" si="133"/>
        <v>0</v>
      </c>
      <c r="BI83" s="235">
        <f t="shared" si="133"/>
        <v>0</v>
      </c>
      <c r="BJ83" s="235">
        <f t="shared" si="133"/>
        <v>0</v>
      </c>
      <c r="BK83" s="235">
        <f t="shared" si="133"/>
        <v>0</v>
      </c>
      <c r="BL83" s="235">
        <f t="shared" si="133"/>
        <v>0</v>
      </c>
      <c r="BM83" s="235">
        <f t="shared" si="133"/>
        <v>0</v>
      </c>
      <c r="BN83" s="235">
        <f t="shared" si="133"/>
        <v>0</v>
      </c>
      <c r="BO83" s="235">
        <f t="shared" si="133"/>
        <v>0</v>
      </c>
      <c r="BP83" s="235">
        <f t="shared" si="133"/>
        <v>0</v>
      </c>
      <c r="BQ83" s="235">
        <f t="shared" si="133"/>
        <v>0</v>
      </c>
      <c r="BR83" s="235">
        <f t="shared" si="133"/>
        <v>0</v>
      </c>
      <c r="BS83" s="235">
        <f t="shared" si="133"/>
        <v>0</v>
      </c>
      <c r="BT83" s="235">
        <f t="shared" ref="BT83:CJ83" si="134">BT84</f>
        <v>0</v>
      </c>
      <c r="BU83" s="235">
        <f t="shared" si="134"/>
        <v>0</v>
      </c>
      <c r="BV83" s="235">
        <f t="shared" si="134"/>
        <v>0</v>
      </c>
      <c r="BW83" s="235">
        <f t="shared" si="134"/>
        <v>0</v>
      </c>
      <c r="BX83" s="235">
        <f t="shared" si="134"/>
        <v>0</v>
      </c>
      <c r="BY83" s="235">
        <f t="shared" si="134"/>
        <v>0</v>
      </c>
      <c r="BZ83" s="235">
        <f t="shared" si="134"/>
        <v>0</v>
      </c>
      <c r="CA83" s="235">
        <f t="shared" si="134"/>
        <v>0</v>
      </c>
      <c r="CB83" s="235">
        <f t="shared" si="134"/>
        <v>0</v>
      </c>
      <c r="CC83" s="235">
        <f t="shared" si="134"/>
        <v>0</v>
      </c>
      <c r="CD83" s="185">
        <f t="shared" si="8"/>
        <v>0</v>
      </c>
      <c r="CE83" s="235">
        <f t="shared" si="134"/>
        <v>0</v>
      </c>
      <c r="CF83" s="235">
        <f t="shared" si="134"/>
        <v>0</v>
      </c>
      <c r="CG83" s="235">
        <f t="shared" si="134"/>
        <v>0</v>
      </c>
      <c r="CH83" s="235">
        <f t="shared" si="134"/>
        <v>0</v>
      </c>
      <c r="CI83" s="235">
        <f t="shared" si="134"/>
        <v>0</v>
      </c>
      <c r="CJ83" s="235">
        <f t="shared" si="134"/>
        <v>0</v>
      </c>
      <c r="CK83" s="235"/>
      <c r="CL83" s="222"/>
      <c r="CM83" s="222"/>
      <c r="CN83" s="9"/>
      <c r="CP83" s="7">
        <f t="shared" si="128"/>
        <v>0</v>
      </c>
      <c r="CS83" s="7">
        <v>0</v>
      </c>
      <c r="CY83" s="284"/>
      <c r="CZ83" s="7">
        <f t="shared" si="129"/>
        <v>0</v>
      </c>
      <c r="DA83" s="7">
        <f t="shared" si="130"/>
        <v>0</v>
      </c>
    </row>
    <row r="84" spans="1:123" s="317" customFormat="1" ht="100.5" hidden="1" customHeight="1">
      <c r="A84" s="248"/>
      <c r="B84" s="339"/>
      <c r="C84" s="248"/>
      <c r="D84" s="248"/>
      <c r="E84" s="248"/>
      <c r="F84" s="359"/>
      <c r="G84" s="341"/>
      <c r="H84" s="341"/>
      <c r="I84" s="341"/>
      <c r="J84" s="335"/>
      <c r="K84" s="335"/>
      <c r="L84" s="341"/>
      <c r="M84" s="341"/>
      <c r="N84" s="341"/>
      <c r="O84" s="335"/>
      <c r="P84" s="335"/>
      <c r="Q84" s="341"/>
      <c r="R84" s="335"/>
      <c r="S84" s="335"/>
      <c r="T84" s="335"/>
      <c r="U84" s="341"/>
      <c r="V84" s="335"/>
      <c r="W84" s="335"/>
      <c r="X84" s="341"/>
      <c r="Y84" s="341"/>
      <c r="Z84" s="341"/>
      <c r="AA84" s="335"/>
      <c r="AB84" s="335"/>
      <c r="AC84" s="341"/>
      <c r="AD84" s="335"/>
      <c r="AE84" s="335"/>
      <c r="AF84" s="335"/>
      <c r="AG84" s="341"/>
      <c r="AH84" s="341"/>
      <c r="AI84" s="335"/>
      <c r="AJ84" s="335"/>
      <c r="AK84" s="335"/>
      <c r="AL84" s="341"/>
      <c r="AM84" s="335"/>
      <c r="AN84" s="341"/>
      <c r="AO84" s="309"/>
      <c r="AP84" s="309"/>
      <c r="AQ84" s="309"/>
      <c r="AR84" s="309"/>
      <c r="AS84" s="309"/>
      <c r="AT84" s="309"/>
      <c r="AU84" s="309"/>
      <c r="AV84" s="309"/>
      <c r="AW84" s="309"/>
      <c r="AX84" s="309"/>
      <c r="AY84" s="309"/>
      <c r="AZ84" s="309"/>
      <c r="BA84" s="309"/>
      <c r="BB84" s="309"/>
      <c r="BC84" s="309"/>
      <c r="BD84" s="309"/>
      <c r="BE84" s="309"/>
      <c r="BF84" s="309"/>
      <c r="BG84" s="309"/>
      <c r="BH84" s="309"/>
      <c r="BI84" s="309"/>
      <c r="BJ84" s="309"/>
      <c r="BK84" s="309"/>
      <c r="BL84" s="309"/>
      <c r="BM84" s="309"/>
      <c r="BN84" s="309"/>
      <c r="BO84" s="309"/>
      <c r="BP84" s="309"/>
      <c r="BQ84" s="309"/>
      <c r="BR84" s="309"/>
      <c r="BS84" s="309"/>
      <c r="BT84" s="309"/>
      <c r="BU84" s="309"/>
      <c r="BV84" s="309"/>
      <c r="BW84" s="309"/>
      <c r="BX84" s="309"/>
      <c r="BY84" s="309"/>
      <c r="BZ84" s="309"/>
      <c r="CA84" s="309"/>
      <c r="CB84" s="309"/>
      <c r="CC84" s="309"/>
      <c r="CD84" s="336"/>
      <c r="CE84" s="309"/>
      <c r="CF84" s="309"/>
      <c r="CG84" s="309"/>
      <c r="CH84" s="309"/>
      <c r="CI84" s="309"/>
      <c r="CJ84" s="309"/>
      <c r="CK84" s="309"/>
      <c r="CL84" s="248"/>
      <c r="CM84" s="360"/>
      <c r="CN84" s="360"/>
      <c r="CO84" s="335"/>
      <c r="CP84" s="341"/>
      <c r="CQ84" s="341"/>
      <c r="CR84" s="309"/>
      <c r="CS84" s="309"/>
      <c r="CT84" s="309"/>
      <c r="CU84" s="309"/>
      <c r="CV84" s="318"/>
      <c r="CW84" s="318"/>
      <c r="CX84" s="313"/>
      <c r="CY84" s="314"/>
      <c r="CZ84" s="315"/>
      <c r="DA84" s="248"/>
      <c r="DB84" s="316"/>
      <c r="DE84" s="24"/>
      <c r="DH84" s="24"/>
      <c r="DM84" s="32"/>
      <c r="DN84" s="24"/>
      <c r="DO84" s="24"/>
      <c r="DP84" s="24"/>
      <c r="DQ84" s="24"/>
      <c r="DR84" s="24"/>
      <c r="DS84" s="24"/>
    </row>
    <row r="85" spans="1:123" s="20" customFormat="1" ht="27" hidden="1" customHeight="1">
      <c r="A85" s="114" t="s">
        <v>121</v>
      </c>
      <c r="B85" s="214" t="s">
        <v>122</v>
      </c>
      <c r="C85" s="114"/>
      <c r="D85" s="213">
        <f>D86</f>
        <v>0</v>
      </c>
      <c r="E85" s="213"/>
      <c r="F85" s="114"/>
      <c r="G85" s="236">
        <f t="shared" ref="G85:BJ85" si="135">G86</f>
        <v>0</v>
      </c>
      <c r="H85" s="236">
        <f t="shared" si="135"/>
        <v>0</v>
      </c>
      <c r="I85" s="236">
        <f t="shared" si="135"/>
        <v>0</v>
      </c>
      <c r="J85" s="236">
        <f t="shared" si="135"/>
        <v>0</v>
      </c>
      <c r="K85" s="236">
        <f t="shared" si="135"/>
        <v>0</v>
      </c>
      <c r="L85" s="236">
        <f t="shared" si="135"/>
        <v>0</v>
      </c>
      <c r="M85" s="236">
        <f t="shared" si="135"/>
        <v>0</v>
      </c>
      <c r="N85" s="236">
        <f t="shared" si="135"/>
        <v>0</v>
      </c>
      <c r="O85" s="236">
        <f t="shared" si="135"/>
        <v>0</v>
      </c>
      <c r="P85" s="236">
        <f t="shared" si="135"/>
        <v>0</v>
      </c>
      <c r="Q85" s="236">
        <f t="shared" si="135"/>
        <v>0</v>
      </c>
      <c r="R85" s="236">
        <f t="shared" si="135"/>
        <v>0</v>
      </c>
      <c r="S85" s="236">
        <f t="shared" si="135"/>
        <v>0</v>
      </c>
      <c r="T85" s="236">
        <f t="shared" si="135"/>
        <v>0</v>
      </c>
      <c r="U85" s="236">
        <f t="shared" si="135"/>
        <v>0</v>
      </c>
      <c r="V85" s="236">
        <f t="shared" si="135"/>
        <v>0</v>
      </c>
      <c r="W85" s="236">
        <f t="shared" si="135"/>
        <v>0</v>
      </c>
      <c r="X85" s="236">
        <f t="shared" si="135"/>
        <v>0</v>
      </c>
      <c r="Y85" s="236">
        <f t="shared" si="135"/>
        <v>0</v>
      </c>
      <c r="Z85" s="236">
        <f t="shared" si="135"/>
        <v>0</v>
      </c>
      <c r="AA85" s="236">
        <f t="shared" si="135"/>
        <v>0</v>
      </c>
      <c r="AB85" s="236">
        <f t="shared" si="135"/>
        <v>0</v>
      </c>
      <c r="AC85" s="236">
        <f t="shared" si="135"/>
        <v>0</v>
      </c>
      <c r="AD85" s="236">
        <f t="shared" si="135"/>
        <v>0</v>
      </c>
      <c r="AE85" s="236">
        <f t="shared" si="135"/>
        <v>0</v>
      </c>
      <c r="AF85" s="236">
        <f t="shared" si="135"/>
        <v>0</v>
      </c>
      <c r="AG85" s="236">
        <f t="shared" si="135"/>
        <v>0</v>
      </c>
      <c r="AH85" s="236">
        <f t="shared" si="135"/>
        <v>0</v>
      </c>
      <c r="AI85" s="236">
        <f t="shared" si="135"/>
        <v>0</v>
      </c>
      <c r="AJ85" s="236">
        <f t="shared" si="135"/>
        <v>0</v>
      </c>
      <c r="AK85" s="236">
        <f t="shared" si="135"/>
        <v>0</v>
      </c>
      <c r="AL85" s="236">
        <f t="shared" si="135"/>
        <v>0</v>
      </c>
      <c r="AM85" s="236">
        <f t="shared" si="135"/>
        <v>0</v>
      </c>
      <c r="AN85" s="236">
        <f t="shared" si="135"/>
        <v>0</v>
      </c>
      <c r="AO85" s="236">
        <f t="shared" si="135"/>
        <v>0</v>
      </c>
      <c r="AP85" s="236">
        <f t="shared" si="135"/>
        <v>0</v>
      </c>
      <c r="AQ85" s="236">
        <f t="shared" si="135"/>
        <v>0</v>
      </c>
      <c r="AR85" s="236">
        <f t="shared" si="135"/>
        <v>0</v>
      </c>
      <c r="AS85" s="236">
        <f t="shared" si="135"/>
        <v>0</v>
      </c>
      <c r="AT85" s="236">
        <f t="shared" si="135"/>
        <v>0</v>
      </c>
      <c r="AU85" s="236">
        <f t="shared" si="135"/>
        <v>0</v>
      </c>
      <c r="AV85" s="236">
        <f t="shared" si="135"/>
        <v>0</v>
      </c>
      <c r="AW85" s="236">
        <f t="shared" si="135"/>
        <v>0</v>
      </c>
      <c r="AX85" s="236">
        <f t="shared" si="135"/>
        <v>0</v>
      </c>
      <c r="AY85" s="236">
        <f t="shared" si="135"/>
        <v>0</v>
      </c>
      <c r="AZ85" s="236">
        <f t="shared" si="135"/>
        <v>0</v>
      </c>
      <c r="BA85" s="236">
        <f t="shared" si="135"/>
        <v>0</v>
      </c>
      <c r="BB85" s="236">
        <f t="shared" si="135"/>
        <v>0</v>
      </c>
      <c r="BC85" s="236">
        <f t="shared" si="135"/>
        <v>0</v>
      </c>
      <c r="BD85" s="236">
        <f t="shared" si="135"/>
        <v>0</v>
      </c>
      <c r="BE85" s="236">
        <f t="shared" si="135"/>
        <v>0</v>
      </c>
      <c r="BF85" s="236">
        <f t="shared" si="135"/>
        <v>0</v>
      </c>
      <c r="BG85" s="236">
        <f t="shared" si="135"/>
        <v>0</v>
      </c>
      <c r="BH85" s="236">
        <f t="shared" si="135"/>
        <v>0</v>
      </c>
      <c r="BI85" s="236">
        <f>BI86</f>
        <v>0</v>
      </c>
      <c r="BJ85" s="236">
        <f t="shared" si="135"/>
        <v>0</v>
      </c>
      <c r="BK85" s="236">
        <f>BK86</f>
        <v>0</v>
      </c>
      <c r="BL85" s="236">
        <f t="shared" ref="BL85:BQ85" si="136">BL86</f>
        <v>0</v>
      </c>
      <c r="BM85" s="236">
        <f t="shared" si="136"/>
        <v>0</v>
      </c>
      <c r="BN85" s="236">
        <f t="shared" si="136"/>
        <v>0</v>
      </c>
      <c r="BO85" s="236">
        <f t="shared" si="136"/>
        <v>0</v>
      </c>
      <c r="BP85" s="236">
        <f t="shared" si="136"/>
        <v>0</v>
      </c>
      <c r="BQ85" s="236">
        <f t="shared" si="136"/>
        <v>0</v>
      </c>
      <c r="BR85" s="236">
        <f>BR86</f>
        <v>0</v>
      </c>
      <c r="BS85" s="236">
        <f t="shared" ref="BS85:CJ85" si="137">BS86</f>
        <v>0</v>
      </c>
      <c r="BT85" s="236">
        <f t="shared" si="137"/>
        <v>0</v>
      </c>
      <c r="BU85" s="236">
        <f t="shared" si="137"/>
        <v>0</v>
      </c>
      <c r="BV85" s="236">
        <f t="shared" si="137"/>
        <v>0</v>
      </c>
      <c r="BW85" s="236">
        <f t="shared" si="137"/>
        <v>0</v>
      </c>
      <c r="BX85" s="236">
        <f t="shared" si="137"/>
        <v>0</v>
      </c>
      <c r="BY85" s="236">
        <f t="shared" si="137"/>
        <v>0</v>
      </c>
      <c r="BZ85" s="236">
        <f t="shared" si="137"/>
        <v>0</v>
      </c>
      <c r="CA85" s="236">
        <f t="shared" si="137"/>
        <v>0</v>
      </c>
      <c r="CB85" s="236">
        <f t="shared" si="137"/>
        <v>0</v>
      </c>
      <c r="CC85" s="236">
        <f t="shared" si="137"/>
        <v>0</v>
      </c>
      <c r="CD85" s="185">
        <f t="shared" si="8"/>
        <v>0</v>
      </c>
      <c r="CE85" s="236">
        <f t="shared" si="137"/>
        <v>0</v>
      </c>
      <c r="CF85" s="236">
        <f t="shared" si="137"/>
        <v>0</v>
      </c>
      <c r="CG85" s="236">
        <f t="shared" si="137"/>
        <v>0</v>
      </c>
      <c r="CH85" s="236">
        <f t="shared" si="137"/>
        <v>0</v>
      </c>
      <c r="CI85" s="236">
        <f t="shared" si="137"/>
        <v>0</v>
      </c>
      <c r="CJ85" s="236">
        <f t="shared" si="137"/>
        <v>0</v>
      </c>
      <c r="CK85" s="236"/>
      <c r="CL85" s="114">
        <f t="shared" ref="CL85:CM85" si="138">CL86</f>
        <v>0</v>
      </c>
      <c r="CM85" s="114">
        <f t="shared" si="138"/>
        <v>0</v>
      </c>
      <c r="CP85" s="7">
        <f t="shared" si="5"/>
        <v>0</v>
      </c>
      <c r="CS85" s="7">
        <v>0</v>
      </c>
      <c r="CY85" s="284"/>
      <c r="CZ85" s="7">
        <f t="shared" ref="CZ85:CZ95" si="139">AJ85-BD85</f>
        <v>0</v>
      </c>
      <c r="DA85" s="7">
        <f t="shared" si="9"/>
        <v>0</v>
      </c>
    </row>
    <row r="86" spans="1:123" s="20" customFormat="1" ht="33.75" hidden="1" customHeight="1">
      <c r="A86" s="114" t="s">
        <v>45</v>
      </c>
      <c r="B86" s="214" t="s">
        <v>46</v>
      </c>
      <c r="C86" s="114"/>
      <c r="D86" s="213">
        <f>A88</f>
        <v>0</v>
      </c>
      <c r="E86" s="213"/>
      <c r="F86" s="114"/>
      <c r="G86" s="236">
        <f t="shared" ref="G86:BJ86" si="140">SUM(G87:G88)</f>
        <v>0</v>
      </c>
      <c r="H86" s="236">
        <f t="shared" si="140"/>
        <v>0</v>
      </c>
      <c r="I86" s="236">
        <f t="shared" si="140"/>
        <v>0</v>
      </c>
      <c r="J86" s="236">
        <f t="shared" si="140"/>
        <v>0</v>
      </c>
      <c r="K86" s="236">
        <f t="shared" si="140"/>
        <v>0</v>
      </c>
      <c r="L86" s="236">
        <f t="shared" si="140"/>
        <v>0</v>
      </c>
      <c r="M86" s="236">
        <f t="shared" si="140"/>
        <v>0</v>
      </c>
      <c r="N86" s="236">
        <f t="shared" si="140"/>
        <v>0</v>
      </c>
      <c r="O86" s="236">
        <f t="shared" si="140"/>
        <v>0</v>
      </c>
      <c r="P86" s="236">
        <f t="shared" si="140"/>
        <v>0</v>
      </c>
      <c r="Q86" s="236">
        <f t="shared" si="140"/>
        <v>0</v>
      </c>
      <c r="R86" s="236">
        <f t="shared" si="140"/>
        <v>0</v>
      </c>
      <c r="S86" s="236">
        <f t="shared" si="140"/>
        <v>0</v>
      </c>
      <c r="T86" s="236">
        <f t="shared" si="140"/>
        <v>0</v>
      </c>
      <c r="U86" s="236">
        <f t="shared" si="140"/>
        <v>0</v>
      </c>
      <c r="V86" s="236">
        <f t="shared" si="140"/>
        <v>0</v>
      </c>
      <c r="W86" s="236">
        <f t="shared" si="140"/>
        <v>0</v>
      </c>
      <c r="X86" s="236">
        <f t="shared" si="140"/>
        <v>0</v>
      </c>
      <c r="Y86" s="236">
        <f t="shared" si="140"/>
        <v>0</v>
      </c>
      <c r="Z86" s="236">
        <f t="shared" si="140"/>
        <v>0</v>
      </c>
      <c r="AA86" s="236">
        <f t="shared" si="140"/>
        <v>0</v>
      </c>
      <c r="AB86" s="236">
        <f t="shared" si="140"/>
        <v>0</v>
      </c>
      <c r="AC86" s="236">
        <f t="shared" si="140"/>
        <v>0</v>
      </c>
      <c r="AD86" s="236">
        <f t="shared" si="140"/>
        <v>0</v>
      </c>
      <c r="AE86" s="236">
        <f t="shared" si="140"/>
        <v>0</v>
      </c>
      <c r="AF86" s="236">
        <f t="shared" si="140"/>
        <v>0</v>
      </c>
      <c r="AG86" s="236">
        <f t="shared" si="140"/>
        <v>0</v>
      </c>
      <c r="AH86" s="236">
        <f t="shared" si="140"/>
        <v>0</v>
      </c>
      <c r="AI86" s="236">
        <f t="shared" si="140"/>
        <v>0</v>
      </c>
      <c r="AJ86" s="236">
        <f t="shared" si="140"/>
        <v>0</v>
      </c>
      <c r="AK86" s="236">
        <f t="shared" si="140"/>
        <v>0</v>
      </c>
      <c r="AL86" s="236">
        <f t="shared" si="140"/>
        <v>0</v>
      </c>
      <c r="AM86" s="236">
        <f t="shared" si="140"/>
        <v>0</v>
      </c>
      <c r="AN86" s="236">
        <f t="shared" si="140"/>
        <v>0</v>
      </c>
      <c r="AO86" s="236">
        <f t="shared" si="140"/>
        <v>0</v>
      </c>
      <c r="AP86" s="236">
        <f t="shared" si="140"/>
        <v>0</v>
      </c>
      <c r="AQ86" s="236">
        <f t="shared" si="140"/>
        <v>0</v>
      </c>
      <c r="AR86" s="236">
        <f t="shared" si="140"/>
        <v>0</v>
      </c>
      <c r="AS86" s="236">
        <f t="shared" si="140"/>
        <v>0</v>
      </c>
      <c r="AT86" s="236">
        <f t="shared" si="140"/>
        <v>0</v>
      </c>
      <c r="AU86" s="236">
        <f t="shared" si="140"/>
        <v>0</v>
      </c>
      <c r="AV86" s="236">
        <f t="shared" si="140"/>
        <v>0</v>
      </c>
      <c r="AW86" s="236">
        <f t="shared" si="140"/>
        <v>0</v>
      </c>
      <c r="AX86" s="236">
        <f t="shared" si="140"/>
        <v>0</v>
      </c>
      <c r="AY86" s="236">
        <f t="shared" si="140"/>
        <v>0</v>
      </c>
      <c r="AZ86" s="236">
        <f t="shared" si="140"/>
        <v>0</v>
      </c>
      <c r="BA86" s="236">
        <f t="shared" si="140"/>
        <v>0</v>
      </c>
      <c r="BB86" s="236">
        <f t="shared" si="140"/>
        <v>0</v>
      </c>
      <c r="BC86" s="236">
        <f t="shared" si="140"/>
        <v>0</v>
      </c>
      <c r="BD86" s="236">
        <f t="shared" si="140"/>
        <v>0</v>
      </c>
      <c r="BE86" s="236">
        <f t="shared" si="140"/>
        <v>0</v>
      </c>
      <c r="BF86" s="236">
        <f t="shared" si="140"/>
        <v>0</v>
      </c>
      <c r="BG86" s="236">
        <f t="shared" si="140"/>
        <v>0</v>
      </c>
      <c r="BH86" s="236">
        <f t="shared" si="140"/>
        <v>0</v>
      </c>
      <c r="BI86" s="236">
        <f>SUM(BI87:BI88)</f>
        <v>0</v>
      </c>
      <c r="BJ86" s="236">
        <f t="shared" si="140"/>
        <v>0</v>
      </c>
      <c r="BK86" s="236">
        <f>SUM(BK87:BK88)</f>
        <v>0</v>
      </c>
      <c r="BL86" s="236">
        <f t="shared" ref="BL86:BQ86" si="141">SUM(BL87:BL88)</f>
        <v>0</v>
      </c>
      <c r="BM86" s="236">
        <f t="shared" si="141"/>
        <v>0</v>
      </c>
      <c r="BN86" s="236">
        <f t="shared" si="141"/>
        <v>0</v>
      </c>
      <c r="BO86" s="236">
        <f t="shared" si="141"/>
        <v>0</v>
      </c>
      <c r="BP86" s="236">
        <f t="shared" si="141"/>
        <v>0</v>
      </c>
      <c r="BQ86" s="236">
        <f t="shared" si="141"/>
        <v>0</v>
      </c>
      <c r="BR86" s="236">
        <f>SUM(BR87:BR88)</f>
        <v>0</v>
      </c>
      <c r="BS86" s="236">
        <f t="shared" ref="BS86:CJ86" si="142">SUM(BS87:BS88)</f>
        <v>0</v>
      </c>
      <c r="BT86" s="236">
        <f t="shared" si="142"/>
        <v>0</v>
      </c>
      <c r="BU86" s="236">
        <f t="shared" si="142"/>
        <v>0</v>
      </c>
      <c r="BV86" s="236">
        <f t="shared" si="142"/>
        <v>0</v>
      </c>
      <c r="BW86" s="236">
        <f t="shared" si="142"/>
        <v>0</v>
      </c>
      <c r="BX86" s="236">
        <f t="shared" si="142"/>
        <v>0</v>
      </c>
      <c r="BY86" s="236">
        <f t="shared" si="142"/>
        <v>0</v>
      </c>
      <c r="BZ86" s="236">
        <f t="shared" si="142"/>
        <v>0</v>
      </c>
      <c r="CA86" s="236">
        <f t="shared" si="142"/>
        <v>0</v>
      </c>
      <c r="CB86" s="236">
        <f t="shared" si="142"/>
        <v>0</v>
      </c>
      <c r="CC86" s="236">
        <f t="shared" si="142"/>
        <v>0</v>
      </c>
      <c r="CD86" s="185">
        <f t="shared" si="8"/>
        <v>0</v>
      </c>
      <c r="CE86" s="236">
        <f t="shared" ref="CE86:CF86" si="143">SUM(CE87:CE88)</f>
        <v>0</v>
      </c>
      <c r="CF86" s="236">
        <f t="shared" si="143"/>
        <v>0</v>
      </c>
      <c r="CG86" s="236">
        <f t="shared" si="142"/>
        <v>0</v>
      </c>
      <c r="CH86" s="236">
        <f t="shared" si="142"/>
        <v>0</v>
      </c>
      <c r="CI86" s="236">
        <f t="shared" si="142"/>
        <v>0</v>
      </c>
      <c r="CJ86" s="236">
        <f t="shared" si="142"/>
        <v>0</v>
      </c>
      <c r="CK86" s="236"/>
      <c r="CL86" s="114"/>
      <c r="CM86" s="114"/>
      <c r="CP86" s="7">
        <f t="shared" si="5"/>
        <v>0</v>
      </c>
      <c r="CS86" s="7">
        <v>0</v>
      </c>
      <c r="CY86" s="284"/>
      <c r="CZ86" s="7">
        <f t="shared" si="139"/>
        <v>0</v>
      </c>
      <c r="DA86" s="7">
        <f t="shared" si="9"/>
        <v>0</v>
      </c>
    </row>
    <row r="87" spans="1:123" ht="141.6" hidden="1" customHeight="1">
      <c r="A87" s="216"/>
      <c r="B87" s="217"/>
      <c r="C87" s="216"/>
      <c r="D87" s="216"/>
      <c r="E87" s="216"/>
      <c r="F87" s="216"/>
      <c r="G87" s="218"/>
      <c r="H87" s="218"/>
      <c r="I87" s="218"/>
      <c r="J87" s="218"/>
      <c r="K87" s="218"/>
      <c r="L87" s="218"/>
      <c r="M87" s="218"/>
      <c r="N87" s="218"/>
      <c r="O87" s="218"/>
      <c r="P87" s="218"/>
      <c r="Q87" s="218"/>
      <c r="R87" s="218"/>
      <c r="S87" s="218"/>
      <c r="T87" s="218"/>
      <c r="U87" s="218"/>
      <c r="V87" s="218"/>
      <c r="W87" s="218"/>
      <c r="X87" s="218"/>
      <c r="Y87" s="218"/>
      <c r="Z87" s="218"/>
      <c r="AA87" s="236"/>
      <c r="AB87" s="236"/>
      <c r="AC87" s="236"/>
      <c r="AD87" s="236"/>
      <c r="AE87" s="236"/>
      <c r="AF87" s="236"/>
      <c r="AG87" s="218"/>
      <c r="AH87" s="218"/>
      <c r="AI87" s="236"/>
      <c r="AJ87" s="236"/>
      <c r="AK87" s="236"/>
      <c r="AL87" s="236"/>
      <c r="AM87" s="218"/>
      <c r="AN87" s="236"/>
      <c r="AO87" s="100"/>
      <c r="AP87" s="100"/>
      <c r="AQ87" s="100"/>
      <c r="AR87" s="100"/>
      <c r="AS87" s="100"/>
      <c r="AT87" s="100"/>
      <c r="AU87" s="100"/>
      <c r="AV87" s="100"/>
      <c r="AW87" s="100"/>
      <c r="AX87" s="100"/>
      <c r="AY87" s="100"/>
      <c r="AZ87" s="100"/>
      <c r="BA87" s="100"/>
      <c r="BB87" s="100"/>
      <c r="BC87" s="100"/>
      <c r="BD87" s="100"/>
      <c r="BE87" s="100"/>
      <c r="BF87" s="100"/>
      <c r="BG87" s="100"/>
      <c r="BH87" s="100"/>
      <c r="BI87" s="100"/>
      <c r="BJ87" s="100"/>
      <c r="BK87" s="100"/>
      <c r="BL87" s="100"/>
      <c r="BM87" s="100"/>
      <c r="BN87" s="100"/>
      <c r="BO87" s="100"/>
      <c r="BP87" s="100"/>
      <c r="BQ87" s="100"/>
      <c r="BR87" s="100"/>
      <c r="BS87" s="100"/>
      <c r="BT87" s="100"/>
      <c r="BU87" s="100"/>
      <c r="BV87" s="100"/>
      <c r="BW87" s="100"/>
      <c r="BX87" s="100"/>
      <c r="BY87" s="100"/>
      <c r="BZ87" s="100"/>
      <c r="CA87" s="100"/>
      <c r="CB87" s="100"/>
      <c r="CC87" s="100"/>
      <c r="CD87" s="185"/>
      <c r="CE87" s="100"/>
      <c r="CF87" s="100"/>
      <c r="CG87" s="100"/>
      <c r="CH87" s="100"/>
      <c r="CI87" s="100"/>
      <c r="CJ87" s="100"/>
      <c r="CK87" s="100"/>
      <c r="CL87" s="216"/>
      <c r="CP87" s="7"/>
      <c r="CR87" s="13"/>
      <c r="CS87" s="7"/>
      <c r="CZ87" s="7"/>
      <c r="DA87" s="7"/>
    </row>
    <row r="88" spans="1:123" ht="134.65" hidden="1" customHeight="1">
      <c r="A88" s="216"/>
      <c r="B88" s="217"/>
      <c r="C88" s="216"/>
      <c r="D88" s="216"/>
      <c r="E88" s="216"/>
      <c r="F88" s="216"/>
      <c r="G88" s="218"/>
      <c r="H88" s="218"/>
      <c r="I88" s="218"/>
      <c r="J88" s="218"/>
      <c r="K88" s="218"/>
      <c r="L88" s="218"/>
      <c r="M88" s="218"/>
      <c r="N88" s="218"/>
      <c r="O88" s="218"/>
      <c r="P88" s="218"/>
      <c r="Q88" s="218"/>
      <c r="R88" s="218"/>
      <c r="S88" s="218"/>
      <c r="T88" s="218"/>
      <c r="U88" s="218"/>
      <c r="V88" s="218"/>
      <c r="W88" s="218"/>
      <c r="X88" s="218"/>
      <c r="Y88" s="218"/>
      <c r="Z88" s="218"/>
      <c r="AA88" s="218"/>
      <c r="AB88" s="218"/>
      <c r="AC88" s="218"/>
      <c r="AD88" s="218"/>
      <c r="AE88" s="218"/>
      <c r="AF88" s="218"/>
      <c r="AG88" s="218"/>
      <c r="AH88" s="218"/>
      <c r="AI88" s="218"/>
      <c r="AJ88" s="218"/>
      <c r="AK88" s="218"/>
      <c r="AL88" s="218"/>
      <c r="AM88" s="218"/>
      <c r="AN88" s="218"/>
      <c r="AO88" s="100"/>
      <c r="AP88" s="100"/>
      <c r="AQ88" s="100"/>
      <c r="AR88" s="100"/>
      <c r="AS88" s="100"/>
      <c r="AT88" s="100"/>
      <c r="AU88" s="100"/>
      <c r="AV88" s="100"/>
      <c r="AW88" s="100"/>
      <c r="AX88" s="100"/>
      <c r="AY88" s="100"/>
      <c r="AZ88" s="100"/>
      <c r="BA88" s="100"/>
      <c r="BB88" s="100"/>
      <c r="BC88" s="100"/>
      <c r="BD88" s="100"/>
      <c r="BE88" s="100"/>
      <c r="BF88" s="100"/>
      <c r="BG88" s="100"/>
      <c r="BH88" s="100"/>
      <c r="BI88" s="100"/>
      <c r="BJ88" s="100"/>
      <c r="BK88" s="100"/>
      <c r="BL88" s="100"/>
      <c r="BM88" s="100"/>
      <c r="BN88" s="100"/>
      <c r="BO88" s="100"/>
      <c r="BP88" s="100"/>
      <c r="BQ88" s="100"/>
      <c r="BR88" s="100"/>
      <c r="BS88" s="100"/>
      <c r="BT88" s="100"/>
      <c r="BU88" s="100"/>
      <c r="BV88" s="100"/>
      <c r="BW88" s="100"/>
      <c r="BX88" s="100"/>
      <c r="BY88" s="100"/>
      <c r="BZ88" s="100"/>
      <c r="CA88" s="100"/>
      <c r="CB88" s="100"/>
      <c r="CC88" s="100"/>
      <c r="CD88" s="185"/>
      <c r="CE88" s="100"/>
      <c r="CF88" s="100"/>
      <c r="CG88" s="100"/>
      <c r="CH88" s="100"/>
      <c r="CI88" s="100"/>
      <c r="CJ88" s="100"/>
      <c r="CK88" s="100"/>
      <c r="CL88" s="216"/>
      <c r="CM88" s="216"/>
      <c r="CP88" s="7"/>
      <c r="CS88" s="7"/>
      <c r="CZ88" s="7"/>
      <c r="DA88" s="7"/>
    </row>
    <row r="89" spans="1:123" s="20" customFormat="1" ht="49.9" customHeight="1">
      <c r="A89" s="114" t="s">
        <v>125</v>
      </c>
      <c r="B89" s="214" t="s">
        <v>126</v>
      </c>
      <c r="C89" s="114"/>
      <c r="D89" s="213">
        <f>D90+D95+D99</f>
        <v>1</v>
      </c>
      <c r="E89" s="213"/>
      <c r="F89" s="114"/>
      <c r="G89" s="236">
        <f>G90+G95+G99</f>
        <v>175803</v>
      </c>
      <c r="H89" s="236">
        <f t="shared" ref="H89:BS89" si="144">H90+H95+H99</f>
        <v>20647</v>
      </c>
      <c r="I89" s="236">
        <f t="shared" si="144"/>
        <v>0</v>
      </c>
      <c r="J89" s="236">
        <f t="shared" si="144"/>
        <v>0</v>
      </c>
      <c r="K89" s="236">
        <f t="shared" si="144"/>
        <v>0</v>
      </c>
      <c r="L89" s="236">
        <f t="shared" si="144"/>
        <v>0</v>
      </c>
      <c r="M89" s="236">
        <f t="shared" si="144"/>
        <v>0</v>
      </c>
      <c r="N89" s="236">
        <f t="shared" si="144"/>
        <v>0</v>
      </c>
      <c r="O89" s="236">
        <f t="shared" si="144"/>
        <v>0</v>
      </c>
      <c r="P89" s="236">
        <f t="shared" si="144"/>
        <v>0</v>
      </c>
      <c r="Q89" s="236">
        <f t="shared" si="144"/>
        <v>0</v>
      </c>
      <c r="R89" s="236">
        <f t="shared" si="144"/>
        <v>0</v>
      </c>
      <c r="S89" s="236">
        <f t="shared" si="144"/>
        <v>0</v>
      </c>
      <c r="T89" s="236">
        <f t="shared" si="144"/>
        <v>0</v>
      </c>
      <c r="U89" s="236">
        <f t="shared" si="144"/>
        <v>101261</v>
      </c>
      <c r="V89" s="236">
        <f t="shared" si="144"/>
        <v>15490</v>
      </c>
      <c r="W89" s="236">
        <f t="shared" si="144"/>
        <v>0</v>
      </c>
      <c r="X89" s="236">
        <f t="shared" si="144"/>
        <v>0</v>
      </c>
      <c r="Y89" s="236">
        <f t="shared" si="144"/>
        <v>0</v>
      </c>
      <c r="Z89" s="236">
        <f t="shared" si="144"/>
        <v>0</v>
      </c>
      <c r="AA89" s="236">
        <f t="shared" si="144"/>
        <v>0</v>
      </c>
      <c r="AB89" s="236">
        <f t="shared" si="144"/>
        <v>0</v>
      </c>
      <c r="AC89" s="236">
        <f t="shared" si="144"/>
        <v>0</v>
      </c>
      <c r="AD89" s="236">
        <f t="shared" si="144"/>
        <v>0</v>
      </c>
      <c r="AE89" s="236">
        <f t="shared" si="144"/>
        <v>0</v>
      </c>
      <c r="AF89" s="236">
        <f t="shared" si="144"/>
        <v>0</v>
      </c>
      <c r="AG89" s="236">
        <f t="shared" si="144"/>
        <v>0</v>
      </c>
      <c r="AH89" s="236">
        <f t="shared" si="144"/>
        <v>0</v>
      </c>
      <c r="AI89" s="236">
        <f t="shared" si="144"/>
        <v>0</v>
      </c>
      <c r="AJ89" s="236">
        <f t="shared" si="144"/>
        <v>0</v>
      </c>
      <c r="AK89" s="236">
        <f t="shared" si="144"/>
        <v>0</v>
      </c>
      <c r="AL89" s="236">
        <f t="shared" si="144"/>
        <v>0</v>
      </c>
      <c r="AM89" s="236">
        <f t="shared" si="144"/>
        <v>0</v>
      </c>
      <c r="AN89" s="236">
        <f t="shared" si="144"/>
        <v>0</v>
      </c>
      <c r="AO89" s="236">
        <f t="shared" si="144"/>
        <v>42000</v>
      </c>
      <c r="AP89" s="236">
        <f t="shared" si="144"/>
        <v>6000</v>
      </c>
      <c r="AQ89" s="236">
        <f t="shared" si="144"/>
        <v>0</v>
      </c>
      <c r="AR89" s="236">
        <f t="shared" si="144"/>
        <v>0</v>
      </c>
      <c r="AS89" s="236">
        <f t="shared" si="144"/>
        <v>42000</v>
      </c>
      <c r="AT89" s="236">
        <f t="shared" si="144"/>
        <v>6000</v>
      </c>
      <c r="AU89" s="236">
        <f t="shared" si="144"/>
        <v>0</v>
      </c>
      <c r="AV89" s="236">
        <f t="shared" si="144"/>
        <v>0</v>
      </c>
      <c r="AW89" s="236">
        <f t="shared" si="144"/>
        <v>1000</v>
      </c>
      <c r="AX89" s="236">
        <f t="shared" si="144"/>
        <v>1000</v>
      </c>
      <c r="AY89" s="236">
        <f t="shared" si="144"/>
        <v>0</v>
      </c>
      <c r="AZ89" s="236">
        <f t="shared" si="144"/>
        <v>0</v>
      </c>
      <c r="BA89" s="236">
        <f t="shared" si="144"/>
        <v>1553</v>
      </c>
      <c r="BB89" s="236">
        <f t="shared" si="144"/>
        <v>1553</v>
      </c>
      <c r="BC89" s="236">
        <f t="shared" si="144"/>
        <v>0</v>
      </c>
      <c r="BD89" s="236">
        <f t="shared" si="144"/>
        <v>0</v>
      </c>
      <c r="BE89" s="236">
        <f t="shared" si="144"/>
        <v>2553</v>
      </c>
      <c r="BF89" s="236">
        <f t="shared" si="144"/>
        <v>2553</v>
      </c>
      <c r="BG89" s="236">
        <f t="shared" si="144"/>
        <v>0</v>
      </c>
      <c r="BH89" s="236">
        <f t="shared" si="144"/>
        <v>0</v>
      </c>
      <c r="BI89" s="236">
        <f t="shared" si="144"/>
        <v>0</v>
      </c>
      <c r="BJ89" s="236">
        <f t="shared" si="144"/>
        <v>0</v>
      </c>
      <c r="BK89" s="236">
        <f t="shared" si="144"/>
        <v>0</v>
      </c>
      <c r="BL89" s="236">
        <f t="shared" si="144"/>
        <v>0</v>
      </c>
      <c r="BM89" s="236">
        <f t="shared" si="144"/>
        <v>0</v>
      </c>
      <c r="BN89" s="236">
        <f t="shared" si="144"/>
        <v>0</v>
      </c>
      <c r="BO89" s="236">
        <f t="shared" si="144"/>
        <v>0</v>
      </c>
      <c r="BP89" s="236">
        <f t="shared" si="144"/>
        <v>337</v>
      </c>
      <c r="BQ89" s="236">
        <f t="shared" si="144"/>
        <v>337</v>
      </c>
      <c r="BR89" s="236">
        <f t="shared" si="144"/>
        <v>337</v>
      </c>
      <c r="BS89" s="236">
        <f t="shared" si="144"/>
        <v>0</v>
      </c>
      <c r="BT89" s="236">
        <f t="shared" ref="BT89:CJ89" si="145">BT90+BT95+BT99</f>
        <v>0</v>
      </c>
      <c r="BU89" s="236">
        <f t="shared" si="145"/>
        <v>0</v>
      </c>
      <c r="BV89" s="236">
        <f t="shared" si="145"/>
        <v>0</v>
      </c>
      <c r="BW89" s="236">
        <f t="shared" si="145"/>
        <v>0</v>
      </c>
      <c r="BX89" s="236">
        <f t="shared" si="145"/>
        <v>337</v>
      </c>
      <c r="BY89" s="236">
        <f t="shared" si="145"/>
        <v>337</v>
      </c>
      <c r="BZ89" s="236">
        <f t="shared" si="145"/>
        <v>2890</v>
      </c>
      <c r="CA89" s="236">
        <f t="shared" si="145"/>
        <v>2890</v>
      </c>
      <c r="CB89" s="236">
        <f t="shared" si="145"/>
        <v>0</v>
      </c>
      <c r="CC89" s="236">
        <f t="shared" si="145"/>
        <v>0</v>
      </c>
      <c r="CD89" s="236">
        <f t="shared" si="145"/>
        <v>3110</v>
      </c>
      <c r="CE89" s="236">
        <f t="shared" si="145"/>
        <v>0</v>
      </c>
      <c r="CF89" s="236">
        <f t="shared" si="145"/>
        <v>3110</v>
      </c>
      <c r="CG89" s="236">
        <f t="shared" si="145"/>
        <v>0</v>
      </c>
      <c r="CH89" s="236">
        <f t="shared" si="145"/>
        <v>0</v>
      </c>
      <c r="CI89" s="236">
        <f t="shared" si="145"/>
        <v>0</v>
      </c>
      <c r="CJ89" s="236">
        <f t="shared" si="145"/>
        <v>0</v>
      </c>
      <c r="CK89" s="236"/>
      <c r="CL89" s="114"/>
      <c r="CM89" s="114" t="e">
        <f>#REF!+CM95</f>
        <v>#REF!</v>
      </c>
      <c r="CP89" s="7">
        <f t="shared" si="5"/>
        <v>74542</v>
      </c>
      <c r="CS89" s="7">
        <v>0</v>
      </c>
      <c r="CY89" s="284"/>
      <c r="CZ89" s="7">
        <f t="shared" si="139"/>
        <v>0</v>
      </c>
      <c r="DA89" s="7">
        <f t="shared" si="9"/>
        <v>0</v>
      </c>
    </row>
    <row r="90" spans="1:123" s="20" customFormat="1" ht="48.4" customHeight="1">
      <c r="A90" s="215" t="s">
        <v>37</v>
      </c>
      <c r="B90" s="214" t="s">
        <v>524</v>
      </c>
      <c r="C90" s="114"/>
      <c r="D90" s="213">
        <f>A94</f>
        <v>1</v>
      </c>
      <c r="E90" s="213"/>
      <c r="F90" s="114"/>
      <c r="G90" s="236">
        <f>SUM(G91:G94)</f>
        <v>175803</v>
      </c>
      <c r="H90" s="236">
        <f t="shared" ref="H90:BS90" si="146">SUM(H91:H94)</f>
        <v>20647</v>
      </c>
      <c r="I90" s="236">
        <f t="shared" si="146"/>
        <v>0</v>
      </c>
      <c r="J90" s="236">
        <f t="shared" si="146"/>
        <v>0</v>
      </c>
      <c r="K90" s="236">
        <f t="shared" si="146"/>
        <v>0</v>
      </c>
      <c r="L90" s="236">
        <f t="shared" si="146"/>
        <v>0</v>
      </c>
      <c r="M90" s="236">
        <f t="shared" si="146"/>
        <v>0</v>
      </c>
      <c r="N90" s="236">
        <f t="shared" si="146"/>
        <v>0</v>
      </c>
      <c r="O90" s="236">
        <f t="shared" si="146"/>
        <v>0</v>
      </c>
      <c r="P90" s="236">
        <f t="shared" si="146"/>
        <v>0</v>
      </c>
      <c r="Q90" s="236">
        <f t="shared" si="146"/>
        <v>0</v>
      </c>
      <c r="R90" s="236">
        <f t="shared" si="146"/>
        <v>0</v>
      </c>
      <c r="S90" s="236">
        <f t="shared" si="146"/>
        <v>0</v>
      </c>
      <c r="T90" s="236">
        <f t="shared" si="146"/>
        <v>0</v>
      </c>
      <c r="U90" s="236">
        <f t="shared" si="146"/>
        <v>101261</v>
      </c>
      <c r="V90" s="236">
        <f t="shared" si="146"/>
        <v>15490</v>
      </c>
      <c r="W90" s="236">
        <f t="shared" si="146"/>
        <v>0</v>
      </c>
      <c r="X90" s="236">
        <f t="shared" si="146"/>
        <v>0</v>
      </c>
      <c r="Y90" s="236">
        <f t="shared" si="146"/>
        <v>0</v>
      </c>
      <c r="Z90" s="236">
        <f t="shared" si="146"/>
        <v>0</v>
      </c>
      <c r="AA90" s="236">
        <f t="shared" si="146"/>
        <v>0</v>
      </c>
      <c r="AB90" s="236">
        <f t="shared" si="146"/>
        <v>0</v>
      </c>
      <c r="AC90" s="236">
        <f t="shared" si="146"/>
        <v>0</v>
      </c>
      <c r="AD90" s="236">
        <f t="shared" si="146"/>
        <v>0</v>
      </c>
      <c r="AE90" s="236">
        <f t="shared" si="146"/>
        <v>0</v>
      </c>
      <c r="AF90" s="236">
        <f t="shared" si="146"/>
        <v>0</v>
      </c>
      <c r="AG90" s="236">
        <f t="shared" si="146"/>
        <v>0</v>
      </c>
      <c r="AH90" s="236">
        <f t="shared" si="146"/>
        <v>0</v>
      </c>
      <c r="AI90" s="236">
        <f t="shared" si="146"/>
        <v>0</v>
      </c>
      <c r="AJ90" s="236">
        <f t="shared" si="146"/>
        <v>0</v>
      </c>
      <c r="AK90" s="236">
        <f t="shared" si="146"/>
        <v>0</v>
      </c>
      <c r="AL90" s="236">
        <f t="shared" si="146"/>
        <v>0</v>
      </c>
      <c r="AM90" s="236">
        <f t="shared" si="146"/>
        <v>0</v>
      </c>
      <c r="AN90" s="236">
        <f t="shared" si="146"/>
        <v>0</v>
      </c>
      <c r="AO90" s="236">
        <f t="shared" si="146"/>
        <v>42000</v>
      </c>
      <c r="AP90" s="236">
        <f t="shared" si="146"/>
        <v>6000</v>
      </c>
      <c r="AQ90" s="236">
        <f t="shared" si="146"/>
        <v>0</v>
      </c>
      <c r="AR90" s="236">
        <f t="shared" si="146"/>
        <v>0</v>
      </c>
      <c r="AS90" s="236">
        <f t="shared" si="146"/>
        <v>42000</v>
      </c>
      <c r="AT90" s="236">
        <f t="shared" si="146"/>
        <v>6000</v>
      </c>
      <c r="AU90" s="236">
        <f t="shared" si="146"/>
        <v>0</v>
      </c>
      <c r="AV90" s="236">
        <f t="shared" si="146"/>
        <v>0</v>
      </c>
      <c r="AW90" s="236">
        <f t="shared" si="146"/>
        <v>1000</v>
      </c>
      <c r="AX90" s="236">
        <f t="shared" si="146"/>
        <v>1000</v>
      </c>
      <c r="AY90" s="236">
        <f t="shared" si="146"/>
        <v>0</v>
      </c>
      <c r="AZ90" s="236">
        <f t="shared" si="146"/>
        <v>0</v>
      </c>
      <c r="BA90" s="236">
        <f t="shared" si="146"/>
        <v>1553</v>
      </c>
      <c r="BB90" s="236">
        <f t="shared" si="146"/>
        <v>1553</v>
      </c>
      <c r="BC90" s="236">
        <f t="shared" si="146"/>
        <v>0</v>
      </c>
      <c r="BD90" s="236">
        <f t="shared" si="146"/>
        <v>0</v>
      </c>
      <c r="BE90" s="236">
        <f t="shared" si="146"/>
        <v>2553</v>
      </c>
      <c r="BF90" s="236">
        <f t="shared" si="146"/>
        <v>2553</v>
      </c>
      <c r="BG90" s="236">
        <f t="shared" si="146"/>
        <v>0</v>
      </c>
      <c r="BH90" s="236">
        <f t="shared" si="146"/>
        <v>0</v>
      </c>
      <c r="BI90" s="236">
        <f t="shared" si="146"/>
        <v>0</v>
      </c>
      <c r="BJ90" s="236">
        <f t="shared" si="146"/>
        <v>0</v>
      </c>
      <c r="BK90" s="236">
        <f t="shared" si="146"/>
        <v>0</v>
      </c>
      <c r="BL90" s="236">
        <f t="shared" si="146"/>
        <v>0</v>
      </c>
      <c r="BM90" s="236">
        <f t="shared" si="146"/>
        <v>0</v>
      </c>
      <c r="BN90" s="236">
        <f t="shared" si="146"/>
        <v>0</v>
      </c>
      <c r="BO90" s="236">
        <f t="shared" si="146"/>
        <v>0</v>
      </c>
      <c r="BP90" s="236">
        <f t="shared" si="146"/>
        <v>337</v>
      </c>
      <c r="BQ90" s="236">
        <f t="shared" si="146"/>
        <v>337</v>
      </c>
      <c r="BR90" s="236">
        <f t="shared" si="146"/>
        <v>337</v>
      </c>
      <c r="BS90" s="236">
        <f t="shared" si="146"/>
        <v>0</v>
      </c>
      <c r="BT90" s="236">
        <f t="shared" ref="BT90:CJ90" si="147">SUM(BT91:BT94)</f>
        <v>0</v>
      </c>
      <c r="BU90" s="236">
        <f t="shared" si="147"/>
        <v>0</v>
      </c>
      <c r="BV90" s="236">
        <f t="shared" si="147"/>
        <v>0</v>
      </c>
      <c r="BW90" s="236">
        <f t="shared" si="147"/>
        <v>0</v>
      </c>
      <c r="BX90" s="236">
        <f t="shared" si="147"/>
        <v>337</v>
      </c>
      <c r="BY90" s="236">
        <f t="shared" si="147"/>
        <v>337</v>
      </c>
      <c r="BZ90" s="236">
        <f t="shared" si="147"/>
        <v>2890</v>
      </c>
      <c r="CA90" s="236">
        <f t="shared" si="147"/>
        <v>2890</v>
      </c>
      <c r="CB90" s="236">
        <f t="shared" si="147"/>
        <v>0</v>
      </c>
      <c r="CC90" s="236">
        <f t="shared" si="147"/>
        <v>0</v>
      </c>
      <c r="CD90" s="236">
        <f t="shared" si="147"/>
        <v>3110</v>
      </c>
      <c r="CE90" s="236">
        <f t="shared" si="147"/>
        <v>0</v>
      </c>
      <c r="CF90" s="236">
        <f t="shared" si="147"/>
        <v>3110</v>
      </c>
      <c r="CG90" s="236">
        <f t="shared" si="147"/>
        <v>0</v>
      </c>
      <c r="CH90" s="236">
        <f t="shared" si="147"/>
        <v>0</v>
      </c>
      <c r="CI90" s="236">
        <f t="shared" si="147"/>
        <v>0</v>
      </c>
      <c r="CJ90" s="236">
        <f t="shared" si="147"/>
        <v>0</v>
      </c>
      <c r="CK90" s="236"/>
      <c r="CL90" s="114"/>
      <c r="CM90" s="114"/>
      <c r="CP90" s="7">
        <f t="shared" si="5"/>
        <v>74542</v>
      </c>
      <c r="CS90" s="7">
        <v>0</v>
      </c>
      <c r="CY90" s="284"/>
      <c r="CZ90" s="7">
        <f t="shared" si="139"/>
        <v>0</v>
      </c>
      <c r="DA90" s="7">
        <f t="shared" si="9"/>
        <v>0</v>
      </c>
    </row>
    <row r="91" spans="1:123" s="290" customFormat="1" ht="19.5" hidden="1">
      <c r="A91" s="216"/>
      <c r="B91" s="217"/>
      <c r="C91" s="216"/>
      <c r="D91" s="216"/>
      <c r="E91" s="216"/>
      <c r="F91" s="216"/>
      <c r="G91" s="218"/>
      <c r="H91" s="218"/>
      <c r="I91" s="218"/>
      <c r="J91" s="218"/>
      <c r="K91" s="218"/>
      <c r="L91" s="218"/>
      <c r="M91" s="218"/>
      <c r="N91" s="218"/>
      <c r="O91" s="218"/>
      <c r="P91" s="218"/>
      <c r="Q91" s="218"/>
      <c r="R91" s="218"/>
      <c r="S91" s="218"/>
      <c r="T91" s="218"/>
      <c r="U91" s="270"/>
      <c r="V91" s="270"/>
      <c r="W91" s="270"/>
      <c r="X91" s="270"/>
      <c r="Y91" s="270"/>
      <c r="Z91" s="270"/>
      <c r="AA91" s="270"/>
      <c r="AB91" s="270"/>
      <c r="AC91" s="270"/>
      <c r="AD91" s="267"/>
      <c r="AE91" s="270"/>
      <c r="AF91" s="270"/>
      <c r="AG91" s="270"/>
      <c r="AH91" s="270"/>
      <c r="AI91" s="270"/>
      <c r="AJ91" s="270"/>
      <c r="AK91" s="270"/>
      <c r="AL91" s="270"/>
      <c r="AM91" s="270"/>
      <c r="AN91" s="270"/>
      <c r="AO91" s="100"/>
      <c r="AP91" s="100"/>
      <c r="AQ91" s="100"/>
      <c r="AR91" s="100"/>
      <c r="AS91" s="100"/>
      <c r="AT91" s="100"/>
      <c r="AU91" s="100"/>
      <c r="AV91" s="100"/>
      <c r="AW91" s="100"/>
      <c r="AX91" s="100"/>
      <c r="AY91" s="100"/>
      <c r="AZ91" s="100"/>
      <c r="BA91" s="100"/>
      <c r="BB91" s="100"/>
      <c r="BC91" s="100"/>
      <c r="BD91" s="100"/>
      <c r="BE91" s="100"/>
      <c r="BF91" s="100"/>
      <c r="BG91" s="100"/>
      <c r="BH91" s="100"/>
      <c r="BI91" s="100"/>
      <c r="BJ91" s="100"/>
      <c r="BK91" s="100"/>
      <c r="BL91" s="100"/>
      <c r="BM91" s="100"/>
      <c r="BN91" s="100"/>
      <c r="BO91" s="100"/>
      <c r="BP91" s="100"/>
      <c r="BQ91" s="100"/>
      <c r="BR91" s="100"/>
      <c r="BS91" s="100"/>
      <c r="BT91" s="100"/>
      <c r="BU91" s="100"/>
      <c r="BV91" s="100"/>
      <c r="BW91" s="100"/>
      <c r="BX91" s="100"/>
      <c r="BY91" s="100"/>
      <c r="BZ91" s="100"/>
      <c r="CA91" s="100"/>
      <c r="CB91" s="100"/>
      <c r="CC91" s="100"/>
      <c r="CD91" s="185"/>
      <c r="CE91" s="100"/>
      <c r="CF91" s="100"/>
      <c r="CG91" s="100"/>
      <c r="CH91" s="100"/>
      <c r="CI91" s="100"/>
      <c r="CJ91" s="100"/>
      <c r="CK91" s="271"/>
      <c r="CL91" s="191"/>
      <c r="CM91" s="242"/>
      <c r="CP91" s="7"/>
      <c r="CS91" s="7"/>
      <c r="CY91" s="293"/>
      <c r="CZ91" s="7"/>
      <c r="DA91" s="7"/>
    </row>
    <row r="92" spans="1:123" ht="182.1" hidden="1" customHeight="1">
      <c r="A92" s="216"/>
      <c r="B92" s="217"/>
      <c r="C92" s="216"/>
      <c r="D92" s="216"/>
      <c r="E92" s="216"/>
      <c r="F92" s="216"/>
      <c r="G92" s="218"/>
      <c r="H92" s="218"/>
      <c r="I92" s="218"/>
      <c r="J92" s="218"/>
      <c r="K92" s="218"/>
      <c r="L92" s="218"/>
      <c r="M92" s="218"/>
      <c r="N92" s="218"/>
      <c r="O92" s="218"/>
      <c r="P92" s="218"/>
      <c r="Q92" s="218"/>
      <c r="R92" s="218"/>
      <c r="S92" s="218"/>
      <c r="T92" s="218"/>
      <c r="U92" s="218"/>
      <c r="V92" s="218"/>
      <c r="W92" s="218"/>
      <c r="X92" s="218"/>
      <c r="Y92" s="218"/>
      <c r="Z92" s="218"/>
      <c r="AA92" s="218"/>
      <c r="AB92" s="218"/>
      <c r="AC92" s="218"/>
      <c r="AD92" s="267"/>
      <c r="AE92" s="218"/>
      <c r="AF92" s="218"/>
      <c r="AG92" s="218"/>
      <c r="AH92" s="218"/>
      <c r="AI92" s="218"/>
      <c r="AJ92" s="218"/>
      <c r="AK92" s="218"/>
      <c r="AL92" s="218"/>
      <c r="AM92" s="218"/>
      <c r="AN92" s="218"/>
      <c r="AO92" s="100"/>
      <c r="AP92" s="100"/>
      <c r="AQ92" s="100"/>
      <c r="AR92" s="100"/>
      <c r="AS92" s="100"/>
      <c r="AT92" s="100"/>
      <c r="AU92" s="100"/>
      <c r="AV92" s="100"/>
      <c r="AW92" s="100"/>
      <c r="AX92" s="100"/>
      <c r="AY92" s="100"/>
      <c r="AZ92" s="100"/>
      <c r="BA92" s="100"/>
      <c r="BB92" s="100"/>
      <c r="BC92" s="100"/>
      <c r="BD92" s="100"/>
      <c r="BE92" s="100"/>
      <c r="BF92" s="100"/>
      <c r="BG92" s="100"/>
      <c r="BH92" s="100"/>
      <c r="BI92" s="100"/>
      <c r="BJ92" s="100"/>
      <c r="BK92" s="100"/>
      <c r="BL92" s="100"/>
      <c r="BM92" s="100"/>
      <c r="BN92" s="100"/>
      <c r="BO92" s="100"/>
      <c r="BP92" s="100"/>
      <c r="BQ92" s="100"/>
      <c r="BR92" s="100"/>
      <c r="BS92" s="100"/>
      <c r="BT92" s="100"/>
      <c r="BU92" s="100"/>
      <c r="BV92" s="100"/>
      <c r="BW92" s="100"/>
      <c r="BX92" s="100"/>
      <c r="BY92" s="100"/>
      <c r="BZ92" s="100"/>
      <c r="CA92" s="100"/>
      <c r="CB92" s="100"/>
      <c r="CC92" s="100"/>
      <c r="CD92" s="185"/>
      <c r="CE92" s="100"/>
      <c r="CF92" s="100"/>
      <c r="CG92" s="100"/>
      <c r="CH92" s="100"/>
      <c r="CI92" s="100"/>
      <c r="CJ92" s="100"/>
      <c r="CK92" s="100"/>
      <c r="CL92" s="216"/>
      <c r="CM92" s="216"/>
      <c r="CP92" s="7"/>
      <c r="CS92" s="7"/>
      <c r="CZ92" s="7"/>
      <c r="DA92" s="7"/>
    </row>
    <row r="93" spans="1:123" s="290" customFormat="1" ht="162" hidden="1" customHeight="1">
      <c r="A93" s="216"/>
      <c r="B93" s="217"/>
      <c r="C93" s="216"/>
      <c r="D93" s="216"/>
      <c r="E93" s="216"/>
      <c r="F93" s="216"/>
      <c r="G93" s="100"/>
      <c r="H93" s="100"/>
      <c r="I93" s="100"/>
      <c r="J93" s="100"/>
      <c r="K93" s="100"/>
      <c r="L93" s="100"/>
      <c r="M93" s="100"/>
      <c r="N93" s="100"/>
      <c r="O93" s="100"/>
      <c r="P93" s="100"/>
      <c r="Q93" s="100"/>
      <c r="R93" s="100"/>
      <c r="S93" s="100"/>
      <c r="T93" s="100"/>
      <c r="U93" s="100"/>
      <c r="V93" s="100"/>
      <c r="W93" s="100"/>
      <c r="X93" s="100"/>
      <c r="Y93" s="100"/>
      <c r="Z93" s="100"/>
      <c r="AA93" s="100"/>
      <c r="AB93" s="100"/>
      <c r="AC93" s="100"/>
      <c r="AD93" s="100"/>
      <c r="AE93" s="100"/>
      <c r="AF93" s="100"/>
      <c r="AG93" s="100"/>
      <c r="AH93" s="100"/>
      <c r="AI93" s="100"/>
      <c r="AJ93" s="100"/>
      <c r="AK93" s="100"/>
      <c r="AL93" s="100"/>
      <c r="AM93" s="100"/>
      <c r="AN93" s="100"/>
      <c r="AO93" s="100"/>
      <c r="AP93" s="100"/>
      <c r="AQ93" s="100"/>
      <c r="AR93" s="100"/>
      <c r="AS93" s="100"/>
      <c r="AT93" s="100"/>
      <c r="AU93" s="100"/>
      <c r="AV93" s="100"/>
      <c r="AW93" s="100"/>
      <c r="AX93" s="100"/>
      <c r="AY93" s="100"/>
      <c r="AZ93" s="100"/>
      <c r="BA93" s="100"/>
      <c r="BB93" s="100"/>
      <c r="BC93" s="100"/>
      <c r="BD93" s="100"/>
      <c r="BE93" s="100"/>
      <c r="BF93" s="100"/>
      <c r="BG93" s="100"/>
      <c r="BH93" s="100"/>
      <c r="BI93" s="100"/>
      <c r="BJ93" s="100"/>
      <c r="BK93" s="100"/>
      <c r="BL93" s="100"/>
      <c r="BM93" s="100"/>
      <c r="BN93" s="100"/>
      <c r="BO93" s="100"/>
      <c r="BP93" s="100"/>
      <c r="BQ93" s="100"/>
      <c r="BR93" s="100"/>
      <c r="BS93" s="100"/>
      <c r="BT93" s="100"/>
      <c r="BU93" s="100"/>
      <c r="BV93" s="100"/>
      <c r="BW93" s="100"/>
      <c r="BX93" s="100"/>
      <c r="BY93" s="100"/>
      <c r="BZ93" s="100"/>
      <c r="CA93" s="100"/>
      <c r="CB93" s="100"/>
      <c r="CC93" s="100"/>
      <c r="CD93" s="185"/>
      <c r="CE93" s="100"/>
      <c r="CF93" s="100"/>
      <c r="CG93" s="100"/>
      <c r="CH93" s="100"/>
      <c r="CI93" s="100"/>
      <c r="CJ93" s="100"/>
      <c r="CK93" s="100"/>
      <c r="CL93" s="191"/>
      <c r="CM93" s="242"/>
      <c r="CP93" s="7"/>
      <c r="CS93" s="7"/>
      <c r="CY93" s="293"/>
      <c r="CZ93" s="7"/>
      <c r="DA93" s="7"/>
    </row>
    <row r="94" spans="1:123" s="290" customFormat="1" ht="119.25" customHeight="1">
      <c r="A94" s="216">
        <v>1</v>
      </c>
      <c r="B94" s="217" t="s">
        <v>645</v>
      </c>
      <c r="C94" s="216" t="s">
        <v>39</v>
      </c>
      <c r="D94" s="216"/>
      <c r="E94" s="216" t="s">
        <v>646</v>
      </c>
      <c r="F94" s="216" t="s">
        <v>647</v>
      </c>
      <c r="G94" s="100">
        <v>175803</v>
      </c>
      <c r="H94" s="100">
        <v>20647</v>
      </c>
      <c r="I94" s="100"/>
      <c r="J94" s="100"/>
      <c r="K94" s="100"/>
      <c r="L94" s="100"/>
      <c r="M94" s="100"/>
      <c r="N94" s="100"/>
      <c r="O94" s="100"/>
      <c r="P94" s="100"/>
      <c r="Q94" s="100"/>
      <c r="R94" s="100"/>
      <c r="S94" s="100"/>
      <c r="T94" s="100"/>
      <c r="U94" s="100">
        <v>101261</v>
      </c>
      <c r="V94" s="100">
        <v>15490</v>
      </c>
      <c r="W94" s="100"/>
      <c r="X94" s="100"/>
      <c r="Y94" s="100"/>
      <c r="Z94" s="100"/>
      <c r="AA94" s="100"/>
      <c r="AB94" s="100"/>
      <c r="AC94" s="100"/>
      <c r="AD94" s="100"/>
      <c r="AE94" s="100"/>
      <c r="AF94" s="100"/>
      <c r="AG94" s="100"/>
      <c r="AH94" s="100"/>
      <c r="AI94" s="100"/>
      <c r="AJ94" s="100"/>
      <c r="AK94" s="100"/>
      <c r="AL94" s="100"/>
      <c r="AM94" s="100"/>
      <c r="AN94" s="100"/>
      <c r="AO94" s="100">
        <v>42000</v>
      </c>
      <c r="AP94" s="100">
        <v>6000</v>
      </c>
      <c r="AQ94" s="100"/>
      <c r="AR94" s="100"/>
      <c r="AS94" s="100">
        <v>42000</v>
      </c>
      <c r="AT94" s="100">
        <v>6000</v>
      </c>
      <c r="AU94" s="100"/>
      <c r="AV94" s="100"/>
      <c r="AW94" s="100">
        <f>AX94</f>
        <v>1000</v>
      </c>
      <c r="AX94" s="100">
        <v>1000</v>
      </c>
      <c r="AY94" s="100"/>
      <c r="AZ94" s="100"/>
      <c r="BA94" s="100">
        <f>BB94</f>
        <v>1553</v>
      </c>
      <c r="BB94" s="100">
        <v>1553</v>
      </c>
      <c r="BC94" s="100"/>
      <c r="BD94" s="100"/>
      <c r="BE94" s="100">
        <f t="shared" ref="BE94:BH94" si="148">AW94+BA94</f>
        <v>2553</v>
      </c>
      <c r="BF94" s="100">
        <f t="shared" si="148"/>
        <v>2553</v>
      </c>
      <c r="BG94" s="100">
        <f t="shared" si="148"/>
        <v>0</v>
      </c>
      <c r="BH94" s="100">
        <f t="shared" si="148"/>
        <v>0</v>
      </c>
      <c r="BI94" s="100"/>
      <c r="BJ94" s="100"/>
      <c r="BK94" s="100"/>
      <c r="BL94" s="100"/>
      <c r="BM94" s="100"/>
      <c r="BN94" s="100"/>
      <c r="BO94" s="100"/>
      <c r="BP94" s="100">
        <v>337</v>
      </c>
      <c r="BQ94" s="100">
        <f t="shared" ref="BQ94" si="149">BJ94-BO94+BP94</f>
        <v>337</v>
      </c>
      <c r="BR94" s="100">
        <f t="shared" ref="BR94" si="150">BK94-BO94+BP94</f>
        <v>337</v>
      </c>
      <c r="BS94" s="100"/>
      <c r="BT94" s="100"/>
      <c r="BU94" s="100"/>
      <c r="BV94" s="100"/>
      <c r="BW94" s="100"/>
      <c r="BX94" s="100">
        <f t="shared" ref="BX94:BY94" si="151">BQ94</f>
        <v>337</v>
      </c>
      <c r="BY94" s="100">
        <f t="shared" si="151"/>
        <v>337</v>
      </c>
      <c r="BZ94" s="100">
        <f>CA94</f>
        <v>2890</v>
      </c>
      <c r="CA94" s="100">
        <f t="shared" ref="CA94:CC94" si="152">BF94+BR94</f>
        <v>2890</v>
      </c>
      <c r="CB94" s="100">
        <f t="shared" si="152"/>
        <v>0</v>
      </c>
      <c r="CC94" s="100">
        <f t="shared" si="152"/>
        <v>0</v>
      </c>
      <c r="CD94" s="185">
        <f>AT94-BZ94</f>
        <v>3110</v>
      </c>
      <c r="CE94" s="100"/>
      <c r="CF94" s="100">
        <f>AT94-CA94</f>
        <v>3110</v>
      </c>
      <c r="CG94" s="100"/>
      <c r="CH94" s="100"/>
      <c r="CI94" s="100"/>
      <c r="CJ94" s="100"/>
      <c r="CK94" s="100"/>
      <c r="CL94" s="191" t="s">
        <v>688</v>
      </c>
      <c r="CM94" s="242"/>
      <c r="CP94" s="7"/>
      <c r="CS94" s="7"/>
      <c r="CY94" s="293"/>
      <c r="CZ94" s="7"/>
      <c r="DA94" s="7"/>
    </row>
    <row r="95" spans="1:123" s="20" customFormat="1" ht="37.5" hidden="1" customHeight="1">
      <c r="A95" s="114" t="s">
        <v>45</v>
      </c>
      <c r="B95" s="214" t="s">
        <v>46</v>
      </c>
      <c r="C95" s="114"/>
      <c r="D95" s="213">
        <f>A96</f>
        <v>0</v>
      </c>
      <c r="E95" s="213"/>
      <c r="F95" s="114"/>
      <c r="G95" s="236">
        <f>G96</f>
        <v>0</v>
      </c>
      <c r="H95" s="236">
        <f t="shared" ref="H95:BS95" si="153">H96</f>
        <v>0</v>
      </c>
      <c r="I95" s="236">
        <f t="shared" si="153"/>
        <v>0</v>
      </c>
      <c r="J95" s="236">
        <f t="shared" si="153"/>
        <v>0</v>
      </c>
      <c r="K95" s="236">
        <f t="shared" si="153"/>
        <v>0</v>
      </c>
      <c r="L95" s="236">
        <f t="shared" si="153"/>
        <v>0</v>
      </c>
      <c r="M95" s="236">
        <f t="shared" si="153"/>
        <v>0</v>
      </c>
      <c r="N95" s="236">
        <f t="shared" si="153"/>
        <v>0</v>
      </c>
      <c r="O95" s="236">
        <f t="shared" si="153"/>
        <v>0</v>
      </c>
      <c r="P95" s="236">
        <f t="shared" si="153"/>
        <v>0</v>
      </c>
      <c r="Q95" s="236">
        <f t="shared" si="153"/>
        <v>0</v>
      </c>
      <c r="R95" s="236">
        <f t="shared" si="153"/>
        <v>0</v>
      </c>
      <c r="S95" s="236">
        <f t="shared" si="153"/>
        <v>0</v>
      </c>
      <c r="T95" s="236">
        <f t="shared" si="153"/>
        <v>0</v>
      </c>
      <c r="U95" s="236">
        <f t="shared" si="153"/>
        <v>0</v>
      </c>
      <c r="V95" s="236">
        <f t="shared" si="153"/>
        <v>0</v>
      </c>
      <c r="W95" s="236">
        <f t="shared" si="153"/>
        <v>0</v>
      </c>
      <c r="X95" s="236">
        <f t="shared" si="153"/>
        <v>0</v>
      </c>
      <c r="Y95" s="236">
        <f t="shared" si="153"/>
        <v>0</v>
      </c>
      <c r="Z95" s="236">
        <f t="shared" si="153"/>
        <v>0</v>
      </c>
      <c r="AA95" s="236">
        <f t="shared" si="153"/>
        <v>0</v>
      </c>
      <c r="AB95" s="236">
        <f t="shared" si="153"/>
        <v>0</v>
      </c>
      <c r="AC95" s="236">
        <f t="shared" si="153"/>
        <v>0</v>
      </c>
      <c r="AD95" s="236">
        <f t="shared" si="153"/>
        <v>0</v>
      </c>
      <c r="AE95" s="236">
        <f t="shared" si="153"/>
        <v>0</v>
      </c>
      <c r="AF95" s="236">
        <f t="shared" si="153"/>
        <v>0</v>
      </c>
      <c r="AG95" s="236">
        <f t="shared" si="153"/>
        <v>0</v>
      </c>
      <c r="AH95" s="236">
        <f t="shared" si="153"/>
        <v>0</v>
      </c>
      <c r="AI95" s="236">
        <f t="shared" si="153"/>
        <v>0</v>
      </c>
      <c r="AJ95" s="236">
        <f t="shared" si="153"/>
        <v>0</v>
      </c>
      <c r="AK95" s="236">
        <f t="shared" si="153"/>
        <v>0</v>
      </c>
      <c r="AL95" s="236">
        <f t="shared" si="153"/>
        <v>0</v>
      </c>
      <c r="AM95" s="236">
        <f t="shared" si="153"/>
        <v>0</v>
      </c>
      <c r="AN95" s="236">
        <f t="shared" si="153"/>
        <v>0</v>
      </c>
      <c r="AO95" s="236">
        <f t="shared" si="153"/>
        <v>0</v>
      </c>
      <c r="AP95" s="236">
        <f t="shared" si="153"/>
        <v>0</v>
      </c>
      <c r="AQ95" s="236">
        <f t="shared" si="153"/>
        <v>0</v>
      </c>
      <c r="AR95" s="236">
        <f t="shared" si="153"/>
        <v>0</v>
      </c>
      <c r="AS95" s="236">
        <f t="shared" si="153"/>
        <v>0</v>
      </c>
      <c r="AT95" s="236">
        <f t="shared" si="153"/>
        <v>0</v>
      </c>
      <c r="AU95" s="236">
        <f t="shared" si="153"/>
        <v>0</v>
      </c>
      <c r="AV95" s="236">
        <f t="shared" si="153"/>
        <v>0</v>
      </c>
      <c r="AW95" s="236">
        <f t="shared" si="153"/>
        <v>0</v>
      </c>
      <c r="AX95" s="236">
        <f t="shared" si="153"/>
        <v>0</v>
      </c>
      <c r="AY95" s="236">
        <f t="shared" si="153"/>
        <v>0</v>
      </c>
      <c r="AZ95" s="236">
        <f t="shared" si="153"/>
        <v>0</v>
      </c>
      <c r="BA95" s="236">
        <f t="shared" si="153"/>
        <v>0</v>
      </c>
      <c r="BB95" s="236">
        <f t="shared" si="153"/>
        <v>0</v>
      </c>
      <c r="BC95" s="236">
        <f t="shared" si="153"/>
        <v>0</v>
      </c>
      <c r="BD95" s="236">
        <f t="shared" si="153"/>
        <v>0</v>
      </c>
      <c r="BE95" s="236">
        <f t="shared" si="153"/>
        <v>0</v>
      </c>
      <c r="BF95" s="236">
        <f t="shared" si="153"/>
        <v>0</v>
      </c>
      <c r="BG95" s="236">
        <f t="shared" si="153"/>
        <v>0</v>
      </c>
      <c r="BH95" s="236">
        <f t="shared" si="153"/>
        <v>0</v>
      </c>
      <c r="BI95" s="236">
        <f t="shared" si="153"/>
        <v>0</v>
      </c>
      <c r="BJ95" s="236">
        <f t="shared" si="153"/>
        <v>0</v>
      </c>
      <c r="BK95" s="236">
        <f t="shared" si="153"/>
        <v>0</v>
      </c>
      <c r="BL95" s="236">
        <f t="shared" si="153"/>
        <v>0</v>
      </c>
      <c r="BM95" s="236">
        <f t="shared" si="153"/>
        <v>0</v>
      </c>
      <c r="BN95" s="236">
        <f t="shared" si="153"/>
        <v>0</v>
      </c>
      <c r="BO95" s="236">
        <f t="shared" si="153"/>
        <v>0</v>
      </c>
      <c r="BP95" s="236">
        <f t="shared" si="153"/>
        <v>0</v>
      </c>
      <c r="BQ95" s="236">
        <f t="shared" si="153"/>
        <v>0</v>
      </c>
      <c r="BR95" s="236">
        <f t="shared" si="153"/>
        <v>0</v>
      </c>
      <c r="BS95" s="236">
        <f t="shared" si="153"/>
        <v>0</v>
      </c>
      <c r="BT95" s="236">
        <f t="shared" ref="BT95:CJ95" si="154">BT96</f>
        <v>0</v>
      </c>
      <c r="BU95" s="236">
        <f t="shared" si="154"/>
        <v>0</v>
      </c>
      <c r="BV95" s="236">
        <f t="shared" si="154"/>
        <v>0</v>
      </c>
      <c r="BW95" s="236">
        <f t="shared" si="154"/>
        <v>0</v>
      </c>
      <c r="BX95" s="236">
        <f t="shared" si="154"/>
        <v>0</v>
      </c>
      <c r="BY95" s="236">
        <f t="shared" si="154"/>
        <v>0</v>
      </c>
      <c r="BZ95" s="236">
        <f t="shared" si="154"/>
        <v>0</v>
      </c>
      <c r="CA95" s="236">
        <f t="shared" si="154"/>
        <v>0</v>
      </c>
      <c r="CB95" s="236">
        <f t="shared" si="154"/>
        <v>0</v>
      </c>
      <c r="CC95" s="236">
        <f t="shared" si="154"/>
        <v>0</v>
      </c>
      <c r="CD95" s="236">
        <f t="shared" si="154"/>
        <v>0</v>
      </c>
      <c r="CE95" s="236">
        <f t="shared" si="154"/>
        <v>0</v>
      </c>
      <c r="CF95" s="236">
        <f t="shared" si="154"/>
        <v>0</v>
      </c>
      <c r="CG95" s="236">
        <f t="shared" si="154"/>
        <v>0</v>
      </c>
      <c r="CH95" s="236">
        <f t="shared" si="154"/>
        <v>0</v>
      </c>
      <c r="CI95" s="236">
        <f t="shared" si="154"/>
        <v>0</v>
      </c>
      <c r="CJ95" s="236">
        <f t="shared" si="154"/>
        <v>0</v>
      </c>
      <c r="CK95" s="236"/>
      <c r="CL95" s="114"/>
      <c r="CM95" s="114"/>
      <c r="CP95" s="7">
        <f t="shared" si="5"/>
        <v>0</v>
      </c>
      <c r="CS95" s="7">
        <v>0</v>
      </c>
      <c r="CY95" s="284"/>
      <c r="CZ95" s="7">
        <f t="shared" si="139"/>
        <v>0</v>
      </c>
      <c r="DA95" s="7">
        <f t="shared" si="9"/>
        <v>0</v>
      </c>
    </row>
    <row r="96" spans="1:123" s="23" customFormat="1" ht="118.35" hidden="1" customHeight="1">
      <c r="A96" s="216"/>
      <c r="B96" s="217"/>
      <c r="C96" s="216"/>
      <c r="D96" s="216"/>
      <c r="E96" s="216"/>
      <c r="F96" s="216"/>
      <c r="G96" s="218"/>
      <c r="H96" s="218"/>
      <c r="I96" s="218"/>
      <c r="J96" s="218"/>
      <c r="K96" s="218"/>
      <c r="L96" s="218"/>
      <c r="M96" s="218"/>
      <c r="N96" s="218"/>
      <c r="O96" s="218"/>
      <c r="P96" s="218"/>
      <c r="Q96" s="218"/>
      <c r="R96" s="218"/>
      <c r="S96" s="218"/>
      <c r="T96" s="218"/>
      <c r="U96" s="218"/>
      <c r="V96" s="218"/>
      <c r="W96" s="218"/>
      <c r="X96" s="218"/>
      <c r="Y96" s="218"/>
      <c r="Z96" s="218"/>
      <c r="AA96" s="218"/>
      <c r="AB96" s="218"/>
      <c r="AC96" s="218"/>
      <c r="AD96" s="218"/>
      <c r="AE96" s="218"/>
      <c r="AF96" s="218"/>
      <c r="AG96" s="218"/>
      <c r="AH96" s="218"/>
      <c r="AI96" s="218"/>
      <c r="AJ96" s="218"/>
      <c r="AK96" s="218"/>
      <c r="AL96" s="218"/>
      <c r="AM96" s="218"/>
      <c r="AN96" s="218"/>
      <c r="AO96" s="100"/>
      <c r="AP96" s="100"/>
      <c r="AQ96" s="100"/>
      <c r="AR96" s="100"/>
      <c r="AS96" s="100"/>
      <c r="AT96" s="100"/>
      <c r="AU96" s="100"/>
      <c r="AV96" s="100"/>
      <c r="AW96" s="100"/>
      <c r="AX96" s="100"/>
      <c r="AY96" s="100"/>
      <c r="AZ96" s="100"/>
      <c r="BA96" s="100"/>
      <c r="BB96" s="100"/>
      <c r="BC96" s="100"/>
      <c r="BD96" s="100"/>
      <c r="BE96" s="100"/>
      <c r="BF96" s="100"/>
      <c r="BG96" s="100"/>
      <c r="BH96" s="100"/>
      <c r="BI96" s="100"/>
      <c r="BJ96" s="100"/>
      <c r="BK96" s="100"/>
      <c r="BL96" s="100"/>
      <c r="BM96" s="100"/>
      <c r="BN96" s="100"/>
      <c r="BO96" s="100"/>
      <c r="BP96" s="100"/>
      <c r="BQ96" s="100"/>
      <c r="BR96" s="100"/>
      <c r="BS96" s="100"/>
      <c r="BT96" s="100"/>
      <c r="BU96" s="100"/>
      <c r="BV96" s="100"/>
      <c r="BW96" s="100"/>
      <c r="BX96" s="100"/>
      <c r="BY96" s="100"/>
      <c r="BZ96" s="100"/>
      <c r="CA96" s="100"/>
      <c r="CB96" s="100"/>
      <c r="CC96" s="100"/>
      <c r="CD96" s="185"/>
      <c r="CE96" s="100"/>
      <c r="CF96" s="100"/>
      <c r="CG96" s="100"/>
      <c r="CH96" s="100"/>
      <c r="CI96" s="100"/>
      <c r="CJ96" s="100"/>
      <c r="CK96" s="100"/>
      <c r="CL96" s="216"/>
      <c r="CM96" s="216"/>
      <c r="CN96" s="18"/>
      <c r="CO96" s="18"/>
      <c r="CP96" s="7"/>
      <c r="CQ96" s="21"/>
      <c r="CR96" s="18"/>
      <c r="CS96" s="7"/>
      <c r="CY96" s="33"/>
      <c r="CZ96" s="24"/>
      <c r="DA96" s="24"/>
    </row>
    <row r="97" spans="1:105" s="21" customFormat="1" ht="118.35" hidden="1" customHeight="1">
      <c r="A97" s="237"/>
      <c r="B97" s="199"/>
      <c r="C97" s="237"/>
      <c r="D97" s="237"/>
      <c r="E97" s="237"/>
      <c r="F97" s="237"/>
      <c r="G97" s="238"/>
      <c r="H97" s="238"/>
      <c r="I97" s="238"/>
      <c r="J97" s="238"/>
      <c r="K97" s="238"/>
      <c r="L97" s="238"/>
      <c r="M97" s="238"/>
      <c r="N97" s="238"/>
      <c r="O97" s="238"/>
      <c r="P97" s="238"/>
      <c r="Q97" s="238"/>
      <c r="R97" s="238"/>
      <c r="S97" s="238"/>
      <c r="T97" s="238"/>
      <c r="U97" s="238"/>
      <c r="V97" s="238"/>
      <c r="W97" s="238"/>
      <c r="X97" s="238"/>
      <c r="Y97" s="238"/>
      <c r="Z97" s="238"/>
      <c r="AA97" s="238"/>
      <c r="AB97" s="238"/>
      <c r="AC97" s="238"/>
      <c r="AD97" s="238"/>
      <c r="AE97" s="238"/>
      <c r="AF97" s="238"/>
      <c r="AG97" s="238"/>
      <c r="AH97" s="238"/>
      <c r="AI97" s="238"/>
      <c r="AJ97" s="238"/>
      <c r="AK97" s="238"/>
      <c r="AL97" s="238"/>
      <c r="AM97" s="238"/>
      <c r="AN97" s="238"/>
      <c r="AO97" s="266"/>
      <c r="AP97" s="266"/>
      <c r="AQ97" s="266"/>
      <c r="AR97" s="266"/>
      <c r="AS97" s="100"/>
      <c r="AT97" s="100"/>
      <c r="AU97" s="100"/>
      <c r="AV97" s="100"/>
      <c r="AW97" s="266"/>
      <c r="AX97" s="266"/>
      <c r="AY97" s="266"/>
      <c r="AZ97" s="266"/>
      <c r="BA97" s="266"/>
      <c r="BB97" s="266"/>
      <c r="BC97" s="266"/>
      <c r="BD97" s="266"/>
      <c r="BE97" s="266"/>
      <c r="BF97" s="266"/>
      <c r="BG97" s="266"/>
      <c r="BH97" s="266"/>
      <c r="BI97" s="266"/>
      <c r="BJ97" s="266"/>
      <c r="BK97" s="266"/>
      <c r="BL97" s="266"/>
      <c r="BM97" s="266"/>
      <c r="BN97" s="266"/>
      <c r="BO97" s="266"/>
      <c r="BP97" s="266"/>
      <c r="BQ97" s="266"/>
      <c r="BR97" s="266"/>
      <c r="BS97" s="266"/>
      <c r="BT97" s="266"/>
      <c r="BU97" s="266"/>
      <c r="BV97" s="266"/>
      <c r="BW97" s="266"/>
      <c r="BX97" s="266"/>
      <c r="BY97" s="266"/>
      <c r="BZ97" s="266"/>
      <c r="CA97" s="266"/>
      <c r="CB97" s="266"/>
      <c r="CC97" s="266"/>
      <c r="CD97" s="185"/>
      <c r="CE97" s="266"/>
      <c r="CF97" s="100"/>
      <c r="CG97" s="266"/>
      <c r="CH97" s="266"/>
      <c r="CI97" s="266"/>
      <c r="CJ97" s="266"/>
      <c r="CK97" s="266"/>
      <c r="CL97" s="237"/>
      <c r="CM97" s="237"/>
      <c r="CP97" s="291"/>
      <c r="CS97" s="291"/>
      <c r="CY97" s="292"/>
      <c r="CZ97" s="291"/>
      <c r="DA97" s="291"/>
    </row>
    <row r="98" spans="1:105" s="21" customFormat="1" ht="98.1" hidden="1" customHeight="1">
      <c r="A98" s="237"/>
      <c r="B98" s="199"/>
      <c r="C98" s="237"/>
      <c r="D98" s="237"/>
      <c r="E98" s="237"/>
      <c r="F98" s="237"/>
      <c r="G98" s="238"/>
      <c r="H98" s="238"/>
      <c r="I98" s="238"/>
      <c r="J98" s="238"/>
      <c r="K98" s="238"/>
      <c r="L98" s="238"/>
      <c r="M98" s="238"/>
      <c r="N98" s="238"/>
      <c r="O98" s="238"/>
      <c r="P98" s="238"/>
      <c r="Q98" s="238"/>
      <c r="R98" s="238"/>
      <c r="S98" s="238"/>
      <c r="T98" s="238"/>
      <c r="U98" s="238"/>
      <c r="V98" s="238"/>
      <c r="W98" s="238"/>
      <c r="X98" s="238"/>
      <c r="Y98" s="238"/>
      <c r="Z98" s="238"/>
      <c r="AA98" s="238"/>
      <c r="AB98" s="238"/>
      <c r="AC98" s="238"/>
      <c r="AD98" s="238"/>
      <c r="AE98" s="238"/>
      <c r="AF98" s="238"/>
      <c r="AG98" s="238"/>
      <c r="AH98" s="238"/>
      <c r="AI98" s="238"/>
      <c r="AJ98" s="238"/>
      <c r="AK98" s="238"/>
      <c r="AL98" s="238"/>
      <c r="AM98" s="238"/>
      <c r="AN98" s="238"/>
      <c r="AO98" s="266"/>
      <c r="AP98" s="266"/>
      <c r="AQ98" s="266"/>
      <c r="AR98" s="266"/>
      <c r="AS98" s="100"/>
      <c r="AT98" s="100"/>
      <c r="AU98" s="100"/>
      <c r="AV98" s="100"/>
      <c r="AW98" s="266"/>
      <c r="AX98" s="266"/>
      <c r="AY98" s="266"/>
      <c r="AZ98" s="266"/>
      <c r="BA98" s="266"/>
      <c r="BB98" s="266"/>
      <c r="BC98" s="266"/>
      <c r="BD98" s="266"/>
      <c r="BE98" s="266"/>
      <c r="BF98" s="266"/>
      <c r="BG98" s="266"/>
      <c r="BH98" s="266"/>
      <c r="BI98" s="266"/>
      <c r="BJ98" s="266"/>
      <c r="BK98" s="266"/>
      <c r="BL98" s="266"/>
      <c r="BM98" s="266"/>
      <c r="BN98" s="266"/>
      <c r="BO98" s="266"/>
      <c r="BP98" s="266"/>
      <c r="BQ98" s="266"/>
      <c r="BR98" s="266"/>
      <c r="BS98" s="266"/>
      <c r="BT98" s="266"/>
      <c r="BU98" s="266"/>
      <c r="BV98" s="266"/>
      <c r="BW98" s="266"/>
      <c r="BX98" s="266"/>
      <c r="BY98" s="266"/>
      <c r="BZ98" s="266"/>
      <c r="CA98" s="266"/>
      <c r="CB98" s="266"/>
      <c r="CC98" s="266"/>
      <c r="CD98" s="185"/>
      <c r="CE98" s="266"/>
      <c r="CF98" s="100"/>
      <c r="CG98" s="266"/>
      <c r="CH98" s="266"/>
      <c r="CI98" s="266"/>
      <c r="CJ98" s="266"/>
      <c r="CK98" s="266"/>
      <c r="CL98" s="237"/>
      <c r="CM98" s="237"/>
      <c r="CP98" s="291"/>
      <c r="CS98" s="291"/>
      <c r="CY98" s="292"/>
      <c r="CZ98" s="291"/>
      <c r="DA98" s="291"/>
    </row>
    <row r="99" spans="1:105" s="20" customFormat="1" ht="33.75" hidden="1" customHeight="1">
      <c r="A99" s="215" t="s">
        <v>60</v>
      </c>
      <c r="B99" s="214" t="s">
        <v>640</v>
      </c>
      <c r="C99" s="114"/>
      <c r="D99" s="99">
        <f>A100</f>
        <v>0</v>
      </c>
      <c r="E99" s="99"/>
      <c r="F99" s="114"/>
      <c r="G99" s="236">
        <f t="shared" ref="G99:BJ99" si="155">G100</f>
        <v>0</v>
      </c>
      <c r="H99" s="236">
        <f t="shared" si="155"/>
        <v>0</v>
      </c>
      <c r="I99" s="236">
        <f t="shared" si="155"/>
        <v>0</v>
      </c>
      <c r="J99" s="236">
        <f t="shared" si="155"/>
        <v>0</v>
      </c>
      <c r="K99" s="236">
        <f t="shared" si="155"/>
        <v>0</v>
      </c>
      <c r="L99" s="236">
        <f t="shared" si="155"/>
        <v>0</v>
      </c>
      <c r="M99" s="236">
        <f t="shared" si="155"/>
        <v>0</v>
      </c>
      <c r="N99" s="236">
        <f t="shared" si="155"/>
        <v>0</v>
      </c>
      <c r="O99" s="236">
        <f t="shared" si="155"/>
        <v>0</v>
      </c>
      <c r="P99" s="236">
        <f t="shared" si="155"/>
        <v>0</v>
      </c>
      <c r="Q99" s="236">
        <f t="shared" si="155"/>
        <v>0</v>
      </c>
      <c r="R99" s="236">
        <f t="shared" si="155"/>
        <v>0</v>
      </c>
      <c r="S99" s="236">
        <f t="shared" si="155"/>
        <v>0</v>
      </c>
      <c r="T99" s="236">
        <f t="shared" si="155"/>
        <v>0</v>
      </c>
      <c r="U99" s="236">
        <f t="shared" si="155"/>
        <v>0</v>
      </c>
      <c r="V99" s="236">
        <f t="shared" si="155"/>
        <v>0</v>
      </c>
      <c r="W99" s="236">
        <f t="shared" si="155"/>
        <v>0</v>
      </c>
      <c r="X99" s="236">
        <f t="shared" si="155"/>
        <v>0</v>
      </c>
      <c r="Y99" s="236">
        <f t="shared" si="155"/>
        <v>0</v>
      </c>
      <c r="Z99" s="236">
        <f t="shared" si="155"/>
        <v>0</v>
      </c>
      <c r="AA99" s="236">
        <f t="shared" si="155"/>
        <v>0</v>
      </c>
      <c r="AB99" s="236">
        <f t="shared" si="155"/>
        <v>0</v>
      </c>
      <c r="AC99" s="236">
        <f t="shared" si="155"/>
        <v>0</v>
      </c>
      <c r="AD99" s="236">
        <f t="shared" si="155"/>
        <v>0</v>
      </c>
      <c r="AE99" s="236">
        <f t="shared" si="155"/>
        <v>0</v>
      </c>
      <c r="AF99" s="236">
        <f t="shared" si="155"/>
        <v>0</v>
      </c>
      <c r="AG99" s="236">
        <f t="shared" si="155"/>
        <v>0</v>
      </c>
      <c r="AH99" s="236">
        <f t="shared" si="155"/>
        <v>0</v>
      </c>
      <c r="AI99" s="236">
        <f t="shared" si="155"/>
        <v>0</v>
      </c>
      <c r="AJ99" s="236">
        <f t="shared" si="155"/>
        <v>0</v>
      </c>
      <c r="AK99" s="236">
        <f t="shared" si="155"/>
        <v>0</v>
      </c>
      <c r="AL99" s="236">
        <f t="shared" si="155"/>
        <v>0</v>
      </c>
      <c r="AM99" s="236">
        <f t="shared" si="155"/>
        <v>0</v>
      </c>
      <c r="AN99" s="236">
        <f t="shared" si="155"/>
        <v>0</v>
      </c>
      <c r="AO99" s="236">
        <f t="shared" si="155"/>
        <v>0</v>
      </c>
      <c r="AP99" s="236">
        <f t="shared" si="155"/>
        <v>0</v>
      </c>
      <c r="AQ99" s="236">
        <f t="shared" si="155"/>
        <v>0</v>
      </c>
      <c r="AR99" s="236">
        <f t="shared" si="155"/>
        <v>0</v>
      </c>
      <c r="AS99" s="236">
        <f t="shared" si="155"/>
        <v>0</v>
      </c>
      <c r="AT99" s="236">
        <f t="shared" si="155"/>
        <v>0</v>
      </c>
      <c r="AU99" s="236">
        <f t="shared" si="155"/>
        <v>0</v>
      </c>
      <c r="AV99" s="236">
        <f t="shared" si="155"/>
        <v>0</v>
      </c>
      <c r="AW99" s="236">
        <f t="shared" si="155"/>
        <v>0</v>
      </c>
      <c r="AX99" s="236">
        <f t="shared" si="155"/>
        <v>0</v>
      </c>
      <c r="AY99" s="236">
        <f t="shared" si="155"/>
        <v>0</v>
      </c>
      <c r="AZ99" s="236">
        <f t="shared" si="155"/>
        <v>0</v>
      </c>
      <c r="BA99" s="236">
        <f t="shared" si="155"/>
        <v>0</v>
      </c>
      <c r="BB99" s="236">
        <f t="shared" si="155"/>
        <v>0</v>
      </c>
      <c r="BC99" s="236">
        <f t="shared" si="155"/>
        <v>0</v>
      </c>
      <c r="BD99" s="236">
        <f t="shared" si="155"/>
        <v>0</v>
      </c>
      <c r="BE99" s="236">
        <f t="shared" si="155"/>
        <v>0</v>
      </c>
      <c r="BF99" s="236">
        <f t="shared" si="155"/>
        <v>0</v>
      </c>
      <c r="BG99" s="236">
        <f t="shared" si="155"/>
        <v>0</v>
      </c>
      <c r="BH99" s="236">
        <f t="shared" si="155"/>
        <v>0</v>
      </c>
      <c r="BI99" s="236">
        <f>BI100</f>
        <v>0</v>
      </c>
      <c r="BJ99" s="236">
        <f t="shared" si="155"/>
        <v>0</v>
      </c>
      <c r="BK99" s="236">
        <f>BK100</f>
        <v>0</v>
      </c>
      <c r="BL99" s="236">
        <f t="shared" ref="BL99:BQ99" si="156">BL100</f>
        <v>0</v>
      </c>
      <c r="BM99" s="236">
        <f t="shared" si="156"/>
        <v>0</v>
      </c>
      <c r="BN99" s="236">
        <f t="shared" si="156"/>
        <v>0</v>
      </c>
      <c r="BO99" s="236">
        <f t="shared" si="156"/>
        <v>0</v>
      </c>
      <c r="BP99" s="236">
        <f t="shared" si="156"/>
        <v>0</v>
      </c>
      <c r="BQ99" s="236">
        <f t="shared" si="156"/>
        <v>0</v>
      </c>
      <c r="BR99" s="236">
        <f>BR100</f>
        <v>0</v>
      </c>
      <c r="BS99" s="236">
        <f t="shared" ref="BS99:CJ99" si="157">BS100</f>
        <v>0</v>
      </c>
      <c r="BT99" s="236">
        <f t="shared" si="157"/>
        <v>0</v>
      </c>
      <c r="BU99" s="236">
        <f t="shared" si="157"/>
        <v>0</v>
      </c>
      <c r="BV99" s="236">
        <f t="shared" si="157"/>
        <v>0</v>
      </c>
      <c r="BW99" s="236">
        <f t="shared" si="157"/>
        <v>0</v>
      </c>
      <c r="BX99" s="236">
        <f t="shared" si="157"/>
        <v>0</v>
      </c>
      <c r="BY99" s="236">
        <f t="shared" si="157"/>
        <v>0</v>
      </c>
      <c r="BZ99" s="236">
        <f t="shared" si="157"/>
        <v>0</v>
      </c>
      <c r="CA99" s="236">
        <f t="shared" si="157"/>
        <v>0</v>
      </c>
      <c r="CB99" s="236">
        <f t="shared" si="157"/>
        <v>0</v>
      </c>
      <c r="CC99" s="236">
        <f t="shared" si="157"/>
        <v>0</v>
      </c>
      <c r="CD99" s="185">
        <f t="shared" ref="CD99:CD152" si="158">AT99-BZ99</f>
        <v>0</v>
      </c>
      <c r="CE99" s="236">
        <f t="shared" si="157"/>
        <v>0</v>
      </c>
      <c r="CF99" s="236">
        <f t="shared" si="157"/>
        <v>0</v>
      </c>
      <c r="CG99" s="236">
        <f t="shared" si="157"/>
        <v>0</v>
      </c>
      <c r="CH99" s="236">
        <f t="shared" si="157"/>
        <v>0</v>
      </c>
      <c r="CI99" s="236">
        <f t="shared" si="157"/>
        <v>0</v>
      </c>
      <c r="CJ99" s="236">
        <f t="shared" si="157"/>
        <v>0</v>
      </c>
      <c r="CK99" s="236"/>
      <c r="CL99" s="114"/>
      <c r="CM99" s="114"/>
      <c r="CP99" s="7">
        <f t="shared" si="5"/>
        <v>0</v>
      </c>
      <c r="CS99" s="7">
        <v>0</v>
      </c>
      <c r="CY99" s="284"/>
      <c r="CZ99" s="7">
        <f>AJ99-BD99</f>
        <v>0</v>
      </c>
      <c r="DA99" s="7">
        <f t="shared" si="9"/>
        <v>0</v>
      </c>
    </row>
    <row r="100" spans="1:105" s="23" customFormat="1" ht="123" hidden="1" customHeight="1">
      <c r="A100" s="216"/>
      <c r="B100" s="217"/>
      <c r="C100" s="216"/>
      <c r="D100" s="216"/>
      <c r="E100" s="216"/>
      <c r="F100" s="216"/>
      <c r="G100" s="218"/>
      <c r="H100" s="218"/>
      <c r="I100" s="218"/>
      <c r="J100" s="218"/>
      <c r="K100" s="218"/>
      <c r="L100" s="218"/>
      <c r="M100" s="218"/>
      <c r="N100" s="218"/>
      <c r="O100" s="218"/>
      <c r="P100" s="218"/>
      <c r="Q100" s="218"/>
      <c r="R100" s="218"/>
      <c r="S100" s="218"/>
      <c r="T100" s="218"/>
      <c r="U100" s="218"/>
      <c r="V100" s="218"/>
      <c r="W100" s="218"/>
      <c r="X100" s="218"/>
      <c r="Y100" s="218"/>
      <c r="Z100" s="218"/>
      <c r="AA100" s="218"/>
      <c r="AB100" s="218"/>
      <c r="AC100" s="218"/>
      <c r="AD100" s="218"/>
      <c r="AE100" s="218"/>
      <c r="AF100" s="218"/>
      <c r="AG100" s="218"/>
      <c r="AH100" s="218"/>
      <c r="AI100" s="218"/>
      <c r="AJ100" s="218"/>
      <c r="AK100" s="218"/>
      <c r="AL100" s="218"/>
      <c r="AM100" s="218"/>
      <c r="AN100" s="218"/>
      <c r="AO100" s="100"/>
      <c r="AP100" s="100"/>
      <c r="AQ100" s="100"/>
      <c r="AR100" s="100"/>
      <c r="AS100" s="100"/>
      <c r="AT100" s="100"/>
      <c r="AU100" s="100"/>
      <c r="AV100" s="100"/>
      <c r="AW100" s="100"/>
      <c r="AX100" s="100"/>
      <c r="AY100" s="100"/>
      <c r="AZ100" s="100"/>
      <c r="BA100" s="100"/>
      <c r="BB100" s="100"/>
      <c r="BC100" s="100"/>
      <c r="BD100" s="100"/>
      <c r="BE100" s="100"/>
      <c r="BF100" s="100"/>
      <c r="BG100" s="100"/>
      <c r="BH100" s="100"/>
      <c r="BI100" s="100"/>
      <c r="BJ100" s="100"/>
      <c r="BK100" s="100"/>
      <c r="BL100" s="100"/>
      <c r="BM100" s="100"/>
      <c r="BN100" s="100"/>
      <c r="BO100" s="100"/>
      <c r="BP100" s="100"/>
      <c r="BQ100" s="100"/>
      <c r="BR100" s="100"/>
      <c r="BS100" s="100"/>
      <c r="BT100" s="100"/>
      <c r="BU100" s="100"/>
      <c r="BV100" s="100"/>
      <c r="BW100" s="100"/>
      <c r="BX100" s="100"/>
      <c r="BY100" s="100"/>
      <c r="BZ100" s="100"/>
      <c r="CA100" s="100"/>
      <c r="CB100" s="100"/>
      <c r="CC100" s="100"/>
      <c r="CD100" s="185"/>
      <c r="CE100" s="100"/>
      <c r="CF100" s="100"/>
      <c r="CG100" s="100"/>
      <c r="CH100" s="100"/>
      <c r="CI100" s="100"/>
      <c r="CJ100" s="100"/>
      <c r="CK100" s="100"/>
      <c r="CL100" s="216"/>
      <c r="CM100" s="216"/>
      <c r="CN100" s="18"/>
      <c r="CO100" s="18"/>
      <c r="CP100" s="7"/>
      <c r="CQ100" s="18"/>
      <c r="CR100" s="18"/>
      <c r="CS100" s="7"/>
      <c r="CY100" s="33"/>
      <c r="CZ100" s="24"/>
      <c r="DA100" s="24"/>
    </row>
    <row r="101" spans="1:105" s="20" customFormat="1" ht="49.9" hidden="1" customHeight="1">
      <c r="A101" s="114" t="s">
        <v>129</v>
      </c>
      <c r="B101" s="214" t="s">
        <v>130</v>
      </c>
      <c r="C101" s="114"/>
      <c r="D101" s="213"/>
      <c r="E101" s="213"/>
      <c r="F101" s="114"/>
      <c r="G101" s="236">
        <f t="shared" ref="G101:BJ101" si="159">SUM(G102:G112)</f>
        <v>0</v>
      </c>
      <c r="H101" s="236">
        <f t="shared" si="159"/>
        <v>0</v>
      </c>
      <c r="I101" s="236">
        <f t="shared" si="159"/>
        <v>0</v>
      </c>
      <c r="J101" s="236">
        <f t="shared" si="159"/>
        <v>0</v>
      </c>
      <c r="K101" s="236">
        <f t="shared" si="159"/>
        <v>0</v>
      </c>
      <c r="L101" s="236">
        <f t="shared" si="159"/>
        <v>0</v>
      </c>
      <c r="M101" s="236">
        <f t="shared" si="159"/>
        <v>0</v>
      </c>
      <c r="N101" s="236">
        <f t="shared" si="159"/>
        <v>0</v>
      </c>
      <c r="O101" s="236">
        <f t="shared" si="159"/>
        <v>0</v>
      </c>
      <c r="P101" s="236">
        <f t="shared" si="159"/>
        <v>0</v>
      </c>
      <c r="Q101" s="236">
        <f t="shared" si="159"/>
        <v>0</v>
      </c>
      <c r="R101" s="236">
        <f t="shared" si="159"/>
        <v>0</v>
      </c>
      <c r="S101" s="236">
        <f t="shared" si="159"/>
        <v>0</v>
      </c>
      <c r="T101" s="236">
        <f t="shared" si="159"/>
        <v>0</v>
      </c>
      <c r="U101" s="236">
        <f t="shared" si="159"/>
        <v>0</v>
      </c>
      <c r="V101" s="236">
        <f t="shared" si="159"/>
        <v>0</v>
      </c>
      <c r="W101" s="236">
        <f t="shared" si="159"/>
        <v>0</v>
      </c>
      <c r="X101" s="236">
        <f t="shared" si="159"/>
        <v>0</v>
      </c>
      <c r="Y101" s="236">
        <f t="shared" si="159"/>
        <v>0</v>
      </c>
      <c r="Z101" s="236">
        <f t="shared" si="159"/>
        <v>0</v>
      </c>
      <c r="AA101" s="236">
        <f t="shared" si="159"/>
        <v>0</v>
      </c>
      <c r="AB101" s="236">
        <f t="shared" si="159"/>
        <v>0</v>
      </c>
      <c r="AC101" s="236">
        <f t="shared" si="159"/>
        <v>0</v>
      </c>
      <c r="AD101" s="236">
        <f t="shared" si="159"/>
        <v>0</v>
      </c>
      <c r="AE101" s="236">
        <f t="shared" si="159"/>
        <v>0</v>
      </c>
      <c r="AF101" s="236">
        <f t="shared" si="159"/>
        <v>0</v>
      </c>
      <c r="AG101" s="236">
        <f t="shared" si="159"/>
        <v>0</v>
      </c>
      <c r="AH101" s="236">
        <f t="shared" si="159"/>
        <v>0</v>
      </c>
      <c r="AI101" s="236">
        <f t="shared" si="159"/>
        <v>0</v>
      </c>
      <c r="AJ101" s="236">
        <f t="shared" si="159"/>
        <v>0</v>
      </c>
      <c r="AK101" s="236">
        <f t="shared" si="159"/>
        <v>0</v>
      </c>
      <c r="AL101" s="236">
        <f t="shared" si="159"/>
        <v>0</v>
      </c>
      <c r="AM101" s="236">
        <f t="shared" si="159"/>
        <v>0</v>
      </c>
      <c r="AN101" s="236">
        <f t="shared" si="159"/>
        <v>0</v>
      </c>
      <c r="AO101" s="236">
        <f t="shared" si="159"/>
        <v>0</v>
      </c>
      <c r="AP101" s="236">
        <f t="shared" si="159"/>
        <v>0</v>
      </c>
      <c r="AQ101" s="236">
        <f t="shared" si="159"/>
        <v>0</v>
      </c>
      <c r="AR101" s="236">
        <f t="shared" si="159"/>
        <v>0</v>
      </c>
      <c r="AS101" s="236">
        <f t="shared" si="159"/>
        <v>0</v>
      </c>
      <c r="AT101" s="236">
        <f t="shared" si="159"/>
        <v>0</v>
      </c>
      <c r="AU101" s="236">
        <f t="shared" si="159"/>
        <v>0</v>
      </c>
      <c r="AV101" s="236">
        <f t="shared" si="159"/>
        <v>0</v>
      </c>
      <c r="AW101" s="236">
        <f t="shared" si="159"/>
        <v>0</v>
      </c>
      <c r="AX101" s="236">
        <f t="shared" si="159"/>
        <v>0</v>
      </c>
      <c r="AY101" s="236">
        <f t="shared" si="159"/>
        <v>0</v>
      </c>
      <c r="AZ101" s="236">
        <f t="shared" si="159"/>
        <v>0</v>
      </c>
      <c r="BA101" s="236">
        <f t="shared" si="159"/>
        <v>0</v>
      </c>
      <c r="BB101" s="236">
        <f t="shared" si="159"/>
        <v>0</v>
      </c>
      <c r="BC101" s="236">
        <f t="shared" si="159"/>
        <v>0</v>
      </c>
      <c r="BD101" s="236">
        <f t="shared" si="159"/>
        <v>0</v>
      </c>
      <c r="BE101" s="236">
        <f t="shared" si="159"/>
        <v>0</v>
      </c>
      <c r="BF101" s="236">
        <f t="shared" si="159"/>
        <v>0</v>
      </c>
      <c r="BG101" s="236">
        <f t="shared" si="159"/>
        <v>0</v>
      </c>
      <c r="BH101" s="236">
        <f t="shared" si="159"/>
        <v>0</v>
      </c>
      <c r="BI101" s="236">
        <f>SUM(BI102:BI112)</f>
        <v>0</v>
      </c>
      <c r="BJ101" s="236">
        <f t="shared" si="159"/>
        <v>0</v>
      </c>
      <c r="BK101" s="236">
        <f>SUM(BK102:BK112)</f>
        <v>0</v>
      </c>
      <c r="BL101" s="236">
        <f t="shared" ref="BL101:BP101" si="160">SUM(BL102:BL112)</f>
        <v>0</v>
      </c>
      <c r="BM101" s="236">
        <f t="shared" si="160"/>
        <v>0</v>
      </c>
      <c r="BN101" s="236">
        <f t="shared" si="160"/>
        <v>0</v>
      </c>
      <c r="BO101" s="236">
        <f t="shared" si="160"/>
        <v>0</v>
      </c>
      <c r="BP101" s="236">
        <f t="shared" si="160"/>
        <v>0</v>
      </c>
      <c r="BQ101" s="236">
        <f>SUM(BQ102:BQ112)-BQ103-BQ104</f>
        <v>0</v>
      </c>
      <c r="BR101" s="236">
        <f>SUM(BR102:BR112)-BR103-BR104</f>
        <v>0</v>
      </c>
      <c r="BS101" s="236">
        <f t="shared" ref="BS101:CJ101" si="161">SUM(BS102:BS112)-BS103-BS104</f>
        <v>0</v>
      </c>
      <c r="BT101" s="236">
        <f t="shared" si="161"/>
        <v>0</v>
      </c>
      <c r="BU101" s="236">
        <f t="shared" si="161"/>
        <v>0</v>
      </c>
      <c r="BV101" s="236">
        <f t="shared" si="161"/>
        <v>0</v>
      </c>
      <c r="BW101" s="236">
        <f t="shared" si="161"/>
        <v>0</v>
      </c>
      <c r="BX101" s="236">
        <f t="shared" si="161"/>
        <v>0</v>
      </c>
      <c r="BY101" s="236">
        <f t="shared" si="161"/>
        <v>0</v>
      </c>
      <c r="BZ101" s="236">
        <f t="shared" si="161"/>
        <v>0</v>
      </c>
      <c r="CA101" s="236">
        <f t="shared" si="161"/>
        <v>0</v>
      </c>
      <c r="CB101" s="236">
        <f t="shared" si="161"/>
        <v>0</v>
      </c>
      <c r="CC101" s="236">
        <f t="shared" si="161"/>
        <v>0</v>
      </c>
      <c r="CD101" s="236">
        <f t="shared" si="161"/>
        <v>0</v>
      </c>
      <c r="CE101" s="236">
        <f t="shared" si="161"/>
        <v>0</v>
      </c>
      <c r="CF101" s="236">
        <f t="shared" si="161"/>
        <v>0</v>
      </c>
      <c r="CG101" s="236">
        <f t="shared" si="161"/>
        <v>0</v>
      </c>
      <c r="CH101" s="236">
        <f t="shared" si="161"/>
        <v>0</v>
      </c>
      <c r="CI101" s="236">
        <f t="shared" si="161"/>
        <v>0</v>
      </c>
      <c r="CJ101" s="236">
        <f t="shared" si="161"/>
        <v>0</v>
      </c>
      <c r="CK101" s="236"/>
      <c r="CL101" s="114">
        <f>SUM(CL102:CL124)</f>
        <v>0</v>
      </c>
      <c r="CM101" s="114">
        <f>SUM(CM102:CM124)</f>
        <v>0</v>
      </c>
      <c r="CP101" s="7">
        <f t="shared" si="5"/>
        <v>0</v>
      </c>
      <c r="CS101" s="7">
        <v>0</v>
      </c>
      <c r="CY101" s="284"/>
      <c r="CZ101" s="7">
        <f>AJ101-BD101</f>
        <v>0</v>
      </c>
      <c r="DA101" s="7">
        <f t="shared" si="9"/>
        <v>0</v>
      </c>
    </row>
    <row r="102" spans="1:105" s="23" customFormat="1" ht="36" hidden="1" customHeight="1">
      <c r="A102" s="216"/>
      <c r="B102" s="217"/>
      <c r="C102" s="216"/>
      <c r="D102" s="99"/>
      <c r="E102" s="99"/>
      <c r="F102" s="138"/>
      <c r="G102" s="218"/>
      <c r="H102" s="218"/>
      <c r="I102" s="218"/>
      <c r="J102" s="218"/>
      <c r="K102" s="218"/>
      <c r="L102" s="218"/>
      <c r="M102" s="218"/>
      <c r="N102" s="218"/>
      <c r="O102" s="218"/>
      <c r="P102" s="218"/>
      <c r="Q102" s="218"/>
      <c r="R102" s="218"/>
      <c r="S102" s="218"/>
      <c r="T102" s="218"/>
      <c r="U102" s="218"/>
      <c r="V102" s="218"/>
      <c r="W102" s="218"/>
      <c r="X102" s="218"/>
      <c r="Y102" s="218"/>
      <c r="Z102" s="218"/>
      <c r="AA102" s="218"/>
      <c r="AB102" s="218"/>
      <c r="AC102" s="218"/>
      <c r="AD102" s="218"/>
      <c r="AE102" s="218"/>
      <c r="AF102" s="218"/>
      <c r="AG102" s="218"/>
      <c r="AH102" s="218"/>
      <c r="AI102" s="218"/>
      <c r="AJ102" s="218"/>
      <c r="AK102" s="218"/>
      <c r="AL102" s="218"/>
      <c r="AM102" s="218"/>
      <c r="AN102" s="218"/>
      <c r="AO102" s="100"/>
      <c r="AP102" s="100"/>
      <c r="AQ102" s="100"/>
      <c r="AR102" s="100"/>
      <c r="AS102" s="100"/>
      <c r="AT102" s="100"/>
      <c r="AU102" s="100"/>
      <c r="AV102" s="100"/>
      <c r="AW102" s="100"/>
      <c r="AX102" s="100"/>
      <c r="AY102" s="100"/>
      <c r="AZ102" s="100"/>
      <c r="BA102" s="100"/>
      <c r="BB102" s="100"/>
      <c r="BC102" s="100"/>
      <c r="BD102" s="100"/>
      <c r="BE102" s="100"/>
      <c r="BF102" s="100"/>
      <c r="BG102" s="100"/>
      <c r="BH102" s="100"/>
      <c r="BI102" s="100"/>
      <c r="BJ102" s="100"/>
      <c r="BK102" s="100"/>
      <c r="BL102" s="100"/>
      <c r="BM102" s="100"/>
      <c r="BN102" s="100"/>
      <c r="BO102" s="100"/>
      <c r="BP102" s="100"/>
      <c r="BQ102" s="100"/>
      <c r="BR102" s="100"/>
      <c r="BS102" s="100"/>
      <c r="BT102" s="100"/>
      <c r="BU102" s="100"/>
      <c r="BV102" s="100"/>
      <c r="BW102" s="100"/>
      <c r="BX102" s="100"/>
      <c r="BY102" s="100"/>
      <c r="BZ102" s="100"/>
      <c r="CA102" s="100"/>
      <c r="CB102" s="100"/>
      <c r="CC102" s="100"/>
      <c r="CD102" s="185"/>
      <c r="CE102" s="100"/>
      <c r="CF102" s="100"/>
      <c r="CG102" s="100"/>
      <c r="CH102" s="100"/>
      <c r="CI102" s="100"/>
      <c r="CJ102" s="100"/>
      <c r="CK102" s="100"/>
      <c r="CL102" s="216"/>
      <c r="CM102" s="216"/>
      <c r="CN102" s="18"/>
      <c r="CO102" s="18"/>
      <c r="CP102" s="7"/>
      <c r="CQ102" s="18"/>
      <c r="CR102" s="18"/>
      <c r="CS102" s="7"/>
      <c r="CY102" s="33"/>
      <c r="CZ102" s="24"/>
      <c r="DA102" s="24"/>
    </row>
    <row r="103" spans="1:105" s="21" customFormat="1" ht="90" hidden="1" customHeight="1">
      <c r="A103" s="237"/>
      <c r="B103" s="199"/>
      <c r="C103" s="237"/>
      <c r="D103" s="239"/>
      <c r="E103" s="239"/>
      <c r="F103" s="240"/>
      <c r="G103" s="238"/>
      <c r="H103" s="238"/>
      <c r="I103" s="238"/>
      <c r="J103" s="238"/>
      <c r="K103" s="238"/>
      <c r="L103" s="238"/>
      <c r="M103" s="238"/>
      <c r="N103" s="238"/>
      <c r="O103" s="238"/>
      <c r="P103" s="238"/>
      <c r="Q103" s="238"/>
      <c r="R103" s="238"/>
      <c r="S103" s="238"/>
      <c r="T103" s="238"/>
      <c r="U103" s="238"/>
      <c r="V103" s="238"/>
      <c r="W103" s="238"/>
      <c r="X103" s="238"/>
      <c r="Y103" s="238"/>
      <c r="Z103" s="238"/>
      <c r="AA103" s="238"/>
      <c r="AB103" s="238"/>
      <c r="AC103" s="238"/>
      <c r="AD103" s="238"/>
      <c r="AE103" s="238"/>
      <c r="AF103" s="238"/>
      <c r="AG103" s="238"/>
      <c r="AH103" s="238"/>
      <c r="AI103" s="238"/>
      <c r="AJ103" s="238"/>
      <c r="AK103" s="238"/>
      <c r="AL103" s="238"/>
      <c r="AM103" s="238"/>
      <c r="AN103" s="238"/>
      <c r="AO103" s="266"/>
      <c r="AP103" s="266"/>
      <c r="AQ103" s="266"/>
      <c r="AR103" s="266"/>
      <c r="AS103" s="266"/>
      <c r="AT103" s="266"/>
      <c r="AU103" s="266"/>
      <c r="AV103" s="266"/>
      <c r="AW103" s="266"/>
      <c r="AX103" s="266"/>
      <c r="AY103" s="266"/>
      <c r="AZ103" s="266"/>
      <c r="BA103" s="266"/>
      <c r="BB103" s="266"/>
      <c r="BC103" s="266"/>
      <c r="BD103" s="266"/>
      <c r="BE103" s="266"/>
      <c r="BF103" s="266"/>
      <c r="BG103" s="266"/>
      <c r="BH103" s="266"/>
      <c r="BI103" s="266"/>
      <c r="BJ103" s="266"/>
      <c r="BK103" s="266"/>
      <c r="BL103" s="266"/>
      <c r="BM103" s="266"/>
      <c r="BN103" s="266"/>
      <c r="BO103" s="266"/>
      <c r="BP103" s="266"/>
      <c r="BQ103" s="266"/>
      <c r="BR103" s="266"/>
      <c r="BS103" s="266"/>
      <c r="BT103" s="266"/>
      <c r="BU103" s="266"/>
      <c r="BV103" s="266"/>
      <c r="BW103" s="266"/>
      <c r="BX103" s="266"/>
      <c r="BY103" s="266"/>
      <c r="BZ103" s="266"/>
      <c r="CA103" s="266"/>
      <c r="CB103" s="266"/>
      <c r="CC103" s="266"/>
      <c r="CD103" s="185"/>
      <c r="CE103" s="100"/>
      <c r="CF103" s="100"/>
      <c r="CG103" s="266"/>
      <c r="CH103" s="266"/>
      <c r="CI103" s="266"/>
      <c r="CJ103" s="266"/>
      <c r="CK103" s="266"/>
      <c r="CL103" s="237"/>
      <c r="CM103" s="237"/>
      <c r="CP103" s="291"/>
      <c r="CS103" s="291"/>
      <c r="CY103" s="292"/>
      <c r="CZ103" s="291"/>
      <c r="DA103" s="291"/>
    </row>
    <row r="104" spans="1:105" s="21" customFormat="1" ht="19.5" hidden="1">
      <c r="A104" s="237"/>
      <c r="B104" s="199"/>
      <c r="C104" s="237"/>
      <c r="D104" s="239"/>
      <c r="E104" s="239"/>
      <c r="F104" s="240"/>
      <c r="G104" s="238"/>
      <c r="H104" s="238"/>
      <c r="I104" s="238"/>
      <c r="J104" s="238"/>
      <c r="K104" s="238"/>
      <c r="L104" s="238"/>
      <c r="M104" s="238"/>
      <c r="N104" s="238"/>
      <c r="O104" s="238"/>
      <c r="P104" s="238"/>
      <c r="Q104" s="238"/>
      <c r="R104" s="238"/>
      <c r="S104" s="238"/>
      <c r="T104" s="238"/>
      <c r="U104" s="238"/>
      <c r="V104" s="238"/>
      <c r="W104" s="238"/>
      <c r="X104" s="238"/>
      <c r="Y104" s="238"/>
      <c r="Z104" s="238"/>
      <c r="AA104" s="238"/>
      <c r="AB104" s="238"/>
      <c r="AC104" s="238"/>
      <c r="AD104" s="238"/>
      <c r="AE104" s="238"/>
      <c r="AF104" s="238"/>
      <c r="AG104" s="238"/>
      <c r="AH104" s="238"/>
      <c r="AI104" s="238"/>
      <c r="AJ104" s="238"/>
      <c r="AK104" s="238"/>
      <c r="AL104" s="238"/>
      <c r="AM104" s="238"/>
      <c r="AN104" s="238"/>
      <c r="AO104" s="266"/>
      <c r="AP104" s="266"/>
      <c r="AQ104" s="266"/>
      <c r="AR104" s="266"/>
      <c r="AS104" s="266"/>
      <c r="AT104" s="266"/>
      <c r="AU104" s="266"/>
      <c r="AV104" s="266"/>
      <c r="AW104" s="266"/>
      <c r="AX104" s="266"/>
      <c r="AY104" s="266"/>
      <c r="AZ104" s="266"/>
      <c r="BA104" s="266"/>
      <c r="BB104" s="266"/>
      <c r="BC104" s="266"/>
      <c r="BD104" s="266"/>
      <c r="BE104" s="266"/>
      <c r="BF104" s="266"/>
      <c r="BG104" s="266"/>
      <c r="BH104" s="266"/>
      <c r="BI104" s="266"/>
      <c r="BJ104" s="266"/>
      <c r="BK104" s="266"/>
      <c r="BL104" s="266"/>
      <c r="BM104" s="266"/>
      <c r="BN104" s="266"/>
      <c r="BO104" s="266"/>
      <c r="BP104" s="266"/>
      <c r="BQ104" s="266"/>
      <c r="BR104" s="266"/>
      <c r="BS104" s="266"/>
      <c r="BT104" s="266"/>
      <c r="BU104" s="266"/>
      <c r="BV104" s="266"/>
      <c r="BW104" s="266"/>
      <c r="BX104" s="266"/>
      <c r="BY104" s="266"/>
      <c r="BZ104" s="266"/>
      <c r="CA104" s="266"/>
      <c r="CB104" s="266"/>
      <c r="CC104" s="266"/>
      <c r="CD104" s="185"/>
      <c r="CE104" s="100"/>
      <c r="CF104" s="100"/>
      <c r="CG104" s="266"/>
      <c r="CH104" s="266"/>
      <c r="CI104" s="266"/>
      <c r="CJ104" s="266"/>
      <c r="CK104" s="266"/>
      <c r="CL104" s="237"/>
      <c r="CM104" s="237"/>
      <c r="CP104" s="291"/>
      <c r="CS104" s="291"/>
      <c r="CY104" s="292"/>
      <c r="CZ104" s="291"/>
      <c r="DA104" s="291"/>
    </row>
    <row r="105" spans="1:105" s="23" customFormat="1" ht="99.75" hidden="1" customHeight="1">
      <c r="A105" s="216"/>
      <c r="B105" s="217"/>
      <c r="C105" s="216"/>
      <c r="D105" s="216"/>
      <c r="E105" s="216"/>
      <c r="F105" s="216"/>
      <c r="G105" s="218"/>
      <c r="H105" s="218"/>
      <c r="I105" s="218"/>
      <c r="J105" s="218"/>
      <c r="K105" s="218"/>
      <c r="L105" s="218"/>
      <c r="M105" s="218"/>
      <c r="N105" s="218"/>
      <c r="O105" s="218"/>
      <c r="P105" s="218"/>
      <c r="Q105" s="218"/>
      <c r="R105" s="218"/>
      <c r="S105" s="218"/>
      <c r="T105" s="218"/>
      <c r="U105" s="218"/>
      <c r="V105" s="218"/>
      <c r="W105" s="218"/>
      <c r="X105" s="218"/>
      <c r="Y105" s="218"/>
      <c r="Z105" s="218"/>
      <c r="AA105" s="218"/>
      <c r="AB105" s="218"/>
      <c r="AC105" s="218"/>
      <c r="AD105" s="218"/>
      <c r="AE105" s="218"/>
      <c r="AF105" s="218"/>
      <c r="AG105" s="218"/>
      <c r="AH105" s="218"/>
      <c r="AI105" s="218"/>
      <c r="AJ105" s="218"/>
      <c r="AK105" s="218"/>
      <c r="AL105" s="218"/>
      <c r="AM105" s="218"/>
      <c r="AN105" s="218"/>
      <c r="AO105" s="100"/>
      <c r="AP105" s="100"/>
      <c r="AQ105" s="100"/>
      <c r="AR105" s="100"/>
      <c r="AS105" s="100"/>
      <c r="AT105" s="100"/>
      <c r="AU105" s="100"/>
      <c r="AV105" s="100"/>
      <c r="AW105" s="100"/>
      <c r="AX105" s="100"/>
      <c r="AY105" s="100"/>
      <c r="AZ105" s="100"/>
      <c r="BA105" s="100"/>
      <c r="BB105" s="100"/>
      <c r="BC105" s="100"/>
      <c r="BD105" s="100"/>
      <c r="BE105" s="100"/>
      <c r="BF105" s="100"/>
      <c r="BG105" s="100"/>
      <c r="BH105" s="100"/>
      <c r="BI105" s="100"/>
      <c r="BJ105" s="100"/>
      <c r="BK105" s="100"/>
      <c r="BL105" s="100"/>
      <c r="BM105" s="100"/>
      <c r="BN105" s="100"/>
      <c r="BO105" s="100"/>
      <c r="BP105" s="100"/>
      <c r="BQ105" s="100"/>
      <c r="BR105" s="100"/>
      <c r="BS105" s="100"/>
      <c r="BT105" s="100"/>
      <c r="BU105" s="100"/>
      <c r="BV105" s="100"/>
      <c r="BW105" s="100"/>
      <c r="BX105" s="100"/>
      <c r="BY105" s="100"/>
      <c r="BZ105" s="100"/>
      <c r="CA105" s="100"/>
      <c r="CB105" s="100"/>
      <c r="CC105" s="100"/>
      <c r="CD105" s="185"/>
      <c r="CE105" s="100"/>
      <c r="CF105" s="100"/>
      <c r="CG105" s="100"/>
      <c r="CH105" s="100"/>
      <c r="CI105" s="100"/>
      <c r="CJ105" s="100"/>
      <c r="CK105" s="100"/>
      <c r="CL105" s="216"/>
      <c r="CM105" s="216"/>
      <c r="CN105" s="18"/>
      <c r="CO105" s="18"/>
      <c r="CP105" s="7"/>
      <c r="CQ105" s="18"/>
      <c r="CR105" s="18"/>
      <c r="CS105" s="7"/>
      <c r="CY105" s="33"/>
      <c r="CZ105" s="24"/>
      <c r="DA105" s="24"/>
    </row>
    <row r="106" spans="1:105" s="23" customFormat="1" ht="36" hidden="1" customHeight="1">
      <c r="A106" s="216"/>
      <c r="B106" s="217"/>
      <c r="C106" s="216"/>
      <c r="D106" s="216"/>
      <c r="E106" s="216"/>
      <c r="F106" s="216"/>
      <c r="G106" s="218"/>
      <c r="H106" s="218"/>
      <c r="I106" s="218"/>
      <c r="J106" s="218"/>
      <c r="K106" s="218"/>
      <c r="L106" s="218"/>
      <c r="M106" s="218"/>
      <c r="N106" s="218"/>
      <c r="O106" s="218"/>
      <c r="P106" s="218"/>
      <c r="Q106" s="218"/>
      <c r="R106" s="218"/>
      <c r="S106" s="218"/>
      <c r="T106" s="218"/>
      <c r="U106" s="218"/>
      <c r="V106" s="218"/>
      <c r="W106" s="218"/>
      <c r="X106" s="218"/>
      <c r="Y106" s="218"/>
      <c r="Z106" s="218"/>
      <c r="AA106" s="218"/>
      <c r="AB106" s="218"/>
      <c r="AC106" s="218"/>
      <c r="AD106" s="218"/>
      <c r="AE106" s="218"/>
      <c r="AF106" s="218"/>
      <c r="AG106" s="218"/>
      <c r="AH106" s="218"/>
      <c r="AI106" s="218"/>
      <c r="AJ106" s="218"/>
      <c r="AK106" s="218"/>
      <c r="AL106" s="218"/>
      <c r="AM106" s="218"/>
      <c r="AN106" s="218"/>
      <c r="AO106" s="100"/>
      <c r="AP106" s="100"/>
      <c r="AQ106" s="100"/>
      <c r="AR106" s="100"/>
      <c r="AS106" s="100"/>
      <c r="AT106" s="100"/>
      <c r="AU106" s="100"/>
      <c r="AV106" s="100"/>
      <c r="AW106" s="100"/>
      <c r="AX106" s="100"/>
      <c r="AY106" s="100"/>
      <c r="AZ106" s="100"/>
      <c r="BA106" s="100"/>
      <c r="BB106" s="100"/>
      <c r="BC106" s="100"/>
      <c r="BD106" s="100"/>
      <c r="BE106" s="100"/>
      <c r="BF106" s="100"/>
      <c r="BG106" s="100"/>
      <c r="BH106" s="100"/>
      <c r="BI106" s="100"/>
      <c r="BJ106" s="100"/>
      <c r="BK106" s="100"/>
      <c r="BL106" s="100"/>
      <c r="BM106" s="100"/>
      <c r="BN106" s="100"/>
      <c r="BO106" s="100"/>
      <c r="BP106" s="100"/>
      <c r="BQ106" s="100"/>
      <c r="BR106" s="100"/>
      <c r="BS106" s="100"/>
      <c r="BT106" s="100"/>
      <c r="BU106" s="100"/>
      <c r="BV106" s="100"/>
      <c r="BW106" s="100"/>
      <c r="BX106" s="100"/>
      <c r="BY106" s="100"/>
      <c r="BZ106" s="100"/>
      <c r="CA106" s="100"/>
      <c r="CB106" s="100"/>
      <c r="CC106" s="100"/>
      <c r="CD106" s="185"/>
      <c r="CE106" s="100"/>
      <c r="CF106" s="100"/>
      <c r="CG106" s="100"/>
      <c r="CH106" s="100"/>
      <c r="CI106" s="100"/>
      <c r="CJ106" s="100"/>
      <c r="CK106" s="100"/>
      <c r="CL106" s="216"/>
      <c r="CM106" s="216"/>
      <c r="CN106" s="18"/>
      <c r="CO106" s="18"/>
      <c r="CP106" s="7"/>
      <c r="CQ106" s="18"/>
      <c r="CR106" s="18"/>
      <c r="CS106" s="7"/>
      <c r="CY106" s="33"/>
      <c r="CZ106" s="24"/>
      <c r="DA106" s="24"/>
    </row>
    <row r="107" spans="1:105" s="23" customFormat="1" ht="54" hidden="1" customHeight="1">
      <c r="A107" s="216"/>
      <c r="B107" s="217"/>
      <c r="C107" s="216"/>
      <c r="D107" s="216"/>
      <c r="E107" s="216"/>
      <c r="F107" s="216"/>
      <c r="G107" s="218"/>
      <c r="H107" s="218"/>
      <c r="I107" s="218"/>
      <c r="J107" s="218"/>
      <c r="K107" s="218"/>
      <c r="L107" s="218"/>
      <c r="M107" s="218"/>
      <c r="N107" s="218"/>
      <c r="O107" s="218"/>
      <c r="P107" s="218"/>
      <c r="Q107" s="218"/>
      <c r="R107" s="218"/>
      <c r="S107" s="218"/>
      <c r="T107" s="218"/>
      <c r="U107" s="218"/>
      <c r="V107" s="218"/>
      <c r="W107" s="218"/>
      <c r="X107" s="218"/>
      <c r="Y107" s="218"/>
      <c r="Z107" s="218"/>
      <c r="AA107" s="236"/>
      <c r="AB107" s="236"/>
      <c r="AC107" s="236"/>
      <c r="AD107" s="236"/>
      <c r="AE107" s="236"/>
      <c r="AF107" s="236"/>
      <c r="AG107" s="218"/>
      <c r="AH107" s="218"/>
      <c r="AI107" s="236"/>
      <c r="AJ107" s="236"/>
      <c r="AK107" s="236"/>
      <c r="AL107" s="236"/>
      <c r="AM107" s="236"/>
      <c r="AN107" s="236"/>
      <c r="AO107" s="100"/>
      <c r="AP107" s="100"/>
      <c r="AQ107" s="100"/>
      <c r="AR107" s="100"/>
      <c r="AS107" s="100"/>
      <c r="AT107" s="100"/>
      <c r="AU107" s="100"/>
      <c r="AV107" s="100"/>
      <c r="AW107" s="100"/>
      <c r="AX107" s="100"/>
      <c r="AY107" s="100"/>
      <c r="AZ107" s="100"/>
      <c r="BA107" s="100"/>
      <c r="BB107" s="100"/>
      <c r="BC107" s="100"/>
      <c r="BD107" s="100"/>
      <c r="BE107" s="100"/>
      <c r="BF107" s="100"/>
      <c r="BG107" s="100"/>
      <c r="BH107" s="100"/>
      <c r="BI107" s="100"/>
      <c r="BJ107" s="100"/>
      <c r="BK107" s="100"/>
      <c r="BL107" s="100"/>
      <c r="BM107" s="100"/>
      <c r="BN107" s="100"/>
      <c r="BO107" s="100"/>
      <c r="BP107" s="100"/>
      <c r="BQ107" s="100"/>
      <c r="BR107" s="100"/>
      <c r="BS107" s="100"/>
      <c r="BT107" s="100"/>
      <c r="BU107" s="100"/>
      <c r="BV107" s="100"/>
      <c r="BW107" s="100"/>
      <c r="BX107" s="100"/>
      <c r="BY107" s="100"/>
      <c r="BZ107" s="100"/>
      <c r="CA107" s="100"/>
      <c r="CB107" s="100"/>
      <c r="CC107" s="100"/>
      <c r="CD107" s="185"/>
      <c r="CE107" s="100"/>
      <c r="CF107" s="100"/>
      <c r="CG107" s="100"/>
      <c r="CH107" s="100"/>
      <c r="CI107" s="100"/>
      <c r="CJ107" s="100"/>
      <c r="CK107" s="100"/>
      <c r="CL107" s="216"/>
      <c r="CM107" s="18"/>
      <c r="CN107" s="18"/>
      <c r="CO107" s="18"/>
      <c r="CP107" s="7"/>
      <c r="CQ107" s="18"/>
      <c r="CR107" s="13"/>
      <c r="CS107" s="7"/>
      <c r="CY107" s="33"/>
      <c r="CZ107" s="24"/>
      <c r="DA107" s="24"/>
    </row>
    <row r="108" spans="1:105" s="23" customFormat="1" ht="146.25" hidden="1" customHeight="1">
      <c r="A108" s="248"/>
      <c r="B108" s="249"/>
      <c r="C108" s="248"/>
      <c r="D108" s="248"/>
      <c r="E108" s="248"/>
      <c r="F108" s="248"/>
      <c r="G108" s="341"/>
      <c r="H108" s="341"/>
      <c r="I108" s="341"/>
      <c r="J108" s="341"/>
      <c r="K108" s="341"/>
      <c r="L108" s="341"/>
      <c r="M108" s="341"/>
      <c r="N108" s="341"/>
      <c r="O108" s="341"/>
      <c r="P108" s="341"/>
      <c r="Q108" s="341"/>
      <c r="R108" s="341"/>
      <c r="S108" s="341"/>
      <c r="T108" s="341"/>
      <c r="U108" s="341"/>
      <c r="V108" s="341"/>
      <c r="W108" s="341"/>
      <c r="X108" s="341"/>
      <c r="Y108" s="341"/>
      <c r="Z108" s="341"/>
      <c r="AA108" s="335"/>
      <c r="AB108" s="335"/>
      <c r="AC108" s="335"/>
      <c r="AD108" s="335"/>
      <c r="AE108" s="335"/>
      <c r="AF108" s="335"/>
      <c r="AG108" s="341"/>
      <c r="AH108" s="341"/>
      <c r="AI108" s="335"/>
      <c r="AJ108" s="335"/>
      <c r="AK108" s="335"/>
      <c r="AL108" s="335"/>
      <c r="AM108" s="335"/>
      <c r="AN108" s="335"/>
      <c r="AO108" s="309"/>
      <c r="AP108" s="309"/>
      <c r="AQ108" s="309"/>
      <c r="AR108" s="309"/>
      <c r="AS108" s="309"/>
      <c r="AT108" s="309"/>
      <c r="AU108" s="309"/>
      <c r="AV108" s="309"/>
      <c r="AW108" s="309"/>
      <c r="AX108" s="309"/>
      <c r="AY108" s="309"/>
      <c r="AZ108" s="309"/>
      <c r="BA108" s="309"/>
      <c r="BB108" s="309"/>
      <c r="BC108" s="309"/>
      <c r="BD108" s="309"/>
      <c r="BE108" s="309"/>
      <c r="BF108" s="309"/>
      <c r="BG108" s="309"/>
      <c r="BH108" s="309"/>
      <c r="BI108" s="309"/>
      <c r="BJ108" s="309"/>
      <c r="BK108" s="309"/>
      <c r="BL108" s="309"/>
      <c r="BM108" s="309"/>
      <c r="BN108" s="309"/>
      <c r="BO108" s="309"/>
      <c r="BP108" s="309"/>
      <c r="BQ108" s="309"/>
      <c r="BR108" s="309"/>
      <c r="BS108" s="309"/>
      <c r="BT108" s="309"/>
      <c r="BU108" s="309"/>
      <c r="BV108" s="309"/>
      <c r="BW108" s="309"/>
      <c r="BX108" s="309"/>
      <c r="BY108" s="309"/>
      <c r="BZ108" s="309"/>
      <c r="CA108" s="309"/>
      <c r="CB108" s="309"/>
      <c r="CC108" s="309"/>
      <c r="CD108" s="336"/>
      <c r="CE108" s="309"/>
      <c r="CF108" s="309"/>
      <c r="CG108" s="309"/>
      <c r="CH108" s="309"/>
      <c r="CI108" s="309"/>
      <c r="CJ108" s="309"/>
      <c r="CK108" s="309"/>
      <c r="CL108" s="248"/>
      <c r="CP108" s="24"/>
      <c r="CR108" s="362"/>
      <c r="CS108" s="24"/>
      <c r="CY108" s="33"/>
      <c r="CZ108" s="24"/>
      <c r="DA108" s="24"/>
    </row>
    <row r="109" spans="1:105" s="23" customFormat="1" ht="72" hidden="1" customHeight="1">
      <c r="A109" s="216"/>
      <c r="B109" s="217"/>
      <c r="C109" s="216"/>
      <c r="D109" s="216"/>
      <c r="E109" s="216"/>
      <c r="F109" s="216"/>
      <c r="G109" s="218"/>
      <c r="H109" s="218"/>
      <c r="I109" s="218"/>
      <c r="J109" s="218"/>
      <c r="K109" s="218"/>
      <c r="L109" s="218"/>
      <c r="M109" s="218"/>
      <c r="N109" s="218"/>
      <c r="O109" s="218"/>
      <c r="P109" s="218"/>
      <c r="Q109" s="218"/>
      <c r="R109" s="218"/>
      <c r="S109" s="218"/>
      <c r="T109" s="218"/>
      <c r="U109" s="218"/>
      <c r="V109" s="218"/>
      <c r="W109" s="218"/>
      <c r="X109" s="218"/>
      <c r="Y109" s="218"/>
      <c r="Z109" s="218"/>
      <c r="AA109" s="218"/>
      <c r="AB109" s="218"/>
      <c r="AC109" s="218"/>
      <c r="AD109" s="218"/>
      <c r="AE109" s="218"/>
      <c r="AF109" s="218"/>
      <c r="AG109" s="218"/>
      <c r="AH109" s="218"/>
      <c r="AI109" s="218"/>
      <c r="AJ109" s="218"/>
      <c r="AK109" s="218"/>
      <c r="AL109" s="218"/>
      <c r="AM109" s="218"/>
      <c r="AN109" s="218"/>
      <c r="AO109" s="100"/>
      <c r="AP109" s="100"/>
      <c r="AQ109" s="100"/>
      <c r="AR109" s="100"/>
      <c r="AS109" s="100"/>
      <c r="AT109" s="100"/>
      <c r="AU109" s="100"/>
      <c r="AV109" s="100"/>
      <c r="AW109" s="100"/>
      <c r="AX109" s="100"/>
      <c r="AY109" s="100"/>
      <c r="AZ109" s="100"/>
      <c r="BA109" s="100"/>
      <c r="BB109" s="100"/>
      <c r="BC109" s="100"/>
      <c r="BD109" s="100"/>
      <c r="BE109" s="100"/>
      <c r="BF109" s="100"/>
      <c r="BG109" s="100"/>
      <c r="BH109" s="100"/>
      <c r="BI109" s="100"/>
      <c r="BJ109" s="100"/>
      <c r="BK109" s="100"/>
      <c r="BL109" s="100"/>
      <c r="BM109" s="216"/>
      <c r="BN109" s="253"/>
      <c r="BO109" s="253"/>
      <c r="BP109" s="253"/>
      <c r="BQ109" s="100"/>
      <c r="BR109" s="100"/>
      <c r="BS109" s="100"/>
      <c r="BT109" s="100"/>
      <c r="BU109" s="100"/>
      <c r="BV109" s="100"/>
      <c r="BW109" s="100"/>
      <c r="BX109" s="100"/>
      <c r="BY109" s="100"/>
      <c r="BZ109" s="100"/>
      <c r="CA109" s="100"/>
      <c r="CB109" s="100"/>
      <c r="CC109" s="100"/>
      <c r="CD109" s="185"/>
      <c r="CE109" s="100"/>
      <c r="CF109" s="100"/>
      <c r="CG109" s="100"/>
      <c r="CH109" s="100"/>
      <c r="CI109" s="100"/>
      <c r="CJ109" s="100"/>
      <c r="CK109" s="100"/>
      <c r="CL109" s="216"/>
      <c r="CM109" s="18"/>
      <c r="CN109" s="18"/>
      <c r="CO109" s="7"/>
      <c r="CP109" s="7"/>
      <c r="CQ109" s="18"/>
      <c r="CR109" s="18"/>
      <c r="CS109" s="18"/>
      <c r="CY109" s="33"/>
    </row>
    <row r="110" spans="1:105" s="23" customFormat="1" ht="165.6" hidden="1" customHeight="1">
      <c r="A110" s="216"/>
      <c r="B110" s="217"/>
      <c r="C110" s="216"/>
      <c r="D110" s="216"/>
      <c r="E110" s="216"/>
      <c r="F110" s="216"/>
      <c r="G110" s="218"/>
      <c r="H110" s="218"/>
      <c r="I110" s="218"/>
      <c r="J110" s="218"/>
      <c r="K110" s="218"/>
      <c r="L110" s="218"/>
      <c r="M110" s="218"/>
      <c r="N110" s="218"/>
      <c r="O110" s="218"/>
      <c r="P110" s="218"/>
      <c r="Q110" s="218"/>
      <c r="R110" s="218"/>
      <c r="S110" s="218"/>
      <c r="T110" s="218"/>
      <c r="U110" s="218"/>
      <c r="V110" s="218"/>
      <c r="W110" s="218"/>
      <c r="X110" s="218"/>
      <c r="Y110" s="218"/>
      <c r="Z110" s="218"/>
      <c r="AA110" s="218"/>
      <c r="AB110" s="218"/>
      <c r="AC110" s="218"/>
      <c r="AD110" s="218"/>
      <c r="AE110" s="218"/>
      <c r="AF110" s="218"/>
      <c r="AG110" s="218"/>
      <c r="AH110" s="218"/>
      <c r="AI110" s="218"/>
      <c r="AJ110" s="218"/>
      <c r="AK110" s="218"/>
      <c r="AL110" s="218"/>
      <c r="AM110" s="218"/>
      <c r="AN110" s="218"/>
      <c r="AO110" s="100"/>
      <c r="AP110" s="100"/>
      <c r="AQ110" s="100"/>
      <c r="AR110" s="100"/>
      <c r="AS110" s="100"/>
      <c r="AT110" s="100"/>
      <c r="AU110" s="100"/>
      <c r="AV110" s="100"/>
      <c r="AW110" s="100"/>
      <c r="AX110" s="100"/>
      <c r="AY110" s="100"/>
      <c r="AZ110" s="100"/>
      <c r="BA110" s="100"/>
      <c r="BB110" s="100"/>
      <c r="BC110" s="100"/>
      <c r="BD110" s="100"/>
      <c r="BE110" s="100"/>
      <c r="BF110" s="100"/>
      <c r="BG110" s="100"/>
      <c r="BH110" s="100"/>
      <c r="BI110" s="100"/>
      <c r="BJ110" s="100"/>
      <c r="BK110" s="100"/>
      <c r="BL110" s="100"/>
      <c r="BM110" s="100"/>
      <c r="BN110" s="100"/>
      <c r="BO110" s="100"/>
      <c r="BP110" s="100"/>
      <c r="BQ110" s="100"/>
      <c r="BR110" s="100"/>
      <c r="BS110" s="100"/>
      <c r="BT110" s="100"/>
      <c r="BU110" s="100"/>
      <c r="BV110" s="100"/>
      <c r="BW110" s="100"/>
      <c r="BX110" s="100"/>
      <c r="BY110" s="100"/>
      <c r="BZ110" s="100"/>
      <c r="CA110" s="100"/>
      <c r="CB110" s="100"/>
      <c r="CC110" s="100"/>
      <c r="CD110" s="185"/>
      <c r="CE110" s="100"/>
      <c r="CF110" s="100"/>
      <c r="CG110" s="100"/>
      <c r="CH110" s="100"/>
      <c r="CI110" s="100"/>
      <c r="CJ110" s="100"/>
      <c r="CK110" s="100"/>
      <c r="CL110" s="216"/>
      <c r="CM110" s="216"/>
      <c r="CN110" s="216"/>
      <c r="CO110" s="216"/>
      <c r="CP110" s="7"/>
      <c r="CQ110" s="18"/>
      <c r="CR110" s="13"/>
      <c r="CS110" s="7"/>
      <c r="CY110" s="33"/>
      <c r="CZ110" s="24"/>
      <c r="DA110" s="24"/>
    </row>
    <row r="111" spans="1:105" s="23" customFormat="1" ht="159" hidden="1" customHeight="1">
      <c r="A111" s="216"/>
      <c r="B111" s="217"/>
      <c r="C111" s="216"/>
      <c r="D111" s="216"/>
      <c r="E111" s="216"/>
      <c r="F111" s="216"/>
      <c r="G111" s="218"/>
      <c r="H111" s="218"/>
      <c r="I111" s="218"/>
      <c r="J111" s="218"/>
      <c r="K111" s="218"/>
      <c r="L111" s="218"/>
      <c r="M111" s="218"/>
      <c r="N111" s="218"/>
      <c r="O111" s="218"/>
      <c r="P111" s="218"/>
      <c r="Q111" s="218"/>
      <c r="R111" s="218"/>
      <c r="S111" s="218"/>
      <c r="T111" s="218"/>
      <c r="U111" s="218"/>
      <c r="V111" s="218"/>
      <c r="W111" s="218"/>
      <c r="X111" s="218"/>
      <c r="Y111" s="218"/>
      <c r="Z111" s="218"/>
      <c r="AA111" s="218"/>
      <c r="AB111" s="218"/>
      <c r="AC111" s="218"/>
      <c r="AD111" s="268"/>
      <c r="AE111" s="218"/>
      <c r="AF111" s="218"/>
      <c r="AG111" s="218"/>
      <c r="AH111" s="218"/>
      <c r="AI111" s="218"/>
      <c r="AJ111" s="218"/>
      <c r="AK111" s="218"/>
      <c r="AL111" s="218"/>
      <c r="AM111" s="218"/>
      <c r="AN111" s="218"/>
      <c r="AO111" s="100"/>
      <c r="AP111" s="100"/>
      <c r="AQ111" s="100"/>
      <c r="AR111" s="100"/>
      <c r="AS111" s="100"/>
      <c r="AT111" s="100"/>
      <c r="AU111" s="100"/>
      <c r="AV111" s="100"/>
      <c r="AW111" s="100"/>
      <c r="AX111" s="100"/>
      <c r="AY111" s="100"/>
      <c r="AZ111" s="100"/>
      <c r="BA111" s="100"/>
      <c r="BB111" s="100"/>
      <c r="BC111" s="100"/>
      <c r="BD111" s="100"/>
      <c r="BE111" s="100"/>
      <c r="BF111" s="100"/>
      <c r="BG111" s="100"/>
      <c r="BH111" s="100"/>
      <c r="BI111" s="100"/>
      <c r="BJ111" s="100"/>
      <c r="BK111" s="100"/>
      <c r="BL111" s="100"/>
      <c r="BM111" s="100"/>
      <c r="BN111" s="100"/>
      <c r="BO111" s="100"/>
      <c r="BP111" s="100"/>
      <c r="BQ111" s="100"/>
      <c r="BR111" s="100"/>
      <c r="BS111" s="100"/>
      <c r="BT111" s="100"/>
      <c r="BU111" s="100"/>
      <c r="BV111" s="100"/>
      <c r="BW111" s="100"/>
      <c r="BX111" s="100"/>
      <c r="BY111" s="100"/>
      <c r="BZ111" s="100"/>
      <c r="CA111" s="100"/>
      <c r="CB111" s="100"/>
      <c r="CC111" s="100"/>
      <c r="CD111" s="185"/>
      <c r="CE111" s="100"/>
      <c r="CF111" s="100"/>
      <c r="CG111" s="100"/>
      <c r="CH111" s="100"/>
      <c r="CI111" s="100"/>
      <c r="CJ111" s="100"/>
      <c r="CK111" s="218"/>
      <c r="CL111" s="216"/>
      <c r="CM111" s="216"/>
      <c r="CN111" s="18"/>
      <c r="CO111" s="18"/>
      <c r="CP111" s="7"/>
      <c r="CQ111" s="18"/>
      <c r="CR111" s="18"/>
      <c r="CS111" s="7"/>
      <c r="CY111" s="33"/>
      <c r="CZ111" s="24"/>
      <c r="DA111" s="24"/>
    </row>
    <row r="112" spans="1:105" s="23" customFormat="1" ht="40.9" hidden="1" customHeight="1">
      <c r="A112" s="216"/>
      <c r="B112" s="217"/>
      <c r="C112" s="216"/>
      <c r="D112" s="216"/>
      <c r="E112" s="216"/>
      <c r="F112" s="216"/>
      <c r="G112" s="218"/>
      <c r="H112" s="218"/>
      <c r="I112" s="218"/>
      <c r="J112" s="218"/>
      <c r="K112" s="218"/>
      <c r="L112" s="218"/>
      <c r="M112" s="218"/>
      <c r="N112" s="218"/>
      <c r="O112" s="218"/>
      <c r="P112" s="218"/>
      <c r="Q112" s="218"/>
      <c r="R112" s="218"/>
      <c r="S112" s="218"/>
      <c r="T112" s="218"/>
      <c r="U112" s="218"/>
      <c r="V112" s="218"/>
      <c r="W112" s="218"/>
      <c r="X112" s="218"/>
      <c r="Y112" s="218"/>
      <c r="Z112" s="218"/>
      <c r="AA112" s="218"/>
      <c r="AB112" s="218"/>
      <c r="AC112" s="218"/>
      <c r="AD112" s="268"/>
      <c r="AE112" s="218"/>
      <c r="AF112" s="218"/>
      <c r="AG112" s="218"/>
      <c r="AH112" s="218"/>
      <c r="AI112" s="218"/>
      <c r="AJ112" s="218"/>
      <c r="AK112" s="218"/>
      <c r="AL112" s="218"/>
      <c r="AM112" s="218"/>
      <c r="AN112" s="218"/>
      <c r="AO112" s="100"/>
      <c r="AP112" s="100"/>
      <c r="AQ112" s="100"/>
      <c r="AR112" s="100"/>
      <c r="AS112" s="100"/>
      <c r="AT112" s="100"/>
      <c r="AU112" s="100"/>
      <c r="AV112" s="100"/>
      <c r="AW112" s="100"/>
      <c r="AX112" s="100"/>
      <c r="AY112" s="100"/>
      <c r="AZ112" s="100"/>
      <c r="BA112" s="100"/>
      <c r="BB112" s="100"/>
      <c r="BC112" s="100"/>
      <c r="BD112" s="100"/>
      <c r="BE112" s="100"/>
      <c r="BF112" s="100"/>
      <c r="BG112" s="100"/>
      <c r="BH112" s="100"/>
      <c r="BI112" s="100"/>
      <c r="BJ112" s="100"/>
      <c r="BK112" s="100"/>
      <c r="BL112" s="100"/>
      <c r="BM112" s="100"/>
      <c r="BN112" s="100"/>
      <c r="BO112" s="100"/>
      <c r="BP112" s="100"/>
      <c r="BQ112" s="100"/>
      <c r="BR112" s="100"/>
      <c r="BS112" s="100"/>
      <c r="BT112" s="100"/>
      <c r="BU112" s="100"/>
      <c r="BV112" s="100"/>
      <c r="BW112" s="100"/>
      <c r="BX112" s="100"/>
      <c r="BY112" s="100"/>
      <c r="BZ112" s="100"/>
      <c r="CA112" s="100"/>
      <c r="CB112" s="100"/>
      <c r="CC112" s="100"/>
      <c r="CD112" s="185"/>
      <c r="CE112" s="100"/>
      <c r="CF112" s="100"/>
      <c r="CG112" s="100"/>
      <c r="CH112" s="100"/>
      <c r="CI112" s="100"/>
      <c r="CJ112" s="100"/>
      <c r="CK112" s="100"/>
      <c r="CL112" s="216"/>
      <c r="CM112" s="216"/>
      <c r="CN112" s="18"/>
      <c r="CO112" s="18"/>
      <c r="CP112" s="7"/>
      <c r="CQ112" s="18"/>
      <c r="CR112" s="18"/>
      <c r="CS112" s="7"/>
      <c r="CY112" s="33"/>
      <c r="CZ112" s="24"/>
      <c r="DA112" s="24"/>
    </row>
    <row r="113" spans="1:105" s="21" customFormat="1" ht="73.5" hidden="1" customHeight="1">
      <c r="A113" s="237"/>
      <c r="B113" s="199"/>
      <c r="C113" s="237"/>
      <c r="D113" s="237"/>
      <c r="E113" s="237"/>
      <c r="F113" s="237"/>
      <c r="G113" s="238"/>
      <c r="H113" s="238"/>
      <c r="I113" s="238"/>
      <c r="J113" s="238"/>
      <c r="K113" s="238"/>
      <c r="L113" s="238"/>
      <c r="M113" s="238"/>
      <c r="N113" s="238"/>
      <c r="O113" s="238"/>
      <c r="P113" s="238"/>
      <c r="Q113" s="238"/>
      <c r="R113" s="238"/>
      <c r="S113" s="238"/>
      <c r="T113" s="238"/>
      <c r="U113" s="238"/>
      <c r="V113" s="238"/>
      <c r="W113" s="238"/>
      <c r="X113" s="238"/>
      <c r="Y113" s="238"/>
      <c r="Z113" s="238"/>
      <c r="AA113" s="238"/>
      <c r="AB113" s="238"/>
      <c r="AC113" s="238"/>
      <c r="AD113" s="269"/>
      <c r="AE113" s="238"/>
      <c r="AF113" s="238"/>
      <c r="AG113" s="238"/>
      <c r="AH113" s="238"/>
      <c r="AI113" s="238"/>
      <c r="AJ113" s="238"/>
      <c r="AK113" s="238"/>
      <c r="AL113" s="238"/>
      <c r="AM113" s="238"/>
      <c r="AN113" s="238"/>
      <c r="AO113" s="266"/>
      <c r="AP113" s="266"/>
      <c r="AQ113" s="266"/>
      <c r="AR113" s="266"/>
      <c r="AS113" s="100"/>
      <c r="AT113" s="100"/>
      <c r="AU113" s="100"/>
      <c r="AV113" s="100"/>
      <c r="AW113" s="266"/>
      <c r="AX113" s="266"/>
      <c r="AY113" s="266"/>
      <c r="AZ113" s="266"/>
      <c r="BA113" s="266"/>
      <c r="BB113" s="266"/>
      <c r="BC113" s="266"/>
      <c r="BD113" s="266"/>
      <c r="BE113" s="266"/>
      <c r="BF113" s="266"/>
      <c r="BG113" s="266"/>
      <c r="BH113" s="266"/>
      <c r="BI113" s="266"/>
      <c r="BJ113" s="266"/>
      <c r="BK113" s="266"/>
      <c r="BL113" s="266"/>
      <c r="BM113" s="266"/>
      <c r="BN113" s="266"/>
      <c r="BO113" s="266"/>
      <c r="BP113" s="266"/>
      <c r="BQ113" s="266"/>
      <c r="BR113" s="266"/>
      <c r="BS113" s="266"/>
      <c r="BT113" s="266"/>
      <c r="BU113" s="266"/>
      <c r="BV113" s="266"/>
      <c r="BW113" s="266"/>
      <c r="BX113" s="266"/>
      <c r="BY113" s="266"/>
      <c r="BZ113" s="266"/>
      <c r="CA113" s="266"/>
      <c r="CB113" s="266"/>
      <c r="CC113" s="266"/>
      <c r="CD113" s="185"/>
      <c r="CE113" s="266"/>
      <c r="CF113" s="100"/>
      <c r="CG113" s="266"/>
      <c r="CH113" s="266"/>
      <c r="CI113" s="266"/>
      <c r="CJ113" s="266"/>
      <c r="CK113" s="266"/>
      <c r="CL113" s="237"/>
      <c r="CM113" s="237"/>
      <c r="CP113" s="291"/>
      <c r="CS113" s="291"/>
      <c r="CY113" s="292"/>
      <c r="CZ113" s="291"/>
      <c r="DA113" s="291"/>
    </row>
    <row r="114" spans="1:105" s="21" customFormat="1" ht="73.5" hidden="1" customHeight="1">
      <c r="A114" s="237"/>
      <c r="B114" s="199"/>
      <c r="C114" s="237"/>
      <c r="D114" s="237"/>
      <c r="E114" s="237"/>
      <c r="F114" s="237"/>
      <c r="G114" s="238"/>
      <c r="H114" s="238"/>
      <c r="I114" s="238"/>
      <c r="J114" s="238"/>
      <c r="K114" s="238"/>
      <c r="L114" s="238"/>
      <c r="M114" s="238"/>
      <c r="N114" s="238"/>
      <c r="O114" s="238"/>
      <c r="P114" s="238"/>
      <c r="Q114" s="238"/>
      <c r="R114" s="238"/>
      <c r="S114" s="238"/>
      <c r="T114" s="238"/>
      <c r="U114" s="238"/>
      <c r="V114" s="238"/>
      <c r="W114" s="238"/>
      <c r="X114" s="238"/>
      <c r="Y114" s="238"/>
      <c r="Z114" s="238"/>
      <c r="AA114" s="238"/>
      <c r="AB114" s="238"/>
      <c r="AC114" s="238"/>
      <c r="AD114" s="269"/>
      <c r="AE114" s="238"/>
      <c r="AF114" s="238"/>
      <c r="AG114" s="238"/>
      <c r="AH114" s="238"/>
      <c r="AI114" s="238"/>
      <c r="AJ114" s="238"/>
      <c r="AK114" s="238"/>
      <c r="AL114" s="238"/>
      <c r="AM114" s="238"/>
      <c r="AN114" s="238"/>
      <c r="AO114" s="266"/>
      <c r="AP114" s="266"/>
      <c r="AQ114" s="266"/>
      <c r="AR114" s="266"/>
      <c r="AS114" s="100"/>
      <c r="AT114" s="100"/>
      <c r="AU114" s="100"/>
      <c r="AV114" s="100"/>
      <c r="AW114" s="266"/>
      <c r="AX114" s="266"/>
      <c r="AY114" s="266"/>
      <c r="AZ114" s="266"/>
      <c r="BA114" s="266"/>
      <c r="BB114" s="266"/>
      <c r="BC114" s="266"/>
      <c r="BD114" s="266"/>
      <c r="BE114" s="266"/>
      <c r="BF114" s="266"/>
      <c r="BG114" s="266"/>
      <c r="BH114" s="266"/>
      <c r="BI114" s="266"/>
      <c r="BJ114" s="266"/>
      <c r="BK114" s="266"/>
      <c r="BL114" s="266"/>
      <c r="BM114" s="266"/>
      <c r="BN114" s="266"/>
      <c r="BO114" s="266"/>
      <c r="BP114" s="266"/>
      <c r="BQ114" s="266"/>
      <c r="BR114" s="266"/>
      <c r="BS114" s="266"/>
      <c r="BT114" s="266"/>
      <c r="BU114" s="266"/>
      <c r="BV114" s="266"/>
      <c r="BW114" s="266"/>
      <c r="BX114" s="266"/>
      <c r="BY114" s="266"/>
      <c r="BZ114" s="266"/>
      <c r="CA114" s="266"/>
      <c r="CB114" s="266"/>
      <c r="CC114" s="266"/>
      <c r="CD114" s="185"/>
      <c r="CE114" s="266"/>
      <c r="CF114" s="100"/>
      <c r="CG114" s="266"/>
      <c r="CH114" s="266"/>
      <c r="CI114" s="266"/>
      <c r="CJ114" s="266"/>
      <c r="CK114" s="266"/>
      <c r="CL114" s="237"/>
      <c r="CM114" s="237"/>
      <c r="CP114" s="291"/>
      <c r="CS114" s="291"/>
      <c r="CY114" s="292"/>
      <c r="CZ114" s="291"/>
      <c r="DA114" s="291"/>
    </row>
    <row r="115" spans="1:105" s="21" customFormat="1" ht="73.5" hidden="1" customHeight="1">
      <c r="A115" s="237"/>
      <c r="B115" s="199"/>
      <c r="C115" s="237"/>
      <c r="D115" s="237"/>
      <c r="E115" s="237"/>
      <c r="F115" s="237"/>
      <c r="G115" s="238"/>
      <c r="H115" s="238"/>
      <c r="I115" s="238"/>
      <c r="J115" s="238"/>
      <c r="K115" s="238"/>
      <c r="L115" s="238"/>
      <c r="M115" s="238"/>
      <c r="N115" s="238"/>
      <c r="O115" s="238"/>
      <c r="P115" s="238"/>
      <c r="Q115" s="238"/>
      <c r="R115" s="238"/>
      <c r="S115" s="238"/>
      <c r="T115" s="238"/>
      <c r="U115" s="238"/>
      <c r="V115" s="238"/>
      <c r="W115" s="238"/>
      <c r="X115" s="238"/>
      <c r="Y115" s="238"/>
      <c r="Z115" s="238"/>
      <c r="AA115" s="238"/>
      <c r="AB115" s="238"/>
      <c r="AC115" s="238"/>
      <c r="AD115" s="269"/>
      <c r="AE115" s="238"/>
      <c r="AF115" s="238"/>
      <c r="AG115" s="238"/>
      <c r="AH115" s="238"/>
      <c r="AI115" s="238"/>
      <c r="AJ115" s="238"/>
      <c r="AK115" s="238"/>
      <c r="AL115" s="238"/>
      <c r="AM115" s="238"/>
      <c r="AN115" s="238"/>
      <c r="AO115" s="266"/>
      <c r="AP115" s="266"/>
      <c r="AQ115" s="266"/>
      <c r="AR115" s="266"/>
      <c r="AS115" s="100"/>
      <c r="AT115" s="100"/>
      <c r="AU115" s="100"/>
      <c r="AV115" s="100"/>
      <c r="AW115" s="266"/>
      <c r="AX115" s="266"/>
      <c r="AY115" s="266"/>
      <c r="AZ115" s="266"/>
      <c r="BA115" s="266"/>
      <c r="BB115" s="266"/>
      <c r="BC115" s="266"/>
      <c r="BD115" s="266"/>
      <c r="BE115" s="266"/>
      <c r="BF115" s="266"/>
      <c r="BG115" s="266"/>
      <c r="BH115" s="266"/>
      <c r="BI115" s="266"/>
      <c r="BJ115" s="266"/>
      <c r="BK115" s="266"/>
      <c r="BL115" s="266"/>
      <c r="BM115" s="266"/>
      <c r="BN115" s="266"/>
      <c r="BO115" s="266"/>
      <c r="BP115" s="266"/>
      <c r="BQ115" s="266"/>
      <c r="BR115" s="266"/>
      <c r="BS115" s="266"/>
      <c r="BT115" s="266"/>
      <c r="BU115" s="266"/>
      <c r="BV115" s="266"/>
      <c r="BW115" s="266"/>
      <c r="BX115" s="266"/>
      <c r="BY115" s="266"/>
      <c r="BZ115" s="266"/>
      <c r="CA115" s="266"/>
      <c r="CB115" s="266"/>
      <c r="CC115" s="266"/>
      <c r="CD115" s="185"/>
      <c r="CE115" s="266"/>
      <c r="CF115" s="100"/>
      <c r="CG115" s="266"/>
      <c r="CH115" s="266"/>
      <c r="CI115" s="266"/>
      <c r="CJ115" s="266"/>
      <c r="CK115" s="266"/>
      <c r="CL115" s="237"/>
      <c r="CM115" s="237"/>
      <c r="CP115" s="291"/>
      <c r="CS115" s="291"/>
      <c r="CY115" s="292"/>
      <c r="CZ115" s="291"/>
      <c r="DA115" s="291"/>
    </row>
    <row r="116" spans="1:105" s="310" customFormat="1" ht="48.6" hidden="1" customHeight="1">
      <c r="A116" s="114"/>
      <c r="B116" s="214"/>
      <c r="C116" s="114"/>
      <c r="D116" s="114"/>
      <c r="E116" s="114"/>
      <c r="F116" s="114"/>
      <c r="G116" s="236"/>
      <c r="H116" s="236"/>
      <c r="I116" s="236"/>
      <c r="J116" s="236"/>
      <c r="K116" s="236"/>
      <c r="L116" s="236"/>
      <c r="M116" s="236"/>
      <c r="N116" s="236"/>
      <c r="O116" s="236"/>
      <c r="P116" s="236"/>
      <c r="Q116" s="236"/>
      <c r="R116" s="236"/>
      <c r="S116" s="236"/>
      <c r="T116" s="236"/>
      <c r="U116" s="236"/>
      <c r="V116" s="236"/>
      <c r="W116" s="236"/>
      <c r="X116" s="236"/>
      <c r="Y116" s="236"/>
      <c r="Z116" s="236"/>
      <c r="AA116" s="236"/>
      <c r="AB116" s="236"/>
      <c r="AC116" s="236"/>
      <c r="AD116" s="236"/>
      <c r="AE116" s="236"/>
      <c r="AF116" s="236"/>
      <c r="AG116" s="236"/>
      <c r="AH116" s="236"/>
      <c r="AI116" s="236"/>
      <c r="AJ116" s="236"/>
      <c r="AK116" s="236"/>
      <c r="AL116" s="236"/>
      <c r="AM116" s="236"/>
      <c r="AN116" s="236"/>
      <c r="AO116" s="99"/>
      <c r="AP116" s="99"/>
      <c r="AQ116" s="99"/>
      <c r="AR116" s="99"/>
      <c r="AS116" s="99"/>
      <c r="AT116" s="99"/>
      <c r="AU116" s="99"/>
      <c r="AV116" s="99"/>
      <c r="AW116" s="99"/>
      <c r="AX116" s="99"/>
      <c r="AY116" s="99"/>
      <c r="AZ116" s="99"/>
      <c r="BA116" s="99"/>
      <c r="BB116" s="99"/>
      <c r="BC116" s="99"/>
      <c r="BD116" s="99"/>
      <c r="BE116" s="99"/>
      <c r="BF116" s="99"/>
      <c r="BG116" s="99"/>
      <c r="BH116" s="99"/>
      <c r="BI116" s="99"/>
      <c r="BJ116" s="99"/>
      <c r="BK116" s="99"/>
      <c r="BL116" s="99"/>
      <c r="BM116" s="99"/>
      <c r="BN116" s="99"/>
      <c r="BO116" s="99"/>
      <c r="BP116" s="99"/>
      <c r="BQ116" s="99"/>
      <c r="BR116" s="99"/>
      <c r="BS116" s="99"/>
      <c r="BT116" s="99"/>
      <c r="BU116" s="99"/>
      <c r="BV116" s="99"/>
      <c r="BW116" s="99"/>
      <c r="BX116" s="99"/>
      <c r="BY116" s="99"/>
      <c r="BZ116" s="99"/>
      <c r="CA116" s="99"/>
      <c r="CB116" s="99"/>
      <c r="CC116" s="99"/>
      <c r="CD116" s="185"/>
      <c r="CE116" s="99"/>
      <c r="CF116" s="99"/>
      <c r="CG116" s="99"/>
      <c r="CH116" s="99"/>
      <c r="CI116" s="99"/>
      <c r="CJ116" s="99"/>
      <c r="CK116" s="779"/>
      <c r="CL116" s="216"/>
      <c r="CM116" s="216"/>
      <c r="CN116" s="18"/>
      <c r="CO116" s="20"/>
      <c r="CP116" s="7"/>
      <c r="CQ116" s="20"/>
      <c r="CR116" s="18"/>
      <c r="CS116" s="7"/>
      <c r="CY116" s="311"/>
      <c r="CZ116" s="24"/>
      <c r="DA116" s="24"/>
    </row>
    <row r="117" spans="1:105" s="310" customFormat="1" ht="55.35" hidden="1" customHeight="1">
      <c r="A117" s="114"/>
      <c r="B117" s="214"/>
      <c r="C117" s="114"/>
      <c r="D117" s="114"/>
      <c r="E117" s="114"/>
      <c r="F117" s="114"/>
      <c r="G117" s="236"/>
      <c r="H117" s="236"/>
      <c r="I117" s="236"/>
      <c r="J117" s="236"/>
      <c r="K117" s="236"/>
      <c r="L117" s="236"/>
      <c r="M117" s="236"/>
      <c r="N117" s="236"/>
      <c r="O117" s="236"/>
      <c r="P117" s="236"/>
      <c r="Q117" s="236"/>
      <c r="R117" s="236"/>
      <c r="S117" s="236"/>
      <c r="T117" s="236"/>
      <c r="U117" s="236"/>
      <c r="V117" s="236"/>
      <c r="W117" s="236"/>
      <c r="X117" s="236"/>
      <c r="Y117" s="236"/>
      <c r="Z117" s="236"/>
      <c r="AA117" s="236"/>
      <c r="AB117" s="236"/>
      <c r="AC117" s="236"/>
      <c r="AD117" s="236"/>
      <c r="AE117" s="236"/>
      <c r="AF117" s="236"/>
      <c r="AG117" s="236"/>
      <c r="AH117" s="236"/>
      <c r="AI117" s="236"/>
      <c r="AJ117" s="236"/>
      <c r="AK117" s="236"/>
      <c r="AL117" s="236"/>
      <c r="AM117" s="236"/>
      <c r="AN117" s="236"/>
      <c r="AO117" s="99"/>
      <c r="AP117" s="99"/>
      <c r="AQ117" s="99"/>
      <c r="AR117" s="99"/>
      <c r="AS117" s="99"/>
      <c r="AT117" s="99"/>
      <c r="AU117" s="99"/>
      <c r="AV117" s="99"/>
      <c r="AW117" s="99"/>
      <c r="AX117" s="99"/>
      <c r="AY117" s="99"/>
      <c r="AZ117" s="99"/>
      <c r="BA117" s="99"/>
      <c r="BB117" s="99"/>
      <c r="BC117" s="99"/>
      <c r="BD117" s="99"/>
      <c r="BE117" s="99"/>
      <c r="BF117" s="99"/>
      <c r="BG117" s="99"/>
      <c r="BH117" s="99"/>
      <c r="BI117" s="99"/>
      <c r="BJ117" s="99"/>
      <c r="BK117" s="99"/>
      <c r="BL117" s="99"/>
      <c r="BM117" s="99"/>
      <c r="BN117" s="99"/>
      <c r="BO117" s="99"/>
      <c r="BP117" s="99"/>
      <c r="BQ117" s="99"/>
      <c r="BR117" s="99"/>
      <c r="BS117" s="99"/>
      <c r="BT117" s="99"/>
      <c r="BU117" s="99"/>
      <c r="BV117" s="99"/>
      <c r="BW117" s="99"/>
      <c r="BX117" s="99"/>
      <c r="BY117" s="99"/>
      <c r="BZ117" s="99"/>
      <c r="CA117" s="99"/>
      <c r="CB117" s="99"/>
      <c r="CC117" s="99"/>
      <c r="CD117" s="185"/>
      <c r="CE117" s="99"/>
      <c r="CF117" s="100"/>
      <c r="CG117" s="99"/>
      <c r="CH117" s="99"/>
      <c r="CI117" s="99"/>
      <c r="CJ117" s="99"/>
      <c r="CK117" s="780"/>
      <c r="CL117" s="216"/>
      <c r="CM117" s="216"/>
      <c r="CN117" s="18"/>
      <c r="CO117" s="20"/>
      <c r="CP117" s="7"/>
      <c r="CQ117" s="20"/>
      <c r="CR117" s="18"/>
      <c r="CS117" s="7"/>
      <c r="CY117" s="311"/>
      <c r="CZ117" s="24"/>
      <c r="DA117" s="24"/>
    </row>
    <row r="118" spans="1:105" s="20" customFormat="1" ht="42.75" customHeight="1">
      <c r="A118" s="114" t="s">
        <v>148</v>
      </c>
      <c r="B118" s="214" t="s">
        <v>149</v>
      </c>
      <c r="C118" s="241"/>
      <c r="D118" s="213">
        <f>D119</f>
        <v>1</v>
      </c>
      <c r="E118" s="213"/>
      <c r="F118" s="114"/>
      <c r="G118" s="236">
        <f t="shared" ref="G118:V120" si="162">G119</f>
        <v>116939</v>
      </c>
      <c r="H118" s="236">
        <f t="shared" si="162"/>
        <v>36770</v>
      </c>
      <c r="I118" s="236">
        <f t="shared" si="162"/>
        <v>57324</v>
      </c>
      <c r="J118" s="236">
        <f t="shared" si="162"/>
        <v>0</v>
      </c>
      <c r="K118" s="236">
        <f t="shared" si="162"/>
        <v>0</v>
      </c>
      <c r="L118" s="236">
        <f t="shared" si="162"/>
        <v>116939</v>
      </c>
      <c r="M118" s="236">
        <f t="shared" si="162"/>
        <v>59615</v>
      </c>
      <c r="N118" s="236">
        <f t="shared" si="162"/>
        <v>46700</v>
      </c>
      <c r="O118" s="236">
        <f t="shared" si="162"/>
        <v>0</v>
      </c>
      <c r="P118" s="236">
        <f t="shared" si="162"/>
        <v>0</v>
      </c>
      <c r="Q118" s="236">
        <f t="shared" si="162"/>
        <v>12843</v>
      </c>
      <c r="R118" s="236">
        <f t="shared" si="162"/>
        <v>0</v>
      </c>
      <c r="S118" s="236">
        <f t="shared" si="162"/>
        <v>0</v>
      </c>
      <c r="T118" s="236">
        <f t="shared" si="162"/>
        <v>0</v>
      </c>
      <c r="U118" s="236">
        <f t="shared" si="162"/>
        <v>57324</v>
      </c>
      <c r="V118" s="236">
        <f t="shared" si="162"/>
        <v>0</v>
      </c>
      <c r="W118" s="236">
        <f t="shared" ref="W118:AL120" si="163">W119</f>
        <v>0</v>
      </c>
      <c r="X118" s="236">
        <f t="shared" si="163"/>
        <v>116937</v>
      </c>
      <c r="Y118" s="236">
        <f t="shared" si="163"/>
        <v>59613</v>
      </c>
      <c r="Z118" s="236">
        <f t="shared" si="163"/>
        <v>0</v>
      </c>
      <c r="AA118" s="236">
        <f t="shared" si="163"/>
        <v>0</v>
      </c>
      <c r="AB118" s="236">
        <f t="shared" si="163"/>
        <v>0</v>
      </c>
      <c r="AC118" s="236">
        <f t="shared" si="163"/>
        <v>12843</v>
      </c>
      <c r="AD118" s="236">
        <f t="shared" si="163"/>
        <v>0</v>
      </c>
      <c r="AE118" s="236">
        <f t="shared" si="163"/>
        <v>0</v>
      </c>
      <c r="AF118" s="236">
        <f t="shared" si="163"/>
        <v>0</v>
      </c>
      <c r="AG118" s="236">
        <f t="shared" si="163"/>
        <v>10000</v>
      </c>
      <c r="AH118" s="236">
        <f t="shared" si="163"/>
        <v>0</v>
      </c>
      <c r="AI118" s="236">
        <f t="shared" si="163"/>
        <v>0</v>
      </c>
      <c r="AJ118" s="236">
        <f t="shared" si="163"/>
        <v>0</v>
      </c>
      <c r="AK118" s="236">
        <f t="shared" si="163"/>
        <v>0</v>
      </c>
      <c r="AL118" s="236">
        <f t="shared" si="163"/>
        <v>36770</v>
      </c>
      <c r="AM118" s="236">
        <f t="shared" ref="AM118:BJ120" si="164">AM119</f>
        <v>0</v>
      </c>
      <c r="AN118" s="236">
        <f t="shared" si="164"/>
        <v>17040</v>
      </c>
      <c r="AO118" s="236">
        <f t="shared" si="164"/>
        <v>59613</v>
      </c>
      <c r="AP118" s="236">
        <f t="shared" si="164"/>
        <v>36770</v>
      </c>
      <c r="AQ118" s="236">
        <f t="shared" si="164"/>
        <v>0</v>
      </c>
      <c r="AR118" s="236">
        <f t="shared" si="164"/>
        <v>0</v>
      </c>
      <c r="AS118" s="236">
        <f t="shared" si="164"/>
        <v>59613</v>
      </c>
      <c r="AT118" s="236">
        <f t="shared" si="164"/>
        <v>36770</v>
      </c>
      <c r="AU118" s="236">
        <f t="shared" si="164"/>
        <v>0</v>
      </c>
      <c r="AV118" s="236">
        <f t="shared" si="164"/>
        <v>0</v>
      </c>
      <c r="AW118" s="236">
        <f t="shared" si="164"/>
        <v>12843</v>
      </c>
      <c r="AX118" s="236">
        <f t="shared" si="164"/>
        <v>0</v>
      </c>
      <c r="AY118" s="236">
        <f t="shared" si="164"/>
        <v>0</v>
      </c>
      <c r="AZ118" s="236">
        <f t="shared" si="164"/>
        <v>0</v>
      </c>
      <c r="BA118" s="236">
        <f t="shared" si="164"/>
        <v>29040</v>
      </c>
      <c r="BB118" s="236">
        <f t="shared" si="164"/>
        <v>19040</v>
      </c>
      <c r="BC118" s="236">
        <f t="shared" si="164"/>
        <v>0</v>
      </c>
      <c r="BD118" s="236">
        <f t="shared" si="164"/>
        <v>0</v>
      </c>
      <c r="BE118" s="236">
        <f t="shared" si="164"/>
        <v>43883</v>
      </c>
      <c r="BF118" s="236">
        <f t="shared" si="164"/>
        <v>21040</v>
      </c>
      <c r="BG118" s="236">
        <f t="shared" si="164"/>
        <v>0</v>
      </c>
      <c r="BH118" s="236">
        <f t="shared" si="164"/>
        <v>0</v>
      </c>
      <c r="BI118" s="236">
        <f>BI119</f>
        <v>15730</v>
      </c>
      <c r="BJ118" s="236">
        <f t="shared" si="164"/>
        <v>11500</v>
      </c>
      <c r="BK118" s="236">
        <f>BK119</f>
        <v>11500</v>
      </c>
      <c r="BL118" s="236">
        <f t="shared" ref="BL118:BQ120" si="165">BL119</f>
        <v>0</v>
      </c>
      <c r="BM118" s="236">
        <f t="shared" si="165"/>
        <v>0</v>
      </c>
      <c r="BN118" s="236">
        <f t="shared" si="165"/>
        <v>0</v>
      </c>
      <c r="BO118" s="236">
        <f t="shared" si="165"/>
        <v>0</v>
      </c>
      <c r="BP118" s="236">
        <f t="shared" si="165"/>
        <v>800</v>
      </c>
      <c r="BQ118" s="236">
        <f t="shared" si="165"/>
        <v>12300</v>
      </c>
      <c r="BR118" s="236">
        <f>BR119</f>
        <v>12300</v>
      </c>
      <c r="BS118" s="236">
        <f t="shared" ref="BS118:CI120" si="166">BS119</f>
        <v>0</v>
      </c>
      <c r="BT118" s="236">
        <f t="shared" si="166"/>
        <v>0</v>
      </c>
      <c r="BU118" s="236">
        <f t="shared" si="166"/>
        <v>0</v>
      </c>
      <c r="BV118" s="236">
        <f t="shared" si="166"/>
        <v>0</v>
      </c>
      <c r="BW118" s="236">
        <f t="shared" si="166"/>
        <v>0</v>
      </c>
      <c r="BX118" s="236">
        <f t="shared" si="166"/>
        <v>12300</v>
      </c>
      <c r="BY118" s="236">
        <f t="shared" si="166"/>
        <v>12300</v>
      </c>
      <c r="BZ118" s="236">
        <f t="shared" si="166"/>
        <v>33340</v>
      </c>
      <c r="CA118" s="236">
        <f t="shared" si="166"/>
        <v>33340</v>
      </c>
      <c r="CB118" s="236">
        <f t="shared" si="166"/>
        <v>0</v>
      </c>
      <c r="CC118" s="236">
        <f t="shared" si="166"/>
        <v>0</v>
      </c>
      <c r="CD118" s="185">
        <f t="shared" si="158"/>
        <v>3430</v>
      </c>
      <c r="CE118" s="236">
        <f t="shared" si="166"/>
        <v>1803</v>
      </c>
      <c r="CF118" s="236">
        <f t="shared" si="166"/>
        <v>3430</v>
      </c>
      <c r="CG118" s="236">
        <f t="shared" si="166"/>
        <v>0</v>
      </c>
      <c r="CH118" s="236">
        <f t="shared" si="166"/>
        <v>0</v>
      </c>
      <c r="CI118" s="236">
        <f t="shared" si="166"/>
        <v>0</v>
      </c>
      <c r="CJ118" s="236"/>
      <c r="CK118" s="236"/>
      <c r="CL118" s="216"/>
      <c r="CM118" s="114" t="s">
        <v>150</v>
      </c>
      <c r="CP118" s="7">
        <f t="shared" ref="CP118:CP206" si="167">G118-U118-Z118</f>
        <v>59615</v>
      </c>
      <c r="CS118" s="7">
        <v>0</v>
      </c>
      <c r="CY118" s="284"/>
      <c r="CZ118" s="7">
        <f>AJ118-BD118</f>
        <v>0</v>
      </c>
      <c r="DA118" s="7">
        <f t="shared" ref="DA118:DA206" si="168">AB118-AR118</f>
        <v>0</v>
      </c>
    </row>
    <row r="119" spans="1:105" s="20" customFormat="1" ht="46.5" customHeight="1">
      <c r="A119" s="242" t="s">
        <v>151</v>
      </c>
      <c r="B119" s="14" t="s">
        <v>152</v>
      </c>
      <c r="C119" s="191"/>
      <c r="D119" s="213">
        <f>D120</f>
        <v>1</v>
      </c>
      <c r="E119" s="213"/>
      <c r="F119" s="191"/>
      <c r="G119" s="243">
        <f t="shared" si="162"/>
        <v>116939</v>
      </c>
      <c r="H119" s="243">
        <f t="shared" si="162"/>
        <v>36770</v>
      </c>
      <c r="I119" s="243">
        <f t="shared" si="162"/>
        <v>57324</v>
      </c>
      <c r="J119" s="243">
        <f t="shared" si="162"/>
        <v>0</v>
      </c>
      <c r="K119" s="243">
        <f t="shared" si="162"/>
        <v>0</v>
      </c>
      <c r="L119" s="243">
        <f t="shared" si="162"/>
        <v>116939</v>
      </c>
      <c r="M119" s="243">
        <f t="shared" si="162"/>
        <v>59615</v>
      </c>
      <c r="N119" s="243">
        <f t="shared" si="162"/>
        <v>46700</v>
      </c>
      <c r="O119" s="243">
        <f t="shared" si="162"/>
        <v>0</v>
      </c>
      <c r="P119" s="243">
        <f t="shared" si="162"/>
        <v>0</v>
      </c>
      <c r="Q119" s="243">
        <f t="shared" si="162"/>
        <v>12843</v>
      </c>
      <c r="R119" s="243">
        <f t="shared" si="162"/>
        <v>0</v>
      </c>
      <c r="S119" s="243">
        <f t="shared" si="162"/>
        <v>0</v>
      </c>
      <c r="T119" s="243">
        <f t="shared" si="162"/>
        <v>0</v>
      </c>
      <c r="U119" s="243">
        <f t="shared" si="162"/>
        <v>57324</v>
      </c>
      <c r="V119" s="243">
        <f t="shared" si="162"/>
        <v>0</v>
      </c>
      <c r="W119" s="243">
        <f t="shared" si="163"/>
        <v>0</v>
      </c>
      <c r="X119" s="243">
        <f t="shared" si="163"/>
        <v>116937</v>
      </c>
      <c r="Y119" s="243">
        <f t="shared" si="163"/>
        <v>59613</v>
      </c>
      <c r="Z119" s="243">
        <f t="shared" si="163"/>
        <v>0</v>
      </c>
      <c r="AA119" s="243">
        <f t="shared" si="163"/>
        <v>0</v>
      </c>
      <c r="AB119" s="243">
        <f t="shared" si="163"/>
        <v>0</v>
      </c>
      <c r="AC119" s="243">
        <f t="shared" si="163"/>
        <v>12843</v>
      </c>
      <c r="AD119" s="243">
        <f t="shared" si="163"/>
        <v>0</v>
      </c>
      <c r="AE119" s="243">
        <f t="shared" si="163"/>
        <v>0</v>
      </c>
      <c r="AF119" s="243">
        <f t="shared" si="163"/>
        <v>0</v>
      </c>
      <c r="AG119" s="243">
        <f t="shared" si="163"/>
        <v>10000</v>
      </c>
      <c r="AH119" s="243">
        <f t="shared" si="163"/>
        <v>0</v>
      </c>
      <c r="AI119" s="243">
        <f t="shared" si="163"/>
        <v>0</v>
      </c>
      <c r="AJ119" s="243">
        <f t="shared" si="163"/>
        <v>0</v>
      </c>
      <c r="AK119" s="243">
        <f t="shared" si="163"/>
        <v>0</v>
      </c>
      <c r="AL119" s="243">
        <f t="shared" si="163"/>
        <v>36770</v>
      </c>
      <c r="AM119" s="243">
        <f t="shared" si="164"/>
        <v>0</v>
      </c>
      <c r="AN119" s="243">
        <f t="shared" si="164"/>
        <v>17040</v>
      </c>
      <c r="AO119" s="243">
        <f t="shared" si="164"/>
        <v>59613</v>
      </c>
      <c r="AP119" s="243">
        <f t="shared" si="164"/>
        <v>36770</v>
      </c>
      <c r="AQ119" s="243">
        <f t="shared" si="164"/>
        <v>0</v>
      </c>
      <c r="AR119" s="243">
        <f t="shared" si="164"/>
        <v>0</v>
      </c>
      <c r="AS119" s="243">
        <f t="shared" si="164"/>
        <v>59613</v>
      </c>
      <c r="AT119" s="243">
        <f t="shared" si="164"/>
        <v>36770</v>
      </c>
      <c r="AU119" s="243">
        <f t="shared" si="164"/>
        <v>0</v>
      </c>
      <c r="AV119" s="243">
        <f t="shared" si="164"/>
        <v>0</v>
      </c>
      <c r="AW119" s="243">
        <f t="shared" si="164"/>
        <v>12843</v>
      </c>
      <c r="AX119" s="243">
        <f t="shared" si="164"/>
        <v>0</v>
      </c>
      <c r="AY119" s="243">
        <f t="shared" si="164"/>
        <v>0</v>
      </c>
      <c r="AZ119" s="243">
        <f t="shared" si="164"/>
        <v>0</v>
      </c>
      <c r="BA119" s="243">
        <f t="shared" si="164"/>
        <v>29040</v>
      </c>
      <c r="BB119" s="243">
        <f t="shared" si="164"/>
        <v>19040</v>
      </c>
      <c r="BC119" s="243">
        <f t="shared" si="164"/>
        <v>0</v>
      </c>
      <c r="BD119" s="243">
        <f t="shared" si="164"/>
        <v>0</v>
      </c>
      <c r="BE119" s="243">
        <f t="shared" si="164"/>
        <v>43883</v>
      </c>
      <c r="BF119" s="243">
        <f t="shared" si="164"/>
        <v>21040</v>
      </c>
      <c r="BG119" s="243">
        <f t="shared" si="164"/>
        <v>0</v>
      </c>
      <c r="BH119" s="243">
        <f t="shared" si="164"/>
        <v>0</v>
      </c>
      <c r="BI119" s="243">
        <f>BI120</f>
        <v>15730</v>
      </c>
      <c r="BJ119" s="243">
        <f t="shared" si="164"/>
        <v>11500</v>
      </c>
      <c r="BK119" s="243">
        <f>BK120</f>
        <v>11500</v>
      </c>
      <c r="BL119" s="243">
        <f t="shared" si="165"/>
        <v>0</v>
      </c>
      <c r="BM119" s="243">
        <f t="shared" si="165"/>
        <v>0</v>
      </c>
      <c r="BN119" s="243">
        <f t="shared" si="165"/>
        <v>0</v>
      </c>
      <c r="BO119" s="243">
        <f t="shared" si="165"/>
        <v>0</v>
      </c>
      <c r="BP119" s="243">
        <f t="shared" si="165"/>
        <v>800</v>
      </c>
      <c r="BQ119" s="243">
        <f t="shared" si="165"/>
        <v>12300</v>
      </c>
      <c r="BR119" s="243">
        <f>BR120</f>
        <v>12300</v>
      </c>
      <c r="BS119" s="243">
        <f t="shared" si="166"/>
        <v>0</v>
      </c>
      <c r="BT119" s="243">
        <f t="shared" si="166"/>
        <v>0</v>
      </c>
      <c r="BU119" s="243">
        <f t="shared" si="166"/>
        <v>0</v>
      </c>
      <c r="BV119" s="243">
        <f t="shared" si="166"/>
        <v>0</v>
      </c>
      <c r="BW119" s="243">
        <f t="shared" si="166"/>
        <v>0</v>
      </c>
      <c r="BX119" s="243">
        <f t="shared" si="166"/>
        <v>12300</v>
      </c>
      <c r="BY119" s="243">
        <f t="shared" si="166"/>
        <v>12300</v>
      </c>
      <c r="BZ119" s="243">
        <f t="shared" si="166"/>
        <v>33340</v>
      </c>
      <c r="CA119" s="243">
        <f t="shared" si="166"/>
        <v>33340</v>
      </c>
      <c r="CB119" s="243">
        <f t="shared" si="166"/>
        <v>0</v>
      </c>
      <c r="CC119" s="243">
        <f t="shared" si="166"/>
        <v>0</v>
      </c>
      <c r="CD119" s="185">
        <f t="shared" si="158"/>
        <v>3430</v>
      </c>
      <c r="CE119" s="243">
        <f t="shared" si="166"/>
        <v>1803</v>
      </c>
      <c r="CF119" s="243">
        <f t="shared" si="166"/>
        <v>3430</v>
      </c>
      <c r="CG119" s="243">
        <f t="shared" si="166"/>
        <v>0</v>
      </c>
      <c r="CH119" s="243">
        <f t="shared" si="166"/>
        <v>0</v>
      </c>
      <c r="CI119" s="243">
        <f t="shared" si="166"/>
        <v>0</v>
      </c>
      <c r="CJ119" s="243"/>
      <c r="CK119" s="243"/>
      <c r="CL119" s="191"/>
      <c r="CM119" s="114"/>
      <c r="CP119" s="7">
        <f t="shared" si="167"/>
        <v>59615</v>
      </c>
      <c r="CS119" s="7">
        <v>0</v>
      </c>
      <c r="CY119" s="284"/>
      <c r="CZ119" s="7">
        <f>AJ119-BD119</f>
        <v>0</v>
      </c>
      <c r="DA119" s="7">
        <f t="shared" si="168"/>
        <v>0</v>
      </c>
    </row>
    <row r="120" spans="1:105" s="20" customFormat="1" ht="56.25" customHeight="1">
      <c r="A120" s="215" t="s">
        <v>37</v>
      </c>
      <c r="B120" s="214" t="s">
        <v>524</v>
      </c>
      <c r="C120" s="193"/>
      <c r="D120" s="213">
        <f>A121</f>
        <v>1</v>
      </c>
      <c r="E120" s="213"/>
      <c r="F120" s="193"/>
      <c r="G120" s="236">
        <f t="shared" si="162"/>
        <v>116939</v>
      </c>
      <c r="H120" s="236">
        <f t="shared" si="162"/>
        <v>36770</v>
      </c>
      <c r="I120" s="236">
        <f t="shared" si="162"/>
        <v>57324</v>
      </c>
      <c r="J120" s="236">
        <f t="shared" si="162"/>
        <v>0</v>
      </c>
      <c r="K120" s="236">
        <f t="shared" si="162"/>
        <v>0</v>
      </c>
      <c r="L120" s="236">
        <f t="shared" si="162"/>
        <v>116939</v>
      </c>
      <c r="M120" s="236">
        <f t="shared" si="162"/>
        <v>59615</v>
      </c>
      <c r="N120" s="236">
        <f t="shared" si="162"/>
        <v>46700</v>
      </c>
      <c r="O120" s="236">
        <f t="shared" si="162"/>
        <v>0</v>
      </c>
      <c r="P120" s="236">
        <f t="shared" si="162"/>
        <v>0</v>
      </c>
      <c r="Q120" s="236">
        <f t="shared" si="162"/>
        <v>12843</v>
      </c>
      <c r="R120" s="236">
        <f t="shared" si="162"/>
        <v>0</v>
      </c>
      <c r="S120" s="236">
        <f t="shared" si="162"/>
        <v>0</v>
      </c>
      <c r="T120" s="236">
        <f t="shared" si="162"/>
        <v>0</v>
      </c>
      <c r="U120" s="236">
        <f t="shared" si="162"/>
        <v>57324</v>
      </c>
      <c r="V120" s="236">
        <f t="shared" si="162"/>
        <v>0</v>
      </c>
      <c r="W120" s="236">
        <f t="shared" si="163"/>
        <v>0</v>
      </c>
      <c r="X120" s="236">
        <f t="shared" si="163"/>
        <v>116937</v>
      </c>
      <c r="Y120" s="236">
        <f t="shared" si="163"/>
        <v>59613</v>
      </c>
      <c r="Z120" s="236">
        <f t="shared" si="163"/>
        <v>0</v>
      </c>
      <c r="AA120" s="236">
        <f t="shared" si="163"/>
        <v>0</v>
      </c>
      <c r="AB120" s="236">
        <f t="shared" si="163"/>
        <v>0</v>
      </c>
      <c r="AC120" s="236">
        <f t="shared" si="163"/>
        <v>12843</v>
      </c>
      <c r="AD120" s="236">
        <f t="shared" si="163"/>
        <v>0</v>
      </c>
      <c r="AE120" s="236">
        <f t="shared" si="163"/>
        <v>0</v>
      </c>
      <c r="AF120" s="236">
        <f t="shared" si="163"/>
        <v>0</v>
      </c>
      <c r="AG120" s="236">
        <f t="shared" si="163"/>
        <v>10000</v>
      </c>
      <c r="AH120" s="236">
        <f t="shared" si="163"/>
        <v>0</v>
      </c>
      <c r="AI120" s="236">
        <f t="shared" si="163"/>
        <v>0</v>
      </c>
      <c r="AJ120" s="236">
        <f t="shared" si="163"/>
        <v>0</v>
      </c>
      <c r="AK120" s="236">
        <f t="shared" si="163"/>
        <v>0</v>
      </c>
      <c r="AL120" s="236">
        <f t="shared" si="163"/>
        <v>36770</v>
      </c>
      <c r="AM120" s="236">
        <f t="shared" si="164"/>
        <v>0</v>
      </c>
      <c r="AN120" s="236">
        <f t="shared" si="164"/>
        <v>17040</v>
      </c>
      <c r="AO120" s="236">
        <f t="shared" si="164"/>
        <v>59613</v>
      </c>
      <c r="AP120" s="236">
        <f t="shared" si="164"/>
        <v>36770</v>
      </c>
      <c r="AQ120" s="236">
        <f t="shared" si="164"/>
        <v>0</v>
      </c>
      <c r="AR120" s="236">
        <f t="shared" si="164"/>
        <v>0</v>
      </c>
      <c r="AS120" s="236">
        <f t="shared" si="164"/>
        <v>59613</v>
      </c>
      <c r="AT120" s="236">
        <f t="shared" si="164"/>
        <v>36770</v>
      </c>
      <c r="AU120" s="236">
        <f t="shared" si="164"/>
        <v>0</v>
      </c>
      <c r="AV120" s="236">
        <f t="shared" si="164"/>
        <v>0</v>
      </c>
      <c r="AW120" s="236">
        <f t="shared" si="164"/>
        <v>12843</v>
      </c>
      <c r="AX120" s="236">
        <f t="shared" si="164"/>
        <v>0</v>
      </c>
      <c r="AY120" s="236">
        <f t="shared" si="164"/>
        <v>0</v>
      </c>
      <c r="AZ120" s="236">
        <f t="shared" si="164"/>
        <v>0</v>
      </c>
      <c r="BA120" s="236">
        <f t="shared" si="164"/>
        <v>29040</v>
      </c>
      <c r="BB120" s="236">
        <f t="shared" si="164"/>
        <v>19040</v>
      </c>
      <c r="BC120" s="236">
        <f t="shared" si="164"/>
        <v>0</v>
      </c>
      <c r="BD120" s="236">
        <f t="shared" si="164"/>
        <v>0</v>
      </c>
      <c r="BE120" s="236">
        <f t="shared" si="164"/>
        <v>43883</v>
      </c>
      <c r="BF120" s="236">
        <f t="shared" si="164"/>
        <v>21040</v>
      </c>
      <c r="BG120" s="236">
        <f t="shared" si="164"/>
        <v>0</v>
      </c>
      <c r="BH120" s="236">
        <f t="shared" si="164"/>
        <v>0</v>
      </c>
      <c r="BI120" s="236">
        <f>BI121</f>
        <v>15730</v>
      </c>
      <c r="BJ120" s="236">
        <f t="shared" si="164"/>
        <v>11500</v>
      </c>
      <c r="BK120" s="236">
        <f>BK121</f>
        <v>11500</v>
      </c>
      <c r="BL120" s="236">
        <f t="shared" si="165"/>
        <v>0</v>
      </c>
      <c r="BM120" s="236">
        <f t="shared" si="165"/>
        <v>0</v>
      </c>
      <c r="BN120" s="236">
        <f t="shared" si="165"/>
        <v>0</v>
      </c>
      <c r="BO120" s="236">
        <f t="shared" si="165"/>
        <v>0</v>
      </c>
      <c r="BP120" s="236">
        <f t="shared" si="165"/>
        <v>800</v>
      </c>
      <c r="BQ120" s="236">
        <f t="shared" si="165"/>
        <v>12300</v>
      </c>
      <c r="BR120" s="236">
        <f>BR121</f>
        <v>12300</v>
      </c>
      <c r="BS120" s="236">
        <f t="shared" si="166"/>
        <v>0</v>
      </c>
      <c r="BT120" s="236">
        <f t="shared" si="166"/>
        <v>0</v>
      </c>
      <c r="BU120" s="236">
        <f t="shared" si="166"/>
        <v>0</v>
      </c>
      <c r="BV120" s="236">
        <f t="shared" si="166"/>
        <v>0</v>
      </c>
      <c r="BW120" s="236">
        <f t="shared" si="166"/>
        <v>0</v>
      </c>
      <c r="BX120" s="236">
        <f t="shared" si="166"/>
        <v>12300</v>
      </c>
      <c r="BY120" s="236">
        <f t="shared" si="166"/>
        <v>12300</v>
      </c>
      <c r="BZ120" s="236">
        <f t="shared" si="166"/>
        <v>33340</v>
      </c>
      <c r="CA120" s="236">
        <f t="shared" si="166"/>
        <v>33340</v>
      </c>
      <c r="CB120" s="236">
        <f t="shared" si="166"/>
        <v>0</v>
      </c>
      <c r="CC120" s="236">
        <f t="shared" si="166"/>
        <v>0</v>
      </c>
      <c r="CD120" s="185">
        <f t="shared" si="158"/>
        <v>3430</v>
      </c>
      <c r="CE120" s="236">
        <f t="shared" si="166"/>
        <v>1803</v>
      </c>
      <c r="CF120" s="236">
        <f t="shared" si="166"/>
        <v>3430</v>
      </c>
      <c r="CG120" s="236">
        <f t="shared" si="166"/>
        <v>0</v>
      </c>
      <c r="CH120" s="236">
        <f t="shared" si="166"/>
        <v>0</v>
      </c>
      <c r="CI120" s="236">
        <f t="shared" si="166"/>
        <v>0</v>
      </c>
      <c r="CJ120" s="236"/>
      <c r="CK120" s="236"/>
      <c r="CL120" s="193"/>
      <c r="CM120" s="114"/>
      <c r="CP120" s="7">
        <f t="shared" si="167"/>
        <v>59615</v>
      </c>
      <c r="CS120" s="7">
        <v>0</v>
      </c>
      <c r="CY120" s="284"/>
      <c r="CZ120" s="7">
        <f>AJ120-BD120</f>
        <v>0</v>
      </c>
      <c r="DA120" s="7">
        <f t="shared" si="168"/>
        <v>0</v>
      </c>
    </row>
    <row r="121" spans="1:105" s="290" customFormat="1" ht="254.25" customHeight="1">
      <c r="A121" s="242">
        <v>1</v>
      </c>
      <c r="B121" s="196" t="s">
        <v>153</v>
      </c>
      <c r="C121" s="191" t="s">
        <v>71</v>
      </c>
      <c r="D121" s="191">
        <v>0</v>
      </c>
      <c r="E121" s="244" t="s">
        <v>95</v>
      </c>
      <c r="F121" s="191" t="s">
        <v>154</v>
      </c>
      <c r="G121" s="218">
        <v>116939</v>
      </c>
      <c r="H121" s="218">
        <v>36770</v>
      </c>
      <c r="I121" s="218">
        <v>57324</v>
      </c>
      <c r="J121" s="236"/>
      <c r="K121" s="236"/>
      <c r="L121" s="218">
        <f>I121+M121</f>
        <v>116939</v>
      </c>
      <c r="M121" s="218">
        <v>59615</v>
      </c>
      <c r="N121" s="218">
        <v>46700</v>
      </c>
      <c r="O121" s="236"/>
      <c r="P121" s="236"/>
      <c r="Q121" s="218">
        <v>12843</v>
      </c>
      <c r="R121" s="236"/>
      <c r="S121" s="236"/>
      <c r="T121" s="236"/>
      <c r="U121" s="218">
        <v>57324</v>
      </c>
      <c r="V121" s="236"/>
      <c r="W121" s="236"/>
      <c r="X121" s="218">
        <f>U121+Y121</f>
        <v>116937</v>
      </c>
      <c r="Y121" s="218">
        <v>59613</v>
      </c>
      <c r="Z121" s="218"/>
      <c r="AA121" s="236"/>
      <c r="AB121" s="236"/>
      <c r="AC121" s="218">
        <v>12843</v>
      </c>
      <c r="AD121" s="236"/>
      <c r="AE121" s="236"/>
      <c r="AF121" s="236"/>
      <c r="AG121" s="218">
        <v>10000</v>
      </c>
      <c r="AH121" s="218"/>
      <c r="AI121" s="236"/>
      <c r="AJ121" s="236"/>
      <c r="AK121" s="236"/>
      <c r="AL121" s="218">
        <v>36770</v>
      </c>
      <c r="AM121" s="236"/>
      <c r="AN121" s="218">
        <v>17040</v>
      </c>
      <c r="AO121" s="100">
        <v>59613</v>
      </c>
      <c r="AP121" s="100">
        <f t="shared" ref="AP121" si="169">Z121-$AK121+$AL121</f>
        <v>36770</v>
      </c>
      <c r="AQ121" s="100"/>
      <c r="AR121" s="100"/>
      <c r="AS121" s="100">
        <f t="shared" ref="AS121:AV173" si="170">AO121</f>
        <v>59613</v>
      </c>
      <c r="AT121" s="100">
        <f t="shared" si="170"/>
        <v>36770</v>
      </c>
      <c r="AU121" s="100">
        <f t="shared" si="170"/>
        <v>0</v>
      </c>
      <c r="AV121" s="100">
        <f t="shared" si="170"/>
        <v>0</v>
      </c>
      <c r="AW121" s="100">
        <f t="shared" ref="AW121" si="171">AC121</f>
        <v>12843</v>
      </c>
      <c r="AX121" s="100"/>
      <c r="AY121" s="100"/>
      <c r="AZ121" s="100"/>
      <c r="BA121" s="100">
        <f>BB121+AG121</f>
        <v>29040</v>
      </c>
      <c r="BB121" s="100">
        <f>AH121+AN121+2000</f>
        <v>19040</v>
      </c>
      <c r="BC121" s="100"/>
      <c r="BD121" s="100"/>
      <c r="BE121" s="100">
        <f>AW121+BA121+2000</f>
        <v>43883</v>
      </c>
      <c r="BF121" s="100">
        <f>AX121+BB121+2000</f>
        <v>21040</v>
      </c>
      <c r="BG121" s="100">
        <f t="shared" ref="BG121:BH121" si="172">AY121+BC121</f>
        <v>0</v>
      </c>
      <c r="BH121" s="100">
        <f t="shared" si="172"/>
        <v>0</v>
      </c>
      <c r="BI121" s="100">
        <f>AP121-BF121</f>
        <v>15730</v>
      </c>
      <c r="BJ121" s="100">
        <f>BK121</f>
        <v>11500</v>
      </c>
      <c r="BK121" s="100">
        <v>11500</v>
      </c>
      <c r="BL121" s="100"/>
      <c r="BM121" s="100"/>
      <c r="BN121" s="100"/>
      <c r="BO121" s="100"/>
      <c r="BP121" s="100">
        <v>800</v>
      </c>
      <c r="BQ121" s="100">
        <f t="shared" ref="BQ121" si="173">BJ121-BO121+BP121</f>
        <v>12300</v>
      </c>
      <c r="BR121" s="100">
        <f t="shared" ref="BR121" si="174">BK121-BO121+BP121</f>
        <v>12300</v>
      </c>
      <c r="BS121" s="100"/>
      <c r="BT121" s="100"/>
      <c r="BU121" s="100"/>
      <c r="BV121" s="100"/>
      <c r="BW121" s="100"/>
      <c r="BX121" s="100">
        <f t="shared" ref="BX121:BY121" si="175">BQ121</f>
        <v>12300</v>
      </c>
      <c r="BY121" s="100">
        <f t="shared" si="175"/>
        <v>12300</v>
      </c>
      <c r="BZ121" s="100">
        <f>CA121</f>
        <v>33340</v>
      </c>
      <c r="CA121" s="100">
        <f>BF121+BR121</f>
        <v>33340</v>
      </c>
      <c r="CB121" s="100">
        <f>BG121+BS121</f>
        <v>0</v>
      </c>
      <c r="CC121" s="100">
        <f>BH121+BT121</f>
        <v>0</v>
      </c>
      <c r="CD121" s="185">
        <f t="shared" si="158"/>
        <v>3430</v>
      </c>
      <c r="CE121" s="100">
        <v>1803</v>
      </c>
      <c r="CF121" s="100">
        <f t="shared" ref="CF121:CF161" si="176">AT121-CA121</f>
        <v>3430</v>
      </c>
      <c r="CG121" s="100"/>
      <c r="CH121" s="100"/>
      <c r="CI121" s="100"/>
      <c r="CJ121" s="100"/>
      <c r="CK121" s="100" t="s">
        <v>731</v>
      </c>
      <c r="CL121" s="192" t="s">
        <v>155</v>
      </c>
      <c r="CM121" s="242"/>
      <c r="CP121" s="7">
        <f t="shared" si="167"/>
        <v>59615</v>
      </c>
      <c r="CS121" s="7">
        <v>0</v>
      </c>
      <c r="CY121" s="293" t="s">
        <v>730</v>
      </c>
      <c r="CZ121" s="7" t="s">
        <v>687</v>
      </c>
      <c r="DA121" s="7">
        <f>AB121-AR121</f>
        <v>0</v>
      </c>
    </row>
    <row r="122" spans="1:105" s="20" customFormat="1" ht="57.6" hidden="1" customHeight="1">
      <c r="A122" s="114"/>
      <c r="B122" s="214"/>
      <c r="C122" s="241"/>
      <c r="D122" s="114"/>
      <c r="E122" s="114"/>
      <c r="F122" s="114"/>
      <c r="G122" s="236"/>
      <c r="H122" s="236"/>
      <c r="I122" s="236"/>
      <c r="J122" s="236"/>
      <c r="K122" s="236"/>
      <c r="L122" s="236"/>
      <c r="M122" s="236"/>
      <c r="N122" s="236"/>
      <c r="O122" s="236"/>
      <c r="P122" s="236"/>
      <c r="Q122" s="236"/>
      <c r="R122" s="236"/>
      <c r="S122" s="236"/>
      <c r="T122" s="236"/>
      <c r="U122" s="236"/>
      <c r="V122" s="236"/>
      <c r="W122" s="236"/>
      <c r="X122" s="236"/>
      <c r="Y122" s="236"/>
      <c r="Z122" s="236"/>
      <c r="AA122" s="236"/>
      <c r="AB122" s="236"/>
      <c r="AC122" s="236"/>
      <c r="AD122" s="236"/>
      <c r="AE122" s="236"/>
      <c r="AF122" s="236"/>
      <c r="AG122" s="236"/>
      <c r="AH122" s="236"/>
      <c r="AI122" s="236"/>
      <c r="AJ122" s="236"/>
      <c r="AK122" s="236"/>
      <c r="AL122" s="236"/>
      <c r="AM122" s="236"/>
      <c r="AN122" s="236"/>
      <c r="AO122" s="99"/>
      <c r="AP122" s="99"/>
      <c r="AQ122" s="99"/>
      <c r="AR122" s="99"/>
      <c r="AS122" s="99"/>
      <c r="AT122" s="99"/>
      <c r="AU122" s="99"/>
      <c r="AV122" s="99"/>
      <c r="AW122" s="99"/>
      <c r="AX122" s="99"/>
      <c r="AY122" s="99"/>
      <c r="AZ122" s="99"/>
      <c r="BA122" s="99"/>
      <c r="BB122" s="99"/>
      <c r="BC122" s="99"/>
      <c r="BD122" s="99"/>
      <c r="BE122" s="99"/>
      <c r="BF122" s="99"/>
      <c r="BG122" s="99"/>
      <c r="BH122" s="99"/>
      <c r="BI122" s="99"/>
      <c r="BJ122" s="99"/>
      <c r="BK122" s="99"/>
      <c r="BL122" s="99"/>
      <c r="BM122" s="99"/>
      <c r="BN122" s="99"/>
      <c r="BO122" s="99"/>
      <c r="BP122" s="99"/>
      <c r="BQ122" s="99"/>
      <c r="BR122" s="99"/>
      <c r="BS122" s="99"/>
      <c r="BT122" s="99"/>
      <c r="BU122" s="99"/>
      <c r="BV122" s="99"/>
      <c r="BW122" s="99"/>
      <c r="BX122" s="99"/>
      <c r="BY122" s="99"/>
      <c r="BZ122" s="99"/>
      <c r="CA122" s="99"/>
      <c r="CB122" s="99"/>
      <c r="CC122" s="99"/>
      <c r="CD122" s="185"/>
      <c r="CE122" s="99"/>
      <c r="CF122" s="99"/>
      <c r="CG122" s="99"/>
      <c r="CH122" s="99"/>
      <c r="CI122" s="99"/>
      <c r="CJ122" s="99"/>
      <c r="CK122" s="100"/>
      <c r="CL122" s="114"/>
      <c r="CM122" s="216"/>
      <c r="CN122" s="18"/>
      <c r="CP122" s="7"/>
      <c r="CS122" s="7"/>
      <c r="CY122" s="284"/>
      <c r="CZ122" s="7"/>
      <c r="DA122" s="7"/>
    </row>
    <row r="123" spans="1:105" s="310" customFormat="1" ht="72" hidden="1" customHeight="1">
      <c r="A123" s="319"/>
      <c r="B123" s="333"/>
      <c r="C123" s="334"/>
      <c r="D123" s="319"/>
      <c r="E123" s="319"/>
      <c r="F123" s="319"/>
      <c r="G123" s="335"/>
      <c r="H123" s="335"/>
      <c r="I123" s="335"/>
      <c r="J123" s="335"/>
      <c r="K123" s="335"/>
      <c r="L123" s="335"/>
      <c r="M123" s="335"/>
      <c r="N123" s="335"/>
      <c r="O123" s="335"/>
      <c r="P123" s="335"/>
      <c r="Q123" s="335"/>
      <c r="R123" s="335"/>
      <c r="S123" s="335"/>
      <c r="T123" s="335"/>
      <c r="U123" s="335"/>
      <c r="V123" s="335"/>
      <c r="W123" s="335"/>
      <c r="X123" s="335"/>
      <c r="Y123" s="335"/>
      <c r="Z123" s="335"/>
      <c r="AA123" s="335"/>
      <c r="AB123" s="335"/>
      <c r="AC123" s="335"/>
      <c r="AD123" s="335"/>
      <c r="AE123" s="335"/>
      <c r="AF123" s="335"/>
      <c r="AG123" s="335"/>
      <c r="AH123" s="335"/>
      <c r="AI123" s="335"/>
      <c r="AJ123" s="335"/>
      <c r="AK123" s="335"/>
      <c r="AL123" s="335"/>
      <c r="AM123" s="335"/>
      <c r="AN123" s="335"/>
      <c r="AO123" s="338"/>
      <c r="AP123" s="338"/>
      <c r="AQ123" s="338"/>
      <c r="AR123" s="338"/>
      <c r="AS123" s="338"/>
      <c r="AT123" s="338"/>
      <c r="AU123" s="338"/>
      <c r="AV123" s="338"/>
      <c r="AW123" s="338"/>
      <c r="AX123" s="338"/>
      <c r="AY123" s="338"/>
      <c r="AZ123" s="338"/>
      <c r="BA123" s="338"/>
      <c r="BB123" s="338"/>
      <c r="BC123" s="338"/>
      <c r="BD123" s="338"/>
      <c r="BE123" s="338"/>
      <c r="BF123" s="338"/>
      <c r="BG123" s="338"/>
      <c r="BH123" s="338"/>
      <c r="BI123" s="338"/>
      <c r="BJ123" s="338"/>
      <c r="BK123" s="338"/>
      <c r="BL123" s="338"/>
      <c r="BM123" s="338"/>
      <c r="BN123" s="338"/>
      <c r="BO123" s="338"/>
      <c r="BP123" s="338"/>
      <c r="BQ123" s="338"/>
      <c r="BR123" s="338"/>
      <c r="BS123" s="338"/>
      <c r="BT123" s="338"/>
      <c r="BU123" s="338"/>
      <c r="BV123" s="338"/>
      <c r="BW123" s="338"/>
      <c r="BX123" s="338"/>
      <c r="BY123" s="338"/>
      <c r="BZ123" s="338"/>
      <c r="CA123" s="338"/>
      <c r="CB123" s="338"/>
      <c r="CC123" s="338"/>
      <c r="CD123" s="336"/>
      <c r="CE123" s="338"/>
      <c r="CF123" s="338"/>
      <c r="CG123" s="338"/>
      <c r="CH123" s="338"/>
      <c r="CI123" s="338"/>
      <c r="CJ123" s="338"/>
      <c r="CK123" s="309"/>
      <c r="CL123" s="248"/>
      <c r="CM123" s="248"/>
      <c r="CN123" s="23"/>
      <c r="CP123" s="24"/>
      <c r="CS123" s="24"/>
      <c r="CY123" s="311"/>
      <c r="CZ123" s="24"/>
      <c r="DA123" s="24"/>
    </row>
    <row r="124" spans="1:105" s="20" customFormat="1" ht="41.25" hidden="1" customHeight="1">
      <c r="A124" s="114"/>
      <c r="B124" s="214"/>
      <c r="C124" s="114"/>
      <c r="D124" s="114"/>
      <c r="E124" s="114"/>
      <c r="F124" s="114"/>
      <c r="G124" s="236"/>
      <c r="H124" s="236"/>
      <c r="I124" s="236"/>
      <c r="J124" s="236"/>
      <c r="K124" s="236"/>
      <c r="L124" s="236"/>
      <c r="M124" s="236"/>
      <c r="N124" s="236"/>
      <c r="O124" s="236"/>
      <c r="P124" s="236"/>
      <c r="Q124" s="236"/>
      <c r="R124" s="236"/>
      <c r="S124" s="236"/>
      <c r="T124" s="236"/>
      <c r="U124" s="236"/>
      <c r="V124" s="236"/>
      <c r="W124" s="236"/>
      <c r="X124" s="236"/>
      <c r="Y124" s="236"/>
      <c r="Z124" s="236"/>
      <c r="AA124" s="236"/>
      <c r="AB124" s="236"/>
      <c r="AC124" s="236"/>
      <c r="AD124" s="236"/>
      <c r="AE124" s="236"/>
      <c r="AF124" s="236"/>
      <c r="AG124" s="236"/>
      <c r="AH124" s="236"/>
      <c r="AI124" s="236"/>
      <c r="AJ124" s="236"/>
      <c r="AK124" s="236"/>
      <c r="AL124" s="236"/>
      <c r="AM124" s="236"/>
      <c r="AN124" s="236"/>
      <c r="AO124" s="99"/>
      <c r="AP124" s="99"/>
      <c r="AQ124" s="99"/>
      <c r="AR124" s="99"/>
      <c r="AS124" s="99"/>
      <c r="AT124" s="99"/>
      <c r="AU124" s="99"/>
      <c r="AV124" s="99"/>
      <c r="AW124" s="99"/>
      <c r="AX124" s="99"/>
      <c r="AY124" s="99"/>
      <c r="AZ124" s="99"/>
      <c r="BA124" s="99"/>
      <c r="BB124" s="99"/>
      <c r="BC124" s="99"/>
      <c r="BD124" s="99"/>
      <c r="BE124" s="99"/>
      <c r="BF124" s="99"/>
      <c r="BG124" s="99"/>
      <c r="BH124" s="99"/>
      <c r="BI124" s="99"/>
      <c r="BJ124" s="99"/>
      <c r="BK124" s="99"/>
      <c r="BL124" s="99"/>
      <c r="BM124" s="99"/>
      <c r="BN124" s="99"/>
      <c r="BO124" s="99"/>
      <c r="BP124" s="99"/>
      <c r="BQ124" s="99"/>
      <c r="BR124" s="99"/>
      <c r="BS124" s="99"/>
      <c r="BT124" s="99"/>
      <c r="BU124" s="99"/>
      <c r="BV124" s="99"/>
      <c r="BW124" s="99"/>
      <c r="BX124" s="99"/>
      <c r="BY124" s="99"/>
      <c r="BZ124" s="99"/>
      <c r="CA124" s="99"/>
      <c r="CB124" s="99"/>
      <c r="CC124" s="99"/>
      <c r="CD124" s="185"/>
      <c r="CE124" s="99"/>
      <c r="CF124" s="99"/>
      <c r="CG124" s="99"/>
      <c r="CH124" s="99"/>
      <c r="CI124" s="99"/>
      <c r="CJ124" s="99"/>
      <c r="CK124" s="99"/>
      <c r="CL124" s="114"/>
      <c r="CM124" s="114"/>
      <c r="CP124" s="7"/>
      <c r="CS124" s="7"/>
      <c r="CY124" s="284"/>
      <c r="CZ124" s="7"/>
      <c r="DA124" s="7"/>
    </row>
    <row r="125" spans="1:105" s="20" customFormat="1" ht="41.25" hidden="1" customHeight="1">
      <c r="A125" s="216"/>
      <c r="B125" s="217"/>
      <c r="C125" s="114"/>
      <c r="D125" s="114"/>
      <c r="E125" s="114"/>
      <c r="F125" s="114"/>
      <c r="G125" s="236"/>
      <c r="H125" s="236"/>
      <c r="I125" s="236"/>
      <c r="J125" s="236"/>
      <c r="K125" s="236"/>
      <c r="L125" s="236"/>
      <c r="M125" s="236"/>
      <c r="N125" s="236"/>
      <c r="O125" s="236"/>
      <c r="P125" s="236"/>
      <c r="Q125" s="236"/>
      <c r="R125" s="236"/>
      <c r="S125" s="236"/>
      <c r="T125" s="236"/>
      <c r="U125" s="236"/>
      <c r="V125" s="236"/>
      <c r="W125" s="236"/>
      <c r="X125" s="236"/>
      <c r="Y125" s="236"/>
      <c r="Z125" s="236"/>
      <c r="AA125" s="236"/>
      <c r="AB125" s="236"/>
      <c r="AC125" s="236"/>
      <c r="AD125" s="236"/>
      <c r="AE125" s="236"/>
      <c r="AF125" s="236"/>
      <c r="AG125" s="236"/>
      <c r="AH125" s="236"/>
      <c r="AI125" s="236"/>
      <c r="AJ125" s="236"/>
      <c r="AK125" s="236"/>
      <c r="AL125" s="236"/>
      <c r="AM125" s="236"/>
      <c r="AN125" s="236"/>
      <c r="AO125" s="100"/>
      <c r="AP125" s="100"/>
      <c r="AQ125" s="99"/>
      <c r="AR125" s="99"/>
      <c r="AS125" s="100"/>
      <c r="AT125" s="100"/>
      <c r="AU125" s="100"/>
      <c r="AV125" s="100"/>
      <c r="AW125" s="100"/>
      <c r="AX125" s="100"/>
      <c r="AY125" s="99"/>
      <c r="AZ125" s="99"/>
      <c r="BA125" s="100"/>
      <c r="BB125" s="100"/>
      <c r="BC125" s="99"/>
      <c r="BD125" s="99"/>
      <c r="BE125" s="100"/>
      <c r="BF125" s="100"/>
      <c r="BG125" s="99"/>
      <c r="BH125" s="99"/>
      <c r="BI125" s="99"/>
      <c r="BJ125" s="100"/>
      <c r="BK125" s="100"/>
      <c r="BL125" s="99"/>
      <c r="BM125" s="99"/>
      <c r="BN125" s="99"/>
      <c r="BO125" s="99"/>
      <c r="BP125" s="99"/>
      <c r="BQ125" s="100"/>
      <c r="BR125" s="100"/>
      <c r="BS125" s="100"/>
      <c r="BT125" s="100"/>
      <c r="BU125" s="100"/>
      <c r="BV125" s="100"/>
      <c r="BW125" s="100"/>
      <c r="BX125" s="100"/>
      <c r="BY125" s="100"/>
      <c r="BZ125" s="100"/>
      <c r="CA125" s="100"/>
      <c r="CB125" s="100"/>
      <c r="CC125" s="100"/>
      <c r="CD125" s="185"/>
      <c r="CE125" s="100"/>
      <c r="CF125" s="100"/>
      <c r="CG125" s="100"/>
      <c r="CH125" s="100"/>
      <c r="CI125" s="100"/>
      <c r="CJ125" s="100"/>
      <c r="CK125" s="99"/>
      <c r="CL125" s="114"/>
      <c r="CM125" s="114"/>
      <c r="CP125" s="7"/>
      <c r="CS125" s="7"/>
      <c r="CY125" s="337"/>
      <c r="CZ125" s="146"/>
      <c r="DA125" s="7"/>
    </row>
    <row r="126" spans="1:105" s="20" customFormat="1" ht="41.25" hidden="1" customHeight="1">
      <c r="A126" s="216"/>
      <c r="B126" s="217"/>
      <c r="C126" s="114"/>
      <c r="D126" s="114"/>
      <c r="E126" s="114"/>
      <c r="F126" s="114"/>
      <c r="G126" s="236"/>
      <c r="H126" s="236"/>
      <c r="I126" s="236"/>
      <c r="J126" s="236"/>
      <c r="K126" s="236"/>
      <c r="L126" s="236"/>
      <c r="M126" s="236"/>
      <c r="N126" s="236"/>
      <c r="O126" s="236"/>
      <c r="P126" s="236"/>
      <c r="Q126" s="236"/>
      <c r="R126" s="236"/>
      <c r="S126" s="236"/>
      <c r="T126" s="236"/>
      <c r="U126" s="236"/>
      <c r="V126" s="236"/>
      <c r="W126" s="236"/>
      <c r="X126" s="236"/>
      <c r="Y126" s="236"/>
      <c r="Z126" s="236"/>
      <c r="AA126" s="236"/>
      <c r="AB126" s="236"/>
      <c r="AC126" s="236"/>
      <c r="AD126" s="236"/>
      <c r="AE126" s="236"/>
      <c r="AF126" s="236"/>
      <c r="AG126" s="236"/>
      <c r="AH126" s="236"/>
      <c r="AI126" s="236"/>
      <c r="AJ126" s="236"/>
      <c r="AK126" s="236"/>
      <c r="AL126" s="236"/>
      <c r="AM126" s="236"/>
      <c r="AN126" s="236"/>
      <c r="AO126" s="100"/>
      <c r="AP126" s="100"/>
      <c r="AQ126" s="99"/>
      <c r="AR126" s="99"/>
      <c r="AS126" s="100"/>
      <c r="AT126" s="100"/>
      <c r="AU126" s="100"/>
      <c r="AV126" s="100"/>
      <c r="AW126" s="100"/>
      <c r="AX126" s="100"/>
      <c r="AY126" s="99"/>
      <c r="AZ126" s="99"/>
      <c r="BA126" s="100"/>
      <c r="BB126" s="100"/>
      <c r="BC126" s="99"/>
      <c r="BD126" s="99"/>
      <c r="BE126" s="100"/>
      <c r="BF126" s="100"/>
      <c r="BG126" s="99"/>
      <c r="BH126" s="99"/>
      <c r="BI126" s="99"/>
      <c r="BJ126" s="100"/>
      <c r="BK126" s="100"/>
      <c r="BL126" s="99"/>
      <c r="BM126" s="99"/>
      <c r="BN126" s="99"/>
      <c r="BO126" s="99"/>
      <c r="BP126" s="99"/>
      <c r="BQ126" s="100"/>
      <c r="BR126" s="100"/>
      <c r="BS126" s="100"/>
      <c r="BT126" s="100"/>
      <c r="BU126" s="100"/>
      <c r="BV126" s="100"/>
      <c r="BW126" s="100"/>
      <c r="BX126" s="100"/>
      <c r="BY126" s="100"/>
      <c r="BZ126" s="100"/>
      <c r="CA126" s="100"/>
      <c r="CB126" s="100"/>
      <c r="CC126" s="100"/>
      <c r="CD126" s="185"/>
      <c r="CE126" s="100"/>
      <c r="CF126" s="100"/>
      <c r="CG126" s="100"/>
      <c r="CH126" s="100"/>
      <c r="CI126" s="100"/>
      <c r="CJ126" s="100"/>
      <c r="CK126" s="99"/>
      <c r="CL126" s="114"/>
      <c r="CM126" s="114"/>
      <c r="CP126" s="7"/>
      <c r="CS126" s="7"/>
      <c r="CY126" s="337"/>
      <c r="CZ126" s="146"/>
      <c r="DA126" s="7"/>
    </row>
    <row r="127" spans="1:105" s="20" customFormat="1" ht="41.25" hidden="1" customHeight="1">
      <c r="A127" s="216"/>
      <c r="B127" s="217"/>
      <c r="C127" s="114"/>
      <c r="D127" s="114"/>
      <c r="E127" s="114"/>
      <c r="F127" s="114"/>
      <c r="G127" s="236"/>
      <c r="H127" s="236"/>
      <c r="I127" s="236"/>
      <c r="J127" s="236"/>
      <c r="K127" s="236"/>
      <c r="L127" s="236"/>
      <c r="M127" s="236"/>
      <c r="N127" s="236"/>
      <c r="O127" s="236"/>
      <c r="P127" s="236"/>
      <c r="Q127" s="236"/>
      <c r="R127" s="236"/>
      <c r="S127" s="236"/>
      <c r="T127" s="236"/>
      <c r="U127" s="236"/>
      <c r="V127" s="236"/>
      <c r="W127" s="236"/>
      <c r="X127" s="236"/>
      <c r="Y127" s="236"/>
      <c r="Z127" s="236"/>
      <c r="AA127" s="236"/>
      <c r="AB127" s="236"/>
      <c r="AC127" s="236"/>
      <c r="AD127" s="236"/>
      <c r="AE127" s="236"/>
      <c r="AF127" s="236"/>
      <c r="AG127" s="236"/>
      <c r="AH127" s="236"/>
      <c r="AI127" s="236"/>
      <c r="AJ127" s="236"/>
      <c r="AK127" s="236"/>
      <c r="AL127" s="236"/>
      <c r="AM127" s="236"/>
      <c r="AN127" s="236"/>
      <c r="AO127" s="100"/>
      <c r="AP127" s="100"/>
      <c r="AQ127" s="99"/>
      <c r="AR127" s="99"/>
      <c r="AS127" s="100"/>
      <c r="AT127" s="100"/>
      <c r="AU127" s="100"/>
      <c r="AV127" s="100"/>
      <c r="AW127" s="100"/>
      <c r="AX127" s="100"/>
      <c r="AY127" s="99"/>
      <c r="AZ127" s="99"/>
      <c r="BA127" s="100"/>
      <c r="BB127" s="100"/>
      <c r="BC127" s="99"/>
      <c r="BD127" s="99"/>
      <c r="BE127" s="100"/>
      <c r="BF127" s="100"/>
      <c r="BG127" s="99"/>
      <c r="BH127" s="99"/>
      <c r="BI127" s="99"/>
      <c r="BJ127" s="100"/>
      <c r="BK127" s="100"/>
      <c r="BL127" s="99"/>
      <c r="BM127" s="99"/>
      <c r="BN127" s="99"/>
      <c r="BO127" s="99"/>
      <c r="BP127" s="99"/>
      <c r="BQ127" s="100"/>
      <c r="BR127" s="100"/>
      <c r="BS127" s="100"/>
      <c r="BT127" s="100"/>
      <c r="BU127" s="100"/>
      <c r="BV127" s="100"/>
      <c r="BW127" s="100"/>
      <c r="BX127" s="100"/>
      <c r="BY127" s="100"/>
      <c r="BZ127" s="100"/>
      <c r="CA127" s="100"/>
      <c r="CB127" s="100"/>
      <c r="CC127" s="100"/>
      <c r="CD127" s="185"/>
      <c r="CE127" s="100"/>
      <c r="CF127" s="100"/>
      <c r="CG127" s="100"/>
      <c r="CH127" s="100"/>
      <c r="CI127" s="100"/>
      <c r="CJ127" s="100"/>
      <c r="CK127" s="99"/>
      <c r="CL127" s="114"/>
      <c r="CM127" s="114"/>
      <c r="CP127" s="7"/>
      <c r="CS127" s="7"/>
      <c r="CY127" s="337"/>
      <c r="CZ127" s="146"/>
      <c r="DA127" s="7"/>
    </row>
    <row r="128" spans="1:105" s="20" customFormat="1" ht="41.25" hidden="1" customHeight="1">
      <c r="A128" s="216"/>
      <c r="B128" s="217"/>
      <c r="C128" s="114"/>
      <c r="D128" s="114"/>
      <c r="E128" s="114"/>
      <c r="F128" s="114"/>
      <c r="G128" s="236"/>
      <c r="H128" s="236"/>
      <c r="I128" s="236"/>
      <c r="J128" s="236"/>
      <c r="K128" s="236"/>
      <c r="L128" s="236"/>
      <c r="M128" s="236"/>
      <c r="N128" s="236"/>
      <c r="O128" s="236"/>
      <c r="P128" s="236"/>
      <c r="Q128" s="236"/>
      <c r="R128" s="236"/>
      <c r="S128" s="236"/>
      <c r="T128" s="236"/>
      <c r="U128" s="236"/>
      <c r="V128" s="236"/>
      <c r="W128" s="236"/>
      <c r="X128" s="236"/>
      <c r="Y128" s="236"/>
      <c r="Z128" s="236"/>
      <c r="AA128" s="236"/>
      <c r="AB128" s="236"/>
      <c r="AC128" s="236"/>
      <c r="AD128" s="236"/>
      <c r="AE128" s="236"/>
      <c r="AF128" s="236"/>
      <c r="AG128" s="236"/>
      <c r="AH128" s="236"/>
      <c r="AI128" s="236"/>
      <c r="AJ128" s="236"/>
      <c r="AK128" s="236"/>
      <c r="AL128" s="236"/>
      <c r="AM128" s="236"/>
      <c r="AN128" s="236"/>
      <c r="AO128" s="100"/>
      <c r="AP128" s="100"/>
      <c r="AQ128" s="99"/>
      <c r="AR128" s="99"/>
      <c r="AS128" s="100"/>
      <c r="AT128" s="100"/>
      <c r="AU128" s="100"/>
      <c r="AV128" s="100"/>
      <c r="AW128" s="100"/>
      <c r="AX128" s="100"/>
      <c r="AY128" s="99"/>
      <c r="AZ128" s="99"/>
      <c r="BA128" s="100"/>
      <c r="BB128" s="100"/>
      <c r="BC128" s="99"/>
      <c r="BD128" s="99"/>
      <c r="BE128" s="100"/>
      <c r="BF128" s="100"/>
      <c r="BG128" s="99"/>
      <c r="BH128" s="99"/>
      <c r="BI128" s="99"/>
      <c r="BJ128" s="100"/>
      <c r="BK128" s="100"/>
      <c r="BL128" s="99"/>
      <c r="BM128" s="99"/>
      <c r="BN128" s="99"/>
      <c r="BO128" s="99"/>
      <c r="BP128" s="99"/>
      <c r="BQ128" s="100"/>
      <c r="BR128" s="100"/>
      <c r="BS128" s="100"/>
      <c r="BT128" s="100"/>
      <c r="BU128" s="100"/>
      <c r="BV128" s="100"/>
      <c r="BW128" s="100"/>
      <c r="BX128" s="100"/>
      <c r="BY128" s="100"/>
      <c r="BZ128" s="100"/>
      <c r="CA128" s="100"/>
      <c r="CB128" s="100"/>
      <c r="CC128" s="100"/>
      <c r="CD128" s="185"/>
      <c r="CE128" s="100"/>
      <c r="CF128" s="100"/>
      <c r="CG128" s="100"/>
      <c r="CH128" s="100"/>
      <c r="CI128" s="100"/>
      <c r="CJ128" s="100"/>
      <c r="CK128" s="99"/>
      <c r="CL128" s="114"/>
      <c r="CM128" s="114"/>
      <c r="CP128" s="7"/>
      <c r="CS128" s="7"/>
      <c r="CY128" s="337"/>
      <c r="CZ128" s="146"/>
      <c r="DA128" s="7"/>
    </row>
    <row r="129" spans="1:107" s="20" customFormat="1" ht="41.25" hidden="1" customHeight="1">
      <c r="A129" s="216"/>
      <c r="B129" s="217"/>
      <c r="C129" s="114"/>
      <c r="D129" s="114"/>
      <c r="E129" s="114"/>
      <c r="F129" s="114"/>
      <c r="G129" s="236"/>
      <c r="H129" s="236"/>
      <c r="I129" s="236"/>
      <c r="J129" s="236"/>
      <c r="K129" s="236"/>
      <c r="L129" s="236"/>
      <c r="M129" s="236"/>
      <c r="N129" s="236"/>
      <c r="O129" s="236"/>
      <c r="P129" s="236"/>
      <c r="Q129" s="236"/>
      <c r="R129" s="236"/>
      <c r="S129" s="236"/>
      <c r="T129" s="236"/>
      <c r="U129" s="236"/>
      <c r="V129" s="236"/>
      <c r="W129" s="236"/>
      <c r="X129" s="236"/>
      <c r="Y129" s="236"/>
      <c r="Z129" s="236"/>
      <c r="AA129" s="236"/>
      <c r="AB129" s="236"/>
      <c r="AC129" s="236"/>
      <c r="AD129" s="236"/>
      <c r="AE129" s="236"/>
      <c r="AF129" s="236"/>
      <c r="AG129" s="236"/>
      <c r="AH129" s="236"/>
      <c r="AI129" s="236"/>
      <c r="AJ129" s="236"/>
      <c r="AK129" s="236"/>
      <c r="AL129" s="236"/>
      <c r="AM129" s="236"/>
      <c r="AN129" s="236"/>
      <c r="AO129" s="100"/>
      <c r="AP129" s="100"/>
      <c r="AQ129" s="99"/>
      <c r="AR129" s="99"/>
      <c r="AS129" s="100"/>
      <c r="AT129" s="100"/>
      <c r="AU129" s="100"/>
      <c r="AV129" s="100"/>
      <c r="AW129" s="100"/>
      <c r="AX129" s="100"/>
      <c r="AY129" s="99"/>
      <c r="AZ129" s="99"/>
      <c r="BA129" s="100"/>
      <c r="BB129" s="100"/>
      <c r="BC129" s="99"/>
      <c r="BD129" s="99"/>
      <c r="BE129" s="100"/>
      <c r="BF129" s="100"/>
      <c r="BG129" s="99"/>
      <c r="BH129" s="99"/>
      <c r="BI129" s="99"/>
      <c r="BJ129" s="100"/>
      <c r="BK129" s="100"/>
      <c r="BL129" s="99"/>
      <c r="BM129" s="99"/>
      <c r="BN129" s="99"/>
      <c r="BO129" s="99"/>
      <c r="BP129" s="99"/>
      <c r="BQ129" s="100"/>
      <c r="BR129" s="100"/>
      <c r="BS129" s="100"/>
      <c r="BT129" s="100"/>
      <c r="BU129" s="100"/>
      <c r="BV129" s="100"/>
      <c r="BW129" s="100"/>
      <c r="BX129" s="100"/>
      <c r="BY129" s="100"/>
      <c r="BZ129" s="100"/>
      <c r="CA129" s="100"/>
      <c r="CB129" s="100"/>
      <c r="CC129" s="100"/>
      <c r="CD129" s="185"/>
      <c r="CE129" s="100"/>
      <c r="CF129" s="100"/>
      <c r="CG129" s="100"/>
      <c r="CH129" s="100"/>
      <c r="CI129" s="100"/>
      <c r="CJ129" s="100"/>
      <c r="CK129" s="99"/>
      <c r="CL129" s="114"/>
      <c r="CM129" s="114"/>
      <c r="CP129" s="7"/>
      <c r="CS129" s="7"/>
      <c r="CY129" s="337"/>
      <c r="CZ129" s="146"/>
      <c r="DA129" s="7"/>
    </row>
    <row r="130" spans="1:107" s="20" customFormat="1" ht="41.25" hidden="1" customHeight="1">
      <c r="A130" s="216"/>
      <c r="B130" s="217"/>
      <c r="C130" s="114"/>
      <c r="D130" s="114"/>
      <c r="E130" s="114"/>
      <c r="F130" s="114"/>
      <c r="G130" s="236"/>
      <c r="H130" s="236"/>
      <c r="I130" s="236"/>
      <c r="J130" s="236"/>
      <c r="K130" s="236"/>
      <c r="L130" s="236"/>
      <c r="M130" s="236"/>
      <c r="N130" s="236"/>
      <c r="O130" s="236"/>
      <c r="P130" s="236"/>
      <c r="Q130" s="236"/>
      <c r="R130" s="236"/>
      <c r="S130" s="236"/>
      <c r="T130" s="236"/>
      <c r="U130" s="236"/>
      <c r="V130" s="236"/>
      <c r="W130" s="236"/>
      <c r="X130" s="236"/>
      <c r="Y130" s="236"/>
      <c r="Z130" s="236"/>
      <c r="AA130" s="236"/>
      <c r="AB130" s="236"/>
      <c r="AC130" s="236"/>
      <c r="AD130" s="236"/>
      <c r="AE130" s="236"/>
      <c r="AF130" s="236"/>
      <c r="AG130" s="236"/>
      <c r="AH130" s="236"/>
      <c r="AI130" s="236"/>
      <c r="AJ130" s="236"/>
      <c r="AK130" s="236"/>
      <c r="AL130" s="236"/>
      <c r="AM130" s="236"/>
      <c r="AN130" s="236"/>
      <c r="AO130" s="100"/>
      <c r="AP130" s="100"/>
      <c r="AQ130" s="99"/>
      <c r="AR130" s="99"/>
      <c r="AS130" s="100"/>
      <c r="AT130" s="100"/>
      <c r="AU130" s="100"/>
      <c r="AV130" s="100"/>
      <c r="AW130" s="100"/>
      <c r="AX130" s="100"/>
      <c r="AY130" s="99"/>
      <c r="AZ130" s="99"/>
      <c r="BA130" s="100"/>
      <c r="BB130" s="100"/>
      <c r="BC130" s="99"/>
      <c r="BD130" s="99"/>
      <c r="BE130" s="100"/>
      <c r="BF130" s="100"/>
      <c r="BG130" s="99"/>
      <c r="BH130" s="99"/>
      <c r="BI130" s="99"/>
      <c r="BJ130" s="100"/>
      <c r="BK130" s="100"/>
      <c r="BL130" s="99"/>
      <c r="BM130" s="99"/>
      <c r="BN130" s="99"/>
      <c r="BO130" s="99"/>
      <c r="BP130" s="99"/>
      <c r="BQ130" s="100"/>
      <c r="BR130" s="100"/>
      <c r="BS130" s="100"/>
      <c r="BT130" s="100"/>
      <c r="BU130" s="100"/>
      <c r="BV130" s="100"/>
      <c r="BW130" s="100"/>
      <c r="BX130" s="100"/>
      <c r="BY130" s="100"/>
      <c r="BZ130" s="100"/>
      <c r="CA130" s="100"/>
      <c r="CB130" s="100"/>
      <c r="CC130" s="100"/>
      <c r="CD130" s="185"/>
      <c r="CE130" s="100"/>
      <c r="CF130" s="100"/>
      <c r="CG130" s="100"/>
      <c r="CH130" s="100"/>
      <c r="CI130" s="100"/>
      <c r="CJ130" s="100"/>
      <c r="CK130" s="99"/>
      <c r="CL130" s="114"/>
      <c r="CM130" s="114"/>
      <c r="CP130" s="7"/>
      <c r="CS130" s="7"/>
      <c r="CY130" s="337"/>
      <c r="CZ130" s="146"/>
      <c r="DA130" s="7"/>
    </row>
    <row r="131" spans="1:107" s="20" customFormat="1" ht="41.25" hidden="1" customHeight="1">
      <c r="A131" s="216"/>
      <c r="B131" s="217"/>
      <c r="C131" s="114"/>
      <c r="D131" s="114"/>
      <c r="E131" s="114"/>
      <c r="F131" s="114"/>
      <c r="G131" s="236"/>
      <c r="H131" s="236"/>
      <c r="I131" s="236"/>
      <c r="J131" s="236"/>
      <c r="K131" s="236"/>
      <c r="L131" s="236"/>
      <c r="M131" s="236"/>
      <c r="N131" s="236"/>
      <c r="O131" s="236"/>
      <c r="P131" s="236"/>
      <c r="Q131" s="236"/>
      <c r="R131" s="236"/>
      <c r="S131" s="236"/>
      <c r="T131" s="236"/>
      <c r="U131" s="236"/>
      <c r="V131" s="236"/>
      <c r="W131" s="236"/>
      <c r="X131" s="236"/>
      <c r="Y131" s="236"/>
      <c r="Z131" s="236"/>
      <c r="AA131" s="236"/>
      <c r="AB131" s="236"/>
      <c r="AC131" s="236"/>
      <c r="AD131" s="236"/>
      <c r="AE131" s="236"/>
      <c r="AF131" s="236"/>
      <c r="AG131" s="236"/>
      <c r="AH131" s="236"/>
      <c r="AI131" s="236"/>
      <c r="AJ131" s="236"/>
      <c r="AK131" s="236"/>
      <c r="AL131" s="236"/>
      <c r="AM131" s="236"/>
      <c r="AN131" s="236"/>
      <c r="AO131" s="100"/>
      <c r="AP131" s="100"/>
      <c r="AQ131" s="99"/>
      <c r="AR131" s="99"/>
      <c r="AS131" s="100"/>
      <c r="AT131" s="100"/>
      <c r="AU131" s="100"/>
      <c r="AV131" s="100"/>
      <c r="AW131" s="100"/>
      <c r="AX131" s="100"/>
      <c r="AY131" s="99"/>
      <c r="AZ131" s="99"/>
      <c r="BA131" s="100"/>
      <c r="BB131" s="100"/>
      <c r="BC131" s="99"/>
      <c r="BD131" s="99"/>
      <c r="BE131" s="100"/>
      <c r="BF131" s="100"/>
      <c r="BG131" s="99"/>
      <c r="BH131" s="99"/>
      <c r="BI131" s="99"/>
      <c r="BJ131" s="100"/>
      <c r="BK131" s="100"/>
      <c r="BL131" s="99"/>
      <c r="BM131" s="99"/>
      <c r="BN131" s="99"/>
      <c r="BO131" s="99"/>
      <c r="BP131" s="99"/>
      <c r="BQ131" s="100"/>
      <c r="BR131" s="100"/>
      <c r="BS131" s="100"/>
      <c r="BT131" s="100"/>
      <c r="BU131" s="100"/>
      <c r="BV131" s="100"/>
      <c r="BW131" s="100"/>
      <c r="BX131" s="100"/>
      <c r="BY131" s="100"/>
      <c r="BZ131" s="100"/>
      <c r="CA131" s="100"/>
      <c r="CB131" s="100"/>
      <c r="CC131" s="100"/>
      <c r="CD131" s="185"/>
      <c r="CE131" s="100"/>
      <c r="CF131" s="100"/>
      <c r="CG131" s="100"/>
      <c r="CH131" s="100"/>
      <c r="CI131" s="100"/>
      <c r="CJ131" s="100"/>
      <c r="CK131" s="99"/>
      <c r="CL131" s="114"/>
      <c r="CM131" s="114"/>
      <c r="CP131" s="7"/>
      <c r="CS131" s="7"/>
      <c r="CY131" s="337"/>
      <c r="CZ131" s="146"/>
      <c r="DA131" s="7"/>
    </row>
    <row r="132" spans="1:107" s="20" customFormat="1" ht="41.25" hidden="1" customHeight="1">
      <c r="A132" s="216"/>
      <c r="B132" s="217"/>
      <c r="C132" s="114"/>
      <c r="D132" s="114"/>
      <c r="E132" s="114"/>
      <c r="F132" s="114"/>
      <c r="G132" s="236"/>
      <c r="H132" s="236"/>
      <c r="I132" s="236"/>
      <c r="J132" s="236"/>
      <c r="K132" s="236"/>
      <c r="L132" s="236"/>
      <c r="M132" s="236"/>
      <c r="N132" s="236"/>
      <c r="O132" s="236"/>
      <c r="P132" s="236"/>
      <c r="Q132" s="236"/>
      <c r="R132" s="236"/>
      <c r="S132" s="236"/>
      <c r="T132" s="236"/>
      <c r="U132" s="236"/>
      <c r="V132" s="236"/>
      <c r="W132" s="236"/>
      <c r="X132" s="236"/>
      <c r="Y132" s="236"/>
      <c r="Z132" s="236"/>
      <c r="AA132" s="236"/>
      <c r="AB132" s="236"/>
      <c r="AC132" s="236"/>
      <c r="AD132" s="236"/>
      <c r="AE132" s="236"/>
      <c r="AF132" s="236"/>
      <c r="AG132" s="236"/>
      <c r="AH132" s="236"/>
      <c r="AI132" s="236"/>
      <c r="AJ132" s="236"/>
      <c r="AK132" s="236"/>
      <c r="AL132" s="236"/>
      <c r="AM132" s="236"/>
      <c r="AN132" s="236"/>
      <c r="AO132" s="100"/>
      <c r="AP132" s="100"/>
      <c r="AQ132" s="99"/>
      <c r="AR132" s="99"/>
      <c r="AS132" s="100"/>
      <c r="AT132" s="100"/>
      <c r="AU132" s="100"/>
      <c r="AV132" s="100"/>
      <c r="AW132" s="100"/>
      <c r="AX132" s="100"/>
      <c r="AY132" s="99"/>
      <c r="AZ132" s="99"/>
      <c r="BA132" s="100"/>
      <c r="BB132" s="100"/>
      <c r="BC132" s="99"/>
      <c r="BD132" s="99"/>
      <c r="BE132" s="100"/>
      <c r="BF132" s="100"/>
      <c r="BG132" s="99"/>
      <c r="BH132" s="99"/>
      <c r="BI132" s="99"/>
      <c r="BJ132" s="100"/>
      <c r="BK132" s="100"/>
      <c r="BL132" s="99"/>
      <c r="BM132" s="99"/>
      <c r="BN132" s="99"/>
      <c r="BO132" s="99"/>
      <c r="BP132" s="99"/>
      <c r="BQ132" s="100"/>
      <c r="BR132" s="100"/>
      <c r="BS132" s="100"/>
      <c r="BT132" s="100"/>
      <c r="BU132" s="100"/>
      <c r="BV132" s="100"/>
      <c r="BW132" s="100"/>
      <c r="BX132" s="100"/>
      <c r="BY132" s="100"/>
      <c r="BZ132" s="100"/>
      <c r="CA132" s="100"/>
      <c r="CB132" s="100"/>
      <c r="CC132" s="100"/>
      <c r="CD132" s="185"/>
      <c r="CE132" s="100"/>
      <c r="CF132" s="100"/>
      <c r="CG132" s="100"/>
      <c r="CH132" s="100"/>
      <c r="CI132" s="100"/>
      <c r="CJ132" s="100"/>
      <c r="CK132" s="99"/>
      <c r="CL132" s="114"/>
      <c r="CM132" s="114"/>
      <c r="CP132" s="7"/>
      <c r="CS132" s="7"/>
      <c r="CY132" s="337"/>
      <c r="CZ132" s="146"/>
      <c r="DA132" s="7"/>
    </row>
    <row r="133" spans="1:107" s="20" customFormat="1" ht="41.25" hidden="1" customHeight="1">
      <c r="A133" s="216"/>
      <c r="B133" s="217"/>
      <c r="C133" s="114"/>
      <c r="D133" s="114"/>
      <c r="E133" s="114"/>
      <c r="F133" s="114"/>
      <c r="G133" s="236"/>
      <c r="H133" s="236"/>
      <c r="I133" s="236"/>
      <c r="J133" s="236"/>
      <c r="K133" s="236"/>
      <c r="L133" s="236"/>
      <c r="M133" s="236"/>
      <c r="N133" s="236"/>
      <c r="O133" s="236"/>
      <c r="P133" s="236"/>
      <c r="Q133" s="236"/>
      <c r="R133" s="236"/>
      <c r="S133" s="236"/>
      <c r="T133" s="236"/>
      <c r="U133" s="236"/>
      <c r="V133" s="236"/>
      <c r="W133" s="236"/>
      <c r="X133" s="236"/>
      <c r="Y133" s="236"/>
      <c r="Z133" s="236"/>
      <c r="AA133" s="236"/>
      <c r="AB133" s="236"/>
      <c r="AC133" s="236"/>
      <c r="AD133" s="236"/>
      <c r="AE133" s="236"/>
      <c r="AF133" s="236"/>
      <c r="AG133" s="236"/>
      <c r="AH133" s="236"/>
      <c r="AI133" s="236"/>
      <c r="AJ133" s="236"/>
      <c r="AK133" s="236"/>
      <c r="AL133" s="236"/>
      <c r="AM133" s="236"/>
      <c r="AN133" s="236"/>
      <c r="AO133" s="100"/>
      <c r="AP133" s="100"/>
      <c r="AQ133" s="99"/>
      <c r="AR133" s="99"/>
      <c r="AS133" s="100"/>
      <c r="AT133" s="100"/>
      <c r="AU133" s="100"/>
      <c r="AV133" s="100"/>
      <c r="AW133" s="100"/>
      <c r="AX133" s="100"/>
      <c r="AY133" s="99"/>
      <c r="AZ133" s="99"/>
      <c r="BA133" s="100"/>
      <c r="BB133" s="100"/>
      <c r="BC133" s="99"/>
      <c r="BD133" s="99"/>
      <c r="BE133" s="100"/>
      <c r="BF133" s="100"/>
      <c r="BG133" s="99"/>
      <c r="BH133" s="99"/>
      <c r="BI133" s="99"/>
      <c r="BJ133" s="100"/>
      <c r="BK133" s="100"/>
      <c r="BL133" s="99"/>
      <c r="BM133" s="99"/>
      <c r="BN133" s="99"/>
      <c r="BO133" s="99"/>
      <c r="BP133" s="99"/>
      <c r="BQ133" s="100"/>
      <c r="BR133" s="100"/>
      <c r="BS133" s="100"/>
      <c r="BT133" s="100"/>
      <c r="BU133" s="100"/>
      <c r="BV133" s="100"/>
      <c r="BW133" s="100"/>
      <c r="BX133" s="100"/>
      <c r="BY133" s="100"/>
      <c r="BZ133" s="100"/>
      <c r="CA133" s="100"/>
      <c r="CB133" s="100"/>
      <c r="CC133" s="100"/>
      <c r="CD133" s="185"/>
      <c r="CE133" s="100"/>
      <c r="CF133" s="100"/>
      <c r="CG133" s="100"/>
      <c r="CH133" s="100"/>
      <c r="CI133" s="100"/>
      <c r="CJ133" s="100"/>
      <c r="CK133" s="99"/>
      <c r="CL133" s="114"/>
      <c r="CM133" s="114"/>
      <c r="CP133" s="7"/>
      <c r="CS133" s="7"/>
      <c r="CY133" s="337"/>
      <c r="CZ133" s="146"/>
      <c r="DA133" s="7"/>
    </row>
    <row r="134" spans="1:107" s="20" customFormat="1" ht="41.25" hidden="1" customHeight="1">
      <c r="A134" s="216"/>
      <c r="B134" s="217"/>
      <c r="C134" s="114"/>
      <c r="D134" s="114"/>
      <c r="E134" s="114"/>
      <c r="F134" s="114"/>
      <c r="G134" s="236"/>
      <c r="H134" s="236"/>
      <c r="I134" s="236"/>
      <c r="J134" s="236"/>
      <c r="K134" s="236"/>
      <c r="L134" s="236"/>
      <c r="M134" s="236"/>
      <c r="N134" s="236"/>
      <c r="O134" s="236"/>
      <c r="P134" s="236"/>
      <c r="Q134" s="236"/>
      <c r="R134" s="236"/>
      <c r="S134" s="236"/>
      <c r="T134" s="236"/>
      <c r="U134" s="236"/>
      <c r="V134" s="236"/>
      <c r="W134" s="236"/>
      <c r="X134" s="236"/>
      <c r="Y134" s="236"/>
      <c r="Z134" s="236"/>
      <c r="AA134" s="236"/>
      <c r="AB134" s="236"/>
      <c r="AC134" s="236"/>
      <c r="AD134" s="236"/>
      <c r="AE134" s="236"/>
      <c r="AF134" s="236"/>
      <c r="AG134" s="236"/>
      <c r="AH134" s="236"/>
      <c r="AI134" s="236"/>
      <c r="AJ134" s="236"/>
      <c r="AK134" s="236"/>
      <c r="AL134" s="236"/>
      <c r="AM134" s="236"/>
      <c r="AN134" s="236"/>
      <c r="AO134" s="100"/>
      <c r="AP134" s="100"/>
      <c r="AQ134" s="99"/>
      <c r="AR134" s="99"/>
      <c r="AS134" s="100"/>
      <c r="AT134" s="100"/>
      <c r="AU134" s="100"/>
      <c r="AV134" s="100"/>
      <c r="AW134" s="100"/>
      <c r="AX134" s="100"/>
      <c r="AY134" s="99"/>
      <c r="AZ134" s="99"/>
      <c r="BA134" s="100"/>
      <c r="BB134" s="100"/>
      <c r="BC134" s="99"/>
      <c r="BD134" s="99"/>
      <c r="BE134" s="100"/>
      <c r="BF134" s="100"/>
      <c r="BG134" s="99"/>
      <c r="BH134" s="99"/>
      <c r="BI134" s="99"/>
      <c r="BJ134" s="100"/>
      <c r="BK134" s="100"/>
      <c r="BL134" s="99"/>
      <c r="BM134" s="99"/>
      <c r="BN134" s="99"/>
      <c r="BO134" s="99"/>
      <c r="BP134" s="99"/>
      <c r="BQ134" s="100"/>
      <c r="BR134" s="100"/>
      <c r="BS134" s="100"/>
      <c r="BT134" s="100"/>
      <c r="BU134" s="100"/>
      <c r="BV134" s="100"/>
      <c r="BW134" s="100"/>
      <c r="BX134" s="100"/>
      <c r="BY134" s="100"/>
      <c r="BZ134" s="100"/>
      <c r="CA134" s="100"/>
      <c r="CB134" s="100"/>
      <c r="CC134" s="100"/>
      <c r="CD134" s="185"/>
      <c r="CE134" s="100"/>
      <c r="CF134" s="100"/>
      <c r="CG134" s="100"/>
      <c r="CH134" s="100"/>
      <c r="CI134" s="100"/>
      <c r="CJ134" s="100"/>
      <c r="CK134" s="99"/>
      <c r="CL134" s="114"/>
      <c r="CM134" s="114"/>
      <c r="CP134" s="7"/>
      <c r="CS134" s="7"/>
      <c r="CY134" s="337"/>
      <c r="CZ134" s="146"/>
      <c r="DA134" s="7"/>
    </row>
    <row r="135" spans="1:107" s="20" customFormat="1" ht="41.25" hidden="1" customHeight="1">
      <c r="A135" s="216"/>
      <c r="B135" s="217"/>
      <c r="C135" s="114"/>
      <c r="D135" s="114"/>
      <c r="E135" s="114"/>
      <c r="F135" s="114"/>
      <c r="G135" s="236"/>
      <c r="H135" s="236"/>
      <c r="I135" s="236"/>
      <c r="J135" s="236"/>
      <c r="K135" s="236"/>
      <c r="L135" s="236"/>
      <c r="M135" s="236"/>
      <c r="N135" s="236"/>
      <c r="O135" s="236"/>
      <c r="P135" s="236"/>
      <c r="Q135" s="236"/>
      <c r="R135" s="236"/>
      <c r="S135" s="236"/>
      <c r="T135" s="236"/>
      <c r="U135" s="236"/>
      <c r="V135" s="236"/>
      <c r="W135" s="236"/>
      <c r="X135" s="236"/>
      <c r="Y135" s="236"/>
      <c r="Z135" s="236"/>
      <c r="AA135" s="236"/>
      <c r="AB135" s="236"/>
      <c r="AC135" s="236"/>
      <c r="AD135" s="236"/>
      <c r="AE135" s="236"/>
      <c r="AF135" s="236"/>
      <c r="AG135" s="236"/>
      <c r="AH135" s="236"/>
      <c r="AI135" s="236"/>
      <c r="AJ135" s="236"/>
      <c r="AK135" s="236"/>
      <c r="AL135" s="236"/>
      <c r="AM135" s="236"/>
      <c r="AN135" s="236"/>
      <c r="AO135" s="100"/>
      <c r="AP135" s="100"/>
      <c r="AQ135" s="99"/>
      <c r="AR135" s="99"/>
      <c r="AS135" s="100"/>
      <c r="AT135" s="100"/>
      <c r="AU135" s="100"/>
      <c r="AV135" s="100"/>
      <c r="AW135" s="100"/>
      <c r="AX135" s="100"/>
      <c r="AY135" s="99"/>
      <c r="AZ135" s="99"/>
      <c r="BA135" s="100"/>
      <c r="BB135" s="100"/>
      <c r="BC135" s="99"/>
      <c r="BD135" s="99"/>
      <c r="BE135" s="100"/>
      <c r="BF135" s="100"/>
      <c r="BG135" s="99"/>
      <c r="BH135" s="99"/>
      <c r="BI135" s="99"/>
      <c r="BJ135" s="100"/>
      <c r="BK135" s="100"/>
      <c r="BL135" s="99"/>
      <c r="BM135" s="99"/>
      <c r="BN135" s="99"/>
      <c r="BO135" s="99"/>
      <c r="BP135" s="99"/>
      <c r="BQ135" s="100"/>
      <c r="BR135" s="100"/>
      <c r="BS135" s="100"/>
      <c r="BT135" s="100"/>
      <c r="BU135" s="100"/>
      <c r="BV135" s="100"/>
      <c r="BW135" s="100"/>
      <c r="BX135" s="100"/>
      <c r="BY135" s="100"/>
      <c r="BZ135" s="100"/>
      <c r="CA135" s="100"/>
      <c r="CB135" s="100"/>
      <c r="CC135" s="100"/>
      <c r="CD135" s="185"/>
      <c r="CE135" s="100"/>
      <c r="CF135" s="100"/>
      <c r="CG135" s="100"/>
      <c r="CH135" s="100"/>
      <c r="CI135" s="100"/>
      <c r="CJ135" s="100"/>
      <c r="CK135" s="99"/>
      <c r="CL135" s="114"/>
      <c r="CM135" s="114"/>
      <c r="CP135" s="7"/>
      <c r="CS135" s="7"/>
      <c r="CY135" s="337"/>
      <c r="CZ135" s="146"/>
      <c r="DA135" s="7"/>
    </row>
    <row r="136" spans="1:107" s="20" customFormat="1" ht="49.9" customHeight="1">
      <c r="A136" s="114" t="s">
        <v>158</v>
      </c>
      <c r="B136" s="214" t="s">
        <v>321</v>
      </c>
      <c r="C136" s="114"/>
      <c r="D136" s="241">
        <f>D137+D143+D149+D152+D166+D171+D178+D181+D184+D187+D191+D192+D193</f>
        <v>5</v>
      </c>
      <c r="E136" s="114"/>
      <c r="F136" s="114"/>
      <c r="G136" s="236">
        <f>G137+G143+G149+G152+G166+G171+G178+G181+G184+G187+G191+G192+G193</f>
        <v>745631.2</v>
      </c>
      <c r="H136" s="236">
        <f t="shared" ref="H136:BS136" si="177">H137+H143+H149+H152+H166+H171+H178+H181+H184+H187+H191+H192+H193</f>
        <v>283076.2</v>
      </c>
      <c r="I136" s="236">
        <f t="shared" si="177"/>
        <v>533644</v>
      </c>
      <c r="J136" s="236">
        <f t="shared" si="177"/>
        <v>10000</v>
      </c>
      <c r="K136" s="236">
        <f t="shared" si="177"/>
        <v>0</v>
      </c>
      <c r="L136" s="236" t="e">
        <f t="shared" si="177"/>
        <v>#REF!</v>
      </c>
      <c r="M136" s="236" t="e">
        <f t="shared" si="177"/>
        <v>#REF!</v>
      </c>
      <c r="N136" s="236" t="e">
        <f t="shared" si="177"/>
        <v>#REF!</v>
      </c>
      <c r="O136" s="236">
        <f t="shared" si="177"/>
        <v>25000</v>
      </c>
      <c r="P136" s="236" t="e">
        <f t="shared" si="177"/>
        <v>#REF!</v>
      </c>
      <c r="Q136" s="236">
        <f t="shared" si="177"/>
        <v>144480</v>
      </c>
      <c r="R136" s="236">
        <f t="shared" si="177"/>
        <v>6000</v>
      </c>
      <c r="S136" s="236">
        <f t="shared" si="177"/>
        <v>0</v>
      </c>
      <c r="T136" s="236">
        <f t="shared" si="177"/>
        <v>6000</v>
      </c>
      <c r="U136" s="236">
        <f t="shared" si="177"/>
        <v>457810.7</v>
      </c>
      <c r="V136" s="236">
        <f t="shared" si="177"/>
        <v>10000</v>
      </c>
      <c r="W136" s="236">
        <f t="shared" si="177"/>
        <v>0</v>
      </c>
      <c r="X136" s="236">
        <f t="shared" si="177"/>
        <v>591808</v>
      </c>
      <c r="Y136" s="236">
        <f t="shared" si="177"/>
        <v>251105.5</v>
      </c>
      <c r="Z136" s="236">
        <f t="shared" si="177"/>
        <v>114625.5</v>
      </c>
      <c r="AA136" s="236">
        <f t="shared" si="177"/>
        <v>0</v>
      </c>
      <c r="AB136" s="236">
        <f t="shared" si="177"/>
        <v>16847.300000000003</v>
      </c>
      <c r="AC136" s="236">
        <f t="shared" si="177"/>
        <v>142480</v>
      </c>
      <c r="AD136" s="236">
        <f t="shared" si="177"/>
        <v>6000</v>
      </c>
      <c r="AE136" s="236">
        <f t="shared" si="177"/>
        <v>0</v>
      </c>
      <c r="AF136" s="236">
        <f t="shared" si="177"/>
        <v>6000</v>
      </c>
      <c r="AG136" s="236">
        <f t="shared" si="177"/>
        <v>28847.300000000003</v>
      </c>
      <c r="AH136" s="236">
        <f t="shared" si="177"/>
        <v>28847.300000000003</v>
      </c>
      <c r="AI136" s="236">
        <f t="shared" si="177"/>
        <v>0</v>
      </c>
      <c r="AJ136" s="236">
        <f t="shared" si="177"/>
        <v>10847.300000000003</v>
      </c>
      <c r="AK136" s="236">
        <f t="shared" si="177"/>
        <v>0</v>
      </c>
      <c r="AL136" s="236">
        <f t="shared" si="177"/>
        <v>0</v>
      </c>
      <c r="AM136" s="236">
        <f t="shared" si="177"/>
        <v>0</v>
      </c>
      <c r="AN136" s="236">
        <f t="shared" si="177"/>
        <v>0</v>
      </c>
      <c r="AO136" s="236">
        <f t="shared" si="177"/>
        <v>251105.5</v>
      </c>
      <c r="AP136" s="236">
        <f t="shared" si="177"/>
        <v>114625.5</v>
      </c>
      <c r="AQ136" s="236">
        <f t="shared" si="177"/>
        <v>0</v>
      </c>
      <c r="AR136" s="236">
        <f t="shared" si="177"/>
        <v>16847.300000000003</v>
      </c>
      <c r="AS136" s="236">
        <f t="shared" si="177"/>
        <v>251105.5</v>
      </c>
      <c r="AT136" s="236">
        <f t="shared" si="177"/>
        <v>102425.5</v>
      </c>
      <c r="AU136" s="236">
        <f t="shared" si="177"/>
        <v>0</v>
      </c>
      <c r="AV136" s="236">
        <f t="shared" si="177"/>
        <v>16847.300000000003</v>
      </c>
      <c r="AW136" s="236">
        <f t="shared" si="177"/>
        <v>142480</v>
      </c>
      <c r="AX136" s="236">
        <f t="shared" si="177"/>
        <v>6000</v>
      </c>
      <c r="AY136" s="236">
        <f t="shared" si="177"/>
        <v>0</v>
      </c>
      <c r="AZ136" s="236">
        <f t="shared" si="177"/>
        <v>6000</v>
      </c>
      <c r="BA136" s="236">
        <f t="shared" si="177"/>
        <v>38268</v>
      </c>
      <c r="BB136" s="236">
        <f t="shared" si="177"/>
        <v>38268</v>
      </c>
      <c r="BC136" s="236">
        <f t="shared" si="177"/>
        <v>0</v>
      </c>
      <c r="BD136" s="236">
        <f t="shared" si="177"/>
        <v>0</v>
      </c>
      <c r="BE136" s="236">
        <f t="shared" si="177"/>
        <v>180748</v>
      </c>
      <c r="BF136" s="236">
        <f t="shared" si="177"/>
        <v>44268</v>
      </c>
      <c r="BG136" s="236">
        <f t="shared" si="177"/>
        <v>0</v>
      </c>
      <c r="BH136" s="236">
        <f t="shared" si="177"/>
        <v>6000</v>
      </c>
      <c r="BI136" s="236">
        <f t="shared" si="177"/>
        <v>53342</v>
      </c>
      <c r="BJ136" s="236">
        <f t="shared" si="177"/>
        <v>35000</v>
      </c>
      <c r="BK136" s="236">
        <f t="shared" si="177"/>
        <v>35000</v>
      </c>
      <c r="BL136" s="236">
        <f t="shared" si="177"/>
        <v>0</v>
      </c>
      <c r="BM136" s="236">
        <f t="shared" si="177"/>
        <v>0</v>
      </c>
      <c r="BN136" s="236">
        <f t="shared" si="177"/>
        <v>0</v>
      </c>
      <c r="BO136" s="236">
        <f t="shared" si="177"/>
        <v>0</v>
      </c>
      <c r="BP136" s="236">
        <f t="shared" si="177"/>
        <v>2360</v>
      </c>
      <c r="BQ136" s="236">
        <f t="shared" si="177"/>
        <v>37360</v>
      </c>
      <c r="BR136" s="236">
        <f t="shared" si="177"/>
        <v>37360</v>
      </c>
      <c r="BS136" s="236">
        <f t="shared" si="177"/>
        <v>0</v>
      </c>
      <c r="BT136" s="236">
        <f t="shared" ref="BT136:CJ136" si="178">BT137+BT143+BT149+BT152+BT166+BT171+BT178+BT181+BT184+BT187+BT191+BT192+BT193</f>
        <v>0</v>
      </c>
      <c r="BU136" s="236">
        <f t="shared" si="178"/>
        <v>0</v>
      </c>
      <c r="BV136" s="236">
        <f t="shared" si="178"/>
        <v>0</v>
      </c>
      <c r="BW136" s="236">
        <f t="shared" si="178"/>
        <v>0</v>
      </c>
      <c r="BX136" s="236">
        <f t="shared" si="178"/>
        <v>49560</v>
      </c>
      <c r="BY136" s="236">
        <f t="shared" si="178"/>
        <v>37360</v>
      </c>
      <c r="BZ136" s="236">
        <f t="shared" si="178"/>
        <v>81628</v>
      </c>
      <c r="CA136" s="236">
        <f t="shared" si="178"/>
        <v>81628</v>
      </c>
      <c r="CB136" s="236">
        <f t="shared" si="178"/>
        <v>0</v>
      </c>
      <c r="CC136" s="236">
        <f t="shared" si="178"/>
        <v>6000</v>
      </c>
      <c r="CD136" s="236">
        <f t="shared" si="178"/>
        <v>20797.5</v>
      </c>
      <c r="CE136" s="236">
        <f t="shared" si="178"/>
        <v>1317</v>
      </c>
      <c r="CF136" s="236">
        <f t="shared" si="178"/>
        <v>20797.5</v>
      </c>
      <c r="CG136" s="236">
        <f t="shared" si="178"/>
        <v>0</v>
      </c>
      <c r="CH136" s="236">
        <f t="shared" si="178"/>
        <v>0</v>
      </c>
      <c r="CI136" s="236">
        <f t="shared" si="178"/>
        <v>0</v>
      </c>
      <c r="CJ136" s="236">
        <f t="shared" si="178"/>
        <v>0</v>
      </c>
      <c r="CK136" s="236"/>
      <c r="CL136" s="114"/>
      <c r="CM136" s="114"/>
      <c r="CO136" s="7">
        <v>0.19999999925494194</v>
      </c>
      <c r="CP136" s="7">
        <f t="shared" si="167"/>
        <v>173194.99999999994</v>
      </c>
      <c r="CQ136" s="7">
        <f>AH136-505470</f>
        <v>-476622.7</v>
      </c>
      <c r="CR136" s="7">
        <f>Z136-3730000</f>
        <v>-3615374.5</v>
      </c>
      <c r="CS136" s="7">
        <v>0</v>
      </c>
      <c r="CY136" s="284"/>
      <c r="CZ136" s="7">
        <f>AJ136-BD136</f>
        <v>10847.300000000003</v>
      </c>
      <c r="DA136" s="7">
        <f>500000-CH136</f>
        <v>500000</v>
      </c>
      <c r="DC136" s="7">
        <f>BO136-BP136</f>
        <v>-2360</v>
      </c>
    </row>
    <row r="137" spans="1:107" s="20" customFormat="1" ht="42" customHeight="1">
      <c r="A137" s="114" t="s">
        <v>35</v>
      </c>
      <c r="B137" s="214" t="s">
        <v>36</v>
      </c>
      <c r="C137" s="114"/>
      <c r="D137" s="114" t="str">
        <f>D138</f>
        <v>1</v>
      </c>
      <c r="E137" s="114"/>
      <c r="F137" s="114"/>
      <c r="G137" s="236">
        <f>G138</f>
        <v>125115.2</v>
      </c>
      <c r="H137" s="236">
        <f t="shared" ref="H137:BS137" si="179">H138</f>
        <v>104962.2</v>
      </c>
      <c r="I137" s="236">
        <f t="shared" si="179"/>
        <v>93973</v>
      </c>
      <c r="J137" s="236">
        <f t="shared" si="179"/>
        <v>0</v>
      </c>
      <c r="K137" s="236">
        <f t="shared" si="179"/>
        <v>0</v>
      </c>
      <c r="L137" s="236" t="e">
        <f t="shared" si="179"/>
        <v>#REF!</v>
      </c>
      <c r="M137" s="236">
        <f t="shared" si="179"/>
        <v>56142.2</v>
      </c>
      <c r="N137" s="236">
        <f t="shared" si="179"/>
        <v>44142</v>
      </c>
      <c r="O137" s="236">
        <f t="shared" si="179"/>
        <v>25000</v>
      </c>
      <c r="P137" s="236">
        <f t="shared" si="179"/>
        <v>19142</v>
      </c>
      <c r="Q137" s="236">
        <f t="shared" si="179"/>
        <v>12000</v>
      </c>
      <c r="R137" s="236">
        <f t="shared" si="179"/>
        <v>0</v>
      </c>
      <c r="S137" s="236">
        <f t="shared" si="179"/>
        <v>0</v>
      </c>
      <c r="T137" s="236">
        <f t="shared" si="179"/>
        <v>0</v>
      </c>
      <c r="U137" s="236">
        <f t="shared" si="179"/>
        <v>101472.7</v>
      </c>
      <c r="V137" s="236">
        <f t="shared" si="179"/>
        <v>0</v>
      </c>
      <c r="W137" s="236">
        <f t="shared" si="179"/>
        <v>0</v>
      </c>
      <c r="X137" s="236">
        <f t="shared" si="179"/>
        <v>124320</v>
      </c>
      <c r="Y137" s="236">
        <f t="shared" si="179"/>
        <v>23642.5</v>
      </c>
      <c r="Z137" s="236">
        <f t="shared" si="179"/>
        <v>11642.5</v>
      </c>
      <c r="AA137" s="236">
        <f t="shared" si="179"/>
        <v>0</v>
      </c>
      <c r="AB137" s="236">
        <f t="shared" si="179"/>
        <v>10847.300000000003</v>
      </c>
      <c r="AC137" s="236">
        <f t="shared" si="179"/>
        <v>12000</v>
      </c>
      <c r="AD137" s="236">
        <f t="shared" si="179"/>
        <v>0</v>
      </c>
      <c r="AE137" s="236">
        <f t="shared" si="179"/>
        <v>0</v>
      </c>
      <c r="AF137" s="236">
        <f t="shared" si="179"/>
        <v>0</v>
      </c>
      <c r="AG137" s="236">
        <f t="shared" si="179"/>
        <v>10847.300000000003</v>
      </c>
      <c r="AH137" s="236">
        <f t="shared" si="179"/>
        <v>10847.300000000003</v>
      </c>
      <c r="AI137" s="236">
        <f t="shared" si="179"/>
        <v>0</v>
      </c>
      <c r="AJ137" s="236">
        <f t="shared" si="179"/>
        <v>10847.300000000003</v>
      </c>
      <c r="AK137" s="236">
        <f t="shared" si="179"/>
        <v>0</v>
      </c>
      <c r="AL137" s="236">
        <f t="shared" si="179"/>
        <v>0</v>
      </c>
      <c r="AM137" s="236">
        <f t="shared" si="179"/>
        <v>0</v>
      </c>
      <c r="AN137" s="236">
        <f t="shared" si="179"/>
        <v>0</v>
      </c>
      <c r="AO137" s="236">
        <f t="shared" si="179"/>
        <v>23642.5</v>
      </c>
      <c r="AP137" s="236">
        <f t="shared" si="179"/>
        <v>11642.5</v>
      </c>
      <c r="AQ137" s="236">
        <f t="shared" si="179"/>
        <v>0</v>
      </c>
      <c r="AR137" s="236">
        <f t="shared" si="179"/>
        <v>10847.300000000003</v>
      </c>
      <c r="AS137" s="236">
        <f t="shared" si="179"/>
        <v>23642.5</v>
      </c>
      <c r="AT137" s="236">
        <f t="shared" si="179"/>
        <v>11642.5</v>
      </c>
      <c r="AU137" s="236">
        <f t="shared" si="179"/>
        <v>0</v>
      </c>
      <c r="AV137" s="236">
        <f t="shared" si="179"/>
        <v>10847.300000000003</v>
      </c>
      <c r="AW137" s="236">
        <f t="shared" si="179"/>
        <v>12000</v>
      </c>
      <c r="AX137" s="236">
        <f t="shared" si="179"/>
        <v>0</v>
      </c>
      <c r="AY137" s="236">
        <f t="shared" si="179"/>
        <v>0</v>
      </c>
      <c r="AZ137" s="236">
        <f t="shared" si="179"/>
        <v>0</v>
      </c>
      <c r="BA137" s="236">
        <f t="shared" si="179"/>
        <v>0</v>
      </c>
      <c r="BB137" s="236">
        <f t="shared" si="179"/>
        <v>0</v>
      </c>
      <c r="BC137" s="236">
        <f t="shared" si="179"/>
        <v>0</v>
      </c>
      <c r="BD137" s="236">
        <f t="shared" si="179"/>
        <v>0</v>
      </c>
      <c r="BE137" s="236">
        <f t="shared" si="179"/>
        <v>12000</v>
      </c>
      <c r="BF137" s="236">
        <f t="shared" si="179"/>
        <v>0</v>
      </c>
      <c r="BG137" s="236">
        <f t="shared" si="179"/>
        <v>0</v>
      </c>
      <c r="BH137" s="236">
        <f t="shared" si="179"/>
        <v>0</v>
      </c>
      <c r="BI137" s="236">
        <f t="shared" si="179"/>
        <v>5000</v>
      </c>
      <c r="BJ137" s="236">
        <f t="shared" si="179"/>
        <v>5000</v>
      </c>
      <c r="BK137" s="236">
        <f t="shared" si="179"/>
        <v>5000</v>
      </c>
      <c r="BL137" s="236">
        <f t="shared" si="179"/>
        <v>0</v>
      </c>
      <c r="BM137" s="236">
        <f t="shared" si="179"/>
        <v>0</v>
      </c>
      <c r="BN137" s="236">
        <f t="shared" si="179"/>
        <v>0</v>
      </c>
      <c r="BO137" s="236">
        <f t="shared" si="179"/>
        <v>0</v>
      </c>
      <c r="BP137" s="236">
        <f t="shared" si="179"/>
        <v>0</v>
      </c>
      <c r="BQ137" s="236">
        <f t="shared" si="179"/>
        <v>5000</v>
      </c>
      <c r="BR137" s="236">
        <f t="shared" si="179"/>
        <v>5000</v>
      </c>
      <c r="BS137" s="236">
        <f t="shared" si="179"/>
        <v>0</v>
      </c>
      <c r="BT137" s="236">
        <f t="shared" ref="BT137:CJ137" si="180">BT138</f>
        <v>0</v>
      </c>
      <c r="BU137" s="236">
        <f t="shared" si="180"/>
        <v>0</v>
      </c>
      <c r="BV137" s="236">
        <f t="shared" si="180"/>
        <v>0</v>
      </c>
      <c r="BW137" s="236">
        <f t="shared" si="180"/>
        <v>0</v>
      </c>
      <c r="BX137" s="236">
        <f t="shared" si="180"/>
        <v>5000</v>
      </c>
      <c r="BY137" s="236">
        <f t="shared" si="180"/>
        <v>5000</v>
      </c>
      <c r="BZ137" s="236">
        <f t="shared" si="180"/>
        <v>5000</v>
      </c>
      <c r="CA137" s="236">
        <f t="shared" si="180"/>
        <v>5000</v>
      </c>
      <c r="CB137" s="236">
        <f t="shared" si="180"/>
        <v>0</v>
      </c>
      <c r="CC137" s="236">
        <f t="shared" si="180"/>
        <v>0</v>
      </c>
      <c r="CD137" s="185">
        <f t="shared" si="158"/>
        <v>6642.5</v>
      </c>
      <c r="CE137" s="236">
        <f t="shared" si="180"/>
        <v>0</v>
      </c>
      <c r="CF137" s="236">
        <f t="shared" si="180"/>
        <v>6642.5</v>
      </c>
      <c r="CG137" s="236">
        <f t="shared" si="180"/>
        <v>0</v>
      </c>
      <c r="CH137" s="236">
        <f t="shared" si="180"/>
        <v>0</v>
      </c>
      <c r="CI137" s="236">
        <f t="shared" si="180"/>
        <v>0</v>
      </c>
      <c r="CJ137" s="236">
        <f t="shared" si="180"/>
        <v>0</v>
      </c>
      <c r="CK137" s="236"/>
      <c r="CL137" s="114"/>
      <c r="CM137" s="114"/>
      <c r="CP137" s="7">
        <f t="shared" si="167"/>
        <v>12000</v>
      </c>
      <c r="CS137" s="7">
        <v>0</v>
      </c>
      <c r="CY137" s="284"/>
      <c r="CZ137" s="7">
        <f>AJ137-BD137</f>
        <v>10847.300000000003</v>
      </c>
      <c r="DA137" s="7">
        <f t="shared" si="168"/>
        <v>0</v>
      </c>
    </row>
    <row r="138" spans="1:107" s="20" customFormat="1" ht="42" customHeight="1">
      <c r="A138" s="215" t="s">
        <v>37</v>
      </c>
      <c r="B138" s="214" t="s">
        <v>524</v>
      </c>
      <c r="C138" s="114"/>
      <c r="D138" s="114" t="str">
        <f>A139</f>
        <v>1</v>
      </c>
      <c r="E138" s="114"/>
      <c r="F138" s="114"/>
      <c r="G138" s="236">
        <f>SUM(G139:G142)</f>
        <v>125115.2</v>
      </c>
      <c r="H138" s="236">
        <f t="shared" ref="H138:BS138" si="181">SUM(H139:H142)</f>
        <v>104962.2</v>
      </c>
      <c r="I138" s="236">
        <f t="shared" si="181"/>
        <v>93973</v>
      </c>
      <c r="J138" s="236">
        <f t="shared" si="181"/>
        <v>0</v>
      </c>
      <c r="K138" s="236">
        <f t="shared" si="181"/>
        <v>0</v>
      </c>
      <c r="L138" s="236" t="e">
        <f t="shared" si="181"/>
        <v>#REF!</v>
      </c>
      <c r="M138" s="236">
        <f t="shared" si="181"/>
        <v>56142.2</v>
      </c>
      <c r="N138" s="236">
        <f t="shared" si="181"/>
        <v>44142</v>
      </c>
      <c r="O138" s="236">
        <f t="shared" si="181"/>
        <v>25000</v>
      </c>
      <c r="P138" s="236">
        <f t="shared" si="181"/>
        <v>19142</v>
      </c>
      <c r="Q138" s="236">
        <f t="shared" si="181"/>
        <v>12000</v>
      </c>
      <c r="R138" s="236">
        <f t="shared" si="181"/>
        <v>0</v>
      </c>
      <c r="S138" s="236">
        <f t="shared" si="181"/>
        <v>0</v>
      </c>
      <c r="T138" s="236">
        <f t="shared" si="181"/>
        <v>0</v>
      </c>
      <c r="U138" s="236">
        <f t="shared" si="181"/>
        <v>101472.7</v>
      </c>
      <c r="V138" s="236">
        <f t="shared" si="181"/>
        <v>0</v>
      </c>
      <c r="W138" s="236">
        <f t="shared" si="181"/>
        <v>0</v>
      </c>
      <c r="X138" s="236">
        <f t="shared" si="181"/>
        <v>124320</v>
      </c>
      <c r="Y138" s="236">
        <f t="shared" si="181"/>
        <v>23642.5</v>
      </c>
      <c r="Z138" s="236">
        <f t="shared" si="181"/>
        <v>11642.5</v>
      </c>
      <c r="AA138" s="236">
        <f t="shared" si="181"/>
        <v>0</v>
      </c>
      <c r="AB138" s="236">
        <f t="shared" si="181"/>
        <v>10847.300000000003</v>
      </c>
      <c r="AC138" s="236">
        <f t="shared" si="181"/>
        <v>12000</v>
      </c>
      <c r="AD138" s="236">
        <f t="shared" si="181"/>
        <v>0</v>
      </c>
      <c r="AE138" s="236">
        <f t="shared" si="181"/>
        <v>0</v>
      </c>
      <c r="AF138" s="236">
        <f t="shared" si="181"/>
        <v>0</v>
      </c>
      <c r="AG138" s="236">
        <f t="shared" si="181"/>
        <v>10847.300000000003</v>
      </c>
      <c r="AH138" s="236">
        <f t="shared" si="181"/>
        <v>10847.300000000003</v>
      </c>
      <c r="AI138" s="236">
        <f t="shared" si="181"/>
        <v>0</v>
      </c>
      <c r="AJ138" s="236">
        <f t="shared" si="181"/>
        <v>10847.300000000003</v>
      </c>
      <c r="AK138" s="236">
        <f t="shared" si="181"/>
        <v>0</v>
      </c>
      <c r="AL138" s="236">
        <f t="shared" si="181"/>
        <v>0</v>
      </c>
      <c r="AM138" s="236">
        <f t="shared" si="181"/>
        <v>0</v>
      </c>
      <c r="AN138" s="236">
        <f t="shared" si="181"/>
        <v>0</v>
      </c>
      <c r="AO138" s="236">
        <f t="shared" si="181"/>
        <v>23642.5</v>
      </c>
      <c r="AP138" s="236">
        <f t="shared" si="181"/>
        <v>11642.5</v>
      </c>
      <c r="AQ138" s="236">
        <f t="shared" si="181"/>
        <v>0</v>
      </c>
      <c r="AR138" s="236">
        <f t="shared" si="181"/>
        <v>10847.300000000003</v>
      </c>
      <c r="AS138" s="236">
        <f t="shared" si="181"/>
        <v>23642.5</v>
      </c>
      <c r="AT138" s="236">
        <f t="shared" si="181"/>
        <v>11642.5</v>
      </c>
      <c r="AU138" s="236">
        <f t="shared" si="181"/>
        <v>0</v>
      </c>
      <c r="AV138" s="236">
        <f t="shared" si="181"/>
        <v>10847.300000000003</v>
      </c>
      <c r="AW138" s="236">
        <f t="shared" si="181"/>
        <v>12000</v>
      </c>
      <c r="AX138" s="236">
        <f t="shared" si="181"/>
        <v>0</v>
      </c>
      <c r="AY138" s="236">
        <f t="shared" si="181"/>
        <v>0</v>
      </c>
      <c r="AZ138" s="236">
        <f t="shared" si="181"/>
        <v>0</v>
      </c>
      <c r="BA138" s="236">
        <f t="shared" si="181"/>
        <v>0</v>
      </c>
      <c r="BB138" s="236">
        <f t="shared" si="181"/>
        <v>0</v>
      </c>
      <c r="BC138" s="236">
        <f t="shared" si="181"/>
        <v>0</v>
      </c>
      <c r="BD138" s="236">
        <f t="shared" si="181"/>
        <v>0</v>
      </c>
      <c r="BE138" s="236">
        <f t="shared" si="181"/>
        <v>12000</v>
      </c>
      <c r="BF138" s="236">
        <f t="shared" si="181"/>
        <v>0</v>
      </c>
      <c r="BG138" s="236">
        <f t="shared" si="181"/>
        <v>0</v>
      </c>
      <c r="BH138" s="236">
        <f t="shared" si="181"/>
        <v>0</v>
      </c>
      <c r="BI138" s="236">
        <f t="shared" si="181"/>
        <v>5000</v>
      </c>
      <c r="BJ138" s="236">
        <f t="shared" si="181"/>
        <v>5000</v>
      </c>
      <c r="BK138" s="236">
        <f t="shared" si="181"/>
        <v>5000</v>
      </c>
      <c r="BL138" s="236">
        <f t="shared" si="181"/>
        <v>0</v>
      </c>
      <c r="BM138" s="236">
        <f t="shared" si="181"/>
        <v>0</v>
      </c>
      <c r="BN138" s="236">
        <f t="shared" si="181"/>
        <v>0</v>
      </c>
      <c r="BO138" s="236">
        <f t="shared" si="181"/>
        <v>0</v>
      </c>
      <c r="BP138" s="236">
        <f t="shared" si="181"/>
        <v>0</v>
      </c>
      <c r="BQ138" s="236">
        <f t="shared" si="181"/>
        <v>5000</v>
      </c>
      <c r="BR138" s="236">
        <f t="shared" si="181"/>
        <v>5000</v>
      </c>
      <c r="BS138" s="236">
        <f t="shared" si="181"/>
        <v>0</v>
      </c>
      <c r="BT138" s="236">
        <f t="shared" ref="BT138:CJ138" si="182">SUM(BT139:BT142)</f>
        <v>0</v>
      </c>
      <c r="BU138" s="236">
        <f t="shared" si="182"/>
        <v>0</v>
      </c>
      <c r="BV138" s="236">
        <f t="shared" si="182"/>
        <v>0</v>
      </c>
      <c r="BW138" s="236">
        <f t="shared" si="182"/>
        <v>0</v>
      </c>
      <c r="BX138" s="236">
        <f t="shared" si="182"/>
        <v>5000</v>
      </c>
      <c r="BY138" s="236">
        <f t="shared" si="182"/>
        <v>5000</v>
      </c>
      <c r="BZ138" s="236">
        <f t="shared" si="182"/>
        <v>5000</v>
      </c>
      <c r="CA138" s="236">
        <f t="shared" si="182"/>
        <v>5000</v>
      </c>
      <c r="CB138" s="236">
        <f t="shared" si="182"/>
        <v>0</v>
      </c>
      <c r="CC138" s="236">
        <f t="shared" si="182"/>
        <v>0</v>
      </c>
      <c r="CD138" s="236">
        <f t="shared" si="182"/>
        <v>6642.5</v>
      </c>
      <c r="CE138" s="236">
        <f t="shared" si="182"/>
        <v>0</v>
      </c>
      <c r="CF138" s="236">
        <f t="shared" si="182"/>
        <v>6642.5</v>
      </c>
      <c r="CG138" s="236">
        <f t="shared" si="182"/>
        <v>0</v>
      </c>
      <c r="CH138" s="236">
        <f t="shared" si="182"/>
        <v>0</v>
      </c>
      <c r="CI138" s="236">
        <f t="shared" si="182"/>
        <v>0</v>
      </c>
      <c r="CJ138" s="236">
        <f t="shared" si="182"/>
        <v>0</v>
      </c>
      <c r="CK138" s="236"/>
      <c r="CL138" s="114"/>
      <c r="CM138" s="114"/>
      <c r="CP138" s="7">
        <f t="shared" si="167"/>
        <v>12000</v>
      </c>
      <c r="CS138" s="7">
        <v>0</v>
      </c>
      <c r="CY138" s="284"/>
      <c r="CZ138" s="7">
        <f>AJ138-BD138</f>
        <v>10847.300000000003</v>
      </c>
      <c r="DA138" s="7">
        <f t="shared" si="168"/>
        <v>0</v>
      </c>
    </row>
    <row r="139" spans="1:107" s="23" customFormat="1" ht="107.1" customHeight="1">
      <c r="A139" s="216" t="s">
        <v>52</v>
      </c>
      <c r="B139" s="217" t="s">
        <v>651</v>
      </c>
      <c r="C139" s="216" t="s">
        <v>652</v>
      </c>
      <c r="D139" s="216" t="s">
        <v>653</v>
      </c>
      <c r="E139" s="216" t="s">
        <v>654</v>
      </c>
      <c r="F139" s="216" t="s">
        <v>655</v>
      </c>
      <c r="G139" s="218">
        <v>125115.2</v>
      </c>
      <c r="H139" s="218">
        <v>104962.2</v>
      </c>
      <c r="I139" s="218">
        <v>93973</v>
      </c>
      <c r="J139" s="218"/>
      <c r="K139" s="218">
        <f>25000-25000</f>
        <v>0</v>
      </c>
      <c r="L139" s="218" t="e">
        <f>#REF!</f>
        <v>#REF!</v>
      </c>
      <c r="M139" s="218">
        <v>56142.2</v>
      </c>
      <c r="N139" s="218">
        <f>56142-12000</f>
        <v>44142</v>
      </c>
      <c r="O139" s="218">
        <v>25000</v>
      </c>
      <c r="P139" s="218">
        <f>N139-O139</f>
        <v>19142</v>
      </c>
      <c r="Q139" s="218">
        <v>12000</v>
      </c>
      <c r="R139" s="218">
        <f>T139</f>
        <v>0</v>
      </c>
      <c r="S139" s="218"/>
      <c r="T139" s="218"/>
      <c r="U139" s="330">
        <v>101472.7</v>
      </c>
      <c r="V139" s="218"/>
      <c r="W139" s="218"/>
      <c r="X139" s="218">
        <f>125115-795</f>
        <v>124320</v>
      </c>
      <c r="Y139" s="218">
        <f>G139-U139+W139</f>
        <v>23642.5</v>
      </c>
      <c r="Z139" s="218">
        <f>Y139-AC139</f>
        <v>11642.5</v>
      </c>
      <c r="AA139" s="218">
        <f>W139</f>
        <v>0</v>
      </c>
      <c r="AB139" s="218">
        <f>X139-U139-12000</f>
        <v>10847.300000000003</v>
      </c>
      <c r="AC139" s="218">
        <v>12000</v>
      </c>
      <c r="AD139" s="218"/>
      <c r="AE139" s="218"/>
      <c r="AF139" s="218"/>
      <c r="AG139" s="218">
        <f>AH139</f>
        <v>10847.300000000003</v>
      </c>
      <c r="AH139" s="218">
        <f>AJ139</f>
        <v>10847.300000000003</v>
      </c>
      <c r="AI139" s="218"/>
      <c r="AJ139" s="218">
        <f>AB139</f>
        <v>10847.300000000003</v>
      </c>
      <c r="AK139" s="218"/>
      <c r="AL139" s="218"/>
      <c r="AM139" s="218"/>
      <c r="AN139" s="218"/>
      <c r="AO139" s="100">
        <f t="shared" ref="AO139:AP139" si="183">Y139-$AK139+$AL139</f>
        <v>23642.5</v>
      </c>
      <c r="AP139" s="100">
        <f t="shared" si="183"/>
        <v>11642.5</v>
      </c>
      <c r="AQ139" s="100">
        <f t="shared" ref="AQ139:AR139" si="184">AA139</f>
        <v>0</v>
      </c>
      <c r="AR139" s="100">
        <f t="shared" si="184"/>
        <v>10847.300000000003</v>
      </c>
      <c r="AS139" s="100">
        <f t="shared" si="170"/>
        <v>23642.5</v>
      </c>
      <c r="AT139" s="100">
        <f t="shared" si="170"/>
        <v>11642.5</v>
      </c>
      <c r="AU139" s="100">
        <f t="shared" si="170"/>
        <v>0</v>
      </c>
      <c r="AV139" s="100">
        <f t="shared" si="170"/>
        <v>10847.300000000003</v>
      </c>
      <c r="AW139" s="100">
        <f>AC139</f>
        <v>12000</v>
      </c>
      <c r="AX139" s="100">
        <f>AD139</f>
        <v>0</v>
      </c>
      <c r="AY139" s="100">
        <f>AE139</f>
        <v>0</v>
      </c>
      <c r="AZ139" s="100">
        <f>AF139</f>
        <v>0</v>
      </c>
      <c r="BA139" s="100">
        <v>0</v>
      </c>
      <c r="BB139" s="100">
        <v>0</v>
      </c>
      <c r="BC139" s="100"/>
      <c r="BD139" s="100">
        <f>BB139</f>
        <v>0</v>
      </c>
      <c r="BE139" s="100">
        <f>AW139+BA139</f>
        <v>12000</v>
      </c>
      <c r="BF139" s="100">
        <f>AX139+BB139</f>
        <v>0</v>
      </c>
      <c r="BG139" s="100">
        <f t="shared" ref="BG139" si="185">AY139+BC139</f>
        <v>0</v>
      </c>
      <c r="BH139" s="100">
        <f>AZ139+BD139</f>
        <v>0</v>
      </c>
      <c r="BI139" s="100">
        <v>5000</v>
      </c>
      <c r="BJ139" s="100">
        <f>BK139</f>
        <v>5000</v>
      </c>
      <c r="BK139" s="100">
        <v>5000</v>
      </c>
      <c r="BL139" s="100"/>
      <c r="BM139" s="100"/>
      <c r="BN139" s="100"/>
      <c r="BO139" s="100"/>
      <c r="BP139" s="100"/>
      <c r="BQ139" s="100">
        <f t="shared" ref="BQ139" si="186">BJ139-BO139+BP139</f>
        <v>5000</v>
      </c>
      <c r="BR139" s="100">
        <f t="shared" ref="BR139" si="187">BK139-BO139+BP139</f>
        <v>5000</v>
      </c>
      <c r="BS139" s="100"/>
      <c r="BT139" s="100"/>
      <c r="BU139" s="100"/>
      <c r="BV139" s="100"/>
      <c r="BW139" s="100"/>
      <c r="BX139" s="100">
        <f t="shared" ref="BX139:BY139" si="188">BQ139</f>
        <v>5000</v>
      </c>
      <c r="BY139" s="100">
        <f t="shared" si="188"/>
        <v>5000</v>
      </c>
      <c r="BZ139" s="100">
        <f>CA139</f>
        <v>5000</v>
      </c>
      <c r="CA139" s="100">
        <f t="shared" ref="CA139:CC139" si="189">BF139+BR139</f>
        <v>5000</v>
      </c>
      <c r="CB139" s="100">
        <f t="shared" si="189"/>
        <v>0</v>
      </c>
      <c r="CC139" s="100">
        <f t="shared" si="189"/>
        <v>0</v>
      </c>
      <c r="CD139" s="185">
        <f t="shared" si="158"/>
        <v>6642.5</v>
      </c>
      <c r="CE139" s="100"/>
      <c r="CF139" s="100">
        <f t="shared" si="176"/>
        <v>6642.5</v>
      </c>
      <c r="CG139" s="100">
        <f>CH139</f>
        <v>0</v>
      </c>
      <c r="CH139" s="100"/>
      <c r="CI139" s="100"/>
      <c r="CJ139" s="100"/>
      <c r="CK139" s="100" t="s">
        <v>734</v>
      </c>
      <c r="CL139" s="216" t="s">
        <v>329</v>
      </c>
      <c r="CM139" s="216"/>
      <c r="CN139" s="18"/>
      <c r="CO139" s="18" t="s">
        <v>162</v>
      </c>
      <c r="CP139" s="7">
        <f t="shared" si="167"/>
        <v>12000</v>
      </c>
      <c r="CQ139" s="18"/>
      <c r="CR139" s="18"/>
      <c r="CS139" s="7">
        <v>0</v>
      </c>
      <c r="CX139" s="320">
        <f t="shared" ref="CX139:CX185" si="190">AP139-BF139-BK139</f>
        <v>6642.5</v>
      </c>
      <c r="CY139" s="321"/>
      <c r="CZ139" s="24" t="s">
        <v>691</v>
      </c>
      <c r="DA139" s="24">
        <f t="shared" si="168"/>
        <v>0</v>
      </c>
    </row>
    <row r="140" spans="1:107" s="23" customFormat="1" ht="138.4" hidden="1" customHeight="1">
      <c r="A140" s="216"/>
      <c r="B140" s="217"/>
      <c r="C140" s="216"/>
      <c r="D140" s="216"/>
      <c r="E140" s="216"/>
      <c r="F140" s="216"/>
      <c r="G140" s="218"/>
      <c r="H140" s="218"/>
      <c r="I140" s="218"/>
      <c r="J140" s="218"/>
      <c r="K140" s="218"/>
      <c r="L140" s="218"/>
      <c r="M140" s="218"/>
      <c r="N140" s="218"/>
      <c r="O140" s="218"/>
      <c r="P140" s="218"/>
      <c r="Q140" s="218"/>
      <c r="R140" s="218"/>
      <c r="S140" s="218"/>
      <c r="T140" s="218"/>
      <c r="U140" s="331"/>
      <c r="V140" s="218"/>
      <c r="W140" s="218"/>
      <c r="X140" s="218"/>
      <c r="Y140" s="218"/>
      <c r="Z140" s="218"/>
      <c r="AA140" s="218"/>
      <c r="AB140" s="218"/>
      <c r="AC140" s="218"/>
      <c r="AD140" s="218"/>
      <c r="AE140" s="218"/>
      <c r="AF140" s="218"/>
      <c r="AG140" s="218"/>
      <c r="AH140" s="218"/>
      <c r="AI140" s="218"/>
      <c r="AJ140" s="218"/>
      <c r="AK140" s="218"/>
      <c r="AL140" s="218"/>
      <c r="AM140" s="218"/>
      <c r="AN140" s="218"/>
      <c r="AO140" s="100"/>
      <c r="AP140" s="100"/>
      <c r="AQ140" s="100"/>
      <c r="AR140" s="100"/>
      <c r="AS140" s="100"/>
      <c r="AT140" s="100"/>
      <c r="AU140" s="100"/>
      <c r="AV140" s="100"/>
      <c r="AW140" s="100"/>
      <c r="AX140" s="100"/>
      <c r="AY140" s="100"/>
      <c r="AZ140" s="100"/>
      <c r="BA140" s="100"/>
      <c r="BB140" s="100"/>
      <c r="BC140" s="100"/>
      <c r="BD140" s="100"/>
      <c r="BE140" s="100"/>
      <c r="BF140" s="100"/>
      <c r="BG140" s="100"/>
      <c r="BH140" s="100"/>
      <c r="BI140" s="100"/>
      <c r="BJ140" s="100"/>
      <c r="BK140" s="100"/>
      <c r="BL140" s="100"/>
      <c r="BM140" s="100"/>
      <c r="BN140" s="100"/>
      <c r="BO140" s="100"/>
      <c r="BP140" s="100"/>
      <c r="BQ140" s="100"/>
      <c r="BR140" s="100"/>
      <c r="BS140" s="100"/>
      <c r="BT140" s="100"/>
      <c r="BU140" s="100"/>
      <c r="BV140" s="100"/>
      <c r="BW140" s="100"/>
      <c r="BX140" s="100"/>
      <c r="BY140" s="100"/>
      <c r="BZ140" s="100"/>
      <c r="CA140" s="100"/>
      <c r="CB140" s="100"/>
      <c r="CC140" s="100"/>
      <c r="CD140" s="185"/>
      <c r="CE140" s="100"/>
      <c r="CF140" s="100"/>
      <c r="CG140" s="100"/>
      <c r="CH140" s="100"/>
      <c r="CI140" s="100"/>
      <c r="CJ140" s="100"/>
      <c r="CK140" s="100"/>
      <c r="CL140" s="216"/>
      <c r="CM140" s="216"/>
      <c r="CN140" s="18"/>
      <c r="CO140" s="18"/>
      <c r="CP140" s="7"/>
      <c r="CQ140" s="18"/>
      <c r="CR140" s="18"/>
      <c r="CS140" s="7"/>
      <c r="CX140" s="320"/>
      <c r="CY140" s="321"/>
      <c r="CZ140" s="24"/>
      <c r="DA140" s="24"/>
    </row>
    <row r="141" spans="1:107" s="23" customFormat="1" ht="58.9" hidden="1" customHeight="1">
      <c r="A141" s="216"/>
      <c r="B141" s="217"/>
      <c r="C141" s="216"/>
      <c r="D141" s="216"/>
      <c r="E141" s="216"/>
      <c r="F141" s="216"/>
      <c r="G141" s="218"/>
      <c r="H141" s="218"/>
      <c r="I141" s="218"/>
      <c r="J141" s="218"/>
      <c r="K141" s="218"/>
      <c r="L141" s="218"/>
      <c r="M141" s="218"/>
      <c r="N141" s="218"/>
      <c r="O141" s="218"/>
      <c r="P141" s="218"/>
      <c r="Q141" s="218"/>
      <c r="R141" s="218"/>
      <c r="S141" s="218"/>
      <c r="T141" s="218"/>
      <c r="U141" s="218"/>
      <c r="V141" s="218"/>
      <c r="W141" s="218"/>
      <c r="X141" s="218"/>
      <c r="Y141" s="218"/>
      <c r="Z141" s="218"/>
      <c r="AA141" s="218"/>
      <c r="AB141" s="218"/>
      <c r="AC141" s="218"/>
      <c r="AD141" s="218"/>
      <c r="AE141" s="218"/>
      <c r="AF141" s="218"/>
      <c r="AG141" s="218"/>
      <c r="AH141" s="218"/>
      <c r="AI141" s="218"/>
      <c r="AJ141" s="218"/>
      <c r="AK141" s="218"/>
      <c r="AL141" s="218"/>
      <c r="AM141" s="218"/>
      <c r="AN141" s="218"/>
      <c r="AO141" s="100"/>
      <c r="AP141" s="100"/>
      <c r="AQ141" s="100"/>
      <c r="AR141" s="100"/>
      <c r="AS141" s="100"/>
      <c r="AT141" s="100"/>
      <c r="AU141" s="100"/>
      <c r="AV141" s="100"/>
      <c r="AW141" s="100"/>
      <c r="AX141" s="100"/>
      <c r="AY141" s="100"/>
      <c r="AZ141" s="100"/>
      <c r="BA141" s="100"/>
      <c r="BB141" s="100"/>
      <c r="BC141" s="100"/>
      <c r="BD141" s="100"/>
      <c r="BE141" s="100"/>
      <c r="BF141" s="100"/>
      <c r="BG141" s="100"/>
      <c r="BH141" s="100"/>
      <c r="BI141" s="100"/>
      <c r="BJ141" s="100"/>
      <c r="BK141" s="100"/>
      <c r="BL141" s="100"/>
      <c r="BM141" s="100"/>
      <c r="BN141" s="100"/>
      <c r="BO141" s="100"/>
      <c r="BP141" s="100"/>
      <c r="BQ141" s="100"/>
      <c r="BR141" s="100"/>
      <c r="BS141" s="100"/>
      <c r="BT141" s="100"/>
      <c r="BU141" s="100"/>
      <c r="BV141" s="100"/>
      <c r="BW141" s="100"/>
      <c r="BX141" s="100"/>
      <c r="BY141" s="100"/>
      <c r="BZ141" s="100"/>
      <c r="CA141" s="100"/>
      <c r="CB141" s="100"/>
      <c r="CC141" s="100"/>
      <c r="CD141" s="185"/>
      <c r="CE141" s="100"/>
      <c r="CF141" s="100"/>
      <c r="CG141" s="100"/>
      <c r="CH141" s="100"/>
      <c r="CI141" s="100"/>
      <c r="CJ141" s="100"/>
      <c r="CK141" s="100"/>
      <c r="CL141" s="216"/>
      <c r="CM141" s="216"/>
      <c r="CN141" s="18"/>
      <c r="CO141" s="18"/>
      <c r="CP141" s="7"/>
      <c r="CQ141" s="18"/>
      <c r="CR141" s="18"/>
      <c r="CS141" s="7"/>
      <c r="CX141" s="320"/>
      <c r="CY141" s="321"/>
      <c r="CZ141" s="24"/>
      <c r="DA141" s="24"/>
    </row>
    <row r="142" spans="1:107" s="290" customFormat="1" ht="162" hidden="1" customHeight="1">
      <c r="A142" s="216"/>
      <c r="B142" s="196"/>
      <c r="C142" s="138"/>
      <c r="D142" s="191"/>
      <c r="E142" s="244"/>
      <c r="F142" s="191"/>
      <c r="G142" s="197"/>
      <c r="H142" s="197"/>
      <c r="I142" s="197"/>
      <c r="J142" s="236"/>
      <c r="K142" s="236"/>
      <c r="L142" s="218"/>
      <c r="M142" s="218"/>
      <c r="N142" s="236"/>
      <c r="O142" s="236"/>
      <c r="P142" s="236"/>
      <c r="Q142" s="236"/>
      <c r="R142" s="236"/>
      <c r="S142" s="236"/>
      <c r="T142" s="236"/>
      <c r="U142" s="218"/>
      <c r="V142" s="236"/>
      <c r="W142" s="236"/>
      <c r="X142" s="218"/>
      <c r="Y142" s="218"/>
      <c r="Z142" s="218"/>
      <c r="AA142" s="218"/>
      <c r="AB142" s="218"/>
      <c r="AC142" s="218"/>
      <c r="AD142" s="236"/>
      <c r="AE142" s="236"/>
      <c r="AF142" s="236"/>
      <c r="AG142" s="218"/>
      <c r="AH142" s="218"/>
      <c r="AI142" s="236"/>
      <c r="AJ142" s="236"/>
      <c r="AK142" s="236"/>
      <c r="AL142" s="218"/>
      <c r="AM142" s="236"/>
      <c r="AN142" s="236"/>
      <c r="AO142" s="100"/>
      <c r="AP142" s="100"/>
      <c r="AQ142" s="100"/>
      <c r="AR142" s="100"/>
      <c r="AS142" s="100"/>
      <c r="AT142" s="100"/>
      <c r="AU142" s="100"/>
      <c r="AV142" s="100"/>
      <c r="AW142" s="100"/>
      <c r="AX142" s="100"/>
      <c r="AY142" s="100"/>
      <c r="AZ142" s="100"/>
      <c r="BA142" s="100"/>
      <c r="BB142" s="100"/>
      <c r="BC142" s="100"/>
      <c r="BD142" s="100"/>
      <c r="BE142" s="100"/>
      <c r="BF142" s="100"/>
      <c r="BG142" s="100"/>
      <c r="BH142" s="100"/>
      <c r="BI142" s="100"/>
      <c r="BJ142" s="100"/>
      <c r="BK142" s="100"/>
      <c r="BL142" s="100"/>
      <c r="BM142" s="100"/>
      <c r="BN142" s="100"/>
      <c r="BO142" s="100"/>
      <c r="BP142" s="100"/>
      <c r="BQ142" s="100"/>
      <c r="BR142" s="100"/>
      <c r="BS142" s="100"/>
      <c r="BT142" s="100"/>
      <c r="BU142" s="100"/>
      <c r="BV142" s="100"/>
      <c r="BW142" s="100"/>
      <c r="BX142" s="100"/>
      <c r="BY142" s="100"/>
      <c r="BZ142" s="100"/>
      <c r="CA142" s="100"/>
      <c r="CB142" s="100"/>
      <c r="CC142" s="100"/>
      <c r="CD142" s="185"/>
      <c r="CE142" s="100"/>
      <c r="CF142" s="100"/>
      <c r="CG142" s="100"/>
      <c r="CH142" s="100"/>
      <c r="CI142" s="100"/>
      <c r="CJ142" s="100"/>
      <c r="CK142" s="100"/>
      <c r="CL142" s="191"/>
      <c r="CM142" s="242"/>
      <c r="CP142" s="7"/>
      <c r="CS142" s="7"/>
      <c r="CY142" s="293"/>
      <c r="CZ142" s="7"/>
      <c r="DA142" s="7"/>
    </row>
    <row r="143" spans="1:107" s="20" customFormat="1" ht="40.9" hidden="1" customHeight="1">
      <c r="A143" s="114" t="s">
        <v>50</v>
      </c>
      <c r="B143" s="214" t="s">
        <v>163</v>
      </c>
      <c r="C143" s="114"/>
      <c r="D143" s="114">
        <f>D144</f>
        <v>0</v>
      </c>
      <c r="E143" s="114">
        <f>E144</f>
        <v>0</v>
      </c>
      <c r="F143" s="114"/>
      <c r="G143" s="236">
        <f t="shared" ref="G143:BR143" si="191">G144+G146</f>
        <v>0</v>
      </c>
      <c r="H143" s="236">
        <f t="shared" si="191"/>
        <v>0</v>
      </c>
      <c r="I143" s="236">
        <f t="shared" si="191"/>
        <v>0</v>
      </c>
      <c r="J143" s="236">
        <f t="shared" si="191"/>
        <v>0</v>
      </c>
      <c r="K143" s="236">
        <f t="shared" si="191"/>
        <v>0</v>
      </c>
      <c r="L143" s="236">
        <f t="shared" si="191"/>
        <v>0</v>
      </c>
      <c r="M143" s="236">
        <f t="shared" si="191"/>
        <v>0</v>
      </c>
      <c r="N143" s="236">
        <f t="shared" si="191"/>
        <v>0</v>
      </c>
      <c r="O143" s="236">
        <f t="shared" si="191"/>
        <v>0</v>
      </c>
      <c r="P143" s="236">
        <f t="shared" si="191"/>
        <v>0</v>
      </c>
      <c r="Q143" s="236">
        <f t="shared" si="191"/>
        <v>0</v>
      </c>
      <c r="R143" s="236">
        <f t="shared" si="191"/>
        <v>0</v>
      </c>
      <c r="S143" s="236">
        <f t="shared" si="191"/>
        <v>0</v>
      </c>
      <c r="T143" s="236">
        <f t="shared" si="191"/>
        <v>0</v>
      </c>
      <c r="U143" s="236">
        <f t="shared" si="191"/>
        <v>0</v>
      </c>
      <c r="V143" s="236">
        <f t="shared" si="191"/>
        <v>0</v>
      </c>
      <c r="W143" s="236">
        <f t="shared" si="191"/>
        <v>0</v>
      </c>
      <c r="X143" s="236">
        <f t="shared" si="191"/>
        <v>0</v>
      </c>
      <c r="Y143" s="236">
        <f t="shared" si="191"/>
        <v>0</v>
      </c>
      <c r="Z143" s="236">
        <f t="shared" si="191"/>
        <v>0</v>
      </c>
      <c r="AA143" s="236">
        <f t="shared" si="191"/>
        <v>0</v>
      </c>
      <c r="AB143" s="236">
        <f t="shared" si="191"/>
        <v>0</v>
      </c>
      <c r="AC143" s="236">
        <f t="shared" si="191"/>
        <v>0</v>
      </c>
      <c r="AD143" s="236">
        <f t="shared" si="191"/>
        <v>0</v>
      </c>
      <c r="AE143" s="236">
        <f t="shared" si="191"/>
        <v>0</v>
      </c>
      <c r="AF143" s="236">
        <f t="shared" si="191"/>
        <v>0</v>
      </c>
      <c r="AG143" s="236">
        <f t="shared" si="191"/>
        <v>0</v>
      </c>
      <c r="AH143" s="236">
        <f t="shared" si="191"/>
        <v>0</v>
      </c>
      <c r="AI143" s="236">
        <f t="shared" si="191"/>
        <v>0</v>
      </c>
      <c r="AJ143" s="236">
        <f t="shared" si="191"/>
        <v>0</v>
      </c>
      <c r="AK143" s="236">
        <f t="shared" si="191"/>
        <v>0</v>
      </c>
      <c r="AL143" s="236">
        <f t="shared" si="191"/>
        <v>0</v>
      </c>
      <c r="AM143" s="236">
        <f t="shared" si="191"/>
        <v>0</v>
      </c>
      <c r="AN143" s="236">
        <f t="shared" si="191"/>
        <v>0</v>
      </c>
      <c r="AO143" s="236">
        <f t="shared" si="191"/>
        <v>0</v>
      </c>
      <c r="AP143" s="236">
        <f t="shared" si="191"/>
        <v>0</v>
      </c>
      <c r="AQ143" s="236">
        <f t="shared" si="191"/>
        <v>0</v>
      </c>
      <c r="AR143" s="236">
        <f t="shared" si="191"/>
        <v>0</v>
      </c>
      <c r="AS143" s="236">
        <f t="shared" si="191"/>
        <v>0</v>
      </c>
      <c r="AT143" s="236">
        <f t="shared" si="191"/>
        <v>0</v>
      </c>
      <c r="AU143" s="236">
        <f t="shared" si="191"/>
        <v>0</v>
      </c>
      <c r="AV143" s="236">
        <f t="shared" si="191"/>
        <v>0</v>
      </c>
      <c r="AW143" s="236">
        <f t="shared" si="191"/>
        <v>0</v>
      </c>
      <c r="AX143" s="236">
        <f t="shared" si="191"/>
        <v>0</v>
      </c>
      <c r="AY143" s="236">
        <f t="shared" si="191"/>
        <v>0</v>
      </c>
      <c r="AZ143" s="236">
        <f t="shared" si="191"/>
        <v>0</v>
      </c>
      <c r="BA143" s="236">
        <f t="shared" si="191"/>
        <v>0</v>
      </c>
      <c r="BB143" s="236">
        <f t="shared" si="191"/>
        <v>0</v>
      </c>
      <c r="BC143" s="236">
        <f t="shared" si="191"/>
        <v>0</v>
      </c>
      <c r="BD143" s="236">
        <f t="shared" si="191"/>
        <v>0</v>
      </c>
      <c r="BE143" s="236">
        <f t="shared" si="191"/>
        <v>0</v>
      </c>
      <c r="BF143" s="236">
        <f t="shared" si="191"/>
        <v>0</v>
      </c>
      <c r="BG143" s="236">
        <f t="shared" si="191"/>
        <v>0</v>
      </c>
      <c r="BH143" s="236">
        <f t="shared" si="191"/>
        <v>0</v>
      </c>
      <c r="BI143" s="236">
        <f t="shared" si="191"/>
        <v>0</v>
      </c>
      <c r="BJ143" s="236">
        <f t="shared" si="191"/>
        <v>0</v>
      </c>
      <c r="BK143" s="236">
        <f t="shared" si="191"/>
        <v>0</v>
      </c>
      <c r="BL143" s="236">
        <f t="shared" si="191"/>
        <v>0</v>
      </c>
      <c r="BM143" s="236">
        <f t="shared" si="191"/>
        <v>0</v>
      </c>
      <c r="BN143" s="236">
        <f t="shared" si="191"/>
        <v>0</v>
      </c>
      <c r="BO143" s="236">
        <f t="shared" si="191"/>
        <v>0</v>
      </c>
      <c r="BP143" s="236">
        <f t="shared" si="191"/>
        <v>0</v>
      </c>
      <c r="BQ143" s="236">
        <f t="shared" si="191"/>
        <v>0</v>
      </c>
      <c r="BR143" s="236">
        <f t="shared" si="191"/>
        <v>0</v>
      </c>
      <c r="BS143" s="236">
        <f t="shared" ref="BS143:CF143" si="192">BS144+BS146</f>
        <v>0</v>
      </c>
      <c r="BT143" s="236">
        <f t="shared" si="192"/>
        <v>0</v>
      </c>
      <c r="BU143" s="236">
        <f t="shared" si="192"/>
        <v>0</v>
      </c>
      <c r="BV143" s="236">
        <f t="shared" si="192"/>
        <v>0</v>
      </c>
      <c r="BW143" s="236">
        <f t="shared" si="192"/>
        <v>0</v>
      </c>
      <c r="BX143" s="236">
        <f t="shared" si="192"/>
        <v>0</v>
      </c>
      <c r="BY143" s="236">
        <f t="shared" si="192"/>
        <v>0</v>
      </c>
      <c r="BZ143" s="236">
        <f t="shared" si="192"/>
        <v>0</v>
      </c>
      <c r="CA143" s="236">
        <f t="shared" si="192"/>
        <v>0</v>
      </c>
      <c r="CB143" s="236">
        <f t="shared" si="192"/>
        <v>0</v>
      </c>
      <c r="CC143" s="236">
        <f t="shared" si="192"/>
        <v>0</v>
      </c>
      <c r="CD143" s="185">
        <f t="shared" si="158"/>
        <v>0</v>
      </c>
      <c r="CE143" s="236">
        <f t="shared" si="192"/>
        <v>0</v>
      </c>
      <c r="CF143" s="236">
        <f t="shared" si="192"/>
        <v>0</v>
      </c>
      <c r="CG143" s="236">
        <f>CG144+CG146</f>
        <v>0</v>
      </c>
      <c r="CH143" s="236">
        <f t="shared" ref="CH143:CJ143" si="193">CH144+CH146</f>
        <v>0</v>
      </c>
      <c r="CI143" s="236">
        <f t="shared" si="193"/>
        <v>0</v>
      </c>
      <c r="CJ143" s="236">
        <f t="shared" si="193"/>
        <v>0</v>
      </c>
      <c r="CK143" s="236"/>
      <c r="CL143" s="114"/>
      <c r="CM143" s="114"/>
      <c r="CP143" s="7">
        <f t="shared" si="167"/>
        <v>0</v>
      </c>
      <c r="CS143" s="7">
        <v>0</v>
      </c>
      <c r="CX143" s="146">
        <f t="shared" si="190"/>
        <v>0</v>
      </c>
      <c r="CY143" s="286"/>
      <c r="CZ143" s="7">
        <f t="shared" ref="CZ143:CZ153" si="194">AJ143-BD143</f>
        <v>0</v>
      </c>
      <c r="DA143" s="7">
        <f t="shared" si="168"/>
        <v>0</v>
      </c>
    </row>
    <row r="144" spans="1:107" s="20" customFormat="1" ht="40.9" hidden="1" customHeight="1">
      <c r="A144" s="215" t="s">
        <v>45</v>
      </c>
      <c r="B144" s="214" t="s">
        <v>46</v>
      </c>
      <c r="C144" s="114"/>
      <c r="D144" s="114">
        <f>A145</f>
        <v>0</v>
      </c>
      <c r="E144" s="114">
        <f>A145</f>
        <v>0</v>
      </c>
      <c r="F144" s="114"/>
      <c r="G144" s="236">
        <f t="shared" ref="G144:BJ144" si="195">G145</f>
        <v>0</v>
      </c>
      <c r="H144" s="236">
        <f t="shared" si="195"/>
        <v>0</v>
      </c>
      <c r="I144" s="236">
        <f t="shared" si="195"/>
        <v>0</v>
      </c>
      <c r="J144" s="236">
        <f t="shared" si="195"/>
        <v>0</v>
      </c>
      <c r="K144" s="236">
        <f t="shared" si="195"/>
        <v>0</v>
      </c>
      <c r="L144" s="236">
        <f t="shared" si="195"/>
        <v>0</v>
      </c>
      <c r="M144" s="236">
        <f t="shared" si="195"/>
        <v>0</v>
      </c>
      <c r="N144" s="236">
        <f t="shared" si="195"/>
        <v>0</v>
      </c>
      <c r="O144" s="236">
        <f t="shared" si="195"/>
        <v>0</v>
      </c>
      <c r="P144" s="236">
        <f t="shared" si="195"/>
        <v>0</v>
      </c>
      <c r="Q144" s="236">
        <f t="shared" si="195"/>
        <v>0</v>
      </c>
      <c r="R144" s="236">
        <f t="shared" si="195"/>
        <v>0</v>
      </c>
      <c r="S144" s="236">
        <f t="shared" si="195"/>
        <v>0</v>
      </c>
      <c r="T144" s="236">
        <f t="shared" si="195"/>
        <v>0</v>
      </c>
      <c r="U144" s="236">
        <f t="shared" si="195"/>
        <v>0</v>
      </c>
      <c r="V144" s="236">
        <f t="shared" si="195"/>
        <v>0</v>
      </c>
      <c r="W144" s="236">
        <f t="shared" si="195"/>
        <v>0</v>
      </c>
      <c r="X144" s="236">
        <f t="shared" si="195"/>
        <v>0</v>
      </c>
      <c r="Y144" s="236">
        <f t="shared" si="195"/>
        <v>0</v>
      </c>
      <c r="Z144" s="236">
        <f t="shared" si="195"/>
        <v>0</v>
      </c>
      <c r="AA144" s="236">
        <f t="shared" si="195"/>
        <v>0</v>
      </c>
      <c r="AB144" s="236">
        <f t="shared" si="195"/>
        <v>0</v>
      </c>
      <c r="AC144" s="236">
        <f t="shared" si="195"/>
        <v>0</v>
      </c>
      <c r="AD144" s="236">
        <f t="shared" si="195"/>
        <v>0</v>
      </c>
      <c r="AE144" s="236">
        <f t="shared" si="195"/>
        <v>0</v>
      </c>
      <c r="AF144" s="236">
        <f t="shared" si="195"/>
        <v>0</v>
      </c>
      <c r="AG144" s="236">
        <f t="shared" si="195"/>
        <v>0</v>
      </c>
      <c r="AH144" s="236">
        <f t="shared" si="195"/>
        <v>0</v>
      </c>
      <c r="AI144" s="236">
        <f t="shared" si="195"/>
        <v>0</v>
      </c>
      <c r="AJ144" s="236">
        <f t="shared" si="195"/>
        <v>0</v>
      </c>
      <c r="AK144" s="236">
        <f t="shared" si="195"/>
        <v>0</v>
      </c>
      <c r="AL144" s="236">
        <f t="shared" si="195"/>
        <v>0</v>
      </c>
      <c r="AM144" s="236">
        <f t="shared" si="195"/>
        <v>0</v>
      </c>
      <c r="AN144" s="236">
        <f t="shared" si="195"/>
        <v>0</v>
      </c>
      <c r="AO144" s="236">
        <f t="shared" si="195"/>
        <v>0</v>
      </c>
      <c r="AP144" s="236">
        <f t="shared" si="195"/>
        <v>0</v>
      </c>
      <c r="AQ144" s="236">
        <f t="shared" si="195"/>
        <v>0</v>
      </c>
      <c r="AR144" s="236">
        <f t="shared" si="195"/>
        <v>0</v>
      </c>
      <c r="AS144" s="236">
        <f t="shared" si="195"/>
        <v>0</v>
      </c>
      <c r="AT144" s="236">
        <f t="shared" si="195"/>
        <v>0</v>
      </c>
      <c r="AU144" s="236">
        <f t="shared" si="195"/>
        <v>0</v>
      </c>
      <c r="AV144" s="236">
        <f t="shared" si="195"/>
        <v>0</v>
      </c>
      <c r="AW144" s="236">
        <f t="shared" si="195"/>
        <v>0</v>
      </c>
      <c r="AX144" s="236">
        <f t="shared" si="195"/>
        <v>0</v>
      </c>
      <c r="AY144" s="236">
        <f t="shared" si="195"/>
        <v>0</v>
      </c>
      <c r="AZ144" s="236">
        <f t="shared" si="195"/>
        <v>0</v>
      </c>
      <c r="BA144" s="236">
        <f t="shared" si="195"/>
        <v>0</v>
      </c>
      <c r="BB144" s="236">
        <f t="shared" si="195"/>
        <v>0</v>
      </c>
      <c r="BC144" s="236">
        <f t="shared" si="195"/>
        <v>0</v>
      </c>
      <c r="BD144" s="236">
        <f t="shared" si="195"/>
        <v>0</v>
      </c>
      <c r="BE144" s="236">
        <f t="shared" si="195"/>
        <v>0</v>
      </c>
      <c r="BF144" s="236">
        <f t="shared" si="195"/>
        <v>0</v>
      </c>
      <c r="BG144" s="236">
        <f t="shared" si="195"/>
        <v>0</v>
      </c>
      <c r="BH144" s="236">
        <f t="shared" si="195"/>
        <v>0</v>
      </c>
      <c r="BI144" s="236">
        <f>BI145</f>
        <v>0</v>
      </c>
      <c r="BJ144" s="236">
        <f t="shared" si="195"/>
        <v>0</v>
      </c>
      <c r="BK144" s="236">
        <f>BK145</f>
        <v>0</v>
      </c>
      <c r="BL144" s="236">
        <f t="shared" ref="BL144:BQ144" si="196">BL145</f>
        <v>0</v>
      </c>
      <c r="BM144" s="236">
        <f t="shared" si="196"/>
        <v>0</v>
      </c>
      <c r="BN144" s="236">
        <f t="shared" si="196"/>
        <v>0</v>
      </c>
      <c r="BO144" s="236">
        <f t="shared" si="196"/>
        <v>0</v>
      </c>
      <c r="BP144" s="236">
        <f t="shared" si="196"/>
        <v>0</v>
      </c>
      <c r="BQ144" s="236">
        <f t="shared" si="196"/>
        <v>0</v>
      </c>
      <c r="BR144" s="236">
        <f>BR145</f>
        <v>0</v>
      </c>
      <c r="BS144" s="236">
        <f t="shared" ref="BS144:CJ144" si="197">BS145</f>
        <v>0</v>
      </c>
      <c r="BT144" s="236">
        <f t="shared" si="197"/>
        <v>0</v>
      </c>
      <c r="BU144" s="236">
        <f t="shared" si="197"/>
        <v>0</v>
      </c>
      <c r="BV144" s="236">
        <f t="shared" si="197"/>
        <v>0</v>
      </c>
      <c r="BW144" s="236">
        <f t="shared" si="197"/>
        <v>0</v>
      </c>
      <c r="BX144" s="236">
        <f t="shared" si="197"/>
        <v>0</v>
      </c>
      <c r="BY144" s="236">
        <f t="shared" si="197"/>
        <v>0</v>
      </c>
      <c r="BZ144" s="236">
        <f t="shared" si="197"/>
        <v>0</v>
      </c>
      <c r="CA144" s="236">
        <f t="shared" si="197"/>
        <v>0</v>
      </c>
      <c r="CB144" s="236">
        <f t="shared" si="197"/>
        <v>0</v>
      </c>
      <c r="CC144" s="236">
        <f t="shared" si="197"/>
        <v>0</v>
      </c>
      <c r="CD144" s="185">
        <f t="shared" si="158"/>
        <v>0</v>
      </c>
      <c r="CE144" s="236">
        <f t="shared" si="197"/>
        <v>0</v>
      </c>
      <c r="CF144" s="236">
        <f t="shared" si="197"/>
        <v>0</v>
      </c>
      <c r="CG144" s="236">
        <f t="shared" si="197"/>
        <v>0</v>
      </c>
      <c r="CH144" s="236">
        <f t="shared" si="197"/>
        <v>0</v>
      </c>
      <c r="CI144" s="236">
        <f t="shared" si="197"/>
        <v>0</v>
      </c>
      <c r="CJ144" s="236">
        <f t="shared" si="197"/>
        <v>0</v>
      </c>
      <c r="CK144" s="236"/>
      <c r="CL144" s="114"/>
      <c r="CM144" s="114"/>
      <c r="CP144" s="7">
        <f t="shared" si="167"/>
        <v>0</v>
      </c>
      <c r="CS144" s="7">
        <v>0</v>
      </c>
      <c r="CX144" s="146">
        <f t="shared" si="190"/>
        <v>0</v>
      </c>
      <c r="CY144" s="286"/>
      <c r="CZ144" s="7">
        <f t="shared" si="194"/>
        <v>0</v>
      </c>
      <c r="DA144" s="7">
        <f t="shared" si="168"/>
        <v>0</v>
      </c>
    </row>
    <row r="145" spans="1:105" s="310" customFormat="1" ht="87.75" hidden="1" customHeight="1">
      <c r="A145" s="216"/>
      <c r="B145" s="228"/>
      <c r="C145" s="216"/>
      <c r="D145" s="216"/>
      <c r="E145" s="216"/>
      <c r="F145" s="216"/>
      <c r="G145" s="220"/>
      <c r="H145" s="220"/>
      <c r="I145" s="216"/>
      <c r="J145" s="216"/>
      <c r="K145" s="216"/>
      <c r="L145" s="216"/>
      <c r="M145" s="220"/>
      <c r="N145" s="220"/>
      <c r="O145" s="216"/>
      <c r="P145" s="216"/>
      <c r="Q145" s="216"/>
      <c r="R145" s="216"/>
      <c r="S145" s="216"/>
      <c r="T145" s="216"/>
      <c r="U145" s="218"/>
      <c r="V145" s="218"/>
      <c r="W145" s="218"/>
      <c r="X145" s="218"/>
      <c r="Y145" s="218"/>
      <c r="Z145" s="218"/>
      <c r="AA145" s="218"/>
      <c r="AB145" s="218"/>
      <c r="AC145" s="218"/>
      <c r="AD145" s="218"/>
      <c r="AE145" s="218"/>
      <c r="AF145" s="218"/>
      <c r="AG145" s="218"/>
      <c r="AH145" s="218"/>
      <c r="AI145" s="218"/>
      <c r="AJ145" s="218"/>
      <c r="AK145" s="218"/>
      <c r="AL145" s="218"/>
      <c r="AM145" s="218"/>
      <c r="AN145" s="218"/>
      <c r="AO145" s="100"/>
      <c r="AP145" s="100"/>
      <c r="AQ145" s="100"/>
      <c r="AR145" s="100"/>
      <c r="AS145" s="100"/>
      <c r="AT145" s="100"/>
      <c r="AU145" s="100"/>
      <c r="AV145" s="100"/>
      <c r="AW145" s="100"/>
      <c r="AX145" s="100"/>
      <c r="AY145" s="100"/>
      <c r="AZ145" s="100"/>
      <c r="BA145" s="100"/>
      <c r="BB145" s="100"/>
      <c r="BC145" s="100"/>
      <c r="BD145" s="100"/>
      <c r="BE145" s="100"/>
      <c r="BF145" s="100"/>
      <c r="BG145" s="100"/>
      <c r="BH145" s="100"/>
      <c r="BI145" s="100"/>
      <c r="BJ145" s="100"/>
      <c r="BK145" s="100"/>
      <c r="BL145" s="100"/>
      <c r="BM145" s="100"/>
      <c r="BN145" s="100"/>
      <c r="BO145" s="100"/>
      <c r="BP145" s="100"/>
      <c r="BQ145" s="100"/>
      <c r="BR145" s="100"/>
      <c r="BS145" s="100"/>
      <c r="BT145" s="100"/>
      <c r="BU145" s="100"/>
      <c r="BV145" s="100"/>
      <c r="BW145" s="100"/>
      <c r="BX145" s="100"/>
      <c r="BY145" s="100"/>
      <c r="BZ145" s="100"/>
      <c r="CA145" s="100"/>
      <c r="CB145" s="100"/>
      <c r="CC145" s="100"/>
      <c r="CD145" s="185"/>
      <c r="CE145" s="100"/>
      <c r="CF145" s="100"/>
      <c r="CG145" s="100"/>
      <c r="CH145" s="100"/>
      <c r="CI145" s="100"/>
      <c r="CJ145" s="100"/>
      <c r="CK145" s="100"/>
      <c r="CL145" s="285"/>
      <c r="CM145" s="216"/>
      <c r="CN145" s="18"/>
      <c r="CO145" s="20"/>
      <c r="CP145" s="7"/>
      <c r="CQ145" s="18"/>
      <c r="CR145" s="18"/>
      <c r="CS145" s="7"/>
      <c r="CX145" s="320"/>
      <c r="CY145" s="321"/>
      <c r="CZ145" s="24"/>
      <c r="DA145" s="24"/>
    </row>
    <row r="146" spans="1:105" s="20" customFormat="1" ht="40.9" hidden="1" customHeight="1">
      <c r="A146" s="215" t="s">
        <v>60</v>
      </c>
      <c r="B146" s="214" t="s">
        <v>336</v>
      </c>
      <c r="C146" s="114"/>
      <c r="D146" s="114">
        <f>A148</f>
        <v>0</v>
      </c>
      <c r="E146" s="114">
        <f>A148</f>
        <v>0</v>
      </c>
      <c r="F146" s="114"/>
      <c r="G146" s="236">
        <f t="shared" ref="G146:BR146" si="198">SUM(G147:G148)</f>
        <v>0</v>
      </c>
      <c r="H146" s="236">
        <f t="shared" si="198"/>
        <v>0</v>
      </c>
      <c r="I146" s="236">
        <f t="shared" si="198"/>
        <v>0</v>
      </c>
      <c r="J146" s="236">
        <f t="shared" si="198"/>
        <v>0</v>
      </c>
      <c r="K146" s="236">
        <f t="shared" si="198"/>
        <v>0</v>
      </c>
      <c r="L146" s="236">
        <f t="shared" si="198"/>
        <v>0</v>
      </c>
      <c r="M146" s="236">
        <f t="shared" si="198"/>
        <v>0</v>
      </c>
      <c r="N146" s="236">
        <f t="shared" si="198"/>
        <v>0</v>
      </c>
      <c r="O146" s="236">
        <f t="shared" si="198"/>
        <v>0</v>
      </c>
      <c r="P146" s="236">
        <f t="shared" si="198"/>
        <v>0</v>
      </c>
      <c r="Q146" s="236">
        <f t="shared" si="198"/>
        <v>0</v>
      </c>
      <c r="R146" s="236">
        <f t="shared" si="198"/>
        <v>0</v>
      </c>
      <c r="S146" s="236">
        <f t="shared" si="198"/>
        <v>0</v>
      </c>
      <c r="T146" s="236">
        <f t="shared" si="198"/>
        <v>0</v>
      </c>
      <c r="U146" s="236">
        <f t="shared" si="198"/>
        <v>0</v>
      </c>
      <c r="V146" s="236">
        <f t="shared" si="198"/>
        <v>0</v>
      </c>
      <c r="W146" s="236">
        <f t="shared" si="198"/>
        <v>0</v>
      </c>
      <c r="X146" s="236">
        <f t="shared" si="198"/>
        <v>0</v>
      </c>
      <c r="Y146" s="236">
        <f t="shared" si="198"/>
        <v>0</v>
      </c>
      <c r="Z146" s="236">
        <f t="shared" si="198"/>
        <v>0</v>
      </c>
      <c r="AA146" s="236">
        <f t="shared" si="198"/>
        <v>0</v>
      </c>
      <c r="AB146" s="236">
        <f t="shared" si="198"/>
        <v>0</v>
      </c>
      <c r="AC146" s="236">
        <f t="shared" si="198"/>
        <v>0</v>
      </c>
      <c r="AD146" s="236">
        <f t="shared" si="198"/>
        <v>0</v>
      </c>
      <c r="AE146" s="236">
        <f t="shared" si="198"/>
        <v>0</v>
      </c>
      <c r="AF146" s="236">
        <f t="shared" si="198"/>
        <v>0</v>
      </c>
      <c r="AG146" s="236">
        <f t="shared" si="198"/>
        <v>0</v>
      </c>
      <c r="AH146" s="236">
        <f t="shared" si="198"/>
        <v>0</v>
      </c>
      <c r="AI146" s="236">
        <f t="shared" si="198"/>
        <v>0</v>
      </c>
      <c r="AJ146" s="236">
        <f t="shared" si="198"/>
        <v>0</v>
      </c>
      <c r="AK146" s="236">
        <f t="shared" si="198"/>
        <v>0</v>
      </c>
      <c r="AL146" s="236">
        <f t="shared" si="198"/>
        <v>0</v>
      </c>
      <c r="AM146" s="236">
        <f t="shared" si="198"/>
        <v>0</v>
      </c>
      <c r="AN146" s="236">
        <f t="shared" si="198"/>
        <v>0</v>
      </c>
      <c r="AO146" s="236">
        <f t="shared" si="198"/>
        <v>0</v>
      </c>
      <c r="AP146" s="236">
        <f t="shared" si="198"/>
        <v>0</v>
      </c>
      <c r="AQ146" s="236">
        <f t="shared" si="198"/>
        <v>0</v>
      </c>
      <c r="AR146" s="236">
        <f t="shared" si="198"/>
        <v>0</v>
      </c>
      <c r="AS146" s="236">
        <f t="shared" si="198"/>
        <v>0</v>
      </c>
      <c r="AT146" s="236">
        <f t="shared" si="198"/>
        <v>0</v>
      </c>
      <c r="AU146" s="236">
        <f t="shared" si="198"/>
        <v>0</v>
      </c>
      <c r="AV146" s="236">
        <f t="shared" si="198"/>
        <v>0</v>
      </c>
      <c r="AW146" s="236">
        <f t="shared" si="198"/>
        <v>0</v>
      </c>
      <c r="AX146" s="236">
        <f t="shared" si="198"/>
        <v>0</v>
      </c>
      <c r="AY146" s="236">
        <f t="shared" si="198"/>
        <v>0</v>
      </c>
      <c r="AZ146" s="236">
        <f t="shared" si="198"/>
        <v>0</v>
      </c>
      <c r="BA146" s="236">
        <f t="shared" si="198"/>
        <v>0</v>
      </c>
      <c r="BB146" s="236">
        <f t="shared" si="198"/>
        <v>0</v>
      </c>
      <c r="BC146" s="236">
        <f t="shared" si="198"/>
        <v>0</v>
      </c>
      <c r="BD146" s="236">
        <f t="shared" si="198"/>
        <v>0</v>
      </c>
      <c r="BE146" s="236">
        <f t="shared" si="198"/>
        <v>0</v>
      </c>
      <c r="BF146" s="236">
        <f t="shared" si="198"/>
        <v>0</v>
      </c>
      <c r="BG146" s="236">
        <f t="shared" si="198"/>
        <v>0</v>
      </c>
      <c r="BH146" s="236">
        <f t="shared" si="198"/>
        <v>0</v>
      </c>
      <c r="BI146" s="236">
        <f t="shared" si="198"/>
        <v>0</v>
      </c>
      <c r="BJ146" s="236">
        <f t="shared" si="198"/>
        <v>0</v>
      </c>
      <c r="BK146" s="236">
        <f t="shared" si="198"/>
        <v>0</v>
      </c>
      <c r="BL146" s="236">
        <f t="shared" si="198"/>
        <v>0</v>
      </c>
      <c r="BM146" s="236">
        <f t="shared" si="198"/>
        <v>0</v>
      </c>
      <c r="BN146" s="236">
        <f t="shared" si="198"/>
        <v>0</v>
      </c>
      <c r="BO146" s="236">
        <f t="shared" si="198"/>
        <v>0</v>
      </c>
      <c r="BP146" s="236">
        <f t="shared" si="198"/>
        <v>0</v>
      </c>
      <c r="BQ146" s="236">
        <f t="shared" si="198"/>
        <v>0</v>
      </c>
      <c r="BR146" s="236">
        <f t="shared" si="198"/>
        <v>0</v>
      </c>
      <c r="BS146" s="236">
        <f t="shared" ref="BS146:CG146" si="199">SUM(BS147:BS148)</f>
        <v>0</v>
      </c>
      <c r="BT146" s="236">
        <f t="shared" si="199"/>
        <v>0</v>
      </c>
      <c r="BU146" s="236">
        <f t="shared" si="199"/>
        <v>0</v>
      </c>
      <c r="BV146" s="236">
        <f t="shared" si="199"/>
        <v>0</v>
      </c>
      <c r="BW146" s="236">
        <f t="shared" si="199"/>
        <v>0</v>
      </c>
      <c r="BX146" s="236">
        <f t="shared" si="199"/>
        <v>0</v>
      </c>
      <c r="BY146" s="236">
        <f t="shared" si="199"/>
        <v>0</v>
      </c>
      <c r="BZ146" s="236">
        <f t="shared" si="199"/>
        <v>0</v>
      </c>
      <c r="CA146" s="236">
        <f t="shared" si="199"/>
        <v>0</v>
      </c>
      <c r="CB146" s="236">
        <f t="shared" si="199"/>
        <v>0</v>
      </c>
      <c r="CC146" s="236">
        <f t="shared" si="199"/>
        <v>0</v>
      </c>
      <c r="CD146" s="236">
        <f t="shared" si="199"/>
        <v>0</v>
      </c>
      <c r="CE146" s="236">
        <f t="shared" si="199"/>
        <v>0</v>
      </c>
      <c r="CF146" s="236">
        <f t="shared" si="199"/>
        <v>0</v>
      </c>
      <c r="CG146" s="236">
        <f t="shared" si="199"/>
        <v>0</v>
      </c>
      <c r="CH146" s="236">
        <f>SUM(CH147:CH148)</f>
        <v>0</v>
      </c>
      <c r="CI146" s="236">
        <f t="shared" ref="CI146:CJ146" si="200">CI148</f>
        <v>0</v>
      </c>
      <c r="CJ146" s="236">
        <f t="shared" si="200"/>
        <v>0</v>
      </c>
      <c r="CK146" s="236"/>
      <c r="CL146" s="114"/>
      <c r="CM146" s="114"/>
      <c r="CP146" s="7">
        <f t="shared" si="167"/>
        <v>0</v>
      </c>
      <c r="CS146" s="7">
        <v>0</v>
      </c>
      <c r="CX146" s="146">
        <f t="shared" si="190"/>
        <v>0</v>
      </c>
      <c r="CY146" s="286"/>
      <c r="CZ146" s="7">
        <f t="shared" si="194"/>
        <v>0</v>
      </c>
      <c r="DA146" s="7">
        <f t="shared" si="168"/>
        <v>0</v>
      </c>
    </row>
    <row r="147" spans="1:105" s="310" customFormat="1" ht="62.65" hidden="1" customHeight="1">
      <c r="A147" s="216"/>
      <c r="B147" s="328"/>
      <c r="C147" s="216"/>
      <c r="D147" s="216"/>
      <c r="E147" s="242"/>
      <c r="F147" s="216"/>
      <c r="G147" s="220"/>
      <c r="H147" s="218"/>
      <c r="I147" s="218"/>
      <c r="J147" s="218"/>
      <c r="K147" s="218"/>
      <c r="L147" s="218"/>
      <c r="M147" s="218"/>
      <c r="N147" s="218"/>
      <c r="O147" s="218"/>
      <c r="P147" s="218"/>
      <c r="Q147" s="218"/>
      <c r="R147" s="218"/>
      <c r="S147" s="218"/>
      <c r="T147" s="218"/>
      <c r="U147" s="218"/>
      <c r="V147" s="218"/>
      <c r="W147" s="218"/>
      <c r="X147" s="236"/>
      <c r="Y147" s="236"/>
      <c r="Z147" s="236"/>
      <c r="AA147" s="236"/>
      <c r="AB147" s="236"/>
      <c r="AC147" s="236"/>
      <c r="AD147" s="236"/>
      <c r="AE147" s="236"/>
      <c r="AF147" s="236"/>
      <c r="AG147" s="236"/>
      <c r="AH147" s="236"/>
      <c r="AI147" s="236"/>
      <c r="AJ147" s="236"/>
      <c r="AK147" s="236"/>
      <c r="AL147" s="236"/>
      <c r="AM147" s="236"/>
      <c r="AN147" s="236"/>
      <c r="AO147" s="236"/>
      <c r="AP147" s="236"/>
      <c r="AQ147" s="236"/>
      <c r="AR147" s="236"/>
      <c r="AS147" s="218"/>
      <c r="AT147" s="218"/>
      <c r="AU147" s="236"/>
      <c r="AV147" s="236"/>
      <c r="AW147" s="218"/>
      <c r="AX147" s="218"/>
      <c r="AY147" s="218"/>
      <c r="AZ147" s="218"/>
      <c r="BA147" s="218"/>
      <c r="BB147" s="218"/>
      <c r="BC147" s="218"/>
      <c r="BD147" s="218"/>
      <c r="BE147" s="218"/>
      <c r="BF147" s="218"/>
      <c r="BG147" s="218"/>
      <c r="BH147" s="218"/>
      <c r="BI147" s="218"/>
      <c r="BJ147" s="218"/>
      <c r="BK147" s="218"/>
      <c r="BL147" s="218"/>
      <c r="BM147" s="218"/>
      <c r="BN147" s="218"/>
      <c r="BO147" s="218"/>
      <c r="BP147" s="218"/>
      <c r="BQ147" s="218"/>
      <c r="BR147" s="218"/>
      <c r="BS147" s="218"/>
      <c r="BT147" s="218"/>
      <c r="BU147" s="218"/>
      <c r="BV147" s="218"/>
      <c r="BW147" s="218"/>
      <c r="BX147" s="218"/>
      <c r="BY147" s="218"/>
      <c r="BZ147" s="100"/>
      <c r="CA147" s="100"/>
      <c r="CB147" s="100"/>
      <c r="CC147" s="100"/>
      <c r="CD147" s="185"/>
      <c r="CE147" s="100"/>
      <c r="CF147" s="100"/>
      <c r="CG147" s="218"/>
      <c r="CH147" s="218"/>
      <c r="CI147" s="218"/>
      <c r="CJ147" s="218"/>
      <c r="CK147" s="100"/>
      <c r="CL147" s="285"/>
      <c r="CM147" s="114"/>
      <c r="CN147" s="20"/>
      <c r="CO147" s="20"/>
      <c r="CP147" s="7"/>
      <c r="CQ147" s="20"/>
      <c r="CR147" s="20"/>
      <c r="CS147" s="7"/>
      <c r="CX147" s="320"/>
      <c r="CY147" s="321"/>
      <c r="CZ147" s="24"/>
      <c r="DA147" s="24"/>
    </row>
    <row r="148" spans="1:105" s="310" customFormat="1" ht="72" hidden="1" customHeight="1">
      <c r="A148" s="216"/>
      <c r="B148" s="228"/>
      <c r="C148" s="216"/>
      <c r="D148" s="216"/>
      <c r="E148" s="242"/>
      <c r="F148" s="216"/>
      <c r="G148" s="220"/>
      <c r="H148" s="220"/>
      <c r="I148" s="216"/>
      <c r="J148" s="216"/>
      <c r="K148" s="216"/>
      <c r="L148" s="216"/>
      <c r="M148" s="220"/>
      <c r="N148" s="220"/>
      <c r="O148" s="216"/>
      <c r="P148" s="216"/>
      <c r="Q148" s="216"/>
      <c r="R148" s="216"/>
      <c r="S148" s="216"/>
      <c r="T148" s="216"/>
      <c r="U148" s="218"/>
      <c r="V148" s="218"/>
      <c r="W148" s="218"/>
      <c r="X148" s="218"/>
      <c r="Y148" s="218"/>
      <c r="Z148" s="218"/>
      <c r="AA148" s="218"/>
      <c r="AB148" s="218"/>
      <c r="AC148" s="218"/>
      <c r="AD148" s="218"/>
      <c r="AE148" s="218"/>
      <c r="AF148" s="218"/>
      <c r="AG148" s="218"/>
      <c r="AH148" s="218"/>
      <c r="AI148" s="218"/>
      <c r="AJ148" s="218"/>
      <c r="AK148" s="218"/>
      <c r="AL148" s="218"/>
      <c r="AM148" s="218"/>
      <c r="AN148" s="218"/>
      <c r="AO148" s="100"/>
      <c r="AP148" s="100"/>
      <c r="AQ148" s="100"/>
      <c r="AR148" s="100"/>
      <c r="AS148" s="100"/>
      <c r="AT148" s="100"/>
      <c r="AU148" s="100"/>
      <c r="AV148" s="100"/>
      <c r="AW148" s="100"/>
      <c r="AX148" s="100"/>
      <c r="AY148" s="100"/>
      <c r="AZ148" s="100"/>
      <c r="BA148" s="100"/>
      <c r="BB148" s="100"/>
      <c r="BC148" s="100"/>
      <c r="BD148" s="100"/>
      <c r="BE148" s="100"/>
      <c r="BF148" s="100"/>
      <c r="BG148" s="100"/>
      <c r="BH148" s="100"/>
      <c r="BI148" s="100"/>
      <c r="BJ148" s="100"/>
      <c r="BK148" s="100"/>
      <c r="BL148" s="100"/>
      <c r="BM148" s="100"/>
      <c r="BN148" s="100"/>
      <c r="BO148" s="100"/>
      <c r="BP148" s="100"/>
      <c r="BQ148" s="100"/>
      <c r="BR148" s="100"/>
      <c r="BS148" s="100"/>
      <c r="BT148" s="100"/>
      <c r="BU148" s="100"/>
      <c r="BV148" s="100"/>
      <c r="BW148" s="100"/>
      <c r="BX148" s="100"/>
      <c r="BY148" s="100"/>
      <c r="BZ148" s="100"/>
      <c r="CA148" s="100"/>
      <c r="CB148" s="100"/>
      <c r="CC148" s="100"/>
      <c r="CD148" s="185"/>
      <c r="CE148" s="100"/>
      <c r="CF148" s="100"/>
      <c r="CG148" s="100"/>
      <c r="CH148" s="100"/>
      <c r="CI148" s="100"/>
      <c r="CJ148" s="100"/>
      <c r="CK148" s="100"/>
      <c r="CL148" s="285"/>
      <c r="CM148" s="216"/>
      <c r="CN148" s="18"/>
      <c r="CO148" s="20"/>
      <c r="CP148" s="7"/>
      <c r="CQ148" s="18"/>
      <c r="CR148" s="18"/>
      <c r="CS148" s="7"/>
      <c r="CX148" s="320"/>
      <c r="CY148" s="321"/>
      <c r="CZ148" s="24"/>
      <c r="DA148" s="24"/>
    </row>
    <row r="149" spans="1:105" s="20" customFormat="1" ht="46.5" hidden="1" customHeight="1">
      <c r="A149" s="114" t="s">
        <v>64</v>
      </c>
      <c r="B149" s="214" t="s">
        <v>171</v>
      </c>
      <c r="C149" s="114"/>
      <c r="D149" s="114">
        <f>D150</f>
        <v>0</v>
      </c>
      <c r="E149" s="114">
        <f>E150</f>
        <v>0</v>
      </c>
      <c r="F149" s="114"/>
      <c r="G149" s="236">
        <f t="shared" ref="G149:V150" si="201">G150</f>
        <v>0</v>
      </c>
      <c r="H149" s="236">
        <f t="shared" si="201"/>
        <v>0</v>
      </c>
      <c r="I149" s="236">
        <f t="shared" si="201"/>
        <v>0</v>
      </c>
      <c r="J149" s="236">
        <f t="shared" si="201"/>
        <v>0</v>
      </c>
      <c r="K149" s="236">
        <f t="shared" si="201"/>
        <v>0</v>
      </c>
      <c r="L149" s="236">
        <f t="shared" si="201"/>
        <v>0</v>
      </c>
      <c r="M149" s="236">
        <f t="shared" si="201"/>
        <v>0</v>
      </c>
      <c r="N149" s="236">
        <f t="shared" si="201"/>
        <v>0</v>
      </c>
      <c r="O149" s="236">
        <f t="shared" si="201"/>
        <v>0</v>
      </c>
      <c r="P149" s="236">
        <f t="shared" si="201"/>
        <v>0</v>
      </c>
      <c r="Q149" s="236">
        <f t="shared" si="201"/>
        <v>0</v>
      </c>
      <c r="R149" s="236">
        <f t="shared" si="201"/>
        <v>0</v>
      </c>
      <c r="S149" s="236">
        <f t="shared" si="201"/>
        <v>0</v>
      </c>
      <c r="T149" s="236">
        <f t="shared" si="201"/>
        <v>0</v>
      </c>
      <c r="U149" s="236">
        <f t="shared" si="201"/>
        <v>0</v>
      </c>
      <c r="V149" s="236">
        <f t="shared" si="201"/>
        <v>0</v>
      </c>
      <c r="W149" s="236">
        <f t="shared" ref="W149:AL150" si="202">W150</f>
        <v>0</v>
      </c>
      <c r="X149" s="236">
        <f t="shared" si="202"/>
        <v>0</v>
      </c>
      <c r="Y149" s="236">
        <f t="shared" si="202"/>
        <v>0</v>
      </c>
      <c r="Z149" s="236">
        <f t="shared" si="202"/>
        <v>0</v>
      </c>
      <c r="AA149" s="236">
        <f t="shared" si="202"/>
        <v>0</v>
      </c>
      <c r="AB149" s="236">
        <f t="shared" si="202"/>
        <v>0</v>
      </c>
      <c r="AC149" s="236">
        <f t="shared" si="202"/>
        <v>0</v>
      </c>
      <c r="AD149" s="236">
        <f t="shared" si="202"/>
        <v>0</v>
      </c>
      <c r="AE149" s="236">
        <f t="shared" si="202"/>
        <v>0</v>
      </c>
      <c r="AF149" s="236">
        <f t="shared" si="202"/>
        <v>0</v>
      </c>
      <c r="AG149" s="236">
        <f t="shared" si="202"/>
        <v>0</v>
      </c>
      <c r="AH149" s="236">
        <f t="shared" si="202"/>
        <v>0</v>
      </c>
      <c r="AI149" s="236">
        <f t="shared" si="202"/>
        <v>0</v>
      </c>
      <c r="AJ149" s="236">
        <f t="shared" si="202"/>
        <v>0</v>
      </c>
      <c r="AK149" s="236">
        <f t="shared" si="202"/>
        <v>0</v>
      </c>
      <c r="AL149" s="236">
        <f t="shared" si="202"/>
        <v>0</v>
      </c>
      <c r="AM149" s="236">
        <f t="shared" ref="AM149:BJ150" si="203">AM150</f>
        <v>0</v>
      </c>
      <c r="AN149" s="236">
        <f t="shared" si="203"/>
        <v>0</v>
      </c>
      <c r="AO149" s="236">
        <f t="shared" si="203"/>
        <v>0</v>
      </c>
      <c r="AP149" s="236">
        <f t="shared" si="203"/>
        <v>0</v>
      </c>
      <c r="AQ149" s="236">
        <f t="shared" si="203"/>
        <v>0</v>
      </c>
      <c r="AR149" s="236">
        <f t="shared" si="203"/>
        <v>0</v>
      </c>
      <c r="AS149" s="100">
        <f t="shared" si="170"/>
        <v>0</v>
      </c>
      <c r="AT149" s="100">
        <f t="shared" si="170"/>
        <v>0</v>
      </c>
      <c r="AU149" s="100">
        <f t="shared" si="170"/>
        <v>0</v>
      </c>
      <c r="AV149" s="100">
        <f t="shared" si="170"/>
        <v>0</v>
      </c>
      <c r="AW149" s="236">
        <f t="shared" si="203"/>
        <v>0</v>
      </c>
      <c r="AX149" s="236">
        <f t="shared" si="203"/>
        <v>0</v>
      </c>
      <c r="AY149" s="236">
        <f t="shared" si="203"/>
        <v>0</v>
      </c>
      <c r="AZ149" s="236">
        <f t="shared" si="203"/>
        <v>0</v>
      </c>
      <c r="BA149" s="236">
        <f t="shared" si="203"/>
        <v>0</v>
      </c>
      <c r="BB149" s="236">
        <f t="shared" si="203"/>
        <v>0</v>
      </c>
      <c r="BC149" s="236">
        <f t="shared" si="203"/>
        <v>0</v>
      </c>
      <c r="BD149" s="236">
        <f t="shared" si="203"/>
        <v>0</v>
      </c>
      <c r="BE149" s="236">
        <f t="shared" si="203"/>
        <v>0</v>
      </c>
      <c r="BF149" s="236">
        <f t="shared" si="203"/>
        <v>0</v>
      </c>
      <c r="BG149" s="236">
        <f t="shared" si="203"/>
        <v>0</v>
      </c>
      <c r="BH149" s="236">
        <f t="shared" si="203"/>
        <v>0</v>
      </c>
      <c r="BI149" s="236">
        <f>BI150</f>
        <v>0</v>
      </c>
      <c r="BJ149" s="236">
        <f t="shared" si="203"/>
        <v>0</v>
      </c>
      <c r="BK149" s="236">
        <f>BK150</f>
        <v>0</v>
      </c>
      <c r="BL149" s="236">
        <f t="shared" ref="BL149:BQ150" si="204">BL150</f>
        <v>0</v>
      </c>
      <c r="BM149" s="236">
        <f t="shared" si="204"/>
        <v>0</v>
      </c>
      <c r="BN149" s="236">
        <f t="shared" si="204"/>
        <v>0</v>
      </c>
      <c r="BO149" s="236">
        <f t="shared" si="204"/>
        <v>0</v>
      </c>
      <c r="BP149" s="236">
        <f t="shared" si="204"/>
        <v>0</v>
      </c>
      <c r="BQ149" s="236">
        <f t="shared" si="204"/>
        <v>0</v>
      </c>
      <c r="BR149" s="236">
        <f>BR150</f>
        <v>0</v>
      </c>
      <c r="BS149" s="236">
        <f t="shared" ref="BS149:CJ150" si="205">BS150</f>
        <v>0</v>
      </c>
      <c r="BT149" s="236">
        <f t="shared" si="205"/>
        <v>0</v>
      </c>
      <c r="BU149" s="236">
        <f t="shared" si="205"/>
        <v>0</v>
      </c>
      <c r="BV149" s="236">
        <f t="shared" si="205"/>
        <v>0</v>
      </c>
      <c r="BW149" s="236">
        <f t="shared" si="205"/>
        <v>0</v>
      </c>
      <c r="BX149" s="236">
        <f t="shared" si="205"/>
        <v>0</v>
      </c>
      <c r="BY149" s="236">
        <f t="shared" si="205"/>
        <v>0</v>
      </c>
      <c r="BZ149" s="236">
        <f t="shared" si="205"/>
        <v>0</v>
      </c>
      <c r="CA149" s="236">
        <f t="shared" si="205"/>
        <v>0</v>
      </c>
      <c r="CB149" s="236">
        <f t="shared" si="205"/>
        <v>0</v>
      </c>
      <c r="CC149" s="236">
        <f t="shared" si="205"/>
        <v>0</v>
      </c>
      <c r="CD149" s="185">
        <f t="shared" si="158"/>
        <v>0</v>
      </c>
      <c r="CE149" s="236">
        <f t="shared" si="205"/>
        <v>0</v>
      </c>
      <c r="CF149" s="236">
        <f t="shared" si="205"/>
        <v>0</v>
      </c>
      <c r="CG149" s="236">
        <f t="shared" si="205"/>
        <v>0</v>
      </c>
      <c r="CH149" s="236">
        <f t="shared" si="205"/>
        <v>0</v>
      </c>
      <c r="CI149" s="236">
        <f t="shared" si="205"/>
        <v>0</v>
      </c>
      <c r="CJ149" s="236">
        <f t="shared" si="205"/>
        <v>0</v>
      </c>
      <c r="CK149" s="236"/>
      <c r="CL149" s="114"/>
      <c r="CM149" s="114"/>
      <c r="CP149" s="7">
        <f t="shared" si="167"/>
        <v>0</v>
      </c>
      <c r="CS149" s="7">
        <v>0</v>
      </c>
      <c r="CX149" s="146">
        <f t="shared" si="190"/>
        <v>0</v>
      </c>
      <c r="CY149" s="286"/>
      <c r="CZ149" s="7">
        <f t="shared" si="194"/>
        <v>0</v>
      </c>
      <c r="DA149" s="7">
        <f t="shared" si="168"/>
        <v>0</v>
      </c>
    </row>
    <row r="150" spans="1:105" s="20" customFormat="1" ht="49.9" hidden="1" customHeight="1">
      <c r="A150" s="114" t="s">
        <v>37</v>
      </c>
      <c r="B150" s="214" t="s">
        <v>524</v>
      </c>
      <c r="C150" s="114"/>
      <c r="D150" s="114">
        <f>A151</f>
        <v>0</v>
      </c>
      <c r="E150" s="114">
        <f>A151</f>
        <v>0</v>
      </c>
      <c r="F150" s="114"/>
      <c r="G150" s="236">
        <f t="shared" si="201"/>
        <v>0</v>
      </c>
      <c r="H150" s="236">
        <f t="shared" si="201"/>
        <v>0</v>
      </c>
      <c r="I150" s="236">
        <f t="shared" si="201"/>
        <v>0</v>
      </c>
      <c r="J150" s="236">
        <f t="shared" si="201"/>
        <v>0</v>
      </c>
      <c r="K150" s="236">
        <f t="shared" si="201"/>
        <v>0</v>
      </c>
      <c r="L150" s="236">
        <f t="shared" si="201"/>
        <v>0</v>
      </c>
      <c r="M150" s="236">
        <f t="shared" si="201"/>
        <v>0</v>
      </c>
      <c r="N150" s="236">
        <f t="shared" si="201"/>
        <v>0</v>
      </c>
      <c r="O150" s="236">
        <f t="shared" si="201"/>
        <v>0</v>
      </c>
      <c r="P150" s="236">
        <f t="shared" si="201"/>
        <v>0</v>
      </c>
      <c r="Q150" s="236">
        <f t="shared" si="201"/>
        <v>0</v>
      </c>
      <c r="R150" s="236">
        <f t="shared" si="201"/>
        <v>0</v>
      </c>
      <c r="S150" s="236">
        <f t="shared" si="201"/>
        <v>0</v>
      </c>
      <c r="T150" s="236">
        <f t="shared" si="201"/>
        <v>0</v>
      </c>
      <c r="U150" s="236">
        <f t="shared" si="201"/>
        <v>0</v>
      </c>
      <c r="V150" s="236">
        <f t="shared" si="201"/>
        <v>0</v>
      </c>
      <c r="W150" s="236">
        <f t="shared" si="202"/>
        <v>0</v>
      </c>
      <c r="X150" s="236">
        <f t="shared" si="202"/>
        <v>0</v>
      </c>
      <c r="Y150" s="236">
        <f t="shared" si="202"/>
        <v>0</v>
      </c>
      <c r="Z150" s="236">
        <f t="shared" si="202"/>
        <v>0</v>
      </c>
      <c r="AA150" s="236">
        <f t="shared" si="202"/>
        <v>0</v>
      </c>
      <c r="AB150" s="236">
        <f t="shared" si="202"/>
        <v>0</v>
      </c>
      <c r="AC150" s="236">
        <f t="shared" si="202"/>
        <v>0</v>
      </c>
      <c r="AD150" s="236">
        <f t="shared" si="202"/>
        <v>0</v>
      </c>
      <c r="AE150" s="236">
        <f t="shared" si="202"/>
        <v>0</v>
      </c>
      <c r="AF150" s="236">
        <f t="shared" si="202"/>
        <v>0</v>
      </c>
      <c r="AG150" s="236">
        <f t="shared" si="202"/>
        <v>0</v>
      </c>
      <c r="AH150" s="236">
        <f t="shared" si="202"/>
        <v>0</v>
      </c>
      <c r="AI150" s="236">
        <f t="shared" si="202"/>
        <v>0</v>
      </c>
      <c r="AJ150" s="236">
        <f t="shared" si="202"/>
        <v>0</v>
      </c>
      <c r="AK150" s="236">
        <f t="shared" si="202"/>
        <v>0</v>
      </c>
      <c r="AL150" s="236">
        <f t="shared" si="202"/>
        <v>0</v>
      </c>
      <c r="AM150" s="236">
        <f t="shared" si="203"/>
        <v>0</v>
      </c>
      <c r="AN150" s="236">
        <f t="shared" si="203"/>
        <v>0</v>
      </c>
      <c r="AO150" s="236">
        <f t="shared" si="203"/>
        <v>0</v>
      </c>
      <c r="AP150" s="236">
        <f t="shared" si="203"/>
        <v>0</v>
      </c>
      <c r="AQ150" s="236">
        <f t="shared" si="203"/>
        <v>0</v>
      </c>
      <c r="AR150" s="236">
        <f t="shared" si="203"/>
        <v>0</v>
      </c>
      <c r="AS150" s="100">
        <f t="shared" si="170"/>
        <v>0</v>
      </c>
      <c r="AT150" s="100">
        <f t="shared" si="170"/>
        <v>0</v>
      </c>
      <c r="AU150" s="100">
        <f t="shared" si="170"/>
        <v>0</v>
      </c>
      <c r="AV150" s="100">
        <f t="shared" si="170"/>
        <v>0</v>
      </c>
      <c r="AW150" s="236">
        <f t="shared" si="203"/>
        <v>0</v>
      </c>
      <c r="AX150" s="236">
        <f t="shared" si="203"/>
        <v>0</v>
      </c>
      <c r="AY150" s="236">
        <f t="shared" si="203"/>
        <v>0</v>
      </c>
      <c r="AZ150" s="236">
        <f t="shared" si="203"/>
        <v>0</v>
      </c>
      <c r="BA150" s="236">
        <f t="shared" si="203"/>
        <v>0</v>
      </c>
      <c r="BB150" s="236">
        <f t="shared" si="203"/>
        <v>0</v>
      </c>
      <c r="BC150" s="236">
        <f t="shared" si="203"/>
        <v>0</v>
      </c>
      <c r="BD150" s="236">
        <f t="shared" si="203"/>
        <v>0</v>
      </c>
      <c r="BE150" s="236">
        <f t="shared" si="203"/>
        <v>0</v>
      </c>
      <c r="BF150" s="236">
        <f t="shared" si="203"/>
        <v>0</v>
      </c>
      <c r="BG150" s="236">
        <f t="shared" si="203"/>
        <v>0</v>
      </c>
      <c r="BH150" s="236">
        <f t="shared" si="203"/>
        <v>0</v>
      </c>
      <c r="BI150" s="236">
        <f>BI151</f>
        <v>0</v>
      </c>
      <c r="BJ150" s="236">
        <f t="shared" si="203"/>
        <v>0</v>
      </c>
      <c r="BK150" s="236">
        <f>BK151</f>
        <v>0</v>
      </c>
      <c r="BL150" s="236">
        <f t="shared" si="204"/>
        <v>0</v>
      </c>
      <c r="BM150" s="236">
        <f t="shared" si="204"/>
        <v>0</v>
      </c>
      <c r="BN150" s="236">
        <f t="shared" si="204"/>
        <v>0</v>
      </c>
      <c r="BO150" s="236">
        <f t="shared" si="204"/>
        <v>0</v>
      </c>
      <c r="BP150" s="236">
        <f t="shared" si="204"/>
        <v>0</v>
      </c>
      <c r="BQ150" s="236">
        <f t="shared" si="204"/>
        <v>0</v>
      </c>
      <c r="BR150" s="236">
        <f>BR151</f>
        <v>0</v>
      </c>
      <c r="BS150" s="236">
        <f t="shared" si="205"/>
        <v>0</v>
      </c>
      <c r="BT150" s="236">
        <f t="shared" si="205"/>
        <v>0</v>
      </c>
      <c r="BU150" s="236">
        <f t="shared" si="205"/>
        <v>0</v>
      </c>
      <c r="BV150" s="236">
        <f t="shared" si="205"/>
        <v>0</v>
      </c>
      <c r="BW150" s="236">
        <f t="shared" si="205"/>
        <v>0</v>
      </c>
      <c r="BX150" s="236">
        <f t="shared" si="205"/>
        <v>0</v>
      </c>
      <c r="BY150" s="236">
        <f t="shared" si="205"/>
        <v>0</v>
      </c>
      <c r="BZ150" s="236">
        <f t="shared" si="205"/>
        <v>0</v>
      </c>
      <c r="CA150" s="236">
        <f t="shared" si="205"/>
        <v>0</v>
      </c>
      <c r="CB150" s="236">
        <f t="shared" si="205"/>
        <v>0</v>
      </c>
      <c r="CC150" s="236">
        <f t="shared" si="205"/>
        <v>0</v>
      </c>
      <c r="CD150" s="185">
        <f t="shared" si="158"/>
        <v>0</v>
      </c>
      <c r="CE150" s="236">
        <f t="shared" si="205"/>
        <v>0</v>
      </c>
      <c r="CF150" s="236">
        <f t="shared" si="205"/>
        <v>0</v>
      </c>
      <c r="CG150" s="236">
        <f t="shared" si="205"/>
        <v>0</v>
      </c>
      <c r="CH150" s="236">
        <f t="shared" si="205"/>
        <v>0</v>
      </c>
      <c r="CI150" s="236">
        <f t="shared" si="205"/>
        <v>0</v>
      </c>
      <c r="CJ150" s="236">
        <f t="shared" si="205"/>
        <v>0</v>
      </c>
      <c r="CK150" s="236"/>
      <c r="CL150" s="114"/>
      <c r="CM150" s="114"/>
      <c r="CP150" s="7">
        <f t="shared" si="167"/>
        <v>0</v>
      </c>
      <c r="CS150" s="7">
        <v>0</v>
      </c>
      <c r="CX150" s="146">
        <f t="shared" si="190"/>
        <v>0</v>
      </c>
      <c r="CY150" s="286"/>
      <c r="CZ150" s="7">
        <f t="shared" si="194"/>
        <v>0</v>
      </c>
      <c r="DA150" s="7">
        <f t="shared" si="168"/>
        <v>0</v>
      </c>
    </row>
    <row r="151" spans="1:105" s="23" customFormat="1" ht="90" hidden="1" customHeight="1">
      <c r="A151" s="216"/>
      <c r="B151" s="217"/>
      <c r="C151" s="216"/>
      <c r="D151" s="216"/>
      <c r="E151" s="216"/>
      <c r="F151" s="216"/>
      <c r="G151" s="218"/>
      <c r="H151" s="218"/>
      <c r="I151" s="218"/>
      <c r="J151" s="218"/>
      <c r="K151" s="218"/>
      <c r="L151" s="218"/>
      <c r="M151" s="218"/>
      <c r="N151" s="218"/>
      <c r="O151" s="218"/>
      <c r="P151" s="218"/>
      <c r="Q151" s="218"/>
      <c r="R151" s="218"/>
      <c r="S151" s="218"/>
      <c r="T151" s="218"/>
      <c r="U151" s="218"/>
      <c r="V151" s="218"/>
      <c r="W151" s="218"/>
      <c r="X151" s="218"/>
      <c r="Y151" s="218"/>
      <c r="Z151" s="218"/>
      <c r="AA151" s="218"/>
      <c r="AB151" s="218"/>
      <c r="AC151" s="218"/>
      <c r="AD151" s="218"/>
      <c r="AE151" s="218"/>
      <c r="AF151" s="218"/>
      <c r="AG151" s="218"/>
      <c r="AH151" s="218"/>
      <c r="AI151" s="218"/>
      <c r="AJ151" s="218"/>
      <c r="AK151" s="218"/>
      <c r="AL151" s="218"/>
      <c r="AM151" s="218"/>
      <c r="AN151" s="218"/>
      <c r="AO151" s="100"/>
      <c r="AP151" s="100"/>
      <c r="AQ151" s="100"/>
      <c r="AR151" s="100"/>
      <c r="AS151" s="100"/>
      <c r="AT151" s="100"/>
      <c r="AU151" s="100"/>
      <c r="AV151" s="100"/>
      <c r="AW151" s="100"/>
      <c r="AX151" s="100"/>
      <c r="AY151" s="100"/>
      <c r="AZ151" s="100"/>
      <c r="BA151" s="100"/>
      <c r="BB151" s="100"/>
      <c r="BC151" s="100"/>
      <c r="BD151" s="100"/>
      <c r="BE151" s="100"/>
      <c r="BF151" s="100"/>
      <c r="BG151" s="100"/>
      <c r="BH151" s="100"/>
      <c r="BI151" s="100"/>
      <c r="BJ151" s="100"/>
      <c r="BK151" s="100"/>
      <c r="BL151" s="100"/>
      <c r="BM151" s="100"/>
      <c r="BN151" s="100"/>
      <c r="BO151" s="100"/>
      <c r="BP151" s="100"/>
      <c r="BQ151" s="100"/>
      <c r="BR151" s="100"/>
      <c r="BS151" s="100"/>
      <c r="BT151" s="100"/>
      <c r="BU151" s="100"/>
      <c r="BV151" s="100"/>
      <c r="BW151" s="100"/>
      <c r="BX151" s="100"/>
      <c r="BY151" s="100"/>
      <c r="BZ151" s="100"/>
      <c r="CA151" s="100"/>
      <c r="CB151" s="100"/>
      <c r="CC151" s="100"/>
      <c r="CD151" s="185"/>
      <c r="CE151" s="100"/>
      <c r="CF151" s="100"/>
      <c r="CG151" s="100"/>
      <c r="CH151" s="100"/>
      <c r="CI151" s="100"/>
      <c r="CJ151" s="100"/>
      <c r="CK151" s="100"/>
      <c r="CL151" s="216"/>
      <c r="CM151" s="216"/>
      <c r="CN151" s="18"/>
      <c r="CO151" s="18"/>
      <c r="CP151" s="7"/>
      <c r="CQ151" s="18"/>
      <c r="CR151" s="18"/>
      <c r="CS151" s="7"/>
      <c r="CX151" s="320"/>
      <c r="CY151" s="321"/>
      <c r="CZ151" s="24"/>
      <c r="DA151" s="24"/>
    </row>
    <row r="152" spans="1:105" s="20" customFormat="1" ht="38.25" customHeight="1">
      <c r="A152" s="114" t="s">
        <v>68</v>
      </c>
      <c r="B152" s="214" t="s">
        <v>78</v>
      </c>
      <c r="C152" s="114"/>
      <c r="D152" s="114">
        <f>D153+D160+D161</f>
        <v>1</v>
      </c>
      <c r="E152" s="114">
        <f>E153+E160+E161</f>
        <v>0</v>
      </c>
      <c r="F152" s="114"/>
      <c r="G152" s="236">
        <f t="shared" ref="G152:BR152" si="206">G153+G160+G163</f>
        <v>98123</v>
      </c>
      <c r="H152" s="236">
        <f t="shared" si="206"/>
        <v>18123</v>
      </c>
      <c r="I152" s="236">
        <f t="shared" si="206"/>
        <v>80000</v>
      </c>
      <c r="J152" s="236">
        <f t="shared" si="206"/>
        <v>0</v>
      </c>
      <c r="K152" s="236">
        <f t="shared" si="206"/>
        <v>0</v>
      </c>
      <c r="L152" s="236">
        <f t="shared" si="206"/>
        <v>0</v>
      </c>
      <c r="M152" s="236">
        <f t="shared" si="206"/>
        <v>98123</v>
      </c>
      <c r="N152" s="236">
        <f t="shared" si="206"/>
        <v>18123</v>
      </c>
      <c r="O152" s="236">
        <f t="shared" si="206"/>
        <v>0</v>
      </c>
      <c r="P152" s="236">
        <f t="shared" si="206"/>
        <v>0</v>
      </c>
      <c r="Q152" s="236">
        <f t="shared" si="206"/>
        <v>80000</v>
      </c>
      <c r="R152" s="236">
        <f t="shared" si="206"/>
        <v>0</v>
      </c>
      <c r="S152" s="236">
        <f t="shared" si="206"/>
        <v>0</v>
      </c>
      <c r="T152" s="236">
        <f t="shared" si="206"/>
        <v>0</v>
      </c>
      <c r="U152" s="236">
        <f t="shared" si="206"/>
        <v>0</v>
      </c>
      <c r="V152" s="236">
        <f t="shared" si="206"/>
        <v>0</v>
      </c>
      <c r="W152" s="236">
        <f t="shared" si="206"/>
        <v>0</v>
      </c>
      <c r="X152" s="236">
        <f t="shared" si="206"/>
        <v>0</v>
      </c>
      <c r="Y152" s="236">
        <f t="shared" si="206"/>
        <v>98123</v>
      </c>
      <c r="Z152" s="236">
        <f t="shared" si="206"/>
        <v>18123</v>
      </c>
      <c r="AA152" s="236">
        <f t="shared" si="206"/>
        <v>0</v>
      </c>
      <c r="AB152" s="236">
        <f t="shared" si="206"/>
        <v>0</v>
      </c>
      <c r="AC152" s="236">
        <f t="shared" si="206"/>
        <v>80000</v>
      </c>
      <c r="AD152" s="236">
        <f t="shared" si="206"/>
        <v>0</v>
      </c>
      <c r="AE152" s="236">
        <f t="shared" si="206"/>
        <v>0</v>
      </c>
      <c r="AF152" s="236">
        <f t="shared" si="206"/>
        <v>0</v>
      </c>
      <c r="AG152" s="236">
        <f t="shared" si="206"/>
        <v>0</v>
      </c>
      <c r="AH152" s="236">
        <f t="shared" si="206"/>
        <v>0</v>
      </c>
      <c r="AI152" s="236">
        <f t="shared" si="206"/>
        <v>0</v>
      </c>
      <c r="AJ152" s="236">
        <f t="shared" si="206"/>
        <v>0</v>
      </c>
      <c r="AK152" s="236">
        <f t="shared" si="206"/>
        <v>0</v>
      </c>
      <c r="AL152" s="236">
        <f t="shared" si="206"/>
        <v>0</v>
      </c>
      <c r="AM152" s="236">
        <f t="shared" si="206"/>
        <v>0</v>
      </c>
      <c r="AN152" s="236">
        <f t="shared" si="206"/>
        <v>0</v>
      </c>
      <c r="AO152" s="236">
        <f t="shared" si="206"/>
        <v>98123</v>
      </c>
      <c r="AP152" s="236">
        <f t="shared" si="206"/>
        <v>18123</v>
      </c>
      <c r="AQ152" s="236">
        <f t="shared" si="206"/>
        <v>0</v>
      </c>
      <c r="AR152" s="236">
        <f t="shared" si="206"/>
        <v>0</v>
      </c>
      <c r="AS152" s="236">
        <f t="shared" si="206"/>
        <v>98123</v>
      </c>
      <c r="AT152" s="236">
        <f t="shared" si="206"/>
        <v>18123</v>
      </c>
      <c r="AU152" s="236">
        <f t="shared" si="206"/>
        <v>0</v>
      </c>
      <c r="AV152" s="236">
        <f t="shared" si="206"/>
        <v>0</v>
      </c>
      <c r="AW152" s="236">
        <f t="shared" si="206"/>
        <v>80000</v>
      </c>
      <c r="AX152" s="236">
        <f t="shared" si="206"/>
        <v>0</v>
      </c>
      <c r="AY152" s="236">
        <f t="shared" si="206"/>
        <v>0</v>
      </c>
      <c r="AZ152" s="236">
        <f t="shared" si="206"/>
        <v>0</v>
      </c>
      <c r="BA152" s="236">
        <f t="shared" si="206"/>
        <v>10000</v>
      </c>
      <c r="BB152" s="236">
        <f t="shared" si="206"/>
        <v>10000</v>
      </c>
      <c r="BC152" s="236">
        <f t="shared" si="206"/>
        <v>0</v>
      </c>
      <c r="BD152" s="236">
        <f t="shared" si="206"/>
        <v>0</v>
      </c>
      <c r="BE152" s="236">
        <f t="shared" si="206"/>
        <v>90000</v>
      </c>
      <c r="BF152" s="236">
        <f t="shared" si="206"/>
        <v>10000</v>
      </c>
      <c r="BG152" s="236">
        <f t="shared" si="206"/>
        <v>0</v>
      </c>
      <c r="BH152" s="236">
        <f t="shared" si="206"/>
        <v>0</v>
      </c>
      <c r="BI152" s="236">
        <f t="shared" si="206"/>
        <v>0</v>
      </c>
      <c r="BJ152" s="236">
        <f t="shared" si="206"/>
        <v>0</v>
      </c>
      <c r="BK152" s="236">
        <f t="shared" si="206"/>
        <v>0</v>
      </c>
      <c r="BL152" s="236">
        <f t="shared" si="206"/>
        <v>0</v>
      </c>
      <c r="BM152" s="236">
        <f t="shared" si="206"/>
        <v>0</v>
      </c>
      <c r="BN152" s="236">
        <f t="shared" si="206"/>
        <v>0</v>
      </c>
      <c r="BO152" s="236">
        <f t="shared" si="206"/>
        <v>0</v>
      </c>
      <c r="BP152" s="236">
        <f t="shared" si="206"/>
        <v>2360</v>
      </c>
      <c r="BQ152" s="236">
        <f t="shared" si="206"/>
        <v>2360</v>
      </c>
      <c r="BR152" s="236">
        <f t="shared" si="206"/>
        <v>2360</v>
      </c>
      <c r="BS152" s="236">
        <f t="shared" ref="BS152:CC152" si="207">BS153+BS160+BS163</f>
        <v>0</v>
      </c>
      <c r="BT152" s="236">
        <f t="shared" si="207"/>
        <v>0</v>
      </c>
      <c r="BU152" s="236">
        <f t="shared" si="207"/>
        <v>0</v>
      </c>
      <c r="BV152" s="236">
        <f t="shared" si="207"/>
        <v>0</v>
      </c>
      <c r="BW152" s="236">
        <f t="shared" si="207"/>
        <v>0</v>
      </c>
      <c r="BX152" s="236">
        <f t="shared" si="207"/>
        <v>2360</v>
      </c>
      <c r="BY152" s="236">
        <f t="shared" si="207"/>
        <v>2360</v>
      </c>
      <c r="BZ152" s="236">
        <f t="shared" si="207"/>
        <v>12360</v>
      </c>
      <c r="CA152" s="236">
        <f t="shared" si="207"/>
        <v>12360</v>
      </c>
      <c r="CB152" s="236">
        <f t="shared" si="207"/>
        <v>0</v>
      </c>
      <c r="CC152" s="236">
        <f t="shared" si="207"/>
        <v>0</v>
      </c>
      <c r="CD152" s="185">
        <f t="shared" si="158"/>
        <v>5763</v>
      </c>
      <c r="CE152" s="236">
        <f t="shared" ref="CE152:CJ152" si="208">CE153+CE160+CE163</f>
        <v>0</v>
      </c>
      <c r="CF152" s="236">
        <f t="shared" si="208"/>
        <v>5763</v>
      </c>
      <c r="CG152" s="236">
        <f t="shared" si="208"/>
        <v>0</v>
      </c>
      <c r="CH152" s="236">
        <f t="shared" si="208"/>
        <v>0</v>
      </c>
      <c r="CI152" s="236">
        <f t="shared" si="208"/>
        <v>0</v>
      </c>
      <c r="CJ152" s="236">
        <f t="shared" si="208"/>
        <v>0</v>
      </c>
      <c r="CK152" s="236"/>
      <c r="CL152" s="114"/>
      <c r="CM152" s="114"/>
      <c r="CP152" s="7">
        <f t="shared" si="167"/>
        <v>80000</v>
      </c>
      <c r="CS152" s="7">
        <v>0</v>
      </c>
      <c r="CX152" s="146">
        <f t="shared" si="190"/>
        <v>8123</v>
      </c>
      <c r="CY152" s="286"/>
      <c r="CZ152" s="7">
        <f t="shared" si="194"/>
        <v>0</v>
      </c>
      <c r="DA152" s="7">
        <f t="shared" si="168"/>
        <v>0</v>
      </c>
    </row>
    <row r="153" spans="1:105" s="20" customFormat="1" ht="49.9" customHeight="1">
      <c r="A153" s="114" t="s">
        <v>37</v>
      </c>
      <c r="B153" s="214" t="s">
        <v>524</v>
      </c>
      <c r="C153" s="114"/>
      <c r="D153" s="114">
        <f>A158</f>
        <v>1</v>
      </c>
      <c r="E153" s="114"/>
      <c r="F153" s="114"/>
      <c r="G153" s="236">
        <f>SUM(G154:G159)</f>
        <v>98123</v>
      </c>
      <c r="H153" s="236">
        <f t="shared" ref="H153:BS153" si="209">SUM(H154:H159)</f>
        <v>18123</v>
      </c>
      <c r="I153" s="236">
        <f t="shared" si="209"/>
        <v>80000</v>
      </c>
      <c r="J153" s="236">
        <f t="shared" si="209"/>
        <v>0</v>
      </c>
      <c r="K153" s="236">
        <f t="shared" si="209"/>
        <v>0</v>
      </c>
      <c r="L153" s="236">
        <f t="shared" si="209"/>
        <v>0</v>
      </c>
      <c r="M153" s="236">
        <f t="shared" si="209"/>
        <v>98123</v>
      </c>
      <c r="N153" s="236">
        <f t="shared" si="209"/>
        <v>18123</v>
      </c>
      <c r="O153" s="236">
        <f t="shared" si="209"/>
        <v>0</v>
      </c>
      <c r="P153" s="236">
        <f t="shared" si="209"/>
        <v>0</v>
      </c>
      <c r="Q153" s="236">
        <f t="shared" si="209"/>
        <v>80000</v>
      </c>
      <c r="R153" s="236">
        <f t="shared" si="209"/>
        <v>0</v>
      </c>
      <c r="S153" s="236">
        <f t="shared" si="209"/>
        <v>0</v>
      </c>
      <c r="T153" s="236">
        <f t="shared" si="209"/>
        <v>0</v>
      </c>
      <c r="U153" s="236">
        <f t="shared" si="209"/>
        <v>0</v>
      </c>
      <c r="V153" s="236">
        <f t="shared" si="209"/>
        <v>0</v>
      </c>
      <c r="W153" s="236">
        <f t="shared" si="209"/>
        <v>0</v>
      </c>
      <c r="X153" s="236">
        <f t="shared" si="209"/>
        <v>0</v>
      </c>
      <c r="Y153" s="236">
        <f t="shared" si="209"/>
        <v>98123</v>
      </c>
      <c r="Z153" s="236">
        <f t="shared" si="209"/>
        <v>18123</v>
      </c>
      <c r="AA153" s="236">
        <f t="shared" si="209"/>
        <v>0</v>
      </c>
      <c r="AB153" s="236">
        <f t="shared" si="209"/>
        <v>0</v>
      </c>
      <c r="AC153" s="236">
        <f t="shared" si="209"/>
        <v>80000</v>
      </c>
      <c r="AD153" s="236">
        <f t="shared" si="209"/>
        <v>0</v>
      </c>
      <c r="AE153" s="236">
        <f t="shared" si="209"/>
        <v>0</v>
      </c>
      <c r="AF153" s="236">
        <f t="shared" si="209"/>
        <v>0</v>
      </c>
      <c r="AG153" s="236">
        <f t="shared" si="209"/>
        <v>0</v>
      </c>
      <c r="AH153" s="236">
        <f t="shared" si="209"/>
        <v>0</v>
      </c>
      <c r="AI153" s="236">
        <f t="shared" si="209"/>
        <v>0</v>
      </c>
      <c r="AJ153" s="236">
        <f t="shared" si="209"/>
        <v>0</v>
      </c>
      <c r="AK153" s="236">
        <f t="shared" si="209"/>
        <v>0</v>
      </c>
      <c r="AL153" s="236">
        <f t="shared" si="209"/>
        <v>0</v>
      </c>
      <c r="AM153" s="236">
        <f t="shared" si="209"/>
        <v>0</v>
      </c>
      <c r="AN153" s="236">
        <f t="shared" si="209"/>
        <v>0</v>
      </c>
      <c r="AO153" s="236">
        <f t="shared" si="209"/>
        <v>98123</v>
      </c>
      <c r="AP153" s="236">
        <f t="shared" si="209"/>
        <v>18123</v>
      </c>
      <c r="AQ153" s="236">
        <f t="shared" si="209"/>
        <v>0</v>
      </c>
      <c r="AR153" s="236">
        <f t="shared" si="209"/>
        <v>0</v>
      </c>
      <c r="AS153" s="236">
        <f t="shared" si="209"/>
        <v>98123</v>
      </c>
      <c r="AT153" s="236">
        <f t="shared" si="209"/>
        <v>18123</v>
      </c>
      <c r="AU153" s="236">
        <f t="shared" si="209"/>
        <v>0</v>
      </c>
      <c r="AV153" s="236">
        <f t="shared" si="209"/>
        <v>0</v>
      </c>
      <c r="AW153" s="236">
        <f t="shared" si="209"/>
        <v>80000</v>
      </c>
      <c r="AX153" s="236">
        <f t="shared" si="209"/>
        <v>0</v>
      </c>
      <c r="AY153" s="236">
        <f t="shared" si="209"/>
        <v>0</v>
      </c>
      <c r="AZ153" s="236">
        <f t="shared" si="209"/>
        <v>0</v>
      </c>
      <c r="BA153" s="236">
        <f t="shared" si="209"/>
        <v>10000</v>
      </c>
      <c r="BB153" s="236">
        <f t="shared" si="209"/>
        <v>10000</v>
      </c>
      <c r="BC153" s="236">
        <f t="shared" si="209"/>
        <v>0</v>
      </c>
      <c r="BD153" s="236">
        <f t="shared" si="209"/>
        <v>0</v>
      </c>
      <c r="BE153" s="236">
        <f t="shared" si="209"/>
        <v>90000</v>
      </c>
      <c r="BF153" s="236">
        <f t="shared" si="209"/>
        <v>10000</v>
      </c>
      <c r="BG153" s="236">
        <f t="shared" si="209"/>
        <v>0</v>
      </c>
      <c r="BH153" s="236">
        <f t="shared" si="209"/>
        <v>0</v>
      </c>
      <c r="BI153" s="236">
        <f t="shared" si="209"/>
        <v>0</v>
      </c>
      <c r="BJ153" s="236">
        <f t="shared" si="209"/>
        <v>0</v>
      </c>
      <c r="BK153" s="236">
        <f t="shared" si="209"/>
        <v>0</v>
      </c>
      <c r="BL153" s="236">
        <f t="shared" si="209"/>
        <v>0</v>
      </c>
      <c r="BM153" s="236">
        <f t="shared" si="209"/>
        <v>0</v>
      </c>
      <c r="BN153" s="236">
        <f t="shared" si="209"/>
        <v>0</v>
      </c>
      <c r="BO153" s="236">
        <f t="shared" si="209"/>
        <v>0</v>
      </c>
      <c r="BP153" s="236">
        <f t="shared" si="209"/>
        <v>2360</v>
      </c>
      <c r="BQ153" s="236">
        <f t="shared" si="209"/>
        <v>2360</v>
      </c>
      <c r="BR153" s="236">
        <f t="shared" si="209"/>
        <v>2360</v>
      </c>
      <c r="BS153" s="236">
        <f t="shared" si="209"/>
        <v>0</v>
      </c>
      <c r="BT153" s="236">
        <f t="shared" ref="BT153:CJ153" si="210">SUM(BT154:BT159)</f>
        <v>0</v>
      </c>
      <c r="BU153" s="236">
        <f t="shared" si="210"/>
        <v>0</v>
      </c>
      <c r="BV153" s="236">
        <f t="shared" si="210"/>
        <v>0</v>
      </c>
      <c r="BW153" s="236">
        <f t="shared" si="210"/>
        <v>0</v>
      </c>
      <c r="BX153" s="236">
        <f t="shared" si="210"/>
        <v>2360</v>
      </c>
      <c r="BY153" s="236">
        <f t="shared" si="210"/>
        <v>2360</v>
      </c>
      <c r="BZ153" s="236">
        <f t="shared" si="210"/>
        <v>12360</v>
      </c>
      <c r="CA153" s="236">
        <f t="shared" si="210"/>
        <v>12360</v>
      </c>
      <c r="CB153" s="236">
        <f t="shared" si="210"/>
        <v>0</v>
      </c>
      <c r="CC153" s="236">
        <f t="shared" si="210"/>
        <v>0</v>
      </c>
      <c r="CD153" s="236">
        <f t="shared" si="210"/>
        <v>5763</v>
      </c>
      <c r="CE153" s="236">
        <f t="shared" si="210"/>
        <v>0</v>
      </c>
      <c r="CF153" s="236">
        <f t="shared" si="210"/>
        <v>5763</v>
      </c>
      <c r="CG153" s="236">
        <f t="shared" si="210"/>
        <v>0</v>
      </c>
      <c r="CH153" s="236">
        <f t="shared" si="210"/>
        <v>0</v>
      </c>
      <c r="CI153" s="236">
        <f t="shared" si="210"/>
        <v>0</v>
      </c>
      <c r="CJ153" s="236">
        <f t="shared" si="210"/>
        <v>0</v>
      </c>
      <c r="CK153" s="236"/>
      <c r="CL153" s="114"/>
      <c r="CM153" s="114">
        <f>CM155</f>
        <v>0</v>
      </c>
      <c r="CP153" s="7">
        <f t="shared" si="167"/>
        <v>80000</v>
      </c>
      <c r="CS153" s="7">
        <v>0</v>
      </c>
      <c r="CX153" s="146">
        <f t="shared" si="190"/>
        <v>8123</v>
      </c>
      <c r="CY153" s="286"/>
      <c r="CZ153" s="7">
        <f t="shared" si="194"/>
        <v>0</v>
      </c>
      <c r="DA153" s="7">
        <f t="shared" si="168"/>
        <v>0</v>
      </c>
    </row>
    <row r="154" spans="1:105" ht="129.75" hidden="1" customHeight="1">
      <c r="A154" s="216"/>
      <c r="B154" s="217"/>
      <c r="C154" s="216"/>
      <c r="D154" s="216"/>
      <c r="E154" s="216"/>
      <c r="F154" s="216"/>
      <c r="G154" s="218"/>
      <c r="H154" s="218"/>
      <c r="I154" s="218"/>
      <c r="J154" s="218"/>
      <c r="K154" s="218"/>
      <c r="L154" s="218"/>
      <c r="M154" s="218"/>
      <c r="N154" s="218"/>
      <c r="O154" s="218"/>
      <c r="P154" s="218"/>
      <c r="Q154" s="218"/>
      <c r="R154" s="218"/>
      <c r="S154" s="218"/>
      <c r="T154" s="218"/>
      <c r="U154" s="272"/>
      <c r="V154" s="272"/>
      <c r="W154" s="218"/>
      <c r="X154" s="272"/>
      <c r="Y154" s="272"/>
      <c r="Z154" s="272"/>
      <c r="AA154" s="272"/>
      <c r="AB154" s="272"/>
      <c r="AC154" s="272"/>
      <c r="AD154" s="272"/>
      <c r="AE154" s="272"/>
      <c r="AF154" s="272"/>
      <c r="AG154" s="272"/>
      <c r="AH154" s="272"/>
      <c r="AI154" s="272"/>
      <c r="AJ154" s="272"/>
      <c r="AK154" s="272"/>
      <c r="AL154" s="272"/>
      <c r="AM154" s="272"/>
      <c r="AN154" s="272"/>
      <c r="AO154" s="100"/>
      <c r="AP154" s="100"/>
      <c r="AQ154" s="100"/>
      <c r="AR154" s="100"/>
      <c r="AS154" s="100"/>
      <c r="AT154" s="100"/>
      <c r="AU154" s="100"/>
      <c r="AV154" s="100"/>
      <c r="AW154" s="100"/>
      <c r="AX154" s="100"/>
      <c r="AY154" s="100"/>
      <c r="AZ154" s="100"/>
      <c r="BA154" s="100"/>
      <c r="BB154" s="100"/>
      <c r="BC154" s="100"/>
      <c r="BD154" s="100"/>
      <c r="BE154" s="100"/>
      <c r="BF154" s="100"/>
      <c r="BG154" s="100"/>
      <c r="BH154" s="100"/>
      <c r="BI154" s="100"/>
      <c r="BJ154" s="100"/>
      <c r="BK154" s="100"/>
      <c r="BL154" s="100"/>
      <c r="BM154" s="100"/>
      <c r="BN154" s="100"/>
      <c r="BO154" s="100"/>
      <c r="BP154" s="100"/>
      <c r="BQ154" s="100"/>
      <c r="BR154" s="100"/>
      <c r="BS154" s="100"/>
      <c r="BT154" s="100"/>
      <c r="BU154" s="100"/>
      <c r="BV154" s="100"/>
      <c r="BW154" s="100"/>
      <c r="BX154" s="100"/>
      <c r="BY154" s="100"/>
      <c r="BZ154" s="100"/>
      <c r="CA154" s="100"/>
      <c r="CB154" s="100"/>
      <c r="CC154" s="100"/>
      <c r="CD154" s="185"/>
      <c r="CE154" s="100"/>
      <c r="CF154" s="100"/>
      <c r="CG154" s="100"/>
      <c r="CH154" s="100"/>
      <c r="CI154" s="100"/>
      <c r="CJ154" s="100"/>
      <c r="CK154" s="100"/>
      <c r="CL154" s="192"/>
      <c r="CM154" s="216"/>
      <c r="CP154" s="7"/>
      <c r="CS154" s="7"/>
      <c r="CX154" s="146"/>
      <c r="CY154" s="286"/>
      <c r="CZ154" s="7"/>
      <c r="DA154" s="7"/>
    </row>
    <row r="155" spans="1:105" s="23" customFormat="1" ht="108" hidden="1" customHeight="1">
      <c r="A155" s="216"/>
      <c r="B155" s="217"/>
      <c r="C155" s="216"/>
      <c r="D155" s="216"/>
      <c r="E155" s="216"/>
      <c r="F155" s="216"/>
      <c r="G155" s="218"/>
      <c r="H155" s="218"/>
      <c r="I155" s="218"/>
      <c r="J155" s="218"/>
      <c r="K155" s="218"/>
      <c r="L155" s="218"/>
      <c r="M155" s="218"/>
      <c r="N155" s="218"/>
      <c r="O155" s="218"/>
      <c r="P155" s="218"/>
      <c r="Q155" s="218"/>
      <c r="R155" s="218"/>
      <c r="S155" s="218"/>
      <c r="T155" s="218"/>
      <c r="U155" s="218"/>
      <c r="V155" s="218"/>
      <c r="W155" s="218"/>
      <c r="X155" s="218"/>
      <c r="Y155" s="218"/>
      <c r="Z155" s="218"/>
      <c r="AA155" s="218"/>
      <c r="AB155" s="218"/>
      <c r="AC155" s="218"/>
      <c r="AD155" s="218"/>
      <c r="AE155" s="218"/>
      <c r="AF155" s="218"/>
      <c r="AG155" s="218"/>
      <c r="AH155" s="218"/>
      <c r="AI155" s="218"/>
      <c r="AJ155" s="218"/>
      <c r="AK155" s="218"/>
      <c r="AL155" s="218"/>
      <c r="AM155" s="218"/>
      <c r="AN155" s="218"/>
      <c r="AO155" s="100"/>
      <c r="AP155" s="100"/>
      <c r="AQ155" s="100"/>
      <c r="AR155" s="100"/>
      <c r="AS155" s="100"/>
      <c r="AT155" s="100"/>
      <c r="AU155" s="100"/>
      <c r="AV155" s="100"/>
      <c r="AW155" s="100"/>
      <c r="AX155" s="100"/>
      <c r="AY155" s="100"/>
      <c r="AZ155" s="100"/>
      <c r="BA155" s="100"/>
      <c r="BB155" s="100"/>
      <c r="BC155" s="100"/>
      <c r="BD155" s="100"/>
      <c r="BE155" s="100"/>
      <c r="BF155" s="100"/>
      <c r="BG155" s="100"/>
      <c r="BH155" s="100"/>
      <c r="BI155" s="100"/>
      <c r="BJ155" s="100"/>
      <c r="BK155" s="100"/>
      <c r="BL155" s="100"/>
      <c r="BM155" s="100"/>
      <c r="BN155" s="100"/>
      <c r="BO155" s="100"/>
      <c r="BP155" s="100"/>
      <c r="BQ155" s="100"/>
      <c r="BR155" s="100"/>
      <c r="BS155" s="100"/>
      <c r="BT155" s="100"/>
      <c r="BU155" s="100"/>
      <c r="BV155" s="100"/>
      <c r="BW155" s="100"/>
      <c r="BX155" s="100"/>
      <c r="BY155" s="100"/>
      <c r="BZ155" s="100"/>
      <c r="CA155" s="100"/>
      <c r="CB155" s="100"/>
      <c r="CC155" s="100"/>
      <c r="CD155" s="185"/>
      <c r="CE155" s="100"/>
      <c r="CF155" s="100"/>
      <c r="CG155" s="100"/>
      <c r="CH155" s="100"/>
      <c r="CI155" s="100"/>
      <c r="CJ155" s="100"/>
      <c r="CK155" s="100"/>
      <c r="CL155" s="216"/>
      <c r="CM155" s="216"/>
      <c r="CN155" s="18"/>
      <c r="CO155" s="18"/>
      <c r="CP155" s="7"/>
      <c r="CQ155" s="18"/>
      <c r="CR155" s="18"/>
      <c r="CS155" s="7"/>
      <c r="CX155" s="320"/>
      <c r="CY155" s="321"/>
      <c r="CZ155" s="24"/>
      <c r="DA155" s="24"/>
    </row>
    <row r="156" spans="1:105" s="23" customFormat="1" ht="69.75" hidden="1" customHeight="1">
      <c r="A156" s="216"/>
      <c r="B156" s="217"/>
      <c r="C156" s="216"/>
      <c r="D156" s="216"/>
      <c r="E156" s="216"/>
      <c r="F156" s="216"/>
      <c r="G156" s="218"/>
      <c r="H156" s="218"/>
      <c r="I156" s="218"/>
      <c r="J156" s="218"/>
      <c r="K156" s="218"/>
      <c r="L156" s="218"/>
      <c r="M156" s="218"/>
      <c r="N156" s="218"/>
      <c r="O156" s="218"/>
      <c r="P156" s="218"/>
      <c r="Q156" s="218"/>
      <c r="R156" s="218"/>
      <c r="S156" s="218"/>
      <c r="T156" s="218"/>
      <c r="U156" s="218"/>
      <c r="V156" s="218"/>
      <c r="W156" s="218"/>
      <c r="X156" s="218"/>
      <c r="Y156" s="218"/>
      <c r="Z156" s="218"/>
      <c r="AA156" s="218"/>
      <c r="AB156" s="218"/>
      <c r="AC156" s="218"/>
      <c r="AD156" s="218"/>
      <c r="AE156" s="218"/>
      <c r="AF156" s="218"/>
      <c r="AG156" s="218"/>
      <c r="AH156" s="218"/>
      <c r="AI156" s="218"/>
      <c r="AJ156" s="218"/>
      <c r="AK156" s="218"/>
      <c r="AL156" s="218"/>
      <c r="AM156" s="218"/>
      <c r="AN156" s="218"/>
      <c r="AO156" s="100"/>
      <c r="AP156" s="100"/>
      <c r="AQ156" s="100"/>
      <c r="AR156" s="100"/>
      <c r="AS156" s="100"/>
      <c r="AT156" s="100"/>
      <c r="AU156" s="100"/>
      <c r="AV156" s="100"/>
      <c r="AW156" s="100"/>
      <c r="AX156" s="100"/>
      <c r="AY156" s="100"/>
      <c r="AZ156" s="100"/>
      <c r="BA156" s="100"/>
      <c r="BB156" s="100"/>
      <c r="BC156" s="100"/>
      <c r="BD156" s="100"/>
      <c r="BE156" s="100"/>
      <c r="BF156" s="100"/>
      <c r="BG156" s="100"/>
      <c r="BH156" s="100"/>
      <c r="BI156" s="100"/>
      <c r="BJ156" s="100"/>
      <c r="BK156" s="100"/>
      <c r="BL156" s="100"/>
      <c r="BM156" s="100"/>
      <c r="BN156" s="100"/>
      <c r="BO156" s="100"/>
      <c r="BP156" s="100"/>
      <c r="BQ156" s="100"/>
      <c r="BR156" s="100"/>
      <c r="BS156" s="100"/>
      <c r="BT156" s="100"/>
      <c r="BU156" s="100"/>
      <c r="BV156" s="100"/>
      <c r="BW156" s="100"/>
      <c r="BX156" s="100"/>
      <c r="BY156" s="100"/>
      <c r="BZ156" s="100"/>
      <c r="CA156" s="100"/>
      <c r="CB156" s="100"/>
      <c r="CC156" s="100"/>
      <c r="CD156" s="185"/>
      <c r="CE156" s="100"/>
      <c r="CF156" s="100"/>
      <c r="CG156" s="100"/>
      <c r="CH156" s="100"/>
      <c r="CI156" s="100"/>
      <c r="CJ156" s="100"/>
      <c r="CK156" s="100"/>
      <c r="CL156" s="216"/>
      <c r="CM156" s="216"/>
      <c r="CN156" s="18"/>
      <c r="CO156" s="18"/>
      <c r="CP156" s="7"/>
      <c r="CQ156" s="18"/>
      <c r="CR156" s="18"/>
      <c r="CS156" s="7"/>
      <c r="CX156" s="320"/>
      <c r="CY156" s="321"/>
      <c r="CZ156" s="24"/>
      <c r="DA156" s="24"/>
    </row>
    <row r="157" spans="1:105" s="290" customFormat="1" ht="171.75" hidden="1" customHeight="1">
      <c r="A157" s="216"/>
      <c r="B157" s="217"/>
      <c r="C157" s="216"/>
      <c r="D157" s="216"/>
      <c r="E157" s="216"/>
      <c r="F157" s="216"/>
      <c r="G157" s="218"/>
      <c r="H157" s="236"/>
      <c r="I157" s="236"/>
      <c r="J157" s="236"/>
      <c r="K157" s="236"/>
      <c r="L157" s="236"/>
      <c r="M157" s="236"/>
      <c r="N157" s="236"/>
      <c r="O157" s="236"/>
      <c r="P157" s="236"/>
      <c r="Q157" s="236"/>
      <c r="R157" s="236"/>
      <c r="S157" s="236"/>
      <c r="T157" s="236"/>
      <c r="U157" s="236"/>
      <c r="V157" s="236"/>
      <c r="W157" s="218"/>
      <c r="X157" s="218"/>
      <c r="Y157" s="218"/>
      <c r="Z157" s="218"/>
      <c r="AA157" s="218"/>
      <c r="AB157" s="218"/>
      <c r="AC157" s="218"/>
      <c r="AD157" s="218"/>
      <c r="AE157" s="218"/>
      <c r="AF157" s="218"/>
      <c r="AG157" s="218"/>
      <c r="AH157" s="218"/>
      <c r="AI157" s="218"/>
      <c r="AJ157" s="218"/>
      <c r="AK157" s="218"/>
      <c r="AL157" s="218"/>
      <c r="AM157" s="218"/>
      <c r="AN157" s="218"/>
      <c r="AO157" s="100"/>
      <c r="AP157" s="100"/>
      <c r="AQ157" s="100"/>
      <c r="AR157" s="100"/>
      <c r="AS157" s="100"/>
      <c r="AT157" s="100"/>
      <c r="AU157" s="100"/>
      <c r="AV157" s="100"/>
      <c r="AW157" s="100"/>
      <c r="AX157" s="100"/>
      <c r="AY157" s="100"/>
      <c r="AZ157" s="100"/>
      <c r="BA157" s="100"/>
      <c r="BB157" s="100"/>
      <c r="BC157" s="100"/>
      <c r="BD157" s="100"/>
      <c r="BE157" s="100"/>
      <c r="BF157" s="100"/>
      <c r="BG157" s="100"/>
      <c r="BH157" s="100"/>
      <c r="BI157" s="100"/>
      <c r="BJ157" s="100"/>
      <c r="BK157" s="100"/>
      <c r="BL157" s="100"/>
      <c r="BM157" s="100"/>
      <c r="BN157" s="100"/>
      <c r="BO157" s="100"/>
      <c r="BP157" s="100"/>
      <c r="BQ157" s="100"/>
      <c r="BR157" s="100"/>
      <c r="BS157" s="100"/>
      <c r="BT157" s="100"/>
      <c r="BU157" s="100"/>
      <c r="BV157" s="100"/>
      <c r="BW157" s="100"/>
      <c r="BX157" s="100"/>
      <c r="BY157" s="100"/>
      <c r="BZ157" s="100"/>
      <c r="CA157" s="100"/>
      <c r="CB157" s="100"/>
      <c r="CC157" s="100"/>
      <c r="CD157" s="185"/>
      <c r="CE157" s="100"/>
      <c r="CF157" s="100"/>
      <c r="CG157" s="100"/>
      <c r="CH157" s="100"/>
      <c r="CI157" s="100"/>
      <c r="CJ157" s="100"/>
      <c r="CK157" s="100"/>
      <c r="CL157" s="191"/>
      <c r="CM157" s="100"/>
      <c r="CN157" s="100"/>
      <c r="CO157" s="100"/>
      <c r="CP157" s="100"/>
      <c r="CQ157" s="218"/>
      <c r="CS157" s="7"/>
      <c r="CY157" s="293"/>
      <c r="CZ157" s="7"/>
      <c r="DA157" s="7"/>
    </row>
    <row r="158" spans="1:105" s="290" customFormat="1" ht="206.25">
      <c r="A158" s="216">
        <v>1</v>
      </c>
      <c r="B158" s="217" t="s">
        <v>672</v>
      </c>
      <c r="C158" s="216" t="s">
        <v>59</v>
      </c>
      <c r="D158" s="216" t="s">
        <v>673</v>
      </c>
      <c r="E158" s="216" t="s">
        <v>328</v>
      </c>
      <c r="F158" s="216" t="s">
        <v>674</v>
      </c>
      <c r="G158" s="218">
        <v>98123</v>
      </c>
      <c r="H158" s="218">
        <f>G158-80000</f>
        <v>18123</v>
      </c>
      <c r="I158" s="218">
        <v>80000</v>
      </c>
      <c r="J158" s="218"/>
      <c r="K158" s="218"/>
      <c r="L158" s="218"/>
      <c r="M158" s="218">
        <f>N158+80000</f>
        <v>98123</v>
      </c>
      <c r="N158" s="218">
        <f>H158</f>
        <v>18123</v>
      </c>
      <c r="O158" s="218"/>
      <c r="P158" s="218"/>
      <c r="Q158" s="218">
        <v>80000</v>
      </c>
      <c r="R158" s="218"/>
      <c r="S158" s="218"/>
      <c r="T158" s="218"/>
      <c r="U158" s="218"/>
      <c r="V158" s="218"/>
      <c r="W158" s="218"/>
      <c r="X158" s="218"/>
      <c r="Y158" s="218">
        <v>98123</v>
      </c>
      <c r="Z158" s="218">
        <v>18123</v>
      </c>
      <c r="AA158" s="218"/>
      <c r="AB158" s="218"/>
      <c r="AC158" s="218">
        <v>80000</v>
      </c>
      <c r="AD158" s="218"/>
      <c r="AE158" s="218"/>
      <c r="AF158" s="218"/>
      <c r="AG158" s="218"/>
      <c r="AH158" s="218"/>
      <c r="AI158" s="218"/>
      <c r="AJ158" s="218"/>
      <c r="AK158" s="218"/>
      <c r="AL158" s="218"/>
      <c r="AM158" s="218"/>
      <c r="AN158" s="218"/>
      <c r="AO158" s="100">
        <f>Y158-$AK158+$AL158</f>
        <v>98123</v>
      </c>
      <c r="AP158" s="100">
        <f>Z158-$AK158+$AL158</f>
        <v>18123</v>
      </c>
      <c r="AQ158" s="100"/>
      <c r="AR158" s="100">
        <f t="shared" ref="AR158" si="211">AB158</f>
        <v>0</v>
      </c>
      <c r="AS158" s="100">
        <v>98123</v>
      </c>
      <c r="AT158" s="100">
        <v>18123</v>
      </c>
      <c r="AU158" s="100"/>
      <c r="AV158" s="100">
        <v>0</v>
      </c>
      <c r="AW158" s="100">
        <v>80000</v>
      </c>
      <c r="AX158" s="100">
        <v>0</v>
      </c>
      <c r="AY158" s="100">
        <v>0</v>
      </c>
      <c r="AZ158" s="100">
        <v>0</v>
      </c>
      <c r="BA158" s="100">
        <f>BB158</f>
        <v>10000</v>
      </c>
      <c r="BB158" s="100">
        <v>10000</v>
      </c>
      <c r="BC158" s="100"/>
      <c r="BD158" s="100"/>
      <c r="BE158" s="100">
        <f t="shared" ref="BE158:BH158" si="212">AW158+BA158</f>
        <v>90000</v>
      </c>
      <c r="BF158" s="100">
        <f>AX158+BB158</f>
        <v>10000</v>
      </c>
      <c r="BG158" s="100">
        <f t="shared" si="212"/>
        <v>0</v>
      </c>
      <c r="BH158" s="100">
        <f t="shared" si="212"/>
        <v>0</v>
      </c>
      <c r="BI158" s="100">
        <v>0</v>
      </c>
      <c r="BJ158" s="100"/>
      <c r="BK158" s="100">
        <v>0</v>
      </c>
      <c r="BL158" s="100"/>
      <c r="BM158" s="100"/>
      <c r="BN158" s="100"/>
      <c r="BO158" s="100"/>
      <c r="BP158" s="100">
        <f>2360</f>
        <v>2360</v>
      </c>
      <c r="BQ158" s="100">
        <f t="shared" ref="BQ158" si="213">BJ158-BO158+BP158</f>
        <v>2360</v>
      </c>
      <c r="BR158" s="100">
        <f t="shared" ref="BR158" si="214">BK158-BO158+BP158</f>
        <v>2360</v>
      </c>
      <c r="BS158" s="100"/>
      <c r="BT158" s="100"/>
      <c r="BU158" s="100"/>
      <c r="BV158" s="100"/>
      <c r="BW158" s="100"/>
      <c r="BX158" s="100">
        <f t="shared" ref="BX158:BY158" si="215">BQ158</f>
        <v>2360</v>
      </c>
      <c r="BY158" s="100">
        <f t="shared" si="215"/>
        <v>2360</v>
      </c>
      <c r="BZ158" s="100">
        <f t="shared" ref="BZ158" si="216">CA158</f>
        <v>12360</v>
      </c>
      <c r="CA158" s="100">
        <f t="shared" ref="CA158:CC158" si="217">BF158+BR158</f>
        <v>12360</v>
      </c>
      <c r="CB158" s="100">
        <f t="shared" si="217"/>
        <v>0</v>
      </c>
      <c r="CC158" s="100">
        <f t="shared" si="217"/>
        <v>0</v>
      </c>
      <c r="CD158" s="185">
        <f>AT158-BZ158</f>
        <v>5763</v>
      </c>
      <c r="CE158" s="100"/>
      <c r="CF158" s="100">
        <f>AT158-CA158</f>
        <v>5763</v>
      </c>
      <c r="CG158" s="100"/>
      <c r="CH158" s="100"/>
      <c r="CI158" s="100"/>
      <c r="CJ158" s="100"/>
      <c r="CK158" s="100" t="s">
        <v>743</v>
      </c>
      <c r="CL158" s="191" t="s">
        <v>227</v>
      </c>
      <c r="CM158" s="100">
        <f>AO158-AS158-BP158</f>
        <v>-2360</v>
      </c>
      <c r="CN158" s="100">
        <f>AP158-AT158-BQ158</f>
        <v>-2360</v>
      </c>
      <c r="CO158" s="100">
        <f>AQ158-AU158-BR158</f>
        <v>-2360</v>
      </c>
      <c r="CP158" s="100">
        <f>AR158-AV158-BS158</f>
        <v>0</v>
      </c>
      <c r="CQ158" s="218"/>
      <c r="CS158" s="7"/>
      <c r="CY158" s="293"/>
      <c r="CZ158" s="7"/>
      <c r="DA158" s="7"/>
    </row>
    <row r="159" spans="1:105" s="290" customFormat="1" ht="95.1" hidden="1" customHeight="1">
      <c r="A159" s="216"/>
      <c r="B159" s="217"/>
      <c r="C159" s="216"/>
      <c r="D159" s="216"/>
      <c r="E159" s="216"/>
      <c r="F159" s="216"/>
      <c r="G159" s="218"/>
      <c r="H159" s="218"/>
      <c r="I159" s="218"/>
      <c r="J159" s="218"/>
      <c r="K159" s="218"/>
      <c r="L159" s="218"/>
      <c r="M159" s="218"/>
      <c r="N159" s="218"/>
      <c r="O159" s="218"/>
      <c r="P159" s="218"/>
      <c r="Q159" s="218"/>
      <c r="R159" s="218"/>
      <c r="S159" s="218"/>
      <c r="T159" s="218"/>
      <c r="U159" s="218"/>
      <c r="V159" s="218"/>
      <c r="W159" s="218"/>
      <c r="X159" s="218"/>
      <c r="Y159" s="218"/>
      <c r="Z159" s="218"/>
      <c r="AA159" s="218"/>
      <c r="AB159" s="218"/>
      <c r="AC159" s="218"/>
      <c r="AD159" s="218"/>
      <c r="AE159" s="218"/>
      <c r="AF159" s="218"/>
      <c r="AG159" s="218"/>
      <c r="AH159" s="218"/>
      <c r="AI159" s="218"/>
      <c r="AJ159" s="218"/>
      <c r="AK159" s="218"/>
      <c r="AL159" s="218"/>
      <c r="AM159" s="218"/>
      <c r="AN159" s="218"/>
      <c r="AO159" s="100"/>
      <c r="AP159" s="100"/>
      <c r="AQ159" s="100"/>
      <c r="AR159" s="100"/>
      <c r="AS159" s="100"/>
      <c r="AT159" s="100"/>
      <c r="AU159" s="100"/>
      <c r="AV159" s="100"/>
      <c r="AW159" s="100"/>
      <c r="AX159" s="100"/>
      <c r="AY159" s="100"/>
      <c r="AZ159" s="100"/>
      <c r="BA159" s="100"/>
      <c r="BB159" s="100"/>
      <c r="BC159" s="100"/>
      <c r="BD159" s="100"/>
      <c r="BE159" s="100"/>
      <c r="BF159" s="100"/>
      <c r="BG159" s="100"/>
      <c r="BH159" s="100"/>
      <c r="BI159" s="100"/>
      <c r="BJ159" s="100"/>
      <c r="BK159" s="100"/>
      <c r="BL159" s="100"/>
      <c r="BM159" s="100"/>
      <c r="BN159" s="100"/>
      <c r="BO159" s="100"/>
      <c r="BP159" s="100"/>
      <c r="BQ159" s="100"/>
      <c r="BR159" s="100"/>
      <c r="BS159" s="100"/>
      <c r="BT159" s="100"/>
      <c r="BU159" s="100"/>
      <c r="BV159" s="100"/>
      <c r="BW159" s="100"/>
      <c r="BX159" s="100"/>
      <c r="BY159" s="100"/>
      <c r="BZ159" s="100"/>
      <c r="CA159" s="100"/>
      <c r="CB159" s="100"/>
      <c r="CC159" s="100"/>
      <c r="CD159" s="185"/>
      <c r="CE159" s="100"/>
      <c r="CF159" s="100"/>
      <c r="CG159" s="100"/>
      <c r="CH159" s="100"/>
      <c r="CI159" s="100"/>
      <c r="CJ159" s="100"/>
      <c r="CK159" s="100"/>
      <c r="CL159" s="191"/>
      <c r="CM159" s="100"/>
      <c r="CN159" s="4"/>
      <c r="CO159" s="4"/>
      <c r="CP159" s="4"/>
      <c r="CQ159" s="300"/>
      <c r="CS159" s="7"/>
      <c r="CY159" s="293"/>
      <c r="CZ159" s="7"/>
      <c r="DA159" s="7"/>
    </row>
    <row r="160" spans="1:105" s="20" customFormat="1" ht="41.25" hidden="1" customHeight="1">
      <c r="A160" s="114" t="s">
        <v>45</v>
      </c>
      <c r="B160" s="214" t="s">
        <v>46</v>
      </c>
      <c r="C160" s="114"/>
      <c r="D160" s="114">
        <f>A162</f>
        <v>0</v>
      </c>
      <c r="E160" s="114"/>
      <c r="F160" s="114"/>
      <c r="G160" s="99">
        <f>G162</f>
        <v>0</v>
      </c>
      <c r="H160" s="99">
        <f t="shared" ref="H160:BS160" si="218">H162</f>
        <v>0</v>
      </c>
      <c r="I160" s="99">
        <f t="shared" si="218"/>
        <v>0</v>
      </c>
      <c r="J160" s="99">
        <f t="shared" si="218"/>
        <v>0</v>
      </c>
      <c r="K160" s="99">
        <f t="shared" si="218"/>
        <v>0</v>
      </c>
      <c r="L160" s="99">
        <f t="shared" si="218"/>
        <v>0</v>
      </c>
      <c r="M160" s="99">
        <f t="shared" si="218"/>
        <v>0</v>
      </c>
      <c r="N160" s="99">
        <f t="shared" si="218"/>
        <v>0</v>
      </c>
      <c r="O160" s="99">
        <f t="shared" si="218"/>
        <v>0</v>
      </c>
      <c r="P160" s="99">
        <f t="shared" si="218"/>
        <v>0</v>
      </c>
      <c r="Q160" s="99">
        <f t="shared" si="218"/>
        <v>0</v>
      </c>
      <c r="R160" s="99">
        <f t="shared" si="218"/>
        <v>0</v>
      </c>
      <c r="S160" s="99">
        <f t="shared" si="218"/>
        <v>0</v>
      </c>
      <c r="T160" s="99">
        <f t="shared" si="218"/>
        <v>0</v>
      </c>
      <c r="U160" s="99">
        <f t="shared" si="218"/>
        <v>0</v>
      </c>
      <c r="V160" s="99">
        <f t="shared" si="218"/>
        <v>0</v>
      </c>
      <c r="W160" s="99">
        <f t="shared" si="218"/>
        <v>0</v>
      </c>
      <c r="X160" s="99">
        <f t="shared" si="218"/>
        <v>0</v>
      </c>
      <c r="Y160" s="99">
        <f t="shared" si="218"/>
        <v>0</v>
      </c>
      <c r="Z160" s="99">
        <f t="shared" si="218"/>
        <v>0</v>
      </c>
      <c r="AA160" s="99">
        <f t="shared" si="218"/>
        <v>0</v>
      </c>
      <c r="AB160" s="99">
        <f t="shared" si="218"/>
        <v>0</v>
      </c>
      <c r="AC160" s="99">
        <f t="shared" si="218"/>
        <v>0</v>
      </c>
      <c r="AD160" s="99">
        <f t="shared" si="218"/>
        <v>0</v>
      </c>
      <c r="AE160" s="99">
        <f t="shared" si="218"/>
        <v>0</v>
      </c>
      <c r="AF160" s="99">
        <f t="shared" si="218"/>
        <v>0</v>
      </c>
      <c r="AG160" s="99">
        <f t="shared" si="218"/>
        <v>0</v>
      </c>
      <c r="AH160" s="99">
        <f t="shared" si="218"/>
        <v>0</v>
      </c>
      <c r="AI160" s="99">
        <f t="shared" si="218"/>
        <v>0</v>
      </c>
      <c r="AJ160" s="99">
        <f t="shared" si="218"/>
        <v>0</v>
      </c>
      <c r="AK160" s="99">
        <f t="shared" si="218"/>
        <v>0</v>
      </c>
      <c r="AL160" s="99">
        <f t="shared" si="218"/>
        <v>0</v>
      </c>
      <c r="AM160" s="99">
        <f t="shared" si="218"/>
        <v>0</v>
      </c>
      <c r="AN160" s="99">
        <f t="shared" si="218"/>
        <v>0</v>
      </c>
      <c r="AO160" s="99">
        <f t="shared" si="218"/>
        <v>0</v>
      </c>
      <c r="AP160" s="99">
        <f t="shared" si="218"/>
        <v>0</v>
      </c>
      <c r="AQ160" s="99">
        <f t="shared" si="218"/>
        <v>0</v>
      </c>
      <c r="AR160" s="99">
        <f t="shared" si="218"/>
        <v>0</v>
      </c>
      <c r="AS160" s="99">
        <f t="shared" si="218"/>
        <v>0</v>
      </c>
      <c r="AT160" s="99">
        <f t="shared" si="218"/>
        <v>0</v>
      </c>
      <c r="AU160" s="99">
        <f t="shared" si="218"/>
        <v>0</v>
      </c>
      <c r="AV160" s="99">
        <f t="shared" si="218"/>
        <v>0</v>
      </c>
      <c r="AW160" s="99">
        <f t="shared" si="218"/>
        <v>0</v>
      </c>
      <c r="AX160" s="99">
        <f t="shared" si="218"/>
        <v>0</v>
      </c>
      <c r="AY160" s="99">
        <f t="shared" si="218"/>
        <v>0</v>
      </c>
      <c r="AZ160" s="99">
        <f t="shared" si="218"/>
        <v>0</v>
      </c>
      <c r="BA160" s="99">
        <f t="shared" si="218"/>
        <v>0</v>
      </c>
      <c r="BB160" s="99">
        <f t="shared" si="218"/>
        <v>0</v>
      </c>
      <c r="BC160" s="99">
        <f t="shared" si="218"/>
        <v>0</v>
      </c>
      <c r="BD160" s="99">
        <f t="shared" si="218"/>
        <v>0</v>
      </c>
      <c r="BE160" s="99">
        <f t="shared" si="218"/>
        <v>0</v>
      </c>
      <c r="BF160" s="99">
        <f t="shared" si="218"/>
        <v>0</v>
      </c>
      <c r="BG160" s="99">
        <f t="shared" si="218"/>
        <v>0</v>
      </c>
      <c r="BH160" s="99">
        <f t="shared" si="218"/>
        <v>0</v>
      </c>
      <c r="BI160" s="99">
        <f t="shared" si="218"/>
        <v>0</v>
      </c>
      <c r="BJ160" s="99">
        <f t="shared" si="218"/>
        <v>0</v>
      </c>
      <c r="BK160" s="99">
        <f t="shared" si="218"/>
        <v>0</v>
      </c>
      <c r="BL160" s="99">
        <f t="shared" si="218"/>
        <v>0</v>
      </c>
      <c r="BM160" s="99">
        <f t="shared" si="218"/>
        <v>0</v>
      </c>
      <c r="BN160" s="99">
        <f t="shared" si="218"/>
        <v>0</v>
      </c>
      <c r="BO160" s="99">
        <f t="shared" si="218"/>
        <v>0</v>
      </c>
      <c r="BP160" s="99">
        <f t="shared" si="218"/>
        <v>0</v>
      </c>
      <c r="BQ160" s="99">
        <f t="shared" si="218"/>
        <v>0</v>
      </c>
      <c r="BR160" s="99">
        <f t="shared" si="218"/>
        <v>0</v>
      </c>
      <c r="BS160" s="99">
        <f t="shared" si="218"/>
        <v>0</v>
      </c>
      <c r="BT160" s="99">
        <f t="shared" ref="BT160:CJ160" si="219">BT162</f>
        <v>0</v>
      </c>
      <c r="BU160" s="99">
        <f t="shared" si="219"/>
        <v>0</v>
      </c>
      <c r="BV160" s="99">
        <f t="shared" si="219"/>
        <v>0</v>
      </c>
      <c r="BW160" s="99">
        <f t="shared" si="219"/>
        <v>0</v>
      </c>
      <c r="BX160" s="99">
        <f t="shared" si="219"/>
        <v>0</v>
      </c>
      <c r="BY160" s="99">
        <f t="shared" si="219"/>
        <v>0</v>
      </c>
      <c r="BZ160" s="99">
        <f t="shared" si="219"/>
        <v>0</v>
      </c>
      <c r="CA160" s="99">
        <f t="shared" si="219"/>
        <v>0</v>
      </c>
      <c r="CB160" s="99">
        <f t="shared" si="219"/>
        <v>0</v>
      </c>
      <c r="CC160" s="99">
        <f t="shared" si="219"/>
        <v>0</v>
      </c>
      <c r="CD160" s="185">
        <f t="shared" ref="CD160:CD206" si="220">AT160-BZ160</f>
        <v>0</v>
      </c>
      <c r="CE160" s="99">
        <f t="shared" si="219"/>
        <v>0</v>
      </c>
      <c r="CF160" s="99">
        <f t="shared" si="219"/>
        <v>0</v>
      </c>
      <c r="CG160" s="99">
        <f t="shared" si="219"/>
        <v>0</v>
      </c>
      <c r="CH160" s="99">
        <f t="shared" si="219"/>
        <v>0</v>
      </c>
      <c r="CI160" s="99">
        <f t="shared" si="219"/>
        <v>0</v>
      </c>
      <c r="CJ160" s="99">
        <f t="shared" si="219"/>
        <v>0</v>
      </c>
      <c r="CK160" s="99"/>
      <c r="CL160" s="114"/>
      <c r="CM160" s="114"/>
      <c r="CP160" s="7"/>
      <c r="CS160" s="7"/>
      <c r="CX160" s="146">
        <f t="shared" si="190"/>
        <v>0</v>
      </c>
      <c r="CY160" s="286"/>
      <c r="CZ160" s="7"/>
      <c r="DA160" s="7"/>
    </row>
    <row r="161" spans="1:123" s="20" customFormat="1" ht="44.65" hidden="1" customHeight="1">
      <c r="A161" s="215"/>
      <c r="B161" s="214"/>
      <c r="C161" s="252"/>
      <c r="D161" s="114"/>
      <c r="E161" s="114"/>
      <c r="F161" s="114"/>
      <c r="G161" s="99"/>
      <c r="H161" s="99"/>
      <c r="I161" s="99"/>
      <c r="J161" s="99"/>
      <c r="K161" s="99"/>
      <c r="L161" s="99"/>
      <c r="M161" s="99"/>
      <c r="N161" s="99"/>
      <c r="O161" s="99"/>
      <c r="P161" s="99"/>
      <c r="Q161" s="99"/>
      <c r="R161" s="99"/>
      <c r="S161" s="99"/>
      <c r="T161" s="99"/>
      <c r="U161" s="99"/>
      <c r="V161" s="99"/>
      <c r="W161" s="99"/>
      <c r="X161" s="99"/>
      <c r="Y161" s="99"/>
      <c r="Z161" s="99"/>
      <c r="AA161" s="99"/>
      <c r="AB161" s="99"/>
      <c r="AC161" s="99"/>
      <c r="AD161" s="99"/>
      <c r="AE161" s="99"/>
      <c r="AF161" s="99"/>
      <c r="AG161" s="99"/>
      <c r="AH161" s="99"/>
      <c r="AI161" s="99"/>
      <c r="AJ161" s="99"/>
      <c r="AK161" s="99"/>
      <c r="AL161" s="99"/>
      <c r="AM161" s="99"/>
      <c r="AN161" s="99"/>
      <c r="AO161" s="99"/>
      <c r="AP161" s="99"/>
      <c r="AQ161" s="99"/>
      <c r="AR161" s="99"/>
      <c r="AS161" s="100">
        <f t="shared" si="170"/>
        <v>0</v>
      </c>
      <c r="AT161" s="100">
        <f t="shared" si="170"/>
        <v>0</v>
      </c>
      <c r="AU161" s="100">
        <f t="shared" si="170"/>
        <v>0</v>
      </c>
      <c r="AV161" s="100">
        <f t="shared" si="170"/>
        <v>0</v>
      </c>
      <c r="AW161" s="99"/>
      <c r="AX161" s="99"/>
      <c r="AY161" s="99"/>
      <c r="AZ161" s="99"/>
      <c r="BA161" s="99"/>
      <c r="BB161" s="99"/>
      <c r="BC161" s="99"/>
      <c r="BD161" s="99"/>
      <c r="BE161" s="99"/>
      <c r="BF161" s="99"/>
      <c r="BG161" s="99"/>
      <c r="BH161" s="99"/>
      <c r="BI161" s="99"/>
      <c r="BJ161" s="99"/>
      <c r="BK161" s="99"/>
      <c r="BL161" s="99"/>
      <c r="BM161" s="99"/>
      <c r="BN161" s="99"/>
      <c r="BO161" s="99"/>
      <c r="BP161" s="99"/>
      <c r="BQ161" s="99"/>
      <c r="BR161" s="99"/>
      <c r="BS161" s="99"/>
      <c r="BT161" s="99"/>
      <c r="BU161" s="99"/>
      <c r="BV161" s="99"/>
      <c r="BW161" s="99"/>
      <c r="BX161" s="99"/>
      <c r="BY161" s="99"/>
      <c r="BZ161" s="99"/>
      <c r="CA161" s="99"/>
      <c r="CB161" s="99"/>
      <c r="CC161" s="99"/>
      <c r="CD161" s="185">
        <f t="shared" si="220"/>
        <v>0</v>
      </c>
      <c r="CE161" s="99"/>
      <c r="CF161" s="100">
        <f t="shared" si="176"/>
        <v>0</v>
      </c>
      <c r="CG161" s="99"/>
      <c r="CH161" s="99"/>
      <c r="CI161" s="99"/>
      <c r="CJ161" s="99"/>
      <c r="CK161" s="99"/>
      <c r="CL161" s="114"/>
      <c r="CM161" s="114"/>
      <c r="CP161" s="7"/>
      <c r="CS161" s="7"/>
      <c r="CX161" s="146">
        <f t="shared" si="190"/>
        <v>0</v>
      </c>
      <c r="CY161" s="286"/>
      <c r="CZ161" s="7"/>
      <c r="DA161" s="7"/>
    </row>
    <row r="162" spans="1:123" s="310" customFormat="1" ht="120.4" hidden="1" customHeight="1">
      <c r="A162" s="216"/>
      <c r="B162" s="326"/>
      <c r="C162" s="216"/>
      <c r="D162" s="216"/>
      <c r="E162" s="216"/>
      <c r="F162" s="195"/>
      <c r="G162" s="219"/>
      <c r="H162" s="219"/>
      <c r="I162" s="216"/>
      <c r="J162" s="216"/>
      <c r="K162" s="216"/>
      <c r="L162" s="216"/>
      <c r="M162" s="220"/>
      <c r="N162" s="220"/>
      <c r="O162" s="216"/>
      <c r="P162" s="216"/>
      <c r="Q162" s="216"/>
      <c r="R162" s="216"/>
      <c r="S162" s="216"/>
      <c r="T162" s="216"/>
      <c r="U162" s="216"/>
      <c r="V162" s="216"/>
      <c r="W162" s="216"/>
      <c r="X162" s="216"/>
      <c r="Y162" s="219"/>
      <c r="Z162" s="219"/>
      <c r="AA162" s="216"/>
      <c r="AB162" s="216"/>
      <c r="AC162" s="216"/>
      <c r="AD162" s="216"/>
      <c r="AE162" s="216"/>
      <c r="AF162" s="216"/>
      <c r="AG162" s="216"/>
      <c r="AH162" s="216"/>
      <c r="AI162" s="216"/>
      <c r="AJ162" s="216"/>
      <c r="AK162" s="216"/>
      <c r="AL162" s="216"/>
      <c r="AM162" s="216"/>
      <c r="AN162" s="216"/>
      <c r="AO162" s="100"/>
      <c r="AP162" s="100"/>
      <c r="AQ162" s="100"/>
      <c r="AR162" s="100"/>
      <c r="AS162" s="100"/>
      <c r="AT162" s="100"/>
      <c r="AU162" s="100"/>
      <c r="AV162" s="100"/>
      <c r="AW162" s="100"/>
      <c r="AX162" s="100"/>
      <c r="AY162" s="100"/>
      <c r="AZ162" s="100"/>
      <c r="BA162" s="100"/>
      <c r="BB162" s="100"/>
      <c r="BC162" s="100"/>
      <c r="BD162" s="100"/>
      <c r="BE162" s="100"/>
      <c r="BF162" s="100"/>
      <c r="BG162" s="100"/>
      <c r="BH162" s="100"/>
      <c r="BI162" s="100"/>
      <c r="BJ162" s="100"/>
      <c r="BK162" s="100"/>
      <c r="BL162" s="100"/>
      <c r="BM162" s="100"/>
      <c r="BN162" s="100"/>
      <c r="BO162" s="100"/>
      <c r="BP162" s="100"/>
      <c r="BQ162" s="100"/>
      <c r="BR162" s="100"/>
      <c r="BS162" s="100"/>
      <c r="BT162" s="100"/>
      <c r="BU162" s="100"/>
      <c r="BV162" s="100"/>
      <c r="BW162" s="100"/>
      <c r="BX162" s="100"/>
      <c r="BY162" s="100"/>
      <c r="BZ162" s="100"/>
      <c r="CA162" s="100"/>
      <c r="CB162" s="100"/>
      <c r="CC162" s="100"/>
      <c r="CD162" s="185"/>
      <c r="CE162" s="100"/>
      <c r="CF162" s="100"/>
      <c r="CG162" s="100"/>
      <c r="CH162" s="100"/>
      <c r="CI162" s="100"/>
      <c r="CJ162" s="100"/>
      <c r="CK162" s="100"/>
      <c r="CL162" s="327"/>
      <c r="CM162" s="216"/>
      <c r="CN162" s="18"/>
      <c r="CO162" s="20"/>
      <c r="CP162" s="7"/>
      <c r="CQ162" s="20"/>
      <c r="CR162" s="20"/>
      <c r="CS162" s="7"/>
      <c r="CX162" s="320"/>
      <c r="CY162" s="321"/>
      <c r="CZ162" s="24"/>
      <c r="DA162" s="24"/>
    </row>
    <row r="163" spans="1:123" s="20" customFormat="1" ht="41.25" hidden="1" customHeight="1">
      <c r="A163" s="215" t="s">
        <v>60</v>
      </c>
      <c r="B163" s="214" t="s">
        <v>702</v>
      </c>
      <c r="C163" s="114"/>
      <c r="D163" s="114">
        <f>A165</f>
        <v>0</v>
      </c>
      <c r="E163" s="114"/>
      <c r="F163" s="114"/>
      <c r="G163" s="99">
        <f>SUM(G164:G165)</f>
        <v>0</v>
      </c>
      <c r="H163" s="99">
        <f t="shared" ref="H163:BS163" si="221">SUM(H164:H165)</f>
        <v>0</v>
      </c>
      <c r="I163" s="99">
        <f t="shared" si="221"/>
        <v>0</v>
      </c>
      <c r="J163" s="99">
        <f t="shared" si="221"/>
        <v>0</v>
      </c>
      <c r="K163" s="99">
        <f t="shared" si="221"/>
        <v>0</v>
      </c>
      <c r="L163" s="99">
        <f t="shared" si="221"/>
        <v>0</v>
      </c>
      <c r="M163" s="99">
        <f t="shared" si="221"/>
        <v>0</v>
      </c>
      <c r="N163" s="99">
        <f t="shared" si="221"/>
        <v>0</v>
      </c>
      <c r="O163" s="99">
        <f t="shared" si="221"/>
        <v>0</v>
      </c>
      <c r="P163" s="99">
        <f t="shared" si="221"/>
        <v>0</v>
      </c>
      <c r="Q163" s="99">
        <f t="shared" si="221"/>
        <v>0</v>
      </c>
      <c r="R163" s="99">
        <f t="shared" si="221"/>
        <v>0</v>
      </c>
      <c r="S163" s="99">
        <f t="shared" si="221"/>
        <v>0</v>
      </c>
      <c r="T163" s="99">
        <f t="shared" si="221"/>
        <v>0</v>
      </c>
      <c r="U163" s="99">
        <f t="shared" si="221"/>
        <v>0</v>
      </c>
      <c r="V163" s="99">
        <f t="shared" si="221"/>
        <v>0</v>
      </c>
      <c r="W163" s="99">
        <f t="shared" si="221"/>
        <v>0</v>
      </c>
      <c r="X163" s="99">
        <f t="shared" si="221"/>
        <v>0</v>
      </c>
      <c r="Y163" s="99">
        <f t="shared" si="221"/>
        <v>0</v>
      </c>
      <c r="Z163" s="99">
        <f t="shared" si="221"/>
        <v>0</v>
      </c>
      <c r="AA163" s="99">
        <f t="shared" si="221"/>
        <v>0</v>
      </c>
      <c r="AB163" s="99">
        <f t="shared" si="221"/>
        <v>0</v>
      </c>
      <c r="AC163" s="99">
        <f t="shared" si="221"/>
        <v>0</v>
      </c>
      <c r="AD163" s="99">
        <f t="shared" si="221"/>
        <v>0</v>
      </c>
      <c r="AE163" s="99">
        <f t="shared" si="221"/>
        <v>0</v>
      </c>
      <c r="AF163" s="99">
        <f t="shared" si="221"/>
        <v>0</v>
      </c>
      <c r="AG163" s="99">
        <f t="shared" si="221"/>
        <v>0</v>
      </c>
      <c r="AH163" s="99">
        <f t="shared" si="221"/>
        <v>0</v>
      </c>
      <c r="AI163" s="99">
        <f t="shared" si="221"/>
        <v>0</v>
      </c>
      <c r="AJ163" s="99">
        <f t="shared" si="221"/>
        <v>0</v>
      </c>
      <c r="AK163" s="99">
        <f t="shared" si="221"/>
        <v>0</v>
      </c>
      <c r="AL163" s="99">
        <f t="shared" si="221"/>
        <v>0</v>
      </c>
      <c r="AM163" s="99">
        <f t="shared" si="221"/>
        <v>0</v>
      </c>
      <c r="AN163" s="99">
        <f t="shared" si="221"/>
        <v>0</v>
      </c>
      <c r="AO163" s="99">
        <f t="shared" si="221"/>
        <v>0</v>
      </c>
      <c r="AP163" s="99">
        <f t="shared" si="221"/>
        <v>0</v>
      </c>
      <c r="AQ163" s="99">
        <f t="shared" si="221"/>
        <v>0</v>
      </c>
      <c r="AR163" s="99">
        <f t="shared" si="221"/>
        <v>0</v>
      </c>
      <c r="AS163" s="99">
        <f t="shared" si="221"/>
        <v>0</v>
      </c>
      <c r="AT163" s="99">
        <f t="shared" si="221"/>
        <v>0</v>
      </c>
      <c r="AU163" s="99">
        <f t="shared" si="221"/>
        <v>0</v>
      </c>
      <c r="AV163" s="99">
        <f t="shared" si="221"/>
        <v>0</v>
      </c>
      <c r="AW163" s="99">
        <f t="shared" si="221"/>
        <v>0</v>
      </c>
      <c r="AX163" s="99">
        <f t="shared" si="221"/>
        <v>0</v>
      </c>
      <c r="AY163" s="99">
        <f t="shared" si="221"/>
        <v>0</v>
      </c>
      <c r="AZ163" s="99">
        <f t="shared" si="221"/>
        <v>0</v>
      </c>
      <c r="BA163" s="99">
        <f t="shared" si="221"/>
        <v>0</v>
      </c>
      <c r="BB163" s="99">
        <f t="shared" si="221"/>
        <v>0</v>
      </c>
      <c r="BC163" s="99">
        <f t="shared" si="221"/>
        <v>0</v>
      </c>
      <c r="BD163" s="99">
        <f t="shared" si="221"/>
        <v>0</v>
      </c>
      <c r="BE163" s="99">
        <f t="shared" si="221"/>
        <v>0</v>
      </c>
      <c r="BF163" s="99">
        <f t="shared" si="221"/>
        <v>0</v>
      </c>
      <c r="BG163" s="99">
        <f t="shared" si="221"/>
        <v>0</v>
      </c>
      <c r="BH163" s="99">
        <f t="shared" si="221"/>
        <v>0</v>
      </c>
      <c r="BI163" s="99">
        <f t="shared" si="221"/>
        <v>0</v>
      </c>
      <c r="BJ163" s="99">
        <f t="shared" si="221"/>
        <v>0</v>
      </c>
      <c r="BK163" s="99">
        <f t="shared" si="221"/>
        <v>0</v>
      </c>
      <c r="BL163" s="99">
        <f t="shared" si="221"/>
        <v>0</v>
      </c>
      <c r="BM163" s="99">
        <f t="shared" si="221"/>
        <v>0</v>
      </c>
      <c r="BN163" s="99">
        <f t="shared" si="221"/>
        <v>0</v>
      </c>
      <c r="BO163" s="99">
        <f t="shared" si="221"/>
        <v>0</v>
      </c>
      <c r="BP163" s="99">
        <f t="shared" si="221"/>
        <v>0</v>
      </c>
      <c r="BQ163" s="99">
        <f t="shared" si="221"/>
        <v>0</v>
      </c>
      <c r="BR163" s="99">
        <f t="shared" si="221"/>
        <v>0</v>
      </c>
      <c r="BS163" s="99">
        <f t="shared" si="221"/>
        <v>0</v>
      </c>
      <c r="BT163" s="99">
        <f t="shared" ref="BT163:CJ163" si="222">SUM(BT164:BT165)</f>
        <v>0</v>
      </c>
      <c r="BU163" s="99">
        <f t="shared" si="222"/>
        <v>0</v>
      </c>
      <c r="BV163" s="99">
        <f t="shared" si="222"/>
        <v>0</v>
      </c>
      <c r="BW163" s="99">
        <f t="shared" si="222"/>
        <v>0</v>
      </c>
      <c r="BX163" s="99">
        <f t="shared" si="222"/>
        <v>0</v>
      </c>
      <c r="BY163" s="99">
        <f t="shared" si="222"/>
        <v>0</v>
      </c>
      <c r="BZ163" s="99">
        <f t="shared" si="222"/>
        <v>0</v>
      </c>
      <c r="CA163" s="99">
        <f t="shared" si="222"/>
        <v>0</v>
      </c>
      <c r="CB163" s="99">
        <f t="shared" si="222"/>
        <v>0</v>
      </c>
      <c r="CC163" s="99">
        <f t="shared" si="222"/>
        <v>0</v>
      </c>
      <c r="CD163" s="185">
        <f t="shared" si="220"/>
        <v>0</v>
      </c>
      <c r="CE163" s="99">
        <f t="shared" si="222"/>
        <v>0</v>
      </c>
      <c r="CF163" s="99">
        <f t="shared" si="222"/>
        <v>0</v>
      </c>
      <c r="CG163" s="99">
        <f t="shared" si="222"/>
        <v>0</v>
      </c>
      <c r="CH163" s="99">
        <f t="shared" si="222"/>
        <v>0</v>
      </c>
      <c r="CI163" s="99">
        <f t="shared" si="222"/>
        <v>0</v>
      </c>
      <c r="CJ163" s="99">
        <f t="shared" si="222"/>
        <v>0</v>
      </c>
      <c r="CK163" s="99"/>
      <c r="CL163" s="114"/>
      <c r="CM163" s="114"/>
      <c r="CP163" s="7"/>
      <c r="CS163" s="7"/>
      <c r="CX163" s="146">
        <f t="shared" si="190"/>
        <v>0</v>
      </c>
      <c r="CY163" s="286"/>
      <c r="CZ163" s="7"/>
      <c r="DA163" s="7"/>
    </row>
    <row r="164" spans="1:123" s="310" customFormat="1" ht="120.4" hidden="1" customHeight="1">
      <c r="A164" s="248"/>
      <c r="B164" s="249"/>
      <c r="C164" s="200"/>
      <c r="D164" s="200"/>
      <c r="E164" s="200"/>
      <c r="F164" s="200"/>
      <c r="G164" s="347"/>
      <c r="H164" s="344"/>
      <c r="I164" s="248"/>
      <c r="J164" s="248"/>
      <c r="K164" s="248"/>
      <c r="L164" s="248"/>
      <c r="M164" s="250"/>
      <c r="N164" s="250"/>
      <c r="O164" s="248"/>
      <c r="P164" s="248"/>
      <c r="Q164" s="248"/>
      <c r="R164" s="248"/>
      <c r="S164" s="248"/>
      <c r="T164" s="248"/>
      <c r="U164" s="248"/>
      <c r="V164" s="248"/>
      <c r="W164" s="248"/>
      <c r="X164" s="248"/>
      <c r="Y164" s="347"/>
      <c r="Z164" s="347"/>
      <c r="AA164" s="248"/>
      <c r="AB164" s="248"/>
      <c r="AC164" s="248"/>
      <c r="AD164" s="248"/>
      <c r="AE164" s="248"/>
      <c r="AF164" s="248"/>
      <c r="AG164" s="248"/>
      <c r="AH164" s="248"/>
      <c r="AI164" s="248"/>
      <c r="AJ164" s="248"/>
      <c r="AK164" s="248"/>
      <c r="AL164" s="248"/>
      <c r="AM164" s="248"/>
      <c r="AN164" s="248"/>
      <c r="AO164" s="309"/>
      <c r="AP164" s="309"/>
      <c r="AQ164" s="309"/>
      <c r="AR164" s="309"/>
      <c r="AS164" s="309"/>
      <c r="AT164" s="309"/>
      <c r="AU164" s="309"/>
      <c r="AV164" s="309"/>
      <c r="AW164" s="309"/>
      <c r="AX164" s="309"/>
      <c r="AY164" s="309"/>
      <c r="AZ164" s="309"/>
      <c r="BA164" s="309"/>
      <c r="BB164" s="309"/>
      <c r="BC164" s="309"/>
      <c r="BD164" s="309"/>
      <c r="BE164" s="309"/>
      <c r="BF164" s="309"/>
      <c r="BG164" s="309"/>
      <c r="BH164" s="309"/>
      <c r="BI164" s="309"/>
      <c r="BJ164" s="309"/>
      <c r="BK164" s="309"/>
      <c r="BL164" s="309"/>
      <c r="BM164" s="309"/>
      <c r="BN164" s="309"/>
      <c r="BO164" s="309"/>
      <c r="BP164" s="309"/>
      <c r="BQ164" s="309"/>
      <c r="BR164" s="309"/>
      <c r="BS164" s="309"/>
      <c r="BT164" s="309"/>
      <c r="BU164" s="309"/>
      <c r="BV164" s="309"/>
      <c r="BW164" s="309"/>
      <c r="BX164" s="309"/>
      <c r="BY164" s="309"/>
      <c r="BZ164" s="309"/>
      <c r="CA164" s="309"/>
      <c r="CB164" s="309"/>
      <c r="CC164" s="309"/>
      <c r="CD164" s="336"/>
      <c r="CE164" s="309"/>
      <c r="CF164" s="309"/>
      <c r="CG164" s="309"/>
      <c r="CH164" s="309"/>
      <c r="CI164" s="309"/>
      <c r="CJ164" s="309"/>
      <c r="CK164" s="309"/>
      <c r="CL164" s="348"/>
      <c r="CM164" s="248"/>
      <c r="CN164" s="23"/>
      <c r="CP164" s="24"/>
      <c r="CS164" s="24"/>
      <c r="CX164" s="320"/>
      <c r="CY164" s="321"/>
      <c r="CZ164" s="24"/>
      <c r="DA164" s="24"/>
    </row>
    <row r="165" spans="1:123" s="310" customFormat="1" ht="58.9" hidden="1" customHeight="1">
      <c r="A165" s="216"/>
      <c r="B165" s="196"/>
      <c r="C165" s="216"/>
      <c r="D165" s="216"/>
      <c r="E165" s="216"/>
      <c r="F165" s="138"/>
      <c r="G165" s="218"/>
      <c r="H165" s="218"/>
      <c r="I165" s="218"/>
      <c r="J165" s="236"/>
      <c r="K165" s="236"/>
      <c r="L165" s="218"/>
      <c r="M165" s="218"/>
      <c r="N165" s="218"/>
      <c r="O165" s="236"/>
      <c r="P165" s="236"/>
      <c r="Q165" s="218"/>
      <c r="R165" s="236"/>
      <c r="S165" s="236"/>
      <c r="T165" s="236"/>
      <c r="U165" s="218"/>
      <c r="V165" s="236"/>
      <c r="W165" s="236"/>
      <c r="X165" s="218"/>
      <c r="Y165" s="218"/>
      <c r="Z165" s="218"/>
      <c r="AA165" s="236"/>
      <c r="AB165" s="236"/>
      <c r="AC165" s="218"/>
      <c r="AD165" s="236"/>
      <c r="AE165" s="236"/>
      <c r="AF165" s="236"/>
      <c r="AG165" s="218"/>
      <c r="AH165" s="218"/>
      <c r="AI165" s="236"/>
      <c r="AJ165" s="236"/>
      <c r="AK165" s="236"/>
      <c r="AL165" s="218"/>
      <c r="AM165" s="236"/>
      <c r="AN165" s="218"/>
      <c r="AO165" s="100"/>
      <c r="AP165" s="100"/>
      <c r="AQ165" s="100"/>
      <c r="AR165" s="100"/>
      <c r="AS165" s="100"/>
      <c r="AT165" s="100"/>
      <c r="AU165" s="100"/>
      <c r="AV165" s="100"/>
      <c r="AW165" s="100"/>
      <c r="AX165" s="100"/>
      <c r="AY165" s="100"/>
      <c r="AZ165" s="100"/>
      <c r="BA165" s="100"/>
      <c r="BB165" s="100"/>
      <c r="BC165" s="100"/>
      <c r="BD165" s="100"/>
      <c r="BE165" s="100"/>
      <c r="BF165" s="100"/>
      <c r="BG165" s="100"/>
      <c r="BH165" s="100"/>
      <c r="BI165" s="100"/>
      <c r="BJ165" s="100"/>
      <c r="BK165" s="100"/>
      <c r="BL165" s="100"/>
      <c r="BM165" s="100"/>
      <c r="BN165" s="100"/>
      <c r="BO165" s="100"/>
      <c r="BP165" s="100"/>
      <c r="BQ165" s="100"/>
      <c r="BR165" s="100"/>
      <c r="BS165" s="100"/>
      <c r="BT165" s="100"/>
      <c r="BU165" s="100"/>
      <c r="BV165" s="100"/>
      <c r="BW165" s="100"/>
      <c r="BX165" s="100"/>
      <c r="BY165" s="100"/>
      <c r="BZ165" s="100"/>
      <c r="CA165" s="100"/>
      <c r="CB165" s="100"/>
      <c r="CC165" s="100"/>
      <c r="CD165" s="185"/>
      <c r="CE165" s="100"/>
      <c r="CF165" s="100"/>
      <c r="CG165" s="100"/>
      <c r="CH165" s="100"/>
      <c r="CI165" s="100"/>
      <c r="CJ165" s="100"/>
      <c r="CK165" s="100"/>
      <c r="CL165" s="216"/>
      <c r="CM165" s="276"/>
      <c r="CN165" s="276"/>
      <c r="CO165" s="236"/>
      <c r="CP165" s="218"/>
      <c r="CQ165" s="218"/>
      <c r="CR165" s="100"/>
      <c r="CS165" s="100"/>
      <c r="CT165" s="309"/>
      <c r="CU165" s="309"/>
      <c r="CV165" s="318"/>
      <c r="CW165" s="318"/>
      <c r="CX165" s="313"/>
      <c r="CY165" s="314"/>
      <c r="CZ165" s="315"/>
      <c r="DA165" s="248"/>
      <c r="DB165" s="319"/>
      <c r="DE165" s="24"/>
      <c r="DH165" s="24"/>
      <c r="DN165" s="24"/>
      <c r="DO165" s="24"/>
      <c r="DP165" s="24"/>
      <c r="DQ165" s="24"/>
      <c r="DR165" s="24"/>
      <c r="DS165" s="24"/>
    </row>
    <row r="166" spans="1:123" s="20" customFormat="1" ht="40.9" customHeight="1">
      <c r="A166" s="114" t="s">
        <v>182</v>
      </c>
      <c r="B166" s="214" t="s">
        <v>183</v>
      </c>
      <c r="C166" s="114"/>
      <c r="D166" s="114">
        <f>D167+D169</f>
        <v>1</v>
      </c>
      <c r="E166" s="114"/>
      <c r="F166" s="114"/>
      <c r="G166" s="236">
        <f t="shared" ref="G166:BJ166" si="223">G167+G169</f>
        <v>113909</v>
      </c>
      <c r="H166" s="236">
        <f t="shared" si="223"/>
        <v>33574</v>
      </c>
      <c r="I166" s="236">
        <f t="shared" si="223"/>
        <v>90333</v>
      </c>
      <c r="J166" s="236">
        <f t="shared" si="223"/>
        <v>10000</v>
      </c>
      <c r="K166" s="236">
        <f t="shared" si="223"/>
        <v>0</v>
      </c>
      <c r="L166" s="236" t="e">
        <f t="shared" si="223"/>
        <v>#REF!</v>
      </c>
      <c r="M166" s="236" t="e">
        <f t="shared" si="223"/>
        <v>#REF!</v>
      </c>
      <c r="N166" s="236" t="e">
        <f t="shared" si="223"/>
        <v>#REF!</v>
      </c>
      <c r="O166" s="236">
        <f t="shared" si="223"/>
        <v>0</v>
      </c>
      <c r="P166" s="236" t="e">
        <f t="shared" si="223"/>
        <v>#REF!</v>
      </c>
      <c r="Q166" s="236">
        <f t="shared" si="223"/>
        <v>6000</v>
      </c>
      <c r="R166" s="236">
        <f t="shared" si="223"/>
        <v>6000</v>
      </c>
      <c r="S166" s="236">
        <f t="shared" si="223"/>
        <v>0</v>
      </c>
      <c r="T166" s="236">
        <f t="shared" si="223"/>
        <v>6000</v>
      </c>
      <c r="U166" s="236">
        <f t="shared" si="223"/>
        <v>87000</v>
      </c>
      <c r="V166" s="236">
        <f t="shared" si="223"/>
        <v>10000</v>
      </c>
      <c r="W166" s="236">
        <f t="shared" si="223"/>
        <v>0</v>
      </c>
      <c r="X166" s="236">
        <f t="shared" si="223"/>
        <v>93000</v>
      </c>
      <c r="Y166" s="236">
        <f t="shared" si="223"/>
        <v>24190</v>
      </c>
      <c r="Z166" s="236">
        <f t="shared" si="223"/>
        <v>24190</v>
      </c>
      <c r="AA166" s="236">
        <f t="shared" si="223"/>
        <v>0</v>
      </c>
      <c r="AB166" s="236">
        <f t="shared" si="223"/>
        <v>6000</v>
      </c>
      <c r="AC166" s="236">
        <f t="shared" si="223"/>
        <v>6000</v>
      </c>
      <c r="AD166" s="236">
        <f t="shared" si="223"/>
        <v>6000</v>
      </c>
      <c r="AE166" s="236">
        <f t="shared" si="223"/>
        <v>0</v>
      </c>
      <c r="AF166" s="236">
        <f t="shared" si="223"/>
        <v>6000</v>
      </c>
      <c r="AG166" s="236">
        <f t="shared" si="223"/>
        <v>8000</v>
      </c>
      <c r="AH166" s="236">
        <f t="shared" si="223"/>
        <v>8000</v>
      </c>
      <c r="AI166" s="236">
        <f t="shared" si="223"/>
        <v>0</v>
      </c>
      <c r="AJ166" s="236">
        <f t="shared" si="223"/>
        <v>0</v>
      </c>
      <c r="AK166" s="236">
        <f t="shared" si="223"/>
        <v>0</v>
      </c>
      <c r="AL166" s="236">
        <f t="shared" si="223"/>
        <v>0</v>
      </c>
      <c r="AM166" s="236">
        <f t="shared" si="223"/>
        <v>0</v>
      </c>
      <c r="AN166" s="236">
        <f t="shared" si="223"/>
        <v>0</v>
      </c>
      <c r="AO166" s="236">
        <f t="shared" si="223"/>
        <v>24190</v>
      </c>
      <c r="AP166" s="236">
        <f t="shared" si="223"/>
        <v>24190</v>
      </c>
      <c r="AQ166" s="236">
        <f t="shared" si="223"/>
        <v>0</v>
      </c>
      <c r="AR166" s="236">
        <f t="shared" si="223"/>
        <v>6000</v>
      </c>
      <c r="AS166" s="236">
        <f t="shared" si="223"/>
        <v>24190</v>
      </c>
      <c r="AT166" s="236">
        <f t="shared" si="223"/>
        <v>24190</v>
      </c>
      <c r="AU166" s="236">
        <f t="shared" si="223"/>
        <v>0</v>
      </c>
      <c r="AV166" s="236">
        <f t="shared" si="223"/>
        <v>6000</v>
      </c>
      <c r="AW166" s="236">
        <f t="shared" si="223"/>
        <v>6000</v>
      </c>
      <c r="AX166" s="236">
        <f t="shared" si="223"/>
        <v>6000</v>
      </c>
      <c r="AY166" s="236">
        <f t="shared" si="223"/>
        <v>0</v>
      </c>
      <c r="AZ166" s="236">
        <f t="shared" si="223"/>
        <v>6000</v>
      </c>
      <c r="BA166" s="236">
        <f t="shared" si="223"/>
        <v>8000</v>
      </c>
      <c r="BB166" s="236">
        <f t="shared" si="223"/>
        <v>8000</v>
      </c>
      <c r="BC166" s="236">
        <f t="shared" si="223"/>
        <v>0</v>
      </c>
      <c r="BD166" s="236">
        <f t="shared" si="223"/>
        <v>0</v>
      </c>
      <c r="BE166" s="236">
        <f t="shared" si="223"/>
        <v>14000</v>
      </c>
      <c r="BF166" s="236">
        <f t="shared" si="223"/>
        <v>14000</v>
      </c>
      <c r="BG166" s="236">
        <f t="shared" si="223"/>
        <v>0</v>
      </c>
      <c r="BH166" s="236">
        <f t="shared" si="223"/>
        <v>6000</v>
      </c>
      <c r="BI166" s="236">
        <f>BI167+BI169</f>
        <v>9000</v>
      </c>
      <c r="BJ166" s="236">
        <f t="shared" si="223"/>
        <v>9000</v>
      </c>
      <c r="BK166" s="236">
        <f>BK167+BK169</f>
        <v>9000</v>
      </c>
      <c r="BL166" s="236">
        <f t="shared" ref="BL166:BQ166" si="224">BL167+BL169</f>
        <v>0</v>
      </c>
      <c r="BM166" s="236">
        <f t="shared" si="224"/>
        <v>0</v>
      </c>
      <c r="BN166" s="236">
        <f t="shared" si="224"/>
        <v>0</v>
      </c>
      <c r="BO166" s="236">
        <f t="shared" si="224"/>
        <v>0</v>
      </c>
      <c r="BP166" s="236">
        <f t="shared" si="224"/>
        <v>0</v>
      </c>
      <c r="BQ166" s="236">
        <f t="shared" si="224"/>
        <v>9000</v>
      </c>
      <c r="BR166" s="236">
        <f>BR167+BR169</f>
        <v>9000</v>
      </c>
      <c r="BS166" s="236">
        <f t="shared" ref="BS166:CJ166" si="225">BS167+BS169</f>
        <v>0</v>
      </c>
      <c r="BT166" s="236">
        <f t="shared" si="225"/>
        <v>0</v>
      </c>
      <c r="BU166" s="236">
        <f t="shared" si="225"/>
        <v>0</v>
      </c>
      <c r="BV166" s="236">
        <f t="shared" si="225"/>
        <v>0</v>
      </c>
      <c r="BW166" s="236">
        <f t="shared" si="225"/>
        <v>0</v>
      </c>
      <c r="BX166" s="236">
        <f t="shared" si="225"/>
        <v>9000</v>
      </c>
      <c r="BY166" s="236">
        <f t="shared" si="225"/>
        <v>9000</v>
      </c>
      <c r="BZ166" s="236">
        <f t="shared" si="225"/>
        <v>23000</v>
      </c>
      <c r="CA166" s="236">
        <f t="shared" si="225"/>
        <v>23000</v>
      </c>
      <c r="CB166" s="236">
        <f t="shared" si="225"/>
        <v>0</v>
      </c>
      <c r="CC166" s="236">
        <f t="shared" si="225"/>
        <v>6000</v>
      </c>
      <c r="CD166" s="185">
        <f t="shared" si="220"/>
        <v>1190</v>
      </c>
      <c r="CE166" s="236">
        <f t="shared" ref="CE166:CF166" si="226">CE167+CE169</f>
        <v>1190</v>
      </c>
      <c r="CF166" s="236">
        <f t="shared" si="226"/>
        <v>1190</v>
      </c>
      <c r="CG166" s="236">
        <f t="shared" si="225"/>
        <v>0</v>
      </c>
      <c r="CH166" s="236">
        <f t="shared" si="225"/>
        <v>0</v>
      </c>
      <c r="CI166" s="236">
        <f t="shared" si="225"/>
        <v>0</v>
      </c>
      <c r="CJ166" s="236">
        <f t="shared" si="225"/>
        <v>0</v>
      </c>
      <c r="CK166" s="236"/>
      <c r="CL166" s="114"/>
      <c r="CM166" s="114"/>
      <c r="CP166" s="7">
        <f t="shared" si="167"/>
        <v>2719</v>
      </c>
      <c r="CS166" s="7">
        <v>0</v>
      </c>
      <c r="CX166" s="146">
        <f t="shared" si="190"/>
        <v>1190</v>
      </c>
      <c r="CY166" s="286"/>
      <c r="CZ166" s="7">
        <f>AJ166-BD166</f>
        <v>0</v>
      </c>
      <c r="DA166" s="7">
        <f t="shared" si="168"/>
        <v>0</v>
      </c>
    </row>
    <row r="167" spans="1:123" s="20" customFormat="1" ht="61.5" customHeight="1">
      <c r="A167" s="114" t="s">
        <v>37</v>
      </c>
      <c r="B167" s="214" t="s">
        <v>524</v>
      </c>
      <c r="C167" s="114"/>
      <c r="D167" s="114">
        <f>A168</f>
        <v>1</v>
      </c>
      <c r="E167" s="114"/>
      <c r="F167" s="114"/>
      <c r="G167" s="236">
        <f t="shared" ref="G167:BJ167" si="227">G168</f>
        <v>113909</v>
      </c>
      <c r="H167" s="236">
        <f t="shared" si="227"/>
        <v>33574</v>
      </c>
      <c r="I167" s="236">
        <f t="shared" si="227"/>
        <v>90333</v>
      </c>
      <c r="J167" s="236">
        <f t="shared" si="227"/>
        <v>10000</v>
      </c>
      <c r="K167" s="236">
        <f t="shared" si="227"/>
        <v>0</v>
      </c>
      <c r="L167" s="236" t="e">
        <f t="shared" si="227"/>
        <v>#REF!</v>
      </c>
      <c r="M167" s="236" t="e">
        <f t="shared" si="227"/>
        <v>#REF!</v>
      </c>
      <c r="N167" s="236" t="e">
        <f t="shared" si="227"/>
        <v>#REF!</v>
      </c>
      <c r="O167" s="236">
        <f t="shared" si="227"/>
        <v>0</v>
      </c>
      <c r="P167" s="236" t="e">
        <f t="shared" si="227"/>
        <v>#REF!</v>
      </c>
      <c r="Q167" s="236">
        <f t="shared" si="227"/>
        <v>6000</v>
      </c>
      <c r="R167" s="236">
        <f t="shared" si="227"/>
        <v>6000</v>
      </c>
      <c r="S167" s="236">
        <f t="shared" si="227"/>
        <v>0</v>
      </c>
      <c r="T167" s="236">
        <f t="shared" si="227"/>
        <v>6000</v>
      </c>
      <c r="U167" s="236">
        <f t="shared" si="227"/>
        <v>87000</v>
      </c>
      <c r="V167" s="236">
        <f t="shared" si="227"/>
        <v>10000</v>
      </c>
      <c r="W167" s="236">
        <f t="shared" si="227"/>
        <v>0</v>
      </c>
      <c r="X167" s="236">
        <f t="shared" si="227"/>
        <v>93000</v>
      </c>
      <c r="Y167" s="236">
        <f t="shared" si="227"/>
        <v>24190</v>
      </c>
      <c r="Z167" s="236">
        <f t="shared" si="227"/>
        <v>24190</v>
      </c>
      <c r="AA167" s="236">
        <f t="shared" si="227"/>
        <v>0</v>
      </c>
      <c r="AB167" s="236">
        <f t="shared" si="227"/>
        <v>6000</v>
      </c>
      <c r="AC167" s="236">
        <f t="shared" si="227"/>
        <v>6000</v>
      </c>
      <c r="AD167" s="236">
        <f t="shared" si="227"/>
        <v>6000</v>
      </c>
      <c r="AE167" s="236">
        <f t="shared" si="227"/>
        <v>0</v>
      </c>
      <c r="AF167" s="236">
        <f t="shared" si="227"/>
        <v>6000</v>
      </c>
      <c r="AG167" s="236">
        <f t="shared" si="227"/>
        <v>8000</v>
      </c>
      <c r="AH167" s="236">
        <f t="shared" si="227"/>
        <v>8000</v>
      </c>
      <c r="AI167" s="236">
        <f t="shared" si="227"/>
        <v>0</v>
      </c>
      <c r="AJ167" s="236">
        <f t="shared" si="227"/>
        <v>0</v>
      </c>
      <c r="AK167" s="236">
        <f t="shared" si="227"/>
        <v>0</v>
      </c>
      <c r="AL167" s="236">
        <f t="shared" si="227"/>
        <v>0</v>
      </c>
      <c r="AM167" s="236">
        <f t="shared" si="227"/>
        <v>0</v>
      </c>
      <c r="AN167" s="236">
        <f t="shared" si="227"/>
        <v>0</v>
      </c>
      <c r="AO167" s="236">
        <f t="shared" si="227"/>
        <v>24190</v>
      </c>
      <c r="AP167" s="236">
        <f t="shared" si="227"/>
        <v>24190</v>
      </c>
      <c r="AQ167" s="236">
        <f t="shared" si="227"/>
        <v>0</v>
      </c>
      <c r="AR167" s="236">
        <f t="shared" si="227"/>
        <v>6000</v>
      </c>
      <c r="AS167" s="236">
        <f t="shared" si="227"/>
        <v>24190</v>
      </c>
      <c r="AT167" s="236">
        <f t="shared" si="227"/>
        <v>24190</v>
      </c>
      <c r="AU167" s="236">
        <f t="shared" si="227"/>
        <v>0</v>
      </c>
      <c r="AV167" s="236">
        <f t="shared" si="227"/>
        <v>6000</v>
      </c>
      <c r="AW167" s="236">
        <f t="shared" si="227"/>
        <v>6000</v>
      </c>
      <c r="AX167" s="236">
        <f t="shared" si="227"/>
        <v>6000</v>
      </c>
      <c r="AY167" s="236">
        <f t="shared" si="227"/>
        <v>0</v>
      </c>
      <c r="AZ167" s="236">
        <f t="shared" si="227"/>
        <v>6000</v>
      </c>
      <c r="BA167" s="236">
        <f t="shared" si="227"/>
        <v>8000</v>
      </c>
      <c r="BB167" s="236">
        <f t="shared" si="227"/>
        <v>8000</v>
      </c>
      <c r="BC167" s="236">
        <f t="shared" si="227"/>
        <v>0</v>
      </c>
      <c r="BD167" s="236">
        <f t="shared" si="227"/>
        <v>0</v>
      </c>
      <c r="BE167" s="236">
        <f t="shared" si="227"/>
        <v>14000</v>
      </c>
      <c r="BF167" s="236">
        <f t="shared" si="227"/>
        <v>14000</v>
      </c>
      <c r="BG167" s="236">
        <f t="shared" si="227"/>
        <v>0</v>
      </c>
      <c r="BH167" s="236">
        <f t="shared" si="227"/>
        <v>6000</v>
      </c>
      <c r="BI167" s="236">
        <f>BI168</f>
        <v>9000</v>
      </c>
      <c r="BJ167" s="236">
        <f t="shared" si="227"/>
        <v>9000</v>
      </c>
      <c r="BK167" s="236">
        <f>BK168</f>
        <v>9000</v>
      </c>
      <c r="BL167" s="236">
        <f t="shared" ref="BL167:BQ167" si="228">BL168</f>
        <v>0</v>
      </c>
      <c r="BM167" s="236">
        <f t="shared" si="228"/>
        <v>0</v>
      </c>
      <c r="BN167" s="236">
        <f t="shared" si="228"/>
        <v>0</v>
      </c>
      <c r="BO167" s="236">
        <f t="shared" si="228"/>
        <v>0</v>
      </c>
      <c r="BP167" s="236">
        <f t="shared" si="228"/>
        <v>0</v>
      </c>
      <c r="BQ167" s="236">
        <f t="shared" si="228"/>
        <v>9000</v>
      </c>
      <c r="BR167" s="236">
        <f>BR168</f>
        <v>9000</v>
      </c>
      <c r="BS167" s="236">
        <f t="shared" ref="BS167:CJ167" si="229">BS168</f>
        <v>0</v>
      </c>
      <c r="BT167" s="236">
        <f t="shared" si="229"/>
        <v>0</v>
      </c>
      <c r="BU167" s="236">
        <f t="shared" si="229"/>
        <v>0</v>
      </c>
      <c r="BV167" s="236">
        <f t="shared" si="229"/>
        <v>0</v>
      </c>
      <c r="BW167" s="236">
        <f t="shared" si="229"/>
        <v>0</v>
      </c>
      <c r="BX167" s="236">
        <f t="shared" si="229"/>
        <v>9000</v>
      </c>
      <c r="BY167" s="236">
        <f t="shared" si="229"/>
        <v>9000</v>
      </c>
      <c r="BZ167" s="236">
        <f t="shared" si="229"/>
        <v>23000</v>
      </c>
      <c r="CA167" s="236">
        <f t="shared" si="229"/>
        <v>23000</v>
      </c>
      <c r="CB167" s="236">
        <f t="shared" si="229"/>
        <v>0</v>
      </c>
      <c r="CC167" s="236">
        <f t="shared" si="229"/>
        <v>6000</v>
      </c>
      <c r="CD167" s="185">
        <f t="shared" si="220"/>
        <v>1190</v>
      </c>
      <c r="CE167" s="236">
        <f t="shared" si="229"/>
        <v>1190</v>
      </c>
      <c r="CF167" s="236">
        <f t="shared" si="229"/>
        <v>1190</v>
      </c>
      <c r="CG167" s="236">
        <f t="shared" si="229"/>
        <v>0</v>
      </c>
      <c r="CH167" s="236">
        <f t="shared" si="229"/>
        <v>0</v>
      </c>
      <c r="CI167" s="236">
        <f t="shared" si="229"/>
        <v>0</v>
      </c>
      <c r="CJ167" s="236">
        <f t="shared" si="229"/>
        <v>0</v>
      </c>
      <c r="CK167" s="236"/>
      <c r="CL167" s="114"/>
      <c r="CM167" s="114"/>
      <c r="CP167" s="7">
        <f t="shared" si="167"/>
        <v>2719</v>
      </c>
      <c r="CS167" s="7">
        <v>0</v>
      </c>
      <c r="CX167" s="146">
        <f t="shared" si="190"/>
        <v>1190</v>
      </c>
      <c r="CY167" s="286"/>
      <c r="CZ167" s="7">
        <f>AJ167-BD167</f>
        <v>0</v>
      </c>
      <c r="DA167" s="7">
        <f t="shared" si="168"/>
        <v>0</v>
      </c>
    </row>
    <row r="168" spans="1:123" s="23" customFormat="1" ht="206.25">
      <c r="A168" s="216">
        <v>1</v>
      </c>
      <c r="B168" s="217" t="s">
        <v>184</v>
      </c>
      <c r="C168" s="216" t="s">
        <v>99</v>
      </c>
      <c r="D168" s="216" t="s">
        <v>185</v>
      </c>
      <c r="E168" s="216" t="s">
        <v>111</v>
      </c>
      <c r="F168" s="216" t="s">
        <v>186</v>
      </c>
      <c r="G168" s="218">
        <v>113909</v>
      </c>
      <c r="H168" s="218">
        <v>33574</v>
      </c>
      <c r="I168" s="218">
        <v>90333</v>
      </c>
      <c r="J168" s="218">
        <v>10000</v>
      </c>
      <c r="K168" s="218"/>
      <c r="L168" s="218" t="e">
        <f>#REF!</f>
        <v>#REF!</v>
      </c>
      <c r="M168" s="218" t="e">
        <f>N168</f>
        <v>#REF!</v>
      </c>
      <c r="N168" s="218" t="e">
        <f>P168</f>
        <v>#REF!</v>
      </c>
      <c r="O168" s="218"/>
      <c r="P168" s="218" t="e">
        <f>L168-I168</f>
        <v>#REF!</v>
      </c>
      <c r="Q168" s="218">
        <f>R168</f>
        <v>6000</v>
      </c>
      <c r="R168" s="218">
        <f>T168</f>
        <v>6000</v>
      </c>
      <c r="S168" s="218"/>
      <c r="T168" s="218">
        <v>6000</v>
      </c>
      <c r="U168" s="332">
        <v>87000</v>
      </c>
      <c r="V168" s="218">
        <v>10000</v>
      </c>
      <c r="W168" s="218"/>
      <c r="X168" s="218">
        <v>93000</v>
      </c>
      <c r="Y168" s="218">
        <f>Z168</f>
        <v>24190</v>
      </c>
      <c r="Z168" s="218">
        <v>24190</v>
      </c>
      <c r="AA168" s="218"/>
      <c r="AB168" s="218">
        <f>X168-U168</f>
        <v>6000</v>
      </c>
      <c r="AC168" s="218">
        <v>6000</v>
      </c>
      <c r="AD168" s="218">
        <v>6000</v>
      </c>
      <c r="AE168" s="218"/>
      <c r="AF168" s="218">
        <v>6000</v>
      </c>
      <c r="AG168" s="218">
        <f>AH168</f>
        <v>8000</v>
      </c>
      <c r="AH168" s="218">
        <v>8000</v>
      </c>
      <c r="AI168" s="218"/>
      <c r="AJ168" s="218"/>
      <c r="AK168" s="218"/>
      <c r="AL168" s="218"/>
      <c r="AM168" s="218"/>
      <c r="AN168" s="218"/>
      <c r="AO168" s="100">
        <f t="shared" ref="AO168:AP168" si="230">Y168-$AK168+$AL168</f>
        <v>24190</v>
      </c>
      <c r="AP168" s="100">
        <f t="shared" si="230"/>
        <v>24190</v>
      </c>
      <c r="AQ168" s="100"/>
      <c r="AR168" s="100">
        <f t="shared" ref="AR168" si="231">AF168-$AK168+$AL168</f>
        <v>6000</v>
      </c>
      <c r="AS168" s="100">
        <f t="shared" si="170"/>
        <v>24190</v>
      </c>
      <c r="AT168" s="100">
        <f t="shared" si="170"/>
        <v>24190</v>
      </c>
      <c r="AU168" s="100">
        <f t="shared" si="170"/>
        <v>0</v>
      </c>
      <c r="AV168" s="100">
        <f t="shared" si="170"/>
        <v>6000</v>
      </c>
      <c r="AW168" s="100">
        <f t="shared" ref="AW168:AZ168" si="232">AC168</f>
        <v>6000</v>
      </c>
      <c r="AX168" s="100">
        <f t="shared" si="232"/>
        <v>6000</v>
      </c>
      <c r="AY168" s="100">
        <f t="shared" si="232"/>
        <v>0</v>
      </c>
      <c r="AZ168" s="100">
        <f t="shared" si="232"/>
        <v>6000</v>
      </c>
      <c r="BA168" s="100">
        <f t="shared" ref="BA168" si="233">AG168-$AK168+$AL168</f>
        <v>8000</v>
      </c>
      <c r="BB168" s="100">
        <f t="shared" ref="BB168" si="234">AH168-AM168+AN168</f>
        <v>8000</v>
      </c>
      <c r="BC168" s="100"/>
      <c r="BD168" s="100">
        <f t="shared" ref="BD168" si="235">AJ168-AM168+AN168</f>
        <v>0</v>
      </c>
      <c r="BE168" s="100">
        <f>AW168+BA168</f>
        <v>14000</v>
      </c>
      <c r="BF168" s="100">
        <f t="shared" ref="BF168:BH168" si="236">AX168+BB168</f>
        <v>14000</v>
      </c>
      <c r="BG168" s="100">
        <f t="shared" si="236"/>
        <v>0</v>
      </c>
      <c r="BH168" s="100">
        <f t="shared" si="236"/>
        <v>6000</v>
      </c>
      <c r="BI168" s="100">
        <v>9000</v>
      </c>
      <c r="BJ168" s="100">
        <f>BK168</f>
        <v>9000</v>
      </c>
      <c r="BK168" s="100">
        <v>9000</v>
      </c>
      <c r="BL168" s="100"/>
      <c r="BM168" s="100"/>
      <c r="BN168" s="100"/>
      <c r="BO168" s="100"/>
      <c r="BP168" s="100"/>
      <c r="BQ168" s="100">
        <f t="shared" ref="BQ168" si="237">BJ168-BO168+BP168</f>
        <v>9000</v>
      </c>
      <c r="BR168" s="100">
        <f t="shared" ref="BR168" si="238">BK168-BO168+BP168</f>
        <v>9000</v>
      </c>
      <c r="BS168" s="100"/>
      <c r="BT168" s="100"/>
      <c r="BU168" s="100"/>
      <c r="BV168" s="100"/>
      <c r="BW168" s="100"/>
      <c r="BX168" s="100">
        <f t="shared" ref="BX168:BY168" si="239">BQ168</f>
        <v>9000</v>
      </c>
      <c r="BY168" s="100">
        <f t="shared" si="239"/>
        <v>9000</v>
      </c>
      <c r="BZ168" s="100">
        <f>CA168</f>
        <v>23000</v>
      </c>
      <c r="CA168" s="100">
        <f>BF168+BR168</f>
        <v>23000</v>
      </c>
      <c r="CB168" s="100">
        <f>BG168+BS168</f>
        <v>0</v>
      </c>
      <c r="CC168" s="100">
        <f>BH168+BT168</f>
        <v>6000</v>
      </c>
      <c r="CD168" s="185">
        <f t="shared" si="220"/>
        <v>1190</v>
      </c>
      <c r="CE168" s="100">
        <v>1190</v>
      </c>
      <c r="CF168" s="100">
        <f t="shared" ref="CF168:CF198" si="240">AT168-CA168</f>
        <v>1190</v>
      </c>
      <c r="CG168" s="100"/>
      <c r="CH168" s="100"/>
      <c r="CI168" s="100"/>
      <c r="CJ168" s="100"/>
      <c r="CK168" s="100" t="s">
        <v>743</v>
      </c>
      <c r="CL168" s="216" t="s">
        <v>187</v>
      </c>
      <c r="CM168" s="216"/>
      <c r="CN168" s="18"/>
      <c r="CO168" s="18"/>
      <c r="CP168" s="7">
        <f t="shared" si="167"/>
        <v>2719</v>
      </c>
      <c r="CQ168" s="18" t="s">
        <v>89</v>
      </c>
      <c r="CR168" s="18"/>
      <c r="CS168" s="7">
        <v>0</v>
      </c>
      <c r="CX168" s="320">
        <f t="shared" si="190"/>
        <v>1190</v>
      </c>
      <c r="CY168" s="321"/>
      <c r="CZ168" s="24">
        <f>AJ168-BD168</f>
        <v>0</v>
      </c>
      <c r="DA168" s="24">
        <f t="shared" si="168"/>
        <v>0</v>
      </c>
    </row>
    <row r="169" spans="1:123" s="20" customFormat="1" ht="33.75" hidden="1" customHeight="1">
      <c r="A169" s="215" t="s">
        <v>45</v>
      </c>
      <c r="B169" s="214" t="s">
        <v>46</v>
      </c>
      <c r="C169" s="216"/>
      <c r="D169" s="216">
        <f>A170</f>
        <v>0</v>
      </c>
      <c r="E169" s="216"/>
      <c r="F169" s="216"/>
      <c r="G169" s="247">
        <f t="shared" ref="G169:BJ169" si="241">G170</f>
        <v>0</v>
      </c>
      <c r="H169" s="247">
        <f t="shared" si="241"/>
        <v>0</v>
      </c>
      <c r="I169" s="247">
        <f t="shared" si="241"/>
        <v>0</v>
      </c>
      <c r="J169" s="247">
        <f t="shared" si="241"/>
        <v>0</v>
      </c>
      <c r="K169" s="247">
        <f t="shared" si="241"/>
        <v>0</v>
      </c>
      <c r="L169" s="247">
        <f t="shared" si="241"/>
        <v>0</v>
      </c>
      <c r="M169" s="247">
        <f t="shared" si="241"/>
        <v>0</v>
      </c>
      <c r="N169" s="247">
        <f t="shared" si="241"/>
        <v>0</v>
      </c>
      <c r="O169" s="247">
        <f t="shared" si="241"/>
        <v>0</v>
      </c>
      <c r="P169" s="247">
        <f t="shared" si="241"/>
        <v>0</v>
      </c>
      <c r="Q169" s="247">
        <f t="shared" si="241"/>
        <v>0</v>
      </c>
      <c r="R169" s="247">
        <f t="shared" si="241"/>
        <v>0</v>
      </c>
      <c r="S169" s="247">
        <f t="shared" si="241"/>
        <v>0</v>
      </c>
      <c r="T169" s="247">
        <f t="shared" si="241"/>
        <v>0</v>
      </c>
      <c r="U169" s="247">
        <f t="shared" si="241"/>
        <v>0</v>
      </c>
      <c r="V169" s="247">
        <f t="shared" si="241"/>
        <v>0</v>
      </c>
      <c r="W169" s="247">
        <f t="shared" si="241"/>
        <v>0</v>
      </c>
      <c r="X169" s="247">
        <f t="shared" si="241"/>
        <v>0</v>
      </c>
      <c r="Y169" s="247">
        <f t="shared" si="241"/>
        <v>0</v>
      </c>
      <c r="Z169" s="247">
        <f t="shared" si="241"/>
        <v>0</v>
      </c>
      <c r="AA169" s="247">
        <f t="shared" si="241"/>
        <v>0</v>
      </c>
      <c r="AB169" s="247">
        <f t="shared" si="241"/>
        <v>0</v>
      </c>
      <c r="AC169" s="247">
        <f t="shared" si="241"/>
        <v>0</v>
      </c>
      <c r="AD169" s="247">
        <f t="shared" si="241"/>
        <v>0</v>
      </c>
      <c r="AE169" s="247">
        <f t="shared" si="241"/>
        <v>0</v>
      </c>
      <c r="AF169" s="247">
        <f t="shared" si="241"/>
        <v>0</v>
      </c>
      <c r="AG169" s="247">
        <f t="shared" si="241"/>
        <v>0</v>
      </c>
      <c r="AH169" s="247">
        <f t="shared" si="241"/>
        <v>0</v>
      </c>
      <c r="AI169" s="247">
        <f t="shared" si="241"/>
        <v>0</v>
      </c>
      <c r="AJ169" s="247">
        <f t="shared" si="241"/>
        <v>0</v>
      </c>
      <c r="AK169" s="247">
        <f t="shared" si="241"/>
        <v>0</v>
      </c>
      <c r="AL169" s="247">
        <f t="shared" si="241"/>
        <v>0</v>
      </c>
      <c r="AM169" s="247">
        <f t="shared" si="241"/>
        <v>0</v>
      </c>
      <c r="AN169" s="247">
        <f t="shared" si="241"/>
        <v>0</v>
      </c>
      <c r="AO169" s="247">
        <f t="shared" si="241"/>
        <v>0</v>
      </c>
      <c r="AP169" s="247">
        <f t="shared" si="241"/>
        <v>0</v>
      </c>
      <c r="AQ169" s="247">
        <f t="shared" si="241"/>
        <v>0</v>
      </c>
      <c r="AR169" s="247">
        <f t="shared" si="241"/>
        <v>0</v>
      </c>
      <c r="AS169" s="247">
        <f t="shared" si="241"/>
        <v>0</v>
      </c>
      <c r="AT169" s="247">
        <f t="shared" si="241"/>
        <v>0</v>
      </c>
      <c r="AU169" s="247">
        <f t="shared" si="241"/>
        <v>0</v>
      </c>
      <c r="AV169" s="247">
        <f t="shared" si="241"/>
        <v>0</v>
      </c>
      <c r="AW169" s="247">
        <f t="shared" si="241"/>
        <v>0</v>
      </c>
      <c r="AX169" s="247">
        <f t="shared" si="241"/>
        <v>0</v>
      </c>
      <c r="AY169" s="247">
        <f t="shared" si="241"/>
        <v>0</v>
      </c>
      <c r="AZ169" s="247">
        <f t="shared" si="241"/>
        <v>0</v>
      </c>
      <c r="BA169" s="247">
        <f t="shared" si="241"/>
        <v>0</v>
      </c>
      <c r="BB169" s="247">
        <f t="shared" si="241"/>
        <v>0</v>
      </c>
      <c r="BC169" s="247">
        <f t="shared" si="241"/>
        <v>0</v>
      </c>
      <c r="BD169" s="247">
        <f t="shared" si="241"/>
        <v>0</v>
      </c>
      <c r="BE169" s="247">
        <f t="shared" si="241"/>
        <v>0</v>
      </c>
      <c r="BF169" s="247">
        <f t="shared" si="241"/>
        <v>0</v>
      </c>
      <c r="BG169" s="247">
        <f t="shared" si="241"/>
        <v>0</v>
      </c>
      <c r="BH169" s="247">
        <f t="shared" si="241"/>
        <v>0</v>
      </c>
      <c r="BI169" s="247">
        <f>BI170</f>
        <v>0</v>
      </c>
      <c r="BJ169" s="247">
        <f t="shared" si="241"/>
        <v>0</v>
      </c>
      <c r="BK169" s="247">
        <f>BK170</f>
        <v>0</v>
      </c>
      <c r="BL169" s="247">
        <f t="shared" ref="BL169:BQ169" si="242">BL170</f>
        <v>0</v>
      </c>
      <c r="BM169" s="247">
        <f t="shared" si="242"/>
        <v>0</v>
      </c>
      <c r="BN169" s="247">
        <f t="shared" si="242"/>
        <v>0</v>
      </c>
      <c r="BO169" s="247">
        <f t="shared" si="242"/>
        <v>0</v>
      </c>
      <c r="BP169" s="247">
        <f t="shared" si="242"/>
        <v>0</v>
      </c>
      <c r="BQ169" s="247">
        <f t="shared" si="242"/>
        <v>0</v>
      </c>
      <c r="BR169" s="247">
        <f>BR170</f>
        <v>0</v>
      </c>
      <c r="BS169" s="247">
        <f t="shared" ref="BS169:CJ169" si="243">BS170</f>
        <v>0</v>
      </c>
      <c r="BT169" s="247">
        <f t="shared" si="243"/>
        <v>0</v>
      </c>
      <c r="BU169" s="247">
        <f t="shared" si="243"/>
        <v>0</v>
      </c>
      <c r="BV169" s="247">
        <f t="shared" si="243"/>
        <v>0</v>
      </c>
      <c r="BW169" s="247">
        <f t="shared" si="243"/>
        <v>0</v>
      </c>
      <c r="BX169" s="247">
        <f t="shared" si="243"/>
        <v>0</v>
      </c>
      <c r="BY169" s="247">
        <f t="shared" si="243"/>
        <v>0</v>
      </c>
      <c r="BZ169" s="247">
        <f t="shared" si="243"/>
        <v>0</v>
      </c>
      <c r="CA169" s="247">
        <f t="shared" si="243"/>
        <v>0</v>
      </c>
      <c r="CB169" s="247">
        <f t="shared" si="243"/>
        <v>0</v>
      </c>
      <c r="CC169" s="247">
        <f t="shared" si="243"/>
        <v>0</v>
      </c>
      <c r="CD169" s="185">
        <f t="shared" si="220"/>
        <v>0</v>
      </c>
      <c r="CE169" s="247">
        <f t="shared" si="243"/>
        <v>0</v>
      </c>
      <c r="CF169" s="247">
        <f t="shared" si="243"/>
        <v>0</v>
      </c>
      <c r="CG169" s="247">
        <f t="shared" si="243"/>
        <v>0</v>
      </c>
      <c r="CH169" s="247">
        <f t="shared" si="243"/>
        <v>0</v>
      </c>
      <c r="CI169" s="247">
        <f t="shared" si="243"/>
        <v>0</v>
      </c>
      <c r="CJ169" s="247">
        <f t="shared" si="243"/>
        <v>0</v>
      </c>
      <c r="CK169" s="247"/>
      <c r="CL169" s="263"/>
      <c r="CM169" s="216"/>
      <c r="CN169" s="18"/>
      <c r="CP169" s="7">
        <f t="shared" si="167"/>
        <v>0</v>
      </c>
      <c r="CS169" s="7">
        <v>0</v>
      </c>
      <c r="CX169" s="146">
        <f t="shared" si="190"/>
        <v>0</v>
      </c>
      <c r="CY169" s="286"/>
      <c r="CZ169" s="7">
        <f>AJ169-BD169</f>
        <v>0</v>
      </c>
      <c r="DA169" s="7">
        <f t="shared" si="168"/>
        <v>0</v>
      </c>
    </row>
    <row r="170" spans="1:123" s="310" customFormat="1" ht="90" hidden="1" customHeight="1">
      <c r="A170" s="216"/>
      <c r="B170" s="217"/>
      <c r="C170" s="216"/>
      <c r="D170" s="216"/>
      <c r="E170" s="216"/>
      <c r="F170" s="216"/>
      <c r="G170" s="220"/>
      <c r="H170" s="220"/>
      <c r="I170" s="216"/>
      <c r="J170" s="216"/>
      <c r="K170" s="216"/>
      <c r="L170" s="216"/>
      <c r="M170" s="220"/>
      <c r="N170" s="220"/>
      <c r="O170" s="216"/>
      <c r="P170" s="216"/>
      <c r="Q170" s="216"/>
      <c r="R170" s="216"/>
      <c r="S170" s="216"/>
      <c r="T170" s="216"/>
      <c r="U170" s="216"/>
      <c r="V170" s="216"/>
      <c r="W170" s="216"/>
      <c r="X170" s="216"/>
      <c r="Y170" s="218"/>
      <c r="Z170" s="218"/>
      <c r="AA170" s="216"/>
      <c r="AB170" s="216"/>
      <c r="AC170" s="216"/>
      <c r="AD170" s="216"/>
      <c r="AE170" s="216"/>
      <c r="AF170" s="216"/>
      <c r="AG170" s="218"/>
      <c r="AH170" s="218"/>
      <c r="AI170" s="216"/>
      <c r="AJ170" s="216"/>
      <c r="AK170" s="216"/>
      <c r="AL170" s="216"/>
      <c r="AM170" s="216"/>
      <c r="AN170" s="216"/>
      <c r="AO170" s="100"/>
      <c r="AP170" s="100"/>
      <c r="AQ170" s="100"/>
      <c r="AR170" s="100"/>
      <c r="AS170" s="100"/>
      <c r="AT170" s="100"/>
      <c r="AU170" s="100"/>
      <c r="AV170" s="100"/>
      <c r="AW170" s="100"/>
      <c r="AX170" s="100"/>
      <c r="AY170" s="100"/>
      <c r="AZ170" s="100"/>
      <c r="BA170" s="100"/>
      <c r="BB170" s="100"/>
      <c r="BC170" s="100"/>
      <c r="BD170" s="100"/>
      <c r="BE170" s="100"/>
      <c r="BF170" s="100"/>
      <c r="BG170" s="100"/>
      <c r="BH170" s="100"/>
      <c r="BI170" s="100"/>
      <c r="BJ170" s="100"/>
      <c r="BK170" s="100"/>
      <c r="BL170" s="100"/>
      <c r="BM170" s="100"/>
      <c r="BN170" s="100"/>
      <c r="BO170" s="100"/>
      <c r="BP170" s="100"/>
      <c r="BQ170" s="100"/>
      <c r="BR170" s="100"/>
      <c r="BS170" s="100"/>
      <c r="BT170" s="100"/>
      <c r="BU170" s="100"/>
      <c r="BV170" s="100"/>
      <c r="BW170" s="100"/>
      <c r="BX170" s="100"/>
      <c r="BY170" s="100"/>
      <c r="BZ170" s="100"/>
      <c r="CA170" s="100"/>
      <c r="CB170" s="100"/>
      <c r="CC170" s="100"/>
      <c r="CD170" s="185"/>
      <c r="CE170" s="100"/>
      <c r="CF170" s="100"/>
      <c r="CG170" s="100"/>
      <c r="CH170" s="100"/>
      <c r="CI170" s="100"/>
      <c r="CJ170" s="100"/>
      <c r="CK170" s="100"/>
      <c r="CL170" s="262"/>
      <c r="CM170" s="216"/>
      <c r="CN170" s="18"/>
      <c r="CO170" s="20"/>
      <c r="CP170" s="7"/>
      <c r="CQ170" s="20"/>
      <c r="CR170" s="20"/>
      <c r="CS170" s="7"/>
      <c r="CX170" s="320"/>
      <c r="CY170" s="321"/>
      <c r="CZ170" s="24"/>
      <c r="DA170" s="24"/>
    </row>
    <row r="171" spans="1:123" s="20" customFormat="1" ht="49.9" hidden="1" customHeight="1">
      <c r="A171" s="114" t="s">
        <v>77</v>
      </c>
      <c r="B171" s="214" t="s">
        <v>108</v>
      </c>
      <c r="C171" s="114"/>
      <c r="D171" s="114">
        <f>D172+D175</f>
        <v>0</v>
      </c>
      <c r="E171" s="114"/>
      <c r="F171" s="114"/>
      <c r="G171" s="236">
        <f t="shared" ref="G171:BR171" si="244">G172+G175</f>
        <v>0</v>
      </c>
      <c r="H171" s="236">
        <f t="shared" si="244"/>
        <v>0</v>
      </c>
      <c r="I171" s="236">
        <f t="shared" si="244"/>
        <v>0</v>
      </c>
      <c r="J171" s="236">
        <f t="shared" si="244"/>
        <v>0</v>
      </c>
      <c r="K171" s="236">
        <f t="shared" si="244"/>
        <v>0</v>
      </c>
      <c r="L171" s="236">
        <f t="shared" si="244"/>
        <v>0</v>
      </c>
      <c r="M171" s="236">
        <f t="shared" si="244"/>
        <v>0</v>
      </c>
      <c r="N171" s="236">
        <f t="shared" si="244"/>
        <v>0</v>
      </c>
      <c r="O171" s="236">
        <f t="shared" si="244"/>
        <v>0</v>
      </c>
      <c r="P171" s="236">
        <f t="shared" si="244"/>
        <v>0</v>
      </c>
      <c r="Q171" s="236">
        <f t="shared" si="244"/>
        <v>0</v>
      </c>
      <c r="R171" s="236">
        <f t="shared" si="244"/>
        <v>0</v>
      </c>
      <c r="S171" s="236">
        <f t="shared" si="244"/>
        <v>0</v>
      </c>
      <c r="T171" s="236">
        <f t="shared" si="244"/>
        <v>0</v>
      </c>
      <c r="U171" s="236">
        <f t="shared" si="244"/>
        <v>0</v>
      </c>
      <c r="V171" s="236">
        <f t="shared" si="244"/>
        <v>0</v>
      </c>
      <c r="W171" s="236">
        <f t="shared" si="244"/>
        <v>0</v>
      </c>
      <c r="X171" s="236">
        <f t="shared" si="244"/>
        <v>0</v>
      </c>
      <c r="Y171" s="236">
        <f t="shared" si="244"/>
        <v>0</v>
      </c>
      <c r="Z171" s="236">
        <f t="shared" si="244"/>
        <v>0</v>
      </c>
      <c r="AA171" s="236">
        <f t="shared" si="244"/>
        <v>0</v>
      </c>
      <c r="AB171" s="236">
        <f t="shared" si="244"/>
        <v>0</v>
      </c>
      <c r="AC171" s="236">
        <f t="shared" si="244"/>
        <v>0</v>
      </c>
      <c r="AD171" s="236">
        <f t="shared" si="244"/>
        <v>0</v>
      </c>
      <c r="AE171" s="236">
        <f t="shared" si="244"/>
        <v>0</v>
      </c>
      <c r="AF171" s="236">
        <f t="shared" si="244"/>
        <v>0</v>
      </c>
      <c r="AG171" s="236">
        <f t="shared" si="244"/>
        <v>0</v>
      </c>
      <c r="AH171" s="236">
        <f t="shared" si="244"/>
        <v>0</v>
      </c>
      <c r="AI171" s="236">
        <f t="shared" si="244"/>
        <v>0</v>
      </c>
      <c r="AJ171" s="236">
        <f t="shared" si="244"/>
        <v>0</v>
      </c>
      <c r="AK171" s="236">
        <f t="shared" si="244"/>
        <v>0</v>
      </c>
      <c r="AL171" s="236">
        <f t="shared" si="244"/>
        <v>0</v>
      </c>
      <c r="AM171" s="236">
        <f t="shared" si="244"/>
        <v>0</v>
      </c>
      <c r="AN171" s="236">
        <f t="shared" si="244"/>
        <v>0</v>
      </c>
      <c r="AO171" s="236">
        <f t="shared" si="244"/>
        <v>0</v>
      </c>
      <c r="AP171" s="236">
        <f t="shared" si="244"/>
        <v>0</v>
      </c>
      <c r="AQ171" s="236">
        <f t="shared" si="244"/>
        <v>0</v>
      </c>
      <c r="AR171" s="236">
        <f t="shared" si="244"/>
        <v>0</v>
      </c>
      <c r="AS171" s="236">
        <f t="shared" si="244"/>
        <v>0</v>
      </c>
      <c r="AT171" s="236">
        <f t="shared" si="244"/>
        <v>0</v>
      </c>
      <c r="AU171" s="236">
        <f t="shared" si="244"/>
        <v>0</v>
      </c>
      <c r="AV171" s="236">
        <f t="shared" si="244"/>
        <v>0</v>
      </c>
      <c r="AW171" s="236">
        <f t="shared" si="244"/>
        <v>0</v>
      </c>
      <c r="AX171" s="236">
        <f t="shared" si="244"/>
        <v>0</v>
      </c>
      <c r="AY171" s="236">
        <f t="shared" si="244"/>
        <v>0</v>
      </c>
      <c r="AZ171" s="236">
        <f t="shared" si="244"/>
        <v>0</v>
      </c>
      <c r="BA171" s="236">
        <f t="shared" si="244"/>
        <v>0</v>
      </c>
      <c r="BB171" s="236">
        <f t="shared" si="244"/>
        <v>0</v>
      </c>
      <c r="BC171" s="236">
        <f t="shared" si="244"/>
        <v>0</v>
      </c>
      <c r="BD171" s="236">
        <f t="shared" si="244"/>
        <v>0</v>
      </c>
      <c r="BE171" s="236">
        <f t="shared" si="244"/>
        <v>0</v>
      </c>
      <c r="BF171" s="236">
        <f t="shared" si="244"/>
        <v>0</v>
      </c>
      <c r="BG171" s="236">
        <f t="shared" si="244"/>
        <v>0</v>
      </c>
      <c r="BH171" s="236">
        <f t="shared" si="244"/>
        <v>0</v>
      </c>
      <c r="BI171" s="236">
        <f t="shared" si="244"/>
        <v>0</v>
      </c>
      <c r="BJ171" s="236">
        <f t="shared" si="244"/>
        <v>0</v>
      </c>
      <c r="BK171" s="236">
        <f t="shared" si="244"/>
        <v>0</v>
      </c>
      <c r="BL171" s="236">
        <f t="shared" si="244"/>
        <v>0</v>
      </c>
      <c r="BM171" s="236">
        <f t="shared" si="244"/>
        <v>0</v>
      </c>
      <c r="BN171" s="236">
        <f t="shared" si="244"/>
        <v>0</v>
      </c>
      <c r="BO171" s="236">
        <f t="shared" si="244"/>
        <v>0</v>
      </c>
      <c r="BP171" s="236">
        <f t="shared" si="244"/>
        <v>0</v>
      </c>
      <c r="BQ171" s="236">
        <f t="shared" si="244"/>
        <v>0</v>
      </c>
      <c r="BR171" s="236">
        <f t="shared" si="244"/>
        <v>0</v>
      </c>
      <c r="BS171" s="236">
        <f t="shared" ref="BS171:CF171" si="245">BS172+BS175</f>
        <v>0</v>
      </c>
      <c r="BT171" s="236">
        <f t="shared" si="245"/>
        <v>0</v>
      </c>
      <c r="BU171" s="236">
        <f t="shared" si="245"/>
        <v>0</v>
      </c>
      <c r="BV171" s="236">
        <f t="shared" si="245"/>
        <v>0</v>
      </c>
      <c r="BW171" s="236">
        <f t="shared" si="245"/>
        <v>0</v>
      </c>
      <c r="BX171" s="236">
        <f t="shared" si="245"/>
        <v>0</v>
      </c>
      <c r="BY171" s="236">
        <f t="shared" si="245"/>
        <v>0</v>
      </c>
      <c r="BZ171" s="236">
        <f t="shared" si="245"/>
        <v>0</v>
      </c>
      <c r="CA171" s="236">
        <f t="shared" si="245"/>
        <v>0</v>
      </c>
      <c r="CB171" s="236">
        <f t="shared" si="245"/>
        <v>0</v>
      </c>
      <c r="CC171" s="236">
        <f t="shared" si="245"/>
        <v>0</v>
      </c>
      <c r="CD171" s="185">
        <f t="shared" si="220"/>
        <v>0</v>
      </c>
      <c r="CE171" s="236">
        <f t="shared" si="245"/>
        <v>0</v>
      </c>
      <c r="CF171" s="236">
        <f t="shared" si="245"/>
        <v>0</v>
      </c>
      <c r="CG171" s="236">
        <f>CG172+CG175</f>
        <v>0</v>
      </c>
      <c r="CH171" s="236">
        <f t="shared" ref="CH171:CJ171" si="246">CH172+CH175</f>
        <v>0</v>
      </c>
      <c r="CI171" s="236">
        <f t="shared" si="246"/>
        <v>0</v>
      </c>
      <c r="CJ171" s="236">
        <f t="shared" si="246"/>
        <v>0</v>
      </c>
      <c r="CK171" s="236"/>
      <c r="CL171" s="114"/>
      <c r="CM171" s="114"/>
      <c r="CP171" s="7">
        <f t="shared" si="167"/>
        <v>0</v>
      </c>
      <c r="CS171" s="7">
        <v>0</v>
      </c>
      <c r="CX171" s="146">
        <f t="shared" si="190"/>
        <v>0</v>
      </c>
      <c r="CY171" s="286"/>
      <c r="CZ171" s="7">
        <f>AJ171-BD171</f>
        <v>0</v>
      </c>
      <c r="DA171" s="7">
        <f t="shared" si="168"/>
        <v>0</v>
      </c>
    </row>
    <row r="172" spans="1:123" s="20" customFormat="1" ht="35.65" hidden="1" customHeight="1">
      <c r="A172" s="215" t="s">
        <v>45</v>
      </c>
      <c r="B172" s="214" t="s">
        <v>46</v>
      </c>
      <c r="C172" s="114"/>
      <c r="D172" s="114">
        <f>A174</f>
        <v>0</v>
      </c>
      <c r="E172" s="114"/>
      <c r="F172" s="114"/>
      <c r="G172" s="99">
        <f t="shared" ref="G172:BJ172" si="247">SUM(G173:G174)</f>
        <v>0</v>
      </c>
      <c r="H172" s="99">
        <f t="shared" si="247"/>
        <v>0</v>
      </c>
      <c r="I172" s="99">
        <f t="shared" si="247"/>
        <v>0</v>
      </c>
      <c r="J172" s="99">
        <f t="shared" si="247"/>
        <v>0</v>
      </c>
      <c r="K172" s="99">
        <f t="shared" si="247"/>
        <v>0</v>
      </c>
      <c r="L172" s="99">
        <f t="shared" si="247"/>
        <v>0</v>
      </c>
      <c r="M172" s="99">
        <f t="shared" si="247"/>
        <v>0</v>
      </c>
      <c r="N172" s="99">
        <f t="shared" si="247"/>
        <v>0</v>
      </c>
      <c r="O172" s="99">
        <f t="shared" si="247"/>
        <v>0</v>
      </c>
      <c r="P172" s="99">
        <f t="shared" si="247"/>
        <v>0</v>
      </c>
      <c r="Q172" s="99">
        <f t="shared" si="247"/>
        <v>0</v>
      </c>
      <c r="R172" s="99">
        <f t="shared" si="247"/>
        <v>0</v>
      </c>
      <c r="S172" s="99">
        <f t="shared" si="247"/>
        <v>0</v>
      </c>
      <c r="T172" s="99">
        <f t="shared" si="247"/>
        <v>0</v>
      </c>
      <c r="U172" s="99">
        <f t="shared" si="247"/>
        <v>0</v>
      </c>
      <c r="V172" s="99">
        <f t="shared" si="247"/>
        <v>0</v>
      </c>
      <c r="W172" s="99">
        <f t="shared" si="247"/>
        <v>0</v>
      </c>
      <c r="X172" s="99">
        <f t="shared" si="247"/>
        <v>0</v>
      </c>
      <c r="Y172" s="99">
        <f t="shared" si="247"/>
        <v>0</v>
      </c>
      <c r="Z172" s="99">
        <f t="shared" si="247"/>
        <v>0</v>
      </c>
      <c r="AA172" s="99">
        <f t="shared" si="247"/>
        <v>0</v>
      </c>
      <c r="AB172" s="99">
        <f t="shared" si="247"/>
        <v>0</v>
      </c>
      <c r="AC172" s="99">
        <f t="shared" si="247"/>
        <v>0</v>
      </c>
      <c r="AD172" s="99">
        <f t="shared" si="247"/>
        <v>0</v>
      </c>
      <c r="AE172" s="99">
        <f t="shared" si="247"/>
        <v>0</v>
      </c>
      <c r="AF172" s="99">
        <f t="shared" si="247"/>
        <v>0</v>
      </c>
      <c r="AG172" s="99">
        <f t="shared" si="247"/>
        <v>0</v>
      </c>
      <c r="AH172" s="99">
        <f t="shared" si="247"/>
        <v>0</v>
      </c>
      <c r="AI172" s="99">
        <f t="shared" si="247"/>
        <v>0</v>
      </c>
      <c r="AJ172" s="99">
        <f t="shared" si="247"/>
        <v>0</v>
      </c>
      <c r="AK172" s="99">
        <f t="shared" si="247"/>
        <v>0</v>
      </c>
      <c r="AL172" s="99">
        <f t="shared" si="247"/>
        <v>0</v>
      </c>
      <c r="AM172" s="99">
        <f t="shared" si="247"/>
        <v>0</v>
      </c>
      <c r="AN172" s="99">
        <f t="shared" si="247"/>
        <v>0</v>
      </c>
      <c r="AO172" s="99">
        <f t="shared" si="247"/>
        <v>0</v>
      </c>
      <c r="AP172" s="99">
        <f t="shared" si="247"/>
        <v>0</v>
      </c>
      <c r="AQ172" s="99">
        <f t="shared" si="247"/>
        <v>0</v>
      </c>
      <c r="AR172" s="99">
        <f t="shared" si="247"/>
        <v>0</v>
      </c>
      <c r="AS172" s="99">
        <f t="shared" si="247"/>
        <v>0</v>
      </c>
      <c r="AT172" s="99">
        <f t="shared" si="247"/>
        <v>0</v>
      </c>
      <c r="AU172" s="99">
        <f t="shared" si="247"/>
        <v>0</v>
      </c>
      <c r="AV172" s="99">
        <f t="shared" si="247"/>
        <v>0</v>
      </c>
      <c r="AW172" s="99">
        <f t="shared" si="247"/>
        <v>0</v>
      </c>
      <c r="AX172" s="99">
        <f t="shared" si="247"/>
        <v>0</v>
      </c>
      <c r="AY172" s="99">
        <f t="shared" si="247"/>
        <v>0</v>
      </c>
      <c r="AZ172" s="99">
        <f t="shared" si="247"/>
        <v>0</v>
      </c>
      <c r="BA172" s="99">
        <f t="shared" si="247"/>
        <v>0</v>
      </c>
      <c r="BB172" s="99">
        <f t="shared" si="247"/>
        <v>0</v>
      </c>
      <c r="BC172" s="99">
        <f t="shared" si="247"/>
        <v>0</v>
      </c>
      <c r="BD172" s="99">
        <f t="shared" si="247"/>
        <v>0</v>
      </c>
      <c r="BE172" s="99">
        <f t="shared" si="247"/>
        <v>0</v>
      </c>
      <c r="BF172" s="99">
        <f t="shared" si="247"/>
        <v>0</v>
      </c>
      <c r="BG172" s="99">
        <f t="shared" si="247"/>
        <v>0</v>
      </c>
      <c r="BH172" s="99">
        <f t="shared" si="247"/>
        <v>0</v>
      </c>
      <c r="BI172" s="99">
        <f>SUM(BI173:BI174)</f>
        <v>0</v>
      </c>
      <c r="BJ172" s="99">
        <f t="shared" si="247"/>
        <v>0</v>
      </c>
      <c r="BK172" s="99">
        <f>SUM(BK173:BK174)</f>
        <v>0</v>
      </c>
      <c r="BL172" s="99">
        <f t="shared" ref="BL172:BQ172" si="248">SUM(BL173:BL174)</f>
        <v>0</v>
      </c>
      <c r="BM172" s="99">
        <f t="shared" si="248"/>
        <v>0</v>
      </c>
      <c r="BN172" s="99">
        <f t="shared" si="248"/>
        <v>0</v>
      </c>
      <c r="BO172" s="99">
        <f t="shared" si="248"/>
        <v>0</v>
      </c>
      <c r="BP172" s="99">
        <f t="shared" si="248"/>
        <v>0</v>
      </c>
      <c r="BQ172" s="99">
        <f t="shared" si="248"/>
        <v>0</v>
      </c>
      <c r="BR172" s="99">
        <f>SUM(BR173:BR174)</f>
        <v>0</v>
      </c>
      <c r="BS172" s="99">
        <f t="shared" ref="BS172:CJ172" si="249">SUM(BS173:BS174)</f>
        <v>0</v>
      </c>
      <c r="BT172" s="99">
        <f t="shared" si="249"/>
        <v>0</v>
      </c>
      <c r="BU172" s="99">
        <f t="shared" si="249"/>
        <v>0</v>
      </c>
      <c r="BV172" s="99">
        <f t="shared" si="249"/>
        <v>0</v>
      </c>
      <c r="BW172" s="99">
        <f t="shared" si="249"/>
        <v>0</v>
      </c>
      <c r="BX172" s="99">
        <f t="shared" si="249"/>
        <v>0</v>
      </c>
      <c r="BY172" s="99">
        <f t="shared" si="249"/>
        <v>0</v>
      </c>
      <c r="BZ172" s="99">
        <f t="shared" si="249"/>
        <v>0</v>
      </c>
      <c r="CA172" s="99">
        <f t="shared" si="249"/>
        <v>0</v>
      </c>
      <c r="CB172" s="99">
        <f t="shared" si="249"/>
        <v>0</v>
      </c>
      <c r="CC172" s="99">
        <f t="shared" si="249"/>
        <v>0</v>
      </c>
      <c r="CD172" s="185">
        <f t="shared" si="220"/>
        <v>0</v>
      </c>
      <c r="CE172" s="99">
        <f t="shared" ref="CE172:CF172" si="250">SUM(CE173:CE174)</f>
        <v>0</v>
      </c>
      <c r="CF172" s="99">
        <f t="shared" si="250"/>
        <v>0</v>
      </c>
      <c r="CG172" s="99">
        <f t="shared" si="249"/>
        <v>0</v>
      </c>
      <c r="CH172" s="99">
        <f t="shared" si="249"/>
        <v>0</v>
      </c>
      <c r="CI172" s="99">
        <f t="shared" si="249"/>
        <v>0</v>
      </c>
      <c r="CJ172" s="99">
        <f t="shared" si="249"/>
        <v>0</v>
      </c>
      <c r="CK172" s="99"/>
      <c r="CL172" s="114"/>
      <c r="CM172" s="114"/>
      <c r="CP172" s="7">
        <f t="shared" si="167"/>
        <v>0</v>
      </c>
      <c r="CS172" s="7">
        <v>0</v>
      </c>
      <c r="CX172" s="146">
        <f t="shared" si="190"/>
        <v>0</v>
      </c>
      <c r="CY172" s="286"/>
      <c r="CZ172" s="7">
        <f>AJ172-BD172</f>
        <v>0</v>
      </c>
      <c r="DA172" s="7">
        <f t="shared" si="168"/>
        <v>0</v>
      </c>
    </row>
    <row r="173" spans="1:123" s="20" customFormat="1" ht="18" hidden="1" customHeight="1">
      <c r="A173" s="216"/>
      <c r="B173" s="253"/>
      <c r="C173" s="114"/>
      <c r="D173" s="216"/>
      <c r="E173" s="216"/>
      <c r="F173" s="216"/>
      <c r="G173" s="254"/>
      <c r="H173" s="255"/>
      <c r="I173" s="259"/>
      <c r="J173" s="259"/>
      <c r="K173" s="259"/>
      <c r="L173" s="260"/>
      <c r="M173" s="261"/>
      <c r="N173" s="261"/>
      <c r="O173" s="260"/>
      <c r="P173" s="260"/>
      <c r="Q173" s="285"/>
      <c r="R173" s="285"/>
      <c r="S173" s="225"/>
      <c r="T173" s="225"/>
      <c r="U173" s="219"/>
      <c r="V173" s="219"/>
      <c r="W173" s="219"/>
      <c r="X173" s="219"/>
      <c r="Y173" s="254"/>
      <c r="Z173" s="255"/>
      <c r="AA173" s="219"/>
      <c r="AB173" s="219"/>
      <c r="AC173" s="219"/>
      <c r="AD173" s="219"/>
      <c r="AE173" s="219"/>
      <c r="AF173" s="219"/>
      <c r="AG173" s="219"/>
      <c r="AH173" s="219"/>
      <c r="AI173" s="219"/>
      <c r="AJ173" s="219"/>
      <c r="AK173" s="219"/>
      <c r="AL173" s="219"/>
      <c r="AM173" s="219"/>
      <c r="AN173" s="219"/>
      <c r="AO173" s="100"/>
      <c r="AP173" s="100"/>
      <c r="AQ173" s="100"/>
      <c r="AR173" s="100"/>
      <c r="AS173" s="100">
        <f t="shared" si="170"/>
        <v>0</v>
      </c>
      <c r="AT173" s="100">
        <f t="shared" si="170"/>
        <v>0</v>
      </c>
      <c r="AU173" s="100">
        <f t="shared" si="170"/>
        <v>0</v>
      </c>
      <c r="AV173" s="100">
        <f t="shared" si="170"/>
        <v>0</v>
      </c>
      <c r="AW173" s="100"/>
      <c r="AX173" s="100"/>
      <c r="AY173" s="100"/>
      <c r="AZ173" s="100"/>
      <c r="BA173" s="100"/>
      <c r="BB173" s="100"/>
      <c r="BC173" s="100"/>
      <c r="BD173" s="100"/>
      <c r="BE173" s="100"/>
      <c r="BF173" s="100"/>
      <c r="BG173" s="100"/>
      <c r="BH173" s="100"/>
      <c r="BI173" s="100"/>
      <c r="BJ173" s="100"/>
      <c r="BK173" s="100"/>
      <c r="BL173" s="100"/>
      <c r="BM173" s="100"/>
      <c r="BN173" s="100"/>
      <c r="BO173" s="100"/>
      <c r="BP173" s="100"/>
      <c r="BQ173" s="100"/>
      <c r="BR173" s="100"/>
      <c r="BS173" s="100"/>
      <c r="BT173" s="100"/>
      <c r="BU173" s="100"/>
      <c r="BV173" s="100"/>
      <c r="BW173" s="100"/>
      <c r="BX173" s="100"/>
      <c r="BY173" s="100"/>
      <c r="BZ173" s="100"/>
      <c r="CA173" s="100"/>
      <c r="CB173" s="100"/>
      <c r="CC173" s="100"/>
      <c r="CD173" s="185">
        <f t="shared" si="220"/>
        <v>0</v>
      </c>
      <c r="CE173" s="100"/>
      <c r="CF173" s="100">
        <f t="shared" si="240"/>
        <v>0</v>
      </c>
      <c r="CG173" s="100"/>
      <c r="CH173" s="100"/>
      <c r="CI173" s="100"/>
      <c r="CJ173" s="100"/>
      <c r="CK173" s="100"/>
      <c r="CL173" s="216"/>
      <c r="CM173" s="285"/>
      <c r="CN173" s="285"/>
      <c r="CO173" s="114"/>
      <c r="CP173" s="7"/>
      <c r="CS173" s="7"/>
      <c r="CX173" s="146">
        <f t="shared" si="190"/>
        <v>0</v>
      </c>
      <c r="CY173" s="286"/>
      <c r="CZ173" s="7"/>
      <c r="DA173" s="7"/>
    </row>
    <row r="174" spans="1:123" s="23" customFormat="1" ht="72" hidden="1" customHeight="1">
      <c r="A174" s="248"/>
      <c r="B174" s="249"/>
      <c r="C174" s="248"/>
      <c r="D174" s="248"/>
      <c r="E174" s="248"/>
      <c r="F174" s="248"/>
      <c r="G174" s="341"/>
      <c r="H174" s="341"/>
      <c r="I174" s="341"/>
      <c r="J174" s="341"/>
      <c r="K174" s="341"/>
      <c r="L174" s="341"/>
      <c r="M174" s="341"/>
      <c r="N174" s="341"/>
      <c r="O174" s="341"/>
      <c r="P174" s="341"/>
      <c r="Q174" s="341"/>
      <c r="R174" s="341"/>
      <c r="S174" s="341"/>
      <c r="T174" s="341"/>
      <c r="U174" s="341"/>
      <c r="V174" s="341"/>
      <c r="W174" s="341"/>
      <c r="X174" s="341"/>
      <c r="Y174" s="341"/>
      <c r="Z174" s="341"/>
      <c r="AA174" s="341"/>
      <c r="AB174" s="341"/>
      <c r="AC174" s="341"/>
      <c r="AD174" s="341"/>
      <c r="AE174" s="341"/>
      <c r="AF174" s="341"/>
      <c r="AG174" s="341"/>
      <c r="AH174" s="341"/>
      <c r="AI174" s="341"/>
      <c r="AJ174" s="341"/>
      <c r="AK174" s="341"/>
      <c r="AL174" s="341"/>
      <c r="AM174" s="341"/>
      <c r="AN174" s="341"/>
      <c r="AO174" s="309"/>
      <c r="AP174" s="309"/>
      <c r="AQ174" s="309"/>
      <c r="AR174" s="309"/>
      <c r="AS174" s="309"/>
      <c r="AT174" s="309"/>
      <c r="AU174" s="309"/>
      <c r="AV174" s="309"/>
      <c r="AW174" s="309"/>
      <c r="AX174" s="309"/>
      <c r="AY174" s="309"/>
      <c r="AZ174" s="309"/>
      <c r="BA174" s="309"/>
      <c r="BB174" s="309"/>
      <c r="BC174" s="309"/>
      <c r="BD174" s="309"/>
      <c r="BE174" s="309"/>
      <c r="BF174" s="309"/>
      <c r="BG174" s="309"/>
      <c r="BH174" s="309"/>
      <c r="BI174" s="309"/>
      <c r="BJ174" s="309"/>
      <c r="BK174" s="309"/>
      <c r="BL174" s="309"/>
      <c r="BM174" s="309"/>
      <c r="BN174" s="309"/>
      <c r="BO174" s="309"/>
      <c r="BP174" s="309"/>
      <c r="BQ174" s="309"/>
      <c r="BR174" s="309"/>
      <c r="BS174" s="309"/>
      <c r="BT174" s="309"/>
      <c r="BU174" s="309"/>
      <c r="BV174" s="309"/>
      <c r="BW174" s="309"/>
      <c r="BX174" s="309"/>
      <c r="BY174" s="309"/>
      <c r="BZ174" s="309"/>
      <c r="CA174" s="309"/>
      <c r="CB174" s="309"/>
      <c r="CC174" s="309"/>
      <c r="CD174" s="336"/>
      <c r="CE174" s="309"/>
      <c r="CF174" s="309"/>
      <c r="CG174" s="309"/>
      <c r="CH174" s="309"/>
      <c r="CI174" s="309"/>
      <c r="CJ174" s="309"/>
      <c r="CK174" s="309"/>
      <c r="CL174" s="248"/>
      <c r="CM174" s="361"/>
      <c r="CN174" s="361"/>
      <c r="CO174" s="248"/>
      <c r="CP174" s="24"/>
      <c r="CR174" s="362"/>
      <c r="CS174" s="24"/>
      <c r="CX174" s="320"/>
      <c r="CY174" s="321"/>
      <c r="CZ174" s="24"/>
      <c r="DA174" s="24"/>
    </row>
    <row r="175" spans="1:123" s="20" customFormat="1" ht="35.65" hidden="1" customHeight="1">
      <c r="A175" s="215" t="s">
        <v>60</v>
      </c>
      <c r="B175" s="214" t="s">
        <v>702</v>
      </c>
      <c r="C175" s="114"/>
      <c r="D175" s="114">
        <f>A177</f>
        <v>0</v>
      </c>
      <c r="E175" s="114"/>
      <c r="F175" s="114"/>
      <c r="G175" s="99">
        <f t="shared" ref="G175:BR175" si="251">SUM(G176:G177)</f>
        <v>0</v>
      </c>
      <c r="H175" s="99">
        <f t="shared" si="251"/>
        <v>0</v>
      </c>
      <c r="I175" s="99">
        <f t="shared" si="251"/>
        <v>0</v>
      </c>
      <c r="J175" s="99">
        <f t="shared" si="251"/>
        <v>0</v>
      </c>
      <c r="K175" s="99">
        <f t="shared" si="251"/>
        <v>0</v>
      </c>
      <c r="L175" s="99">
        <f t="shared" si="251"/>
        <v>0</v>
      </c>
      <c r="M175" s="99">
        <f t="shared" si="251"/>
        <v>0</v>
      </c>
      <c r="N175" s="99">
        <f t="shared" si="251"/>
        <v>0</v>
      </c>
      <c r="O175" s="99">
        <f t="shared" si="251"/>
        <v>0</v>
      </c>
      <c r="P175" s="99">
        <f t="shared" si="251"/>
        <v>0</v>
      </c>
      <c r="Q175" s="99">
        <f t="shared" si="251"/>
        <v>0</v>
      </c>
      <c r="R175" s="99">
        <f t="shared" si="251"/>
        <v>0</v>
      </c>
      <c r="S175" s="99">
        <f t="shared" si="251"/>
        <v>0</v>
      </c>
      <c r="T175" s="99">
        <f t="shared" si="251"/>
        <v>0</v>
      </c>
      <c r="U175" s="99">
        <f t="shared" si="251"/>
        <v>0</v>
      </c>
      <c r="V175" s="99">
        <f t="shared" si="251"/>
        <v>0</v>
      </c>
      <c r="W175" s="99">
        <f t="shared" si="251"/>
        <v>0</v>
      </c>
      <c r="X175" s="99">
        <f t="shared" si="251"/>
        <v>0</v>
      </c>
      <c r="Y175" s="99">
        <f t="shared" si="251"/>
        <v>0</v>
      </c>
      <c r="Z175" s="99">
        <f t="shared" si="251"/>
        <v>0</v>
      </c>
      <c r="AA175" s="99">
        <f t="shared" si="251"/>
        <v>0</v>
      </c>
      <c r="AB175" s="99">
        <f t="shared" si="251"/>
        <v>0</v>
      </c>
      <c r="AC175" s="99">
        <f t="shared" si="251"/>
        <v>0</v>
      </c>
      <c r="AD175" s="99">
        <f t="shared" si="251"/>
        <v>0</v>
      </c>
      <c r="AE175" s="99">
        <f t="shared" si="251"/>
        <v>0</v>
      </c>
      <c r="AF175" s="99">
        <f t="shared" si="251"/>
        <v>0</v>
      </c>
      <c r="AG175" s="99">
        <f t="shared" si="251"/>
        <v>0</v>
      </c>
      <c r="AH175" s="99">
        <f t="shared" si="251"/>
        <v>0</v>
      </c>
      <c r="AI175" s="99">
        <f t="shared" si="251"/>
        <v>0</v>
      </c>
      <c r="AJ175" s="99">
        <f t="shared" si="251"/>
        <v>0</v>
      </c>
      <c r="AK175" s="99">
        <f t="shared" si="251"/>
        <v>0</v>
      </c>
      <c r="AL175" s="99">
        <f t="shared" si="251"/>
        <v>0</v>
      </c>
      <c r="AM175" s="99">
        <f t="shared" si="251"/>
        <v>0</v>
      </c>
      <c r="AN175" s="99">
        <f t="shared" si="251"/>
        <v>0</v>
      </c>
      <c r="AO175" s="99">
        <f t="shared" si="251"/>
        <v>0</v>
      </c>
      <c r="AP175" s="99">
        <f t="shared" si="251"/>
        <v>0</v>
      </c>
      <c r="AQ175" s="99">
        <f t="shared" si="251"/>
        <v>0</v>
      </c>
      <c r="AR175" s="99">
        <f t="shared" si="251"/>
        <v>0</v>
      </c>
      <c r="AS175" s="99">
        <f t="shared" si="251"/>
        <v>0</v>
      </c>
      <c r="AT175" s="99">
        <f t="shared" si="251"/>
        <v>0</v>
      </c>
      <c r="AU175" s="99">
        <f t="shared" si="251"/>
        <v>0</v>
      </c>
      <c r="AV175" s="99">
        <f t="shared" si="251"/>
        <v>0</v>
      </c>
      <c r="AW175" s="99">
        <f t="shared" si="251"/>
        <v>0</v>
      </c>
      <c r="AX175" s="99">
        <f t="shared" si="251"/>
        <v>0</v>
      </c>
      <c r="AY175" s="99">
        <f t="shared" si="251"/>
        <v>0</v>
      </c>
      <c r="AZ175" s="99">
        <f t="shared" si="251"/>
        <v>0</v>
      </c>
      <c r="BA175" s="99">
        <f t="shared" si="251"/>
        <v>0</v>
      </c>
      <c r="BB175" s="99">
        <f t="shared" si="251"/>
        <v>0</v>
      </c>
      <c r="BC175" s="99">
        <f t="shared" si="251"/>
        <v>0</v>
      </c>
      <c r="BD175" s="99">
        <f t="shared" si="251"/>
        <v>0</v>
      </c>
      <c r="BE175" s="99">
        <f t="shared" si="251"/>
        <v>0</v>
      </c>
      <c r="BF175" s="99">
        <f t="shared" si="251"/>
        <v>0</v>
      </c>
      <c r="BG175" s="99">
        <f t="shared" si="251"/>
        <v>0</v>
      </c>
      <c r="BH175" s="99">
        <f t="shared" si="251"/>
        <v>0</v>
      </c>
      <c r="BI175" s="99">
        <f t="shared" si="251"/>
        <v>0</v>
      </c>
      <c r="BJ175" s="99">
        <f t="shared" si="251"/>
        <v>0</v>
      </c>
      <c r="BK175" s="99">
        <f t="shared" si="251"/>
        <v>0</v>
      </c>
      <c r="BL175" s="99">
        <f t="shared" si="251"/>
        <v>0</v>
      </c>
      <c r="BM175" s="99">
        <f t="shared" si="251"/>
        <v>0</v>
      </c>
      <c r="BN175" s="99">
        <f t="shared" si="251"/>
        <v>0</v>
      </c>
      <c r="BO175" s="99">
        <f t="shared" si="251"/>
        <v>0</v>
      </c>
      <c r="BP175" s="99">
        <f t="shared" si="251"/>
        <v>0</v>
      </c>
      <c r="BQ175" s="99">
        <f t="shared" si="251"/>
        <v>0</v>
      </c>
      <c r="BR175" s="99">
        <f t="shared" si="251"/>
        <v>0</v>
      </c>
      <c r="BS175" s="99">
        <f t="shared" ref="BS175:CG175" si="252">SUM(BS176:BS177)</f>
        <v>0</v>
      </c>
      <c r="BT175" s="99">
        <f t="shared" si="252"/>
        <v>0</v>
      </c>
      <c r="BU175" s="99">
        <f t="shared" si="252"/>
        <v>0</v>
      </c>
      <c r="BV175" s="99">
        <f t="shared" si="252"/>
        <v>0</v>
      </c>
      <c r="BW175" s="99">
        <f t="shared" si="252"/>
        <v>0</v>
      </c>
      <c r="BX175" s="99">
        <f t="shared" si="252"/>
        <v>0</v>
      </c>
      <c r="BY175" s="99">
        <f t="shared" si="252"/>
        <v>0</v>
      </c>
      <c r="BZ175" s="99">
        <f t="shared" si="252"/>
        <v>0</v>
      </c>
      <c r="CA175" s="99">
        <f t="shared" si="252"/>
        <v>0</v>
      </c>
      <c r="CB175" s="99">
        <f t="shared" si="252"/>
        <v>0</v>
      </c>
      <c r="CC175" s="99">
        <f t="shared" si="252"/>
        <v>0</v>
      </c>
      <c r="CD175" s="185">
        <f t="shared" si="220"/>
        <v>0</v>
      </c>
      <c r="CE175" s="99">
        <f t="shared" si="252"/>
        <v>0</v>
      </c>
      <c r="CF175" s="99">
        <f t="shared" si="252"/>
        <v>0</v>
      </c>
      <c r="CG175" s="99">
        <f t="shared" si="252"/>
        <v>0</v>
      </c>
      <c r="CH175" s="99">
        <f>SUM(CH176:CH177)</f>
        <v>0</v>
      </c>
      <c r="CI175" s="99">
        <f t="shared" ref="CI175:CJ175" si="253">SUM(CI176:CI177)</f>
        <v>0</v>
      </c>
      <c r="CJ175" s="99">
        <f t="shared" si="253"/>
        <v>0</v>
      </c>
      <c r="CK175" s="99"/>
      <c r="CL175" s="114"/>
      <c r="CM175" s="114"/>
      <c r="CP175" s="7">
        <f t="shared" si="167"/>
        <v>0</v>
      </c>
      <c r="CS175" s="7">
        <v>0</v>
      </c>
      <c r="CX175" s="146">
        <f t="shared" si="190"/>
        <v>0</v>
      </c>
      <c r="CY175" s="286"/>
      <c r="CZ175" s="7">
        <f>AJ175-BD175</f>
        <v>0</v>
      </c>
      <c r="DA175" s="7">
        <f t="shared" si="168"/>
        <v>0</v>
      </c>
    </row>
    <row r="176" spans="1:123" s="23" customFormat="1" ht="60" hidden="1" customHeight="1">
      <c r="A176" s="248"/>
      <c r="B176" s="249"/>
      <c r="C176" s="248"/>
      <c r="D176" s="248"/>
      <c r="E176" s="316"/>
      <c r="F176" s="248"/>
      <c r="G176" s="341"/>
      <c r="H176" s="341"/>
      <c r="I176" s="341"/>
      <c r="J176" s="341"/>
      <c r="K176" s="341"/>
      <c r="L176" s="341"/>
      <c r="M176" s="341"/>
      <c r="N176" s="341"/>
      <c r="O176" s="341"/>
      <c r="P176" s="341"/>
      <c r="Q176" s="341"/>
      <c r="R176" s="341"/>
      <c r="S176" s="341"/>
      <c r="T176" s="341"/>
      <c r="U176" s="341"/>
      <c r="V176" s="341"/>
      <c r="W176" s="341"/>
      <c r="X176" s="341"/>
      <c r="Y176" s="341"/>
      <c r="Z176" s="341"/>
      <c r="AA176" s="341"/>
      <c r="AB176" s="341"/>
      <c r="AC176" s="341"/>
      <c r="AD176" s="341"/>
      <c r="AE176" s="341"/>
      <c r="AF176" s="341"/>
      <c r="AG176" s="341"/>
      <c r="AH176" s="341"/>
      <c r="AI176" s="341"/>
      <c r="AJ176" s="341"/>
      <c r="AK176" s="341"/>
      <c r="AL176" s="341"/>
      <c r="AM176" s="341"/>
      <c r="AN176" s="341"/>
      <c r="AO176" s="309"/>
      <c r="AP176" s="309"/>
      <c r="AQ176" s="309"/>
      <c r="AR176" s="309"/>
      <c r="AS176" s="309"/>
      <c r="AT176" s="309"/>
      <c r="AU176" s="309"/>
      <c r="AV176" s="309"/>
      <c r="AW176" s="309"/>
      <c r="AX176" s="309"/>
      <c r="AY176" s="309"/>
      <c r="AZ176" s="309"/>
      <c r="BA176" s="309"/>
      <c r="BB176" s="309"/>
      <c r="BC176" s="309"/>
      <c r="BD176" s="309"/>
      <c r="BE176" s="309"/>
      <c r="BF176" s="309"/>
      <c r="BG176" s="309"/>
      <c r="BH176" s="309"/>
      <c r="BI176" s="309"/>
      <c r="BJ176" s="309"/>
      <c r="BK176" s="309"/>
      <c r="BL176" s="309"/>
      <c r="BM176" s="309"/>
      <c r="BN176" s="309"/>
      <c r="BO176" s="309"/>
      <c r="BP176" s="309"/>
      <c r="BQ176" s="309"/>
      <c r="BR176" s="309"/>
      <c r="BS176" s="309"/>
      <c r="BT176" s="309"/>
      <c r="BU176" s="309"/>
      <c r="BV176" s="309"/>
      <c r="BW176" s="309"/>
      <c r="BX176" s="309"/>
      <c r="BY176" s="309"/>
      <c r="BZ176" s="309"/>
      <c r="CA176" s="309"/>
      <c r="CB176" s="309"/>
      <c r="CC176" s="309"/>
      <c r="CD176" s="336"/>
      <c r="CE176" s="309"/>
      <c r="CF176" s="309"/>
      <c r="CG176" s="309"/>
      <c r="CH176" s="309"/>
      <c r="CI176" s="309"/>
      <c r="CJ176" s="309"/>
      <c r="CK176" s="309"/>
      <c r="CL176" s="248"/>
      <c r="CM176" s="361"/>
      <c r="CP176" s="24"/>
      <c r="CR176" s="362"/>
      <c r="CS176" s="24"/>
      <c r="CX176" s="320"/>
      <c r="CY176" s="321"/>
      <c r="CZ176" s="24"/>
      <c r="DA176" s="24"/>
    </row>
    <row r="177" spans="1:105" s="23" customFormat="1" ht="90" hidden="1" customHeight="1">
      <c r="A177" s="216"/>
      <c r="B177" s="253"/>
      <c r="C177" s="114"/>
      <c r="D177" s="216"/>
      <c r="E177" s="242"/>
      <c r="F177" s="216"/>
      <c r="G177" s="254"/>
      <c r="H177" s="255"/>
      <c r="I177" s="259"/>
      <c r="J177" s="259"/>
      <c r="K177" s="259"/>
      <c r="L177" s="260"/>
      <c r="M177" s="261"/>
      <c r="N177" s="261"/>
      <c r="O177" s="260"/>
      <c r="P177" s="260"/>
      <c r="Q177" s="285"/>
      <c r="R177" s="285"/>
      <c r="S177" s="225"/>
      <c r="T177" s="225"/>
      <c r="U177" s="219"/>
      <c r="V177" s="219"/>
      <c r="W177" s="219"/>
      <c r="X177" s="219"/>
      <c r="Y177" s="254"/>
      <c r="Z177" s="255"/>
      <c r="AA177" s="219"/>
      <c r="AB177" s="219"/>
      <c r="AC177" s="219"/>
      <c r="AD177" s="219"/>
      <c r="AE177" s="219"/>
      <c r="AF177" s="219"/>
      <c r="AG177" s="219"/>
      <c r="AH177" s="219"/>
      <c r="AI177" s="219"/>
      <c r="AJ177" s="219"/>
      <c r="AK177" s="219"/>
      <c r="AL177" s="219"/>
      <c r="AM177" s="219"/>
      <c r="AN177" s="219"/>
      <c r="AO177" s="100"/>
      <c r="AP177" s="100"/>
      <c r="AQ177" s="100"/>
      <c r="AR177" s="100"/>
      <c r="AS177" s="100"/>
      <c r="AT177" s="100"/>
      <c r="AU177" s="100"/>
      <c r="AV177" s="100"/>
      <c r="AW177" s="100"/>
      <c r="AX177" s="100"/>
      <c r="AY177" s="100"/>
      <c r="AZ177" s="100"/>
      <c r="BA177" s="100"/>
      <c r="BB177" s="100"/>
      <c r="BC177" s="100"/>
      <c r="BD177" s="100"/>
      <c r="BE177" s="100"/>
      <c r="BF177" s="100"/>
      <c r="BG177" s="100"/>
      <c r="BH177" s="100"/>
      <c r="BI177" s="100"/>
      <c r="BJ177" s="100"/>
      <c r="BK177" s="100"/>
      <c r="BL177" s="100"/>
      <c r="BM177" s="100"/>
      <c r="BN177" s="100"/>
      <c r="BO177" s="100"/>
      <c r="BP177" s="100"/>
      <c r="BQ177" s="100"/>
      <c r="BR177" s="100"/>
      <c r="BS177" s="100"/>
      <c r="BT177" s="100"/>
      <c r="BU177" s="100"/>
      <c r="BV177" s="100"/>
      <c r="BW177" s="100"/>
      <c r="BX177" s="100"/>
      <c r="BY177" s="100"/>
      <c r="BZ177" s="100"/>
      <c r="CA177" s="100"/>
      <c r="CB177" s="100"/>
      <c r="CC177" s="100"/>
      <c r="CD177" s="185"/>
      <c r="CE177" s="100"/>
      <c r="CF177" s="100"/>
      <c r="CG177" s="100"/>
      <c r="CH177" s="100"/>
      <c r="CI177" s="100"/>
      <c r="CJ177" s="100"/>
      <c r="CK177" s="100"/>
      <c r="CL177" s="216"/>
      <c r="CM177" s="305"/>
      <c r="CN177" s="18"/>
      <c r="CO177" s="18"/>
      <c r="CP177" s="7"/>
      <c r="CQ177" s="18"/>
      <c r="CR177" s="13"/>
      <c r="CS177" s="7"/>
      <c r="CX177" s="320"/>
      <c r="CY177" s="321"/>
      <c r="CZ177" s="24"/>
      <c r="DA177" s="24"/>
    </row>
    <row r="178" spans="1:105" s="20" customFormat="1" ht="42.6" hidden="1" customHeight="1">
      <c r="A178" s="114" t="s">
        <v>191</v>
      </c>
      <c r="B178" s="214" t="s">
        <v>192</v>
      </c>
      <c r="C178" s="216"/>
      <c r="D178" s="216">
        <f>D179</f>
        <v>0</v>
      </c>
      <c r="E178" s="216">
        <f>E179</f>
        <v>0</v>
      </c>
      <c r="F178" s="216"/>
      <c r="G178" s="247">
        <f t="shared" ref="G178:V179" si="254">G179</f>
        <v>0</v>
      </c>
      <c r="H178" s="247">
        <f t="shared" si="254"/>
        <v>0</v>
      </c>
      <c r="I178" s="247">
        <f t="shared" si="254"/>
        <v>0</v>
      </c>
      <c r="J178" s="247">
        <f t="shared" si="254"/>
        <v>0</v>
      </c>
      <c r="K178" s="247">
        <f t="shared" si="254"/>
        <v>0</v>
      </c>
      <c r="L178" s="247">
        <f t="shared" si="254"/>
        <v>0</v>
      </c>
      <c r="M178" s="247">
        <f t="shared" si="254"/>
        <v>0</v>
      </c>
      <c r="N178" s="247">
        <f t="shared" si="254"/>
        <v>0</v>
      </c>
      <c r="O178" s="247">
        <f t="shared" si="254"/>
        <v>0</v>
      </c>
      <c r="P178" s="247">
        <f t="shared" si="254"/>
        <v>0</v>
      </c>
      <c r="Q178" s="247">
        <f t="shared" si="254"/>
        <v>0</v>
      </c>
      <c r="R178" s="247">
        <f t="shared" si="254"/>
        <v>0</v>
      </c>
      <c r="S178" s="247">
        <f t="shared" si="254"/>
        <v>0</v>
      </c>
      <c r="T178" s="247">
        <f t="shared" si="254"/>
        <v>0</v>
      </c>
      <c r="U178" s="247">
        <f t="shared" si="254"/>
        <v>0</v>
      </c>
      <c r="V178" s="247">
        <f t="shared" si="254"/>
        <v>0</v>
      </c>
      <c r="W178" s="247">
        <f t="shared" ref="W178:AL179" si="255">W179</f>
        <v>0</v>
      </c>
      <c r="X178" s="247">
        <f t="shared" si="255"/>
        <v>0</v>
      </c>
      <c r="Y178" s="247">
        <f t="shared" si="255"/>
        <v>0</v>
      </c>
      <c r="Z178" s="247">
        <f t="shared" si="255"/>
        <v>0</v>
      </c>
      <c r="AA178" s="247">
        <f t="shared" si="255"/>
        <v>0</v>
      </c>
      <c r="AB178" s="247">
        <f t="shared" si="255"/>
        <v>0</v>
      </c>
      <c r="AC178" s="247">
        <f t="shared" si="255"/>
        <v>0</v>
      </c>
      <c r="AD178" s="247">
        <f t="shared" si="255"/>
        <v>0</v>
      </c>
      <c r="AE178" s="247">
        <f t="shared" si="255"/>
        <v>0</v>
      </c>
      <c r="AF178" s="247">
        <f t="shared" si="255"/>
        <v>0</v>
      </c>
      <c r="AG178" s="247">
        <f t="shared" si="255"/>
        <v>0</v>
      </c>
      <c r="AH178" s="247">
        <f t="shared" si="255"/>
        <v>0</v>
      </c>
      <c r="AI178" s="247">
        <f t="shared" si="255"/>
        <v>0</v>
      </c>
      <c r="AJ178" s="247">
        <f t="shared" si="255"/>
        <v>0</v>
      </c>
      <c r="AK178" s="247">
        <f t="shared" si="255"/>
        <v>0</v>
      </c>
      <c r="AL178" s="247">
        <f t="shared" si="255"/>
        <v>0</v>
      </c>
      <c r="AM178" s="247">
        <f t="shared" ref="AM178:BJ179" si="256">AM179</f>
        <v>0</v>
      </c>
      <c r="AN178" s="247">
        <f t="shared" si="256"/>
        <v>0</v>
      </c>
      <c r="AO178" s="247">
        <f t="shared" si="256"/>
        <v>0</v>
      </c>
      <c r="AP178" s="247">
        <f t="shared" si="256"/>
        <v>0</v>
      </c>
      <c r="AQ178" s="247">
        <f t="shared" si="256"/>
        <v>0</v>
      </c>
      <c r="AR178" s="247">
        <f t="shared" si="256"/>
        <v>0</v>
      </c>
      <c r="AS178" s="247">
        <f t="shared" si="256"/>
        <v>0</v>
      </c>
      <c r="AT178" s="247">
        <f t="shared" si="256"/>
        <v>0</v>
      </c>
      <c r="AU178" s="247">
        <f t="shared" si="256"/>
        <v>0</v>
      </c>
      <c r="AV178" s="247">
        <f t="shared" si="256"/>
        <v>0</v>
      </c>
      <c r="AW178" s="247">
        <f t="shared" si="256"/>
        <v>0</v>
      </c>
      <c r="AX178" s="247">
        <f t="shared" si="256"/>
        <v>0</v>
      </c>
      <c r="AY178" s="247">
        <f t="shared" si="256"/>
        <v>0</v>
      </c>
      <c r="AZ178" s="247">
        <f t="shared" si="256"/>
        <v>0</v>
      </c>
      <c r="BA178" s="247">
        <f t="shared" si="256"/>
        <v>0</v>
      </c>
      <c r="BB178" s="247">
        <f t="shared" si="256"/>
        <v>0</v>
      </c>
      <c r="BC178" s="247">
        <f t="shared" si="256"/>
        <v>0</v>
      </c>
      <c r="BD178" s="247">
        <f t="shared" si="256"/>
        <v>0</v>
      </c>
      <c r="BE178" s="247">
        <f t="shared" si="256"/>
        <v>0</v>
      </c>
      <c r="BF178" s="247">
        <f t="shared" si="256"/>
        <v>0</v>
      </c>
      <c r="BG178" s="247">
        <f t="shared" si="256"/>
        <v>0</v>
      </c>
      <c r="BH178" s="247">
        <f t="shared" si="256"/>
        <v>0</v>
      </c>
      <c r="BI178" s="247">
        <f>BI179</f>
        <v>0</v>
      </c>
      <c r="BJ178" s="247">
        <f t="shared" si="256"/>
        <v>0</v>
      </c>
      <c r="BK178" s="247">
        <f>BK179</f>
        <v>0</v>
      </c>
      <c r="BL178" s="247">
        <f t="shared" ref="BL178:BQ179" si="257">BL179</f>
        <v>0</v>
      </c>
      <c r="BM178" s="247">
        <f t="shared" si="257"/>
        <v>0</v>
      </c>
      <c r="BN178" s="247">
        <f t="shared" si="257"/>
        <v>0</v>
      </c>
      <c r="BO178" s="247">
        <f t="shared" si="257"/>
        <v>0</v>
      </c>
      <c r="BP178" s="247">
        <f t="shared" si="257"/>
        <v>0</v>
      </c>
      <c r="BQ178" s="247">
        <f t="shared" si="257"/>
        <v>0</v>
      </c>
      <c r="BR178" s="247">
        <f>BR179</f>
        <v>0</v>
      </c>
      <c r="BS178" s="247">
        <f t="shared" ref="BS178:CJ179" si="258">BS179</f>
        <v>0</v>
      </c>
      <c r="BT178" s="247">
        <f t="shared" si="258"/>
        <v>0</v>
      </c>
      <c r="BU178" s="247">
        <f t="shared" si="258"/>
        <v>0</v>
      </c>
      <c r="BV178" s="247">
        <f t="shared" si="258"/>
        <v>0</v>
      </c>
      <c r="BW178" s="247">
        <f t="shared" si="258"/>
        <v>0</v>
      </c>
      <c r="BX178" s="247">
        <f t="shared" si="258"/>
        <v>0</v>
      </c>
      <c r="BY178" s="247">
        <f t="shared" si="258"/>
        <v>0</v>
      </c>
      <c r="BZ178" s="247">
        <f t="shared" si="258"/>
        <v>0</v>
      </c>
      <c r="CA178" s="247">
        <f t="shared" si="258"/>
        <v>0</v>
      </c>
      <c r="CB178" s="247">
        <f t="shared" si="258"/>
        <v>0</v>
      </c>
      <c r="CC178" s="247">
        <f t="shared" si="258"/>
        <v>0</v>
      </c>
      <c r="CD178" s="185">
        <f t="shared" si="220"/>
        <v>0</v>
      </c>
      <c r="CE178" s="247">
        <f t="shared" si="258"/>
        <v>0</v>
      </c>
      <c r="CF178" s="247">
        <f t="shared" si="258"/>
        <v>0</v>
      </c>
      <c r="CG178" s="247">
        <f t="shared" si="258"/>
        <v>0</v>
      </c>
      <c r="CH178" s="247">
        <f t="shared" si="258"/>
        <v>0</v>
      </c>
      <c r="CI178" s="247">
        <f t="shared" si="258"/>
        <v>0</v>
      </c>
      <c r="CJ178" s="247">
        <f t="shared" si="258"/>
        <v>0</v>
      </c>
      <c r="CK178" s="247"/>
      <c r="CL178" s="263"/>
      <c r="CM178" s="216"/>
      <c r="CN178" s="18"/>
      <c r="CP178" s="7">
        <f t="shared" si="167"/>
        <v>0</v>
      </c>
      <c r="CS178" s="7">
        <v>0</v>
      </c>
      <c r="CX178" s="146">
        <f t="shared" si="190"/>
        <v>0</v>
      </c>
      <c r="CY178" s="286"/>
      <c r="CZ178" s="7">
        <f>AJ178-BD178</f>
        <v>0</v>
      </c>
      <c r="DA178" s="7">
        <f t="shared" si="168"/>
        <v>0</v>
      </c>
    </row>
    <row r="179" spans="1:105" s="20" customFormat="1" ht="37.5" hidden="1" customHeight="1">
      <c r="A179" s="215" t="s">
        <v>37</v>
      </c>
      <c r="B179" s="214" t="s">
        <v>46</v>
      </c>
      <c r="C179" s="114"/>
      <c r="D179" s="114">
        <f>A180</f>
        <v>0</v>
      </c>
      <c r="E179" s="114">
        <f>A180</f>
        <v>0</v>
      </c>
      <c r="F179" s="114"/>
      <c r="G179" s="236">
        <f t="shared" si="254"/>
        <v>0</v>
      </c>
      <c r="H179" s="236">
        <f t="shared" si="254"/>
        <v>0</v>
      </c>
      <c r="I179" s="236">
        <f t="shared" si="254"/>
        <v>0</v>
      </c>
      <c r="J179" s="236">
        <f t="shared" si="254"/>
        <v>0</v>
      </c>
      <c r="K179" s="236">
        <f t="shared" si="254"/>
        <v>0</v>
      </c>
      <c r="L179" s="236">
        <f t="shared" si="254"/>
        <v>0</v>
      </c>
      <c r="M179" s="236">
        <f t="shared" si="254"/>
        <v>0</v>
      </c>
      <c r="N179" s="236">
        <f t="shared" si="254"/>
        <v>0</v>
      </c>
      <c r="O179" s="236">
        <f t="shared" si="254"/>
        <v>0</v>
      </c>
      <c r="P179" s="236">
        <f t="shared" si="254"/>
        <v>0</v>
      </c>
      <c r="Q179" s="236">
        <f t="shared" si="254"/>
        <v>0</v>
      </c>
      <c r="R179" s="236">
        <f t="shared" si="254"/>
        <v>0</v>
      </c>
      <c r="S179" s="236">
        <f t="shared" si="254"/>
        <v>0</v>
      </c>
      <c r="T179" s="236">
        <f t="shared" si="254"/>
        <v>0</v>
      </c>
      <c r="U179" s="236">
        <f t="shared" si="254"/>
        <v>0</v>
      </c>
      <c r="V179" s="236">
        <f t="shared" si="254"/>
        <v>0</v>
      </c>
      <c r="W179" s="236">
        <f t="shared" si="255"/>
        <v>0</v>
      </c>
      <c r="X179" s="236">
        <f t="shared" si="255"/>
        <v>0</v>
      </c>
      <c r="Y179" s="236">
        <f t="shared" si="255"/>
        <v>0</v>
      </c>
      <c r="Z179" s="236">
        <f t="shared" si="255"/>
        <v>0</v>
      </c>
      <c r="AA179" s="236">
        <f t="shared" si="255"/>
        <v>0</v>
      </c>
      <c r="AB179" s="236">
        <f t="shared" si="255"/>
        <v>0</v>
      </c>
      <c r="AC179" s="236">
        <f t="shared" si="255"/>
        <v>0</v>
      </c>
      <c r="AD179" s="236">
        <f t="shared" si="255"/>
        <v>0</v>
      </c>
      <c r="AE179" s="236">
        <f t="shared" si="255"/>
        <v>0</v>
      </c>
      <c r="AF179" s="236">
        <f t="shared" si="255"/>
        <v>0</v>
      </c>
      <c r="AG179" s="236">
        <f t="shared" si="255"/>
        <v>0</v>
      </c>
      <c r="AH179" s="236">
        <f t="shared" si="255"/>
        <v>0</v>
      </c>
      <c r="AI179" s="236">
        <f t="shared" si="255"/>
        <v>0</v>
      </c>
      <c r="AJ179" s="236">
        <f t="shared" si="255"/>
        <v>0</v>
      </c>
      <c r="AK179" s="236">
        <f t="shared" si="255"/>
        <v>0</v>
      </c>
      <c r="AL179" s="236">
        <f t="shared" si="255"/>
        <v>0</v>
      </c>
      <c r="AM179" s="236">
        <f t="shared" si="256"/>
        <v>0</v>
      </c>
      <c r="AN179" s="236">
        <f t="shared" si="256"/>
        <v>0</v>
      </c>
      <c r="AO179" s="236">
        <f t="shared" si="256"/>
        <v>0</v>
      </c>
      <c r="AP179" s="236">
        <f t="shared" si="256"/>
        <v>0</v>
      </c>
      <c r="AQ179" s="236">
        <f t="shared" si="256"/>
        <v>0</v>
      </c>
      <c r="AR179" s="236">
        <f t="shared" si="256"/>
        <v>0</v>
      </c>
      <c r="AS179" s="236">
        <f t="shared" si="256"/>
        <v>0</v>
      </c>
      <c r="AT179" s="236">
        <f t="shared" si="256"/>
        <v>0</v>
      </c>
      <c r="AU179" s="236">
        <f t="shared" si="256"/>
        <v>0</v>
      </c>
      <c r="AV179" s="236">
        <f t="shared" si="256"/>
        <v>0</v>
      </c>
      <c r="AW179" s="236">
        <f t="shared" si="256"/>
        <v>0</v>
      </c>
      <c r="AX179" s="236">
        <f t="shared" si="256"/>
        <v>0</v>
      </c>
      <c r="AY179" s="236">
        <f t="shared" si="256"/>
        <v>0</v>
      </c>
      <c r="AZ179" s="236">
        <f t="shared" si="256"/>
        <v>0</v>
      </c>
      <c r="BA179" s="236">
        <f t="shared" si="256"/>
        <v>0</v>
      </c>
      <c r="BB179" s="236">
        <f t="shared" si="256"/>
        <v>0</v>
      </c>
      <c r="BC179" s="236">
        <f t="shared" si="256"/>
        <v>0</v>
      </c>
      <c r="BD179" s="236">
        <f t="shared" si="256"/>
        <v>0</v>
      </c>
      <c r="BE179" s="236">
        <f t="shared" si="256"/>
        <v>0</v>
      </c>
      <c r="BF179" s="236">
        <f t="shared" si="256"/>
        <v>0</v>
      </c>
      <c r="BG179" s="236">
        <f t="shared" si="256"/>
        <v>0</v>
      </c>
      <c r="BH179" s="236">
        <f t="shared" si="256"/>
        <v>0</v>
      </c>
      <c r="BI179" s="236">
        <f>BI180</f>
        <v>0</v>
      </c>
      <c r="BJ179" s="236">
        <f t="shared" si="256"/>
        <v>0</v>
      </c>
      <c r="BK179" s="236">
        <f>BK180</f>
        <v>0</v>
      </c>
      <c r="BL179" s="236">
        <f t="shared" si="257"/>
        <v>0</v>
      </c>
      <c r="BM179" s="236">
        <f t="shared" si="257"/>
        <v>0</v>
      </c>
      <c r="BN179" s="236">
        <f t="shared" si="257"/>
        <v>0</v>
      </c>
      <c r="BO179" s="236">
        <f t="shared" si="257"/>
        <v>0</v>
      </c>
      <c r="BP179" s="236">
        <f t="shared" si="257"/>
        <v>0</v>
      </c>
      <c r="BQ179" s="236">
        <f t="shared" si="257"/>
        <v>0</v>
      </c>
      <c r="BR179" s="236">
        <f>BR180</f>
        <v>0</v>
      </c>
      <c r="BS179" s="236">
        <f t="shared" si="258"/>
        <v>0</v>
      </c>
      <c r="BT179" s="236">
        <f t="shared" si="258"/>
        <v>0</v>
      </c>
      <c r="BU179" s="236">
        <f t="shared" si="258"/>
        <v>0</v>
      </c>
      <c r="BV179" s="236">
        <f t="shared" si="258"/>
        <v>0</v>
      </c>
      <c r="BW179" s="236">
        <f t="shared" si="258"/>
        <v>0</v>
      </c>
      <c r="BX179" s="236">
        <f t="shared" si="258"/>
        <v>0</v>
      </c>
      <c r="BY179" s="236">
        <f t="shared" si="258"/>
        <v>0</v>
      </c>
      <c r="BZ179" s="236">
        <f t="shared" si="258"/>
        <v>0</v>
      </c>
      <c r="CA179" s="236">
        <f t="shared" si="258"/>
        <v>0</v>
      </c>
      <c r="CB179" s="236">
        <f t="shared" si="258"/>
        <v>0</v>
      </c>
      <c r="CC179" s="236">
        <f t="shared" si="258"/>
        <v>0</v>
      </c>
      <c r="CD179" s="185">
        <f t="shared" si="220"/>
        <v>0</v>
      </c>
      <c r="CE179" s="236">
        <f t="shared" si="258"/>
        <v>0</v>
      </c>
      <c r="CF179" s="236">
        <f t="shared" si="258"/>
        <v>0</v>
      </c>
      <c r="CG179" s="236">
        <f t="shared" si="258"/>
        <v>0</v>
      </c>
      <c r="CH179" s="236">
        <f t="shared" si="258"/>
        <v>0</v>
      </c>
      <c r="CI179" s="236">
        <f t="shared" si="258"/>
        <v>0</v>
      </c>
      <c r="CJ179" s="236">
        <f t="shared" si="258"/>
        <v>0</v>
      </c>
      <c r="CK179" s="236"/>
      <c r="CL179" s="114"/>
      <c r="CM179" s="114"/>
      <c r="CP179" s="7">
        <f t="shared" si="167"/>
        <v>0</v>
      </c>
      <c r="CS179" s="7">
        <v>0</v>
      </c>
      <c r="CX179" s="146">
        <f t="shared" si="190"/>
        <v>0</v>
      </c>
      <c r="CY179" s="286"/>
      <c r="CZ179" s="7">
        <f>AJ179-BD179</f>
        <v>0</v>
      </c>
      <c r="DA179" s="7">
        <f t="shared" si="168"/>
        <v>0</v>
      </c>
    </row>
    <row r="180" spans="1:105" s="310" customFormat="1" ht="152.65" hidden="1" customHeight="1">
      <c r="A180" s="216"/>
      <c r="B180" s="217"/>
      <c r="C180" s="216"/>
      <c r="D180" s="216"/>
      <c r="E180" s="216"/>
      <c r="F180" s="216"/>
      <c r="G180" s="220"/>
      <c r="H180" s="220"/>
      <c r="I180" s="216"/>
      <c r="J180" s="216"/>
      <c r="K180" s="216"/>
      <c r="L180" s="216"/>
      <c r="M180" s="220"/>
      <c r="N180" s="220"/>
      <c r="O180" s="216"/>
      <c r="P180" s="216"/>
      <c r="Q180" s="216"/>
      <c r="R180" s="216"/>
      <c r="S180" s="216"/>
      <c r="T180" s="216"/>
      <c r="U180" s="216"/>
      <c r="V180" s="216"/>
      <c r="W180" s="216"/>
      <c r="X180" s="216"/>
      <c r="Y180" s="218"/>
      <c r="Z180" s="218"/>
      <c r="AA180" s="218"/>
      <c r="AB180" s="216"/>
      <c r="AC180" s="216"/>
      <c r="AD180" s="216"/>
      <c r="AE180" s="216"/>
      <c r="AF180" s="216"/>
      <c r="AG180" s="216"/>
      <c r="AH180" s="216"/>
      <c r="AI180" s="216"/>
      <c r="AJ180" s="216"/>
      <c r="AK180" s="216"/>
      <c r="AL180" s="216"/>
      <c r="AM180" s="216"/>
      <c r="AN180" s="216"/>
      <c r="AO180" s="100"/>
      <c r="AP180" s="100"/>
      <c r="AQ180" s="100"/>
      <c r="AR180" s="100"/>
      <c r="AS180" s="100"/>
      <c r="AT180" s="100"/>
      <c r="AU180" s="100"/>
      <c r="AV180" s="100"/>
      <c r="AW180" s="100"/>
      <c r="AX180" s="100"/>
      <c r="AY180" s="100"/>
      <c r="AZ180" s="100"/>
      <c r="BA180" s="100"/>
      <c r="BB180" s="100"/>
      <c r="BC180" s="100"/>
      <c r="BD180" s="100"/>
      <c r="BE180" s="100"/>
      <c r="BF180" s="100"/>
      <c r="BG180" s="100"/>
      <c r="BH180" s="100"/>
      <c r="BI180" s="100"/>
      <c r="BJ180" s="100"/>
      <c r="BK180" s="100"/>
      <c r="BL180" s="100"/>
      <c r="BM180" s="100"/>
      <c r="BN180" s="100"/>
      <c r="BO180" s="100"/>
      <c r="BP180" s="100"/>
      <c r="BQ180" s="100"/>
      <c r="BR180" s="100"/>
      <c r="BS180" s="100"/>
      <c r="BT180" s="100"/>
      <c r="BU180" s="100"/>
      <c r="BV180" s="100"/>
      <c r="BW180" s="100"/>
      <c r="BX180" s="100"/>
      <c r="BY180" s="100"/>
      <c r="BZ180" s="100"/>
      <c r="CA180" s="100"/>
      <c r="CB180" s="100"/>
      <c r="CC180" s="100"/>
      <c r="CD180" s="185"/>
      <c r="CE180" s="100"/>
      <c r="CF180" s="100"/>
      <c r="CG180" s="100"/>
      <c r="CH180" s="100"/>
      <c r="CI180" s="100"/>
      <c r="CJ180" s="100"/>
      <c r="CK180" s="100"/>
      <c r="CL180" s="262"/>
      <c r="CM180" s="216"/>
      <c r="CN180" s="18"/>
      <c r="CO180" s="20"/>
      <c r="CP180" s="7"/>
      <c r="CQ180" s="20"/>
      <c r="CR180" s="20"/>
      <c r="CS180" s="7"/>
      <c r="CX180" s="320"/>
      <c r="CY180" s="321"/>
      <c r="CZ180" s="24"/>
      <c r="DA180" s="24"/>
    </row>
    <row r="181" spans="1:105" s="20" customFormat="1" ht="50.65" hidden="1" customHeight="1">
      <c r="A181" s="114" t="s">
        <v>198</v>
      </c>
      <c r="B181" s="214" t="s">
        <v>69</v>
      </c>
      <c r="C181" s="114"/>
      <c r="D181" s="114">
        <f>A183</f>
        <v>0</v>
      </c>
      <c r="E181" s="114">
        <f>E182</f>
        <v>0</v>
      </c>
      <c r="F181" s="114"/>
      <c r="G181" s="236">
        <f t="shared" ref="G181:V182" si="259">G182</f>
        <v>0</v>
      </c>
      <c r="H181" s="236">
        <f t="shared" si="259"/>
        <v>0</v>
      </c>
      <c r="I181" s="236">
        <f t="shared" si="259"/>
        <v>0</v>
      </c>
      <c r="J181" s="236">
        <f t="shared" si="259"/>
        <v>0</v>
      </c>
      <c r="K181" s="236">
        <f t="shared" si="259"/>
        <v>0</v>
      </c>
      <c r="L181" s="236">
        <f t="shared" si="259"/>
        <v>0</v>
      </c>
      <c r="M181" s="236">
        <f t="shared" si="259"/>
        <v>0</v>
      </c>
      <c r="N181" s="236">
        <f t="shared" si="259"/>
        <v>0</v>
      </c>
      <c r="O181" s="236">
        <f t="shared" si="259"/>
        <v>0</v>
      </c>
      <c r="P181" s="236">
        <f t="shared" si="259"/>
        <v>0</v>
      </c>
      <c r="Q181" s="236">
        <f t="shared" si="259"/>
        <v>0</v>
      </c>
      <c r="R181" s="236">
        <f t="shared" si="259"/>
        <v>0</v>
      </c>
      <c r="S181" s="236">
        <f t="shared" si="259"/>
        <v>0</v>
      </c>
      <c r="T181" s="236">
        <f t="shared" si="259"/>
        <v>0</v>
      </c>
      <c r="U181" s="236">
        <f t="shared" si="259"/>
        <v>0</v>
      </c>
      <c r="V181" s="236">
        <f t="shared" si="259"/>
        <v>0</v>
      </c>
      <c r="W181" s="236">
        <f t="shared" ref="W181:AL182" si="260">W182</f>
        <v>0</v>
      </c>
      <c r="X181" s="236">
        <f t="shared" si="260"/>
        <v>0</v>
      </c>
      <c r="Y181" s="236">
        <f t="shared" si="260"/>
        <v>0</v>
      </c>
      <c r="Z181" s="236">
        <f t="shared" si="260"/>
        <v>0</v>
      </c>
      <c r="AA181" s="236">
        <f t="shared" si="260"/>
        <v>0</v>
      </c>
      <c r="AB181" s="236">
        <f t="shared" si="260"/>
        <v>0</v>
      </c>
      <c r="AC181" s="236">
        <f t="shared" si="260"/>
        <v>0</v>
      </c>
      <c r="AD181" s="236">
        <f t="shared" si="260"/>
        <v>0</v>
      </c>
      <c r="AE181" s="236">
        <f t="shared" si="260"/>
        <v>0</v>
      </c>
      <c r="AF181" s="236">
        <f t="shared" si="260"/>
        <v>0</v>
      </c>
      <c r="AG181" s="236">
        <f t="shared" si="260"/>
        <v>0</v>
      </c>
      <c r="AH181" s="236">
        <f t="shared" si="260"/>
        <v>0</v>
      </c>
      <c r="AI181" s="236">
        <f t="shared" si="260"/>
        <v>0</v>
      </c>
      <c r="AJ181" s="236">
        <f t="shared" si="260"/>
        <v>0</v>
      </c>
      <c r="AK181" s="236">
        <f t="shared" si="260"/>
        <v>0</v>
      </c>
      <c r="AL181" s="236">
        <f t="shared" si="260"/>
        <v>0</v>
      </c>
      <c r="AM181" s="236">
        <f t="shared" ref="AM181:BJ182" si="261">AM182</f>
        <v>0</v>
      </c>
      <c r="AN181" s="236">
        <f t="shared" si="261"/>
        <v>0</v>
      </c>
      <c r="AO181" s="236">
        <f t="shared" si="261"/>
        <v>0</v>
      </c>
      <c r="AP181" s="236">
        <f t="shared" si="261"/>
        <v>0</v>
      </c>
      <c r="AQ181" s="236">
        <f t="shared" si="261"/>
        <v>0</v>
      </c>
      <c r="AR181" s="236">
        <f t="shared" si="261"/>
        <v>0</v>
      </c>
      <c r="AS181" s="236">
        <f t="shared" si="261"/>
        <v>0</v>
      </c>
      <c r="AT181" s="236">
        <f t="shared" si="261"/>
        <v>0</v>
      </c>
      <c r="AU181" s="236">
        <f t="shared" si="261"/>
        <v>0</v>
      </c>
      <c r="AV181" s="236">
        <f t="shared" si="261"/>
        <v>0</v>
      </c>
      <c r="AW181" s="236">
        <f t="shared" si="261"/>
        <v>0</v>
      </c>
      <c r="AX181" s="236">
        <f t="shared" si="261"/>
        <v>0</v>
      </c>
      <c r="AY181" s="236">
        <f t="shared" si="261"/>
        <v>0</v>
      </c>
      <c r="AZ181" s="236">
        <f t="shared" si="261"/>
        <v>0</v>
      </c>
      <c r="BA181" s="236">
        <f t="shared" si="261"/>
        <v>0</v>
      </c>
      <c r="BB181" s="236">
        <f t="shared" si="261"/>
        <v>0</v>
      </c>
      <c r="BC181" s="236">
        <f t="shared" si="261"/>
        <v>0</v>
      </c>
      <c r="BD181" s="236">
        <f t="shared" si="261"/>
        <v>0</v>
      </c>
      <c r="BE181" s="236">
        <f t="shared" si="261"/>
        <v>0</v>
      </c>
      <c r="BF181" s="236">
        <f t="shared" si="261"/>
        <v>0</v>
      </c>
      <c r="BG181" s="236">
        <f t="shared" si="261"/>
        <v>0</v>
      </c>
      <c r="BH181" s="236">
        <f t="shared" si="261"/>
        <v>0</v>
      </c>
      <c r="BI181" s="236">
        <f>BI182</f>
        <v>0</v>
      </c>
      <c r="BJ181" s="236">
        <f t="shared" si="261"/>
        <v>0</v>
      </c>
      <c r="BK181" s="236">
        <f>BK182</f>
        <v>0</v>
      </c>
      <c r="BL181" s="236">
        <f t="shared" ref="BL181:BQ182" si="262">BL182</f>
        <v>0</v>
      </c>
      <c r="BM181" s="236">
        <f t="shared" si="262"/>
        <v>0</v>
      </c>
      <c r="BN181" s="236">
        <f t="shared" si="262"/>
        <v>0</v>
      </c>
      <c r="BO181" s="236">
        <f t="shared" si="262"/>
        <v>0</v>
      </c>
      <c r="BP181" s="236">
        <f t="shared" si="262"/>
        <v>0</v>
      </c>
      <c r="BQ181" s="236">
        <f t="shared" si="262"/>
        <v>0</v>
      </c>
      <c r="BR181" s="236">
        <f>BR182</f>
        <v>0</v>
      </c>
      <c r="BS181" s="236">
        <f t="shared" ref="BS181:CJ182" si="263">BS182</f>
        <v>0</v>
      </c>
      <c r="BT181" s="236">
        <f t="shared" si="263"/>
        <v>0</v>
      </c>
      <c r="BU181" s="236">
        <f t="shared" si="263"/>
        <v>0</v>
      </c>
      <c r="BV181" s="236">
        <f t="shared" si="263"/>
        <v>0</v>
      </c>
      <c r="BW181" s="236">
        <f t="shared" si="263"/>
        <v>0</v>
      </c>
      <c r="BX181" s="236">
        <f t="shared" si="263"/>
        <v>0</v>
      </c>
      <c r="BY181" s="236">
        <f t="shared" si="263"/>
        <v>0</v>
      </c>
      <c r="BZ181" s="236">
        <f t="shared" si="263"/>
        <v>0</v>
      </c>
      <c r="CA181" s="236">
        <f t="shared" si="263"/>
        <v>0</v>
      </c>
      <c r="CB181" s="236">
        <f t="shared" si="263"/>
        <v>0</v>
      </c>
      <c r="CC181" s="236">
        <f t="shared" si="263"/>
        <v>0</v>
      </c>
      <c r="CD181" s="185">
        <f t="shared" si="220"/>
        <v>0</v>
      </c>
      <c r="CE181" s="236">
        <f t="shared" si="263"/>
        <v>0</v>
      </c>
      <c r="CF181" s="236">
        <f t="shared" si="263"/>
        <v>0</v>
      </c>
      <c r="CG181" s="236">
        <f t="shared" si="263"/>
        <v>0</v>
      </c>
      <c r="CH181" s="236">
        <f t="shared" si="263"/>
        <v>0</v>
      </c>
      <c r="CI181" s="236">
        <f t="shared" si="263"/>
        <v>0</v>
      </c>
      <c r="CJ181" s="236">
        <f t="shared" si="263"/>
        <v>0</v>
      </c>
      <c r="CK181" s="236"/>
      <c r="CL181" s="114"/>
      <c r="CM181" s="114"/>
      <c r="CP181" s="7">
        <f t="shared" si="167"/>
        <v>0</v>
      </c>
      <c r="CS181" s="7">
        <v>0</v>
      </c>
      <c r="CX181" s="146">
        <f t="shared" si="190"/>
        <v>0</v>
      </c>
      <c r="CY181" s="286"/>
      <c r="CZ181" s="7">
        <f>AJ181-BD181</f>
        <v>0</v>
      </c>
      <c r="DA181" s="7">
        <f t="shared" si="168"/>
        <v>0</v>
      </c>
    </row>
    <row r="182" spans="1:105" s="20" customFormat="1" ht="50.25" hidden="1" customHeight="1">
      <c r="A182" s="114" t="s">
        <v>37</v>
      </c>
      <c r="B182" s="214" t="s">
        <v>708</v>
      </c>
      <c r="C182" s="114"/>
      <c r="D182" s="114">
        <f>A183</f>
        <v>0</v>
      </c>
      <c r="E182" s="114">
        <f>A183</f>
        <v>0</v>
      </c>
      <c r="F182" s="114"/>
      <c r="G182" s="236">
        <f t="shared" si="259"/>
        <v>0</v>
      </c>
      <c r="H182" s="236">
        <f t="shared" si="259"/>
        <v>0</v>
      </c>
      <c r="I182" s="236">
        <f t="shared" si="259"/>
        <v>0</v>
      </c>
      <c r="J182" s="236">
        <f t="shared" si="259"/>
        <v>0</v>
      </c>
      <c r="K182" s="236">
        <f t="shared" si="259"/>
        <v>0</v>
      </c>
      <c r="L182" s="236">
        <f t="shared" si="259"/>
        <v>0</v>
      </c>
      <c r="M182" s="236">
        <f t="shared" si="259"/>
        <v>0</v>
      </c>
      <c r="N182" s="236">
        <f t="shared" si="259"/>
        <v>0</v>
      </c>
      <c r="O182" s="236">
        <f t="shared" si="259"/>
        <v>0</v>
      </c>
      <c r="P182" s="236">
        <f t="shared" si="259"/>
        <v>0</v>
      </c>
      <c r="Q182" s="236">
        <f t="shared" si="259"/>
        <v>0</v>
      </c>
      <c r="R182" s="236">
        <f t="shared" si="259"/>
        <v>0</v>
      </c>
      <c r="S182" s="236">
        <f t="shared" si="259"/>
        <v>0</v>
      </c>
      <c r="T182" s="236">
        <f t="shared" si="259"/>
        <v>0</v>
      </c>
      <c r="U182" s="236">
        <f t="shared" si="259"/>
        <v>0</v>
      </c>
      <c r="V182" s="236">
        <f t="shared" si="259"/>
        <v>0</v>
      </c>
      <c r="W182" s="236">
        <f t="shared" si="260"/>
        <v>0</v>
      </c>
      <c r="X182" s="236">
        <f t="shared" si="260"/>
        <v>0</v>
      </c>
      <c r="Y182" s="236">
        <f t="shared" si="260"/>
        <v>0</v>
      </c>
      <c r="Z182" s="236">
        <f t="shared" si="260"/>
        <v>0</v>
      </c>
      <c r="AA182" s="236">
        <f t="shared" si="260"/>
        <v>0</v>
      </c>
      <c r="AB182" s="236">
        <f t="shared" si="260"/>
        <v>0</v>
      </c>
      <c r="AC182" s="236">
        <f t="shared" si="260"/>
        <v>0</v>
      </c>
      <c r="AD182" s="236">
        <f t="shared" si="260"/>
        <v>0</v>
      </c>
      <c r="AE182" s="236">
        <f t="shared" si="260"/>
        <v>0</v>
      </c>
      <c r="AF182" s="236">
        <f t="shared" si="260"/>
        <v>0</v>
      </c>
      <c r="AG182" s="236">
        <f t="shared" si="260"/>
        <v>0</v>
      </c>
      <c r="AH182" s="236">
        <f t="shared" si="260"/>
        <v>0</v>
      </c>
      <c r="AI182" s="236">
        <f t="shared" si="260"/>
        <v>0</v>
      </c>
      <c r="AJ182" s="236">
        <f t="shared" si="260"/>
        <v>0</v>
      </c>
      <c r="AK182" s="236">
        <f t="shared" si="260"/>
        <v>0</v>
      </c>
      <c r="AL182" s="236">
        <f t="shared" si="260"/>
        <v>0</v>
      </c>
      <c r="AM182" s="236">
        <f t="shared" si="261"/>
        <v>0</v>
      </c>
      <c r="AN182" s="236">
        <f t="shared" si="261"/>
        <v>0</v>
      </c>
      <c r="AO182" s="236">
        <f t="shared" si="261"/>
        <v>0</v>
      </c>
      <c r="AP182" s="236">
        <f t="shared" si="261"/>
        <v>0</v>
      </c>
      <c r="AQ182" s="236">
        <f t="shared" si="261"/>
        <v>0</v>
      </c>
      <c r="AR182" s="236">
        <f t="shared" si="261"/>
        <v>0</v>
      </c>
      <c r="AS182" s="236">
        <f t="shared" si="261"/>
        <v>0</v>
      </c>
      <c r="AT182" s="236">
        <f t="shared" si="261"/>
        <v>0</v>
      </c>
      <c r="AU182" s="236">
        <f t="shared" si="261"/>
        <v>0</v>
      </c>
      <c r="AV182" s="236">
        <f t="shared" si="261"/>
        <v>0</v>
      </c>
      <c r="AW182" s="236">
        <f t="shared" si="261"/>
        <v>0</v>
      </c>
      <c r="AX182" s="236">
        <f t="shared" si="261"/>
        <v>0</v>
      </c>
      <c r="AY182" s="236">
        <f t="shared" si="261"/>
        <v>0</v>
      </c>
      <c r="AZ182" s="236">
        <f t="shared" si="261"/>
        <v>0</v>
      </c>
      <c r="BA182" s="236">
        <f t="shared" si="261"/>
        <v>0</v>
      </c>
      <c r="BB182" s="236">
        <f t="shared" si="261"/>
        <v>0</v>
      </c>
      <c r="BC182" s="236">
        <f t="shared" si="261"/>
        <v>0</v>
      </c>
      <c r="BD182" s="236">
        <f t="shared" si="261"/>
        <v>0</v>
      </c>
      <c r="BE182" s="236">
        <f t="shared" si="261"/>
        <v>0</v>
      </c>
      <c r="BF182" s="236">
        <f t="shared" si="261"/>
        <v>0</v>
      </c>
      <c r="BG182" s="236">
        <f t="shared" si="261"/>
        <v>0</v>
      </c>
      <c r="BH182" s="236">
        <f t="shared" si="261"/>
        <v>0</v>
      </c>
      <c r="BI182" s="236">
        <f>BI183</f>
        <v>0</v>
      </c>
      <c r="BJ182" s="236">
        <f t="shared" si="261"/>
        <v>0</v>
      </c>
      <c r="BK182" s="236">
        <f>BK183</f>
        <v>0</v>
      </c>
      <c r="BL182" s="236">
        <f t="shared" si="262"/>
        <v>0</v>
      </c>
      <c r="BM182" s="236">
        <f t="shared" si="262"/>
        <v>0</v>
      </c>
      <c r="BN182" s="236">
        <f t="shared" si="262"/>
        <v>0</v>
      </c>
      <c r="BO182" s="236">
        <f t="shared" si="262"/>
        <v>0</v>
      </c>
      <c r="BP182" s="236">
        <f t="shared" si="262"/>
        <v>0</v>
      </c>
      <c r="BQ182" s="236">
        <f t="shared" si="262"/>
        <v>0</v>
      </c>
      <c r="BR182" s="236">
        <f>BR183</f>
        <v>0</v>
      </c>
      <c r="BS182" s="236">
        <f t="shared" si="263"/>
        <v>0</v>
      </c>
      <c r="BT182" s="236">
        <f t="shared" si="263"/>
        <v>0</v>
      </c>
      <c r="BU182" s="236">
        <f t="shared" si="263"/>
        <v>0</v>
      </c>
      <c r="BV182" s="236">
        <f t="shared" si="263"/>
        <v>0</v>
      </c>
      <c r="BW182" s="236">
        <f t="shared" si="263"/>
        <v>0</v>
      </c>
      <c r="BX182" s="236">
        <f t="shared" si="263"/>
        <v>0</v>
      </c>
      <c r="BY182" s="236">
        <f t="shared" si="263"/>
        <v>0</v>
      </c>
      <c r="BZ182" s="236">
        <f t="shared" si="263"/>
        <v>0</v>
      </c>
      <c r="CA182" s="236">
        <f t="shared" si="263"/>
        <v>0</v>
      </c>
      <c r="CB182" s="236">
        <f t="shared" si="263"/>
        <v>0</v>
      </c>
      <c r="CC182" s="236">
        <f t="shared" si="263"/>
        <v>0</v>
      </c>
      <c r="CD182" s="185">
        <f t="shared" si="220"/>
        <v>0</v>
      </c>
      <c r="CE182" s="236">
        <f t="shared" si="263"/>
        <v>0</v>
      </c>
      <c r="CF182" s="236">
        <f t="shared" si="263"/>
        <v>0</v>
      </c>
      <c r="CG182" s="236">
        <f t="shared" si="263"/>
        <v>0</v>
      </c>
      <c r="CH182" s="236">
        <f t="shared" si="263"/>
        <v>0</v>
      </c>
      <c r="CI182" s="236">
        <f t="shared" si="263"/>
        <v>0</v>
      </c>
      <c r="CJ182" s="236">
        <f t="shared" si="263"/>
        <v>0</v>
      </c>
      <c r="CK182" s="236"/>
      <c r="CL182" s="114"/>
      <c r="CM182" s="114"/>
      <c r="CP182" s="7">
        <f t="shared" si="167"/>
        <v>0</v>
      </c>
      <c r="CS182" s="7">
        <v>0</v>
      </c>
      <c r="CX182" s="146">
        <f t="shared" si="190"/>
        <v>0</v>
      </c>
      <c r="CY182" s="286"/>
      <c r="CZ182" s="7">
        <f>AJ182-BD182</f>
        <v>0</v>
      </c>
      <c r="DA182" s="7">
        <f t="shared" si="168"/>
        <v>0</v>
      </c>
    </row>
    <row r="183" spans="1:105" s="23" customFormat="1" ht="159" hidden="1" customHeight="1">
      <c r="A183" s="216"/>
      <c r="B183" s="217"/>
      <c r="C183" s="216"/>
      <c r="D183" s="216"/>
      <c r="E183" s="216"/>
      <c r="F183" s="216"/>
      <c r="G183" s="218"/>
      <c r="H183" s="218"/>
      <c r="I183" s="218"/>
      <c r="J183" s="218"/>
      <c r="K183" s="218"/>
      <c r="L183" s="218"/>
      <c r="M183" s="218"/>
      <c r="N183" s="218"/>
      <c r="O183" s="218"/>
      <c r="P183" s="218"/>
      <c r="Q183" s="218"/>
      <c r="R183" s="218"/>
      <c r="S183" s="218"/>
      <c r="T183" s="218"/>
      <c r="U183" s="329"/>
      <c r="V183" s="329"/>
      <c r="W183" s="329"/>
      <c r="X183" s="329"/>
      <c r="Y183" s="329"/>
      <c r="Z183" s="329"/>
      <c r="AA183" s="329"/>
      <c r="AB183" s="329"/>
      <c r="AC183" s="218"/>
      <c r="AD183" s="329"/>
      <c r="AE183" s="329"/>
      <c r="AF183" s="329"/>
      <c r="AG183" s="218"/>
      <c r="AH183" s="329"/>
      <c r="AI183" s="329"/>
      <c r="AJ183" s="329"/>
      <c r="AK183" s="329"/>
      <c r="AL183" s="329"/>
      <c r="AM183" s="329"/>
      <c r="AN183" s="329"/>
      <c r="AO183" s="100"/>
      <c r="AP183" s="100"/>
      <c r="AQ183" s="100"/>
      <c r="AR183" s="100"/>
      <c r="AS183" s="100"/>
      <c r="AT183" s="100"/>
      <c r="AU183" s="100"/>
      <c r="AV183" s="100"/>
      <c r="AW183" s="100"/>
      <c r="AX183" s="100"/>
      <c r="AY183" s="100"/>
      <c r="AZ183" s="100"/>
      <c r="BA183" s="100"/>
      <c r="BB183" s="100"/>
      <c r="BC183" s="100"/>
      <c r="BD183" s="100"/>
      <c r="BE183" s="100"/>
      <c r="BF183" s="100"/>
      <c r="BG183" s="100"/>
      <c r="BH183" s="100"/>
      <c r="BI183" s="100"/>
      <c r="BJ183" s="100"/>
      <c r="BK183" s="100"/>
      <c r="BL183" s="100"/>
      <c r="BM183" s="100"/>
      <c r="BN183" s="100"/>
      <c r="BO183" s="100"/>
      <c r="BP183" s="100"/>
      <c r="BQ183" s="100"/>
      <c r="BR183" s="100"/>
      <c r="BS183" s="100"/>
      <c r="BT183" s="100"/>
      <c r="BU183" s="100"/>
      <c r="BV183" s="100"/>
      <c r="BW183" s="100"/>
      <c r="BX183" s="100"/>
      <c r="BY183" s="100"/>
      <c r="BZ183" s="100"/>
      <c r="CA183" s="100"/>
      <c r="CB183" s="100"/>
      <c r="CC183" s="100"/>
      <c r="CD183" s="185"/>
      <c r="CE183" s="100"/>
      <c r="CF183" s="100"/>
      <c r="CG183" s="100"/>
      <c r="CH183" s="100"/>
      <c r="CI183" s="100"/>
      <c r="CJ183" s="100"/>
      <c r="CK183" s="100"/>
      <c r="CL183" s="216"/>
      <c r="CM183" s="216"/>
      <c r="CN183" s="18"/>
      <c r="CO183" s="18"/>
      <c r="CP183" s="7"/>
      <c r="CQ183" s="18"/>
      <c r="CR183" s="18"/>
      <c r="CS183" s="7"/>
      <c r="CX183" s="320"/>
      <c r="CY183" s="321"/>
      <c r="CZ183" s="24"/>
      <c r="DA183" s="24"/>
    </row>
    <row r="184" spans="1:105" ht="40.5" hidden="1" customHeight="1">
      <c r="A184" s="114" t="s">
        <v>118</v>
      </c>
      <c r="B184" s="165" t="s">
        <v>203</v>
      </c>
      <c r="C184" s="216"/>
      <c r="D184" s="216">
        <f>D185</f>
        <v>0</v>
      </c>
      <c r="E184" s="216">
        <f>E185</f>
        <v>0</v>
      </c>
      <c r="F184" s="216"/>
      <c r="G184" s="236">
        <f t="shared" ref="G184:V185" si="264">G185</f>
        <v>0</v>
      </c>
      <c r="H184" s="236">
        <f t="shared" si="264"/>
        <v>0</v>
      </c>
      <c r="I184" s="236">
        <f t="shared" si="264"/>
        <v>0</v>
      </c>
      <c r="J184" s="236">
        <f t="shared" si="264"/>
        <v>0</v>
      </c>
      <c r="K184" s="236">
        <f t="shared" si="264"/>
        <v>0</v>
      </c>
      <c r="L184" s="236">
        <f t="shared" si="264"/>
        <v>0</v>
      </c>
      <c r="M184" s="236">
        <f t="shared" si="264"/>
        <v>0</v>
      </c>
      <c r="N184" s="236">
        <f t="shared" si="264"/>
        <v>0</v>
      </c>
      <c r="O184" s="236">
        <f t="shared" si="264"/>
        <v>0</v>
      </c>
      <c r="P184" s="236">
        <f t="shared" si="264"/>
        <v>0</v>
      </c>
      <c r="Q184" s="236">
        <f t="shared" si="264"/>
        <v>0</v>
      </c>
      <c r="R184" s="236">
        <f t="shared" si="264"/>
        <v>0</v>
      </c>
      <c r="S184" s="236">
        <f t="shared" si="264"/>
        <v>0</v>
      </c>
      <c r="T184" s="236">
        <f t="shared" si="264"/>
        <v>0</v>
      </c>
      <c r="U184" s="236">
        <f t="shared" si="264"/>
        <v>0</v>
      </c>
      <c r="V184" s="236">
        <f t="shared" si="264"/>
        <v>0</v>
      </c>
      <c r="W184" s="236">
        <f t="shared" ref="W184:CJ185" si="265">W185</f>
        <v>0</v>
      </c>
      <c r="X184" s="236">
        <f t="shared" si="265"/>
        <v>0</v>
      </c>
      <c r="Y184" s="236">
        <f t="shared" si="265"/>
        <v>0</v>
      </c>
      <c r="Z184" s="236">
        <f t="shared" si="265"/>
        <v>0</v>
      </c>
      <c r="AA184" s="236">
        <f t="shared" si="265"/>
        <v>0</v>
      </c>
      <c r="AB184" s="236">
        <f t="shared" si="265"/>
        <v>0</v>
      </c>
      <c r="AC184" s="236">
        <f t="shared" si="265"/>
        <v>0</v>
      </c>
      <c r="AD184" s="236">
        <f t="shared" si="265"/>
        <v>0</v>
      </c>
      <c r="AE184" s="236">
        <f t="shared" si="265"/>
        <v>0</v>
      </c>
      <c r="AF184" s="236">
        <f t="shared" si="265"/>
        <v>0</v>
      </c>
      <c r="AG184" s="236">
        <f t="shared" si="265"/>
        <v>0</v>
      </c>
      <c r="AH184" s="236">
        <f t="shared" si="265"/>
        <v>0</v>
      </c>
      <c r="AI184" s="236">
        <f t="shared" si="265"/>
        <v>0</v>
      </c>
      <c r="AJ184" s="236">
        <f t="shared" si="265"/>
        <v>0</v>
      </c>
      <c r="AK184" s="236">
        <f t="shared" si="265"/>
        <v>0</v>
      </c>
      <c r="AL184" s="236">
        <f t="shared" si="265"/>
        <v>0</v>
      </c>
      <c r="AM184" s="236">
        <f t="shared" si="265"/>
        <v>0</v>
      </c>
      <c r="AN184" s="236">
        <f t="shared" si="265"/>
        <v>0</v>
      </c>
      <c r="AO184" s="236">
        <f t="shared" si="265"/>
        <v>0</v>
      </c>
      <c r="AP184" s="236">
        <f t="shared" si="265"/>
        <v>0</v>
      </c>
      <c r="AQ184" s="236">
        <f t="shared" si="265"/>
        <v>0</v>
      </c>
      <c r="AR184" s="236">
        <f t="shared" si="265"/>
        <v>0</v>
      </c>
      <c r="AS184" s="236">
        <f t="shared" si="265"/>
        <v>0</v>
      </c>
      <c r="AT184" s="236">
        <f t="shared" si="265"/>
        <v>0</v>
      </c>
      <c r="AU184" s="236">
        <f t="shared" si="265"/>
        <v>0</v>
      </c>
      <c r="AV184" s="236">
        <f t="shared" si="265"/>
        <v>0</v>
      </c>
      <c r="AW184" s="236">
        <f t="shared" si="265"/>
        <v>0</v>
      </c>
      <c r="AX184" s="236">
        <f t="shared" si="265"/>
        <v>0</v>
      </c>
      <c r="AY184" s="236">
        <f t="shared" si="265"/>
        <v>0</v>
      </c>
      <c r="AZ184" s="236">
        <f t="shared" si="265"/>
        <v>0</v>
      </c>
      <c r="BA184" s="236">
        <f t="shared" si="265"/>
        <v>0</v>
      </c>
      <c r="BB184" s="236">
        <f t="shared" si="265"/>
        <v>0</v>
      </c>
      <c r="BC184" s="236">
        <f t="shared" si="265"/>
        <v>0</v>
      </c>
      <c r="BD184" s="236">
        <f t="shared" si="265"/>
        <v>0</v>
      </c>
      <c r="BE184" s="236">
        <f t="shared" si="265"/>
        <v>0</v>
      </c>
      <c r="BF184" s="236">
        <f t="shared" si="265"/>
        <v>0</v>
      </c>
      <c r="BG184" s="236">
        <f t="shared" si="265"/>
        <v>0</v>
      </c>
      <c r="BH184" s="236">
        <f t="shared" si="265"/>
        <v>0</v>
      </c>
      <c r="BI184" s="236">
        <f t="shared" si="265"/>
        <v>0</v>
      </c>
      <c r="BJ184" s="236">
        <f t="shared" si="265"/>
        <v>0</v>
      </c>
      <c r="BK184" s="236">
        <f t="shared" si="265"/>
        <v>0</v>
      </c>
      <c r="BL184" s="236">
        <f t="shared" si="265"/>
        <v>0</v>
      </c>
      <c r="BM184" s="236">
        <f t="shared" si="265"/>
        <v>0</v>
      </c>
      <c r="BN184" s="236">
        <f t="shared" si="265"/>
        <v>0</v>
      </c>
      <c r="BO184" s="236">
        <f t="shared" si="265"/>
        <v>0</v>
      </c>
      <c r="BP184" s="236">
        <f t="shared" si="265"/>
        <v>0</v>
      </c>
      <c r="BQ184" s="236">
        <f t="shared" si="265"/>
        <v>0</v>
      </c>
      <c r="BR184" s="236">
        <f t="shared" si="265"/>
        <v>0</v>
      </c>
      <c r="BS184" s="236">
        <f t="shared" si="265"/>
        <v>0</v>
      </c>
      <c r="BT184" s="236">
        <f t="shared" si="265"/>
        <v>0</v>
      </c>
      <c r="BU184" s="236">
        <f t="shared" si="265"/>
        <v>0</v>
      </c>
      <c r="BV184" s="236">
        <f t="shared" si="265"/>
        <v>0</v>
      </c>
      <c r="BW184" s="236">
        <f t="shared" si="265"/>
        <v>0</v>
      </c>
      <c r="BX184" s="236">
        <f t="shared" si="265"/>
        <v>0</v>
      </c>
      <c r="BY184" s="236">
        <f t="shared" si="265"/>
        <v>0</v>
      </c>
      <c r="BZ184" s="236">
        <f t="shared" si="265"/>
        <v>0</v>
      </c>
      <c r="CA184" s="236">
        <f t="shared" si="265"/>
        <v>0</v>
      </c>
      <c r="CB184" s="236">
        <f t="shared" si="265"/>
        <v>0</v>
      </c>
      <c r="CC184" s="236">
        <f t="shared" si="265"/>
        <v>0</v>
      </c>
      <c r="CD184" s="185">
        <f t="shared" si="220"/>
        <v>0</v>
      </c>
      <c r="CE184" s="236">
        <f t="shared" si="265"/>
        <v>0</v>
      </c>
      <c r="CF184" s="236">
        <f t="shared" si="265"/>
        <v>0</v>
      </c>
      <c r="CG184" s="236">
        <f t="shared" si="265"/>
        <v>0</v>
      </c>
      <c r="CH184" s="236">
        <f t="shared" si="265"/>
        <v>0</v>
      </c>
      <c r="CI184" s="236">
        <f t="shared" si="265"/>
        <v>0</v>
      </c>
      <c r="CJ184" s="236">
        <f t="shared" si="265"/>
        <v>0</v>
      </c>
      <c r="CK184" s="236"/>
      <c r="CL184" s="216"/>
      <c r="CM184" s="216"/>
      <c r="CP184" s="7"/>
      <c r="CS184" s="7"/>
      <c r="CX184" s="146">
        <f t="shared" si="190"/>
        <v>0</v>
      </c>
      <c r="CY184" s="286"/>
      <c r="CZ184" s="7"/>
      <c r="DA184" s="7"/>
    </row>
    <row r="185" spans="1:105" ht="33" hidden="1" customHeight="1">
      <c r="A185" s="215" t="s">
        <v>60</v>
      </c>
      <c r="B185" s="214" t="s">
        <v>336</v>
      </c>
      <c r="C185" s="216"/>
      <c r="D185" s="216">
        <f>A186</f>
        <v>0</v>
      </c>
      <c r="E185" s="216">
        <f>A186</f>
        <v>0</v>
      </c>
      <c r="F185" s="216"/>
      <c r="G185" s="236">
        <f t="shared" si="264"/>
        <v>0</v>
      </c>
      <c r="H185" s="236">
        <f>H186</f>
        <v>0</v>
      </c>
      <c r="I185" s="236">
        <f t="shared" si="264"/>
        <v>0</v>
      </c>
      <c r="J185" s="236">
        <f t="shared" si="264"/>
        <v>0</v>
      </c>
      <c r="K185" s="236">
        <f t="shared" si="264"/>
        <v>0</v>
      </c>
      <c r="L185" s="236">
        <f t="shared" si="264"/>
        <v>0</v>
      </c>
      <c r="M185" s="236">
        <f t="shared" si="264"/>
        <v>0</v>
      </c>
      <c r="N185" s="236">
        <f t="shared" si="264"/>
        <v>0</v>
      </c>
      <c r="O185" s="236">
        <f t="shared" si="264"/>
        <v>0</v>
      </c>
      <c r="P185" s="236">
        <f t="shared" si="264"/>
        <v>0</v>
      </c>
      <c r="Q185" s="236">
        <f t="shared" si="264"/>
        <v>0</v>
      </c>
      <c r="R185" s="236">
        <f t="shared" si="264"/>
        <v>0</v>
      </c>
      <c r="S185" s="236">
        <f t="shared" si="264"/>
        <v>0</v>
      </c>
      <c r="T185" s="236">
        <f t="shared" si="264"/>
        <v>0</v>
      </c>
      <c r="U185" s="236">
        <f t="shared" si="264"/>
        <v>0</v>
      </c>
      <c r="V185" s="236">
        <f t="shared" si="264"/>
        <v>0</v>
      </c>
      <c r="W185" s="236">
        <f t="shared" si="265"/>
        <v>0</v>
      </c>
      <c r="X185" s="236">
        <f t="shared" si="265"/>
        <v>0</v>
      </c>
      <c r="Y185" s="236">
        <f t="shared" si="265"/>
        <v>0</v>
      </c>
      <c r="Z185" s="236">
        <f t="shared" si="265"/>
        <v>0</v>
      </c>
      <c r="AA185" s="236">
        <f t="shared" si="265"/>
        <v>0</v>
      </c>
      <c r="AB185" s="236">
        <f t="shared" si="265"/>
        <v>0</v>
      </c>
      <c r="AC185" s="236">
        <f t="shared" si="265"/>
        <v>0</v>
      </c>
      <c r="AD185" s="236">
        <f t="shared" si="265"/>
        <v>0</v>
      </c>
      <c r="AE185" s="236">
        <f t="shared" si="265"/>
        <v>0</v>
      </c>
      <c r="AF185" s="236">
        <f t="shared" si="265"/>
        <v>0</v>
      </c>
      <c r="AG185" s="236">
        <f t="shared" si="265"/>
        <v>0</v>
      </c>
      <c r="AH185" s="236">
        <f t="shared" si="265"/>
        <v>0</v>
      </c>
      <c r="AI185" s="236">
        <f t="shared" si="265"/>
        <v>0</v>
      </c>
      <c r="AJ185" s="236">
        <f t="shared" si="265"/>
        <v>0</v>
      </c>
      <c r="AK185" s="236">
        <f t="shared" si="265"/>
        <v>0</v>
      </c>
      <c r="AL185" s="236">
        <f t="shared" si="265"/>
        <v>0</v>
      </c>
      <c r="AM185" s="236">
        <f t="shared" si="265"/>
        <v>0</v>
      </c>
      <c r="AN185" s="236">
        <f t="shared" si="265"/>
        <v>0</v>
      </c>
      <c r="AO185" s="236">
        <f t="shared" si="265"/>
        <v>0</v>
      </c>
      <c r="AP185" s="236">
        <f t="shared" si="265"/>
        <v>0</v>
      </c>
      <c r="AQ185" s="236">
        <f t="shared" si="265"/>
        <v>0</v>
      </c>
      <c r="AR185" s="236">
        <f t="shared" si="265"/>
        <v>0</v>
      </c>
      <c r="AS185" s="236">
        <f t="shared" si="265"/>
        <v>0</v>
      </c>
      <c r="AT185" s="236">
        <f t="shared" si="265"/>
        <v>0</v>
      </c>
      <c r="AU185" s="236">
        <f t="shared" si="265"/>
        <v>0</v>
      </c>
      <c r="AV185" s="236">
        <f t="shared" si="265"/>
        <v>0</v>
      </c>
      <c r="AW185" s="236">
        <f t="shared" si="265"/>
        <v>0</v>
      </c>
      <c r="AX185" s="236">
        <f t="shared" si="265"/>
        <v>0</v>
      </c>
      <c r="AY185" s="236">
        <f t="shared" si="265"/>
        <v>0</v>
      </c>
      <c r="AZ185" s="236">
        <f t="shared" si="265"/>
        <v>0</v>
      </c>
      <c r="BA185" s="236">
        <f t="shared" si="265"/>
        <v>0</v>
      </c>
      <c r="BB185" s="236">
        <f t="shared" si="265"/>
        <v>0</v>
      </c>
      <c r="BC185" s="236">
        <f t="shared" si="265"/>
        <v>0</v>
      </c>
      <c r="BD185" s="236">
        <f t="shared" si="265"/>
        <v>0</v>
      </c>
      <c r="BE185" s="236">
        <f t="shared" si="265"/>
        <v>0</v>
      </c>
      <c r="BF185" s="236">
        <f t="shared" si="265"/>
        <v>0</v>
      </c>
      <c r="BG185" s="236">
        <f t="shared" si="265"/>
        <v>0</v>
      </c>
      <c r="BH185" s="236">
        <f t="shared" si="265"/>
        <v>0</v>
      </c>
      <c r="BI185" s="236">
        <f t="shared" si="265"/>
        <v>0</v>
      </c>
      <c r="BJ185" s="236">
        <f t="shared" si="265"/>
        <v>0</v>
      </c>
      <c r="BK185" s="236">
        <f t="shared" si="265"/>
        <v>0</v>
      </c>
      <c r="BL185" s="236">
        <f t="shared" si="265"/>
        <v>0</v>
      </c>
      <c r="BM185" s="236">
        <f t="shared" si="265"/>
        <v>0</v>
      </c>
      <c r="BN185" s="236">
        <f t="shared" si="265"/>
        <v>0</v>
      </c>
      <c r="BO185" s="236">
        <f t="shared" si="265"/>
        <v>0</v>
      </c>
      <c r="BP185" s="236">
        <f t="shared" si="265"/>
        <v>0</v>
      </c>
      <c r="BQ185" s="236">
        <f t="shared" si="265"/>
        <v>0</v>
      </c>
      <c r="BR185" s="236">
        <f t="shared" si="265"/>
        <v>0</v>
      </c>
      <c r="BS185" s="236">
        <f t="shared" si="265"/>
        <v>0</v>
      </c>
      <c r="BT185" s="236">
        <f t="shared" si="265"/>
        <v>0</v>
      </c>
      <c r="BU185" s="236">
        <f t="shared" si="265"/>
        <v>0</v>
      </c>
      <c r="BV185" s="236">
        <f t="shared" si="265"/>
        <v>0</v>
      </c>
      <c r="BW185" s="236">
        <f t="shared" si="265"/>
        <v>0</v>
      </c>
      <c r="BX185" s="236">
        <f t="shared" si="265"/>
        <v>0</v>
      </c>
      <c r="BY185" s="236">
        <f t="shared" si="265"/>
        <v>0</v>
      </c>
      <c r="BZ185" s="236">
        <f t="shared" si="265"/>
        <v>0</v>
      </c>
      <c r="CA185" s="236">
        <f t="shared" si="265"/>
        <v>0</v>
      </c>
      <c r="CB185" s="236">
        <f t="shared" si="265"/>
        <v>0</v>
      </c>
      <c r="CC185" s="236">
        <f t="shared" si="265"/>
        <v>0</v>
      </c>
      <c r="CD185" s="185">
        <f t="shared" si="220"/>
        <v>0</v>
      </c>
      <c r="CE185" s="236">
        <f t="shared" si="265"/>
        <v>0</v>
      </c>
      <c r="CF185" s="236">
        <f t="shared" si="265"/>
        <v>0</v>
      </c>
      <c r="CG185" s="236">
        <f t="shared" si="265"/>
        <v>0</v>
      </c>
      <c r="CH185" s="236">
        <f t="shared" si="265"/>
        <v>0</v>
      </c>
      <c r="CI185" s="236">
        <f t="shared" si="265"/>
        <v>0</v>
      </c>
      <c r="CJ185" s="236">
        <f t="shared" si="265"/>
        <v>0</v>
      </c>
      <c r="CK185" s="236"/>
      <c r="CL185" s="216"/>
      <c r="CM185" s="216"/>
      <c r="CP185" s="7"/>
      <c r="CS185" s="7"/>
      <c r="CX185" s="146">
        <f t="shared" si="190"/>
        <v>0</v>
      </c>
      <c r="CY185" s="286"/>
      <c r="CZ185" s="7"/>
      <c r="DA185" s="7"/>
    </row>
    <row r="186" spans="1:105" s="23" customFormat="1" ht="126" hidden="1" customHeight="1">
      <c r="A186" s="216"/>
      <c r="B186" s="256"/>
      <c r="C186" s="216"/>
      <c r="D186" s="216"/>
      <c r="E186" s="216"/>
      <c r="F186" s="216"/>
      <c r="G186" s="218"/>
      <c r="H186" s="218"/>
      <c r="I186" s="218"/>
      <c r="J186" s="218"/>
      <c r="K186" s="218"/>
      <c r="L186" s="218"/>
      <c r="M186" s="218"/>
      <c r="N186" s="218"/>
      <c r="O186" s="218"/>
      <c r="P186" s="218"/>
      <c r="Q186" s="218"/>
      <c r="R186" s="218"/>
      <c r="S186" s="218"/>
      <c r="T186" s="218"/>
      <c r="U186" s="218"/>
      <c r="V186" s="218"/>
      <c r="W186" s="218"/>
      <c r="X186" s="218"/>
      <c r="Y186" s="218"/>
      <c r="Z186" s="218"/>
      <c r="AA186" s="218"/>
      <c r="AB186" s="218"/>
      <c r="AC186" s="218"/>
      <c r="AD186" s="218"/>
      <c r="AE186" s="218"/>
      <c r="AF186" s="218"/>
      <c r="AG186" s="218"/>
      <c r="AH186" s="218"/>
      <c r="AI186" s="218"/>
      <c r="AJ186" s="218"/>
      <c r="AK186" s="218"/>
      <c r="AL186" s="218"/>
      <c r="AM186" s="218"/>
      <c r="AN186" s="218"/>
      <c r="AO186" s="100"/>
      <c r="AP186" s="100"/>
      <c r="AQ186" s="100"/>
      <c r="AR186" s="100"/>
      <c r="AS186" s="100"/>
      <c r="AT186" s="100"/>
      <c r="AU186" s="100"/>
      <c r="AV186" s="100"/>
      <c r="AW186" s="100"/>
      <c r="AX186" s="100"/>
      <c r="AY186" s="100"/>
      <c r="AZ186" s="100"/>
      <c r="BA186" s="100"/>
      <c r="BB186" s="100"/>
      <c r="BC186" s="100"/>
      <c r="BD186" s="100"/>
      <c r="BE186" s="100"/>
      <c r="BF186" s="100"/>
      <c r="BG186" s="100"/>
      <c r="BH186" s="100"/>
      <c r="BI186" s="100"/>
      <c r="BJ186" s="100"/>
      <c r="BK186" s="100"/>
      <c r="BL186" s="100"/>
      <c r="BM186" s="100"/>
      <c r="BN186" s="100"/>
      <c r="BO186" s="100"/>
      <c r="BP186" s="100"/>
      <c r="BQ186" s="100"/>
      <c r="BR186" s="100"/>
      <c r="BS186" s="100"/>
      <c r="BT186" s="100"/>
      <c r="BU186" s="100"/>
      <c r="BV186" s="100"/>
      <c r="BW186" s="100"/>
      <c r="BX186" s="100"/>
      <c r="BY186" s="100"/>
      <c r="BZ186" s="100"/>
      <c r="CA186" s="100"/>
      <c r="CB186" s="100"/>
      <c r="CC186" s="100"/>
      <c r="CD186" s="185"/>
      <c r="CE186" s="100"/>
      <c r="CF186" s="100"/>
      <c r="CG186" s="100"/>
      <c r="CH186" s="100"/>
      <c r="CI186" s="100"/>
      <c r="CJ186" s="100"/>
      <c r="CK186" s="100"/>
      <c r="CL186" s="216"/>
      <c r="CM186" s="216"/>
      <c r="CN186" s="18"/>
      <c r="CO186" s="18"/>
      <c r="CP186" s="7"/>
      <c r="CQ186" s="18"/>
      <c r="CR186" s="18"/>
      <c r="CS186" s="7"/>
      <c r="CX186" s="320"/>
      <c r="CY186" s="321"/>
      <c r="CZ186" s="24"/>
      <c r="DA186" s="24"/>
    </row>
    <row r="187" spans="1:105" s="297" customFormat="1" ht="50.1" hidden="1" customHeight="1">
      <c r="A187" s="114"/>
      <c r="B187" s="214"/>
      <c r="C187" s="257"/>
      <c r="D187" s="241"/>
      <c r="E187" s="241"/>
      <c r="F187" s="114"/>
      <c r="G187" s="236"/>
      <c r="H187" s="236"/>
      <c r="I187" s="236"/>
      <c r="J187" s="236"/>
      <c r="K187" s="236"/>
      <c r="L187" s="236"/>
      <c r="M187" s="236"/>
      <c r="N187" s="236"/>
      <c r="O187" s="236"/>
      <c r="P187" s="236"/>
      <c r="Q187" s="236"/>
      <c r="R187" s="236"/>
      <c r="S187" s="236"/>
      <c r="T187" s="236"/>
      <c r="U187" s="236"/>
      <c r="V187" s="236"/>
      <c r="W187" s="236"/>
      <c r="X187" s="236"/>
      <c r="Y187" s="236"/>
      <c r="Z187" s="236"/>
      <c r="AA187" s="236"/>
      <c r="AB187" s="236"/>
      <c r="AC187" s="236"/>
      <c r="AD187" s="236"/>
      <c r="AE187" s="236"/>
      <c r="AF187" s="236"/>
      <c r="AG187" s="236"/>
      <c r="AH187" s="236"/>
      <c r="AI187" s="236"/>
      <c r="AJ187" s="236"/>
      <c r="AK187" s="236"/>
      <c r="AL187" s="236"/>
      <c r="AM187" s="236"/>
      <c r="AN187" s="236"/>
      <c r="AO187" s="236"/>
      <c r="AP187" s="236"/>
      <c r="AQ187" s="236"/>
      <c r="AR187" s="236"/>
      <c r="AS187" s="236"/>
      <c r="AT187" s="236"/>
      <c r="AU187" s="236"/>
      <c r="AV187" s="236"/>
      <c r="AW187" s="236"/>
      <c r="AX187" s="236"/>
      <c r="AY187" s="236"/>
      <c r="AZ187" s="236"/>
      <c r="BA187" s="236"/>
      <c r="BB187" s="236"/>
      <c r="BC187" s="236"/>
      <c r="BD187" s="236"/>
      <c r="BE187" s="236"/>
      <c r="BF187" s="236"/>
      <c r="BG187" s="236"/>
      <c r="BH187" s="236"/>
      <c r="BI187" s="236"/>
      <c r="BJ187" s="236"/>
      <c r="BK187" s="236"/>
      <c r="BL187" s="236"/>
      <c r="BM187" s="236"/>
      <c r="BN187" s="236"/>
      <c r="BO187" s="236"/>
      <c r="BP187" s="236"/>
      <c r="BQ187" s="236"/>
      <c r="BR187" s="236"/>
      <c r="BS187" s="236"/>
      <c r="BT187" s="236"/>
      <c r="BU187" s="236"/>
      <c r="BV187" s="236"/>
      <c r="BW187" s="236"/>
      <c r="BX187" s="236"/>
      <c r="BY187" s="236"/>
      <c r="BZ187" s="236"/>
      <c r="CA187" s="236"/>
      <c r="CB187" s="236"/>
      <c r="CC187" s="236"/>
      <c r="CD187" s="185"/>
      <c r="CE187" s="236"/>
      <c r="CF187" s="236"/>
      <c r="CG187" s="236"/>
      <c r="CH187" s="236"/>
      <c r="CI187" s="236"/>
      <c r="CJ187" s="236"/>
      <c r="CK187" s="273"/>
      <c r="CL187" s="216"/>
      <c r="CM187" s="274"/>
      <c r="CN187" s="295"/>
      <c r="CO187" s="296"/>
      <c r="CS187" s="298"/>
      <c r="CX187" s="146"/>
      <c r="CY187" s="286"/>
    </row>
    <row r="188" spans="1:105" ht="39.75" hidden="1" customHeight="1">
      <c r="A188" s="216"/>
      <c r="B188" s="217"/>
      <c r="C188" s="216"/>
      <c r="D188" s="216"/>
      <c r="E188" s="216"/>
      <c r="F188" s="216"/>
      <c r="G188" s="218"/>
      <c r="H188" s="218"/>
      <c r="I188" s="218"/>
      <c r="J188" s="218"/>
      <c r="K188" s="218"/>
      <c r="L188" s="218"/>
      <c r="M188" s="218"/>
      <c r="N188" s="218"/>
      <c r="O188" s="218"/>
      <c r="P188" s="218"/>
      <c r="Q188" s="218"/>
      <c r="R188" s="218"/>
      <c r="S188" s="218"/>
      <c r="T188" s="218"/>
      <c r="U188" s="218"/>
      <c r="V188" s="218"/>
      <c r="W188" s="218"/>
      <c r="X188" s="218"/>
      <c r="Y188" s="218"/>
      <c r="Z188" s="218"/>
      <c r="AA188" s="218"/>
      <c r="AB188" s="218"/>
      <c r="AC188" s="218"/>
      <c r="AD188" s="268"/>
      <c r="AE188" s="218"/>
      <c r="AF188" s="218"/>
      <c r="AG188" s="218"/>
      <c r="AH188" s="218"/>
      <c r="AI188" s="218"/>
      <c r="AJ188" s="218"/>
      <c r="AK188" s="218"/>
      <c r="AL188" s="218"/>
      <c r="AM188" s="218"/>
      <c r="AN188" s="218"/>
      <c r="AO188" s="100"/>
      <c r="AP188" s="100"/>
      <c r="AQ188" s="100"/>
      <c r="AR188" s="100"/>
      <c r="AS188" s="100"/>
      <c r="AT188" s="100"/>
      <c r="AU188" s="100"/>
      <c r="AV188" s="100"/>
      <c r="AW188" s="100"/>
      <c r="AX188" s="100"/>
      <c r="AY188" s="100"/>
      <c r="AZ188" s="100"/>
      <c r="BA188" s="100"/>
      <c r="BB188" s="100"/>
      <c r="BC188" s="100"/>
      <c r="BD188" s="100"/>
      <c r="BE188" s="100"/>
      <c r="BF188" s="100"/>
      <c r="BG188" s="100"/>
      <c r="BH188" s="100"/>
      <c r="BI188" s="100"/>
      <c r="BJ188" s="100"/>
      <c r="BK188" s="100"/>
      <c r="BL188" s="100"/>
      <c r="BM188" s="100"/>
      <c r="BN188" s="100"/>
      <c r="BO188" s="100"/>
      <c r="BP188" s="100"/>
      <c r="BQ188" s="100"/>
      <c r="BR188" s="100"/>
      <c r="BS188" s="100"/>
      <c r="BT188" s="100"/>
      <c r="BU188" s="100"/>
      <c r="BV188" s="100"/>
      <c r="BW188" s="100"/>
      <c r="BX188" s="100"/>
      <c r="BY188" s="100"/>
      <c r="BZ188" s="100"/>
      <c r="CA188" s="100"/>
      <c r="CB188" s="100"/>
      <c r="CC188" s="100"/>
      <c r="CD188" s="185"/>
      <c r="CE188" s="100"/>
      <c r="CF188" s="100"/>
      <c r="CG188" s="100"/>
      <c r="CH188" s="100"/>
      <c r="CI188" s="100"/>
      <c r="CJ188" s="100"/>
      <c r="CK188" s="100"/>
      <c r="CL188" s="216"/>
      <c r="CM188" s="216"/>
      <c r="CP188" s="7"/>
      <c r="CS188" s="7"/>
      <c r="CX188" s="146"/>
      <c r="CY188" s="286"/>
      <c r="CZ188" s="7"/>
      <c r="DA188" s="7"/>
    </row>
    <row r="189" spans="1:105" s="21" customFormat="1" ht="36" hidden="1" customHeight="1">
      <c r="A189" s="237"/>
      <c r="B189" s="199"/>
      <c r="C189" s="237"/>
      <c r="D189" s="237"/>
      <c r="E189" s="237"/>
      <c r="F189" s="237"/>
      <c r="G189" s="238"/>
      <c r="H189" s="238"/>
      <c r="I189" s="238"/>
      <c r="J189" s="238"/>
      <c r="K189" s="238"/>
      <c r="L189" s="238"/>
      <c r="M189" s="238"/>
      <c r="N189" s="238"/>
      <c r="O189" s="238"/>
      <c r="P189" s="238"/>
      <c r="Q189" s="238"/>
      <c r="R189" s="238"/>
      <c r="S189" s="238"/>
      <c r="T189" s="238"/>
      <c r="U189" s="238"/>
      <c r="V189" s="238"/>
      <c r="W189" s="238"/>
      <c r="X189" s="238"/>
      <c r="Y189" s="238"/>
      <c r="Z189" s="238"/>
      <c r="AA189" s="238"/>
      <c r="AB189" s="238"/>
      <c r="AC189" s="238"/>
      <c r="AD189" s="269"/>
      <c r="AE189" s="238"/>
      <c r="AF189" s="238"/>
      <c r="AG189" s="238"/>
      <c r="AH189" s="238"/>
      <c r="AI189" s="238"/>
      <c r="AJ189" s="238"/>
      <c r="AK189" s="238"/>
      <c r="AL189" s="238"/>
      <c r="AM189" s="238"/>
      <c r="AN189" s="238"/>
      <c r="AO189" s="266"/>
      <c r="AP189" s="266"/>
      <c r="AQ189" s="266"/>
      <c r="AR189" s="266"/>
      <c r="AS189" s="100"/>
      <c r="AT189" s="100"/>
      <c r="AU189" s="100"/>
      <c r="AV189" s="100"/>
      <c r="AW189" s="266"/>
      <c r="AX189" s="266"/>
      <c r="AY189" s="266"/>
      <c r="AZ189" s="266"/>
      <c r="BA189" s="266"/>
      <c r="BB189" s="266"/>
      <c r="BC189" s="266"/>
      <c r="BD189" s="266"/>
      <c r="BE189" s="266"/>
      <c r="BF189" s="266"/>
      <c r="BG189" s="266"/>
      <c r="BH189" s="266"/>
      <c r="BI189" s="266"/>
      <c r="BJ189" s="266"/>
      <c r="BK189" s="266"/>
      <c r="BL189" s="266"/>
      <c r="BM189" s="266"/>
      <c r="BN189" s="266"/>
      <c r="BO189" s="266"/>
      <c r="BP189" s="266"/>
      <c r="BQ189" s="266"/>
      <c r="BR189" s="266"/>
      <c r="BS189" s="266"/>
      <c r="BT189" s="266"/>
      <c r="BU189" s="266"/>
      <c r="BV189" s="266"/>
      <c r="BW189" s="266"/>
      <c r="BX189" s="266"/>
      <c r="BY189" s="266"/>
      <c r="BZ189" s="266"/>
      <c r="CA189" s="266"/>
      <c r="CB189" s="266"/>
      <c r="CC189" s="266"/>
      <c r="CD189" s="185"/>
      <c r="CE189" s="266"/>
      <c r="CF189" s="266"/>
      <c r="CG189" s="266"/>
      <c r="CH189" s="266"/>
      <c r="CI189" s="266"/>
      <c r="CJ189" s="266"/>
      <c r="CK189" s="237"/>
      <c r="CL189" s="237"/>
      <c r="CM189" s="237"/>
      <c r="CP189" s="291"/>
      <c r="CS189" s="291"/>
      <c r="CX189" s="146"/>
      <c r="CY189" s="286"/>
      <c r="CZ189" s="291"/>
      <c r="DA189" s="291"/>
    </row>
    <row r="190" spans="1:105" ht="126" hidden="1" customHeight="1">
      <c r="A190" s="216"/>
      <c r="B190" s="217"/>
      <c r="C190" s="216"/>
      <c r="D190" s="216"/>
      <c r="E190" s="138"/>
      <c r="F190" s="138"/>
      <c r="G190" s="218"/>
      <c r="H190" s="218"/>
      <c r="I190" s="218"/>
      <c r="J190" s="218"/>
      <c r="K190" s="218"/>
      <c r="L190" s="218"/>
      <c r="M190" s="218"/>
      <c r="N190" s="218"/>
      <c r="O190" s="218"/>
      <c r="P190" s="218"/>
      <c r="Q190" s="218"/>
      <c r="R190" s="218"/>
      <c r="S190" s="218"/>
      <c r="T190" s="218"/>
      <c r="U190" s="218"/>
      <c r="V190" s="218"/>
      <c r="W190" s="218"/>
      <c r="X190" s="218"/>
      <c r="Y190" s="218"/>
      <c r="Z190" s="218"/>
      <c r="AA190" s="218"/>
      <c r="AB190" s="218"/>
      <c r="AC190" s="218"/>
      <c r="AD190" s="218"/>
      <c r="AE190" s="218"/>
      <c r="AF190" s="218"/>
      <c r="AG190" s="218"/>
      <c r="AH190" s="218"/>
      <c r="AI190" s="218"/>
      <c r="AJ190" s="218"/>
      <c r="AK190" s="218"/>
      <c r="AL190" s="218"/>
      <c r="AM190" s="218"/>
      <c r="AN190" s="218"/>
      <c r="AO190" s="100"/>
      <c r="AP190" s="100"/>
      <c r="AQ190" s="100"/>
      <c r="AR190" s="100"/>
      <c r="AS190" s="100"/>
      <c r="AT190" s="100"/>
      <c r="AU190" s="100"/>
      <c r="AV190" s="100"/>
      <c r="AW190" s="100"/>
      <c r="AX190" s="100"/>
      <c r="AY190" s="100"/>
      <c r="AZ190" s="100"/>
      <c r="BA190" s="100"/>
      <c r="BB190" s="100"/>
      <c r="BC190" s="100"/>
      <c r="BD190" s="100"/>
      <c r="BE190" s="100"/>
      <c r="BF190" s="100"/>
      <c r="BG190" s="100"/>
      <c r="BH190" s="100"/>
      <c r="BI190" s="100"/>
      <c r="BJ190" s="100"/>
      <c r="BK190" s="100"/>
      <c r="BL190" s="100"/>
      <c r="BM190" s="100"/>
      <c r="BN190" s="100"/>
      <c r="BO190" s="100"/>
      <c r="BP190" s="100"/>
      <c r="BQ190" s="100"/>
      <c r="BR190" s="100"/>
      <c r="BS190" s="100"/>
      <c r="BT190" s="100"/>
      <c r="BU190" s="100"/>
      <c r="BV190" s="100"/>
      <c r="BW190" s="100"/>
      <c r="BX190" s="100"/>
      <c r="BY190" s="100"/>
      <c r="BZ190" s="100"/>
      <c r="CA190" s="100"/>
      <c r="CB190" s="100"/>
      <c r="CC190" s="100"/>
      <c r="CD190" s="185"/>
      <c r="CE190" s="100"/>
      <c r="CF190" s="100"/>
      <c r="CG190" s="100"/>
      <c r="CH190" s="100"/>
      <c r="CI190" s="100"/>
      <c r="CJ190" s="100"/>
      <c r="CK190" s="218"/>
      <c r="CL190" s="216"/>
      <c r="CM190" s="100"/>
      <c r="CN190" s="100"/>
      <c r="CO190" s="218"/>
      <c r="CP190" s="218"/>
      <c r="CQ190" s="218"/>
      <c r="CR190" s="100"/>
      <c r="CS190" s="100"/>
      <c r="CT190" s="100"/>
      <c r="CU190" s="100"/>
      <c r="CV190" s="100"/>
      <c r="CW190" s="218"/>
      <c r="CX190" s="277"/>
      <c r="CY190" s="299"/>
      <c r="CZ190" s="216"/>
      <c r="DA190" s="7"/>
    </row>
    <row r="191" spans="1:105" s="310" customFormat="1" ht="42" hidden="1" customHeight="1">
      <c r="A191" s="319"/>
      <c r="B191" s="333"/>
      <c r="C191" s="319"/>
      <c r="D191" s="319"/>
      <c r="E191" s="319"/>
      <c r="F191" s="319"/>
      <c r="G191" s="335"/>
      <c r="H191" s="335"/>
      <c r="I191" s="335"/>
      <c r="J191" s="335"/>
      <c r="K191" s="335"/>
      <c r="L191" s="335"/>
      <c r="M191" s="335"/>
      <c r="N191" s="335"/>
      <c r="O191" s="335"/>
      <c r="P191" s="335"/>
      <c r="Q191" s="335"/>
      <c r="R191" s="335"/>
      <c r="S191" s="335"/>
      <c r="T191" s="335"/>
      <c r="U191" s="335"/>
      <c r="V191" s="335"/>
      <c r="W191" s="335"/>
      <c r="X191" s="335"/>
      <c r="Y191" s="335"/>
      <c r="Z191" s="335"/>
      <c r="AA191" s="335"/>
      <c r="AB191" s="335"/>
      <c r="AC191" s="335"/>
      <c r="AD191" s="335"/>
      <c r="AE191" s="335"/>
      <c r="AF191" s="335"/>
      <c r="AG191" s="335"/>
      <c r="AH191" s="335"/>
      <c r="AI191" s="335"/>
      <c r="AJ191" s="335"/>
      <c r="AK191" s="335"/>
      <c r="AL191" s="335"/>
      <c r="AM191" s="335"/>
      <c r="AN191" s="335"/>
      <c r="AO191" s="338"/>
      <c r="AP191" s="338"/>
      <c r="AQ191" s="338"/>
      <c r="AR191" s="338"/>
      <c r="AS191" s="338"/>
      <c r="AT191" s="338"/>
      <c r="AU191" s="338"/>
      <c r="AV191" s="338"/>
      <c r="AW191" s="338"/>
      <c r="AX191" s="338"/>
      <c r="AY191" s="338"/>
      <c r="AZ191" s="338"/>
      <c r="BA191" s="338"/>
      <c r="BB191" s="338"/>
      <c r="BC191" s="338"/>
      <c r="BD191" s="338"/>
      <c r="BE191" s="338"/>
      <c r="BF191" s="338"/>
      <c r="BG191" s="338"/>
      <c r="BH191" s="338"/>
      <c r="BI191" s="338"/>
      <c r="BJ191" s="338"/>
      <c r="BK191" s="338"/>
      <c r="BL191" s="338"/>
      <c r="BM191" s="338"/>
      <c r="BN191" s="338"/>
      <c r="BO191" s="338"/>
      <c r="BP191" s="338"/>
      <c r="BQ191" s="338"/>
      <c r="BR191" s="338"/>
      <c r="BS191" s="338"/>
      <c r="BT191" s="338"/>
      <c r="BU191" s="338"/>
      <c r="BV191" s="338"/>
      <c r="BW191" s="338"/>
      <c r="BX191" s="338"/>
      <c r="BY191" s="338"/>
      <c r="BZ191" s="338"/>
      <c r="CA191" s="338"/>
      <c r="CB191" s="338"/>
      <c r="CC191" s="338"/>
      <c r="CD191" s="336"/>
      <c r="CE191" s="338"/>
      <c r="CF191" s="338"/>
      <c r="CG191" s="338"/>
      <c r="CH191" s="338"/>
      <c r="CI191" s="338"/>
      <c r="CJ191" s="338"/>
      <c r="CK191" s="338"/>
      <c r="CL191" s="319"/>
      <c r="CM191" s="319"/>
      <c r="CP191" s="24"/>
      <c r="CS191" s="24"/>
      <c r="CX191" s="320"/>
      <c r="CY191" s="321"/>
      <c r="CZ191" s="24"/>
      <c r="DA191" s="24"/>
    </row>
    <row r="192" spans="1:105" s="310" customFormat="1" ht="35.1" hidden="1" customHeight="1">
      <c r="A192" s="319"/>
      <c r="B192" s="333"/>
      <c r="C192" s="319"/>
      <c r="D192" s="319"/>
      <c r="E192" s="319"/>
      <c r="F192" s="319"/>
      <c r="G192" s="335"/>
      <c r="H192" s="335"/>
      <c r="I192" s="335"/>
      <c r="J192" s="335"/>
      <c r="K192" s="335"/>
      <c r="L192" s="335"/>
      <c r="M192" s="335"/>
      <c r="N192" s="335"/>
      <c r="O192" s="335"/>
      <c r="P192" s="335"/>
      <c r="Q192" s="335"/>
      <c r="R192" s="335"/>
      <c r="S192" s="335"/>
      <c r="T192" s="335"/>
      <c r="U192" s="335"/>
      <c r="V192" s="335"/>
      <c r="W192" s="335"/>
      <c r="X192" s="335"/>
      <c r="Y192" s="335"/>
      <c r="Z192" s="335"/>
      <c r="AA192" s="335"/>
      <c r="AB192" s="335"/>
      <c r="AC192" s="335"/>
      <c r="AD192" s="335"/>
      <c r="AE192" s="335"/>
      <c r="AF192" s="335"/>
      <c r="AG192" s="335"/>
      <c r="AH192" s="335"/>
      <c r="AI192" s="335"/>
      <c r="AJ192" s="335"/>
      <c r="AK192" s="335"/>
      <c r="AL192" s="335"/>
      <c r="AM192" s="335"/>
      <c r="AN192" s="335"/>
      <c r="AO192" s="338"/>
      <c r="AP192" s="338"/>
      <c r="AQ192" s="338"/>
      <c r="AR192" s="338"/>
      <c r="AS192" s="338"/>
      <c r="AT192" s="338"/>
      <c r="AU192" s="338"/>
      <c r="AV192" s="338"/>
      <c r="AW192" s="338"/>
      <c r="AX192" s="338"/>
      <c r="AY192" s="338"/>
      <c r="AZ192" s="338"/>
      <c r="BA192" s="338"/>
      <c r="BB192" s="338"/>
      <c r="BC192" s="338"/>
      <c r="BD192" s="338"/>
      <c r="BE192" s="338"/>
      <c r="BF192" s="338"/>
      <c r="BG192" s="338"/>
      <c r="BH192" s="338"/>
      <c r="BI192" s="338"/>
      <c r="BJ192" s="338"/>
      <c r="BK192" s="338"/>
      <c r="BL192" s="338"/>
      <c r="BM192" s="338"/>
      <c r="BN192" s="338"/>
      <c r="BO192" s="338"/>
      <c r="BP192" s="338"/>
      <c r="BQ192" s="338"/>
      <c r="BR192" s="338"/>
      <c r="BS192" s="338"/>
      <c r="BT192" s="338"/>
      <c r="BU192" s="338"/>
      <c r="BV192" s="338"/>
      <c r="BW192" s="338"/>
      <c r="BX192" s="338"/>
      <c r="BY192" s="338"/>
      <c r="BZ192" s="338"/>
      <c r="CA192" s="338"/>
      <c r="CB192" s="338"/>
      <c r="CC192" s="338"/>
      <c r="CD192" s="336"/>
      <c r="CE192" s="338"/>
      <c r="CF192" s="338"/>
      <c r="CG192" s="338"/>
      <c r="CH192" s="338"/>
      <c r="CI192" s="338"/>
      <c r="CJ192" s="338"/>
      <c r="CK192" s="309"/>
      <c r="CL192" s="319"/>
      <c r="CM192" s="319"/>
      <c r="CP192" s="24"/>
      <c r="CS192" s="24"/>
      <c r="CX192" s="320"/>
      <c r="CY192" s="321"/>
      <c r="CZ192" s="24"/>
      <c r="DA192" s="24"/>
    </row>
    <row r="193" spans="1:105" s="20" customFormat="1" ht="42.75" customHeight="1">
      <c r="A193" s="114" t="s">
        <v>145</v>
      </c>
      <c r="B193" s="214" t="s">
        <v>212</v>
      </c>
      <c r="C193" s="241"/>
      <c r="D193" s="241">
        <f>D194</f>
        <v>2</v>
      </c>
      <c r="E193" s="114">
        <f>E194</f>
        <v>0</v>
      </c>
      <c r="F193" s="114"/>
      <c r="G193" s="236">
        <f t="shared" ref="G193:BE193" si="266">G194</f>
        <v>408484</v>
      </c>
      <c r="H193" s="236">
        <f t="shared" si="266"/>
        <v>126417</v>
      </c>
      <c r="I193" s="236">
        <f t="shared" si="266"/>
        <v>269338</v>
      </c>
      <c r="J193" s="236">
        <f t="shared" si="266"/>
        <v>0</v>
      </c>
      <c r="K193" s="236">
        <f t="shared" si="266"/>
        <v>0</v>
      </c>
      <c r="L193" s="236">
        <f t="shared" si="266"/>
        <v>408484</v>
      </c>
      <c r="M193" s="236">
        <f t="shared" si="266"/>
        <v>139146</v>
      </c>
      <c r="N193" s="236">
        <f t="shared" si="266"/>
        <v>94600</v>
      </c>
      <c r="O193" s="236">
        <f t="shared" si="266"/>
        <v>0</v>
      </c>
      <c r="P193" s="236">
        <f t="shared" si="266"/>
        <v>0</v>
      </c>
      <c r="Q193" s="236">
        <f t="shared" si="266"/>
        <v>46480</v>
      </c>
      <c r="R193" s="236">
        <f t="shared" si="266"/>
        <v>0</v>
      </c>
      <c r="S193" s="236">
        <f t="shared" si="266"/>
        <v>0</v>
      </c>
      <c r="T193" s="236">
        <f t="shared" si="266"/>
        <v>0</v>
      </c>
      <c r="U193" s="236">
        <f t="shared" si="266"/>
        <v>269338</v>
      </c>
      <c r="V193" s="236">
        <f t="shared" si="266"/>
        <v>0</v>
      </c>
      <c r="W193" s="236">
        <f t="shared" si="266"/>
        <v>0</v>
      </c>
      <c r="X193" s="236">
        <f t="shared" si="266"/>
        <v>374488</v>
      </c>
      <c r="Y193" s="236">
        <f t="shared" si="266"/>
        <v>105150</v>
      </c>
      <c r="Z193" s="236">
        <f t="shared" si="266"/>
        <v>60670</v>
      </c>
      <c r="AA193" s="236">
        <f t="shared" si="266"/>
        <v>0</v>
      </c>
      <c r="AB193" s="236">
        <f t="shared" si="266"/>
        <v>0</v>
      </c>
      <c r="AC193" s="236">
        <f t="shared" si="266"/>
        <v>44480</v>
      </c>
      <c r="AD193" s="236">
        <f t="shared" si="266"/>
        <v>0</v>
      </c>
      <c r="AE193" s="236">
        <f t="shared" si="266"/>
        <v>0</v>
      </c>
      <c r="AF193" s="236">
        <f t="shared" si="266"/>
        <v>0</v>
      </c>
      <c r="AG193" s="236">
        <f t="shared" si="266"/>
        <v>10000</v>
      </c>
      <c r="AH193" s="236">
        <f t="shared" si="266"/>
        <v>10000</v>
      </c>
      <c r="AI193" s="236">
        <f t="shared" si="266"/>
        <v>0</v>
      </c>
      <c r="AJ193" s="236">
        <f t="shared" si="266"/>
        <v>0</v>
      </c>
      <c r="AK193" s="236">
        <f t="shared" si="266"/>
        <v>0</v>
      </c>
      <c r="AL193" s="236">
        <f t="shared" si="266"/>
        <v>0</v>
      </c>
      <c r="AM193" s="236">
        <f t="shared" si="266"/>
        <v>0</v>
      </c>
      <c r="AN193" s="236">
        <f t="shared" si="266"/>
        <v>0</v>
      </c>
      <c r="AO193" s="236">
        <f t="shared" si="266"/>
        <v>105150</v>
      </c>
      <c r="AP193" s="236">
        <f t="shared" si="266"/>
        <v>60670</v>
      </c>
      <c r="AQ193" s="236">
        <f t="shared" si="266"/>
        <v>0</v>
      </c>
      <c r="AR193" s="236">
        <f t="shared" si="266"/>
        <v>0</v>
      </c>
      <c r="AS193" s="236">
        <f t="shared" si="266"/>
        <v>105150</v>
      </c>
      <c r="AT193" s="236">
        <f t="shared" si="266"/>
        <v>48470</v>
      </c>
      <c r="AU193" s="236">
        <f t="shared" si="266"/>
        <v>0</v>
      </c>
      <c r="AV193" s="236">
        <f t="shared" si="266"/>
        <v>0</v>
      </c>
      <c r="AW193" s="236">
        <f t="shared" si="266"/>
        <v>44480</v>
      </c>
      <c r="AX193" s="236">
        <f t="shared" si="266"/>
        <v>0</v>
      </c>
      <c r="AY193" s="236">
        <f t="shared" si="266"/>
        <v>0</v>
      </c>
      <c r="AZ193" s="236">
        <f t="shared" si="266"/>
        <v>0</v>
      </c>
      <c r="BA193" s="236">
        <f t="shared" si="266"/>
        <v>20268</v>
      </c>
      <c r="BB193" s="236">
        <f t="shared" si="266"/>
        <v>20268</v>
      </c>
      <c r="BC193" s="236">
        <f t="shared" si="266"/>
        <v>0</v>
      </c>
      <c r="BD193" s="236">
        <f t="shared" si="266"/>
        <v>0</v>
      </c>
      <c r="BE193" s="236">
        <f t="shared" si="266"/>
        <v>64748</v>
      </c>
      <c r="BF193" s="236">
        <f t="shared" ref="BF193:BH193" si="267">BF194</f>
        <v>20268</v>
      </c>
      <c r="BG193" s="236">
        <f t="shared" si="267"/>
        <v>0</v>
      </c>
      <c r="BH193" s="236">
        <f t="shared" si="267"/>
        <v>0</v>
      </c>
      <c r="BI193" s="236">
        <f>BI194</f>
        <v>39342</v>
      </c>
      <c r="BJ193" s="236">
        <f t="shared" ref="BJ193:BJ198" si="268">BK193</f>
        <v>21000</v>
      </c>
      <c r="BK193" s="236">
        <f>BK194</f>
        <v>21000</v>
      </c>
      <c r="BL193" s="236">
        <f>BL194</f>
        <v>0</v>
      </c>
      <c r="BM193" s="236">
        <f t="shared" ref="BM193:BP193" si="269">BM194</f>
        <v>0</v>
      </c>
      <c r="BN193" s="236">
        <f t="shared" si="269"/>
        <v>0</v>
      </c>
      <c r="BO193" s="236">
        <f t="shared" si="269"/>
        <v>0</v>
      </c>
      <c r="BP193" s="236">
        <f t="shared" si="269"/>
        <v>0</v>
      </c>
      <c r="BQ193" s="236">
        <f t="shared" ref="BQ193" si="270">BR193</f>
        <v>21000</v>
      </c>
      <c r="BR193" s="236">
        <f>BR194</f>
        <v>21000</v>
      </c>
      <c r="BS193" s="236">
        <f t="shared" ref="BS193:CJ193" si="271">BS194</f>
        <v>0</v>
      </c>
      <c r="BT193" s="236">
        <f t="shared" si="271"/>
        <v>0</v>
      </c>
      <c r="BU193" s="236">
        <f t="shared" si="271"/>
        <v>0</v>
      </c>
      <c r="BV193" s="236">
        <f t="shared" si="271"/>
        <v>0</v>
      </c>
      <c r="BW193" s="236">
        <f t="shared" si="271"/>
        <v>0</v>
      </c>
      <c r="BX193" s="236">
        <f t="shared" si="271"/>
        <v>33200</v>
      </c>
      <c r="BY193" s="236">
        <f t="shared" si="271"/>
        <v>21000</v>
      </c>
      <c r="BZ193" s="236">
        <f t="shared" si="271"/>
        <v>41268</v>
      </c>
      <c r="CA193" s="236">
        <f t="shared" si="271"/>
        <v>41268</v>
      </c>
      <c r="CB193" s="236">
        <f t="shared" si="271"/>
        <v>0</v>
      </c>
      <c r="CC193" s="236">
        <f t="shared" si="271"/>
        <v>0</v>
      </c>
      <c r="CD193" s="185">
        <f t="shared" si="220"/>
        <v>7202</v>
      </c>
      <c r="CE193" s="236">
        <f t="shared" si="271"/>
        <v>127</v>
      </c>
      <c r="CF193" s="236">
        <f t="shared" si="271"/>
        <v>7202</v>
      </c>
      <c r="CG193" s="236">
        <f t="shared" si="271"/>
        <v>0</v>
      </c>
      <c r="CH193" s="236">
        <f t="shared" si="271"/>
        <v>0</v>
      </c>
      <c r="CI193" s="236">
        <f t="shared" si="271"/>
        <v>0</v>
      </c>
      <c r="CJ193" s="236">
        <f t="shared" si="271"/>
        <v>0</v>
      </c>
      <c r="CK193" s="236"/>
      <c r="CL193" s="114"/>
      <c r="CM193" s="114" t="s">
        <v>150</v>
      </c>
      <c r="CP193" s="7">
        <f t="shared" si="167"/>
        <v>78476</v>
      </c>
      <c r="CS193" s="7">
        <v>0</v>
      </c>
      <c r="CX193" s="146">
        <f t="shared" ref="CX193:CX198" si="272">AP193-BF193-BK193</f>
        <v>19402</v>
      </c>
      <c r="CY193" s="286"/>
      <c r="CZ193" s="7">
        <f>AJ193-BD193</f>
        <v>0</v>
      </c>
      <c r="DA193" s="7">
        <f t="shared" si="168"/>
        <v>0</v>
      </c>
    </row>
    <row r="194" spans="1:105" s="20" customFormat="1" ht="52.5" customHeight="1">
      <c r="A194" s="114"/>
      <c r="B194" s="194" t="s">
        <v>524</v>
      </c>
      <c r="C194" s="241"/>
      <c r="D194" s="114">
        <f>A198</f>
        <v>2</v>
      </c>
      <c r="E194" s="114">
        <f>A199</f>
        <v>0</v>
      </c>
      <c r="F194" s="114"/>
      <c r="G194" s="236">
        <f t="shared" ref="G194:BQ194" si="273">SUM(G195:G199)</f>
        <v>408484</v>
      </c>
      <c r="H194" s="236">
        <f t="shared" si="273"/>
        <v>126417</v>
      </c>
      <c r="I194" s="236">
        <f t="shared" si="273"/>
        <v>269338</v>
      </c>
      <c r="J194" s="236">
        <f t="shared" si="273"/>
        <v>0</v>
      </c>
      <c r="K194" s="236">
        <f t="shared" si="273"/>
        <v>0</v>
      </c>
      <c r="L194" s="236">
        <f t="shared" si="273"/>
        <v>408484</v>
      </c>
      <c r="M194" s="236">
        <f t="shared" si="273"/>
        <v>139146</v>
      </c>
      <c r="N194" s="236">
        <f t="shared" si="273"/>
        <v>94600</v>
      </c>
      <c r="O194" s="236">
        <f t="shared" si="273"/>
        <v>0</v>
      </c>
      <c r="P194" s="236">
        <f t="shared" si="273"/>
        <v>0</v>
      </c>
      <c r="Q194" s="236">
        <f t="shared" si="273"/>
        <v>46480</v>
      </c>
      <c r="R194" s="236">
        <f t="shared" si="273"/>
        <v>0</v>
      </c>
      <c r="S194" s="236">
        <f t="shared" si="273"/>
        <v>0</v>
      </c>
      <c r="T194" s="236">
        <f t="shared" si="273"/>
        <v>0</v>
      </c>
      <c r="U194" s="236">
        <f t="shared" si="273"/>
        <v>269338</v>
      </c>
      <c r="V194" s="236">
        <f t="shared" si="273"/>
        <v>0</v>
      </c>
      <c r="W194" s="236">
        <f t="shared" si="273"/>
        <v>0</v>
      </c>
      <c r="X194" s="236">
        <f t="shared" si="273"/>
        <v>374488</v>
      </c>
      <c r="Y194" s="236">
        <f t="shared" si="273"/>
        <v>105150</v>
      </c>
      <c r="Z194" s="236">
        <f t="shared" si="273"/>
        <v>60670</v>
      </c>
      <c r="AA194" s="236">
        <f t="shared" si="273"/>
        <v>0</v>
      </c>
      <c r="AB194" s="236">
        <f t="shared" si="273"/>
        <v>0</v>
      </c>
      <c r="AC194" s="236">
        <f t="shared" si="273"/>
        <v>44480</v>
      </c>
      <c r="AD194" s="236">
        <f t="shared" si="273"/>
        <v>0</v>
      </c>
      <c r="AE194" s="236">
        <f t="shared" si="273"/>
        <v>0</v>
      </c>
      <c r="AF194" s="236">
        <f t="shared" si="273"/>
        <v>0</v>
      </c>
      <c r="AG194" s="236">
        <f t="shared" si="273"/>
        <v>10000</v>
      </c>
      <c r="AH194" s="236">
        <f t="shared" si="273"/>
        <v>10000</v>
      </c>
      <c r="AI194" s="236">
        <f t="shared" si="273"/>
        <v>0</v>
      </c>
      <c r="AJ194" s="236">
        <f t="shared" si="273"/>
        <v>0</v>
      </c>
      <c r="AK194" s="236">
        <f t="shared" si="273"/>
        <v>0</v>
      </c>
      <c r="AL194" s="236">
        <f t="shared" si="273"/>
        <v>0</v>
      </c>
      <c r="AM194" s="236">
        <f t="shared" si="273"/>
        <v>0</v>
      </c>
      <c r="AN194" s="236">
        <f t="shared" si="273"/>
        <v>0</v>
      </c>
      <c r="AO194" s="236">
        <f t="shared" si="273"/>
        <v>105150</v>
      </c>
      <c r="AP194" s="236">
        <f t="shared" si="273"/>
        <v>60670</v>
      </c>
      <c r="AQ194" s="236">
        <f t="shared" si="273"/>
        <v>0</v>
      </c>
      <c r="AR194" s="236">
        <f t="shared" si="273"/>
        <v>0</v>
      </c>
      <c r="AS194" s="236">
        <f t="shared" si="273"/>
        <v>105150</v>
      </c>
      <c r="AT194" s="236">
        <f t="shared" si="273"/>
        <v>48470</v>
      </c>
      <c r="AU194" s="236">
        <f t="shared" si="273"/>
        <v>0</v>
      </c>
      <c r="AV194" s="236">
        <f t="shared" si="273"/>
        <v>0</v>
      </c>
      <c r="AW194" s="236">
        <f t="shared" si="273"/>
        <v>44480</v>
      </c>
      <c r="AX194" s="236">
        <f t="shared" si="273"/>
        <v>0</v>
      </c>
      <c r="AY194" s="236">
        <f t="shared" si="273"/>
        <v>0</v>
      </c>
      <c r="AZ194" s="236">
        <f t="shared" si="273"/>
        <v>0</v>
      </c>
      <c r="BA194" s="236">
        <f t="shared" si="273"/>
        <v>20268</v>
      </c>
      <c r="BB194" s="236">
        <f t="shared" si="273"/>
        <v>20268</v>
      </c>
      <c r="BC194" s="236">
        <f t="shared" si="273"/>
        <v>0</v>
      </c>
      <c r="BD194" s="236">
        <f t="shared" si="273"/>
        <v>0</v>
      </c>
      <c r="BE194" s="236">
        <f t="shared" si="273"/>
        <v>64748</v>
      </c>
      <c r="BF194" s="236">
        <f t="shared" si="273"/>
        <v>20268</v>
      </c>
      <c r="BG194" s="236">
        <f t="shared" si="273"/>
        <v>0</v>
      </c>
      <c r="BH194" s="236">
        <f t="shared" si="273"/>
        <v>0</v>
      </c>
      <c r="BI194" s="236">
        <f t="shared" si="273"/>
        <v>39342</v>
      </c>
      <c r="BJ194" s="236">
        <f t="shared" si="273"/>
        <v>21000</v>
      </c>
      <c r="BK194" s="236">
        <f t="shared" si="273"/>
        <v>21000</v>
      </c>
      <c r="BL194" s="236">
        <f t="shared" si="273"/>
        <v>0</v>
      </c>
      <c r="BM194" s="236">
        <f t="shared" si="273"/>
        <v>0</v>
      </c>
      <c r="BN194" s="236">
        <f t="shared" si="273"/>
        <v>0</v>
      </c>
      <c r="BO194" s="236">
        <f t="shared" si="273"/>
        <v>0</v>
      </c>
      <c r="BP194" s="236">
        <f t="shared" si="273"/>
        <v>0</v>
      </c>
      <c r="BQ194" s="236">
        <f t="shared" si="273"/>
        <v>33200</v>
      </c>
      <c r="BR194" s="236">
        <f>SUM(BR195:BR199)</f>
        <v>21000</v>
      </c>
      <c r="BS194" s="236">
        <f t="shared" ref="BS194:CJ194" si="274">SUM(BS195:BS199)</f>
        <v>0</v>
      </c>
      <c r="BT194" s="236">
        <f t="shared" si="274"/>
        <v>0</v>
      </c>
      <c r="BU194" s="236">
        <f t="shared" si="274"/>
        <v>0</v>
      </c>
      <c r="BV194" s="236">
        <f t="shared" si="274"/>
        <v>0</v>
      </c>
      <c r="BW194" s="236">
        <f t="shared" si="274"/>
        <v>0</v>
      </c>
      <c r="BX194" s="236">
        <f t="shared" si="274"/>
        <v>33200</v>
      </c>
      <c r="BY194" s="236">
        <f t="shared" si="274"/>
        <v>21000</v>
      </c>
      <c r="BZ194" s="236">
        <f t="shared" si="274"/>
        <v>41268</v>
      </c>
      <c r="CA194" s="236">
        <f t="shared" si="274"/>
        <v>41268</v>
      </c>
      <c r="CB194" s="236">
        <f t="shared" si="274"/>
        <v>0</v>
      </c>
      <c r="CC194" s="236">
        <f t="shared" si="274"/>
        <v>0</v>
      </c>
      <c r="CD194" s="185">
        <f t="shared" si="220"/>
        <v>7202</v>
      </c>
      <c r="CE194" s="236">
        <f t="shared" ref="CE194:CF194" si="275">SUM(CE195:CE199)</f>
        <v>127</v>
      </c>
      <c r="CF194" s="236">
        <f t="shared" si="275"/>
        <v>7202</v>
      </c>
      <c r="CG194" s="236">
        <f t="shared" si="274"/>
        <v>0</v>
      </c>
      <c r="CH194" s="236">
        <f t="shared" si="274"/>
        <v>0</v>
      </c>
      <c r="CI194" s="236">
        <f t="shared" si="274"/>
        <v>0</v>
      </c>
      <c r="CJ194" s="236">
        <f t="shared" si="274"/>
        <v>0</v>
      </c>
      <c r="CK194" s="236"/>
      <c r="CL194" s="114"/>
      <c r="CM194" s="114"/>
      <c r="CP194" s="7">
        <f t="shared" si="167"/>
        <v>78476</v>
      </c>
      <c r="CS194" s="7">
        <v>0</v>
      </c>
      <c r="CX194" s="146">
        <f t="shared" si="272"/>
        <v>19402</v>
      </c>
      <c r="CY194" s="286"/>
      <c r="CZ194" s="7">
        <f>AJ194-BD194</f>
        <v>0</v>
      </c>
      <c r="DA194" s="7">
        <f t="shared" si="168"/>
        <v>0</v>
      </c>
    </row>
    <row r="195" spans="1:105" ht="192.6" customHeight="1">
      <c r="A195" s="216">
        <v>1</v>
      </c>
      <c r="B195" s="198" t="s">
        <v>213</v>
      </c>
      <c r="C195" s="191" t="s">
        <v>39</v>
      </c>
      <c r="D195" s="191" t="s">
        <v>214</v>
      </c>
      <c r="E195" s="244" t="s">
        <v>649</v>
      </c>
      <c r="F195" s="191" t="s">
        <v>650</v>
      </c>
      <c r="G195" s="218">
        <v>288528</v>
      </c>
      <c r="H195" s="218">
        <f>G195-162111</f>
        <v>126417</v>
      </c>
      <c r="I195" s="218">
        <v>182117</v>
      </c>
      <c r="J195" s="218"/>
      <c r="K195" s="218"/>
      <c r="L195" s="218">
        <f>I195+M195</f>
        <v>288528</v>
      </c>
      <c r="M195" s="218">
        <v>106411</v>
      </c>
      <c r="N195" s="218">
        <v>90200</v>
      </c>
      <c r="O195" s="218"/>
      <c r="P195" s="218"/>
      <c r="Q195" s="218">
        <v>16211</v>
      </c>
      <c r="R195" s="218"/>
      <c r="S195" s="218"/>
      <c r="T195" s="218"/>
      <c r="U195" s="218">
        <v>182117</v>
      </c>
      <c r="V195" s="218"/>
      <c r="W195" s="218"/>
      <c r="X195" s="218">
        <f>U195+Y195</f>
        <v>254538</v>
      </c>
      <c r="Y195" s="218">
        <v>72421</v>
      </c>
      <c r="Z195" s="218">
        <f>Y195-16211</f>
        <v>56210</v>
      </c>
      <c r="AA195" s="218"/>
      <c r="AB195" s="218"/>
      <c r="AC195" s="218">
        <v>16211</v>
      </c>
      <c r="AD195" s="218"/>
      <c r="AE195" s="218"/>
      <c r="AF195" s="218"/>
      <c r="AG195" s="218">
        <f>AH195</f>
        <v>10000</v>
      </c>
      <c r="AH195" s="218">
        <v>10000</v>
      </c>
      <c r="AI195" s="218"/>
      <c r="AJ195" s="218"/>
      <c r="AK195" s="218"/>
      <c r="AL195" s="218"/>
      <c r="AM195" s="218">
        <v>0</v>
      </c>
      <c r="AN195" s="218"/>
      <c r="AO195" s="100">
        <f t="shared" ref="AO195:AP195" si="276">Y195-$AK195+$AL195</f>
        <v>72421</v>
      </c>
      <c r="AP195" s="100">
        <f t="shared" si="276"/>
        <v>56210</v>
      </c>
      <c r="AQ195" s="100"/>
      <c r="AR195" s="100">
        <f t="shared" ref="AR195:AR198" si="277">AF195-$AK195+$AL195</f>
        <v>0</v>
      </c>
      <c r="AS195" s="100">
        <f t="shared" ref="AS195:AV198" si="278">AO195</f>
        <v>72421</v>
      </c>
      <c r="AT195" s="100">
        <f>AP195-12200</f>
        <v>44010</v>
      </c>
      <c r="AU195" s="100">
        <f t="shared" si="278"/>
        <v>0</v>
      </c>
      <c r="AV195" s="100">
        <f t="shared" si="278"/>
        <v>0</v>
      </c>
      <c r="AW195" s="100">
        <f t="shared" ref="AW195:AZ198" si="279">AC195</f>
        <v>16211</v>
      </c>
      <c r="AX195" s="100">
        <f t="shared" si="279"/>
        <v>0</v>
      </c>
      <c r="AY195" s="100">
        <f t="shared" si="279"/>
        <v>0</v>
      </c>
      <c r="AZ195" s="100">
        <f t="shared" si="279"/>
        <v>0</v>
      </c>
      <c r="BA195" s="100">
        <f>BB195</f>
        <v>20268</v>
      </c>
      <c r="BB195" s="100">
        <f>AH195-AM195+AN195+10268</f>
        <v>20268</v>
      </c>
      <c r="BC195" s="100"/>
      <c r="BD195" s="100"/>
      <c r="BE195" s="100">
        <f>AW195+BA195</f>
        <v>36479</v>
      </c>
      <c r="BF195" s="100">
        <f t="shared" ref="BF195:BH198" si="280">AX195+BB195</f>
        <v>20268</v>
      </c>
      <c r="BG195" s="100">
        <f t="shared" si="280"/>
        <v>0</v>
      </c>
      <c r="BH195" s="100">
        <f t="shared" si="280"/>
        <v>0</v>
      </c>
      <c r="BI195" s="100">
        <v>35942</v>
      </c>
      <c r="BJ195" s="4">
        <f t="shared" si="268"/>
        <v>17600</v>
      </c>
      <c r="BK195" s="100">
        <f>17600</f>
        <v>17600</v>
      </c>
      <c r="BL195" s="100"/>
      <c r="BM195" s="100"/>
      <c r="BN195" s="100"/>
      <c r="BO195" s="100"/>
      <c r="BP195" s="100"/>
      <c r="BQ195" s="100">
        <f>BJ195-BO195+BP195+12200</f>
        <v>29800</v>
      </c>
      <c r="BR195" s="100">
        <f t="shared" ref="BR195:BR198" si="281">BK195-BO195+BP195</f>
        <v>17600</v>
      </c>
      <c r="BS195" s="100"/>
      <c r="BT195" s="100"/>
      <c r="BU195" s="100"/>
      <c r="BV195" s="100"/>
      <c r="BW195" s="100"/>
      <c r="BX195" s="100">
        <f t="shared" ref="BX195:BY198" si="282">BQ195</f>
        <v>29800</v>
      </c>
      <c r="BY195" s="100">
        <f t="shared" si="282"/>
        <v>17600</v>
      </c>
      <c r="BZ195" s="100">
        <f>CA195</f>
        <v>37868</v>
      </c>
      <c r="CA195" s="100">
        <f t="shared" ref="CA195:CC198" si="283">BF195+BR195</f>
        <v>37868</v>
      </c>
      <c r="CB195" s="100">
        <f t="shared" si="283"/>
        <v>0</v>
      </c>
      <c r="CC195" s="100">
        <f t="shared" si="283"/>
        <v>0</v>
      </c>
      <c r="CD195" s="185">
        <f t="shared" si="220"/>
        <v>6142</v>
      </c>
      <c r="CE195" s="100"/>
      <c r="CF195" s="100">
        <f t="shared" si="240"/>
        <v>6142</v>
      </c>
      <c r="CG195" s="100"/>
      <c r="CH195" s="100"/>
      <c r="CI195" s="100"/>
      <c r="CJ195" s="100"/>
      <c r="CK195" s="100" t="s">
        <v>743</v>
      </c>
      <c r="CL195" s="191" t="s">
        <v>216</v>
      </c>
      <c r="CM195" s="216"/>
      <c r="CP195" s="7">
        <f t="shared" si="167"/>
        <v>50201</v>
      </c>
      <c r="CS195" s="7">
        <v>0</v>
      </c>
      <c r="CX195" s="146">
        <f t="shared" si="272"/>
        <v>18342</v>
      </c>
      <c r="CY195" s="286"/>
      <c r="CZ195" s="7" t="s">
        <v>690</v>
      </c>
      <c r="DA195" s="7">
        <f t="shared" si="168"/>
        <v>0</v>
      </c>
    </row>
    <row r="196" spans="1:105" ht="295.5" hidden="1" customHeight="1">
      <c r="A196" s="216"/>
      <c r="B196" s="196"/>
      <c r="C196" s="191"/>
      <c r="D196" s="191"/>
      <c r="E196" s="244"/>
      <c r="F196" s="191"/>
      <c r="G196" s="218"/>
      <c r="H196" s="218"/>
      <c r="I196" s="218"/>
      <c r="J196" s="218"/>
      <c r="K196" s="218"/>
      <c r="L196" s="218"/>
      <c r="M196" s="218"/>
      <c r="N196" s="218"/>
      <c r="O196" s="218"/>
      <c r="P196" s="218"/>
      <c r="Q196" s="218"/>
      <c r="R196" s="218"/>
      <c r="S196" s="218"/>
      <c r="T196" s="218"/>
      <c r="U196" s="218"/>
      <c r="V196" s="218"/>
      <c r="W196" s="218"/>
      <c r="X196" s="218"/>
      <c r="Y196" s="218"/>
      <c r="Z196" s="218"/>
      <c r="AA196" s="218"/>
      <c r="AB196" s="218"/>
      <c r="AC196" s="218"/>
      <c r="AD196" s="218"/>
      <c r="AE196" s="218"/>
      <c r="AF196" s="218"/>
      <c r="AG196" s="218"/>
      <c r="AH196" s="218"/>
      <c r="AI196" s="218"/>
      <c r="AJ196" s="218"/>
      <c r="AK196" s="218"/>
      <c r="AL196" s="218"/>
      <c r="AM196" s="218"/>
      <c r="AN196" s="218"/>
      <c r="AO196" s="100"/>
      <c r="AP196" s="100"/>
      <c r="AQ196" s="100"/>
      <c r="AR196" s="100"/>
      <c r="AS196" s="100"/>
      <c r="AT196" s="100"/>
      <c r="AU196" s="100"/>
      <c r="AV196" s="100"/>
      <c r="AW196" s="100"/>
      <c r="AX196" s="100"/>
      <c r="AY196" s="100"/>
      <c r="AZ196" s="100"/>
      <c r="BA196" s="100"/>
      <c r="BB196" s="100"/>
      <c r="BC196" s="100"/>
      <c r="BD196" s="100"/>
      <c r="BE196" s="100"/>
      <c r="BF196" s="100"/>
      <c r="BG196" s="100"/>
      <c r="BH196" s="100"/>
      <c r="BI196" s="100"/>
      <c r="BJ196" s="100"/>
      <c r="BK196" s="100"/>
      <c r="BL196" s="100"/>
      <c r="BM196" s="100"/>
      <c r="BN196" s="100"/>
      <c r="BO196" s="100"/>
      <c r="BP196" s="100"/>
      <c r="BQ196" s="100"/>
      <c r="BR196" s="100"/>
      <c r="BS196" s="100"/>
      <c r="BT196" s="100"/>
      <c r="BU196" s="100"/>
      <c r="BV196" s="100"/>
      <c r="BW196" s="100"/>
      <c r="BX196" s="100"/>
      <c r="BY196" s="100"/>
      <c r="BZ196" s="100"/>
      <c r="CA196" s="100"/>
      <c r="CB196" s="100"/>
      <c r="CC196" s="100"/>
      <c r="CD196" s="185"/>
      <c r="CE196" s="100"/>
      <c r="CF196" s="100"/>
      <c r="CG196" s="100"/>
      <c r="CH196" s="100"/>
      <c r="CI196" s="100"/>
      <c r="CJ196" s="100"/>
      <c r="CK196" s="100"/>
      <c r="CL196" s="191"/>
      <c r="CM196" s="216"/>
      <c r="CP196" s="7"/>
      <c r="CS196" s="7"/>
      <c r="CX196" s="146"/>
      <c r="CY196" s="286"/>
      <c r="CZ196" s="7"/>
      <c r="DA196" s="7"/>
    </row>
    <row r="197" spans="1:105" s="20" customFormat="1" ht="132.75" hidden="1" customHeight="1">
      <c r="A197" s="216"/>
      <c r="B197" s="198"/>
      <c r="C197" s="191"/>
      <c r="D197" s="191"/>
      <c r="E197" s="244"/>
      <c r="F197" s="191"/>
      <c r="G197" s="218"/>
      <c r="H197" s="218"/>
      <c r="I197" s="218"/>
      <c r="J197" s="236"/>
      <c r="K197" s="236"/>
      <c r="L197" s="218"/>
      <c r="M197" s="218"/>
      <c r="N197" s="218"/>
      <c r="O197" s="236"/>
      <c r="P197" s="236"/>
      <c r="Q197" s="218"/>
      <c r="R197" s="236"/>
      <c r="S197" s="236"/>
      <c r="T197" s="236"/>
      <c r="U197" s="218"/>
      <c r="V197" s="236"/>
      <c r="W197" s="236"/>
      <c r="X197" s="218"/>
      <c r="Y197" s="218"/>
      <c r="Z197" s="218"/>
      <c r="AA197" s="236"/>
      <c r="AB197" s="236"/>
      <c r="AC197" s="218"/>
      <c r="AD197" s="236"/>
      <c r="AE197" s="236"/>
      <c r="AF197" s="236"/>
      <c r="AG197" s="218"/>
      <c r="AH197" s="236"/>
      <c r="AI197" s="236"/>
      <c r="AJ197" s="236"/>
      <c r="AK197" s="236"/>
      <c r="AL197" s="236"/>
      <c r="AM197" s="236"/>
      <c r="AN197" s="236"/>
      <c r="AO197" s="100"/>
      <c r="AP197" s="100"/>
      <c r="AQ197" s="100"/>
      <c r="AR197" s="100"/>
      <c r="AS197" s="100"/>
      <c r="AT197" s="100"/>
      <c r="AU197" s="100"/>
      <c r="AV197" s="100"/>
      <c r="AW197" s="100"/>
      <c r="AX197" s="100"/>
      <c r="AY197" s="100"/>
      <c r="AZ197" s="100"/>
      <c r="BA197" s="100"/>
      <c r="BB197" s="100"/>
      <c r="BC197" s="100"/>
      <c r="BD197" s="100"/>
      <c r="BE197" s="100"/>
      <c r="BF197" s="100"/>
      <c r="BG197" s="100"/>
      <c r="BH197" s="100"/>
      <c r="BI197" s="100"/>
      <c r="BJ197" s="4"/>
      <c r="BK197" s="100"/>
      <c r="BL197" s="100"/>
      <c r="BM197" s="100"/>
      <c r="BN197" s="100"/>
      <c r="BO197" s="100"/>
      <c r="BP197" s="100"/>
      <c r="BQ197" s="100"/>
      <c r="BR197" s="100"/>
      <c r="BS197" s="100"/>
      <c r="BT197" s="100"/>
      <c r="BU197" s="100"/>
      <c r="BV197" s="100"/>
      <c r="BW197" s="100"/>
      <c r="BX197" s="100"/>
      <c r="BY197" s="100"/>
      <c r="BZ197" s="100"/>
      <c r="CA197" s="100"/>
      <c r="CB197" s="100"/>
      <c r="CC197" s="100"/>
      <c r="CD197" s="185"/>
      <c r="CE197" s="100"/>
      <c r="CF197" s="100"/>
      <c r="CG197" s="100"/>
      <c r="CH197" s="100"/>
      <c r="CI197" s="100"/>
      <c r="CJ197" s="100"/>
      <c r="CK197" s="100"/>
      <c r="CL197" s="191"/>
      <c r="CM197" s="114"/>
      <c r="CP197" s="7"/>
      <c r="CS197" s="7"/>
      <c r="CX197" s="146"/>
      <c r="CY197" s="286"/>
      <c r="CZ197" s="7"/>
      <c r="DA197" s="7"/>
    </row>
    <row r="198" spans="1:105" s="310" customFormat="1" ht="183.4" customHeight="1">
      <c r="A198" s="248">
        <v>2</v>
      </c>
      <c r="B198" s="339" t="s">
        <v>224</v>
      </c>
      <c r="C198" s="312" t="s">
        <v>117</v>
      </c>
      <c r="D198" s="312" t="s">
        <v>225</v>
      </c>
      <c r="E198" s="340" t="s">
        <v>82</v>
      </c>
      <c r="F198" s="312" t="s">
        <v>226</v>
      </c>
      <c r="G198" s="341">
        <v>119956</v>
      </c>
      <c r="H198" s="341"/>
      <c r="I198" s="341">
        <v>87221</v>
      </c>
      <c r="J198" s="335"/>
      <c r="K198" s="335"/>
      <c r="L198" s="341">
        <f t="shared" ref="L198" si="284">I198+M198</f>
        <v>119956</v>
      </c>
      <c r="M198" s="342">
        <v>32735</v>
      </c>
      <c r="N198" s="341">
        <v>4400</v>
      </c>
      <c r="O198" s="335"/>
      <c r="P198" s="335"/>
      <c r="Q198" s="341">
        <v>30269</v>
      </c>
      <c r="R198" s="335"/>
      <c r="S198" s="335"/>
      <c r="T198" s="335"/>
      <c r="U198" s="341">
        <v>87221</v>
      </c>
      <c r="V198" s="335"/>
      <c r="W198" s="335"/>
      <c r="X198" s="341">
        <f>U198+Y198</f>
        <v>119950</v>
      </c>
      <c r="Y198" s="341">
        <v>32729</v>
      </c>
      <c r="Z198" s="341">
        <f t="shared" ref="Z198" si="285">Y198-AC198</f>
        <v>4460</v>
      </c>
      <c r="AA198" s="335"/>
      <c r="AB198" s="335"/>
      <c r="AC198" s="341">
        <v>28269</v>
      </c>
      <c r="AD198" s="335"/>
      <c r="AE198" s="335"/>
      <c r="AF198" s="335"/>
      <c r="AG198" s="341"/>
      <c r="AH198" s="335"/>
      <c r="AI198" s="335"/>
      <c r="AJ198" s="335"/>
      <c r="AK198" s="335"/>
      <c r="AL198" s="335"/>
      <c r="AM198" s="335"/>
      <c r="AN198" s="335"/>
      <c r="AO198" s="309">
        <f t="shared" ref="AO198:AP198" si="286">Y198-$AK198+$AL198</f>
        <v>32729</v>
      </c>
      <c r="AP198" s="309">
        <f t="shared" si="286"/>
        <v>4460</v>
      </c>
      <c r="AQ198" s="309"/>
      <c r="AR198" s="309">
        <f t="shared" si="277"/>
        <v>0</v>
      </c>
      <c r="AS198" s="309">
        <f t="shared" si="278"/>
        <v>32729</v>
      </c>
      <c r="AT198" s="309">
        <f t="shared" si="278"/>
        <v>4460</v>
      </c>
      <c r="AU198" s="309">
        <f t="shared" si="278"/>
        <v>0</v>
      </c>
      <c r="AV198" s="309">
        <f t="shared" si="278"/>
        <v>0</v>
      </c>
      <c r="AW198" s="309">
        <f t="shared" si="279"/>
        <v>28269</v>
      </c>
      <c r="AX198" s="309">
        <f t="shared" si="279"/>
        <v>0</v>
      </c>
      <c r="AY198" s="309">
        <f t="shared" si="279"/>
        <v>0</v>
      </c>
      <c r="AZ198" s="309">
        <f t="shared" si="279"/>
        <v>0</v>
      </c>
      <c r="BA198" s="309">
        <f t="shared" ref="BA198" si="287">AG198-$AK198+$AL198</f>
        <v>0</v>
      </c>
      <c r="BB198" s="309">
        <f t="shared" ref="BB198" si="288">AH198-AM198+AN198</f>
        <v>0</v>
      </c>
      <c r="BC198" s="309"/>
      <c r="BD198" s="309"/>
      <c r="BE198" s="309">
        <f>AW198+BA198</f>
        <v>28269</v>
      </c>
      <c r="BF198" s="309">
        <f t="shared" si="280"/>
        <v>0</v>
      </c>
      <c r="BG198" s="309">
        <f t="shared" si="280"/>
        <v>0</v>
      </c>
      <c r="BH198" s="309">
        <f t="shared" si="280"/>
        <v>0</v>
      </c>
      <c r="BI198" s="309">
        <v>3400</v>
      </c>
      <c r="BJ198" s="309">
        <f t="shared" si="268"/>
        <v>3400</v>
      </c>
      <c r="BK198" s="309">
        <v>3400</v>
      </c>
      <c r="BL198" s="309"/>
      <c r="BM198" s="309"/>
      <c r="BN198" s="309"/>
      <c r="BO198" s="309"/>
      <c r="BP198" s="309"/>
      <c r="BQ198" s="309">
        <f t="shared" ref="BQ198" si="289">BJ198-BO198+BP198</f>
        <v>3400</v>
      </c>
      <c r="BR198" s="309">
        <f t="shared" si="281"/>
        <v>3400</v>
      </c>
      <c r="BS198" s="309"/>
      <c r="BT198" s="309"/>
      <c r="BU198" s="309"/>
      <c r="BV198" s="309"/>
      <c r="BW198" s="309"/>
      <c r="BX198" s="309">
        <f t="shared" si="282"/>
        <v>3400</v>
      </c>
      <c r="BY198" s="309">
        <f t="shared" si="282"/>
        <v>3400</v>
      </c>
      <c r="BZ198" s="309">
        <f>CA198</f>
        <v>3400</v>
      </c>
      <c r="CA198" s="309">
        <f t="shared" si="283"/>
        <v>3400</v>
      </c>
      <c r="CB198" s="309">
        <f t="shared" si="283"/>
        <v>0</v>
      </c>
      <c r="CC198" s="309">
        <f t="shared" si="283"/>
        <v>0</v>
      </c>
      <c r="CD198" s="336">
        <f t="shared" si="220"/>
        <v>1060</v>
      </c>
      <c r="CE198" s="309">
        <v>127</v>
      </c>
      <c r="CF198" s="309">
        <f t="shared" si="240"/>
        <v>1060</v>
      </c>
      <c r="CG198" s="309"/>
      <c r="CH198" s="309"/>
      <c r="CI198" s="309"/>
      <c r="CJ198" s="309"/>
      <c r="CK198" s="309" t="s">
        <v>736</v>
      </c>
      <c r="CL198" s="312" t="s">
        <v>227</v>
      </c>
      <c r="CM198" s="319"/>
      <c r="CP198" s="24">
        <f t="shared" si="167"/>
        <v>28275</v>
      </c>
      <c r="CS198" s="24">
        <v>0</v>
      </c>
      <c r="CX198" s="320">
        <f t="shared" si="272"/>
        <v>1060</v>
      </c>
      <c r="CY198" s="321" t="s">
        <v>726</v>
      </c>
      <c r="CZ198" s="24" t="s">
        <v>694</v>
      </c>
      <c r="DA198" s="24" t="s">
        <v>727</v>
      </c>
    </row>
    <row r="199" spans="1:105" s="20" customFormat="1" ht="172.5" hidden="1" customHeight="1">
      <c r="A199" s="216"/>
      <c r="B199" s="198"/>
      <c r="C199" s="191"/>
      <c r="D199" s="191"/>
      <c r="E199" s="244"/>
      <c r="F199" s="191"/>
      <c r="G199" s="218"/>
      <c r="H199" s="218"/>
      <c r="I199" s="218"/>
      <c r="J199" s="236"/>
      <c r="K199" s="236"/>
      <c r="L199" s="218"/>
      <c r="M199" s="294"/>
      <c r="N199" s="218"/>
      <c r="O199" s="236"/>
      <c r="P199" s="236"/>
      <c r="Q199" s="218"/>
      <c r="R199" s="236"/>
      <c r="S199" s="236"/>
      <c r="T199" s="236"/>
      <c r="U199" s="218"/>
      <c r="V199" s="236"/>
      <c r="W199" s="236"/>
      <c r="X199" s="218"/>
      <c r="Y199" s="218"/>
      <c r="Z199" s="218"/>
      <c r="AA199" s="236"/>
      <c r="AB199" s="218"/>
      <c r="AC199" s="218"/>
      <c r="AD199" s="236"/>
      <c r="AE199" s="236"/>
      <c r="AF199" s="236"/>
      <c r="AG199" s="218"/>
      <c r="AH199" s="218"/>
      <c r="AI199" s="236"/>
      <c r="AJ199" s="236"/>
      <c r="AK199" s="236"/>
      <c r="AL199" s="236"/>
      <c r="AM199" s="236"/>
      <c r="AN199" s="236"/>
      <c r="AO199" s="100"/>
      <c r="AP199" s="100"/>
      <c r="AQ199" s="100"/>
      <c r="AR199" s="100"/>
      <c r="AS199" s="100"/>
      <c r="AT199" s="100"/>
      <c r="AU199" s="100"/>
      <c r="AV199" s="100"/>
      <c r="AW199" s="100"/>
      <c r="AX199" s="100"/>
      <c r="AY199" s="100"/>
      <c r="AZ199" s="100"/>
      <c r="BA199" s="100"/>
      <c r="BB199" s="100"/>
      <c r="BC199" s="100"/>
      <c r="BD199" s="100"/>
      <c r="BE199" s="100"/>
      <c r="BF199" s="100"/>
      <c r="BG199" s="100"/>
      <c r="BH199" s="100"/>
      <c r="BI199" s="100"/>
      <c r="BJ199" s="4"/>
      <c r="BK199" s="100"/>
      <c r="BL199" s="100"/>
      <c r="BM199" s="100"/>
      <c r="BN199" s="100"/>
      <c r="BO199" s="100"/>
      <c r="BP199" s="100"/>
      <c r="BQ199" s="100"/>
      <c r="BR199" s="100"/>
      <c r="BS199" s="100"/>
      <c r="BT199" s="100"/>
      <c r="BU199" s="100"/>
      <c r="BV199" s="100"/>
      <c r="BW199" s="100"/>
      <c r="BX199" s="100"/>
      <c r="BY199" s="100"/>
      <c r="BZ199" s="100"/>
      <c r="CA199" s="100"/>
      <c r="CB199" s="100"/>
      <c r="CC199" s="100"/>
      <c r="CD199" s="185"/>
      <c r="CE199" s="100"/>
      <c r="CF199" s="100"/>
      <c r="CG199" s="100"/>
      <c r="CH199" s="100"/>
      <c r="CI199" s="100"/>
      <c r="CJ199" s="100"/>
      <c r="CK199" s="100"/>
      <c r="CL199" s="191"/>
      <c r="CM199" s="114"/>
      <c r="CP199" s="7"/>
      <c r="CS199" s="7"/>
      <c r="CX199" s="146"/>
      <c r="CY199" s="286"/>
      <c r="CZ199" s="7"/>
      <c r="DA199" s="7"/>
    </row>
    <row r="200" spans="1:105" s="20" customFormat="1" ht="42" hidden="1" customHeight="1">
      <c r="A200" s="114" t="s">
        <v>231</v>
      </c>
      <c r="B200" s="214" t="s">
        <v>232</v>
      </c>
      <c r="C200" s="114"/>
      <c r="D200" s="114">
        <f>D201+D206</f>
        <v>0</v>
      </c>
      <c r="E200" s="114"/>
      <c r="F200" s="114"/>
      <c r="G200" s="236">
        <f>G201+G206</f>
        <v>0</v>
      </c>
      <c r="H200" s="236">
        <f t="shared" ref="H200:BS200" si="290">H201+H206</f>
        <v>0</v>
      </c>
      <c r="I200" s="236">
        <f t="shared" si="290"/>
        <v>0</v>
      </c>
      <c r="J200" s="236">
        <f t="shared" si="290"/>
        <v>0</v>
      </c>
      <c r="K200" s="236">
        <f t="shared" si="290"/>
        <v>0</v>
      </c>
      <c r="L200" s="236">
        <f t="shared" si="290"/>
        <v>0</v>
      </c>
      <c r="M200" s="236">
        <f t="shared" si="290"/>
        <v>0</v>
      </c>
      <c r="N200" s="236">
        <f t="shared" si="290"/>
        <v>0</v>
      </c>
      <c r="O200" s="236">
        <f t="shared" si="290"/>
        <v>0</v>
      </c>
      <c r="P200" s="236">
        <f t="shared" si="290"/>
        <v>0</v>
      </c>
      <c r="Q200" s="236">
        <f t="shared" si="290"/>
        <v>0</v>
      </c>
      <c r="R200" s="236">
        <f t="shared" si="290"/>
        <v>0</v>
      </c>
      <c r="S200" s="236">
        <f t="shared" si="290"/>
        <v>0</v>
      </c>
      <c r="T200" s="236">
        <f t="shared" si="290"/>
        <v>0</v>
      </c>
      <c r="U200" s="236">
        <f t="shared" si="290"/>
        <v>0</v>
      </c>
      <c r="V200" s="236">
        <f t="shared" si="290"/>
        <v>0</v>
      </c>
      <c r="W200" s="236">
        <f t="shared" si="290"/>
        <v>0</v>
      </c>
      <c r="X200" s="236">
        <f t="shared" si="290"/>
        <v>0</v>
      </c>
      <c r="Y200" s="236">
        <f t="shared" si="290"/>
        <v>0</v>
      </c>
      <c r="Z200" s="236">
        <f t="shared" si="290"/>
        <v>0</v>
      </c>
      <c r="AA200" s="236">
        <f t="shared" si="290"/>
        <v>0</v>
      </c>
      <c r="AB200" s="236">
        <f t="shared" si="290"/>
        <v>0</v>
      </c>
      <c r="AC200" s="236">
        <f t="shared" si="290"/>
        <v>0</v>
      </c>
      <c r="AD200" s="236">
        <f t="shared" si="290"/>
        <v>0</v>
      </c>
      <c r="AE200" s="236">
        <f t="shared" si="290"/>
        <v>0</v>
      </c>
      <c r="AF200" s="236">
        <f t="shared" si="290"/>
        <v>0</v>
      </c>
      <c r="AG200" s="236">
        <f t="shared" si="290"/>
        <v>0</v>
      </c>
      <c r="AH200" s="236">
        <f t="shared" si="290"/>
        <v>0</v>
      </c>
      <c r="AI200" s="236">
        <f t="shared" si="290"/>
        <v>0</v>
      </c>
      <c r="AJ200" s="236">
        <f t="shared" si="290"/>
        <v>0</v>
      </c>
      <c r="AK200" s="236">
        <f t="shared" si="290"/>
        <v>0</v>
      </c>
      <c r="AL200" s="236">
        <f t="shared" si="290"/>
        <v>0</v>
      </c>
      <c r="AM200" s="236">
        <f t="shared" si="290"/>
        <v>0</v>
      </c>
      <c r="AN200" s="236">
        <f t="shared" si="290"/>
        <v>0</v>
      </c>
      <c r="AO200" s="236">
        <f t="shared" si="290"/>
        <v>0</v>
      </c>
      <c r="AP200" s="236">
        <f t="shared" si="290"/>
        <v>0</v>
      </c>
      <c r="AQ200" s="236">
        <f t="shared" si="290"/>
        <v>0</v>
      </c>
      <c r="AR200" s="236">
        <f t="shared" si="290"/>
        <v>0</v>
      </c>
      <c r="AS200" s="236">
        <f t="shared" si="290"/>
        <v>0</v>
      </c>
      <c r="AT200" s="236">
        <f t="shared" si="290"/>
        <v>0</v>
      </c>
      <c r="AU200" s="236">
        <f t="shared" si="290"/>
        <v>0</v>
      </c>
      <c r="AV200" s="236">
        <f t="shared" si="290"/>
        <v>0</v>
      </c>
      <c r="AW200" s="236">
        <f t="shared" si="290"/>
        <v>0</v>
      </c>
      <c r="AX200" s="236">
        <f t="shared" si="290"/>
        <v>0</v>
      </c>
      <c r="AY200" s="236">
        <f t="shared" si="290"/>
        <v>0</v>
      </c>
      <c r="AZ200" s="236">
        <f t="shared" si="290"/>
        <v>0</v>
      </c>
      <c r="BA200" s="236">
        <f t="shared" si="290"/>
        <v>0</v>
      </c>
      <c r="BB200" s="236">
        <f t="shared" si="290"/>
        <v>0</v>
      </c>
      <c r="BC200" s="236">
        <f t="shared" si="290"/>
        <v>0</v>
      </c>
      <c r="BD200" s="236">
        <f t="shared" si="290"/>
        <v>0</v>
      </c>
      <c r="BE200" s="236">
        <f t="shared" si="290"/>
        <v>0</v>
      </c>
      <c r="BF200" s="236">
        <f t="shared" si="290"/>
        <v>0</v>
      </c>
      <c r="BG200" s="236">
        <f t="shared" si="290"/>
        <v>0</v>
      </c>
      <c r="BH200" s="236">
        <f t="shared" si="290"/>
        <v>0</v>
      </c>
      <c r="BI200" s="236">
        <f t="shared" si="290"/>
        <v>0</v>
      </c>
      <c r="BJ200" s="236">
        <f t="shared" si="290"/>
        <v>0</v>
      </c>
      <c r="BK200" s="236">
        <f t="shared" si="290"/>
        <v>0</v>
      </c>
      <c r="BL200" s="236">
        <f t="shared" si="290"/>
        <v>0</v>
      </c>
      <c r="BM200" s="236">
        <f t="shared" si="290"/>
        <v>0</v>
      </c>
      <c r="BN200" s="236">
        <f t="shared" si="290"/>
        <v>0</v>
      </c>
      <c r="BO200" s="236">
        <f t="shared" si="290"/>
        <v>0</v>
      </c>
      <c r="BP200" s="236">
        <f t="shared" si="290"/>
        <v>0</v>
      </c>
      <c r="BQ200" s="236">
        <f t="shared" si="290"/>
        <v>0</v>
      </c>
      <c r="BR200" s="236">
        <f t="shared" si="290"/>
        <v>0</v>
      </c>
      <c r="BS200" s="236">
        <f t="shared" si="290"/>
        <v>0</v>
      </c>
      <c r="BT200" s="236">
        <f t="shared" ref="BT200:CJ200" si="291">BT201+BT206</f>
        <v>0</v>
      </c>
      <c r="BU200" s="236">
        <f t="shared" si="291"/>
        <v>0</v>
      </c>
      <c r="BV200" s="236">
        <f t="shared" si="291"/>
        <v>0</v>
      </c>
      <c r="BW200" s="236">
        <f t="shared" si="291"/>
        <v>0</v>
      </c>
      <c r="BX200" s="236">
        <f t="shared" si="291"/>
        <v>0</v>
      </c>
      <c r="BY200" s="236">
        <f t="shared" si="291"/>
        <v>0</v>
      </c>
      <c r="BZ200" s="236">
        <f t="shared" si="291"/>
        <v>0</v>
      </c>
      <c r="CA200" s="236">
        <f t="shared" si="291"/>
        <v>0</v>
      </c>
      <c r="CB200" s="236">
        <f t="shared" si="291"/>
        <v>0</v>
      </c>
      <c r="CC200" s="236">
        <f t="shared" si="291"/>
        <v>0</v>
      </c>
      <c r="CD200" s="236">
        <f t="shared" si="291"/>
        <v>0</v>
      </c>
      <c r="CE200" s="236">
        <f t="shared" si="291"/>
        <v>0</v>
      </c>
      <c r="CF200" s="236">
        <f t="shared" si="291"/>
        <v>0</v>
      </c>
      <c r="CG200" s="236">
        <f t="shared" si="291"/>
        <v>0</v>
      </c>
      <c r="CH200" s="236">
        <f t="shared" si="291"/>
        <v>0</v>
      </c>
      <c r="CI200" s="236">
        <f t="shared" si="291"/>
        <v>0</v>
      </c>
      <c r="CJ200" s="236">
        <f t="shared" si="291"/>
        <v>0</v>
      </c>
      <c r="CK200" s="236"/>
      <c r="CL200" s="114"/>
      <c r="CM200" s="114"/>
      <c r="CP200" s="7">
        <f t="shared" si="167"/>
        <v>0</v>
      </c>
      <c r="CS200" s="7">
        <v>0</v>
      </c>
      <c r="CX200" s="146">
        <f>AP200-BF200-BK200</f>
        <v>0</v>
      </c>
      <c r="CY200" s="286"/>
      <c r="CZ200" s="7">
        <f t="shared" ref="CZ200:CZ206" si="292">AJ200-BD200</f>
        <v>0</v>
      </c>
      <c r="DA200" s="7">
        <f t="shared" si="168"/>
        <v>0</v>
      </c>
    </row>
    <row r="201" spans="1:105" s="20" customFormat="1" ht="34.5" hidden="1" customHeight="1">
      <c r="A201" s="215" t="s">
        <v>45</v>
      </c>
      <c r="B201" s="214" t="s">
        <v>46</v>
      </c>
      <c r="C201" s="114"/>
      <c r="D201" s="114">
        <f>A205</f>
        <v>0</v>
      </c>
      <c r="E201" s="114"/>
      <c r="F201" s="114"/>
      <c r="G201" s="99">
        <f>SUM(G202:G205)</f>
        <v>0</v>
      </c>
      <c r="H201" s="99">
        <f t="shared" ref="H201:BS201" si="293">SUM(H202:H205)</f>
        <v>0</v>
      </c>
      <c r="I201" s="99">
        <f t="shared" si="293"/>
        <v>0</v>
      </c>
      <c r="J201" s="99">
        <f t="shared" si="293"/>
        <v>0</v>
      </c>
      <c r="K201" s="99">
        <f t="shared" si="293"/>
        <v>0</v>
      </c>
      <c r="L201" s="99">
        <f t="shared" si="293"/>
        <v>0</v>
      </c>
      <c r="M201" s="99">
        <f t="shared" si="293"/>
        <v>0</v>
      </c>
      <c r="N201" s="99">
        <f t="shared" si="293"/>
        <v>0</v>
      </c>
      <c r="O201" s="99">
        <f t="shared" si="293"/>
        <v>0</v>
      </c>
      <c r="P201" s="99">
        <f t="shared" si="293"/>
        <v>0</v>
      </c>
      <c r="Q201" s="99">
        <f t="shared" si="293"/>
        <v>0</v>
      </c>
      <c r="R201" s="99">
        <f t="shared" si="293"/>
        <v>0</v>
      </c>
      <c r="S201" s="99">
        <f t="shared" si="293"/>
        <v>0</v>
      </c>
      <c r="T201" s="99">
        <f t="shared" si="293"/>
        <v>0</v>
      </c>
      <c r="U201" s="99">
        <f t="shared" si="293"/>
        <v>0</v>
      </c>
      <c r="V201" s="99">
        <f t="shared" si="293"/>
        <v>0</v>
      </c>
      <c r="W201" s="99">
        <f t="shared" si="293"/>
        <v>0</v>
      </c>
      <c r="X201" s="99">
        <f t="shared" si="293"/>
        <v>0</v>
      </c>
      <c r="Y201" s="99">
        <f t="shared" si="293"/>
        <v>0</v>
      </c>
      <c r="Z201" s="99">
        <f t="shared" si="293"/>
        <v>0</v>
      </c>
      <c r="AA201" s="99">
        <f t="shared" si="293"/>
        <v>0</v>
      </c>
      <c r="AB201" s="99">
        <f t="shared" si="293"/>
        <v>0</v>
      </c>
      <c r="AC201" s="99">
        <f t="shared" si="293"/>
        <v>0</v>
      </c>
      <c r="AD201" s="99">
        <f t="shared" si="293"/>
        <v>0</v>
      </c>
      <c r="AE201" s="99">
        <f t="shared" si="293"/>
        <v>0</v>
      </c>
      <c r="AF201" s="99">
        <f t="shared" si="293"/>
        <v>0</v>
      </c>
      <c r="AG201" s="99">
        <f t="shared" si="293"/>
        <v>0</v>
      </c>
      <c r="AH201" s="99">
        <f t="shared" si="293"/>
        <v>0</v>
      </c>
      <c r="AI201" s="99">
        <f t="shared" si="293"/>
        <v>0</v>
      </c>
      <c r="AJ201" s="99">
        <f t="shared" si="293"/>
        <v>0</v>
      </c>
      <c r="AK201" s="99">
        <f t="shared" si="293"/>
        <v>0</v>
      </c>
      <c r="AL201" s="99">
        <f t="shared" si="293"/>
        <v>0</v>
      </c>
      <c r="AM201" s="99">
        <f t="shared" si="293"/>
        <v>0</v>
      </c>
      <c r="AN201" s="99">
        <f t="shared" si="293"/>
        <v>0</v>
      </c>
      <c r="AO201" s="99">
        <f t="shared" si="293"/>
        <v>0</v>
      </c>
      <c r="AP201" s="99">
        <f t="shared" si="293"/>
        <v>0</v>
      </c>
      <c r="AQ201" s="99">
        <f t="shared" si="293"/>
        <v>0</v>
      </c>
      <c r="AR201" s="99">
        <f t="shared" si="293"/>
        <v>0</v>
      </c>
      <c r="AS201" s="99">
        <f t="shared" si="293"/>
        <v>0</v>
      </c>
      <c r="AT201" s="99">
        <f t="shared" si="293"/>
        <v>0</v>
      </c>
      <c r="AU201" s="99">
        <f t="shared" si="293"/>
        <v>0</v>
      </c>
      <c r="AV201" s="99">
        <f t="shared" si="293"/>
        <v>0</v>
      </c>
      <c r="AW201" s="99">
        <f t="shared" si="293"/>
        <v>0</v>
      </c>
      <c r="AX201" s="99">
        <f t="shared" si="293"/>
        <v>0</v>
      </c>
      <c r="AY201" s="99">
        <f t="shared" si="293"/>
        <v>0</v>
      </c>
      <c r="AZ201" s="99">
        <f t="shared" si="293"/>
        <v>0</v>
      </c>
      <c r="BA201" s="99">
        <f t="shared" si="293"/>
        <v>0</v>
      </c>
      <c r="BB201" s="99">
        <f t="shared" si="293"/>
        <v>0</v>
      </c>
      <c r="BC201" s="99">
        <f t="shared" si="293"/>
        <v>0</v>
      </c>
      <c r="BD201" s="99">
        <f t="shared" si="293"/>
        <v>0</v>
      </c>
      <c r="BE201" s="99">
        <f t="shared" si="293"/>
        <v>0</v>
      </c>
      <c r="BF201" s="99">
        <f t="shared" si="293"/>
        <v>0</v>
      </c>
      <c r="BG201" s="99">
        <f t="shared" si="293"/>
        <v>0</v>
      </c>
      <c r="BH201" s="99">
        <f t="shared" si="293"/>
        <v>0</v>
      </c>
      <c r="BI201" s="99">
        <f t="shared" si="293"/>
        <v>0</v>
      </c>
      <c r="BJ201" s="99">
        <f t="shared" si="293"/>
        <v>0</v>
      </c>
      <c r="BK201" s="99">
        <f t="shared" si="293"/>
        <v>0</v>
      </c>
      <c r="BL201" s="99">
        <f t="shared" si="293"/>
        <v>0</v>
      </c>
      <c r="BM201" s="99">
        <f t="shared" si="293"/>
        <v>0</v>
      </c>
      <c r="BN201" s="99">
        <f t="shared" si="293"/>
        <v>0</v>
      </c>
      <c r="BO201" s="99">
        <f t="shared" si="293"/>
        <v>0</v>
      </c>
      <c r="BP201" s="99">
        <f t="shared" si="293"/>
        <v>0</v>
      </c>
      <c r="BQ201" s="99">
        <f t="shared" si="293"/>
        <v>0</v>
      </c>
      <c r="BR201" s="99">
        <f t="shared" si="293"/>
        <v>0</v>
      </c>
      <c r="BS201" s="99">
        <f t="shared" si="293"/>
        <v>0</v>
      </c>
      <c r="BT201" s="99">
        <f t="shared" ref="BT201:CJ201" si="294">SUM(BT202:BT205)</f>
        <v>0</v>
      </c>
      <c r="BU201" s="99">
        <f t="shared" si="294"/>
        <v>0</v>
      </c>
      <c r="BV201" s="99">
        <f t="shared" si="294"/>
        <v>0</v>
      </c>
      <c r="BW201" s="99">
        <f t="shared" si="294"/>
        <v>0</v>
      </c>
      <c r="BX201" s="99">
        <f t="shared" si="294"/>
        <v>0</v>
      </c>
      <c r="BY201" s="99">
        <f t="shared" si="294"/>
        <v>0</v>
      </c>
      <c r="BZ201" s="99">
        <f t="shared" si="294"/>
        <v>0</v>
      </c>
      <c r="CA201" s="99">
        <f t="shared" si="294"/>
        <v>0</v>
      </c>
      <c r="CB201" s="99">
        <f t="shared" si="294"/>
        <v>0</v>
      </c>
      <c r="CC201" s="99">
        <f t="shared" si="294"/>
        <v>0</v>
      </c>
      <c r="CD201" s="99">
        <f t="shared" si="294"/>
        <v>0</v>
      </c>
      <c r="CE201" s="99">
        <f t="shared" si="294"/>
        <v>0</v>
      </c>
      <c r="CF201" s="99">
        <f t="shared" si="294"/>
        <v>0</v>
      </c>
      <c r="CG201" s="99">
        <f t="shared" si="294"/>
        <v>0</v>
      </c>
      <c r="CH201" s="99">
        <f t="shared" si="294"/>
        <v>0</v>
      </c>
      <c r="CI201" s="99">
        <f t="shared" si="294"/>
        <v>0</v>
      </c>
      <c r="CJ201" s="99">
        <f t="shared" si="294"/>
        <v>0</v>
      </c>
      <c r="CK201" s="99"/>
      <c r="CL201" s="114"/>
      <c r="CM201" s="114"/>
      <c r="CP201" s="7">
        <f t="shared" si="167"/>
        <v>0</v>
      </c>
      <c r="CS201" s="7">
        <v>0</v>
      </c>
      <c r="CX201" s="146">
        <f>AP201-BF201-BK201</f>
        <v>0</v>
      </c>
      <c r="CY201" s="286"/>
      <c r="CZ201" s="7">
        <f t="shared" si="292"/>
        <v>0</v>
      </c>
      <c r="DA201" s="7">
        <f t="shared" si="168"/>
        <v>0</v>
      </c>
    </row>
    <row r="202" spans="1:105" s="20" customFormat="1" ht="60" hidden="1" customHeight="1">
      <c r="A202" s="216"/>
      <c r="B202" s="217"/>
      <c r="C202" s="216"/>
      <c r="D202" s="216"/>
      <c r="E202" s="216"/>
      <c r="F202" s="216"/>
      <c r="G202" s="218"/>
      <c r="H202" s="226"/>
      <c r="I202" s="259"/>
      <c r="J202" s="259"/>
      <c r="K202" s="259"/>
      <c r="L202" s="260"/>
      <c r="M202" s="261"/>
      <c r="N202" s="261"/>
      <c r="O202" s="260"/>
      <c r="P202" s="260"/>
      <c r="Q202" s="226"/>
      <c r="R202" s="226"/>
      <c r="S202" s="225"/>
      <c r="T202" s="225"/>
      <c r="U202" s="219"/>
      <c r="V202" s="219"/>
      <c r="W202" s="219"/>
      <c r="X202" s="219"/>
      <c r="Y202" s="219"/>
      <c r="Z202" s="219"/>
      <c r="AA202" s="219"/>
      <c r="AB202" s="219"/>
      <c r="AC202" s="219"/>
      <c r="AD202" s="219"/>
      <c r="AE202" s="219"/>
      <c r="AF202" s="219"/>
      <c r="AG202" s="100"/>
      <c r="AH202" s="100"/>
      <c r="AI202" s="219"/>
      <c r="AJ202" s="219"/>
      <c r="AK202" s="219"/>
      <c r="AL202" s="219"/>
      <c r="AM202" s="219"/>
      <c r="AN202" s="219"/>
      <c r="AO202" s="100"/>
      <c r="AP202" s="100"/>
      <c r="AQ202" s="100"/>
      <c r="AR202" s="100"/>
      <c r="AS202" s="100"/>
      <c r="AT202" s="100"/>
      <c r="AU202" s="100"/>
      <c r="AV202" s="100"/>
      <c r="AW202" s="100"/>
      <c r="AX202" s="100"/>
      <c r="AY202" s="100"/>
      <c r="AZ202" s="100"/>
      <c r="BA202" s="100"/>
      <c r="BB202" s="100"/>
      <c r="BC202" s="100"/>
      <c r="BD202" s="100"/>
      <c r="BE202" s="100"/>
      <c r="BF202" s="100"/>
      <c r="BG202" s="100"/>
      <c r="BH202" s="100"/>
      <c r="BI202" s="100"/>
      <c r="BJ202" s="100"/>
      <c r="BK202" s="100"/>
      <c r="BL202" s="100"/>
      <c r="BM202" s="100"/>
      <c r="BN202" s="100"/>
      <c r="BO202" s="100"/>
      <c r="BP202" s="100"/>
      <c r="BQ202" s="100"/>
      <c r="BR202" s="100"/>
      <c r="BS202" s="100"/>
      <c r="BT202" s="100"/>
      <c r="BU202" s="100"/>
      <c r="BV202" s="100"/>
      <c r="BW202" s="100"/>
      <c r="BX202" s="100"/>
      <c r="BY202" s="100"/>
      <c r="BZ202" s="100"/>
      <c r="CA202" s="100"/>
      <c r="CB202" s="100"/>
      <c r="CC202" s="100"/>
      <c r="CD202" s="185"/>
      <c r="CE202" s="100"/>
      <c r="CF202" s="100"/>
      <c r="CG202" s="100"/>
      <c r="CH202" s="100"/>
      <c r="CI202" s="100"/>
      <c r="CJ202" s="100"/>
      <c r="CK202" s="100"/>
      <c r="CL202" s="191"/>
      <c r="CM202" s="253"/>
      <c r="CN202" s="13"/>
      <c r="CP202" s="7"/>
      <c r="CS202" s="7"/>
      <c r="CX202" s="146"/>
      <c r="CY202" s="286"/>
      <c r="CZ202" s="7"/>
      <c r="DA202" s="7"/>
    </row>
    <row r="203" spans="1:105" s="20" customFormat="1" ht="65.25" hidden="1" customHeight="1">
      <c r="A203" s="216"/>
      <c r="B203" s="217"/>
      <c r="C203" s="216"/>
      <c r="D203" s="216"/>
      <c r="E203" s="216"/>
      <c r="F203" s="216"/>
      <c r="G203" s="258"/>
      <c r="H203" s="258"/>
      <c r="I203" s="259"/>
      <c r="J203" s="259"/>
      <c r="K203" s="259"/>
      <c r="L203" s="260"/>
      <c r="M203" s="261"/>
      <c r="N203" s="261"/>
      <c r="O203" s="260"/>
      <c r="P203" s="260"/>
      <c r="Q203" s="285"/>
      <c r="R203" s="285"/>
      <c r="S203" s="225"/>
      <c r="T203" s="225"/>
      <c r="U203" s="219"/>
      <c r="V203" s="219"/>
      <c r="W203" s="219"/>
      <c r="X203" s="219"/>
      <c r="Y203" s="219"/>
      <c r="Z203" s="219"/>
      <c r="AA203" s="219"/>
      <c r="AB203" s="219"/>
      <c r="AC203" s="219"/>
      <c r="AD203" s="219"/>
      <c r="AE203" s="219"/>
      <c r="AF203" s="219"/>
      <c r="AG203" s="100"/>
      <c r="AH203" s="100"/>
      <c r="AI203" s="219"/>
      <c r="AJ203" s="219"/>
      <c r="AK203" s="219"/>
      <c r="AL203" s="219"/>
      <c r="AM203" s="219"/>
      <c r="AN203" s="219"/>
      <c r="AO203" s="100"/>
      <c r="AP203" s="100"/>
      <c r="AQ203" s="100"/>
      <c r="AR203" s="100"/>
      <c r="AS203" s="100"/>
      <c r="AT203" s="100"/>
      <c r="AU203" s="100"/>
      <c r="AV203" s="100"/>
      <c r="AW203" s="100"/>
      <c r="AX203" s="100"/>
      <c r="AY203" s="100"/>
      <c r="AZ203" s="100"/>
      <c r="BA203" s="100"/>
      <c r="BB203" s="100"/>
      <c r="BC203" s="100"/>
      <c r="BD203" s="100"/>
      <c r="BE203" s="100"/>
      <c r="BF203" s="100"/>
      <c r="BG203" s="100"/>
      <c r="BH203" s="100"/>
      <c r="BI203" s="100"/>
      <c r="BJ203" s="100"/>
      <c r="BK203" s="100"/>
      <c r="BL203" s="100"/>
      <c r="BM203" s="100"/>
      <c r="BN203" s="100"/>
      <c r="BO203" s="100"/>
      <c r="BP203" s="100"/>
      <c r="BQ203" s="100"/>
      <c r="BR203" s="100"/>
      <c r="BS203" s="100"/>
      <c r="BT203" s="100"/>
      <c r="BU203" s="100"/>
      <c r="BV203" s="100"/>
      <c r="BW203" s="100"/>
      <c r="BX203" s="100"/>
      <c r="BY203" s="100"/>
      <c r="BZ203" s="100"/>
      <c r="CA203" s="100"/>
      <c r="CB203" s="100"/>
      <c r="CC203" s="100"/>
      <c r="CD203" s="185"/>
      <c r="CE203" s="100"/>
      <c r="CF203" s="100"/>
      <c r="CG203" s="100"/>
      <c r="CH203" s="100"/>
      <c r="CI203" s="100"/>
      <c r="CJ203" s="100"/>
      <c r="CK203" s="100"/>
      <c r="CL203" s="191"/>
      <c r="CM203" s="285"/>
      <c r="CN203" s="8"/>
      <c r="CP203" s="7"/>
      <c r="CS203" s="7"/>
      <c r="CX203" s="146"/>
      <c r="CY203" s="286"/>
      <c r="CZ203" s="7"/>
      <c r="DA203" s="7"/>
    </row>
    <row r="204" spans="1:105" s="20" customFormat="1" ht="138.4" hidden="1" customHeight="1">
      <c r="A204" s="216"/>
      <c r="B204" s="196"/>
      <c r="C204" s="216"/>
      <c r="D204" s="216"/>
      <c r="E204" s="216"/>
      <c r="F204" s="216"/>
      <c r="G204" s="218"/>
      <c r="H204" s="226"/>
      <c r="I204" s="259"/>
      <c r="J204" s="259"/>
      <c r="K204" s="259"/>
      <c r="L204" s="260"/>
      <c r="M204" s="261"/>
      <c r="N204" s="261"/>
      <c r="O204" s="260"/>
      <c r="P204" s="260"/>
      <c r="Q204" s="226"/>
      <c r="R204" s="226"/>
      <c r="S204" s="225"/>
      <c r="T204" s="225"/>
      <c r="U204" s="219"/>
      <c r="V204" s="219"/>
      <c r="W204" s="219"/>
      <c r="X204" s="219"/>
      <c r="Y204" s="219"/>
      <c r="Z204" s="219"/>
      <c r="AA204" s="219"/>
      <c r="AB204" s="219"/>
      <c r="AC204" s="219"/>
      <c r="AD204" s="219"/>
      <c r="AE204" s="219"/>
      <c r="AF204" s="219"/>
      <c r="AG204" s="219"/>
      <c r="AH204" s="219"/>
      <c r="AI204" s="219"/>
      <c r="AJ204" s="219"/>
      <c r="AK204" s="219"/>
      <c r="AL204" s="219"/>
      <c r="AM204" s="219"/>
      <c r="AN204" s="219"/>
      <c r="AO204" s="100"/>
      <c r="AP204" s="100"/>
      <c r="AQ204" s="100"/>
      <c r="AR204" s="100"/>
      <c r="AS204" s="100"/>
      <c r="AT204" s="100"/>
      <c r="AU204" s="100"/>
      <c r="AV204" s="100"/>
      <c r="AW204" s="100"/>
      <c r="AX204" s="100"/>
      <c r="AY204" s="100"/>
      <c r="AZ204" s="100"/>
      <c r="BA204" s="100"/>
      <c r="BB204" s="100"/>
      <c r="BC204" s="100"/>
      <c r="BD204" s="100"/>
      <c r="BE204" s="100"/>
      <c r="BF204" s="100"/>
      <c r="BG204" s="100"/>
      <c r="BH204" s="100"/>
      <c r="BI204" s="100"/>
      <c r="BJ204" s="100"/>
      <c r="BK204" s="100"/>
      <c r="BL204" s="100"/>
      <c r="BM204" s="100"/>
      <c r="BN204" s="100"/>
      <c r="BO204" s="100"/>
      <c r="BP204" s="100"/>
      <c r="BQ204" s="100"/>
      <c r="BR204" s="100"/>
      <c r="BS204" s="100"/>
      <c r="BT204" s="100"/>
      <c r="BU204" s="100"/>
      <c r="BV204" s="100"/>
      <c r="BW204" s="100"/>
      <c r="BX204" s="100"/>
      <c r="BY204" s="100"/>
      <c r="BZ204" s="100"/>
      <c r="CA204" s="100"/>
      <c r="CB204" s="100"/>
      <c r="CC204" s="100"/>
      <c r="CD204" s="185"/>
      <c r="CE204" s="100"/>
      <c r="CF204" s="100"/>
      <c r="CG204" s="100"/>
      <c r="CH204" s="100"/>
      <c r="CI204" s="100"/>
      <c r="CJ204" s="100"/>
      <c r="CK204" s="100"/>
      <c r="CL204" s="191"/>
      <c r="CM204" s="301"/>
      <c r="CN204" s="11"/>
      <c r="CP204" s="7"/>
      <c r="CS204" s="7"/>
      <c r="CX204" s="146"/>
      <c r="CY204" s="286"/>
      <c r="CZ204" s="7"/>
      <c r="DA204" s="7"/>
    </row>
    <row r="205" spans="1:105" ht="54" hidden="1" customHeight="1">
      <c r="A205" s="216"/>
      <c r="B205" s="217"/>
      <c r="C205" s="216"/>
      <c r="D205" s="216"/>
      <c r="E205" s="216"/>
      <c r="F205" s="216"/>
      <c r="G205" s="219"/>
      <c r="H205" s="219"/>
      <c r="U205" s="219"/>
      <c r="V205" s="219"/>
      <c r="W205" s="219"/>
      <c r="X205" s="219"/>
      <c r="Y205" s="219"/>
      <c r="Z205" s="219"/>
      <c r="AA205" s="219"/>
      <c r="AB205" s="219"/>
      <c r="AC205" s="219"/>
      <c r="AD205" s="219"/>
      <c r="AE205" s="219"/>
      <c r="AF205" s="219"/>
      <c r="AG205" s="219"/>
      <c r="AH205" s="219"/>
      <c r="AI205" s="219"/>
      <c r="AJ205" s="219"/>
      <c r="AK205" s="219"/>
      <c r="AL205" s="219"/>
      <c r="AM205" s="219"/>
      <c r="AN205" s="219"/>
      <c r="AO205" s="219"/>
      <c r="AP205" s="219"/>
      <c r="AQ205" s="219"/>
      <c r="AR205" s="219"/>
      <c r="AS205" s="219"/>
      <c r="AT205" s="219"/>
      <c r="AU205" s="219"/>
      <c r="AV205" s="219"/>
      <c r="AW205" s="219"/>
      <c r="AX205" s="219"/>
      <c r="AY205" s="219"/>
      <c r="AZ205" s="219"/>
      <c r="BA205" s="219"/>
      <c r="BB205" s="219"/>
      <c r="BC205" s="219"/>
      <c r="BD205" s="219"/>
      <c r="BE205" s="100"/>
      <c r="BF205" s="100"/>
      <c r="BG205" s="100"/>
      <c r="BH205" s="100"/>
      <c r="BI205" s="219"/>
      <c r="BJ205" s="219"/>
      <c r="BK205" s="219"/>
      <c r="BL205" s="219"/>
      <c r="BM205" s="219"/>
      <c r="BN205" s="219"/>
      <c r="BO205" s="219"/>
      <c r="BP205" s="219"/>
      <c r="BQ205" s="100"/>
      <c r="BR205" s="219"/>
      <c r="BS205" s="219"/>
      <c r="BT205" s="219"/>
      <c r="BU205" s="219"/>
      <c r="BV205" s="219"/>
      <c r="BW205" s="219"/>
      <c r="BX205" s="100"/>
      <c r="BY205" s="219"/>
      <c r="BZ205" s="100"/>
      <c r="CA205" s="100"/>
      <c r="CB205" s="100"/>
      <c r="CC205" s="100"/>
      <c r="CD205" s="185"/>
      <c r="CE205" s="100"/>
      <c r="CF205" s="100"/>
      <c r="CG205" s="219"/>
      <c r="CH205" s="219"/>
      <c r="CI205" s="219"/>
      <c r="CJ205" s="219"/>
      <c r="CK205" s="219"/>
      <c r="CL205" s="216"/>
    </row>
    <row r="206" spans="1:105" s="20" customFormat="1" ht="40.9" hidden="1" customHeight="1">
      <c r="A206" s="302" t="s">
        <v>60</v>
      </c>
      <c r="B206" s="15" t="s">
        <v>336</v>
      </c>
      <c r="C206" s="303"/>
      <c r="D206" s="303">
        <f>A207</f>
        <v>0</v>
      </c>
      <c r="E206" s="303"/>
      <c r="F206" s="114"/>
      <c r="G206" s="5">
        <f t="shared" ref="G206:BR206" si="295">G207</f>
        <v>0</v>
      </c>
      <c r="H206" s="5">
        <f t="shared" si="295"/>
        <v>0</v>
      </c>
      <c r="I206" s="5">
        <f t="shared" si="295"/>
        <v>0</v>
      </c>
      <c r="J206" s="5">
        <f t="shared" si="295"/>
        <v>0</v>
      </c>
      <c r="K206" s="5">
        <f t="shared" si="295"/>
        <v>0</v>
      </c>
      <c r="L206" s="5">
        <f t="shared" si="295"/>
        <v>0</v>
      </c>
      <c r="M206" s="5">
        <f t="shared" si="295"/>
        <v>0</v>
      </c>
      <c r="N206" s="5">
        <f t="shared" si="295"/>
        <v>0</v>
      </c>
      <c r="O206" s="5">
        <f t="shared" si="295"/>
        <v>0</v>
      </c>
      <c r="P206" s="5">
        <f t="shared" si="295"/>
        <v>0</v>
      </c>
      <c r="Q206" s="5">
        <f t="shared" si="295"/>
        <v>0</v>
      </c>
      <c r="R206" s="5">
        <f t="shared" si="295"/>
        <v>0</v>
      </c>
      <c r="S206" s="5">
        <f t="shared" si="295"/>
        <v>0</v>
      </c>
      <c r="T206" s="5">
        <f t="shared" si="295"/>
        <v>0</v>
      </c>
      <c r="U206" s="5">
        <f t="shared" si="295"/>
        <v>0</v>
      </c>
      <c r="V206" s="5">
        <f t="shared" si="295"/>
        <v>0</v>
      </c>
      <c r="W206" s="5">
        <f t="shared" si="295"/>
        <v>0</v>
      </c>
      <c r="X206" s="5">
        <f t="shared" si="295"/>
        <v>0</v>
      </c>
      <c r="Y206" s="5">
        <f t="shared" si="295"/>
        <v>0</v>
      </c>
      <c r="Z206" s="5">
        <f t="shared" si="295"/>
        <v>0</v>
      </c>
      <c r="AA206" s="5">
        <f t="shared" si="295"/>
        <v>0</v>
      </c>
      <c r="AB206" s="5">
        <f t="shared" si="295"/>
        <v>0</v>
      </c>
      <c r="AC206" s="5">
        <f t="shared" si="295"/>
        <v>0</v>
      </c>
      <c r="AD206" s="5">
        <f t="shared" si="295"/>
        <v>0</v>
      </c>
      <c r="AE206" s="5">
        <f t="shared" si="295"/>
        <v>0</v>
      </c>
      <c r="AF206" s="5">
        <f t="shared" si="295"/>
        <v>0</v>
      </c>
      <c r="AG206" s="5">
        <f t="shared" si="295"/>
        <v>0</v>
      </c>
      <c r="AH206" s="5">
        <f t="shared" si="295"/>
        <v>0</v>
      </c>
      <c r="AI206" s="5">
        <f t="shared" si="295"/>
        <v>0</v>
      </c>
      <c r="AJ206" s="5">
        <f t="shared" si="295"/>
        <v>0</v>
      </c>
      <c r="AK206" s="5">
        <f t="shared" si="295"/>
        <v>0</v>
      </c>
      <c r="AL206" s="5">
        <f t="shared" si="295"/>
        <v>0</v>
      </c>
      <c r="AM206" s="5">
        <f t="shared" si="295"/>
        <v>0</v>
      </c>
      <c r="AN206" s="5">
        <f t="shared" si="295"/>
        <v>0</v>
      </c>
      <c r="AO206" s="5">
        <f t="shared" si="295"/>
        <v>0</v>
      </c>
      <c r="AP206" s="5">
        <f t="shared" si="295"/>
        <v>0</v>
      </c>
      <c r="AQ206" s="5">
        <f t="shared" si="295"/>
        <v>0</v>
      </c>
      <c r="AR206" s="5">
        <f t="shared" si="295"/>
        <v>0</v>
      </c>
      <c r="AS206" s="5">
        <f t="shared" si="295"/>
        <v>0</v>
      </c>
      <c r="AT206" s="5">
        <f t="shared" si="295"/>
        <v>0</v>
      </c>
      <c r="AU206" s="5">
        <f t="shared" si="295"/>
        <v>0</v>
      </c>
      <c r="AV206" s="5">
        <f t="shared" si="295"/>
        <v>0</v>
      </c>
      <c r="AW206" s="5">
        <f t="shared" si="295"/>
        <v>0</v>
      </c>
      <c r="AX206" s="5">
        <f t="shared" si="295"/>
        <v>0</v>
      </c>
      <c r="AY206" s="5">
        <f t="shared" si="295"/>
        <v>0</v>
      </c>
      <c r="AZ206" s="5">
        <f t="shared" si="295"/>
        <v>0</v>
      </c>
      <c r="BA206" s="5">
        <f t="shared" si="295"/>
        <v>0</v>
      </c>
      <c r="BB206" s="5">
        <f t="shared" si="295"/>
        <v>0</v>
      </c>
      <c r="BC206" s="5">
        <f t="shared" si="295"/>
        <v>0</v>
      </c>
      <c r="BD206" s="5">
        <f t="shared" si="295"/>
        <v>0</v>
      </c>
      <c r="BE206" s="5">
        <f t="shared" si="295"/>
        <v>0</v>
      </c>
      <c r="BF206" s="5">
        <f t="shared" si="295"/>
        <v>0</v>
      </c>
      <c r="BG206" s="5">
        <f t="shared" si="295"/>
        <v>0</v>
      </c>
      <c r="BH206" s="5">
        <f t="shared" si="295"/>
        <v>0</v>
      </c>
      <c r="BI206" s="5">
        <f t="shared" si="295"/>
        <v>0</v>
      </c>
      <c r="BJ206" s="5">
        <f t="shared" si="295"/>
        <v>0</v>
      </c>
      <c r="BK206" s="5">
        <f t="shared" si="295"/>
        <v>0</v>
      </c>
      <c r="BL206" s="5">
        <f t="shared" si="295"/>
        <v>0</v>
      </c>
      <c r="BM206" s="5">
        <f t="shared" si="295"/>
        <v>0</v>
      </c>
      <c r="BN206" s="5">
        <f t="shared" si="295"/>
        <v>0</v>
      </c>
      <c r="BO206" s="5">
        <f t="shared" si="295"/>
        <v>0</v>
      </c>
      <c r="BP206" s="5">
        <f t="shared" si="295"/>
        <v>0</v>
      </c>
      <c r="BQ206" s="5">
        <f t="shared" si="295"/>
        <v>0</v>
      </c>
      <c r="BR206" s="5">
        <f t="shared" si="295"/>
        <v>0</v>
      </c>
      <c r="BS206" s="5">
        <f t="shared" ref="BS206:CJ206" si="296">BS207</f>
        <v>0</v>
      </c>
      <c r="BT206" s="5">
        <f t="shared" si="296"/>
        <v>0</v>
      </c>
      <c r="BU206" s="5">
        <f t="shared" si="296"/>
        <v>0</v>
      </c>
      <c r="BV206" s="5">
        <f t="shared" si="296"/>
        <v>0</v>
      </c>
      <c r="BW206" s="5">
        <f t="shared" si="296"/>
        <v>0</v>
      </c>
      <c r="BX206" s="5">
        <f t="shared" si="296"/>
        <v>0</v>
      </c>
      <c r="BY206" s="5">
        <f t="shared" si="296"/>
        <v>0</v>
      </c>
      <c r="BZ206" s="5">
        <f t="shared" si="296"/>
        <v>0</v>
      </c>
      <c r="CA206" s="5">
        <f t="shared" si="296"/>
        <v>0</v>
      </c>
      <c r="CB206" s="5">
        <f t="shared" si="296"/>
        <v>0</v>
      </c>
      <c r="CC206" s="5">
        <f t="shared" si="296"/>
        <v>0</v>
      </c>
      <c r="CD206" s="185">
        <f t="shared" si="220"/>
        <v>0</v>
      </c>
      <c r="CE206" s="5">
        <f t="shared" si="296"/>
        <v>0</v>
      </c>
      <c r="CF206" s="5">
        <f t="shared" si="296"/>
        <v>0</v>
      </c>
      <c r="CG206" s="5">
        <f t="shared" si="296"/>
        <v>0</v>
      </c>
      <c r="CH206" s="5">
        <f t="shared" si="296"/>
        <v>0</v>
      </c>
      <c r="CI206" s="5">
        <f t="shared" si="296"/>
        <v>0</v>
      </c>
      <c r="CJ206" s="5">
        <f t="shared" si="296"/>
        <v>0</v>
      </c>
      <c r="CK206" s="5"/>
      <c r="CL206" s="16"/>
      <c r="CM206" s="15"/>
      <c r="CN206" s="10"/>
      <c r="CP206" s="7">
        <f t="shared" si="167"/>
        <v>0</v>
      </c>
      <c r="CS206" s="7">
        <v>0</v>
      </c>
      <c r="CY206" s="284"/>
      <c r="CZ206" s="7">
        <f t="shared" si="292"/>
        <v>0</v>
      </c>
      <c r="DA206" s="7">
        <f t="shared" si="168"/>
        <v>0</v>
      </c>
    </row>
    <row r="207" spans="1:105" s="20" customFormat="1" ht="72" hidden="1" customHeight="1">
      <c r="A207" s="216"/>
      <c r="B207" s="253"/>
      <c r="C207" s="216"/>
      <c r="D207" s="216"/>
      <c r="E207" s="216"/>
      <c r="F207" s="275"/>
      <c r="G207" s="276"/>
      <c r="H207" s="276"/>
      <c r="I207" s="276"/>
      <c r="J207" s="276"/>
      <c r="K207" s="276"/>
      <c r="L207" s="276"/>
      <c r="M207" s="276"/>
      <c r="N207" s="276"/>
      <c r="O207" s="276"/>
      <c r="P207" s="276"/>
      <c r="Q207" s="276"/>
      <c r="R207" s="276"/>
      <c r="S207" s="276"/>
      <c r="T207" s="276"/>
      <c r="U207" s="276"/>
      <c r="V207" s="276"/>
      <c r="W207" s="276"/>
      <c r="X207" s="276"/>
      <c r="Y207" s="276"/>
      <c r="Z207" s="276"/>
      <c r="AA207" s="276"/>
      <c r="AB207" s="276"/>
      <c r="AC207" s="276"/>
      <c r="AD207" s="276"/>
      <c r="AE207" s="276"/>
      <c r="AF207" s="276"/>
      <c r="AG207" s="276"/>
      <c r="AH207" s="276"/>
      <c r="AI207" s="276"/>
      <c r="AJ207" s="276"/>
      <c r="AK207" s="276"/>
      <c r="AL207" s="276"/>
      <c r="AM207" s="276"/>
      <c r="AN207" s="276"/>
      <c r="AO207" s="100"/>
      <c r="AP207" s="100"/>
      <c r="AQ207" s="100"/>
      <c r="AR207" s="100"/>
      <c r="AS207" s="100"/>
      <c r="AT207" s="100"/>
      <c r="AU207" s="100"/>
      <c r="AV207" s="100"/>
      <c r="AW207" s="100"/>
      <c r="AX207" s="100"/>
      <c r="AY207" s="100"/>
      <c r="AZ207" s="100"/>
      <c r="BA207" s="100"/>
      <c r="BB207" s="100"/>
      <c r="BC207" s="100"/>
      <c r="BD207" s="100"/>
      <c r="BE207" s="100"/>
      <c r="BF207" s="100"/>
      <c r="BG207" s="100"/>
      <c r="BH207" s="100"/>
      <c r="BI207" s="100"/>
      <c r="BJ207" s="100"/>
      <c r="BK207" s="100"/>
      <c r="BL207" s="100"/>
      <c r="BM207" s="100"/>
      <c r="BN207" s="100"/>
      <c r="BO207" s="100"/>
      <c r="BP207" s="100"/>
      <c r="BQ207" s="100"/>
      <c r="BR207" s="100"/>
      <c r="BS207" s="100"/>
      <c r="BT207" s="100"/>
      <c r="BU207" s="100"/>
      <c r="BV207" s="100"/>
      <c r="BW207" s="100"/>
      <c r="BX207" s="100"/>
      <c r="BY207" s="100"/>
      <c r="BZ207" s="100"/>
      <c r="CA207" s="100"/>
      <c r="CB207" s="100"/>
      <c r="CC207" s="100"/>
      <c r="CD207" s="185"/>
      <c r="CE207" s="100"/>
      <c r="CF207" s="100"/>
      <c r="CG207" s="100"/>
      <c r="CH207" s="100"/>
      <c r="CI207" s="100"/>
      <c r="CJ207" s="100"/>
      <c r="CK207" s="100"/>
      <c r="CL207" s="216"/>
      <c r="CM207" s="114"/>
      <c r="CN207" s="114"/>
      <c r="CO207" s="114"/>
      <c r="CP207" s="7"/>
      <c r="CR207" s="13"/>
      <c r="CS207" s="7"/>
      <c r="CY207" s="284"/>
      <c r="CZ207" s="7"/>
      <c r="DA207" s="7"/>
    </row>
  </sheetData>
  <autoFilter ref="B13:B207" xr:uid="{00000000-0009-0000-0000-00000F000000}"/>
  <dataConsolidate/>
  <mergeCells count="138">
    <mergeCell ref="A1:CM1"/>
    <mergeCell ref="A2:CM2"/>
    <mergeCell ref="A3:CM3"/>
    <mergeCell ref="A4:CM4"/>
    <mergeCell ref="A5:CM5"/>
    <mergeCell ref="A6:A11"/>
    <mergeCell ref="B6:B11"/>
    <mergeCell ref="C6:C11"/>
    <mergeCell ref="D6:D11"/>
    <mergeCell ref="E6:E11"/>
    <mergeCell ref="CM6:CM11"/>
    <mergeCell ref="BX7:BY7"/>
    <mergeCell ref="G8:G11"/>
    <mergeCell ref="H8:H11"/>
    <mergeCell ref="I8:I11"/>
    <mergeCell ref="J8:J11"/>
    <mergeCell ref="K8:K11"/>
    <mergeCell ref="CK6:CK11"/>
    <mergeCell ref="CL6:CL11"/>
    <mergeCell ref="BB8:BD8"/>
    <mergeCell ref="BE8:BE11"/>
    <mergeCell ref="BF8:BH8"/>
    <mergeCell ref="BJ8:BJ11"/>
    <mergeCell ref="F6:H6"/>
    <mergeCell ref="CN6:CN11"/>
    <mergeCell ref="CO6:CO11"/>
    <mergeCell ref="F7:F11"/>
    <mergeCell ref="G7:H7"/>
    <mergeCell ref="I7:K7"/>
    <mergeCell ref="L7:L11"/>
    <mergeCell ref="M7:P7"/>
    <mergeCell ref="BO6:BP7"/>
    <mergeCell ref="BQ6:BY6"/>
    <mergeCell ref="BZ6:CC7"/>
    <mergeCell ref="CE6:CE11"/>
    <mergeCell ref="CF6:CF11"/>
    <mergeCell ref="CG6:CJ7"/>
    <mergeCell ref="BX8:BX11"/>
    <mergeCell ref="BZ8:BZ11"/>
    <mergeCell ref="CA8:CC8"/>
    <mergeCell ref="CG8:CG11"/>
    <mergeCell ref="AS6:AV7"/>
    <mergeCell ref="AW6:AZ7"/>
    <mergeCell ref="BA6:BD7"/>
    <mergeCell ref="BE6:BH7"/>
    <mergeCell ref="BI6:BI11"/>
    <mergeCell ref="BJ6:BN7"/>
    <mergeCell ref="BV7:BW7"/>
    <mergeCell ref="I6:T6"/>
    <mergeCell ref="U6:W7"/>
    <mergeCell ref="Y6:AB7"/>
    <mergeCell ref="AK6:AN6"/>
    <mergeCell ref="AO6:AR7"/>
    <mergeCell ref="Q7:T7"/>
    <mergeCell ref="X7:X11"/>
    <mergeCell ref="AC7:AF7"/>
    <mergeCell ref="AG7:AJ7"/>
    <mergeCell ref="M8:M11"/>
    <mergeCell ref="N8:P8"/>
    <mergeCell ref="Q8:Q11"/>
    <mergeCell ref="R8:T8"/>
    <mergeCell ref="U8:U11"/>
    <mergeCell ref="V8:V11"/>
    <mergeCell ref="AK7:AL7"/>
    <mergeCell ref="AM7:AN7"/>
    <mergeCell ref="AJ9:AJ11"/>
    <mergeCell ref="BQ7:BU7"/>
    <mergeCell ref="W8:W11"/>
    <mergeCell ref="Y8:Y11"/>
    <mergeCell ref="Z8:AB8"/>
    <mergeCell ref="AC8:AC11"/>
    <mergeCell ref="AD8:AF8"/>
    <mergeCell ref="AG8:AG11"/>
    <mergeCell ref="AD9:AD11"/>
    <mergeCell ref="AE9:AE11"/>
    <mergeCell ref="AF9:AF11"/>
    <mergeCell ref="AX8:AZ8"/>
    <mergeCell ref="BA8:BA11"/>
    <mergeCell ref="AP9:AP11"/>
    <mergeCell ref="AQ9:AQ11"/>
    <mergeCell ref="AR9:AR11"/>
    <mergeCell ref="AT9:AT11"/>
    <mergeCell ref="AH8:AJ8"/>
    <mergeCell ref="AK8:AK11"/>
    <mergeCell ref="AL8:AL11"/>
    <mergeCell ref="AM8:AM11"/>
    <mergeCell ref="AN8:AN11"/>
    <mergeCell ref="AO8:AO11"/>
    <mergeCell ref="AH9:AH11"/>
    <mergeCell ref="AI9:AI11"/>
    <mergeCell ref="CH8:CJ8"/>
    <mergeCell ref="N9:N11"/>
    <mergeCell ref="O9:O11"/>
    <mergeCell ref="P9:P11"/>
    <mergeCell ref="R9:R11"/>
    <mergeCell ref="S9:S11"/>
    <mergeCell ref="T9:T11"/>
    <mergeCell ref="Z9:Z11"/>
    <mergeCell ref="AA9:AA11"/>
    <mergeCell ref="AB9:AB11"/>
    <mergeCell ref="BK8:BN8"/>
    <mergeCell ref="BO8:BO11"/>
    <mergeCell ref="BP8:BP11"/>
    <mergeCell ref="BQ8:BQ11"/>
    <mergeCell ref="BR8:BU8"/>
    <mergeCell ref="BV8:BV11"/>
    <mergeCell ref="BL9:BL11"/>
    <mergeCell ref="BM9:BM11"/>
    <mergeCell ref="BN9:BN11"/>
    <mergeCell ref="BR9:BR11"/>
    <mergeCell ref="AP8:AR8"/>
    <mergeCell ref="AS8:AS11"/>
    <mergeCell ref="AT8:AV8"/>
    <mergeCell ref="AW8:AW11"/>
    <mergeCell ref="BC9:BC11"/>
    <mergeCell ref="BD9:BD11"/>
    <mergeCell ref="BF9:BF11"/>
    <mergeCell ref="BG9:BG11"/>
    <mergeCell ref="BH9:BH11"/>
    <mergeCell ref="BK9:BK11"/>
    <mergeCell ref="AU9:AU11"/>
    <mergeCell ref="AV9:AV11"/>
    <mergeCell ref="AX9:AX11"/>
    <mergeCell ref="AY9:AY11"/>
    <mergeCell ref="AZ9:AZ11"/>
    <mergeCell ref="BB9:BB11"/>
    <mergeCell ref="CB9:CB11"/>
    <mergeCell ref="CC9:CC11"/>
    <mergeCell ref="CH9:CH11"/>
    <mergeCell ref="CI9:CI11"/>
    <mergeCell ref="CJ9:CJ11"/>
    <mergeCell ref="CK116:CK117"/>
    <mergeCell ref="BS9:BS11"/>
    <mergeCell ref="BT9:BT11"/>
    <mergeCell ref="BU9:BU11"/>
    <mergeCell ref="BW9:BW11"/>
    <mergeCell ref="BY9:BY11"/>
    <mergeCell ref="CA9:CA11"/>
  </mergeCells>
  <conditionalFormatting sqref="B157">
    <cfRule type="duplicateValues" dxfId="18" priority="3"/>
    <cfRule type="duplicateValues" dxfId="17" priority="4"/>
  </conditionalFormatting>
  <conditionalFormatting sqref="B159">
    <cfRule type="duplicateValues" dxfId="16" priority="1"/>
    <cfRule type="duplicateValues" dxfId="15" priority="2"/>
  </conditionalFormatting>
  <conditionalFormatting sqref="B190">
    <cfRule type="duplicateValues" dxfId="14" priority="5"/>
    <cfRule type="duplicateValues" dxfId="13" priority="6"/>
  </conditionalFormatting>
  <printOptions horizontalCentered="1"/>
  <pageMargins left="0.39370078740157483" right="0.39370078740157483" top="0.70866141732283472" bottom="0.70866141732283472" header="0.27559055118110237" footer="0.19685039370078741"/>
  <pageSetup paperSize="9" scale="28" fitToHeight="0" orientation="landscape" useFirstPageNumber="1" r:id="rId1"/>
  <headerFooter differentFirst="1" scaleWithDoc="0" alignWithMargins="0">
    <oddHeader>&amp;C&amp;9&amp;P</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5" tint="0.59999389629810485"/>
    <pageSetUpPr fitToPage="1"/>
  </sheetPr>
  <dimension ref="A1:EM216"/>
  <sheetViews>
    <sheetView showZeros="0" view="pageBreakPreview" topLeftCell="D14" zoomScale="66" zoomScaleNormal="66" zoomScaleSheetLayoutView="66" zoomScalePageLayoutView="55" workbookViewId="0">
      <selection activeCell="CT9" sqref="CT9:CT11"/>
    </sheetView>
  </sheetViews>
  <sheetFormatPr defaultColWidth="8.7109375" defaultRowHeight="18.75"/>
  <cols>
    <col min="1" max="1" width="8.28515625" style="18" customWidth="1"/>
    <col min="2" max="2" width="42.42578125" style="17" customWidth="1"/>
    <col min="3" max="3" width="9.42578125" style="18" customWidth="1"/>
    <col min="4" max="4" width="11.42578125" style="18" customWidth="1"/>
    <col min="5" max="5" width="10.42578125" style="18" customWidth="1"/>
    <col min="6" max="6" width="17.28515625" style="18" hidden="1" customWidth="1"/>
    <col min="7" max="7" width="11.42578125" style="18" customWidth="1"/>
    <col min="8" max="8" width="11.28515625" style="18" customWidth="1"/>
    <col min="9" max="9" width="21.42578125" style="18" customWidth="1"/>
    <col min="10" max="11" width="16" style="18" customWidth="1"/>
    <col min="12" max="12" width="15.42578125" style="18" hidden="1" customWidth="1"/>
    <col min="13" max="13" width="15" style="18" hidden="1" customWidth="1"/>
    <col min="14" max="14" width="12.7109375" style="18" hidden="1" customWidth="1"/>
    <col min="15" max="15" width="16.42578125" style="18" hidden="1" customWidth="1"/>
    <col min="16" max="16" width="15.28515625" style="18" hidden="1" customWidth="1"/>
    <col min="17" max="17" width="16.42578125" style="18" hidden="1" customWidth="1"/>
    <col min="18" max="18" width="12.28515625" style="18" hidden="1" customWidth="1"/>
    <col min="19" max="19" width="14.28515625" style="18" hidden="1" customWidth="1"/>
    <col min="20" max="20" width="14" style="18" hidden="1" customWidth="1"/>
    <col min="21" max="21" width="15.42578125" style="18" hidden="1" customWidth="1"/>
    <col min="22" max="22" width="14.42578125" style="18" hidden="1" customWidth="1"/>
    <col min="23" max="23" width="14" style="18" hidden="1" customWidth="1"/>
    <col min="24" max="24" width="16.42578125" style="18" hidden="1" customWidth="1"/>
    <col min="25" max="25" width="14" style="18" hidden="1" customWidth="1"/>
    <col min="26" max="26" width="11" style="18" hidden="1" customWidth="1"/>
    <col min="27" max="27" width="16.42578125" style="18" hidden="1" customWidth="1"/>
    <col min="28" max="28" width="15.42578125" style="18" hidden="1" customWidth="1"/>
    <col min="29" max="36" width="14" style="18" hidden="1" customWidth="1"/>
    <col min="37" max="37" width="18.42578125" style="18" hidden="1" customWidth="1"/>
    <col min="38" max="39" width="14" style="18" hidden="1" customWidth="1"/>
    <col min="40" max="40" width="15" style="18" hidden="1" customWidth="1"/>
    <col min="41" max="43" width="14" style="18" hidden="1" customWidth="1"/>
    <col min="44" max="44" width="15.28515625" style="18" hidden="1" customWidth="1"/>
    <col min="45" max="45" width="15.42578125" style="18" hidden="1" customWidth="1"/>
    <col min="46" max="47" width="14" style="18" hidden="1" customWidth="1"/>
    <col min="48" max="48" width="15.42578125" style="18" customWidth="1"/>
    <col min="49" max="49" width="14.28515625" style="18" customWidth="1"/>
    <col min="50" max="50" width="10.42578125" style="18" hidden="1" customWidth="1"/>
    <col min="51" max="56" width="14" style="18" hidden="1" customWidth="1"/>
    <col min="57" max="57" width="16" style="18" hidden="1" customWidth="1"/>
    <col min="58" max="83" width="14" style="18" hidden="1" customWidth="1"/>
    <col min="84" max="84" width="10.42578125" style="18" hidden="1" customWidth="1"/>
    <col min="85" max="91" width="14" style="18" hidden="1" customWidth="1"/>
    <col min="92" max="93" width="14.42578125" style="18" hidden="1" customWidth="1"/>
    <col min="94" max="94" width="14.42578125" style="18" customWidth="1"/>
    <col min="95" max="95" width="14" style="18" customWidth="1"/>
    <col min="96" max="96" width="14.42578125" style="18" customWidth="1"/>
    <col min="97" max="97" width="15" style="18" hidden="1" customWidth="1"/>
    <col min="98" max="98" width="14.42578125" style="18" customWidth="1"/>
    <col min="99" max="99" width="17" style="18" hidden="1" customWidth="1"/>
    <col min="100" max="103" width="14.42578125" style="18" customWidth="1"/>
    <col min="104" max="104" width="13.42578125" style="18" customWidth="1"/>
    <col min="105" max="105" width="14.42578125" style="18" customWidth="1"/>
    <col min="106" max="108" width="11.42578125" style="18" customWidth="1"/>
    <col min="109" max="109" width="21.42578125" style="18" customWidth="1"/>
    <col min="110" max="110" width="21" style="18" customWidth="1"/>
    <col min="111" max="112" width="19.42578125" style="18" hidden="1" customWidth="1"/>
    <col min="113" max="113" width="42.7109375" style="18" hidden="1" customWidth="1"/>
    <col min="114" max="114" width="20.42578125" style="18" hidden="1" customWidth="1"/>
    <col min="115" max="115" width="14.42578125" style="18" hidden="1" customWidth="1"/>
    <col min="116" max="116" width="23.42578125" style="18" hidden="1" customWidth="1"/>
    <col min="117" max="117" width="14.28515625" style="18" hidden="1" customWidth="1"/>
    <col min="118" max="118" width="0" style="18" hidden="1" customWidth="1"/>
    <col min="119" max="120" width="19.42578125" style="18" hidden="1" customWidth="1"/>
    <col min="121" max="121" width="42.7109375" style="18" hidden="1" customWidth="1"/>
    <col min="122" max="122" width="11.28515625" style="18" hidden="1" customWidth="1"/>
    <col min="123" max="123" width="29.42578125" style="18" customWidth="1"/>
    <col min="124" max="124" width="23.42578125" style="18" customWidth="1"/>
    <col min="125" max="125" width="20.42578125" style="18" bestFit="1" customWidth="1"/>
    <col min="126" max="126" width="8.7109375" style="18"/>
    <col min="127" max="127" width="15.42578125" style="18" bestFit="1" customWidth="1"/>
    <col min="128" max="128" width="14.42578125" style="18" bestFit="1" customWidth="1"/>
    <col min="129" max="129" width="10.42578125" style="18" bestFit="1" customWidth="1"/>
    <col min="130" max="131" width="8.7109375" style="18"/>
    <col min="132" max="132" width="9" style="18" bestFit="1" customWidth="1"/>
    <col min="133" max="137" width="8.7109375" style="18"/>
    <col min="138" max="139" width="9" style="18" bestFit="1" customWidth="1"/>
    <col min="140" max="141" width="8.7109375" style="18"/>
    <col min="142" max="142" width="10" style="18" bestFit="1" customWidth="1"/>
    <col min="143" max="16384" width="8.7109375" style="18"/>
  </cols>
  <sheetData>
    <row r="1" spans="1:128" ht="32.25" hidden="1" customHeight="1">
      <c r="A1" s="791" t="s">
        <v>0</v>
      </c>
      <c r="B1" s="791"/>
      <c r="C1" s="791"/>
      <c r="D1" s="791"/>
      <c r="E1" s="791"/>
      <c r="F1" s="791"/>
      <c r="G1" s="791"/>
      <c r="H1" s="791"/>
      <c r="I1" s="791"/>
      <c r="J1" s="791"/>
      <c r="K1" s="791"/>
      <c r="L1" s="791"/>
      <c r="M1" s="791"/>
      <c r="N1" s="791"/>
      <c r="O1" s="791"/>
      <c r="P1" s="791"/>
      <c r="Q1" s="791"/>
      <c r="R1" s="791"/>
      <c r="S1" s="791"/>
      <c r="T1" s="791"/>
      <c r="U1" s="791"/>
      <c r="V1" s="791"/>
      <c r="W1" s="791"/>
      <c r="X1" s="791"/>
      <c r="Y1" s="791"/>
      <c r="Z1" s="791"/>
      <c r="AA1" s="791"/>
      <c r="AB1" s="791"/>
      <c r="AC1" s="791"/>
      <c r="AD1" s="791"/>
      <c r="AE1" s="791"/>
      <c r="AF1" s="791"/>
      <c r="AG1" s="791"/>
      <c r="AH1" s="791"/>
      <c r="AI1" s="791"/>
      <c r="AJ1" s="791"/>
      <c r="AK1" s="791"/>
      <c r="AL1" s="791"/>
      <c r="AM1" s="791"/>
      <c r="AN1" s="791"/>
      <c r="AO1" s="791"/>
      <c r="AP1" s="791"/>
      <c r="AQ1" s="791"/>
      <c r="AR1" s="791"/>
      <c r="AS1" s="791"/>
      <c r="AT1" s="791"/>
      <c r="AU1" s="791"/>
      <c r="AV1" s="791"/>
      <c r="AW1" s="791"/>
      <c r="AX1" s="791"/>
      <c r="AY1" s="791"/>
      <c r="AZ1" s="791"/>
      <c r="BA1" s="791"/>
      <c r="BB1" s="791"/>
      <c r="BC1" s="791"/>
      <c r="BD1" s="791"/>
      <c r="BE1" s="791"/>
      <c r="BF1" s="791"/>
      <c r="BG1" s="791"/>
      <c r="BH1" s="791"/>
      <c r="BI1" s="791"/>
      <c r="BJ1" s="791"/>
      <c r="BK1" s="791"/>
      <c r="BL1" s="791"/>
      <c r="BM1" s="791"/>
      <c r="BN1" s="791"/>
      <c r="BO1" s="791"/>
      <c r="BP1" s="791"/>
      <c r="BQ1" s="791"/>
      <c r="BR1" s="791"/>
      <c r="BS1" s="791"/>
      <c r="BT1" s="791"/>
      <c r="BU1" s="791"/>
      <c r="BV1" s="791"/>
      <c r="BW1" s="791"/>
      <c r="BX1" s="791"/>
      <c r="BY1" s="791"/>
      <c r="BZ1" s="791"/>
      <c r="CA1" s="791"/>
      <c r="CB1" s="791"/>
      <c r="CC1" s="791"/>
      <c r="CD1" s="791"/>
      <c r="CE1" s="791"/>
      <c r="CF1" s="791"/>
      <c r="CG1" s="791"/>
      <c r="CH1" s="791"/>
      <c r="CI1" s="791"/>
      <c r="CJ1" s="791"/>
      <c r="CK1" s="791"/>
      <c r="CL1" s="791"/>
      <c r="CM1" s="791"/>
      <c r="CN1" s="791"/>
      <c r="CO1" s="791"/>
      <c r="CP1" s="791"/>
      <c r="CQ1" s="791"/>
      <c r="CR1" s="791"/>
      <c r="CS1" s="791"/>
      <c r="CT1" s="791"/>
      <c r="CU1" s="791"/>
      <c r="CV1" s="791"/>
      <c r="CW1" s="791"/>
      <c r="CX1" s="791"/>
      <c r="CY1" s="791"/>
      <c r="CZ1" s="791"/>
      <c r="DA1" s="791"/>
      <c r="DB1" s="791"/>
      <c r="DC1" s="791"/>
      <c r="DD1" s="791"/>
      <c r="DE1" s="791"/>
      <c r="DF1" s="791"/>
      <c r="DG1" s="791"/>
      <c r="DH1" s="19"/>
    </row>
    <row r="2" spans="1:128" ht="24.75" customHeight="1">
      <c r="A2" s="775" t="s">
        <v>833</v>
      </c>
      <c r="B2" s="775"/>
      <c r="C2" s="775"/>
      <c r="D2" s="775"/>
      <c r="E2" s="775"/>
      <c r="F2" s="775"/>
      <c r="G2" s="775"/>
      <c r="H2" s="775"/>
      <c r="I2" s="775"/>
      <c r="J2" s="775"/>
      <c r="K2" s="775"/>
      <c r="L2" s="775"/>
      <c r="M2" s="775"/>
      <c r="N2" s="775"/>
      <c r="O2" s="775"/>
      <c r="P2" s="775"/>
      <c r="Q2" s="775"/>
      <c r="R2" s="775"/>
      <c r="S2" s="775"/>
      <c r="T2" s="775"/>
      <c r="U2" s="775"/>
      <c r="V2" s="775"/>
      <c r="W2" s="775"/>
      <c r="X2" s="775"/>
      <c r="Y2" s="775"/>
      <c r="Z2" s="775"/>
      <c r="AA2" s="775"/>
      <c r="AB2" s="775"/>
      <c r="AC2" s="775"/>
      <c r="AD2" s="775"/>
      <c r="AE2" s="775"/>
      <c r="AF2" s="775"/>
      <c r="AG2" s="775"/>
      <c r="AH2" s="775"/>
      <c r="AI2" s="775"/>
      <c r="AJ2" s="775"/>
      <c r="AK2" s="775"/>
      <c r="AL2" s="775"/>
      <c r="AM2" s="775"/>
      <c r="AN2" s="775"/>
      <c r="AO2" s="775"/>
      <c r="AP2" s="775"/>
      <c r="AQ2" s="775"/>
      <c r="AR2" s="775"/>
      <c r="AS2" s="775"/>
      <c r="AT2" s="775"/>
      <c r="AU2" s="775"/>
      <c r="AV2" s="775"/>
      <c r="AW2" s="775"/>
      <c r="AX2" s="775"/>
      <c r="AY2" s="775"/>
      <c r="AZ2" s="775"/>
      <c r="BA2" s="775"/>
      <c r="BB2" s="775"/>
      <c r="BC2" s="775"/>
      <c r="BD2" s="775"/>
      <c r="BE2" s="775"/>
      <c r="BF2" s="775"/>
      <c r="BG2" s="775"/>
      <c r="BH2" s="775"/>
      <c r="BI2" s="775"/>
      <c r="BJ2" s="775"/>
      <c r="BK2" s="775"/>
      <c r="BL2" s="775"/>
      <c r="BM2" s="775"/>
      <c r="BN2" s="775"/>
      <c r="BO2" s="775"/>
      <c r="BP2" s="775"/>
      <c r="BQ2" s="775"/>
      <c r="BR2" s="775"/>
      <c r="BS2" s="775"/>
      <c r="BT2" s="775"/>
      <c r="BU2" s="775"/>
      <c r="BV2" s="775"/>
      <c r="BW2" s="775"/>
      <c r="BX2" s="775"/>
      <c r="BY2" s="775"/>
      <c r="BZ2" s="775"/>
      <c r="CA2" s="775"/>
      <c r="CB2" s="775"/>
      <c r="CC2" s="775"/>
      <c r="CD2" s="775"/>
      <c r="CE2" s="775"/>
      <c r="CF2" s="775"/>
      <c r="CG2" s="775"/>
      <c r="CH2" s="775"/>
      <c r="CI2" s="775"/>
      <c r="CJ2" s="775"/>
      <c r="CK2" s="775"/>
      <c r="CL2" s="775"/>
      <c r="CM2" s="775"/>
      <c r="CN2" s="775"/>
      <c r="CO2" s="775"/>
      <c r="CP2" s="775"/>
      <c r="CQ2" s="775"/>
      <c r="CR2" s="775"/>
      <c r="CS2" s="775"/>
      <c r="CT2" s="775"/>
      <c r="CU2" s="775"/>
      <c r="CV2" s="775"/>
      <c r="CW2" s="775"/>
      <c r="CX2" s="775"/>
      <c r="CY2" s="775"/>
      <c r="CZ2" s="775"/>
      <c r="DA2" s="775"/>
      <c r="DB2" s="775"/>
      <c r="DC2" s="775"/>
      <c r="DD2" s="775"/>
      <c r="DE2" s="775"/>
      <c r="DF2" s="775"/>
      <c r="DG2" s="775"/>
      <c r="DH2" s="20"/>
    </row>
    <row r="3" spans="1:128" ht="32.65" customHeight="1">
      <c r="A3" s="775" t="s">
        <v>1157</v>
      </c>
      <c r="B3" s="775"/>
      <c r="C3" s="775"/>
      <c r="D3" s="775"/>
      <c r="E3" s="775"/>
      <c r="F3" s="775"/>
      <c r="G3" s="775"/>
      <c r="H3" s="775"/>
      <c r="I3" s="775"/>
      <c r="J3" s="775"/>
      <c r="K3" s="775"/>
      <c r="L3" s="775"/>
      <c r="M3" s="775"/>
      <c r="N3" s="775"/>
      <c r="O3" s="775"/>
      <c r="P3" s="775"/>
      <c r="Q3" s="775"/>
      <c r="R3" s="775"/>
      <c r="S3" s="775"/>
      <c r="T3" s="775"/>
      <c r="U3" s="775"/>
      <c r="V3" s="775"/>
      <c r="W3" s="775"/>
      <c r="X3" s="775"/>
      <c r="Y3" s="775"/>
      <c r="Z3" s="775"/>
      <c r="AA3" s="775"/>
      <c r="AB3" s="775"/>
      <c r="AC3" s="775"/>
      <c r="AD3" s="775"/>
      <c r="AE3" s="775"/>
      <c r="AF3" s="775"/>
      <c r="AG3" s="775"/>
      <c r="AH3" s="775"/>
      <c r="AI3" s="775"/>
      <c r="AJ3" s="775"/>
      <c r="AK3" s="775"/>
      <c r="AL3" s="775"/>
      <c r="AM3" s="775"/>
      <c r="AN3" s="775"/>
      <c r="AO3" s="775"/>
      <c r="AP3" s="775"/>
      <c r="AQ3" s="775"/>
      <c r="AR3" s="775"/>
      <c r="AS3" s="775"/>
      <c r="AT3" s="775"/>
      <c r="AU3" s="775"/>
      <c r="AV3" s="775"/>
      <c r="AW3" s="775"/>
      <c r="AX3" s="775"/>
      <c r="AY3" s="775"/>
      <c r="AZ3" s="775"/>
      <c r="BA3" s="775"/>
      <c r="BB3" s="775"/>
      <c r="BC3" s="775"/>
      <c r="BD3" s="775"/>
      <c r="BE3" s="775"/>
      <c r="BF3" s="775"/>
      <c r="BG3" s="775"/>
      <c r="BH3" s="775"/>
      <c r="BI3" s="775"/>
      <c r="BJ3" s="775"/>
      <c r="BK3" s="775"/>
      <c r="BL3" s="775"/>
      <c r="BM3" s="775"/>
      <c r="BN3" s="775"/>
      <c r="BO3" s="775"/>
      <c r="BP3" s="775"/>
      <c r="BQ3" s="775"/>
      <c r="BR3" s="775"/>
      <c r="BS3" s="775"/>
      <c r="BT3" s="775"/>
      <c r="BU3" s="775"/>
      <c r="BV3" s="775"/>
      <c r="BW3" s="775"/>
      <c r="BX3" s="775"/>
      <c r="BY3" s="775"/>
      <c r="BZ3" s="775"/>
      <c r="CA3" s="775"/>
      <c r="CB3" s="775"/>
      <c r="CC3" s="775"/>
      <c r="CD3" s="775"/>
      <c r="CE3" s="775"/>
      <c r="CF3" s="775"/>
      <c r="CG3" s="775"/>
      <c r="CH3" s="775"/>
      <c r="CI3" s="775"/>
      <c r="CJ3" s="775"/>
      <c r="CK3" s="775"/>
      <c r="CL3" s="775"/>
      <c r="CM3" s="775"/>
      <c r="CN3" s="775"/>
      <c r="CO3" s="775"/>
      <c r="CP3" s="775"/>
      <c r="CQ3" s="775"/>
      <c r="CR3" s="775"/>
      <c r="CS3" s="775"/>
      <c r="CT3" s="775"/>
      <c r="CU3" s="775"/>
      <c r="CV3" s="775"/>
      <c r="CW3" s="775"/>
      <c r="CX3" s="775"/>
      <c r="CY3" s="775"/>
      <c r="CZ3" s="775"/>
      <c r="DA3" s="775"/>
      <c r="DB3" s="775"/>
      <c r="DC3" s="775"/>
      <c r="DD3" s="775"/>
      <c r="DE3" s="775"/>
      <c r="DF3" s="775"/>
      <c r="DG3" s="775"/>
      <c r="DH3" s="20"/>
    </row>
    <row r="4" spans="1:128" ht="26.65" customHeight="1">
      <c r="A4" s="808" t="str">
        <f>'B45'!A5:CP5</f>
        <v>(Kèm theo Thông báo số 689/TB-UBND ngày 10 tháng 12 năm 2024 của Uỷ ban nhân dân tỉnh)</v>
      </c>
      <c r="B4" s="809"/>
      <c r="C4" s="809"/>
      <c r="D4" s="809"/>
      <c r="E4" s="809"/>
      <c r="F4" s="809"/>
      <c r="G4" s="809"/>
      <c r="H4" s="809"/>
      <c r="I4" s="809"/>
      <c r="J4" s="809"/>
      <c r="K4" s="809"/>
      <c r="L4" s="809"/>
      <c r="M4" s="809"/>
      <c r="N4" s="809"/>
      <c r="O4" s="809"/>
      <c r="P4" s="809"/>
      <c r="Q4" s="809"/>
      <c r="R4" s="809"/>
      <c r="S4" s="809"/>
      <c r="T4" s="809"/>
      <c r="U4" s="809"/>
      <c r="V4" s="809"/>
      <c r="W4" s="809"/>
      <c r="X4" s="809"/>
      <c r="Y4" s="809"/>
      <c r="Z4" s="809"/>
      <c r="AA4" s="809"/>
      <c r="AB4" s="809"/>
      <c r="AC4" s="809"/>
      <c r="AD4" s="809"/>
      <c r="AE4" s="809"/>
      <c r="AF4" s="809"/>
      <c r="AG4" s="809"/>
      <c r="AH4" s="809"/>
      <c r="AI4" s="809"/>
      <c r="AJ4" s="809"/>
      <c r="AK4" s="809"/>
      <c r="AL4" s="809"/>
      <c r="AM4" s="809"/>
      <c r="AN4" s="809"/>
      <c r="AO4" s="809"/>
      <c r="AP4" s="809"/>
      <c r="AQ4" s="809"/>
      <c r="AR4" s="809"/>
      <c r="AS4" s="809"/>
      <c r="AT4" s="809"/>
      <c r="AU4" s="809"/>
      <c r="AV4" s="809"/>
      <c r="AW4" s="809"/>
      <c r="AX4" s="809"/>
      <c r="AY4" s="809"/>
      <c r="AZ4" s="809"/>
      <c r="BA4" s="809"/>
      <c r="BB4" s="809"/>
      <c r="BC4" s="809"/>
      <c r="BD4" s="809"/>
      <c r="BE4" s="809"/>
      <c r="BF4" s="809"/>
      <c r="BG4" s="809"/>
      <c r="BH4" s="809"/>
      <c r="BI4" s="809"/>
      <c r="BJ4" s="809"/>
      <c r="BK4" s="809"/>
      <c r="BL4" s="809"/>
      <c r="BM4" s="809"/>
      <c r="BN4" s="809"/>
      <c r="BO4" s="809"/>
      <c r="BP4" s="809"/>
      <c r="BQ4" s="809"/>
      <c r="BR4" s="809"/>
      <c r="BS4" s="809"/>
      <c r="BT4" s="809"/>
      <c r="BU4" s="809"/>
      <c r="BV4" s="809"/>
      <c r="BW4" s="809"/>
      <c r="BX4" s="809"/>
      <c r="BY4" s="809"/>
      <c r="BZ4" s="809"/>
      <c r="CA4" s="809"/>
      <c r="CB4" s="809"/>
      <c r="CC4" s="809"/>
      <c r="CD4" s="809"/>
      <c r="CE4" s="809"/>
      <c r="CF4" s="809"/>
      <c r="CG4" s="809"/>
      <c r="CH4" s="809"/>
      <c r="CI4" s="809"/>
      <c r="CJ4" s="809"/>
      <c r="CK4" s="809"/>
      <c r="CL4" s="809"/>
      <c r="CM4" s="809"/>
      <c r="CN4" s="809"/>
      <c r="CO4" s="809"/>
      <c r="CP4" s="809"/>
      <c r="CQ4" s="809"/>
      <c r="CR4" s="809"/>
      <c r="CS4" s="809"/>
      <c r="CT4" s="809"/>
      <c r="CU4" s="809"/>
      <c r="CV4" s="809"/>
      <c r="CW4" s="809"/>
      <c r="CX4" s="809"/>
      <c r="CY4" s="809"/>
      <c r="CZ4" s="809"/>
      <c r="DA4" s="809"/>
      <c r="DB4" s="809"/>
      <c r="DC4" s="809"/>
      <c r="DD4" s="809"/>
      <c r="DE4" s="809"/>
      <c r="DF4" s="809"/>
      <c r="DG4" s="809"/>
      <c r="DH4" s="21"/>
    </row>
    <row r="5" spans="1:128" ht="24" customHeight="1">
      <c r="A5" s="810" t="s">
        <v>1</v>
      </c>
      <c r="B5" s="810"/>
      <c r="C5" s="810"/>
      <c r="D5" s="810"/>
      <c r="E5" s="810"/>
      <c r="F5" s="810"/>
      <c r="G5" s="810"/>
      <c r="H5" s="810"/>
      <c r="I5" s="810"/>
      <c r="J5" s="810"/>
      <c r="K5" s="810"/>
      <c r="L5" s="810"/>
      <c r="M5" s="810"/>
      <c r="N5" s="810"/>
      <c r="O5" s="810"/>
      <c r="P5" s="810"/>
      <c r="Q5" s="810"/>
      <c r="R5" s="810"/>
      <c r="S5" s="810"/>
      <c r="T5" s="810"/>
      <c r="U5" s="810"/>
      <c r="V5" s="810"/>
      <c r="W5" s="810"/>
      <c r="X5" s="810"/>
      <c r="Y5" s="810"/>
      <c r="Z5" s="810"/>
      <c r="AA5" s="810"/>
      <c r="AB5" s="810"/>
      <c r="AC5" s="810"/>
      <c r="AD5" s="810"/>
      <c r="AE5" s="810"/>
      <c r="AF5" s="810"/>
      <c r="AG5" s="810"/>
      <c r="AH5" s="810"/>
      <c r="AI5" s="810"/>
      <c r="AJ5" s="810"/>
      <c r="AK5" s="810"/>
      <c r="AL5" s="810"/>
      <c r="AM5" s="810"/>
      <c r="AN5" s="810"/>
      <c r="AO5" s="810"/>
      <c r="AP5" s="810"/>
      <c r="AQ5" s="810"/>
      <c r="AR5" s="810"/>
      <c r="AS5" s="810"/>
      <c r="AT5" s="810"/>
      <c r="AU5" s="810"/>
      <c r="AV5" s="810"/>
      <c r="AW5" s="810"/>
      <c r="AX5" s="810"/>
      <c r="AY5" s="810"/>
      <c r="AZ5" s="810"/>
      <c r="BA5" s="810"/>
      <c r="BB5" s="810"/>
      <c r="BC5" s="810"/>
      <c r="BD5" s="810"/>
      <c r="BE5" s="810"/>
      <c r="BF5" s="810"/>
      <c r="BG5" s="810"/>
      <c r="BH5" s="810"/>
      <c r="BI5" s="810"/>
      <c r="BJ5" s="810"/>
      <c r="BK5" s="810"/>
      <c r="BL5" s="810"/>
      <c r="BM5" s="810"/>
      <c r="BN5" s="810"/>
      <c r="BO5" s="810"/>
      <c r="BP5" s="810"/>
      <c r="BQ5" s="810"/>
      <c r="BR5" s="810"/>
      <c r="BS5" s="810"/>
      <c r="BT5" s="810"/>
      <c r="BU5" s="810"/>
      <c r="BV5" s="810"/>
      <c r="BW5" s="810"/>
      <c r="BX5" s="810"/>
      <c r="BY5" s="810"/>
      <c r="BZ5" s="810"/>
      <c r="CA5" s="810"/>
      <c r="CB5" s="810"/>
      <c r="CC5" s="810"/>
      <c r="CD5" s="810"/>
      <c r="CE5" s="810"/>
      <c r="CF5" s="810"/>
      <c r="CG5" s="810"/>
      <c r="CH5" s="810"/>
      <c r="CI5" s="810"/>
      <c r="CJ5" s="810"/>
      <c r="CK5" s="810"/>
      <c r="CL5" s="810"/>
      <c r="CM5" s="810"/>
      <c r="CN5" s="810"/>
      <c r="CO5" s="810"/>
      <c r="CP5" s="810"/>
      <c r="CQ5" s="810"/>
      <c r="CR5" s="810"/>
      <c r="CS5" s="810"/>
      <c r="CT5" s="810"/>
      <c r="CU5" s="810"/>
      <c r="CV5" s="810"/>
      <c r="CW5" s="810"/>
      <c r="CX5" s="810"/>
      <c r="CY5" s="810"/>
      <c r="CZ5" s="810"/>
      <c r="DA5" s="810"/>
      <c r="DB5" s="810"/>
      <c r="DC5" s="810"/>
      <c r="DD5" s="810"/>
      <c r="DE5" s="810"/>
      <c r="DF5" s="810"/>
      <c r="DG5" s="810"/>
      <c r="DH5" s="22"/>
    </row>
    <row r="6" spans="1:128" ht="33" customHeight="1">
      <c r="A6" s="792" t="s">
        <v>2</v>
      </c>
      <c r="B6" s="792" t="s">
        <v>3</v>
      </c>
      <c r="C6" s="792" t="s">
        <v>419</v>
      </c>
      <c r="D6" s="792" t="s">
        <v>1053</v>
      </c>
      <c r="E6" s="792" t="s">
        <v>1048</v>
      </c>
      <c r="F6" s="787" t="s">
        <v>5</v>
      </c>
      <c r="G6" s="787" t="s">
        <v>1049</v>
      </c>
      <c r="H6" s="792" t="s">
        <v>1002</v>
      </c>
      <c r="I6" s="792" t="s">
        <v>1051</v>
      </c>
      <c r="J6" s="792"/>
      <c r="K6" s="792"/>
      <c r="L6" s="794" t="s">
        <v>8</v>
      </c>
      <c r="M6" s="795"/>
      <c r="N6" s="795"/>
      <c r="O6" s="795"/>
      <c r="P6" s="795"/>
      <c r="Q6" s="795"/>
      <c r="R6" s="795"/>
      <c r="S6" s="795"/>
      <c r="T6" s="795"/>
      <c r="U6" s="795"/>
      <c r="V6" s="795"/>
      <c r="W6" s="796"/>
      <c r="X6" s="797" t="s">
        <v>1004</v>
      </c>
      <c r="Y6" s="798"/>
      <c r="Z6" s="799"/>
      <c r="AA6" s="1"/>
      <c r="AB6" s="792" t="s">
        <v>10</v>
      </c>
      <c r="AC6" s="803"/>
      <c r="AD6" s="803"/>
      <c r="AE6" s="803"/>
      <c r="AF6" s="1"/>
      <c r="AG6" s="1"/>
      <c r="AH6" s="1"/>
      <c r="AI6" s="1"/>
      <c r="AJ6" s="1"/>
      <c r="AK6" s="1"/>
      <c r="AL6" s="1"/>
      <c r="AM6" s="2"/>
      <c r="AN6" s="794" t="s">
        <v>11</v>
      </c>
      <c r="AO6" s="795"/>
      <c r="AP6" s="795"/>
      <c r="AQ6" s="796"/>
      <c r="AR6" s="792" t="s">
        <v>679</v>
      </c>
      <c r="AS6" s="792"/>
      <c r="AT6" s="792"/>
      <c r="AU6" s="792"/>
      <c r="AV6" s="792" t="s">
        <v>1000</v>
      </c>
      <c r="AW6" s="792"/>
      <c r="AX6" s="792"/>
      <c r="AY6" s="792"/>
      <c r="AZ6" s="792" t="s">
        <v>20</v>
      </c>
      <c r="BA6" s="792"/>
      <c r="BB6" s="792"/>
      <c r="BC6" s="792"/>
      <c r="BD6" s="792" t="s">
        <v>680</v>
      </c>
      <c r="BE6" s="792"/>
      <c r="BF6" s="792"/>
      <c r="BG6" s="792"/>
      <c r="BH6" s="792" t="s">
        <v>681</v>
      </c>
      <c r="BI6" s="792"/>
      <c r="BJ6" s="792"/>
      <c r="BK6" s="792"/>
      <c r="BL6" s="792" t="s">
        <v>414</v>
      </c>
      <c r="BM6" s="792" t="s">
        <v>470</v>
      </c>
      <c r="BN6" s="792"/>
      <c r="BO6" s="792"/>
      <c r="BP6" s="792"/>
      <c r="BQ6" s="792"/>
      <c r="BR6" s="792" t="s">
        <v>682</v>
      </c>
      <c r="BS6" s="792"/>
      <c r="BT6" s="792" t="s">
        <v>470</v>
      </c>
      <c r="BU6" s="792"/>
      <c r="BV6" s="792"/>
      <c r="BW6" s="792"/>
      <c r="BX6" s="792"/>
      <c r="BY6" s="792"/>
      <c r="BZ6" s="792"/>
      <c r="CA6" s="792"/>
      <c r="CB6" s="792"/>
      <c r="CC6" s="792"/>
      <c r="CD6" s="792" t="s">
        <v>721</v>
      </c>
      <c r="CE6" s="792"/>
      <c r="CF6" s="792"/>
      <c r="CG6" s="792"/>
      <c r="CH6" s="532"/>
      <c r="CI6" s="798" t="s">
        <v>745</v>
      </c>
      <c r="CJ6" s="798"/>
      <c r="CK6" s="798"/>
      <c r="CL6" s="799"/>
      <c r="CM6" s="787" t="s">
        <v>723</v>
      </c>
      <c r="CN6" s="787" t="s">
        <v>722</v>
      </c>
      <c r="CO6" s="787" t="s">
        <v>841</v>
      </c>
      <c r="CP6" s="787" t="s">
        <v>1052</v>
      </c>
      <c r="CQ6" s="792" t="s">
        <v>1043</v>
      </c>
      <c r="CR6" s="792"/>
      <c r="CS6" s="792"/>
      <c r="CT6" s="792"/>
      <c r="CU6" s="792" t="s">
        <v>1009</v>
      </c>
      <c r="CV6" s="792" t="s">
        <v>1055</v>
      </c>
      <c r="CW6" s="792"/>
      <c r="CX6" s="792" t="s">
        <v>11</v>
      </c>
      <c r="CY6" s="792"/>
      <c r="CZ6" s="797" t="s">
        <v>1060</v>
      </c>
      <c r="DA6" s="798"/>
      <c r="DB6" s="798"/>
      <c r="DC6" s="798"/>
      <c r="DD6" s="799"/>
      <c r="DE6" s="784" t="s">
        <v>12</v>
      </c>
      <c r="DF6" s="787" t="s">
        <v>744</v>
      </c>
      <c r="DG6" s="792" t="s">
        <v>12</v>
      </c>
      <c r="DH6" s="805" t="s">
        <v>14</v>
      </c>
      <c r="DI6" s="806" t="s">
        <v>15</v>
      </c>
    </row>
    <row r="7" spans="1:128" ht="41.25" customHeight="1">
      <c r="A7" s="792"/>
      <c r="B7" s="792"/>
      <c r="C7" s="792"/>
      <c r="D7" s="792"/>
      <c r="E7" s="792"/>
      <c r="F7" s="804"/>
      <c r="G7" s="804"/>
      <c r="H7" s="792"/>
      <c r="I7" s="787" t="s">
        <v>16</v>
      </c>
      <c r="J7" s="792" t="s">
        <v>17</v>
      </c>
      <c r="K7" s="792"/>
      <c r="L7" s="792" t="s">
        <v>9</v>
      </c>
      <c r="M7" s="792"/>
      <c r="N7" s="792"/>
      <c r="O7" s="787" t="s">
        <v>18</v>
      </c>
      <c r="P7" s="792" t="s">
        <v>19</v>
      </c>
      <c r="Q7" s="792"/>
      <c r="R7" s="792"/>
      <c r="S7" s="792"/>
      <c r="T7" s="792" t="s">
        <v>20</v>
      </c>
      <c r="U7" s="792"/>
      <c r="V7" s="792"/>
      <c r="W7" s="792"/>
      <c r="X7" s="800"/>
      <c r="Y7" s="801"/>
      <c r="Z7" s="802"/>
      <c r="AA7" s="798" t="s">
        <v>18</v>
      </c>
      <c r="AB7" s="803"/>
      <c r="AC7" s="803"/>
      <c r="AD7" s="803"/>
      <c r="AE7" s="803"/>
      <c r="AF7" s="795" t="s">
        <v>20</v>
      </c>
      <c r="AG7" s="795"/>
      <c r="AH7" s="795"/>
      <c r="AI7" s="796"/>
      <c r="AJ7" s="792" t="s">
        <v>21</v>
      </c>
      <c r="AK7" s="792"/>
      <c r="AL7" s="792"/>
      <c r="AM7" s="792"/>
      <c r="AN7" s="794" t="s">
        <v>22</v>
      </c>
      <c r="AO7" s="795"/>
      <c r="AP7" s="794" t="s">
        <v>23</v>
      </c>
      <c r="AQ7" s="795"/>
      <c r="AR7" s="792"/>
      <c r="AS7" s="792"/>
      <c r="AT7" s="792"/>
      <c r="AU7" s="792"/>
      <c r="AV7" s="792"/>
      <c r="AW7" s="792"/>
      <c r="AX7" s="792"/>
      <c r="AY7" s="792"/>
      <c r="AZ7" s="792"/>
      <c r="BA7" s="792"/>
      <c r="BB7" s="792"/>
      <c r="BC7" s="792"/>
      <c r="BD7" s="792"/>
      <c r="BE7" s="792"/>
      <c r="BF7" s="792"/>
      <c r="BG7" s="792"/>
      <c r="BH7" s="792"/>
      <c r="BI7" s="792"/>
      <c r="BJ7" s="792"/>
      <c r="BK7" s="792"/>
      <c r="BL7" s="792"/>
      <c r="BM7" s="792"/>
      <c r="BN7" s="792"/>
      <c r="BO7" s="792"/>
      <c r="BP7" s="792"/>
      <c r="BQ7" s="792"/>
      <c r="BR7" s="792"/>
      <c r="BS7" s="792"/>
      <c r="BT7" s="792" t="s">
        <v>236</v>
      </c>
      <c r="BU7" s="792"/>
      <c r="BV7" s="792"/>
      <c r="BW7" s="792"/>
      <c r="BX7" s="792"/>
      <c r="BY7" s="792"/>
      <c r="BZ7" s="792" t="s">
        <v>698</v>
      </c>
      <c r="CA7" s="792"/>
      <c r="CB7" s="792" t="s">
        <v>523</v>
      </c>
      <c r="CC7" s="792"/>
      <c r="CD7" s="792"/>
      <c r="CE7" s="792"/>
      <c r="CF7" s="792"/>
      <c r="CG7" s="792"/>
      <c r="CH7" s="308"/>
      <c r="CI7" s="801"/>
      <c r="CJ7" s="801"/>
      <c r="CK7" s="801"/>
      <c r="CL7" s="802"/>
      <c r="CM7" s="804"/>
      <c r="CN7" s="804"/>
      <c r="CO7" s="804"/>
      <c r="CP7" s="804"/>
      <c r="CQ7" s="792"/>
      <c r="CR7" s="792"/>
      <c r="CS7" s="792"/>
      <c r="CT7" s="792"/>
      <c r="CU7" s="792"/>
      <c r="CV7" s="792"/>
      <c r="CW7" s="792"/>
      <c r="CX7" s="792"/>
      <c r="CY7" s="792"/>
      <c r="CZ7" s="805"/>
      <c r="DA7" s="806"/>
      <c r="DB7" s="806"/>
      <c r="DC7" s="806"/>
      <c r="DD7" s="807"/>
      <c r="DE7" s="785"/>
      <c r="DF7" s="804"/>
      <c r="DG7" s="792"/>
      <c r="DH7" s="805"/>
      <c r="DI7" s="806"/>
    </row>
    <row r="8" spans="1:128" ht="47.65" customHeight="1">
      <c r="A8" s="792"/>
      <c r="B8" s="792"/>
      <c r="C8" s="792"/>
      <c r="D8" s="792"/>
      <c r="E8" s="792"/>
      <c r="F8" s="804"/>
      <c r="G8" s="804"/>
      <c r="H8" s="792"/>
      <c r="I8" s="804"/>
      <c r="J8" s="787" t="s">
        <v>24</v>
      </c>
      <c r="K8" s="799" t="s">
        <v>1008</v>
      </c>
      <c r="L8" s="792" t="s">
        <v>24</v>
      </c>
      <c r="M8" s="792" t="s">
        <v>25</v>
      </c>
      <c r="N8" s="792" t="s">
        <v>26</v>
      </c>
      <c r="O8" s="804"/>
      <c r="P8" s="792" t="s">
        <v>24</v>
      </c>
      <c r="Q8" s="792" t="s">
        <v>25</v>
      </c>
      <c r="R8" s="792"/>
      <c r="S8" s="792"/>
      <c r="T8" s="792" t="s">
        <v>24</v>
      </c>
      <c r="U8" s="792" t="s">
        <v>25</v>
      </c>
      <c r="V8" s="792"/>
      <c r="W8" s="792"/>
      <c r="X8" s="792" t="s">
        <v>24</v>
      </c>
      <c r="Y8" s="792" t="s">
        <v>1008</v>
      </c>
      <c r="Z8" s="792" t="s">
        <v>1003</v>
      </c>
      <c r="AA8" s="804"/>
      <c r="AB8" s="792" t="s">
        <v>24</v>
      </c>
      <c r="AC8" s="792" t="s">
        <v>25</v>
      </c>
      <c r="AD8" s="792"/>
      <c r="AE8" s="792"/>
      <c r="AF8" s="792" t="s">
        <v>24</v>
      </c>
      <c r="AG8" s="792" t="s">
        <v>25</v>
      </c>
      <c r="AH8" s="792"/>
      <c r="AI8" s="792"/>
      <c r="AJ8" s="792" t="s">
        <v>24</v>
      </c>
      <c r="AK8" s="792" t="s">
        <v>25</v>
      </c>
      <c r="AL8" s="792"/>
      <c r="AM8" s="792"/>
      <c r="AN8" s="792" t="s">
        <v>27</v>
      </c>
      <c r="AO8" s="792" t="s">
        <v>28</v>
      </c>
      <c r="AP8" s="792" t="s">
        <v>27</v>
      </c>
      <c r="AQ8" s="792" t="s">
        <v>28</v>
      </c>
      <c r="AR8" s="792" t="s">
        <v>24</v>
      </c>
      <c r="AS8" s="792" t="s">
        <v>25</v>
      </c>
      <c r="AT8" s="792"/>
      <c r="AU8" s="792"/>
      <c r="AV8" s="792" t="s">
        <v>24</v>
      </c>
      <c r="AW8" s="792" t="s">
        <v>1008</v>
      </c>
      <c r="AX8" s="253"/>
      <c r="AY8" s="253"/>
      <c r="AZ8" s="792" t="s">
        <v>24</v>
      </c>
      <c r="BA8" s="792" t="s">
        <v>25</v>
      </c>
      <c r="BB8" s="792"/>
      <c r="BC8" s="792"/>
      <c r="BD8" s="792" t="s">
        <v>24</v>
      </c>
      <c r="BE8" s="792" t="s">
        <v>25</v>
      </c>
      <c r="BF8" s="792"/>
      <c r="BG8" s="792"/>
      <c r="BH8" s="792" t="s">
        <v>24</v>
      </c>
      <c r="BI8" s="792" t="s">
        <v>25</v>
      </c>
      <c r="BJ8" s="792"/>
      <c r="BK8" s="792"/>
      <c r="BL8" s="792"/>
      <c r="BM8" s="792" t="s">
        <v>24</v>
      </c>
      <c r="BN8" s="792" t="s">
        <v>25</v>
      </c>
      <c r="BO8" s="792"/>
      <c r="BP8" s="792"/>
      <c r="BQ8" s="792"/>
      <c r="BR8" s="792" t="s">
        <v>27</v>
      </c>
      <c r="BS8" s="792" t="s">
        <v>28</v>
      </c>
      <c r="BT8" s="792" t="s">
        <v>24</v>
      </c>
      <c r="BU8" s="792" t="s">
        <v>25</v>
      </c>
      <c r="BV8" s="792"/>
      <c r="BW8" s="792"/>
      <c r="BX8" s="792"/>
      <c r="BY8" s="792" t="s">
        <v>840</v>
      </c>
      <c r="BZ8" s="792" t="s">
        <v>24</v>
      </c>
      <c r="CA8" s="216" t="s">
        <v>25</v>
      </c>
      <c r="CB8" s="792" t="s">
        <v>24</v>
      </c>
      <c r="CC8" s="216" t="s">
        <v>25</v>
      </c>
      <c r="CD8" s="792" t="s">
        <v>24</v>
      </c>
      <c r="CE8" s="792" t="s">
        <v>1008</v>
      </c>
      <c r="CF8" s="253"/>
      <c r="CG8" s="253"/>
      <c r="CH8" s="306"/>
      <c r="CI8" s="796" t="s">
        <v>24</v>
      </c>
      <c r="CJ8" s="792" t="s">
        <v>25</v>
      </c>
      <c r="CK8" s="792"/>
      <c r="CL8" s="792"/>
      <c r="CM8" s="804"/>
      <c r="CN8" s="804"/>
      <c r="CO8" s="804"/>
      <c r="CP8" s="804"/>
      <c r="CQ8" s="792" t="s">
        <v>24</v>
      </c>
      <c r="CR8" s="792" t="s">
        <v>1008</v>
      </c>
      <c r="CS8" s="792"/>
      <c r="CT8" s="792"/>
      <c r="CU8" s="792"/>
      <c r="CV8" s="792" t="s">
        <v>27</v>
      </c>
      <c r="CW8" s="792" t="s">
        <v>28</v>
      </c>
      <c r="CX8" s="792" t="s">
        <v>27</v>
      </c>
      <c r="CY8" s="792" t="s">
        <v>28</v>
      </c>
      <c r="CZ8" s="796" t="s">
        <v>24</v>
      </c>
      <c r="DA8" s="792" t="s">
        <v>1006</v>
      </c>
      <c r="DB8" s="792"/>
      <c r="DC8" s="792"/>
      <c r="DD8" s="792"/>
      <c r="DE8" s="785"/>
      <c r="DF8" s="804"/>
      <c r="DG8" s="792"/>
      <c r="DH8" s="805"/>
      <c r="DI8" s="806"/>
      <c r="DL8" s="18">
        <f>ROUND(707198,-2)</f>
        <v>707200</v>
      </c>
    </row>
    <row r="9" spans="1:128" ht="66.599999999999994" customHeight="1">
      <c r="A9" s="792"/>
      <c r="B9" s="792"/>
      <c r="C9" s="792"/>
      <c r="D9" s="792"/>
      <c r="E9" s="792"/>
      <c r="F9" s="804"/>
      <c r="G9" s="804"/>
      <c r="H9" s="792"/>
      <c r="I9" s="804"/>
      <c r="J9" s="804"/>
      <c r="K9" s="807"/>
      <c r="L9" s="792"/>
      <c r="M9" s="792"/>
      <c r="N9" s="792"/>
      <c r="O9" s="804"/>
      <c r="P9" s="792"/>
      <c r="Q9" s="792" t="s">
        <v>29</v>
      </c>
      <c r="R9" s="792" t="s">
        <v>30</v>
      </c>
      <c r="S9" s="792" t="s">
        <v>31</v>
      </c>
      <c r="T9" s="792"/>
      <c r="U9" s="792" t="s">
        <v>29</v>
      </c>
      <c r="V9" s="792" t="s">
        <v>30</v>
      </c>
      <c r="W9" s="792" t="s">
        <v>31</v>
      </c>
      <c r="X9" s="792"/>
      <c r="Y9" s="792"/>
      <c r="Z9" s="792"/>
      <c r="AA9" s="804"/>
      <c r="AB9" s="792"/>
      <c r="AC9" s="792" t="s">
        <v>29</v>
      </c>
      <c r="AD9" s="792" t="s">
        <v>30</v>
      </c>
      <c r="AE9" s="792" t="s">
        <v>31</v>
      </c>
      <c r="AF9" s="792"/>
      <c r="AG9" s="792" t="s">
        <v>29</v>
      </c>
      <c r="AH9" s="792" t="s">
        <v>30</v>
      </c>
      <c r="AI9" s="792" t="s">
        <v>31</v>
      </c>
      <c r="AJ9" s="792"/>
      <c r="AK9" s="792" t="s">
        <v>29</v>
      </c>
      <c r="AL9" s="792" t="s">
        <v>30</v>
      </c>
      <c r="AM9" s="792" t="s">
        <v>31</v>
      </c>
      <c r="AN9" s="792"/>
      <c r="AO9" s="792"/>
      <c r="AP9" s="792"/>
      <c r="AQ9" s="792"/>
      <c r="AR9" s="792"/>
      <c r="AS9" s="792" t="s">
        <v>29</v>
      </c>
      <c r="AT9" s="792" t="s">
        <v>30</v>
      </c>
      <c r="AU9" s="792" t="s">
        <v>31</v>
      </c>
      <c r="AV9" s="792"/>
      <c r="AW9" s="792"/>
      <c r="AX9" s="792" t="s">
        <v>30</v>
      </c>
      <c r="AY9" s="792" t="s">
        <v>1005</v>
      </c>
      <c r="AZ9" s="792"/>
      <c r="BA9" s="792" t="s">
        <v>29</v>
      </c>
      <c r="BB9" s="792" t="s">
        <v>30</v>
      </c>
      <c r="BC9" s="792" t="s">
        <v>31</v>
      </c>
      <c r="BD9" s="792"/>
      <c r="BE9" s="792" t="s">
        <v>29</v>
      </c>
      <c r="BF9" s="792" t="s">
        <v>30</v>
      </c>
      <c r="BG9" s="792" t="s">
        <v>31</v>
      </c>
      <c r="BH9" s="792"/>
      <c r="BI9" s="792" t="s">
        <v>29</v>
      </c>
      <c r="BJ9" s="792" t="s">
        <v>30</v>
      </c>
      <c r="BK9" s="792" t="s">
        <v>31</v>
      </c>
      <c r="BL9" s="792"/>
      <c r="BM9" s="792"/>
      <c r="BN9" s="792" t="s">
        <v>29</v>
      </c>
      <c r="BO9" s="792" t="s">
        <v>30</v>
      </c>
      <c r="BP9" s="792" t="s">
        <v>326</v>
      </c>
      <c r="BQ9" s="792" t="s">
        <v>31</v>
      </c>
      <c r="BR9" s="792"/>
      <c r="BS9" s="792"/>
      <c r="BT9" s="792"/>
      <c r="BU9" s="792" t="s">
        <v>29</v>
      </c>
      <c r="BV9" s="792" t="s">
        <v>30</v>
      </c>
      <c r="BW9" s="792" t="s">
        <v>326</v>
      </c>
      <c r="BX9" s="792" t="s">
        <v>31</v>
      </c>
      <c r="BY9" s="792"/>
      <c r="BZ9" s="792"/>
      <c r="CA9" s="792" t="s">
        <v>259</v>
      </c>
      <c r="CB9" s="792"/>
      <c r="CC9" s="792" t="s">
        <v>259</v>
      </c>
      <c r="CD9" s="792"/>
      <c r="CE9" s="792"/>
      <c r="CF9" s="792" t="s">
        <v>30</v>
      </c>
      <c r="CG9" s="792" t="s">
        <v>1005</v>
      </c>
      <c r="CH9" s="306"/>
      <c r="CI9" s="796"/>
      <c r="CJ9" s="792" t="s">
        <v>29</v>
      </c>
      <c r="CK9" s="792" t="s">
        <v>30</v>
      </c>
      <c r="CL9" s="792" t="s">
        <v>31</v>
      </c>
      <c r="CM9" s="804"/>
      <c r="CN9" s="804"/>
      <c r="CO9" s="804"/>
      <c r="CP9" s="804"/>
      <c r="CQ9" s="792"/>
      <c r="CR9" s="792" t="s">
        <v>29</v>
      </c>
      <c r="CS9" s="792" t="s">
        <v>870</v>
      </c>
      <c r="CT9" s="792" t="s">
        <v>998</v>
      </c>
      <c r="CU9" s="792"/>
      <c r="CV9" s="792"/>
      <c r="CW9" s="792"/>
      <c r="CX9" s="792"/>
      <c r="CY9" s="792"/>
      <c r="CZ9" s="796"/>
      <c r="DA9" s="792" t="s">
        <v>29</v>
      </c>
      <c r="DB9" s="792" t="s">
        <v>30</v>
      </c>
      <c r="DC9" s="792" t="s">
        <v>1005</v>
      </c>
      <c r="DD9" s="792" t="s">
        <v>241</v>
      </c>
      <c r="DE9" s="785"/>
      <c r="DF9" s="804"/>
      <c r="DG9" s="792"/>
      <c r="DH9" s="805"/>
      <c r="DI9" s="806"/>
    </row>
    <row r="10" spans="1:128" ht="30.75" customHeight="1">
      <c r="A10" s="792"/>
      <c r="B10" s="792"/>
      <c r="C10" s="792"/>
      <c r="D10" s="792"/>
      <c r="E10" s="792"/>
      <c r="F10" s="804"/>
      <c r="G10" s="804"/>
      <c r="H10" s="792"/>
      <c r="I10" s="804"/>
      <c r="J10" s="804"/>
      <c r="K10" s="807"/>
      <c r="L10" s="792"/>
      <c r="M10" s="792"/>
      <c r="N10" s="792"/>
      <c r="O10" s="804"/>
      <c r="P10" s="792"/>
      <c r="Q10" s="792"/>
      <c r="R10" s="792"/>
      <c r="S10" s="792"/>
      <c r="T10" s="792"/>
      <c r="U10" s="792"/>
      <c r="V10" s="792"/>
      <c r="W10" s="792"/>
      <c r="X10" s="792"/>
      <c r="Y10" s="792"/>
      <c r="Z10" s="792"/>
      <c r="AA10" s="804"/>
      <c r="AB10" s="792"/>
      <c r="AC10" s="792"/>
      <c r="AD10" s="792"/>
      <c r="AE10" s="792"/>
      <c r="AF10" s="792"/>
      <c r="AG10" s="792"/>
      <c r="AH10" s="792"/>
      <c r="AI10" s="792"/>
      <c r="AJ10" s="792"/>
      <c r="AK10" s="792"/>
      <c r="AL10" s="792"/>
      <c r="AM10" s="792"/>
      <c r="AN10" s="792"/>
      <c r="AO10" s="792"/>
      <c r="AP10" s="792"/>
      <c r="AQ10" s="792"/>
      <c r="AR10" s="792"/>
      <c r="AS10" s="792"/>
      <c r="AT10" s="792"/>
      <c r="AU10" s="792"/>
      <c r="AV10" s="792"/>
      <c r="AW10" s="792"/>
      <c r="AX10" s="792"/>
      <c r="AY10" s="792"/>
      <c r="AZ10" s="792"/>
      <c r="BA10" s="792"/>
      <c r="BB10" s="792"/>
      <c r="BC10" s="792"/>
      <c r="BD10" s="792"/>
      <c r="BE10" s="792"/>
      <c r="BF10" s="792"/>
      <c r="BG10" s="792"/>
      <c r="BH10" s="792"/>
      <c r="BI10" s="792"/>
      <c r="BJ10" s="792"/>
      <c r="BK10" s="792"/>
      <c r="BL10" s="792"/>
      <c r="BM10" s="792"/>
      <c r="BN10" s="792"/>
      <c r="BO10" s="792"/>
      <c r="BP10" s="792"/>
      <c r="BQ10" s="792"/>
      <c r="BR10" s="792"/>
      <c r="BS10" s="792"/>
      <c r="BT10" s="792"/>
      <c r="BU10" s="792"/>
      <c r="BV10" s="792"/>
      <c r="BW10" s="792"/>
      <c r="BX10" s="792"/>
      <c r="BY10" s="792"/>
      <c r="BZ10" s="792"/>
      <c r="CA10" s="792"/>
      <c r="CB10" s="792"/>
      <c r="CC10" s="792"/>
      <c r="CD10" s="792"/>
      <c r="CE10" s="792"/>
      <c r="CF10" s="792"/>
      <c r="CG10" s="792"/>
      <c r="CH10" s="306"/>
      <c r="CI10" s="796"/>
      <c r="CJ10" s="792"/>
      <c r="CK10" s="792"/>
      <c r="CL10" s="792"/>
      <c r="CM10" s="804"/>
      <c r="CN10" s="804"/>
      <c r="CO10" s="804"/>
      <c r="CP10" s="804"/>
      <c r="CQ10" s="792"/>
      <c r="CR10" s="792"/>
      <c r="CS10" s="792"/>
      <c r="CT10" s="792"/>
      <c r="CU10" s="792"/>
      <c r="CV10" s="792"/>
      <c r="CW10" s="792"/>
      <c r="CX10" s="792"/>
      <c r="CY10" s="792"/>
      <c r="CZ10" s="796"/>
      <c r="DA10" s="792"/>
      <c r="DB10" s="792"/>
      <c r="DC10" s="792"/>
      <c r="DD10" s="792"/>
      <c r="DE10" s="785"/>
      <c r="DF10" s="804"/>
      <c r="DG10" s="792"/>
      <c r="DH10" s="805"/>
      <c r="DI10" s="806"/>
    </row>
    <row r="11" spans="1:128" ht="45.75" customHeight="1">
      <c r="A11" s="792"/>
      <c r="B11" s="792"/>
      <c r="C11" s="792"/>
      <c r="D11" s="792"/>
      <c r="E11" s="792"/>
      <c r="F11" s="788"/>
      <c r="G11" s="788"/>
      <c r="H11" s="792"/>
      <c r="I11" s="788"/>
      <c r="J11" s="788"/>
      <c r="K11" s="802"/>
      <c r="L11" s="792"/>
      <c r="M11" s="792"/>
      <c r="N11" s="792"/>
      <c r="O11" s="788"/>
      <c r="P11" s="792"/>
      <c r="Q11" s="792"/>
      <c r="R11" s="792"/>
      <c r="S11" s="792"/>
      <c r="T11" s="792"/>
      <c r="U11" s="792"/>
      <c r="V11" s="792"/>
      <c r="W11" s="792"/>
      <c r="X11" s="792"/>
      <c r="Y11" s="792"/>
      <c r="Z11" s="792"/>
      <c r="AA11" s="788"/>
      <c r="AB11" s="792"/>
      <c r="AC11" s="792"/>
      <c r="AD11" s="792"/>
      <c r="AE11" s="792"/>
      <c r="AF11" s="792"/>
      <c r="AG11" s="792"/>
      <c r="AH11" s="792"/>
      <c r="AI11" s="792"/>
      <c r="AJ11" s="792"/>
      <c r="AK11" s="792"/>
      <c r="AL11" s="792"/>
      <c r="AM11" s="792"/>
      <c r="AN11" s="792"/>
      <c r="AO11" s="792"/>
      <c r="AP11" s="792"/>
      <c r="AQ11" s="792"/>
      <c r="AR11" s="792"/>
      <c r="AS11" s="792"/>
      <c r="AT11" s="792"/>
      <c r="AU11" s="792"/>
      <c r="AV11" s="792"/>
      <c r="AW11" s="792"/>
      <c r="AX11" s="792"/>
      <c r="AY11" s="792"/>
      <c r="AZ11" s="792"/>
      <c r="BA11" s="792"/>
      <c r="BB11" s="792"/>
      <c r="BC11" s="792"/>
      <c r="BD11" s="792"/>
      <c r="BE11" s="792"/>
      <c r="BF11" s="792"/>
      <c r="BG11" s="792"/>
      <c r="BH11" s="792"/>
      <c r="BI11" s="792"/>
      <c r="BJ11" s="792"/>
      <c r="BK11" s="792"/>
      <c r="BL11" s="792"/>
      <c r="BM11" s="792"/>
      <c r="BN11" s="792"/>
      <c r="BO11" s="792"/>
      <c r="BP11" s="792"/>
      <c r="BQ11" s="792"/>
      <c r="BR11" s="792"/>
      <c r="BS11" s="792"/>
      <c r="BT11" s="792"/>
      <c r="BU11" s="792"/>
      <c r="BV11" s="792"/>
      <c r="BW11" s="792"/>
      <c r="BX11" s="792"/>
      <c r="BY11" s="792"/>
      <c r="BZ11" s="792"/>
      <c r="CA11" s="792"/>
      <c r="CB11" s="792"/>
      <c r="CC11" s="792"/>
      <c r="CD11" s="792"/>
      <c r="CE11" s="792"/>
      <c r="CF11" s="792"/>
      <c r="CG11" s="792"/>
      <c r="CH11" s="307"/>
      <c r="CI11" s="796"/>
      <c r="CJ11" s="792"/>
      <c r="CK11" s="792"/>
      <c r="CL11" s="792"/>
      <c r="CM11" s="788"/>
      <c r="CN11" s="788"/>
      <c r="CO11" s="788"/>
      <c r="CP11" s="788"/>
      <c r="CQ11" s="792"/>
      <c r="CR11" s="792"/>
      <c r="CS11" s="792"/>
      <c r="CT11" s="792"/>
      <c r="CU11" s="792"/>
      <c r="CV11" s="792"/>
      <c r="CW11" s="792"/>
      <c r="CX11" s="792"/>
      <c r="CY11" s="792"/>
      <c r="CZ11" s="796"/>
      <c r="DA11" s="792"/>
      <c r="DB11" s="792"/>
      <c r="DC11" s="792"/>
      <c r="DD11" s="792"/>
      <c r="DE11" s="786"/>
      <c r="DF11" s="788"/>
      <c r="DG11" s="792"/>
      <c r="DH11" s="805"/>
      <c r="DI11" s="806"/>
    </row>
    <row r="12" spans="1:128" ht="21.75" customHeight="1">
      <c r="A12" s="216">
        <v>1</v>
      </c>
      <c r="B12" s="216">
        <v>2</v>
      </c>
      <c r="C12" s="216">
        <v>3</v>
      </c>
      <c r="D12" s="216"/>
      <c r="E12" s="216"/>
      <c r="F12" s="216">
        <v>4</v>
      </c>
      <c r="G12" s="216"/>
      <c r="H12" s="216">
        <v>5</v>
      </c>
      <c r="I12" s="216">
        <v>6</v>
      </c>
      <c r="J12" s="216">
        <v>7</v>
      </c>
      <c r="K12" s="216">
        <v>8</v>
      </c>
      <c r="L12" s="216">
        <v>8</v>
      </c>
      <c r="M12" s="216">
        <v>9</v>
      </c>
      <c r="N12" s="216">
        <v>10</v>
      </c>
      <c r="O12" s="216">
        <v>11</v>
      </c>
      <c r="P12" s="216">
        <v>12</v>
      </c>
      <c r="Q12" s="216">
        <v>13</v>
      </c>
      <c r="R12" s="216">
        <v>14</v>
      </c>
      <c r="S12" s="216">
        <v>15</v>
      </c>
      <c r="T12" s="216">
        <v>16</v>
      </c>
      <c r="U12" s="216">
        <v>17</v>
      </c>
      <c r="V12" s="216">
        <v>18</v>
      </c>
      <c r="W12" s="216">
        <v>19</v>
      </c>
      <c r="X12" s="216"/>
      <c r="Y12" s="216"/>
      <c r="Z12" s="216"/>
      <c r="AA12" s="216">
        <v>12</v>
      </c>
      <c r="AB12" s="216">
        <v>9</v>
      </c>
      <c r="AC12" s="216">
        <v>10</v>
      </c>
      <c r="AD12" s="216">
        <v>11</v>
      </c>
      <c r="AE12" s="216">
        <v>12</v>
      </c>
      <c r="AF12" s="216"/>
      <c r="AG12" s="216"/>
      <c r="AH12" s="216"/>
      <c r="AI12" s="216"/>
      <c r="AJ12" s="216"/>
      <c r="AK12" s="216"/>
      <c r="AL12" s="216"/>
      <c r="AM12" s="216"/>
      <c r="AN12" s="216"/>
      <c r="AO12" s="216"/>
      <c r="AP12" s="216"/>
      <c r="AQ12" s="216"/>
      <c r="AR12" s="216"/>
      <c r="AS12" s="216"/>
      <c r="AT12" s="216"/>
      <c r="AU12" s="216"/>
      <c r="AV12" s="216">
        <v>9</v>
      </c>
      <c r="AW12" s="216">
        <v>10</v>
      </c>
      <c r="AX12" s="216">
        <v>14</v>
      </c>
      <c r="AY12" s="216">
        <v>15</v>
      </c>
      <c r="AZ12" s="216"/>
      <c r="BA12" s="216"/>
      <c r="BB12" s="216"/>
      <c r="BC12" s="216"/>
      <c r="BD12" s="216"/>
      <c r="BE12" s="216"/>
      <c r="BF12" s="216"/>
      <c r="BG12" s="216"/>
      <c r="BH12" s="216"/>
      <c r="BI12" s="216"/>
      <c r="BJ12" s="216"/>
      <c r="BK12" s="216"/>
      <c r="BL12" s="216"/>
      <c r="BM12" s="216"/>
      <c r="BN12" s="216"/>
      <c r="BO12" s="216"/>
      <c r="BP12" s="216"/>
      <c r="BQ12" s="216"/>
      <c r="BR12" s="216"/>
      <c r="BS12" s="216"/>
      <c r="BT12" s="216"/>
      <c r="BU12" s="216"/>
      <c r="BV12" s="216"/>
      <c r="BW12" s="216"/>
      <c r="BX12" s="216"/>
      <c r="BY12" s="216"/>
      <c r="BZ12" s="216"/>
      <c r="CA12" s="216"/>
      <c r="CB12" s="216"/>
      <c r="CC12" s="216"/>
      <c r="CD12" s="216">
        <v>11</v>
      </c>
      <c r="CE12" s="216">
        <v>12</v>
      </c>
      <c r="CF12" s="216">
        <v>18</v>
      </c>
      <c r="CG12" s="216">
        <v>19</v>
      </c>
      <c r="CH12" s="216"/>
      <c r="CI12" s="216">
        <v>20</v>
      </c>
      <c r="CJ12" s="216">
        <v>21</v>
      </c>
      <c r="CK12" s="216">
        <v>22</v>
      </c>
      <c r="CL12" s="216">
        <v>23</v>
      </c>
      <c r="CM12" s="216"/>
      <c r="CN12" s="216"/>
      <c r="CO12" s="216"/>
      <c r="CP12" s="216"/>
      <c r="CQ12" s="216">
        <v>13</v>
      </c>
      <c r="CR12" s="216">
        <v>14</v>
      </c>
      <c r="CS12" s="216">
        <v>22</v>
      </c>
      <c r="CT12" s="216">
        <v>15</v>
      </c>
      <c r="CU12" s="216">
        <v>23</v>
      </c>
      <c r="CV12" s="216"/>
      <c r="CW12" s="216"/>
      <c r="CX12" s="216"/>
      <c r="CY12" s="216"/>
      <c r="CZ12" s="216"/>
      <c r="DA12" s="216"/>
      <c r="DB12" s="216"/>
      <c r="DC12" s="216"/>
      <c r="DD12" s="216"/>
      <c r="DE12" s="216">
        <v>16</v>
      </c>
      <c r="DF12" s="216">
        <v>17</v>
      </c>
      <c r="DG12" s="216">
        <v>28</v>
      </c>
    </row>
    <row r="13" spans="1:128" s="20" customFormat="1" ht="31.9" customHeight="1">
      <c r="A13" s="114"/>
      <c r="B13" s="114" t="s">
        <v>32</v>
      </c>
      <c r="C13" s="114"/>
      <c r="D13" s="114"/>
      <c r="E13" s="114"/>
      <c r="F13" s="213">
        <f>F14+F140+F208</f>
        <v>3</v>
      </c>
      <c r="G13" s="213"/>
      <c r="H13" s="213">
        <f>H14+H140+H208</f>
        <v>0</v>
      </c>
      <c r="I13" s="114"/>
      <c r="J13" s="99">
        <f t="shared" ref="J13:BU13" si="0">J14+J140+J208</f>
        <v>257401</v>
      </c>
      <c r="K13" s="99">
        <f t="shared" si="0"/>
        <v>175756</v>
      </c>
      <c r="L13" s="99">
        <f t="shared" si="0"/>
        <v>147464</v>
      </c>
      <c r="M13" s="99">
        <f t="shared" si="0"/>
        <v>98849</v>
      </c>
      <c r="N13" s="99">
        <f t="shared" si="0"/>
        <v>0</v>
      </c>
      <c r="O13" s="99" t="e">
        <f t="shared" si="0"/>
        <v>#REF!</v>
      </c>
      <c r="P13" s="99">
        <f t="shared" si="0"/>
        <v>109936</v>
      </c>
      <c r="Q13" s="99">
        <f t="shared" si="0"/>
        <v>109936</v>
      </c>
      <c r="R13" s="99">
        <f t="shared" si="0"/>
        <v>0</v>
      </c>
      <c r="S13" s="99" t="e">
        <f t="shared" si="0"/>
        <v>#REF!</v>
      </c>
      <c r="T13" s="99">
        <f t="shared" si="0"/>
        <v>20040</v>
      </c>
      <c r="U13" s="99">
        <f t="shared" si="0"/>
        <v>20040</v>
      </c>
      <c r="V13" s="99">
        <f t="shared" si="0"/>
        <v>0</v>
      </c>
      <c r="W13" s="99">
        <f t="shared" si="0"/>
        <v>20040</v>
      </c>
      <c r="X13" s="99">
        <f t="shared" si="0"/>
        <v>147159</v>
      </c>
      <c r="Y13" s="99">
        <f t="shared" si="0"/>
        <v>98544</v>
      </c>
      <c r="Z13" s="99">
        <f t="shared" si="0"/>
        <v>0</v>
      </c>
      <c r="AA13" s="99">
        <f t="shared" si="0"/>
        <v>156145</v>
      </c>
      <c r="AB13" s="99">
        <f t="shared" si="0"/>
        <v>83780.2</v>
      </c>
      <c r="AC13" s="99">
        <f t="shared" si="0"/>
        <v>83780.2</v>
      </c>
      <c r="AD13" s="99">
        <f t="shared" si="0"/>
        <v>0</v>
      </c>
      <c r="AE13" s="99">
        <f t="shared" si="0"/>
        <v>8986</v>
      </c>
      <c r="AF13" s="99">
        <f t="shared" si="0"/>
        <v>36640</v>
      </c>
      <c r="AG13" s="99">
        <f t="shared" si="0"/>
        <v>36640</v>
      </c>
      <c r="AH13" s="99">
        <f t="shared" si="0"/>
        <v>0</v>
      </c>
      <c r="AI13" s="99">
        <f t="shared" si="0"/>
        <v>8986</v>
      </c>
      <c r="AJ13" s="99">
        <f t="shared" si="0"/>
        <v>17000</v>
      </c>
      <c r="AK13" s="99">
        <f t="shared" si="0"/>
        <v>17000</v>
      </c>
      <c r="AL13" s="99">
        <f t="shared" si="0"/>
        <v>0</v>
      </c>
      <c r="AM13" s="99">
        <f t="shared" si="0"/>
        <v>0</v>
      </c>
      <c r="AN13" s="99">
        <f t="shared" si="0"/>
        <v>0</v>
      </c>
      <c r="AO13" s="99">
        <f t="shared" si="0"/>
        <v>26462</v>
      </c>
      <c r="AP13" s="99">
        <f t="shared" si="0"/>
        <v>0</v>
      </c>
      <c r="AQ13" s="99">
        <f t="shared" si="0"/>
        <v>0</v>
      </c>
      <c r="AR13" s="99">
        <f t="shared" si="0"/>
        <v>110242.2</v>
      </c>
      <c r="AS13" s="99">
        <f t="shared" si="0"/>
        <v>110242.2</v>
      </c>
      <c r="AT13" s="99">
        <f t="shared" si="0"/>
        <v>0</v>
      </c>
      <c r="AU13" s="99">
        <f t="shared" si="0"/>
        <v>8986</v>
      </c>
      <c r="AV13" s="99">
        <f t="shared" si="0"/>
        <v>120622.2</v>
      </c>
      <c r="AW13" s="99">
        <f t="shared" si="0"/>
        <v>120622.2</v>
      </c>
      <c r="AX13" s="99">
        <f t="shared" si="0"/>
        <v>0</v>
      </c>
      <c r="AY13" s="99">
        <f t="shared" si="0"/>
        <v>8986</v>
      </c>
      <c r="AZ13" s="99">
        <f t="shared" si="0"/>
        <v>43789</v>
      </c>
      <c r="BA13" s="99">
        <f t="shared" si="0"/>
        <v>43789</v>
      </c>
      <c r="BB13" s="99">
        <f t="shared" si="0"/>
        <v>0</v>
      </c>
      <c r="BC13" s="99">
        <f t="shared" si="0"/>
        <v>8986</v>
      </c>
      <c r="BD13" s="99">
        <f t="shared" si="0"/>
        <v>19311</v>
      </c>
      <c r="BE13" s="99">
        <f t="shared" si="0"/>
        <v>19311</v>
      </c>
      <c r="BF13" s="99">
        <f t="shared" si="0"/>
        <v>0</v>
      </c>
      <c r="BG13" s="99">
        <f t="shared" si="0"/>
        <v>0</v>
      </c>
      <c r="BH13" s="99">
        <f t="shared" si="0"/>
        <v>63100</v>
      </c>
      <c r="BI13" s="99">
        <f t="shared" si="0"/>
        <v>63100</v>
      </c>
      <c r="BJ13" s="99">
        <f t="shared" si="0"/>
        <v>0</v>
      </c>
      <c r="BK13" s="99">
        <f t="shared" si="0"/>
        <v>8986</v>
      </c>
      <c r="BL13" s="99">
        <f t="shared" si="0"/>
        <v>41969.2</v>
      </c>
      <c r="BM13" s="99">
        <f t="shared" si="0"/>
        <v>39469.199999999997</v>
      </c>
      <c r="BN13" s="99">
        <f t="shared" si="0"/>
        <v>39469.199999999997</v>
      </c>
      <c r="BO13" s="99">
        <f t="shared" si="0"/>
        <v>0</v>
      </c>
      <c r="BP13" s="99">
        <f t="shared" si="0"/>
        <v>0</v>
      </c>
      <c r="BQ13" s="99">
        <f t="shared" si="0"/>
        <v>0</v>
      </c>
      <c r="BR13" s="99">
        <f t="shared" si="0"/>
        <v>0</v>
      </c>
      <c r="BS13" s="99">
        <f t="shared" si="0"/>
        <v>0</v>
      </c>
      <c r="BT13" s="99">
        <f t="shared" si="0"/>
        <v>27173.199999999997</v>
      </c>
      <c r="BU13" s="99">
        <f t="shared" si="0"/>
        <v>27173.199999999997</v>
      </c>
      <c r="BV13" s="99">
        <f t="shared" ref="BV13:CG13" si="1">BV14+BV140+BV208</f>
        <v>0</v>
      </c>
      <c r="BW13" s="99">
        <f t="shared" si="1"/>
        <v>0</v>
      </c>
      <c r="BX13" s="99">
        <f t="shared" si="1"/>
        <v>0</v>
      </c>
      <c r="BY13" s="99"/>
      <c r="BZ13" s="99">
        <f t="shared" si="1"/>
        <v>0</v>
      </c>
      <c r="CA13" s="99">
        <f t="shared" si="1"/>
        <v>0</v>
      </c>
      <c r="CB13" s="99">
        <f t="shared" si="1"/>
        <v>0</v>
      </c>
      <c r="CC13" s="99">
        <f t="shared" si="1"/>
        <v>27173.199999999997</v>
      </c>
      <c r="CD13" s="99">
        <f t="shared" si="1"/>
        <v>90273.2</v>
      </c>
      <c r="CE13" s="99">
        <f t="shared" si="1"/>
        <v>90273.2</v>
      </c>
      <c r="CF13" s="99">
        <f t="shared" si="1"/>
        <v>0</v>
      </c>
      <c r="CG13" s="99">
        <f t="shared" si="1"/>
        <v>8986</v>
      </c>
      <c r="CH13" s="99">
        <f>AW13-CD13</f>
        <v>30349</v>
      </c>
      <c r="CI13" s="99">
        <v>2472785.2539999997</v>
      </c>
      <c r="CJ13" s="99">
        <v>1293785.254</v>
      </c>
      <c r="CK13" s="99">
        <v>0</v>
      </c>
      <c r="CL13" s="99">
        <v>0</v>
      </c>
      <c r="CM13" s="99">
        <f t="shared" ref="CM13:CU13" si="2">CM14+CM140+CM208</f>
        <v>8726</v>
      </c>
      <c r="CN13" s="99">
        <f t="shared" si="2"/>
        <v>30349</v>
      </c>
      <c r="CO13" s="99">
        <f t="shared" si="2"/>
        <v>30349</v>
      </c>
      <c r="CP13" s="99">
        <f t="shared" si="2"/>
        <v>237737.2</v>
      </c>
      <c r="CQ13" s="99">
        <f t="shared" si="2"/>
        <v>19969</v>
      </c>
      <c r="CR13" s="99">
        <f t="shared" si="2"/>
        <v>19969</v>
      </c>
      <c r="CS13" s="99">
        <f t="shared" si="2"/>
        <v>0</v>
      </c>
      <c r="CT13" s="99">
        <f t="shared" ref="CT13" si="3">CT14+CT140+CT208</f>
        <v>19969</v>
      </c>
      <c r="CU13" s="99">
        <f t="shared" si="2"/>
        <v>0</v>
      </c>
      <c r="CV13" s="99">
        <f t="shared" ref="CV13:DD13" si="4">CV14+CV140+CV208</f>
        <v>0</v>
      </c>
      <c r="CW13" s="99">
        <f t="shared" si="4"/>
        <v>0</v>
      </c>
      <c r="CX13" s="99">
        <f t="shared" si="4"/>
        <v>0</v>
      </c>
      <c r="CY13" s="99">
        <f t="shared" si="4"/>
        <v>39694</v>
      </c>
      <c r="CZ13" s="99">
        <f t="shared" si="4"/>
        <v>59663</v>
      </c>
      <c r="DA13" s="99">
        <f t="shared" si="4"/>
        <v>59663</v>
      </c>
      <c r="DB13" s="99">
        <f t="shared" si="4"/>
        <v>0</v>
      </c>
      <c r="DC13" s="99">
        <f t="shared" si="4"/>
        <v>0</v>
      </c>
      <c r="DD13" s="99">
        <f t="shared" si="4"/>
        <v>0</v>
      </c>
      <c r="DE13" s="99"/>
      <c r="DF13" s="283"/>
      <c r="DG13" s="283">
        <f>550000-U140</f>
        <v>545000</v>
      </c>
      <c r="DH13" s="6"/>
      <c r="DI13" s="7">
        <v>-0.24892700091004372</v>
      </c>
      <c r="DJ13" s="7">
        <f>J13-X13-AC13</f>
        <v>26461.800000000003</v>
      </c>
      <c r="DK13" s="7">
        <v>2.8073000023141503E-2</v>
      </c>
      <c r="DL13" s="7">
        <f>AC14-3874700</f>
        <v>-3812145.8</v>
      </c>
      <c r="DM13" s="7">
        <v>0.2369999997317791</v>
      </c>
      <c r="DS13" s="20">
        <v>1293785</v>
      </c>
      <c r="DT13" s="98">
        <f>BN13/BL13*100</f>
        <v>94.043250764846604</v>
      </c>
      <c r="DU13" s="7">
        <f>AE13-AU13</f>
        <v>0</v>
      </c>
      <c r="DW13" s="7">
        <f>BL13-BN13</f>
        <v>2500</v>
      </c>
      <c r="DX13" s="7">
        <f>DS13-CR13</f>
        <v>1273816</v>
      </c>
    </row>
    <row r="14" spans="1:128" s="20" customFormat="1" ht="44.1" customHeight="1">
      <c r="A14" s="114" t="s">
        <v>33</v>
      </c>
      <c r="B14" s="214" t="s">
        <v>322</v>
      </c>
      <c r="C14" s="114"/>
      <c r="D14" s="114"/>
      <c r="E14" s="114"/>
      <c r="F14" s="213">
        <f>F15+F20+F28+F31+F38+F47+F64+F68+F75+F86+F91+F93+F105+F120+F121+F122+F126+F127+F128++F78+F81</f>
        <v>2</v>
      </c>
      <c r="G14" s="213"/>
      <c r="H14" s="213">
        <f>H15+H20+H28+H31+H38+H47+H64+H68+H75+H86+H91+H93+H105+H120+H121+H122+H126+H127+H128++H78+H81</f>
        <v>0</v>
      </c>
      <c r="I14" s="114"/>
      <c r="J14" s="99">
        <f>J15+J20+J28+J31+J38+J47+J64+J68+J75+J86+J91+J93+J105+J120+J121+J122+J126+J127+J128++J78+J81</f>
        <v>230875</v>
      </c>
      <c r="K14" s="99">
        <f t="shared" ref="K14:BV14" si="5">K15+K20+K28+K31+K38+K47+K64+K68+K75+K86+K91+K93+K105+K120+K121+K122+K126+K127+K128++K78+K81</f>
        <v>149230</v>
      </c>
      <c r="L14" s="99">
        <f t="shared" si="5"/>
        <v>142164</v>
      </c>
      <c r="M14" s="99">
        <f t="shared" si="5"/>
        <v>93549</v>
      </c>
      <c r="N14" s="99">
        <f t="shared" si="5"/>
        <v>0</v>
      </c>
      <c r="O14" s="99" t="e">
        <f t="shared" si="5"/>
        <v>#REF!</v>
      </c>
      <c r="P14" s="99">
        <f t="shared" si="5"/>
        <v>88710</v>
      </c>
      <c r="Q14" s="99">
        <f t="shared" si="5"/>
        <v>88710</v>
      </c>
      <c r="R14" s="99">
        <f t="shared" si="5"/>
        <v>0</v>
      </c>
      <c r="S14" s="99" t="e">
        <f t="shared" si="5"/>
        <v>#REF!</v>
      </c>
      <c r="T14" s="99">
        <f t="shared" si="5"/>
        <v>15040</v>
      </c>
      <c r="U14" s="99">
        <f t="shared" si="5"/>
        <v>15040</v>
      </c>
      <c r="V14" s="99">
        <f t="shared" si="5"/>
        <v>0</v>
      </c>
      <c r="W14" s="99">
        <f t="shared" si="5"/>
        <v>15040</v>
      </c>
      <c r="X14" s="99">
        <f t="shared" si="5"/>
        <v>141859</v>
      </c>
      <c r="Y14" s="99">
        <f t="shared" si="5"/>
        <v>93244</v>
      </c>
      <c r="Z14" s="99">
        <f t="shared" si="5"/>
        <v>0</v>
      </c>
      <c r="AA14" s="99">
        <f t="shared" si="5"/>
        <v>150845</v>
      </c>
      <c r="AB14" s="99">
        <f t="shared" si="5"/>
        <v>62554.2</v>
      </c>
      <c r="AC14" s="99">
        <f t="shared" si="5"/>
        <v>62554.2</v>
      </c>
      <c r="AD14" s="99">
        <f t="shared" si="5"/>
        <v>0</v>
      </c>
      <c r="AE14" s="99">
        <f t="shared" si="5"/>
        <v>8986</v>
      </c>
      <c r="AF14" s="99">
        <f t="shared" si="5"/>
        <v>31640</v>
      </c>
      <c r="AG14" s="99">
        <f t="shared" si="5"/>
        <v>31640</v>
      </c>
      <c r="AH14" s="99">
        <f t="shared" si="5"/>
        <v>0</v>
      </c>
      <c r="AI14" s="99">
        <f t="shared" si="5"/>
        <v>8986</v>
      </c>
      <c r="AJ14" s="99">
        <f t="shared" si="5"/>
        <v>10000</v>
      </c>
      <c r="AK14" s="99">
        <f t="shared" si="5"/>
        <v>10000</v>
      </c>
      <c r="AL14" s="99">
        <f t="shared" si="5"/>
        <v>0</v>
      </c>
      <c r="AM14" s="99">
        <f t="shared" si="5"/>
        <v>0</v>
      </c>
      <c r="AN14" s="99">
        <f t="shared" si="5"/>
        <v>0</v>
      </c>
      <c r="AO14" s="99">
        <f t="shared" si="5"/>
        <v>26462</v>
      </c>
      <c r="AP14" s="99">
        <f t="shared" si="5"/>
        <v>0</v>
      </c>
      <c r="AQ14" s="99">
        <f t="shared" si="5"/>
        <v>0</v>
      </c>
      <c r="AR14" s="99">
        <f t="shared" si="5"/>
        <v>89016.2</v>
      </c>
      <c r="AS14" s="99">
        <f t="shared" si="5"/>
        <v>89016.2</v>
      </c>
      <c r="AT14" s="99">
        <f t="shared" si="5"/>
        <v>0</v>
      </c>
      <c r="AU14" s="99">
        <f t="shared" si="5"/>
        <v>8986</v>
      </c>
      <c r="AV14" s="99">
        <f t="shared" si="5"/>
        <v>99396.2</v>
      </c>
      <c r="AW14" s="99">
        <f t="shared" si="5"/>
        <v>99396.2</v>
      </c>
      <c r="AX14" s="99">
        <f t="shared" si="5"/>
        <v>0</v>
      </c>
      <c r="AY14" s="99">
        <f t="shared" si="5"/>
        <v>8986</v>
      </c>
      <c r="AZ14" s="99">
        <f t="shared" si="5"/>
        <v>38940</v>
      </c>
      <c r="BA14" s="99">
        <f t="shared" si="5"/>
        <v>38940</v>
      </c>
      <c r="BB14" s="99">
        <f t="shared" si="5"/>
        <v>0</v>
      </c>
      <c r="BC14" s="99">
        <f t="shared" si="5"/>
        <v>8986</v>
      </c>
      <c r="BD14" s="99">
        <f t="shared" si="5"/>
        <v>19311</v>
      </c>
      <c r="BE14" s="99">
        <f t="shared" si="5"/>
        <v>19311</v>
      </c>
      <c r="BF14" s="99">
        <f t="shared" si="5"/>
        <v>0</v>
      </c>
      <c r="BG14" s="99">
        <f t="shared" si="5"/>
        <v>0</v>
      </c>
      <c r="BH14" s="99">
        <f t="shared" si="5"/>
        <v>58251</v>
      </c>
      <c r="BI14" s="99">
        <f t="shared" si="5"/>
        <v>58251</v>
      </c>
      <c r="BJ14" s="99">
        <f t="shared" si="5"/>
        <v>0</v>
      </c>
      <c r="BK14" s="99">
        <f t="shared" si="5"/>
        <v>8986</v>
      </c>
      <c r="BL14" s="99">
        <f t="shared" si="5"/>
        <v>34969.199999999997</v>
      </c>
      <c r="BM14" s="99">
        <f t="shared" si="5"/>
        <v>32469.199999999997</v>
      </c>
      <c r="BN14" s="99">
        <f t="shared" si="5"/>
        <v>32469.199999999997</v>
      </c>
      <c r="BO14" s="99">
        <f t="shared" si="5"/>
        <v>0</v>
      </c>
      <c r="BP14" s="99">
        <f t="shared" si="5"/>
        <v>0</v>
      </c>
      <c r="BQ14" s="99">
        <f t="shared" si="5"/>
        <v>0</v>
      </c>
      <c r="BR14" s="99">
        <f t="shared" si="5"/>
        <v>0</v>
      </c>
      <c r="BS14" s="99">
        <f t="shared" si="5"/>
        <v>0</v>
      </c>
      <c r="BT14" s="99">
        <f t="shared" si="5"/>
        <v>27173.199999999997</v>
      </c>
      <c r="BU14" s="99">
        <f t="shared" si="5"/>
        <v>27173.199999999997</v>
      </c>
      <c r="BV14" s="99">
        <f t="shared" si="5"/>
        <v>0</v>
      </c>
      <c r="BW14" s="99">
        <f t="shared" ref="BW14:CU14" si="6">BW15+BW20+BW28+BW31+BW38+BW47+BW64+BW68+BW75+BW86+BW91+BW93+BW105+BW120+BW121+BW122+BW126+BW127+BW128++BW78+BW81</f>
        <v>0</v>
      </c>
      <c r="BX14" s="99">
        <f t="shared" si="6"/>
        <v>0</v>
      </c>
      <c r="BY14" s="99"/>
      <c r="BZ14" s="99">
        <f t="shared" si="6"/>
        <v>0</v>
      </c>
      <c r="CA14" s="99">
        <f t="shared" si="6"/>
        <v>0</v>
      </c>
      <c r="CB14" s="99">
        <f t="shared" si="6"/>
        <v>0</v>
      </c>
      <c r="CC14" s="99">
        <f t="shared" si="6"/>
        <v>27173.199999999997</v>
      </c>
      <c r="CD14" s="99">
        <f t="shared" si="6"/>
        <v>85424.2</v>
      </c>
      <c r="CE14" s="99">
        <f t="shared" si="6"/>
        <v>85424.2</v>
      </c>
      <c r="CF14" s="99">
        <f t="shared" si="6"/>
        <v>0</v>
      </c>
      <c r="CG14" s="99">
        <f t="shared" si="6"/>
        <v>8986</v>
      </c>
      <c r="CH14" s="99">
        <f t="shared" si="6"/>
        <v>8986</v>
      </c>
      <c r="CI14" s="99">
        <f t="shared" si="6"/>
        <v>896506.23600000003</v>
      </c>
      <c r="CJ14" s="99">
        <f t="shared" si="6"/>
        <v>507341.23600000003</v>
      </c>
      <c r="CK14" s="99">
        <f t="shared" si="6"/>
        <v>125835</v>
      </c>
      <c r="CL14" s="99">
        <f t="shared" si="6"/>
        <v>0</v>
      </c>
      <c r="CM14" s="99">
        <f t="shared" si="6"/>
        <v>0</v>
      </c>
      <c r="CN14" s="99">
        <f t="shared" si="6"/>
        <v>13972</v>
      </c>
      <c r="CO14" s="99">
        <f t="shared" si="6"/>
        <v>13972</v>
      </c>
      <c r="CP14" s="99">
        <f t="shared" ref="CP14" si="7">CP15+CP20+CP28+CP31+CP38+CP47+CP64+CP68+CP75+CP86+CP91+CP93+CP105+CP120+CP121+CP122+CP126+CP127+CP128++CP78+CP81</f>
        <v>227588.2</v>
      </c>
      <c r="CQ14" s="99">
        <f t="shared" si="6"/>
        <v>3592</v>
      </c>
      <c r="CR14" s="99">
        <f t="shared" si="6"/>
        <v>3592</v>
      </c>
      <c r="CS14" s="99">
        <f t="shared" si="6"/>
        <v>0</v>
      </c>
      <c r="CT14" s="99">
        <f t="shared" ref="CT14" si="8">CT15+CT20+CT28+CT31+CT38+CT47+CT64+CT68+CT75+CT86+CT91+CT93+CT105+CT120+CT121+CT122+CT126+CT127+CT128++CT78+CT81</f>
        <v>3592</v>
      </c>
      <c r="CU14" s="99">
        <f t="shared" si="6"/>
        <v>0</v>
      </c>
      <c r="CV14" s="99">
        <f t="shared" ref="CV14:DD14" si="9">CV15+CV20+CV28+CV31+CV38+CV47+CV64+CV68+CV75+CV86+CV91+CV93+CV105+CV120+CV121+CV122+CV126+CV127+CV128++CV78+CV81</f>
        <v>0</v>
      </c>
      <c r="CW14" s="99">
        <f t="shared" si="9"/>
        <v>0</v>
      </c>
      <c r="CX14" s="99">
        <f t="shared" si="9"/>
        <v>0</v>
      </c>
      <c r="CY14" s="99">
        <f t="shared" si="9"/>
        <v>39694</v>
      </c>
      <c r="CZ14" s="99">
        <f t="shared" si="9"/>
        <v>43286</v>
      </c>
      <c r="DA14" s="99">
        <f t="shared" si="9"/>
        <v>43286</v>
      </c>
      <c r="DB14" s="99">
        <f t="shared" si="9"/>
        <v>0</v>
      </c>
      <c r="DC14" s="99">
        <f t="shared" si="9"/>
        <v>0</v>
      </c>
      <c r="DD14" s="99">
        <f t="shared" si="9"/>
        <v>0</v>
      </c>
      <c r="DE14" s="99"/>
      <c r="DF14" s="252"/>
      <c r="DG14" s="114"/>
      <c r="DH14" s="20" t="s">
        <v>34</v>
      </c>
      <c r="DI14" s="7">
        <v>-0.44892700016498566</v>
      </c>
      <c r="DJ14" s="7">
        <f>J14-X14-AC14</f>
        <v>26461.800000000003</v>
      </c>
      <c r="DK14" s="7">
        <v>-0.27192700002342463</v>
      </c>
      <c r="DL14" s="7">
        <f>AE14-AI14-AM14</f>
        <v>0</v>
      </c>
      <c r="DM14" s="7">
        <v>0.2369999997317791</v>
      </c>
      <c r="DT14" s="7">
        <f>BR14-BS14</f>
        <v>0</v>
      </c>
      <c r="DU14" s="7">
        <f>BR14-BS14</f>
        <v>0</v>
      </c>
      <c r="DW14" s="7">
        <f>737038-BU14</f>
        <v>709864.8</v>
      </c>
    </row>
    <row r="15" spans="1:128" s="20" customFormat="1" ht="30.75" hidden="1" customHeight="1">
      <c r="A15" s="114" t="s">
        <v>35</v>
      </c>
      <c r="B15" s="214" t="s">
        <v>36</v>
      </c>
      <c r="C15" s="114"/>
      <c r="D15" s="114"/>
      <c r="E15" s="114"/>
      <c r="F15" s="213">
        <f>F16</f>
        <v>0</v>
      </c>
      <c r="G15" s="213"/>
      <c r="H15" s="213">
        <f>H16</f>
        <v>0</v>
      </c>
      <c r="I15" s="114"/>
      <c r="J15" s="99">
        <f>J16</f>
        <v>0</v>
      </c>
      <c r="K15" s="99">
        <f t="shared" ref="K15:BV15" si="10">K16</f>
        <v>0</v>
      </c>
      <c r="L15" s="99">
        <f t="shared" si="10"/>
        <v>0</v>
      </c>
      <c r="M15" s="99">
        <f t="shared" si="10"/>
        <v>0</v>
      </c>
      <c r="N15" s="99">
        <f t="shared" si="10"/>
        <v>0</v>
      </c>
      <c r="O15" s="99">
        <f t="shared" si="10"/>
        <v>0</v>
      </c>
      <c r="P15" s="99">
        <f t="shared" si="10"/>
        <v>0</v>
      </c>
      <c r="Q15" s="99">
        <f t="shared" si="10"/>
        <v>0</v>
      </c>
      <c r="R15" s="99">
        <f t="shared" si="10"/>
        <v>0</v>
      </c>
      <c r="S15" s="99">
        <f t="shared" si="10"/>
        <v>0</v>
      </c>
      <c r="T15" s="99">
        <f t="shared" si="10"/>
        <v>0</v>
      </c>
      <c r="U15" s="99">
        <f t="shared" si="10"/>
        <v>0</v>
      </c>
      <c r="V15" s="99">
        <f t="shared" si="10"/>
        <v>0</v>
      </c>
      <c r="W15" s="99">
        <f t="shared" si="10"/>
        <v>0</v>
      </c>
      <c r="X15" s="99">
        <f t="shared" si="10"/>
        <v>0</v>
      </c>
      <c r="Y15" s="99">
        <f t="shared" si="10"/>
        <v>0</v>
      </c>
      <c r="Z15" s="99">
        <f t="shared" si="10"/>
        <v>0</v>
      </c>
      <c r="AA15" s="99">
        <f t="shared" si="10"/>
        <v>0</v>
      </c>
      <c r="AB15" s="99">
        <f t="shared" si="10"/>
        <v>0</v>
      </c>
      <c r="AC15" s="99">
        <f t="shared" si="10"/>
        <v>0</v>
      </c>
      <c r="AD15" s="99">
        <f t="shared" si="10"/>
        <v>0</v>
      </c>
      <c r="AE15" s="99">
        <f t="shared" si="10"/>
        <v>0</v>
      </c>
      <c r="AF15" s="99">
        <f t="shared" si="10"/>
        <v>0</v>
      </c>
      <c r="AG15" s="99">
        <f t="shared" si="10"/>
        <v>0</v>
      </c>
      <c r="AH15" s="99">
        <f t="shared" si="10"/>
        <v>0</v>
      </c>
      <c r="AI15" s="99">
        <f t="shared" si="10"/>
        <v>0</v>
      </c>
      <c r="AJ15" s="99">
        <f t="shared" si="10"/>
        <v>0</v>
      </c>
      <c r="AK15" s="99">
        <f t="shared" si="10"/>
        <v>0</v>
      </c>
      <c r="AL15" s="99">
        <f t="shared" si="10"/>
        <v>0</v>
      </c>
      <c r="AM15" s="99">
        <f t="shared" si="10"/>
        <v>0</v>
      </c>
      <c r="AN15" s="99">
        <f t="shared" si="10"/>
        <v>0</v>
      </c>
      <c r="AO15" s="99">
        <f t="shared" si="10"/>
        <v>0</v>
      </c>
      <c r="AP15" s="99">
        <f t="shared" si="10"/>
        <v>0</v>
      </c>
      <c r="AQ15" s="99">
        <f t="shared" si="10"/>
        <v>0</v>
      </c>
      <c r="AR15" s="99">
        <f t="shared" si="10"/>
        <v>0</v>
      </c>
      <c r="AS15" s="99">
        <f t="shared" si="10"/>
        <v>0</v>
      </c>
      <c r="AT15" s="99">
        <f t="shared" si="10"/>
        <v>0</v>
      </c>
      <c r="AU15" s="99">
        <f t="shared" si="10"/>
        <v>0</v>
      </c>
      <c r="AV15" s="99">
        <f t="shared" si="10"/>
        <v>0</v>
      </c>
      <c r="AW15" s="99">
        <f t="shared" si="10"/>
        <v>0</v>
      </c>
      <c r="AX15" s="99">
        <f t="shared" si="10"/>
        <v>0</v>
      </c>
      <c r="AY15" s="99">
        <f t="shared" si="10"/>
        <v>0</v>
      </c>
      <c r="AZ15" s="99">
        <f t="shared" si="10"/>
        <v>0</v>
      </c>
      <c r="BA15" s="99">
        <f t="shared" si="10"/>
        <v>0</v>
      </c>
      <c r="BB15" s="99">
        <f t="shared" si="10"/>
        <v>0</v>
      </c>
      <c r="BC15" s="99">
        <f t="shared" si="10"/>
        <v>0</v>
      </c>
      <c r="BD15" s="99">
        <f t="shared" si="10"/>
        <v>0</v>
      </c>
      <c r="BE15" s="99">
        <f t="shared" si="10"/>
        <v>0</v>
      </c>
      <c r="BF15" s="99">
        <f t="shared" si="10"/>
        <v>0</v>
      </c>
      <c r="BG15" s="99">
        <f t="shared" si="10"/>
        <v>0</v>
      </c>
      <c r="BH15" s="99">
        <f t="shared" si="10"/>
        <v>0</v>
      </c>
      <c r="BI15" s="99">
        <f t="shared" si="10"/>
        <v>0</v>
      </c>
      <c r="BJ15" s="99">
        <f t="shared" si="10"/>
        <v>0</v>
      </c>
      <c r="BK15" s="99">
        <f t="shared" si="10"/>
        <v>0</v>
      </c>
      <c r="BL15" s="99">
        <f t="shared" si="10"/>
        <v>0</v>
      </c>
      <c r="BM15" s="99">
        <f t="shared" si="10"/>
        <v>0</v>
      </c>
      <c r="BN15" s="99">
        <f t="shared" si="10"/>
        <v>0</v>
      </c>
      <c r="BO15" s="99">
        <f t="shared" si="10"/>
        <v>0</v>
      </c>
      <c r="BP15" s="99">
        <f t="shared" si="10"/>
        <v>0</v>
      </c>
      <c r="BQ15" s="99">
        <f t="shared" si="10"/>
        <v>0</v>
      </c>
      <c r="BR15" s="99">
        <f t="shared" si="10"/>
        <v>0</v>
      </c>
      <c r="BS15" s="99">
        <f t="shared" si="10"/>
        <v>0</v>
      </c>
      <c r="BT15" s="99">
        <f t="shared" si="10"/>
        <v>0</v>
      </c>
      <c r="BU15" s="99">
        <f t="shared" si="10"/>
        <v>0</v>
      </c>
      <c r="BV15" s="99">
        <f t="shared" si="10"/>
        <v>0</v>
      </c>
      <c r="BW15" s="99">
        <f t="shared" ref="BW15:DD15" si="11">BW16</f>
        <v>0</v>
      </c>
      <c r="BX15" s="99">
        <f t="shared" si="11"/>
        <v>0</v>
      </c>
      <c r="BY15" s="99"/>
      <c r="BZ15" s="99">
        <f t="shared" si="11"/>
        <v>0</v>
      </c>
      <c r="CA15" s="99">
        <f t="shared" si="11"/>
        <v>0</v>
      </c>
      <c r="CB15" s="99">
        <f t="shared" si="11"/>
        <v>0</v>
      </c>
      <c r="CC15" s="99">
        <f t="shared" si="11"/>
        <v>0</v>
      </c>
      <c r="CD15" s="99">
        <f t="shared" si="11"/>
        <v>0</v>
      </c>
      <c r="CE15" s="99">
        <f t="shared" si="11"/>
        <v>0</v>
      </c>
      <c r="CF15" s="99">
        <f t="shared" si="11"/>
        <v>0</v>
      </c>
      <c r="CG15" s="99">
        <f t="shared" si="11"/>
        <v>0</v>
      </c>
      <c r="CH15" s="99">
        <f t="shared" ref="CH15:CH68" si="12">AW15-CD15</f>
        <v>0</v>
      </c>
      <c r="CI15" s="99">
        <v>0</v>
      </c>
      <c r="CJ15" s="99">
        <v>0</v>
      </c>
      <c r="CK15" s="99">
        <v>0</v>
      </c>
      <c r="CL15" s="99">
        <v>0</v>
      </c>
      <c r="CM15" s="99">
        <f t="shared" si="11"/>
        <v>0</v>
      </c>
      <c r="CN15" s="99">
        <f t="shared" si="11"/>
        <v>0</v>
      </c>
      <c r="CO15" s="99">
        <f t="shared" si="11"/>
        <v>0</v>
      </c>
      <c r="CP15" s="99">
        <f t="shared" si="11"/>
        <v>0</v>
      </c>
      <c r="CQ15" s="99">
        <f t="shared" si="11"/>
        <v>0</v>
      </c>
      <c r="CR15" s="99">
        <f t="shared" si="11"/>
        <v>0</v>
      </c>
      <c r="CS15" s="99">
        <f t="shared" si="11"/>
        <v>0</v>
      </c>
      <c r="CT15" s="99">
        <f t="shared" si="11"/>
        <v>0</v>
      </c>
      <c r="CU15" s="99">
        <f t="shared" si="11"/>
        <v>0</v>
      </c>
      <c r="CV15" s="99">
        <f t="shared" si="11"/>
        <v>0</v>
      </c>
      <c r="CW15" s="99">
        <f t="shared" si="11"/>
        <v>0</v>
      </c>
      <c r="CX15" s="99">
        <f t="shared" si="11"/>
        <v>0</v>
      </c>
      <c r="CY15" s="99">
        <f t="shared" si="11"/>
        <v>0</v>
      </c>
      <c r="CZ15" s="99">
        <f t="shared" si="11"/>
        <v>0</v>
      </c>
      <c r="DA15" s="99">
        <f t="shared" si="11"/>
        <v>0</v>
      </c>
      <c r="DB15" s="99">
        <f t="shared" si="11"/>
        <v>0</v>
      </c>
      <c r="DC15" s="99">
        <f t="shared" si="11"/>
        <v>0</v>
      </c>
      <c r="DD15" s="99">
        <f t="shared" si="11"/>
        <v>0</v>
      </c>
      <c r="DE15" s="99"/>
      <c r="DF15" s="252"/>
      <c r="DG15" s="114"/>
      <c r="DJ15" s="7">
        <f>J15-X15-AC15</f>
        <v>0</v>
      </c>
      <c r="DM15" s="7">
        <v>0</v>
      </c>
      <c r="DT15" s="7">
        <f>AM15-BG15</f>
        <v>0</v>
      </c>
      <c r="DU15" s="7">
        <f>AE15-AU15</f>
        <v>0</v>
      </c>
    </row>
    <row r="16" spans="1:128" s="20" customFormat="1" ht="54" hidden="1" customHeight="1">
      <c r="A16" s="215" t="s">
        <v>37</v>
      </c>
      <c r="B16" s="214" t="s">
        <v>46</v>
      </c>
      <c r="C16" s="114"/>
      <c r="D16" s="114"/>
      <c r="E16" s="114"/>
      <c r="F16" s="213"/>
      <c r="G16" s="213"/>
      <c r="H16" s="213">
        <f>A18</f>
        <v>0</v>
      </c>
      <c r="I16" s="114"/>
      <c r="J16" s="99">
        <f t="shared" ref="J16:BU16" si="13">SUM(J17:J19)</f>
        <v>0</v>
      </c>
      <c r="K16" s="99">
        <f t="shared" si="13"/>
        <v>0</v>
      </c>
      <c r="L16" s="99">
        <f t="shared" si="13"/>
        <v>0</v>
      </c>
      <c r="M16" s="99">
        <f t="shared" si="13"/>
        <v>0</v>
      </c>
      <c r="N16" s="99">
        <f t="shared" si="13"/>
        <v>0</v>
      </c>
      <c r="O16" s="99">
        <f t="shared" si="13"/>
        <v>0</v>
      </c>
      <c r="P16" s="99">
        <f t="shared" si="13"/>
        <v>0</v>
      </c>
      <c r="Q16" s="99">
        <f t="shared" si="13"/>
        <v>0</v>
      </c>
      <c r="R16" s="99">
        <f t="shared" si="13"/>
        <v>0</v>
      </c>
      <c r="S16" s="99">
        <f t="shared" si="13"/>
        <v>0</v>
      </c>
      <c r="T16" s="99">
        <f t="shared" si="13"/>
        <v>0</v>
      </c>
      <c r="U16" s="99">
        <f t="shared" si="13"/>
        <v>0</v>
      </c>
      <c r="V16" s="99">
        <f t="shared" si="13"/>
        <v>0</v>
      </c>
      <c r="W16" s="99">
        <f t="shared" si="13"/>
        <v>0</v>
      </c>
      <c r="X16" s="99">
        <f t="shared" si="13"/>
        <v>0</v>
      </c>
      <c r="Y16" s="99">
        <f t="shared" si="13"/>
        <v>0</v>
      </c>
      <c r="Z16" s="99">
        <f t="shared" si="13"/>
        <v>0</v>
      </c>
      <c r="AA16" s="99">
        <f t="shared" si="13"/>
        <v>0</v>
      </c>
      <c r="AB16" s="99">
        <f t="shared" si="13"/>
        <v>0</v>
      </c>
      <c r="AC16" s="99">
        <f t="shared" si="13"/>
        <v>0</v>
      </c>
      <c r="AD16" s="99">
        <f t="shared" si="13"/>
        <v>0</v>
      </c>
      <c r="AE16" s="99">
        <f t="shared" si="13"/>
        <v>0</v>
      </c>
      <c r="AF16" s="99">
        <f t="shared" si="13"/>
        <v>0</v>
      </c>
      <c r="AG16" s="99">
        <f t="shared" si="13"/>
        <v>0</v>
      </c>
      <c r="AH16" s="99">
        <f t="shared" si="13"/>
        <v>0</v>
      </c>
      <c r="AI16" s="99">
        <f t="shared" si="13"/>
        <v>0</v>
      </c>
      <c r="AJ16" s="99">
        <f t="shared" si="13"/>
        <v>0</v>
      </c>
      <c r="AK16" s="99">
        <f t="shared" si="13"/>
        <v>0</v>
      </c>
      <c r="AL16" s="99">
        <f t="shared" si="13"/>
        <v>0</v>
      </c>
      <c r="AM16" s="99">
        <f t="shared" si="13"/>
        <v>0</v>
      </c>
      <c r="AN16" s="99">
        <f t="shared" si="13"/>
        <v>0</v>
      </c>
      <c r="AO16" s="99">
        <f t="shared" si="13"/>
        <v>0</v>
      </c>
      <c r="AP16" s="99">
        <f t="shared" si="13"/>
        <v>0</v>
      </c>
      <c r="AQ16" s="99">
        <f t="shared" si="13"/>
        <v>0</v>
      </c>
      <c r="AR16" s="99">
        <f t="shared" si="13"/>
        <v>0</v>
      </c>
      <c r="AS16" s="99">
        <f t="shared" si="13"/>
        <v>0</v>
      </c>
      <c r="AT16" s="99">
        <f t="shared" si="13"/>
        <v>0</v>
      </c>
      <c r="AU16" s="99">
        <f t="shared" si="13"/>
        <v>0</v>
      </c>
      <c r="AV16" s="99">
        <f t="shared" si="13"/>
        <v>0</v>
      </c>
      <c r="AW16" s="99">
        <f t="shared" si="13"/>
        <v>0</v>
      </c>
      <c r="AX16" s="99">
        <f t="shared" si="13"/>
        <v>0</v>
      </c>
      <c r="AY16" s="99">
        <f t="shared" si="13"/>
        <v>0</v>
      </c>
      <c r="AZ16" s="99">
        <f t="shared" si="13"/>
        <v>0</v>
      </c>
      <c r="BA16" s="99">
        <f t="shared" si="13"/>
        <v>0</v>
      </c>
      <c r="BB16" s="99">
        <f t="shared" si="13"/>
        <v>0</v>
      </c>
      <c r="BC16" s="99">
        <f t="shared" si="13"/>
        <v>0</v>
      </c>
      <c r="BD16" s="99">
        <f t="shared" si="13"/>
        <v>0</v>
      </c>
      <c r="BE16" s="99">
        <f t="shared" si="13"/>
        <v>0</v>
      </c>
      <c r="BF16" s="99">
        <f t="shared" si="13"/>
        <v>0</v>
      </c>
      <c r="BG16" s="99">
        <f t="shared" si="13"/>
        <v>0</v>
      </c>
      <c r="BH16" s="99">
        <f t="shared" si="13"/>
        <v>0</v>
      </c>
      <c r="BI16" s="99">
        <f t="shared" si="13"/>
        <v>0</v>
      </c>
      <c r="BJ16" s="99">
        <f t="shared" si="13"/>
        <v>0</v>
      </c>
      <c r="BK16" s="99">
        <f t="shared" si="13"/>
        <v>0</v>
      </c>
      <c r="BL16" s="99">
        <f t="shared" si="13"/>
        <v>0</v>
      </c>
      <c r="BM16" s="99">
        <f t="shared" si="13"/>
        <v>0</v>
      </c>
      <c r="BN16" s="99">
        <f t="shared" si="13"/>
        <v>0</v>
      </c>
      <c r="BO16" s="99">
        <f t="shared" si="13"/>
        <v>0</v>
      </c>
      <c r="BP16" s="99">
        <f t="shared" si="13"/>
        <v>0</v>
      </c>
      <c r="BQ16" s="99">
        <f t="shared" si="13"/>
        <v>0</v>
      </c>
      <c r="BR16" s="99">
        <f t="shared" si="13"/>
        <v>0</v>
      </c>
      <c r="BS16" s="99">
        <f t="shared" si="13"/>
        <v>0</v>
      </c>
      <c r="BT16" s="99">
        <f t="shared" si="13"/>
        <v>0</v>
      </c>
      <c r="BU16" s="99">
        <f t="shared" si="13"/>
        <v>0</v>
      </c>
      <c r="BV16" s="99">
        <f t="shared" ref="BV16:CB16" si="14">SUM(BV17:BV19)</f>
        <v>0</v>
      </c>
      <c r="BW16" s="99">
        <f t="shared" si="14"/>
        <v>0</v>
      </c>
      <c r="BX16" s="99">
        <f t="shared" si="14"/>
        <v>0</v>
      </c>
      <c r="BY16" s="99"/>
      <c r="BZ16" s="99">
        <f t="shared" si="14"/>
        <v>0</v>
      </c>
      <c r="CA16" s="99">
        <f t="shared" si="14"/>
        <v>0</v>
      </c>
      <c r="CB16" s="99">
        <f t="shared" si="14"/>
        <v>0</v>
      </c>
      <c r="CC16" s="99">
        <f>SUM(CC17:CC19)</f>
        <v>0</v>
      </c>
      <c r="CD16" s="99">
        <f t="shared" ref="CD16:CU16" si="15">SUM(CD17:CD19)</f>
        <v>0</v>
      </c>
      <c r="CE16" s="99">
        <f t="shared" si="15"/>
        <v>0</v>
      </c>
      <c r="CF16" s="99">
        <f t="shared" si="15"/>
        <v>0</v>
      </c>
      <c r="CG16" s="99">
        <f t="shared" si="15"/>
        <v>0</v>
      </c>
      <c r="CH16" s="99">
        <f t="shared" si="15"/>
        <v>0</v>
      </c>
      <c r="CI16" s="99">
        <v>0</v>
      </c>
      <c r="CJ16" s="99">
        <v>0</v>
      </c>
      <c r="CK16" s="99">
        <v>0</v>
      </c>
      <c r="CL16" s="99">
        <v>0</v>
      </c>
      <c r="CM16" s="99">
        <f t="shared" si="15"/>
        <v>0</v>
      </c>
      <c r="CN16" s="99">
        <f t="shared" si="15"/>
        <v>0</v>
      </c>
      <c r="CO16" s="99">
        <f t="shared" si="15"/>
        <v>0</v>
      </c>
      <c r="CP16" s="99">
        <f t="shared" ref="CP16" si="16">SUM(CP17:CP19)</f>
        <v>0</v>
      </c>
      <c r="CQ16" s="99">
        <f t="shared" si="15"/>
        <v>0</v>
      </c>
      <c r="CR16" s="99">
        <f t="shared" si="15"/>
        <v>0</v>
      </c>
      <c r="CS16" s="99">
        <f t="shared" si="15"/>
        <v>0</v>
      </c>
      <c r="CT16" s="99">
        <f t="shared" ref="CT16" si="17">SUM(CT17:CT19)</f>
        <v>0</v>
      </c>
      <c r="CU16" s="99">
        <f t="shared" si="15"/>
        <v>0</v>
      </c>
      <c r="CV16" s="99">
        <f t="shared" ref="CV16:DD16" si="18">SUM(CV17:CV19)</f>
        <v>0</v>
      </c>
      <c r="CW16" s="99">
        <f t="shared" si="18"/>
        <v>0</v>
      </c>
      <c r="CX16" s="99">
        <f t="shared" si="18"/>
        <v>0</v>
      </c>
      <c r="CY16" s="99">
        <f t="shared" si="18"/>
        <v>0</v>
      </c>
      <c r="CZ16" s="99">
        <f t="shared" si="18"/>
        <v>0</v>
      </c>
      <c r="DA16" s="99">
        <f t="shared" si="18"/>
        <v>0</v>
      </c>
      <c r="DB16" s="99">
        <f t="shared" si="18"/>
        <v>0</v>
      </c>
      <c r="DC16" s="99">
        <f t="shared" si="18"/>
        <v>0</v>
      </c>
      <c r="DD16" s="99">
        <f t="shared" si="18"/>
        <v>0</v>
      </c>
      <c r="DE16" s="99"/>
      <c r="DF16" s="114"/>
      <c r="DG16" s="114"/>
      <c r="DJ16" s="7">
        <f>J16-X16-AC16</f>
        <v>0</v>
      </c>
      <c r="DM16" s="7">
        <v>0</v>
      </c>
      <c r="DT16" s="7">
        <f>AM16-BG16</f>
        <v>0</v>
      </c>
      <c r="DU16" s="7">
        <f>AE16-AU16</f>
        <v>0</v>
      </c>
    </row>
    <row r="17" spans="1:125" s="20" customFormat="1" ht="136.5" hidden="1" customHeight="1">
      <c r="A17" s="216"/>
      <c r="B17" s="217"/>
      <c r="C17" s="216"/>
      <c r="D17" s="216"/>
      <c r="E17" s="216"/>
      <c r="F17" s="216"/>
      <c r="G17" s="216"/>
      <c r="H17" s="216"/>
      <c r="I17" s="216"/>
      <c r="J17" s="100"/>
      <c r="K17" s="100"/>
      <c r="L17" s="100"/>
      <c r="M17" s="100"/>
      <c r="N17" s="100"/>
      <c r="O17" s="100"/>
      <c r="P17" s="100"/>
      <c r="Q17" s="100"/>
      <c r="R17" s="100"/>
      <c r="S17" s="100"/>
      <c r="T17" s="100"/>
      <c r="U17" s="100"/>
      <c r="V17" s="100"/>
      <c r="W17" s="100"/>
      <c r="X17" s="100"/>
      <c r="Y17" s="100"/>
      <c r="Z17" s="100"/>
      <c r="AA17" s="100"/>
      <c r="AB17" s="100"/>
      <c r="AC17" s="100"/>
      <c r="AD17" s="100"/>
      <c r="AE17" s="100"/>
      <c r="AF17" s="100"/>
      <c r="AG17" s="100"/>
      <c r="AH17" s="100"/>
      <c r="AI17" s="100"/>
      <c r="AJ17" s="100"/>
      <c r="AK17" s="100"/>
      <c r="AL17" s="100"/>
      <c r="AM17" s="100"/>
      <c r="AN17" s="100"/>
      <c r="AO17" s="100"/>
      <c r="AP17" s="100"/>
      <c r="AQ17" s="100"/>
      <c r="AR17" s="100"/>
      <c r="AS17" s="100"/>
      <c r="AT17" s="100"/>
      <c r="AU17" s="100"/>
      <c r="AV17" s="100"/>
      <c r="AW17" s="100"/>
      <c r="AX17" s="100"/>
      <c r="AY17" s="100"/>
      <c r="AZ17" s="100"/>
      <c r="BA17" s="100"/>
      <c r="BB17" s="100"/>
      <c r="BC17" s="100"/>
      <c r="BD17" s="100"/>
      <c r="BE17" s="100"/>
      <c r="BF17" s="100"/>
      <c r="BG17" s="100"/>
      <c r="BH17" s="100"/>
      <c r="BI17" s="100"/>
      <c r="BJ17" s="100"/>
      <c r="BK17" s="100"/>
      <c r="BL17" s="100"/>
      <c r="BM17" s="100"/>
      <c r="BN17" s="100"/>
      <c r="BO17" s="100"/>
      <c r="BP17" s="100"/>
      <c r="BQ17" s="100"/>
      <c r="BR17" s="100"/>
      <c r="BS17" s="100"/>
      <c r="BT17" s="100"/>
      <c r="BU17" s="100"/>
      <c r="BV17" s="100"/>
      <c r="BW17" s="100"/>
      <c r="BX17" s="100"/>
      <c r="BY17" s="100"/>
      <c r="BZ17" s="100"/>
      <c r="CA17" s="100"/>
      <c r="CB17" s="100"/>
      <c r="CC17" s="100"/>
      <c r="CD17" s="100"/>
      <c r="CE17" s="100"/>
      <c r="CF17" s="100"/>
      <c r="CG17" s="100"/>
      <c r="CH17" s="99"/>
      <c r="CI17" s="100"/>
      <c r="CJ17" s="100"/>
      <c r="CK17" s="100"/>
      <c r="CL17" s="100"/>
      <c r="CM17" s="100"/>
      <c r="CN17" s="100"/>
      <c r="CO17" s="100"/>
      <c r="CP17" s="100"/>
      <c r="CQ17" s="100"/>
      <c r="CR17" s="100"/>
      <c r="CS17" s="100"/>
      <c r="CT17" s="100"/>
      <c r="CU17" s="100"/>
      <c r="CV17" s="100"/>
      <c r="CW17" s="100"/>
      <c r="CX17" s="100"/>
      <c r="CY17" s="100"/>
      <c r="CZ17" s="100"/>
      <c r="DA17" s="100"/>
      <c r="DB17" s="100"/>
      <c r="DC17" s="100"/>
      <c r="DD17" s="100"/>
      <c r="DE17" s="100"/>
      <c r="DF17" s="216"/>
      <c r="DG17" s="114"/>
      <c r="DJ17" s="7"/>
      <c r="DM17" s="7"/>
      <c r="DT17" s="7"/>
      <c r="DU17" s="7"/>
    </row>
    <row r="18" spans="1:125" hidden="1">
      <c r="A18" s="216"/>
      <c r="B18" s="217"/>
      <c r="C18" s="216"/>
      <c r="D18" s="216"/>
      <c r="E18" s="216"/>
      <c r="F18" s="216"/>
      <c r="G18" s="216"/>
      <c r="H18" s="216"/>
      <c r="I18" s="216"/>
      <c r="J18" s="218"/>
      <c r="K18" s="218"/>
      <c r="L18" s="218"/>
      <c r="M18" s="218"/>
      <c r="N18" s="218"/>
      <c r="O18" s="218"/>
      <c r="P18" s="218"/>
      <c r="Q18" s="218"/>
      <c r="R18" s="218"/>
      <c r="S18" s="218"/>
      <c r="T18" s="218"/>
      <c r="U18" s="218"/>
      <c r="V18" s="218"/>
      <c r="W18" s="218"/>
      <c r="X18" s="218"/>
      <c r="Y18" s="218"/>
      <c r="Z18" s="218"/>
      <c r="AA18" s="218"/>
      <c r="AB18" s="218"/>
      <c r="AC18" s="218"/>
      <c r="AD18" s="218"/>
      <c r="AE18" s="218"/>
      <c r="AF18" s="218"/>
      <c r="AG18" s="218"/>
      <c r="AH18" s="218"/>
      <c r="AI18" s="218"/>
      <c r="AJ18" s="218"/>
      <c r="AK18" s="218"/>
      <c r="AL18" s="218"/>
      <c r="AM18" s="218"/>
      <c r="AN18" s="218"/>
      <c r="AO18" s="218"/>
      <c r="AP18" s="218"/>
      <c r="AQ18" s="218"/>
      <c r="AR18" s="100"/>
      <c r="AS18" s="100"/>
      <c r="AT18" s="100"/>
      <c r="AU18" s="100"/>
      <c r="AV18" s="100"/>
      <c r="AW18" s="100"/>
      <c r="AX18" s="100"/>
      <c r="AY18" s="100"/>
      <c r="AZ18" s="100"/>
      <c r="BA18" s="100"/>
      <c r="BB18" s="100"/>
      <c r="BC18" s="100"/>
      <c r="BD18" s="100"/>
      <c r="BE18" s="100"/>
      <c r="BF18" s="100"/>
      <c r="BG18" s="100"/>
      <c r="BH18" s="100"/>
      <c r="BI18" s="100"/>
      <c r="BJ18" s="100"/>
      <c r="BK18" s="100"/>
      <c r="BL18" s="100"/>
      <c r="BM18" s="100"/>
      <c r="BN18" s="100"/>
      <c r="BO18" s="100"/>
      <c r="BP18" s="100"/>
      <c r="BQ18" s="100"/>
      <c r="BR18" s="100"/>
      <c r="BS18" s="100"/>
      <c r="BT18" s="100"/>
      <c r="BU18" s="100"/>
      <c r="BV18" s="100"/>
      <c r="BW18" s="100"/>
      <c r="BX18" s="100"/>
      <c r="BY18" s="100"/>
      <c r="BZ18" s="100"/>
      <c r="CA18" s="100"/>
      <c r="CB18" s="100"/>
      <c r="CC18" s="100"/>
      <c r="CD18" s="100"/>
      <c r="CE18" s="100"/>
      <c r="CF18" s="100"/>
      <c r="CG18" s="100"/>
      <c r="CH18" s="99"/>
      <c r="CI18" s="100"/>
      <c r="CJ18" s="100"/>
      <c r="CK18" s="100"/>
      <c r="CL18" s="100"/>
      <c r="CM18" s="100"/>
      <c r="CN18" s="100"/>
      <c r="CO18" s="100"/>
      <c r="CP18" s="100"/>
      <c r="CQ18" s="100"/>
      <c r="CR18" s="100"/>
      <c r="CS18" s="100"/>
      <c r="CT18" s="100"/>
      <c r="CU18" s="100"/>
      <c r="CV18" s="100"/>
      <c r="CW18" s="100"/>
      <c r="CX18" s="100"/>
      <c r="CY18" s="100"/>
      <c r="CZ18" s="100"/>
      <c r="DA18" s="100"/>
      <c r="DB18" s="100"/>
      <c r="DC18" s="100"/>
      <c r="DD18" s="100"/>
      <c r="DE18" s="100"/>
      <c r="DF18" s="216"/>
      <c r="DG18" s="216"/>
      <c r="DJ18" s="7"/>
      <c r="DM18" s="7"/>
      <c r="DT18" s="7"/>
      <c r="DU18" s="7"/>
    </row>
    <row r="19" spans="1:125" ht="63" hidden="1" customHeight="1">
      <c r="A19" s="216"/>
      <c r="B19" s="217"/>
      <c r="C19" s="216"/>
      <c r="D19" s="216"/>
      <c r="E19" s="216"/>
      <c r="F19" s="216"/>
      <c r="G19" s="216"/>
      <c r="H19" s="216"/>
      <c r="I19" s="216"/>
      <c r="J19" s="100"/>
      <c r="K19" s="100"/>
      <c r="L19" s="100"/>
      <c r="M19" s="100"/>
      <c r="N19" s="100"/>
      <c r="O19" s="100"/>
      <c r="P19" s="100"/>
      <c r="Q19" s="100"/>
      <c r="R19" s="100"/>
      <c r="S19" s="100"/>
      <c r="T19" s="100"/>
      <c r="U19" s="100"/>
      <c r="V19" s="100"/>
      <c r="W19" s="100"/>
      <c r="X19" s="100"/>
      <c r="Y19" s="100"/>
      <c r="Z19" s="100"/>
      <c r="AA19" s="100"/>
      <c r="AB19" s="100"/>
      <c r="AC19" s="100"/>
      <c r="AD19" s="100"/>
      <c r="AE19" s="100"/>
      <c r="AF19" s="100"/>
      <c r="AG19" s="100"/>
      <c r="AH19" s="100"/>
      <c r="AI19" s="100"/>
      <c r="AJ19" s="100"/>
      <c r="AK19" s="100"/>
      <c r="AL19" s="100"/>
      <c r="AM19" s="100"/>
      <c r="AN19" s="100"/>
      <c r="AO19" s="100"/>
      <c r="AP19" s="100"/>
      <c r="AQ19" s="100"/>
      <c r="AR19" s="100"/>
      <c r="AS19" s="100"/>
      <c r="AT19" s="100"/>
      <c r="AU19" s="100"/>
      <c r="AV19" s="100"/>
      <c r="AW19" s="100"/>
      <c r="AX19" s="100"/>
      <c r="AY19" s="100"/>
      <c r="AZ19" s="100"/>
      <c r="BA19" s="100"/>
      <c r="BB19" s="100"/>
      <c r="BC19" s="100"/>
      <c r="BD19" s="100"/>
      <c r="BE19" s="100"/>
      <c r="BF19" s="100"/>
      <c r="BG19" s="100"/>
      <c r="BH19" s="100"/>
      <c r="BI19" s="100"/>
      <c r="BJ19" s="100"/>
      <c r="BK19" s="100"/>
      <c r="BL19" s="100"/>
      <c r="BM19" s="100"/>
      <c r="BN19" s="100"/>
      <c r="BO19" s="100"/>
      <c r="BP19" s="100"/>
      <c r="BQ19" s="100"/>
      <c r="BR19" s="100"/>
      <c r="BS19" s="100"/>
      <c r="BT19" s="100"/>
      <c r="BU19" s="100"/>
      <c r="BV19" s="100"/>
      <c r="BW19" s="100"/>
      <c r="BX19" s="100"/>
      <c r="BY19" s="100"/>
      <c r="BZ19" s="100"/>
      <c r="CA19" s="100"/>
      <c r="CB19" s="100"/>
      <c r="CC19" s="100"/>
      <c r="CD19" s="100"/>
      <c r="CE19" s="100"/>
      <c r="CF19" s="100"/>
      <c r="CG19" s="100"/>
      <c r="CH19" s="99"/>
      <c r="CI19" s="100"/>
      <c r="CJ19" s="100"/>
      <c r="CK19" s="100"/>
      <c r="CL19" s="100"/>
      <c r="CM19" s="100"/>
      <c r="CN19" s="100"/>
      <c r="CO19" s="100"/>
      <c r="CP19" s="100"/>
      <c r="CQ19" s="100"/>
      <c r="CR19" s="100"/>
      <c r="CS19" s="100"/>
      <c r="CT19" s="100"/>
      <c r="CU19" s="100"/>
      <c r="CV19" s="100"/>
      <c r="CW19" s="100"/>
      <c r="CX19" s="100"/>
      <c r="CY19" s="100"/>
      <c r="CZ19" s="100"/>
      <c r="DA19" s="100"/>
      <c r="DB19" s="100"/>
      <c r="DC19" s="100"/>
      <c r="DD19" s="100"/>
      <c r="DE19" s="100"/>
      <c r="DF19" s="216"/>
      <c r="DG19" s="216"/>
      <c r="DJ19" s="7"/>
      <c r="DM19" s="7"/>
      <c r="DT19" s="7"/>
      <c r="DU19" s="7"/>
    </row>
    <row r="20" spans="1:125" s="20" customFormat="1" ht="49.5" hidden="1" customHeight="1">
      <c r="A20" s="114" t="s">
        <v>50</v>
      </c>
      <c r="B20" s="214" t="s">
        <v>51</v>
      </c>
      <c r="C20" s="114"/>
      <c r="D20" s="114"/>
      <c r="E20" s="114"/>
      <c r="F20" s="213">
        <f>F21+F23</f>
        <v>0</v>
      </c>
      <c r="G20" s="213"/>
      <c r="H20" s="213">
        <f>H21+H23</f>
        <v>0</v>
      </c>
      <c r="I20" s="114"/>
      <c r="J20" s="99">
        <f>J21+J23</f>
        <v>0</v>
      </c>
      <c r="K20" s="99">
        <f t="shared" ref="K20:BV20" si="19">K21+K23</f>
        <v>0</v>
      </c>
      <c r="L20" s="99">
        <f t="shared" si="19"/>
        <v>0</v>
      </c>
      <c r="M20" s="99">
        <f t="shared" si="19"/>
        <v>0</v>
      </c>
      <c r="N20" s="99">
        <f t="shared" si="19"/>
        <v>0</v>
      </c>
      <c r="O20" s="99">
        <f t="shared" si="19"/>
        <v>0</v>
      </c>
      <c r="P20" s="99">
        <f t="shared" si="19"/>
        <v>0</v>
      </c>
      <c r="Q20" s="99">
        <f t="shared" si="19"/>
        <v>0</v>
      </c>
      <c r="R20" s="99">
        <f t="shared" si="19"/>
        <v>0</v>
      </c>
      <c r="S20" s="99">
        <f t="shared" si="19"/>
        <v>0</v>
      </c>
      <c r="T20" s="99">
        <f t="shared" si="19"/>
        <v>0</v>
      </c>
      <c r="U20" s="99">
        <f t="shared" si="19"/>
        <v>0</v>
      </c>
      <c r="V20" s="99">
        <f t="shared" si="19"/>
        <v>0</v>
      </c>
      <c r="W20" s="99">
        <f t="shared" si="19"/>
        <v>0</v>
      </c>
      <c r="X20" s="99">
        <f t="shared" si="19"/>
        <v>0</v>
      </c>
      <c r="Y20" s="99">
        <f t="shared" si="19"/>
        <v>0</v>
      </c>
      <c r="Z20" s="99">
        <f t="shared" si="19"/>
        <v>0</v>
      </c>
      <c r="AA20" s="99">
        <f t="shared" si="19"/>
        <v>0</v>
      </c>
      <c r="AB20" s="99">
        <f t="shared" si="19"/>
        <v>0</v>
      </c>
      <c r="AC20" s="99">
        <f t="shared" si="19"/>
        <v>0</v>
      </c>
      <c r="AD20" s="99">
        <f t="shared" si="19"/>
        <v>0</v>
      </c>
      <c r="AE20" s="99">
        <f t="shared" si="19"/>
        <v>0</v>
      </c>
      <c r="AF20" s="99">
        <f t="shared" si="19"/>
        <v>0</v>
      </c>
      <c r="AG20" s="99">
        <f t="shared" si="19"/>
        <v>0</v>
      </c>
      <c r="AH20" s="99">
        <f t="shared" si="19"/>
        <v>0</v>
      </c>
      <c r="AI20" s="99">
        <f t="shared" si="19"/>
        <v>0</v>
      </c>
      <c r="AJ20" s="99">
        <f t="shared" si="19"/>
        <v>0</v>
      </c>
      <c r="AK20" s="99">
        <f t="shared" si="19"/>
        <v>0</v>
      </c>
      <c r="AL20" s="99">
        <f t="shared" si="19"/>
        <v>0</v>
      </c>
      <c r="AM20" s="99">
        <f t="shared" si="19"/>
        <v>0</v>
      </c>
      <c r="AN20" s="99">
        <f t="shared" si="19"/>
        <v>0</v>
      </c>
      <c r="AO20" s="99">
        <f t="shared" si="19"/>
        <v>0</v>
      </c>
      <c r="AP20" s="99">
        <f t="shared" si="19"/>
        <v>0</v>
      </c>
      <c r="AQ20" s="99">
        <f t="shared" si="19"/>
        <v>0</v>
      </c>
      <c r="AR20" s="99">
        <f t="shared" si="19"/>
        <v>0</v>
      </c>
      <c r="AS20" s="99">
        <f t="shared" si="19"/>
        <v>0</v>
      </c>
      <c r="AT20" s="99">
        <f t="shared" si="19"/>
        <v>0</v>
      </c>
      <c r="AU20" s="99">
        <f t="shared" si="19"/>
        <v>0</v>
      </c>
      <c r="AV20" s="99">
        <f t="shared" si="19"/>
        <v>0</v>
      </c>
      <c r="AW20" s="99">
        <f t="shared" si="19"/>
        <v>0</v>
      </c>
      <c r="AX20" s="99">
        <f t="shared" si="19"/>
        <v>0</v>
      </c>
      <c r="AY20" s="99">
        <f t="shared" si="19"/>
        <v>0</v>
      </c>
      <c r="AZ20" s="99">
        <f t="shared" si="19"/>
        <v>0</v>
      </c>
      <c r="BA20" s="99">
        <f t="shared" si="19"/>
        <v>0</v>
      </c>
      <c r="BB20" s="99">
        <f t="shared" si="19"/>
        <v>0</v>
      </c>
      <c r="BC20" s="99">
        <f t="shared" si="19"/>
        <v>0</v>
      </c>
      <c r="BD20" s="99">
        <f t="shared" si="19"/>
        <v>0</v>
      </c>
      <c r="BE20" s="99">
        <f t="shared" si="19"/>
        <v>0</v>
      </c>
      <c r="BF20" s="99">
        <f t="shared" si="19"/>
        <v>0</v>
      </c>
      <c r="BG20" s="99">
        <f t="shared" si="19"/>
        <v>0</v>
      </c>
      <c r="BH20" s="99">
        <f t="shared" si="19"/>
        <v>0</v>
      </c>
      <c r="BI20" s="99">
        <f t="shared" si="19"/>
        <v>0</v>
      </c>
      <c r="BJ20" s="99">
        <f t="shared" si="19"/>
        <v>0</v>
      </c>
      <c r="BK20" s="99">
        <f t="shared" si="19"/>
        <v>0</v>
      </c>
      <c r="BL20" s="99">
        <f t="shared" si="19"/>
        <v>0</v>
      </c>
      <c r="BM20" s="99">
        <f t="shared" si="19"/>
        <v>0</v>
      </c>
      <c r="BN20" s="99">
        <f t="shared" si="19"/>
        <v>0</v>
      </c>
      <c r="BO20" s="99">
        <f t="shared" si="19"/>
        <v>0</v>
      </c>
      <c r="BP20" s="99">
        <f t="shared" si="19"/>
        <v>0</v>
      </c>
      <c r="BQ20" s="99">
        <f t="shared" si="19"/>
        <v>0</v>
      </c>
      <c r="BR20" s="99">
        <f t="shared" si="19"/>
        <v>0</v>
      </c>
      <c r="BS20" s="99">
        <f t="shared" si="19"/>
        <v>0</v>
      </c>
      <c r="BT20" s="99">
        <f t="shared" si="19"/>
        <v>0</v>
      </c>
      <c r="BU20" s="99">
        <f t="shared" si="19"/>
        <v>0</v>
      </c>
      <c r="BV20" s="99">
        <f t="shared" si="19"/>
        <v>0</v>
      </c>
      <c r="BW20" s="99">
        <f t="shared" ref="BW20:CU20" si="20">BW21+BW23</f>
        <v>0</v>
      </c>
      <c r="BX20" s="99">
        <f t="shared" si="20"/>
        <v>0</v>
      </c>
      <c r="BY20" s="99"/>
      <c r="BZ20" s="99">
        <f t="shared" si="20"/>
        <v>0</v>
      </c>
      <c r="CA20" s="99">
        <f t="shared" si="20"/>
        <v>0</v>
      </c>
      <c r="CB20" s="99">
        <f t="shared" si="20"/>
        <v>0</v>
      </c>
      <c r="CC20" s="99">
        <f t="shared" si="20"/>
        <v>0</v>
      </c>
      <c r="CD20" s="99">
        <f t="shared" si="20"/>
        <v>0</v>
      </c>
      <c r="CE20" s="99">
        <f t="shared" si="20"/>
        <v>0</v>
      </c>
      <c r="CF20" s="99">
        <f t="shared" si="20"/>
        <v>0</v>
      </c>
      <c r="CG20" s="99">
        <f t="shared" si="20"/>
        <v>0</v>
      </c>
      <c r="CH20" s="99">
        <f t="shared" si="12"/>
        <v>0</v>
      </c>
      <c r="CI20" s="99">
        <v>39496.235999999997</v>
      </c>
      <c r="CJ20" s="99">
        <v>39496.235999999997</v>
      </c>
      <c r="CK20" s="99">
        <v>0</v>
      </c>
      <c r="CL20" s="99">
        <v>0</v>
      </c>
      <c r="CM20" s="99">
        <f t="shared" si="20"/>
        <v>0</v>
      </c>
      <c r="CN20" s="99">
        <f t="shared" si="20"/>
        <v>0</v>
      </c>
      <c r="CO20" s="99">
        <f t="shared" si="20"/>
        <v>0</v>
      </c>
      <c r="CP20" s="99">
        <f t="shared" ref="CP20" si="21">CP21+CP23</f>
        <v>0</v>
      </c>
      <c r="CQ20" s="99">
        <f t="shared" si="20"/>
        <v>0</v>
      </c>
      <c r="CR20" s="99">
        <f t="shared" si="20"/>
        <v>0</v>
      </c>
      <c r="CS20" s="99">
        <f t="shared" si="20"/>
        <v>0</v>
      </c>
      <c r="CT20" s="99">
        <f t="shared" ref="CT20" si="22">CT21+CT23</f>
        <v>0</v>
      </c>
      <c r="CU20" s="99">
        <f t="shared" si="20"/>
        <v>0</v>
      </c>
      <c r="CV20" s="99">
        <f t="shared" ref="CV20:DD20" si="23">CV21+CV23</f>
        <v>0</v>
      </c>
      <c r="CW20" s="99">
        <f t="shared" si="23"/>
        <v>0</v>
      </c>
      <c r="CX20" s="99">
        <f t="shared" si="23"/>
        <v>0</v>
      </c>
      <c r="CY20" s="99">
        <f t="shared" si="23"/>
        <v>0</v>
      </c>
      <c r="CZ20" s="99">
        <f t="shared" si="23"/>
        <v>0</v>
      </c>
      <c r="DA20" s="99">
        <f t="shared" si="23"/>
        <v>0</v>
      </c>
      <c r="DB20" s="99">
        <f t="shared" si="23"/>
        <v>0</v>
      </c>
      <c r="DC20" s="99">
        <f t="shared" si="23"/>
        <v>0</v>
      </c>
      <c r="DD20" s="99">
        <f t="shared" si="23"/>
        <v>0</v>
      </c>
      <c r="DE20" s="99"/>
      <c r="DF20" s="114"/>
      <c r="DG20" s="114" t="e">
        <f>#REF!+#REF!</f>
        <v>#REF!</v>
      </c>
      <c r="DJ20" s="7">
        <f>J20-X20-AC20</f>
        <v>0</v>
      </c>
      <c r="DM20" s="7">
        <v>-0.18899999998393469</v>
      </c>
      <c r="DT20" s="7">
        <f>AM20-BG20</f>
        <v>0</v>
      </c>
      <c r="DU20" s="7">
        <f>AE20-AU20</f>
        <v>0</v>
      </c>
    </row>
    <row r="21" spans="1:125" s="20" customFormat="1" ht="50.1" hidden="1" customHeight="1">
      <c r="A21" s="215" t="s">
        <v>37</v>
      </c>
      <c r="B21" s="214" t="s">
        <v>524</v>
      </c>
      <c r="C21" s="114"/>
      <c r="D21" s="114"/>
      <c r="E21" s="114"/>
      <c r="F21" s="213"/>
      <c r="G21" s="213"/>
      <c r="H21" s="213">
        <f>A22</f>
        <v>0</v>
      </c>
      <c r="I21" s="114"/>
      <c r="J21" s="99">
        <f>J22</f>
        <v>0</v>
      </c>
      <c r="K21" s="99">
        <f t="shared" ref="K21:BV21" si="24">K22</f>
        <v>0</v>
      </c>
      <c r="L21" s="99">
        <f t="shared" si="24"/>
        <v>0</v>
      </c>
      <c r="M21" s="99">
        <f t="shared" si="24"/>
        <v>0</v>
      </c>
      <c r="N21" s="99">
        <f t="shared" si="24"/>
        <v>0</v>
      </c>
      <c r="O21" s="99">
        <f t="shared" si="24"/>
        <v>0</v>
      </c>
      <c r="P21" s="99">
        <f t="shared" si="24"/>
        <v>0</v>
      </c>
      <c r="Q21" s="99">
        <f t="shared" si="24"/>
        <v>0</v>
      </c>
      <c r="R21" s="99">
        <f t="shared" si="24"/>
        <v>0</v>
      </c>
      <c r="S21" s="99">
        <f t="shared" si="24"/>
        <v>0</v>
      </c>
      <c r="T21" s="99">
        <f t="shared" si="24"/>
        <v>0</v>
      </c>
      <c r="U21" s="99">
        <f t="shared" si="24"/>
        <v>0</v>
      </c>
      <c r="V21" s="99">
        <f t="shared" si="24"/>
        <v>0</v>
      </c>
      <c r="W21" s="99">
        <f t="shared" si="24"/>
        <v>0</v>
      </c>
      <c r="X21" s="99">
        <f t="shared" si="24"/>
        <v>0</v>
      </c>
      <c r="Y21" s="99">
        <f t="shared" si="24"/>
        <v>0</v>
      </c>
      <c r="Z21" s="99">
        <f t="shared" si="24"/>
        <v>0</v>
      </c>
      <c r="AA21" s="99">
        <f t="shared" si="24"/>
        <v>0</v>
      </c>
      <c r="AB21" s="99">
        <f t="shared" si="24"/>
        <v>0</v>
      </c>
      <c r="AC21" s="99">
        <f t="shared" si="24"/>
        <v>0</v>
      </c>
      <c r="AD21" s="99">
        <f t="shared" si="24"/>
        <v>0</v>
      </c>
      <c r="AE21" s="99">
        <f t="shared" si="24"/>
        <v>0</v>
      </c>
      <c r="AF21" s="99">
        <f t="shared" si="24"/>
        <v>0</v>
      </c>
      <c r="AG21" s="99">
        <f t="shared" si="24"/>
        <v>0</v>
      </c>
      <c r="AH21" s="99">
        <f t="shared" si="24"/>
        <v>0</v>
      </c>
      <c r="AI21" s="99">
        <f t="shared" si="24"/>
        <v>0</v>
      </c>
      <c r="AJ21" s="99">
        <f t="shared" si="24"/>
        <v>0</v>
      </c>
      <c r="AK21" s="99">
        <f t="shared" si="24"/>
        <v>0</v>
      </c>
      <c r="AL21" s="99">
        <f t="shared" si="24"/>
        <v>0</v>
      </c>
      <c r="AM21" s="99">
        <f t="shared" si="24"/>
        <v>0</v>
      </c>
      <c r="AN21" s="99">
        <f t="shared" si="24"/>
        <v>0</v>
      </c>
      <c r="AO21" s="99">
        <f t="shared" si="24"/>
        <v>0</v>
      </c>
      <c r="AP21" s="99">
        <f t="shared" si="24"/>
        <v>0</v>
      </c>
      <c r="AQ21" s="99">
        <f t="shared" si="24"/>
        <v>0</v>
      </c>
      <c r="AR21" s="99">
        <f t="shared" si="24"/>
        <v>0</v>
      </c>
      <c r="AS21" s="99">
        <f t="shared" si="24"/>
        <v>0</v>
      </c>
      <c r="AT21" s="99">
        <f t="shared" si="24"/>
        <v>0</v>
      </c>
      <c r="AU21" s="99">
        <f t="shared" si="24"/>
        <v>0</v>
      </c>
      <c r="AV21" s="99">
        <f t="shared" si="24"/>
        <v>0</v>
      </c>
      <c r="AW21" s="99">
        <f t="shared" si="24"/>
        <v>0</v>
      </c>
      <c r="AX21" s="99">
        <f t="shared" si="24"/>
        <v>0</v>
      </c>
      <c r="AY21" s="99">
        <f t="shared" si="24"/>
        <v>0</v>
      </c>
      <c r="AZ21" s="99">
        <f t="shared" si="24"/>
        <v>0</v>
      </c>
      <c r="BA21" s="99">
        <f t="shared" si="24"/>
        <v>0</v>
      </c>
      <c r="BB21" s="99">
        <f t="shared" si="24"/>
        <v>0</v>
      </c>
      <c r="BC21" s="99">
        <f t="shared" si="24"/>
        <v>0</v>
      </c>
      <c r="BD21" s="99">
        <f t="shared" si="24"/>
        <v>0</v>
      </c>
      <c r="BE21" s="99">
        <f t="shared" si="24"/>
        <v>0</v>
      </c>
      <c r="BF21" s="99">
        <f t="shared" si="24"/>
        <v>0</v>
      </c>
      <c r="BG21" s="99">
        <f t="shared" si="24"/>
        <v>0</v>
      </c>
      <c r="BH21" s="99">
        <f t="shared" si="24"/>
        <v>0</v>
      </c>
      <c r="BI21" s="99">
        <f t="shared" si="24"/>
        <v>0</v>
      </c>
      <c r="BJ21" s="99">
        <f t="shared" si="24"/>
        <v>0</v>
      </c>
      <c r="BK21" s="99">
        <f t="shared" si="24"/>
        <v>0</v>
      </c>
      <c r="BL21" s="99">
        <f t="shared" si="24"/>
        <v>0</v>
      </c>
      <c r="BM21" s="99">
        <f t="shared" si="24"/>
        <v>0</v>
      </c>
      <c r="BN21" s="99">
        <f t="shared" si="24"/>
        <v>0</v>
      </c>
      <c r="BO21" s="99">
        <f t="shared" si="24"/>
        <v>0</v>
      </c>
      <c r="BP21" s="99">
        <f t="shared" si="24"/>
        <v>0</v>
      </c>
      <c r="BQ21" s="99">
        <f t="shared" si="24"/>
        <v>0</v>
      </c>
      <c r="BR21" s="99">
        <f t="shared" si="24"/>
        <v>0</v>
      </c>
      <c r="BS21" s="99">
        <f t="shared" si="24"/>
        <v>0</v>
      </c>
      <c r="BT21" s="99">
        <f t="shared" si="24"/>
        <v>0</v>
      </c>
      <c r="BU21" s="99">
        <f t="shared" si="24"/>
        <v>0</v>
      </c>
      <c r="BV21" s="99">
        <f t="shared" si="24"/>
        <v>0</v>
      </c>
      <c r="BW21" s="99">
        <f t="shared" ref="BW21:DD21" si="25">BW22</f>
        <v>0</v>
      </c>
      <c r="BX21" s="99">
        <f t="shared" si="25"/>
        <v>0</v>
      </c>
      <c r="BY21" s="99"/>
      <c r="BZ21" s="99">
        <f t="shared" si="25"/>
        <v>0</v>
      </c>
      <c r="CA21" s="99">
        <f t="shared" si="25"/>
        <v>0</v>
      </c>
      <c r="CB21" s="99">
        <f t="shared" si="25"/>
        <v>0</v>
      </c>
      <c r="CC21" s="99">
        <f t="shared" si="25"/>
        <v>0</v>
      </c>
      <c r="CD21" s="99">
        <f t="shared" si="25"/>
        <v>0</v>
      </c>
      <c r="CE21" s="99">
        <f t="shared" si="25"/>
        <v>0</v>
      </c>
      <c r="CF21" s="99">
        <f t="shared" si="25"/>
        <v>0</v>
      </c>
      <c r="CG21" s="99">
        <f t="shared" si="25"/>
        <v>0</v>
      </c>
      <c r="CH21" s="99">
        <f t="shared" si="12"/>
        <v>0</v>
      </c>
      <c r="CI21" s="99">
        <v>3308</v>
      </c>
      <c r="CJ21" s="99">
        <v>3308</v>
      </c>
      <c r="CK21" s="99">
        <v>0</v>
      </c>
      <c r="CL21" s="99">
        <v>0</v>
      </c>
      <c r="CM21" s="99">
        <f t="shared" si="25"/>
        <v>0</v>
      </c>
      <c r="CN21" s="99">
        <f t="shared" si="25"/>
        <v>0</v>
      </c>
      <c r="CO21" s="99">
        <f t="shared" si="25"/>
        <v>0</v>
      </c>
      <c r="CP21" s="99">
        <f t="shared" si="25"/>
        <v>0</v>
      </c>
      <c r="CQ21" s="99">
        <f t="shared" si="25"/>
        <v>0</v>
      </c>
      <c r="CR21" s="99">
        <f t="shared" si="25"/>
        <v>0</v>
      </c>
      <c r="CS21" s="99">
        <f t="shared" si="25"/>
        <v>0</v>
      </c>
      <c r="CT21" s="99">
        <f t="shared" si="25"/>
        <v>0</v>
      </c>
      <c r="CU21" s="99">
        <f t="shared" si="25"/>
        <v>0</v>
      </c>
      <c r="CV21" s="99">
        <f t="shared" si="25"/>
        <v>0</v>
      </c>
      <c r="CW21" s="99">
        <f t="shared" si="25"/>
        <v>0</v>
      </c>
      <c r="CX21" s="99">
        <f t="shared" si="25"/>
        <v>0</v>
      </c>
      <c r="CY21" s="99">
        <f t="shared" si="25"/>
        <v>0</v>
      </c>
      <c r="CZ21" s="99">
        <f t="shared" si="25"/>
        <v>0</v>
      </c>
      <c r="DA21" s="99">
        <f t="shared" si="25"/>
        <v>0</v>
      </c>
      <c r="DB21" s="99">
        <f t="shared" si="25"/>
        <v>0</v>
      </c>
      <c r="DC21" s="99">
        <f t="shared" si="25"/>
        <v>0</v>
      </c>
      <c r="DD21" s="99">
        <f t="shared" si="25"/>
        <v>0</v>
      </c>
      <c r="DE21" s="99"/>
      <c r="DF21" s="114"/>
      <c r="DG21" s="114"/>
      <c r="DJ21" s="7">
        <f>J21-X21-AC21</f>
        <v>0</v>
      </c>
      <c r="DM21" s="7">
        <v>0</v>
      </c>
      <c r="DT21" s="7">
        <f>AM21-BG21</f>
        <v>0</v>
      </c>
      <c r="DU21" s="7">
        <f>AE21-AU21</f>
        <v>0</v>
      </c>
    </row>
    <row r="22" spans="1:125" ht="137.1" hidden="1" customHeight="1">
      <c r="A22" s="216"/>
      <c r="B22" s="217"/>
      <c r="C22" s="216"/>
      <c r="D22" s="216"/>
      <c r="E22" s="216"/>
      <c r="F22" s="216"/>
      <c r="G22" s="216"/>
      <c r="H22" s="216"/>
      <c r="I22" s="216"/>
      <c r="J22" s="100"/>
      <c r="K22" s="100"/>
      <c r="L22" s="100"/>
      <c r="M22" s="100"/>
      <c r="N22" s="100"/>
      <c r="O22" s="100"/>
      <c r="P22" s="100"/>
      <c r="Q22" s="100"/>
      <c r="R22" s="100"/>
      <c r="S22" s="100"/>
      <c r="T22" s="100"/>
      <c r="U22" s="100"/>
      <c r="V22" s="100"/>
      <c r="W22" s="100"/>
      <c r="X22" s="100"/>
      <c r="Y22" s="100"/>
      <c r="Z22" s="100"/>
      <c r="AA22" s="100"/>
      <c r="AB22" s="100"/>
      <c r="AC22" s="100"/>
      <c r="AD22" s="100"/>
      <c r="AE22" s="100"/>
      <c r="AF22" s="100"/>
      <c r="AG22" s="100"/>
      <c r="AH22" s="100"/>
      <c r="AI22" s="100"/>
      <c r="AJ22" s="100"/>
      <c r="AK22" s="100"/>
      <c r="AL22" s="100"/>
      <c r="AM22" s="100"/>
      <c r="AN22" s="100"/>
      <c r="AO22" s="100"/>
      <c r="AP22" s="100"/>
      <c r="AQ22" s="100"/>
      <c r="AR22" s="100"/>
      <c r="AS22" s="100"/>
      <c r="AT22" s="100"/>
      <c r="AU22" s="100"/>
      <c r="AV22" s="100"/>
      <c r="AW22" s="100"/>
      <c r="AX22" s="100"/>
      <c r="AY22" s="100"/>
      <c r="AZ22" s="100"/>
      <c r="BA22" s="100"/>
      <c r="BB22" s="100"/>
      <c r="BC22" s="100"/>
      <c r="BD22" s="100"/>
      <c r="BE22" s="100"/>
      <c r="BF22" s="100"/>
      <c r="BG22" s="100"/>
      <c r="BH22" s="100"/>
      <c r="BI22" s="100"/>
      <c r="BJ22" s="100"/>
      <c r="BK22" s="100"/>
      <c r="BL22" s="100"/>
      <c r="BM22" s="100"/>
      <c r="BN22" s="100"/>
      <c r="BO22" s="100"/>
      <c r="BP22" s="100"/>
      <c r="BQ22" s="100"/>
      <c r="BR22" s="100"/>
      <c r="BS22" s="100"/>
      <c r="BT22" s="100"/>
      <c r="BU22" s="100"/>
      <c r="BV22" s="100"/>
      <c r="BW22" s="100"/>
      <c r="BX22" s="100"/>
      <c r="BY22" s="100"/>
      <c r="BZ22" s="100"/>
      <c r="CA22" s="100"/>
      <c r="CB22" s="100"/>
      <c r="CC22" s="100"/>
      <c r="CD22" s="100"/>
      <c r="CE22" s="100"/>
      <c r="CF22" s="100"/>
      <c r="CG22" s="100"/>
      <c r="CH22" s="99"/>
      <c r="CI22" s="100"/>
      <c r="CJ22" s="100"/>
      <c r="CK22" s="100"/>
      <c r="CL22" s="100"/>
      <c r="CM22" s="100"/>
      <c r="CN22" s="100"/>
      <c r="CO22" s="100"/>
      <c r="CP22" s="100"/>
      <c r="CQ22" s="100"/>
      <c r="CR22" s="100"/>
      <c r="CS22" s="100"/>
      <c r="CT22" s="100"/>
      <c r="CU22" s="100"/>
      <c r="CV22" s="100"/>
      <c r="CW22" s="100"/>
      <c r="CX22" s="100"/>
      <c r="CY22" s="100"/>
      <c r="CZ22" s="100"/>
      <c r="DA22" s="100"/>
      <c r="DB22" s="100"/>
      <c r="DC22" s="100"/>
      <c r="DD22" s="100"/>
      <c r="DE22" s="100"/>
      <c r="DF22" s="216"/>
      <c r="DG22" s="216"/>
      <c r="DJ22" s="7"/>
      <c r="DM22" s="7"/>
      <c r="DT22" s="7"/>
      <c r="DU22" s="7"/>
    </row>
    <row r="23" spans="1:125" s="20" customFormat="1" ht="50.1" hidden="1" customHeight="1">
      <c r="A23" s="215" t="s">
        <v>45</v>
      </c>
      <c r="B23" s="214" t="s">
        <v>46</v>
      </c>
      <c r="C23" s="114"/>
      <c r="D23" s="114"/>
      <c r="E23" s="114"/>
      <c r="F23" s="213"/>
      <c r="G23" s="213"/>
      <c r="H23" s="213">
        <f>A27</f>
        <v>0</v>
      </c>
      <c r="I23" s="114"/>
      <c r="J23" s="99">
        <f t="shared" ref="J23:BU23" si="26">SUM(J24:J27)</f>
        <v>0</v>
      </c>
      <c r="K23" s="99">
        <f t="shared" si="26"/>
        <v>0</v>
      </c>
      <c r="L23" s="99">
        <f t="shared" si="26"/>
        <v>0</v>
      </c>
      <c r="M23" s="99">
        <f t="shared" si="26"/>
        <v>0</v>
      </c>
      <c r="N23" s="99">
        <f t="shared" si="26"/>
        <v>0</v>
      </c>
      <c r="O23" s="99">
        <f t="shared" si="26"/>
        <v>0</v>
      </c>
      <c r="P23" s="99">
        <f t="shared" si="26"/>
        <v>0</v>
      </c>
      <c r="Q23" s="99">
        <f t="shared" si="26"/>
        <v>0</v>
      </c>
      <c r="R23" s="99">
        <f t="shared" si="26"/>
        <v>0</v>
      </c>
      <c r="S23" s="99">
        <f t="shared" si="26"/>
        <v>0</v>
      </c>
      <c r="T23" s="99">
        <f t="shared" si="26"/>
        <v>0</v>
      </c>
      <c r="U23" s="99">
        <f t="shared" si="26"/>
        <v>0</v>
      </c>
      <c r="V23" s="99">
        <f t="shared" si="26"/>
        <v>0</v>
      </c>
      <c r="W23" s="99">
        <f t="shared" si="26"/>
        <v>0</v>
      </c>
      <c r="X23" s="99">
        <f t="shared" si="26"/>
        <v>0</v>
      </c>
      <c r="Y23" s="99">
        <f t="shared" si="26"/>
        <v>0</v>
      </c>
      <c r="Z23" s="99">
        <f t="shared" si="26"/>
        <v>0</v>
      </c>
      <c r="AA23" s="99">
        <f t="shared" si="26"/>
        <v>0</v>
      </c>
      <c r="AB23" s="99">
        <f t="shared" si="26"/>
        <v>0</v>
      </c>
      <c r="AC23" s="99">
        <f t="shared" si="26"/>
        <v>0</v>
      </c>
      <c r="AD23" s="99">
        <f t="shared" si="26"/>
        <v>0</v>
      </c>
      <c r="AE23" s="99">
        <f t="shared" si="26"/>
        <v>0</v>
      </c>
      <c r="AF23" s="99">
        <f t="shared" si="26"/>
        <v>0</v>
      </c>
      <c r="AG23" s="99">
        <f t="shared" si="26"/>
        <v>0</v>
      </c>
      <c r="AH23" s="99">
        <f t="shared" si="26"/>
        <v>0</v>
      </c>
      <c r="AI23" s="99">
        <f t="shared" si="26"/>
        <v>0</v>
      </c>
      <c r="AJ23" s="99">
        <f t="shared" si="26"/>
        <v>0</v>
      </c>
      <c r="AK23" s="99">
        <f t="shared" si="26"/>
        <v>0</v>
      </c>
      <c r="AL23" s="99">
        <f t="shared" si="26"/>
        <v>0</v>
      </c>
      <c r="AM23" s="99">
        <f t="shared" si="26"/>
        <v>0</v>
      </c>
      <c r="AN23" s="99">
        <f t="shared" si="26"/>
        <v>0</v>
      </c>
      <c r="AO23" s="99">
        <f t="shared" si="26"/>
        <v>0</v>
      </c>
      <c r="AP23" s="99">
        <f t="shared" si="26"/>
        <v>0</v>
      </c>
      <c r="AQ23" s="99">
        <f t="shared" si="26"/>
        <v>0</v>
      </c>
      <c r="AR23" s="99">
        <f t="shared" si="26"/>
        <v>0</v>
      </c>
      <c r="AS23" s="99">
        <f t="shared" si="26"/>
        <v>0</v>
      </c>
      <c r="AT23" s="99">
        <f t="shared" si="26"/>
        <v>0</v>
      </c>
      <c r="AU23" s="99">
        <f t="shared" si="26"/>
        <v>0</v>
      </c>
      <c r="AV23" s="99">
        <f t="shared" si="26"/>
        <v>0</v>
      </c>
      <c r="AW23" s="99">
        <f t="shared" si="26"/>
        <v>0</v>
      </c>
      <c r="AX23" s="99">
        <f t="shared" si="26"/>
        <v>0</v>
      </c>
      <c r="AY23" s="99">
        <f t="shared" si="26"/>
        <v>0</v>
      </c>
      <c r="AZ23" s="99">
        <f t="shared" si="26"/>
        <v>0</v>
      </c>
      <c r="BA23" s="99">
        <f t="shared" si="26"/>
        <v>0</v>
      </c>
      <c r="BB23" s="99">
        <f t="shared" si="26"/>
        <v>0</v>
      </c>
      <c r="BC23" s="99">
        <f t="shared" si="26"/>
        <v>0</v>
      </c>
      <c r="BD23" s="99">
        <f t="shared" si="26"/>
        <v>0</v>
      </c>
      <c r="BE23" s="99">
        <f t="shared" si="26"/>
        <v>0</v>
      </c>
      <c r="BF23" s="99">
        <f t="shared" si="26"/>
        <v>0</v>
      </c>
      <c r="BG23" s="99">
        <f t="shared" si="26"/>
        <v>0</v>
      </c>
      <c r="BH23" s="99">
        <f t="shared" si="26"/>
        <v>0</v>
      </c>
      <c r="BI23" s="99">
        <f t="shared" si="26"/>
        <v>0</v>
      </c>
      <c r="BJ23" s="99">
        <f t="shared" si="26"/>
        <v>0</v>
      </c>
      <c r="BK23" s="99">
        <f t="shared" si="26"/>
        <v>0</v>
      </c>
      <c r="BL23" s="99">
        <f t="shared" si="26"/>
        <v>0</v>
      </c>
      <c r="BM23" s="99">
        <f t="shared" si="26"/>
        <v>0</v>
      </c>
      <c r="BN23" s="99">
        <f t="shared" si="26"/>
        <v>0</v>
      </c>
      <c r="BO23" s="99">
        <f t="shared" si="26"/>
        <v>0</v>
      </c>
      <c r="BP23" s="99">
        <f t="shared" si="26"/>
        <v>0</v>
      </c>
      <c r="BQ23" s="99">
        <f t="shared" si="26"/>
        <v>0</v>
      </c>
      <c r="BR23" s="99">
        <f t="shared" si="26"/>
        <v>0</v>
      </c>
      <c r="BS23" s="99">
        <f t="shared" si="26"/>
        <v>0</v>
      </c>
      <c r="BT23" s="99">
        <f t="shared" si="26"/>
        <v>0</v>
      </c>
      <c r="BU23" s="99">
        <f t="shared" si="26"/>
        <v>0</v>
      </c>
      <c r="BV23" s="99">
        <f t="shared" ref="BV23:CQ23" si="27">SUM(BV24:BV27)</f>
        <v>0</v>
      </c>
      <c r="BW23" s="99">
        <f t="shared" si="27"/>
        <v>0</v>
      </c>
      <c r="BX23" s="99">
        <f t="shared" si="27"/>
        <v>0</v>
      </c>
      <c r="BY23" s="99"/>
      <c r="BZ23" s="99">
        <f t="shared" si="27"/>
        <v>0</v>
      </c>
      <c r="CA23" s="99">
        <f t="shared" si="27"/>
        <v>0</v>
      </c>
      <c r="CB23" s="99">
        <f t="shared" si="27"/>
        <v>0</v>
      </c>
      <c r="CC23" s="99">
        <f t="shared" si="27"/>
        <v>0</v>
      </c>
      <c r="CD23" s="99">
        <f t="shared" si="27"/>
        <v>0</v>
      </c>
      <c r="CE23" s="99">
        <f t="shared" si="27"/>
        <v>0</v>
      </c>
      <c r="CF23" s="99">
        <f t="shared" si="27"/>
        <v>0</v>
      </c>
      <c r="CG23" s="99">
        <f t="shared" si="27"/>
        <v>0</v>
      </c>
      <c r="CH23" s="99">
        <f t="shared" si="27"/>
        <v>0</v>
      </c>
      <c r="CI23" s="99">
        <f t="shared" si="27"/>
        <v>0</v>
      </c>
      <c r="CJ23" s="99">
        <f t="shared" si="27"/>
        <v>0</v>
      </c>
      <c r="CK23" s="99">
        <f t="shared" si="27"/>
        <v>0</v>
      </c>
      <c r="CL23" s="99">
        <f t="shared" si="27"/>
        <v>0</v>
      </c>
      <c r="CM23" s="99">
        <f t="shared" si="27"/>
        <v>0</v>
      </c>
      <c r="CN23" s="99">
        <f t="shared" si="27"/>
        <v>0</v>
      </c>
      <c r="CO23" s="99">
        <f t="shared" si="27"/>
        <v>0</v>
      </c>
      <c r="CP23" s="99">
        <f t="shared" ref="CP23" si="28">SUM(CP24:CP27)</f>
        <v>0</v>
      </c>
      <c r="CQ23" s="99">
        <f t="shared" si="27"/>
        <v>0</v>
      </c>
      <c r="CR23" s="99">
        <f>SUM(CR24:CR27)</f>
        <v>0</v>
      </c>
      <c r="CS23" s="99">
        <f t="shared" ref="CS23:CU23" si="29">SUM(CS24:CS27)</f>
        <v>0</v>
      </c>
      <c r="CT23" s="99">
        <f t="shared" ref="CT23" si="30">SUM(CT24:CT27)</f>
        <v>0</v>
      </c>
      <c r="CU23" s="99">
        <f t="shared" si="29"/>
        <v>0</v>
      </c>
      <c r="CV23" s="99">
        <f t="shared" ref="CV23:DD23" si="31">SUM(CV24:CV27)</f>
        <v>0</v>
      </c>
      <c r="CW23" s="99">
        <f t="shared" si="31"/>
        <v>0</v>
      </c>
      <c r="CX23" s="99">
        <f t="shared" si="31"/>
        <v>0</v>
      </c>
      <c r="CY23" s="99">
        <f t="shared" si="31"/>
        <v>0</v>
      </c>
      <c r="CZ23" s="99">
        <f t="shared" si="31"/>
        <v>0</v>
      </c>
      <c r="DA23" s="99">
        <f t="shared" si="31"/>
        <v>0</v>
      </c>
      <c r="DB23" s="99">
        <f t="shared" si="31"/>
        <v>0</v>
      </c>
      <c r="DC23" s="99">
        <f t="shared" si="31"/>
        <v>0</v>
      </c>
      <c r="DD23" s="99">
        <f t="shared" si="31"/>
        <v>0</v>
      </c>
      <c r="DE23" s="99"/>
      <c r="DF23" s="114"/>
      <c r="DG23" s="114"/>
      <c r="DJ23" s="7">
        <f t="shared" ref="DJ23" si="32">J23-X23-AC23</f>
        <v>0</v>
      </c>
      <c r="DM23" s="7">
        <v>0</v>
      </c>
      <c r="DT23" s="7">
        <f>AM23-BG23</f>
        <v>0</v>
      </c>
      <c r="DU23" s="7">
        <f t="shared" ref="DU23" si="33">AE23-AU23</f>
        <v>0</v>
      </c>
    </row>
    <row r="24" spans="1:125" s="20" customFormat="1" ht="96.75" hidden="1" customHeight="1">
      <c r="A24" s="216"/>
      <c r="B24" s="217"/>
      <c r="C24" s="216"/>
      <c r="D24" s="216"/>
      <c r="E24" s="216"/>
      <c r="F24" s="216"/>
      <c r="G24" s="216"/>
      <c r="H24" s="216"/>
      <c r="I24" s="216"/>
      <c r="J24" s="219"/>
      <c r="K24" s="219"/>
      <c r="L24" s="259"/>
      <c r="M24" s="259"/>
      <c r="N24" s="259"/>
      <c r="O24" s="260"/>
      <c r="P24" s="261"/>
      <c r="Q24" s="261"/>
      <c r="R24" s="260"/>
      <c r="S24" s="260"/>
      <c r="T24" s="285"/>
      <c r="U24" s="285"/>
      <c r="V24" s="225"/>
      <c r="W24" s="225"/>
      <c r="X24" s="219"/>
      <c r="Y24" s="219"/>
      <c r="Z24" s="219"/>
      <c r="AA24" s="219"/>
      <c r="AB24" s="219"/>
      <c r="AC24" s="219"/>
      <c r="AD24" s="219"/>
      <c r="AE24" s="219"/>
      <c r="AF24" s="219"/>
      <c r="AG24" s="219"/>
      <c r="AH24" s="219"/>
      <c r="AI24" s="219"/>
      <c r="AJ24" s="100"/>
      <c r="AK24" s="100"/>
      <c r="AL24" s="219"/>
      <c r="AM24" s="219"/>
      <c r="AN24" s="219"/>
      <c r="AO24" s="219"/>
      <c r="AP24" s="219"/>
      <c r="AQ24" s="219"/>
      <c r="AR24" s="100"/>
      <c r="AS24" s="100"/>
      <c r="AT24" s="100"/>
      <c r="AU24" s="100"/>
      <c r="AV24" s="100"/>
      <c r="AW24" s="100"/>
      <c r="AX24" s="100"/>
      <c r="AY24" s="100"/>
      <c r="AZ24" s="100"/>
      <c r="BA24" s="100"/>
      <c r="BB24" s="100"/>
      <c r="BC24" s="100"/>
      <c r="BD24" s="100"/>
      <c r="BE24" s="100"/>
      <c r="BF24" s="100"/>
      <c r="BG24" s="100"/>
      <c r="BH24" s="100"/>
      <c r="BI24" s="100"/>
      <c r="BJ24" s="100"/>
      <c r="BK24" s="100"/>
      <c r="BL24" s="100"/>
      <c r="BM24" s="100"/>
      <c r="BN24" s="100"/>
      <c r="BO24" s="100"/>
      <c r="BP24" s="100"/>
      <c r="BQ24" s="100"/>
      <c r="BR24" s="100"/>
      <c r="BS24" s="100"/>
      <c r="BT24" s="100"/>
      <c r="BU24" s="100"/>
      <c r="BV24" s="100"/>
      <c r="BW24" s="100"/>
      <c r="BX24" s="100"/>
      <c r="BY24" s="100"/>
      <c r="BZ24" s="100"/>
      <c r="CA24" s="100"/>
      <c r="CB24" s="100"/>
      <c r="CC24" s="100"/>
      <c r="CD24" s="100"/>
      <c r="CE24" s="100"/>
      <c r="CF24" s="100"/>
      <c r="CG24" s="100"/>
      <c r="CH24" s="99"/>
      <c r="CI24" s="100"/>
      <c r="CJ24" s="100"/>
      <c r="CK24" s="100"/>
      <c r="CL24" s="100"/>
      <c r="CM24" s="100"/>
      <c r="CN24" s="100"/>
      <c r="CO24" s="100"/>
      <c r="CP24" s="100"/>
      <c r="CQ24" s="100"/>
      <c r="CR24" s="100"/>
      <c r="CS24" s="100"/>
      <c r="CT24" s="100"/>
      <c r="CU24" s="100"/>
      <c r="CV24" s="100"/>
      <c r="CW24" s="100"/>
      <c r="CX24" s="100"/>
      <c r="CY24" s="100"/>
      <c r="CZ24" s="100"/>
      <c r="DA24" s="100"/>
      <c r="DB24" s="100"/>
      <c r="DC24" s="100"/>
      <c r="DD24" s="100"/>
      <c r="DE24" s="100"/>
      <c r="DF24" s="262"/>
      <c r="DG24" s="285"/>
      <c r="DH24" s="8"/>
      <c r="DJ24" s="7"/>
      <c r="DM24" s="7"/>
      <c r="DT24" s="7"/>
      <c r="DU24" s="7"/>
    </row>
    <row r="25" spans="1:125" s="20" customFormat="1" ht="61.5" hidden="1" customHeight="1">
      <c r="A25" s="216"/>
      <c r="B25" s="217"/>
      <c r="C25" s="216"/>
      <c r="D25" s="216"/>
      <c r="E25" s="216"/>
      <c r="F25" s="216"/>
      <c r="G25" s="216"/>
      <c r="H25" s="216"/>
      <c r="I25" s="216"/>
      <c r="J25" s="220"/>
      <c r="K25" s="221"/>
      <c r="L25" s="259"/>
      <c r="M25" s="259"/>
      <c r="N25" s="259"/>
      <c r="O25" s="260"/>
      <c r="P25" s="261"/>
      <c r="Q25" s="261"/>
      <c r="R25" s="260"/>
      <c r="S25" s="260"/>
      <c r="T25" s="285"/>
      <c r="U25" s="285"/>
      <c r="V25" s="225"/>
      <c r="W25" s="225"/>
      <c r="X25" s="225"/>
      <c r="Y25" s="225"/>
      <c r="Z25" s="225"/>
      <c r="AA25" s="219"/>
      <c r="AB25" s="219"/>
      <c r="AC25" s="219"/>
      <c r="AD25" s="219"/>
      <c r="AE25" s="219"/>
      <c r="AF25" s="219"/>
      <c r="AG25" s="219"/>
      <c r="AH25" s="219"/>
      <c r="AI25" s="219"/>
      <c r="AJ25" s="100"/>
      <c r="AK25" s="100"/>
      <c r="AL25" s="219"/>
      <c r="AM25" s="219"/>
      <c r="AN25" s="219"/>
      <c r="AO25" s="219"/>
      <c r="AP25" s="219"/>
      <c r="AQ25" s="219"/>
      <c r="AR25" s="100"/>
      <c r="AS25" s="100"/>
      <c r="AT25" s="100"/>
      <c r="AU25" s="100"/>
      <c r="AV25" s="100"/>
      <c r="AW25" s="100"/>
      <c r="AX25" s="100"/>
      <c r="AY25" s="100"/>
      <c r="AZ25" s="100"/>
      <c r="BA25" s="100"/>
      <c r="BB25" s="100"/>
      <c r="BC25" s="100"/>
      <c r="BD25" s="100"/>
      <c r="BE25" s="100"/>
      <c r="BF25" s="100"/>
      <c r="BG25" s="100"/>
      <c r="BH25" s="100"/>
      <c r="BI25" s="100"/>
      <c r="BJ25" s="100"/>
      <c r="BK25" s="100"/>
      <c r="BL25" s="100"/>
      <c r="BM25" s="100"/>
      <c r="BN25" s="100"/>
      <c r="BO25" s="100"/>
      <c r="BP25" s="100"/>
      <c r="BQ25" s="100"/>
      <c r="BR25" s="100"/>
      <c r="BS25" s="100"/>
      <c r="BT25" s="100"/>
      <c r="BU25" s="100"/>
      <c r="BV25" s="100"/>
      <c r="BW25" s="100"/>
      <c r="BX25" s="100"/>
      <c r="BY25" s="100"/>
      <c r="BZ25" s="100"/>
      <c r="CA25" s="100"/>
      <c r="CB25" s="100"/>
      <c r="CC25" s="100"/>
      <c r="CD25" s="100"/>
      <c r="CE25" s="100"/>
      <c r="CF25" s="100"/>
      <c r="CG25" s="100"/>
      <c r="CH25" s="99"/>
      <c r="CI25" s="100"/>
      <c r="CJ25" s="100"/>
      <c r="CK25" s="100"/>
      <c r="CL25" s="100"/>
      <c r="CM25" s="100"/>
      <c r="CN25" s="100"/>
      <c r="CO25" s="100"/>
      <c r="CP25" s="100"/>
      <c r="CQ25" s="100"/>
      <c r="CR25" s="100"/>
      <c r="CS25" s="100"/>
      <c r="CT25" s="100"/>
      <c r="CU25" s="100"/>
      <c r="CV25" s="100"/>
      <c r="CW25" s="100"/>
      <c r="CX25" s="100"/>
      <c r="CY25" s="100"/>
      <c r="CZ25" s="100"/>
      <c r="DA25" s="100"/>
      <c r="DB25" s="100"/>
      <c r="DC25" s="100"/>
      <c r="DD25" s="100"/>
      <c r="DE25" s="100"/>
      <c r="DF25" s="262"/>
      <c r="DG25" s="285"/>
      <c r="DH25" s="8"/>
      <c r="DJ25" s="7"/>
      <c r="DM25" s="7"/>
      <c r="DT25" s="7"/>
      <c r="DU25" s="7"/>
    </row>
    <row r="26" spans="1:125" ht="110.25" hidden="1" customHeight="1">
      <c r="A26" s="216"/>
      <c r="B26" s="217"/>
      <c r="C26" s="216"/>
      <c r="D26" s="216"/>
      <c r="E26" s="216"/>
      <c r="F26" s="216"/>
      <c r="G26" s="216"/>
      <c r="H26" s="216"/>
      <c r="I26" s="216"/>
      <c r="J26" s="218"/>
      <c r="K26" s="218"/>
      <c r="L26" s="218"/>
      <c r="M26" s="218"/>
      <c r="N26" s="218"/>
      <c r="O26" s="218"/>
      <c r="P26" s="218"/>
      <c r="Q26" s="218"/>
      <c r="R26" s="218"/>
      <c r="S26" s="218"/>
      <c r="T26" s="218"/>
      <c r="U26" s="218"/>
      <c r="V26" s="218"/>
      <c r="W26" s="218"/>
      <c r="X26" s="218"/>
      <c r="Y26" s="218"/>
      <c r="Z26" s="218"/>
      <c r="AA26" s="218"/>
      <c r="AB26" s="218"/>
      <c r="AC26" s="218"/>
      <c r="AD26" s="218"/>
      <c r="AE26" s="218"/>
      <c r="AF26" s="218"/>
      <c r="AG26" s="218"/>
      <c r="AH26" s="218"/>
      <c r="AI26" s="218"/>
      <c r="AJ26" s="218"/>
      <c r="AK26" s="218"/>
      <c r="AL26" s="218"/>
      <c r="AM26" s="218"/>
      <c r="AN26" s="218"/>
      <c r="AO26" s="218"/>
      <c r="AP26" s="218"/>
      <c r="AQ26" s="218"/>
      <c r="AR26" s="100"/>
      <c r="AS26" s="100"/>
      <c r="AT26" s="100"/>
      <c r="AU26" s="100"/>
      <c r="AV26" s="100"/>
      <c r="AW26" s="100"/>
      <c r="AX26" s="100"/>
      <c r="AY26" s="100"/>
      <c r="AZ26" s="100"/>
      <c r="BA26" s="100"/>
      <c r="BB26" s="100"/>
      <c r="BC26" s="100"/>
      <c r="BD26" s="100"/>
      <c r="BE26" s="100"/>
      <c r="BF26" s="100"/>
      <c r="BG26" s="100"/>
      <c r="BH26" s="100"/>
      <c r="BI26" s="100"/>
      <c r="BJ26" s="100"/>
      <c r="BK26" s="100"/>
      <c r="BL26" s="100"/>
      <c r="BM26" s="100"/>
      <c r="BN26" s="100"/>
      <c r="BO26" s="100"/>
      <c r="BP26" s="100"/>
      <c r="BQ26" s="100"/>
      <c r="BR26" s="100"/>
      <c r="BS26" s="100"/>
      <c r="BT26" s="100"/>
      <c r="BU26" s="100"/>
      <c r="BV26" s="100"/>
      <c r="BW26" s="100"/>
      <c r="BX26" s="100"/>
      <c r="BY26" s="100"/>
      <c r="BZ26" s="100"/>
      <c r="CA26" s="100"/>
      <c r="CB26" s="100"/>
      <c r="CC26" s="100"/>
      <c r="CD26" s="100"/>
      <c r="CE26" s="100"/>
      <c r="CF26" s="100"/>
      <c r="CG26" s="100"/>
      <c r="CH26" s="99"/>
      <c r="CI26" s="100"/>
      <c r="CJ26" s="100"/>
      <c r="CK26" s="100"/>
      <c r="CL26" s="100"/>
      <c r="CM26" s="100"/>
      <c r="CN26" s="100"/>
      <c r="CO26" s="100"/>
      <c r="CP26" s="100"/>
      <c r="CQ26" s="100"/>
      <c r="CR26" s="100"/>
      <c r="CS26" s="100"/>
      <c r="CT26" s="100"/>
      <c r="CU26" s="100"/>
      <c r="CV26" s="100"/>
      <c r="CW26" s="100"/>
      <c r="CX26" s="100"/>
      <c r="CY26" s="100"/>
      <c r="CZ26" s="100"/>
      <c r="DA26" s="100"/>
      <c r="DB26" s="100"/>
      <c r="DC26" s="100"/>
      <c r="DD26" s="100"/>
      <c r="DE26" s="100"/>
      <c r="DF26" s="262"/>
      <c r="DG26" s="216"/>
      <c r="DH26" s="216"/>
      <c r="DI26" s="216"/>
      <c r="DJ26" s="7"/>
      <c r="DM26" s="7"/>
      <c r="DT26" s="7"/>
      <c r="DU26" s="7"/>
    </row>
    <row r="27" spans="1:125" ht="150" hidden="1" customHeight="1">
      <c r="A27" s="216"/>
      <c r="B27" s="217"/>
      <c r="C27" s="216"/>
      <c r="D27" s="216"/>
      <c r="E27" s="216"/>
      <c r="F27" s="216"/>
      <c r="G27" s="216"/>
      <c r="H27" s="216"/>
      <c r="I27" s="216"/>
      <c r="J27" s="100"/>
      <c r="K27" s="100"/>
      <c r="L27" s="100"/>
      <c r="M27" s="100"/>
      <c r="N27" s="100"/>
      <c r="O27" s="100"/>
      <c r="P27" s="100"/>
      <c r="Q27" s="100"/>
      <c r="R27" s="100"/>
      <c r="S27" s="100"/>
      <c r="T27" s="100"/>
      <c r="U27" s="100"/>
      <c r="V27" s="100"/>
      <c r="W27" s="100"/>
      <c r="X27" s="100"/>
      <c r="Y27" s="100"/>
      <c r="Z27" s="100"/>
      <c r="AA27" s="100"/>
      <c r="AB27" s="100"/>
      <c r="AC27" s="100"/>
      <c r="AD27" s="100"/>
      <c r="AE27" s="100"/>
      <c r="AF27" s="100"/>
      <c r="AG27" s="100"/>
      <c r="AH27" s="100"/>
      <c r="AI27" s="100"/>
      <c r="AJ27" s="100"/>
      <c r="AK27" s="100"/>
      <c r="AL27" s="100"/>
      <c r="AM27" s="100"/>
      <c r="AN27" s="100"/>
      <c r="AO27" s="100"/>
      <c r="AP27" s="100"/>
      <c r="AQ27" s="100"/>
      <c r="AR27" s="100"/>
      <c r="AS27" s="100"/>
      <c r="AT27" s="100"/>
      <c r="AU27" s="100"/>
      <c r="AV27" s="100"/>
      <c r="AW27" s="100"/>
      <c r="AX27" s="100"/>
      <c r="AY27" s="100"/>
      <c r="AZ27" s="100"/>
      <c r="BA27" s="100"/>
      <c r="BB27" s="100"/>
      <c r="BC27" s="100"/>
      <c r="BD27" s="100"/>
      <c r="BE27" s="100"/>
      <c r="BF27" s="100"/>
      <c r="BG27" s="100"/>
      <c r="BH27" s="100"/>
      <c r="BI27" s="100"/>
      <c r="BJ27" s="100"/>
      <c r="BK27" s="100"/>
      <c r="BL27" s="100"/>
      <c r="BM27" s="100"/>
      <c r="BN27" s="100"/>
      <c r="BO27" s="100"/>
      <c r="BP27" s="100"/>
      <c r="BQ27" s="100"/>
      <c r="BR27" s="100"/>
      <c r="BS27" s="100"/>
      <c r="BT27" s="100"/>
      <c r="BU27" s="100"/>
      <c r="BV27" s="100"/>
      <c r="BW27" s="100"/>
      <c r="BX27" s="100"/>
      <c r="BY27" s="100"/>
      <c r="BZ27" s="100"/>
      <c r="CA27" s="100"/>
      <c r="CB27" s="100"/>
      <c r="CC27" s="100"/>
      <c r="CD27" s="100"/>
      <c r="CE27" s="100"/>
      <c r="CF27" s="100"/>
      <c r="CG27" s="100"/>
      <c r="CH27" s="99"/>
      <c r="CI27" s="100"/>
      <c r="CJ27" s="100"/>
      <c r="CK27" s="100"/>
      <c r="CL27" s="100"/>
      <c r="CM27" s="100"/>
      <c r="CN27" s="100"/>
      <c r="CO27" s="100"/>
      <c r="CP27" s="100"/>
      <c r="CQ27" s="100"/>
      <c r="CR27" s="100"/>
      <c r="CS27" s="100"/>
      <c r="CT27" s="100"/>
      <c r="CU27" s="100"/>
      <c r="CV27" s="100"/>
      <c r="CW27" s="100"/>
      <c r="CX27" s="100"/>
      <c r="CY27" s="100"/>
      <c r="CZ27" s="100"/>
      <c r="DA27" s="100"/>
      <c r="DB27" s="100"/>
      <c r="DC27" s="100"/>
      <c r="DD27" s="100"/>
      <c r="DE27" s="100"/>
      <c r="DF27" s="216"/>
      <c r="DG27" s="216"/>
      <c r="DJ27" s="7"/>
      <c r="DM27" s="7"/>
      <c r="DT27" s="7"/>
      <c r="DU27" s="7"/>
    </row>
    <row r="28" spans="1:125" s="20" customFormat="1" ht="34.5" hidden="1" customHeight="1">
      <c r="A28" s="114" t="s">
        <v>62</v>
      </c>
      <c r="B28" s="214" t="s">
        <v>63</v>
      </c>
      <c r="C28" s="114"/>
      <c r="D28" s="114"/>
      <c r="E28" s="114"/>
      <c r="F28" s="213">
        <f>F29</f>
        <v>0</v>
      </c>
      <c r="G28" s="213"/>
      <c r="H28" s="213">
        <f>H29</f>
        <v>0</v>
      </c>
      <c r="I28" s="114"/>
      <c r="J28" s="99">
        <f t="shared" ref="J28:Y29" si="34">J29</f>
        <v>0</v>
      </c>
      <c r="K28" s="99">
        <f t="shared" si="34"/>
        <v>0</v>
      </c>
      <c r="L28" s="99">
        <f t="shared" si="34"/>
        <v>0</v>
      </c>
      <c r="M28" s="99">
        <f t="shared" si="34"/>
        <v>0</v>
      </c>
      <c r="N28" s="99">
        <f t="shared" si="34"/>
        <v>0</v>
      </c>
      <c r="O28" s="99">
        <f t="shared" si="34"/>
        <v>0</v>
      </c>
      <c r="P28" s="99">
        <f t="shared" si="34"/>
        <v>0</v>
      </c>
      <c r="Q28" s="99">
        <f t="shared" si="34"/>
        <v>0</v>
      </c>
      <c r="R28" s="99">
        <f t="shared" si="34"/>
        <v>0</v>
      </c>
      <c r="S28" s="99">
        <f t="shared" si="34"/>
        <v>0</v>
      </c>
      <c r="T28" s="99">
        <f t="shared" si="34"/>
        <v>0</v>
      </c>
      <c r="U28" s="99">
        <f t="shared" si="34"/>
        <v>0</v>
      </c>
      <c r="V28" s="99">
        <f t="shared" si="34"/>
        <v>0</v>
      </c>
      <c r="W28" s="99">
        <f t="shared" si="34"/>
        <v>0</v>
      </c>
      <c r="X28" s="99">
        <f t="shared" si="34"/>
        <v>0</v>
      </c>
      <c r="Y28" s="99">
        <f t="shared" si="34"/>
        <v>0</v>
      </c>
      <c r="Z28" s="99">
        <f t="shared" ref="Z28:AO29" si="35">Z29</f>
        <v>0</v>
      </c>
      <c r="AA28" s="99">
        <f t="shared" si="35"/>
        <v>0</v>
      </c>
      <c r="AB28" s="99">
        <f t="shared" si="35"/>
        <v>0</v>
      </c>
      <c r="AC28" s="99">
        <f t="shared" si="35"/>
        <v>0</v>
      </c>
      <c r="AD28" s="99">
        <f t="shared" si="35"/>
        <v>0</v>
      </c>
      <c r="AE28" s="99">
        <f t="shared" si="35"/>
        <v>0</v>
      </c>
      <c r="AF28" s="99">
        <f t="shared" si="35"/>
        <v>0</v>
      </c>
      <c r="AG28" s="99">
        <f t="shared" si="35"/>
        <v>0</v>
      </c>
      <c r="AH28" s="99">
        <f t="shared" si="35"/>
        <v>0</v>
      </c>
      <c r="AI28" s="99">
        <f t="shared" si="35"/>
        <v>0</v>
      </c>
      <c r="AJ28" s="99">
        <f t="shared" si="35"/>
        <v>0</v>
      </c>
      <c r="AK28" s="99">
        <f t="shared" si="35"/>
        <v>0</v>
      </c>
      <c r="AL28" s="99">
        <f t="shared" si="35"/>
        <v>0</v>
      </c>
      <c r="AM28" s="99">
        <f t="shared" si="35"/>
        <v>0</v>
      </c>
      <c r="AN28" s="99">
        <f t="shared" si="35"/>
        <v>0</v>
      </c>
      <c r="AO28" s="99">
        <f t="shared" si="35"/>
        <v>0</v>
      </c>
      <c r="AP28" s="99">
        <f t="shared" ref="AP28:BM29" si="36">AP29</f>
        <v>0</v>
      </c>
      <c r="AQ28" s="99">
        <f t="shared" si="36"/>
        <v>0</v>
      </c>
      <c r="AR28" s="99">
        <f t="shared" si="36"/>
        <v>0</v>
      </c>
      <c r="AS28" s="99">
        <f t="shared" si="36"/>
        <v>0</v>
      </c>
      <c r="AT28" s="99">
        <f t="shared" si="36"/>
        <v>0</v>
      </c>
      <c r="AU28" s="99">
        <f t="shared" si="36"/>
        <v>0</v>
      </c>
      <c r="AV28" s="99">
        <f t="shared" si="36"/>
        <v>0</v>
      </c>
      <c r="AW28" s="99">
        <f t="shared" si="36"/>
        <v>0</v>
      </c>
      <c r="AX28" s="99">
        <f t="shared" si="36"/>
        <v>0</v>
      </c>
      <c r="AY28" s="99">
        <f t="shared" si="36"/>
        <v>0</v>
      </c>
      <c r="AZ28" s="99">
        <f t="shared" si="36"/>
        <v>0</v>
      </c>
      <c r="BA28" s="99">
        <f t="shared" si="36"/>
        <v>0</v>
      </c>
      <c r="BB28" s="99">
        <f t="shared" si="36"/>
        <v>0</v>
      </c>
      <c r="BC28" s="99">
        <f t="shared" si="36"/>
        <v>0</v>
      </c>
      <c r="BD28" s="99">
        <f t="shared" si="36"/>
        <v>0</v>
      </c>
      <c r="BE28" s="99">
        <f t="shared" si="36"/>
        <v>0</v>
      </c>
      <c r="BF28" s="99">
        <f t="shared" si="36"/>
        <v>0</v>
      </c>
      <c r="BG28" s="99">
        <f t="shared" si="36"/>
        <v>0</v>
      </c>
      <c r="BH28" s="99">
        <f t="shared" si="36"/>
        <v>0</v>
      </c>
      <c r="BI28" s="99">
        <f t="shared" si="36"/>
        <v>0</v>
      </c>
      <c r="BJ28" s="99">
        <f t="shared" si="36"/>
        <v>0</v>
      </c>
      <c r="BK28" s="99">
        <f t="shared" si="36"/>
        <v>0</v>
      </c>
      <c r="BL28" s="99">
        <f>BL29</f>
        <v>0</v>
      </c>
      <c r="BM28" s="99">
        <f t="shared" si="36"/>
        <v>0</v>
      </c>
      <c r="BN28" s="99">
        <f>BN29</f>
        <v>0</v>
      </c>
      <c r="BO28" s="99">
        <f t="shared" ref="BO28:BT29" si="37">BO29</f>
        <v>0</v>
      </c>
      <c r="BP28" s="99">
        <f t="shared" si="37"/>
        <v>0</v>
      </c>
      <c r="BQ28" s="99">
        <f t="shared" si="37"/>
        <v>0</v>
      </c>
      <c r="BR28" s="99">
        <f t="shared" si="37"/>
        <v>0</v>
      </c>
      <c r="BS28" s="99">
        <f t="shared" si="37"/>
        <v>0</v>
      </c>
      <c r="BT28" s="99">
        <f t="shared" si="37"/>
        <v>0</v>
      </c>
      <c r="BU28" s="99">
        <f>BU29</f>
        <v>0</v>
      </c>
      <c r="BV28" s="99">
        <f t="shared" ref="BV28:CV29" si="38">BV29</f>
        <v>0</v>
      </c>
      <c r="BW28" s="99">
        <f t="shared" si="38"/>
        <v>0</v>
      </c>
      <c r="BX28" s="99">
        <f t="shared" si="38"/>
        <v>0</v>
      </c>
      <c r="BY28" s="99"/>
      <c r="BZ28" s="99">
        <f t="shared" si="38"/>
        <v>0</v>
      </c>
      <c r="CA28" s="99">
        <f t="shared" si="38"/>
        <v>0</v>
      </c>
      <c r="CB28" s="99">
        <f t="shared" si="38"/>
        <v>0</v>
      </c>
      <c r="CC28" s="99">
        <f t="shared" si="38"/>
        <v>0</v>
      </c>
      <c r="CD28" s="99">
        <f t="shared" si="38"/>
        <v>0</v>
      </c>
      <c r="CE28" s="99">
        <f t="shared" si="38"/>
        <v>0</v>
      </c>
      <c r="CF28" s="99">
        <f t="shared" si="38"/>
        <v>0</v>
      </c>
      <c r="CG28" s="99">
        <f t="shared" si="38"/>
        <v>0</v>
      </c>
      <c r="CH28" s="99">
        <f t="shared" si="12"/>
        <v>0</v>
      </c>
      <c r="CI28" s="99">
        <v>0</v>
      </c>
      <c r="CJ28" s="99">
        <v>0</v>
      </c>
      <c r="CK28" s="99">
        <v>0</v>
      </c>
      <c r="CL28" s="99">
        <v>0</v>
      </c>
      <c r="CM28" s="99">
        <f t="shared" si="38"/>
        <v>0</v>
      </c>
      <c r="CN28" s="100">
        <f t="shared" ref="CN28:CN64" si="39">AW28-CE28</f>
        <v>0</v>
      </c>
      <c r="CO28" s="99">
        <f t="shared" si="38"/>
        <v>0</v>
      </c>
      <c r="CP28" s="99">
        <f t="shared" si="38"/>
        <v>0</v>
      </c>
      <c r="CQ28" s="99">
        <f t="shared" si="38"/>
        <v>0</v>
      </c>
      <c r="CR28" s="99">
        <f t="shared" si="38"/>
        <v>0</v>
      </c>
      <c r="CS28" s="99">
        <f t="shared" si="38"/>
        <v>0</v>
      </c>
      <c r="CT28" s="99">
        <f t="shared" si="38"/>
        <v>0</v>
      </c>
      <c r="CU28" s="99">
        <f t="shared" si="38"/>
        <v>0</v>
      </c>
      <c r="CV28" s="99">
        <f t="shared" si="38"/>
        <v>0</v>
      </c>
      <c r="CW28" s="99">
        <f t="shared" ref="CV28:DD29" si="40">CW29</f>
        <v>0</v>
      </c>
      <c r="CX28" s="99">
        <f t="shared" si="40"/>
        <v>0</v>
      </c>
      <c r="CY28" s="99">
        <f t="shared" si="40"/>
        <v>0</v>
      </c>
      <c r="CZ28" s="99">
        <f t="shared" si="40"/>
        <v>0</v>
      </c>
      <c r="DA28" s="99">
        <f t="shared" si="40"/>
        <v>0</v>
      </c>
      <c r="DB28" s="99">
        <f t="shared" si="40"/>
        <v>0</v>
      </c>
      <c r="DC28" s="99">
        <f t="shared" si="40"/>
        <v>0</v>
      </c>
      <c r="DD28" s="99">
        <f t="shared" si="40"/>
        <v>0</v>
      </c>
      <c r="DE28" s="99"/>
      <c r="DF28" s="114"/>
      <c r="DG28" s="114" t="e">
        <f>#REF!</f>
        <v>#REF!</v>
      </c>
      <c r="DJ28" s="7">
        <f>J28-X28-AC28</f>
        <v>0</v>
      </c>
      <c r="DM28" s="7">
        <v>0</v>
      </c>
      <c r="DT28" s="7">
        <f>AM28-BG28</f>
        <v>0</v>
      </c>
      <c r="DU28" s="7">
        <f>AE28-AU28</f>
        <v>0</v>
      </c>
    </row>
    <row r="29" spans="1:125" s="20" customFormat="1" ht="37.5" hidden="1" customHeight="1">
      <c r="A29" s="215" t="s">
        <v>37</v>
      </c>
      <c r="B29" s="214" t="s">
        <v>524</v>
      </c>
      <c r="C29" s="114"/>
      <c r="D29" s="114"/>
      <c r="E29" s="114"/>
      <c r="F29" s="213">
        <f>A30</f>
        <v>0</v>
      </c>
      <c r="G29" s="213"/>
      <c r="H29" s="213">
        <f>A30</f>
        <v>0</v>
      </c>
      <c r="I29" s="222"/>
      <c r="J29" s="99">
        <f t="shared" si="34"/>
        <v>0</v>
      </c>
      <c r="K29" s="99">
        <f t="shared" si="34"/>
        <v>0</v>
      </c>
      <c r="L29" s="99">
        <f t="shared" si="34"/>
        <v>0</v>
      </c>
      <c r="M29" s="99">
        <f t="shared" si="34"/>
        <v>0</v>
      </c>
      <c r="N29" s="99">
        <f t="shared" si="34"/>
        <v>0</v>
      </c>
      <c r="O29" s="99">
        <f t="shared" si="34"/>
        <v>0</v>
      </c>
      <c r="P29" s="99">
        <f t="shared" si="34"/>
        <v>0</v>
      </c>
      <c r="Q29" s="99">
        <f t="shared" si="34"/>
        <v>0</v>
      </c>
      <c r="R29" s="99">
        <f t="shared" si="34"/>
        <v>0</v>
      </c>
      <c r="S29" s="99">
        <f t="shared" si="34"/>
        <v>0</v>
      </c>
      <c r="T29" s="99">
        <f t="shared" si="34"/>
        <v>0</v>
      </c>
      <c r="U29" s="99">
        <f t="shared" si="34"/>
        <v>0</v>
      </c>
      <c r="V29" s="99">
        <f t="shared" si="34"/>
        <v>0</v>
      </c>
      <c r="W29" s="99">
        <f t="shared" si="34"/>
        <v>0</v>
      </c>
      <c r="X29" s="99">
        <f t="shared" si="34"/>
        <v>0</v>
      </c>
      <c r="Y29" s="99">
        <f t="shared" si="34"/>
        <v>0</v>
      </c>
      <c r="Z29" s="99">
        <f t="shared" si="35"/>
        <v>0</v>
      </c>
      <c r="AA29" s="99">
        <f t="shared" si="35"/>
        <v>0</v>
      </c>
      <c r="AB29" s="99">
        <f t="shared" si="35"/>
        <v>0</v>
      </c>
      <c r="AC29" s="99">
        <f t="shared" si="35"/>
        <v>0</v>
      </c>
      <c r="AD29" s="99">
        <f t="shared" si="35"/>
        <v>0</v>
      </c>
      <c r="AE29" s="99">
        <f t="shared" si="35"/>
        <v>0</v>
      </c>
      <c r="AF29" s="99">
        <f t="shared" si="35"/>
        <v>0</v>
      </c>
      <c r="AG29" s="99">
        <f t="shared" si="35"/>
        <v>0</v>
      </c>
      <c r="AH29" s="99">
        <f t="shared" si="35"/>
        <v>0</v>
      </c>
      <c r="AI29" s="99">
        <f t="shared" si="35"/>
        <v>0</v>
      </c>
      <c r="AJ29" s="99">
        <f t="shared" si="35"/>
        <v>0</v>
      </c>
      <c r="AK29" s="99">
        <f t="shared" si="35"/>
        <v>0</v>
      </c>
      <c r="AL29" s="99">
        <f t="shared" si="35"/>
        <v>0</v>
      </c>
      <c r="AM29" s="99">
        <f t="shared" si="35"/>
        <v>0</v>
      </c>
      <c r="AN29" s="99">
        <f t="shared" si="35"/>
        <v>0</v>
      </c>
      <c r="AO29" s="99">
        <f t="shared" si="35"/>
        <v>0</v>
      </c>
      <c r="AP29" s="99">
        <f t="shared" si="36"/>
        <v>0</v>
      </c>
      <c r="AQ29" s="99">
        <f t="shared" si="36"/>
        <v>0</v>
      </c>
      <c r="AR29" s="99">
        <f t="shared" si="36"/>
        <v>0</v>
      </c>
      <c r="AS29" s="99">
        <f t="shared" si="36"/>
        <v>0</v>
      </c>
      <c r="AT29" s="99">
        <f t="shared" si="36"/>
        <v>0</v>
      </c>
      <c r="AU29" s="99">
        <f t="shared" si="36"/>
        <v>0</v>
      </c>
      <c r="AV29" s="99">
        <f t="shared" si="36"/>
        <v>0</v>
      </c>
      <c r="AW29" s="99">
        <f t="shared" si="36"/>
        <v>0</v>
      </c>
      <c r="AX29" s="99">
        <f t="shared" si="36"/>
        <v>0</v>
      </c>
      <c r="AY29" s="99">
        <f t="shared" si="36"/>
        <v>0</v>
      </c>
      <c r="AZ29" s="99">
        <f t="shared" si="36"/>
        <v>0</v>
      </c>
      <c r="BA29" s="99">
        <f t="shared" si="36"/>
        <v>0</v>
      </c>
      <c r="BB29" s="99">
        <f t="shared" si="36"/>
        <v>0</v>
      </c>
      <c r="BC29" s="99">
        <f t="shared" si="36"/>
        <v>0</v>
      </c>
      <c r="BD29" s="99">
        <f t="shared" si="36"/>
        <v>0</v>
      </c>
      <c r="BE29" s="99">
        <f t="shared" si="36"/>
        <v>0</v>
      </c>
      <c r="BF29" s="99">
        <f t="shared" si="36"/>
        <v>0</v>
      </c>
      <c r="BG29" s="99">
        <f t="shared" si="36"/>
        <v>0</v>
      </c>
      <c r="BH29" s="99">
        <f t="shared" si="36"/>
        <v>0</v>
      </c>
      <c r="BI29" s="99">
        <f t="shared" si="36"/>
        <v>0</v>
      </c>
      <c r="BJ29" s="99">
        <f t="shared" si="36"/>
        <v>0</v>
      </c>
      <c r="BK29" s="99">
        <f t="shared" si="36"/>
        <v>0</v>
      </c>
      <c r="BL29" s="99">
        <f>BL30</f>
        <v>0</v>
      </c>
      <c r="BM29" s="99">
        <f t="shared" si="36"/>
        <v>0</v>
      </c>
      <c r="BN29" s="99">
        <f>BN30</f>
        <v>0</v>
      </c>
      <c r="BO29" s="99">
        <f t="shared" si="37"/>
        <v>0</v>
      </c>
      <c r="BP29" s="99">
        <f t="shared" si="37"/>
        <v>0</v>
      </c>
      <c r="BQ29" s="99">
        <f t="shared" si="37"/>
        <v>0</v>
      </c>
      <c r="BR29" s="99">
        <f t="shared" si="37"/>
        <v>0</v>
      </c>
      <c r="BS29" s="99">
        <f t="shared" si="37"/>
        <v>0</v>
      </c>
      <c r="BT29" s="99">
        <f t="shared" si="37"/>
        <v>0</v>
      </c>
      <c r="BU29" s="99">
        <f>BU30</f>
        <v>0</v>
      </c>
      <c r="BV29" s="99">
        <f t="shared" si="38"/>
        <v>0</v>
      </c>
      <c r="BW29" s="99">
        <f t="shared" si="38"/>
        <v>0</v>
      </c>
      <c r="BX29" s="99">
        <f t="shared" si="38"/>
        <v>0</v>
      </c>
      <c r="BY29" s="99"/>
      <c r="BZ29" s="99">
        <f t="shared" si="38"/>
        <v>0</v>
      </c>
      <c r="CA29" s="99">
        <f t="shared" si="38"/>
        <v>0</v>
      </c>
      <c r="CB29" s="99">
        <f t="shared" si="38"/>
        <v>0</v>
      </c>
      <c r="CC29" s="99">
        <f t="shared" si="38"/>
        <v>0</v>
      </c>
      <c r="CD29" s="99">
        <f t="shared" si="38"/>
        <v>0</v>
      </c>
      <c r="CE29" s="99">
        <f t="shared" si="38"/>
        <v>0</v>
      </c>
      <c r="CF29" s="99">
        <f t="shared" si="38"/>
        <v>0</v>
      </c>
      <c r="CG29" s="99">
        <f t="shared" si="38"/>
        <v>0</v>
      </c>
      <c r="CH29" s="99">
        <f t="shared" si="12"/>
        <v>0</v>
      </c>
      <c r="CI29" s="99">
        <v>0</v>
      </c>
      <c r="CJ29" s="99">
        <v>0</v>
      </c>
      <c r="CK29" s="99">
        <v>0</v>
      </c>
      <c r="CL29" s="99">
        <v>0</v>
      </c>
      <c r="CM29" s="99">
        <f t="shared" si="38"/>
        <v>0</v>
      </c>
      <c r="CN29" s="100">
        <f t="shared" si="39"/>
        <v>0</v>
      </c>
      <c r="CO29" s="99">
        <f t="shared" si="38"/>
        <v>0</v>
      </c>
      <c r="CP29" s="99">
        <f t="shared" si="38"/>
        <v>0</v>
      </c>
      <c r="CQ29" s="99">
        <f t="shared" si="38"/>
        <v>0</v>
      </c>
      <c r="CR29" s="99">
        <f t="shared" si="38"/>
        <v>0</v>
      </c>
      <c r="CS29" s="99">
        <f t="shared" si="38"/>
        <v>0</v>
      </c>
      <c r="CT29" s="99">
        <f t="shared" si="38"/>
        <v>0</v>
      </c>
      <c r="CU29" s="99">
        <f t="shared" si="38"/>
        <v>0</v>
      </c>
      <c r="CV29" s="99">
        <f t="shared" si="40"/>
        <v>0</v>
      </c>
      <c r="CW29" s="99">
        <f t="shared" si="40"/>
        <v>0</v>
      </c>
      <c r="CX29" s="99">
        <f t="shared" si="40"/>
        <v>0</v>
      </c>
      <c r="CY29" s="99">
        <f t="shared" si="40"/>
        <v>0</v>
      </c>
      <c r="CZ29" s="99">
        <f t="shared" si="40"/>
        <v>0</v>
      </c>
      <c r="DA29" s="99">
        <f t="shared" si="40"/>
        <v>0</v>
      </c>
      <c r="DB29" s="99">
        <f t="shared" si="40"/>
        <v>0</v>
      </c>
      <c r="DC29" s="99">
        <f t="shared" si="40"/>
        <v>0</v>
      </c>
      <c r="DD29" s="99">
        <f t="shared" si="40"/>
        <v>0</v>
      </c>
      <c r="DE29" s="99"/>
      <c r="DF29" s="193"/>
      <c r="DG29" s="194"/>
      <c r="DH29" s="10"/>
      <c r="DJ29" s="7">
        <f>J29-X29-AC29</f>
        <v>0</v>
      </c>
      <c r="DM29" s="7">
        <v>0</v>
      </c>
      <c r="DT29" s="7">
        <f>AM29-BG29</f>
        <v>0</v>
      </c>
      <c r="DU29" s="7">
        <f>AE29-AU29</f>
        <v>0</v>
      </c>
    </row>
    <row r="30" spans="1:125" s="20" customFormat="1" ht="148.9" hidden="1" customHeight="1">
      <c r="A30" s="216"/>
      <c r="B30" s="223"/>
      <c r="C30" s="216"/>
      <c r="D30" s="216"/>
      <c r="E30" s="216"/>
      <c r="F30" s="216"/>
      <c r="G30" s="216"/>
      <c r="H30" s="216"/>
      <c r="I30" s="216"/>
      <c r="J30" s="220"/>
      <c r="K30" s="224"/>
      <c r="L30" s="259"/>
      <c r="M30" s="259"/>
      <c r="N30" s="259"/>
      <c r="O30" s="260"/>
      <c r="P30" s="261"/>
      <c r="Q30" s="261"/>
      <c r="R30" s="260"/>
      <c r="S30" s="260"/>
      <c r="T30" s="285"/>
      <c r="U30" s="285"/>
      <c r="V30" s="225"/>
      <c r="W30" s="225"/>
      <c r="X30" s="219"/>
      <c r="Y30" s="219"/>
      <c r="Z30" s="219"/>
      <c r="AA30" s="219"/>
      <c r="AB30" s="219"/>
      <c r="AC30" s="219"/>
      <c r="AD30" s="219"/>
      <c r="AE30" s="219"/>
      <c r="AF30" s="219"/>
      <c r="AG30" s="219"/>
      <c r="AH30" s="219"/>
      <c r="AI30" s="219"/>
      <c r="AJ30" s="219"/>
      <c r="AK30" s="219"/>
      <c r="AL30" s="219"/>
      <c r="AM30" s="219"/>
      <c r="AN30" s="219"/>
      <c r="AO30" s="219"/>
      <c r="AP30" s="219"/>
      <c r="AQ30" s="219"/>
      <c r="AR30" s="100"/>
      <c r="AS30" s="100"/>
      <c r="AT30" s="100"/>
      <c r="AU30" s="100"/>
      <c r="AV30" s="100"/>
      <c r="AW30" s="100"/>
      <c r="AX30" s="100"/>
      <c r="AY30" s="100"/>
      <c r="AZ30" s="100"/>
      <c r="BA30" s="100"/>
      <c r="BB30" s="100"/>
      <c r="BC30" s="100"/>
      <c r="BD30" s="100"/>
      <c r="BE30" s="100"/>
      <c r="BF30" s="100"/>
      <c r="BG30" s="100"/>
      <c r="BH30" s="100"/>
      <c r="BI30" s="100"/>
      <c r="BJ30" s="100"/>
      <c r="BK30" s="100"/>
      <c r="BL30" s="100"/>
      <c r="BM30" s="100"/>
      <c r="BN30" s="100"/>
      <c r="BO30" s="100"/>
      <c r="BP30" s="100"/>
      <c r="BQ30" s="100"/>
      <c r="BR30" s="100"/>
      <c r="BS30" s="100"/>
      <c r="BT30" s="100"/>
      <c r="BU30" s="100"/>
      <c r="BV30" s="100"/>
      <c r="BW30" s="100"/>
      <c r="BX30" s="100"/>
      <c r="BY30" s="100"/>
      <c r="BZ30" s="100"/>
      <c r="CA30" s="100"/>
      <c r="CB30" s="100"/>
      <c r="CC30" s="100"/>
      <c r="CD30" s="100"/>
      <c r="CE30" s="100"/>
      <c r="CF30" s="100"/>
      <c r="CG30" s="100"/>
      <c r="CH30" s="99"/>
      <c r="CI30" s="100"/>
      <c r="CJ30" s="100"/>
      <c r="CK30" s="100"/>
      <c r="CL30" s="100"/>
      <c r="CM30" s="100"/>
      <c r="CN30" s="100"/>
      <c r="CO30" s="100"/>
      <c r="CP30" s="100"/>
      <c r="CQ30" s="100"/>
      <c r="CR30" s="100"/>
      <c r="CS30" s="100"/>
      <c r="CT30" s="100"/>
      <c r="CU30" s="100"/>
      <c r="CV30" s="100"/>
      <c r="CW30" s="100"/>
      <c r="CX30" s="100"/>
      <c r="CY30" s="100"/>
      <c r="CZ30" s="100"/>
      <c r="DA30" s="100"/>
      <c r="DB30" s="100"/>
      <c r="DC30" s="100"/>
      <c r="DD30" s="100"/>
      <c r="DE30" s="100"/>
      <c r="DF30" s="218"/>
      <c r="DG30" s="285"/>
      <c r="DH30" s="8"/>
      <c r="DJ30" s="7"/>
      <c r="DK30" s="18"/>
      <c r="DM30" s="7"/>
      <c r="DT30" s="7"/>
      <c r="DU30" s="7"/>
    </row>
    <row r="31" spans="1:125" s="20" customFormat="1" ht="30.75" hidden="1" customHeight="1">
      <c r="A31" s="114" t="s">
        <v>62</v>
      </c>
      <c r="B31" s="214" t="s">
        <v>65</v>
      </c>
      <c r="C31" s="114"/>
      <c r="D31" s="114"/>
      <c r="E31" s="114"/>
      <c r="F31" s="213">
        <f>F32+F35</f>
        <v>0</v>
      </c>
      <c r="G31" s="213"/>
      <c r="H31" s="213">
        <f>H32+H35</f>
        <v>0</v>
      </c>
      <c r="I31" s="114"/>
      <c r="J31" s="99">
        <f>J32+J35</f>
        <v>0</v>
      </c>
      <c r="K31" s="99">
        <f t="shared" ref="K31:BV31" si="41">K32+K35</f>
        <v>0</v>
      </c>
      <c r="L31" s="99">
        <f t="shared" si="41"/>
        <v>0</v>
      </c>
      <c r="M31" s="99">
        <f t="shared" si="41"/>
        <v>0</v>
      </c>
      <c r="N31" s="99">
        <f t="shared" si="41"/>
        <v>0</v>
      </c>
      <c r="O31" s="99">
        <f t="shared" si="41"/>
        <v>0</v>
      </c>
      <c r="P31" s="99">
        <f t="shared" si="41"/>
        <v>0</v>
      </c>
      <c r="Q31" s="99">
        <f t="shared" si="41"/>
        <v>0</v>
      </c>
      <c r="R31" s="99">
        <f t="shared" si="41"/>
        <v>0</v>
      </c>
      <c r="S31" s="99">
        <f t="shared" si="41"/>
        <v>0</v>
      </c>
      <c r="T31" s="99">
        <f t="shared" si="41"/>
        <v>0</v>
      </c>
      <c r="U31" s="99">
        <f t="shared" si="41"/>
        <v>0</v>
      </c>
      <c r="V31" s="99">
        <f t="shared" si="41"/>
        <v>0</v>
      </c>
      <c r="W31" s="99">
        <f t="shared" si="41"/>
        <v>0</v>
      </c>
      <c r="X31" s="99">
        <f t="shared" si="41"/>
        <v>0</v>
      </c>
      <c r="Y31" s="99">
        <f t="shared" si="41"/>
        <v>0</v>
      </c>
      <c r="Z31" s="99">
        <f t="shared" si="41"/>
        <v>0</v>
      </c>
      <c r="AA31" s="99">
        <f t="shared" si="41"/>
        <v>0</v>
      </c>
      <c r="AB31" s="99">
        <f t="shared" si="41"/>
        <v>0</v>
      </c>
      <c r="AC31" s="99">
        <f t="shared" si="41"/>
        <v>0</v>
      </c>
      <c r="AD31" s="99">
        <f t="shared" si="41"/>
        <v>0</v>
      </c>
      <c r="AE31" s="99">
        <f t="shared" si="41"/>
        <v>0</v>
      </c>
      <c r="AF31" s="99">
        <f t="shared" si="41"/>
        <v>0</v>
      </c>
      <c r="AG31" s="99">
        <f t="shared" si="41"/>
        <v>0</v>
      </c>
      <c r="AH31" s="99">
        <f t="shared" si="41"/>
        <v>0</v>
      </c>
      <c r="AI31" s="99">
        <f t="shared" si="41"/>
        <v>0</v>
      </c>
      <c r="AJ31" s="99">
        <f t="shared" si="41"/>
        <v>0</v>
      </c>
      <c r="AK31" s="99">
        <f t="shared" si="41"/>
        <v>0</v>
      </c>
      <c r="AL31" s="99">
        <f t="shared" si="41"/>
        <v>0</v>
      </c>
      <c r="AM31" s="99">
        <f t="shared" si="41"/>
        <v>0</v>
      </c>
      <c r="AN31" s="99">
        <f t="shared" si="41"/>
        <v>0</v>
      </c>
      <c r="AO31" s="99">
        <f t="shared" si="41"/>
        <v>0</v>
      </c>
      <c r="AP31" s="99">
        <f t="shared" si="41"/>
        <v>0</v>
      </c>
      <c r="AQ31" s="99">
        <f t="shared" si="41"/>
        <v>0</v>
      </c>
      <c r="AR31" s="99">
        <f t="shared" si="41"/>
        <v>0</v>
      </c>
      <c r="AS31" s="99">
        <f t="shared" si="41"/>
        <v>0</v>
      </c>
      <c r="AT31" s="99">
        <f t="shared" si="41"/>
        <v>0</v>
      </c>
      <c r="AU31" s="99">
        <f t="shared" si="41"/>
        <v>0</v>
      </c>
      <c r="AV31" s="99">
        <f t="shared" si="41"/>
        <v>0</v>
      </c>
      <c r="AW31" s="99">
        <f t="shared" si="41"/>
        <v>0</v>
      </c>
      <c r="AX31" s="99">
        <f t="shared" si="41"/>
        <v>0</v>
      </c>
      <c r="AY31" s="99">
        <f t="shared" si="41"/>
        <v>0</v>
      </c>
      <c r="AZ31" s="99">
        <f t="shared" si="41"/>
        <v>0</v>
      </c>
      <c r="BA31" s="99">
        <f t="shared" si="41"/>
        <v>0</v>
      </c>
      <c r="BB31" s="99">
        <f t="shared" si="41"/>
        <v>0</v>
      </c>
      <c r="BC31" s="99">
        <f t="shared" si="41"/>
        <v>0</v>
      </c>
      <c r="BD31" s="99">
        <f t="shared" si="41"/>
        <v>0</v>
      </c>
      <c r="BE31" s="99">
        <f t="shared" si="41"/>
        <v>0</v>
      </c>
      <c r="BF31" s="99">
        <f t="shared" si="41"/>
        <v>0</v>
      </c>
      <c r="BG31" s="99">
        <f t="shared" si="41"/>
        <v>0</v>
      </c>
      <c r="BH31" s="99">
        <f t="shared" si="41"/>
        <v>0</v>
      </c>
      <c r="BI31" s="99">
        <f t="shared" si="41"/>
        <v>0</v>
      </c>
      <c r="BJ31" s="99">
        <f t="shared" si="41"/>
        <v>0</v>
      </c>
      <c r="BK31" s="99">
        <f t="shared" si="41"/>
        <v>0</v>
      </c>
      <c r="BL31" s="99">
        <f t="shared" si="41"/>
        <v>0</v>
      </c>
      <c r="BM31" s="99">
        <f t="shared" si="41"/>
        <v>0</v>
      </c>
      <c r="BN31" s="99">
        <f t="shared" si="41"/>
        <v>0</v>
      </c>
      <c r="BO31" s="99">
        <f t="shared" si="41"/>
        <v>0</v>
      </c>
      <c r="BP31" s="99">
        <f t="shared" si="41"/>
        <v>0</v>
      </c>
      <c r="BQ31" s="99">
        <f t="shared" si="41"/>
        <v>0</v>
      </c>
      <c r="BR31" s="99">
        <f t="shared" si="41"/>
        <v>0</v>
      </c>
      <c r="BS31" s="99">
        <f t="shared" si="41"/>
        <v>0</v>
      </c>
      <c r="BT31" s="99">
        <f t="shared" si="41"/>
        <v>0</v>
      </c>
      <c r="BU31" s="99">
        <f t="shared" si="41"/>
        <v>0</v>
      </c>
      <c r="BV31" s="99">
        <f t="shared" si="41"/>
        <v>0</v>
      </c>
      <c r="BW31" s="99">
        <f t="shared" ref="BW31:CU31" si="42">BW32+BW35</f>
        <v>0</v>
      </c>
      <c r="BX31" s="99">
        <f t="shared" si="42"/>
        <v>0</v>
      </c>
      <c r="BY31" s="99"/>
      <c r="BZ31" s="99">
        <f t="shared" si="42"/>
        <v>0</v>
      </c>
      <c r="CA31" s="99">
        <f t="shared" si="42"/>
        <v>0</v>
      </c>
      <c r="CB31" s="99">
        <f t="shared" si="42"/>
        <v>0</v>
      </c>
      <c r="CC31" s="99">
        <f t="shared" si="42"/>
        <v>0</v>
      </c>
      <c r="CD31" s="99">
        <f t="shared" si="42"/>
        <v>0</v>
      </c>
      <c r="CE31" s="99">
        <f t="shared" si="42"/>
        <v>0</v>
      </c>
      <c r="CF31" s="99">
        <f t="shared" si="42"/>
        <v>0</v>
      </c>
      <c r="CG31" s="99">
        <f t="shared" si="42"/>
        <v>0</v>
      </c>
      <c r="CH31" s="99">
        <f t="shared" si="42"/>
        <v>0</v>
      </c>
      <c r="CI31" s="99">
        <v>12980</v>
      </c>
      <c r="CJ31" s="99">
        <v>12980</v>
      </c>
      <c r="CK31" s="99">
        <v>0</v>
      </c>
      <c r="CL31" s="99">
        <v>0</v>
      </c>
      <c r="CM31" s="99">
        <f t="shared" si="42"/>
        <v>0</v>
      </c>
      <c r="CN31" s="99">
        <f t="shared" si="42"/>
        <v>0</v>
      </c>
      <c r="CO31" s="99">
        <f t="shared" si="42"/>
        <v>0</v>
      </c>
      <c r="CP31" s="99">
        <f t="shared" ref="CP31" si="43">CP32+CP35</f>
        <v>0</v>
      </c>
      <c r="CQ31" s="99">
        <f t="shared" si="42"/>
        <v>0</v>
      </c>
      <c r="CR31" s="99">
        <f t="shared" si="42"/>
        <v>0</v>
      </c>
      <c r="CS31" s="99">
        <f t="shared" si="42"/>
        <v>0</v>
      </c>
      <c r="CT31" s="99">
        <f t="shared" ref="CT31" si="44">CT32+CT35</f>
        <v>0</v>
      </c>
      <c r="CU31" s="99">
        <f t="shared" si="42"/>
        <v>0</v>
      </c>
      <c r="CV31" s="99">
        <f t="shared" ref="CV31:DD31" si="45">CV32+CV35</f>
        <v>0</v>
      </c>
      <c r="CW31" s="99">
        <f t="shared" si="45"/>
        <v>0</v>
      </c>
      <c r="CX31" s="99">
        <f t="shared" si="45"/>
        <v>0</v>
      </c>
      <c r="CY31" s="99">
        <f t="shared" si="45"/>
        <v>0</v>
      </c>
      <c r="CZ31" s="99">
        <f t="shared" si="45"/>
        <v>0</v>
      </c>
      <c r="DA31" s="99">
        <f t="shared" si="45"/>
        <v>0</v>
      </c>
      <c r="DB31" s="99">
        <f t="shared" si="45"/>
        <v>0</v>
      </c>
      <c r="DC31" s="99">
        <f t="shared" si="45"/>
        <v>0</v>
      </c>
      <c r="DD31" s="99">
        <f t="shared" si="45"/>
        <v>0</v>
      </c>
      <c r="DE31" s="99"/>
      <c r="DF31" s="114"/>
      <c r="DG31" s="114"/>
      <c r="DJ31" s="7">
        <f>J31-X31-AC31</f>
        <v>0</v>
      </c>
      <c r="DM31" s="7">
        <v>0</v>
      </c>
      <c r="DT31" s="7">
        <f>AM31-BG31</f>
        <v>0</v>
      </c>
      <c r="DU31" s="7">
        <f>AE31-AU31</f>
        <v>0</v>
      </c>
    </row>
    <row r="32" spans="1:125" s="20" customFormat="1" ht="41.65" hidden="1" customHeight="1">
      <c r="A32" s="215" t="s">
        <v>37</v>
      </c>
      <c r="B32" s="214" t="s">
        <v>524</v>
      </c>
      <c r="C32" s="114"/>
      <c r="D32" s="114"/>
      <c r="E32" s="114"/>
      <c r="F32" s="213"/>
      <c r="G32" s="213"/>
      <c r="H32" s="213">
        <f>A33</f>
        <v>0</v>
      </c>
      <c r="I32" s="225"/>
      <c r="J32" s="99">
        <f>SUM(J33:J34)</f>
        <v>0</v>
      </c>
      <c r="K32" s="99">
        <f t="shared" ref="K32:BV32" si="46">SUM(K33:K34)</f>
        <v>0</v>
      </c>
      <c r="L32" s="99">
        <f t="shared" si="46"/>
        <v>0</v>
      </c>
      <c r="M32" s="99">
        <f t="shared" si="46"/>
        <v>0</v>
      </c>
      <c r="N32" s="99">
        <f t="shared" si="46"/>
        <v>0</v>
      </c>
      <c r="O32" s="99">
        <f t="shared" si="46"/>
        <v>0</v>
      </c>
      <c r="P32" s="99">
        <f t="shared" si="46"/>
        <v>0</v>
      </c>
      <c r="Q32" s="99">
        <f t="shared" si="46"/>
        <v>0</v>
      </c>
      <c r="R32" s="99">
        <f t="shared" si="46"/>
        <v>0</v>
      </c>
      <c r="S32" s="99">
        <f t="shared" si="46"/>
        <v>0</v>
      </c>
      <c r="T32" s="99">
        <f t="shared" si="46"/>
        <v>0</v>
      </c>
      <c r="U32" s="99">
        <f t="shared" si="46"/>
        <v>0</v>
      </c>
      <c r="V32" s="99">
        <f t="shared" si="46"/>
        <v>0</v>
      </c>
      <c r="W32" s="99">
        <f t="shared" si="46"/>
        <v>0</v>
      </c>
      <c r="X32" s="99">
        <f t="shared" si="46"/>
        <v>0</v>
      </c>
      <c r="Y32" s="99">
        <f t="shared" si="46"/>
        <v>0</v>
      </c>
      <c r="Z32" s="99">
        <f t="shared" si="46"/>
        <v>0</v>
      </c>
      <c r="AA32" s="99">
        <f t="shared" si="46"/>
        <v>0</v>
      </c>
      <c r="AB32" s="99">
        <f t="shared" si="46"/>
        <v>0</v>
      </c>
      <c r="AC32" s="99">
        <f t="shared" si="46"/>
        <v>0</v>
      </c>
      <c r="AD32" s="99">
        <f t="shared" si="46"/>
        <v>0</v>
      </c>
      <c r="AE32" s="99">
        <f t="shared" si="46"/>
        <v>0</v>
      </c>
      <c r="AF32" s="99">
        <f t="shared" si="46"/>
        <v>0</v>
      </c>
      <c r="AG32" s="99">
        <f t="shared" si="46"/>
        <v>0</v>
      </c>
      <c r="AH32" s="99">
        <f t="shared" si="46"/>
        <v>0</v>
      </c>
      <c r="AI32" s="99">
        <f t="shared" si="46"/>
        <v>0</v>
      </c>
      <c r="AJ32" s="99">
        <f t="shared" si="46"/>
        <v>0</v>
      </c>
      <c r="AK32" s="99">
        <f t="shared" si="46"/>
        <v>0</v>
      </c>
      <c r="AL32" s="99">
        <f t="shared" si="46"/>
        <v>0</v>
      </c>
      <c r="AM32" s="99">
        <f t="shared" si="46"/>
        <v>0</v>
      </c>
      <c r="AN32" s="99">
        <f t="shared" si="46"/>
        <v>0</v>
      </c>
      <c r="AO32" s="99">
        <f t="shared" si="46"/>
        <v>0</v>
      </c>
      <c r="AP32" s="99">
        <f t="shared" si="46"/>
        <v>0</v>
      </c>
      <c r="AQ32" s="99">
        <f t="shared" si="46"/>
        <v>0</v>
      </c>
      <c r="AR32" s="99">
        <f t="shared" si="46"/>
        <v>0</v>
      </c>
      <c r="AS32" s="99">
        <f t="shared" si="46"/>
        <v>0</v>
      </c>
      <c r="AT32" s="99">
        <f t="shared" si="46"/>
        <v>0</v>
      </c>
      <c r="AU32" s="99">
        <f t="shared" si="46"/>
        <v>0</v>
      </c>
      <c r="AV32" s="99">
        <f t="shared" si="46"/>
        <v>0</v>
      </c>
      <c r="AW32" s="99">
        <f t="shared" si="46"/>
        <v>0</v>
      </c>
      <c r="AX32" s="99">
        <f t="shared" si="46"/>
        <v>0</v>
      </c>
      <c r="AY32" s="99">
        <f t="shared" si="46"/>
        <v>0</v>
      </c>
      <c r="AZ32" s="99">
        <f t="shared" si="46"/>
        <v>0</v>
      </c>
      <c r="BA32" s="99">
        <f t="shared" si="46"/>
        <v>0</v>
      </c>
      <c r="BB32" s="99">
        <f t="shared" si="46"/>
        <v>0</v>
      </c>
      <c r="BC32" s="99">
        <f t="shared" si="46"/>
        <v>0</v>
      </c>
      <c r="BD32" s="99">
        <f t="shared" si="46"/>
        <v>0</v>
      </c>
      <c r="BE32" s="99">
        <f t="shared" si="46"/>
        <v>0</v>
      </c>
      <c r="BF32" s="99">
        <f t="shared" si="46"/>
        <v>0</v>
      </c>
      <c r="BG32" s="99">
        <f t="shared" si="46"/>
        <v>0</v>
      </c>
      <c r="BH32" s="99">
        <f t="shared" si="46"/>
        <v>0</v>
      </c>
      <c r="BI32" s="99">
        <f t="shared" si="46"/>
        <v>0</v>
      </c>
      <c r="BJ32" s="99">
        <f t="shared" si="46"/>
        <v>0</v>
      </c>
      <c r="BK32" s="99">
        <f t="shared" si="46"/>
        <v>0</v>
      </c>
      <c r="BL32" s="99">
        <f t="shared" si="46"/>
        <v>0</v>
      </c>
      <c r="BM32" s="99">
        <f t="shared" si="46"/>
        <v>0</v>
      </c>
      <c r="BN32" s="99">
        <f t="shared" si="46"/>
        <v>0</v>
      </c>
      <c r="BO32" s="99">
        <f t="shared" si="46"/>
        <v>0</v>
      </c>
      <c r="BP32" s="99">
        <f t="shared" si="46"/>
        <v>0</v>
      </c>
      <c r="BQ32" s="99">
        <f t="shared" si="46"/>
        <v>0</v>
      </c>
      <c r="BR32" s="99">
        <f t="shared" si="46"/>
        <v>0</v>
      </c>
      <c r="BS32" s="99">
        <f t="shared" si="46"/>
        <v>0</v>
      </c>
      <c r="BT32" s="99">
        <f t="shared" si="46"/>
        <v>0</v>
      </c>
      <c r="BU32" s="99">
        <f t="shared" si="46"/>
        <v>0</v>
      </c>
      <c r="BV32" s="99">
        <f t="shared" si="46"/>
        <v>0</v>
      </c>
      <c r="BW32" s="99">
        <f t="shared" ref="BW32:CU32" si="47">SUM(BW33:BW34)</f>
        <v>0</v>
      </c>
      <c r="BX32" s="99">
        <f t="shared" si="47"/>
        <v>0</v>
      </c>
      <c r="BY32" s="99"/>
      <c r="BZ32" s="99">
        <f t="shared" si="47"/>
        <v>0</v>
      </c>
      <c r="CA32" s="99">
        <f t="shared" si="47"/>
        <v>0</v>
      </c>
      <c r="CB32" s="99">
        <f t="shared" si="47"/>
        <v>0</v>
      </c>
      <c r="CC32" s="99">
        <f t="shared" si="47"/>
        <v>0</v>
      </c>
      <c r="CD32" s="99">
        <f t="shared" si="47"/>
        <v>0</v>
      </c>
      <c r="CE32" s="99">
        <f t="shared" si="47"/>
        <v>0</v>
      </c>
      <c r="CF32" s="99">
        <f t="shared" si="47"/>
        <v>0</v>
      </c>
      <c r="CG32" s="99">
        <f t="shared" si="47"/>
        <v>0</v>
      </c>
      <c r="CH32" s="99">
        <f t="shared" si="47"/>
        <v>0</v>
      </c>
      <c r="CI32" s="99">
        <v>781</v>
      </c>
      <c r="CJ32" s="99">
        <v>781</v>
      </c>
      <c r="CK32" s="99">
        <v>0</v>
      </c>
      <c r="CL32" s="99">
        <v>0</v>
      </c>
      <c r="CM32" s="99">
        <f t="shared" si="47"/>
        <v>0</v>
      </c>
      <c r="CN32" s="99">
        <f t="shared" si="47"/>
        <v>0</v>
      </c>
      <c r="CO32" s="99">
        <f t="shared" si="47"/>
        <v>0</v>
      </c>
      <c r="CP32" s="99">
        <f t="shared" ref="CP32" si="48">SUM(CP33:CP34)</f>
        <v>0</v>
      </c>
      <c r="CQ32" s="99">
        <f t="shared" si="47"/>
        <v>0</v>
      </c>
      <c r="CR32" s="99">
        <f t="shared" si="47"/>
        <v>0</v>
      </c>
      <c r="CS32" s="99">
        <f t="shared" si="47"/>
        <v>0</v>
      </c>
      <c r="CT32" s="99">
        <f t="shared" ref="CT32" si="49">SUM(CT33:CT34)</f>
        <v>0</v>
      </c>
      <c r="CU32" s="99">
        <f t="shared" si="47"/>
        <v>0</v>
      </c>
      <c r="CV32" s="99">
        <f t="shared" ref="CV32:DD32" si="50">SUM(CV33:CV34)</f>
        <v>0</v>
      </c>
      <c r="CW32" s="99">
        <f t="shared" si="50"/>
        <v>0</v>
      </c>
      <c r="CX32" s="99">
        <f t="shared" si="50"/>
        <v>0</v>
      </c>
      <c r="CY32" s="99">
        <f t="shared" si="50"/>
        <v>0</v>
      </c>
      <c r="CZ32" s="99">
        <f t="shared" si="50"/>
        <v>0</v>
      </c>
      <c r="DA32" s="99">
        <f t="shared" si="50"/>
        <v>0</v>
      </c>
      <c r="DB32" s="99">
        <f t="shared" si="50"/>
        <v>0</v>
      </c>
      <c r="DC32" s="99">
        <f t="shared" si="50"/>
        <v>0</v>
      </c>
      <c r="DD32" s="99">
        <f t="shared" si="50"/>
        <v>0</v>
      </c>
      <c r="DE32" s="99"/>
      <c r="DF32" s="193"/>
      <c r="DG32" s="194"/>
      <c r="DH32" s="10"/>
      <c r="DJ32" s="7">
        <f t="shared" ref="DJ32" si="51">J32-X32-AC32</f>
        <v>0</v>
      </c>
      <c r="DM32" s="7">
        <v>0</v>
      </c>
      <c r="DT32" s="7">
        <f t="shared" ref="DT32" si="52">AM32-BG32</f>
        <v>0</v>
      </c>
      <c r="DU32" s="7">
        <f t="shared" ref="DU32" si="53">AE32-AU32</f>
        <v>0</v>
      </c>
    </row>
    <row r="33" spans="1:125" s="290" customFormat="1" ht="150.75" hidden="1" customHeight="1">
      <c r="A33" s="216"/>
      <c r="B33" s="196"/>
      <c r="C33" s="216"/>
      <c r="D33" s="216"/>
      <c r="E33" s="216"/>
      <c r="F33" s="216"/>
      <c r="G33" s="216"/>
      <c r="H33" s="216"/>
      <c r="I33" s="216"/>
      <c r="J33" s="100"/>
      <c r="K33" s="100"/>
      <c r="L33" s="100"/>
      <c r="M33" s="100"/>
      <c r="N33" s="100"/>
      <c r="O33" s="100"/>
      <c r="P33" s="100"/>
      <c r="Q33" s="100"/>
      <c r="R33" s="100"/>
      <c r="S33" s="100"/>
      <c r="T33" s="100"/>
      <c r="U33" s="100"/>
      <c r="V33" s="100"/>
      <c r="W33" s="100"/>
      <c r="X33" s="100"/>
      <c r="Y33" s="100"/>
      <c r="Z33" s="100"/>
      <c r="AA33" s="100"/>
      <c r="AB33" s="100"/>
      <c r="AC33" s="100"/>
      <c r="AD33" s="100"/>
      <c r="AE33" s="100"/>
      <c r="AF33" s="100"/>
      <c r="AG33" s="100"/>
      <c r="AH33" s="100"/>
      <c r="AI33" s="100"/>
      <c r="AJ33" s="100"/>
      <c r="AK33" s="100"/>
      <c r="AL33" s="100"/>
      <c r="AM33" s="100"/>
      <c r="AN33" s="100"/>
      <c r="AO33" s="100"/>
      <c r="AP33" s="100"/>
      <c r="AQ33" s="100"/>
      <c r="AR33" s="100"/>
      <c r="AS33" s="100"/>
      <c r="AT33" s="100"/>
      <c r="AU33" s="100"/>
      <c r="AV33" s="100"/>
      <c r="AW33" s="100"/>
      <c r="AX33" s="100"/>
      <c r="AY33" s="100"/>
      <c r="AZ33" s="100"/>
      <c r="BA33" s="100"/>
      <c r="BB33" s="100"/>
      <c r="BC33" s="100"/>
      <c r="BD33" s="100"/>
      <c r="BE33" s="100"/>
      <c r="BF33" s="100"/>
      <c r="BG33" s="100"/>
      <c r="BH33" s="100"/>
      <c r="BI33" s="100"/>
      <c r="BJ33" s="100"/>
      <c r="BK33" s="100"/>
      <c r="BL33" s="100"/>
      <c r="BM33" s="100"/>
      <c r="BN33" s="100"/>
      <c r="BO33" s="100"/>
      <c r="BP33" s="100"/>
      <c r="BQ33" s="100"/>
      <c r="BR33" s="100"/>
      <c r="BS33" s="100"/>
      <c r="BT33" s="100"/>
      <c r="BU33" s="100"/>
      <c r="BV33" s="100"/>
      <c r="BW33" s="100"/>
      <c r="BX33" s="100"/>
      <c r="BY33" s="100"/>
      <c r="BZ33" s="100"/>
      <c r="CA33" s="100"/>
      <c r="CB33" s="100"/>
      <c r="CC33" s="100"/>
      <c r="CD33" s="100"/>
      <c r="CE33" s="100"/>
      <c r="CF33" s="100"/>
      <c r="CG33" s="100"/>
      <c r="CH33" s="99"/>
      <c r="CI33" s="100"/>
      <c r="CJ33" s="100"/>
      <c r="CK33" s="100"/>
      <c r="CL33" s="100"/>
      <c r="CM33" s="100"/>
      <c r="CN33" s="100"/>
      <c r="CO33" s="100"/>
      <c r="CP33" s="100"/>
      <c r="CQ33" s="100"/>
      <c r="CR33" s="100"/>
      <c r="CS33" s="100"/>
      <c r="CT33" s="100"/>
      <c r="CU33" s="100"/>
      <c r="CV33" s="100"/>
      <c r="CW33" s="100"/>
      <c r="CX33" s="100"/>
      <c r="CY33" s="100"/>
      <c r="CZ33" s="100"/>
      <c r="DA33" s="100"/>
      <c r="DB33" s="100"/>
      <c r="DC33" s="100"/>
      <c r="DD33" s="100"/>
      <c r="DE33" s="100"/>
      <c r="DF33" s="191"/>
      <c r="DG33" s="242"/>
      <c r="DJ33" s="7"/>
      <c r="DM33" s="7"/>
      <c r="DT33" s="7"/>
      <c r="DU33" s="7"/>
    </row>
    <row r="34" spans="1:125" s="290" customFormat="1" ht="228.4" hidden="1" customHeight="1">
      <c r="A34" s="216"/>
      <c r="B34" s="217"/>
      <c r="C34" s="216"/>
      <c r="D34" s="216"/>
      <c r="E34" s="216"/>
      <c r="F34" s="216"/>
      <c r="G34" s="216"/>
      <c r="H34" s="216"/>
      <c r="I34" s="216"/>
      <c r="J34" s="100"/>
      <c r="K34" s="100"/>
      <c r="L34" s="100"/>
      <c r="M34" s="100"/>
      <c r="N34" s="100"/>
      <c r="O34" s="100"/>
      <c r="P34" s="100"/>
      <c r="Q34" s="100"/>
      <c r="R34" s="100"/>
      <c r="S34" s="100"/>
      <c r="T34" s="100"/>
      <c r="U34" s="100"/>
      <c r="V34" s="100"/>
      <c r="W34" s="100"/>
      <c r="X34" s="100"/>
      <c r="Y34" s="100"/>
      <c r="Z34" s="100"/>
      <c r="AA34" s="100"/>
      <c r="AB34" s="100"/>
      <c r="AC34" s="100"/>
      <c r="AD34" s="100"/>
      <c r="AE34" s="100"/>
      <c r="AF34" s="100"/>
      <c r="AG34" s="100"/>
      <c r="AH34" s="100"/>
      <c r="AI34" s="100"/>
      <c r="AJ34" s="100"/>
      <c r="AK34" s="100"/>
      <c r="AL34" s="100"/>
      <c r="AM34" s="100"/>
      <c r="AN34" s="100"/>
      <c r="AO34" s="100"/>
      <c r="AP34" s="100"/>
      <c r="AQ34" s="100"/>
      <c r="AR34" s="100"/>
      <c r="AS34" s="100"/>
      <c r="AT34" s="100"/>
      <c r="AU34" s="100"/>
      <c r="AV34" s="100"/>
      <c r="AW34" s="100"/>
      <c r="AX34" s="100"/>
      <c r="AY34" s="100"/>
      <c r="AZ34" s="100"/>
      <c r="BA34" s="100"/>
      <c r="BB34" s="100"/>
      <c r="BC34" s="100"/>
      <c r="BD34" s="100"/>
      <c r="BE34" s="100"/>
      <c r="BF34" s="100"/>
      <c r="BG34" s="100"/>
      <c r="BH34" s="100"/>
      <c r="BI34" s="100"/>
      <c r="BJ34" s="100"/>
      <c r="BK34" s="100"/>
      <c r="BL34" s="100"/>
      <c r="BM34" s="100"/>
      <c r="BN34" s="100"/>
      <c r="BO34" s="100"/>
      <c r="BP34" s="100"/>
      <c r="BQ34" s="100"/>
      <c r="BR34" s="100"/>
      <c r="BS34" s="100"/>
      <c r="BT34" s="100"/>
      <c r="BU34" s="100"/>
      <c r="BV34" s="100"/>
      <c r="BW34" s="100"/>
      <c r="BX34" s="100"/>
      <c r="BY34" s="100"/>
      <c r="BZ34" s="100"/>
      <c r="CA34" s="100"/>
      <c r="CB34" s="100"/>
      <c r="CC34" s="100"/>
      <c r="CD34" s="100"/>
      <c r="CE34" s="100"/>
      <c r="CF34" s="100"/>
      <c r="CG34" s="100"/>
      <c r="CH34" s="99"/>
      <c r="CI34" s="100"/>
      <c r="CJ34" s="100"/>
      <c r="CK34" s="100"/>
      <c r="CL34" s="100"/>
      <c r="CM34" s="100"/>
      <c r="CN34" s="100"/>
      <c r="CO34" s="100"/>
      <c r="CP34" s="100"/>
      <c r="CQ34" s="100"/>
      <c r="CR34" s="100"/>
      <c r="CS34" s="100"/>
      <c r="CT34" s="100"/>
      <c r="CU34" s="100"/>
      <c r="CV34" s="100"/>
      <c r="CW34" s="100"/>
      <c r="CX34" s="100"/>
      <c r="CY34" s="100"/>
      <c r="CZ34" s="100"/>
      <c r="DA34" s="100"/>
      <c r="DB34" s="100"/>
      <c r="DC34" s="100"/>
      <c r="DD34" s="100"/>
      <c r="DE34" s="100"/>
      <c r="DF34" s="191"/>
      <c r="DG34" s="242"/>
      <c r="DJ34" s="7"/>
      <c r="DM34" s="7"/>
      <c r="DT34" s="7"/>
      <c r="DU34" s="7"/>
    </row>
    <row r="35" spans="1:125" s="20" customFormat="1" ht="30.75" hidden="1" customHeight="1">
      <c r="A35" s="114" t="s">
        <v>45</v>
      </c>
      <c r="B35" s="214" t="s">
        <v>46</v>
      </c>
      <c r="C35" s="114"/>
      <c r="D35" s="114"/>
      <c r="E35" s="114"/>
      <c r="F35" s="213">
        <f>A37</f>
        <v>0</v>
      </c>
      <c r="G35" s="213"/>
      <c r="H35" s="213"/>
      <c r="I35" s="225"/>
      <c r="J35" s="99">
        <f t="shared" ref="J35:BM35" si="54">SUM(J36:J37)</f>
        <v>0</v>
      </c>
      <c r="K35" s="99">
        <f t="shared" si="54"/>
        <v>0</v>
      </c>
      <c r="L35" s="99">
        <f t="shared" si="54"/>
        <v>0</v>
      </c>
      <c r="M35" s="99">
        <f t="shared" si="54"/>
        <v>0</v>
      </c>
      <c r="N35" s="99">
        <f t="shared" si="54"/>
        <v>0</v>
      </c>
      <c r="O35" s="99">
        <f t="shared" si="54"/>
        <v>0</v>
      </c>
      <c r="P35" s="99">
        <f t="shared" si="54"/>
        <v>0</v>
      </c>
      <c r="Q35" s="99">
        <f t="shared" si="54"/>
        <v>0</v>
      </c>
      <c r="R35" s="99">
        <f t="shared" si="54"/>
        <v>0</v>
      </c>
      <c r="S35" s="99">
        <f t="shared" si="54"/>
        <v>0</v>
      </c>
      <c r="T35" s="99">
        <f t="shared" si="54"/>
        <v>0</v>
      </c>
      <c r="U35" s="99">
        <f t="shared" si="54"/>
        <v>0</v>
      </c>
      <c r="V35" s="99">
        <f t="shared" si="54"/>
        <v>0</v>
      </c>
      <c r="W35" s="99">
        <f t="shared" si="54"/>
        <v>0</v>
      </c>
      <c r="X35" s="99">
        <f t="shared" si="54"/>
        <v>0</v>
      </c>
      <c r="Y35" s="99">
        <f t="shared" si="54"/>
        <v>0</v>
      </c>
      <c r="Z35" s="99">
        <f t="shared" si="54"/>
        <v>0</v>
      </c>
      <c r="AA35" s="99">
        <f t="shared" si="54"/>
        <v>0</v>
      </c>
      <c r="AB35" s="99">
        <f t="shared" si="54"/>
        <v>0</v>
      </c>
      <c r="AC35" s="99">
        <f t="shared" si="54"/>
        <v>0</v>
      </c>
      <c r="AD35" s="99">
        <f t="shared" si="54"/>
        <v>0</v>
      </c>
      <c r="AE35" s="99">
        <f t="shared" si="54"/>
        <v>0</v>
      </c>
      <c r="AF35" s="99">
        <f t="shared" si="54"/>
        <v>0</v>
      </c>
      <c r="AG35" s="99">
        <f t="shared" si="54"/>
        <v>0</v>
      </c>
      <c r="AH35" s="99">
        <f t="shared" si="54"/>
        <v>0</v>
      </c>
      <c r="AI35" s="99">
        <f t="shared" si="54"/>
        <v>0</v>
      </c>
      <c r="AJ35" s="99">
        <f t="shared" si="54"/>
        <v>0</v>
      </c>
      <c r="AK35" s="99">
        <f t="shared" si="54"/>
        <v>0</v>
      </c>
      <c r="AL35" s="99">
        <f t="shared" si="54"/>
        <v>0</v>
      </c>
      <c r="AM35" s="99">
        <f t="shared" si="54"/>
        <v>0</v>
      </c>
      <c r="AN35" s="99">
        <f t="shared" si="54"/>
        <v>0</v>
      </c>
      <c r="AO35" s="99">
        <f t="shared" si="54"/>
        <v>0</v>
      </c>
      <c r="AP35" s="99">
        <f t="shared" si="54"/>
        <v>0</v>
      </c>
      <c r="AQ35" s="99">
        <f t="shared" si="54"/>
        <v>0</v>
      </c>
      <c r="AR35" s="99">
        <f t="shared" si="54"/>
        <v>0</v>
      </c>
      <c r="AS35" s="99">
        <f t="shared" si="54"/>
        <v>0</v>
      </c>
      <c r="AT35" s="99">
        <f t="shared" si="54"/>
        <v>0</v>
      </c>
      <c r="AU35" s="99">
        <f t="shared" si="54"/>
        <v>0</v>
      </c>
      <c r="AV35" s="99">
        <f t="shared" si="54"/>
        <v>0</v>
      </c>
      <c r="AW35" s="99">
        <f t="shared" si="54"/>
        <v>0</v>
      </c>
      <c r="AX35" s="99">
        <f t="shared" si="54"/>
        <v>0</v>
      </c>
      <c r="AY35" s="99">
        <f t="shared" si="54"/>
        <v>0</v>
      </c>
      <c r="AZ35" s="99">
        <f t="shared" si="54"/>
        <v>0</v>
      </c>
      <c r="BA35" s="99">
        <f t="shared" si="54"/>
        <v>0</v>
      </c>
      <c r="BB35" s="99">
        <f t="shared" si="54"/>
        <v>0</v>
      </c>
      <c r="BC35" s="99">
        <f t="shared" si="54"/>
        <v>0</v>
      </c>
      <c r="BD35" s="99">
        <f t="shared" si="54"/>
        <v>0</v>
      </c>
      <c r="BE35" s="99">
        <f t="shared" si="54"/>
        <v>0</v>
      </c>
      <c r="BF35" s="99">
        <f t="shared" si="54"/>
        <v>0</v>
      </c>
      <c r="BG35" s="99">
        <f t="shared" si="54"/>
        <v>0</v>
      </c>
      <c r="BH35" s="99">
        <f t="shared" si="54"/>
        <v>0</v>
      </c>
      <c r="BI35" s="99">
        <f t="shared" si="54"/>
        <v>0</v>
      </c>
      <c r="BJ35" s="99">
        <f t="shared" si="54"/>
        <v>0</v>
      </c>
      <c r="BK35" s="99">
        <f t="shared" si="54"/>
        <v>0</v>
      </c>
      <c r="BL35" s="99">
        <f>SUM(BL36:BL37)</f>
        <v>0</v>
      </c>
      <c r="BM35" s="99">
        <f t="shared" si="54"/>
        <v>0</v>
      </c>
      <c r="BN35" s="99">
        <f>SUM(BN36:BN37)</f>
        <v>0</v>
      </c>
      <c r="BO35" s="99">
        <f t="shared" ref="BO35:BT35" si="55">SUM(BO36:BO37)</f>
        <v>0</v>
      </c>
      <c r="BP35" s="99">
        <f t="shared" si="55"/>
        <v>0</v>
      </c>
      <c r="BQ35" s="99">
        <f t="shared" si="55"/>
        <v>0</v>
      </c>
      <c r="BR35" s="99">
        <f t="shared" si="55"/>
        <v>0</v>
      </c>
      <c r="BS35" s="99">
        <f t="shared" si="55"/>
        <v>0</v>
      </c>
      <c r="BT35" s="99">
        <f t="shared" si="55"/>
        <v>0</v>
      </c>
      <c r="BU35" s="99">
        <f>SUM(BU36:BU37)</f>
        <v>0</v>
      </c>
      <c r="BV35" s="99">
        <f t="shared" ref="BV35:CU35" si="56">SUM(BV36:BV37)</f>
        <v>0</v>
      </c>
      <c r="BW35" s="99">
        <f t="shared" si="56"/>
        <v>0</v>
      </c>
      <c r="BX35" s="99">
        <f t="shared" si="56"/>
        <v>0</v>
      </c>
      <c r="BY35" s="99"/>
      <c r="BZ35" s="99">
        <f t="shared" si="56"/>
        <v>0</v>
      </c>
      <c r="CA35" s="99">
        <f t="shared" si="56"/>
        <v>0</v>
      </c>
      <c r="CB35" s="99">
        <f t="shared" si="56"/>
        <v>0</v>
      </c>
      <c r="CC35" s="99">
        <f t="shared" si="56"/>
        <v>0</v>
      </c>
      <c r="CD35" s="99">
        <f t="shared" si="56"/>
        <v>0</v>
      </c>
      <c r="CE35" s="99">
        <f t="shared" si="56"/>
        <v>0</v>
      </c>
      <c r="CF35" s="99">
        <f t="shared" si="56"/>
        <v>0</v>
      </c>
      <c r="CG35" s="99">
        <f t="shared" si="56"/>
        <v>0</v>
      </c>
      <c r="CH35" s="99">
        <f t="shared" si="12"/>
        <v>0</v>
      </c>
      <c r="CI35" s="99">
        <v>12199</v>
      </c>
      <c r="CJ35" s="99">
        <v>12199</v>
      </c>
      <c r="CK35" s="99">
        <v>0</v>
      </c>
      <c r="CL35" s="99">
        <v>0</v>
      </c>
      <c r="CM35" s="99">
        <f t="shared" ref="CM35:CP35" si="57">SUM(CM36:CM37)</f>
        <v>0</v>
      </c>
      <c r="CN35" s="99">
        <f t="shared" si="57"/>
        <v>0</v>
      </c>
      <c r="CO35" s="99">
        <f t="shared" si="57"/>
        <v>0</v>
      </c>
      <c r="CP35" s="99">
        <f t="shared" si="57"/>
        <v>0</v>
      </c>
      <c r="CQ35" s="99">
        <f t="shared" si="56"/>
        <v>0</v>
      </c>
      <c r="CR35" s="99">
        <f t="shared" si="56"/>
        <v>0</v>
      </c>
      <c r="CS35" s="99">
        <f t="shared" si="56"/>
        <v>0</v>
      </c>
      <c r="CT35" s="99">
        <f t="shared" ref="CT35" si="58">SUM(CT36:CT37)</f>
        <v>0</v>
      </c>
      <c r="CU35" s="99">
        <f t="shared" si="56"/>
        <v>0</v>
      </c>
      <c r="CV35" s="99">
        <f t="shared" ref="CV35:DD35" si="59">SUM(CV36:CV37)</f>
        <v>0</v>
      </c>
      <c r="CW35" s="99">
        <f t="shared" si="59"/>
        <v>0</v>
      </c>
      <c r="CX35" s="99">
        <f t="shared" si="59"/>
        <v>0</v>
      </c>
      <c r="CY35" s="99">
        <f t="shared" si="59"/>
        <v>0</v>
      </c>
      <c r="CZ35" s="99">
        <f t="shared" si="59"/>
        <v>0</v>
      </c>
      <c r="DA35" s="99">
        <f t="shared" si="59"/>
        <v>0</v>
      </c>
      <c r="DB35" s="99">
        <f t="shared" si="59"/>
        <v>0</v>
      </c>
      <c r="DC35" s="99">
        <f t="shared" si="59"/>
        <v>0</v>
      </c>
      <c r="DD35" s="99">
        <f t="shared" si="59"/>
        <v>0</v>
      </c>
      <c r="DE35" s="99"/>
      <c r="DF35" s="193"/>
      <c r="DG35" s="194"/>
      <c r="DH35" s="10"/>
      <c r="DJ35" s="7">
        <f>J35-X35-AC35</f>
        <v>0</v>
      </c>
      <c r="DM35" s="7">
        <v>0</v>
      </c>
      <c r="DT35" s="7">
        <f>AM35-BG35</f>
        <v>0</v>
      </c>
      <c r="DU35" s="7">
        <f>AE35-AU35</f>
        <v>0</v>
      </c>
    </row>
    <row r="36" spans="1:125" s="20" customFormat="1" ht="133.5" hidden="1" customHeight="1">
      <c r="A36" s="216"/>
      <c r="B36" s="196"/>
      <c r="C36" s="216"/>
      <c r="D36" s="216"/>
      <c r="E36" s="216"/>
      <c r="F36" s="216"/>
      <c r="G36" s="216"/>
      <c r="H36" s="216"/>
      <c r="I36" s="219"/>
      <c r="J36" s="218"/>
      <c r="K36" s="226"/>
      <c r="L36" s="259"/>
      <c r="M36" s="259"/>
      <c r="N36" s="259"/>
      <c r="O36" s="260"/>
      <c r="P36" s="261"/>
      <c r="Q36" s="261"/>
      <c r="R36" s="260"/>
      <c r="S36" s="260"/>
      <c r="T36" s="226"/>
      <c r="U36" s="226"/>
      <c r="V36" s="225"/>
      <c r="W36" s="225"/>
      <c r="X36" s="219"/>
      <c r="Y36" s="219"/>
      <c r="Z36" s="219"/>
      <c r="AA36" s="219"/>
      <c r="AB36" s="219"/>
      <c r="AC36" s="219"/>
      <c r="AD36" s="219"/>
      <c r="AE36" s="219"/>
      <c r="AF36" s="219"/>
      <c r="AG36" s="219"/>
      <c r="AH36" s="219"/>
      <c r="AI36" s="219"/>
      <c r="AJ36" s="219"/>
      <c r="AK36" s="219"/>
      <c r="AL36" s="219"/>
      <c r="AM36" s="219"/>
      <c r="AN36" s="219"/>
      <c r="AO36" s="219"/>
      <c r="AP36" s="219"/>
      <c r="AQ36" s="219"/>
      <c r="AR36" s="100"/>
      <c r="AS36" s="100"/>
      <c r="AT36" s="100"/>
      <c r="AU36" s="100"/>
      <c r="AV36" s="100"/>
      <c r="AW36" s="100"/>
      <c r="AX36" s="100"/>
      <c r="AY36" s="100"/>
      <c r="AZ36" s="100"/>
      <c r="BA36" s="100"/>
      <c r="BB36" s="100"/>
      <c r="BC36" s="100"/>
      <c r="BD36" s="100"/>
      <c r="BE36" s="100"/>
      <c r="BF36" s="100"/>
      <c r="BG36" s="100"/>
      <c r="BH36" s="100"/>
      <c r="BI36" s="100"/>
      <c r="BJ36" s="100"/>
      <c r="BK36" s="100"/>
      <c r="BL36" s="100"/>
      <c r="BM36" s="100"/>
      <c r="BN36" s="100"/>
      <c r="BO36" s="100"/>
      <c r="BP36" s="100"/>
      <c r="BQ36" s="100"/>
      <c r="BR36" s="100"/>
      <c r="BS36" s="100"/>
      <c r="BT36" s="100"/>
      <c r="BU36" s="100"/>
      <c r="BV36" s="100"/>
      <c r="BW36" s="100"/>
      <c r="BX36" s="100"/>
      <c r="BY36" s="100"/>
      <c r="BZ36" s="100"/>
      <c r="CA36" s="100"/>
      <c r="CB36" s="100"/>
      <c r="CC36" s="100"/>
      <c r="CD36" s="100"/>
      <c r="CE36" s="100"/>
      <c r="CF36" s="100"/>
      <c r="CG36" s="100"/>
      <c r="CH36" s="99"/>
      <c r="CI36" s="100"/>
      <c r="CJ36" s="100"/>
      <c r="CK36" s="100"/>
      <c r="CL36" s="100"/>
      <c r="CM36" s="100"/>
      <c r="CN36" s="100"/>
      <c r="CO36" s="100"/>
      <c r="CP36" s="100"/>
      <c r="CQ36" s="100"/>
      <c r="CR36" s="100"/>
      <c r="CS36" s="100"/>
      <c r="CT36" s="100"/>
      <c r="CU36" s="100"/>
      <c r="CV36" s="100"/>
      <c r="CW36" s="100"/>
      <c r="CX36" s="100"/>
      <c r="CY36" s="100"/>
      <c r="CZ36" s="100"/>
      <c r="DA36" s="100"/>
      <c r="DB36" s="100"/>
      <c r="DC36" s="100"/>
      <c r="DD36" s="100"/>
      <c r="DE36" s="100"/>
      <c r="DF36" s="191"/>
      <c r="DG36" s="196"/>
      <c r="DH36" s="11"/>
      <c r="DJ36" s="7"/>
      <c r="DM36" s="7"/>
      <c r="DT36" s="7"/>
      <c r="DU36" s="7"/>
    </row>
    <row r="37" spans="1:125" s="20" customFormat="1" ht="57.4" hidden="1" customHeight="1">
      <c r="A37" s="216"/>
      <c r="B37" s="223"/>
      <c r="C37" s="216"/>
      <c r="D37" s="216"/>
      <c r="E37" s="216"/>
      <c r="F37" s="216"/>
      <c r="G37" s="216"/>
      <c r="H37" s="216"/>
      <c r="I37" s="219"/>
      <c r="J37" s="220"/>
      <c r="K37" s="224"/>
      <c r="L37" s="259"/>
      <c r="M37" s="259"/>
      <c r="N37" s="259"/>
      <c r="O37" s="260"/>
      <c r="P37" s="261"/>
      <c r="Q37" s="261"/>
      <c r="R37" s="260"/>
      <c r="S37" s="260"/>
      <c r="T37" s="226"/>
      <c r="U37" s="226"/>
      <c r="V37" s="225"/>
      <c r="W37" s="225"/>
      <c r="X37" s="219"/>
      <c r="Y37" s="219"/>
      <c r="Z37" s="219"/>
      <c r="AA37" s="219"/>
      <c r="AB37" s="219"/>
      <c r="AC37" s="219"/>
      <c r="AD37" s="219"/>
      <c r="AE37" s="219"/>
      <c r="AF37" s="219"/>
      <c r="AG37" s="219"/>
      <c r="AH37" s="219"/>
      <c r="AI37" s="219"/>
      <c r="AJ37" s="219"/>
      <c r="AK37" s="219"/>
      <c r="AL37" s="219"/>
      <c r="AM37" s="219"/>
      <c r="AN37" s="219"/>
      <c r="AO37" s="219"/>
      <c r="AP37" s="219"/>
      <c r="AQ37" s="219"/>
      <c r="AR37" s="100"/>
      <c r="AS37" s="100"/>
      <c r="AT37" s="100"/>
      <c r="AU37" s="100"/>
      <c r="AV37" s="100"/>
      <c r="AW37" s="100"/>
      <c r="AX37" s="100"/>
      <c r="AY37" s="100"/>
      <c r="AZ37" s="100"/>
      <c r="BA37" s="100"/>
      <c r="BB37" s="100"/>
      <c r="BC37" s="100"/>
      <c r="BD37" s="100"/>
      <c r="BE37" s="100"/>
      <c r="BF37" s="100"/>
      <c r="BG37" s="100"/>
      <c r="BH37" s="100"/>
      <c r="BI37" s="100"/>
      <c r="BJ37" s="100"/>
      <c r="BK37" s="100"/>
      <c r="BL37" s="100"/>
      <c r="BM37" s="100"/>
      <c r="BN37" s="100"/>
      <c r="BO37" s="100"/>
      <c r="BP37" s="100"/>
      <c r="BQ37" s="100"/>
      <c r="BR37" s="100"/>
      <c r="BS37" s="100"/>
      <c r="BT37" s="100"/>
      <c r="BU37" s="100"/>
      <c r="BV37" s="100"/>
      <c r="BW37" s="100"/>
      <c r="BX37" s="100"/>
      <c r="BY37" s="100"/>
      <c r="BZ37" s="100"/>
      <c r="CA37" s="100"/>
      <c r="CB37" s="100"/>
      <c r="CC37" s="100"/>
      <c r="CD37" s="100"/>
      <c r="CE37" s="100"/>
      <c r="CF37" s="100"/>
      <c r="CG37" s="100"/>
      <c r="CH37" s="99"/>
      <c r="CI37" s="100"/>
      <c r="CJ37" s="100"/>
      <c r="CK37" s="100"/>
      <c r="CL37" s="100"/>
      <c r="CM37" s="100"/>
      <c r="CN37" s="100"/>
      <c r="CO37" s="100"/>
      <c r="CP37" s="100"/>
      <c r="CQ37" s="100"/>
      <c r="CR37" s="100"/>
      <c r="CS37" s="100"/>
      <c r="CT37" s="100"/>
      <c r="CU37" s="100"/>
      <c r="CV37" s="100"/>
      <c r="CW37" s="100"/>
      <c r="CX37" s="100"/>
      <c r="CY37" s="100"/>
      <c r="CZ37" s="100"/>
      <c r="DA37" s="100"/>
      <c r="DB37" s="100"/>
      <c r="DC37" s="100"/>
      <c r="DD37" s="100"/>
      <c r="DE37" s="100"/>
      <c r="DF37" s="216"/>
      <c r="DG37" s="223"/>
      <c r="DH37" s="12"/>
      <c r="DJ37" s="7"/>
      <c r="DM37" s="7"/>
      <c r="DT37" s="7"/>
      <c r="DU37" s="7"/>
    </row>
    <row r="38" spans="1:125" s="20" customFormat="1" ht="57.4" hidden="1" customHeight="1">
      <c r="A38" s="114" t="s">
        <v>64</v>
      </c>
      <c r="B38" s="214" t="s">
        <v>69</v>
      </c>
      <c r="C38" s="114"/>
      <c r="D38" s="114"/>
      <c r="E38" s="114"/>
      <c r="F38" s="213">
        <f>F39+F43+F45</f>
        <v>0</v>
      </c>
      <c r="G38" s="213"/>
      <c r="H38" s="213">
        <f>H39+H43+H45</f>
        <v>0</v>
      </c>
      <c r="I38" s="114"/>
      <c r="J38" s="99">
        <f t="shared" ref="J38:BU38" si="60">J39+J43+J45</f>
        <v>0</v>
      </c>
      <c r="K38" s="99">
        <f t="shared" si="60"/>
        <v>0</v>
      </c>
      <c r="L38" s="99">
        <f t="shared" si="60"/>
        <v>0</v>
      </c>
      <c r="M38" s="99">
        <f t="shared" si="60"/>
        <v>0</v>
      </c>
      <c r="N38" s="99">
        <f t="shared" si="60"/>
        <v>0</v>
      </c>
      <c r="O38" s="99">
        <f t="shared" si="60"/>
        <v>0</v>
      </c>
      <c r="P38" s="99">
        <f t="shared" si="60"/>
        <v>0</v>
      </c>
      <c r="Q38" s="99">
        <f t="shared" si="60"/>
        <v>0</v>
      </c>
      <c r="R38" s="99">
        <f t="shared" si="60"/>
        <v>0</v>
      </c>
      <c r="S38" s="99">
        <f t="shared" si="60"/>
        <v>0</v>
      </c>
      <c r="T38" s="99">
        <f t="shared" si="60"/>
        <v>0</v>
      </c>
      <c r="U38" s="99">
        <f t="shared" si="60"/>
        <v>0</v>
      </c>
      <c r="V38" s="99">
        <f t="shared" si="60"/>
        <v>0</v>
      </c>
      <c r="W38" s="99">
        <f t="shared" si="60"/>
        <v>0</v>
      </c>
      <c r="X38" s="99">
        <f t="shared" si="60"/>
        <v>0</v>
      </c>
      <c r="Y38" s="99">
        <f t="shared" si="60"/>
        <v>0</v>
      </c>
      <c r="Z38" s="99">
        <f t="shared" si="60"/>
        <v>0</v>
      </c>
      <c r="AA38" s="99">
        <f t="shared" si="60"/>
        <v>0</v>
      </c>
      <c r="AB38" s="99">
        <f t="shared" si="60"/>
        <v>0</v>
      </c>
      <c r="AC38" s="99">
        <f t="shared" si="60"/>
        <v>0</v>
      </c>
      <c r="AD38" s="99">
        <f t="shared" si="60"/>
        <v>0</v>
      </c>
      <c r="AE38" s="99">
        <f t="shared" si="60"/>
        <v>0</v>
      </c>
      <c r="AF38" s="99">
        <f t="shared" si="60"/>
        <v>0</v>
      </c>
      <c r="AG38" s="99">
        <f t="shared" si="60"/>
        <v>0</v>
      </c>
      <c r="AH38" s="99">
        <f t="shared" si="60"/>
        <v>0</v>
      </c>
      <c r="AI38" s="99">
        <f t="shared" si="60"/>
        <v>0</v>
      </c>
      <c r="AJ38" s="99">
        <f t="shared" si="60"/>
        <v>0</v>
      </c>
      <c r="AK38" s="99">
        <f t="shared" si="60"/>
        <v>0</v>
      </c>
      <c r="AL38" s="99">
        <f t="shared" si="60"/>
        <v>0</v>
      </c>
      <c r="AM38" s="99">
        <f t="shared" si="60"/>
        <v>0</v>
      </c>
      <c r="AN38" s="99">
        <f t="shared" si="60"/>
        <v>0</v>
      </c>
      <c r="AO38" s="99">
        <f t="shared" si="60"/>
        <v>0</v>
      </c>
      <c r="AP38" s="99">
        <f t="shared" si="60"/>
        <v>0</v>
      </c>
      <c r="AQ38" s="99">
        <f t="shared" si="60"/>
        <v>0</v>
      </c>
      <c r="AR38" s="99">
        <f t="shared" si="60"/>
        <v>0</v>
      </c>
      <c r="AS38" s="99">
        <f t="shared" si="60"/>
        <v>0</v>
      </c>
      <c r="AT38" s="99">
        <f t="shared" si="60"/>
        <v>0</v>
      </c>
      <c r="AU38" s="99">
        <f t="shared" si="60"/>
        <v>0</v>
      </c>
      <c r="AV38" s="99">
        <f t="shared" si="60"/>
        <v>0</v>
      </c>
      <c r="AW38" s="99">
        <f t="shared" si="60"/>
        <v>0</v>
      </c>
      <c r="AX38" s="99">
        <f t="shared" si="60"/>
        <v>0</v>
      </c>
      <c r="AY38" s="99">
        <f t="shared" si="60"/>
        <v>0</v>
      </c>
      <c r="AZ38" s="99">
        <f t="shared" si="60"/>
        <v>0</v>
      </c>
      <c r="BA38" s="99">
        <f t="shared" si="60"/>
        <v>0</v>
      </c>
      <c r="BB38" s="99">
        <f t="shared" si="60"/>
        <v>0</v>
      </c>
      <c r="BC38" s="99">
        <f t="shared" si="60"/>
        <v>0</v>
      </c>
      <c r="BD38" s="99">
        <f t="shared" si="60"/>
        <v>0</v>
      </c>
      <c r="BE38" s="99">
        <f t="shared" si="60"/>
        <v>0</v>
      </c>
      <c r="BF38" s="99">
        <f t="shared" si="60"/>
        <v>0</v>
      </c>
      <c r="BG38" s="99">
        <f t="shared" si="60"/>
        <v>0</v>
      </c>
      <c r="BH38" s="99">
        <f t="shared" si="60"/>
        <v>0</v>
      </c>
      <c r="BI38" s="99">
        <f t="shared" si="60"/>
        <v>0</v>
      </c>
      <c r="BJ38" s="99">
        <f t="shared" si="60"/>
        <v>0</v>
      </c>
      <c r="BK38" s="99">
        <f t="shared" si="60"/>
        <v>0</v>
      </c>
      <c r="BL38" s="99">
        <f t="shared" si="60"/>
        <v>0</v>
      </c>
      <c r="BM38" s="99">
        <f t="shared" si="60"/>
        <v>0</v>
      </c>
      <c r="BN38" s="99">
        <f t="shared" si="60"/>
        <v>0</v>
      </c>
      <c r="BO38" s="99">
        <f t="shared" si="60"/>
        <v>0</v>
      </c>
      <c r="BP38" s="99">
        <f t="shared" si="60"/>
        <v>0</v>
      </c>
      <c r="BQ38" s="99">
        <f t="shared" si="60"/>
        <v>0</v>
      </c>
      <c r="BR38" s="99">
        <f t="shared" si="60"/>
        <v>0</v>
      </c>
      <c r="BS38" s="99">
        <f t="shared" si="60"/>
        <v>0</v>
      </c>
      <c r="BT38" s="99">
        <f t="shared" si="60"/>
        <v>0</v>
      </c>
      <c r="BU38" s="99">
        <f t="shared" si="60"/>
        <v>0</v>
      </c>
      <c r="BV38" s="99">
        <f t="shared" ref="BV38:CG38" si="61">BV39+BV43+BV45</f>
        <v>0</v>
      </c>
      <c r="BW38" s="99">
        <f t="shared" si="61"/>
        <v>0</v>
      </c>
      <c r="BX38" s="99">
        <f t="shared" si="61"/>
        <v>0</v>
      </c>
      <c r="BY38" s="99"/>
      <c r="BZ38" s="99">
        <f t="shared" si="61"/>
        <v>0</v>
      </c>
      <c r="CA38" s="99">
        <f t="shared" si="61"/>
        <v>0</v>
      </c>
      <c r="CB38" s="99">
        <f t="shared" si="61"/>
        <v>0</v>
      </c>
      <c r="CC38" s="99">
        <f t="shared" si="61"/>
        <v>0</v>
      </c>
      <c r="CD38" s="99">
        <f t="shared" si="61"/>
        <v>0</v>
      </c>
      <c r="CE38" s="99">
        <f t="shared" si="61"/>
        <v>0</v>
      </c>
      <c r="CF38" s="99">
        <f t="shared" si="61"/>
        <v>0</v>
      </c>
      <c r="CG38" s="99">
        <f t="shared" si="61"/>
        <v>0</v>
      </c>
      <c r="CH38" s="99">
        <f t="shared" si="12"/>
        <v>0</v>
      </c>
      <c r="CI38" s="99">
        <v>40517</v>
      </c>
      <c r="CJ38" s="99">
        <v>40517</v>
      </c>
      <c r="CK38" s="99">
        <v>0</v>
      </c>
      <c r="CL38" s="99">
        <v>0</v>
      </c>
      <c r="CM38" s="99">
        <f t="shared" ref="CM38:CU38" si="62">CM39+CM43+CM45</f>
        <v>0</v>
      </c>
      <c r="CN38" s="99">
        <f t="shared" si="62"/>
        <v>0</v>
      </c>
      <c r="CO38" s="99">
        <f t="shared" si="62"/>
        <v>0</v>
      </c>
      <c r="CP38" s="99">
        <f t="shared" si="62"/>
        <v>0</v>
      </c>
      <c r="CQ38" s="99">
        <f t="shared" si="62"/>
        <v>0</v>
      </c>
      <c r="CR38" s="99">
        <f t="shared" si="62"/>
        <v>0</v>
      </c>
      <c r="CS38" s="99">
        <f t="shared" si="62"/>
        <v>0</v>
      </c>
      <c r="CT38" s="99">
        <f t="shared" ref="CT38" si="63">CT39+CT43+CT45</f>
        <v>0</v>
      </c>
      <c r="CU38" s="99">
        <f t="shared" si="62"/>
        <v>0</v>
      </c>
      <c r="CV38" s="99">
        <f t="shared" ref="CV38:DD38" si="64">CV39+CV43+CV45</f>
        <v>0</v>
      </c>
      <c r="CW38" s="99">
        <f t="shared" si="64"/>
        <v>0</v>
      </c>
      <c r="CX38" s="99">
        <f t="shared" si="64"/>
        <v>0</v>
      </c>
      <c r="CY38" s="99">
        <f t="shared" si="64"/>
        <v>0</v>
      </c>
      <c r="CZ38" s="99">
        <f t="shared" si="64"/>
        <v>0</v>
      </c>
      <c r="DA38" s="99">
        <f t="shared" si="64"/>
        <v>0</v>
      </c>
      <c r="DB38" s="99">
        <f t="shared" si="64"/>
        <v>0</v>
      </c>
      <c r="DC38" s="99">
        <f t="shared" si="64"/>
        <v>0</v>
      </c>
      <c r="DD38" s="99">
        <f t="shared" si="64"/>
        <v>0</v>
      </c>
      <c r="DE38" s="99"/>
      <c r="DF38" s="114"/>
      <c r="DG38" s="114"/>
      <c r="DJ38" s="7">
        <f>J38-X38-AC38</f>
        <v>0</v>
      </c>
      <c r="DM38" s="7">
        <v>0</v>
      </c>
      <c r="DT38" s="7">
        <f>AM38-BG38</f>
        <v>0</v>
      </c>
      <c r="DU38" s="7">
        <f>AE38-AU38</f>
        <v>0</v>
      </c>
    </row>
    <row r="39" spans="1:125" s="20" customFormat="1" ht="60.75" hidden="1" customHeight="1">
      <c r="A39" s="215" t="s">
        <v>37</v>
      </c>
      <c r="B39" s="214" t="s">
        <v>524</v>
      </c>
      <c r="C39" s="114"/>
      <c r="D39" s="114"/>
      <c r="E39" s="114"/>
      <c r="F39" s="213"/>
      <c r="G39" s="213"/>
      <c r="H39" s="213">
        <f>A41</f>
        <v>0</v>
      </c>
      <c r="I39" s="114"/>
      <c r="J39" s="99">
        <f>SUM(J40:J42)</f>
        <v>0</v>
      </c>
      <c r="K39" s="99">
        <f t="shared" ref="K39:BV39" si="65">SUM(K40:K42)</f>
        <v>0</v>
      </c>
      <c r="L39" s="99">
        <f t="shared" si="65"/>
        <v>0</v>
      </c>
      <c r="M39" s="99">
        <f t="shared" si="65"/>
        <v>0</v>
      </c>
      <c r="N39" s="99">
        <f t="shared" si="65"/>
        <v>0</v>
      </c>
      <c r="O39" s="99">
        <f t="shared" si="65"/>
        <v>0</v>
      </c>
      <c r="P39" s="99">
        <f t="shared" si="65"/>
        <v>0</v>
      </c>
      <c r="Q39" s="99">
        <f t="shared" si="65"/>
        <v>0</v>
      </c>
      <c r="R39" s="99">
        <f t="shared" si="65"/>
        <v>0</v>
      </c>
      <c r="S39" s="99">
        <f t="shared" si="65"/>
        <v>0</v>
      </c>
      <c r="T39" s="99">
        <f t="shared" si="65"/>
        <v>0</v>
      </c>
      <c r="U39" s="99">
        <f t="shared" si="65"/>
        <v>0</v>
      </c>
      <c r="V39" s="99">
        <f t="shared" si="65"/>
        <v>0</v>
      </c>
      <c r="W39" s="99">
        <f t="shared" si="65"/>
        <v>0</v>
      </c>
      <c r="X39" s="99">
        <f t="shared" si="65"/>
        <v>0</v>
      </c>
      <c r="Y39" s="99">
        <f t="shared" si="65"/>
        <v>0</v>
      </c>
      <c r="Z39" s="99">
        <f t="shared" si="65"/>
        <v>0</v>
      </c>
      <c r="AA39" s="99">
        <f t="shared" si="65"/>
        <v>0</v>
      </c>
      <c r="AB39" s="99">
        <f t="shared" si="65"/>
        <v>0</v>
      </c>
      <c r="AC39" s="99">
        <f t="shared" si="65"/>
        <v>0</v>
      </c>
      <c r="AD39" s="99">
        <f t="shared" si="65"/>
        <v>0</v>
      </c>
      <c r="AE39" s="99">
        <f t="shared" si="65"/>
        <v>0</v>
      </c>
      <c r="AF39" s="99">
        <f t="shared" si="65"/>
        <v>0</v>
      </c>
      <c r="AG39" s="99">
        <f t="shared" si="65"/>
        <v>0</v>
      </c>
      <c r="AH39" s="99">
        <f t="shared" si="65"/>
        <v>0</v>
      </c>
      <c r="AI39" s="99">
        <f t="shared" si="65"/>
        <v>0</v>
      </c>
      <c r="AJ39" s="99">
        <f t="shared" si="65"/>
        <v>0</v>
      </c>
      <c r="AK39" s="99">
        <f t="shared" si="65"/>
        <v>0</v>
      </c>
      <c r="AL39" s="99">
        <f t="shared" si="65"/>
        <v>0</v>
      </c>
      <c r="AM39" s="99">
        <f t="shared" si="65"/>
        <v>0</v>
      </c>
      <c r="AN39" s="99">
        <f t="shared" si="65"/>
        <v>0</v>
      </c>
      <c r="AO39" s="99">
        <f t="shared" si="65"/>
        <v>0</v>
      </c>
      <c r="AP39" s="99">
        <f t="shared" si="65"/>
        <v>0</v>
      </c>
      <c r="AQ39" s="99">
        <f t="shared" si="65"/>
        <v>0</v>
      </c>
      <c r="AR39" s="99">
        <f t="shared" si="65"/>
        <v>0</v>
      </c>
      <c r="AS39" s="99">
        <f t="shared" si="65"/>
        <v>0</v>
      </c>
      <c r="AT39" s="99">
        <f t="shared" si="65"/>
        <v>0</v>
      </c>
      <c r="AU39" s="99">
        <f t="shared" si="65"/>
        <v>0</v>
      </c>
      <c r="AV39" s="99">
        <f t="shared" si="65"/>
        <v>0</v>
      </c>
      <c r="AW39" s="99">
        <f t="shared" si="65"/>
        <v>0</v>
      </c>
      <c r="AX39" s="99">
        <f t="shared" si="65"/>
        <v>0</v>
      </c>
      <c r="AY39" s="99">
        <f t="shared" si="65"/>
        <v>0</v>
      </c>
      <c r="AZ39" s="99">
        <f t="shared" si="65"/>
        <v>0</v>
      </c>
      <c r="BA39" s="99">
        <f t="shared" si="65"/>
        <v>0</v>
      </c>
      <c r="BB39" s="99">
        <f t="shared" si="65"/>
        <v>0</v>
      </c>
      <c r="BC39" s="99">
        <f t="shared" si="65"/>
        <v>0</v>
      </c>
      <c r="BD39" s="99">
        <f t="shared" si="65"/>
        <v>0</v>
      </c>
      <c r="BE39" s="99">
        <f t="shared" si="65"/>
        <v>0</v>
      </c>
      <c r="BF39" s="99">
        <f t="shared" si="65"/>
        <v>0</v>
      </c>
      <c r="BG39" s="99">
        <f t="shared" si="65"/>
        <v>0</v>
      </c>
      <c r="BH39" s="99">
        <f t="shared" si="65"/>
        <v>0</v>
      </c>
      <c r="BI39" s="99">
        <f t="shared" si="65"/>
        <v>0</v>
      </c>
      <c r="BJ39" s="99">
        <f t="shared" si="65"/>
        <v>0</v>
      </c>
      <c r="BK39" s="99">
        <f t="shared" si="65"/>
        <v>0</v>
      </c>
      <c r="BL39" s="99">
        <f t="shared" si="65"/>
        <v>0</v>
      </c>
      <c r="BM39" s="99">
        <f t="shared" si="65"/>
        <v>0</v>
      </c>
      <c r="BN39" s="99">
        <f t="shared" si="65"/>
        <v>0</v>
      </c>
      <c r="BO39" s="99">
        <f t="shared" si="65"/>
        <v>0</v>
      </c>
      <c r="BP39" s="99">
        <f t="shared" si="65"/>
        <v>0</v>
      </c>
      <c r="BQ39" s="99">
        <f t="shared" si="65"/>
        <v>0</v>
      </c>
      <c r="BR39" s="99">
        <f t="shared" si="65"/>
        <v>0</v>
      </c>
      <c r="BS39" s="99">
        <f t="shared" si="65"/>
        <v>0</v>
      </c>
      <c r="BT39" s="99">
        <f t="shared" si="65"/>
        <v>0</v>
      </c>
      <c r="BU39" s="99">
        <f t="shared" si="65"/>
        <v>0</v>
      </c>
      <c r="BV39" s="99">
        <f t="shared" si="65"/>
        <v>0</v>
      </c>
      <c r="BW39" s="99">
        <f t="shared" ref="BW39:CU39" si="66">SUM(BW40:BW42)</f>
        <v>0</v>
      </c>
      <c r="BX39" s="99">
        <f t="shared" si="66"/>
        <v>0</v>
      </c>
      <c r="BY39" s="99"/>
      <c r="BZ39" s="99">
        <f t="shared" si="66"/>
        <v>0</v>
      </c>
      <c r="CA39" s="99">
        <f t="shared" si="66"/>
        <v>0</v>
      </c>
      <c r="CB39" s="99">
        <f t="shared" si="66"/>
        <v>0</v>
      </c>
      <c r="CC39" s="99">
        <f t="shared" si="66"/>
        <v>0</v>
      </c>
      <c r="CD39" s="99">
        <f t="shared" si="66"/>
        <v>0</v>
      </c>
      <c r="CE39" s="99">
        <f t="shared" si="66"/>
        <v>0</v>
      </c>
      <c r="CF39" s="99">
        <f t="shared" si="66"/>
        <v>0</v>
      </c>
      <c r="CG39" s="99">
        <f t="shared" si="66"/>
        <v>0</v>
      </c>
      <c r="CH39" s="99">
        <f t="shared" si="66"/>
        <v>0</v>
      </c>
      <c r="CI39" s="99">
        <v>19517</v>
      </c>
      <c r="CJ39" s="99">
        <v>19517</v>
      </c>
      <c r="CK39" s="99">
        <v>0</v>
      </c>
      <c r="CL39" s="99">
        <v>0</v>
      </c>
      <c r="CM39" s="99">
        <f t="shared" si="66"/>
        <v>0</v>
      </c>
      <c r="CN39" s="99">
        <f t="shared" si="66"/>
        <v>0</v>
      </c>
      <c r="CO39" s="99">
        <f t="shared" si="66"/>
        <v>0</v>
      </c>
      <c r="CP39" s="99">
        <f t="shared" ref="CP39" si="67">SUM(CP40:CP42)</f>
        <v>0</v>
      </c>
      <c r="CQ39" s="99">
        <f t="shared" si="66"/>
        <v>0</v>
      </c>
      <c r="CR39" s="99">
        <f t="shared" si="66"/>
        <v>0</v>
      </c>
      <c r="CS39" s="99">
        <f t="shared" si="66"/>
        <v>0</v>
      </c>
      <c r="CT39" s="99">
        <f t="shared" ref="CT39" si="68">SUM(CT40:CT42)</f>
        <v>0</v>
      </c>
      <c r="CU39" s="99">
        <f t="shared" si="66"/>
        <v>0</v>
      </c>
      <c r="CV39" s="99">
        <f t="shared" ref="CV39:DD39" si="69">SUM(CV40:CV42)</f>
        <v>0</v>
      </c>
      <c r="CW39" s="99">
        <f t="shared" si="69"/>
        <v>0</v>
      </c>
      <c r="CX39" s="99">
        <f t="shared" si="69"/>
        <v>0</v>
      </c>
      <c r="CY39" s="99">
        <f t="shared" si="69"/>
        <v>0</v>
      </c>
      <c r="CZ39" s="99">
        <f t="shared" si="69"/>
        <v>0</v>
      </c>
      <c r="DA39" s="99">
        <f t="shared" si="69"/>
        <v>0</v>
      </c>
      <c r="DB39" s="99">
        <f t="shared" si="69"/>
        <v>0</v>
      </c>
      <c r="DC39" s="99">
        <f t="shared" si="69"/>
        <v>0</v>
      </c>
      <c r="DD39" s="99">
        <f t="shared" si="69"/>
        <v>0</v>
      </c>
      <c r="DE39" s="99"/>
      <c r="DF39" s="114"/>
      <c r="DG39" s="114"/>
      <c r="DJ39" s="7">
        <f>J39-X39-AC39</f>
        <v>0</v>
      </c>
      <c r="DM39" s="7">
        <v>0</v>
      </c>
      <c r="DT39" s="7">
        <f>AM39-BG39</f>
        <v>0</v>
      </c>
      <c r="DU39" s="7">
        <f>AE39-AU39</f>
        <v>0</v>
      </c>
    </row>
    <row r="40" spans="1:125" ht="142.5" hidden="1" customHeight="1">
      <c r="A40" s="216"/>
      <c r="B40" s="217"/>
      <c r="C40" s="216"/>
      <c r="D40" s="216"/>
      <c r="E40" s="216"/>
      <c r="F40" s="216"/>
      <c r="G40" s="216"/>
      <c r="H40" s="216"/>
      <c r="I40" s="216"/>
      <c r="J40" s="100"/>
      <c r="K40" s="100"/>
      <c r="L40" s="100"/>
      <c r="M40" s="100"/>
      <c r="N40" s="100"/>
      <c r="O40" s="100"/>
      <c r="P40" s="100"/>
      <c r="Q40" s="100"/>
      <c r="R40" s="100"/>
      <c r="S40" s="100"/>
      <c r="T40" s="100"/>
      <c r="U40" s="100"/>
      <c r="V40" s="100"/>
      <c r="W40" s="100"/>
      <c r="X40" s="100"/>
      <c r="Y40" s="100"/>
      <c r="Z40" s="100"/>
      <c r="AA40" s="100"/>
      <c r="AB40" s="100"/>
      <c r="AC40" s="100"/>
      <c r="AD40" s="100"/>
      <c r="AE40" s="100"/>
      <c r="AF40" s="100"/>
      <c r="AG40" s="100"/>
      <c r="AH40" s="100"/>
      <c r="AI40" s="100"/>
      <c r="AJ40" s="100"/>
      <c r="AK40" s="100"/>
      <c r="AL40" s="100"/>
      <c r="AM40" s="100"/>
      <c r="AN40" s="100"/>
      <c r="AO40" s="100"/>
      <c r="AP40" s="100"/>
      <c r="AQ40" s="100"/>
      <c r="AR40" s="100"/>
      <c r="AS40" s="100"/>
      <c r="AT40" s="100"/>
      <c r="AU40" s="100"/>
      <c r="AV40" s="100"/>
      <c r="AW40" s="100"/>
      <c r="AX40" s="100"/>
      <c r="AY40" s="100"/>
      <c r="AZ40" s="100"/>
      <c r="BA40" s="100"/>
      <c r="BB40" s="100"/>
      <c r="BC40" s="100"/>
      <c r="BD40" s="100"/>
      <c r="BE40" s="100"/>
      <c r="BF40" s="100"/>
      <c r="BG40" s="100"/>
      <c r="BH40" s="100"/>
      <c r="BI40" s="100"/>
      <c r="BJ40" s="100"/>
      <c r="BK40" s="100"/>
      <c r="BL40" s="100"/>
      <c r="BM40" s="100"/>
      <c r="BN40" s="100"/>
      <c r="BO40" s="100"/>
      <c r="BP40" s="100"/>
      <c r="BQ40" s="100"/>
      <c r="BR40" s="100"/>
      <c r="BS40" s="100"/>
      <c r="BT40" s="100"/>
      <c r="BU40" s="100"/>
      <c r="BV40" s="100"/>
      <c r="BW40" s="100"/>
      <c r="BX40" s="100"/>
      <c r="BY40" s="100"/>
      <c r="BZ40" s="100"/>
      <c r="CA40" s="100"/>
      <c r="CB40" s="100"/>
      <c r="CC40" s="100"/>
      <c r="CD40" s="100"/>
      <c r="CE40" s="100"/>
      <c r="CF40" s="100"/>
      <c r="CG40" s="100"/>
      <c r="CH40" s="99"/>
      <c r="CI40" s="100"/>
      <c r="CJ40" s="100"/>
      <c r="CK40" s="100"/>
      <c r="CL40" s="100"/>
      <c r="CM40" s="100"/>
      <c r="CN40" s="100"/>
      <c r="CO40" s="100"/>
      <c r="CP40" s="100"/>
      <c r="CQ40" s="100"/>
      <c r="CR40" s="100"/>
      <c r="CS40" s="100"/>
      <c r="CT40" s="100"/>
      <c r="CU40" s="100"/>
      <c r="CV40" s="100"/>
      <c r="CW40" s="100"/>
      <c r="CX40" s="100"/>
      <c r="CY40" s="100"/>
      <c r="CZ40" s="100"/>
      <c r="DA40" s="100"/>
      <c r="DB40" s="100"/>
      <c r="DC40" s="100"/>
      <c r="DD40" s="100"/>
      <c r="DE40" s="100"/>
      <c r="DF40" s="216"/>
      <c r="DG40" s="216"/>
      <c r="DJ40" s="7"/>
      <c r="DM40" s="7"/>
      <c r="DT40" s="7"/>
      <c r="DU40" s="7"/>
    </row>
    <row r="41" spans="1:125" ht="99.75" hidden="1" customHeight="1">
      <c r="A41" s="216"/>
      <c r="B41" s="217"/>
      <c r="C41" s="216"/>
      <c r="D41" s="216"/>
      <c r="E41" s="216"/>
      <c r="F41" s="216"/>
      <c r="G41" s="216"/>
      <c r="H41" s="216"/>
      <c r="I41" s="216"/>
      <c r="J41" s="100"/>
      <c r="K41" s="100"/>
      <c r="L41" s="100"/>
      <c r="M41" s="100"/>
      <c r="N41" s="100"/>
      <c r="O41" s="100"/>
      <c r="P41" s="100"/>
      <c r="Q41" s="100"/>
      <c r="R41" s="100"/>
      <c r="S41" s="100"/>
      <c r="T41" s="100"/>
      <c r="U41" s="100"/>
      <c r="V41" s="100"/>
      <c r="W41" s="100"/>
      <c r="X41" s="100"/>
      <c r="Y41" s="100"/>
      <c r="Z41" s="100"/>
      <c r="AA41" s="100"/>
      <c r="AB41" s="100"/>
      <c r="AC41" s="100"/>
      <c r="AD41" s="100"/>
      <c r="AE41" s="100"/>
      <c r="AF41" s="100"/>
      <c r="AG41" s="100"/>
      <c r="AH41" s="100"/>
      <c r="AI41" s="100"/>
      <c r="AJ41" s="100"/>
      <c r="AK41" s="100"/>
      <c r="AL41" s="100"/>
      <c r="AM41" s="100"/>
      <c r="AN41" s="100"/>
      <c r="AO41" s="100"/>
      <c r="AP41" s="100"/>
      <c r="AQ41" s="100"/>
      <c r="AR41" s="100"/>
      <c r="AS41" s="100"/>
      <c r="AT41" s="100"/>
      <c r="AU41" s="100"/>
      <c r="AV41" s="100"/>
      <c r="AW41" s="100"/>
      <c r="AX41" s="100"/>
      <c r="AY41" s="100"/>
      <c r="AZ41" s="100"/>
      <c r="BA41" s="100"/>
      <c r="BB41" s="100"/>
      <c r="BC41" s="100"/>
      <c r="BD41" s="100"/>
      <c r="BE41" s="100"/>
      <c r="BF41" s="100"/>
      <c r="BG41" s="100"/>
      <c r="BH41" s="100"/>
      <c r="BI41" s="100"/>
      <c r="BJ41" s="100"/>
      <c r="BK41" s="100"/>
      <c r="BL41" s="100"/>
      <c r="BM41" s="100"/>
      <c r="BN41" s="100"/>
      <c r="BO41" s="100"/>
      <c r="BP41" s="100"/>
      <c r="BQ41" s="100"/>
      <c r="BR41" s="100"/>
      <c r="BS41" s="100"/>
      <c r="BT41" s="100"/>
      <c r="BU41" s="100"/>
      <c r="BV41" s="100"/>
      <c r="BW41" s="100"/>
      <c r="BX41" s="100"/>
      <c r="BY41" s="100"/>
      <c r="BZ41" s="100"/>
      <c r="CA41" s="100"/>
      <c r="CB41" s="100"/>
      <c r="CC41" s="100"/>
      <c r="CD41" s="100"/>
      <c r="CE41" s="100"/>
      <c r="CF41" s="100"/>
      <c r="CG41" s="100"/>
      <c r="CH41" s="99"/>
      <c r="CI41" s="100"/>
      <c r="CJ41" s="100"/>
      <c r="CK41" s="100"/>
      <c r="CL41" s="100"/>
      <c r="CM41" s="100"/>
      <c r="CN41" s="100"/>
      <c r="CO41" s="100"/>
      <c r="CP41" s="100"/>
      <c r="CQ41" s="100"/>
      <c r="CR41" s="100"/>
      <c r="CS41" s="100"/>
      <c r="CT41" s="100"/>
      <c r="CU41" s="100"/>
      <c r="CV41" s="100"/>
      <c r="CW41" s="100"/>
      <c r="CX41" s="100"/>
      <c r="CY41" s="100"/>
      <c r="CZ41" s="100"/>
      <c r="DA41" s="100"/>
      <c r="DB41" s="100"/>
      <c r="DC41" s="100"/>
      <c r="DD41" s="100"/>
      <c r="DE41" s="100"/>
      <c r="DF41" s="216"/>
      <c r="DG41" s="216"/>
      <c r="DJ41" s="7"/>
      <c r="DM41" s="7"/>
      <c r="DT41" s="7"/>
      <c r="DU41" s="7"/>
    </row>
    <row r="42" spans="1:125" s="20" customFormat="1" ht="42" hidden="1" customHeight="1">
      <c r="A42" s="114"/>
      <c r="B42" s="214"/>
      <c r="C42" s="114"/>
      <c r="D42" s="114"/>
      <c r="E42" s="114"/>
      <c r="F42" s="213"/>
      <c r="G42" s="213"/>
      <c r="H42" s="213"/>
      <c r="I42" s="114"/>
      <c r="J42" s="99"/>
      <c r="K42" s="99"/>
      <c r="L42" s="99"/>
      <c r="M42" s="99"/>
      <c r="N42" s="99"/>
      <c r="O42" s="99"/>
      <c r="P42" s="99"/>
      <c r="Q42" s="99"/>
      <c r="R42" s="99"/>
      <c r="S42" s="99"/>
      <c r="T42" s="99"/>
      <c r="U42" s="99"/>
      <c r="V42" s="99"/>
      <c r="W42" s="99"/>
      <c r="X42" s="99"/>
      <c r="Y42" s="99"/>
      <c r="Z42" s="99"/>
      <c r="AA42" s="99"/>
      <c r="AB42" s="99"/>
      <c r="AC42" s="99"/>
      <c r="AD42" s="99"/>
      <c r="AE42" s="99"/>
      <c r="AF42" s="99"/>
      <c r="AG42" s="99"/>
      <c r="AH42" s="99"/>
      <c r="AI42" s="99"/>
      <c r="AJ42" s="99"/>
      <c r="AK42" s="99"/>
      <c r="AL42" s="99"/>
      <c r="AM42" s="99"/>
      <c r="AN42" s="99"/>
      <c r="AO42" s="99"/>
      <c r="AP42" s="99"/>
      <c r="AQ42" s="99"/>
      <c r="AR42" s="99"/>
      <c r="AS42" s="99"/>
      <c r="AT42" s="99"/>
      <c r="AU42" s="99"/>
      <c r="AV42" s="99"/>
      <c r="AW42" s="99"/>
      <c r="AX42" s="99"/>
      <c r="AY42" s="99"/>
      <c r="AZ42" s="99"/>
      <c r="BA42" s="99"/>
      <c r="BB42" s="99"/>
      <c r="BC42" s="99"/>
      <c r="BD42" s="99"/>
      <c r="BE42" s="99"/>
      <c r="BF42" s="99"/>
      <c r="BG42" s="99"/>
      <c r="BH42" s="99"/>
      <c r="BI42" s="99"/>
      <c r="BJ42" s="99"/>
      <c r="BK42" s="99"/>
      <c r="BL42" s="99"/>
      <c r="BM42" s="99"/>
      <c r="BN42" s="99"/>
      <c r="BO42" s="99"/>
      <c r="BP42" s="99"/>
      <c r="BQ42" s="99"/>
      <c r="BR42" s="99"/>
      <c r="BS42" s="99"/>
      <c r="BT42" s="99"/>
      <c r="BU42" s="99"/>
      <c r="BV42" s="99"/>
      <c r="BW42" s="99"/>
      <c r="BX42" s="99"/>
      <c r="BY42" s="99"/>
      <c r="BZ42" s="99"/>
      <c r="CA42" s="99"/>
      <c r="CB42" s="99"/>
      <c r="CC42" s="99"/>
      <c r="CD42" s="99"/>
      <c r="CE42" s="99"/>
      <c r="CF42" s="99"/>
      <c r="CG42" s="99"/>
      <c r="CH42" s="99"/>
      <c r="CI42" s="185"/>
      <c r="CJ42" s="99"/>
      <c r="CK42" s="99"/>
      <c r="CL42" s="99"/>
      <c r="CM42" s="99"/>
      <c r="CN42" s="99"/>
      <c r="CO42" s="99"/>
      <c r="CP42" s="99"/>
      <c r="CQ42" s="99"/>
      <c r="CR42" s="99"/>
      <c r="CS42" s="99"/>
      <c r="CT42" s="99"/>
      <c r="CU42" s="99"/>
      <c r="CV42" s="99"/>
      <c r="CW42" s="99"/>
      <c r="CX42" s="99"/>
      <c r="CY42" s="99"/>
      <c r="CZ42" s="99"/>
      <c r="DA42" s="99"/>
      <c r="DB42" s="99"/>
      <c r="DC42" s="99"/>
      <c r="DD42" s="99"/>
      <c r="DE42" s="114"/>
      <c r="DF42" s="114"/>
      <c r="DI42" s="7"/>
      <c r="DL42" s="7"/>
      <c r="DS42" s="7"/>
      <c r="DT42" s="7"/>
    </row>
    <row r="43" spans="1:125" s="20" customFormat="1" ht="59.25" hidden="1" customHeight="1">
      <c r="A43" s="114"/>
      <c r="B43" s="214"/>
      <c r="C43" s="114"/>
      <c r="D43" s="114"/>
      <c r="E43" s="114"/>
      <c r="F43" s="213"/>
      <c r="G43" s="213"/>
      <c r="H43" s="213"/>
      <c r="I43" s="114"/>
      <c r="J43" s="99"/>
      <c r="K43" s="99"/>
      <c r="L43" s="99"/>
      <c r="M43" s="99"/>
      <c r="N43" s="99"/>
      <c r="O43" s="99"/>
      <c r="P43" s="99"/>
      <c r="Q43" s="99"/>
      <c r="R43" s="99"/>
      <c r="S43" s="99"/>
      <c r="T43" s="99"/>
      <c r="U43" s="99"/>
      <c r="V43" s="99"/>
      <c r="W43" s="99"/>
      <c r="X43" s="99"/>
      <c r="Y43" s="99"/>
      <c r="Z43" s="99"/>
      <c r="AA43" s="99"/>
      <c r="AB43" s="99"/>
      <c r="AC43" s="99"/>
      <c r="AD43" s="99"/>
      <c r="AE43" s="99"/>
      <c r="AF43" s="99"/>
      <c r="AG43" s="99"/>
      <c r="AH43" s="99"/>
      <c r="AI43" s="99"/>
      <c r="AJ43" s="99"/>
      <c r="AK43" s="99"/>
      <c r="AL43" s="99"/>
      <c r="AM43" s="99"/>
      <c r="AN43" s="99"/>
      <c r="AO43" s="99"/>
      <c r="AP43" s="99"/>
      <c r="AQ43" s="99"/>
      <c r="AR43" s="99"/>
      <c r="AS43" s="99"/>
      <c r="AT43" s="99"/>
      <c r="AU43" s="99"/>
      <c r="AV43" s="99"/>
      <c r="AW43" s="99"/>
      <c r="AX43" s="99"/>
      <c r="AY43" s="99"/>
      <c r="AZ43" s="99"/>
      <c r="BA43" s="99"/>
      <c r="BB43" s="99"/>
      <c r="BC43" s="99"/>
      <c r="BD43" s="99"/>
      <c r="BE43" s="99"/>
      <c r="BF43" s="99"/>
      <c r="BG43" s="99"/>
      <c r="BH43" s="99"/>
      <c r="BI43" s="99"/>
      <c r="BJ43" s="99"/>
      <c r="BK43" s="99"/>
      <c r="BL43" s="99"/>
      <c r="BM43" s="99"/>
      <c r="BN43" s="99"/>
      <c r="BO43" s="99"/>
      <c r="BP43" s="99"/>
      <c r="BQ43" s="99"/>
      <c r="BR43" s="99"/>
      <c r="BS43" s="99"/>
      <c r="BT43" s="99"/>
      <c r="BU43" s="99"/>
      <c r="BV43" s="99"/>
      <c r="BW43" s="99"/>
      <c r="BX43" s="99"/>
      <c r="BY43" s="99"/>
      <c r="BZ43" s="99"/>
      <c r="CA43" s="99"/>
      <c r="CB43" s="99"/>
      <c r="CC43" s="99"/>
      <c r="CD43" s="99"/>
      <c r="CE43" s="99"/>
      <c r="CF43" s="99"/>
      <c r="CG43" s="99"/>
      <c r="CH43" s="99"/>
      <c r="CI43" s="185"/>
      <c r="CJ43" s="99"/>
      <c r="CK43" s="99"/>
      <c r="CL43" s="99"/>
      <c r="CM43" s="99"/>
      <c r="CN43" s="99"/>
      <c r="CO43" s="99"/>
      <c r="CP43" s="99"/>
      <c r="CQ43" s="99"/>
      <c r="CR43" s="99"/>
      <c r="CS43" s="99"/>
      <c r="CT43" s="99"/>
      <c r="CU43" s="99"/>
      <c r="CV43" s="99"/>
      <c r="CW43" s="99"/>
      <c r="CX43" s="99"/>
      <c r="CY43" s="99"/>
      <c r="CZ43" s="99"/>
      <c r="DA43" s="99"/>
      <c r="DB43" s="99"/>
      <c r="DC43" s="99"/>
      <c r="DD43" s="99"/>
      <c r="DE43" s="114"/>
      <c r="DF43" s="114"/>
      <c r="DI43" s="7"/>
      <c r="DL43" s="7"/>
      <c r="DS43" s="7"/>
      <c r="DT43" s="7"/>
    </row>
    <row r="44" spans="1:125" ht="182.25" hidden="1" customHeight="1">
      <c r="A44" s="216"/>
      <c r="B44" s="217"/>
      <c r="C44" s="216"/>
      <c r="D44" s="216"/>
      <c r="E44" s="216"/>
      <c r="F44" s="216"/>
      <c r="G44" s="216"/>
      <c r="H44" s="216"/>
      <c r="I44" s="216"/>
      <c r="J44" s="100"/>
      <c r="K44" s="100"/>
      <c r="L44" s="100"/>
      <c r="M44" s="100"/>
      <c r="N44" s="100"/>
      <c r="O44" s="100"/>
      <c r="P44" s="100"/>
      <c r="Q44" s="100"/>
      <c r="R44" s="100"/>
      <c r="S44" s="100"/>
      <c r="T44" s="100"/>
      <c r="U44" s="100"/>
      <c r="V44" s="100"/>
      <c r="W44" s="100"/>
      <c r="X44" s="100"/>
      <c r="Y44" s="100"/>
      <c r="Z44" s="100"/>
      <c r="AA44" s="100"/>
      <c r="AB44" s="100"/>
      <c r="AC44" s="100"/>
      <c r="AD44" s="100"/>
      <c r="AE44" s="100"/>
      <c r="AF44" s="100"/>
      <c r="AG44" s="100"/>
      <c r="AH44" s="100"/>
      <c r="AI44" s="100"/>
      <c r="AJ44" s="100"/>
      <c r="AK44" s="100"/>
      <c r="AL44" s="100"/>
      <c r="AM44" s="100"/>
      <c r="AN44" s="100"/>
      <c r="AO44" s="100"/>
      <c r="AP44" s="100"/>
      <c r="AQ44" s="100"/>
      <c r="AR44" s="100"/>
      <c r="AS44" s="100"/>
      <c r="AT44" s="100"/>
      <c r="AU44" s="100"/>
      <c r="AV44" s="100"/>
      <c r="AW44" s="100"/>
      <c r="AX44" s="100"/>
      <c r="AY44" s="100"/>
      <c r="AZ44" s="100"/>
      <c r="BA44" s="100"/>
      <c r="BB44" s="100"/>
      <c r="BC44" s="100"/>
      <c r="BD44" s="100"/>
      <c r="BE44" s="100"/>
      <c r="BF44" s="100"/>
      <c r="BG44" s="100"/>
      <c r="BH44" s="100"/>
      <c r="BI44" s="100"/>
      <c r="BJ44" s="100"/>
      <c r="BK44" s="100"/>
      <c r="BL44" s="100"/>
      <c r="BM44" s="100"/>
      <c r="BN44" s="100"/>
      <c r="BO44" s="100"/>
      <c r="BP44" s="100"/>
      <c r="BQ44" s="100"/>
      <c r="BR44" s="100"/>
      <c r="BS44" s="100"/>
      <c r="BT44" s="100"/>
      <c r="BU44" s="100"/>
      <c r="BV44" s="100"/>
      <c r="BW44" s="100"/>
      <c r="BX44" s="100"/>
      <c r="BY44" s="100"/>
      <c r="BZ44" s="100"/>
      <c r="CA44" s="100"/>
      <c r="CB44" s="100"/>
      <c r="CC44" s="100"/>
      <c r="CD44" s="100"/>
      <c r="CE44" s="100"/>
      <c r="CF44" s="100"/>
      <c r="CG44" s="100"/>
      <c r="CH44" s="100"/>
      <c r="CI44" s="185"/>
      <c r="CJ44" s="100"/>
      <c r="CK44" s="100"/>
      <c r="CL44" s="100"/>
      <c r="CM44" s="100"/>
      <c r="CN44" s="100"/>
      <c r="CO44" s="100"/>
      <c r="CP44" s="100"/>
      <c r="CQ44" s="100"/>
      <c r="CR44" s="100"/>
      <c r="CS44" s="100"/>
      <c r="CT44" s="100"/>
      <c r="CU44" s="100"/>
      <c r="CV44" s="100"/>
      <c r="CW44" s="100"/>
      <c r="CX44" s="100"/>
      <c r="CY44" s="100"/>
      <c r="CZ44" s="100"/>
      <c r="DA44" s="100"/>
      <c r="DB44" s="100"/>
      <c r="DC44" s="100"/>
      <c r="DD44" s="100"/>
      <c r="DE44" s="216"/>
      <c r="DF44" s="216"/>
      <c r="DI44" s="7"/>
      <c r="DL44" s="7"/>
      <c r="DQ44" s="146"/>
      <c r="DR44" s="146"/>
      <c r="DS44" s="7"/>
      <c r="DT44" s="7"/>
    </row>
    <row r="45" spans="1:125" ht="108" hidden="1" customHeight="1">
      <c r="A45" s="216"/>
      <c r="B45" s="217"/>
      <c r="C45" s="216"/>
      <c r="D45" s="216"/>
      <c r="E45" s="216"/>
      <c r="F45" s="216"/>
      <c r="G45" s="216"/>
      <c r="H45" s="216"/>
      <c r="I45" s="216"/>
      <c r="J45" s="100"/>
      <c r="K45" s="100"/>
      <c r="L45" s="100"/>
      <c r="M45" s="100"/>
      <c r="N45" s="100"/>
      <c r="O45" s="100"/>
      <c r="P45" s="100"/>
      <c r="Q45" s="100"/>
      <c r="R45" s="100"/>
      <c r="S45" s="100"/>
      <c r="T45" s="100"/>
      <c r="U45" s="100"/>
      <c r="V45" s="100"/>
      <c r="W45" s="100"/>
      <c r="X45" s="100"/>
      <c r="Y45" s="100"/>
      <c r="Z45" s="100"/>
      <c r="AA45" s="100"/>
      <c r="AB45" s="100"/>
      <c r="AC45" s="100"/>
      <c r="AD45" s="100"/>
      <c r="AE45" s="100"/>
      <c r="AF45" s="100"/>
      <c r="AG45" s="100"/>
      <c r="AH45" s="100"/>
      <c r="AI45" s="100"/>
      <c r="AJ45" s="100"/>
      <c r="AK45" s="100"/>
      <c r="AL45" s="100"/>
      <c r="AM45" s="100"/>
      <c r="AN45" s="100"/>
      <c r="AO45" s="100"/>
      <c r="AP45" s="100"/>
      <c r="AQ45" s="100"/>
      <c r="AR45" s="100"/>
      <c r="AS45" s="100"/>
      <c r="AT45" s="100"/>
      <c r="AU45" s="100"/>
      <c r="AV45" s="100"/>
      <c r="AW45" s="100"/>
      <c r="AX45" s="100"/>
      <c r="AY45" s="100"/>
      <c r="AZ45" s="100"/>
      <c r="BA45" s="100"/>
      <c r="BB45" s="100"/>
      <c r="BC45" s="100"/>
      <c r="BD45" s="100"/>
      <c r="BE45" s="100"/>
      <c r="BF45" s="100"/>
      <c r="BG45" s="100"/>
      <c r="BH45" s="100"/>
      <c r="BI45" s="100"/>
      <c r="BJ45" s="100"/>
      <c r="BK45" s="100"/>
      <c r="BL45" s="100"/>
      <c r="BM45" s="100"/>
      <c r="BN45" s="100"/>
      <c r="BO45" s="100"/>
      <c r="BP45" s="100"/>
      <c r="BQ45" s="100"/>
      <c r="BR45" s="100"/>
      <c r="BS45" s="100"/>
      <c r="BT45" s="100"/>
      <c r="BU45" s="100"/>
      <c r="BV45" s="100"/>
      <c r="BW45" s="100"/>
      <c r="BX45" s="100"/>
      <c r="BY45" s="100"/>
      <c r="BZ45" s="100"/>
      <c r="CA45" s="100"/>
      <c r="CB45" s="100"/>
      <c r="CC45" s="100"/>
      <c r="CD45" s="100"/>
      <c r="CE45" s="100"/>
      <c r="CF45" s="100"/>
      <c r="CG45" s="100"/>
      <c r="CH45" s="100"/>
      <c r="CI45" s="185"/>
      <c r="CJ45" s="100"/>
      <c r="CK45" s="100"/>
      <c r="CL45" s="100"/>
      <c r="CM45" s="100"/>
      <c r="CN45" s="100"/>
      <c r="CO45" s="100"/>
      <c r="CP45" s="100"/>
      <c r="CQ45" s="100"/>
      <c r="CR45" s="100"/>
      <c r="CS45" s="100"/>
      <c r="CT45" s="100"/>
      <c r="CU45" s="100"/>
      <c r="CV45" s="100"/>
      <c r="CW45" s="100"/>
      <c r="CX45" s="100"/>
      <c r="CY45" s="100"/>
      <c r="CZ45" s="100"/>
      <c r="DA45" s="100"/>
      <c r="DB45" s="100"/>
      <c r="DC45" s="100"/>
      <c r="DD45" s="100"/>
      <c r="DE45" s="216"/>
      <c r="DF45" s="216"/>
      <c r="DI45" s="7"/>
      <c r="DL45" s="7"/>
      <c r="DQ45" s="146"/>
      <c r="DR45" s="146"/>
      <c r="DS45" s="7"/>
      <c r="DT45" s="7"/>
    </row>
    <row r="46" spans="1:125" s="290" customFormat="1" ht="72" hidden="1" customHeight="1">
      <c r="A46" s="216"/>
      <c r="B46" s="217"/>
      <c r="C46" s="216"/>
      <c r="D46" s="216"/>
      <c r="E46" s="216"/>
      <c r="F46" s="216"/>
      <c r="G46" s="216"/>
      <c r="H46" s="216"/>
      <c r="I46" s="216"/>
      <c r="J46" s="100"/>
      <c r="K46" s="100"/>
      <c r="L46" s="100"/>
      <c r="M46" s="100"/>
      <c r="N46" s="100"/>
      <c r="O46" s="100"/>
      <c r="P46" s="100"/>
      <c r="Q46" s="100"/>
      <c r="R46" s="100"/>
      <c r="S46" s="100"/>
      <c r="T46" s="100"/>
      <c r="U46" s="100"/>
      <c r="V46" s="100"/>
      <c r="W46" s="100"/>
      <c r="X46" s="100"/>
      <c r="Y46" s="100"/>
      <c r="Z46" s="100"/>
      <c r="AA46" s="100"/>
      <c r="AB46" s="100"/>
      <c r="AC46" s="100"/>
      <c r="AD46" s="100"/>
      <c r="AE46" s="100"/>
      <c r="AF46" s="100"/>
      <c r="AG46" s="100"/>
      <c r="AH46" s="100"/>
      <c r="AI46" s="100"/>
      <c r="AJ46" s="100"/>
      <c r="AK46" s="100"/>
      <c r="AL46" s="100"/>
      <c r="AM46" s="100"/>
      <c r="AN46" s="100"/>
      <c r="AO46" s="100"/>
      <c r="AP46" s="100"/>
      <c r="AQ46" s="100"/>
      <c r="AR46" s="100"/>
      <c r="AS46" s="100"/>
      <c r="AT46" s="100"/>
      <c r="AU46" s="100"/>
      <c r="AV46" s="100"/>
      <c r="AW46" s="100"/>
      <c r="AX46" s="100"/>
      <c r="AY46" s="100"/>
      <c r="AZ46" s="100"/>
      <c r="BA46" s="100"/>
      <c r="BB46" s="100"/>
      <c r="BC46" s="100"/>
      <c r="BD46" s="100"/>
      <c r="BE46" s="100"/>
      <c r="BF46" s="100"/>
      <c r="BG46" s="100"/>
      <c r="BH46" s="100"/>
      <c r="BI46" s="100"/>
      <c r="BJ46" s="100"/>
      <c r="BK46" s="100"/>
      <c r="BL46" s="100"/>
      <c r="BM46" s="100"/>
      <c r="BN46" s="100"/>
      <c r="BO46" s="100"/>
      <c r="BP46" s="100"/>
      <c r="BQ46" s="100"/>
      <c r="BR46" s="100"/>
      <c r="BS46" s="100"/>
      <c r="BT46" s="100"/>
      <c r="BU46" s="100"/>
      <c r="BV46" s="100"/>
      <c r="BW46" s="100"/>
      <c r="BX46" s="100"/>
      <c r="BY46" s="100"/>
      <c r="BZ46" s="100"/>
      <c r="CA46" s="100"/>
      <c r="CB46" s="100"/>
      <c r="CC46" s="100"/>
      <c r="CD46" s="100"/>
      <c r="CE46" s="100"/>
      <c r="CF46" s="100"/>
      <c r="CG46" s="100"/>
      <c r="CH46" s="100"/>
      <c r="CI46" s="185"/>
      <c r="CJ46" s="100"/>
      <c r="CK46" s="100"/>
      <c r="CL46" s="100"/>
      <c r="CM46" s="100"/>
      <c r="CN46" s="100"/>
      <c r="CO46" s="100"/>
      <c r="CP46" s="100"/>
      <c r="CQ46" s="100"/>
      <c r="CR46" s="100"/>
      <c r="CS46" s="100"/>
      <c r="CT46" s="100"/>
      <c r="CU46" s="100"/>
      <c r="CV46" s="100"/>
      <c r="CW46" s="100"/>
      <c r="CX46" s="100"/>
      <c r="CY46" s="100"/>
      <c r="CZ46" s="100"/>
      <c r="DA46" s="100"/>
      <c r="DB46" s="100"/>
      <c r="DC46" s="100"/>
      <c r="DD46" s="100"/>
      <c r="DE46" s="191"/>
      <c r="DF46" s="242"/>
      <c r="DI46" s="7"/>
      <c r="DL46" s="7"/>
      <c r="DS46" s="7"/>
      <c r="DT46" s="7"/>
    </row>
    <row r="47" spans="1:125" s="20" customFormat="1" ht="42" customHeight="1">
      <c r="A47" s="114" t="s">
        <v>35</v>
      </c>
      <c r="B47" s="214" t="s">
        <v>78</v>
      </c>
      <c r="C47" s="114"/>
      <c r="D47" s="114"/>
      <c r="E47" s="114"/>
      <c r="F47" s="213">
        <f>F48+F50</f>
        <v>2</v>
      </c>
      <c r="G47" s="213"/>
      <c r="H47" s="213">
        <f>H48+H50</f>
        <v>0</v>
      </c>
      <c r="I47" s="114"/>
      <c r="J47" s="99">
        <f>J48+J50</f>
        <v>230875</v>
      </c>
      <c r="K47" s="99">
        <f t="shared" ref="K47:BV47" si="70">K48+K50</f>
        <v>149230</v>
      </c>
      <c r="L47" s="99">
        <f t="shared" si="70"/>
        <v>142164</v>
      </c>
      <c r="M47" s="99">
        <f t="shared" si="70"/>
        <v>93549</v>
      </c>
      <c r="N47" s="99">
        <f t="shared" si="70"/>
        <v>0</v>
      </c>
      <c r="O47" s="99" t="e">
        <f t="shared" si="70"/>
        <v>#REF!</v>
      </c>
      <c r="P47" s="99">
        <f t="shared" si="70"/>
        <v>88710</v>
      </c>
      <c r="Q47" s="99">
        <f t="shared" si="70"/>
        <v>88710</v>
      </c>
      <c r="R47" s="99">
        <f t="shared" si="70"/>
        <v>0</v>
      </c>
      <c r="S47" s="99" t="e">
        <f t="shared" si="70"/>
        <v>#REF!</v>
      </c>
      <c r="T47" s="99">
        <f t="shared" si="70"/>
        <v>15040</v>
      </c>
      <c r="U47" s="99">
        <f t="shared" si="70"/>
        <v>15040</v>
      </c>
      <c r="V47" s="99">
        <f t="shared" si="70"/>
        <v>0</v>
      </c>
      <c r="W47" s="99">
        <f t="shared" si="70"/>
        <v>15040</v>
      </c>
      <c r="X47" s="99">
        <f t="shared" si="70"/>
        <v>141859</v>
      </c>
      <c r="Y47" s="99">
        <f t="shared" si="70"/>
        <v>93244</v>
      </c>
      <c r="Z47" s="99">
        <f t="shared" si="70"/>
        <v>0</v>
      </c>
      <c r="AA47" s="99">
        <f t="shared" si="70"/>
        <v>150845</v>
      </c>
      <c r="AB47" s="99">
        <f t="shared" si="70"/>
        <v>62554.2</v>
      </c>
      <c r="AC47" s="99">
        <f t="shared" si="70"/>
        <v>62554.2</v>
      </c>
      <c r="AD47" s="99">
        <f t="shared" si="70"/>
        <v>0</v>
      </c>
      <c r="AE47" s="99">
        <f t="shared" si="70"/>
        <v>8986</v>
      </c>
      <c r="AF47" s="99">
        <f t="shared" si="70"/>
        <v>31640</v>
      </c>
      <c r="AG47" s="99">
        <f t="shared" si="70"/>
        <v>31640</v>
      </c>
      <c r="AH47" s="99">
        <f t="shared" si="70"/>
        <v>0</v>
      </c>
      <c r="AI47" s="99">
        <f t="shared" si="70"/>
        <v>8986</v>
      </c>
      <c r="AJ47" s="99">
        <f t="shared" si="70"/>
        <v>10000</v>
      </c>
      <c r="AK47" s="99">
        <f t="shared" si="70"/>
        <v>10000</v>
      </c>
      <c r="AL47" s="99">
        <f t="shared" si="70"/>
        <v>0</v>
      </c>
      <c r="AM47" s="99">
        <f t="shared" si="70"/>
        <v>0</v>
      </c>
      <c r="AN47" s="99">
        <f t="shared" si="70"/>
        <v>0</v>
      </c>
      <c r="AO47" s="99">
        <f t="shared" si="70"/>
        <v>26462</v>
      </c>
      <c r="AP47" s="99">
        <f t="shared" si="70"/>
        <v>0</v>
      </c>
      <c r="AQ47" s="99">
        <f t="shared" si="70"/>
        <v>0</v>
      </c>
      <c r="AR47" s="99">
        <f t="shared" si="70"/>
        <v>89016.2</v>
      </c>
      <c r="AS47" s="99">
        <f t="shared" si="70"/>
        <v>89016.2</v>
      </c>
      <c r="AT47" s="99">
        <f t="shared" si="70"/>
        <v>0</v>
      </c>
      <c r="AU47" s="99">
        <f t="shared" si="70"/>
        <v>8986</v>
      </c>
      <c r="AV47" s="99">
        <f t="shared" si="70"/>
        <v>99396.2</v>
      </c>
      <c r="AW47" s="99">
        <f t="shared" si="70"/>
        <v>99396.2</v>
      </c>
      <c r="AX47" s="99">
        <f t="shared" si="70"/>
        <v>0</v>
      </c>
      <c r="AY47" s="99">
        <f t="shared" si="70"/>
        <v>8986</v>
      </c>
      <c r="AZ47" s="99">
        <f t="shared" si="70"/>
        <v>38940</v>
      </c>
      <c r="BA47" s="99">
        <f t="shared" si="70"/>
        <v>38940</v>
      </c>
      <c r="BB47" s="99">
        <f t="shared" si="70"/>
        <v>0</v>
      </c>
      <c r="BC47" s="99">
        <f t="shared" si="70"/>
        <v>8986</v>
      </c>
      <c r="BD47" s="99">
        <f t="shared" si="70"/>
        <v>19311</v>
      </c>
      <c r="BE47" s="99">
        <f t="shared" si="70"/>
        <v>19311</v>
      </c>
      <c r="BF47" s="99">
        <f t="shared" si="70"/>
        <v>0</v>
      </c>
      <c r="BG47" s="99">
        <f t="shared" si="70"/>
        <v>0</v>
      </c>
      <c r="BH47" s="99">
        <f t="shared" si="70"/>
        <v>58251</v>
      </c>
      <c r="BI47" s="99">
        <f t="shared" si="70"/>
        <v>58251</v>
      </c>
      <c r="BJ47" s="99">
        <f t="shared" si="70"/>
        <v>0</v>
      </c>
      <c r="BK47" s="99">
        <f t="shared" si="70"/>
        <v>8986</v>
      </c>
      <c r="BL47" s="99">
        <f t="shared" si="70"/>
        <v>34969.199999999997</v>
      </c>
      <c r="BM47" s="99">
        <f t="shared" si="70"/>
        <v>32469.199999999997</v>
      </c>
      <c r="BN47" s="99">
        <f t="shared" si="70"/>
        <v>32469.199999999997</v>
      </c>
      <c r="BO47" s="99">
        <f t="shared" si="70"/>
        <v>0</v>
      </c>
      <c r="BP47" s="99">
        <f t="shared" si="70"/>
        <v>0</v>
      </c>
      <c r="BQ47" s="99">
        <f t="shared" si="70"/>
        <v>0</v>
      </c>
      <c r="BR47" s="99">
        <f t="shared" si="70"/>
        <v>0</v>
      </c>
      <c r="BS47" s="99">
        <f t="shared" si="70"/>
        <v>0</v>
      </c>
      <c r="BT47" s="99">
        <f t="shared" si="70"/>
        <v>27173.199999999997</v>
      </c>
      <c r="BU47" s="99">
        <f t="shared" si="70"/>
        <v>27173.199999999997</v>
      </c>
      <c r="BV47" s="99">
        <f t="shared" si="70"/>
        <v>0</v>
      </c>
      <c r="BW47" s="99">
        <f t="shared" ref="BW47:CU47" si="71">BW48+BW50</f>
        <v>0</v>
      </c>
      <c r="BX47" s="99">
        <f t="shared" si="71"/>
        <v>0</v>
      </c>
      <c r="BY47" s="99"/>
      <c r="BZ47" s="99">
        <f t="shared" si="71"/>
        <v>0</v>
      </c>
      <c r="CA47" s="99">
        <f t="shared" si="71"/>
        <v>0</v>
      </c>
      <c r="CB47" s="99">
        <f t="shared" si="71"/>
        <v>0</v>
      </c>
      <c r="CC47" s="99">
        <f t="shared" si="71"/>
        <v>27173.199999999997</v>
      </c>
      <c r="CD47" s="99">
        <f t="shared" si="71"/>
        <v>85424.2</v>
      </c>
      <c r="CE47" s="99">
        <f t="shared" si="71"/>
        <v>85424.2</v>
      </c>
      <c r="CF47" s="99">
        <f t="shared" si="71"/>
        <v>0</v>
      </c>
      <c r="CG47" s="99">
        <f t="shared" si="71"/>
        <v>8986</v>
      </c>
      <c r="CH47" s="99">
        <f t="shared" si="71"/>
        <v>8986</v>
      </c>
      <c r="CI47" s="99">
        <f t="shared" si="71"/>
        <v>0</v>
      </c>
      <c r="CJ47" s="99">
        <f t="shared" si="71"/>
        <v>119625</v>
      </c>
      <c r="CK47" s="99">
        <f t="shared" si="71"/>
        <v>119625</v>
      </c>
      <c r="CL47" s="99">
        <f t="shared" si="71"/>
        <v>0</v>
      </c>
      <c r="CM47" s="99">
        <f t="shared" si="71"/>
        <v>0</v>
      </c>
      <c r="CN47" s="99">
        <f t="shared" si="71"/>
        <v>13972</v>
      </c>
      <c r="CO47" s="99">
        <f t="shared" si="71"/>
        <v>13972</v>
      </c>
      <c r="CP47" s="99">
        <f t="shared" ref="CP47" si="72">CP48+CP50</f>
        <v>227588.2</v>
      </c>
      <c r="CQ47" s="99">
        <f t="shared" si="71"/>
        <v>3592</v>
      </c>
      <c r="CR47" s="99">
        <f t="shared" si="71"/>
        <v>3592</v>
      </c>
      <c r="CS47" s="99">
        <f t="shared" si="71"/>
        <v>0</v>
      </c>
      <c r="CT47" s="99">
        <f t="shared" ref="CT47" si="73">CT48+CT50</f>
        <v>3592</v>
      </c>
      <c r="CU47" s="99">
        <f t="shared" si="71"/>
        <v>0</v>
      </c>
      <c r="CV47" s="99">
        <f t="shared" ref="CV47:DD47" si="74">CV48+CV50</f>
        <v>0</v>
      </c>
      <c r="CW47" s="99">
        <f t="shared" si="74"/>
        <v>0</v>
      </c>
      <c r="CX47" s="99">
        <f t="shared" si="74"/>
        <v>0</v>
      </c>
      <c r="CY47" s="99">
        <f t="shared" si="74"/>
        <v>39694</v>
      </c>
      <c r="CZ47" s="99">
        <f t="shared" si="74"/>
        <v>43286</v>
      </c>
      <c r="DA47" s="99">
        <f t="shared" si="74"/>
        <v>43286</v>
      </c>
      <c r="DB47" s="99">
        <f t="shared" si="74"/>
        <v>0</v>
      </c>
      <c r="DC47" s="99">
        <f t="shared" si="74"/>
        <v>0</v>
      </c>
      <c r="DD47" s="99">
        <f t="shared" si="74"/>
        <v>0</v>
      </c>
      <c r="DE47" s="114"/>
      <c r="DF47" s="114"/>
      <c r="DI47" s="7">
        <f t="shared" ref="DI47" si="75">J47-X47-AC47</f>
        <v>26461.800000000003</v>
      </c>
      <c r="DL47" s="7">
        <v>300</v>
      </c>
      <c r="DS47" s="7">
        <f>AM47-BG47</f>
        <v>0</v>
      </c>
      <c r="DT47" s="7">
        <f t="shared" ref="DT47" si="76">AE47-AU47</f>
        <v>0</v>
      </c>
    </row>
    <row r="48" spans="1:125" s="20" customFormat="1" ht="59.25" hidden="1" customHeight="1">
      <c r="A48" s="114"/>
      <c r="B48" s="214"/>
      <c r="C48" s="114"/>
      <c r="D48" s="114"/>
      <c r="E48" s="114"/>
      <c r="F48" s="213"/>
      <c r="G48" s="213"/>
      <c r="H48" s="213"/>
      <c r="I48" s="114"/>
      <c r="J48" s="99"/>
      <c r="K48" s="99"/>
      <c r="L48" s="99"/>
      <c r="M48" s="99"/>
      <c r="N48" s="99"/>
      <c r="O48" s="99"/>
      <c r="P48" s="99"/>
      <c r="Q48" s="99"/>
      <c r="R48" s="99"/>
      <c r="S48" s="99"/>
      <c r="T48" s="99"/>
      <c r="U48" s="99"/>
      <c r="V48" s="99"/>
      <c r="W48" s="99"/>
      <c r="X48" s="99"/>
      <c r="Y48" s="99"/>
      <c r="Z48" s="99"/>
      <c r="AA48" s="99"/>
      <c r="AB48" s="99"/>
      <c r="AC48" s="99"/>
      <c r="AD48" s="99"/>
      <c r="AE48" s="99"/>
      <c r="AF48" s="99"/>
      <c r="AG48" s="99"/>
      <c r="AH48" s="99"/>
      <c r="AI48" s="99"/>
      <c r="AJ48" s="99"/>
      <c r="AK48" s="99"/>
      <c r="AL48" s="99"/>
      <c r="AM48" s="99"/>
      <c r="AN48" s="99"/>
      <c r="AO48" s="99"/>
      <c r="AP48" s="99"/>
      <c r="AQ48" s="99"/>
      <c r="AR48" s="99"/>
      <c r="AS48" s="99"/>
      <c r="AT48" s="99"/>
      <c r="AU48" s="99"/>
      <c r="AV48" s="99"/>
      <c r="AW48" s="99"/>
      <c r="AX48" s="99"/>
      <c r="AY48" s="99"/>
      <c r="AZ48" s="99"/>
      <c r="BA48" s="99"/>
      <c r="BB48" s="99"/>
      <c r="BC48" s="99"/>
      <c r="BD48" s="99"/>
      <c r="BE48" s="99"/>
      <c r="BF48" s="99"/>
      <c r="BG48" s="99"/>
      <c r="BH48" s="99"/>
      <c r="BI48" s="99"/>
      <c r="BJ48" s="99"/>
      <c r="BK48" s="99"/>
      <c r="BL48" s="99"/>
      <c r="BM48" s="99"/>
      <c r="BN48" s="99"/>
      <c r="BO48" s="99"/>
      <c r="BP48" s="99"/>
      <c r="BQ48" s="99"/>
      <c r="BR48" s="99"/>
      <c r="BS48" s="99"/>
      <c r="BT48" s="99"/>
      <c r="BU48" s="99"/>
      <c r="BV48" s="99"/>
      <c r="BW48" s="99"/>
      <c r="BX48" s="99"/>
      <c r="BY48" s="99"/>
      <c r="BZ48" s="99"/>
      <c r="CA48" s="99"/>
      <c r="CB48" s="99"/>
      <c r="CC48" s="99"/>
      <c r="CD48" s="99"/>
      <c r="CE48" s="99"/>
      <c r="CF48" s="99"/>
      <c r="CG48" s="99"/>
      <c r="CH48" s="99"/>
      <c r="CI48" s="185"/>
      <c r="CJ48" s="99"/>
      <c r="CK48" s="99"/>
      <c r="CL48" s="99"/>
      <c r="CM48" s="99"/>
      <c r="CN48" s="99"/>
      <c r="CO48" s="99"/>
      <c r="CP48" s="99"/>
      <c r="CQ48" s="99"/>
      <c r="CR48" s="99"/>
      <c r="CS48" s="99"/>
      <c r="CT48" s="99"/>
      <c r="CU48" s="99"/>
      <c r="CV48" s="99"/>
      <c r="CW48" s="99"/>
      <c r="CX48" s="99"/>
      <c r="CY48" s="99"/>
      <c r="CZ48" s="99"/>
      <c r="DA48" s="99"/>
      <c r="DB48" s="99"/>
      <c r="DC48" s="99"/>
      <c r="DD48" s="99"/>
      <c r="DE48" s="114"/>
      <c r="DF48" s="114"/>
      <c r="DI48" s="7"/>
      <c r="DL48" s="7"/>
      <c r="DS48" s="7"/>
      <c r="DT48" s="7"/>
    </row>
    <row r="49" spans="1:143" ht="126" hidden="1" customHeight="1">
      <c r="A49" s="216"/>
      <c r="B49" s="217"/>
      <c r="C49" s="216"/>
      <c r="D49" s="216"/>
      <c r="E49" s="216"/>
      <c r="F49" s="216"/>
      <c r="G49" s="216"/>
      <c r="H49" s="216"/>
      <c r="I49" s="216"/>
      <c r="J49" s="100"/>
      <c r="K49" s="100"/>
      <c r="L49" s="100"/>
      <c r="M49" s="100"/>
      <c r="N49" s="100"/>
      <c r="O49" s="100"/>
      <c r="P49" s="100"/>
      <c r="Q49" s="100"/>
      <c r="R49" s="100"/>
      <c r="S49" s="100"/>
      <c r="T49" s="100"/>
      <c r="U49" s="100"/>
      <c r="V49" s="100"/>
      <c r="W49" s="100"/>
      <c r="X49" s="325"/>
      <c r="Y49" s="325"/>
      <c r="Z49" s="325"/>
      <c r="AA49" s="325"/>
      <c r="AB49" s="325"/>
      <c r="AC49" s="325"/>
      <c r="AD49" s="325"/>
      <c r="AE49" s="325"/>
      <c r="AF49" s="325"/>
      <c r="AG49" s="325"/>
      <c r="AH49" s="325"/>
      <c r="AI49" s="325"/>
      <c r="AJ49" s="325"/>
      <c r="AK49" s="325"/>
      <c r="AL49" s="325"/>
      <c r="AM49" s="325"/>
      <c r="AN49" s="325"/>
      <c r="AO49" s="325"/>
      <c r="AP49" s="325"/>
      <c r="AQ49" s="325"/>
      <c r="AR49" s="100"/>
      <c r="AS49" s="100"/>
      <c r="AT49" s="100"/>
      <c r="AU49" s="100"/>
      <c r="AV49" s="100"/>
      <c r="AW49" s="100"/>
      <c r="AX49" s="100"/>
      <c r="AY49" s="100"/>
      <c r="AZ49" s="100"/>
      <c r="BA49" s="100"/>
      <c r="BB49" s="100"/>
      <c r="BC49" s="100"/>
      <c r="BD49" s="100"/>
      <c r="BE49" s="100"/>
      <c r="BF49" s="100"/>
      <c r="BG49" s="100"/>
      <c r="BH49" s="100"/>
      <c r="BI49" s="100"/>
      <c r="BJ49" s="100"/>
      <c r="BK49" s="100"/>
      <c r="BL49" s="100"/>
      <c r="BM49" s="100"/>
      <c r="BN49" s="100"/>
      <c r="BO49" s="100"/>
      <c r="BP49" s="100"/>
      <c r="BQ49" s="100"/>
      <c r="BR49" s="100"/>
      <c r="BS49" s="100"/>
      <c r="BT49" s="100"/>
      <c r="BU49" s="100"/>
      <c r="BV49" s="100"/>
      <c r="BW49" s="100"/>
      <c r="BX49" s="100"/>
      <c r="BY49" s="100"/>
      <c r="BZ49" s="100"/>
      <c r="CA49" s="100"/>
      <c r="CB49" s="100"/>
      <c r="CC49" s="100"/>
      <c r="CD49" s="100"/>
      <c r="CE49" s="100"/>
      <c r="CF49" s="100"/>
      <c r="CG49" s="100"/>
      <c r="CH49" s="100"/>
      <c r="CI49" s="185"/>
      <c r="CJ49" s="100"/>
      <c r="CK49" s="100"/>
      <c r="CL49" s="100"/>
      <c r="CM49" s="100"/>
      <c r="CN49" s="100"/>
      <c r="CO49" s="100"/>
      <c r="CP49" s="100"/>
      <c r="CQ49" s="100"/>
      <c r="CR49" s="100">
        <f t="shared" ref="CR49:CR50" si="77">CQ49-BZ49</f>
        <v>0</v>
      </c>
      <c r="CS49" s="100"/>
      <c r="CT49" s="100"/>
      <c r="CU49" s="100"/>
      <c r="CV49" s="100"/>
      <c r="CW49" s="100"/>
      <c r="CX49" s="100"/>
      <c r="CY49" s="100"/>
      <c r="CZ49" s="100"/>
      <c r="DA49" s="100"/>
      <c r="DB49" s="100"/>
      <c r="DC49" s="100"/>
      <c r="DD49" s="100"/>
      <c r="DE49" s="216"/>
      <c r="DF49" s="216"/>
      <c r="DI49" s="7"/>
      <c r="DL49" s="7"/>
      <c r="DS49" s="7"/>
      <c r="DT49" s="7"/>
    </row>
    <row r="50" spans="1:143" s="20" customFormat="1" ht="34.5" customHeight="1">
      <c r="A50" s="215" t="s">
        <v>37</v>
      </c>
      <c r="B50" s="214" t="s">
        <v>46</v>
      </c>
      <c r="C50" s="114"/>
      <c r="D50" s="114"/>
      <c r="E50" s="114"/>
      <c r="F50" s="213">
        <f>A53</f>
        <v>2</v>
      </c>
      <c r="G50" s="213"/>
      <c r="H50" s="213"/>
      <c r="I50" s="114"/>
      <c r="J50" s="99">
        <f>SUM(J51:J58)</f>
        <v>230875</v>
      </c>
      <c r="K50" s="99">
        <f t="shared" ref="K50:BV50" si="78">SUM(K51:K58)</f>
        <v>149230</v>
      </c>
      <c r="L50" s="99">
        <f t="shared" si="78"/>
        <v>142164</v>
      </c>
      <c r="M50" s="99">
        <f t="shared" si="78"/>
        <v>93549</v>
      </c>
      <c r="N50" s="99">
        <f t="shared" si="78"/>
        <v>0</v>
      </c>
      <c r="O50" s="99" t="e">
        <f t="shared" si="78"/>
        <v>#REF!</v>
      </c>
      <c r="P50" s="99">
        <f t="shared" si="78"/>
        <v>88710</v>
      </c>
      <c r="Q50" s="99">
        <f t="shared" si="78"/>
        <v>88710</v>
      </c>
      <c r="R50" s="99">
        <f t="shared" si="78"/>
        <v>0</v>
      </c>
      <c r="S50" s="99" t="e">
        <f t="shared" si="78"/>
        <v>#REF!</v>
      </c>
      <c r="T50" s="99">
        <f t="shared" si="78"/>
        <v>15040</v>
      </c>
      <c r="U50" s="99">
        <f t="shared" si="78"/>
        <v>15040</v>
      </c>
      <c r="V50" s="99">
        <f t="shared" si="78"/>
        <v>0</v>
      </c>
      <c r="W50" s="99">
        <f t="shared" si="78"/>
        <v>15040</v>
      </c>
      <c r="X50" s="99">
        <f t="shared" si="78"/>
        <v>141859</v>
      </c>
      <c r="Y50" s="99">
        <f t="shared" si="78"/>
        <v>93244</v>
      </c>
      <c r="Z50" s="99">
        <f t="shared" si="78"/>
        <v>0</v>
      </c>
      <c r="AA50" s="99">
        <f t="shared" si="78"/>
        <v>150845</v>
      </c>
      <c r="AB50" s="99">
        <f t="shared" si="78"/>
        <v>62554.2</v>
      </c>
      <c r="AC50" s="99">
        <f t="shared" si="78"/>
        <v>62554.2</v>
      </c>
      <c r="AD50" s="99">
        <f t="shared" si="78"/>
        <v>0</v>
      </c>
      <c r="AE50" s="99">
        <f t="shared" si="78"/>
        <v>8986</v>
      </c>
      <c r="AF50" s="99">
        <f t="shared" si="78"/>
        <v>31640</v>
      </c>
      <c r="AG50" s="99">
        <f t="shared" si="78"/>
        <v>31640</v>
      </c>
      <c r="AH50" s="99">
        <f t="shared" si="78"/>
        <v>0</v>
      </c>
      <c r="AI50" s="99">
        <f t="shared" si="78"/>
        <v>8986</v>
      </c>
      <c r="AJ50" s="99">
        <f t="shared" si="78"/>
        <v>10000</v>
      </c>
      <c r="AK50" s="99">
        <f t="shared" si="78"/>
        <v>10000</v>
      </c>
      <c r="AL50" s="99">
        <f t="shared" si="78"/>
        <v>0</v>
      </c>
      <c r="AM50" s="99">
        <f t="shared" si="78"/>
        <v>0</v>
      </c>
      <c r="AN50" s="99">
        <f t="shared" si="78"/>
        <v>0</v>
      </c>
      <c r="AO50" s="99">
        <f t="shared" si="78"/>
        <v>26462</v>
      </c>
      <c r="AP50" s="99">
        <f t="shared" si="78"/>
        <v>0</v>
      </c>
      <c r="AQ50" s="99">
        <f t="shared" si="78"/>
        <v>0</v>
      </c>
      <c r="AR50" s="99">
        <f t="shared" si="78"/>
        <v>89016.2</v>
      </c>
      <c r="AS50" s="99">
        <f t="shared" si="78"/>
        <v>89016.2</v>
      </c>
      <c r="AT50" s="99">
        <f t="shared" si="78"/>
        <v>0</v>
      </c>
      <c r="AU50" s="99">
        <f t="shared" si="78"/>
        <v>8986</v>
      </c>
      <c r="AV50" s="99">
        <f t="shared" si="78"/>
        <v>99396.2</v>
      </c>
      <c r="AW50" s="99">
        <f t="shared" si="78"/>
        <v>99396.2</v>
      </c>
      <c r="AX50" s="99">
        <f t="shared" si="78"/>
        <v>0</v>
      </c>
      <c r="AY50" s="99">
        <f t="shared" si="78"/>
        <v>8986</v>
      </c>
      <c r="AZ50" s="99">
        <f t="shared" si="78"/>
        <v>38940</v>
      </c>
      <c r="BA50" s="99">
        <f t="shared" si="78"/>
        <v>38940</v>
      </c>
      <c r="BB50" s="99">
        <f t="shared" si="78"/>
        <v>0</v>
      </c>
      <c r="BC50" s="99">
        <f t="shared" si="78"/>
        <v>8986</v>
      </c>
      <c r="BD50" s="99">
        <f t="shared" si="78"/>
        <v>19311</v>
      </c>
      <c r="BE50" s="99">
        <f t="shared" si="78"/>
        <v>19311</v>
      </c>
      <c r="BF50" s="99">
        <f t="shared" si="78"/>
        <v>0</v>
      </c>
      <c r="BG50" s="99">
        <f t="shared" si="78"/>
        <v>0</v>
      </c>
      <c r="BH50" s="99">
        <f t="shared" si="78"/>
        <v>58251</v>
      </c>
      <c r="BI50" s="99">
        <f t="shared" si="78"/>
        <v>58251</v>
      </c>
      <c r="BJ50" s="99">
        <f t="shared" si="78"/>
        <v>0</v>
      </c>
      <c r="BK50" s="99">
        <f t="shared" si="78"/>
        <v>8986</v>
      </c>
      <c r="BL50" s="99">
        <f t="shared" si="78"/>
        <v>34969.199999999997</v>
      </c>
      <c r="BM50" s="99">
        <f t="shared" si="78"/>
        <v>32469.199999999997</v>
      </c>
      <c r="BN50" s="99">
        <f t="shared" si="78"/>
        <v>32469.199999999997</v>
      </c>
      <c r="BO50" s="99">
        <f t="shared" si="78"/>
        <v>0</v>
      </c>
      <c r="BP50" s="99">
        <f t="shared" si="78"/>
        <v>0</v>
      </c>
      <c r="BQ50" s="99">
        <f t="shared" si="78"/>
        <v>0</v>
      </c>
      <c r="BR50" s="99">
        <f t="shared" si="78"/>
        <v>0</v>
      </c>
      <c r="BS50" s="99">
        <f t="shared" si="78"/>
        <v>0</v>
      </c>
      <c r="BT50" s="99">
        <f t="shared" si="78"/>
        <v>27173.199999999997</v>
      </c>
      <c r="BU50" s="99">
        <f t="shared" si="78"/>
        <v>27173.199999999997</v>
      </c>
      <c r="BV50" s="99">
        <f t="shared" si="78"/>
        <v>0</v>
      </c>
      <c r="BW50" s="99">
        <f t="shared" ref="BW50:CU50" si="79">SUM(BW51:BW58)</f>
        <v>0</v>
      </c>
      <c r="BX50" s="99">
        <f t="shared" si="79"/>
        <v>0</v>
      </c>
      <c r="BY50" s="99"/>
      <c r="BZ50" s="99">
        <f t="shared" si="79"/>
        <v>0</v>
      </c>
      <c r="CA50" s="99">
        <f t="shared" si="79"/>
        <v>0</v>
      </c>
      <c r="CB50" s="99">
        <f t="shared" si="79"/>
        <v>0</v>
      </c>
      <c r="CC50" s="99">
        <f t="shared" si="79"/>
        <v>27173.199999999997</v>
      </c>
      <c r="CD50" s="99">
        <f t="shared" si="79"/>
        <v>85424.2</v>
      </c>
      <c r="CE50" s="99">
        <f t="shared" si="79"/>
        <v>85424.2</v>
      </c>
      <c r="CF50" s="99">
        <f t="shared" si="79"/>
        <v>0</v>
      </c>
      <c r="CG50" s="99">
        <f t="shared" si="79"/>
        <v>8986</v>
      </c>
      <c r="CH50" s="99">
        <f t="shared" si="79"/>
        <v>8986</v>
      </c>
      <c r="CI50" s="99">
        <f t="shared" si="79"/>
        <v>0</v>
      </c>
      <c r="CJ50" s="99">
        <v>119625</v>
      </c>
      <c r="CK50" s="99">
        <v>119625</v>
      </c>
      <c r="CL50" s="99">
        <v>0</v>
      </c>
      <c r="CM50" s="99">
        <v>0</v>
      </c>
      <c r="CN50" s="99">
        <f t="shared" si="79"/>
        <v>13972</v>
      </c>
      <c r="CO50" s="99">
        <f t="shared" si="79"/>
        <v>13972</v>
      </c>
      <c r="CP50" s="99">
        <f t="shared" ref="CP50" si="80">SUM(CP51:CP58)</f>
        <v>227588.2</v>
      </c>
      <c r="CQ50" s="99">
        <f t="shared" si="79"/>
        <v>3592</v>
      </c>
      <c r="CR50" s="99">
        <f t="shared" si="77"/>
        <v>3592</v>
      </c>
      <c r="CS50" s="99">
        <f t="shared" si="79"/>
        <v>0</v>
      </c>
      <c r="CT50" s="99">
        <f t="shared" ref="CT50" si="81">SUM(CT51:CT58)</f>
        <v>3592</v>
      </c>
      <c r="CU50" s="99">
        <f t="shared" si="79"/>
        <v>0</v>
      </c>
      <c r="CV50" s="99">
        <f t="shared" ref="CV50:DD50" si="82">SUM(CV51:CV58)</f>
        <v>0</v>
      </c>
      <c r="CW50" s="99">
        <f t="shared" si="82"/>
        <v>0</v>
      </c>
      <c r="CX50" s="99">
        <f t="shared" si="82"/>
        <v>0</v>
      </c>
      <c r="CY50" s="99">
        <f t="shared" si="82"/>
        <v>39694</v>
      </c>
      <c r="CZ50" s="99">
        <f t="shared" si="82"/>
        <v>43286</v>
      </c>
      <c r="DA50" s="99">
        <f t="shared" si="82"/>
        <v>43286</v>
      </c>
      <c r="DB50" s="99">
        <f t="shared" si="82"/>
        <v>0</v>
      </c>
      <c r="DC50" s="99">
        <f t="shared" si="82"/>
        <v>0</v>
      </c>
      <c r="DD50" s="99">
        <f t="shared" si="82"/>
        <v>0</v>
      </c>
      <c r="DE50" s="114"/>
      <c r="DF50" s="114"/>
      <c r="DI50" s="7">
        <f t="shared" ref="DI50" si="83">J50-X50-AC50</f>
        <v>26461.800000000003</v>
      </c>
      <c r="DL50" s="7">
        <v>0</v>
      </c>
      <c r="DS50" s="7">
        <f>AM50-BG50</f>
        <v>0</v>
      </c>
      <c r="DT50" s="7">
        <f t="shared" ref="DT50" si="84">AE50-AU50</f>
        <v>0</v>
      </c>
    </row>
    <row r="51" spans="1:143" ht="84.75" hidden="1" customHeight="1">
      <c r="A51" s="216"/>
      <c r="B51" s="217"/>
      <c r="C51" s="216"/>
      <c r="D51" s="216"/>
      <c r="E51" s="216"/>
      <c r="F51" s="216"/>
      <c r="G51" s="216"/>
      <c r="H51" s="216"/>
      <c r="I51" s="216"/>
      <c r="J51" s="364"/>
      <c r="K51" s="364"/>
      <c r="L51" s="100"/>
      <c r="M51" s="100"/>
      <c r="N51" s="100"/>
      <c r="O51" s="100"/>
      <c r="P51" s="100"/>
      <c r="Q51" s="100"/>
      <c r="R51" s="100"/>
      <c r="S51" s="100"/>
      <c r="T51" s="100"/>
      <c r="U51" s="100"/>
      <c r="V51" s="100"/>
      <c r="W51" s="100"/>
      <c r="X51" s="364"/>
      <c r="Y51" s="364"/>
      <c r="Z51" s="364"/>
      <c r="AA51" s="364"/>
      <c r="AB51" s="364"/>
      <c r="AC51" s="364"/>
      <c r="AD51" s="364"/>
      <c r="AE51" s="364"/>
      <c r="AF51" s="364"/>
      <c r="AG51" s="364"/>
      <c r="AH51" s="364"/>
      <c r="AI51" s="364"/>
      <c r="AJ51" s="364"/>
      <c r="AK51" s="364"/>
      <c r="AL51" s="364"/>
      <c r="AM51" s="364"/>
      <c r="AN51" s="364"/>
      <c r="AO51" s="364"/>
      <c r="AP51" s="364"/>
      <c r="AQ51" s="364"/>
      <c r="AR51" s="100"/>
      <c r="AS51" s="100"/>
      <c r="AT51" s="100"/>
      <c r="AU51" s="100"/>
      <c r="AV51" s="100"/>
      <c r="AW51" s="100"/>
      <c r="AX51" s="100"/>
      <c r="AY51" s="100"/>
      <c r="AZ51" s="100"/>
      <c r="BA51" s="100"/>
      <c r="BB51" s="100"/>
      <c r="BC51" s="100"/>
      <c r="BD51" s="100"/>
      <c r="BE51" s="100"/>
      <c r="BF51" s="100"/>
      <c r="BG51" s="100"/>
      <c r="BH51" s="100"/>
      <c r="BI51" s="100"/>
      <c r="BJ51" s="100"/>
      <c r="BK51" s="100"/>
      <c r="BL51" s="100"/>
      <c r="BM51" s="100"/>
      <c r="BN51" s="100"/>
      <c r="BO51" s="100"/>
      <c r="BP51" s="100"/>
      <c r="BQ51" s="100"/>
      <c r="BR51" s="100"/>
      <c r="BS51" s="100"/>
      <c r="BT51" s="100"/>
      <c r="BU51" s="100"/>
      <c r="BV51" s="100"/>
      <c r="BW51" s="100"/>
      <c r="BX51" s="100"/>
      <c r="BY51" s="100"/>
      <c r="BZ51" s="100"/>
      <c r="CA51" s="100"/>
      <c r="CB51" s="100"/>
      <c r="CC51" s="100"/>
      <c r="CD51" s="100"/>
      <c r="CE51" s="100"/>
      <c r="CF51" s="100"/>
      <c r="CG51" s="100"/>
      <c r="CH51" s="100"/>
      <c r="CI51" s="185"/>
      <c r="CJ51" s="100"/>
      <c r="CK51" s="100"/>
      <c r="CL51" s="100"/>
      <c r="CM51" s="100"/>
      <c r="CN51" s="100"/>
      <c r="CO51" s="100"/>
      <c r="CP51" s="100"/>
      <c r="CQ51" s="100"/>
      <c r="CR51" s="100"/>
      <c r="CS51" s="100"/>
      <c r="CT51" s="100"/>
      <c r="CU51" s="100"/>
      <c r="CV51" s="100"/>
      <c r="CW51" s="100"/>
      <c r="CX51" s="100"/>
      <c r="CY51" s="100"/>
      <c r="CZ51" s="100"/>
      <c r="DA51" s="100"/>
      <c r="DB51" s="100"/>
      <c r="DC51" s="100"/>
      <c r="DD51" s="100"/>
      <c r="DE51" s="216"/>
      <c r="DF51" s="216"/>
      <c r="DI51" s="7"/>
      <c r="DL51" s="7"/>
      <c r="DS51" s="7"/>
      <c r="DT51" s="7"/>
    </row>
    <row r="52" spans="1:143" ht="162.75" customHeight="1">
      <c r="A52" s="216">
        <v>1</v>
      </c>
      <c r="B52" s="217" t="s">
        <v>93</v>
      </c>
      <c r="C52" s="216" t="s">
        <v>90</v>
      </c>
      <c r="D52" s="216"/>
      <c r="E52" s="216"/>
      <c r="F52" s="216" t="s">
        <v>94</v>
      </c>
      <c r="G52" s="216"/>
      <c r="H52" s="216" t="s">
        <v>837</v>
      </c>
      <c r="I52" s="216" t="s">
        <v>994</v>
      </c>
      <c r="J52" s="100">
        <v>162845</v>
      </c>
      <c r="K52" s="100">
        <f>J52-48615</f>
        <v>114230</v>
      </c>
      <c r="L52" s="100">
        <v>111014</v>
      </c>
      <c r="M52" s="100">
        <v>62399</v>
      </c>
      <c r="N52" s="100"/>
      <c r="O52" s="100" t="e">
        <f>#REF!</f>
        <v>#REF!</v>
      </c>
      <c r="P52" s="100">
        <f>Q52</f>
        <v>51830</v>
      </c>
      <c r="Q52" s="100">
        <f>J52-L52-1</f>
        <v>51830</v>
      </c>
      <c r="R52" s="100"/>
      <c r="S52" s="100" t="e">
        <f>O52-L52</f>
        <v>#REF!</v>
      </c>
      <c r="T52" s="100">
        <f>U52</f>
        <v>7540</v>
      </c>
      <c r="U52" s="100">
        <f>W52</f>
        <v>7540</v>
      </c>
      <c r="V52" s="100"/>
      <c r="W52" s="100">
        <v>7540</v>
      </c>
      <c r="X52" s="264">
        <v>110709</v>
      </c>
      <c r="Y52" s="264">
        <f>62399-305</f>
        <v>62094</v>
      </c>
      <c r="Z52" s="264"/>
      <c r="AA52" s="264">
        <v>119695</v>
      </c>
      <c r="AB52" s="264">
        <f>AC52</f>
        <v>25674</v>
      </c>
      <c r="AC52" s="264">
        <f>136383-X52</f>
        <v>25674</v>
      </c>
      <c r="AD52" s="264"/>
      <c r="AE52" s="264">
        <v>8986</v>
      </c>
      <c r="AF52" s="264">
        <f>AG52</f>
        <v>24140</v>
      </c>
      <c r="AG52" s="264">
        <f>7540+7000+9600</f>
        <v>24140</v>
      </c>
      <c r="AH52" s="100"/>
      <c r="AI52" s="264">
        <v>8986</v>
      </c>
      <c r="AJ52" s="264">
        <f t="shared" ref="AJ52:AJ53" si="85">AK52</f>
        <v>5000</v>
      </c>
      <c r="AK52" s="264">
        <v>5000</v>
      </c>
      <c r="AL52" s="100"/>
      <c r="AM52" s="264"/>
      <c r="AN52" s="264"/>
      <c r="AO52" s="264">
        <v>26462</v>
      </c>
      <c r="AP52" s="264"/>
      <c r="AQ52" s="264"/>
      <c r="AR52" s="100">
        <f>AB52-$AN52+$AO52</f>
        <v>52136</v>
      </c>
      <c r="AS52" s="100">
        <f>AC52-$AN52+$AO52</f>
        <v>52136</v>
      </c>
      <c r="AT52" s="100">
        <f t="shared" ref="AT52:AU53" si="86">AD52</f>
        <v>0</v>
      </c>
      <c r="AU52" s="100">
        <f t="shared" si="86"/>
        <v>8986</v>
      </c>
      <c r="AV52" s="100">
        <f>AW52</f>
        <v>62516</v>
      </c>
      <c r="AW52" s="100">
        <f>AS52+10380</f>
        <v>62516</v>
      </c>
      <c r="AX52" s="100">
        <f t="shared" ref="AV52:AY53" si="87">AT52</f>
        <v>0</v>
      </c>
      <c r="AY52" s="100">
        <f t="shared" si="87"/>
        <v>8986</v>
      </c>
      <c r="AZ52" s="100">
        <f>BA52</f>
        <v>28440</v>
      </c>
      <c r="BA52" s="100">
        <v>28440</v>
      </c>
      <c r="BB52" s="100">
        <f t="shared" ref="BB52:BC53" si="88">AH52</f>
        <v>0</v>
      </c>
      <c r="BC52" s="100">
        <f t="shared" si="88"/>
        <v>8986</v>
      </c>
      <c r="BD52" s="100">
        <f>BE52</f>
        <v>13000</v>
      </c>
      <c r="BE52" s="100">
        <f>10000+3000</f>
        <v>13000</v>
      </c>
      <c r="BF52" s="100"/>
      <c r="BG52" s="100">
        <f>AM52-AP52+AQ52</f>
        <v>0</v>
      </c>
      <c r="BH52" s="100">
        <f>AZ52+BD52</f>
        <v>41440</v>
      </c>
      <c r="BI52" s="100">
        <f>BA52+BE52</f>
        <v>41440</v>
      </c>
      <c r="BJ52" s="100">
        <f>BB52+BF52</f>
        <v>0</v>
      </c>
      <c r="BK52" s="100">
        <f>BC52+BG52</f>
        <v>8986</v>
      </c>
      <c r="BL52" s="100">
        <v>14900</v>
      </c>
      <c r="BM52" s="100">
        <v>12400</v>
      </c>
      <c r="BN52" s="100">
        <v>12400</v>
      </c>
      <c r="BO52" s="100"/>
      <c r="BP52" s="100"/>
      <c r="BQ52" s="100"/>
      <c r="BR52" s="100"/>
      <c r="BS52" s="100"/>
      <c r="BT52" s="100">
        <v>9104</v>
      </c>
      <c r="BU52" s="100">
        <v>9104</v>
      </c>
      <c r="BV52" s="100"/>
      <c r="BW52" s="100"/>
      <c r="BX52" s="100">
        <f>BQ52-BV52+BW52</f>
        <v>0</v>
      </c>
      <c r="BY52" s="100"/>
      <c r="BZ52" s="100">
        <f>BR52-BW52+BX52</f>
        <v>0</v>
      </c>
      <c r="CA52" s="100"/>
      <c r="CB52" s="100"/>
      <c r="CC52" s="100">
        <f>BT52</f>
        <v>9104</v>
      </c>
      <c r="CD52" s="100">
        <f>CE52</f>
        <v>50544</v>
      </c>
      <c r="CE52" s="100">
        <f>BI52+BU52</f>
        <v>50544</v>
      </c>
      <c r="CF52" s="100"/>
      <c r="CG52" s="100">
        <f t="shared" ref="CG52:CG53" si="89">BK52+BW52</f>
        <v>8986</v>
      </c>
      <c r="CH52" s="100">
        <f t="shared" ref="CH52:CH53" si="90">BK52+BW52</f>
        <v>8986</v>
      </c>
      <c r="CI52" s="100"/>
      <c r="CJ52" s="100"/>
      <c r="CK52" s="100"/>
      <c r="CL52" s="100"/>
      <c r="CM52" s="100">
        <f>CN52</f>
        <v>11972</v>
      </c>
      <c r="CN52" s="100">
        <f t="shared" ref="CN52:CN53" si="91">AV52-CE52</f>
        <v>11972</v>
      </c>
      <c r="CO52" s="100">
        <f>CM52</f>
        <v>11972</v>
      </c>
      <c r="CP52" s="100">
        <f>L52+CD52</f>
        <v>161558</v>
      </c>
      <c r="CQ52" s="100">
        <f>CR52</f>
        <v>1592</v>
      </c>
      <c r="CR52" s="100">
        <f>CS52+CT52</f>
        <v>1592</v>
      </c>
      <c r="CS52" s="100"/>
      <c r="CT52" s="100">
        <v>1592</v>
      </c>
      <c r="CU52" s="100"/>
      <c r="CV52" s="100"/>
      <c r="CW52" s="100"/>
      <c r="CX52" s="100"/>
      <c r="CY52" s="100">
        <v>10380</v>
      </c>
      <c r="CZ52" s="100">
        <f>CR52-CX52+CY52</f>
        <v>11972</v>
      </c>
      <c r="DA52" s="100">
        <f>CR52-CX52+CY52</f>
        <v>11972</v>
      </c>
      <c r="DB52" s="100"/>
      <c r="DC52" s="100"/>
      <c r="DD52" s="100"/>
      <c r="DE52" s="100" t="s">
        <v>1061</v>
      </c>
      <c r="DF52" s="216" t="s">
        <v>91</v>
      </c>
      <c r="DG52" s="100"/>
      <c r="DH52" s="100">
        <v>3296</v>
      </c>
      <c r="DI52" s="100"/>
      <c r="DJ52" s="100">
        <f>CS52-DH52+DI52</f>
        <v>-3296</v>
      </c>
      <c r="DK52" s="100">
        <f>CU52-DH52+DI52</f>
        <v>-3296</v>
      </c>
      <c r="DL52" s="100"/>
      <c r="DM52" s="100"/>
      <c r="DN52" s="100"/>
      <c r="DO52" s="100">
        <f>AW52-BI52-DK52</f>
        <v>24372</v>
      </c>
      <c r="DP52" s="100"/>
      <c r="DQ52" s="100" t="s">
        <v>836</v>
      </c>
      <c r="DR52" s="100"/>
      <c r="DS52" s="100"/>
      <c r="DT52" s="366"/>
      <c r="DU52" s="216"/>
      <c r="DV52" s="216"/>
      <c r="DX52" s="18" t="s">
        <v>56</v>
      </c>
      <c r="DY52" s="7">
        <f>J52-X52-AC52</f>
        <v>26462</v>
      </c>
      <c r="DZ52" s="18" t="s">
        <v>92</v>
      </c>
      <c r="EB52" s="7">
        <v>0</v>
      </c>
      <c r="EH52" s="7">
        <f>AM52-BG52</f>
        <v>0</v>
      </c>
      <c r="EI52" s="7">
        <f>AE52-AU52</f>
        <v>0</v>
      </c>
      <c r="EL52" s="439">
        <f t="shared" ref="EL52:EL53" si="92">CG52-CS52</f>
        <v>8986</v>
      </c>
    </row>
    <row r="53" spans="1:143" ht="195" customHeight="1">
      <c r="A53" s="216">
        <v>2</v>
      </c>
      <c r="B53" s="217" t="s">
        <v>96</v>
      </c>
      <c r="C53" s="216" t="s">
        <v>90</v>
      </c>
      <c r="D53" s="216"/>
      <c r="E53" s="216"/>
      <c r="F53" s="216" t="s">
        <v>97</v>
      </c>
      <c r="G53" s="216"/>
      <c r="H53" s="216" t="s">
        <v>839</v>
      </c>
      <c r="I53" s="216" t="s">
        <v>995</v>
      </c>
      <c r="J53" s="100">
        <v>68030</v>
      </c>
      <c r="K53" s="100">
        <v>35000</v>
      </c>
      <c r="L53" s="100">
        <v>31150</v>
      </c>
      <c r="M53" s="100">
        <v>31150</v>
      </c>
      <c r="N53" s="100"/>
      <c r="O53" s="100" t="e">
        <f>#REF!</f>
        <v>#REF!</v>
      </c>
      <c r="P53" s="100">
        <f>Q53</f>
        <v>36880</v>
      </c>
      <c r="Q53" s="100">
        <f>J53-L53</f>
        <v>36880</v>
      </c>
      <c r="R53" s="100"/>
      <c r="S53" s="100" t="e">
        <f>O53-L53</f>
        <v>#REF!</v>
      </c>
      <c r="T53" s="100">
        <f>U53</f>
        <v>7500</v>
      </c>
      <c r="U53" s="100">
        <f>W53</f>
        <v>7500</v>
      </c>
      <c r="V53" s="100"/>
      <c r="W53" s="100">
        <v>7500</v>
      </c>
      <c r="X53" s="325">
        <v>31150</v>
      </c>
      <c r="Y53" s="325">
        <v>31150</v>
      </c>
      <c r="Z53" s="325"/>
      <c r="AA53" s="325">
        <v>31150</v>
      </c>
      <c r="AB53" s="325">
        <v>36880.199999999997</v>
      </c>
      <c r="AC53" s="325">
        <v>36880.199999999997</v>
      </c>
      <c r="AD53" s="325"/>
      <c r="AE53" s="325"/>
      <c r="AF53" s="325">
        <v>7500</v>
      </c>
      <c r="AG53" s="325">
        <v>7500</v>
      </c>
      <c r="AH53" s="325"/>
      <c r="AI53" s="325"/>
      <c r="AJ53" s="325">
        <f t="shared" si="85"/>
        <v>5000</v>
      </c>
      <c r="AK53" s="325">
        <v>5000</v>
      </c>
      <c r="AL53" s="325"/>
      <c r="AM53" s="325"/>
      <c r="AN53" s="325"/>
      <c r="AO53" s="325"/>
      <c r="AP53" s="325"/>
      <c r="AQ53" s="325"/>
      <c r="AR53" s="100">
        <f t="shared" ref="AR53:AS53" si="93">AB53-$AN53+$AO53</f>
        <v>36880.199999999997</v>
      </c>
      <c r="AS53" s="100">
        <f t="shared" si="93"/>
        <v>36880.199999999997</v>
      </c>
      <c r="AT53" s="100">
        <f t="shared" si="86"/>
        <v>0</v>
      </c>
      <c r="AU53" s="100">
        <f t="shared" si="86"/>
        <v>0</v>
      </c>
      <c r="AV53" s="100">
        <f t="shared" si="87"/>
        <v>36880.199999999997</v>
      </c>
      <c r="AW53" s="100">
        <f t="shared" si="87"/>
        <v>36880.199999999997</v>
      </c>
      <c r="AX53" s="100">
        <f t="shared" si="87"/>
        <v>0</v>
      </c>
      <c r="AY53" s="100">
        <f t="shared" si="87"/>
        <v>0</v>
      </c>
      <c r="AZ53" s="100">
        <f>BA53</f>
        <v>10500</v>
      </c>
      <c r="BA53" s="100">
        <v>10500</v>
      </c>
      <c r="BB53" s="100">
        <f t="shared" si="88"/>
        <v>0</v>
      </c>
      <c r="BC53" s="100">
        <f t="shared" si="88"/>
        <v>0</v>
      </c>
      <c r="BD53" s="100">
        <f>BE53</f>
        <v>6311</v>
      </c>
      <c r="BE53" s="100">
        <v>6311</v>
      </c>
      <c r="BF53" s="100"/>
      <c r="BG53" s="100">
        <f t="shared" ref="BG53" si="94">AM53-AP53+AQ53</f>
        <v>0</v>
      </c>
      <c r="BH53" s="100">
        <f>AZ53+BD53</f>
        <v>16811</v>
      </c>
      <c r="BI53" s="100">
        <f t="shared" ref="BI53:BK53" si="95">BA53+BE53</f>
        <v>16811</v>
      </c>
      <c r="BJ53" s="100">
        <f t="shared" si="95"/>
        <v>0</v>
      </c>
      <c r="BK53" s="100">
        <f t="shared" si="95"/>
        <v>0</v>
      </c>
      <c r="BL53" s="100">
        <f>BN53</f>
        <v>20069.199999999997</v>
      </c>
      <c r="BM53" s="100">
        <v>20069.199999999997</v>
      </c>
      <c r="BN53" s="100">
        <v>20069.199999999997</v>
      </c>
      <c r="BO53" s="100"/>
      <c r="BP53" s="100"/>
      <c r="BQ53" s="100"/>
      <c r="BR53" s="100"/>
      <c r="BS53" s="100"/>
      <c r="BT53" s="100">
        <v>18069.199999999997</v>
      </c>
      <c r="BU53" s="100">
        <v>18069.199999999997</v>
      </c>
      <c r="BV53" s="100"/>
      <c r="BW53" s="100"/>
      <c r="BX53" s="100"/>
      <c r="BY53" s="100"/>
      <c r="BZ53" s="100"/>
      <c r="CA53" s="100"/>
      <c r="CB53" s="100"/>
      <c r="CC53" s="100">
        <f>BT53</f>
        <v>18069.199999999997</v>
      </c>
      <c r="CD53" s="100">
        <f>CE53</f>
        <v>34880.199999999997</v>
      </c>
      <c r="CE53" s="100">
        <f>BI53+BU53</f>
        <v>34880.199999999997</v>
      </c>
      <c r="CF53" s="100"/>
      <c r="CG53" s="100">
        <f t="shared" si="89"/>
        <v>0</v>
      </c>
      <c r="CH53" s="100">
        <f t="shared" si="90"/>
        <v>0</v>
      </c>
      <c r="CI53" s="100"/>
      <c r="CJ53" s="100"/>
      <c r="CK53" s="100"/>
      <c r="CL53" s="100">
        <f>CH53</f>
        <v>0</v>
      </c>
      <c r="CM53" s="100">
        <f>CN53</f>
        <v>2000</v>
      </c>
      <c r="CN53" s="100">
        <f t="shared" si="91"/>
        <v>2000</v>
      </c>
      <c r="CO53" s="100">
        <f>CM53</f>
        <v>2000</v>
      </c>
      <c r="CP53" s="100">
        <f>L53+CD53</f>
        <v>66030.2</v>
      </c>
      <c r="CQ53" s="100">
        <f>CR53</f>
        <v>2000</v>
      </c>
      <c r="CR53" s="100">
        <f>CS53+CT53</f>
        <v>2000</v>
      </c>
      <c r="CS53" s="100"/>
      <c r="CT53" s="100">
        <v>2000</v>
      </c>
      <c r="CU53" s="100"/>
      <c r="CV53" s="100"/>
      <c r="CW53" s="100"/>
      <c r="CX53" s="100"/>
      <c r="CY53" s="100">
        <v>29314</v>
      </c>
      <c r="CZ53" s="100">
        <f>CR53-CX53+CY53</f>
        <v>31314</v>
      </c>
      <c r="DA53" s="100">
        <f>CR53-CX53+CY53</f>
        <v>31314</v>
      </c>
      <c r="DB53" s="100"/>
      <c r="DC53" s="100"/>
      <c r="DD53" s="100"/>
      <c r="DE53" s="100" t="s">
        <v>1061</v>
      </c>
      <c r="DF53" s="216" t="s">
        <v>91</v>
      </c>
      <c r="DG53" s="100"/>
      <c r="DH53" s="100">
        <v>2000</v>
      </c>
      <c r="DI53" s="100"/>
      <c r="DJ53" s="100">
        <f>CS53-DH53+DI53</f>
        <v>-2000</v>
      </c>
      <c r="DK53" s="100">
        <f>CU53-DH53+DI53</f>
        <v>-2000</v>
      </c>
      <c r="DL53" s="100"/>
      <c r="DM53" s="100"/>
      <c r="DN53" s="100"/>
      <c r="DO53" s="100">
        <f>AW53-BI53-DK53</f>
        <v>22069.199999999997</v>
      </c>
      <c r="DP53" s="100"/>
      <c r="DQ53" s="100" t="s">
        <v>836</v>
      </c>
      <c r="DR53" s="100" t="s">
        <v>838</v>
      </c>
      <c r="DS53" s="100"/>
      <c r="DT53" s="366"/>
      <c r="DU53" s="216"/>
      <c r="DV53" s="216"/>
      <c r="DY53" s="7">
        <f t="shared" ref="DY53" si="96">J53-X53-AC53</f>
        <v>-0.19999999999708962</v>
      </c>
      <c r="DZ53" s="18" t="s">
        <v>92</v>
      </c>
      <c r="EB53" s="7">
        <v>0</v>
      </c>
      <c r="EH53" s="7">
        <f>AM53-BG53</f>
        <v>0</v>
      </c>
      <c r="EI53" s="7">
        <f t="shared" ref="EI53" si="97">AE53-AU53</f>
        <v>0</v>
      </c>
      <c r="EL53" s="439">
        <f t="shared" si="92"/>
        <v>0</v>
      </c>
    </row>
    <row r="54" spans="1:143" ht="126" hidden="1" customHeight="1">
      <c r="A54" s="216"/>
      <c r="B54" s="217"/>
      <c r="C54" s="216"/>
      <c r="D54" s="216"/>
      <c r="E54" s="216"/>
      <c r="F54" s="216"/>
      <c r="G54" s="216"/>
      <c r="H54" s="216"/>
      <c r="I54" s="216"/>
      <c r="J54" s="100"/>
      <c r="K54" s="100"/>
      <c r="L54" s="100"/>
      <c r="M54" s="100"/>
      <c r="N54" s="100"/>
      <c r="O54" s="100"/>
      <c r="P54" s="100"/>
      <c r="Q54" s="100"/>
      <c r="R54" s="100"/>
      <c r="S54" s="100"/>
      <c r="T54" s="100"/>
      <c r="U54" s="100"/>
      <c r="V54" s="100"/>
      <c r="W54" s="100"/>
      <c r="X54" s="325"/>
      <c r="Y54" s="325"/>
      <c r="Z54" s="325"/>
      <c r="AA54" s="325"/>
      <c r="AB54" s="325"/>
      <c r="AC54" s="325"/>
      <c r="AD54" s="325"/>
      <c r="AE54" s="325"/>
      <c r="AF54" s="325"/>
      <c r="AG54" s="325"/>
      <c r="AH54" s="325"/>
      <c r="AI54" s="325"/>
      <c r="AJ54" s="325"/>
      <c r="AK54" s="325"/>
      <c r="AL54" s="325"/>
      <c r="AM54" s="325"/>
      <c r="AN54" s="325"/>
      <c r="AO54" s="325"/>
      <c r="AP54" s="325"/>
      <c r="AQ54" s="325"/>
      <c r="AR54" s="100"/>
      <c r="AS54" s="100"/>
      <c r="AT54" s="100"/>
      <c r="AU54" s="100"/>
      <c r="AV54" s="100"/>
      <c r="AW54" s="100"/>
      <c r="AX54" s="100"/>
      <c r="AY54" s="100"/>
      <c r="AZ54" s="100"/>
      <c r="BA54" s="100"/>
      <c r="BB54" s="100"/>
      <c r="BC54" s="100"/>
      <c r="BD54" s="100"/>
      <c r="BE54" s="100"/>
      <c r="BF54" s="100"/>
      <c r="BG54" s="100"/>
      <c r="BH54" s="100"/>
      <c r="BI54" s="100"/>
      <c r="BJ54" s="100"/>
      <c r="BK54" s="100"/>
      <c r="BL54" s="100"/>
      <c r="BM54" s="100"/>
      <c r="BN54" s="100"/>
      <c r="BO54" s="100"/>
      <c r="BP54" s="100"/>
      <c r="BQ54" s="100"/>
      <c r="BR54" s="100"/>
      <c r="BS54" s="100"/>
      <c r="BT54" s="100"/>
      <c r="BU54" s="100"/>
      <c r="BV54" s="100"/>
      <c r="BW54" s="100"/>
      <c r="BX54" s="100"/>
      <c r="BY54" s="100"/>
      <c r="BZ54" s="100"/>
      <c r="CA54" s="100"/>
      <c r="CB54" s="100"/>
      <c r="CC54" s="100"/>
      <c r="CD54" s="100"/>
      <c r="CE54" s="100"/>
      <c r="CF54" s="100"/>
      <c r="CG54" s="100"/>
      <c r="CH54" s="99"/>
      <c r="CI54" s="100"/>
      <c r="CJ54" s="100"/>
      <c r="CK54" s="100"/>
      <c r="CL54" s="100"/>
      <c r="CM54" s="100"/>
      <c r="CN54" s="100"/>
      <c r="CO54" s="100"/>
      <c r="CP54" s="100"/>
      <c r="CQ54" s="100"/>
      <c r="CR54" s="100"/>
      <c r="CS54" s="100"/>
      <c r="CT54" s="100"/>
      <c r="CU54" s="100"/>
      <c r="CV54" s="100"/>
      <c r="CW54" s="100"/>
      <c r="CX54" s="100"/>
      <c r="CY54" s="100"/>
      <c r="CZ54" s="100"/>
      <c r="DA54" s="100"/>
      <c r="DB54" s="100"/>
      <c r="DC54" s="100"/>
      <c r="DD54" s="100"/>
      <c r="DE54" s="100"/>
      <c r="DF54" s="216"/>
      <c r="DG54" s="216"/>
      <c r="DJ54" s="7"/>
      <c r="DM54" s="7"/>
      <c r="DT54" s="7"/>
      <c r="DU54" s="7"/>
    </row>
    <row r="55" spans="1:143" s="20" customFormat="1" ht="34.5" hidden="1" customHeight="1">
      <c r="A55" s="114"/>
      <c r="B55" s="214"/>
      <c r="C55" s="114"/>
      <c r="D55" s="114"/>
      <c r="E55" s="114"/>
      <c r="F55" s="213"/>
      <c r="G55" s="213"/>
      <c r="H55" s="213"/>
      <c r="I55" s="114"/>
      <c r="J55" s="99"/>
      <c r="K55" s="99"/>
      <c r="L55" s="99"/>
      <c r="M55" s="99"/>
      <c r="N55" s="99"/>
      <c r="O55" s="99"/>
      <c r="P55" s="99"/>
      <c r="Q55" s="99"/>
      <c r="R55" s="99"/>
      <c r="S55" s="99"/>
      <c r="T55" s="99"/>
      <c r="U55" s="99"/>
      <c r="V55" s="99"/>
      <c r="W55" s="99"/>
      <c r="X55" s="99"/>
      <c r="Y55" s="99"/>
      <c r="Z55" s="99"/>
      <c r="AA55" s="99"/>
      <c r="AB55" s="99"/>
      <c r="AC55" s="99"/>
      <c r="AD55" s="99"/>
      <c r="AE55" s="99"/>
      <c r="AF55" s="99"/>
      <c r="AG55" s="99"/>
      <c r="AH55" s="99"/>
      <c r="AI55" s="99"/>
      <c r="AJ55" s="99"/>
      <c r="AK55" s="99"/>
      <c r="AL55" s="99"/>
      <c r="AM55" s="99"/>
      <c r="AN55" s="99"/>
      <c r="AO55" s="99"/>
      <c r="AP55" s="99"/>
      <c r="AQ55" s="99"/>
      <c r="AR55" s="99"/>
      <c r="AS55" s="99"/>
      <c r="AT55" s="99"/>
      <c r="AU55" s="99"/>
      <c r="AV55" s="99"/>
      <c r="AW55" s="99"/>
      <c r="AX55" s="99"/>
      <c r="AY55" s="99"/>
      <c r="AZ55" s="99"/>
      <c r="BA55" s="99"/>
      <c r="BB55" s="99"/>
      <c r="BC55" s="99"/>
      <c r="BD55" s="99"/>
      <c r="BE55" s="99"/>
      <c r="BF55" s="99"/>
      <c r="BG55" s="99"/>
      <c r="BH55" s="99"/>
      <c r="BI55" s="99"/>
      <c r="BJ55" s="99"/>
      <c r="BK55" s="99"/>
      <c r="BL55" s="99"/>
      <c r="BM55" s="99"/>
      <c r="BN55" s="99"/>
      <c r="BO55" s="99"/>
      <c r="BP55" s="99"/>
      <c r="BQ55" s="99"/>
      <c r="BR55" s="99"/>
      <c r="BS55" s="99"/>
      <c r="BT55" s="99"/>
      <c r="BU55" s="99"/>
      <c r="BV55" s="99"/>
      <c r="BW55" s="99"/>
      <c r="BX55" s="99"/>
      <c r="BY55" s="99"/>
      <c r="BZ55" s="99"/>
      <c r="CA55" s="99"/>
      <c r="CB55" s="99"/>
      <c r="CC55" s="99"/>
      <c r="CD55" s="99"/>
      <c r="CE55" s="99"/>
      <c r="CF55" s="99"/>
      <c r="CG55" s="99"/>
      <c r="CH55" s="99"/>
      <c r="CI55" s="99"/>
      <c r="CJ55" s="99"/>
      <c r="CK55" s="99"/>
      <c r="CL55" s="99"/>
      <c r="CM55" s="99"/>
      <c r="CN55" s="99"/>
      <c r="CO55" s="99"/>
      <c r="CP55" s="99"/>
      <c r="CQ55" s="99"/>
      <c r="CR55" s="99"/>
      <c r="CS55" s="99"/>
      <c r="CT55" s="99"/>
      <c r="CU55" s="99"/>
      <c r="CV55" s="99"/>
      <c r="CW55" s="99"/>
      <c r="CX55" s="99"/>
      <c r="CY55" s="99"/>
      <c r="CZ55" s="99"/>
      <c r="DA55" s="99"/>
      <c r="DB55" s="99"/>
      <c r="DC55" s="99"/>
      <c r="DD55" s="99"/>
      <c r="DE55" s="99"/>
      <c r="DF55" s="114"/>
      <c r="DG55" s="114"/>
      <c r="DJ55" s="7"/>
      <c r="DM55" s="7"/>
      <c r="DT55" s="7"/>
      <c r="DU55" s="7"/>
    </row>
    <row r="56" spans="1:143" ht="84.75" hidden="1" customHeight="1">
      <c r="A56" s="216"/>
      <c r="B56" s="217"/>
      <c r="C56" s="216"/>
      <c r="D56" s="216"/>
      <c r="E56" s="216"/>
      <c r="F56" s="216"/>
      <c r="G56" s="216"/>
      <c r="H56" s="216"/>
      <c r="I56" s="216"/>
      <c r="J56" s="364"/>
      <c r="K56" s="364"/>
      <c r="L56" s="100"/>
      <c r="M56" s="100"/>
      <c r="N56" s="100"/>
      <c r="O56" s="100"/>
      <c r="P56" s="100"/>
      <c r="Q56" s="100"/>
      <c r="R56" s="100"/>
      <c r="S56" s="100"/>
      <c r="T56" s="100"/>
      <c r="U56" s="100"/>
      <c r="V56" s="100"/>
      <c r="W56" s="100"/>
      <c r="X56" s="364"/>
      <c r="Y56" s="364"/>
      <c r="Z56" s="364"/>
      <c r="AA56" s="364"/>
      <c r="AB56" s="364"/>
      <c r="AC56" s="364"/>
      <c r="AD56" s="364"/>
      <c r="AE56" s="364"/>
      <c r="AF56" s="364"/>
      <c r="AG56" s="364"/>
      <c r="AH56" s="364"/>
      <c r="AI56" s="364"/>
      <c r="AJ56" s="364"/>
      <c r="AK56" s="364"/>
      <c r="AL56" s="364"/>
      <c r="AM56" s="364"/>
      <c r="AN56" s="364"/>
      <c r="AO56" s="364"/>
      <c r="AP56" s="364"/>
      <c r="AQ56" s="364"/>
      <c r="AR56" s="100"/>
      <c r="AS56" s="100"/>
      <c r="AT56" s="100"/>
      <c r="AU56" s="100"/>
      <c r="AV56" s="100"/>
      <c r="AW56" s="100"/>
      <c r="AX56" s="100"/>
      <c r="AY56" s="100"/>
      <c r="AZ56" s="100"/>
      <c r="BA56" s="100"/>
      <c r="BB56" s="100"/>
      <c r="BC56" s="100"/>
      <c r="BD56" s="100"/>
      <c r="BE56" s="100"/>
      <c r="BF56" s="100"/>
      <c r="BG56" s="100"/>
      <c r="BH56" s="100"/>
      <c r="BI56" s="100"/>
      <c r="BJ56" s="100"/>
      <c r="BK56" s="100"/>
      <c r="BL56" s="100"/>
      <c r="BM56" s="100"/>
      <c r="BN56" s="100"/>
      <c r="BO56" s="100"/>
      <c r="BP56" s="100"/>
      <c r="BQ56" s="100"/>
      <c r="BR56" s="100"/>
      <c r="BS56" s="100"/>
      <c r="BT56" s="100"/>
      <c r="BU56" s="100"/>
      <c r="BV56" s="100"/>
      <c r="BW56" s="100"/>
      <c r="BX56" s="100"/>
      <c r="BY56" s="100"/>
      <c r="BZ56" s="100"/>
      <c r="CA56" s="100"/>
      <c r="CB56" s="100"/>
      <c r="CC56" s="100"/>
      <c r="CD56" s="100"/>
      <c r="CE56" s="100"/>
      <c r="CF56" s="100"/>
      <c r="CG56" s="100"/>
      <c r="CH56" s="99"/>
      <c r="CI56" s="100"/>
      <c r="CJ56" s="100"/>
      <c r="CK56" s="100"/>
      <c r="CL56" s="100"/>
      <c r="CM56" s="100"/>
      <c r="CN56" s="100"/>
      <c r="CO56" s="100"/>
      <c r="CP56" s="100"/>
      <c r="CQ56" s="100"/>
      <c r="CR56" s="100"/>
      <c r="CS56" s="100"/>
      <c r="CT56" s="100"/>
      <c r="CU56" s="100"/>
      <c r="CV56" s="100"/>
      <c r="CW56" s="100"/>
      <c r="CX56" s="100"/>
      <c r="CY56" s="100"/>
      <c r="CZ56" s="100"/>
      <c r="DA56" s="100"/>
      <c r="DB56" s="100"/>
      <c r="DC56" s="100"/>
      <c r="DD56" s="100"/>
      <c r="DE56" s="100"/>
      <c r="DF56" s="216"/>
      <c r="DG56" s="216"/>
      <c r="DJ56" s="7"/>
      <c r="DM56" s="7"/>
      <c r="DT56" s="7"/>
      <c r="DU56" s="7"/>
    </row>
    <row r="57" spans="1:143" s="20" customFormat="1" ht="81" hidden="1" customHeight="1">
      <c r="A57" s="216"/>
      <c r="B57" s="223"/>
      <c r="C57" s="216"/>
      <c r="D57" s="216"/>
      <c r="E57" s="216"/>
      <c r="F57" s="216"/>
      <c r="G57" s="216"/>
      <c r="H57" s="216"/>
      <c r="I57" s="216"/>
      <c r="J57" s="233"/>
      <c r="K57" s="233"/>
      <c r="L57" s="259"/>
      <c r="M57" s="259"/>
      <c r="N57" s="259"/>
      <c r="O57" s="260"/>
      <c r="P57" s="261"/>
      <c r="Q57" s="261"/>
      <c r="R57" s="260"/>
      <c r="S57" s="260"/>
      <c r="T57" s="226"/>
      <c r="U57" s="226"/>
      <c r="V57" s="225"/>
      <c r="W57" s="225"/>
      <c r="X57" s="219"/>
      <c r="Y57" s="219"/>
      <c r="Z57" s="219"/>
      <c r="AA57" s="219"/>
      <c r="AB57" s="219"/>
      <c r="AC57" s="219"/>
      <c r="AD57" s="219"/>
      <c r="AE57" s="219"/>
      <c r="AF57" s="219"/>
      <c r="AG57" s="219"/>
      <c r="AH57" s="225"/>
      <c r="AI57" s="225"/>
      <c r="AJ57" s="219"/>
      <c r="AK57" s="219"/>
      <c r="AL57" s="225"/>
      <c r="AM57" s="225"/>
      <c r="AN57" s="225"/>
      <c r="AO57" s="225"/>
      <c r="AP57" s="225"/>
      <c r="AQ57" s="225"/>
      <c r="AR57" s="100"/>
      <c r="AS57" s="100"/>
      <c r="AT57" s="100"/>
      <c r="AU57" s="100"/>
      <c r="AV57" s="100"/>
      <c r="AW57" s="100"/>
      <c r="AX57" s="100"/>
      <c r="AY57" s="100"/>
      <c r="AZ57" s="100"/>
      <c r="BA57" s="100"/>
      <c r="BB57" s="100"/>
      <c r="BC57" s="100"/>
      <c r="BD57" s="100"/>
      <c r="BE57" s="100"/>
      <c r="BF57" s="100"/>
      <c r="BG57" s="100"/>
      <c r="BH57" s="100"/>
      <c r="BI57" s="100"/>
      <c r="BJ57" s="100"/>
      <c r="BK57" s="100"/>
      <c r="BL57" s="100"/>
      <c r="BM57" s="100"/>
      <c r="BN57" s="100"/>
      <c r="BO57" s="100"/>
      <c r="BP57" s="100"/>
      <c r="BQ57" s="100"/>
      <c r="BR57" s="100"/>
      <c r="BS57" s="100"/>
      <c r="BT57" s="100"/>
      <c r="BU57" s="100"/>
      <c r="BV57" s="100"/>
      <c r="BW57" s="100"/>
      <c r="BX57" s="100"/>
      <c r="BY57" s="100"/>
      <c r="BZ57" s="100"/>
      <c r="CA57" s="100"/>
      <c r="CB57" s="100"/>
      <c r="CC57" s="100"/>
      <c r="CD57" s="100"/>
      <c r="CE57" s="100"/>
      <c r="CF57" s="100"/>
      <c r="CG57" s="100"/>
      <c r="CH57" s="99"/>
      <c r="CI57" s="100"/>
      <c r="CJ57" s="100"/>
      <c r="CK57" s="100"/>
      <c r="CL57" s="100"/>
      <c r="CM57" s="100"/>
      <c r="CN57" s="100"/>
      <c r="CO57" s="100"/>
      <c r="CP57" s="100"/>
      <c r="CQ57" s="100"/>
      <c r="CR57" s="100"/>
      <c r="CS57" s="100"/>
      <c r="CT57" s="100"/>
      <c r="CU57" s="100"/>
      <c r="CV57" s="100"/>
      <c r="CW57" s="100"/>
      <c r="CX57" s="100"/>
      <c r="CY57" s="100"/>
      <c r="CZ57" s="100"/>
      <c r="DA57" s="100"/>
      <c r="DB57" s="100"/>
      <c r="DC57" s="100"/>
      <c r="DD57" s="100"/>
      <c r="DE57" s="100"/>
      <c r="DF57" s="192"/>
      <c r="DG57" s="285"/>
      <c r="DH57" s="8"/>
      <c r="DJ57" s="7"/>
      <c r="DK57" s="18"/>
      <c r="DL57" s="18"/>
      <c r="DM57" s="7"/>
      <c r="DS57" s="18"/>
      <c r="DT57" s="7"/>
      <c r="DU57" s="7"/>
    </row>
    <row r="58" spans="1:143" s="20" customFormat="1" ht="111.4" hidden="1" customHeight="1">
      <c r="A58" s="216"/>
      <c r="B58" s="223"/>
      <c r="C58" s="216"/>
      <c r="D58" s="216"/>
      <c r="E58" s="216"/>
      <c r="F58" s="216"/>
      <c r="G58" s="216"/>
      <c r="H58" s="216"/>
      <c r="I58" s="216"/>
      <c r="J58" s="233"/>
      <c r="K58" s="233"/>
      <c r="L58" s="259"/>
      <c r="M58" s="259"/>
      <c r="N58" s="259"/>
      <c r="O58" s="260"/>
      <c r="P58" s="261"/>
      <c r="Q58" s="261"/>
      <c r="R58" s="260"/>
      <c r="S58" s="260"/>
      <c r="T58" s="226"/>
      <c r="U58" s="226"/>
      <c r="V58" s="225"/>
      <c r="W58" s="225"/>
      <c r="X58" s="219"/>
      <c r="Y58" s="219"/>
      <c r="Z58" s="219"/>
      <c r="AA58" s="219"/>
      <c r="AB58" s="219"/>
      <c r="AC58" s="219"/>
      <c r="AD58" s="219"/>
      <c r="AE58" s="219"/>
      <c r="AF58" s="219"/>
      <c r="AG58" s="219"/>
      <c r="AH58" s="219"/>
      <c r="AI58" s="219"/>
      <c r="AJ58" s="219"/>
      <c r="AK58" s="219"/>
      <c r="AL58" s="219"/>
      <c r="AM58" s="219"/>
      <c r="AN58" s="219"/>
      <c r="AO58" s="219"/>
      <c r="AP58" s="219"/>
      <c r="AQ58" s="219"/>
      <c r="AR58" s="100"/>
      <c r="AS58" s="100"/>
      <c r="AT58" s="100"/>
      <c r="AU58" s="100"/>
      <c r="AV58" s="100"/>
      <c r="AW58" s="100"/>
      <c r="AX58" s="100"/>
      <c r="AY58" s="100"/>
      <c r="AZ58" s="100"/>
      <c r="BA58" s="100"/>
      <c r="BB58" s="100"/>
      <c r="BC58" s="100"/>
      <c r="BD58" s="100"/>
      <c r="BE58" s="100"/>
      <c r="BF58" s="100"/>
      <c r="BG58" s="100"/>
      <c r="BH58" s="100"/>
      <c r="BI58" s="100"/>
      <c r="BJ58" s="100"/>
      <c r="BK58" s="100"/>
      <c r="BL58" s="100"/>
      <c r="BM58" s="100"/>
      <c r="BN58" s="100"/>
      <c r="BO58" s="100"/>
      <c r="BP58" s="100"/>
      <c r="BQ58" s="100"/>
      <c r="BR58" s="100"/>
      <c r="BS58" s="100"/>
      <c r="BT58" s="100"/>
      <c r="BU58" s="100"/>
      <c r="BV58" s="100"/>
      <c r="BW58" s="100"/>
      <c r="BX58" s="100"/>
      <c r="BY58" s="100"/>
      <c r="BZ58" s="100"/>
      <c r="CA58" s="100"/>
      <c r="CB58" s="100"/>
      <c r="CC58" s="100"/>
      <c r="CD58" s="100"/>
      <c r="CE58" s="100"/>
      <c r="CF58" s="100"/>
      <c r="CG58" s="100"/>
      <c r="CH58" s="99"/>
      <c r="CI58" s="100"/>
      <c r="CJ58" s="100"/>
      <c r="CK58" s="100"/>
      <c r="CL58" s="100"/>
      <c r="CM58" s="100"/>
      <c r="CN58" s="100"/>
      <c r="CO58" s="100"/>
      <c r="CP58" s="100"/>
      <c r="CQ58" s="100"/>
      <c r="CR58" s="100"/>
      <c r="CS58" s="100"/>
      <c r="CT58" s="100"/>
      <c r="CU58" s="100"/>
      <c r="CV58" s="100"/>
      <c r="CW58" s="100"/>
      <c r="CX58" s="100"/>
      <c r="CY58" s="100"/>
      <c r="CZ58" s="100"/>
      <c r="DA58" s="100"/>
      <c r="DB58" s="100"/>
      <c r="DC58" s="100"/>
      <c r="DD58" s="100"/>
      <c r="DE58" s="100"/>
      <c r="DF58" s="192"/>
      <c r="DG58" s="285"/>
      <c r="DH58" s="8"/>
      <c r="DJ58" s="7"/>
      <c r="DK58" s="18"/>
      <c r="DM58" s="7"/>
      <c r="DT58" s="7"/>
      <c r="DU58" s="7"/>
    </row>
    <row r="59" spans="1:143" s="20" customFormat="1" ht="87" hidden="1" customHeight="1">
      <c r="A59" s="216"/>
      <c r="B59" s="217"/>
      <c r="C59" s="216"/>
      <c r="D59" s="216"/>
      <c r="E59" s="216"/>
      <c r="F59" s="216"/>
      <c r="G59" s="216"/>
      <c r="H59" s="216"/>
      <c r="I59" s="216"/>
      <c r="J59" s="220"/>
      <c r="K59" s="220"/>
      <c r="L59" s="259"/>
      <c r="M59" s="259"/>
      <c r="N59" s="259"/>
      <c r="O59" s="260"/>
      <c r="P59" s="261"/>
      <c r="Q59" s="261"/>
      <c r="R59" s="260"/>
      <c r="S59" s="260"/>
      <c r="T59" s="226"/>
      <c r="U59" s="226"/>
      <c r="V59" s="225"/>
      <c r="W59" s="225"/>
      <c r="X59" s="219"/>
      <c r="Y59" s="219"/>
      <c r="Z59" s="219"/>
      <c r="AA59" s="219"/>
      <c r="AB59" s="219"/>
      <c r="AC59" s="219"/>
      <c r="AD59" s="219"/>
      <c r="AE59" s="219"/>
      <c r="AF59" s="219"/>
      <c r="AG59" s="219"/>
      <c r="AH59" s="219"/>
      <c r="AI59" s="225"/>
      <c r="AJ59" s="219"/>
      <c r="AK59" s="219"/>
      <c r="AL59" s="219"/>
      <c r="AM59" s="225"/>
      <c r="AN59" s="225"/>
      <c r="AO59" s="225"/>
      <c r="AP59" s="225"/>
      <c r="AQ59" s="219"/>
      <c r="AR59" s="100"/>
      <c r="AS59" s="100"/>
      <c r="AT59" s="100"/>
      <c r="AU59" s="100"/>
      <c r="AV59" s="100"/>
      <c r="AW59" s="100"/>
      <c r="AX59" s="100"/>
      <c r="AY59" s="100"/>
      <c r="AZ59" s="100"/>
      <c r="BA59" s="100"/>
      <c r="BB59" s="100"/>
      <c r="BC59" s="100"/>
      <c r="BD59" s="100"/>
      <c r="BE59" s="100"/>
      <c r="BF59" s="100"/>
      <c r="BG59" s="100"/>
      <c r="BH59" s="100"/>
      <c r="BI59" s="100"/>
      <c r="BJ59" s="100"/>
      <c r="BK59" s="100"/>
      <c r="BL59" s="100"/>
      <c r="BM59" s="100"/>
      <c r="BN59" s="100"/>
      <c r="BO59" s="100"/>
      <c r="BP59" s="100"/>
      <c r="BQ59" s="100"/>
      <c r="BR59" s="100"/>
      <c r="BS59" s="100"/>
      <c r="BT59" s="100"/>
      <c r="BU59" s="100"/>
      <c r="BV59" s="100"/>
      <c r="BW59" s="100"/>
      <c r="BX59" s="100"/>
      <c r="BY59" s="100"/>
      <c r="BZ59" s="100"/>
      <c r="CA59" s="100"/>
      <c r="CB59" s="100"/>
      <c r="CC59" s="100"/>
      <c r="CD59" s="100"/>
      <c r="CE59" s="100"/>
      <c r="CF59" s="100"/>
      <c r="CG59" s="100"/>
      <c r="CH59" s="99"/>
      <c r="CI59" s="100"/>
      <c r="CJ59" s="100"/>
      <c r="CK59" s="100"/>
      <c r="CL59" s="100"/>
      <c r="CM59" s="100"/>
      <c r="CN59" s="100"/>
      <c r="CO59" s="100"/>
      <c r="CP59" s="100"/>
      <c r="CQ59" s="100"/>
      <c r="CR59" s="100"/>
      <c r="CS59" s="100"/>
      <c r="CT59" s="100"/>
      <c r="CU59" s="100"/>
      <c r="CV59" s="100"/>
      <c r="CW59" s="100"/>
      <c r="CX59" s="100"/>
      <c r="CY59" s="100"/>
      <c r="CZ59" s="100"/>
      <c r="DA59" s="100"/>
      <c r="DB59" s="100"/>
      <c r="DC59" s="100"/>
      <c r="DD59" s="100"/>
      <c r="DE59" s="100"/>
      <c r="DF59" s="192"/>
      <c r="DG59" s="288"/>
      <c r="DH59" s="289"/>
      <c r="DJ59" s="7"/>
      <c r="DK59" s="18"/>
      <c r="DM59" s="7"/>
      <c r="DS59" s="18"/>
      <c r="DT59" s="7"/>
      <c r="DU59" s="7"/>
    </row>
    <row r="60" spans="1:143" s="20" customFormat="1" ht="86.25" hidden="1" customHeight="1">
      <c r="A60" s="216"/>
      <c r="B60" s="196"/>
      <c r="C60" s="191"/>
      <c r="D60" s="191"/>
      <c r="E60" s="191"/>
      <c r="F60" s="191"/>
      <c r="G60" s="191"/>
      <c r="H60" s="191"/>
      <c r="I60" s="191"/>
      <c r="J60" s="218"/>
      <c r="K60" s="218"/>
      <c r="L60" s="218"/>
      <c r="M60" s="236"/>
      <c r="N60" s="236"/>
      <c r="O60" s="218"/>
      <c r="P60" s="294"/>
      <c r="Q60" s="218"/>
      <c r="R60" s="236"/>
      <c r="S60" s="236"/>
      <c r="T60" s="218"/>
      <c r="U60" s="236"/>
      <c r="V60" s="236"/>
      <c r="W60" s="236"/>
      <c r="X60" s="218"/>
      <c r="Y60" s="236"/>
      <c r="Z60" s="236"/>
      <c r="AA60" s="218"/>
      <c r="AB60" s="218"/>
      <c r="AC60" s="218"/>
      <c r="AD60" s="236"/>
      <c r="AE60" s="218"/>
      <c r="AF60" s="218"/>
      <c r="AG60" s="236"/>
      <c r="AH60" s="236"/>
      <c r="AI60" s="236"/>
      <c r="AJ60" s="218"/>
      <c r="AK60" s="218"/>
      <c r="AL60" s="236"/>
      <c r="AM60" s="236"/>
      <c r="AN60" s="236"/>
      <c r="AO60" s="236"/>
      <c r="AP60" s="236"/>
      <c r="AQ60" s="236"/>
      <c r="AR60" s="100"/>
      <c r="AS60" s="100"/>
      <c r="AT60" s="100"/>
      <c r="AU60" s="100"/>
      <c r="AV60" s="100"/>
      <c r="AW60" s="100"/>
      <c r="AX60" s="100"/>
      <c r="AY60" s="100"/>
      <c r="AZ60" s="100"/>
      <c r="BA60" s="100"/>
      <c r="BB60" s="100"/>
      <c r="BC60" s="100"/>
      <c r="BD60" s="100"/>
      <c r="BE60" s="100"/>
      <c r="BF60" s="100"/>
      <c r="BG60" s="100"/>
      <c r="BH60" s="100"/>
      <c r="BI60" s="100"/>
      <c r="BJ60" s="100"/>
      <c r="BK60" s="100"/>
      <c r="BL60" s="100"/>
      <c r="BM60" s="4"/>
      <c r="BN60" s="100"/>
      <c r="BO60" s="100"/>
      <c r="BP60" s="100"/>
      <c r="BQ60" s="100"/>
      <c r="BR60" s="100"/>
      <c r="BS60" s="100"/>
      <c r="BT60" s="100"/>
      <c r="BU60" s="100"/>
      <c r="BV60" s="100"/>
      <c r="BW60" s="100"/>
      <c r="BX60" s="100"/>
      <c r="BY60" s="100"/>
      <c r="BZ60" s="100"/>
      <c r="CA60" s="100"/>
      <c r="CB60" s="100"/>
      <c r="CC60" s="100"/>
      <c r="CD60" s="100"/>
      <c r="CE60" s="100"/>
      <c r="CF60" s="100"/>
      <c r="CG60" s="100"/>
      <c r="CH60" s="99"/>
      <c r="CI60" s="100"/>
      <c r="CJ60" s="100"/>
      <c r="CK60" s="100"/>
      <c r="CL60" s="100"/>
      <c r="CM60" s="100"/>
      <c r="CN60" s="100"/>
      <c r="CO60" s="100"/>
      <c r="CP60" s="100"/>
      <c r="CQ60" s="100"/>
      <c r="CR60" s="100"/>
      <c r="CS60" s="100"/>
      <c r="CT60" s="100"/>
      <c r="CU60" s="100"/>
      <c r="CV60" s="100"/>
      <c r="CW60" s="100"/>
      <c r="CX60" s="100"/>
      <c r="CY60" s="100"/>
      <c r="CZ60" s="100"/>
      <c r="DA60" s="100"/>
      <c r="DB60" s="100"/>
      <c r="DC60" s="100"/>
      <c r="DD60" s="100"/>
      <c r="DE60" s="100"/>
      <c r="DF60" s="191"/>
      <c r="DG60" s="114"/>
      <c r="DJ60" s="7"/>
      <c r="DM60" s="7"/>
      <c r="DR60" s="146"/>
      <c r="DS60" s="146"/>
      <c r="DT60" s="146"/>
      <c r="DU60" s="7"/>
    </row>
    <row r="61" spans="1:143" s="20" customFormat="1" ht="78" hidden="1" customHeight="1">
      <c r="A61" s="216"/>
      <c r="B61" s="326"/>
      <c r="C61" s="216"/>
      <c r="D61" s="216"/>
      <c r="E61" s="216"/>
      <c r="F61" s="216"/>
      <c r="G61" s="216"/>
      <c r="H61" s="216"/>
      <c r="I61" s="195"/>
      <c r="J61" s="219"/>
      <c r="K61" s="219"/>
      <c r="L61" s="216"/>
      <c r="M61" s="216"/>
      <c r="N61" s="216"/>
      <c r="O61" s="216"/>
      <c r="P61" s="220"/>
      <c r="Q61" s="220"/>
      <c r="R61" s="216"/>
      <c r="S61" s="216"/>
      <c r="T61" s="216"/>
      <c r="U61" s="216"/>
      <c r="V61" s="216"/>
      <c r="W61" s="216"/>
      <c r="X61" s="216"/>
      <c r="Y61" s="216"/>
      <c r="Z61" s="216"/>
      <c r="AA61" s="216"/>
      <c r="AB61" s="219"/>
      <c r="AC61" s="219"/>
      <c r="AD61" s="216"/>
      <c r="AE61" s="216"/>
      <c r="AF61" s="216"/>
      <c r="AG61" s="216"/>
      <c r="AH61" s="216"/>
      <c r="AI61" s="216"/>
      <c r="AJ61" s="216"/>
      <c r="AK61" s="216"/>
      <c r="AL61" s="216"/>
      <c r="AM61" s="216"/>
      <c r="AN61" s="216"/>
      <c r="AO61" s="216"/>
      <c r="AP61" s="216"/>
      <c r="AQ61" s="216"/>
      <c r="AR61" s="100"/>
      <c r="AS61" s="100"/>
      <c r="AT61" s="100"/>
      <c r="AU61" s="100"/>
      <c r="AV61" s="100"/>
      <c r="AW61" s="100"/>
      <c r="AX61" s="100"/>
      <c r="AY61" s="100"/>
      <c r="AZ61" s="100"/>
      <c r="BA61" s="100"/>
      <c r="BB61" s="100"/>
      <c r="BC61" s="100"/>
      <c r="BD61" s="100"/>
      <c r="BE61" s="100"/>
      <c r="BF61" s="100"/>
      <c r="BG61" s="100"/>
      <c r="BH61" s="100"/>
      <c r="BI61" s="100"/>
      <c r="BJ61" s="100"/>
      <c r="BK61" s="100"/>
      <c r="BL61" s="100"/>
      <c r="BM61" s="100"/>
      <c r="BN61" s="100"/>
      <c r="BO61" s="100"/>
      <c r="BP61" s="100"/>
      <c r="BQ61" s="100"/>
      <c r="BR61" s="100"/>
      <c r="BS61" s="100"/>
      <c r="BT61" s="100"/>
      <c r="BU61" s="100"/>
      <c r="BV61" s="100"/>
      <c r="BW61" s="100"/>
      <c r="BX61" s="100"/>
      <c r="BY61" s="100"/>
      <c r="BZ61" s="100"/>
      <c r="CA61" s="100"/>
      <c r="CB61" s="100"/>
      <c r="CC61" s="100"/>
      <c r="CD61" s="100"/>
      <c r="CE61" s="100"/>
      <c r="CF61" s="100"/>
      <c r="CG61" s="100"/>
      <c r="CH61" s="99"/>
      <c r="CI61" s="100"/>
      <c r="CJ61" s="100"/>
      <c r="CK61" s="100"/>
      <c r="CL61" s="100"/>
      <c r="CM61" s="100"/>
      <c r="CN61" s="100"/>
      <c r="CO61" s="100"/>
      <c r="CP61" s="100"/>
      <c r="CQ61" s="100"/>
      <c r="CR61" s="100"/>
      <c r="CS61" s="100"/>
      <c r="CT61" s="100"/>
      <c r="CU61" s="100"/>
      <c r="CV61" s="100"/>
      <c r="CW61" s="100"/>
      <c r="CX61" s="100"/>
      <c r="CY61" s="100"/>
      <c r="CZ61" s="100"/>
      <c r="DA61" s="100"/>
      <c r="DB61" s="100"/>
      <c r="DC61" s="100"/>
      <c r="DD61" s="100"/>
      <c r="DE61" s="100"/>
      <c r="DF61" s="327"/>
      <c r="DG61" s="216"/>
      <c r="DH61" s="18"/>
      <c r="DJ61" s="7"/>
      <c r="DM61" s="7"/>
      <c r="DR61" s="146"/>
      <c r="DS61" s="146"/>
      <c r="DT61" s="7"/>
      <c r="DU61" s="7"/>
    </row>
    <row r="62" spans="1:143" s="20" customFormat="1" ht="34.5" hidden="1" customHeight="1">
      <c r="A62" s="215"/>
      <c r="B62" s="214"/>
      <c r="C62" s="114"/>
      <c r="D62" s="114"/>
      <c r="E62" s="114"/>
      <c r="F62" s="213"/>
      <c r="G62" s="213"/>
      <c r="H62" s="213"/>
      <c r="I62" s="114"/>
      <c r="J62" s="99"/>
      <c r="K62" s="99"/>
      <c r="L62" s="99"/>
      <c r="M62" s="99"/>
      <c r="N62" s="99"/>
      <c r="O62" s="99"/>
      <c r="P62" s="99"/>
      <c r="Q62" s="99"/>
      <c r="R62" s="99"/>
      <c r="S62" s="99"/>
      <c r="T62" s="99"/>
      <c r="U62" s="99"/>
      <c r="V62" s="99"/>
      <c r="W62" s="99"/>
      <c r="X62" s="99"/>
      <c r="Y62" s="99"/>
      <c r="Z62" s="99"/>
      <c r="AA62" s="99"/>
      <c r="AB62" s="99"/>
      <c r="AC62" s="99"/>
      <c r="AD62" s="99"/>
      <c r="AE62" s="99"/>
      <c r="AF62" s="99"/>
      <c r="AG62" s="99"/>
      <c r="AH62" s="99"/>
      <c r="AI62" s="99"/>
      <c r="AJ62" s="99"/>
      <c r="AK62" s="99"/>
      <c r="AL62" s="99"/>
      <c r="AM62" s="99"/>
      <c r="AN62" s="99"/>
      <c r="AO62" s="99"/>
      <c r="AP62" s="99"/>
      <c r="AQ62" s="99"/>
      <c r="AR62" s="99"/>
      <c r="AS62" s="99"/>
      <c r="AT62" s="99"/>
      <c r="AU62" s="99"/>
      <c r="AV62" s="99"/>
      <c r="AW62" s="99"/>
      <c r="AX62" s="99"/>
      <c r="AY62" s="99"/>
      <c r="AZ62" s="99"/>
      <c r="BA62" s="99"/>
      <c r="BB62" s="99"/>
      <c r="BC62" s="99"/>
      <c r="BD62" s="99"/>
      <c r="BE62" s="99"/>
      <c r="BF62" s="99"/>
      <c r="BG62" s="99"/>
      <c r="BH62" s="99"/>
      <c r="BI62" s="99"/>
      <c r="BJ62" s="99"/>
      <c r="BK62" s="99"/>
      <c r="BL62" s="99"/>
      <c r="BM62" s="99"/>
      <c r="BN62" s="99"/>
      <c r="BO62" s="99"/>
      <c r="BP62" s="99"/>
      <c r="BQ62" s="99"/>
      <c r="BR62" s="99"/>
      <c r="BS62" s="99"/>
      <c r="BT62" s="99"/>
      <c r="BU62" s="99"/>
      <c r="BV62" s="99"/>
      <c r="BW62" s="99"/>
      <c r="BX62" s="99"/>
      <c r="BY62" s="99"/>
      <c r="BZ62" s="99"/>
      <c r="CA62" s="99"/>
      <c r="CB62" s="99"/>
      <c r="CC62" s="99"/>
      <c r="CD62" s="99"/>
      <c r="CE62" s="99"/>
      <c r="CF62" s="99"/>
      <c r="CG62" s="99"/>
      <c r="CH62" s="99"/>
      <c r="CI62" s="99"/>
      <c r="CJ62" s="99"/>
      <c r="CK62" s="99"/>
      <c r="CL62" s="99"/>
      <c r="CM62" s="99"/>
      <c r="CN62" s="99"/>
      <c r="CO62" s="99"/>
      <c r="CP62" s="99"/>
      <c r="CQ62" s="99"/>
      <c r="CR62" s="99"/>
      <c r="CS62" s="99"/>
      <c r="CT62" s="99"/>
      <c r="CU62" s="99"/>
      <c r="CV62" s="99"/>
      <c r="CW62" s="99"/>
      <c r="CX62" s="99"/>
      <c r="CY62" s="99"/>
      <c r="CZ62" s="99"/>
      <c r="DA62" s="99"/>
      <c r="DB62" s="99"/>
      <c r="DC62" s="99"/>
      <c r="DD62" s="99"/>
      <c r="DE62" s="99"/>
      <c r="DF62" s="114"/>
      <c r="DG62" s="114"/>
      <c r="DJ62" s="7"/>
      <c r="DM62" s="7"/>
      <c r="DT62" s="7"/>
      <c r="DU62" s="7"/>
    </row>
    <row r="63" spans="1:143" s="290" customFormat="1" ht="177" hidden="1" customHeight="1">
      <c r="A63" s="216"/>
      <c r="B63" s="196"/>
      <c r="C63" s="191"/>
      <c r="D63" s="191"/>
      <c r="E63" s="191"/>
      <c r="F63" s="191"/>
      <c r="G63" s="191"/>
      <c r="H63" s="191"/>
      <c r="I63" s="191"/>
      <c r="J63" s="218"/>
      <c r="K63" s="218"/>
      <c r="L63" s="218"/>
      <c r="M63" s="236"/>
      <c r="N63" s="236"/>
      <c r="O63" s="218"/>
      <c r="P63" s="218"/>
      <c r="Q63" s="218"/>
      <c r="R63" s="236"/>
      <c r="S63" s="236"/>
      <c r="T63" s="218"/>
      <c r="U63" s="236"/>
      <c r="V63" s="236"/>
      <c r="W63" s="236"/>
      <c r="X63" s="218"/>
      <c r="Y63" s="236"/>
      <c r="Z63" s="236"/>
      <c r="AA63" s="218"/>
      <c r="AB63" s="218"/>
      <c r="AC63" s="218"/>
      <c r="AD63" s="236"/>
      <c r="AE63" s="236"/>
      <c r="AF63" s="218"/>
      <c r="AG63" s="236"/>
      <c r="AH63" s="236"/>
      <c r="AI63" s="236"/>
      <c r="AJ63" s="218"/>
      <c r="AK63" s="218"/>
      <c r="AL63" s="236"/>
      <c r="AM63" s="236"/>
      <c r="AN63" s="236"/>
      <c r="AO63" s="218"/>
      <c r="AP63" s="236"/>
      <c r="AQ63" s="218"/>
      <c r="AR63" s="100"/>
      <c r="AS63" s="100"/>
      <c r="AT63" s="100"/>
      <c r="AU63" s="100"/>
      <c r="AV63" s="100"/>
      <c r="AW63" s="100"/>
      <c r="AX63" s="100"/>
      <c r="AY63" s="100"/>
      <c r="AZ63" s="100"/>
      <c r="BA63" s="100"/>
      <c r="BB63" s="100"/>
      <c r="BC63" s="100"/>
      <c r="BD63" s="100"/>
      <c r="BE63" s="100"/>
      <c r="BF63" s="100"/>
      <c r="BG63" s="100"/>
      <c r="BH63" s="100"/>
      <c r="BI63" s="100"/>
      <c r="BJ63" s="100"/>
      <c r="BK63" s="100"/>
      <c r="BL63" s="100"/>
      <c r="BM63" s="100"/>
      <c r="BN63" s="100"/>
      <c r="BO63" s="100"/>
      <c r="BP63" s="100"/>
      <c r="BQ63" s="100"/>
      <c r="BR63" s="100"/>
      <c r="BS63" s="100"/>
      <c r="BT63" s="100"/>
      <c r="BU63" s="100"/>
      <c r="BV63" s="100"/>
      <c r="BW63" s="100"/>
      <c r="BX63" s="100"/>
      <c r="BY63" s="100"/>
      <c r="BZ63" s="100"/>
      <c r="CA63" s="100"/>
      <c r="CB63" s="100"/>
      <c r="CC63" s="100"/>
      <c r="CD63" s="100"/>
      <c r="CE63" s="100"/>
      <c r="CF63" s="100"/>
      <c r="CG63" s="100"/>
      <c r="CH63" s="99"/>
      <c r="CI63" s="100"/>
      <c r="CJ63" s="100"/>
      <c r="CK63" s="100"/>
      <c r="CL63" s="100"/>
      <c r="CM63" s="100"/>
      <c r="CN63" s="100"/>
      <c r="CO63" s="100"/>
      <c r="CP63" s="100"/>
      <c r="CQ63" s="100"/>
      <c r="CR63" s="100"/>
      <c r="CS63" s="100"/>
      <c r="CT63" s="100"/>
      <c r="CU63" s="100"/>
      <c r="CV63" s="100"/>
      <c r="CW63" s="100"/>
      <c r="CX63" s="100"/>
      <c r="CY63" s="100"/>
      <c r="CZ63" s="100"/>
      <c r="DA63" s="100"/>
      <c r="DB63" s="100"/>
      <c r="DC63" s="100"/>
      <c r="DD63" s="100"/>
      <c r="DE63" s="218"/>
      <c r="DF63" s="191"/>
      <c r="DG63" s="100"/>
      <c r="DH63" s="100"/>
      <c r="DI63" s="236"/>
      <c r="DJ63" s="218"/>
      <c r="DK63" s="218"/>
      <c r="DL63" s="100"/>
      <c r="DM63" s="100"/>
      <c r="DN63" s="100"/>
      <c r="DO63" s="100"/>
      <c r="DP63" s="100"/>
      <c r="DQ63" s="100"/>
      <c r="DR63" s="365"/>
      <c r="DS63" s="365"/>
      <c r="DT63" s="366"/>
      <c r="DU63" s="191"/>
      <c r="DV63" s="242"/>
      <c r="DY63" s="7"/>
      <c r="EB63" s="7"/>
      <c r="EH63" s="7"/>
      <c r="EI63" s="7"/>
      <c r="EJ63" s="7"/>
      <c r="EK63" s="7"/>
      <c r="EL63" s="7"/>
      <c r="EM63" s="7"/>
    </row>
    <row r="64" spans="1:143" s="20" customFormat="1" ht="49.9" hidden="1" customHeight="1">
      <c r="A64" s="114" t="s">
        <v>410</v>
      </c>
      <c r="B64" s="214" t="s">
        <v>637</v>
      </c>
      <c r="C64" s="114"/>
      <c r="D64" s="114"/>
      <c r="E64" s="114"/>
      <c r="F64" s="213">
        <f>F65</f>
        <v>0</v>
      </c>
      <c r="G64" s="213"/>
      <c r="H64" s="213"/>
      <c r="I64" s="114"/>
      <c r="J64" s="99">
        <f t="shared" ref="J64:BU64" si="98">J65</f>
        <v>0</v>
      </c>
      <c r="K64" s="99">
        <f t="shared" si="98"/>
        <v>0</v>
      </c>
      <c r="L64" s="99">
        <f t="shared" si="98"/>
        <v>0</v>
      </c>
      <c r="M64" s="99">
        <f t="shared" si="98"/>
        <v>0</v>
      </c>
      <c r="N64" s="99">
        <f t="shared" si="98"/>
        <v>0</v>
      </c>
      <c r="O64" s="99">
        <f t="shared" si="98"/>
        <v>0</v>
      </c>
      <c r="P64" s="99">
        <f t="shared" si="98"/>
        <v>0</v>
      </c>
      <c r="Q64" s="99">
        <f t="shared" si="98"/>
        <v>0</v>
      </c>
      <c r="R64" s="99">
        <f t="shared" si="98"/>
        <v>0</v>
      </c>
      <c r="S64" s="99">
        <f t="shared" si="98"/>
        <v>0</v>
      </c>
      <c r="T64" s="99">
        <f t="shared" si="98"/>
        <v>0</v>
      </c>
      <c r="U64" s="99">
        <f t="shared" si="98"/>
        <v>0</v>
      </c>
      <c r="V64" s="99">
        <f t="shared" si="98"/>
        <v>0</v>
      </c>
      <c r="W64" s="99">
        <f t="shared" si="98"/>
        <v>0</v>
      </c>
      <c r="X64" s="99">
        <f t="shared" si="98"/>
        <v>0</v>
      </c>
      <c r="Y64" s="99">
        <f t="shared" si="98"/>
        <v>0</v>
      </c>
      <c r="Z64" s="99">
        <f t="shared" si="98"/>
        <v>0</v>
      </c>
      <c r="AA64" s="99">
        <f t="shared" si="98"/>
        <v>0</v>
      </c>
      <c r="AB64" s="99">
        <f t="shared" si="98"/>
        <v>0</v>
      </c>
      <c r="AC64" s="99">
        <f t="shared" si="98"/>
        <v>0</v>
      </c>
      <c r="AD64" s="99">
        <f t="shared" si="98"/>
        <v>0</v>
      </c>
      <c r="AE64" s="99">
        <f t="shared" si="98"/>
        <v>0</v>
      </c>
      <c r="AF64" s="99">
        <f t="shared" si="98"/>
        <v>0</v>
      </c>
      <c r="AG64" s="99">
        <f t="shared" si="98"/>
        <v>0</v>
      </c>
      <c r="AH64" s="99">
        <f t="shared" si="98"/>
        <v>0</v>
      </c>
      <c r="AI64" s="99">
        <f t="shared" si="98"/>
        <v>0</v>
      </c>
      <c r="AJ64" s="99">
        <f t="shared" si="98"/>
        <v>0</v>
      </c>
      <c r="AK64" s="99">
        <f t="shared" si="98"/>
        <v>0</v>
      </c>
      <c r="AL64" s="99">
        <f t="shared" si="98"/>
        <v>0</v>
      </c>
      <c r="AM64" s="99">
        <f t="shared" si="98"/>
        <v>0</v>
      </c>
      <c r="AN64" s="99">
        <f t="shared" si="98"/>
        <v>0</v>
      </c>
      <c r="AO64" s="99">
        <f t="shared" si="98"/>
        <v>0</v>
      </c>
      <c r="AP64" s="99">
        <f t="shared" si="98"/>
        <v>0</v>
      </c>
      <c r="AQ64" s="99">
        <f t="shared" si="98"/>
        <v>0</v>
      </c>
      <c r="AR64" s="99">
        <f t="shared" si="98"/>
        <v>0</v>
      </c>
      <c r="AS64" s="99">
        <f t="shared" si="98"/>
        <v>0</v>
      </c>
      <c r="AT64" s="99">
        <f t="shared" si="98"/>
        <v>0</v>
      </c>
      <c r="AU64" s="99">
        <f t="shared" si="98"/>
        <v>0</v>
      </c>
      <c r="AV64" s="99">
        <f t="shared" si="98"/>
        <v>0</v>
      </c>
      <c r="AW64" s="99">
        <f t="shared" si="98"/>
        <v>0</v>
      </c>
      <c r="AX64" s="99">
        <f t="shared" si="98"/>
        <v>0</v>
      </c>
      <c r="AY64" s="99">
        <f t="shared" si="98"/>
        <v>0</v>
      </c>
      <c r="AZ64" s="99">
        <f t="shared" si="98"/>
        <v>0</v>
      </c>
      <c r="BA64" s="99">
        <f t="shared" si="98"/>
        <v>0</v>
      </c>
      <c r="BB64" s="99">
        <f t="shared" si="98"/>
        <v>0</v>
      </c>
      <c r="BC64" s="99">
        <f t="shared" si="98"/>
        <v>0</v>
      </c>
      <c r="BD64" s="99">
        <f t="shared" si="98"/>
        <v>0</v>
      </c>
      <c r="BE64" s="99">
        <f t="shared" si="98"/>
        <v>0</v>
      </c>
      <c r="BF64" s="99">
        <f t="shared" si="98"/>
        <v>0</v>
      </c>
      <c r="BG64" s="99">
        <f t="shared" si="98"/>
        <v>0</v>
      </c>
      <c r="BH64" s="99">
        <f t="shared" si="98"/>
        <v>0</v>
      </c>
      <c r="BI64" s="99">
        <f t="shared" si="98"/>
        <v>0</v>
      </c>
      <c r="BJ64" s="99">
        <f t="shared" si="98"/>
        <v>0</v>
      </c>
      <c r="BK64" s="99">
        <f t="shared" si="98"/>
        <v>0</v>
      </c>
      <c r="BL64" s="99">
        <f t="shared" si="98"/>
        <v>0</v>
      </c>
      <c r="BM64" s="99">
        <f t="shared" si="98"/>
        <v>0</v>
      </c>
      <c r="BN64" s="99">
        <f t="shared" si="98"/>
        <v>0</v>
      </c>
      <c r="BO64" s="99">
        <f t="shared" si="98"/>
        <v>0</v>
      </c>
      <c r="BP64" s="99">
        <f t="shared" si="98"/>
        <v>0</v>
      </c>
      <c r="BQ64" s="99">
        <f t="shared" si="98"/>
        <v>0</v>
      </c>
      <c r="BR64" s="99">
        <f t="shared" si="98"/>
        <v>0</v>
      </c>
      <c r="BS64" s="99">
        <f t="shared" si="98"/>
        <v>0</v>
      </c>
      <c r="BT64" s="99">
        <f t="shared" si="98"/>
        <v>0</v>
      </c>
      <c r="BU64" s="99">
        <f t="shared" si="98"/>
        <v>0</v>
      </c>
      <c r="BV64" s="99">
        <f t="shared" ref="BV64:DD64" si="99">BV65</f>
        <v>0</v>
      </c>
      <c r="BW64" s="99">
        <f t="shared" si="99"/>
        <v>0</v>
      </c>
      <c r="BX64" s="99">
        <f t="shared" si="99"/>
        <v>0</v>
      </c>
      <c r="BY64" s="99"/>
      <c r="BZ64" s="99">
        <f t="shared" si="99"/>
        <v>0</v>
      </c>
      <c r="CA64" s="99">
        <f t="shared" si="99"/>
        <v>0</v>
      </c>
      <c r="CB64" s="99">
        <f t="shared" si="99"/>
        <v>0</v>
      </c>
      <c r="CC64" s="99">
        <f t="shared" si="99"/>
        <v>0</v>
      </c>
      <c r="CD64" s="99">
        <f t="shared" si="99"/>
        <v>0</v>
      </c>
      <c r="CE64" s="99">
        <f t="shared" si="99"/>
        <v>0</v>
      </c>
      <c r="CF64" s="99">
        <f t="shared" si="99"/>
        <v>0</v>
      </c>
      <c r="CG64" s="99">
        <f t="shared" si="99"/>
        <v>0</v>
      </c>
      <c r="CH64" s="99">
        <f t="shared" si="12"/>
        <v>0</v>
      </c>
      <c r="CI64" s="99">
        <v>0</v>
      </c>
      <c r="CJ64" s="99">
        <v>0</v>
      </c>
      <c r="CK64" s="99">
        <v>0</v>
      </c>
      <c r="CL64" s="99">
        <v>0</v>
      </c>
      <c r="CM64" s="99">
        <f t="shared" si="99"/>
        <v>0</v>
      </c>
      <c r="CN64" s="100">
        <f t="shared" si="39"/>
        <v>0</v>
      </c>
      <c r="CO64" s="99">
        <f t="shared" si="99"/>
        <v>0</v>
      </c>
      <c r="CP64" s="99"/>
      <c r="CQ64" s="99">
        <f t="shared" si="99"/>
        <v>0</v>
      </c>
      <c r="CR64" s="99">
        <f t="shared" si="99"/>
        <v>0</v>
      </c>
      <c r="CS64" s="99">
        <f t="shared" si="99"/>
        <v>0</v>
      </c>
      <c r="CT64" s="99">
        <f t="shared" si="99"/>
        <v>0</v>
      </c>
      <c r="CU64" s="99">
        <f t="shared" si="99"/>
        <v>0</v>
      </c>
      <c r="CV64" s="99">
        <f t="shared" si="99"/>
        <v>0</v>
      </c>
      <c r="CW64" s="99">
        <f t="shared" si="99"/>
        <v>0</v>
      </c>
      <c r="CX64" s="99">
        <f t="shared" si="99"/>
        <v>0</v>
      </c>
      <c r="CY64" s="99">
        <f t="shared" si="99"/>
        <v>0</v>
      </c>
      <c r="CZ64" s="99">
        <f t="shared" si="99"/>
        <v>0</v>
      </c>
      <c r="DA64" s="99">
        <f t="shared" si="99"/>
        <v>0</v>
      </c>
      <c r="DB64" s="99">
        <f t="shared" si="99"/>
        <v>0</v>
      </c>
      <c r="DC64" s="99">
        <f t="shared" si="99"/>
        <v>0</v>
      </c>
      <c r="DD64" s="99">
        <f t="shared" si="99"/>
        <v>0</v>
      </c>
      <c r="DE64" s="99"/>
      <c r="DF64" s="114"/>
      <c r="DG64" s="114" t="e">
        <f>#REF!+#REF!</f>
        <v>#REF!</v>
      </c>
      <c r="DJ64" s="7">
        <f>J64-X64-AC64</f>
        <v>0</v>
      </c>
      <c r="DM64" s="7">
        <v>0</v>
      </c>
      <c r="DT64" s="7">
        <f>AM64-BG64</f>
        <v>0</v>
      </c>
      <c r="DU64" s="7">
        <f>AE64-AU64</f>
        <v>0</v>
      </c>
    </row>
    <row r="65" spans="1:125" s="20" customFormat="1" ht="49.9" hidden="1" customHeight="1">
      <c r="A65" s="215" t="s">
        <v>37</v>
      </c>
      <c r="B65" s="214" t="s">
        <v>524</v>
      </c>
      <c r="C65" s="114"/>
      <c r="D65" s="114"/>
      <c r="E65" s="114"/>
      <c r="F65" s="213">
        <f>A67</f>
        <v>0</v>
      </c>
      <c r="G65" s="213"/>
      <c r="H65" s="213"/>
      <c r="I65" s="114"/>
      <c r="J65" s="99">
        <f>SUM(J66:J67)</f>
        <v>0</v>
      </c>
      <c r="K65" s="99">
        <f t="shared" ref="K65:BV65" si="100">SUM(K66:K67)</f>
        <v>0</v>
      </c>
      <c r="L65" s="99">
        <f t="shared" si="100"/>
        <v>0</v>
      </c>
      <c r="M65" s="99">
        <f t="shared" si="100"/>
        <v>0</v>
      </c>
      <c r="N65" s="99">
        <f t="shared" si="100"/>
        <v>0</v>
      </c>
      <c r="O65" s="99">
        <f t="shared" si="100"/>
        <v>0</v>
      </c>
      <c r="P65" s="99">
        <f t="shared" si="100"/>
        <v>0</v>
      </c>
      <c r="Q65" s="99">
        <f t="shared" si="100"/>
        <v>0</v>
      </c>
      <c r="R65" s="99">
        <f t="shared" si="100"/>
        <v>0</v>
      </c>
      <c r="S65" s="99">
        <f t="shared" si="100"/>
        <v>0</v>
      </c>
      <c r="T65" s="99">
        <f t="shared" si="100"/>
        <v>0</v>
      </c>
      <c r="U65" s="99">
        <f t="shared" si="100"/>
        <v>0</v>
      </c>
      <c r="V65" s="99">
        <f t="shared" si="100"/>
        <v>0</v>
      </c>
      <c r="W65" s="99">
        <f t="shared" si="100"/>
        <v>0</v>
      </c>
      <c r="X65" s="99">
        <f t="shared" si="100"/>
        <v>0</v>
      </c>
      <c r="Y65" s="99">
        <f t="shared" si="100"/>
        <v>0</v>
      </c>
      <c r="Z65" s="99">
        <f t="shared" si="100"/>
        <v>0</v>
      </c>
      <c r="AA65" s="99">
        <f t="shared" si="100"/>
        <v>0</v>
      </c>
      <c r="AB65" s="99">
        <f t="shared" si="100"/>
        <v>0</v>
      </c>
      <c r="AC65" s="99">
        <f t="shared" si="100"/>
        <v>0</v>
      </c>
      <c r="AD65" s="99">
        <f t="shared" si="100"/>
        <v>0</v>
      </c>
      <c r="AE65" s="99">
        <f t="shared" si="100"/>
        <v>0</v>
      </c>
      <c r="AF65" s="99">
        <f t="shared" si="100"/>
        <v>0</v>
      </c>
      <c r="AG65" s="99">
        <f t="shared" si="100"/>
        <v>0</v>
      </c>
      <c r="AH65" s="99">
        <f t="shared" si="100"/>
        <v>0</v>
      </c>
      <c r="AI65" s="99">
        <f t="shared" si="100"/>
        <v>0</v>
      </c>
      <c r="AJ65" s="99">
        <f t="shared" si="100"/>
        <v>0</v>
      </c>
      <c r="AK65" s="99">
        <f t="shared" si="100"/>
        <v>0</v>
      </c>
      <c r="AL65" s="99">
        <f t="shared" si="100"/>
        <v>0</v>
      </c>
      <c r="AM65" s="99">
        <f t="shared" si="100"/>
        <v>0</v>
      </c>
      <c r="AN65" s="99">
        <f t="shared" si="100"/>
        <v>0</v>
      </c>
      <c r="AO65" s="99">
        <f t="shared" si="100"/>
        <v>0</v>
      </c>
      <c r="AP65" s="99">
        <f t="shared" si="100"/>
        <v>0</v>
      </c>
      <c r="AQ65" s="99">
        <f t="shared" si="100"/>
        <v>0</v>
      </c>
      <c r="AR65" s="99">
        <f t="shared" si="100"/>
        <v>0</v>
      </c>
      <c r="AS65" s="99">
        <f t="shared" si="100"/>
        <v>0</v>
      </c>
      <c r="AT65" s="99">
        <f t="shared" si="100"/>
        <v>0</v>
      </c>
      <c r="AU65" s="99">
        <f t="shared" si="100"/>
        <v>0</v>
      </c>
      <c r="AV65" s="99">
        <f t="shared" si="100"/>
        <v>0</v>
      </c>
      <c r="AW65" s="99">
        <f t="shared" si="100"/>
        <v>0</v>
      </c>
      <c r="AX65" s="99">
        <f t="shared" si="100"/>
        <v>0</v>
      </c>
      <c r="AY65" s="99">
        <f t="shared" si="100"/>
        <v>0</v>
      </c>
      <c r="AZ65" s="99">
        <f t="shared" si="100"/>
        <v>0</v>
      </c>
      <c r="BA65" s="99">
        <f t="shared" si="100"/>
        <v>0</v>
      </c>
      <c r="BB65" s="99">
        <f t="shared" si="100"/>
        <v>0</v>
      </c>
      <c r="BC65" s="99">
        <f t="shared" si="100"/>
        <v>0</v>
      </c>
      <c r="BD65" s="99">
        <f t="shared" si="100"/>
        <v>0</v>
      </c>
      <c r="BE65" s="99">
        <f t="shared" si="100"/>
        <v>0</v>
      </c>
      <c r="BF65" s="99">
        <f t="shared" si="100"/>
        <v>0</v>
      </c>
      <c r="BG65" s="99">
        <f t="shared" si="100"/>
        <v>0</v>
      </c>
      <c r="BH65" s="99">
        <f t="shared" si="100"/>
        <v>0</v>
      </c>
      <c r="BI65" s="99">
        <f t="shared" si="100"/>
        <v>0</v>
      </c>
      <c r="BJ65" s="99">
        <f t="shared" si="100"/>
        <v>0</v>
      </c>
      <c r="BK65" s="99">
        <f t="shared" si="100"/>
        <v>0</v>
      </c>
      <c r="BL65" s="99">
        <f t="shared" si="100"/>
        <v>0</v>
      </c>
      <c r="BM65" s="99">
        <f t="shared" si="100"/>
        <v>0</v>
      </c>
      <c r="BN65" s="99">
        <f t="shared" si="100"/>
        <v>0</v>
      </c>
      <c r="BO65" s="99">
        <f t="shared" si="100"/>
        <v>0</v>
      </c>
      <c r="BP65" s="99">
        <f t="shared" si="100"/>
        <v>0</v>
      </c>
      <c r="BQ65" s="99">
        <f t="shared" si="100"/>
        <v>0</v>
      </c>
      <c r="BR65" s="99">
        <f t="shared" si="100"/>
        <v>0</v>
      </c>
      <c r="BS65" s="99">
        <f t="shared" si="100"/>
        <v>0</v>
      </c>
      <c r="BT65" s="99">
        <f t="shared" si="100"/>
        <v>0</v>
      </c>
      <c r="BU65" s="99">
        <f t="shared" si="100"/>
        <v>0</v>
      </c>
      <c r="BV65" s="99">
        <f t="shared" si="100"/>
        <v>0</v>
      </c>
      <c r="BW65" s="99">
        <f t="shared" ref="BW65:CU65" si="101">SUM(BW66:BW67)</f>
        <v>0</v>
      </c>
      <c r="BX65" s="99">
        <f t="shared" si="101"/>
        <v>0</v>
      </c>
      <c r="BY65" s="99"/>
      <c r="BZ65" s="99">
        <f t="shared" si="101"/>
        <v>0</v>
      </c>
      <c r="CA65" s="99">
        <f t="shared" si="101"/>
        <v>0</v>
      </c>
      <c r="CB65" s="99">
        <f t="shared" si="101"/>
        <v>0</v>
      </c>
      <c r="CC65" s="99">
        <f t="shared" si="101"/>
        <v>0</v>
      </c>
      <c r="CD65" s="99">
        <f t="shared" si="101"/>
        <v>0</v>
      </c>
      <c r="CE65" s="99">
        <f t="shared" si="101"/>
        <v>0</v>
      </c>
      <c r="CF65" s="99">
        <f t="shared" si="101"/>
        <v>0</v>
      </c>
      <c r="CG65" s="99">
        <f t="shared" si="101"/>
        <v>0</v>
      </c>
      <c r="CH65" s="99">
        <f t="shared" si="101"/>
        <v>0</v>
      </c>
      <c r="CI65" s="99">
        <v>0</v>
      </c>
      <c r="CJ65" s="99">
        <v>0</v>
      </c>
      <c r="CK65" s="99">
        <v>0</v>
      </c>
      <c r="CL65" s="99">
        <v>0</v>
      </c>
      <c r="CM65" s="99">
        <f t="shared" si="101"/>
        <v>0</v>
      </c>
      <c r="CN65" s="99">
        <f t="shared" si="101"/>
        <v>0</v>
      </c>
      <c r="CO65" s="99">
        <f t="shared" si="101"/>
        <v>0</v>
      </c>
      <c r="CP65" s="99"/>
      <c r="CQ65" s="99">
        <f t="shared" si="101"/>
        <v>0</v>
      </c>
      <c r="CR65" s="99">
        <f t="shared" si="101"/>
        <v>0</v>
      </c>
      <c r="CS65" s="99">
        <f t="shared" si="101"/>
        <v>0</v>
      </c>
      <c r="CT65" s="99">
        <f t="shared" ref="CT65" si="102">SUM(CT66:CT67)</f>
        <v>0</v>
      </c>
      <c r="CU65" s="99">
        <f t="shared" si="101"/>
        <v>0</v>
      </c>
      <c r="CV65" s="99">
        <f t="shared" ref="CV65:DD65" si="103">SUM(CV66:CV67)</f>
        <v>0</v>
      </c>
      <c r="CW65" s="99">
        <f t="shared" si="103"/>
        <v>0</v>
      </c>
      <c r="CX65" s="99">
        <f t="shared" si="103"/>
        <v>0</v>
      </c>
      <c r="CY65" s="99">
        <f t="shared" si="103"/>
        <v>0</v>
      </c>
      <c r="CZ65" s="99">
        <f t="shared" si="103"/>
        <v>0</v>
      </c>
      <c r="DA65" s="99">
        <f t="shared" si="103"/>
        <v>0</v>
      </c>
      <c r="DB65" s="99">
        <f t="shared" si="103"/>
        <v>0</v>
      </c>
      <c r="DC65" s="99">
        <f t="shared" si="103"/>
        <v>0</v>
      </c>
      <c r="DD65" s="99">
        <f t="shared" si="103"/>
        <v>0</v>
      </c>
      <c r="DE65" s="99"/>
      <c r="DF65" s="114"/>
      <c r="DG65" s="114"/>
      <c r="DJ65" s="7">
        <f>J65-X65-AC65</f>
        <v>0</v>
      </c>
      <c r="DM65" s="7">
        <v>0</v>
      </c>
      <c r="DT65" s="7">
        <f>AM65-BG65</f>
        <v>0</v>
      </c>
      <c r="DU65" s="7">
        <f>AE65-AU65</f>
        <v>0</v>
      </c>
    </row>
    <row r="66" spans="1:125" s="20" customFormat="1" ht="120.75" hidden="1" customHeight="1">
      <c r="A66" s="216"/>
      <c r="B66" s="217"/>
      <c r="C66" s="216"/>
      <c r="D66" s="216"/>
      <c r="E66" s="216"/>
      <c r="F66" s="216"/>
      <c r="G66" s="216"/>
      <c r="H66" s="216"/>
      <c r="I66" s="216"/>
      <c r="J66" s="220"/>
      <c r="K66" s="220"/>
      <c r="L66" s="265"/>
      <c r="M66" s="265"/>
      <c r="N66" s="259"/>
      <c r="O66" s="260"/>
      <c r="P66" s="261"/>
      <c r="Q66" s="261"/>
      <c r="R66" s="260"/>
      <c r="S66" s="260"/>
      <c r="T66" s="226"/>
      <c r="U66" s="226"/>
      <c r="V66" s="225"/>
      <c r="W66" s="225"/>
      <c r="X66" s="219"/>
      <c r="Y66" s="219"/>
      <c r="Z66" s="219"/>
      <c r="AA66" s="219"/>
      <c r="AB66" s="219"/>
      <c r="AC66" s="219"/>
      <c r="AD66" s="219"/>
      <c r="AE66" s="219"/>
      <c r="AF66" s="219"/>
      <c r="AG66" s="219"/>
      <c r="AH66" s="219"/>
      <c r="AI66" s="225"/>
      <c r="AJ66" s="219"/>
      <c r="AK66" s="219"/>
      <c r="AL66" s="219"/>
      <c r="AM66" s="225"/>
      <c r="AN66" s="225"/>
      <c r="AO66" s="225"/>
      <c r="AP66" s="225"/>
      <c r="AQ66" s="219"/>
      <c r="AR66" s="100"/>
      <c r="AS66" s="100"/>
      <c r="AT66" s="100"/>
      <c r="AU66" s="100"/>
      <c r="AV66" s="100"/>
      <c r="AW66" s="100"/>
      <c r="AX66" s="100"/>
      <c r="AY66" s="100"/>
      <c r="AZ66" s="100"/>
      <c r="BA66" s="100"/>
      <c r="BB66" s="100"/>
      <c r="BC66" s="100"/>
      <c r="BD66" s="100"/>
      <c r="BE66" s="100"/>
      <c r="BF66" s="100"/>
      <c r="BG66" s="100"/>
      <c r="BH66" s="100"/>
      <c r="BI66" s="100"/>
      <c r="BJ66" s="100"/>
      <c r="BK66" s="100"/>
      <c r="BL66" s="100"/>
      <c r="BM66" s="100"/>
      <c r="BN66" s="100"/>
      <c r="BO66" s="100"/>
      <c r="BP66" s="100"/>
      <c r="BQ66" s="100"/>
      <c r="BR66" s="100"/>
      <c r="BS66" s="100"/>
      <c r="BT66" s="100"/>
      <c r="BU66" s="100"/>
      <c r="BV66" s="100"/>
      <c r="BW66" s="100"/>
      <c r="BX66" s="100"/>
      <c r="BY66" s="100"/>
      <c r="BZ66" s="100"/>
      <c r="CA66" s="100"/>
      <c r="CB66" s="100"/>
      <c r="CC66" s="100"/>
      <c r="CD66" s="100"/>
      <c r="CE66" s="100"/>
      <c r="CF66" s="100"/>
      <c r="CG66" s="100"/>
      <c r="CH66" s="99"/>
      <c r="CI66" s="100"/>
      <c r="CJ66" s="100"/>
      <c r="CK66" s="100"/>
      <c r="CL66" s="100"/>
      <c r="CM66" s="100"/>
      <c r="CN66" s="100"/>
      <c r="CO66" s="100"/>
      <c r="CP66" s="100"/>
      <c r="CQ66" s="100"/>
      <c r="CR66" s="100"/>
      <c r="CS66" s="100"/>
      <c r="CT66" s="100"/>
      <c r="CU66" s="100"/>
      <c r="CV66" s="100"/>
      <c r="CW66" s="100"/>
      <c r="CX66" s="100"/>
      <c r="CY66" s="100"/>
      <c r="CZ66" s="100"/>
      <c r="DA66" s="100"/>
      <c r="DB66" s="100"/>
      <c r="DC66" s="100"/>
      <c r="DD66" s="100"/>
      <c r="DE66" s="100"/>
      <c r="DF66" s="191"/>
      <c r="DG66" s="288"/>
      <c r="DH66" s="289"/>
      <c r="DJ66" s="7"/>
      <c r="DK66" s="18"/>
      <c r="DM66" s="7"/>
      <c r="DT66" s="7"/>
      <c r="DU66" s="7"/>
    </row>
    <row r="67" spans="1:125" s="290" customFormat="1" ht="107.1" hidden="1" customHeight="1">
      <c r="A67" s="245"/>
      <c r="B67" s="217"/>
      <c r="C67" s="216"/>
      <c r="D67" s="216"/>
      <c r="E67" s="216"/>
      <c r="F67" s="216"/>
      <c r="G67" s="216"/>
      <c r="H67" s="216"/>
      <c r="I67" s="114"/>
      <c r="J67" s="99"/>
      <c r="K67" s="99"/>
      <c r="L67" s="100"/>
      <c r="M67" s="100"/>
      <c r="N67" s="100"/>
      <c r="O67" s="100"/>
      <c r="P67" s="100"/>
      <c r="Q67" s="100"/>
      <c r="R67" s="100"/>
      <c r="S67" s="100"/>
      <c r="T67" s="100"/>
      <c r="U67" s="100"/>
      <c r="V67" s="100"/>
      <c r="W67" s="100"/>
      <c r="X67" s="99"/>
      <c r="Y67" s="99"/>
      <c r="Z67" s="100"/>
      <c r="AA67" s="100"/>
      <c r="AB67" s="100"/>
      <c r="AC67" s="100"/>
      <c r="AD67" s="100"/>
      <c r="AE67" s="100"/>
      <c r="AF67" s="100"/>
      <c r="AG67" s="100"/>
      <c r="AH67" s="100"/>
      <c r="AI67" s="100"/>
      <c r="AJ67" s="100"/>
      <c r="AK67" s="100"/>
      <c r="AL67" s="100"/>
      <c r="AM67" s="100"/>
      <c r="AN67" s="100"/>
      <c r="AO67" s="100"/>
      <c r="AP67" s="100"/>
      <c r="AQ67" s="100"/>
      <c r="AR67" s="100"/>
      <c r="AS67" s="100"/>
      <c r="AT67" s="100"/>
      <c r="AU67" s="100"/>
      <c r="AV67" s="100"/>
      <c r="AW67" s="100"/>
      <c r="AX67" s="100"/>
      <c r="AY67" s="100"/>
      <c r="AZ67" s="100"/>
      <c r="BA67" s="100"/>
      <c r="BB67" s="100"/>
      <c r="BC67" s="100"/>
      <c r="BD67" s="100"/>
      <c r="BE67" s="100"/>
      <c r="BF67" s="100"/>
      <c r="BG67" s="100"/>
      <c r="BH67" s="100"/>
      <c r="BI67" s="100"/>
      <c r="BJ67" s="100"/>
      <c r="BK67" s="100"/>
      <c r="BL67" s="100"/>
      <c r="BM67" s="100"/>
      <c r="BN67" s="100"/>
      <c r="BO67" s="100"/>
      <c r="BP67" s="100"/>
      <c r="BQ67" s="100"/>
      <c r="BR67" s="100"/>
      <c r="BS67" s="100"/>
      <c r="BT67" s="100"/>
      <c r="BU67" s="100"/>
      <c r="BV67" s="100"/>
      <c r="BW67" s="100"/>
      <c r="BX67" s="100"/>
      <c r="BY67" s="100"/>
      <c r="BZ67" s="100"/>
      <c r="CA67" s="100"/>
      <c r="CB67" s="100"/>
      <c r="CC67" s="100"/>
      <c r="CD67" s="100"/>
      <c r="CE67" s="100"/>
      <c r="CF67" s="100"/>
      <c r="CG67" s="100"/>
      <c r="CH67" s="99"/>
      <c r="CI67" s="100"/>
      <c r="CJ67" s="100"/>
      <c r="CK67" s="100"/>
      <c r="CL67" s="100"/>
      <c r="CM67" s="100"/>
      <c r="CN67" s="100"/>
      <c r="CO67" s="100"/>
      <c r="CP67" s="100"/>
      <c r="CQ67" s="100"/>
      <c r="CR67" s="100"/>
      <c r="CS67" s="100"/>
      <c r="CT67" s="100"/>
      <c r="CU67" s="100"/>
      <c r="CV67" s="100"/>
      <c r="CW67" s="100"/>
      <c r="CX67" s="100"/>
      <c r="CY67" s="100"/>
      <c r="CZ67" s="100"/>
      <c r="DA67" s="100"/>
      <c r="DB67" s="100"/>
      <c r="DC67" s="100"/>
      <c r="DD67" s="100"/>
      <c r="DE67" s="100"/>
      <c r="DF67" s="191"/>
      <c r="DG67" s="242"/>
      <c r="DJ67" s="7"/>
      <c r="DM67" s="7"/>
      <c r="DT67" s="7"/>
      <c r="DU67" s="7"/>
    </row>
    <row r="68" spans="1:125" s="20" customFormat="1" ht="49.9" hidden="1" customHeight="1">
      <c r="A68" s="114" t="s">
        <v>107</v>
      </c>
      <c r="B68" s="214" t="s">
        <v>108</v>
      </c>
      <c r="C68" s="114"/>
      <c r="D68" s="114"/>
      <c r="E68" s="114"/>
      <c r="F68" s="213">
        <f>F69</f>
        <v>0</v>
      </c>
      <c r="G68" s="213"/>
      <c r="H68" s="213">
        <f>H69</f>
        <v>0</v>
      </c>
      <c r="I68" s="114"/>
      <c r="J68" s="99">
        <f t="shared" ref="J68:BM68" si="104">J69</f>
        <v>0</v>
      </c>
      <c r="K68" s="99">
        <f t="shared" si="104"/>
        <v>0</v>
      </c>
      <c r="L68" s="99">
        <f t="shared" si="104"/>
        <v>0</v>
      </c>
      <c r="M68" s="99">
        <f t="shared" si="104"/>
        <v>0</v>
      </c>
      <c r="N68" s="99">
        <f t="shared" si="104"/>
        <v>0</v>
      </c>
      <c r="O68" s="99">
        <f t="shared" si="104"/>
        <v>0</v>
      </c>
      <c r="P68" s="99">
        <f t="shared" si="104"/>
        <v>0</v>
      </c>
      <c r="Q68" s="99">
        <f t="shared" si="104"/>
        <v>0</v>
      </c>
      <c r="R68" s="99">
        <f t="shared" si="104"/>
        <v>0</v>
      </c>
      <c r="S68" s="99">
        <f t="shared" si="104"/>
        <v>0</v>
      </c>
      <c r="T68" s="99">
        <f t="shared" si="104"/>
        <v>0</v>
      </c>
      <c r="U68" s="99">
        <f t="shared" si="104"/>
        <v>0</v>
      </c>
      <c r="V68" s="99">
        <f t="shared" si="104"/>
        <v>0</v>
      </c>
      <c r="W68" s="99">
        <f t="shared" si="104"/>
        <v>0</v>
      </c>
      <c r="X68" s="99">
        <f t="shared" si="104"/>
        <v>0</v>
      </c>
      <c r="Y68" s="99">
        <f t="shared" si="104"/>
        <v>0</v>
      </c>
      <c r="Z68" s="99">
        <f t="shared" si="104"/>
        <v>0</v>
      </c>
      <c r="AA68" s="99">
        <f t="shared" si="104"/>
        <v>0</v>
      </c>
      <c r="AB68" s="99">
        <f t="shared" si="104"/>
        <v>0</v>
      </c>
      <c r="AC68" s="99">
        <f t="shared" si="104"/>
        <v>0</v>
      </c>
      <c r="AD68" s="99">
        <f t="shared" si="104"/>
        <v>0</v>
      </c>
      <c r="AE68" s="99">
        <f t="shared" si="104"/>
        <v>0</v>
      </c>
      <c r="AF68" s="99">
        <f t="shared" si="104"/>
        <v>0</v>
      </c>
      <c r="AG68" s="99">
        <f t="shared" si="104"/>
        <v>0</v>
      </c>
      <c r="AH68" s="99">
        <f t="shared" si="104"/>
        <v>0</v>
      </c>
      <c r="AI68" s="99">
        <f t="shared" si="104"/>
        <v>0</v>
      </c>
      <c r="AJ68" s="99">
        <f t="shared" si="104"/>
        <v>0</v>
      </c>
      <c r="AK68" s="99">
        <f t="shared" si="104"/>
        <v>0</v>
      </c>
      <c r="AL68" s="99">
        <f t="shared" si="104"/>
        <v>0</v>
      </c>
      <c r="AM68" s="99">
        <f t="shared" si="104"/>
        <v>0</v>
      </c>
      <c r="AN68" s="99">
        <f t="shared" si="104"/>
        <v>0</v>
      </c>
      <c r="AO68" s="99">
        <f t="shared" si="104"/>
        <v>0</v>
      </c>
      <c r="AP68" s="99">
        <f t="shared" si="104"/>
        <v>0</v>
      </c>
      <c r="AQ68" s="99">
        <f t="shared" si="104"/>
        <v>0</v>
      </c>
      <c r="AR68" s="99">
        <f t="shared" si="104"/>
        <v>0</v>
      </c>
      <c r="AS68" s="99">
        <f t="shared" si="104"/>
        <v>0</v>
      </c>
      <c r="AT68" s="99">
        <f t="shared" si="104"/>
        <v>0</v>
      </c>
      <c r="AU68" s="99">
        <f t="shared" si="104"/>
        <v>0</v>
      </c>
      <c r="AV68" s="99">
        <f t="shared" si="104"/>
        <v>0</v>
      </c>
      <c r="AW68" s="99">
        <f t="shared" si="104"/>
        <v>0</v>
      </c>
      <c r="AX68" s="99">
        <f t="shared" si="104"/>
        <v>0</v>
      </c>
      <c r="AY68" s="99">
        <f t="shared" si="104"/>
        <v>0</v>
      </c>
      <c r="AZ68" s="99">
        <f t="shared" si="104"/>
        <v>0</v>
      </c>
      <c r="BA68" s="99">
        <f t="shared" si="104"/>
        <v>0</v>
      </c>
      <c r="BB68" s="99">
        <f t="shared" si="104"/>
        <v>0</v>
      </c>
      <c r="BC68" s="99">
        <f t="shared" si="104"/>
        <v>0</v>
      </c>
      <c r="BD68" s="99">
        <f t="shared" si="104"/>
        <v>0</v>
      </c>
      <c r="BE68" s="99">
        <f t="shared" si="104"/>
        <v>0</v>
      </c>
      <c r="BF68" s="99">
        <f t="shared" si="104"/>
        <v>0</v>
      </c>
      <c r="BG68" s="99">
        <f t="shared" si="104"/>
        <v>0</v>
      </c>
      <c r="BH68" s="99">
        <f t="shared" si="104"/>
        <v>0</v>
      </c>
      <c r="BI68" s="99">
        <f t="shared" si="104"/>
        <v>0</v>
      </c>
      <c r="BJ68" s="99">
        <f t="shared" si="104"/>
        <v>0</v>
      </c>
      <c r="BK68" s="99">
        <f t="shared" si="104"/>
        <v>0</v>
      </c>
      <c r="BL68" s="99">
        <f>BL69</f>
        <v>0</v>
      </c>
      <c r="BM68" s="99">
        <f t="shared" si="104"/>
        <v>0</v>
      </c>
      <c r="BN68" s="99">
        <f>BN69</f>
        <v>0</v>
      </c>
      <c r="BO68" s="99">
        <f t="shared" ref="BO68:BT68" si="105">BO69</f>
        <v>0</v>
      </c>
      <c r="BP68" s="99">
        <f t="shared" si="105"/>
        <v>0</v>
      </c>
      <c r="BQ68" s="99">
        <f t="shared" si="105"/>
        <v>0</v>
      </c>
      <c r="BR68" s="99">
        <f t="shared" si="105"/>
        <v>0</v>
      </c>
      <c r="BS68" s="99">
        <f t="shared" si="105"/>
        <v>0</v>
      </c>
      <c r="BT68" s="99">
        <f t="shared" si="105"/>
        <v>0</v>
      </c>
      <c r="BU68" s="99">
        <f>BU69</f>
        <v>0</v>
      </c>
      <c r="BV68" s="99">
        <f t="shared" ref="BV68:DD68" si="106">BV69</f>
        <v>0</v>
      </c>
      <c r="BW68" s="99">
        <f t="shared" si="106"/>
        <v>0</v>
      </c>
      <c r="BX68" s="99">
        <f t="shared" si="106"/>
        <v>0</v>
      </c>
      <c r="BY68" s="99"/>
      <c r="BZ68" s="99">
        <f t="shared" si="106"/>
        <v>0</v>
      </c>
      <c r="CA68" s="99">
        <f t="shared" si="106"/>
        <v>0</v>
      </c>
      <c r="CB68" s="99">
        <f t="shared" si="106"/>
        <v>0</v>
      </c>
      <c r="CC68" s="99">
        <f t="shared" si="106"/>
        <v>0</v>
      </c>
      <c r="CD68" s="99">
        <f t="shared" si="106"/>
        <v>0</v>
      </c>
      <c r="CE68" s="99">
        <f t="shared" si="106"/>
        <v>0</v>
      </c>
      <c r="CF68" s="99">
        <f t="shared" si="106"/>
        <v>0</v>
      </c>
      <c r="CG68" s="99">
        <f t="shared" si="106"/>
        <v>0</v>
      </c>
      <c r="CH68" s="99">
        <f t="shared" si="12"/>
        <v>0</v>
      </c>
      <c r="CI68" s="99">
        <v>0</v>
      </c>
      <c r="CJ68" s="99">
        <v>0</v>
      </c>
      <c r="CK68" s="99">
        <v>0</v>
      </c>
      <c r="CL68" s="99">
        <v>0</v>
      </c>
      <c r="CM68" s="99">
        <f t="shared" si="106"/>
        <v>0</v>
      </c>
      <c r="CN68" s="99">
        <f t="shared" si="106"/>
        <v>0</v>
      </c>
      <c r="CO68" s="99">
        <f t="shared" si="106"/>
        <v>0</v>
      </c>
      <c r="CP68" s="99"/>
      <c r="CQ68" s="99">
        <f t="shared" si="106"/>
        <v>0</v>
      </c>
      <c r="CR68" s="99">
        <f t="shared" si="106"/>
        <v>0</v>
      </c>
      <c r="CS68" s="99">
        <f t="shared" si="106"/>
        <v>0</v>
      </c>
      <c r="CT68" s="99">
        <f t="shared" si="106"/>
        <v>0</v>
      </c>
      <c r="CU68" s="99">
        <f t="shared" si="106"/>
        <v>0</v>
      </c>
      <c r="CV68" s="99">
        <f t="shared" si="106"/>
        <v>0</v>
      </c>
      <c r="CW68" s="99">
        <f t="shared" si="106"/>
        <v>0</v>
      </c>
      <c r="CX68" s="99">
        <f t="shared" si="106"/>
        <v>0</v>
      </c>
      <c r="CY68" s="99">
        <f t="shared" si="106"/>
        <v>0</v>
      </c>
      <c r="CZ68" s="99">
        <f t="shared" si="106"/>
        <v>0</v>
      </c>
      <c r="DA68" s="99">
        <f t="shared" si="106"/>
        <v>0</v>
      </c>
      <c r="DB68" s="99">
        <f t="shared" si="106"/>
        <v>0</v>
      </c>
      <c r="DC68" s="99">
        <f t="shared" si="106"/>
        <v>0</v>
      </c>
      <c r="DD68" s="99">
        <f t="shared" si="106"/>
        <v>0</v>
      </c>
      <c r="DE68" s="99"/>
      <c r="DF68" s="114"/>
      <c r="DG68" s="114" t="e">
        <f>#REF!+#REF!</f>
        <v>#REF!</v>
      </c>
      <c r="DJ68" s="7">
        <f>J68-X68-AC68</f>
        <v>0</v>
      </c>
      <c r="DM68" s="7">
        <v>0</v>
      </c>
      <c r="DT68" s="7">
        <f t="shared" ref="DT68:DT69" si="107">AM68-BG68</f>
        <v>0</v>
      </c>
      <c r="DU68" s="7">
        <f>AE68-AU68</f>
        <v>0</v>
      </c>
    </row>
    <row r="69" spans="1:125" s="20" customFormat="1" ht="49.9" hidden="1" customHeight="1">
      <c r="A69" s="215" t="s">
        <v>37</v>
      </c>
      <c r="B69" s="214" t="s">
        <v>524</v>
      </c>
      <c r="C69" s="114"/>
      <c r="D69" s="114"/>
      <c r="E69" s="114"/>
      <c r="F69" s="213">
        <f>A74</f>
        <v>0</v>
      </c>
      <c r="G69" s="213"/>
      <c r="H69" s="213"/>
      <c r="I69" s="114"/>
      <c r="J69" s="99">
        <f>SUM(J70:J74)</f>
        <v>0</v>
      </c>
      <c r="K69" s="99">
        <f t="shared" ref="K69:BV69" si="108">SUM(K70:K74)</f>
        <v>0</v>
      </c>
      <c r="L69" s="99">
        <f t="shared" si="108"/>
        <v>0</v>
      </c>
      <c r="M69" s="99">
        <f t="shared" si="108"/>
        <v>0</v>
      </c>
      <c r="N69" s="99">
        <f t="shared" si="108"/>
        <v>0</v>
      </c>
      <c r="O69" s="99">
        <f t="shared" si="108"/>
        <v>0</v>
      </c>
      <c r="P69" s="99">
        <f t="shared" si="108"/>
        <v>0</v>
      </c>
      <c r="Q69" s="99">
        <f t="shared" si="108"/>
        <v>0</v>
      </c>
      <c r="R69" s="99">
        <f t="shared" si="108"/>
        <v>0</v>
      </c>
      <c r="S69" s="99">
        <f t="shared" si="108"/>
        <v>0</v>
      </c>
      <c r="T69" s="99">
        <f t="shared" si="108"/>
        <v>0</v>
      </c>
      <c r="U69" s="99">
        <f t="shared" si="108"/>
        <v>0</v>
      </c>
      <c r="V69" s="99">
        <f t="shared" si="108"/>
        <v>0</v>
      </c>
      <c r="W69" s="99">
        <f t="shared" si="108"/>
        <v>0</v>
      </c>
      <c r="X69" s="99">
        <f t="shared" si="108"/>
        <v>0</v>
      </c>
      <c r="Y69" s="99">
        <f t="shared" si="108"/>
        <v>0</v>
      </c>
      <c r="Z69" s="99">
        <f t="shared" si="108"/>
        <v>0</v>
      </c>
      <c r="AA69" s="99">
        <f t="shared" si="108"/>
        <v>0</v>
      </c>
      <c r="AB69" s="99">
        <f t="shared" si="108"/>
        <v>0</v>
      </c>
      <c r="AC69" s="99">
        <f t="shared" si="108"/>
        <v>0</v>
      </c>
      <c r="AD69" s="99">
        <f t="shared" si="108"/>
        <v>0</v>
      </c>
      <c r="AE69" s="99">
        <f t="shared" si="108"/>
        <v>0</v>
      </c>
      <c r="AF69" s="99">
        <f t="shared" si="108"/>
        <v>0</v>
      </c>
      <c r="AG69" s="99">
        <f t="shared" si="108"/>
        <v>0</v>
      </c>
      <c r="AH69" s="99">
        <f t="shared" si="108"/>
        <v>0</v>
      </c>
      <c r="AI69" s="99">
        <f t="shared" si="108"/>
        <v>0</v>
      </c>
      <c r="AJ69" s="99">
        <f t="shared" si="108"/>
        <v>0</v>
      </c>
      <c r="AK69" s="99">
        <f t="shared" si="108"/>
        <v>0</v>
      </c>
      <c r="AL69" s="99">
        <f t="shared" si="108"/>
        <v>0</v>
      </c>
      <c r="AM69" s="99">
        <f t="shared" si="108"/>
        <v>0</v>
      </c>
      <c r="AN69" s="99">
        <f t="shared" si="108"/>
        <v>0</v>
      </c>
      <c r="AO69" s="99">
        <f t="shared" si="108"/>
        <v>0</v>
      </c>
      <c r="AP69" s="99">
        <f t="shared" si="108"/>
        <v>0</v>
      </c>
      <c r="AQ69" s="99">
        <f t="shared" si="108"/>
        <v>0</v>
      </c>
      <c r="AR69" s="99">
        <f t="shared" si="108"/>
        <v>0</v>
      </c>
      <c r="AS69" s="99">
        <f t="shared" si="108"/>
        <v>0</v>
      </c>
      <c r="AT69" s="99">
        <f t="shared" si="108"/>
        <v>0</v>
      </c>
      <c r="AU69" s="99">
        <f t="shared" si="108"/>
        <v>0</v>
      </c>
      <c r="AV69" s="99">
        <f t="shared" si="108"/>
        <v>0</v>
      </c>
      <c r="AW69" s="99">
        <f t="shared" si="108"/>
        <v>0</v>
      </c>
      <c r="AX69" s="99">
        <f t="shared" si="108"/>
        <v>0</v>
      </c>
      <c r="AY69" s="99">
        <f t="shared" si="108"/>
        <v>0</v>
      </c>
      <c r="AZ69" s="99">
        <f t="shared" si="108"/>
        <v>0</v>
      </c>
      <c r="BA69" s="99">
        <f t="shared" si="108"/>
        <v>0</v>
      </c>
      <c r="BB69" s="99">
        <f t="shared" si="108"/>
        <v>0</v>
      </c>
      <c r="BC69" s="99">
        <f t="shared" si="108"/>
        <v>0</v>
      </c>
      <c r="BD69" s="99">
        <f t="shared" si="108"/>
        <v>0</v>
      </c>
      <c r="BE69" s="99">
        <f t="shared" si="108"/>
        <v>0</v>
      </c>
      <c r="BF69" s="99">
        <f t="shared" si="108"/>
        <v>0</v>
      </c>
      <c r="BG69" s="99">
        <f t="shared" si="108"/>
        <v>0</v>
      </c>
      <c r="BH69" s="99">
        <f t="shared" si="108"/>
        <v>0</v>
      </c>
      <c r="BI69" s="99">
        <f t="shared" si="108"/>
        <v>0</v>
      </c>
      <c r="BJ69" s="99">
        <f t="shared" si="108"/>
        <v>0</v>
      </c>
      <c r="BK69" s="99">
        <f t="shared" si="108"/>
        <v>0</v>
      </c>
      <c r="BL69" s="99">
        <f t="shared" si="108"/>
        <v>0</v>
      </c>
      <c r="BM69" s="99">
        <f t="shared" si="108"/>
        <v>0</v>
      </c>
      <c r="BN69" s="99">
        <f t="shared" si="108"/>
        <v>0</v>
      </c>
      <c r="BO69" s="99">
        <f t="shared" si="108"/>
        <v>0</v>
      </c>
      <c r="BP69" s="99">
        <f t="shared" si="108"/>
        <v>0</v>
      </c>
      <c r="BQ69" s="99">
        <f t="shared" si="108"/>
        <v>0</v>
      </c>
      <c r="BR69" s="99">
        <f t="shared" si="108"/>
        <v>0</v>
      </c>
      <c r="BS69" s="99">
        <f t="shared" si="108"/>
        <v>0</v>
      </c>
      <c r="BT69" s="99">
        <f t="shared" si="108"/>
        <v>0</v>
      </c>
      <c r="BU69" s="99">
        <f t="shared" si="108"/>
        <v>0</v>
      </c>
      <c r="BV69" s="99">
        <f t="shared" si="108"/>
        <v>0</v>
      </c>
      <c r="BW69" s="99">
        <f t="shared" ref="BW69:CU69" si="109">SUM(BW70:BW74)</f>
        <v>0</v>
      </c>
      <c r="BX69" s="99">
        <f t="shared" si="109"/>
        <v>0</v>
      </c>
      <c r="BY69" s="99"/>
      <c r="BZ69" s="99">
        <f t="shared" si="109"/>
        <v>0</v>
      </c>
      <c r="CA69" s="99">
        <f t="shared" si="109"/>
        <v>0</v>
      </c>
      <c r="CB69" s="99">
        <f t="shared" si="109"/>
        <v>0</v>
      </c>
      <c r="CC69" s="99">
        <f t="shared" si="109"/>
        <v>0</v>
      </c>
      <c r="CD69" s="99">
        <f t="shared" si="109"/>
        <v>0</v>
      </c>
      <c r="CE69" s="99">
        <f t="shared" si="109"/>
        <v>0</v>
      </c>
      <c r="CF69" s="99">
        <f t="shared" si="109"/>
        <v>0</v>
      </c>
      <c r="CG69" s="99">
        <f t="shared" si="109"/>
        <v>0</v>
      </c>
      <c r="CH69" s="99">
        <f t="shared" si="109"/>
        <v>0</v>
      </c>
      <c r="CI69" s="99">
        <v>0</v>
      </c>
      <c r="CJ69" s="99">
        <v>0</v>
      </c>
      <c r="CK69" s="99">
        <v>0</v>
      </c>
      <c r="CL69" s="99">
        <v>0</v>
      </c>
      <c r="CM69" s="99">
        <f t="shared" si="109"/>
        <v>0</v>
      </c>
      <c r="CN69" s="99">
        <f t="shared" si="109"/>
        <v>0</v>
      </c>
      <c r="CO69" s="99">
        <f t="shared" si="109"/>
        <v>0</v>
      </c>
      <c r="CP69" s="99"/>
      <c r="CQ69" s="99">
        <f t="shared" si="109"/>
        <v>0</v>
      </c>
      <c r="CR69" s="99">
        <f t="shared" si="109"/>
        <v>0</v>
      </c>
      <c r="CS69" s="99">
        <f t="shared" si="109"/>
        <v>0</v>
      </c>
      <c r="CT69" s="99">
        <f t="shared" ref="CT69" si="110">SUM(CT70:CT74)</f>
        <v>0</v>
      </c>
      <c r="CU69" s="99">
        <f t="shared" si="109"/>
        <v>0</v>
      </c>
      <c r="CV69" s="99">
        <f t="shared" ref="CV69:DD69" si="111">SUM(CV70:CV74)</f>
        <v>0</v>
      </c>
      <c r="CW69" s="99">
        <f t="shared" si="111"/>
        <v>0</v>
      </c>
      <c r="CX69" s="99">
        <f t="shared" si="111"/>
        <v>0</v>
      </c>
      <c r="CY69" s="99">
        <f t="shared" si="111"/>
        <v>0</v>
      </c>
      <c r="CZ69" s="99">
        <f t="shared" si="111"/>
        <v>0</v>
      </c>
      <c r="DA69" s="99">
        <f t="shared" si="111"/>
        <v>0</v>
      </c>
      <c r="DB69" s="99">
        <f t="shared" si="111"/>
        <v>0</v>
      </c>
      <c r="DC69" s="99">
        <f t="shared" si="111"/>
        <v>0</v>
      </c>
      <c r="DD69" s="99">
        <f t="shared" si="111"/>
        <v>0</v>
      </c>
      <c r="DE69" s="99"/>
      <c r="DF69" s="114"/>
      <c r="DG69" s="114"/>
      <c r="DJ69" s="7">
        <f>J69-X69-AC69</f>
        <v>0</v>
      </c>
      <c r="DM69" s="7">
        <v>0</v>
      </c>
      <c r="DT69" s="7">
        <f t="shared" si="107"/>
        <v>0</v>
      </c>
      <c r="DU69" s="7">
        <f>AE69-AU69</f>
        <v>0</v>
      </c>
    </row>
    <row r="70" spans="1:125" ht="139.9" hidden="1" customHeight="1">
      <c r="A70" s="216"/>
      <c r="B70" s="217"/>
      <c r="C70" s="216"/>
      <c r="D70" s="216"/>
      <c r="E70" s="216"/>
      <c r="F70" s="216"/>
      <c r="G70" s="216"/>
      <c r="H70" s="216"/>
      <c r="I70" s="216"/>
      <c r="J70" s="218"/>
      <c r="K70" s="218"/>
      <c r="L70" s="218"/>
      <c r="M70" s="218"/>
      <c r="N70" s="218"/>
      <c r="O70" s="218"/>
      <c r="P70" s="218"/>
      <c r="Q70" s="218"/>
      <c r="R70" s="218"/>
      <c r="S70" s="218"/>
      <c r="T70" s="218"/>
      <c r="U70" s="218"/>
      <c r="V70" s="218"/>
      <c r="W70" s="218"/>
      <c r="X70" s="218"/>
      <c r="Y70" s="218"/>
      <c r="Z70" s="218"/>
      <c r="AA70" s="218"/>
      <c r="AB70" s="218"/>
      <c r="AC70" s="218"/>
      <c r="AD70" s="218"/>
      <c r="AE70" s="218"/>
      <c r="AF70" s="218"/>
      <c r="AG70" s="218"/>
      <c r="AH70" s="218"/>
      <c r="AI70" s="218"/>
      <c r="AJ70" s="218"/>
      <c r="AK70" s="218"/>
      <c r="AL70" s="218"/>
      <c r="AM70" s="218"/>
      <c r="AN70" s="218"/>
      <c r="AO70" s="218"/>
      <c r="AP70" s="218"/>
      <c r="AQ70" s="218"/>
      <c r="AR70" s="100"/>
      <c r="AS70" s="100"/>
      <c r="AT70" s="100"/>
      <c r="AU70" s="100"/>
      <c r="AV70" s="100"/>
      <c r="AW70" s="100"/>
      <c r="AX70" s="100"/>
      <c r="AY70" s="100"/>
      <c r="AZ70" s="100"/>
      <c r="BA70" s="100"/>
      <c r="BB70" s="100"/>
      <c r="BC70" s="100"/>
      <c r="BD70" s="100"/>
      <c r="BE70" s="100"/>
      <c r="BF70" s="100"/>
      <c r="BG70" s="100"/>
      <c r="BH70" s="100"/>
      <c r="BI70" s="100"/>
      <c r="BJ70" s="100"/>
      <c r="BK70" s="100"/>
      <c r="BL70" s="100"/>
      <c r="BM70" s="100"/>
      <c r="BN70" s="100"/>
      <c r="BO70" s="100"/>
      <c r="BP70" s="100"/>
      <c r="BQ70" s="100"/>
      <c r="BR70" s="100"/>
      <c r="BS70" s="100"/>
      <c r="BT70" s="100"/>
      <c r="BU70" s="100"/>
      <c r="BV70" s="100"/>
      <c r="BW70" s="100"/>
      <c r="BX70" s="100"/>
      <c r="BY70" s="100"/>
      <c r="BZ70" s="100"/>
      <c r="CA70" s="100"/>
      <c r="CB70" s="100"/>
      <c r="CC70" s="100"/>
      <c r="CD70" s="100"/>
      <c r="CE70" s="100"/>
      <c r="CF70" s="100"/>
      <c r="CG70" s="100"/>
      <c r="CH70" s="99"/>
      <c r="CI70" s="100"/>
      <c r="CJ70" s="100"/>
      <c r="CK70" s="100"/>
      <c r="CL70" s="100"/>
      <c r="CM70" s="100"/>
      <c r="CN70" s="100"/>
      <c r="CO70" s="100"/>
      <c r="CP70" s="100"/>
      <c r="CQ70" s="100"/>
      <c r="CR70" s="100"/>
      <c r="CS70" s="100"/>
      <c r="CT70" s="100"/>
      <c r="CU70" s="100"/>
      <c r="CV70" s="100"/>
      <c r="CW70" s="100"/>
      <c r="CX70" s="100"/>
      <c r="CY70" s="100"/>
      <c r="CZ70" s="100"/>
      <c r="DA70" s="100"/>
      <c r="DB70" s="100"/>
      <c r="DC70" s="100"/>
      <c r="DD70" s="100"/>
      <c r="DE70" s="100"/>
      <c r="DF70" s="216"/>
      <c r="DG70" s="216"/>
      <c r="DJ70" s="7"/>
      <c r="DM70" s="7"/>
      <c r="DT70" s="7"/>
      <c r="DU70" s="7"/>
    </row>
    <row r="71" spans="1:125" ht="104.25" hidden="1" customHeight="1">
      <c r="A71" s="216"/>
      <c r="B71" s="217"/>
      <c r="C71" s="216"/>
      <c r="D71" s="216"/>
      <c r="E71" s="216"/>
      <c r="F71" s="216"/>
      <c r="G71" s="216"/>
      <c r="H71" s="216"/>
      <c r="I71" s="216"/>
      <c r="J71" s="100"/>
      <c r="K71" s="100"/>
      <c r="L71" s="100"/>
      <c r="M71" s="100"/>
      <c r="N71" s="100"/>
      <c r="O71" s="100"/>
      <c r="P71" s="100"/>
      <c r="Q71" s="100"/>
      <c r="R71" s="100"/>
      <c r="S71" s="100"/>
      <c r="T71" s="100"/>
      <c r="U71" s="100"/>
      <c r="V71" s="100"/>
      <c r="W71" s="100"/>
      <c r="X71" s="100"/>
      <c r="Y71" s="100"/>
      <c r="Z71" s="100"/>
      <c r="AA71" s="100"/>
      <c r="AB71" s="100"/>
      <c r="AC71" s="100"/>
      <c r="AD71" s="100"/>
      <c r="AE71" s="100"/>
      <c r="AF71" s="100"/>
      <c r="AG71" s="100"/>
      <c r="AH71" s="100"/>
      <c r="AI71" s="100"/>
      <c r="AJ71" s="100"/>
      <c r="AK71" s="100"/>
      <c r="AL71" s="100"/>
      <c r="AM71" s="100"/>
      <c r="AN71" s="100"/>
      <c r="AO71" s="100"/>
      <c r="AP71" s="100"/>
      <c r="AQ71" s="100"/>
      <c r="AR71" s="100"/>
      <c r="AS71" s="100"/>
      <c r="AT71" s="100"/>
      <c r="AU71" s="100"/>
      <c r="AV71" s="100"/>
      <c r="AW71" s="100"/>
      <c r="AX71" s="100"/>
      <c r="AY71" s="100"/>
      <c r="AZ71" s="100"/>
      <c r="BA71" s="100"/>
      <c r="BB71" s="100"/>
      <c r="BC71" s="100"/>
      <c r="BD71" s="100"/>
      <c r="BE71" s="100"/>
      <c r="BF71" s="100"/>
      <c r="BG71" s="100"/>
      <c r="BH71" s="100"/>
      <c r="BI71" s="100"/>
      <c r="BJ71" s="100"/>
      <c r="BK71" s="100"/>
      <c r="BL71" s="100"/>
      <c r="BM71" s="100"/>
      <c r="BN71" s="100"/>
      <c r="BO71" s="100"/>
      <c r="BP71" s="100"/>
      <c r="BQ71" s="100"/>
      <c r="BR71" s="100"/>
      <c r="BS71" s="100"/>
      <c r="BT71" s="100"/>
      <c r="BU71" s="100"/>
      <c r="BV71" s="100"/>
      <c r="BW71" s="100"/>
      <c r="BX71" s="100"/>
      <c r="BY71" s="100"/>
      <c r="BZ71" s="100"/>
      <c r="CA71" s="100"/>
      <c r="CB71" s="100"/>
      <c r="CC71" s="100"/>
      <c r="CD71" s="100"/>
      <c r="CE71" s="100"/>
      <c r="CF71" s="100"/>
      <c r="CG71" s="100"/>
      <c r="CH71" s="99"/>
      <c r="CI71" s="100"/>
      <c r="CJ71" s="100"/>
      <c r="CK71" s="100"/>
      <c r="CL71" s="100"/>
      <c r="CM71" s="100"/>
      <c r="CN71" s="100"/>
      <c r="CO71" s="100"/>
      <c r="CP71" s="100"/>
      <c r="CQ71" s="100"/>
      <c r="CR71" s="100"/>
      <c r="CS71" s="100"/>
      <c r="CT71" s="100"/>
      <c r="CU71" s="100"/>
      <c r="CV71" s="100"/>
      <c r="CW71" s="100"/>
      <c r="CX71" s="100"/>
      <c r="CY71" s="100"/>
      <c r="CZ71" s="100"/>
      <c r="DA71" s="100"/>
      <c r="DB71" s="100"/>
      <c r="DC71" s="100"/>
      <c r="DD71" s="100"/>
      <c r="DE71" s="100"/>
      <c r="DF71" s="216"/>
      <c r="DG71" s="216"/>
      <c r="DJ71" s="7"/>
      <c r="DM71" s="7"/>
      <c r="DT71" s="7"/>
      <c r="DU71" s="7"/>
    </row>
    <row r="72" spans="1:125" s="290" customFormat="1" ht="90" hidden="1" customHeight="1">
      <c r="A72" s="216"/>
      <c r="B72" s="196"/>
      <c r="C72" s="191"/>
      <c r="D72" s="191"/>
      <c r="E72" s="191"/>
      <c r="F72" s="191"/>
      <c r="G72" s="191"/>
      <c r="H72" s="191"/>
      <c r="I72" s="191"/>
      <c r="J72" s="218"/>
      <c r="K72" s="218"/>
      <c r="L72" s="218"/>
      <c r="M72" s="218"/>
      <c r="N72" s="236"/>
      <c r="O72" s="218"/>
      <c r="P72" s="218"/>
      <c r="Q72" s="218"/>
      <c r="R72" s="236"/>
      <c r="S72" s="236"/>
      <c r="T72" s="218"/>
      <c r="U72" s="236"/>
      <c r="V72" s="236"/>
      <c r="W72" s="236"/>
      <c r="X72" s="218"/>
      <c r="Y72" s="218"/>
      <c r="Z72" s="236"/>
      <c r="AA72" s="218"/>
      <c r="AB72" s="218"/>
      <c r="AC72" s="218"/>
      <c r="AD72" s="236"/>
      <c r="AE72" s="236"/>
      <c r="AF72" s="218"/>
      <c r="AG72" s="218"/>
      <c r="AH72" s="236"/>
      <c r="AI72" s="236"/>
      <c r="AJ72" s="218"/>
      <c r="AK72" s="218"/>
      <c r="AL72" s="236"/>
      <c r="AM72" s="236"/>
      <c r="AN72" s="236"/>
      <c r="AO72" s="218"/>
      <c r="AP72" s="236"/>
      <c r="AQ72" s="218"/>
      <c r="AR72" s="100"/>
      <c r="AS72" s="100"/>
      <c r="AT72" s="100"/>
      <c r="AU72" s="100"/>
      <c r="AV72" s="100"/>
      <c r="AW72" s="100"/>
      <c r="AX72" s="100"/>
      <c r="AY72" s="100"/>
      <c r="AZ72" s="100"/>
      <c r="BA72" s="100"/>
      <c r="BB72" s="100"/>
      <c r="BC72" s="100"/>
      <c r="BD72" s="100"/>
      <c r="BE72" s="100"/>
      <c r="BF72" s="100"/>
      <c r="BG72" s="100"/>
      <c r="BH72" s="100"/>
      <c r="BI72" s="100"/>
      <c r="BJ72" s="100"/>
      <c r="BK72" s="100"/>
      <c r="BL72" s="100"/>
      <c r="BM72" s="100"/>
      <c r="BN72" s="100"/>
      <c r="BO72" s="100"/>
      <c r="BP72" s="100"/>
      <c r="BQ72" s="100"/>
      <c r="BR72" s="100"/>
      <c r="BS72" s="100"/>
      <c r="BT72" s="100"/>
      <c r="BU72" s="100"/>
      <c r="BV72" s="100"/>
      <c r="BW72" s="100"/>
      <c r="BX72" s="100"/>
      <c r="BY72" s="100"/>
      <c r="BZ72" s="100"/>
      <c r="CA72" s="100"/>
      <c r="CB72" s="100"/>
      <c r="CC72" s="100"/>
      <c r="CD72" s="100"/>
      <c r="CE72" s="100"/>
      <c r="CF72" s="100"/>
      <c r="CG72" s="100"/>
      <c r="CH72" s="99"/>
      <c r="CI72" s="100"/>
      <c r="CJ72" s="100"/>
      <c r="CK72" s="100"/>
      <c r="CL72" s="100"/>
      <c r="CM72" s="100"/>
      <c r="CN72" s="100"/>
      <c r="CO72" s="100"/>
      <c r="CP72" s="100"/>
      <c r="CQ72" s="100"/>
      <c r="CR72" s="100"/>
      <c r="CS72" s="100"/>
      <c r="CT72" s="100"/>
      <c r="CU72" s="100"/>
      <c r="CV72" s="100"/>
      <c r="CW72" s="100"/>
      <c r="CX72" s="100"/>
      <c r="CY72" s="100"/>
      <c r="CZ72" s="100"/>
      <c r="DA72" s="100"/>
      <c r="DB72" s="100"/>
      <c r="DC72" s="100"/>
      <c r="DD72" s="100"/>
      <c r="DE72" s="100"/>
      <c r="DF72" s="191"/>
      <c r="DG72" s="242"/>
      <c r="DJ72" s="7"/>
      <c r="DM72" s="7"/>
      <c r="DT72" s="7"/>
      <c r="DU72" s="7"/>
    </row>
    <row r="73" spans="1:125" s="290" customFormat="1" ht="36" hidden="1" customHeight="1">
      <c r="A73" s="216"/>
      <c r="B73" s="217"/>
      <c r="C73" s="216"/>
      <c r="D73" s="216"/>
      <c r="E73" s="216"/>
      <c r="F73" s="216"/>
      <c r="G73" s="216"/>
      <c r="H73" s="216"/>
      <c r="I73" s="216"/>
      <c r="J73" s="100"/>
      <c r="K73" s="100"/>
      <c r="L73" s="100"/>
      <c r="M73" s="100"/>
      <c r="N73" s="100"/>
      <c r="O73" s="100"/>
      <c r="P73" s="100"/>
      <c r="Q73" s="100"/>
      <c r="R73" s="100"/>
      <c r="S73" s="100"/>
      <c r="T73" s="100"/>
      <c r="U73" s="100"/>
      <c r="V73" s="100"/>
      <c r="W73" s="100"/>
      <c r="X73" s="100"/>
      <c r="Y73" s="100"/>
      <c r="Z73" s="100"/>
      <c r="AA73" s="100"/>
      <c r="AB73" s="100"/>
      <c r="AC73" s="100"/>
      <c r="AD73" s="100"/>
      <c r="AE73" s="100"/>
      <c r="AF73" s="100"/>
      <c r="AG73" s="100"/>
      <c r="AH73" s="100"/>
      <c r="AI73" s="100"/>
      <c r="AJ73" s="100"/>
      <c r="AK73" s="100"/>
      <c r="AL73" s="100"/>
      <c r="AM73" s="100"/>
      <c r="AN73" s="100"/>
      <c r="AO73" s="100"/>
      <c r="AP73" s="100"/>
      <c r="AQ73" s="100"/>
      <c r="AR73" s="100"/>
      <c r="AS73" s="100"/>
      <c r="AT73" s="100"/>
      <c r="AU73" s="100"/>
      <c r="AV73" s="100"/>
      <c r="AW73" s="100"/>
      <c r="AX73" s="100"/>
      <c r="AY73" s="100"/>
      <c r="AZ73" s="100"/>
      <c r="BA73" s="100"/>
      <c r="BB73" s="100"/>
      <c r="BC73" s="100"/>
      <c r="BD73" s="100"/>
      <c r="BE73" s="100"/>
      <c r="BF73" s="100"/>
      <c r="BG73" s="100"/>
      <c r="BH73" s="100"/>
      <c r="BI73" s="100"/>
      <c r="BJ73" s="100"/>
      <c r="BK73" s="100"/>
      <c r="BL73" s="100"/>
      <c r="BM73" s="100"/>
      <c r="BN73" s="100"/>
      <c r="BO73" s="100"/>
      <c r="BP73" s="100"/>
      <c r="BQ73" s="100"/>
      <c r="BR73" s="100"/>
      <c r="BS73" s="100"/>
      <c r="BT73" s="100"/>
      <c r="BU73" s="100"/>
      <c r="BV73" s="100"/>
      <c r="BW73" s="100"/>
      <c r="BX73" s="100"/>
      <c r="BY73" s="100"/>
      <c r="BZ73" s="100"/>
      <c r="CA73" s="100"/>
      <c r="CB73" s="100"/>
      <c r="CC73" s="100"/>
      <c r="CD73" s="100"/>
      <c r="CE73" s="100"/>
      <c r="CF73" s="100"/>
      <c r="CG73" s="100"/>
      <c r="CH73" s="99"/>
      <c r="CI73" s="100"/>
      <c r="CJ73" s="100"/>
      <c r="CK73" s="100"/>
      <c r="CL73" s="100"/>
      <c r="CM73" s="100"/>
      <c r="CN73" s="100"/>
      <c r="CO73" s="100"/>
      <c r="CP73" s="100"/>
      <c r="CQ73" s="100"/>
      <c r="CR73" s="100"/>
      <c r="CS73" s="100"/>
      <c r="CT73" s="100"/>
      <c r="CU73" s="100"/>
      <c r="CV73" s="100"/>
      <c r="CW73" s="100"/>
      <c r="CX73" s="100"/>
      <c r="CY73" s="100"/>
      <c r="CZ73" s="100"/>
      <c r="DA73" s="100"/>
      <c r="DB73" s="100"/>
      <c r="DC73" s="100"/>
      <c r="DD73" s="100"/>
      <c r="DE73" s="100"/>
      <c r="DF73" s="100"/>
      <c r="DG73" s="242"/>
      <c r="DJ73" s="7"/>
      <c r="DM73" s="7"/>
      <c r="DT73" s="7"/>
      <c r="DU73" s="7"/>
    </row>
    <row r="74" spans="1:125" s="290" customFormat="1" ht="72" hidden="1" customHeight="1">
      <c r="A74" s="216"/>
      <c r="B74" s="246"/>
      <c r="C74" s="216"/>
      <c r="D74" s="216"/>
      <c r="E74" s="216"/>
      <c r="F74" s="216"/>
      <c r="G74" s="216"/>
      <c r="H74" s="216"/>
      <c r="I74" s="216"/>
      <c r="J74" s="100"/>
      <c r="K74" s="100"/>
      <c r="L74" s="100"/>
      <c r="M74" s="100"/>
      <c r="N74" s="100"/>
      <c r="O74" s="100"/>
      <c r="P74" s="100"/>
      <c r="Q74" s="100"/>
      <c r="R74" s="100"/>
      <c r="S74" s="100"/>
      <c r="T74" s="100"/>
      <c r="U74" s="100"/>
      <c r="V74" s="100"/>
      <c r="W74" s="100"/>
      <c r="X74" s="100"/>
      <c r="Y74" s="100"/>
      <c r="Z74" s="100"/>
      <c r="AA74" s="100"/>
      <c r="AB74" s="100"/>
      <c r="AC74" s="100"/>
      <c r="AD74" s="100"/>
      <c r="AE74" s="100"/>
      <c r="AF74" s="100"/>
      <c r="AG74" s="100"/>
      <c r="AH74" s="100"/>
      <c r="AI74" s="100"/>
      <c r="AJ74" s="100"/>
      <c r="AK74" s="100"/>
      <c r="AL74" s="100"/>
      <c r="AM74" s="100"/>
      <c r="AN74" s="100"/>
      <c r="AO74" s="100"/>
      <c r="AP74" s="100"/>
      <c r="AQ74" s="100"/>
      <c r="AR74" s="100"/>
      <c r="AS74" s="100"/>
      <c r="AT74" s="100"/>
      <c r="AU74" s="100"/>
      <c r="AV74" s="100"/>
      <c r="AW74" s="100"/>
      <c r="AX74" s="100"/>
      <c r="AY74" s="100"/>
      <c r="AZ74" s="100"/>
      <c r="BA74" s="100"/>
      <c r="BB74" s="100"/>
      <c r="BC74" s="100"/>
      <c r="BD74" s="100"/>
      <c r="BE74" s="100"/>
      <c r="BF74" s="100"/>
      <c r="BG74" s="100"/>
      <c r="BH74" s="100"/>
      <c r="BI74" s="100"/>
      <c r="BJ74" s="100"/>
      <c r="BK74" s="100"/>
      <c r="BL74" s="100"/>
      <c r="BM74" s="100"/>
      <c r="BN74" s="100"/>
      <c r="BO74" s="100"/>
      <c r="BP74" s="100"/>
      <c r="BQ74" s="100"/>
      <c r="BR74" s="100"/>
      <c r="BS74" s="100"/>
      <c r="BT74" s="100"/>
      <c r="BU74" s="100"/>
      <c r="BV74" s="100"/>
      <c r="BW74" s="100"/>
      <c r="BX74" s="100"/>
      <c r="BY74" s="100"/>
      <c r="BZ74" s="100"/>
      <c r="CA74" s="100"/>
      <c r="CB74" s="100"/>
      <c r="CC74" s="100"/>
      <c r="CD74" s="100"/>
      <c r="CE74" s="100"/>
      <c r="CF74" s="100"/>
      <c r="CG74" s="100"/>
      <c r="CH74" s="99"/>
      <c r="CI74" s="100"/>
      <c r="CJ74" s="100"/>
      <c r="CK74" s="100"/>
      <c r="CL74" s="100"/>
      <c r="CM74" s="100"/>
      <c r="CN74" s="100"/>
      <c r="CO74" s="100"/>
      <c r="CP74" s="100"/>
      <c r="CQ74" s="100"/>
      <c r="CR74" s="100"/>
      <c r="CS74" s="100"/>
      <c r="CT74" s="100"/>
      <c r="CU74" s="100"/>
      <c r="CV74" s="100"/>
      <c r="CW74" s="100"/>
      <c r="CX74" s="100"/>
      <c r="CY74" s="100"/>
      <c r="CZ74" s="100"/>
      <c r="DA74" s="100"/>
      <c r="DB74" s="100"/>
      <c r="DC74" s="100"/>
      <c r="DD74" s="100"/>
      <c r="DE74" s="100"/>
      <c r="DF74" s="191"/>
      <c r="DG74" s="242"/>
      <c r="DJ74" s="7"/>
      <c r="DM74" s="7"/>
      <c r="DT74" s="7"/>
      <c r="DU74" s="7"/>
    </row>
    <row r="75" spans="1:125" s="20" customFormat="1" ht="45" hidden="1" customHeight="1">
      <c r="A75" s="114"/>
      <c r="B75" s="214"/>
      <c r="C75" s="114"/>
      <c r="D75" s="114"/>
      <c r="E75" s="114"/>
      <c r="F75" s="99"/>
      <c r="G75" s="99"/>
      <c r="H75" s="99"/>
      <c r="I75" s="234"/>
      <c r="J75" s="235"/>
      <c r="K75" s="235"/>
      <c r="L75" s="235"/>
      <c r="M75" s="235"/>
      <c r="N75" s="235"/>
      <c r="O75" s="235"/>
      <c r="P75" s="235"/>
      <c r="Q75" s="235"/>
      <c r="R75" s="235"/>
      <c r="S75" s="235"/>
      <c r="T75" s="235"/>
      <c r="U75" s="235"/>
      <c r="V75" s="235"/>
      <c r="W75" s="235"/>
      <c r="X75" s="235"/>
      <c r="Y75" s="235"/>
      <c r="Z75" s="235"/>
      <c r="AA75" s="235"/>
      <c r="AB75" s="235"/>
      <c r="AC75" s="235"/>
      <c r="AD75" s="235"/>
      <c r="AE75" s="235"/>
      <c r="AF75" s="235"/>
      <c r="AG75" s="235"/>
      <c r="AH75" s="235"/>
      <c r="AI75" s="235"/>
      <c r="AJ75" s="235"/>
      <c r="AK75" s="235"/>
      <c r="AL75" s="235"/>
      <c r="AM75" s="235"/>
      <c r="AN75" s="235"/>
      <c r="AO75" s="235"/>
      <c r="AP75" s="235"/>
      <c r="AQ75" s="235"/>
      <c r="AR75" s="235"/>
      <c r="AS75" s="235"/>
      <c r="AT75" s="235"/>
      <c r="AU75" s="235"/>
      <c r="AV75" s="235"/>
      <c r="AW75" s="235"/>
      <c r="AX75" s="235"/>
      <c r="AY75" s="235"/>
      <c r="AZ75" s="235"/>
      <c r="BA75" s="235"/>
      <c r="BB75" s="235"/>
      <c r="BC75" s="235"/>
      <c r="BD75" s="235"/>
      <c r="BE75" s="235"/>
      <c r="BF75" s="235"/>
      <c r="BG75" s="235"/>
      <c r="BH75" s="235"/>
      <c r="BI75" s="235"/>
      <c r="BJ75" s="235"/>
      <c r="BK75" s="235"/>
      <c r="BL75" s="235"/>
      <c r="BM75" s="235"/>
      <c r="BN75" s="235"/>
      <c r="BO75" s="235"/>
      <c r="BP75" s="235"/>
      <c r="BQ75" s="235"/>
      <c r="BR75" s="235"/>
      <c r="BS75" s="235"/>
      <c r="BT75" s="235"/>
      <c r="BU75" s="235"/>
      <c r="BV75" s="235"/>
      <c r="BW75" s="235"/>
      <c r="BX75" s="235"/>
      <c r="BY75" s="235"/>
      <c r="BZ75" s="235"/>
      <c r="CA75" s="235"/>
      <c r="CB75" s="235"/>
      <c r="CC75" s="235"/>
      <c r="CD75" s="235"/>
      <c r="CE75" s="235"/>
      <c r="CF75" s="235"/>
      <c r="CG75" s="235"/>
      <c r="CH75" s="99"/>
      <c r="CI75" s="235"/>
      <c r="CJ75" s="235"/>
      <c r="CK75" s="235"/>
      <c r="CL75" s="235"/>
      <c r="CM75" s="235"/>
      <c r="CN75" s="235"/>
      <c r="CO75" s="235"/>
      <c r="CP75" s="235"/>
      <c r="CQ75" s="235"/>
      <c r="CR75" s="235"/>
      <c r="CS75" s="235"/>
      <c r="CT75" s="235"/>
      <c r="CU75" s="235"/>
      <c r="CV75" s="235"/>
      <c r="CW75" s="235"/>
      <c r="CX75" s="235"/>
      <c r="CY75" s="235"/>
      <c r="CZ75" s="235"/>
      <c r="DA75" s="235"/>
      <c r="DB75" s="235"/>
      <c r="DC75" s="235"/>
      <c r="DD75" s="235"/>
      <c r="DE75" s="235"/>
      <c r="DF75" s="222"/>
      <c r="DG75" s="222"/>
      <c r="DH75" s="9"/>
      <c r="DJ75" s="7"/>
      <c r="DM75" s="7"/>
      <c r="DT75" s="7"/>
      <c r="DU75" s="7"/>
    </row>
    <row r="76" spans="1:125" s="20" customFormat="1" ht="33.75" hidden="1" customHeight="1">
      <c r="A76" s="114"/>
      <c r="B76" s="214"/>
      <c r="C76" s="114"/>
      <c r="D76" s="114"/>
      <c r="E76" s="114"/>
      <c r="F76" s="99"/>
      <c r="G76" s="99"/>
      <c r="H76" s="99"/>
      <c r="I76" s="234"/>
      <c r="J76" s="235"/>
      <c r="K76" s="235"/>
      <c r="L76" s="235"/>
      <c r="M76" s="235"/>
      <c r="N76" s="235"/>
      <c r="O76" s="235"/>
      <c r="P76" s="235"/>
      <c r="Q76" s="235"/>
      <c r="R76" s="235"/>
      <c r="S76" s="235"/>
      <c r="T76" s="235"/>
      <c r="U76" s="235"/>
      <c r="V76" s="235"/>
      <c r="W76" s="235"/>
      <c r="X76" s="235"/>
      <c r="Y76" s="235"/>
      <c r="Z76" s="235"/>
      <c r="AA76" s="235"/>
      <c r="AB76" s="235"/>
      <c r="AC76" s="235"/>
      <c r="AD76" s="235"/>
      <c r="AE76" s="235"/>
      <c r="AF76" s="235"/>
      <c r="AG76" s="235"/>
      <c r="AH76" s="235"/>
      <c r="AI76" s="235"/>
      <c r="AJ76" s="235"/>
      <c r="AK76" s="235"/>
      <c r="AL76" s="235"/>
      <c r="AM76" s="235"/>
      <c r="AN76" s="235"/>
      <c r="AO76" s="235"/>
      <c r="AP76" s="235"/>
      <c r="AQ76" s="235"/>
      <c r="AR76" s="235"/>
      <c r="AS76" s="235"/>
      <c r="AT76" s="235"/>
      <c r="AU76" s="235"/>
      <c r="AV76" s="235"/>
      <c r="AW76" s="235"/>
      <c r="AX76" s="235"/>
      <c r="AY76" s="235"/>
      <c r="AZ76" s="235"/>
      <c r="BA76" s="235"/>
      <c r="BB76" s="235"/>
      <c r="BC76" s="235"/>
      <c r="BD76" s="235"/>
      <c r="BE76" s="235"/>
      <c r="BF76" s="235"/>
      <c r="BG76" s="235"/>
      <c r="BH76" s="235"/>
      <c r="BI76" s="235"/>
      <c r="BJ76" s="235"/>
      <c r="BK76" s="235"/>
      <c r="BL76" s="235"/>
      <c r="BM76" s="235"/>
      <c r="BN76" s="235"/>
      <c r="BO76" s="235"/>
      <c r="BP76" s="235"/>
      <c r="BQ76" s="235"/>
      <c r="BR76" s="235"/>
      <c r="BS76" s="235"/>
      <c r="BT76" s="235"/>
      <c r="BU76" s="235"/>
      <c r="BV76" s="235"/>
      <c r="BW76" s="235"/>
      <c r="BX76" s="235"/>
      <c r="BY76" s="235"/>
      <c r="BZ76" s="235"/>
      <c r="CA76" s="235"/>
      <c r="CB76" s="235"/>
      <c r="CC76" s="235"/>
      <c r="CD76" s="235"/>
      <c r="CE76" s="235"/>
      <c r="CF76" s="235"/>
      <c r="CG76" s="235"/>
      <c r="CH76" s="99"/>
      <c r="CI76" s="235"/>
      <c r="CJ76" s="235"/>
      <c r="CK76" s="235"/>
      <c r="CL76" s="235"/>
      <c r="CM76" s="235"/>
      <c r="CN76" s="235"/>
      <c r="CO76" s="235"/>
      <c r="CP76" s="235"/>
      <c r="CQ76" s="235"/>
      <c r="CR76" s="235"/>
      <c r="CS76" s="235"/>
      <c r="CT76" s="235"/>
      <c r="CU76" s="235"/>
      <c r="CV76" s="235"/>
      <c r="CW76" s="235"/>
      <c r="CX76" s="235"/>
      <c r="CY76" s="235"/>
      <c r="CZ76" s="235"/>
      <c r="DA76" s="235"/>
      <c r="DB76" s="235"/>
      <c r="DC76" s="235"/>
      <c r="DD76" s="235"/>
      <c r="DE76" s="235"/>
      <c r="DF76" s="222"/>
      <c r="DG76" s="222"/>
      <c r="DH76" s="9"/>
      <c r="DJ76" s="7"/>
      <c r="DM76" s="7"/>
      <c r="DT76" s="7"/>
      <c r="DU76" s="7"/>
    </row>
    <row r="77" spans="1:125" ht="108" hidden="1" customHeight="1">
      <c r="A77" s="216"/>
      <c r="B77" s="217"/>
      <c r="C77" s="216"/>
      <c r="D77" s="216"/>
      <c r="E77" s="216"/>
      <c r="F77" s="216"/>
      <c r="G77" s="216"/>
      <c r="H77" s="216"/>
      <c r="I77" s="216"/>
      <c r="J77" s="218"/>
      <c r="K77" s="218"/>
      <c r="L77" s="218"/>
      <c r="M77" s="218"/>
      <c r="N77" s="218"/>
      <c r="O77" s="218"/>
      <c r="P77" s="218"/>
      <c r="Q77" s="218"/>
      <c r="R77" s="218"/>
      <c r="S77" s="218"/>
      <c r="T77" s="218"/>
      <c r="U77" s="218"/>
      <c r="V77" s="218"/>
      <c r="W77" s="218"/>
      <c r="X77" s="218"/>
      <c r="Y77" s="218"/>
      <c r="Z77" s="218"/>
      <c r="AA77" s="218"/>
      <c r="AB77" s="218"/>
      <c r="AC77" s="218"/>
      <c r="AD77" s="218"/>
      <c r="AE77" s="218"/>
      <c r="AF77" s="218"/>
      <c r="AG77" s="218"/>
      <c r="AH77" s="218"/>
      <c r="AI77" s="218"/>
      <c r="AJ77" s="218"/>
      <c r="AK77" s="218"/>
      <c r="AL77" s="218"/>
      <c r="AM77" s="218"/>
      <c r="AN77" s="218"/>
      <c r="AO77" s="218"/>
      <c r="AP77" s="218"/>
      <c r="AQ77" s="218"/>
      <c r="AR77" s="100"/>
      <c r="AS77" s="100"/>
      <c r="AT77" s="100"/>
      <c r="AU77" s="100"/>
      <c r="AV77" s="100"/>
      <c r="AW77" s="100"/>
      <c r="AX77" s="100"/>
      <c r="AY77" s="100"/>
      <c r="AZ77" s="100"/>
      <c r="BA77" s="100"/>
      <c r="BB77" s="100"/>
      <c r="BC77" s="100"/>
      <c r="BD77" s="100"/>
      <c r="BE77" s="100"/>
      <c r="BF77" s="100"/>
      <c r="BG77" s="100"/>
      <c r="BH77" s="100"/>
      <c r="BI77" s="100"/>
      <c r="BJ77" s="100"/>
      <c r="BK77" s="100"/>
      <c r="BL77" s="100"/>
      <c r="BM77" s="100"/>
      <c r="BN77" s="100"/>
      <c r="BO77" s="100"/>
      <c r="BP77" s="100"/>
      <c r="BQ77" s="100"/>
      <c r="BR77" s="100"/>
      <c r="BS77" s="100"/>
      <c r="BT77" s="100"/>
      <c r="BU77" s="100"/>
      <c r="BV77" s="100"/>
      <c r="BW77" s="100"/>
      <c r="BX77" s="100"/>
      <c r="BY77" s="100"/>
      <c r="BZ77" s="100"/>
      <c r="CA77" s="100"/>
      <c r="CB77" s="100"/>
      <c r="CC77" s="100"/>
      <c r="CD77" s="100"/>
      <c r="CE77" s="100"/>
      <c r="CF77" s="100"/>
      <c r="CG77" s="100"/>
      <c r="CH77" s="99"/>
      <c r="CI77" s="100"/>
      <c r="CJ77" s="100"/>
      <c r="CK77" s="100"/>
      <c r="CL77" s="100"/>
      <c r="CM77" s="100"/>
      <c r="CN77" s="100"/>
      <c r="CO77" s="100"/>
      <c r="CP77" s="100"/>
      <c r="CQ77" s="100"/>
      <c r="CR77" s="100"/>
      <c r="CS77" s="100"/>
      <c r="CT77" s="100"/>
      <c r="CU77" s="100"/>
      <c r="CV77" s="100"/>
      <c r="CW77" s="100"/>
      <c r="CX77" s="100"/>
      <c r="CY77" s="100"/>
      <c r="CZ77" s="100"/>
      <c r="DA77" s="100"/>
      <c r="DB77" s="100"/>
      <c r="DC77" s="100"/>
      <c r="DD77" s="100"/>
      <c r="DE77" s="100"/>
      <c r="DF77" s="216"/>
      <c r="DG77" s="216"/>
      <c r="DJ77" s="7"/>
      <c r="DM77" s="7"/>
      <c r="DT77" s="7"/>
      <c r="DU77" s="7"/>
    </row>
    <row r="78" spans="1:125" s="20" customFormat="1" ht="27" hidden="1" customHeight="1">
      <c r="A78" s="114"/>
      <c r="B78" s="214"/>
      <c r="C78" s="114"/>
      <c r="D78" s="114"/>
      <c r="E78" s="114"/>
      <c r="F78" s="213"/>
      <c r="G78" s="213"/>
      <c r="H78" s="213"/>
      <c r="I78" s="114"/>
      <c r="J78" s="236"/>
      <c r="K78" s="236"/>
      <c r="L78" s="236"/>
      <c r="M78" s="236"/>
      <c r="N78" s="236"/>
      <c r="O78" s="236"/>
      <c r="P78" s="236"/>
      <c r="Q78" s="236"/>
      <c r="R78" s="236"/>
      <c r="S78" s="236"/>
      <c r="T78" s="236"/>
      <c r="U78" s="236"/>
      <c r="V78" s="236"/>
      <c r="W78" s="236"/>
      <c r="X78" s="236"/>
      <c r="Y78" s="236"/>
      <c r="Z78" s="236"/>
      <c r="AA78" s="236"/>
      <c r="AB78" s="236"/>
      <c r="AC78" s="236"/>
      <c r="AD78" s="236"/>
      <c r="AE78" s="236"/>
      <c r="AF78" s="236"/>
      <c r="AG78" s="236"/>
      <c r="AH78" s="236"/>
      <c r="AI78" s="236"/>
      <c r="AJ78" s="236"/>
      <c r="AK78" s="236"/>
      <c r="AL78" s="236"/>
      <c r="AM78" s="236"/>
      <c r="AN78" s="236"/>
      <c r="AO78" s="236"/>
      <c r="AP78" s="236"/>
      <c r="AQ78" s="236"/>
      <c r="AR78" s="236"/>
      <c r="AS78" s="236"/>
      <c r="AT78" s="236"/>
      <c r="AU78" s="236"/>
      <c r="AV78" s="236"/>
      <c r="AW78" s="236"/>
      <c r="AX78" s="236"/>
      <c r="AY78" s="236"/>
      <c r="AZ78" s="236"/>
      <c r="BA78" s="236"/>
      <c r="BB78" s="236"/>
      <c r="BC78" s="236"/>
      <c r="BD78" s="236"/>
      <c r="BE78" s="236"/>
      <c r="BF78" s="236"/>
      <c r="BG78" s="236"/>
      <c r="BH78" s="236"/>
      <c r="BI78" s="236"/>
      <c r="BJ78" s="236"/>
      <c r="BK78" s="236"/>
      <c r="BL78" s="236"/>
      <c r="BM78" s="236"/>
      <c r="BN78" s="236"/>
      <c r="BO78" s="236"/>
      <c r="BP78" s="236"/>
      <c r="BQ78" s="236"/>
      <c r="BR78" s="236"/>
      <c r="BS78" s="236"/>
      <c r="BT78" s="236"/>
      <c r="BU78" s="236"/>
      <c r="BV78" s="236"/>
      <c r="BW78" s="236"/>
      <c r="BX78" s="236"/>
      <c r="BY78" s="236"/>
      <c r="BZ78" s="236"/>
      <c r="CA78" s="236"/>
      <c r="CB78" s="236"/>
      <c r="CC78" s="236"/>
      <c r="CD78" s="236"/>
      <c r="CE78" s="236"/>
      <c r="CF78" s="236"/>
      <c r="CG78" s="236"/>
      <c r="CH78" s="99"/>
      <c r="CI78" s="236"/>
      <c r="CJ78" s="236"/>
      <c r="CK78" s="236"/>
      <c r="CL78" s="236"/>
      <c r="CM78" s="236"/>
      <c r="CN78" s="236"/>
      <c r="CO78" s="236"/>
      <c r="CP78" s="236"/>
      <c r="CQ78" s="236"/>
      <c r="CR78" s="236"/>
      <c r="CS78" s="236"/>
      <c r="CT78" s="236"/>
      <c r="CU78" s="236"/>
      <c r="CV78" s="236"/>
      <c r="CW78" s="236"/>
      <c r="CX78" s="236"/>
      <c r="CY78" s="236"/>
      <c r="CZ78" s="236"/>
      <c r="DA78" s="236"/>
      <c r="DB78" s="236"/>
      <c r="DC78" s="236"/>
      <c r="DD78" s="236"/>
      <c r="DE78" s="236"/>
      <c r="DF78" s="114"/>
      <c r="DG78" s="114"/>
      <c r="DJ78" s="7"/>
      <c r="DM78" s="7"/>
      <c r="DT78" s="7"/>
      <c r="DU78" s="7"/>
    </row>
    <row r="79" spans="1:125" s="20" customFormat="1" ht="33.75" hidden="1" customHeight="1">
      <c r="A79" s="215"/>
      <c r="B79" s="214"/>
      <c r="C79" s="114"/>
      <c r="D79" s="114"/>
      <c r="E79" s="114"/>
      <c r="F79" s="213"/>
      <c r="G79" s="213"/>
      <c r="H79" s="99"/>
      <c r="I79" s="234"/>
      <c r="J79" s="235"/>
      <c r="K79" s="235"/>
      <c r="L79" s="235"/>
      <c r="M79" s="235"/>
      <c r="N79" s="235"/>
      <c r="O79" s="235"/>
      <c r="P79" s="235"/>
      <c r="Q79" s="235"/>
      <c r="R79" s="235"/>
      <c r="S79" s="235"/>
      <c r="T79" s="235"/>
      <c r="U79" s="235"/>
      <c r="V79" s="235"/>
      <c r="W79" s="235"/>
      <c r="X79" s="235"/>
      <c r="Y79" s="235"/>
      <c r="Z79" s="235"/>
      <c r="AA79" s="235"/>
      <c r="AB79" s="235"/>
      <c r="AC79" s="235"/>
      <c r="AD79" s="235"/>
      <c r="AE79" s="235"/>
      <c r="AF79" s="235"/>
      <c r="AG79" s="235"/>
      <c r="AH79" s="235"/>
      <c r="AI79" s="235"/>
      <c r="AJ79" s="235"/>
      <c r="AK79" s="235"/>
      <c r="AL79" s="235"/>
      <c r="AM79" s="235"/>
      <c r="AN79" s="235"/>
      <c r="AO79" s="235"/>
      <c r="AP79" s="235"/>
      <c r="AQ79" s="235"/>
      <c r="AR79" s="235"/>
      <c r="AS79" s="235"/>
      <c r="AT79" s="235"/>
      <c r="AU79" s="235"/>
      <c r="AV79" s="235"/>
      <c r="AW79" s="235"/>
      <c r="AX79" s="235"/>
      <c r="AY79" s="235"/>
      <c r="AZ79" s="235"/>
      <c r="BA79" s="235"/>
      <c r="BB79" s="235"/>
      <c r="BC79" s="235"/>
      <c r="BD79" s="235"/>
      <c r="BE79" s="235"/>
      <c r="BF79" s="235"/>
      <c r="BG79" s="235"/>
      <c r="BH79" s="235"/>
      <c r="BI79" s="235"/>
      <c r="BJ79" s="235"/>
      <c r="BK79" s="235"/>
      <c r="BL79" s="235"/>
      <c r="BM79" s="235"/>
      <c r="BN79" s="235"/>
      <c r="BO79" s="235"/>
      <c r="BP79" s="235"/>
      <c r="BQ79" s="235"/>
      <c r="BR79" s="235"/>
      <c r="BS79" s="235"/>
      <c r="BT79" s="235"/>
      <c r="BU79" s="235"/>
      <c r="BV79" s="235"/>
      <c r="BW79" s="235"/>
      <c r="BX79" s="235"/>
      <c r="BY79" s="235"/>
      <c r="BZ79" s="235"/>
      <c r="CA79" s="235"/>
      <c r="CB79" s="235"/>
      <c r="CC79" s="235"/>
      <c r="CD79" s="235"/>
      <c r="CE79" s="235"/>
      <c r="CF79" s="235"/>
      <c r="CG79" s="235"/>
      <c r="CH79" s="99"/>
      <c r="CI79" s="235"/>
      <c r="CJ79" s="235"/>
      <c r="CK79" s="235"/>
      <c r="CL79" s="235"/>
      <c r="CM79" s="235"/>
      <c r="CN79" s="235"/>
      <c r="CO79" s="235"/>
      <c r="CP79" s="235"/>
      <c r="CQ79" s="235"/>
      <c r="CR79" s="235"/>
      <c r="CS79" s="235"/>
      <c r="CT79" s="235"/>
      <c r="CU79" s="235"/>
      <c r="CV79" s="235"/>
      <c r="CW79" s="235"/>
      <c r="CX79" s="235"/>
      <c r="CY79" s="235"/>
      <c r="CZ79" s="235"/>
      <c r="DA79" s="235"/>
      <c r="DB79" s="235"/>
      <c r="DC79" s="235"/>
      <c r="DD79" s="235"/>
      <c r="DE79" s="235"/>
      <c r="DF79" s="222"/>
      <c r="DG79" s="222"/>
      <c r="DH79" s="9"/>
      <c r="DJ79" s="7"/>
      <c r="DM79" s="7"/>
      <c r="DT79" s="7"/>
      <c r="DU79" s="7"/>
    </row>
    <row r="80" spans="1:125" ht="102.4" hidden="1" customHeight="1">
      <c r="A80" s="216"/>
      <c r="B80" s="217"/>
      <c r="C80" s="216"/>
      <c r="D80" s="216"/>
      <c r="E80" s="216"/>
      <c r="F80" s="216"/>
      <c r="G80" s="216"/>
      <c r="H80" s="216"/>
      <c r="I80" s="216"/>
      <c r="J80" s="100"/>
      <c r="K80" s="100"/>
      <c r="L80" s="218"/>
      <c r="M80" s="218"/>
      <c r="N80" s="218"/>
      <c r="O80" s="218"/>
      <c r="P80" s="218"/>
      <c r="Q80" s="218"/>
      <c r="R80" s="218"/>
      <c r="S80" s="218"/>
      <c r="T80" s="218"/>
      <c r="U80" s="218"/>
      <c r="V80" s="218"/>
      <c r="W80" s="218"/>
      <c r="X80" s="218"/>
      <c r="Y80" s="218"/>
      <c r="Z80" s="218"/>
      <c r="AA80" s="218"/>
      <c r="AB80" s="218"/>
      <c r="AC80" s="218"/>
      <c r="AD80" s="218"/>
      <c r="AE80" s="218"/>
      <c r="AF80" s="218"/>
      <c r="AG80" s="218"/>
      <c r="AH80" s="218"/>
      <c r="AI80" s="218"/>
      <c r="AJ80" s="218"/>
      <c r="AK80" s="218"/>
      <c r="AL80" s="218"/>
      <c r="AM80" s="218"/>
      <c r="AN80" s="218"/>
      <c r="AO80" s="218"/>
      <c r="AP80" s="218"/>
      <c r="AQ80" s="218"/>
      <c r="AR80" s="100"/>
      <c r="AS80" s="100"/>
      <c r="AT80" s="100"/>
      <c r="AU80" s="100"/>
      <c r="AV80" s="100"/>
      <c r="AW80" s="100"/>
      <c r="AX80" s="100"/>
      <c r="AY80" s="100"/>
      <c r="AZ80" s="100"/>
      <c r="BA80" s="100"/>
      <c r="BB80" s="100"/>
      <c r="BC80" s="100"/>
      <c r="BD80" s="100"/>
      <c r="BE80" s="100"/>
      <c r="BF80" s="100"/>
      <c r="BG80" s="100"/>
      <c r="BH80" s="100"/>
      <c r="BI80" s="100"/>
      <c r="BJ80" s="100"/>
      <c r="BK80" s="100"/>
      <c r="BL80" s="100"/>
      <c r="BM80" s="100"/>
      <c r="BN80" s="100"/>
      <c r="BO80" s="100"/>
      <c r="BP80" s="100"/>
      <c r="BQ80" s="100"/>
      <c r="BR80" s="100"/>
      <c r="BS80" s="100"/>
      <c r="BT80" s="100"/>
      <c r="BU80" s="100"/>
      <c r="BV80" s="100"/>
      <c r="BW80" s="100"/>
      <c r="BX80" s="100"/>
      <c r="BY80" s="100"/>
      <c r="BZ80" s="100"/>
      <c r="CA80" s="100"/>
      <c r="CB80" s="100"/>
      <c r="CC80" s="100"/>
      <c r="CD80" s="100"/>
      <c r="CE80" s="100"/>
      <c r="CF80" s="100"/>
      <c r="CG80" s="100"/>
      <c r="CH80" s="99"/>
      <c r="CI80" s="100"/>
      <c r="CJ80" s="100"/>
      <c r="CK80" s="100"/>
      <c r="CL80" s="100"/>
      <c r="CM80" s="100"/>
      <c r="CN80" s="100"/>
      <c r="CO80" s="100"/>
      <c r="CP80" s="100"/>
      <c r="CQ80" s="100"/>
      <c r="CR80" s="100"/>
      <c r="CS80" s="100"/>
      <c r="CT80" s="100"/>
      <c r="CU80" s="100"/>
      <c r="CV80" s="100"/>
      <c r="CW80" s="100"/>
      <c r="CX80" s="100"/>
      <c r="CY80" s="100"/>
      <c r="CZ80" s="100"/>
      <c r="DA80" s="100"/>
      <c r="DB80" s="100"/>
      <c r="DC80" s="100"/>
      <c r="DD80" s="100"/>
      <c r="DE80" s="100"/>
      <c r="DF80" s="216"/>
      <c r="DG80" s="216"/>
      <c r="DJ80" s="7"/>
      <c r="DM80" s="7"/>
      <c r="DT80" s="7"/>
      <c r="DU80" s="7"/>
    </row>
    <row r="81" spans="1:143" s="20" customFormat="1" ht="27" hidden="1" customHeight="1">
      <c r="A81" s="114"/>
      <c r="B81" s="214"/>
      <c r="C81" s="114"/>
      <c r="D81" s="114"/>
      <c r="E81" s="114"/>
      <c r="F81" s="213"/>
      <c r="G81" s="213"/>
      <c r="H81" s="213"/>
      <c r="I81" s="114"/>
      <c r="J81" s="236"/>
      <c r="K81" s="236"/>
      <c r="L81" s="236"/>
      <c r="M81" s="236"/>
      <c r="N81" s="236"/>
      <c r="O81" s="236"/>
      <c r="P81" s="236"/>
      <c r="Q81" s="236"/>
      <c r="R81" s="236"/>
      <c r="S81" s="236"/>
      <c r="T81" s="236"/>
      <c r="U81" s="236"/>
      <c r="V81" s="236"/>
      <c r="W81" s="236"/>
      <c r="X81" s="236"/>
      <c r="Y81" s="236"/>
      <c r="Z81" s="236"/>
      <c r="AA81" s="236"/>
      <c r="AB81" s="236"/>
      <c r="AC81" s="236"/>
      <c r="AD81" s="236"/>
      <c r="AE81" s="236"/>
      <c r="AF81" s="236"/>
      <c r="AG81" s="236"/>
      <c r="AH81" s="236"/>
      <c r="AI81" s="236"/>
      <c r="AJ81" s="236"/>
      <c r="AK81" s="236"/>
      <c r="AL81" s="236"/>
      <c r="AM81" s="236"/>
      <c r="AN81" s="236"/>
      <c r="AO81" s="236"/>
      <c r="AP81" s="236"/>
      <c r="AQ81" s="236"/>
      <c r="AR81" s="236"/>
      <c r="AS81" s="236"/>
      <c r="AT81" s="236"/>
      <c r="AU81" s="236"/>
      <c r="AV81" s="236"/>
      <c r="AW81" s="236"/>
      <c r="AX81" s="236"/>
      <c r="AY81" s="236"/>
      <c r="AZ81" s="236"/>
      <c r="BA81" s="236"/>
      <c r="BB81" s="236"/>
      <c r="BC81" s="236"/>
      <c r="BD81" s="236"/>
      <c r="BE81" s="236"/>
      <c r="BF81" s="236"/>
      <c r="BG81" s="236"/>
      <c r="BH81" s="236"/>
      <c r="BI81" s="236"/>
      <c r="BJ81" s="236"/>
      <c r="BK81" s="236"/>
      <c r="BL81" s="236"/>
      <c r="BM81" s="236"/>
      <c r="BN81" s="236"/>
      <c r="BO81" s="236"/>
      <c r="BP81" s="236"/>
      <c r="BQ81" s="236"/>
      <c r="BR81" s="236"/>
      <c r="BS81" s="236"/>
      <c r="BT81" s="236"/>
      <c r="BU81" s="236"/>
      <c r="BV81" s="236"/>
      <c r="BW81" s="236"/>
      <c r="BX81" s="236"/>
      <c r="BY81" s="236"/>
      <c r="BZ81" s="236"/>
      <c r="CA81" s="236"/>
      <c r="CB81" s="236"/>
      <c r="CC81" s="236"/>
      <c r="CD81" s="236"/>
      <c r="CE81" s="236"/>
      <c r="CF81" s="236"/>
      <c r="CG81" s="236"/>
      <c r="CH81" s="236"/>
      <c r="CI81" s="236"/>
      <c r="CJ81" s="236"/>
      <c r="CK81" s="236"/>
      <c r="CL81" s="236"/>
      <c r="CM81" s="236"/>
      <c r="CN81" s="236"/>
      <c r="CO81" s="236"/>
      <c r="CP81" s="236"/>
      <c r="CQ81" s="236"/>
      <c r="CR81" s="236"/>
      <c r="CS81" s="236"/>
      <c r="CT81" s="236"/>
      <c r="CU81" s="236"/>
      <c r="CV81" s="236"/>
      <c r="CW81" s="236"/>
      <c r="CX81" s="236"/>
      <c r="CY81" s="236"/>
      <c r="CZ81" s="236"/>
      <c r="DA81" s="236"/>
      <c r="DB81" s="236"/>
      <c r="DC81" s="236"/>
      <c r="DD81" s="236"/>
      <c r="DE81" s="236"/>
      <c r="DF81" s="114"/>
      <c r="DG81" s="114"/>
      <c r="DJ81" s="7"/>
      <c r="DM81" s="7"/>
      <c r="DT81" s="7"/>
      <c r="DU81" s="7"/>
    </row>
    <row r="82" spans="1:143" s="20" customFormat="1" ht="33.75" hidden="1" customHeight="1">
      <c r="A82" s="215"/>
      <c r="B82" s="214"/>
      <c r="C82" s="114"/>
      <c r="D82" s="114"/>
      <c r="E82" s="114"/>
      <c r="F82" s="213"/>
      <c r="G82" s="213"/>
      <c r="H82" s="99"/>
      <c r="I82" s="234"/>
      <c r="J82" s="235"/>
      <c r="K82" s="235"/>
      <c r="L82" s="235"/>
      <c r="M82" s="235"/>
      <c r="N82" s="235"/>
      <c r="O82" s="235"/>
      <c r="P82" s="235"/>
      <c r="Q82" s="235"/>
      <c r="R82" s="235"/>
      <c r="S82" s="235"/>
      <c r="T82" s="235"/>
      <c r="U82" s="235"/>
      <c r="V82" s="235"/>
      <c r="W82" s="235"/>
      <c r="X82" s="235"/>
      <c r="Y82" s="235"/>
      <c r="Z82" s="235"/>
      <c r="AA82" s="235"/>
      <c r="AB82" s="235"/>
      <c r="AC82" s="235"/>
      <c r="AD82" s="235"/>
      <c r="AE82" s="235"/>
      <c r="AF82" s="235"/>
      <c r="AG82" s="235"/>
      <c r="AH82" s="235"/>
      <c r="AI82" s="235"/>
      <c r="AJ82" s="235"/>
      <c r="AK82" s="235"/>
      <c r="AL82" s="235"/>
      <c r="AM82" s="235"/>
      <c r="AN82" s="235"/>
      <c r="AO82" s="235"/>
      <c r="AP82" s="235"/>
      <c r="AQ82" s="235"/>
      <c r="AR82" s="235"/>
      <c r="AS82" s="235"/>
      <c r="AT82" s="235"/>
      <c r="AU82" s="235"/>
      <c r="AV82" s="235"/>
      <c r="AW82" s="235"/>
      <c r="AX82" s="235"/>
      <c r="AY82" s="235"/>
      <c r="AZ82" s="235"/>
      <c r="BA82" s="235"/>
      <c r="BB82" s="235"/>
      <c r="BC82" s="235"/>
      <c r="BD82" s="235"/>
      <c r="BE82" s="235"/>
      <c r="BF82" s="235"/>
      <c r="BG82" s="235"/>
      <c r="BH82" s="235"/>
      <c r="BI82" s="235"/>
      <c r="BJ82" s="235"/>
      <c r="BK82" s="235"/>
      <c r="BL82" s="235"/>
      <c r="BM82" s="235"/>
      <c r="BN82" s="235"/>
      <c r="BO82" s="235"/>
      <c r="BP82" s="235"/>
      <c r="BQ82" s="235"/>
      <c r="BR82" s="235"/>
      <c r="BS82" s="235"/>
      <c r="BT82" s="235"/>
      <c r="BU82" s="235"/>
      <c r="BV82" s="235"/>
      <c r="BW82" s="235"/>
      <c r="BX82" s="235"/>
      <c r="BY82" s="235"/>
      <c r="BZ82" s="235"/>
      <c r="CA82" s="235"/>
      <c r="CB82" s="235"/>
      <c r="CC82" s="235"/>
      <c r="CD82" s="235"/>
      <c r="CE82" s="235"/>
      <c r="CF82" s="235"/>
      <c r="CG82" s="235"/>
      <c r="CH82" s="235"/>
      <c r="CI82" s="235"/>
      <c r="CJ82" s="235"/>
      <c r="CK82" s="235"/>
      <c r="CL82" s="235"/>
      <c r="CM82" s="235"/>
      <c r="CN82" s="235"/>
      <c r="CO82" s="235"/>
      <c r="CP82" s="235"/>
      <c r="CQ82" s="235"/>
      <c r="CR82" s="235"/>
      <c r="CS82" s="235"/>
      <c r="CT82" s="235"/>
      <c r="CU82" s="235"/>
      <c r="CV82" s="235"/>
      <c r="CW82" s="235"/>
      <c r="CX82" s="235"/>
      <c r="CY82" s="235"/>
      <c r="CZ82" s="235"/>
      <c r="DA82" s="235"/>
      <c r="DB82" s="235"/>
      <c r="DC82" s="235"/>
      <c r="DD82" s="235"/>
      <c r="DE82" s="235"/>
      <c r="DF82" s="222"/>
      <c r="DG82" s="222"/>
      <c r="DH82" s="9"/>
      <c r="DJ82" s="7"/>
      <c r="DM82" s="7"/>
      <c r="DT82" s="7"/>
      <c r="DU82" s="7"/>
    </row>
    <row r="83" spans="1:143" s="20" customFormat="1" ht="81.75" hidden="1" customHeight="1">
      <c r="A83" s="216"/>
      <c r="B83" s="217"/>
      <c r="C83" s="216"/>
      <c r="D83" s="216"/>
      <c r="E83" s="216"/>
      <c r="F83" s="216"/>
      <c r="G83" s="216"/>
      <c r="H83" s="216"/>
      <c r="I83" s="216"/>
      <c r="J83" s="220"/>
      <c r="K83" s="220"/>
      <c r="L83" s="216"/>
      <c r="M83" s="216"/>
      <c r="N83" s="216"/>
      <c r="O83" s="216"/>
      <c r="P83" s="220"/>
      <c r="Q83" s="220"/>
      <c r="R83" s="216"/>
      <c r="S83" s="216"/>
      <c r="T83" s="216"/>
      <c r="U83" s="216"/>
      <c r="V83" s="216"/>
      <c r="W83" s="216"/>
      <c r="X83" s="216"/>
      <c r="Y83" s="216"/>
      <c r="Z83" s="216"/>
      <c r="AA83" s="216"/>
      <c r="AB83" s="218"/>
      <c r="AC83" s="218"/>
      <c r="AD83" s="216"/>
      <c r="AE83" s="216"/>
      <c r="AF83" s="216"/>
      <c r="AG83" s="216"/>
      <c r="AH83" s="216"/>
      <c r="AI83" s="216"/>
      <c r="AJ83" s="218"/>
      <c r="AK83" s="218"/>
      <c r="AL83" s="216"/>
      <c r="AM83" s="216"/>
      <c r="AN83" s="216"/>
      <c r="AO83" s="216"/>
      <c r="AP83" s="216"/>
      <c r="AQ83" s="216"/>
      <c r="AR83" s="100"/>
      <c r="AS83" s="100"/>
      <c r="AT83" s="100"/>
      <c r="AU83" s="100"/>
      <c r="AV83" s="100"/>
      <c r="AW83" s="100"/>
      <c r="AX83" s="100"/>
      <c r="AY83" s="100"/>
      <c r="AZ83" s="100"/>
      <c r="BA83" s="100"/>
      <c r="BB83" s="100"/>
      <c r="BC83" s="100"/>
      <c r="BD83" s="100"/>
      <c r="BE83" s="100"/>
      <c r="BF83" s="100"/>
      <c r="BG83" s="100"/>
      <c r="BH83" s="100"/>
      <c r="BI83" s="100"/>
      <c r="BJ83" s="100"/>
      <c r="BK83" s="100"/>
      <c r="BL83" s="100"/>
      <c r="BM83" s="100"/>
      <c r="BN83" s="100"/>
      <c r="BO83" s="100"/>
      <c r="BP83" s="100"/>
      <c r="BQ83" s="100"/>
      <c r="BR83" s="100"/>
      <c r="BS83" s="100"/>
      <c r="BT83" s="100"/>
      <c r="BU83" s="100"/>
      <c r="BV83" s="100"/>
      <c r="BW83" s="100"/>
      <c r="BX83" s="100"/>
      <c r="BY83" s="100"/>
      <c r="BZ83" s="100"/>
      <c r="CA83" s="100"/>
      <c r="CB83" s="100"/>
      <c r="CC83" s="100"/>
      <c r="CD83" s="100"/>
      <c r="CE83" s="100"/>
      <c r="CF83" s="100"/>
      <c r="CG83" s="100"/>
      <c r="CH83" s="99"/>
      <c r="CI83" s="100"/>
      <c r="CJ83" s="100"/>
      <c r="CK83" s="100"/>
      <c r="CL83" s="100"/>
      <c r="CM83" s="100"/>
      <c r="CN83" s="100"/>
      <c r="CO83" s="100"/>
      <c r="CP83" s="100"/>
      <c r="CQ83" s="100"/>
      <c r="CR83" s="100"/>
      <c r="CS83" s="100"/>
      <c r="CT83" s="100"/>
      <c r="CU83" s="100"/>
      <c r="CV83" s="100"/>
      <c r="CW83" s="100"/>
      <c r="CX83" s="100"/>
      <c r="CY83" s="100"/>
      <c r="CZ83" s="100"/>
      <c r="DA83" s="100"/>
      <c r="DB83" s="100"/>
      <c r="DC83" s="100"/>
      <c r="DD83" s="100"/>
      <c r="DE83" s="100"/>
      <c r="DF83" s="262"/>
      <c r="DG83" s="216"/>
      <c r="DH83" s="18"/>
      <c r="DJ83" s="7"/>
      <c r="DM83" s="7"/>
      <c r="DR83" s="146"/>
      <c r="DS83" s="146"/>
      <c r="DT83" s="7"/>
      <c r="DU83" s="7"/>
    </row>
    <row r="84" spans="1:143" s="20" customFormat="1" ht="33.75" hidden="1" customHeight="1">
      <c r="A84" s="215"/>
      <c r="B84" s="214"/>
      <c r="C84" s="114"/>
      <c r="D84" s="114"/>
      <c r="E84" s="114"/>
      <c r="F84" s="213"/>
      <c r="G84" s="213"/>
      <c r="H84" s="99"/>
      <c r="I84" s="234"/>
      <c r="J84" s="235"/>
      <c r="K84" s="235"/>
      <c r="L84" s="235"/>
      <c r="M84" s="235"/>
      <c r="N84" s="235"/>
      <c r="O84" s="235"/>
      <c r="P84" s="235"/>
      <c r="Q84" s="235"/>
      <c r="R84" s="235"/>
      <c r="S84" s="235"/>
      <c r="T84" s="235"/>
      <c r="U84" s="235"/>
      <c r="V84" s="235"/>
      <c r="W84" s="235"/>
      <c r="X84" s="235"/>
      <c r="Y84" s="235"/>
      <c r="Z84" s="235"/>
      <c r="AA84" s="235"/>
      <c r="AB84" s="235"/>
      <c r="AC84" s="235"/>
      <c r="AD84" s="235"/>
      <c r="AE84" s="235"/>
      <c r="AF84" s="235"/>
      <c r="AG84" s="235"/>
      <c r="AH84" s="235"/>
      <c r="AI84" s="235"/>
      <c r="AJ84" s="235"/>
      <c r="AK84" s="235"/>
      <c r="AL84" s="235"/>
      <c r="AM84" s="235"/>
      <c r="AN84" s="235"/>
      <c r="AO84" s="235"/>
      <c r="AP84" s="235"/>
      <c r="AQ84" s="235"/>
      <c r="AR84" s="235"/>
      <c r="AS84" s="235"/>
      <c r="AT84" s="235"/>
      <c r="AU84" s="235"/>
      <c r="AV84" s="235"/>
      <c r="AW84" s="235"/>
      <c r="AX84" s="235"/>
      <c r="AY84" s="235"/>
      <c r="AZ84" s="235"/>
      <c r="BA84" s="235"/>
      <c r="BB84" s="235"/>
      <c r="BC84" s="235"/>
      <c r="BD84" s="235"/>
      <c r="BE84" s="235"/>
      <c r="BF84" s="235"/>
      <c r="BG84" s="235"/>
      <c r="BH84" s="235"/>
      <c r="BI84" s="235"/>
      <c r="BJ84" s="235"/>
      <c r="BK84" s="235"/>
      <c r="BL84" s="235"/>
      <c r="BM84" s="235"/>
      <c r="BN84" s="235"/>
      <c r="BO84" s="235"/>
      <c r="BP84" s="235"/>
      <c r="BQ84" s="235"/>
      <c r="BR84" s="235"/>
      <c r="BS84" s="235"/>
      <c r="BT84" s="235"/>
      <c r="BU84" s="235"/>
      <c r="BV84" s="235"/>
      <c r="BW84" s="235"/>
      <c r="BX84" s="235"/>
      <c r="BY84" s="235"/>
      <c r="BZ84" s="235"/>
      <c r="CA84" s="235"/>
      <c r="CB84" s="235"/>
      <c r="CC84" s="235"/>
      <c r="CD84" s="235"/>
      <c r="CE84" s="235"/>
      <c r="CF84" s="235"/>
      <c r="CG84" s="235"/>
      <c r="CH84" s="99"/>
      <c r="CI84" s="235"/>
      <c r="CJ84" s="235"/>
      <c r="CK84" s="235"/>
      <c r="CL84" s="235"/>
      <c r="CM84" s="235"/>
      <c r="CN84" s="235"/>
      <c r="CO84" s="235"/>
      <c r="CP84" s="235"/>
      <c r="CQ84" s="235"/>
      <c r="CR84" s="235"/>
      <c r="CS84" s="235"/>
      <c r="CT84" s="235"/>
      <c r="CU84" s="235"/>
      <c r="CV84" s="235"/>
      <c r="CW84" s="235"/>
      <c r="CX84" s="235"/>
      <c r="CY84" s="235"/>
      <c r="CZ84" s="235"/>
      <c r="DA84" s="235"/>
      <c r="DB84" s="235"/>
      <c r="DC84" s="235"/>
      <c r="DD84" s="235"/>
      <c r="DE84" s="235"/>
      <c r="DF84" s="222"/>
      <c r="DG84" s="222"/>
      <c r="DH84" s="9"/>
      <c r="DJ84" s="7"/>
      <c r="DM84" s="7"/>
      <c r="DT84" s="7"/>
      <c r="DU84" s="7"/>
    </row>
    <row r="85" spans="1:143" s="290" customFormat="1" ht="97.5" hidden="1" customHeight="1">
      <c r="A85" s="216"/>
      <c r="B85" s="196"/>
      <c r="C85" s="216"/>
      <c r="D85" s="216"/>
      <c r="E85" s="216"/>
      <c r="F85" s="216"/>
      <c r="G85" s="216"/>
      <c r="H85" s="216"/>
      <c r="I85" s="138"/>
      <c r="J85" s="218"/>
      <c r="K85" s="218"/>
      <c r="L85" s="218"/>
      <c r="M85" s="236"/>
      <c r="N85" s="236"/>
      <c r="O85" s="218"/>
      <c r="P85" s="218"/>
      <c r="Q85" s="218"/>
      <c r="R85" s="236"/>
      <c r="S85" s="236"/>
      <c r="T85" s="218"/>
      <c r="U85" s="236"/>
      <c r="V85" s="236"/>
      <c r="W85" s="236"/>
      <c r="X85" s="218"/>
      <c r="Y85" s="236"/>
      <c r="Z85" s="236"/>
      <c r="AA85" s="218"/>
      <c r="AB85" s="218"/>
      <c r="AC85" s="218"/>
      <c r="AD85" s="236"/>
      <c r="AE85" s="236"/>
      <c r="AF85" s="218"/>
      <c r="AG85" s="236"/>
      <c r="AH85" s="236"/>
      <c r="AI85" s="236"/>
      <c r="AJ85" s="218"/>
      <c r="AK85" s="218"/>
      <c r="AL85" s="236"/>
      <c r="AM85" s="236"/>
      <c r="AN85" s="236"/>
      <c r="AO85" s="218"/>
      <c r="AP85" s="236"/>
      <c r="AQ85" s="218"/>
      <c r="AR85" s="100"/>
      <c r="AS85" s="100"/>
      <c r="AT85" s="100"/>
      <c r="AU85" s="100"/>
      <c r="AV85" s="100"/>
      <c r="AW85" s="100"/>
      <c r="AX85" s="100"/>
      <c r="AY85" s="100"/>
      <c r="AZ85" s="100"/>
      <c r="BA85" s="100"/>
      <c r="BB85" s="100"/>
      <c r="BC85" s="100"/>
      <c r="BD85" s="100"/>
      <c r="BE85" s="100"/>
      <c r="BF85" s="100"/>
      <c r="BG85" s="100"/>
      <c r="BH85" s="100"/>
      <c r="BI85" s="100"/>
      <c r="BJ85" s="100"/>
      <c r="BK85" s="100"/>
      <c r="BL85" s="100"/>
      <c r="BM85" s="100"/>
      <c r="BN85" s="100"/>
      <c r="BO85" s="100"/>
      <c r="BP85" s="100"/>
      <c r="BQ85" s="100"/>
      <c r="BR85" s="100"/>
      <c r="BS85" s="100"/>
      <c r="BT85" s="100"/>
      <c r="BU85" s="100"/>
      <c r="BV85" s="100"/>
      <c r="BW85" s="100"/>
      <c r="BX85" s="100"/>
      <c r="BY85" s="100"/>
      <c r="BZ85" s="100"/>
      <c r="CA85" s="100"/>
      <c r="CB85" s="100"/>
      <c r="CC85" s="100"/>
      <c r="CD85" s="100"/>
      <c r="CE85" s="100"/>
      <c r="CF85" s="100"/>
      <c r="CG85" s="100"/>
      <c r="CH85" s="99"/>
      <c r="CI85" s="100"/>
      <c r="CJ85" s="100"/>
      <c r="CK85" s="100"/>
      <c r="CL85" s="100"/>
      <c r="CM85" s="100"/>
      <c r="CN85" s="100"/>
      <c r="CO85" s="100"/>
      <c r="CP85" s="100"/>
      <c r="CQ85" s="100"/>
      <c r="CR85" s="100"/>
      <c r="CS85" s="100"/>
      <c r="CT85" s="100"/>
      <c r="CU85" s="100"/>
      <c r="CV85" s="100"/>
      <c r="CW85" s="100"/>
      <c r="CX85" s="100"/>
      <c r="CY85" s="100"/>
      <c r="CZ85" s="100"/>
      <c r="DA85" s="100"/>
      <c r="DB85" s="100"/>
      <c r="DC85" s="100"/>
      <c r="DD85" s="100"/>
      <c r="DE85" s="100"/>
      <c r="DF85" s="216"/>
      <c r="DG85" s="276"/>
      <c r="DH85" s="276"/>
      <c r="DI85" s="236"/>
      <c r="DJ85" s="218"/>
      <c r="DK85" s="218"/>
      <c r="DL85" s="100"/>
      <c r="DM85" s="100"/>
      <c r="DN85" s="100"/>
      <c r="DO85" s="100"/>
      <c r="DP85" s="367"/>
      <c r="DQ85" s="367"/>
      <c r="DR85" s="365"/>
      <c r="DS85" s="365"/>
      <c r="DT85" s="366"/>
      <c r="DU85" s="216"/>
      <c r="DV85" s="242"/>
      <c r="DY85" s="7"/>
      <c r="EB85" s="7"/>
      <c r="EG85" s="291"/>
      <c r="EH85" s="7"/>
      <c r="EI85" s="7"/>
      <c r="EJ85" s="7"/>
      <c r="EK85" s="7"/>
      <c r="EL85" s="7"/>
      <c r="EM85" s="7"/>
    </row>
    <row r="86" spans="1:143" s="20" customFormat="1" ht="27" hidden="1" customHeight="1">
      <c r="A86" s="114"/>
      <c r="B86" s="214"/>
      <c r="C86" s="114"/>
      <c r="D86" s="114"/>
      <c r="E86" s="114"/>
      <c r="F86" s="213"/>
      <c r="G86" s="213"/>
      <c r="H86" s="213"/>
      <c r="I86" s="114"/>
      <c r="J86" s="236"/>
      <c r="K86" s="236"/>
      <c r="L86" s="236"/>
      <c r="M86" s="236"/>
      <c r="N86" s="236"/>
      <c r="O86" s="236"/>
      <c r="P86" s="236"/>
      <c r="Q86" s="236"/>
      <c r="R86" s="236"/>
      <c r="S86" s="236"/>
      <c r="T86" s="236"/>
      <c r="U86" s="236"/>
      <c r="V86" s="236"/>
      <c r="W86" s="236"/>
      <c r="X86" s="236"/>
      <c r="Y86" s="236"/>
      <c r="Z86" s="236"/>
      <c r="AA86" s="236"/>
      <c r="AB86" s="236"/>
      <c r="AC86" s="236"/>
      <c r="AD86" s="236"/>
      <c r="AE86" s="236"/>
      <c r="AF86" s="236"/>
      <c r="AG86" s="236"/>
      <c r="AH86" s="236"/>
      <c r="AI86" s="236"/>
      <c r="AJ86" s="236"/>
      <c r="AK86" s="236"/>
      <c r="AL86" s="236"/>
      <c r="AM86" s="236"/>
      <c r="AN86" s="236"/>
      <c r="AO86" s="236"/>
      <c r="AP86" s="236"/>
      <c r="AQ86" s="236"/>
      <c r="AR86" s="236"/>
      <c r="AS86" s="236"/>
      <c r="AT86" s="236"/>
      <c r="AU86" s="236"/>
      <c r="AV86" s="236"/>
      <c r="AW86" s="236"/>
      <c r="AX86" s="236"/>
      <c r="AY86" s="236"/>
      <c r="AZ86" s="236"/>
      <c r="BA86" s="236"/>
      <c r="BB86" s="236"/>
      <c r="BC86" s="236"/>
      <c r="BD86" s="236"/>
      <c r="BE86" s="236"/>
      <c r="BF86" s="236"/>
      <c r="BG86" s="236"/>
      <c r="BH86" s="236"/>
      <c r="BI86" s="236"/>
      <c r="BJ86" s="236"/>
      <c r="BK86" s="236"/>
      <c r="BL86" s="236"/>
      <c r="BM86" s="236"/>
      <c r="BN86" s="236"/>
      <c r="BO86" s="236"/>
      <c r="BP86" s="236"/>
      <c r="BQ86" s="236"/>
      <c r="BR86" s="236"/>
      <c r="BS86" s="236"/>
      <c r="BT86" s="236"/>
      <c r="BU86" s="236"/>
      <c r="BV86" s="236"/>
      <c r="BW86" s="236"/>
      <c r="BX86" s="236"/>
      <c r="BY86" s="236"/>
      <c r="BZ86" s="236"/>
      <c r="CA86" s="236"/>
      <c r="CB86" s="236"/>
      <c r="CC86" s="236"/>
      <c r="CD86" s="236"/>
      <c r="CE86" s="236"/>
      <c r="CF86" s="236"/>
      <c r="CG86" s="236"/>
      <c r="CH86" s="99"/>
      <c r="CI86" s="236"/>
      <c r="CJ86" s="236"/>
      <c r="CK86" s="236"/>
      <c r="CL86" s="236"/>
      <c r="CM86" s="236"/>
      <c r="CN86" s="236"/>
      <c r="CO86" s="236"/>
      <c r="CP86" s="236"/>
      <c r="CQ86" s="236"/>
      <c r="CR86" s="236"/>
      <c r="CS86" s="236"/>
      <c r="CT86" s="236"/>
      <c r="CU86" s="236"/>
      <c r="CV86" s="236"/>
      <c r="CW86" s="236"/>
      <c r="CX86" s="236"/>
      <c r="CY86" s="236"/>
      <c r="CZ86" s="236"/>
      <c r="DA86" s="236"/>
      <c r="DB86" s="236"/>
      <c r="DC86" s="236"/>
      <c r="DD86" s="236"/>
      <c r="DE86" s="236"/>
      <c r="DF86" s="114"/>
      <c r="DG86" s="114"/>
      <c r="DJ86" s="7"/>
      <c r="DM86" s="7"/>
      <c r="DT86" s="7"/>
      <c r="DU86" s="7"/>
    </row>
    <row r="87" spans="1:143" s="20" customFormat="1" ht="33.75" hidden="1" customHeight="1">
      <c r="A87" s="114"/>
      <c r="B87" s="214"/>
      <c r="C87" s="114"/>
      <c r="D87" s="114"/>
      <c r="E87" s="114"/>
      <c r="F87" s="213"/>
      <c r="G87" s="213"/>
      <c r="H87" s="213"/>
      <c r="I87" s="114"/>
      <c r="J87" s="236"/>
      <c r="K87" s="236"/>
      <c r="L87" s="236"/>
      <c r="M87" s="236"/>
      <c r="N87" s="236"/>
      <c r="O87" s="236"/>
      <c r="P87" s="236"/>
      <c r="Q87" s="236"/>
      <c r="R87" s="236"/>
      <c r="S87" s="236"/>
      <c r="T87" s="236"/>
      <c r="U87" s="236"/>
      <c r="V87" s="236"/>
      <c r="W87" s="236"/>
      <c r="X87" s="236"/>
      <c r="Y87" s="236"/>
      <c r="Z87" s="236"/>
      <c r="AA87" s="236"/>
      <c r="AB87" s="236"/>
      <c r="AC87" s="236"/>
      <c r="AD87" s="236"/>
      <c r="AE87" s="236"/>
      <c r="AF87" s="236"/>
      <c r="AG87" s="236"/>
      <c r="AH87" s="236"/>
      <c r="AI87" s="236"/>
      <c r="AJ87" s="236"/>
      <c r="AK87" s="236"/>
      <c r="AL87" s="236"/>
      <c r="AM87" s="236"/>
      <c r="AN87" s="236"/>
      <c r="AO87" s="236"/>
      <c r="AP87" s="236"/>
      <c r="AQ87" s="236"/>
      <c r="AR87" s="236"/>
      <c r="AS87" s="236"/>
      <c r="AT87" s="236"/>
      <c r="AU87" s="236"/>
      <c r="AV87" s="236"/>
      <c r="AW87" s="236"/>
      <c r="AX87" s="236"/>
      <c r="AY87" s="236"/>
      <c r="AZ87" s="236"/>
      <c r="BA87" s="236"/>
      <c r="BB87" s="236"/>
      <c r="BC87" s="236"/>
      <c r="BD87" s="236"/>
      <c r="BE87" s="236"/>
      <c r="BF87" s="236"/>
      <c r="BG87" s="236"/>
      <c r="BH87" s="236"/>
      <c r="BI87" s="236"/>
      <c r="BJ87" s="236"/>
      <c r="BK87" s="236"/>
      <c r="BL87" s="236"/>
      <c r="BM87" s="236"/>
      <c r="BN87" s="236"/>
      <c r="BO87" s="236"/>
      <c r="BP87" s="236"/>
      <c r="BQ87" s="236"/>
      <c r="BR87" s="236"/>
      <c r="BS87" s="236"/>
      <c r="BT87" s="236"/>
      <c r="BU87" s="236"/>
      <c r="BV87" s="236"/>
      <c r="BW87" s="236"/>
      <c r="BX87" s="236"/>
      <c r="BY87" s="236"/>
      <c r="BZ87" s="236"/>
      <c r="CA87" s="236"/>
      <c r="CB87" s="236"/>
      <c r="CC87" s="236"/>
      <c r="CD87" s="236"/>
      <c r="CE87" s="236"/>
      <c r="CF87" s="236"/>
      <c r="CG87" s="236"/>
      <c r="CH87" s="99"/>
      <c r="CI87" s="236"/>
      <c r="CJ87" s="236"/>
      <c r="CK87" s="236"/>
      <c r="CL87" s="236"/>
      <c r="CM87" s="236"/>
      <c r="CN87" s="236"/>
      <c r="CO87" s="236"/>
      <c r="CP87" s="236"/>
      <c r="CQ87" s="236"/>
      <c r="CR87" s="236"/>
      <c r="CS87" s="236"/>
      <c r="CT87" s="236"/>
      <c r="CU87" s="236"/>
      <c r="CV87" s="236"/>
      <c r="CW87" s="236"/>
      <c r="CX87" s="236"/>
      <c r="CY87" s="236"/>
      <c r="CZ87" s="236"/>
      <c r="DA87" s="236"/>
      <c r="DB87" s="236"/>
      <c r="DC87" s="236"/>
      <c r="DD87" s="236"/>
      <c r="DE87" s="236"/>
      <c r="DF87" s="114"/>
      <c r="DG87" s="114"/>
      <c r="DJ87" s="7"/>
      <c r="DM87" s="7"/>
      <c r="DT87" s="7"/>
      <c r="DU87" s="7"/>
    </row>
    <row r="88" spans="1:143" ht="141.6" hidden="1" customHeight="1">
      <c r="A88" s="216"/>
      <c r="B88" s="217"/>
      <c r="C88" s="216"/>
      <c r="D88" s="216"/>
      <c r="E88" s="216"/>
      <c r="F88" s="216"/>
      <c r="G88" s="216"/>
      <c r="H88" s="216"/>
      <c r="I88" s="216"/>
      <c r="J88" s="218"/>
      <c r="K88" s="218"/>
      <c r="L88" s="218"/>
      <c r="M88" s="218"/>
      <c r="N88" s="218"/>
      <c r="O88" s="218"/>
      <c r="P88" s="218"/>
      <c r="Q88" s="218"/>
      <c r="R88" s="218"/>
      <c r="S88" s="218"/>
      <c r="T88" s="218"/>
      <c r="U88" s="218"/>
      <c r="V88" s="218"/>
      <c r="W88" s="218"/>
      <c r="X88" s="218"/>
      <c r="Y88" s="218"/>
      <c r="Z88" s="218"/>
      <c r="AA88" s="218"/>
      <c r="AB88" s="218"/>
      <c r="AC88" s="218"/>
      <c r="AD88" s="236"/>
      <c r="AE88" s="236"/>
      <c r="AF88" s="236"/>
      <c r="AG88" s="236"/>
      <c r="AH88" s="236"/>
      <c r="AI88" s="236"/>
      <c r="AJ88" s="218"/>
      <c r="AK88" s="218"/>
      <c r="AL88" s="236"/>
      <c r="AM88" s="236"/>
      <c r="AN88" s="236"/>
      <c r="AO88" s="236"/>
      <c r="AP88" s="218"/>
      <c r="AQ88" s="236"/>
      <c r="AR88" s="100"/>
      <c r="AS88" s="100"/>
      <c r="AT88" s="100"/>
      <c r="AU88" s="100"/>
      <c r="AV88" s="100"/>
      <c r="AW88" s="100"/>
      <c r="AX88" s="100"/>
      <c r="AY88" s="100"/>
      <c r="AZ88" s="100"/>
      <c r="BA88" s="100"/>
      <c r="BB88" s="100"/>
      <c r="BC88" s="100"/>
      <c r="BD88" s="100"/>
      <c r="BE88" s="100"/>
      <c r="BF88" s="100"/>
      <c r="BG88" s="100"/>
      <c r="BH88" s="100"/>
      <c r="BI88" s="100"/>
      <c r="BJ88" s="100"/>
      <c r="BK88" s="100"/>
      <c r="BL88" s="100"/>
      <c r="BM88" s="100"/>
      <c r="BN88" s="100"/>
      <c r="BO88" s="100"/>
      <c r="BP88" s="100"/>
      <c r="BQ88" s="100"/>
      <c r="BR88" s="100"/>
      <c r="BS88" s="100"/>
      <c r="BT88" s="100"/>
      <c r="BU88" s="100"/>
      <c r="BV88" s="100"/>
      <c r="BW88" s="100"/>
      <c r="BX88" s="100"/>
      <c r="BY88" s="100"/>
      <c r="BZ88" s="100"/>
      <c r="CA88" s="100"/>
      <c r="CB88" s="100"/>
      <c r="CC88" s="100"/>
      <c r="CD88" s="100"/>
      <c r="CE88" s="100"/>
      <c r="CF88" s="100"/>
      <c r="CG88" s="100"/>
      <c r="CH88" s="99"/>
      <c r="CI88" s="100"/>
      <c r="CJ88" s="100"/>
      <c r="CK88" s="100"/>
      <c r="CL88" s="100"/>
      <c r="CM88" s="100"/>
      <c r="CN88" s="100"/>
      <c r="CO88" s="100"/>
      <c r="CP88" s="100"/>
      <c r="CQ88" s="100"/>
      <c r="CR88" s="100"/>
      <c r="CS88" s="100"/>
      <c r="CT88" s="100"/>
      <c r="CU88" s="100"/>
      <c r="CV88" s="100"/>
      <c r="CW88" s="100"/>
      <c r="CX88" s="100"/>
      <c r="CY88" s="100"/>
      <c r="CZ88" s="100"/>
      <c r="DA88" s="100"/>
      <c r="DB88" s="100"/>
      <c r="DC88" s="100"/>
      <c r="DD88" s="100"/>
      <c r="DE88" s="100"/>
      <c r="DF88" s="216"/>
      <c r="DJ88" s="7"/>
      <c r="DL88" s="13"/>
      <c r="DM88" s="7"/>
      <c r="DT88" s="7"/>
      <c r="DU88" s="7"/>
    </row>
    <row r="89" spans="1:143" ht="134.65" hidden="1" customHeight="1">
      <c r="A89" s="216"/>
      <c r="B89" s="217"/>
      <c r="C89" s="216"/>
      <c r="D89" s="216"/>
      <c r="E89" s="216"/>
      <c r="F89" s="216"/>
      <c r="G89" s="216"/>
      <c r="H89" s="216"/>
      <c r="I89" s="216"/>
      <c r="J89" s="218"/>
      <c r="K89" s="218"/>
      <c r="L89" s="218"/>
      <c r="M89" s="218"/>
      <c r="N89" s="218"/>
      <c r="O89" s="218"/>
      <c r="P89" s="218"/>
      <c r="Q89" s="218"/>
      <c r="R89" s="218"/>
      <c r="S89" s="218"/>
      <c r="T89" s="218"/>
      <c r="U89" s="218"/>
      <c r="V89" s="218"/>
      <c r="W89" s="218"/>
      <c r="X89" s="218"/>
      <c r="Y89" s="218"/>
      <c r="Z89" s="218"/>
      <c r="AA89" s="218"/>
      <c r="AB89" s="218"/>
      <c r="AC89" s="218"/>
      <c r="AD89" s="218"/>
      <c r="AE89" s="218"/>
      <c r="AF89" s="218"/>
      <c r="AG89" s="218"/>
      <c r="AH89" s="218"/>
      <c r="AI89" s="218"/>
      <c r="AJ89" s="218"/>
      <c r="AK89" s="218"/>
      <c r="AL89" s="218"/>
      <c r="AM89" s="218"/>
      <c r="AN89" s="218"/>
      <c r="AO89" s="218"/>
      <c r="AP89" s="218"/>
      <c r="AQ89" s="218"/>
      <c r="AR89" s="100"/>
      <c r="AS89" s="100"/>
      <c r="AT89" s="100"/>
      <c r="AU89" s="100"/>
      <c r="AV89" s="100"/>
      <c r="AW89" s="100"/>
      <c r="AX89" s="100"/>
      <c r="AY89" s="100"/>
      <c r="AZ89" s="100"/>
      <c r="BA89" s="100"/>
      <c r="BB89" s="100"/>
      <c r="BC89" s="100"/>
      <c r="BD89" s="100"/>
      <c r="BE89" s="100"/>
      <c r="BF89" s="100"/>
      <c r="BG89" s="100"/>
      <c r="BH89" s="100"/>
      <c r="BI89" s="100"/>
      <c r="BJ89" s="100"/>
      <c r="BK89" s="100"/>
      <c r="BL89" s="100"/>
      <c r="BM89" s="100"/>
      <c r="BN89" s="100"/>
      <c r="BO89" s="100"/>
      <c r="BP89" s="100"/>
      <c r="BQ89" s="100"/>
      <c r="BR89" s="100"/>
      <c r="BS89" s="100"/>
      <c r="BT89" s="100"/>
      <c r="BU89" s="100"/>
      <c r="BV89" s="100"/>
      <c r="BW89" s="100"/>
      <c r="BX89" s="100"/>
      <c r="BY89" s="100"/>
      <c r="BZ89" s="100"/>
      <c r="CA89" s="100"/>
      <c r="CB89" s="100"/>
      <c r="CC89" s="100"/>
      <c r="CD89" s="100"/>
      <c r="CE89" s="100"/>
      <c r="CF89" s="100"/>
      <c r="CG89" s="100"/>
      <c r="CH89" s="99"/>
      <c r="CI89" s="100"/>
      <c r="CJ89" s="100"/>
      <c r="CK89" s="100"/>
      <c r="CL89" s="100"/>
      <c r="CM89" s="100"/>
      <c r="CN89" s="100"/>
      <c r="CO89" s="100"/>
      <c r="CP89" s="100"/>
      <c r="CQ89" s="100"/>
      <c r="CR89" s="100"/>
      <c r="CS89" s="100"/>
      <c r="CT89" s="100"/>
      <c r="CU89" s="100"/>
      <c r="CV89" s="100"/>
      <c r="CW89" s="100"/>
      <c r="CX89" s="100"/>
      <c r="CY89" s="100"/>
      <c r="CZ89" s="100"/>
      <c r="DA89" s="100"/>
      <c r="DB89" s="100"/>
      <c r="DC89" s="100"/>
      <c r="DD89" s="100"/>
      <c r="DE89" s="100"/>
      <c r="DF89" s="216"/>
      <c r="DG89" s="216"/>
      <c r="DJ89" s="7"/>
      <c r="DM89" s="7"/>
      <c r="DT89" s="7"/>
      <c r="DU89" s="7"/>
    </row>
    <row r="90" spans="1:143" s="20" customFormat="1" hidden="1">
      <c r="A90" s="114"/>
      <c r="B90" s="214"/>
      <c r="C90" s="114"/>
      <c r="D90" s="114"/>
      <c r="E90" s="114"/>
      <c r="F90" s="213"/>
      <c r="G90" s="213"/>
      <c r="H90" s="213"/>
      <c r="I90" s="114"/>
      <c r="J90" s="236"/>
      <c r="K90" s="236"/>
      <c r="L90" s="236"/>
      <c r="M90" s="236"/>
      <c r="N90" s="236"/>
      <c r="O90" s="236"/>
      <c r="P90" s="236"/>
      <c r="Q90" s="236"/>
      <c r="R90" s="236"/>
      <c r="S90" s="236"/>
      <c r="T90" s="236"/>
      <c r="U90" s="236"/>
      <c r="V90" s="236"/>
      <c r="W90" s="236"/>
      <c r="X90" s="236"/>
      <c r="Y90" s="236"/>
      <c r="Z90" s="236"/>
      <c r="AA90" s="236"/>
      <c r="AB90" s="236"/>
      <c r="AC90" s="236"/>
      <c r="AD90" s="236"/>
      <c r="AE90" s="236"/>
      <c r="AF90" s="236"/>
      <c r="AG90" s="236"/>
      <c r="AH90" s="236"/>
      <c r="AI90" s="236"/>
      <c r="AJ90" s="236"/>
      <c r="AK90" s="236"/>
      <c r="AL90" s="236"/>
      <c r="AM90" s="236"/>
      <c r="AN90" s="236"/>
      <c r="AO90" s="236"/>
      <c r="AP90" s="236"/>
      <c r="AQ90" s="236"/>
      <c r="AR90" s="236"/>
      <c r="AS90" s="236"/>
      <c r="AT90" s="236"/>
      <c r="AU90" s="236"/>
      <c r="AV90" s="236"/>
      <c r="AW90" s="236"/>
      <c r="AX90" s="236"/>
      <c r="AY90" s="236"/>
      <c r="AZ90" s="236"/>
      <c r="BA90" s="236"/>
      <c r="BB90" s="236"/>
      <c r="BC90" s="236"/>
      <c r="BD90" s="236"/>
      <c r="BE90" s="236"/>
      <c r="BF90" s="236"/>
      <c r="BG90" s="236"/>
      <c r="BH90" s="236"/>
      <c r="BI90" s="236"/>
      <c r="BJ90" s="236"/>
      <c r="BK90" s="236"/>
      <c r="BL90" s="236"/>
      <c r="BM90" s="236"/>
      <c r="BN90" s="236"/>
      <c r="BO90" s="236"/>
      <c r="BP90" s="236"/>
      <c r="BQ90" s="236"/>
      <c r="BR90" s="236"/>
      <c r="BS90" s="236"/>
      <c r="BT90" s="236"/>
      <c r="BU90" s="236"/>
      <c r="BV90" s="236"/>
      <c r="BW90" s="236"/>
      <c r="BX90" s="236"/>
      <c r="BY90" s="236"/>
      <c r="BZ90" s="236"/>
      <c r="CA90" s="236"/>
      <c r="CB90" s="236"/>
      <c r="CC90" s="236"/>
      <c r="CD90" s="236"/>
      <c r="CE90" s="236"/>
      <c r="CF90" s="236"/>
      <c r="CG90" s="236"/>
      <c r="CH90" s="236"/>
      <c r="CI90" s="236"/>
      <c r="CJ90" s="236"/>
      <c r="CK90" s="236"/>
      <c r="CL90" s="236"/>
      <c r="CM90" s="236"/>
      <c r="CN90" s="236"/>
      <c r="CO90" s="236"/>
      <c r="CP90" s="236"/>
      <c r="CQ90" s="236"/>
      <c r="CR90" s="236"/>
      <c r="CS90" s="236"/>
      <c r="CT90" s="236"/>
      <c r="CU90" s="236"/>
      <c r="CV90" s="236"/>
      <c r="CW90" s="236"/>
      <c r="CX90" s="236"/>
      <c r="CY90" s="236"/>
      <c r="CZ90" s="236"/>
      <c r="DA90" s="236"/>
      <c r="DB90" s="236"/>
      <c r="DC90" s="236"/>
      <c r="DD90" s="236"/>
      <c r="DE90" s="236"/>
      <c r="DF90" s="114"/>
      <c r="DG90" s="114"/>
      <c r="DJ90" s="7"/>
      <c r="DM90" s="7"/>
      <c r="DT90" s="7"/>
      <c r="DU90" s="7"/>
    </row>
    <row r="91" spans="1:143" s="20" customFormat="1" ht="27" hidden="1" customHeight="1">
      <c r="A91" s="114" t="s">
        <v>68</v>
      </c>
      <c r="B91" s="214" t="s">
        <v>122</v>
      </c>
      <c r="C91" s="114"/>
      <c r="D91" s="114"/>
      <c r="E91" s="114"/>
      <c r="F91" s="213">
        <f>F92</f>
        <v>0</v>
      </c>
      <c r="G91" s="213"/>
      <c r="H91" s="213">
        <f>H92</f>
        <v>0</v>
      </c>
      <c r="I91" s="213"/>
      <c r="J91" s="236">
        <f t="shared" ref="J91:BM91" si="112">J92</f>
        <v>0</v>
      </c>
      <c r="K91" s="236">
        <f t="shared" si="112"/>
        <v>0</v>
      </c>
      <c r="L91" s="236">
        <f t="shared" si="112"/>
        <v>0</v>
      </c>
      <c r="M91" s="236">
        <f t="shared" si="112"/>
        <v>0</v>
      </c>
      <c r="N91" s="236">
        <f t="shared" si="112"/>
        <v>0</v>
      </c>
      <c r="O91" s="236">
        <f t="shared" si="112"/>
        <v>0</v>
      </c>
      <c r="P91" s="236">
        <f t="shared" si="112"/>
        <v>0</v>
      </c>
      <c r="Q91" s="236">
        <f t="shared" si="112"/>
        <v>0</v>
      </c>
      <c r="R91" s="236">
        <f t="shared" si="112"/>
        <v>0</v>
      </c>
      <c r="S91" s="236">
        <f t="shared" si="112"/>
        <v>0</v>
      </c>
      <c r="T91" s="236">
        <f t="shared" si="112"/>
        <v>0</v>
      </c>
      <c r="U91" s="236">
        <f t="shared" si="112"/>
        <v>0</v>
      </c>
      <c r="V91" s="236">
        <f t="shared" si="112"/>
        <v>0</v>
      </c>
      <c r="W91" s="236">
        <f t="shared" si="112"/>
        <v>0</v>
      </c>
      <c r="X91" s="236">
        <f t="shared" si="112"/>
        <v>0</v>
      </c>
      <c r="Y91" s="236">
        <f t="shared" si="112"/>
        <v>0</v>
      </c>
      <c r="Z91" s="236">
        <f t="shared" si="112"/>
        <v>0</v>
      </c>
      <c r="AA91" s="236">
        <f t="shared" si="112"/>
        <v>0</v>
      </c>
      <c r="AB91" s="236">
        <f t="shared" si="112"/>
        <v>0</v>
      </c>
      <c r="AC91" s="236">
        <f t="shared" si="112"/>
        <v>0</v>
      </c>
      <c r="AD91" s="236">
        <f t="shared" si="112"/>
        <v>0</v>
      </c>
      <c r="AE91" s="236">
        <f t="shared" si="112"/>
        <v>0</v>
      </c>
      <c r="AF91" s="236">
        <f t="shared" si="112"/>
        <v>0</v>
      </c>
      <c r="AG91" s="236">
        <f t="shared" si="112"/>
        <v>0</v>
      </c>
      <c r="AH91" s="236">
        <f t="shared" si="112"/>
        <v>0</v>
      </c>
      <c r="AI91" s="236">
        <f t="shared" si="112"/>
        <v>0</v>
      </c>
      <c r="AJ91" s="236">
        <f t="shared" si="112"/>
        <v>0</v>
      </c>
      <c r="AK91" s="236">
        <f t="shared" si="112"/>
        <v>0</v>
      </c>
      <c r="AL91" s="236">
        <f t="shared" si="112"/>
        <v>0</v>
      </c>
      <c r="AM91" s="236">
        <f t="shared" si="112"/>
        <v>0</v>
      </c>
      <c r="AN91" s="236">
        <f t="shared" si="112"/>
        <v>0</v>
      </c>
      <c r="AO91" s="236">
        <f t="shared" si="112"/>
        <v>0</v>
      </c>
      <c r="AP91" s="236">
        <f t="shared" si="112"/>
        <v>0</v>
      </c>
      <c r="AQ91" s="236">
        <f t="shared" si="112"/>
        <v>0</v>
      </c>
      <c r="AR91" s="236">
        <f t="shared" si="112"/>
        <v>0</v>
      </c>
      <c r="AS91" s="236">
        <f t="shared" si="112"/>
        <v>0</v>
      </c>
      <c r="AT91" s="236">
        <f t="shared" si="112"/>
        <v>0</v>
      </c>
      <c r="AU91" s="236">
        <f t="shared" si="112"/>
        <v>0</v>
      </c>
      <c r="AV91" s="236">
        <f t="shared" si="112"/>
        <v>0</v>
      </c>
      <c r="AW91" s="236">
        <f t="shared" si="112"/>
        <v>0</v>
      </c>
      <c r="AX91" s="236">
        <f t="shared" si="112"/>
        <v>0</v>
      </c>
      <c r="AY91" s="236">
        <f t="shared" si="112"/>
        <v>0</v>
      </c>
      <c r="AZ91" s="236">
        <f t="shared" si="112"/>
        <v>0</v>
      </c>
      <c r="BA91" s="236">
        <f t="shared" si="112"/>
        <v>0</v>
      </c>
      <c r="BB91" s="236">
        <f t="shared" si="112"/>
        <v>0</v>
      </c>
      <c r="BC91" s="236">
        <f t="shared" si="112"/>
        <v>0</v>
      </c>
      <c r="BD91" s="236">
        <f t="shared" si="112"/>
        <v>0</v>
      </c>
      <c r="BE91" s="236">
        <f t="shared" si="112"/>
        <v>0</v>
      </c>
      <c r="BF91" s="236">
        <f t="shared" si="112"/>
        <v>0</v>
      </c>
      <c r="BG91" s="236">
        <f t="shared" si="112"/>
        <v>0</v>
      </c>
      <c r="BH91" s="236">
        <f t="shared" si="112"/>
        <v>0</v>
      </c>
      <c r="BI91" s="236">
        <f t="shared" si="112"/>
        <v>0</v>
      </c>
      <c r="BJ91" s="236">
        <f t="shared" si="112"/>
        <v>0</v>
      </c>
      <c r="BK91" s="236">
        <f t="shared" si="112"/>
        <v>0</v>
      </c>
      <c r="BL91" s="236">
        <f>BL92</f>
        <v>0</v>
      </c>
      <c r="BM91" s="236">
        <f t="shared" si="112"/>
        <v>0</v>
      </c>
      <c r="BN91" s="236">
        <f>BN92</f>
        <v>0</v>
      </c>
      <c r="BO91" s="236">
        <f t="shared" ref="BO91:BT91" si="113">BO92</f>
        <v>0</v>
      </c>
      <c r="BP91" s="236">
        <f t="shared" si="113"/>
        <v>0</v>
      </c>
      <c r="BQ91" s="236">
        <f t="shared" si="113"/>
        <v>0</v>
      </c>
      <c r="BR91" s="236">
        <f t="shared" si="113"/>
        <v>0</v>
      </c>
      <c r="BS91" s="236">
        <f t="shared" si="113"/>
        <v>0</v>
      </c>
      <c r="BT91" s="236">
        <f t="shared" si="113"/>
        <v>0</v>
      </c>
      <c r="BU91" s="236">
        <f>BU92</f>
        <v>0</v>
      </c>
      <c r="BV91" s="236">
        <f t="shared" ref="BV91:DD91" si="114">BV92</f>
        <v>0</v>
      </c>
      <c r="BW91" s="236">
        <f t="shared" si="114"/>
        <v>0</v>
      </c>
      <c r="BX91" s="236">
        <f t="shared" si="114"/>
        <v>0</v>
      </c>
      <c r="BY91" s="236"/>
      <c r="BZ91" s="236">
        <f t="shared" si="114"/>
        <v>0</v>
      </c>
      <c r="CA91" s="236">
        <f t="shared" si="114"/>
        <v>0</v>
      </c>
      <c r="CB91" s="236">
        <f t="shared" si="114"/>
        <v>0</v>
      </c>
      <c r="CC91" s="236">
        <f t="shared" si="114"/>
        <v>0</v>
      </c>
      <c r="CD91" s="236">
        <f t="shared" si="114"/>
        <v>0</v>
      </c>
      <c r="CE91" s="236">
        <f t="shared" si="114"/>
        <v>0</v>
      </c>
      <c r="CF91" s="236">
        <f t="shared" si="114"/>
        <v>0</v>
      </c>
      <c r="CG91" s="236">
        <f t="shared" si="114"/>
        <v>0</v>
      </c>
      <c r="CH91" s="236">
        <f t="shared" si="114"/>
        <v>0</v>
      </c>
      <c r="CI91" s="185">
        <f t="shared" ref="CI91:CI92" si="115">AW91-CE91</f>
        <v>0</v>
      </c>
      <c r="CJ91" s="236">
        <v>6210</v>
      </c>
      <c r="CK91" s="236">
        <v>6210</v>
      </c>
      <c r="CL91" s="236">
        <v>0</v>
      </c>
      <c r="CM91" s="236">
        <f t="shared" si="114"/>
        <v>0</v>
      </c>
      <c r="CN91" s="236">
        <f t="shared" si="114"/>
        <v>0</v>
      </c>
      <c r="CO91" s="236">
        <f t="shared" si="114"/>
        <v>0</v>
      </c>
      <c r="CP91" s="236"/>
      <c r="CQ91" s="236">
        <f t="shared" si="114"/>
        <v>0</v>
      </c>
      <c r="CR91" s="236">
        <f t="shared" ref="CR91:CR92" si="116">CQ91-BZ91</f>
        <v>0</v>
      </c>
      <c r="CS91" s="236">
        <f t="shared" si="114"/>
        <v>0</v>
      </c>
      <c r="CT91" s="236">
        <f t="shared" si="114"/>
        <v>0</v>
      </c>
      <c r="CU91" s="236">
        <f t="shared" si="114"/>
        <v>0</v>
      </c>
      <c r="CV91" s="236">
        <f t="shared" si="114"/>
        <v>0</v>
      </c>
      <c r="CW91" s="236">
        <f t="shared" si="114"/>
        <v>0</v>
      </c>
      <c r="CX91" s="236">
        <f t="shared" si="114"/>
        <v>0</v>
      </c>
      <c r="CY91" s="236">
        <f t="shared" si="114"/>
        <v>0</v>
      </c>
      <c r="CZ91" s="236">
        <f t="shared" si="114"/>
        <v>0</v>
      </c>
      <c r="DA91" s="236">
        <f t="shared" si="114"/>
        <v>0</v>
      </c>
      <c r="DB91" s="236">
        <f t="shared" si="114"/>
        <v>0</v>
      </c>
      <c r="DC91" s="236">
        <f t="shared" si="114"/>
        <v>0</v>
      </c>
      <c r="DD91" s="236">
        <f t="shared" si="114"/>
        <v>0</v>
      </c>
      <c r="DE91" s="114">
        <f t="shared" ref="DE91:DF91" si="117">DE92</f>
        <v>0</v>
      </c>
      <c r="DF91" s="114">
        <f t="shared" si="117"/>
        <v>0</v>
      </c>
      <c r="DI91" s="7">
        <f t="shared" ref="DI91:DI92" si="118">J91-X91-AC91</f>
        <v>0</v>
      </c>
      <c r="DL91" s="7">
        <v>0</v>
      </c>
      <c r="DS91" s="7">
        <f t="shared" ref="DS91:DS92" si="119">AM91-BG91</f>
        <v>0</v>
      </c>
      <c r="DT91" s="7">
        <f t="shared" ref="DT91:DT92" si="120">AE91-AU91</f>
        <v>0</v>
      </c>
    </row>
    <row r="92" spans="1:143" s="20" customFormat="1" ht="33.75" hidden="1" customHeight="1">
      <c r="A92" s="114" t="s">
        <v>45</v>
      </c>
      <c r="B92" s="214" t="s">
        <v>46</v>
      </c>
      <c r="C92" s="114"/>
      <c r="D92" s="114"/>
      <c r="E92" s="114"/>
      <c r="F92" s="213"/>
      <c r="G92" s="213"/>
      <c r="H92" s="213">
        <f>A94</f>
        <v>0</v>
      </c>
      <c r="I92" s="114"/>
      <c r="J92" s="236">
        <f t="shared" ref="J92:BM92" si="121">SUM(J93:J94)</f>
        <v>0</v>
      </c>
      <c r="K92" s="236">
        <f t="shared" si="121"/>
        <v>0</v>
      </c>
      <c r="L92" s="236">
        <f t="shared" si="121"/>
        <v>0</v>
      </c>
      <c r="M92" s="236">
        <f t="shared" si="121"/>
        <v>0</v>
      </c>
      <c r="N92" s="236">
        <f t="shared" si="121"/>
        <v>0</v>
      </c>
      <c r="O92" s="236">
        <f t="shared" si="121"/>
        <v>0</v>
      </c>
      <c r="P92" s="236">
        <f t="shared" si="121"/>
        <v>0</v>
      </c>
      <c r="Q92" s="236">
        <f t="shared" si="121"/>
        <v>0</v>
      </c>
      <c r="R92" s="236">
        <f t="shared" si="121"/>
        <v>0</v>
      </c>
      <c r="S92" s="236">
        <f t="shared" si="121"/>
        <v>0</v>
      </c>
      <c r="T92" s="236">
        <f t="shared" si="121"/>
        <v>0</v>
      </c>
      <c r="U92" s="236">
        <f t="shared" si="121"/>
        <v>0</v>
      </c>
      <c r="V92" s="236">
        <f t="shared" si="121"/>
        <v>0</v>
      </c>
      <c r="W92" s="236">
        <f t="shared" si="121"/>
        <v>0</v>
      </c>
      <c r="X92" s="236">
        <f t="shared" si="121"/>
        <v>0</v>
      </c>
      <c r="Y92" s="236">
        <f t="shared" si="121"/>
        <v>0</v>
      </c>
      <c r="Z92" s="236">
        <f t="shared" si="121"/>
        <v>0</v>
      </c>
      <c r="AA92" s="236">
        <f t="shared" si="121"/>
        <v>0</v>
      </c>
      <c r="AB92" s="236">
        <f t="shared" si="121"/>
        <v>0</v>
      </c>
      <c r="AC92" s="236">
        <f t="shared" si="121"/>
        <v>0</v>
      </c>
      <c r="AD92" s="236">
        <f t="shared" si="121"/>
        <v>0</v>
      </c>
      <c r="AE92" s="236">
        <f t="shared" si="121"/>
        <v>0</v>
      </c>
      <c r="AF92" s="236">
        <f t="shared" si="121"/>
        <v>0</v>
      </c>
      <c r="AG92" s="236">
        <f t="shared" si="121"/>
        <v>0</v>
      </c>
      <c r="AH92" s="236">
        <f t="shared" si="121"/>
        <v>0</v>
      </c>
      <c r="AI92" s="236">
        <f t="shared" si="121"/>
        <v>0</v>
      </c>
      <c r="AJ92" s="236">
        <f t="shared" si="121"/>
        <v>0</v>
      </c>
      <c r="AK92" s="236">
        <f t="shared" si="121"/>
        <v>0</v>
      </c>
      <c r="AL92" s="236">
        <f t="shared" si="121"/>
        <v>0</v>
      </c>
      <c r="AM92" s="236">
        <f t="shared" si="121"/>
        <v>0</v>
      </c>
      <c r="AN92" s="236">
        <f t="shared" si="121"/>
        <v>0</v>
      </c>
      <c r="AO92" s="236">
        <f t="shared" si="121"/>
        <v>0</v>
      </c>
      <c r="AP92" s="236">
        <f t="shared" si="121"/>
        <v>0</v>
      </c>
      <c r="AQ92" s="236">
        <f t="shared" si="121"/>
        <v>0</v>
      </c>
      <c r="AR92" s="236">
        <f t="shared" si="121"/>
        <v>0</v>
      </c>
      <c r="AS92" s="236">
        <f t="shared" si="121"/>
        <v>0</v>
      </c>
      <c r="AT92" s="236">
        <f t="shared" si="121"/>
        <v>0</v>
      </c>
      <c r="AU92" s="236">
        <f t="shared" si="121"/>
        <v>0</v>
      </c>
      <c r="AV92" s="236">
        <f t="shared" si="121"/>
        <v>0</v>
      </c>
      <c r="AW92" s="236">
        <f t="shared" si="121"/>
        <v>0</v>
      </c>
      <c r="AX92" s="236">
        <f t="shared" si="121"/>
        <v>0</v>
      </c>
      <c r="AY92" s="236">
        <f t="shared" si="121"/>
        <v>0</v>
      </c>
      <c r="AZ92" s="236">
        <f t="shared" si="121"/>
        <v>0</v>
      </c>
      <c r="BA92" s="236">
        <f t="shared" si="121"/>
        <v>0</v>
      </c>
      <c r="BB92" s="236">
        <f t="shared" si="121"/>
        <v>0</v>
      </c>
      <c r="BC92" s="236">
        <f t="shared" si="121"/>
        <v>0</v>
      </c>
      <c r="BD92" s="236">
        <f t="shared" si="121"/>
        <v>0</v>
      </c>
      <c r="BE92" s="236">
        <f t="shared" si="121"/>
        <v>0</v>
      </c>
      <c r="BF92" s="236">
        <f t="shared" si="121"/>
        <v>0</v>
      </c>
      <c r="BG92" s="236">
        <f t="shared" si="121"/>
        <v>0</v>
      </c>
      <c r="BH92" s="236">
        <f t="shared" si="121"/>
        <v>0</v>
      </c>
      <c r="BI92" s="236">
        <f t="shared" si="121"/>
        <v>0</v>
      </c>
      <c r="BJ92" s="236">
        <f t="shared" si="121"/>
        <v>0</v>
      </c>
      <c r="BK92" s="236">
        <f t="shared" si="121"/>
        <v>0</v>
      </c>
      <c r="BL92" s="236">
        <f>SUM(BL93:BL94)</f>
        <v>0</v>
      </c>
      <c r="BM92" s="236">
        <f t="shared" si="121"/>
        <v>0</v>
      </c>
      <c r="BN92" s="236">
        <f>SUM(BN93:BN94)</f>
        <v>0</v>
      </c>
      <c r="BO92" s="236">
        <f t="shared" ref="BO92:BT92" si="122">SUM(BO93:BO94)</f>
        <v>0</v>
      </c>
      <c r="BP92" s="236">
        <f t="shared" si="122"/>
        <v>0</v>
      </c>
      <c r="BQ92" s="236">
        <f t="shared" si="122"/>
        <v>0</v>
      </c>
      <c r="BR92" s="236">
        <f t="shared" si="122"/>
        <v>0</v>
      </c>
      <c r="BS92" s="236">
        <f t="shared" si="122"/>
        <v>0</v>
      </c>
      <c r="BT92" s="236">
        <f t="shared" si="122"/>
        <v>0</v>
      </c>
      <c r="BU92" s="236">
        <f>SUM(BU93:BU94)</f>
        <v>0</v>
      </c>
      <c r="BV92" s="236">
        <f t="shared" ref="BV92:CU92" si="123">SUM(BV93:BV94)</f>
        <v>0</v>
      </c>
      <c r="BW92" s="236">
        <f t="shared" si="123"/>
        <v>0</v>
      </c>
      <c r="BX92" s="236">
        <f t="shared" si="123"/>
        <v>0</v>
      </c>
      <c r="BY92" s="236"/>
      <c r="BZ92" s="236">
        <f t="shared" si="123"/>
        <v>0</v>
      </c>
      <c r="CA92" s="236">
        <f t="shared" si="123"/>
        <v>0</v>
      </c>
      <c r="CB92" s="236">
        <f t="shared" si="123"/>
        <v>0</v>
      </c>
      <c r="CC92" s="236">
        <f t="shared" si="123"/>
        <v>0</v>
      </c>
      <c r="CD92" s="236">
        <f t="shared" si="123"/>
        <v>0</v>
      </c>
      <c r="CE92" s="236">
        <f t="shared" si="123"/>
        <v>0</v>
      </c>
      <c r="CF92" s="236">
        <f t="shared" si="123"/>
        <v>0</v>
      </c>
      <c r="CG92" s="236">
        <f t="shared" si="123"/>
        <v>0</v>
      </c>
      <c r="CH92" s="236">
        <f t="shared" si="123"/>
        <v>0</v>
      </c>
      <c r="CI92" s="185">
        <f t="shared" si="115"/>
        <v>0</v>
      </c>
      <c r="CJ92" s="236">
        <v>6210</v>
      </c>
      <c r="CK92" s="236">
        <v>6210</v>
      </c>
      <c r="CL92" s="236">
        <v>0</v>
      </c>
      <c r="CM92" s="236">
        <f t="shared" ref="CM92" si="124">SUM(CM93:CM94)</f>
        <v>0</v>
      </c>
      <c r="CN92" s="236">
        <f t="shared" ref="CN92:CQ92" si="125">SUM(CN93:CN94)</f>
        <v>0</v>
      </c>
      <c r="CO92" s="236">
        <f t="shared" si="125"/>
        <v>0</v>
      </c>
      <c r="CP92" s="236"/>
      <c r="CQ92" s="236">
        <f t="shared" si="125"/>
        <v>0</v>
      </c>
      <c r="CR92" s="236">
        <f t="shared" si="116"/>
        <v>0</v>
      </c>
      <c r="CS92" s="236">
        <f t="shared" si="123"/>
        <v>0</v>
      </c>
      <c r="CT92" s="236">
        <f t="shared" ref="CT92" si="126">SUM(CT93:CT94)</f>
        <v>0</v>
      </c>
      <c r="CU92" s="236">
        <f t="shared" si="123"/>
        <v>0</v>
      </c>
      <c r="CV92" s="236">
        <f t="shared" ref="CV92:DD92" si="127">SUM(CV93:CV94)</f>
        <v>0</v>
      </c>
      <c r="CW92" s="236">
        <f t="shared" si="127"/>
        <v>0</v>
      </c>
      <c r="CX92" s="236">
        <f t="shared" si="127"/>
        <v>0</v>
      </c>
      <c r="CY92" s="236">
        <f t="shared" si="127"/>
        <v>0</v>
      </c>
      <c r="CZ92" s="236">
        <f t="shared" si="127"/>
        <v>0</v>
      </c>
      <c r="DA92" s="236">
        <f t="shared" si="127"/>
        <v>0</v>
      </c>
      <c r="DB92" s="236">
        <f t="shared" si="127"/>
        <v>0</v>
      </c>
      <c r="DC92" s="236">
        <f t="shared" si="127"/>
        <v>0</v>
      </c>
      <c r="DD92" s="236">
        <f t="shared" si="127"/>
        <v>0</v>
      </c>
      <c r="DE92" s="114"/>
      <c r="DF92" s="114"/>
      <c r="DI92" s="7">
        <f t="shared" si="118"/>
        <v>0</v>
      </c>
      <c r="DL92" s="7">
        <v>0</v>
      </c>
      <c r="DS92" s="7">
        <f t="shared" si="119"/>
        <v>0</v>
      </c>
      <c r="DT92" s="7">
        <f t="shared" si="120"/>
        <v>0</v>
      </c>
    </row>
    <row r="93" spans="1:143" ht="141.6" hidden="1" customHeight="1">
      <c r="A93" s="216"/>
      <c r="B93" s="217"/>
      <c r="C93" s="216"/>
      <c r="D93" s="216"/>
      <c r="E93" s="216"/>
      <c r="F93" s="216"/>
      <c r="G93" s="216"/>
      <c r="H93" s="216"/>
      <c r="I93" s="216"/>
      <c r="J93" s="218"/>
      <c r="K93" s="218"/>
      <c r="L93" s="218"/>
      <c r="M93" s="218"/>
      <c r="N93" s="218"/>
      <c r="O93" s="218"/>
      <c r="P93" s="218"/>
      <c r="Q93" s="218"/>
      <c r="R93" s="218"/>
      <c r="S93" s="218"/>
      <c r="T93" s="218"/>
      <c r="U93" s="218"/>
      <c r="V93" s="218"/>
      <c r="W93" s="218"/>
      <c r="X93" s="218"/>
      <c r="Y93" s="218"/>
      <c r="Z93" s="218"/>
      <c r="AA93" s="218"/>
      <c r="AB93" s="218"/>
      <c r="AC93" s="218"/>
      <c r="AD93" s="236"/>
      <c r="AE93" s="236"/>
      <c r="AF93" s="236"/>
      <c r="AG93" s="236"/>
      <c r="AH93" s="236"/>
      <c r="AI93" s="236"/>
      <c r="AJ93" s="218"/>
      <c r="AK93" s="218"/>
      <c r="AL93" s="236"/>
      <c r="AM93" s="236"/>
      <c r="AN93" s="236"/>
      <c r="AO93" s="236"/>
      <c r="AP93" s="218"/>
      <c r="AQ93" s="236"/>
      <c r="AR93" s="100"/>
      <c r="AS93" s="100"/>
      <c r="AT93" s="100"/>
      <c r="AU93" s="100"/>
      <c r="AV93" s="100"/>
      <c r="AW93" s="100"/>
      <c r="AX93" s="100"/>
      <c r="AY93" s="100"/>
      <c r="AZ93" s="100"/>
      <c r="BA93" s="100"/>
      <c r="BB93" s="100"/>
      <c r="BC93" s="100"/>
      <c r="BD93" s="100"/>
      <c r="BE93" s="100"/>
      <c r="BF93" s="100"/>
      <c r="BG93" s="100"/>
      <c r="BH93" s="100"/>
      <c r="BI93" s="100"/>
      <c r="BJ93" s="100"/>
      <c r="BK93" s="100"/>
      <c r="BL93" s="100"/>
      <c r="BM93" s="100"/>
      <c r="BN93" s="100"/>
      <c r="BO93" s="100"/>
      <c r="BP93" s="100"/>
      <c r="BQ93" s="100"/>
      <c r="BR93" s="100"/>
      <c r="BS93" s="100"/>
      <c r="BT93" s="100"/>
      <c r="BU93" s="100"/>
      <c r="BV93" s="100"/>
      <c r="BW93" s="100"/>
      <c r="BX93" s="100"/>
      <c r="BY93" s="100"/>
      <c r="BZ93" s="100"/>
      <c r="CA93" s="100"/>
      <c r="CB93" s="100"/>
      <c r="CC93" s="100"/>
      <c r="CD93" s="100"/>
      <c r="CE93" s="100"/>
      <c r="CF93" s="100"/>
      <c r="CG93" s="100"/>
      <c r="CH93" s="100"/>
      <c r="CI93" s="185"/>
      <c r="CJ93" s="100"/>
      <c r="CK93" s="100"/>
      <c r="CL93" s="100"/>
      <c r="CM93" s="100"/>
      <c r="CN93" s="100"/>
      <c r="CO93" s="100"/>
      <c r="CP93" s="100"/>
      <c r="CQ93" s="100"/>
      <c r="CR93" s="100"/>
      <c r="CS93" s="100"/>
      <c r="CT93" s="100"/>
      <c r="CU93" s="100"/>
      <c r="CV93" s="100"/>
      <c r="CW93" s="100"/>
      <c r="CX93" s="100"/>
      <c r="CY93" s="100"/>
      <c r="CZ93" s="100"/>
      <c r="DA93" s="100"/>
      <c r="DB93" s="100"/>
      <c r="DC93" s="100"/>
      <c r="DD93" s="100"/>
      <c r="DE93" s="216"/>
      <c r="DI93" s="7"/>
      <c r="DK93" s="13"/>
      <c r="DL93" s="7"/>
      <c r="DS93" s="7"/>
      <c r="DT93" s="7"/>
    </row>
    <row r="94" spans="1:143" ht="134.65" hidden="1" customHeight="1">
      <c r="A94" s="216"/>
      <c r="B94" s="217"/>
      <c r="C94" s="216"/>
      <c r="D94" s="216"/>
      <c r="E94" s="216"/>
      <c r="F94" s="216"/>
      <c r="G94" s="216"/>
      <c r="H94" s="216"/>
      <c r="I94" s="216"/>
      <c r="J94" s="218"/>
      <c r="K94" s="218"/>
      <c r="L94" s="218"/>
      <c r="M94" s="218"/>
      <c r="N94" s="218"/>
      <c r="O94" s="218"/>
      <c r="P94" s="218"/>
      <c r="Q94" s="218"/>
      <c r="R94" s="218"/>
      <c r="S94" s="218"/>
      <c r="T94" s="218"/>
      <c r="U94" s="218"/>
      <c r="V94" s="218"/>
      <c r="W94" s="218"/>
      <c r="X94" s="218"/>
      <c r="Y94" s="218"/>
      <c r="Z94" s="218"/>
      <c r="AA94" s="218"/>
      <c r="AB94" s="218"/>
      <c r="AC94" s="218"/>
      <c r="AD94" s="218"/>
      <c r="AE94" s="218"/>
      <c r="AF94" s="218"/>
      <c r="AG94" s="218"/>
      <c r="AH94" s="218"/>
      <c r="AI94" s="218"/>
      <c r="AJ94" s="218"/>
      <c r="AK94" s="218"/>
      <c r="AL94" s="218"/>
      <c r="AM94" s="218"/>
      <c r="AN94" s="218"/>
      <c r="AO94" s="218"/>
      <c r="AP94" s="218"/>
      <c r="AQ94" s="218"/>
      <c r="AR94" s="100"/>
      <c r="AS94" s="100"/>
      <c r="AT94" s="100"/>
      <c r="AU94" s="100"/>
      <c r="AV94" s="100"/>
      <c r="AW94" s="100"/>
      <c r="AX94" s="100"/>
      <c r="AY94" s="100"/>
      <c r="AZ94" s="100"/>
      <c r="BA94" s="100"/>
      <c r="BB94" s="100"/>
      <c r="BC94" s="100"/>
      <c r="BD94" s="100"/>
      <c r="BE94" s="100"/>
      <c r="BF94" s="100"/>
      <c r="BG94" s="100"/>
      <c r="BH94" s="100"/>
      <c r="BI94" s="100"/>
      <c r="BJ94" s="100"/>
      <c r="BK94" s="100"/>
      <c r="BL94" s="100"/>
      <c r="BM94" s="100"/>
      <c r="BN94" s="100"/>
      <c r="BO94" s="100"/>
      <c r="BP94" s="100"/>
      <c r="BQ94" s="100"/>
      <c r="BR94" s="100"/>
      <c r="BS94" s="100"/>
      <c r="BT94" s="100"/>
      <c r="BU94" s="100"/>
      <c r="BV94" s="100"/>
      <c r="BW94" s="100"/>
      <c r="BX94" s="100"/>
      <c r="BY94" s="100"/>
      <c r="BZ94" s="100"/>
      <c r="CA94" s="100"/>
      <c r="CB94" s="100"/>
      <c r="CC94" s="100"/>
      <c r="CD94" s="100"/>
      <c r="CE94" s="100"/>
      <c r="CF94" s="100"/>
      <c r="CG94" s="100"/>
      <c r="CH94" s="100"/>
      <c r="CI94" s="100"/>
      <c r="CJ94" s="100"/>
      <c r="CK94" s="100"/>
      <c r="CL94" s="100"/>
      <c r="CM94" s="100"/>
      <c r="CN94" s="100"/>
      <c r="CO94" s="100"/>
      <c r="CP94" s="100"/>
      <c r="CQ94" s="100"/>
      <c r="CR94" s="100"/>
      <c r="CS94" s="100"/>
      <c r="CT94" s="100"/>
      <c r="CU94" s="100"/>
      <c r="CV94" s="100"/>
      <c r="CW94" s="100"/>
      <c r="CX94" s="100"/>
      <c r="CY94" s="100"/>
      <c r="CZ94" s="100"/>
      <c r="DA94" s="100"/>
      <c r="DB94" s="100"/>
      <c r="DC94" s="100"/>
      <c r="DD94" s="100"/>
      <c r="DE94" s="100"/>
      <c r="DF94" s="216"/>
      <c r="DI94" s="7"/>
      <c r="DL94" s="7"/>
      <c r="DS94" s="7"/>
      <c r="DT94" s="7"/>
    </row>
    <row r="95" spans="1:143" s="290" customFormat="1" ht="19.5" hidden="1">
      <c r="A95" s="216"/>
      <c r="B95" s="217"/>
      <c r="C95" s="216"/>
      <c r="D95" s="216"/>
      <c r="E95" s="216"/>
      <c r="F95" s="216"/>
      <c r="G95" s="216"/>
      <c r="H95" s="216"/>
      <c r="I95" s="216"/>
      <c r="J95" s="218"/>
      <c r="K95" s="218"/>
      <c r="L95" s="218"/>
      <c r="M95" s="218"/>
      <c r="N95" s="218"/>
      <c r="O95" s="218"/>
      <c r="P95" s="218"/>
      <c r="Q95" s="218"/>
      <c r="R95" s="218"/>
      <c r="S95" s="218"/>
      <c r="T95" s="218"/>
      <c r="U95" s="218"/>
      <c r="V95" s="218"/>
      <c r="W95" s="218"/>
      <c r="X95" s="270"/>
      <c r="Y95" s="270"/>
      <c r="Z95" s="270"/>
      <c r="AA95" s="270"/>
      <c r="AB95" s="270"/>
      <c r="AC95" s="270"/>
      <c r="AD95" s="270"/>
      <c r="AE95" s="270"/>
      <c r="AF95" s="270"/>
      <c r="AG95" s="267"/>
      <c r="AH95" s="270"/>
      <c r="AI95" s="270"/>
      <c r="AJ95" s="270"/>
      <c r="AK95" s="270"/>
      <c r="AL95" s="270"/>
      <c r="AM95" s="270"/>
      <c r="AN95" s="270"/>
      <c r="AO95" s="270"/>
      <c r="AP95" s="270"/>
      <c r="AQ95" s="270"/>
      <c r="AR95" s="100"/>
      <c r="AS95" s="100"/>
      <c r="AT95" s="100"/>
      <c r="AU95" s="100"/>
      <c r="AV95" s="100"/>
      <c r="AW95" s="100"/>
      <c r="AX95" s="100"/>
      <c r="AY95" s="100"/>
      <c r="AZ95" s="100"/>
      <c r="BA95" s="100"/>
      <c r="BB95" s="100"/>
      <c r="BC95" s="100"/>
      <c r="BD95" s="100"/>
      <c r="BE95" s="100"/>
      <c r="BF95" s="100"/>
      <c r="BG95" s="100"/>
      <c r="BH95" s="100"/>
      <c r="BI95" s="100"/>
      <c r="BJ95" s="100"/>
      <c r="BK95" s="100"/>
      <c r="BL95" s="100"/>
      <c r="BM95" s="100"/>
      <c r="BN95" s="100"/>
      <c r="BO95" s="100"/>
      <c r="BP95" s="100"/>
      <c r="BQ95" s="100"/>
      <c r="BR95" s="100"/>
      <c r="BS95" s="100"/>
      <c r="BT95" s="100"/>
      <c r="BU95" s="100"/>
      <c r="BV95" s="100"/>
      <c r="BW95" s="100"/>
      <c r="BX95" s="100"/>
      <c r="BY95" s="100"/>
      <c r="BZ95" s="100"/>
      <c r="CA95" s="100"/>
      <c r="CB95" s="100"/>
      <c r="CC95" s="100"/>
      <c r="CD95" s="100"/>
      <c r="CE95" s="100"/>
      <c r="CF95" s="100"/>
      <c r="CG95" s="100"/>
      <c r="CH95" s="99"/>
      <c r="CI95" s="100"/>
      <c r="CJ95" s="100"/>
      <c r="CK95" s="100"/>
      <c r="CL95" s="100"/>
      <c r="CM95" s="100"/>
      <c r="CN95" s="100"/>
      <c r="CO95" s="100"/>
      <c r="CP95" s="100"/>
      <c r="CQ95" s="100"/>
      <c r="CR95" s="100"/>
      <c r="CS95" s="100"/>
      <c r="CT95" s="100"/>
      <c r="CU95" s="100"/>
      <c r="CV95" s="100"/>
      <c r="CW95" s="100"/>
      <c r="CX95" s="100"/>
      <c r="CY95" s="100"/>
      <c r="CZ95" s="100"/>
      <c r="DA95" s="100"/>
      <c r="DB95" s="100"/>
      <c r="DC95" s="100"/>
      <c r="DD95" s="100"/>
      <c r="DE95" s="271"/>
      <c r="DF95" s="191"/>
      <c r="DG95" s="242"/>
      <c r="DJ95" s="7"/>
      <c r="DM95" s="7"/>
      <c r="DT95" s="7"/>
      <c r="DU95" s="7"/>
    </row>
    <row r="96" spans="1:143" ht="182.1" hidden="1" customHeight="1">
      <c r="A96" s="216"/>
      <c r="B96" s="217"/>
      <c r="C96" s="216"/>
      <c r="D96" s="216"/>
      <c r="E96" s="216"/>
      <c r="F96" s="216"/>
      <c r="G96" s="216"/>
      <c r="H96" s="216"/>
      <c r="I96" s="216"/>
      <c r="J96" s="218"/>
      <c r="K96" s="218"/>
      <c r="L96" s="218"/>
      <c r="M96" s="218"/>
      <c r="N96" s="218"/>
      <c r="O96" s="218"/>
      <c r="P96" s="218"/>
      <c r="Q96" s="218"/>
      <c r="R96" s="218"/>
      <c r="S96" s="218"/>
      <c r="T96" s="218"/>
      <c r="U96" s="218"/>
      <c r="V96" s="218"/>
      <c r="W96" s="218"/>
      <c r="X96" s="218"/>
      <c r="Y96" s="218"/>
      <c r="Z96" s="218"/>
      <c r="AA96" s="218"/>
      <c r="AB96" s="218"/>
      <c r="AC96" s="218"/>
      <c r="AD96" s="218"/>
      <c r="AE96" s="218"/>
      <c r="AF96" s="218"/>
      <c r="AG96" s="267"/>
      <c r="AH96" s="218"/>
      <c r="AI96" s="218"/>
      <c r="AJ96" s="218"/>
      <c r="AK96" s="218"/>
      <c r="AL96" s="218"/>
      <c r="AM96" s="218"/>
      <c r="AN96" s="218"/>
      <c r="AO96" s="218"/>
      <c r="AP96" s="218"/>
      <c r="AQ96" s="218"/>
      <c r="AR96" s="100"/>
      <c r="AS96" s="100"/>
      <c r="AT96" s="100"/>
      <c r="AU96" s="100"/>
      <c r="AV96" s="100"/>
      <c r="AW96" s="100"/>
      <c r="AX96" s="100"/>
      <c r="AY96" s="100"/>
      <c r="AZ96" s="100"/>
      <c r="BA96" s="100"/>
      <c r="BB96" s="100"/>
      <c r="BC96" s="100"/>
      <c r="BD96" s="100"/>
      <c r="BE96" s="100"/>
      <c r="BF96" s="100"/>
      <c r="BG96" s="100"/>
      <c r="BH96" s="100"/>
      <c r="BI96" s="100"/>
      <c r="BJ96" s="100"/>
      <c r="BK96" s="100"/>
      <c r="BL96" s="100"/>
      <c r="BM96" s="100"/>
      <c r="BN96" s="100"/>
      <c r="BO96" s="100"/>
      <c r="BP96" s="100"/>
      <c r="BQ96" s="100"/>
      <c r="BR96" s="100"/>
      <c r="BS96" s="100"/>
      <c r="BT96" s="100"/>
      <c r="BU96" s="100"/>
      <c r="BV96" s="100"/>
      <c r="BW96" s="100"/>
      <c r="BX96" s="100"/>
      <c r="BY96" s="100"/>
      <c r="BZ96" s="100"/>
      <c r="CA96" s="100"/>
      <c r="CB96" s="100"/>
      <c r="CC96" s="100"/>
      <c r="CD96" s="100"/>
      <c r="CE96" s="100"/>
      <c r="CF96" s="100"/>
      <c r="CG96" s="100"/>
      <c r="CH96" s="99"/>
      <c r="CI96" s="100"/>
      <c r="CJ96" s="100"/>
      <c r="CK96" s="100"/>
      <c r="CL96" s="100"/>
      <c r="CM96" s="100"/>
      <c r="CN96" s="100"/>
      <c r="CO96" s="100"/>
      <c r="CP96" s="100"/>
      <c r="CQ96" s="100"/>
      <c r="CR96" s="100"/>
      <c r="CS96" s="100"/>
      <c r="CT96" s="100"/>
      <c r="CU96" s="100"/>
      <c r="CV96" s="100"/>
      <c r="CW96" s="100"/>
      <c r="CX96" s="100"/>
      <c r="CY96" s="100"/>
      <c r="CZ96" s="100"/>
      <c r="DA96" s="100"/>
      <c r="DB96" s="100"/>
      <c r="DC96" s="100"/>
      <c r="DD96" s="100"/>
      <c r="DE96" s="100"/>
      <c r="DF96" s="216"/>
      <c r="DG96" s="216"/>
      <c r="DJ96" s="7"/>
      <c r="DM96" s="7"/>
      <c r="DT96" s="7"/>
      <c r="DU96" s="7"/>
    </row>
    <row r="97" spans="1:125" s="290" customFormat="1" ht="162" hidden="1" customHeight="1">
      <c r="A97" s="216"/>
      <c r="B97" s="217"/>
      <c r="C97" s="216"/>
      <c r="D97" s="216"/>
      <c r="E97" s="216"/>
      <c r="F97" s="216"/>
      <c r="G97" s="216"/>
      <c r="H97" s="216"/>
      <c r="I97" s="216"/>
      <c r="J97" s="100"/>
      <c r="K97" s="100"/>
      <c r="L97" s="100"/>
      <c r="M97" s="100"/>
      <c r="N97" s="100"/>
      <c r="O97" s="100"/>
      <c r="P97" s="100"/>
      <c r="Q97" s="100"/>
      <c r="R97" s="100"/>
      <c r="S97" s="100"/>
      <c r="T97" s="100"/>
      <c r="U97" s="100"/>
      <c r="V97" s="100"/>
      <c r="W97" s="100"/>
      <c r="X97" s="100"/>
      <c r="Y97" s="100"/>
      <c r="Z97" s="100"/>
      <c r="AA97" s="100"/>
      <c r="AB97" s="100"/>
      <c r="AC97" s="100"/>
      <c r="AD97" s="100"/>
      <c r="AE97" s="100"/>
      <c r="AF97" s="100"/>
      <c r="AG97" s="100"/>
      <c r="AH97" s="100"/>
      <c r="AI97" s="100"/>
      <c r="AJ97" s="100"/>
      <c r="AK97" s="100"/>
      <c r="AL97" s="100"/>
      <c r="AM97" s="100"/>
      <c r="AN97" s="100"/>
      <c r="AO97" s="100"/>
      <c r="AP97" s="100"/>
      <c r="AQ97" s="100"/>
      <c r="AR97" s="100"/>
      <c r="AS97" s="100"/>
      <c r="AT97" s="100"/>
      <c r="AU97" s="100"/>
      <c r="AV97" s="100"/>
      <c r="AW97" s="100"/>
      <c r="AX97" s="100"/>
      <c r="AY97" s="100"/>
      <c r="AZ97" s="100"/>
      <c r="BA97" s="100"/>
      <c r="BB97" s="100"/>
      <c r="BC97" s="100"/>
      <c r="BD97" s="100"/>
      <c r="BE97" s="100"/>
      <c r="BF97" s="100"/>
      <c r="BG97" s="100"/>
      <c r="BH97" s="100"/>
      <c r="BI97" s="100"/>
      <c r="BJ97" s="100"/>
      <c r="BK97" s="100"/>
      <c r="BL97" s="100"/>
      <c r="BM97" s="100"/>
      <c r="BN97" s="100"/>
      <c r="BO97" s="100"/>
      <c r="BP97" s="100"/>
      <c r="BQ97" s="100"/>
      <c r="BR97" s="100"/>
      <c r="BS97" s="100"/>
      <c r="BT97" s="100"/>
      <c r="BU97" s="100"/>
      <c r="BV97" s="100"/>
      <c r="BW97" s="100"/>
      <c r="BX97" s="100"/>
      <c r="BY97" s="100"/>
      <c r="BZ97" s="100"/>
      <c r="CA97" s="100"/>
      <c r="CB97" s="100"/>
      <c r="CC97" s="100"/>
      <c r="CD97" s="100"/>
      <c r="CE97" s="100"/>
      <c r="CF97" s="100"/>
      <c r="CG97" s="100"/>
      <c r="CH97" s="99"/>
      <c r="CI97" s="100"/>
      <c r="CJ97" s="100"/>
      <c r="CK97" s="100"/>
      <c r="CL97" s="100"/>
      <c r="CM97" s="100"/>
      <c r="CN97" s="100"/>
      <c r="CO97" s="100"/>
      <c r="CP97" s="100"/>
      <c r="CQ97" s="100"/>
      <c r="CR97" s="100"/>
      <c r="CS97" s="100"/>
      <c r="CT97" s="100"/>
      <c r="CU97" s="100"/>
      <c r="CV97" s="100"/>
      <c r="CW97" s="100"/>
      <c r="CX97" s="100"/>
      <c r="CY97" s="100"/>
      <c r="CZ97" s="100"/>
      <c r="DA97" s="100"/>
      <c r="DB97" s="100"/>
      <c r="DC97" s="100"/>
      <c r="DD97" s="100"/>
      <c r="DE97" s="100"/>
      <c r="DF97" s="191"/>
      <c r="DG97" s="242"/>
      <c r="DJ97" s="7"/>
      <c r="DM97" s="7"/>
      <c r="DT97" s="7"/>
      <c r="DU97" s="7"/>
    </row>
    <row r="98" spans="1:125" s="290" customFormat="1" ht="119.25" hidden="1" customHeight="1">
      <c r="A98" s="216"/>
      <c r="B98" s="217"/>
      <c r="C98" s="216"/>
      <c r="D98" s="216"/>
      <c r="E98" s="216"/>
      <c r="F98" s="216"/>
      <c r="G98" s="216"/>
      <c r="H98" s="216"/>
      <c r="I98" s="216"/>
      <c r="J98" s="100"/>
      <c r="K98" s="100"/>
      <c r="L98" s="100"/>
      <c r="M98" s="100"/>
      <c r="N98" s="100"/>
      <c r="O98" s="100"/>
      <c r="P98" s="100"/>
      <c r="Q98" s="100"/>
      <c r="R98" s="100"/>
      <c r="S98" s="100"/>
      <c r="T98" s="100"/>
      <c r="U98" s="100"/>
      <c r="V98" s="100"/>
      <c r="W98" s="100"/>
      <c r="X98" s="100"/>
      <c r="Y98" s="100"/>
      <c r="Z98" s="100"/>
      <c r="AA98" s="100"/>
      <c r="AB98" s="100"/>
      <c r="AC98" s="100"/>
      <c r="AD98" s="100"/>
      <c r="AE98" s="100"/>
      <c r="AF98" s="100"/>
      <c r="AG98" s="100"/>
      <c r="AH98" s="100"/>
      <c r="AI98" s="100"/>
      <c r="AJ98" s="100"/>
      <c r="AK98" s="100"/>
      <c r="AL98" s="100"/>
      <c r="AM98" s="100"/>
      <c r="AN98" s="100"/>
      <c r="AO98" s="100"/>
      <c r="AP98" s="100"/>
      <c r="AQ98" s="100"/>
      <c r="AR98" s="100"/>
      <c r="AS98" s="100"/>
      <c r="AT98" s="100"/>
      <c r="AU98" s="100"/>
      <c r="AV98" s="100"/>
      <c r="AW98" s="100"/>
      <c r="AX98" s="100"/>
      <c r="AY98" s="100"/>
      <c r="AZ98" s="100"/>
      <c r="BA98" s="100"/>
      <c r="BB98" s="100"/>
      <c r="BC98" s="100"/>
      <c r="BD98" s="100"/>
      <c r="BE98" s="100"/>
      <c r="BF98" s="100"/>
      <c r="BG98" s="100"/>
      <c r="BH98" s="100"/>
      <c r="BI98" s="100"/>
      <c r="BJ98" s="100"/>
      <c r="BK98" s="100"/>
      <c r="BL98" s="100"/>
      <c r="BM98" s="100"/>
      <c r="BN98" s="100"/>
      <c r="BO98" s="100"/>
      <c r="BP98" s="100"/>
      <c r="BQ98" s="100"/>
      <c r="BR98" s="100"/>
      <c r="BS98" s="100"/>
      <c r="BT98" s="100"/>
      <c r="BU98" s="100"/>
      <c r="BV98" s="100"/>
      <c r="BW98" s="100"/>
      <c r="BX98" s="100"/>
      <c r="BY98" s="100"/>
      <c r="BZ98" s="100"/>
      <c r="CA98" s="100"/>
      <c r="CB98" s="100"/>
      <c r="CC98" s="100"/>
      <c r="CD98" s="100"/>
      <c r="CE98" s="100"/>
      <c r="CF98" s="100"/>
      <c r="CG98" s="100"/>
      <c r="CH98" s="99"/>
      <c r="CI98" s="100"/>
      <c r="CJ98" s="100"/>
      <c r="CK98" s="100"/>
      <c r="CL98" s="100"/>
      <c r="CM98" s="100"/>
      <c r="CN98" s="100"/>
      <c r="CO98" s="100"/>
      <c r="CP98" s="100"/>
      <c r="CQ98" s="100"/>
      <c r="CR98" s="100"/>
      <c r="CS98" s="100"/>
      <c r="CT98" s="100"/>
      <c r="CU98" s="100"/>
      <c r="CV98" s="100"/>
      <c r="CW98" s="100"/>
      <c r="CX98" s="100"/>
      <c r="CY98" s="100"/>
      <c r="CZ98" s="100"/>
      <c r="DA98" s="100"/>
      <c r="DB98" s="100"/>
      <c r="DC98" s="100"/>
      <c r="DD98" s="100"/>
      <c r="DE98" s="100"/>
      <c r="DF98" s="191"/>
      <c r="DG98" s="242"/>
      <c r="DJ98" s="7"/>
      <c r="DM98" s="7"/>
      <c r="DT98" s="7"/>
      <c r="DU98" s="7"/>
    </row>
    <row r="99" spans="1:125" s="20" customFormat="1" ht="37.5" hidden="1" customHeight="1">
      <c r="A99" s="114"/>
      <c r="B99" s="214"/>
      <c r="C99" s="114"/>
      <c r="D99" s="114"/>
      <c r="E99" s="114"/>
      <c r="F99" s="213"/>
      <c r="G99" s="213"/>
      <c r="H99" s="213"/>
      <c r="I99" s="114"/>
      <c r="J99" s="236"/>
      <c r="K99" s="236"/>
      <c r="L99" s="236"/>
      <c r="M99" s="236"/>
      <c r="N99" s="236"/>
      <c r="O99" s="236"/>
      <c r="P99" s="236"/>
      <c r="Q99" s="236"/>
      <c r="R99" s="236"/>
      <c r="S99" s="236"/>
      <c r="T99" s="236"/>
      <c r="U99" s="236"/>
      <c r="V99" s="236"/>
      <c r="W99" s="236"/>
      <c r="X99" s="236"/>
      <c r="Y99" s="236"/>
      <c r="Z99" s="236"/>
      <c r="AA99" s="236"/>
      <c r="AB99" s="236"/>
      <c r="AC99" s="236"/>
      <c r="AD99" s="236"/>
      <c r="AE99" s="236"/>
      <c r="AF99" s="236"/>
      <c r="AG99" s="236"/>
      <c r="AH99" s="236"/>
      <c r="AI99" s="236"/>
      <c r="AJ99" s="236"/>
      <c r="AK99" s="236"/>
      <c r="AL99" s="236"/>
      <c r="AM99" s="236"/>
      <c r="AN99" s="236"/>
      <c r="AO99" s="236"/>
      <c r="AP99" s="236"/>
      <c r="AQ99" s="236"/>
      <c r="AR99" s="236"/>
      <c r="AS99" s="236"/>
      <c r="AT99" s="236"/>
      <c r="AU99" s="236"/>
      <c r="AV99" s="236"/>
      <c r="AW99" s="236"/>
      <c r="AX99" s="236"/>
      <c r="AY99" s="236"/>
      <c r="AZ99" s="236"/>
      <c r="BA99" s="236"/>
      <c r="BB99" s="236"/>
      <c r="BC99" s="236"/>
      <c r="BD99" s="236"/>
      <c r="BE99" s="236"/>
      <c r="BF99" s="236"/>
      <c r="BG99" s="236"/>
      <c r="BH99" s="236"/>
      <c r="BI99" s="236"/>
      <c r="BJ99" s="236"/>
      <c r="BK99" s="236"/>
      <c r="BL99" s="236"/>
      <c r="BM99" s="236"/>
      <c r="BN99" s="236"/>
      <c r="BO99" s="236"/>
      <c r="BP99" s="236"/>
      <c r="BQ99" s="236"/>
      <c r="BR99" s="236"/>
      <c r="BS99" s="236"/>
      <c r="BT99" s="236"/>
      <c r="BU99" s="236"/>
      <c r="BV99" s="236"/>
      <c r="BW99" s="236"/>
      <c r="BX99" s="236"/>
      <c r="BY99" s="236"/>
      <c r="BZ99" s="236"/>
      <c r="CA99" s="236"/>
      <c r="CB99" s="236"/>
      <c r="CC99" s="236"/>
      <c r="CD99" s="236"/>
      <c r="CE99" s="236"/>
      <c r="CF99" s="236"/>
      <c r="CG99" s="236"/>
      <c r="CH99" s="236"/>
      <c r="CI99" s="236"/>
      <c r="CJ99" s="236"/>
      <c r="CK99" s="236"/>
      <c r="CL99" s="236"/>
      <c r="CM99" s="236"/>
      <c r="CN99" s="236"/>
      <c r="CO99" s="236"/>
      <c r="CP99" s="236"/>
      <c r="CQ99" s="236"/>
      <c r="CR99" s="236"/>
      <c r="CS99" s="236"/>
      <c r="CT99" s="236"/>
      <c r="CU99" s="236"/>
      <c r="CV99" s="236"/>
      <c r="CW99" s="236"/>
      <c r="CX99" s="236"/>
      <c r="CY99" s="236"/>
      <c r="CZ99" s="236"/>
      <c r="DA99" s="236"/>
      <c r="DB99" s="236"/>
      <c r="DC99" s="236"/>
      <c r="DD99" s="236"/>
      <c r="DE99" s="236"/>
      <c r="DF99" s="114"/>
      <c r="DG99" s="114"/>
      <c r="DJ99" s="7"/>
      <c r="DM99" s="7"/>
      <c r="DT99" s="7"/>
      <c r="DU99" s="7"/>
    </row>
    <row r="100" spans="1:125" ht="118.35" hidden="1" customHeight="1">
      <c r="A100" s="216"/>
      <c r="B100" s="217"/>
      <c r="C100" s="216"/>
      <c r="D100" s="216"/>
      <c r="E100" s="216"/>
      <c r="F100" s="216"/>
      <c r="G100" s="216"/>
      <c r="H100" s="216"/>
      <c r="I100" s="216"/>
      <c r="J100" s="218"/>
      <c r="K100" s="218"/>
      <c r="L100" s="218"/>
      <c r="M100" s="218"/>
      <c r="N100" s="218"/>
      <c r="O100" s="218"/>
      <c r="P100" s="218"/>
      <c r="Q100" s="218"/>
      <c r="R100" s="218"/>
      <c r="S100" s="218"/>
      <c r="T100" s="218"/>
      <c r="U100" s="218"/>
      <c r="V100" s="218"/>
      <c r="W100" s="218"/>
      <c r="X100" s="218"/>
      <c r="Y100" s="218"/>
      <c r="Z100" s="218"/>
      <c r="AA100" s="218"/>
      <c r="AB100" s="218"/>
      <c r="AC100" s="218"/>
      <c r="AD100" s="218"/>
      <c r="AE100" s="218"/>
      <c r="AF100" s="218"/>
      <c r="AG100" s="218"/>
      <c r="AH100" s="218"/>
      <c r="AI100" s="218"/>
      <c r="AJ100" s="218"/>
      <c r="AK100" s="218"/>
      <c r="AL100" s="218"/>
      <c r="AM100" s="218"/>
      <c r="AN100" s="218"/>
      <c r="AO100" s="218"/>
      <c r="AP100" s="218"/>
      <c r="AQ100" s="218"/>
      <c r="AR100" s="100"/>
      <c r="AS100" s="100"/>
      <c r="AT100" s="100"/>
      <c r="AU100" s="100"/>
      <c r="AV100" s="100"/>
      <c r="AW100" s="100"/>
      <c r="AX100" s="100"/>
      <c r="AY100" s="100"/>
      <c r="AZ100" s="100"/>
      <c r="BA100" s="100"/>
      <c r="BB100" s="100"/>
      <c r="BC100" s="100"/>
      <c r="BD100" s="100"/>
      <c r="BE100" s="100"/>
      <c r="BF100" s="100"/>
      <c r="BG100" s="100"/>
      <c r="BH100" s="100"/>
      <c r="BI100" s="100"/>
      <c r="BJ100" s="100"/>
      <c r="BK100" s="100"/>
      <c r="BL100" s="100"/>
      <c r="BM100" s="100"/>
      <c r="BN100" s="100"/>
      <c r="BO100" s="100"/>
      <c r="BP100" s="100"/>
      <c r="BQ100" s="100"/>
      <c r="BR100" s="100"/>
      <c r="BS100" s="100"/>
      <c r="BT100" s="100"/>
      <c r="BU100" s="100"/>
      <c r="BV100" s="100"/>
      <c r="BW100" s="100"/>
      <c r="BX100" s="100"/>
      <c r="BY100" s="100"/>
      <c r="BZ100" s="100"/>
      <c r="CA100" s="100"/>
      <c r="CB100" s="100"/>
      <c r="CC100" s="100"/>
      <c r="CD100" s="100"/>
      <c r="CE100" s="100"/>
      <c r="CF100" s="100"/>
      <c r="CG100" s="100"/>
      <c r="CH100" s="99"/>
      <c r="CI100" s="100"/>
      <c r="CJ100" s="100"/>
      <c r="CK100" s="100"/>
      <c r="CL100" s="100"/>
      <c r="CM100" s="100"/>
      <c r="CN100" s="100"/>
      <c r="CO100" s="100"/>
      <c r="CP100" s="100"/>
      <c r="CQ100" s="100"/>
      <c r="CR100" s="100"/>
      <c r="CS100" s="100"/>
      <c r="CT100" s="100"/>
      <c r="CU100" s="100"/>
      <c r="CV100" s="100"/>
      <c r="CW100" s="100"/>
      <c r="CX100" s="100"/>
      <c r="CY100" s="100"/>
      <c r="CZ100" s="100"/>
      <c r="DA100" s="100"/>
      <c r="DB100" s="100"/>
      <c r="DC100" s="100"/>
      <c r="DD100" s="100"/>
      <c r="DE100" s="100"/>
      <c r="DF100" s="216"/>
      <c r="DG100" s="216"/>
      <c r="DJ100" s="7"/>
      <c r="DK100" s="21"/>
      <c r="DM100" s="7"/>
      <c r="DT100" s="7"/>
      <c r="DU100" s="7"/>
    </row>
    <row r="101" spans="1:125" s="21" customFormat="1" ht="118.35" hidden="1" customHeight="1">
      <c r="A101" s="237"/>
      <c r="B101" s="199"/>
      <c r="C101" s="237"/>
      <c r="D101" s="237"/>
      <c r="E101" s="237"/>
      <c r="F101" s="237"/>
      <c r="G101" s="237"/>
      <c r="H101" s="237"/>
      <c r="I101" s="237"/>
      <c r="J101" s="238"/>
      <c r="K101" s="238"/>
      <c r="L101" s="238"/>
      <c r="M101" s="238"/>
      <c r="N101" s="238"/>
      <c r="O101" s="238"/>
      <c r="P101" s="238"/>
      <c r="Q101" s="238"/>
      <c r="R101" s="238"/>
      <c r="S101" s="238"/>
      <c r="T101" s="238"/>
      <c r="U101" s="238"/>
      <c r="V101" s="238"/>
      <c r="W101" s="238"/>
      <c r="X101" s="238"/>
      <c r="Y101" s="238"/>
      <c r="Z101" s="238"/>
      <c r="AA101" s="238"/>
      <c r="AB101" s="238"/>
      <c r="AC101" s="238"/>
      <c r="AD101" s="238"/>
      <c r="AE101" s="238"/>
      <c r="AF101" s="238"/>
      <c r="AG101" s="238"/>
      <c r="AH101" s="238"/>
      <c r="AI101" s="238"/>
      <c r="AJ101" s="238"/>
      <c r="AK101" s="238"/>
      <c r="AL101" s="238"/>
      <c r="AM101" s="238"/>
      <c r="AN101" s="238"/>
      <c r="AO101" s="238"/>
      <c r="AP101" s="238"/>
      <c r="AQ101" s="238"/>
      <c r="AR101" s="266"/>
      <c r="AS101" s="266"/>
      <c r="AT101" s="266"/>
      <c r="AU101" s="266"/>
      <c r="AV101" s="100"/>
      <c r="AW101" s="100"/>
      <c r="AX101" s="100"/>
      <c r="AY101" s="100"/>
      <c r="AZ101" s="266"/>
      <c r="BA101" s="266"/>
      <c r="BB101" s="266"/>
      <c r="BC101" s="266"/>
      <c r="BD101" s="266"/>
      <c r="BE101" s="266"/>
      <c r="BF101" s="266"/>
      <c r="BG101" s="266"/>
      <c r="BH101" s="266"/>
      <c r="BI101" s="266"/>
      <c r="BJ101" s="266"/>
      <c r="BK101" s="266"/>
      <c r="BL101" s="266"/>
      <c r="BM101" s="266"/>
      <c r="BN101" s="266"/>
      <c r="BO101" s="266"/>
      <c r="BP101" s="266"/>
      <c r="BQ101" s="266"/>
      <c r="BR101" s="266"/>
      <c r="BS101" s="266"/>
      <c r="BT101" s="266"/>
      <c r="BU101" s="266"/>
      <c r="BV101" s="266"/>
      <c r="BW101" s="266"/>
      <c r="BX101" s="266"/>
      <c r="BY101" s="266"/>
      <c r="BZ101" s="266"/>
      <c r="CA101" s="266"/>
      <c r="CB101" s="266"/>
      <c r="CC101" s="266"/>
      <c r="CD101" s="266"/>
      <c r="CE101" s="266"/>
      <c r="CF101" s="266"/>
      <c r="CG101" s="266"/>
      <c r="CH101" s="99"/>
      <c r="CI101" s="266"/>
      <c r="CJ101" s="266"/>
      <c r="CK101" s="266"/>
      <c r="CL101" s="266"/>
      <c r="CM101" s="266"/>
      <c r="CN101" s="100"/>
      <c r="CO101" s="266"/>
      <c r="CP101" s="266"/>
      <c r="CQ101" s="266"/>
      <c r="CR101" s="266"/>
      <c r="CS101" s="266"/>
      <c r="CT101" s="266"/>
      <c r="CU101" s="266"/>
      <c r="CV101" s="266"/>
      <c r="CW101" s="266"/>
      <c r="CX101" s="266"/>
      <c r="CY101" s="266"/>
      <c r="CZ101" s="266"/>
      <c r="DA101" s="266"/>
      <c r="DB101" s="266"/>
      <c r="DC101" s="266"/>
      <c r="DD101" s="266"/>
      <c r="DE101" s="266"/>
      <c r="DF101" s="237"/>
      <c r="DG101" s="237"/>
      <c r="DJ101" s="291"/>
      <c r="DM101" s="291"/>
      <c r="DT101" s="291"/>
      <c r="DU101" s="291"/>
    </row>
    <row r="102" spans="1:125" s="21" customFormat="1" ht="98.1" hidden="1" customHeight="1">
      <c r="A102" s="237"/>
      <c r="B102" s="199"/>
      <c r="C102" s="237"/>
      <c r="D102" s="237"/>
      <c r="E102" s="237"/>
      <c r="F102" s="237"/>
      <c r="G102" s="237"/>
      <c r="H102" s="237"/>
      <c r="I102" s="237"/>
      <c r="J102" s="238"/>
      <c r="K102" s="238"/>
      <c r="L102" s="238"/>
      <c r="M102" s="238"/>
      <c r="N102" s="238"/>
      <c r="O102" s="238"/>
      <c r="P102" s="238"/>
      <c r="Q102" s="238"/>
      <c r="R102" s="238"/>
      <c r="S102" s="238"/>
      <c r="T102" s="238"/>
      <c r="U102" s="238"/>
      <c r="V102" s="238"/>
      <c r="W102" s="238"/>
      <c r="X102" s="238"/>
      <c r="Y102" s="238"/>
      <c r="Z102" s="238"/>
      <c r="AA102" s="238"/>
      <c r="AB102" s="238"/>
      <c r="AC102" s="238"/>
      <c r="AD102" s="238"/>
      <c r="AE102" s="238"/>
      <c r="AF102" s="238"/>
      <c r="AG102" s="238"/>
      <c r="AH102" s="238"/>
      <c r="AI102" s="238"/>
      <c r="AJ102" s="238"/>
      <c r="AK102" s="238"/>
      <c r="AL102" s="238"/>
      <c r="AM102" s="238"/>
      <c r="AN102" s="238"/>
      <c r="AO102" s="238"/>
      <c r="AP102" s="238"/>
      <c r="AQ102" s="238"/>
      <c r="AR102" s="266"/>
      <c r="AS102" s="266"/>
      <c r="AT102" s="266"/>
      <c r="AU102" s="266"/>
      <c r="AV102" s="100"/>
      <c r="AW102" s="100"/>
      <c r="AX102" s="100"/>
      <c r="AY102" s="100"/>
      <c r="AZ102" s="266"/>
      <c r="BA102" s="266"/>
      <c r="BB102" s="266"/>
      <c r="BC102" s="266"/>
      <c r="BD102" s="266"/>
      <c r="BE102" s="266"/>
      <c r="BF102" s="266"/>
      <c r="BG102" s="266"/>
      <c r="BH102" s="266"/>
      <c r="BI102" s="266"/>
      <c r="BJ102" s="266"/>
      <c r="BK102" s="266"/>
      <c r="BL102" s="266"/>
      <c r="BM102" s="266"/>
      <c r="BN102" s="266"/>
      <c r="BO102" s="266"/>
      <c r="BP102" s="266"/>
      <c r="BQ102" s="266"/>
      <c r="BR102" s="266"/>
      <c r="BS102" s="266"/>
      <c r="BT102" s="266"/>
      <c r="BU102" s="266"/>
      <c r="BV102" s="266"/>
      <c r="BW102" s="266"/>
      <c r="BX102" s="266"/>
      <c r="BY102" s="266"/>
      <c r="BZ102" s="266"/>
      <c r="CA102" s="266"/>
      <c r="CB102" s="266"/>
      <c r="CC102" s="266"/>
      <c r="CD102" s="266"/>
      <c r="CE102" s="266"/>
      <c r="CF102" s="266"/>
      <c r="CG102" s="266"/>
      <c r="CH102" s="99"/>
      <c r="CI102" s="266"/>
      <c r="CJ102" s="266"/>
      <c r="CK102" s="266"/>
      <c r="CL102" s="266"/>
      <c r="CM102" s="266"/>
      <c r="CN102" s="100"/>
      <c r="CO102" s="266"/>
      <c r="CP102" s="266"/>
      <c r="CQ102" s="266"/>
      <c r="CR102" s="266"/>
      <c r="CS102" s="266"/>
      <c r="CT102" s="266"/>
      <c r="CU102" s="266"/>
      <c r="CV102" s="266"/>
      <c r="CW102" s="266"/>
      <c r="CX102" s="266"/>
      <c r="CY102" s="266"/>
      <c r="CZ102" s="266"/>
      <c r="DA102" s="266"/>
      <c r="DB102" s="266"/>
      <c r="DC102" s="266"/>
      <c r="DD102" s="266"/>
      <c r="DE102" s="266"/>
      <c r="DF102" s="237"/>
      <c r="DG102" s="237"/>
      <c r="DJ102" s="291"/>
      <c r="DM102" s="291"/>
      <c r="DT102" s="291"/>
      <c r="DU102" s="291"/>
    </row>
    <row r="103" spans="1:125" s="20" customFormat="1" ht="33.75" hidden="1" customHeight="1">
      <c r="A103" s="215"/>
      <c r="B103" s="214"/>
      <c r="C103" s="114"/>
      <c r="D103" s="114"/>
      <c r="E103" s="114"/>
      <c r="F103" s="99"/>
      <c r="G103" s="99"/>
      <c r="H103" s="99"/>
      <c r="I103" s="114"/>
      <c r="J103" s="236"/>
      <c r="K103" s="236"/>
      <c r="L103" s="236"/>
      <c r="M103" s="236"/>
      <c r="N103" s="236"/>
      <c r="O103" s="236"/>
      <c r="P103" s="236"/>
      <c r="Q103" s="236"/>
      <c r="R103" s="236"/>
      <c r="S103" s="236"/>
      <c r="T103" s="236"/>
      <c r="U103" s="236"/>
      <c r="V103" s="236"/>
      <c r="W103" s="236"/>
      <c r="X103" s="236"/>
      <c r="Y103" s="236"/>
      <c r="Z103" s="236"/>
      <c r="AA103" s="236"/>
      <c r="AB103" s="236"/>
      <c r="AC103" s="236"/>
      <c r="AD103" s="236"/>
      <c r="AE103" s="236"/>
      <c r="AF103" s="236"/>
      <c r="AG103" s="236"/>
      <c r="AH103" s="236"/>
      <c r="AI103" s="236"/>
      <c r="AJ103" s="236"/>
      <c r="AK103" s="236"/>
      <c r="AL103" s="236"/>
      <c r="AM103" s="236"/>
      <c r="AN103" s="236"/>
      <c r="AO103" s="236"/>
      <c r="AP103" s="236"/>
      <c r="AQ103" s="236"/>
      <c r="AR103" s="236"/>
      <c r="AS103" s="236"/>
      <c r="AT103" s="236"/>
      <c r="AU103" s="236"/>
      <c r="AV103" s="236"/>
      <c r="AW103" s="236"/>
      <c r="AX103" s="236"/>
      <c r="AY103" s="236"/>
      <c r="AZ103" s="236"/>
      <c r="BA103" s="236"/>
      <c r="BB103" s="236"/>
      <c r="BC103" s="236"/>
      <c r="BD103" s="236"/>
      <c r="BE103" s="236"/>
      <c r="BF103" s="236"/>
      <c r="BG103" s="236"/>
      <c r="BH103" s="236"/>
      <c r="BI103" s="236"/>
      <c r="BJ103" s="236"/>
      <c r="BK103" s="236"/>
      <c r="BL103" s="236"/>
      <c r="BM103" s="236"/>
      <c r="BN103" s="236"/>
      <c r="BO103" s="236"/>
      <c r="BP103" s="236"/>
      <c r="BQ103" s="236"/>
      <c r="BR103" s="236"/>
      <c r="BS103" s="236"/>
      <c r="BT103" s="236"/>
      <c r="BU103" s="236"/>
      <c r="BV103" s="236"/>
      <c r="BW103" s="236"/>
      <c r="BX103" s="236"/>
      <c r="BY103" s="236"/>
      <c r="BZ103" s="236"/>
      <c r="CA103" s="236"/>
      <c r="CB103" s="236"/>
      <c r="CC103" s="236"/>
      <c r="CD103" s="236"/>
      <c r="CE103" s="236"/>
      <c r="CF103" s="236"/>
      <c r="CG103" s="236"/>
      <c r="CH103" s="99"/>
      <c r="CI103" s="236"/>
      <c r="CJ103" s="236"/>
      <c r="CK103" s="236"/>
      <c r="CL103" s="236"/>
      <c r="CM103" s="236"/>
      <c r="CN103" s="236"/>
      <c r="CO103" s="236"/>
      <c r="CP103" s="236"/>
      <c r="CQ103" s="236"/>
      <c r="CR103" s="236"/>
      <c r="CS103" s="236"/>
      <c r="CT103" s="236"/>
      <c r="CU103" s="236"/>
      <c r="CV103" s="236"/>
      <c r="CW103" s="236"/>
      <c r="CX103" s="236"/>
      <c r="CY103" s="236"/>
      <c r="CZ103" s="236"/>
      <c r="DA103" s="236"/>
      <c r="DB103" s="236"/>
      <c r="DC103" s="236"/>
      <c r="DD103" s="236"/>
      <c r="DE103" s="236"/>
      <c r="DF103" s="114"/>
      <c r="DG103" s="114"/>
      <c r="DJ103" s="7"/>
      <c r="DM103" s="7"/>
      <c r="DT103" s="7"/>
      <c r="DU103" s="7"/>
    </row>
    <row r="104" spans="1:125" ht="123" hidden="1" customHeight="1">
      <c r="A104" s="216"/>
      <c r="B104" s="217"/>
      <c r="C104" s="216"/>
      <c r="D104" s="216"/>
      <c r="E104" s="216"/>
      <c r="F104" s="216"/>
      <c r="G104" s="216"/>
      <c r="H104" s="216"/>
      <c r="I104" s="216"/>
      <c r="J104" s="218"/>
      <c r="K104" s="218"/>
      <c r="L104" s="218"/>
      <c r="M104" s="218"/>
      <c r="N104" s="218"/>
      <c r="O104" s="218"/>
      <c r="P104" s="218"/>
      <c r="Q104" s="218"/>
      <c r="R104" s="218"/>
      <c r="S104" s="218"/>
      <c r="T104" s="218"/>
      <c r="U104" s="218"/>
      <c r="V104" s="218"/>
      <c r="W104" s="218"/>
      <c r="X104" s="218"/>
      <c r="Y104" s="218"/>
      <c r="Z104" s="218"/>
      <c r="AA104" s="218"/>
      <c r="AB104" s="218"/>
      <c r="AC104" s="218"/>
      <c r="AD104" s="218"/>
      <c r="AE104" s="218"/>
      <c r="AF104" s="218"/>
      <c r="AG104" s="218"/>
      <c r="AH104" s="218"/>
      <c r="AI104" s="218"/>
      <c r="AJ104" s="218"/>
      <c r="AK104" s="218"/>
      <c r="AL104" s="218"/>
      <c r="AM104" s="218"/>
      <c r="AN104" s="218"/>
      <c r="AO104" s="218"/>
      <c r="AP104" s="218"/>
      <c r="AQ104" s="218"/>
      <c r="AR104" s="100"/>
      <c r="AS104" s="100"/>
      <c r="AT104" s="100"/>
      <c r="AU104" s="100"/>
      <c r="AV104" s="100"/>
      <c r="AW104" s="100"/>
      <c r="AX104" s="100"/>
      <c r="AY104" s="100"/>
      <c r="AZ104" s="100"/>
      <c r="BA104" s="100"/>
      <c r="BB104" s="100"/>
      <c r="BC104" s="100"/>
      <c r="BD104" s="100"/>
      <c r="BE104" s="100"/>
      <c r="BF104" s="100"/>
      <c r="BG104" s="100"/>
      <c r="BH104" s="100"/>
      <c r="BI104" s="100"/>
      <c r="BJ104" s="100"/>
      <c r="BK104" s="100"/>
      <c r="BL104" s="100"/>
      <c r="BM104" s="100"/>
      <c r="BN104" s="100"/>
      <c r="BO104" s="100"/>
      <c r="BP104" s="100"/>
      <c r="BQ104" s="100"/>
      <c r="BR104" s="100"/>
      <c r="BS104" s="100"/>
      <c r="BT104" s="100"/>
      <c r="BU104" s="100"/>
      <c r="BV104" s="100"/>
      <c r="BW104" s="100"/>
      <c r="BX104" s="100"/>
      <c r="BY104" s="100"/>
      <c r="BZ104" s="100"/>
      <c r="CA104" s="100"/>
      <c r="CB104" s="100"/>
      <c r="CC104" s="100"/>
      <c r="CD104" s="100"/>
      <c r="CE104" s="100"/>
      <c r="CF104" s="100"/>
      <c r="CG104" s="100"/>
      <c r="CH104" s="99"/>
      <c r="CI104" s="100"/>
      <c r="CJ104" s="100"/>
      <c r="CK104" s="100"/>
      <c r="CL104" s="100"/>
      <c r="CM104" s="100"/>
      <c r="CN104" s="100"/>
      <c r="CO104" s="100"/>
      <c r="CP104" s="100"/>
      <c r="CQ104" s="100"/>
      <c r="CR104" s="100"/>
      <c r="CS104" s="100"/>
      <c r="CT104" s="100"/>
      <c r="CU104" s="100"/>
      <c r="CV104" s="100"/>
      <c r="CW104" s="100"/>
      <c r="CX104" s="100"/>
      <c r="CY104" s="100"/>
      <c r="CZ104" s="100"/>
      <c r="DA104" s="100"/>
      <c r="DB104" s="100"/>
      <c r="DC104" s="100"/>
      <c r="DD104" s="100"/>
      <c r="DE104" s="100"/>
      <c r="DF104" s="216"/>
      <c r="DG104" s="216"/>
      <c r="DJ104" s="7"/>
      <c r="DM104" s="7"/>
      <c r="DT104" s="7"/>
      <c r="DU104" s="7"/>
    </row>
    <row r="105" spans="1:125" s="20" customFormat="1" ht="49.9" hidden="1" customHeight="1">
      <c r="A105" s="114" t="s">
        <v>182</v>
      </c>
      <c r="B105" s="214" t="s">
        <v>130</v>
      </c>
      <c r="C105" s="114"/>
      <c r="D105" s="114"/>
      <c r="E105" s="114"/>
      <c r="F105" s="213"/>
      <c r="G105" s="213"/>
      <c r="H105" s="213">
        <f>A109</f>
        <v>0</v>
      </c>
      <c r="I105" s="114"/>
      <c r="J105" s="236">
        <f t="shared" ref="J105:BM105" si="128">SUM(J106:J116)</f>
        <v>0</v>
      </c>
      <c r="K105" s="236">
        <f t="shared" si="128"/>
        <v>0</v>
      </c>
      <c r="L105" s="236">
        <f t="shared" si="128"/>
        <v>0</v>
      </c>
      <c r="M105" s="236">
        <f t="shared" si="128"/>
        <v>0</v>
      </c>
      <c r="N105" s="236">
        <f t="shared" si="128"/>
        <v>0</v>
      </c>
      <c r="O105" s="236">
        <f t="shared" si="128"/>
        <v>0</v>
      </c>
      <c r="P105" s="236">
        <f t="shared" si="128"/>
        <v>0</v>
      </c>
      <c r="Q105" s="236">
        <f t="shared" si="128"/>
        <v>0</v>
      </c>
      <c r="R105" s="236">
        <f t="shared" si="128"/>
        <v>0</v>
      </c>
      <c r="S105" s="236">
        <f t="shared" si="128"/>
        <v>0</v>
      </c>
      <c r="T105" s="236">
        <f t="shared" si="128"/>
        <v>0</v>
      </c>
      <c r="U105" s="236">
        <f t="shared" si="128"/>
        <v>0</v>
      </c>
      <c r="V105" s="236">
        <f t="shared" si="128"/>
        <v>0</v>
      </c>
      <c r="W105" s="236">
        <f t="shared" si="128"/>
        <v>0</v>
      </c>
      <c r="X105" s="236">
        <f t="shared" si="128"/>
        <v>0</v>
      </c>
      <c r="Y105" s="236">
        <f t="shared" si="128"/>
        <v>0</v>
      </c>
      <c r="Z105" s="236">
        <f t="shared" si="128"/>
        <v>0</v>
      </c>
      <c r="AA105" s="236">
        <f t="shared" si="128"/>
        <v>0</v>
      </c>
      <c r="AB105" s="236">
        <f t="shared" si="128"/>
        <v>0</v>
      </c>
      <c r="AC105" s="236">
        <f t="shared" si="128"/>
        <v>0</v>
      </c>
      <c r="AD105" s="236">
        <f t="shared" si="128"/>
        <v>0</v>
      </c>
      <c r="AE105" s="236">
        <f t="shared" si="128"/>
        <v>0</v>
      </c>
      <c r="AF105" s="236">
        <f t="shared" si="128"/>
        <v>0</v>
      </c>
      <c r="AG105" s="236">
        <f t="shared" si="128"/>
        <v>0</v>
      </c>
      <c r="AH105" s="236">
        <f t="shared" si="128"/>
        <v>0</v>
      </c>
      <c r="AI105" s="236">
        <f t="shared" si="128"/>
        <v>0</v>
      </c>
      <c r="AJ105" s="236">
        <f t="shared" si="128"/>
        <v>0</v>
      </c>
      <c r="AK105" s="236">
        <f t="shared" si="128"/>
        <v>0</v>
      </c>
      <c r="AL105" s="236">
        <f t="shared" si="128"/>
        <v>0</v>
      </c>
      <c r="AM105" s="236">
        <f t="shared" si="128"/>
        <v>0</v>
      </c>
      <c r="AN105" s="236">
        <f t="shared" si="128"/>
        <v>0</v>
      </c>
      <c r="AO105" s="236">
        <f t="shared" si="128"/>
        <v>0</v>
      </c>
      <c r="AP105" s="236">
        <f t="shared" si="128"/>
        <v>0</v>
      </c>
      <c r="AQ105" s="236">
        <f t="shared" si="128"/>
        <v>0</v>
      </c>
      <c r="AR105" s="236">
        <f t="shared" si="128"/>
        <v>0</v>
      </c>
      <c r="AS105" s="236">
        <f t="shared" si="128"/>
        <v>0</v>
      </c>
      <c r="AT105" s="236">
        <f t="shared" si="128"/>
        <v>0</v>
      </c>
      <c r="AU105" s="236">
        <f t="shared" si="128"/>
        <v>0</v>
      </c>
      <c r="AV105" s="236">
        <f t="shared" si="128"/>
        <v>0</v>
      </c>
      <c r="AW105" s="236">
        <f t="shared" si="128"/>
        <v>0</v>
      </c>
      <c r="AX105" s="236">
        <f t="shared" si="128"/>
        <v>0</v>
      </c>
      <c r="AY105" s="236">
        <f t="shared" si="128"/>
        <v>0</v>
      </c>
      <c r="AZ105" s="236">
        <f t="shared" si="128"/>
        <v>0</v>
      </c>
      <c r="BA105" s="236">
        <f t="shared" si="128"/>
        <v>0</v>
      </c>
      <c r="BB105" s="236">
        <f t="shared" si="128"/>
        <v>0</v>
      </c>
      <c r="BC105" s="236">
        <f t="shared" si="128"/>
        <v>0</v>
      </c>
      <c r="BD105" s="236">
        <f t="shared" si="128"/>
        <v>0</v>
      </c>
      <c r="BE105" s="236">
        <f t="shared" si="128"/>
        <v>0</v>
      </c>
      <c r="BF105" s="236">
        <f t="shared" si="128"/>
        <v>0</v>
      </c>
      <c r="BG105" s="236">
        <f t="shared" si="128"/>
        <v>0</v>
      </c>
      <c r="BH105" s="236">
        <f t="shared" si="128"/>
        <v>0</v>
      </c>
      <c r="BI105" s="236">
        <f t="shared" si="128"/>
        <v>0</v>
      </c>
      <c r="BJ105" s="236">
        <f t="shared" si="128"/>
        <v>0</v>
      </c>
      <c r="BK105" s="236">
        <f t="shared" si="128"/>
        <v>0</v>
      </c>
      <c r="BL105" s="236">
        <f>SUM(BL106:BL116)</f>
        <v>0</v>
      </c>
      <c r="BM105" s="236">
        <f t="shared" si="128"/>
        <v>0</v>
      </c>
      <c r="BN105" s="236">
        <f>SUM(BN106:BN116)</f>
        <v>0</v>
      </c>
      <c r="BO105" s="236">
        <f t="shared" ref="BO105:BS105" si="129">SUM(BO106:BO116)</f>
        <v>0</v>
      </c>
      <c r="BP105" s="236">
        <f t="shared" si="129"/>
        <v>0</v>
      </c>
      <c r="BQ105" s="236">
        <f t="shared" si="129"/>
        <v>0</v>
      </c>
      <c r="BR105" s="236">
        <f t="shared" si="129"/>
        <v>0</v>
      </c>
      <c r="BS105" s="236">
        <f t="shared" si="129"/>
        <v>0</v>
      </c>
      <c r="BT105" s="236">
        <f>SUM(BT106:BT116)-BT107-BT108</f>
        <v>0</v>
      </c>
      <c r="BU105" s="236">
        <f>SUM(BU106:BU116)-BU107-BU108</f>
        <v>0</v>
      </c>
      <c r="BV105" s="236">
        <f t="shared" ref="BV105:CU105" si="130">SUM(BV106:BV116)-BV107-BV108</f>
        <v>0</v>
      </c>
      <c r="BW105" s="236">
        <f t="shared" si="130"/>
        <v>0</v>
      </c>
      <c r="BX105" s="236">
        <f t="shared" si="130"/>
        <v>0</v>
      </c>
      <c r="BY105" s="236"/>
      <c r="BZ105" s="236">
        <f t="shared" si="130"/>
        <v>0</v>
      </c>
      <c r="CA105" s="236">
        <f t="shared" si="130"/>
        <v>0</v>
      </c>
      <c r="CB105" s="236">
        <f t="shared" si="130"/>
        <v>0</v>
      </c>
      <c r="CC105" s="236">
        <f t="shared" si="130"/>
        <v>0</v>
      </c>
      <c r="CD105" s="236">
        <f t="shared" si="130"/>
        <v>0</v>
      </c>
      <c r="CE105" s="236">
        <f t="shared" si="130"/>
        <v>0</v>
      </c>
      <c r="CF105" s="236">
        <f t="shared" si="130"/>
        <v>0</v>
      </c>
      <c r="CG105" s="236">
        <f t="shared" si="130"/>
        <v>0</v>
      </c>
      <c r="CH105" s="236">
        <f t="shared" si="130"/>
        <v>0</v>
      </c>
      <c r="CI105" s="236">
        <v>803513</v>
      </c>
      <c r="CJ105" s="236">
        <v>288513</v>
      </c>
      <c r="CK105" s="236">
        <v>0</v>
      </c>
      <c r="CL105" s="236">
        <v>0</v>
      </c>
      <c r="CM105" s="236">
        <f t="shared" si="130"/>
        <v>0</v>
      </c>
      <c r="CN105" s="236">
        <f t="shared" si="130"/>
        <v>0</v>
      </c>
      <c r="CO105" s="236">
        <f t="shared" ref="CO105" si="131">SUM(CO106:CO116)-CO107-CO108</f>
        <v>0</v>
      </c>
      <c r="CP105" s="236"/>
      <c r="CQ105" s="236">
        <f t="shared" si="130"/>
        <v>0</v>
      </c>
      <c r="CR105" s="236">
        <f t="shared" si="130"/>
        <v>0</v>
      </c>
      <c r="CS105" s="236">
        <f t="shared" si="130"/>
        <v>0</v>
      </c>
      <c r="CT105" s="236">
        <f t="shared" ref="CT105" si="132">SUM(CT106:CT116)-CT107-CT108</f>
        <v>0</v>
      </c>
      <c r="CU105" s="236">
        <f t="shared" si="130"/>
        <v>0</v>
      </c>
      <c r="CV105" s="236">
        <f t="shared" ref="CV105:DD105" si="133">SUM(CV106:CV116)-CV107-CV108</f>
        <v>0</v>
      </c>
      <c r="CW105" s="236">
        <f t="shared" si="133"/>
        <v>0</v>
      </c>
      <c r="CX105" s="236">
        <f t="shared" si="133"/>
        <v>0</v>
      </c>
      <c r="CY105" s="236">
        <f t="shared" si="133"/>
        <v>0</v>
      </c>
      <c r="CZ105" s="236">
        <f t="shared" si="133"/>
        <v>0</v>
      </c>
      <c r="DA105" s="236">
        <f t="shared" si="133"/>
        <v>0</v>
      </c>
      <c r="DB105" s="236">
        <f t="shared" si="133"/>
        <v>0</v>
      </c>
      <c r="DC105" s="236">
        <f t="shared" si="133"/>
        <v>0</v>
      </c>
      <c r="DD105" s="236">
        <f t="shared" si="133"/>
        <v>0</v>
      </c>
      <c r="DE105" s="236"/>
      <c r="DF105" s="114">
        <f>SUM(DF106:DF128)</f>
        <v>0</v>
      </c>
      <c r="DG105" s="114">
        <f>SUM(DG106:DG128)</f>
        <v>0</v>
      </c>
      <c r="DJ105" s="7">
        <f>J105-X105-AC105</f>
        <v>0</v>
      </c>
      <c r="DM105" s="7">
        <v>0</v>
      </c>
      <c r="DT105" s="7">
        <f>AM105-BG105</f>
        <v>0</v>
      </c>
      <c r="DU105" s="7">
        <f>AE105-AU105</f>
        <v>0</v>
      </c>
    </row>
    <row r="106" spans="1:125" ht="76.900000000000006" hidden="1" customHeight="1">
      <c r="A106" s="216"/>
      <c r="B106" s="217"/>
      <c r="C106" s="216"/>
      <c r="D106" s="216"/>
      <c r="E106" s="216"/>
      <c r="F106" s="99"/>
      <c r="G106" s="99"/>
      <c r="H106" s="99"/>
      <c r="I106" s="138"/>
      <c r="J106" s="218"/>
      <c r="K106" s="218"/>
      <c r="L106" s="218"/>
      <c r="M106" s="218"/>
      <c r="N106" s="218"/>
      <c r="O106" s="218"/>
      <c r="P106" s="218"/>
      <c r="Q106" s="218"/>
      <c r="R106" s="218"/>
      <c r="S106" s="218"/>
      <c r="T106" s="218"/>
      <c r="U106" s="218"/>
      <c r="V106" s="218"/>
      <c r="W106" s="218"/>
      <c r="X106" s="218"/>
      <c r="Y106" s="218"/>
      <c r="Z106" s="218"/>
      <c r="AA106" s="218"/>
      <c r="AB106" s="218"/>
      <c r="AC106" s="218"/>
      <c r="AD106" s="218"/>
      <c r="AE106" s="218"/>
      <c r="AF106" s="218"/>
      <c r="AG106" s="218"/>
      <c r="AH106" s="218"/>
      <c r="AI106" s="218"/>
      <c r="AJ106" s="218"/>
      <c r="AK106" s="218"/>
      <c r="AL106" s="218"/>
      <c r="AM106" s="218"/>
      <c r="AN106" s="218"/>
      <c r="AO106" s="218"/>
      <c r="AP106" s="218"/>
      <c r="AQ106" s="218"/>
      <c r="AR106" s="100"/>
      <c r="AS106" s="100"/>
      <c r="AT106" s="100"/>
      <c r="AU106" s="100"/>
      <c r="AV106" s="100"/>
      <c r="AW106" s="100"/>
      <c r="AX106" s="100"/>
      <c r="AY106" s="100"/>
      <c r="AZ106" s="100"/>
      <c r="BA106" s="100"/>
      <c r="BB106" s="100"/>
      <c r="BC106" s="100"/>
      <c r="BD106" s="100"/>
      <c r="BE106" s="100"/>
      <c r="BF106" s="100"/>
      <c r="BG106" s="100"/>
      <c r="BH106" s="100"/>
      <c r="BI106" s="100"/>
      <c r="BJ106" s="100"/>
      <c r="BK106" s="100"/>
      <c r="BL106" s="100"/>
      <c r="BM106" s="100"/>
      <c r="BN106" s="100"/>
      <c r="BO106" s="100"/>
      <c r="BP106" s="100"/>
      <c r="BQ106" s="100"/>
      <c r="BR106" s="100"/>
      <c r="BS106" s="100"/>
      <c r="BT106" s="100"/>
      <c r="BU106" s="100"/>
      <c r="BV106" s="100"/>
      <c r="BW106" s="100"/>
      <c r="BX106" s="100"/>
      <c r="BY106" s="100"/>
      <c r="BZ106" s="100"/>
      <c r="CA106" s="100"/>
      <c r="CB106" s="100"/>
      <c r="CC106" s="100"/>
      <c r="CD106" s="100"/>
      <c r="CE106" s="100"/>
      <c r="CF106" s="100"/>
      <c r="CG106" s="100"/>
      <c r="CH106" s="99"/>
      <c r="CI106" s="100"/>
      <c r="CJ106" s="100"/>
      <c r="CK106" s="100"/>
      <c r="CL106" s="100"/>
      <c r="CM106" s="100"/>
      <c r="CN106" s="100"/>
      <c r="CO106" s="100"/>
      <c r="CP106" s="100"/>
      <c r="CQ106" s="100"/>
      <c r="CR106" s="100"/>
      <c r="CS106" s="100"/>
      <c r="CT106" s="100"/>
      <c r="CU106" s="100"/>
      <c r="CV106" s="100"/>
      <c r="CW106" s="100"/>
      <c r="CX106" s="100"/>
      <c r="CY106" s="100"/>
      <c r="CZ106" s="100"/>
      <c r="DA106" s="100"/>
      <c r="DB106" s="100"/>
      <c r="DC106" s="100"/>
      <c r="DD106" s="100"/>
      <c r="DE106" s="100"/>
      <c r="DF106" s="216"/>
      <c r="DG106" s="216"/>
      <c r="DJ106" s="7"/>
      <c r="DM106" s="7"/>
      <c r="DT106" s="7"/>
      <c r="DU106" s="7"/>
    </row>
    <row r="107" spans="1:125" s="21" customFormat="1" ht="90" hidden="1" customHeight="1">
      <c r="A107" s="237"/>
      <c r="B107" s="199"/>
      <c r="C107" s="237"/>
      <c r="D107" s="237"/>
      <c r="E107" s="237"/>
      <c r="F107" s="239"/>
      <c r="G107" s="239"/>
      <c r="H107" s="239"/>
      <c r="I107" s="240"/>
      <c r="J107" s="238"/>
      <c r="K107" s="238"/>
      <c r="L107" s="238"/>
      <c r="M107" s="238"/>
      <c r="N107" s="238"/>
      <c r="O107" s="238"/>
      <c r="P107" s="238"/>
      <c r="Q107" s="238"/>
      <c r="R107" s="238"/>
      <c r="S107" s="238"/>
      <c r="T107" s="238"/>
      <c r="U107" s="238"/>
      <c r="V107" s="238"/>
      <c r="W107" s="238"/>
      <c r="X107" s="238"/>
      <c r="Y107" s="238"/>
      <c r="Z107" s="238"/>
      <c r="AA107" s="238"/>
      <c r="AB107" s="238"/>
      <c r="AC107" s="238"/>
      <c r="AD107" s="238"/>
      <c r="AE107" s="238"/>
      <c r="AF107" s="238"/>
      <c r="AG107" s="238"/>
      <c r="AH107" s="238"/>
      <c r="AI107" s="238"/>
      <c r="AJ107" s="238"/>
      <c r="AK107" s="238"/>
      <c r="AL107" s="238"/>
      <c r="AM107" s="238"/>
      <c r="AN107" s="238"/>
      <c r="AO107" s="238"/>
      <c r="AP107" s="238"/>
      <c r="AQ107" s="238"/>
      <c r="AR107" s="266"/>
      <c r="AS107" s="266"/>
      <c r="AT107" s="266"/>
      <c r="AU107" s="266"/>
      <c r="AV107" s="266"/>
      <c r="AW107" s="266"/>
      <c r="AX107" s="266"/>
      <c r="AY107" s="266"/>
      <c r="AZ107" s="266"/>
      <c r="BA107" s="266"/>
      <c r="BB107" s="266"/>
      <c r="BC107" s="266"/>
      <c r="BD107" s="266"/>
      <c r="BE107" s="266"/>
      <c r="BF107" s="266"/>
      <c r="BG107" s="266"/>
      <c r="BH107" s="266"/>
      <c r="BI107" s="266"/>
      <c r="BJ107" s="266"/>
      <c r="BK107" s="266"/>
      <c r="BL107" s="266"/>
      <c r="BM107" s="266"/>
      <c r="BN107" s="266"/>
      <c r="BO107" s="266"/>
      <c r="BP107" s="266"/>
      <c r="BQ107" s="266"/>
      <c r="BR107" s="266"/>
      <c r="BS107" s="266"/>
      <c r="BT107" s="266"/>
      <c r="BU107" s="266"/>
      <c r="BV107" s="266"/>
      <c r="BW107" s="266"/>
      <c r="BX107" s="266"/>
      <c r="BY107" s="266"/>
      <c r="BZ107" s="266"/>
      <c r="CA107" s="266"/>
      <c r="CB107" s="266"/>
      <c r="CC107" s="266"/>
      <c r="CD107" s="266"/>
      <c r="CE107" s="266"/>
      <c r="CF107" s="266"/>
      <c r="CG107" s="266"/>
      <c r="CH107" s="99"/>
      <c r="CI107" s="266"/>
      <c r="CJ107" s="266"/>
      <c r="CK107" s="266"/>
      <c r="CL107" s="266"/>
      <c r="CM107" s="100"/>
      <c r="CN107" s="100"/>
      <c r="CO107" s="266"/>
      <c r="CP107" s="266"/>
      <c r="CQ107" s="266"/>
      <c r="CR107" s="266"/>
      <c r="CS107" s="266"/>
      <c r="CT107" s="266"/>
      <c r="CU107" s="266"/>
      <c r="CV107" s="266"/>
      <c r="CW107" s="266"/>
      <c r="CX107" s="266"/>
      <c r="CY107" s="266"/>
      <c r="CZ107" s="266"/>
      <c r="DA107" s="266"/>
      <c r="DB107" s="266"/>
      <c r="DC107" s="266"/>
      <c r="DD107" s="266"/>
      <c r="DE107" s="266"/>
      <c r="DF107" s="237"/>
      <c r="DG107" s="237"/>
      <c r="DJ107" s="291"/>
      <c r="DM107" s="291"/>
      <c r="DT107" s="291"/>
      <c r="DU107" s="291"/>
    </row>
    <row r="108" spans="1:125" s="21" customFormat="1" ht="111.4" hidden="1" customHeight="1">
      <c r="A108" s="237"/>
      <c r="B108" s="199"/>
      <c r="C108" s="237"/>
      <c r="D108" s="237"/>
      <c r="E108" s="237"/>
      <c r="F108" s="239"/>
      <c r="G108" s="239"/>
      <c r="H108" s="239"/>
      <c r="I108" s="240"/>
      <c r="J108" s="238"/>
      <c r="K108" s="238"/>
      <c r="L108" s="238"/>
      <c r="M108" s="238"/>
      <c r="N108" s="238"/>
      <c r="O108" s="238"/>
      <c r="P108" s="238"/>
      <c r="Q108" s="238"/>
      <c r="R108" s="238"/>
      <c r="S108" s="238"/>
      <c r="T108" s="238"/>
      <c r="U108" s="238"/>
      <c r="V108" s="238"/>
      <c r="W108" s="238"/>
      <c r="X108" s="238"/>
      <c r="Y108" s="238"/>
      <c r="Z108" s="238"/>
      <c r="AA108" s="238"/>
      <c r="AB108" s="238"/>
      <c r="AC108" s="238"/>
      <c r="AD108" s="238"/>
      <c r="AE108" s="238"/>
      <c r="AF108" s="238"/>
      <c r="AG108" s="238"/>
      <c r="AH108" s="238"/>
      <c r="AI108" s="238"/>
      <c r="AJ108" s="238"/>
      <c r="AK108" s="238"/>
      <c r="AL108" s="238"/>
      <c r="AM108" s="238"/>
      <c r="AN108" s="238"/>
      <c r="AO108" s="238"/>
      <c r="AP108" s="238"/>
      <c r="AQ108" s="238"/>
      <c r="AR108" s="266"/>
      <c r="AS108" s="266"/>
      <c r="AT108" s="266"/>
      <c r="AU108" s="266"/>
      <c r="AV108" s="266"/>
      <c r="AW108" s="266"/>
      <c r="AX108" s="266"/>
      <c r="AY108" s="266"/>
      <c r="AZ108" s="266"/>
      <c r="BA108" s="266"/>
      <c r="BB108" s="266"/>
      <c r="BC108" s="266"/>
      <c r="BD108" s="266"/>
      <c r="BE108" s="266"/>
      <c r="BF108" s="266"/>
      <c r="BG108" s="266"/>
      <c r="BH108" s="266"/>
      <c r="BI108" s="266"/>
      <c r="BJ108" s="266"/>
      <c r="BK108" s="266"/>
      <c r="BL108" s="266"/>
      <c r="BM108" s="266"/>
      <c r="BN108" s="266"/>
      <c r="BO108" s="266"/>
      <c r="BP108" s="266"/>
      <c r="BQ108" s="266"/>
      <c r="BR108" s="266"/>
      <c r="BS108" s="266"/>
      <c r="BT108" s="266"/>
      <c r="BU108" s="266"/>
      <c r="BV108" s="266"/>
      <c r="BW108" s="266"/>
      <c r="BX108" s="266"/>
      <c r="BY108" s="266"/>
      <c r="BZ108" s="266"/>
      <c r="CA108" s="266"/>
      <c r="CB108" s="266"/>
      <c r="CC108" s="266"/>
      <c r="CD108" s="266"/>
      <c r="CE108" s="266"/>
      <c r="CF108" s="266"/>
      <c r="CG108" s="266"/>
      <c r="CH108" s="99"/>
      <c r="CI108" s="266"/>
      <c r="CJ108" s="266"/>
      <c r="CK108" s="266"/>
      <c r="CL108" s="266"/>
      <c r="CM108" s="100"/>
      <c r="CN108" s="100"/>
      <c r="CO108" s="266"/>
      <c r="CP108" s="266"/>
      <c r="CQ108" s="266"/>
      <c r="CR108" s="266"/>
      <c r="CS108" s="266"/>
      <c r="CT108" s="266"/>
      <c r="CU108" s="266"/>
      <c r="CV108" s="266"/>
      <c r="CW108" s="266"/>
      <c r="CX108" s="266"/>
      <c r="CY108" s="266"/>
      <c r="CZ108" s="266"/>
      <c r="DA108" s="266"/>
      <c r="DB108" s="266"/>
      <c r="DC108" s="266"/>
      <c r="DD108" s="266"/>
      <c r="DE108" s="266"/>
      <c r="DF108" s="237"/>
      <c r="DG108" s="237"/>
      <c r="DJ108" s="291"/>
      <c r="DM108" s="291"/>
      <c r="DT108" s="291"/>
      <c r="DU108" s="291"/>
    </row>
    <row r="109" spans="1:125" ht="99.75" hidden="1" customHeight="1">
      <c r="A109" s="216"/>
      <c r="B109" s="217"/>
      <c r="C109" s="216"/>
      <c r="D109" s="216"/>
      <c r="E109" s="216"/>
      <c r="F109" s="216"/>
      <c r="G109" s="216"/>
      <c r="H109" s="216"/>
      <c r="I109" s="216"/>
      <c r="J109" s="218"/>
      <c r="K109" s="218"/>
      <c r="L109" s="218"/>
      <c r="M109" s="218"/>
      <c r="N109" s="218"/>
      <c r="O109" s="218"/>
      <c r="P109" s="218"/>
      <c r="Q109" s="218"/>
      <c r="R109" s="218"/>
      <c r="S109" s="218"/>
      <c r="T109" s="218"/>
      <c r="U109" s="218"/>
      <c r="V109" s="218"/>
      <c r="W109" s="218"/>
      <c r="X109" s="218"/>
      <c r="Y109" s="218"/>
      <c r="Z109" s="218"/>
      <c r="AA109" s="218"/>
      <c r="AB109" s="218"/>
      <c r="AC109" s="218"/>
      <c r="AD109" s="218"/>
      <c r="AE109" s="218"/>
      <c r="AF109" s="218"/>
      <c r="AG109" s="218"/>
      <c r="AH109" s="218"/>
      <c r="AI109" s="218"/>
      <c r="AJ109" s="218"/>
      <c r="AK109" s="218"/>
      <c r="AL109" s="218"/>
      <c r="AM109" s="218"/>
      <c r="AN109" s="218"/>
      <c r="AO109" s="218"/>
      <c r="AP109" s="218"/>
      <c r="AQ109" s="218"/>
      <c r="AR109" s="100"/>
      <c r="AS109" s="100"/>
      <c r="AT109" s="100"/>
      <c r="AU109" s="100"/>
      <c r="AV109" s="100"/>
      <c r="AW109" s="100"/>
      <c r="AX109" s="100"/>
      <c r="AY109" s="100"/>
      <c r="AZ109" s="100"/>
      <c r="BA109" s="100"/>
      <c r="BB109" s="100"/>
      <c r="BC109" s="100"/>
      <c r="BD109" s="100"/>
      <c r="BE109" s="100"/>
      <c r="BF109" s="100"/>
      <c r="BG109" s="100"/>
      <c r="BH109" s="100"/>
      <c r="BI109" s="100"/>
      <c r="BJ109" s="100"/>
      <c r="BK109" s="100"/>
      <c r="BL109" s="100"/>
      <c r="BM109" s="100"/>
      <c r="BN109" s="100"/>
      <c r="BO109" s="100"/>
      <c r="BP109" s="100"/>
      <c r="BQ109" s="100"/>
      <c r="BR109" s="100"/>
      <c r="BS109" s="100"/>
      <c r="BT109" s="100"/>
      <c r="BU109" s="100"/>
      <c r="BV109" s="100"/>
      <c r="BW109" s="100"/>
      <c r="BX109" s="100"/>
      <c r="BY109" s="100"/>
      <c r="BZ109" s="100"/>
      <c r="CA109" s="100"/>
      <c r="CB109" s="100"/>
      <c r="CC109" s="100"/>
      <c r="CD109" s="100"/>
      <c r="CE109" s="100"/>
      <c r="CF109" s="100"/>
      <c r="CG109" s="100"/>
      <c r="CH109" s="99"/>
      <c r="CI109" s="100"/>
      <c r="CJ109" s="100"/>
      <c r="CK109" s="100"/>
      <c r="CL109" s="100"/>
      <c r="CM109" s="100"/>
      <c r="CN109" s="100"/>
      <c r="CO109" s="100"/>
      <c r="CP109" s="100"/>
      <c r="CQ109" s="100"/>
      <c r="CR109" s="100"/>
      <c r="CS109" s="100"/>
      <c r="CT109" s="100"/>
      <c r="CU109" s="100"/>
      <c r="CV109" s="100"/>
      <c r="CW109" s="100"/>
      <c r="CX109" s="100"/>
      <c r="CY109" s="100"/>
      <c r="CZ109" s="100"/>
      <c r="DA109" s="100"/>
      <c r="DB109" s="100"/>
      <c r="DC109" s="100"/>
      <c r="DD109" s="100"/>
      <c r="DE109" s="100"/>
      <c r="DF109" s="216"/>
      <c r="DG109" s="216"/>
      <c r="DJ109" s="7"/>
      <c r="DM109" s="7"/>
      <c r="DT109" s="7"/>
      <c r="DU109" s="7"/>
    </row>
    <row r="110" spans="1:125" ht="48.4" hidden="1" customHeight="1">
      <c r="A110" s="216"/>
      <c r="B110" s="217"/>
      <c r="C110" s="216"/>
      <c r="D110" s="216"/>
      <c r="E110" s="216"/>
      <c r="F110" s="216"/>
      <c r="G110" s="216"/>
      <c r="H110" s="216"/>
      <c r="I110" s="216"/>
      <c r="J110" s="218"/>
      <c r="K110" s="218"/>
      <c r="L110" s="218"/>
      <c r="M110" s="218"/>
      <c r="N110" s="218"/>
      <c r="O110" s="218"/>
      <c r="P110" s="218"/>
      <c r="Q110" s="218"/>
      <c r="R110" s="218"/>
      <c r="S110" s="218"/>
      <c r="T110" s="218"/>
      <c r="U110" s="218"/>
      <c r="V110" s="218"/>
      <c r="W110" s="218"/>
      <c r="X110" s="218"/>
      <c r="Y110" s="218"/>
      <c r="Z110" s="218"/>
      <c r="AA110" s="218"/>
      <c r="AB110" s="218"/>
      <c r="AC110" s="218"/>
      <c r="AD110" s="218"/>
      <c r="AE110" s="218"/>
      <c r="AF110" s="218"/>
      <c r="AG110" s="218"/>
      <c r="AH110" s="218"/>
      <c r="AI110" s="218"/>
      <c r="AJ110" s="218"/>
      <c r="AK110" s="218"/>
      <c r="AL110" s="218"/>
      <c r="AM110" s="218"/>
      <c r="AN110" s="218"/>
      <c r="AO110" s="218"/>
      <c r="AP110" s="218"/>
      <c r="AQ110" s="218"/>
      <c r="AR110" s="100"/>
      <c r="AS110" s="100"/>
      <c r="AT110" s="100"/>
      <c r="AU110" s="100"/>
      <c r="AV110" s="100"/>
      <c r="AW110" s="100"/>
      <c r="AX110" s="100"/>
      <c r="AY110" s="100"/>
      <c r="AZ110" s="100"/>
      <c r="BA110" s="100"/>
      <c r="BB110" s="100"/>
      <c r="BC110" s="100"/>
      <c r="BD110" s="100"/>
      <c r="BE110" s="100"/>
      <c r="BF110" s="100"/>
      <c r="BG110" s="100"/>
      <c r="BH110" s="100"/>
      <c r="BI110" s="100"/>
      <c r="BJ110" s="100"/>
      <c r="BK110" s="100"/>
      <c r="BL110" s="100"/>
      <c r="BM110" s="100"/>
      <c r="BN110" s="100"/>
      <c r="BO110" s="100"/>
      <c r="BP110" s="100"/>
      <c r="BQ110" s="100"/>
      <c r="BR110" s="100"/>
      <c r="BS110" s="100"/>
      <c r="BT110" s="100"/>
      <c r="BU110" s="100"/>
      <c r="BV110" s="100"/>
      <c r="BW110" s="100"/>
      <c r="BX110" s="100"/>
      <c r="BY110" s="100"/>
      <c r="BZ110" s="100"/>
      <c r="CA110" s="100"/>
      <c r="CB110" s="100"/>
      <c r="CC110" s="100"/>
      <c r="CD110" s="100"/>
      <c r="CE110" s="100"/>
      <c r="CF110" s="100"/>
      <c r="CG110" s="100"/>
      <c r="CH110" s="99"/>
      <c r="CI110" s="100"/>
      <c r="CJ110" s="100"/>
      <c r="CK110" s="100"/>
      <c r="CL110" s="100"/>
      <c r="CM110" s="100"/>
      <c r="CN110" s="100"/>
      <c r="CO110" s="100"/>
      <c r="CP110" s="100"/>
      <c r="CQ110" s="100"/>
      <c r="CR110" s="100"/>
      <c r="CS110" s="100"/>
      <c r="CT110" s="100"/>
      <c r="CU110" s="100"/>
      <c r="CV110" s="100"/>
      <c r="CW110" s="100"/>
      <c r="CX110" s="100"/>
      <c r="CY110" s="100"/>
      <c r="CZ110" s="100"/>
      <c r="DA110" s="100"/>
      <c r="DB110" s="100"/>
      <c r="DC110" s="100"/>
      <c r="DD110" s="100"/>
      <c r="DE110" s="100"/>
      <c r="DF110" s="216"/>
      <c r="DG110" s="216"/>
      <c r="DJ110" s="7"/>
      <c r="DM110" s="7"/>
      <c r="DT110" s="7"/>
      <c r="DU110" s="7"/>
    </row>
    <row r="111" spans="1:125" ht="54" hidden="1" customHeight="1">
      <c r="A111" s="216"/>
      <c r="B111" s="217"/>
      <c r="C111" s="216"/>
      <c r="D111" s="216"/>
      <c r="E111" s="216"/>
      <c r="F111" s="216"/>
      <c r="G111" s="216"/>
      <c r="H111" s="216"/>
      <c r="I111" s="216"/>
      <c r="J111" s="218"/>
      <c r="K111" s="218"/>
      <c r="L111" s="218"/>
      <c r="M111" s="218"/>
      <c r="N111" s="218"/>
      <c r="O111" s="218"/>
      <c r="P111" s="218"/>
      <c r="Q111" s="218"/>
      <c r="R111" s="218"/>
      <c r="S111" s="218"/>
      <c r="T111" s="218"/>
      <c r="U111" s="218"/>
      <c r="V111" s="218"/>
      <c r="W111" s="218"/>
      <c r="X111" s="218"/>
      <c r="Y111" s="218"/>
      <c r="Z111" s="218"/>
      <c r="AA111" s="218"/>
      <c r="AB111" s="218"/>
      <c r="AC111" s="218"/>
      <c r="AD111" s="236"/>
      <c r="AE111" s="236"/>
      <c r="AF111" s="236"/>
      <c r="AG111" s="236"/>
      <c r="AH111" s="236"/>
      <c r="AI111" s="236"/>
      <c r="AJ111" s="218"/>
      <c r="AK111" s="218"/>
      <c r="AL111" s="236"/>
      <c r="AM111" s="236"/>
      <c r="AN111" s="236"/>
      <c r="AO111" s="236"/>
      <c r="AP111" s="236"/>
      <c r="AQ111" s="236"/>
      <c r="AR111" s="100"/>
      <c r="AS111" s="100"/>
      <c r="AT111" s="100"/>
      <c r="AU111" s="100"/>
      <c r="AV111" s="100"/>
      <c r="AW111" s="100"/>
      <c r="AX111" s="100"/>
      <c r="AY111" s="100"/>
      <c r="AZ111" s="100"/>
      <c r="BA111" s="100"/>
      <c r="BB111" s="100"/>
      <c r="BC111" s="100"/>
      <c r="BD111" s="100"/>
      <c r="BE111" s="100"/>
      <c r="BF111" s="100"/>
      <c r="BG111" s="100"/>
      <c r="BH111" s="100"/>
      <c r="BI111" s="100"/>
      <c r="BJ111" s="100"/>
      <c r="BK111" s="100"/>
      <c r="BL111" s="100"/>
      <c r="BM111" s="100"/>
      <c r="BN111" s="100"/>
      <c r="BO111" s="100"/>
      <c r="BP111" s="100"/>
      <c r="BQ111" s="100"/>
      <c r="BR111" s="100"/>
      <c r="BS111" s="100"/>
      <c r="BT111" s="100"/>
      <c r="BU111" s="100"/>
      <c r="BV111" s="100"/>
      <c r="BW111" s="100"/>
      <c r="BX111" s="100"/>
      <c r="BY111" s="100"/>
      <c r="BZ111" s="100"/>
      <c r="CA111" s="100"/>
      <c r="CB111" s="100"/>
      <c r="CC111" s="100"/>
      <c r="CD111" s="100"/>
      <c r="CE111" s="100"/>
      <c r="CF111" s="100"/>
      <c r="CG111" s="100"/>
      <c r="CH111" s="99"/>
      <c r="CI111" s="100"/>
      <c r="CJ111" s="100"/>
      <c r="CK111" s="100"/>
      <c r="CL111" s="100"/>
      <c r="CM111" s="100"/>
      <c r="CN111" s="100"/>
      <c r="CO111" s="100"/>
      <c r="CP111" s="100"/>
      <c r="CQ111" s="100"/>
      <c r="CR111" s="100"/>
      <c r="CS111" s="100"/>
      <c r="CT111" s="100"/>
      <c r="CU111" s="100"/>
      <c r="CV111" s="100"/>
      <c r="CW111" s="100"/>
      <c r="CX111" s="100"/>
      <c r="CY111" s="100"/>
      <c r="CZ111" s="100"/>
      <c r="DA111" s="100"/>
      <c r="DB111" s="100"/>
      <c r="DC111" s="100"/>
      <c r="DD111" s="100"/>
      <c r="DE111" s="100"/>
      <c r="DF111" s="216"/>
      <c r="DJ111" s="7"/>
      <c r="DL111" s="13"/>
      <c r="DM111" s="7"/>
      <c r="DT111" s="7"/>
      <c r="DU111" s="7"/>
    </row>
    <row r="112" spans="1:125" ht="146.25" hidden="1" customHeight="1">
      <c r="A112" s="216"/>
      <c r="B112" s="217"/>
      <c r="C112" s="216"/>
      <c r="D112" s="216"/>
      <c r="E112" s="216"/>
      <c r="F112" s="216"/>
      <c r="G112" s="216"/>
      <c r="H112" s="216"/>
      <c r="I112" s="216"/>
      <c r="J112" s="218"/>
      <c r="K112" s="218"/>
      <c r="L112" s="218"/>
      <c r="M112" s="218"/>
      <c r="N112" s="218"/>
      <c r="O112" s="218"/>
      <c r="P112" s="218"/>
      <c r="Q112" s="218"/>
      <c r="R112" s="218"/>
      <c r="S112" s="218"/>
      <c r="T112" s="218"/>
      <c r="U112" s="218"/>
      <c r="V112" s="218"/>
      <c r="W112" s="218"/>
      <c r="X112" s="218"/>
      <c r="Y112" s="218"/>
      <c r="Z112" s="218"/>
      <c r="AA112" s="218"/>
      <c r="AB112" s="218"/>
      <c r="AC112" s="218"/>
      <c r="AD112" s="236"/>
      <c r="AE112" s="236"/>
      <c r="AF112" s="236"/>
      <c r="AG112" s="236"/>
      <c r="AH112" s="236"/>
      <c r="AI112" s="236"/>
      <c r="AJ112" s="218"/>
      <c r="AK112" s="218"/>
      <c r="AL112" s="236"/>
      <c r="AM112" s="236"/>
      <c r="AN112" s="236"/>
      <c r="AO112" s="236"/>
      <c r="AP112" s="236"/>
      <c r="AQ112" s="236"/>
      <c r="AR112" s="100"/>
      <c r="AS112" s="100"/>
      <c r="AT112" s="100"/>
      <c r="AU112" s="100"/>
      <c r="AV112" s="100"/>
      <c r="AW112" s="100"/>
      <c r="AX112" s="100"/>
      <c r="AY112" s="100"/>
      <c r="AZ112" s="100"/>
      <c r="BA112" s="100"/>
      <c r="BB112" s="100"/>
      <c r="BC112" s="100"/>
      <c r="BD112" s="100"/>
      <c r="BE112" s="100"/>
      <c r="BF112" s="100"/>
      <c r="BG112" s="100"/>
      <c r="BH112" s="100"/>
      <c r="BI112" s="100"/>
      <c r="BJ112" s="100"/>
      <c r="BK112" s="100"/>
      <c r="BL112" s="100"/>
      <c r="BM112" s="100"/>
      <c r="BN112" s="100"/>
      <c r="BO112" s="100"/>
      <c r="BP112" s="100"/>
      <c r="BQ112" s="100"/>
      <c r="BR112" s="100"/>
      <c r="BS112" s="100"/>
      <c r="BT112" s="100"/>
      <c r="BU112" s="100"/>
      <c r="BV112" s="100"/>
      <c r="BW112" s="100"/>
      <c r="BX112" s="100"/>
      <c r="BY112" s="100"/>
      <c r="BZ112" s="100"/>
      <c r="CA112" s="100"/>
      <c r="CB112" s="100"/>
      <c r="CC112" s="100"/>
      <c r="CD112" s="100"/>
      <c r="CE112" s="100"/>
      <c r="CF112" s="100"/>
      <c r="CG112" s="100"/>
      <c r="CH112" s="99"/>
      <c r="CI112" s="100"/>
      <c r="CJ112" s="100"/>
      <c r="CK112" s="100"/>
      <c r="CL112" s="100"/>
      <c r="CM112" s="100"/>
      <c r="CN112" s="100"/>
      <c r="CO112" s="100"/>
      <c r="CP112" s="100"/>
      <c r="CQ112" s="100"/>
      <c r="CR112" s="100"/>
      <c r="CS112" s="100"/>
      <c r="CT112" s="100"/>
      <c r="CU112" s="100"/>
      <c r="CV112" s="100"/>
      <c r="CW112" s="100"/>
      <c r="CX112" s="100"/>
      <c r="CY112" s="100"/>
      <c r="CZ112" s="100"/>
      <c r="DA112" s="100"/>
      <c r="DB112" s="100"/>
      <c r="DC112" s="100"/>
      <c r="DD112" s="100"/>
      <c r="DE112" s="100"/>
      <c r="DF112" s="216"/>
      <c r="DJ112" s="7"/>
      <c r="DL112" s="13"/>
      <c r="DM112" s="7"/>
      <c r="DT112" s="7"/>
      <c r="DU112" s="7"/>
    </row>
    <row r="113" spans="1:125" ht="72" hidden="1" customHeight="1">
      <c r="A113" s="216"/>
      <c r="B113" s="217"/>
      <c r="C113" s="216"/>
      <c r="D113" s="216"/>
      <c r="E113" s="216"/>
      <c r="F113" s="216"/>
      <c r="G113" s="216"/>
      <c r="H113" s="216"/>
      <c r="I113" s="216"/>
      <c r="J113" s="218"/>
      <c r="K113" s="218"/>
      <c r="L113" s="218"/>
      <c r="M113" s="218"/>
      <c r="N113" s="218"/>
      <c r="O113" s="218"/>
      <c r="P113" s="218"/>
      <c r="Q113" s="218"/>
      <c r="R113" s="218"/>
      <c r="S113" s="218"/>
      <c r="T113" s="218"/>
      <c r="U113" s="218"/>
      <c r="V113" s="218"/>
      <c r="W113" s="218"/>
      <c r="X113" s="218"/>
      <c r="Y113" s="218"/>
      <c r="Z113" s="218"/>
      <c r="AA113" s="218"/>
      <c r="AB113" s="218"/>
      <c r="AC113" s="218"/>
      <c r="AD113" s="218"/>
      <c r="AE113" s="218"/>
      <c r="AF113" s="218"/>
      <c r="AG113" s="218"/>
      <c r="AH113" s="218"/>
      <c r="AI113" s="218"/>
      <c r="AJ113" s="218"/>
      <c r="AK113" s="218"/>
      <c r="AL113" s="218"/>
      <c r="AM113" s="218"/>
      <c r="AN113" s="218"/>
      <c r="AO113" s="218"/>
      <c r="AP113" s="218"/>
      <c r="AQ113" s="218"/>
      <c r="AR113" s="100"/>
      <c r="AS113" s="100"/>
      <c r="AT113" s="100"/>
      <c r="AU113" s="100"/>
      <c r="AV113" s="100"/>
      <c r="AW113" s="100"/>
      <c r="AX113" s="100"/>
      <c r="AY113" s="100"/>
      <c r="AZ113" s="100"/>
      <c r="BA113" s="100"/>
      <c r="BB113" s="100"/>
      <c r="BC113" s="100"/>
      <c r="BD113" s="100"/>
      <c r="BE113" s="100"/>
      <c r="BF113" s="100"/>
      <c r="BG113" s="100"/>
      <c r="BH113" s="100"/>
      <c r="BI113" s="100"/>
      <c r="BJ113" s="100"/>
      <c r="BK113" s="100"/>
      <c r="BL113" s="100"/>
      <c r="BM113" s="100"/>
      <c r="BN113" s="100"/>
      <c r="BO113" s="100"/>
      <c r="BP113" s="216"/>
      <c r="BQ113" s="253"/>
      <c r="BR113" s="253"/>
      <c r="BS113" s="253"/>
      <c r="BT113" s="100"/>
      <c r="BU113" s="100"/>
      <c r="BV113" s="100"/>
      <c r="BW113" s="100"/>
      <c r="BX113" s="100"/>
      <c r="BY113" s="100"/>
      <c r="BZ113" s="100"/>
      <c r="CA113" s="100"/>
      <c r="CB113" s="100"/>
      <c r="CC113" s="100"/>
      <c r="CD113" s="100"/>
      <c r="CE113" s="100"/>
      <c r="CF113" s="100"/>
      <c r="CG113" s="100"/>
      <c r="CH113" s="99"/>
      <c r="CI113" s="100"/>
      <c r="CJ113" s="100"/>
      <c r="CK113" s="100"/>
      <c r="CL113" s="100"/>
      <c r="CM113" s="100"/>
      <c r="CN113" s="100"/>
      <c r="CO113" s="100"/>
      <c r="CP113" s="100"/>
      <c r="CQ113" s="100"/>
      <c r="CR113" s="100"/>
      <c r="CS113" s="100"/>
      <c r="CT113" s="100"/>
      <c r="CU113" s="100"/>
      <c r="CV113" s="100"/>
      <c r="CW113" s="100"/>
      <c r="CX113" s="100"/>
      <c r="CY113" s="100"/>
      <c r="CZ113" s="100"/>
      <c r="DA113" s="100"/>
      <c r="DB113" s="100"/>
      <c r="DC113" s="100"/>
      <c r="DD113" s="100"/>
      <c r="DE113" s="100"/>
      <c r="DF113" s="216"/>
      <c r="DI113" s="7"/>
      <c r="DJ113" s="7"/>
    </row>
    <row r="114" spans="1:125" ht="165.6" hidden="1" customHeight="1">
      <c r="A114" s="216"/>
      <c r="B114" s="217"/>
      <c r="C114" s="216"/>
      <c r="D114" s="216"/>
      <c r="E114" s="216"/>
      <c r="F114" s="216"/>
      <c r="G114" s="216"/>
      <c r="H114" s="216"/>
      <c r="I114" s="216"/>
      <c r="J114" s="218"/>
      <c r="K114" s="218"/>
      <c r="L114" s="218"/>
      <c r="M114" s="218"/>
      <c r="N114" s="218"/>
      <c r="O114" s="218"/>
      <c r="P114" s="218"/>
      <c r="Q114" s="218"/>
      <c r="R114" s="218"/>
      <c r="S114" s="218"/>
      <c r="T114" s="218"/>
      <c r="U114" s="218"/>
      <c r="V114" s="218"/>
      <c r="W114" s="218"/>
      <c r="X114" s="218"/>
      <c r="Y114" s="218"/>
      <c r="Z114" s="218"/>
      <c r="AA114" s="218"/>
      <c r="AB114" s="218"/>
      <c r="AC114" s="218"/>
      <c r="AD114" s="218"/>
      <c r="AE114" s="218"/>
      <c r="AF114" s="218"/>
      <c r="AG114" s="218"/>
      <c r="AH114" s="218"/>
      <c r="AI114" s="218"/>
      <c r="AJ114" s="218"/>
      <c r="AK114" s="218"/>
      <c r="AL114" s="218"/>
      <c r="AM114" s="218"/>
      <c r="AN114" s="218"/>
      <c r="AO114" s="218"/>
      <c r="AP114" s="218"/>
      <c r="AQ114" s="218"/>
      <c r="AR114" s="100"/>
      <c r="AS114" s="100"/>
      <c r="AT114" s="100"/>
      <c r="AU114" s="100"/>
      <c r="AV114" s="100"/>
      <c r="AW114" s="100"/>
      <c r="AX114" s="100"/>
      <c r="AY114" s="100"/>
      <c r="AZ114" s="100"/>
      <c r="BA114" s="100"/>
      <c r="BB114" s="100"/>
      <c r="BC114" s="100"/>
      <c r="BD114" s="100"/>
      <c r="BE114" s="100"/>
      <c r="BF114" s="100"/>
      <c r="BG114" s="100"/>
      <c r="BH114" s="100"/>
      <c r="BI114" s="100"/>
      <c r="BJ114" s="100"/>
      <c r="BK114" s="100"/>
      <c r="BL114" s="100"/>
      <c r="BM114" s="100"/>
      <c r="BN114" s="100"/>
      <c r="BO114" s="100"/>
      <c r="BP114" s="100"/>
      <c r="BQ114" s="100"/>
      <c r="BR114" s="100"/>
      <c r="BS114" s="100"/>
      <c r="BT114" s="100"/>
      <c r="BU114" s="100"/>
      <c r="BV114" s="100"/>
      <c r="BW114" s="100"/>
      <c r="BX114" s="100"/>
      <c r="BY114" s="100"/>
      <c r="BZ114" s="100"/>
      <c r="CA114" s="100"/>
      <c r="CB114" s="100"/>
      <c r="CC114" s="100"/>
      <c r="CD114" s="100"/>
      <c r="CE114" s="100"/>
      <c r="CF114" s="100"/>
      <c r="CG114" s="100"/>
      <c r="CH114" s="99"/>
      <c r="CI114" s="100"/>
      <c r="CJ114" s="100"/>
      <c r="CK114" s="100"/>
      <c r="CL114" s="100"/>
      <c r="CM114" s="100"/>
      <c r="CN114" s="100"/>
      <c r="CO114" s="100"/>
      <c r="CP114" s="100"/>
      <c r="CQ114" s="100"/>
      <c r="CR114" s="100"/>
      <c r="CS114" s="100"/>
      <c r="CT114" s="100"/>
      <c r="CU114" s="100"/>
      <c r="CV114" s="100"/>
      <c r="CW114" s="100"/>
      <c r="CX114" s="100"/>
      <c r="CY114" s="100"/>
      <c r="CZ114" s="100"/>
      <c r="DA114" s="100"/>
      <c r="DB114" s="100"/>
      <c r="DC114" s="100"/>
      <c r="DD114" s="100"/>
      <c r="DE114" s="100"/>
      <c r="DF114" s="216"/>
      <c r="DG114" s="216"/>
      <c r="DH114" s="216"/>
      <c r="DI114" s="216"/>
      <c r="DJ114" s="7"/>
      <c r="DL114" s="13"/>
      <c r="DM114" s="7"/>
      <c r="DT114" s="7"/>
      <c r="DU114" s="7"/>
    </row>
    <row r="115" spans="1:125" ht="159" hidden="1" customHeight="1">
      <c r="A115" s="216"/>
      <c r="B115" s="217"/>
      <c r="C115" s="216"/>
      <c r="D115" s="216"/>
      <c r="E115" s="216"/>
      <c r="F115" s="216"/>
      <c r="G115" s="216"/>
      <c r="H115" s="216"/>
      <c r="I115" s="216"/>
      <c r="J115" s="218"/>
      <c r="K115" s="218"/>
      <c r="L115" s="218"/>
      <c r="M115" s="218"/>
      <c r="N115" s="218"/>
      <c r="O115" s="218"/>
      <c r="P115" s="218"/>
      <c r="Q115" s="218"/>
      <c r="R115" s="218"/>
      <c r="S115" s="218"/>
      <c r="T115" s="218"/>
      <c r="U115" s="218"/>
      <c r="V115" s="218"/>
      <c r="W115" s="218"/>
      <c r="X115" s="218"/>
      <c r="Y115" s="218"/>
      <c r="Z115" s="218"/>
      <c r="AA115" s="218"/>
      <c r="AB115" s="218"/>
      <c r="AC115" s="218"/>
      <c r="AD115" s="218"/>
      <c r="AE115" s="218"/>
      <c r="AF115" s="218"/>
      <c r="AG115" s="268"/>
      <c r="AH115" s="218"/>
      <c r="AI115" s="218"/>
      <c r="AJ115" s="218"/>
      <c r="AK115" s="218"/>
      <c r="AL115" s="218"/>
      <c r="AM115" s="218"/>
      <c r="AN115" s="218"/>
      <c r="AO115" s="218"/>
      <c r="AP115" s="218"/>
      <c r="AQ115" s="218"/>
      <c r="AR115" s="100"/>
      <c r="AS115" s="100"/>
      <c r="AT115" s="100"/>
      <c r="AU115" s="100"/>
      <c r="AV115" s="100"/>
      <c r="AW115" s="100"/>
      <c r="AX115" s="100"/>
      <c r="AY115" s="100"/>
      <c r="AZ115" s="100"/>
      <c r="BA115" s="100"/>
      <c r="BB115" s="100"/>
      <c r="BC115" s="100"/>
      <c r="BD115" s="100"/>
      <c r="BE115" s="100"/>
      <c r="BF115" s="100"/>
      <c r="BG115" s="100"/>
      <c r="BH115" s="100"/>
      <c r="BI115" s="100"/>
      <c r="BJ115" s="100"/>
      <c r="BK115" s="100"/>
      <c r="BL115" s="100"/>
      <c r="BM115" s="100"/>
      <c r="BN115" s="100"/>
      <c r="BO115" s="100"/>
      <c r="BP115" s="100"/>
      <c r="BQ115" s="100"/>
      <c r="BR115" s="100"/>
      <c r="BS115" s="100"/>
      <c r="BT115" s="100"/>
      <c r="BU115" s="100"/>
      <c r="BV115" s="100"/>
      <c r="BW115" s="100"/>
      <c r="BX115" s="100"/>
      <c r="BY115" s="100"/>
      <c r="BZ115" s="100"/>
      <c r="CA115" s="100"/>
      <c r="CB115" s="100"/>
      <c r="CC115" s="100"/>
      <c r="CD115" s="100"/>
      <c r="CE115" s="100"/>
      <c r="CF115" s="100"/>
      <c r="CG115" s="100"/>
      <c r="CH115" s="99"/>
      <c r="CI115" s="100"/>
      <c r="CJ115" s="100"/>
      <c r="CK115" s="100"/>
      <c r="CL115" s="100"/>
      <c r="CM115" s="100"/>
      <c r="CN115" s="100"/>
      <c r="CO115" s="100"/>
      <c r="CP115" s="100"/>
      <c r="CQ115" s="100"/>
      <c r="CR115" s="100"/>
      <c r="CS115" s="100"/>
      <c r="CT115" s="100"/>
      <c r="CU115" s="100"/>
      <c r="CV115" s="100"/>
      <c r="CW115" s="100"/>
      <c r="CX115" s="100"/>
      <c r="CY115" s="100"/>
      <c r="CZ115" s="100"/>
      <c r="DA115" s="100"/>
      <c r="DB115" s="100"/>
      <c r="DC115" s="100"/>
      <c r="DD115" s="100"/>
      <c r="DE115" s="218"/>
      <c r="DF115" s="216"/>
      <c r="DG115" s="216"/>
      <c r="DJ115" s="7"/>
      <c r="DM115" s="7"/>
      <c r="DT115" s="7"/>
      <c r="DU115" s="7"/>
    </row>
    <row r="116" spans="1:125" ht="40.9" hidden="1" customHeight="1">
      <c r="A116" s="216"/>
      <c r="B116" s="217"/>
      <c r="C116" s="216"/>
      <c r="D116" s="216"/>
      <c r="E116" s="216"/>
      <c r="F116" s="216"/>
      <c r="G116" s="216"/>
      <c r="H116" s="216"/>
      <c r="I116" s="216"/>
      <c r="J116" s="218"/>
      <c r="K116" s="218"/>
      <c r="L116" s="218"/>
      <c r="M116" s="218"/>
      <c r="N116" s="218"/>
      <c r="O116" s="218"/>
      <c r="P116" s="218"/>
      <c r="Q116" s="218"/>
      <c r="R116" s="218"/>
      <c r="S116" s="218"/>
      <c r="T116" s="218"/>
      <c r="U116" s="218"/>
      <c r="V116" s="218"/>
      <c r="W116" s="218"/>
      <c r="X116" s="218"/>
      <c r="Y116" s="218"/>
      <c r="Z116" s="218"/>
      <c r="AA116" s="218"/>
      <c r="AB116" s="218"/>
      <c r="AC116" s="218"/>
      <c r="AD116" s="218"/>
      <c r="AE116" s="218"/>
      <c r="AF116" s="218"/>
      <c r="AG116" s="268"/>
      <c r="AH116" s="218"/>
      <c r="AI116" s="218"/>
      <c r="AJ116" s="218"/>
      <c r="AK116" s="218"/>
      <c r="AL116" s="218"/>
      <c r="AM116" s="218"/>
      <c r="AN116" s="218"/>
      <c r="AO116" s="218"/>
      <c r="AP116" s="218"/>
      <c r="AQ116" s="218"/>
      <c r="AR116" s="100"/>
      <c r="AS116" s="100"/>
      <c r="AT116" s="100"/>
      <c r="AU116" s="100"/>
      <c r="AV116" s="100"/>
      <c r="AW116" s="100"/>
      <c r="AX116" s="100"/>
      <c r="AY116" s="100"/>
      <c r="AZ116" s="100"/>
      <c r="BA116" s="100"/>
      <c r="BB116" s="100"/>
      <c r="BC116" s="100"/>
      <c r="BD116" s="100"/>
      <c r="BE116" s="100"/>
      <c r="BF116" s="100"/>
      <c r="BG116" s="100"/>
      <c r="BH116" s="100"/>
      <c r="BI116" s="100"/>
      <c r="BJ116" s="100"/>
      <c r="BK116" s="100"/>
      <c r="BL116" s="100"/>
      <c r="BM116" s="100"/>
      <c r="BN116" s="100"/>
      <c r="BO116" s="100"/>
      <c r="BP116" s="100"/>
      <c r="BQ116" s="100"/>
      <c r="BR116" s="100"/>
      <c r="BS116" s="100"/>
      <c r="BT116" s="100"/>
      <c r="BU116" s="100"/>
      <c r="BV116" s="100"/>
      <c r="BW116" s="100"/>
      <c r="BX116" s="100"/>
      <c r="BY116" s="100"/>
      <c r="BZ116" s="100"/>
      <c r="CA116" s="100"/>
      <c r="CB116" s="100"/>
      <c r="CC116" s="100"/>
      <c r="CD116" s="100"/>
      <c r="CE116" s="100"/>
      <c r="CF116" s="100"/>
      <c r="CG116" s="100"/>
      <c r="CH116" s="99"/>
      <c r="CI116" s="100"/>
      <c r="CJ116" s="100"/>
      <c r="CK116" s="100"/>
      <c r="CL116" s="100"/>
      <c r="CM116" s="100"/>
      <c r="CN116" s="100"/>
      <c r="CO116" s="100"/>
      <c r="CP116" s="100"/>
      <c r="CQ116" s="100"/>
      <c r="CR116" s="100"/>
      <c r="CS116" s="100"/>
      <c r="CT116" s="100"/>
      <c r="CU116" s="100"/>
      <c r="CV116" s="100"/>
      <c r="CW116" s="100"/>
      <c r="CX116" s="100"/>
      <c r="CY116" s="100"/>
      <c r="CZ116" s="100"/>
      <c r="DA116" s="100"/>
      <c r="DB116" s="100"/>
      <c r="DC116" s="100"/>
      <c r="DD116" s="100"/>
      <c r="DE116" s="100"/>
      <c r="DF116" s="216"/>
      <c r="DG116" s="216"/>
      <c r="DJ116" s="7"/>
      <c r="DM116" s="7"/>
      <c r="DT116" s="7"/>
      <c r="DU116" s="7"/>
    </row>
    <row r="117" spans="1:125" s="21" customFormat="1" ht="73.5" hidden="1" customHeight="1">
      <c r="A117" s="237"/>
      <c r="B117" s="199"/>
      <c r="C117" s="237"/>
      <c r="D117" s="237"/>
      <c r="E117" s="237"/>
      <c r="F117" s="237"/>
      <c r="G117" s="237"/>
      <c r="H117" s="237"/>
      <c r="I117" s="237"/>
      <c r="J117" s="238"/>
      <c r="K117" s="238"/>
      <c r="L117" s="238"/>
      <c r="M117" s="238"/>
      <c r="N117" s="238"/>
      <c r="O117" s="238"/>
      <c r="P117" s="238"/>
      <c r="Q117" s="238"/>
      <c r="R117" s="238"/>
      <c r="S117" s="238"/>
      <c r="T117" s="238"/>
      <c r="U117" s="238"/>
      <c r="V117" s="238"/>
      <c r="W117" s="238"/>
      <c r="X117" s="238"/>
      <c r="Y117" s="238"/>
      <c r="Z117" s="238"/>
      <c r="AA117" s="238"/>
      <c r="AB117" s="238"/>
      <c r="AC117" s="238"/>
      <c r="AD117" s="238"/>
      <c r="AE117" s="238"/>
      <c r="AF117" s="238"/>
      <c r="AG117" s="269"/>
      <c r="AH117" s="238"/>
      <c r="AI117" s="238"/>
      <c r="AJ117" s="238"/>
      <c r="AK117" s="238"/>
      <c r="AL117" s="238"/>
      <c r="AM117" s="238"/>
      <c r="AN117" s="238"/>
      <c r="AO117" s="238"/>
      <c r="AP117" s="238"/>
      <c r="AQ117" s="238"/>
      <c r="AR117" s="266"/>
      <c r="AS117" s="266"/>
      <c r="AT117" s="266"/>
      <c r="AU117" s="266"/>
      <c r="AV117" s="100"/>
      <c r="AW117" s="100"/>
      <c r="AX117" s="100"/>
      <c r="AY117" s="100"/>
      <c r="AZ117" s="266"/>
      <c r="BA117" s="266"/>
      <c r="BB117" s="266"/>
      <c r="BC117" s="266"/>
      <c r="BD117" s="266"/>
      <c r="BE117" s="266"/>
      <c r="BF117" s="266"/>
      <c r="BG117" s="266"/>
      <c r="BH117" s="266"/>
      <c r="BI117" s="266"/>
      <c r="BJ117" s="266"/>
      <c r="BK117" s="266"/>
      <c r="BL117" s="266"/>
      <c r="BM117" s="266"/>
      <c r="BN117" s="266"/>
      <c r="BO117" s="266"/>
      <c r="BP117" s="266"/>
      <c r="BQ117" s="266"/>
      <c r="BR117" s="266"/>
      <c r="BS117" s="266"/>
      <c r="BT117" s="266"/>
      <c r="BU117" s="266"/>
      <c r="BV117" s="266"/>
      <c r="BW117" s="266"/>
      <c r="BX117" s="266"/>
      <c r="BY117" s="266"/>
      <c r="BZ117" s="266"/>
      <c r="CA117" s="266"/>
      <c r="CB117" s="266"/>
      <c r="CC117" s="266"/>
      <c r="CD117" s="266"/>
      <c r="CE117" s="266"/>
      <c r="CF117" s="266"/>
      <c r="CG117" s="266"/>
      <c r="CH117" s="99"/>
      <c r="CI117" s="266"/>
      <c r="CJ117" s="266"/>
      <c r="CK117" s="266"/>
      <c r="CL117" s="266"/>
      <c r="CM117" s="266"/>
      <c r="CN117" s="100"/>
      <c r="CO117" s="266"/>
      <c r="CP117" s="266"/>
      <c r="CQ117" s="266"/>
      <c r="CR117" s="266"/>
      <c r="CS117" s="266"/>
      <c r="CT117" s="266"/>
      <c r="CU117" s="266"/>
      <c r="CV117" s="266"/>
      <c r="CW117" s="266"/>
      <c r="CX117" s="266"/>
      <c r="CY117" s="266"/>
      <c r="CZ117" s="266"/>
      <c r="DA117" s="266"/>
      <c r="DB117" s="266"/>
      <c r="DC117" s="266"/>
      <c r="DD117" s="266"/>
      <c r="DE117" s="266"/>
      <c r="DF117" s="237"/>
      <c r="DG117" s="237"/>
      <c r="DJ117" s="291"/>
      <c r="DM117" s="291"/>
      <c r="DS117" s="439"/>
      <c r="DT117" s="291"/>
      <c r="DU117" s="291"/>
    </row>
    <row r="118" spans="1:125" s="21" customFormat="1" ht="73.5" hidden="1" customHeight="1">
      <c r="A118" s="237"/>
      <c r="B118" s="199"/>
      <c r="C118" s="237"/>
      <c r="D118" s="237"/>
      <c r="E118" s="237"/>
      <c r="F118" s="237"/>
      <c r="G118" s="237"/>
      <c r="H118" s="237"/>
      <c r="I118" s="237"/>
      <c r="J118" s="238"/>
      <c r="K118" s="238"/>
      <c r="L118" s="238"/>
      <c r="M118" s="238"/>
      <c r="N118" s="238"/>
      <c r="O118" s="238"/>
      <c r="P118" s="238"/>
      <c r="Q118" s="238"/>
      <c r="R118" s="238"/>
      <c r="S118" s="238"/>
      <c r="T118" s="238"/>
      <c r="U118" s="238"/>
      <c r="V118" s="238"/>
      <c r="W118" s="238"/>
      <c r="X118" s="238"/>
      <c r="Y118" s="238"/>
      <c r="Z118" s="238"/>
      <c r="AA118" s="238"/>
      <c r="AB118" s="238"/>
      <c r="AC118" s="238"/>
      <c r="AD118" s="238"/>
      <c r="AE118" s="238"/>
      <c r="AF118" s="238"/>
      <c r="AG118" s="269"/>
      <c r="AH118" s="238"/>
      <c r="AI118" s="238"/>
      <c r="AJ118" s="238"/>
      <c r="AK118" s="238"/>
      <c r="AL118" s="238"/>
      <c r="AM118" s="238"/>
      <c r="AN118" s="238"/>
      <c r="AO118" s="238"/>
      <c r="AP118" s="238"/>
      <c r="AQ118" s="238"/>
      <c r="AR118" s="266"/>
      <c r="AS118" s="266"/>
      <c r="AT118" s="266"/>
      <c r="AU118" s="266"/>
      <c r="AV118" s="100"/>
      <c r="AW118" s="100"/>
      <c r="AX118" s="100"/>
      <c r="AY118" s="100"/>
      <c r="AZ118" s="266"/>
      <c r="BA118" s="266"/>
      <c r="BB118" s="266"/>
      <c r="BC118" s="266"/>
      <c r="BD118" s="266"/>
      <c r="BE118" s="266"/>
      <c r="BF118" s="266"/>
      <c r="BG118" s="266"/>
      <c r="BH118" s="266"/>
      <c r="BI118" s="266"/>
      <c r="BJ118" s="266"/>
      <c r="BK118" s="266"/>
      <c r="BL118" s="266"/>
      <c r="BM118" s="266"/>
      <c r="BN118" s="266"/>
      <c r="BO118" s="266"/>
      <c r="BP118" s="266"/>
      <c r="BQ118" s="266"/>
      <c r="BR118" s="266"/>
      <c r="BS118" s="266"/>
      <c r="BT118" s="266"/>
      <c r="BU118" s="266"/>
      <c r="BV118" s="266"/>
      <c r="BW118" s="266"/>
      <c r="BX118" s="266"/>
      <c r="BY118" s="266"/>
      <c r="BZ118" s="266"/>
      <c r="CA118" s="266"/>
      <c r="CB118" s="266"/>
      <c r="CC118" s="266"/>
      <c r="CD118" s="266"/>
      <c r="CE118" s="266"/>
      <c r="CF118" s="266"/>
      <c r="CG118" s="266"/>
      <c r="CH118" s="99"/>
      <c r="CI118" s="266"/>
      <c r="CJ118" s="266"/>
      <c r="CK118" s="266"/>
      <c r="CL118" s="266"/>
      <c r="CM118" s="266"/>
      <c r="CN118" s="100"/>
      <c r="CO118" s="266"/>
      <c r="CP118" s="266"/>
      <c r="CQ118" s="266"/>
      <c r="CR118" s="266"/>
      <c r="CS118" s="266"/>
      <c r="CT118" s="266"/>
      <c r="CU118" s="266"/>
      <c r="CV118" s="266"/>
      <c r="CW118" s="266"/>
      <c r="CX118" s="266"/>
      <c r="CY118" s="266"/>
      <c r="CZ118" s="266"/>
      <c r="DA118" s="266"/>
      <c r="DB118" s="266"/>
      <c r="DC118" s="266"/>
      <c r="DD118" s="266"/>
      <c r="DE118" s="266"/>
      <c r="DF118" s="237"/>
      <c r="DG118" s="237"/>
      <c r="DJ118" s="291"/>
      <c r="DM118" s="291"/>
      <c r="DT118" s="291"/>
      <c r="DU118" s="291"/>
    </row>
    <row r="119" spans="1:125" s="21" customFormat="1" ht="73.5" hidden="1" customHeight="1">
      <c r="A119" s="237"/>
      <c r="B119" s="199"/>
      <c r="C119" s="237"/>
      <c r="D119" s="237"/>
      <c r="E119" s="237"/>
      <c r="F119" s="237"/>
      <c r="G119" s="237"/>
      <c r="H119" s="237"/>
      <c r="I119" s="237"/>
      <c r="J119" s="238"/>
      <c r="K119" s="238"/>
      <c r="L119" s="238"/>
      <c r="M119" s="238"/>
      <c r="N119" s="238"/>
      <c r="O119" s="238"/>
      <c r="P119" s="238"/>
      <c r="Q119" s="238"/>
      <c r="R119" s="238"/>
      <c r="S119" s="238"/>
      <c r="T119" s="238"/>
      <c r="U119" s="238"/>
      <c r="V119" s="238"/>
      <c r="W119" s="238"/>
      <c r="X119" s="238"/>
      <c r="Y119" s="238"/>
      <c r="Z119" s="238"/>
      <c r="AA119" s="238"/>
      <c r="AB119" s="238"/>
      <c r="AC119" s="238"/>
      <c r="AD119" s="238"/>
      <c r="AE119" s="238"/>
      <c r="AF119" s="238"/>
      <c r="AG119" s="269"/>
      <c r="AH119" s="238"/>
      <c r="AI119" s="238"/>
      <c r="AJ119" s="238"/>
      <c r="AK119" s="238"/>
      <c r="AL119" s="238"/>
      <c r="AM119" s="238"/>
      <c r="AN119" s="238"/>
      <c r="AO119" s="238"/>
      <c r="AP119" s="238"/>
      <c r="AQ119" s="238"/>
      <c r="AR119" s="266"/>
      <c r="AS119" s="266"/>
      <c r="AT119" s="266"/>
      <c r="AU119" s="266"/>
      <c r="AV119" s="100"/>
      <c r="AW119" s="100"/>
      <c r="AX119" s="100"/>
      <c r="AY119" s="100"/>
      <c r="AZ119" s="266"/>
      <c r="BA119" s="266"/>
      <c r="BB119" s="266"/>
      <c r="BC119" s="266"/>
      <c r="BD119" s="266"/>
      <c r="BE119" s="266"/>
      <c r="BF119" s="266"/>
      <c r="BG119" s="266"/>
      <c r="BH119" s="266"/>
      <c r="BI119" s="266"/>
      <c r="BJ119" s="266"/>
      <c r="BK119" s="266"/>
      <c r="BL119" s="266"/>
      <c r="BM119" s="266"/>
      <c r="BN119" s="266"/>
      <c r="BO119" s="266"/>
      <c r="BP119" s="266"/>
      <c r="BQ119" s="266"/>
      <c r="BR119" s="266"/>
      <c r="BS119" s="266"/>
      <c r="BT119" s="266"/>
      <c r="BU119" s="266"/>
      <c r="BV119" s="266"/>
      <c r="BW119" s="266"/>
      <c r="BX119" s="266"/>
      <c r="BY119" s="266"/>
      <c r="BZ119" s="266"/>
      <c r="CA119" s="266"/>
      <c r="CB119" s="266"/>
      <c r="CC119" s="266"/>
      <c r="CD119" s="266"/>
      <c r="CE119" s="266"/>
      <c r="CF119" s="266"/>
      <c r="CG119" s="266"/>
      <c r="CH119" s="99"/>
      <c r="CI119" s="266"/>
      <c r="CJ119" s="266"/>
      <c r="CK119" s="266"/>
      <c r="CL119" s="266"/>
      <c r="CM119" s="266"/>
      <c r="CN119" s="100"/>
      <c r="CO119" s="266"/>
      <c r="CP119" s="266"/>
      <c r="CQ119" s="266"/>
      <c r="CR119" s="266"/>
      <c r="CS119" s="266"/>
      <c r="CT119" s="266"/>
      <c r="CU119" s="266"/>
      <c r="CV119" s="266"/>
      <c r="CW119" s="266"/>
      <c r="CX119" s="266"/>
      <c r="CY119" s="266"/>
      <c r="CZ119" s="266"/>
      <c r="DA119" s="266"/>
      <c r="DB119" s="266"/>
      <c r="DC119" s="266"/>
      <c r="DD119" s="266"/>
      <c r="DE119" s="266"/>
      <c r="DF119" s="237"/>
      <c r="DG119" s="237"/>
      <c r="DJ119" s="291"/>
      <c r="DM119" s="291"/>
      <c r="DS119" s="439"/>
      <c r="DT119" s="291"/>
      <c r="DU119" s="291"/>
    </row>
    <row r="120" spans="1:125" s="20" customFormat="1" ht="48.6" hidden="1" customHeight="1">
      <c r="A120" s="114"/>
      <c r="B120" s="214"/>
      <c r="C120" s="114"/>
      <c r="D120" s="114"/>
      <c r="E120" s="114"/>
      <c r="F120" s="114"/>
      <c r="G120" s="114"/>
      <c r="H120" s="114"/>
      <c r="I120" s="114"/>
      <c r="J120" s="236"/>
      <c r="K120" s="236"/>
      <c r="L120" s="236"/>
      <c r="M120" s="236"/>
      <c r="N120" s="236"/>
      <c r="O120" s="236"/>
      <c r="P120" s="236"/>
      <c r="Q120" s="236"/>
      <c r="R120" s="236"/>
      <c r="S120" s="236"/>
      <c r="T120" s="236"/>
      <c r="U120" s="236"/>
      <c r="V120" s="236"/>
      <c r="W120" s="236"/>
      <c r="X120" s="236"/>
      <c r="Y120" s="236"/>
      <c r="Z120" s="236"/>
      <c r="AA120" s="236"/>
      <c r="AB120" s="236"/>
      <c r="AC120" s="236"/>
      <c r="AD120" s="236"/>
      <c r="AE120" s="236"/>
      <c r="AF120" s="236"/>
      <c r="AG120" s="236"/>
      <c r="AH120" s="236"/>
      <c r="AI120" s="236"/>
      <c r="AJ120" s="236"/>
      <c r="AK120" s="236"/>
      <c r="AL120" s="236"/>
      <c r="AM120" s="236"/>
      <c r="AN120" s="236"/>
      <c r="AO120" s="236"/>
      <c r="AP120" s="236"/>
      <c r="AQ120" s="236"/>
      <c r="AR120" s="99"/>
      <c r="AS120" s="99"/>
      <c r="AT120" s="99"/>
      <c r="AU120" s="99"/>
      <c r="AV120" s="99"/>
      <c r="AW120" s="99"/>
      <c r="AX120" s="99"/>
      <c r="AY120" s="99"/>
      <c r="AZ120" s="99"/>
      <c r="BA120" s="99"/>
      <c r="BB120" s="99"/>
      <c r="BC120" s="99"/>
      <c r="BD120" s="99"/>
      <c r="BE120" s="99"/>
      <c r="BF120" s="99"/>
      <c r="BG120" s="99"/>
      <c r="BH120" s="99"/>
      <c r="BI120" s="99"/>
      <c r="BJ120" s="99"/>
      <c r="BK120" s="99"/>
      <c r="BL120" s="99"/>
      <c r="BM120" s="99"/>
      <c r="BN120" s="99"/>
      <c r="BO120" s="99"/>
      <c r="BP120" s="99"/>
      <c r="BQ120" s="99"/>
      <c r="BR120" s="99"/>
      <c r="BS120" s="99"/>
      <c r="BT120" s="99"/>
      <c r="BU120" s="99"/>
      <c r="BV120" s="99"/>
      <c r="BW120" s="99"/>
      <c r="BX120" s="99"/>
      <c r="BY120" s="99"/>
      <c r="BZ120" s="99"/>
      <c r="CA120" s="99"/>
      <c r="CB120" s="99"/>
      <c r="CC120" s="99"/>
      <c r="CD120" s="99"/>
      <c r="CE120" s="99"/>
      <c r="CF120" s="99"/>
      <c r="CG120" s="99"/>
      <c r="CH120" s="99"/>
      <c r="CI120" s="99"/>
      <c r="CJ120" s="99"/>
      <c r="CK120" s="99"/>
      <c r="CL120" s="99"/>
      <c r="CM120" s="99"/>
      <c r="CN120" s="99"/>
      <c r="CO120" s="99"/>
      <c r="CP120" s="99"/>
      <c r="CQ120" s="99"/>
      <c r="CR120" s="99"/>
      <c r="CS120" s="99"/>
      <c r="CT120" s="99"/>
      <c r="CU120" s="99"/>
      <c r="CV120" s="99"/>
      <c r="CW120" s="99"/>
      <c r="CX120" s="99"/>
      <c r="CY120" s="99"/>
      <c r="CZ120" s="99"/>
      <c r="DA120" s="99"/>
      <c r="DB120" s="99"/>
      <c r="DC120" s="99"/>
      <c r="DD120" s="99"/>
      <c r="DE120" s="779"/>
      <c r="DF120" s="216"/>
      <c r="DG120" s="216"/>
      <c r="DH120" s="18"/>
      <c r="DJ120" s="7"/>
      <c r="DL120" s="18"/>
      <c r="DM120" s="7"/>
      <c r="DT120" s="7"/>
      <c r="DU120" s="7"/>
    </row>
    <row r="121" spans="1:125" s="20" customFormat="1" ht="55.35" hidden="1" customHeight="1">
      <c r="A121" s="114"/>
      <c r="B121" s="214"/>
      <c r="C121" s="114"/>
      <c r="D121" s="114"/>
      <c r="E121" s="114"/>
      <c r="F121" s="114"/>
      <c r="G121" s="114"/>
      <c r="H121" s="114"/>
      <c r="I121" s="114"/>
      <c r="J121" s="236"/>
      <c r="K121" s="236"/>
      <c r="L121" s="236"/>
      <c r="M121" s="236"/>
      <c r="N121" s="236"/>
      <c r="O121" s="236"/>
      <c r="P121" s="236"/>
      <c r="Q121" s="236"/>
      <c r="R121" s="236"/>
      <c r="S121" s="236"/>
      <c r="T121" s="236"/>
      <c r="U121" s="236"/>
      <c r="V121" s="236"/>
      <c r="W121" s="236"/>
      <c r="X121" s="236"/>
      <c r="Y121" s="236"/>
      <c r="Z121" s="236"/>
      <c r="AA121" s="236"/>
      <c r="AB121" s="236"/>
      <c r="AC121" s="236"/>
      <c r="AD121" s="236"/>
      <c r="AE121" s="236"/>
      <c r="AF121" s="236"/>
      <c r="AG121" s="236"/>
      <c r="AH121" s="236"/>
      <c r="AI121" s="236"/>
      <c r="AJ121" s="236"/>
      <c r="AK121" s="236"/>
      <c r="AL121" s="236"/>
      <c r="AM121" s="236"/>
      <c r="AN121" s="236"/>
      <c r="AO121" s="236"/>
      <c r="AP121" s="236"/>
      <c r="AQ121" s="236"/>
      <c r="AR121" s="99"/>
      <c r="AS121" s="99"/>
      <c r="AT121" s="99"/>
      <c r="AU121" s="99"/>
      <c r="AV121" s="99"/>
      <c r="AW121" s="99"/>
      <c r="AX121" s="99"/>
      <c r="AY121" s="99"/>
      <c r="AZ121" s="99"/>
      <c r="BA121" s="99"/>
      <c r="BB121" s="99"/>
      <c r="BC121" s="99"/>
      <c r="BD121" s="99"/>
      <c r="BE121" s="99"/>
      <c r="BF121" s="99"/>
      <c r="BG121" s="99"/>
      <c r="BH121" s="99"/>
      <c r="BI121" s="99"/>
      <c r="BJ121" s="99"/>
      <c r="BK121" s="99"/>
      <c r="BL121" s="99"/>
      <c r="BM121" s="99"/>
      <c r="BN121" s="99"/>
      <c r="BO121" s="99"/>
      <c r="BP121" s="99"/>
      <c r="BQ121" s="99"/>
      <c r="BR121" s="99"/>
      <c r="BS121" s="99"/>
      <c r="BT121" s="99"/>
      <c r="BU121" s="99"/>
      <c r="BV121" s="99"/>
      <c r="BW121" s="99"/>
      <c r="BX121" s="99"/>
      <c r="BY121" s="99"/>
      <c r="BZ121" s="99"/>
      <c r="CA121" s="99"/>
      <c r="CB121" s="99"/>
      <c r="CC121" s="99"/>
      <c r="CD121" s="99"/>
      <c r="CE121" s="99"/>
      <c r="CF121" s="99"/>
      <c r="CG121" s="99"/>
      <c r="CH121" s="99"/>
      <c r="CI121" s="99"/>
      <c r="CJ121" s="99"/>
      <c r="CK121" s="99"/>
      <c r="CL121" s="99"/>
      <c r="CM121" s="99"/>
      <c r="CN121" s="100"/>
      <c r="CO121" s="99"/>
      <c r="CP121" s="99"/>
      <c r="CQ121" s="99"/>
      <c r="CR121" s="99"/>
      <c r="CS121" s="99"/>
      <c r="CT121" s="99"/>
      <c r="CU121" s="99"/>
      <c r="CV121" s="99"/>
      <c r="CW121" s="99"/>
      <c r="CX121" s="99"/>
      <c r="CY121" s="99"/>
      <c r="CZ121" s="99"/>
      <c r="DA121" s="99"/>
      <c r="DB121" s="99"/>
      <c r="DC121" s="99"/>
      <c r="DD121" s="99"/>
      <c r="DE121" s="780"/>
      <c r="DF121" s="216"/>
      <c r="DG121" s="216"/>
      <c r="DH121" s="18"/>
      <c r="DJ121" s="7"/>
      <c r="DL121" s="18"/>
      <c r="DM121" s="7"/>
      <c r="DT121" s="7"/>
      <c r="DU121" s="7"/>
    </row>
    <row r="122" spans="1:125" s="20" customFormat="1" ht="42.75" hidden="1" customHeight="1">
      <c r="A122" s="114"/>
      <c r="B122" s="214"/>
      <c r="C122" s="241"/>
      <c r="D122" s="241"/>
      <c r="E122" s="241"/>
      <c r="F122" s="213"/>
      <c r="G122" s="213"/>
      <c r="H122" s="213"/>
      <c r="I122" s="114"/>
      <c r="J122" s="236"/>
      <c r="K122" s="236"/>
      <c r="L122" s="236"/>
      <c r="M122" s="236"/>
      <c r="N122" s="236"/>
      <c r="O122" s="236"/>
      <c r="P122" s="236"/>
      <c r="Q122" s="236"/>
      <c r="R122" s="236"/>
      <c r="S122" s="236"/>
      <c r="T122" s="236"/>
      <c r="U122" s="236"/>
      <c r="V122" s="236"/>
      <c r="W122" s="236"/>
      <c r="X122" s="236"/>
      <c r="Y122" s="236"/>
      <c r="Z122" s="236"/>
      <c r="AA122" s="236"/>
      <c r="AB122" s="236"/>
      <c r="AC122" s="236"/>
      <c r="AD122" s="236"/>
      <c r="AE122" s="236"/>
      <c r="AF122" s="236"/>
      <c r="AG122" s="236"/>
      <c r="AH122" s="236"/>
      <c r="AI122" s="236"/>
      <c r="AJ122" s="236"/>
      <c r="AK122" s="236"/>
      <c r="AL122" s="236"/>
      <c r="AM122" s="236"/>
      <c r="AN122" s="236"/>
      <c r="AO122" s="236"/>
      <c r="AP122" s="236"/>
      <c r="AQ122" s="236"/>
      <c r="AR122" s="236"/>
      <c r="AS122" s="236"/>
      <c r="AT122" s="236"/>
      <c r="AU122" s="236"/>
      <c r="AV122" s="236"/>
      <c r="AW122" s="236"/>
      <c r="AX122" s="236"/>
      <c r="AY122" s="236"/>
      <c r="AZ122" s="236"/>
      <c r="BA122" s="236"/>
      <c r="BB122" s="236"/>
      <c r="BC122" s="236"/>
      <c r="BD122" s="236"/>
      <c r="BE122" s="236"/>
      <c r="BF122" s="236"/>
      <c r="BG122" s="236"/>
      <c r="BH122" s="236"/>
      <c r="BI122" s="236"/>
      <c r="BJ122" s="236"/>
      <c r="BK122" s="236"/>
      <c r="BL122" s="236"/>
      <c r="BM122" s="236"/>
      <c r="BN122" s="236"/>
      <c r="BO122" s="236"/>
      <c r="BP122" s="236"/>
      <c r="BQ122" s="236"/>
      <c r="BR122" s="236"/>
      <c r="BS122" s="236"/>
      <c r="BT122" s="236"/>
      <c r="BU122" s="236"/>
      <c r="BV122" s="236"/>
      <c r="BW122" s="236"/>
      <c r="BX122" s="236"/>
      <c r="BY122" s="236"/>
      <c r="BZ122" s="236"/>
      <c r="CA122" s="236"/>
      <c r="CB122" s="236"/>
      <c r="CC122" s="236"/>
      <c r="CD122" s="236"/>
      <c r="CE122" s="236"/>
      <c r="CF122" s="236"/>
      <c r="CG122" s="236"/>
      <c r="CH122" s="99"/>
      <c r="CI122" s="236"/>
      <c r="CJ122" s="236"/>
      <c r="CK122" s="236"/>
      <c r="CL122" s="236"/>
      <c r="CM122" s="236"/>
      <c r="CN122" s="236"/>
      <c r="CO122" s="236"/>
      <c r="CP122" s="236"/>
      <c r="CQ122" s="236"/>
      <c r="CR122" s="236"/>
      <c r="CS122" s="236"/>
      <c r="CT122" s="236"/>
      <c r="CU122" s="236"/>
      <c r="CV122" s="236"/>
      <c r="CW122" s="236"/>
      <c r="CX122" s="236"/>
      <c r="CY122" s="236"/>
      <c r="CZ122" s="236"/>
      <c r="DA122" s="236"/>
      <c r="DB122" s="236"/>
      <c r="DC122" s="236"/>
      <c r="DD122" s="236"/>
      <c r="DE122" s="236"/>
      <c r="DF122" s="216"/>
      <c r="DG122" s="114"/>
      <c r="DJ122" s="7"/>
      <c r="DM122" s="7"/>
      <c r="DT122" s="7"/>
      <c r="DU122" s="7"/>
    </row>
    <row r="123" spans="1:125" s="20" customFormat="1" ht="46.5" hidden="1" customHeight="1">
      <c r="A123" s="242"/>
      <c r="B123" s="14"/>
      <c r="C123" s="191"/>
      <c r="D123" s="191"/>
      <c r="E123" s="191"/>
      <c r="F123" s="213"/>
      <c r="G123" s="213"/>
      <c r="H123" s="213"/>
      <c r="I123" s="191"/>
      <c r="J123" s="243"/>
      <c r="K123" s="243"/>
      <c r="L123" s="243"/>
      <c r="M123" s="243"/>
      <c r="N123" s="243"/>
      <c r="O123" s="243"/>
      <c r="P123" s="243"/>
      <c r="Q123" s="243"/>
      <c r="R123" s="243"/>
      <c r="S123" s="243"/>
      <c r="T123" s="243"/>
      <c r="U123" s="243"/>
      <c r="V123" s="243"/>
      <c r="W123" s="243"/>
      <c r="X123" s="243"/>
      <c r="Y123" s="243"/>
      <c r="Z123" s="243"/>
      <c r="AA123" s="243"/>
      <c r="AB123" s="243"/>
      <c r="AC123" s="243"/>
      <c r="AD123" s="243"/>
      <c r="AE123" s="243"/>
      <c r="AF123" s="243"/>
      <c r="AG123" s="243"/>
      <c r="AH123" s="243"/>
      <c r="AI123" s="243"/>
      <c r="AJ123" s="243"/>
      <c r="AK123" s="243"/>
      <c r="AL123" s="243"/>
      <c r="AM123" s="243"/>
      <c r="AN123" s="243"/>
      <c r="AO123" s="243"/>
      <c r="AP123" s="243"/>
      <c r="AQ123" s="243"/>
      <c r="AR123" s="243"/>
      <c r="AS123" s="243"/>
      <c r="AT123" s="243"/>
      <c r="AU123" s="243"/>
      <c r="AV123" s="243"/>
      <c r="AW123" s="243"/>
      <c r="AX123" s="243"/>
      <c r="AY123" s="243"/>
      <c r="AZ123" s="243"/>
      <c r="BA123" s="243"/>
      <c r="BB123" s="243"/>
      <c r="BC123" s="243"/>
      <c r="BD123" s="243"/>
      <c r="BE123" s="243"/>
      <c r="BF123" s="243"/>
      <c r="BG123" s="243"/>
      <c r="BH123" s="243"/>
      <c r="BI123" s="243"/>
      <c r="BJ123" s="243"/>
      <c r="BK123" s="243"/>
      <c r="BL123" s="243"/>
      <c r="BM123" s="243"/>
      <c r="BN123" s="243"/>
      <c r="BO123" s="243"/>
      <c r="BP123" s="243"/>
      <c r="BQ123" s="243"/>
      <c r="BR123" s="243"/>
      <c r="BS123" s="243"/>
      <c r="BT123" s="243"/>
      <c r="BU123" s="243"/>
      <c r="BV123" s="243"/>
      <c r="BW123" s="243"/>
      <c r="BX123" s="243"/>
      <c r="BY123" s="243"/>
      <c r="BZ123" s="243"/>
      <c r="CA123" s="243"/>
      <c r="CB123" s="243"/>
      <c r="CC123" s="243"/>
      <c r="CD123" s="243"/>
      <c r="CE123" s="243"/>
      <c r="CF123" s="243"/>
      <c r="CG123" s="243"/>
      <c r="CH123" s="99"/>
      <c r="CI123" s="243"/>
      <c r="CJ123" s="243"/>
      <c r="CK123" s="243"/>
      <c r="CL123" s="243"/>
      <c r="CM123" s="243"/>
      <c r="CN123" s="243"/>
      <c r="CO123" s="243"/>
      <c r="CP123" s="243"/>
      <c r="CQ123" s="243"/>
      <c r="CR123" s="243"/>
      <c r="CS123" s="243"/>
      <c r="CT123" s="243"/>
      <c r="CU123" s="243"/>
      <c r="CV123" s="243"/>
      <c r="CW123" s="243"/>
      <c r="CX123" s="243"/>
      <c r="CY123" s="243"/>
      <c r="CZ123" s="243"/>
      <c r="DA123" s="243"/>
      <c r="DB123" s="243"/>
      <c r="DC123" s="243"/>
      <c r="DD123" s="243"/>
      <c r="DE123" s="243"/>
      <c r="DF123" s="191"/>
      <c r="DG123" s="114"/>
      <c r="DJ123" s="7"/>
      <c r="DM123" s="7"/>
      <c r="DT123" s="7"/>
      <c r="DU123" s="7"/>
    </row>
    <row r="124" spans="1:125" s="20" customFormat="1" ht="56.25" hidden="1" customHeight="1">
      <c r="A124" s="215"/>
      <c r="B124" s="214"/>
      <c r="C124" s="193"/>
      <c r="D124" s="193"/>
      <c r="E124" s="193"/>
      <c r="F124" s="213"/>
      <c r="G124" s="213"/>
      <c r="H124" s="213"/>
      <c r="I124" s="193"/>
      <c r="J124" s="236"/>
      <c r="K124" s="236"/>
      <c r="L124" s="236"/>
      <c r="M124" s="236"/>
      <c r="N124" s="236"/>
      <c r="O124" s="236"/>
      <c r="P124" s="236"/>
      <c r="Q124" s="236"/>
      <c r="R124" s="236"/>
      <c r="S124" s="236"/>
      <c r="T124" s="236"/>
      <c r="U124" s="236"/>
      <c r="V124" s="236"/>
      <c r="W124" s="236"/>
      <c r="X124" s="236"/>
      <c r="Y124" s="236"/>
      <c r="Z124" s="236"/>
      <c r="AA124" s="236"/>
      <c r="AB124" s="236"/>
      <c r="AC124" s="236"/>
      <c r="AD124" s="236"/>
      <c r="AE124" s="236"/>
      <c r="AF124" s="236"/>
      <c r="AG124" s="236"/>
      <c r="AH124" s="236"/>
      <c r="AI124" s="236"/>
      <c r="AJ124" s="236"/>
      <c r="AK124" s="236"/>
      <c r="AL124" s="236"/>
      <c r="AM124" s="236"/>
      <c r="AN124" s="236"/>
      <c r="AO124" s="236"/>
      <c r="AP124" s="236"/>
      <c r="AQ124" s="236"/>
      <c r="AR124" s="236"/>
      <c r="AS124" s="236"/>
      <c r="AT124" s="236"/>
      <c r="AU124" s="236"/>
      <c r="AV124" s="236"/>
      <c r="AW124" s="236"/>
      <c r="AX124" s="236"/>
      <c r="AY124" s="236"/>
      <c r="AZ124" s="236"/>
      <c r="BA124" s="236"/>
      <c r="BB124" s="236"/>
      <c r="BC124" s="236"/>
      <c r="BD124" s="236"/>
      <c r="BE124" s="236"/>
      <c r="BF124" s="236"/>
      <c r="BG124" s="236"/>
      <c r="BH124" s="236"/>
      <c r="BI124" s="236"/>
      <c r="BJ124" s="236"/>
      <c r="BK124" s="236"/>
      <c r="BL124" s="236"/>
      <c r="BM124" s="236"/>
      <c r="BN124" s="236"/>
      <c r="BO124" s="236"/>
      <c r="BP124" s="236"/>
      <c r="BQ124" s="236"/>
      <c r="BR124" s="236"/>
      <c r="BS124" s="236"/>
      <c r="BT124" s="236"/>
      <c r="BU124" s="236"/>
      <c r="BV124" s="236"/>
      <c r="BW124" s="236"/>
      <c r="BX124" s="236"/>
      <c r="BY124" s="236"/>
      <c r="BZ124" s="236"/>
      <c r="CA124" s="236"/>
      <c r="CB124" s="236"/>
      <c r="CC124" s="236"/>
      <c r="CD124" s="236"/>
      <c r="CE124" s="236"/>
      <c r="CF124" s="236"/>
      <c r="CG124" s="236"/>
      <c r="CH124" s="99"/>
      <c r="CI124" s="236"/>
      <c r="CJ124" s="236"/>
      <c r="CK124" s="236"/>
      <c r="CL124" s="236"/>
      <c r="CM124" s="236"/>
      <c r="CN124" s="236"/>
      <c r="CO124" s="236"/>
      <c r="CP124" s="236"/>
      <c r="CQ124" s="236"/>
      <c r="CR124" s="236"/>
      <c r="CS124" s="236"/>
      <c r="CT124" s="236"/>
      <c r="CU124" s="236"/>
      <c r="CV124" s="236"/>
      <c r="CW124" s="236"/>
      <c r="CX124" s="236"/>
      <c r="CY124" s="236"/>
      <c r="CZ124" s="236"/>
      <c r="DA124" s="236"/>
      <c r="DB124" s="236"/>
      <c r="DC124" s="236"/>
      <c r="DD124" s="236"/>
      <c r="DE124" s="236"/>
      <c r="DF124" s="193"/>
      <c r="DG124" s="114"/>
      <c r="DJ124" s="7"/>
      <c r="DM124" s="7"/>
      <c r="DT124" s="7"/>
      <c r="DU124" s="7"/>
    </row>
    <row r="125" spans="1:125" s="290" customFormat="1" ht="254.25" hidden="1" customHeight="1">
      <c r="A125" s="242"/>
      <c r="B125" s="196"/>
      <c r="C125" s="191"/>
      <c r="D125" s="191"/>
      <c r="E125" s="191"/>
      <c r="F125" s="191"/>
      <c r="G125" s="191"/>
      <c r="H125" s="244"/>
      <c r="I125" s="191"/>
      <c r="J125" s="218"/>
      <c r="K125" s="218"/>
      <c r="L125" s="218"/>
      <c r="M125" s="236"/>
      <c r="N125" s="236"/>
      <c r="O125" s="218"/>
      <c r="P125" s="218"/>
      <c r="Q125" s="218"/>
      <c r="R125" s="236"/>
      <c r="S125" s="236"/>
      <c r="T125" s="218"/>
      <c r="U125" s="236"/>
      <c r="V125" s="236"/>
      <c r="W125" s="236"/>
      <c r="X125" s="218"/>
      <c r="Y125" s="236"/>
      <c r="Z125" s="236"/>
      <c r="AA125" s="218"/>
      <c r="AB125" s="218"/>
      <c r="AC125" s="218"/>
      <c r="AD125" s="236"/>
      <c r="AE125" s="236"/>
      <c r="AF125" s="218"/>
      <c r="AG125" s="236"/>
      <c r="AH125" s="236"/>
      <c r="AI125" s="236"/>
      <c r="AJ125" s="218"/>
      <c r="AK125" s="218"/>
      <c r="AL125" s="236"/>
      <c r="AM125" s="236"/>
      <c r="AN125" s="236"/>
      <c r="AO125" s="218"/>
      <c r="AP125" s="236"/>
      <c r="AQ125" s="218"/>
      <c r="AR125" s="100"/>
      <c r="AS125" s="100"/>
      <c r="AT125" s="100"/>
      <c r="AU125" s="100"/>
      <c r="AV125" s="100"/>
      <c r="AW125" s="100"/>
      <c r="AX125" s="100"/>
      <c r="AY125" s="100"/>
      <c r="AZ125" s="100"/>
      <c r="BA125" s="100"/>
      <c r="BB125" s="100"/>
      <c r="BC125" s="100"/>
      <c r="BD125" s="100"/>
      <c r="BE125" s="100"/>
      <c r="BF125" s="100"/>
      <c r="BG125" s="100"/>
      <c r="BH125" s="100"/>
      <c r="BI125" s="100"/>
      <c r="BJ125" s="100"/>
      <c r="BK125" s="100"/>
      <c r="BL125" s="100"/>
      <c r="BM125" s="100"/>
      <c r="BN125" s="100"/>
      <c r="BO125" s="100"/>
      <c r="BP125" s="100"/>
      <c r="BQ125" s="100"/>
      <c r="BR125" s="100"/>
      <c r="BS125" s="100"/>
      <c r="BT125" s="100"/>
      <c r="BU125" s="100"/>
      <c r="BV125" s="100"/>
      <c r="BW125" s="100"/>
      <c r="BX125" s="100"/>
      <c r="BY125" s="100"/>
      <c r="BZ125" s="100"/>
      <c r="CA125" s="100"/>
      <c r="CB125" s="100"/>
      <c r="CC125" s="100"/>
      <c r="CD125" s="100"/>
      <c r="CE125" s="100"/>
      <c r="CF125" s="100"/>
      <c r="CG125" s="100"/>
      <c r="CH125" s="99"/>
      <c r="CI125" s="100"/>
      <c r="CJ125" s="100"/>
      <c r="CK125" s="100"/>
      <c r="CL125" s="100"/>
      <c r="CM125" s="100"/>
      <c r="CN125" s="100"/>
      <c r="CO125" s="100"/>
      <c r="CP125" s="100"/>
      <c r="CQ125" s="100"/>
      <c r="CR125" s="100"/>
      <c r="CS125" s="100"/>
      <c r="CT125" s="100"/>
      <c r="CU125" s="100"/>
      <c r="CV125" s="100"/>
      <c r="CW125" s="100"/>
      <c r="CX125" s="100"/>
      <c r="CY125" s="100"/>
      <c r="CZ125" s="100"/>
      <c r="DA125" s="100"/>
      <c r="DB125" s="100"/>
      <c r="DC125" s="100"/>
      <c r="DD125" s="100"/>
      <c r="DE125" s="100"/>
      <c r="DF125" s="192"/>
      <c r="DG125" s="242"/>
      <c r="DJ125" s="7"/>
      <c r="DM125" s="7"/>
      <c r="DT125" s="7"/>
      <c r="DU125" s="7"/>
    </row>
    <row r="126" spans="1:125" s="20" customFormat="1" ht="57.6" hidden="1" customHeight="1">
      <c r="A126" s="114"/>
      <c r="B126" s="214"/>
      <c r="C126" s="241"/>
      <c r="D126" s="241"/>
      <c r="E126" s="241"/>
      <c r="F126" s="114"/>
      <c r="G126" s="114"/>
      <c r="H126" s="114"/>
      <c r="I126" s="114"/>
      <c r="J126" s="236"/>
      <c r="K126" s="236"/>
      <c r="L126" s="236"/>
      <c r="M126" s="236"/>
      <c r="N126" s="236"/>
      <c r="O126" s="236"/>
      <c r="P126" s="236"/>
      <c r="Q126" s="236"/>
      <c r="R126" s="236"/>
      <c r="S126" s="236"/>
      <c r="T126" s="236"/>
      <c r="U126" s="236"/>
      <c r="V126" s="236"/>
      <c r="W126" s="236"/>
      <c r="X126" s="236"/>
      <c r="Y126" s="236"/>
      <c r="Z126" s="236"/>
      <c r="AA126" s="236"/>
      <c r="AB126" s="236"/>
      <c r="AC126" s="236"/>
      <c r="AD126" s="236"/>
      <c r="AE126" s="236"/>
      <c r="AF126" s="236"/>
      <c r="AG126" s="236"/>
      <c r="AH126" s="236"/>
      <c r="AI126" s="236"/>
      <c r="AJ126" s="236"/>
      <c r="AK126" s="236"/>
      <c r="AL126" s="236"/>
      <c r="AM126" s="236"/>
      <c r="AN126" s="236"/>
      <c r="AO126" s="236"/>
      <c r="AP126" s="236"/>
      <c r="AQ126" s="236"/>
      <c r="AR126" s="99"/>
      <c r="AS126" s="99"/>
      <c r="AT126" s="99"/>
      <c r="AU126" s="99"/>
      <c r="AV126" s="99"/>
      <c r="AW126" s="99"/>
      <c r="AX126" s="99"/>
      <c r="AY126" s="99"/>
      <c r="AZ126" s="99"/>
      <c r="BA126" s="99"/>
      <c r="BB126" s="99"/>
      <c r="BC126" s="99"/>
      <c r="BD126" s="99"/>
      <c r="BE126" s="99"/>
      <c r="BF126" s="99"/>
      <c r="BG126" s="99"/>
      <c r="BH126" s="99"/>
      <c r="BI126" s="99"/>
      <c r="BJ126" s="99"/>
      <c r="BK126" s="99"/>
      <c r="BL126" s="99"/>
      <c r="BM126" s="99"/>
      <c r="BN126" s="99"/>
      <c r="BO126" s="99"/>
      <c r="BP126" s="99"/>
      <c r="BQ126" s="99"/>
      <c r="BR126" s="99"/>
      <c r="BS126" s="99"/>
      <c r="BT126" s="99"/>
      <c r="BU126" s="99"/>
      <c r="BV126" s="99"/>
      <c r="BW126" s="99"/>
      <c r="BX126" s="99"/>
      <c r="BY126" s="99"/>
      <c r="BZ126" s="99"/>
      <c r="CA126" s="99"/>
      <c r="CB126" s="99"/>
      <c r="CC126" s="99"/>
      <c r="CD126" s="99"/>
      <c r="CE126" s="99"/>
      <c r="CF126" s="99"/>
      <c r="CG126" s="99"/>
      <c r="CH126" s="99"/>
      <c r="CI126" s="99"/>
      <c r="CJ126" s="99"/>
      <c r="CK126" s="99"/>
      <c r="CL126" s="99"/>
      <c r="CM126" s="99"/>
      <c r="CN126" s="99"/>
      <c r="CO126" s="99"/>
      <c r="CP126" s="99"/>
      <c r="CQ126" s="99"/>
      <c r="CR126" s="99"/>
      <c r="CS126" s="99"/>
      <c r="CT126" s="99"/>
      <c r="CU126" s="99"/>
      <c r="CV126" s="99"/>
      <c r="CW126" s="99"/>
      <c r="CX126" s="99"/>
      <c r="CY126" s="99"/>
      <c r="CZ126" s="99"/>
      <c r="DA126" s="99"/>
      <c r="DB126" s="99"/>
      <c r="DC126" s="99"/>
      <c r="DD126" s="99"/>
      <c r="DE126" s="100"/>
      <c r="DF126" s="114"/>
      <c r="DG126" s="216"/>
      <c r="DH126" s="18"/>
      <c r="DJ126" s="7"/>
      <c r="DM126" s="7"/>
      <c r="DT126" s="7"/>
      <c r="DU126" s="7"/>
    </row>
    <row r="127" spans="1:125" s="20" customFormat="1" ht="72" hidden="1" customHeight="1">
      <c r="A127" s="114"/>
      <c r="B127" s="214"/>
      <c r="C127" s="241"/>
      <c r="D127" s="241"/>
      <c r="E127" s="241"/>
      <c r="F127" s="114"/>
      <c r="G127" s="114"/>
      <c r="H127" s="114"/>
      <c r="I127" s="114"/>
      <c r="J127" s="236"/>
      <c r="K127" s="236"/>
      <c r="L127" s="236"/>
      <c r="M127" s="236"/>
      <c r="N127" s="236"/>
      <c r="O127" s="236"/>
      <c r="P127" s="236"/>
      <c r="Q127" s="236"/>
      <c r="R127" s="236"/>
      <c r="S127" s="236"/>
      <c r="T127" s="236"/>
      <c r="U127" s="236"/>
      <c r="V127" s="236"/>
      <c r="W127" s="236"/>
      <c r="X127" s="236"/>
      <c r="Y127" s="236"/>
      <c r="Z127" s="236"/>
      <c r="AA127" s="236"/>
      <c r="AB127" s="236"/>
      <c r="AC127" s="236"/>
      <c r="AD127" s="236"/>
      <c r="AE127" s="236"/>
      <c r="AF127" s="236"/>
      <c r="AG127" s="236"/>
      <c r="AH127" s="236"/>
      <c r="AI127" s="236"/>
      <c r="AJ127" s="236"/>
      <c r="AK127" s="236"/>
      <c r="AL127" s="236"/>
      <c r="AM127" s="236"/>
      <c r="AN127" s="236"/>
      <c r="AO127" s="236"/>
      <c r="AP127" s="236"/>
      <c r="AQ127" s="236"/>
      <c r="AR127" s="99"/>
      <c r="AS127" s="99"/>
      <c r="AT127" s="99"/>
      <c r="AU127" s="99"/>
      <c r="AV127" s="99"/>
      <c r="AW127" s="99"/>
      <c r="AX127" s="99"/>
      <c r="AY127" s="99"/>
      <c r="AZ127" s="99"/>
      <c r="BA127" s="99"/>
      <c r="BB127" s="99"/>
      <c r="BC127" s="99"/>
      <c r="BD127" s="99"/>
      <c r="BE127" s="99"/>
      <c r="BF127" s="99"/>
      <c r="BG127" s="99"/>
      <c r="BH127" s="99"/>
      <c r="BI127" s="99"/>
      <c r="BJ127" s="99"/>
      <c r="BK127" s="99"/>
      <c r="BL127" s="99"/>
      <c r="BM127" s="99"/>
      <c r="BN127" s="99"/>
      <c r="BO127" s="99"/>
      <c r="BP127" s="99"/>
      <c r="BQ127" s="99"/>
      <c r="BR127" s="99"/>
      <c r="BS127" s="99"/>
      <c r="BT127" s="99"/>
      <c r="BU127" s="99"/>
      <c r="BV127" s="99"/>
      <c r="BW127" s="99"/>
      <c r="BX127" s="99"/>
      <c r="BY127" s="99"/>
      <c r="BZ127" s="99"/>
      <c r="CA127" s="99"/>
      <c r="CB127" s="99"/>
      <c r="CC127" s="99"/>
      <c r="CD127" s="99"/>
      <c r="CE127" s="99"/>
      <c r="CF127" s="99"/>
      <c r="CG127" s="99"/>
      <c r="CH127" s="99"/>
      <c r="CI127" s="99"/>
      <c r="CJ127" s="99"/>
      <c r="CK127" s="99"/>
      <c r="CL127" s="99"/>
      <c r="CM127" s="99"/>
      <c r="CN127" s="99"/>
      <c r="CO127" s="99"/>
      <c r="CP127" s="99"/>
      <c r="CQ127" s="99"/>
      <c r="CR127" s="99"/>
      <c r="CS127" s="99"/>
      <c r="CT127" s="99"/>
      <c r="CU127" s="99"/>
      <c r="CV127" s="99"/>
      <c r="CW127" s="99"/>
      <c r="CX127" s="99"/>
      <c r="CY127" s="99"/>
      <c r="CZ127" s="99"/>
      <c r="DA127" s="99"/>
      <c r="DB127" s="99"/>
      <c r="DC127" s="99"/>
      <c r="DD127" s="99"/>
      <c r="DE127" s="100"/>
      <c r="DF127" s="216"/>
      <c r="DG127" s="216"/>
      <c r="DH127" s="18"/>
      <c r="DJ127" s="7"/>
      <c r="DM127" s="7"/>
      <c r="DT127" s="7"/>
      <c r="DU127" s="7"/>
    </row>
    <row r="128" spans="1:125" s="20" customFormat="1" ht="41.25" hidden="1" customHeight="1">
      <c r="A128" s="114"/>
      <c r="B128" s="214"/>
      <c r="C128" s="114"/>
      <c r="D128" s="114"/>
      <c r="E128" s="114"/>
      <c r="F128" s="114"/>
      <c r="G128" s="114"/>
      <c r="H128" s="114"/>
      <c r="I128" s="114"/>
      <c r="J128" s="236"/>
      <c r="K128" s="236"/>
      <c r="L128" s="236"/>
      <c r="M128" s="236"/>
      <c r="N128" s="236"/>
      <c r="O128" s="236"/>
      <c r="P128" s="236"/>
      <c r="Q128" s="236"/>
      <c r="R128" s="236"/>
      <c r="S128" s="236"/>
      <c r="T128" s="236"/>
      <c r="U128" s="236"/>
      <c r="V128" s="236"/>
      <c r="W128" s="236"/>
      <c r="X128" s="236"/>
      <c r="Y128" s="236"/>
      <c r="Z128" s="236"/>
      <c r="AA128" s="236"/>
      <c r="AB128" s="236"/>
      <c r="AC128" s="236"/>
      <c r="AD128" s="236"/>
      <c r="AE128" s="236"/>
      <c r="AF128" s="236"/>
      <c r="AG128" s="236"/>
      <c r="AH128" s="236"/>
      <c r="AI128" s="236"/>
      <c r="AJ128" s="236"/>
      <c r="AK128" s="236"/>
      <c r="AL128" s="236"/>
      <c r="AM128" s="236"/>
      <c r="AN128" s="236"/>
      <c r="AO128" s="236"/>
      <c r="AP128" s="236"/>
      <c r="AQ128" s="236"/>
      <c r="AR128" s="99"/>
      <c r="AS128" s="99"/>
      <c r="AT128" s="99"/>
      <c r="AU128" s="99"/>
      <c r="AV128" s="99"/>
      <c r="AW128" s="99"/>
      <c r="AX128" s="99"/>
      <c r="AY128" s="99"/>
      <c r="AZ128" s="99"/>
      <c r="BA128" s="99"/>
      <c r="BB128" s="99"/>
      <c r="BC128" s="99"/>
      <c r="BD128" s="99"/>
      <c r="BE128" s="99"/>
      <c r="BF128" s="99"/>
      <c r="BG128" s="99"/>
      <c r="BH128" s="99"/>
      <c r="BI128" s="99"/>
      <c r="BJ128" s="99"/>
      <c r="BK128" s="99"/>
      <c r="BL128" s="99"/>
      <c r="BM128" s="99"/>
      <c r="BN128" s="99"/>
      <c r="BO128" s="99"/>
      <c r="BP128" s="99"/>
      <c r="BQ128" s="99"/>
      <c r="BR128" s="99"/>
      <c r="BS128" s="99"/>
      <c r="BT128" s="99"/>
      <c r="BU128" s="99"/>
      <c r="BV128" s="99"/>
      <c r="BW128" s="99"/>
      <c r="BX128" s="99"/>
      <c r="BY128" s="99"/>
      <c r="BZ128" s="99"/>
      <c r="CA128" s="99"/>
      <c r="CB128" s="99"/>
      <c r="CC128" s="99"/>
      <c r="CD128" s="99"/>
      <c r="CE128" s="99"/>
      <c r="CF128" s="99"/>
      <c r="CG128" s="99"/>
      <c r="CH128" s="99"/>
      <c r="CI128" s="99"/>
      <c r="CJ128" s="99"/>
      <c r="CK128" s="99"/>
      <c r="CL128" s="99"/>
      <c r="CM128" s="99"/>
      <c r="CN128" s="99"/>
      <c r="CO128" s="99"/>
      <c r="CP128" s="99"/>
      <c r="CQ128" s="99"/>
      <c r="CR128" s="99"/>
      <c r="CS128" s="99"/>
      <c r="CT128" s="99"/>
      <c r="CU128" s="99"/>
      <c r="CV128" s="99"/>
      <c r="CW128" s="99"/>
      <c r="CX128" s="99"/>
      <c r="CY128" s="99"/>
      <c r="CZ128" s="99"/>
      <c r="DA128" s="99"/>
      <c r="DB128" s="99"/>
      <c r="DC128" s="99"/>
      <c r="DD128" s="99"/>
      <c r="DE128" s="99"/>
      <c r="DF128" s="114"/>
      <c r="DG128" s="114"/>
      <c r="DJ128" s="7"/>
      <c r="DM128" s="7"/>
      <c r="DT128" s="7"/>
      <c r="DU128" s="7"/>
    </row>
    <row r="129" spans="1:127" s="20" customFormat="1" ht="41.25" hidden="1" customHeight="1">
      <c r="A129" s="216"/>
      <c r="B129" s="217"/>
      <c r="C129" s="114"/>
      <c r="D129" s="114"/>
      <c r="E129" s="114"/>
      <c r="F129" s="114"/>
      <c r="G129" s="114"/>
      <c r="H129" s="114"/>
      <c r="I129" s="114"/>
      <c r="J129" s="236"/>
      <c r="K129" s="236"/>
      <c r="L129" s="236"/>
      <c r="M129" s="236"/>
      <c r="N129" s="236"/>
      <c r="O129" s="236"/>
      <c r="P129" s="236"/>
      <c r="Q129" s="236"/>
      <c r="R129" s="236"/>
      <c r="S129" s="236"/>
      <c r="T129" s="236"/>
      <c r="U129" s="236"/>
      <c r="V129" s="236"/>
      <c r="W129" s="236"/>
      <c r="X129" s="236"/>
      <c r="Y129" s="236"/>
      <c r="Z129" s="236"/>
      <c r="AA129" s="236"/>
      <c r="AB129" s="236"/>
      <c r="AC129" s="236"/>
      <c r="AD129" s="236"/>
      <c r="AE129" s="236"/>
      <c r="AF129" s="236"/>
      <c r="AG129" s="236"/>
      <c r="AH129" s="236"/>
      <c r="AI129" s="236"/>
      <c r="AJ129" s="236"/>
      <c r="AK129" s="236"/>
      <c r="AL129" s="236"/>
      <c r="AM129" s="236"/>
      <c r="AN129" s="236"/>
      <c r="AO129" s="236"/>
      <c r="AP129" s="236"/>
      <c r="AQ129" s="236"/>
      <c r="AR129" s="100"/>
      <c r="AS129" s="100"/>
      <c r="AT129" s="99"/>
      <c r="AU129" s="99"/>
      <c r="AV129" s="100"/>
      <c r="AW129" s="100"/>
      <c r="AX129" s="100"/>
      <c r="AY129" s="100"/>
      <c r="AZ129" s="100"/>
      <c r="BA129" s="100"/>
      <c r="BB129" s="99"/>
      <c r="BC129" s="99"/>
      <c r="BD129" s="100"/>
      <c r="BE129" s="100"/>
      <c r="BF129" s="99"/>
      <c r="BG129" s="99"/>
      <c r="BH129" s="100"/>
      <c r="BI129" s="100"/>
      <c r="BJ129" s="99"/>
      <c r="BK129" s="99"/>
      <c r="BL129" s="99"/>
      <c r="BM129" s="100"/>
      <c r="BN129" s="100"/>
      <c r="BO129" s="99"/>
      <c r="BP129" s="99"/>
      <c r="BQ129" s="99"/>
      <c r="BR129" s="99"/>
      <c r="BS129" s="99"/>
      <c r="BT129" s="100"/>
      <c r="BU129" s="100"/>
      <c r="BV129" s="100"/>
      <c r="BW129" s="100"/>
      <c r="BX129" s="100"/>
      <c r="BY129" s="100"/>
      <c r="BZ129" s="100"/>
      <c r="CA129" s="100"/>
      <c r="CB129" s="100"/>
      <c r="CC129" s="100"/>
      <c r="CD129" s="100"/>
      <c r="CE129" s="100"/>
      <c r="CF129" s="100"/>
      <c r="CG129" s="100"/>
      <c r="CH129" s="99"/>
      <c r="CI129" s="100"/>
      <c r="CJ129" s="100"/>
      <c r="CK129" s="100"/>
      <c r="CL129" s="100"/>
      <c r="CM129" s="100"/>
      <c r="CN129" s="100"/>
      <c r="CO129" s="100"/>
      <c r="CP129" s="100"/>
      <c r="CQ129" s="100"/>
      <c r="CR129" s="100"/>
      <c r="CS129" s="100"/>
      <c r="CT129" s="100"/>
      <c r="CU129" s="100"/>
      <c r="CV129" s="100"/>
      <c r="CW129" s="100"/>
      <c r="CX129" s="100"/>
      <c r="CY129" s="100"/>
      <c r="CZ129" s="100"/>
      <c r="DA129" s="100"/>
      <c r="DB129" s="100"/>
      <c r="DC129" s="100"/>
      <c r="DD129" s="100"/>
      <c r="DE129" s="99"/>
      <c r="DF129" s="114"/>
      <c r="DG129" s="114"/>
      <c r="DJ129" s="7"/>
      <c r="DM129" s="7"/>
      <c r="DS129" s="533"/>
      <c r="DT129" s="146"/>
      <c r="DU129" s="7"/>
    </row>
    <row r="130" spans="1:127" s="20" customFormat="1" ht="41.25" hidden="1" customHeight="1">
      <c r="A130" s="216"/>
      <c r="B130" s="217"/>
      <c r="C130" s="114"/>
      <c r="D130" s="114"/>
      <c r="E130" s="114"/>
      <c r="F130" s="114"/>
      <c r="G130" s="114"/>
      <c r="H130" s="114"/>
      <c r="I130" s="114"/>
      <c r="J130" s="236"/>
      <c r="K130" s="236"/>
      <c r="L130" s="236"/>
      <c r="M130" s="236"/>
      <c r="N130" s="236"/>
      <c r="O130" s="236"/>
      <c r="P130" s="236"/>
      <c r="Q130" s="236"/>
      <c r="R130" s="236"/>
      <c r="S130" s="236"/>
      <c r="T130" s="236"/>
      <c r="U130" s="236"/>
      <c r="V130" s="236"/>
      <c r="W130" s="236"/>
      <c r="X130" s="236"/>
      <c r="Y130" s="236"/>
      <c r="Z130" s="236"/>
      <c r="AA130" s="236"/>
      <c r="AB130" s="236"/>
      <c r="AC130" s="236"/>
      <c r="AD130" s="236"/>
      <c r="AE130" s="236"/>
      <c r="AF130" s="236"/>
      <c r="AG130" s="236"/>
      <c r="AH130" s="236"/>
      <c r="AI130" s="236"/>
      <c r="AJ130" s="236"/>
      <c r="AK130" s="236"/>
      <c r="AL130" s="236"/>
      <c r="AM130" s="236"/>
      <c r="AN130" s="236"/>
      <c r="AO130" s="236"/>
      <c r="AP130" s="236"/>
      <c r="AQ130" s="236"/>
      <c r="AR130" s="100"/>
      <c r="AS130" s="100"/>
      <c r="AT130" s="99"/>
      <c r="AU130" s="99"/>
      <c r="AV130" s="100"/>
      <c r="AW130" s="100"/>
      <c r="AX130" s="100"/>
      <c r="AY130" s="100"/>
      <c r="AZ130" s="100"/>
      <c r="BA130" s="100"/>
      <c r="BB130" s="99"/>
      <c r="BC130" s="99"/>
      <c r="BD130" s="100"/>
      <c r="BE130" s="100"/>
      <c r="BF130" s="99"/>
      <c r="BG130" s="99"/>
      <c r="BH130" s="100"/>
      <c r="BI130" s="100"/>
      <c r="BJ130" s="99"/>
      <c r="BK130" s="99"/>
      <c r="BL130" s="99"/>
      <c r="BM130" s="100"/>
      <c r="BN130" s="100"/>
      <c r="BO130" s="99"/>
      <c r="BP130" s="99"/>
      <c r="BQ130" s="99"/>
      <c r="BR130" s="99"/>
      <c r="BS130" s="99"/>
      <c r="BT130" s="100"/>
      <c r="BU130" s="100"/>
      <c r="BV130" s="100"/>
      <c r="BW130" s="100"/>
      <c r="BX130" s="100"/>
      <c r="BY130" s="100"/>
      <c r="BZ130" s="100"/>
      <c r="CA130" s="100"/>
      <c r="CB130" s="100"/>
      <c r="CC130" s="100"/>
      <c r="CD130" s="100"/>
      <c r="CE130" s="100"/>
      <c r="CF130" s="100"/>
      <c r="CG130" s="100"/>
      <c r="CH130" s="99"/>
      <c r="CI130" s="100"/>
      <c r="CJ130" s="100"/>
      <c r="CK130" s="100"/>
      <c r="CL130" s="100"/>
      <c r="CM130" s="100"/>
      <c r="CN130" s="100"/>
      <c r="CO130" s="100"/>
      <c r="CP130" s="100"/>
      <c r="CQ130" s="100"/>
      <c r="CR130" s="100"/>
      <c r="CS130" s="100"/>
      <c r="CT130" s="100"/>
      <c r="CU130" s="100"/>
      <c r="CV130" s="100"/>
      <c r="CW130" s="100"/>
      <c r="CX130" s="100"/>
      <c r="CY130" s="100"/>
      <c r="CZ130" s="100"/>
      <c r="DA130" s="100"/>
      <c r="DB130" s="100"/>
      <c r="DC130" s="100"/>
      <c r="DD130" s="100"/>
      <c r="DE130" s="99"/>
      <c r="DF130" s="114"/>
      <c r="DG130" s="114"/>
      <c r="DJ130" s="7"/>
      <c r="DM130" s="7"/>
      <c r="DS130" s="533"/>
      <c r="DT130" s="146"/>
      <c r="DU130" s="7"/>
    </row>
    <row r="131" spans="1:127" s="20" customFormat="1" ht="41.25" hidden="1" customHeight="1">
      <c r="A131" s="216"/>
      <c r="B131" s="217"/>
      <c r="C131" s="114"/>
      <c r="D131" s="114"/>
      <c r="E131" s="114"/>
      <c r="F131" s="114"/>
      <c r="G131" s="114"/>
      <c r="H131" s="114"/>
      <c r="I131" s="114"/>
      <c r="J131" s="236"/>
      <c r="K131" s="236"/>
      <c r="L131" s="236"/>
      <c r="M131" s="236"/>
      <c r="N131" s="236"/>
      <c r="O131" s="236"/>
      <c r="P131" s="236"/>
      <c r="Q131" s="236"/>
      <c r="R131" s="236"/>
      <c r="S131" s="236"/>
      <c r="T131" s="236"/>
      <c r="U131" s="236"/>
      <c r="V131" s="236"/>
      <c r="W131" s="236"/>
      <c r="X131" s="236"/>
      <c r="Y131" s="236"/>
      <c r="Z131" s="236"/>
      <c r="AA131" s="236"/>
      <c r="AB131" s="236"/>
      <c r="AC131" s="236"/>
      <c r="AD131" s="236"/>
      <c r="AE131" s="236"/>
      <c r="AF131" s="236"/>
      <c r="AG131" s="236"/>
      <c r="AH131" s="236"/>
      <c r="AI131" s="236"/>
      <c r="AJ131" s="236"/>
      <c r="AK131" s="236"/>
      <c r="AL131" s="236"/>
      <c r="AM131" s="236"/>
      <c r="AN131" s="236"/>
      <c r="AO131" s="236"/>
      <c r="AP131" s="236"/>
      <c r="AQ131" s="236"/>
      <c r="AR131" s="100"/>
      <c r="AS131" s="100"/>
      <c r="AT131" s="99"/>
      <c r="AU131" s="99"/>
      <c r="AV131" s="100"/>
      <c r="AW131" s="100"/>
      <c r="AX131" s="100"/>
      <c r="AY131" s="100"/>
      <c r="AZ131" s="100"/>
      <c r="BA131" s="100"/>
      <c r="BB131" s="99"/>
      <c r="BC131" s="99"/>
      <c r="BD131" s="100"/>
      <c r="BE131" s="100"/>
      <c r="BF131" s="99"/>
      <c r="BG131" s="99"/>
      <c r="BH131" s="100"/>
      <c r="BI131" s="100"/>
      <c r="BJ131" s="99"/>
      <c r="BK131" s="99"/>
      <c r="BL131" s="99"/>
      <c r="BM131" s="100"/>
      <c r="BN131" s="100"/>
      <c r="BO131" s="99"/>
      <c r="BP131" s="99"/>
      <c r="BQ131" s="99"/>
      <c r="BR131" s="99"/>
      <c r="BS131" s="99"/>
      <c r="BT131" s="100"/>
      <c r="BU131" s="100"/>
      <c r="BV131" s="100"/>
      <c r="BW131" s="100"/>
      <c r="BX131" s="100"/>
      <c r="BY131" s="100"/>
      <c r="BZ131" s="100"/>
      <c r="CA131" s="100"/>
      <c r="CB131" s="100"/>
      <c r="CC131" s="100"/>
      <c r="CD131" s="100"/>
      <c r="CE131" s="100"/>
      <c r="CF131" s="100"/>
      <c r="CG131" s="100"/>
      <c r="CH131" s="99"/>
      <c r="CI131" s="100"/>
      <c r="CJ131" s="100"/>
      <c r="CK131" s="100"/>
      <c r="CL131" s="100"/>
      <c r="CM131" s="100"/>
      <c r="CN131" s="100"/>
      <c r="CO131" s="100"/>
      <c r="CP131" s="100"/>
      <c r="CQ131" s="100"/>
      <c r="CR131" s="100"/>
      <c r="CS131" s="100"/>
      <c r="CT131" s="100"/>
      <c r="CU131" s="100"/>
      <c r="CV131" s="100"/>
      <c r="CW131" s="100"/>
      <c r="CX131" s="100"/>
      <c r="CY131" s="100"/>
      <c r="CZ131" s="100"/>
      <c r="DA131" s="100"/>
      <c r="DB131" s="100"/>
      <c r="DC131" s="100"/>
      <c r="DD131" s="100"/>
      <c r="DE131" s="99"/>
      <c r="DF131" s="114"/>
      <c r="DG131" s="114"/>
      <c r="DJ131" s="7"/>
      <c r="DM131" s="7"/>
      <c r="DS131" s="533"/>
      <c r="DT131" s="146"/>
      <c r="DU131" s="7"/>
    </row>
    <row r="132" spans="1:127" s="20" customFormat="1" ht="41.25" hidden="1" customHeight="1">
      <c r="A132" s="216"/>
      <c r="B132" s="217"/>
      <c r="C132" s="114"/>
      <c r="D132" s="114"/>
      <c r="E132" s="114"/>
      <c r="F132" s="114"/>
      <c r="G132" s="114"/>
      <c r="H132" s="114"/>
      <c r="I132" s="114"/>
      <c r="J132" s="236"/>
      <c r="K132" s="236"/>
      <c r="L132" s="236"/>
      <c r="M132" s="236"/>
      <c r="N132" s="236"/>
      <c r="O132" s="236"/>
      <c r="P132" s="236"/>
      <c r="Q132" s="236"/>
      <c r="R132" s="236"/>
      <c r="S132" s="236"/>
      <c r="T132" s="236"/>
      <c r="U132" s="236"/>
      <c r="V132" s="236"/>
      <c r="W132" s="236"/>
      <c r="X132" s="236"/>
      <c r="Y132" s="236"/>
      <c r="Z132" s="236"/>
      <c r="AA132" s="236"/>
      <c r="AB132" s="236"/>
      <c r="AC132" s="236"/>
      <c r="AD132" s="236"/>
      <c r="AE132" s="236"/>
      <c r="AF132" s="236"/>
      <c r="AG132" s="236"/>
      <c r="AH132" s="236"/>
      <c r="AI132" s="236"/>
      <c r="AJ132" s="236"/>
      <c r="AK132" s="236"/>
      <c r="AL132" s="236"/>
      <c r="AM132" s="236"/>
      <c r="AN132" s="236"/>
      <c r="AO132" s="236"/>
      <c r="AP132" s="236"/>
      <c r="AQ132" s="236"/>
      <c r="AR132" s="100"/>
      <c r="AS132" s="100"/>
      <c r="AT132" s="99"/>
      <c r="AU132" s="99"/>
      <c r="AV132" s="100"/>
      <c r="AW132" s="100"/>
      <c r="AX132" s="100"/>
      <c r="AY132" s="100"/>
      <c r="AZ132" s="100"/>
      <c r="BA132" s="100"/>
      <c r="BB132" s="99"/>
      <c r="BC132" s="99"/>
      <c r="BD132" s="100"/>
      <c r="BE132" s="100"/>
      <c r="BF132" s="99"/>
      <c r="BG132" s="99"/>
      <c r="BH132" s="100"/>
      <c r="BI132" s="100"/>
      <c r="BJ132" s="99"/>
      <c r="BK132" s="99"/>
      <c r="BL132" s="99"/>
      <c r="BM132" s="100"/>
      <c r="BN132" s="100"/>
      <c r="BO132" s="99"/>
      <c r="BP132" s="99"/>
      <c r="BQ132" s="99"/>
      <c r="BR132" s="99"/>
      <c r="BS132" s="99"/>
      <c r="BT132" s="100"/>
      <c r="BU132" s="100"/>
      <c r="BV132" s="100"/>
      <c r="BW132" s="100"/>
      <c r="BX132" s="100"/>
      <c r="BY132" s="100"/>
      <c r="BZ132" s="100"/>
      <c r="CA132" s="100"/>
      <c r="CB132" s="100"/>
      <c r="CC132" s="100"/>
      <c r="CD132" s="100"/>
      <c r="CE132" s="100"/>
      <c r="CF132" s="100"/>
      <c r="CG132" s="100"/>
      <c r="CH132" s="99"/>
      <c r="CI132" s="100"/>
      <c r="CJ132" s="100"/>
      <c r="CK132" s="100"/>
      <c r="CL132" s="100"/>
      <c r="CM132" s="100"/>
      <c r="CN132" s="100"/>
      <c r="CO132" s="100"/>
      <c r="CP132" s="100"/>
      <c r="CQ132" s="100"/>
      <c r="CR132" s="100"/>
      <c r="CS132" s="100"/>
      <c r="CT132" s="100"/>
      <c r="CU132" s="100"/>
      <c r="CV132" s="100"/>
      <c r="CW132" s="100"/>
      <c r="CX132" s="100"/>
      <c r="CY132" s="100"/>
      <c r="CZ132" s="100"/>
      <c r="DA132" s="100"/>
      <c r="DB132" s="100"/>
      <c r="DC132" s="100"/>
      <c r="DD132" s="100"/>
      <c r="DE132" s="99"/>
      <c r="DF132" s="114"/>
      <c r="DG132" s="114"/>
      <c r="DJ132" s="7"/>
      <c r="DM132" s="7"/>
      <c r="DS132" s="533"/>
      <c r="DT132" s="146"/>
      <c r="DU132" s="7"/>
    </row>
    <row r="133" spans="1:127" s="20" customFormat="1" ht="41.25" hidden="1" customHeight="1">
      <c r="A133" s="216"/>
      <c r="B133" s="217"/>
      <c r="C133" s="114"/>
      <c r="D133" s="114"/>
      <c r="E133" s="114"/>
      <c r="F133" s="114"/>
      <c r="G133" s="114"/>
      <c r="H133" s="114"/>
      <c r="I133" s="114"/>
      <c r="J133" s="236"/>
      <c r="K133" s="236"/>
      <c r="L133" s="236"/>
      <c r="M133" s="236"/>
      <c r="N133" s="236"/>
      <c r="O133" s="236"/>
      <c r="P133" s="236"/>
      <c r="Q133" s="236"/>
      <c r="R133" s="236"/>
      <c r="S133" s="236"/>
      <c r="T133" s="236"/>
      <c r="U133" s="236"/>
      <c r="V133" s="236"/>
      <c r="W133" s="236"/>
      <c r="X133" s="236"/>
      <c r="Y133" s="236"/>
      <c r="Z133" s="236"/>
      <c r="AA133" s="236"/>
      <c r="AB133" s="236"/>
      <c r="AC133" s="236"/>
      <c r="AD133" s="236"/>
      <c r="AE133" s="236"/>
      <c r="AF133" s="236"/>
      <c r="AG133" s="236"/>
      <c r="AH133" s="236"/>
      <c r="AI133" s="236"/>
      <c r="AJ133" s="236"/>
      <c r="AK133" s="236"/>
      <c r="AL133" s="236"/>
      <c r="AM133" s="236"/>
      <c r="AN133" s="236"/>
      <c r="AO133" s="236"/>
      <c r="AP133" s="236"/>
      <c r="AQ133" s="236"/>
      <c r="AR133" s="100"/>
      <c r="AS133" s="100"/>
      <c r="AT133" s="99"/>
      <c r="AU133" s="99"/>
      <c r="AV133" s="100"/>
      <c r="AW133" s="100"/>
      <c r="AX133" s="100"/>
      <c r="AY133" s="100"/>
      <c r="AZ133" s="100"/>
      <c r="BA133" s="100"/>
      <c r="BB133" s="99"/>
      <c r="BC133" s="99"/>
      <c r="BD133" s="100"/>
      <c r="BE133" s="100"/>
      <c r="BF133" s="99"/>
      <c r="BG133" s="99"/>
      <c r="BH133" s="100"/>
      <c r="BI133" s="100"/>
      <c r="BJ133" s="99"/>
      <c r="BK133" s="99"/>
      <c r="BL133" s="99"/>
      <c r="BM133" s="100"/>
      <c r="BN133" s="100"/>
      <c r="BO133" s="99"/>
      <c r="BP133" s="99"/>
      <c r="BQ133" s="99"/>
      <c r="BR133" s="99"/>
      <c r="BS133" s="99"/>
      <c r="BT133" s="100"/>
      <c r="BU133" s="100"/>
      <c r="BV133" s="100"/>
      <c r="BW133" s="100"/>
      <c r="BX133" s="100"/>
      <c r="BY133" s="100"/>
      <c r="BZ133" s="100"/>
      <c r="CA133" s="100"/>
      <c r="CB133" s="100"/>
      <c r="CC133" s="100"/>
      <c r="CD133" s="100"/>
      <c r="CE133" s="100"/>
      <c r="CF133" s="100"/>
      <c r="CG133" s="100"/>
      <c r="CH133" s="99"/>
      <c r="CI133" s="100"/>
      <c r="CJ133" s="100"/>
      <c r="CK133" s="100"/>
      <c r="CL133" s="100"/>
      <c r="CM133" s="100"/>
      <c r="CN133" s="100"/>
      <c r="CO133" s="100"/>
      <c r="CP133" s="100"/>
      <c r="CQ133" s="100"/>
      <c r="CR133" s="100"/>
      <c r="CS133" s="100"/>
      <c r="CT133" s="100"/>
      <c r="CU133" s="100"/>
      <c r="CV133" s="100"/>
      <c r="CW133" s="100"/>
      <c r="CX133" s="100"/>
      <c r="CY133" s="100"/>
      <c r="CZ133" s="100"/>
      <c r="DA133" s="100"/>
      <c r="DB133" s="100"/>
      <c r="DC133" s="100"/>
      <c r="DD133" s="100"/>
      <c r="DE133" s="99"/>
      <c r="DF133" s="114"/>
      <c r="DG133" s="114"/>
      <c r="DJ133" s="7"/>
      <c r="DM133" s="7"/>
      <c r="DS133" s="533"/>
      <c r="DT133" s="146"/>
      <c r="DU133" s="7"/>
    </row>
    <row r="134" spans="1:127" s="20" customFormat="1" ht="41.25" hidden="1" customHeight="1">
      <c r="A134" s="216"/>
      <c r="B134" s="217"/>
      <c r="C134" s="114"/>
      <c r="D134" s="114"/>
      <c r="E134" s="114"/>
      <c r="F134" s="114"/>
      <c r="G134" s="114"/>
      <c r="H134" s="114"/>
      <c r="I134" s="114"/>
      <c r="J134" s="236"/>
      <c r="K134" s="236"/>
      <c r="L134" s="236"/>
      <c r="M134" s="236"/>
      <c r="N134" s="236"/>
      <c r="O134" s="236"/>
      <c r="P134" s="236"/>
      <c r="Q134" s="236"/>
      <c r="R134" s="236"/>
      <c r="S134" s="236"/>
      <c r="T134" s="236"/>
      <c r="U134" s="236"/>
      <c r="V134" s="236"/>
      <c r="W134" s="236"/>
      <c r="X134" s="236"/>
      <c r="Y134" s="236"/>
      <c r="Z134" s="236"/>
      <c r="AA134" s="236"/>
      <c r="AB134" s="236"/>
      <c r="AC134" s="236"/>
      <c r="AD134" s="236"/>
      <c r="AE134" s="236"/>
      <c r="AF134" s="236"/>
      <c r="AG134" s="236"/>
      <c r="AH134" s="236"/>
      <c r="AI134" s="236"/>
      <c r="AJ134" s="236"/>
      <c r="AK134" s="236"/>
      <c r="AL134" s="236"/>
      <c r="AM134" s="236"/>
      <c r="AN134" s="236"/>
      <c r="AO134" s="236"/>
      <c r="AP134" s="236"/>
      <c r="AQ134" s="236"/>
      <c r="AR134" s="100"/>
      <c r="AS134" s="100"/>
      <c r="AT134" s="99"/>
      <c r="AU134" s="99"/>
      <c r="AV134" s="100"/>
      <c r="AW134" s="100"/>
      <c r="AX134" s="100"/>
      <c r="AY134" s="100"/>
      <c r="AZ134" s="100"/>
      <c r="BA134" s="100"/>
      <c r="BB134" s="99"/>
      <c r="BC134" s="99"/>
      <c r="BD134" s="100"/>
      <c r="BE134" s="100"/>
      <c r="BF134" s="99"/>
      <c r="BG134" s="99"/>
      <c r="BH134" s="100"/>
      <c r="BI134" s="100"/>
      <c r="BJ134" s="99"/>
      <c r="BK134" s="99"/>
      <c r="BL134" s="99"/>
      <c r="BM134" s="100"/>
      <c r="BN134" s="100"/>
      <c r="BO134" s="99"/>
      <c r="BP134" s="99"/>
      <c r="BQ134" s="99"/>
      <c r="BR134" s="99"/>
      <c r="BS134" s="99"/>
      <c r="BT134" s="100"/>
      <c r="BU134" s="100"/>
      <c r="BV134" s="100"/>
      <c r="BW134" s="100"/>
      <c r="BX134" s="100"/>
      <c r="BY134" s="100"/>
      <c r="BZ134" s="100"/>
      <c r="CA134" s="100"/>
      <c r="CB134" s="100"/>
      <c r="CC134" s="100"/>
      <c r="CD134" s="100"/>
      <c r="CE134" s="100"/>
      <c r="CF134" s="100"/>
      <c r="CG134" s="100"/>
      <c r="CH134" s="99"/>
      <c r="CI134" s="100"/>
      <c r="CJ134" s="100"/>
      <c r="CK134" s="100"/>
      <c r="CL134" s="100"/>
      <c r="CM134" s="100"/>
      <c r="CN134" s="100"/>
      <c r="CO134" s="100"/>
      <c r="CP134" s="100"/>
      <c r="CQ134" s="100"/>
      <c r="CR134" s="100"/>
      <c r="CS134" s="100"/>
      <c r="CT134" s="100"/>
      <c r="CU134" s="100"/>
      <c r="CV134" s="100"/>
      <c r="CW134" s="100"/>
      <c r="CX134" s="100"/>
      <c r="CY134" s="100"/>
      <c r="CZ134" s="100"/>
      <c r="DA134" s="100"/>
      <c r="DB134" s="100"/>
      <c r="DC134" s="100"/>
      <c r="DD134" s="100"/>
      <c r="DE134" s="99"/>
      <c r="DF134" s="114"/>
      <c r="DG134" s="114"/>
      <c r="DJ134" s="7"/>
      <c r="DM134" s="7"/>
      <c r="DS134" s="533"/>
      <c r="DT134" s="146"/>
      <c r="DU134" s="7"/>
    </row>
    <row r="135" spans="1:127" s="20" customFormat="1" ht="41.25" hidden="1" customHeight="1">
      <c r="A135" s="216"/>
      <c r="B135" s="217"/>
      <c r="C135" s="114"/>
      <c r="D135" s="114"/>
      <c r="E135" s="114"/>
      <c r="F135" s="114"/>
      <c r="G135" s="114"/>
      <c r="H135" s="114"/>
      <c r="I135" s="114"/>
      <c r="J135" s="236"/>
      <c r="K135" s="236"/>
      <c r="L135" s="236"/>
      <c r="M135" s="236"/>
      <c r="N135" s="236"/>
      <c r="O135" s="236"/>
      <c r="P135" s="236"/>
      <c r="Q135" s="236"/>
      <c r="R135" s="236"/>
      <c r="S135" s="236"/>
      <c r="T135" s="236"/>
      <c r="U135" s="236"/>
      <c r="V135" s="236"/>
      <c r="W135" s="236"/>
      <c r="X135" s="236"/>
      <c r="Y135" s="236"/>
      <c r="Z135" s="236"/>
      <c r="AA135" s="236"/>
      <c r="AB135" s="236"/>
      <c r="AC135" s="236"/>
      <c r="AD135" s="236"/>
      <c r="AE135" s="236"/>
      <c r="AF135" s="236"/>
      <c r="AG135" s="236"/>
      <c r="AH135" s="236"/>
      <c r="AI135" s="236"/>
      <c r="AJ135" s="236"/>
      <c r="AK135" s="236"/>
      <c r="AL135" s="236"/>
      <c r="AM135" s="236"/>
      <c r="AN135" s="236"/>
      <c r="AO135" s="236"/>
      <c r="AP135" s="236"/>
      <c r="AQ135" s="236"/>
      <c r="AR135" s="100"/>
      <c r="AS135" s="100"/>
      <c r="AT135" s="99"/>
      <c r="AU135" s="99"/>
      <c r="AV135" s="100"/>
      <c r="AW135" s="100"/>
      <c r="AX135" s="100"/>
      <c r="AY135" s="100"/>
      <c r="AZ135" s="100"/>
      <c r="BA135" s="100"/>
      <c r="BB135" s="99"/>
      <c r="BC135" s="99"/>
      <c r="BD135" s="100"/>
      <c r="BE135" s="100"/>
      <c r="BF135" s="99"/>
      <c r="BG135" s="99"/>
      <c r="BH135" s="100"/>
      <c r="BI135" s="100"/>
      <c r="BJ135" s="99"/>
      <c r="BK135" s="99"/>
      <c r="BL135" s="99"/>
      <c r="BM135" s="100"/>
      <c r="BN135" s="100"/>
      <c r="BO135" s="99"/>
      <c r="BP135" s="99"/>
      <c r="BQ135" s="99"/>
      <c r="BR135" s="99"/>
      <c r="BS135" s="99"/>
      <c r="BT135" s="100"/>
      <c r="BU135" s="100"/>
      <c r="BV135" s="100"/>
      <c r="BW135" s="100"/>
      <c r="BX135" s="100"/>
      <c r="BY135" s="100"/>
      <c r="BZ135" s="100"/>
      <c r="CA135" s="100"/>
      <c r="CB135" s="100"/>
      <c r="CC135" s="100"/>
      <c r="CD135" s="100"/>
      <c r="CE135" s="100"/>
      <c r="CF135" s="100"/>
      <c r="CG135" s="100"/>
      <c r="CH135" s="99"/>
      <c r="CI135" s="100"/>
      <c r="CJ135" s="100"/>
      <c r="CK135" s="100"/>
      <c r="CL135" s="100"/>
      <c r="CM135" s="100"/>
      <c r="CN135" s="100"/>
      <c r="CO135" s="100"/>
      <c r="CP135" s="100"/>
      <c r="CQ135" s="100"/>
      <c r="CR135" s="100"/>
      <c r="CS135" s="100"/>
      <c r="CT135" s="100"/>
      <c r="CU135" s="100"/>
      <c r="CV135" s="100"/>
      <c r="CW135" s="100"/>
      <c r="CX135" s="100"/>
      <c r="CY135" s="100"/>
      <c r="CZ135" s="100"/>
      <c r="DA135" s="100"/>
      <c r="DB135" s="100"/>
      <c r="DC135" s="100"/>
      <c r="DD135" s="100"/>
      <c r="DE135" s="99"/>
      <c r="DF135" s="114"/>
      <c r="DG135" s="114"/>
      <c r="DJ135" s="7"/>
      <c r="DM135" s="7"/>
      <c r="DS135" s="533"/>
      <c r="DT135" s="146"/>
      <c r="DU135" s="7"/>
    </row>
    <row r="136" spans="1:127" s="20" customFormat="1" ht="41.25" hidden="1" customHeight="1">
      <c r="A136" s="216"/>
      <c r="B136" s="217"/>
      <c r="C136" s="114"/>
      <c r="D136" s="114"/>
      <c r="E136" s="114"/>
      <c r="F136" s="114"/>
      <c r="G136" s="114"/>
      <c r="H136" s="114"/>
      <c r="I136" s="114"/>
      <c r="J136" s="236"/>
      <c r="K136" s="236"/>
      <c r="L136" s="236"/>
      <c r="M136" s="236"/>
      <c r="N136" s="236"/>
      <c r="O136" s="236"/>
      <c r="P136" s="236"/>
      <c r="Q136" s="236"/>
      <c r="R136" s="236"/>
      <c r="S136" s="236"/>
      <c r="T136" s="236"/>
      <c r="U136" s="236"/>
      <c r="V136" s="236"/>
      <c r="W136" s="236"/>
      <c r="X136" s="236"/>
      <c r="Y136" s="236"/>
      <c r="Z136" s="236"/>
      <c r="AA136" s="236"/>
      <c r="AB136" s="236"/>
      <c r="AC136" s="236"/>
      <c r="AD136" s="236"/>
      <c r="AE136" s="236"/>
      <c r="AF136" s="236"/>
      <c r="AG136" s="236"/>
      <c r="AH136" s="236"/>
      <c r="AI136" s="236"/>
      <c r="AJ136" s="236"/>
      <c r="AK136" s="236"/>
      <c r="AL136" s="236"/>
      <c r="AM136" s="236"/>
      <c r="AN136" s="236"/>
      <c r="AO136" s="236"/>
      <c r="AP136" s="236"/>
      <c r="AQ136" s="236"/>
      <c r="AR136" s="100"/>
      <c r="AS136" s="100"/>
      <c r="AT136" s="99"/>
      <c r="AU136" s="99"/>
      <c r="AV136" s="100"/>
      <c r="AW136" s="100"/>
      <c r="AX136" s="100"/>
      <c r="AY136" s="100"/>
      <c r="AZ136" s="100"/>
      <c r="BA136" s="100"/>
      <c r="BB136" s="99"/>
      <c r="BC136" s="99"/>
      <c r="BD136" s="100"/>
      <c r="BE136" s="100"/>
      <c r="BF136" s="99"/>
      <c r="BG136" s="99"/>
      <c r="BH136" s="100"/>
      <c r="BI136" s="100"/>
      <c r="BJ136" s="99"/>
      <c r="BK136" s="99"/>
      <c r="BL136" s="99"/>
      <c r="BM136" s="100"/>
      <c r="BN136" s="100"/>
      <c r="BO136" s="99"/>
      <c r="BP136" s="99"/>
      <c r="BQ136" s="99"/>
      <c r="BR136" s="99"/>
      <c r="BS136" s="99"/>
      <c r="BT136" s="100"/>
      <c r="BU136" s="100"/>
      <c r="BV136" s="100"/>
      <c r="BW136" s="100"/>
      <c r="BX136" s="100"/>
      <c r="BY136" s="100"/>
      <c r="BZ136" s="100"/>
      <c r="CA136" s="100"/>
      <c r="CB136" s="100"/>
      <c r="CC136" s="100"/>
      <c r="CD136" s="100"/>
      <c r="CE136" s="100"/>
      <c r="CF136" s="100"/>
      <c r="CG136" s="100"/>
      <c r="CH136" s="99"/>
      <c r="CI136" s="100"/>
      <c r="CJ136" s="100"/>
      <c r="CK136" s="100"/>
      <c r="CL136" s="100"/>
      <c r="CM136" s="100"/>
      <c r="CN136" s="100"/>
      <c r="CO136" s="100"/>
      <c r="CP136" s="100"/>
      <c r="CQ136" s="100"/>
      <c r="CR136" s="100"/>
      <c r="CS136" s="100"/>
      <c r="CT136" s="100"/>
      <c r="CU136" s="100"/>
      <c r="CV136" s="100"/>
      <c r="CW136" s="100"/>
      <c r="CX136" s="100"/>
      <c r="CY136" s="100"/>
      <c r="CZ136" s="100"/>
      <c r="DA136" s="100"/>
      <c r="DB136" s="100"/>
      <c r="DC136" s="100"/>
      <c r="DD136" s="100"/>
      <c r="DE136" s="99"/>
      <c r="DF136" s="114"/>
      <c r="DG136" s="114"/>
      <c r="DJ136" s="7"/>
      <c r="DM136" s="7"/>
      <c r="DS136" s="533"/>
      <c r="DT136" s="146"/>
      <c r="DU136" s="7"/>
    </row>
    <row r="137" spans="1:127" s="20" customFormat="1" ht="41.25" hidden="1" customHeight="1">
      <c r="A137" s="216"/>
      <c r="B137" s="217"/>
      <c r="C137" s="114"/>
      <c r="D137" s="114"/>
      <c r="E137" s="114"/>
      <c r="F137" s="114"/>
      <c r="G137" s="114"/>
      <c r="H137" s="114"/>
      <c r="I137" s="114"/>
      <c r="J137" s="236"/>
      <c r="K137" s="236"/>
      <c r="L137" s="236"/>
      <c r="M137" s="236"/>
      <c r="N137" s="236"/>
      <c r="O137" s="236"/>
      <c r="P137" s="236"/>
      <c r="Q137" s="236"/>
      <c r="R137" s="236"/>
      <c r="S137" s="236"/>
      <c r="T137" s="236"/>
      <c r="U137" s="236"/>
      <c r="V137" s="236"/>
      <c r="W137" s="236"/>
      <c r="X137" s="236"/>
      <c r="Y137" s="236"/>
      <c r="Z137" s="236"/>
      <c r="AA137" s="236"/>
      <c r="AB137" s="236"/>
      <c r="AC137" s="236"/>
      <c r="AD137" s="236"/>
      <c r="AE137" s="236"/>
      <c r="AF137" s="236"/>
      <c r="AG137" s="236"/>
      <c r="AH137" s="236"/>
      <c r="AI137" s="236"/>
      <c r="AJ137" s="236"/>
      <c r="AK137" s="236"/>
      <c r="AL137" s="236"/>
      <c r="AM137" s="236"/>
      <c r="AN137" s="236"/>
      <c r="AO137" s="236"/>
      <c r="AP137" s="236"/>
      <c r="AQ137" s="236"/>
      <c r="AR137" s="100"/>
      <c r="AS137" s="100"/>
      <c r="AT137" s="99"/>
      <c r="AU137" s="99"/>
      <c r="AV137" s="100"/>
      <c r="AW137" s="100"/>
      <c r="AX137" s="100"/>
      <c r="AY137" s="100"/>
      <c r="AZ137" s="100"/>
      <c r="BA137" s="100"/>
      <c r="BB137" s="99"/>
      <c r="BC137" s="99"/>
      <c r="BD137" s="100"/>
      <c r="BE137" s="100"/>
      <c r="BF137" s="99"/>
      <c r="BG137" s="99"/>
      <c r="BH137" s="100"/>
      <c r="BI137" s="100"/>
      <c r="BJ137" s="99"/>
      <c r="BK137" s="99"/>
      <c r="BL137" s="99"/>
      <c r="BM137" s="100"/>
      <c r="BN137" s="100"/>
      <c r="BO137" s="99"/>
      <c r="BP137" s="99"/>
      <c r="BQ137" s="99"/>
      <c r="BR137" s="99"/>
      <c r="BS137" s="99"/>
      <c r="BT137" s="100"/>
      <c r="BU137" s="100"/>
      <c r="BV137" s="100"/>
      <c r="BW137" s="100"/>
      <c r="BX137" s="100"/>
      <c r="BY137" s="100"/>
      <c r="BZ137" s="100"/>
      <c r="CA137" s="100"/>
      <c r="CB137" s="100"/>
      <c r="CC137" s="100"/>
      <c r="CD137" s="100"/>
      <c r="CE137" s="100"/>
      <c r="CF137" s="100"/>
      <c r="CG137" s="100"/>
      <c r="CH137" s="99"/>
      <c r="CI137" s="100"/>
      <c r="CJ137" s="100"/>
      <c r="CK137" s="100"/>
      <c r="CL137" s="100"/>
      <c r="CM137" s="100"/>
      <c r="CN137" s="100"/>
      <c r="CO137" s="100"/>
      <c r="CP137" s="100"/>
      <c r="CQ137" s="100"/>
      <c r="CR137" s="100"/>
      <c r="CS137" s="100"/>
      <c r="CT137" s="100"/>
      <c r="CU137" s="100"/>
      <c r="CV137" s="100"/>
      <c r="CW137" s="100"/>
      <c r="CX137" s="100"/>
      <c r="CY137" s="100"/>
      <c r="CZ137" s="100"/>
      <c r="DA137" s="100"/>
      <c r="DB137" s="100"/>
      <c r="DC137" s="100"/>
      <c r="DD137" s="100"/>
      <c r="DE137" s="99"/>
      <c r="DF137" s="114"/>
      <c r="DG137" s="114"/>
      <c r="DJ137" s="7"/>
      <c r="DM137" s="7"/>
      <c r="DS137" s="533"/>
      <c r="DT137" s="146"/>
      <c r="DU137" s="7"/>
    </row>
    <row r="138" spans="1:127" s="20" customFormat="1" ht="41.25" hidden="1" customHeight="1">
      <c r="A138" s="216"/>
      <c r="B138" s="217"/>
      <c r="C138" s="114"/>
      <c r="D138" s="114"/>
      <c r="E138" s="114"/>
      <c r="F138" s="114"/>
      <c r="G138" s="114"/>
      <c r="H138" s="114"/>
      <c r="I138" s="114"/>
      <c r="J138" s="236"/>
      <c r="K138" s="236"/>
      <c r="L138" s="236"/>
      <c r="M138" s="236"/>
      <c r="N138" s="236"/>
      <c r="O138" s="236"/>
      <c r="P138" s="236"/>
      <c r="Q138" s="236"/>
      <c r="R138" s="236"/>
      <c r="S138" s="236"/>
      <c r="T138" s="236"/>
      <c r="U138" s="236"/>
      <c r="V138" s="236"/>
      <c r="W138" s="236"/>
      <c r="X138" s="236"/>
      <c r="Y138" s="236"/>
      <c r="Z138" s="236"/>
      <c r="AA138" s="236"/>
      <c r="AB138" s="236"/>
      <c r="AC138" s="236"/>
      <c r="AD138" s="236"/>
      <c r="AE138" s="236"/>
      <c r="AF138" s="236"/>
      <c r="AG138" s="236"/>
      <c r="AH138" s="236"/>
      <c r="AI138" s="236"/>
      <c r="AJ138" s="236"/>
      <c r="AK138" s="236"/>
      <c r="AL138" s="236"/>
      <c r="AM138" s="236"/>
      <c r="AN138" s="236"/>
      <c r="AO138" s="236"/>
      <c r="AP138" s="236"/>
      <c r="AQ138" s="236"/>
      <c r="AR138" s="100"/>
      <c r="AS138" s="100"/>
      <c r="AT138" s="99"/>
      <c r="AU138" s="99"/>
      <c r="AV138" s="100"/>
      <c r="AW138" s="100"/>
      <c r="AX138" s="100"/>
      <c r="AY138" s="100"/>
      <c r="AZ138" s="100"/>
      <c r="BA138" s="100"/>
      <c r="BB138" s="99"/>
      <c r="BC138" s="99"/>
      <c r="BD138" s="100"/>
      <c r="BE138" s="100"/>
      <c r="BF138" s="99"/>
      <c r="BG138" s="99"/>
      <c r="BH138" s="100"/>
      <c r="BI138" s="100"/>
      <c r="BJ138" s="99"/>
      <c r="BK138" s="99"/>
      <c r="BL138" s="99"/>
      <c r="BM138" s="100"/>
      <c r="BN138" s="100"/>
      <c r="BO138" s="99"/>
      <c r="BP138" s="99"/>
      <c r="BQ138" s="99"/>
      <c r="BR138" s="99"/>
      <c r="BS138" s="99"/>
      <c r="BT138" s="100"/>
      <c r="BU138" s="100"/>
      <c r="BV138" s="100"/>
      <c r="BW138" s="100"/>
      <c r="BX138" s="100"/>
      <c r="BY138" s="100"/>
      <c r="BZ138" s="100"/>
      <c r="CA138" s="100"/>
      <c r="CB138" s="100"/>
      <c r="CC138" s="100"/>
      <c r="CD138" s="100"/>
      <c r="CE138" s="100"/>
      <c r="CF138" s="100"/>
      <c r="CG138" s="100"/>
      <c r="CH138" s="99"/>
      <c r="CI138" s="100"/>
      <c r="CJ138" s="100"/>
      <c r="CK138" s="100"/>
      <c r="CL138" s="100"/>
      <c r="CM138" s="100"/>
      <c r="CN138" s="100"/>
      <c r="CO138" s="100"/>
      <c r="CP138" s="100"/>
      <c r="CQ138" s="100"/>
      <c r="CR138" s="100"/>
      <c r="CS138" s="100"/>
      <c r="CT138" s="100"/>
      <c r="CU138" s="100"/>
      <c r="CV138" s="100"/>
      <c r="CW138" s="100"/>
      <c r="CX138" s="100"/>
      <c r="CY138" s="100"/>
      <c r="CZ138" s="100"/>
      <c r="DA138" s="100"/>
      <c r="DB138" s="100"/>
      <c r="DC138" s="100"/>
      <c r="DD138" s="100"/>
      <c r="DE138" s="99"/>
      <c r="DF138" s="114"/>
      <c r="DG138" s="114"/>
      <c r="DJ138" s="7"/>
      <c r="DM138" s="7"/>
      <c r="DS138" s="533"/>
      <c r="DT138" s="146"/>
      <c r="DU138" s="7"/>
    </row>
    <row r="139" spans="1:127" s="20" customFormat="1" ht="41.25" hidden="1" customHeight="1">
      <c r="A139" s="216"/>
      <c r="B139" s="217"/>
      <c r="C139" s="114"/>
      <c r="D139" s="114"/>
      <c r="E139" s="114"/>
      <c r="F139" s="114"/>
      <c r="G139" s="114"/>
      <c r="H139" s="114"/>
      <c r="I139" s="114"/>
      <c r="J139" s="236"/>
      <c r="K139" s="236"/>
      <c r="L139" s="236"/>
      <c r="M139" s="236"/>
      <c r="N139" s="236"/>
      <c r="O139" s="236"/>
      <c r="P139" s="236"/>
      <c r="Q139" s="236"/>
      <c r="R139" s="236"/>
      <c r="S139" s="236"/>
      <c r="T139" s="236"/>
      <c r="U139" s="236"/>
      <c r="V139" s="236"/>
      <c r="W139" s="236"/>
      <c r="X139" s="236"/>
      <c r="Y139" s="236"/>
      <c r="Z139" s="236"/>
      <c r="AA139" s="236"/>
      <c r="AB139" s="236"/>
      <c r="AC139" s="236"/>
      <c r="AD139" s="236"/>
      <c r="AE139" s="236"/>
      <c r="AF139" s="236"/>
      <c r="AG139" s="236"/>
      <c r="AH139" s="236"/>
      <c r="AI139" s="236"/>
      <c r="AJ139" s="236"/>
      <c r="AK139" s="236"/>
      <c r="AL139" s="236"/>
      <c r="AM139" s="236"/>
      <c r="AN139" s="236"/>
      <c r="AO139" s="236"/>
      <c r="AP139" s="236"/>
      <c r="AQ139" s="236"/>
      <c r="AR139" s="100"/>
      <c r="AS139" s="100"/>
      <c r="AT139" s="99"/>
      <c r="AU139" s="99"/>
      <c r="AV139" s="100"/>
      <c r="AW139" s="100"/>
      <c r="AX139" s="100"/>
      <c r="AY139" s="100"/>
      <c r="AZ139" s="100"/>
      <c r="BA139" s="100"/>
      <c r="BB139" s="99"/>
      <c r="BC139" s="99"/>
      <c r="BD139" s="100"/>
      <c r="BE139" s="100"/>
      <c r="BF139" s="99"/>
      <c r="BG139" s="99"/>
      <c r="BH139" s="100"/>
      <c r="BI139" s="100"/>
      <c r="BJ139" s="99"/>
      <c r="BK139" s="99"/>
      <c r="BL139" s="99"/>
      <c r="BM139" s="100"/>
      <c r="BN139" s="100"/>
      <c r="BO139" s="99"/>
      <c r="BP139" s="99"/>
      <c r="BQ139" s="99"/>
      <c r="BR139" s="99"/>
      <c r="BS139" s="99"/>
      <c r="BT139" s="100"/>
      <c r="BU139" s="100"/>
      <c r="BV139" s="100"/>
      <c r="BW139" s="100"/>
      <c r="BX139" s="100"/>
      <c r="BY139" s="100"/>
      <c r="BZ139" s="100"/>
      <c r="CA139" s="100"/>
      <c r="CB139" s="100"/>
      <c r="CC139" s="100"/>
      <c r="CD139" s="100"/>
      <c r="CE139" s="100"/>
      <c r="CF139" s="100"/>
      <c r="CG139" s="100"/>
      <c r="CH139" s="99"/>
      <c r="CI139" s="100"/>
      <c r="CJ139" s="100"/>
      <c r="CK139" s="100"/>
      <c r="CL139" s="100"/>
      <c r="CM139" s="100"/>
      <c r="CN139" s="100"/>
      <c r="CO139" s="100"/>
      <c r="CP139" s="100"/>
      <c r="CQ139" s="100"/>
      <c r="CR139" s="100"/>
      <c r="CS139" s="100"/>
      <c r="CT139" s="100"/>
      <c r="CU139" s="100"/>
      <c r="CV139" s="100"/>
      <c r="CW139" s="100"/>
      <c r="CX139" s="100"/>
      <c r="CY139" s="100"/>
      <c r="CZ139" s="100"/>
      <c r="DA139" s="100"/>
      <c r="DB139" s="100"/>
      <c r="DC139" s="100"/>
      <c r="DD139" s="100"/>
      <c r="DE139" s="99"/>
      <c r="DF139" s="114"/>
      <c r="DG139" s="114"/>
      <c r="DJ139" s="7"/>
      <c r="DM139" s="7"/>
      <c r="DS139" s="533"/>
      <c r="DT139" s="146"/>
      <c r="DU139" s="7"/>
    </row>
    <row r="140" spans="1:127" s="20" customFormat="1" ht="49.9" customHeight="1">
      <c r="A140" s="114" t="s">
        <v>158</v>
      </c>
      <c r="B140" s="214" t="s">
        <v>321</v>
      </c>
      <c r="C140" s="114"/>
      <c r="D140" s="114"/>
      <c r="E140" s="114"/>
      <c r="F140" s="241">
        <f>F141+F147+F153+F156+F170+F175+F178+F185+F188+F191+F194+F199+F200+F201</f>
        <v>1</v>
      </c>
      <c r="G140" s="241"/>
      <c r="H140" s="241">
        <f>H141+H147+H153+H156+H170+H175+H178+H185+H188+H191+H194+H199+H200+H201</f>
        <v>0</v>
      </c>
      <c r="I140" s="114"/>
      <c r="J140" s="236">
        <f t="shared" ref="J140:BU140" si="134">J141+J147+J153+J156+J170+J175+J178+J185+J188+J191+J194+J199+J200+J201</f>
        <v>26526</v>
      </c>
      <c r="K140" s="236">
        <f t="shared" si="134"/>
        <v>26526</v>
      </c>
      <c r="L140" s="236">
        <f t="shared" si="134"/>
        <v>5300</v>
      </c>
      <c r="M140" s="236">
        <f t="shared" si="134"/>
        <v>5300</v>
      </c>
      <c r="N140" s="236">
        <f t="shared" si="134"/>
        <v>0</v>
      </c>
      <c r="O140" s="236" t="e">
        <f t="shared" si="134"/>
        <v>#REF!</v>
      </c>
      <c r="P140" s="236">
        <f t="shared" si="134"/>
        <v>21226</v>
      </c>
      <c r="Q140" s="236">
        <f t="shared" si="134"/>
        <v>21226</v>
      </c>
      <c r="R140" s="236">
        <f t="shared" si="134"/>
        <v>0</v>
      </c>
      <c r="S140" s="236" t="e">
        <f t="shared" si="134"/>
        <v>#REF!</v>
      </c>
      <c r="T140" s="236">
        <f t="shared" si="134"/>
        <v>5000</v>
      </c>
      <c r="U140" s="236">
        <f t="shared" si="134"/>
        <v>5000</v>
      </c>
      <c r="V140" s="236">
        <f t="shared" si="134"/>
        <v>0</v>
      </c>
      <c r="W140" s="236">
        <f t="shared" si="134"/>
        <v>5000</v>
      </c>
      <c r="X140" s="236">
        <f t="shared" si="134"/>
        <v>5300</v>
      </c>
      <c r="Y140" s="236">
        <f t="shared" si="134"/>
        <v>5300</v>
      </c>
      <c r="Z140" s="236">
        <f t="shared" si="134"/>
        <v>0</v>
      </c>
      <c r="AA140" s="236">
        <f t="shared" si="134"/>
        <v>5300</v>
      </c>
      <c r="AB140" s="236">
        <f t="shared" si="134"/>
        <v>21226</v>
      </c>
      <c r="AC140" s="236">
        <f t="shared" si="134"/>
        <v>21226</v>
      </c>
      <c r="AD140" s="236">
        <f t="shared" si="134"/>
        <v>0</v>
      </c>
      <c r="AE140" s="236">
        <f t="shared" si="134"/>
        <v>0</v>
      </c>
      <c r="AF140" s="236">
        <f t="shared" si="134"/>
        <v>5000</v>
      </c>
      <c r="AG140" s="236">
        <f t="shared" si="134"/>
        <v>5000</v>
      </c>
      <c r="AH140" s="236">
        <f t="shared" si="134"/>
        <v>0</v>
      </c>
      <c r="AI140" s="236">
        <f t="shared" si="134"/>
        <v>0</v>
      </c>
      <c r="AJ140" s="236">
        <f t="shared" si="134"/>
        <v>7000</v>
      </c>
      <c r="AK140" s="236">
        <f t="shared" si="134"/>
        <v>7000</v>
      </c>
      <c r="AL140" s="236">
        <f t="shared" si="134"/>
        <v>0</v>
      </c>
      <c r="AM140" s="236">
        <f t="shared" si="134"/>
        <v>0</v>
      </c>
      <c r="AN140" s="236">
        <f t="shared" si="134"/>
        <v>0</v>
      </c>
      <c r="AO140" s="236">
        <f t="shared" si="134"/>
        <v>0</v>
      </c>
      <c r="AP140" s="236">
        <f t="shared" si="134"/>
        <v>0</v>
      </c>
      <c r="AQ140" s="236">
        <f t="shared" si="134"/>
        <v>0</v>
      </c>
      <c r="AR140" s="236">
        <f t="shared" si="134"/>
        <v>21226</v>
      </c>
      <c r="AS140" s="236">
        <f t="shared" si="134"/>
        <v>21226</v>
      </c>
      <c r="AT140" s="236">
        <f t="shared" si="134"/>
        <v>0</v>
      </c>
      <c r="AU140" s="236">
        <f t="shared" si="134"/>
        <v>0</v>
      </c>
      <c r="AV140" s="236">
        <f t="shared" si="134"/>
        <v>21226</v>
      </c>
      <c r="AW140" s="236">
        <f t="shared" si="134"/>
        <v>21226</v>
      </c>
      <c r="AX140" s="236">
        <f t="shared" si="134"/>
        <v>0</v>
      </c>
      <c r="AY140" s="236">
        <f t="shared" si="134"/>
        <v>0</v>
      </c>
      <c r="AZ140" s="236">
        <f t="shared" si="134"/>
        <v>4849</v>
      </c>
      <c r="BA140" s="236">
        <f t="shared" si="134"/>
        <v>4849</v>
      </c>
      <c r="BB140" s="236">
        <f t="shared" si="134"/>
        <v>0</v>
      </c>
      <c r="BC140" s="236">
        <f t="shared" si="134"/>
        <v>0</v>
      </c>
      <c r="BD140" s="236">
        <f t="shared" si="134"/>
        <v>0</v>
      </c>
      <c r="BE140" s="236">
        <f t="shared" si="134"/>
        <v>0</v>
      </c>
      <c r="BF140" s="236">
        <f t="shared" si="134"/>
        <v>0</v>
      </c>
      <c r="BG140" s="236">
        <f t="shared" si="134"/>
        <v>0</v>
      </c>
      <c r="BH140" s="236">
        <f t="shared" si="134"/>
        <v>4849</v>
      </c>
      <c r="BI140" s="236">
        <f t="shared" si="134"/>
        <v>4849</v>
      </c>
      <c r="BJ140" s="236">
        <f t="shared" si="134"/>
        <v>0</v>
      </c>
      <c r="BK140" s="236">
        <f t="shared" si="134"/>
        <v>0</v>
      </c>
      <c r="BL140" s="236">
        <f t="shared" si="134"/>
        <v>7000</v>
      </c>
      <c r="BM140" s="236">
        <f t="shared" si="134"/>
        <v>7000</v>
      </c>
      <c r="BN140" s="236">
        <f t="shared" si="134"/>
        <v>7000</v>
      </c>
      <c r="BO140" s="236">
        <f t="shared" si="134"/>
        <v>0</v>
      </c>
      <c r="BP140" s="236">
        <f t="shared" si="134"/>
        <v>0</v>
      </c>
      <c r="BQ140" s="236">
        <f t="shared" si="134"/>
        <v>0</v>
      </c>
      <c r="BR140" s="236">
        <f t="shared" si="134"/>
        <v>0</v>
      </c>
      <c r="BS140" s="236">
        <f t="shared" si="134"/>
        <v>0</v>
      </c>
      <c r="BT140" s="236">
        <f t="shared" si="134"/>
        <v>0</v>
      </c>
      <c r="BU140" s="236">
        <f t="shared" si="134"/>
        <v>0</v>
      </c>
      <c r="BV140" s="236">
        <f t="shared" ref="BV140:CH140" si="135">BV141+BV147+BV153+BV156+BV170+BV175+BV178+BV185+BV188+BV191+BV194+BV199+BV200+BV201</f>
        <v>0</v>
      </c>
      <c r="BW140" s="236">
        <f t="shared" si="135"/>
        <v>0</v>
      </c>
      <c r="BX140" s="236">
        <f t="shared" si="135"/>
        <v>0</v>
      </c>
      <c r="BY140" s="236"/>
      <c r="BZ140" s="236">
        <f t="shared" si="135"/>
        <v>0</v>
      </c>
      <c r="CA140" s="236">
        <f t="shared" si="135"/>
        <v>0</v>
      </c>
      <c r="CB140" s="236">
        <f t="shared" si="135"/>
        <v>0</v>
      </c>
      <c r="CC140" s="236">
        <f t="shared" si="135"/>
        <v>0</v>
      </c>
      <c r="CD140" s="236">
        <f t="shared" si="135"/>
        <v>4849</v>
      </c>
      <c r="CE140" s="236">
        <f t="shared" si="135"/>
        <v>4849</v>
      </c>
      <c r="CF140" s="236">
        <f t="shared" si="135"/>
        <v>0</v>
      </c>
      <c r="CG140" s="236">
        <f t="shared" si="135"/>
        <v>0</v>
      </c>
      <c r="CH140" s="236">
        <f t="shared" si="135"/>
        <v>16377</v>
      </c>
      <c r="CI140" s="236">
        <v>1164000.0179999999</v>
      </c>
      <c r="CJ140" s="236">
        <v>500000.01799999998</v>
      </c>
      <c r="CK140" s="236">
        <v>0</v>
      </c>
      <c r="CL140" s="236">
        <v>0</v>
      </c>
      <c r="CM140" s="236">
        <f t="shared" ref="CM140:CU140" si="136">CM141+CM147+CM153+CM156+CM170+CM175+CM178+CM185+CM188+CM191+CM194+CM199+CM200+CM201</f>
        <v>8726</v>
      </c>
      <c r="CN140" s="236">
        <f t="shared" si="136"/>
        <v>16377</v>
      </c>
      <c r="CO140" s="236">
        <f t="shared" si="136"/>
        <v>16377</v>
      </c>
      <c r="CP140" s="236">
        <f t="shared" si="136"/>
        <v>10149</v>
      </c>
      <c r="CQ140" s="236">
        <f t="shared" si="136"/>
        <v>16377</v>
      </c>
      <c r="CR140" s="236">
        <f t="shared" si="136"/>
        <v>16377</v>
      </c>
      <c r="CS140" s="236">
        <f t="shared" si="136"/>
        <v>0</v>
      </c>
      <c r="CT140" s="236">
        <f t="shared" ref="CT140" si="137">CT141+CT147+CT153+CT156+CT170+CT175+CT178+CT185+CT188+CT191+CT194+CT199+CT200+CT201</f>
        <v>16377</v>
      </c>
      <c r="CU140" s="236">
        <f t="shared" si="136"/>
        <v>0</v>
      </c>
      <c r="CV140" s="236">
        <f t="shared" ref="CV140:DD140" si="138">CV141+CV147+CV153+CV156+CV170+CV175+CV178+CV185+CV188+CV191+CV194+CV199+CV200+CV201</f>
        <v>0</v>
      </c>
      <c r="CW140" s="236">
        <f t="shared" si="138"/>
        <v>0</v>
      </c>
      <c r="CX140" s="236">
        <f t="shared" si="138"/>
        <v>0</v>
      </c>
      <c r="CY140" s="236">
        <f t="shared" si="138"/>
        <v>0</v>
      </c>
      <c r="CZ140" s="236">
        <f t="shared" si="138"/>
        <v>16377</v>
      </c>
      <c r="DA140" s="236">
        <f t="shared" si="138"/>
        <v>16377</v>
      </c>
      <c r="DB140" s="236">
        <f t="shared" si="138"/>
        <v>0</v>
      </c>
      <c r="DC140" s="236">
        <f t="shared" si="138"/>
        <v>0</v>
      </c>
      <c r="DD140" s="236">
        <f t="shared" si="138"/>
        <v>0</v>
      </c>
      <c r="DE140" s="236"/>
      <c r="DF140" s="114"/>
      <c r="DG140" s="114"/>
      <c r="DI140" s="7">
        <v>0.19999999925494194</v>
      </c>
      <c r="DJ140" s="7">
        <f t="shared" ref="DJ140:DJ157" si="139">J140-X140-AC140</f>
        <v>0</v>
      </c>
      <c r="DK140" s="7">
        <f>AK140-505470</f>
        <v>-498470</v>
      </c>
      <c r="DL140" s="7">
        <f>AC140-3730000</f>
        <v>-3708774</v>
      </c>
      <c r="DM140" s="7">
        <v>0</v>
      </c>
      <c r="DT140" s="7">
        <f>AM140-BG140</f>
        <v>0</v>
      </c>
      <c r="DU140" s="7">
        <f>500000-CR140</f>
        <v>483623</v>
      </c>
      <c r="DW140" s="7">
        <f>BR140-BS140</f>
        <v>0</v>
      </c>
    </row>
    <row r="141" spans="1:127" s="20" customFormat="1" ht="42" hidden="1" customHeight="1">
      <c r="A141" s="114" t="s">
        <v>35</v>
      </c>
      <c r="B141" s="214" t="s">
        <v>36</v>
      </c>
      <c r="C141" s="114"/>
      <c r="D141" s="114"/>
      <c r="E141" s="114"/>
      <c r="F141" s="114">
        <f>F142</f>
        <v>0</v>
      </c>
      <c r="G141" s="114"/>
      <c r="H141" s="114">
        <f>H142</f>
        <v>0</v>
      </c>
      <c r="I141" s="114"/>
      <c r="J141" s="236">
        <f>J142</f>
        <v>0</v>
      </c>
      <c r="K141" s="236">
        <f t="shared" ref="K141:BV141" si="140">K142</f>
        <v>0</v>
      </c>
      <c r="L141" s="236">
        <f t="shared" si="140"/>
        <v>0</v>
      </c>
      <c r="M141" s="236">
        <f t="shared" si="140"/>
        <v>0</v>
      </c>
      <c r="N141" s="236">
        <f t="shared" si="140"/>
        <v>0</v>
      </c>
      <c r="O141" s="236">
        <f t="shared" si="140"/>
        <v>0</v>
      </c>
      <c r="P141" s="236">
        <f t="shared" si="140"/>
        <v>0</v>
      </c>
      <c r="Q141" s="236">
        <f t="shared" si="140"/>
        <v>0</v>
      </c>
      <c r="R141" s="236">
        <f t="shared" si="140"/>
        <v>0</v>
      </c>
      <c r="S141" s="236">
        <f t="shared" si="140"/>
        <v>0</v>
      </c>
      <c r="T141" s="236">
        <f t="shared" si="140"/>
        <v>0</v>
      </c>
      <c r="U141" s="236">
        <f t="shared" si="140"/>
        <v>0</v>
      </c>
      <c r="V141" s="236">
        <f t="shared" si="140"/>
        <v>0</v>
      </c>
      <c r="W141" s="236">
        <f t="shared" si="140"/>
        <v>0</v>
      </c>
      <c r="X141" s="236">
        <f t="shared" si="140"/>
        <v>0</v>
      </c>
      <c r="Y141" s="236">
        <f t="shared" si="140"/>
        <v>0</v>
      </c>
      <c r="Z141" s="236">
        <f t="shared" si="140"/>
        <v>0</v>
      </c>
      <c r="AA141" s="236">
        <f t="shared" si="140"/>
        <v>0</v>
      </c>
      <c r="AB141" s="236">
        <f t="shared" si="140"/>
        <v>0</v>
      </c>
      <c r="AC141" s="236">
        <f t="shared" si="140"/>
        <v>0</v>
      </c>
      <c r="AD141" s="236">
        <f t="shared" si="140"/>
        <v>0</v>
      </c>
      <c r="AE141" s="236">
        <f t="shared" si="140"/>
        <v>0</v>
      </c>
      <c r="AF141" s="236">
        <f t="shared" si="140"/>
        <v>0</v>
      </c>
      <c r="AG141" s="236">
        <f t="shared" si="140"/>
        <v>0</v>
      </c>
      <c r="AH141" s="236">
        <f t="shared" si="140"/>
        <v>0</v>
      </c>
      <c r="AI141" s="236">
        <f t="shared" si="140"/>
        <v>0</v>
      </c>
      <c r="AJ141" s="236">
        <f t="shared" si="140"/>
        <v>0</v>
      </c>
      <c r="AK141" s="236">
        <f t="shared" si="140"/>
        <v>0</v>
      </c>
      <c r="AL141" s="236">
        <f t="shared" si="140"/>
        <v>0</v>
      </c>
      <c r="AM141" s="236">
        <f t="shared" si="140"/>
        <v>0</v>
      </c>
      <c r="AN141" s="236">
        <f t="shared" si="140"/>
        <v>0</v>
      </c>
      <c r="AO141" s="236">
        <f t="shared" si="140"/>
        <v>0</v>
      </c>
      <c r="AP141" s="236">
        <f t="shared" si="140"/>
        <v>0</v>
      </c>
      <c r="AQ141" s="236">
        <f t="shared" si="140"/>
        <v>0</v>
      </c>
      <c r="AR141" s="236">
        <f t="shared" si="140"/>
        <v>0</v>
      </c>
      <c r="AS141" s="236">
        <f t="shared" si="140"/>
        <v>0</v>
      </c>
      <c r="AT141" s="236">
        <f t="shared" si="140"/>
        <v>0</v>
      </c>
      <c r="AU141" s="236">
        <f t="shared" si="140"/>
        <v>0</v>
      </c>
      <c r="AV141" s="236">
        <f t="shared" si="140"/>
        <v>0</v>
      </c>
      <c r="AW141" s="236">
        <f t="shared" si="140"/>
        <v>0</v>
      </c>
      <c r="AX141" s="236">
        <f t="shared" si="140"/>
        <v>0</v>
      </c>
      <c r="AY141" s="236">
        <f t="shared" si="140"/>
        <v>0</v>
      </c>
      <c r="AZ141" s="236">
        <f t="shared" si="140"/>
        <v>0</v>
      </c>
      <c r="BA141" s="236">
        <f t="shared" si="140"/>
        <v>0</v>
      </c>
      <c r="BB141" s="236">
        <f t="shared" si="140"/>
        <v>0</v>
      </c>
      <c r="BC141" s="236">
        <f t="shared" si="140"/>
        <v>0</v>
      </c>
      <c r="BD141" s="236">
        <f t="shared" si="140"/>
        <v>0</v>
      </c>
      <c r="BE141" s="236">
        <f t="shared" si="140"/>
        <v>0</v>
      </c>
      <c r="BF141" s="236">
        <f t="shared" si="140"/>
        <v>0</v>
      </c>
      <c r="BG141" s="236">
        <f t="shared" si="140"/>
        <v>0</v>
      </c>
      <c r="BH141" s="236">
        <f t="shared" si="140"/>
        <v>0</v>
      </c>
      <c r="BI141" s="236">
        <f t="shared" si="140"/>
        <v>0</v>
      </c>
      <c r="BJ141" s="236">
        <f t="shared" si="140"/>
        <v>0</v>
      </c>
      <c r="BK141" s="236">
        <f t="shared" si="140"/>
        <v>0</v>
      </c>
      <c r="BL141" s="236">
        <f t="shared" si="140"/>
        <v>0</v>
      </c>
      <c r="BM141" s="236">
        <f t="shared" si="140"/>
        <v>0</v>
      </c>
      <c r="BN141" s="236">
        <f t="shared" si="140"/>
        <v>0</v>
      </c>
      <c r="BO141" s="236">
        <f t="shared" si="140"/>
        <v>0</v>
      </c>
      <c r="BP141" s="236">
        <f t="shared" si="140"/>
        <v>0</v>
      </c>
      <c r="BQ141" s="236">
        <f t="shared" si="140"/>
        <v>0</v>
      </c>
      <c r="BR141" s="236">
        <f t="shared" si="140"/>
        <v>0</v>
      </c>
      <c r="BS141" s="236">
        <f t="shared" si="140"/>
        <v>0</v>
      </c>
      <c r="BT141" s="236">
        <f t="shared" si="140"/>
        <v>0</v>
      </c>
      <c r="BU141" s="236">
        <f t="shared" si="140"/>
        <v>0</v>
      </c>
      <c r="BV141" s="236">
        <f t="shared" si="140"/>
        <v>0</v>
      </c>
      <c r="BW141" s="236">
        <f t="shared" ref="BW141:DD141" si="141">BW142</f>
        <v>0</v>
      </c>
      <c r="BX141" s="236">
        <f t="shared" si="141"/>
        <v>0</v>
      </c>
      <c r="BY141" s="236"/>
      <c r="BZ141" s="236">
        <f t="shared" si="141"/>
        <v>0</v>
      </c>
      <c r="CA141" s="236">
        <f t="shared" si="141"/>
        <v>0</v>
      </c>
      <c r="CB141" s="236">
        <f t="shared" si="141"/>
        <v>0</v>
      </c>
      <c r="CC141" s="236">
        <f t="shared" si="141"/>
        <v>0</v>
      </c>
      <c r="CD141" s="236">
        <f t="shared" si="141"/>
        <v>0</v>
      </c>
      <c r="CE141" s="236">
        <f t="shared" si="141"/>
        <v>0</v>
      </c>
      <c r="CF141" s="236">
        <f t="shared" si="141"/>
        <v>0</v>
      </c>
      <c r="CG141" s="236">
        <f t="shared" si="141"/>
        <v>0</v>
      </c>
      <c r="CH141" s="99">
        <f t="shared" ref="CH141:CH189" si="142">AW141-CD141</f>
        <v>0</v>
      </c>
      <c r="CI141" s="236">
        <v>10673</v>
      </c>
      <c r="CJ141" s="236">
        <v>10673</v>
      </c>
      <c r="CK141" s="236">
        <v>0</v>
      </c>
      <c r="CL141" s="236">
        <v>0</v>
      </c>
      <c r="CM141" s="236">
        <f t="shared" si="141"/>
        <v>0</v>
      </c>
      <c r="CN141" s="236">
        <f t="shared" si="141"/>
        <v>0</v>
      </c>
      <c r="CO141" s="236">
        <f t="shared" si="141"/>
        <v>0</v>
      </c>
      <c r="CP141" s="236">
        <f t="shared" si="141"/>
        <v>0</v>
      </c>
      <c r="CQ141" s="236">
        <f t="shared" si="141"/>
        <v>0</v>
      </c>
      <c r="CR141" s="236">
        <f t="shared" si="141"/>
        <v>0</v>
      </c>
      <c r="CS141" s="236">
        <f t="shared" si="141"/>
        <v>0</v>
      </c>
      <c r="CT141" s="236">
        <f t="shared" si="141"/>
        <v>0</v>
      </c>
      <c r="CU141" s="236">
        <f t="shared" si="141"/>
        <v>0</v>
      </c>
      <c r="CV141" s="236">
        <f t="shared" si="141"/>
        <v>0</v>
      </c>
      <c r="CW141" s="236">
        <f t="shared" si="141"/>
        <v>0</v>
      </c>
      <c r="CX141" s="236">
        <f t="shared" si="141"/>
        <v>0</v>
      </c>
      <c r="CY141" s="236">
        <f t="shared" si="141"/>
        <v>0</v>
      </c>
      <c r="CZ141" s="236">
        <f t="shared" si="141"/>
        <v>0</v>
      </c>
      <c r="DA141" s="236">
        <f t="shared" si="141"/>
        <v>0</v>
      </c>
      <c r="DB141" s="236">
        <f t="shared" si="141"/>
        <v>0</v>
      </c>
      <c r="DC141" s="236">
        <f t="shared" si="141"/>
        <v>0</v>
      </c>
      <c r="DD141" s="236">
        <f t="shared" si="141"/>
        <v>0</v>
      </c>
      <c r="DE141" s="236"/>
      <c r="DF141" s="114"/>
      <c r="DG141" s="114"/>
      <c r="DJ141" s="7">
        <f t="shared" si="139"/>
        <v>0</v>
      </c>
      <c r="DM141" s="7">
        <v>0</v>
      </c>
      <c r="DT141" s="7">
        <f>AM141-BG141</f>
        <v>0</v>
      </c>
      <c r="DU141" s="7">
        <f t="shared" ref="DU141:DU157" si="143">AE141-AU141</f>
        <v>0</v>
      </c>
    </row>
    <row r="142" spans="1:127" s="20" customFormat="1" ht="62.65" hidden="1" customHeight="1">
      <c r="A142" s="215" t="s">
        <v>37</v>
      </c>
      <c r="B142" s="214" t="s">
        <v>46</v>
      </c>
      <c r="C142" s="114"/>
      <c r="D142" s="114"/>
      <c r="E142" s="114"/>
      <c r="F142" s="114"/>
      <c r="G142" s="114"/>
      <c r="H142" s="114">
        <f>A146</f>
        <v>0</v>
      </c>
      <c r="I142" s="114"/>
      <c r="J142" s="236">
        <f>SUM(J143:J146)</f>
        <v>0</v>
      </c>
      <c r="K142" s="236">
        <f t="shared" ref="K142:BV142" si="144">SUM(K143:K146)</f>
        <v>0</v>
      </c>
      <c r="L142" s="236">
        <f t="shared" si="144"/>
        <v>0</v>
      </c>
      <c r="M142" s="236">
        <f t="shared" si="144"/>
        <v>0</v>
      </c>
      <c r="N142" s="236">
        <f t="shared" si="144"/>
        <v>0</v>
      </c>
      <c r="O142" s="236">
        <f t="shared" si="144"/>
        <v>0</v>
      </c>
      <c r="P142" s="236">
        <f t="shared" si="144"/>
        <v>0</v>
      </c>
      <c r="Q142" s="236">
        <f t="shared" si="144"/>
        <v>0</v>
      </c>
      <c r="R142" s="236">
        <f t="shared" si="144"/>
        <v>0</v>
      </c>
      <c r="S142" s="236">
        <f t="shared" si="144"/>
        <v>0</v>
      </c>
      <c r="T142" s="236">
        <f t="shared" si="144"/>
        <v>0</v>
      </c>
      <c r="U142" s="236">
        <f t="shared" si="144"/>
        <v>0</v>
      </c>
      <c r="V142" s="236">
        <f t="shared" si="144"/>
        <v>0</v>
      </c>
      <c r="W142" s="236">
        <f t="shared" si="144"/>
        <v>0</v>
      </c>
      <c r="X142" s="236">
        <f t="shared" si="144"/>
        <v>0</v>
      </c>
      <c r="Y142" s="236">
        <f t="shared" si="144"/>
        <v>0</v>
      </c>
      <c r="Z142" s="236">
        <f t="shared" si="144"/>
        <v>0</v>
      </c>
      <c r="AA142" s="236">
        <f t="shared" si="144"/>
        <v>0</v>
      </c>
      <c r="AB142" s="236">
        <f t="shared" si="144"/>
        <v>0</v>
      </c>
      <c r="AC142" s="236">
        <f t="shared" si="144"/>
        <v>0</v>
      </c>
      <c r="AD142" s="236">
        <f t="shared" si="144"/>
        <v>0</v>
      </c>
      <c r="AE142" s="236">
        <f t="shared" si="144"/>
        <v>0</v>
      </c>
      <c r="AF142" s="236">
        <f t="shared" si="144"/>
        <v>0</v>
      </c>
      <c r="AG142" s="236">
        <f t="shared" si="144"/>
        <v>0</v>
      </c>
      <c r="AH142" s="236">
        <f t="shared" si="144"/>
        <v>0</v>
      </c>
      <c r="AI142" s="236">
        <f t="shared" si="144"/>
        <v>0</v>
      </c>
      <c r="AJ142" s="236">
        <f t="shared" si="144"/>
        <v>0</v>
      </c>
      <c r="AK142" s="236">
        <f t="shared" si="144"/>
        <v>0</v>
      </c>
      <c r="AL142" s="236">
        <f t="shared" si="144"/>
        <v>0</v>
      </c>
      <c r="AM142" s="236">
        <f t="shared" si="144"/>
        <v>0</v>
      </c>
      <c r="AN142" s="236">
        <f t="shared" si="144"/>
        <v>0</v>
      </c>
      <c r="AO142" s="236">
        <f t="shared" si="144"/>
        <v>0</v>
      </c>
      <c r="AP142" s="236">
        <f t="shared" si="144"/>
        <v>0</v>
      </c>
      <c r="AQ142" s="236">
        <f t="shared" si="144"/>
        <v>0</v>
      </c>
      <c r="AR142" s="236">
        <f t="shared" si="144"/>
        <v>0</v>
      </c>
      <c r="AS142" s="236">
        <f t="shared" si="144"/>
        <v>0</v>
      </c>
      <c r="AT142" s="236">
        <f t="shared" si="144"/>
        <v>0</v>
      </c>
      <c r="AU142" s="236">
        <f t="shared" si="144"/>
        <v>0</v>
      </c>
      <c r="AV142" s="236">
        <f t="shared" si="144"/>
        <v>0</v>
      </c>
      <c r="AW142" s="236">
        <f t="shared" si="144"/>
        <v>0</v>
      </c>
      <c r="AX142" s="236">
        <f t="shared" si="144"/>
        <v>0</v>
      </c>
      <c r="AY142" s="236">
        <f t="shared" si="144"/>
        <v>0</v>
      </c>
      <c r="AZ142" s="236">
        <f t="shared" si="144"/>
        <v>0</v>
      </c>
      <c r="BA142" s="236">
        <f t="shared" si="144"/>
        <v>0</v>
      </c>
      <c r="BB142" s="236">
        <f t="shared" si="144"/>
        <v>0</v>
      </c>
      <c r="BC142" s="236">
        <f t="shared" si="144"/>
        <v>0</v>
      </c>
      <c r="BD142" s="236">
        <f t="shared" si="144"/>
        <v>0</v>
      </c>
      <c r="BE142" s="236">
        <f t="shared" si="144"/>
        <v>0</v>
      </c>
      <c r="BF142" s="236">
        <f t="shared" si="144"/>
        <v>0</v>
      </c>
      <c r="BG142" s="236">
        <f t="shared" si="144"/>
        <v>0</v>
      </c>
      <c r="BH142" s="236">
        <f t="shared" si="144"/>
        <v>0</v>
      </c>
      <c r="BI142" s="236">
        <f t="shared" si="144"/>
        <v>0</v>
      </c>
      <c r="BJ142" s="236">
        <f t="shared" si="144"/>
        <v>0</v>
      </c>
      <c r="BK142" s="236">
        <f t="shared" si="144"/>
        <v>0</v>
      </c>
      <c r="BL142" s="236">
        <f t="shared" si="144"/>
        <v>0</v>
      </c>
      <c r="BM142" s="236">
        <f t="shared" si="144"/>
        <v>0</v>
      </c>
      <c r="BN142" s="236">
        <f t="shared" si="144"/>
        <v>0</v>
      </c>
      <c r="BO142" s="236">
        <f t="shared" si="144"/>
        <v>0</v>
      </c>
      <c r="BP142" s="236">
        <f t="shared" si="144"/>
        <v>0</v>
      </c>
      <c r="BQ142" s="236">
        <f t="shared" si="144"/>
        <v>0</v>
      </c>
      <c r="BR142" s="236">
        <f t="shared" si="144"/>
        <v>0</v>
      </c>
      <c r="BS142" s="236">
        <f t="shared" si="144"/>
        <v>0</v>
      </c>
      <c r="BT142" s="236">
        <f t="shared" si="144"/>
        <v>0</v>
      </c>
      <c r="BU142" s="236">
        <f t="shared" si="144"/>
        <v>0</v>
      </c>
      <c r="BV142" s="236">
        <f t="shared" si="144"/>
        <v>0</v>
      </c>
      <c r="BW142" s="236">
        <f t="shared" ref="BW142:CU142" si="145">SUM(BW143:BW146)</f>
        <v>0</v>
      </c>
      <c r="BX142" s="236">
        <f t="shared" si="145"/>
        <v>0</v>
      </c>
      <c r="BY142" s="236"/>
      <c r="BZ142" s="236">
        <f t="shared" si="145"/>
        <v>0</v>
      </c>
      <c r="CA142" s="236">
        <f t="shared" si="145"/>
        <v>0</v>
      </c>
      <c r="CB142" s="236">
        <f t="shared" si="145"/>
        <v>0</v>
      </c>
      <c r="CC142" s="236">
        <f t="shared" si="145"/>
        <v>0</v>
      </c>
      <c r="CD142" s="236">
        <f t="shared" si="145"/>
        <v>0</v>
      </c>
      <c r="CE142" s="236">
        <f t="shared" si="145"/>
        <v>0</v>
      </c>
      <c r="CF142" s="236">
        <f t="shared" si="145"/>
        <v>0</v>
      </c>
      <c r="CG142" s="236">
        <f t="shared" si="145"/>
        <v>0</v>
      </c>
      <c r="CH142" s="236">
        <f t="shared" si="145"/>
        <v>0</v>
      </c>
      <c r="CI142" s="236">
        <v>10673</v>
      </c>
      <c r="CJ142" s="236">
        <v>10673</v>
      </c>
      <c r="CK142" s="236">
        <v>0</v>
      </c>
      <c r="CL142" s="236">
        <v>0</v>
      </c>
      <c r="CM142" s="236">
        <f t="shared" si="145"/>
        <v>0</v>
      </c>
      <c r="CN142" s="236">
        <f t="shared" si="145"/>
        <v>0</v>
      </c>
      <c r="CO142" s="236">
        <f t="shared" si="145"/>
        <v>0</v>
      </c>
      <c r="CP142" s="236">
        <f t="shared" ref="CP142" si="146">SUM(CP143:CP146)</f>
        <v>0</v>
      </c>
      <c r="CQ142" s="236">
        <f t="shared" si="145"/>
        <v>0</v>
      </c>
      <c r="CR142" s="236">
        <f t="shared" si="145"/>
        <v>0</v>
      </c>
      <c r="CS142" s="236">
        <f t="shared" si="145"/>
        <v>0</v>
      </c>
      <c r="CT142" s="236">
        <f t="shared" ref="CT142" si="147">SUM(CT143:CT146)</f>
        <v>0</v>
      </c>
      <c r="CU142" s="236">
        <f t="shared" si="145"/>
        <v>0</v>
      </c>
      <c r="CV142" s="236">
        <f t="shared" ref="CV142:DD142" si="148">SUM(CV143:CV146)</f>
        <v>0</v>
      </c>
      <c r="CW142" s="236">
        <f t="shared" si="148"/>
        <v>0</v>
      </c>
      <c r="CX142" s="236">
        <f t="shared" si="148"/>
        <v>0</v>
      </c>
      <c r="CY142" s="236">
        <f t="shared" si="148"/>
        <v>0</v>
      </c>
      <c r="CZ142" s="236">
        <f t="shared" si="148"/>
        <v>0</v>
      </c>
      <c r="DA142" s="236">
        <f t="shared" si="148"/>
        <v>0</v>
      </c>
      <c r="DB142" s="236">
        <f t="shared" si="148"/>
        <v>0</v>
      </c>
      <c r="DC142" s="236">
        <f t="shared" si="148"/>
        <v>0</v>
      </c>
      <c r="DD142" s="236">
        <f t="shared" si="148"/>
        <v>0</v>
      </c>
      <c r="DE142" s="236"/>
      <c r="DF142" s="114"/>
      <c r="DG142" s="114"/>
      <c r="DJ142" s="7">
        <f t="shared" si="139"/>
        <v>0</v>
      </c>
      <c r="DM142" s="7">
        <v>0</v>
      </c>
      <c r="DT142" s="7">
        <f>AM142-BG142</f>
        <v>0</v>
      </c>
      <c r="DU142" s="7">
        <f t="shared" si="143"/>
        <v>0</v>
      </c>
    </row>
    <row r="143" spans="1:127" ht="107.1" hidden="1" customHeight="1">
      <c r="A143" s="216"/>
      <c r="B143" s="217"/>
      <c r="C143" s="216"/>
      <c r="D143" s="216"/>
      <c r="E143" s="216"/>
      <c r="F143" s="216"/>
      <c r="G143" s="216"/>
      <c r="H143" s="216"/>
      <c r="I143" s="216"/>
      <c r="J143" s="218"/>
      <c r="K143" s="218"/>
      <c r="L143" s="218"/>
      <c r="M143" s="218"/>
      <c r="N143" s="218"/>
      <c r="O143" s="218"/>
      <c r="P143" s="218"/>
      <c r="Q143" s="218"/>
      <c r="R143" s="218"/>
      <c r="S143" s="218"/>
      <c r="T143" s="218"/>
      <c r="U143" s="218"/>
      <c r="V143" s="218"/>
      <c r="W143" s="218"/>
      <c r="X143" s="330"/>
      <c r="Y143" s="218"/>
      <c r="Z143" s="218"/>
      <c r="AA143" s="218"/>
      <c r="AB143" s="218"/>
      <c r="AC143" s="218"/>
      <c r="AD143" s="218"/>
      <c r="AE143" s="218"/>
      <c r="AF143" s="218"/>
      <c r="AG143" s="218"/>
      <c r="AH143" s="218"/>
      <c r="AI143" s="218"/>
      <c r="AJ143" s="218"/>
      <c r="AK143" s="218"/>
      <c r="AL143" s="218"/>
      <c r="AM143" s="218"/>
      <c r="AN143" s="218"/>
      <c r="AO143" s="218"/>
      <c r="AP143" s="218"/>
      <c r="AQ143" s="218"/>
      <c r="AR143" s="100"/>
      <c r="AS143" s="100"/>
      <c r="AT143" s="100"/>
      <c r="AU143" s="100"/>
      <c r="AV143" s="100"/>
      <c r="AW143" s="100"/>
      <c r="AX143" s="100"/>
      <c r="AY143" s="100"/>
      <c r="AZ143" s="100"/>
      <c r="BA143" s="100"/>
      <c r="BB143" s="100"/>
      <c r="BC143" s="100"/>
      <c r="BD143" s="100"/>
      <c r="BE143" s="100"/>
      <c r="BF143" s="100"/>
      <c r="BG143" s="100"/>
      <c r="BH143" s="100"/>
      <c r="BI143" s="100"/>
      <c r="BJ143" s="100"/>
      <c r="BK143" s="100"/>
      <c r="BL143" s="100"/>
      <c r="BM143" s="100"/>
      <c r="BN143" s="100"/>
      <c r="BO143" s="100"/>
      <c r="BP143" s="100"/>
      <c r="BQ143" s="100"/>
      <c r="BR143" s="100"/>
      <c r="BS143" s="100"/>
      <c r="BT143" s="100"/>
      <c r="BU143" s="100"/>
      <c r="BV143" s="100"/>
      <c r="BW143" s="100"/>
      <c r="BX143" s="100"/>
      <c r="BY143" s="100"/>
      <c r="BZ143" s="100"/>
      <c r="CA143" s="100"/>
      <c r="CB143" s="100"/>
      <c r="CC143" s="100"/>
      <c r="CD143" s="100"/>
      <c r="CE143" s="100"/>
      <c r="CF143" s="100"/>
      <c r="CG143" s="100"/>
      <c r="CH143" s="99"/>
      <c r="CI143" s="100"/>
      <c r="CJ143" s="100"/>
      <c r="CK143" s="100"/>
      <c r="CL143" s="100"/>
      <c r="CM143" s="100"/>
      <c r="CN143" s="100"/>
      <c r="CO143" s="100"/>
      <c r="CP143" s="100"/>
      <c r="CQ143" s="100"/>
      <c r="CR143" s="100"/>
      <c r="CS143" s="100"/>
      <c r="CT143" s="100"/>
      <c r="CU143" s="100"/>
      <c r="CV143" s="100"/>
      <c r="CW143" s="100"/>
      <c r="CX143" s="100"/>
      <c r="CY143" s="100"/>
      <c r="CZ143" s="100"/>
      <c r="DA143" s="100"/>
      <c r="DB143" s="100"/>
      <c r="DC143" s="100"/>
      <c r="DD143" s="100"/>
      <c r="DE143" s="100"/>
      <c r="DF143" s="216"/>
      <c r="DG143" s="216"/>
      <c r="DJ143" s="7"/>
      <c r="DM143" s="7"/>
      <c r="DR143" s="146"/>
      <c r="DS143" s="146"/>
      <c r="DT143" s="7"/>
      <c r="DU143" s="7"/>
    </row>
    <row r="144" spans="1:127" ht="160.5" hidden="1" customHeight="1">
      <c r="A144" s="216"/>
      <c r="B144" s="217"/>
      <c r="C144" s="216"/>
      <c r="D144" s="216"/>
      <c r="E144" s="216"/>
      <c r="F144" s="216"/>
      <c r="G144" s="216"/>
      <c r="H144" s="216"/>
      <c r="I144" s="216"/>
      <c r="J144" s="218"/>
      <c r="K144" s="218"/>
      <c r="L144" s="218"/>
      <c r="M144" s="218"/>
      <c r="N144" s="218"/>
      <c r="O144" s="218"/>
      <c r="P144" s="218"/>
      <c r="Q144" s="218"/>
      <c r="R144" s="218"/>
      <c r="S144" s="218"/>
      <c r="T144" s="218"/>
      <c r="U144" s="218"/>
      <c r="V144" s="218"/>
      <c r="W144" s="218"/>
      <c r="X144" s="331"/>
      <c r="Y144" s="218"/>
      <c r="Z144" s="218"/>
      <c r="AA144" s="218"/>
      <c r="AB144" s="218"/>
      <c r="AC144" s="218"/>
      <c r="AD144" s="218"/>
      <c r="AE144" s="218"/>
      <c r="AF144" s="218"/>
      <c r="AG144" s="218"/>
      <c r="AH144" s="218"/>
      <c r="AI144" s="218"/>
      <c r="AJ144" s="218"/>
      <c r="AK144" s="218"/>
      <c r="AL144" s="218"/>
      <c r="AM144" s="218"/>
      <c r="AN144" s="218"/>
      <c r="AO144" s="218"/>
      <c r="AP144" s="218"/>
      <c r="AQ144" s="218"/>
      <c r="AR144" s="100"/>
      <c r="AS144" s="100"/>
      <c r="AT144" s="100"/>
      <c r="AU144" s="100"/>
      <c r="AV144" s="100"/>
      <c r="AW144" s="100"/>
      <c r="AX144" s="100"/>
      <c r="AY144" s="100"/>
      <c r="AZ144" s="100"/>
      <c r="BA144" s="100"/>
      <c r="BB144" s="100"/>
      <c r="BC144" s="100"/>
      <c r="BD144" s="100"/>
      <c r="BE144" s="100"/>
      <c r="BF144" s="100"/>
      <c r="BG144" s="100"/>
      <c r="BH144" s="100"/>
      <c r="BI144" s="100"/>
      <c r="BJ144" s="100"/>
      <c r="BK144" s="100"/>
      <c r="BL144" s="100"/>
      <c r="BM144" s="100"/>
      <c r="BN144" s="100"/>
      <c r="BO144" s="100"/>
      <c r="BP144" s="100"/>
      <c r="BQ144" s="100"/>
      <c r="BR144" s="100"/>
      <c r="BS144" s="100"/>
      <c r="BT144" s="100"/>
      <c r="BU144" s="100"/>
      <c r="BV144" s="100"/>
      <c r="BW144" s="100"/>
      <c r="BX144" s="100"/>
      <c r="BY144" s="100"/>
      <c r="BZ144" s="100"/>
      <c r="CA144" s="100"/>
      <c r="CB144" s="100"/>
      <c r="CC144" s="100"/>
      <c r="CD144" s="100"/>
      <c r="CE144" s="100"/>
      <c r="CF144" s="100"/>
      <c r="CG144" s="100"/>
      <c r="CH144" s="99"/>
      <c r="CI144" s="100"/>
      <c r="CJ144" s="100"/>
      <c r="CK144" s="100"/>
      <c r="CL144" s="100"/>
      <c r="CM144" s="100"/>
      <c r="CN144" s="100"/>
      <c r="CO144" s="100"/>
      <c r="CP144" s="100"/>
      <c r="CQ144" s="100"/>
      <c r="CR144" s="100"/>
      <c r="CS144" s="100"/>
      <c r="CT144" s="100"/>
      <c r="CU144" s="100"/>
      <c r="CV144" s="100"/>
      <c r="CW144" s="100"/>
      <c r="CX144" s="100"/>
      <c r="CY144" s="100"/>
      <c r="CZ144" s="100"/>
      <c r="DA144" s="100"/>
      <c r="DB144" s="100"/>
      <c r="DC144" s="100"/>
      <c r="DD144" s="100"/>
      <c r="DE144" s="100"/>
      <c r="DF144" s="216"/>
      <c r="DG144" s="216"/>
      <c r="DJ144" s="7"/>
      <c r="DM144" s="7"/>
      <c r="DR144" s="146"/>
      <c r="DS144" s="146"/>
      <c r="DT144" s="7"/>
      <c r="DU144" s="7"/>
    </row>
    <row r="145" spans="1:125" ht="165.4" hidden="1" customHeight="1">
      <c r="A145" s="216"/>
      <c r="B145" s="217"/>
      <c r="C145" s="216"/>
      <c r="D145" s="216"/>
      <c r="E145" s="216"/>
      <c r="F145" s="216"/>
      <c r="G145" s="216"/>
      <c r="H145" s="216"/>
      <c r="I145" s="216"/>
      <c r="J145" s="218"/>
      <c r="K145" s="218"/>
      <c r="L145" s="218"/>
      <c r="M145" s="218"/>
      <c r="N145" s="218"/>
      <c r="O145" s="218"/>
      <c r="P145" s="218"/>
      <c r="Q145" s="218"/>
      <c r="R145" s="218"/>
      <c r="S145" s="218"/>
      <c r="T145" s="218"/>
      <c r="U145" s="218"/>
      <c r="V145" s="218"/>
      <c r="W145" s="218"/>
      <c r="X145" s="218"/>
      <c r="Y145" s="218"/>
      <c r="Z145" s="218"/>
      <c r="AA145" s="218"/>
      <c r="AB145" s="218"/>
      <c r="AC145" s="218"/>
      <c r="AD145" s="218"/>
      <c r="AE145" s="218"/>
      <c r="AF145" s="218"/>
      <c r="AG145" s="218"/>
      <c r="AH145" s="218"/>
      <c r="AI145" s="218"/>
      <c r="AJ145" s="218"/>
      <c r="AK145" s="218"/>
      <c r="AL145" s="218"/>
      <c r="AM145" s="218"/>
      <c r="AN145" s="218"/>
      <c r="AO145" s="218"/>
      <c r="AP145" s="218"/>
      <c r="AQ145" s="218"/>
      <c r="AR145" s="100"/>
      <c r="AS145" s="100"/>
      <c r="AT145" s="100"/>
      <c r="AU145" s="100"/>
      <c r="AV145" s="100"/>
      <c r="AW145" s="100"/>
      <c r="AX145" s="100"/>
      <c r="AY145" s="100"/>
      <c r="AZ145" s="100"/>
      <c r="BA145" s="100"/>
      <c r="BB145" s="100"/>
      <c r="BC145" s="100"/>
      <c r="BD145" s="100"/>
      <c r="BE145" s="100"/>
      <c r="BF145" s="100"/>
      <c r="BG145" s="100"/>
      <c r="BH145" s="100"/>
      <c r="BI145" s="100"/>
      <c r="BJ145" s="100"/>
      <c r="BK145" s="100"/>
      <c r="BL145" s="100"/>
      <c r="BM145" s="100"/>
      <c r="BN145" s="100"/>
      <c r="BO145" s="100"/>
      <c r="BP145" s="100"/>
      <c r="BQ145" s="100"/>
      <c r="BR145" s="100"/>
      <c r="BS145" s="100"/>
      <c r="BT145" s="100"/>
      <c r="BU145" s="100"/>
      <c r="BV145" s="100"/>
      <c r="BW145" s="100"/>
      <c r="BX145" s="100"/>
      <c r="BY145" s="100"/>
      <c r="BZ145" s="100"/>
      <c r="CA145" s="100"/>
      <c r="CB145" s="100"/>
      <c r="CC145" s="100"/>
      <c r="CD145" s="100"/>
      <c r="CE145" s="100"/>
      <c r="CF145" s="100"/>
      <c r="CG145" s="100"/>
      <c r="CH145" s="99"/>
      <c r="CI145" s="100"/>
      <c r="CJ145" s="100"/>
      <c r="CK145" s="100"/>
      <c r="CL145" s="100"/>
      <c r="CM145" s="100"/>
      <c r="CN145" s="100"/>
      <c r="CO145" s="100"/>
      <c r="CP145" s="100"/>
      <c r="CQ145" s="100"/>
      <c r="CR145" s="100"/>
      <c r="CS145" s="100"/>
      <c r="CT145" s="100"/>
      <c r="CU145" s="100"/>
      <c r="CV145" s="100"/>
      <c r="CW145" s="100"/>
      <c r="CX145" s="100"/>
      <c r="CY145" s="100"/>
      <c r="CZ145" s="100"/>
      <c r="DA145" s="100"/>
      <c r="DB145" s="100"/>
      <c r="DC145" s="100"/>
      <c r="DD145" s="100"/>
      <c r="DE145" s="100"/>
      <c r="DF145" s="216"/>
      <c r="DG145" s="216"/>
      <c r="DJ145" s="7"/>
      <c r="DM145" s="7"/>
      <c r="DR145" s="146"/>
      <c r="DS145" s="146"/>
      <c r="DT145" s="7"/>
      <c r="DU145" s="7"/>
    </row>
    <row r="146" spans="1:125" s="290" customFormat="1" ht="138.4" hidden="1" customHeight="1">
      <c r="A146" s="216"/>
      <c r="B146" s="217"/>
      <c r="C146" s="216"/>
      <c r="D146" s="216"/>
      <c r="E146" s="216"/>
      <c r="F146" s="216"/>
      <c r="G146" s="216"/>
      <c r="H146" s="216"/>
      <c r="I146" s="216"/>
      <c r="J146" s="218"/>
      <c r="K146" s="218"/>
      <c r="L146" s="218"/>
      <c r="M146" s="218"/>
      <c r="N146" s="218"/>
      <c r="O146" s="218"/>
      <c r="P146" s="218"/>
      <c r="Q146" s="218"/>
      <c r="R146" s="218"/>
      <c r="S146" s="218"/>
      <c r="T146" s="218"/>
      <c r="U146" s="218"/>
      <c r="V146" s="218"/>
      <c r="W146" s="218"/>
      <c r="X146" s="218"/>
      <c r="Y146" s="218"/>
      <c r="Z146" s="218"/>
      <c r="AA146" s="218"/>
      <c r="AB146" s="218"/>
      <c r="AC146" s="218"/>
      <c r="AD146" s="218"/>
      <c r="AE146" s="218"/>
      <c r="AF146" s="218"/>
      <c r="AG146" s="218"/>
      <c r="AH146" s="218"/>
      <c r="AI146" s="218"/>
      <c r="AJ146" s="218"/>
      <c r="AK146" s="218"/>
      <c r="AL146" s="218"/>
      <c r="AM146" s="218"/>
      <c r="AN146" s="218"/>
      <c r="AO146" s="218"/>
      <c r="AP146" s="218"/>
      <c r="AQ146" s="218"/>
      <c r="AR146" s="100"/>
      <c r="AS146" s="100"/>
      <c r="AT146" s="100"/>
      <c r="AU146" s="100"/>
      <c r="AV146" s="218"/>
      <c r="AW146" s="218"/>
      <c r="AX146" s="218"/>
      <c r="AY146" s="218"/>
      <c r="AZ146" s="100"/>
      <c r="BA146" s="100"/>
      <c r="BB146" s="100"/>
      <c r="BC146" s="100"/>
      <c r="BD146" s="100"/>
      <c r="BE146" s="100"/>
      <c r="BF146" s="100"/>
      <c r="BG146" s="100"/>
      <c r="BH146" s="100"/>
      <c r="BI146" s="100"/>
      <c r="BJ146" s="100"/>
      <c r="BK146" s="100"/>
      <c r="BL146" s="100"/>
      <c r="BM146" s="100"/>
      <c r="BN146" s="100"/>
      <c r="BO146" s="100"/>
      <c r="BP146" s="100"/>
      <c r="BQ146" s="100"/>
      <c r="BR146" s="100"/>
      <c r="BS146" s="100"/>
      <c r="BT146" s="100"/>
      <c r="BU146" s="100"/>
      <c r="BV146" s="100"/>
      <c r="BW146" s="100"/>
      <c r="BX146" s="100"/>
      <c r="BY146" s="100"/>
      <c r="BZ146" s="100"/>
      <c r="CA146" s="100"/>
      <c r="CB146" s="100"/>
      <c r="CC146" s="100"/>
      <c r="CD146" s="100"/>
      <c r="CE146" s="100"/>
      <c r="CF146" s="100"/>
      <c r="CG146" s="100"/>
      <c r="CH146" s="99"/>
      <c r="CI146" s="100"/>
      <c r="CJ146" s="100"/>
      <c r="CK146" s="100"/>
      <c r="CL146" s="100"/>
      <c r="CM146" s="100"/>
      <c r="CN146" s="100"/>
      <c r="CO146" s="100"/>
      <c r="CP146" s="100"/>
      <c r="CQ146" s="100"/>
      <c r="CR146" s="100"/>
      <c r="CS146" s="100"/>
      <c r="CT146" s="100"/>
      <c r="CU146" s="100"/>
      <c r="CV146" s="100"/>
      <c r="CW146" s="100"/>
      <c r="CX146" s="100"/>
      <c r="CY146" s="100"/>
      <c r="CZ146" s="100"/>
      <c r="DA146" s="100"/>
      <c r="DB146" s="100"/>
      <c r="DC146" s="100"/>
      <c r="DD146" s="100"/>
      <c r="DE146" s="100"/>
      <c r="DF146" s="216"/>
      <c r="DG146" s="242"/>
      <c r="DJ146" s="7"/>
      <c r="DM146" s="7"/>
      <c r="DT146" s="7"/>
      <c r="DU146" s="7"/>
    </row>
    <row r="147" spans="1:125" s="20" customFormat="1" ht="40.9" hidden="1" customHeight="1">
      <c r="A147" s="114"/>
      <c r="B147" s="214"/>
      <c r="C147" s="114"/>
      <c r="D147" s="114"/>
      <c r="E147" s="114"/>
      <c r="F147" s="114"/>
      <c r="G147" s="114"/>
      <c r="H147" s="114"/>
      <c r="I147" s="114"/>
      <c r="J147" s="236"/>
      <c r="K147" s="236"/>
      <c r="L147" s="236"/>
      <c r="M147" s="236"/>
      <c r="N147" s="236"/>
      <c r="O147" s="236"/>
      <c r="P147" s="236"/>
      <c r="Q147" s="236"/>
      <c r="R147" s="236"/>
      <c r="S147" s="236"/>
      <c r="T147" s="236"/>
      <c r="U147" s="236"/>
      <c r="V147" s="236"/>
      <c r="W147" s="236"/>
      <c r="X147" s="236"/>
      <c r="Y147" s="236"/>
      <c r="Z147" s="236"/>
      <c r="AA147" s="236"/>
      <c r="AB147" s="236"/>
      <c r="AC147" s="236"/>
      <c r="AD147" s="236"/>
      <c r="AE147" s="236"/>
      <c r="AF147" s="236"/>
      <c r="AG147" s="236"/>
      <c r="AH147" s="236"/>
      <c r="AI147" s="236"/>
      <c r="AJ147" s="236"/>
      <c r="AK147" s="236"/>
      <c r="AL147" s="236"/>
      <c r="AM147" s="236"/>
      <c r="AN147" s="236"/>
      <c r="AO147" s="236"/>
      <c r="AP147" s="236"/>
      <c r="AQ147" s="236"/>
      <c r="AR147" s="236"/>
      <c r="AS147" s="236"/>
      <c r="AT147" s="236"/>
      <c r="AU147" s="236"/>
      <c r="AV147" s="236"/>
      <c r="AW147" s="236"/>
      <c r="AX147" s="236"/>
      <c r="AY147" s="236"/>
      <c r="AZ147" s="236"/>
      <c r="BA147" s="236"/>
      <c r="BB147" s="236"/>
      <c r="BC147" s="236"/>
      <c r="BD147" s="236"/>
      <c r="BE147" s="236"/>
      <c r="BF147" s="236"/>
      <c r="BG147" s="236"/>
      <c r="BH147" s="236"/>
      <c r="BI147" s="236"/>
      <c r="BJ147" s="236"/>
      <c r="BK147" s="236"/>
      <c r="BL147" s="236"/>
      <c r="BM147" s="236"/>
      <c r="BN147" s="236"/>
      <c r="BO147" s="236"/>
      <c r="BP147" s="236"/>
      <c r="BQ147" s="236"/>
      <c r="BR147" s="236"/>
      <c r="BS147" s="236"/>
      <c r="BT147" s="236"/>
      <c r="BU147" s="236"/>
      <c r="BV147" s="236"/>
      <c r="BW147" s="236"/>
      <c r="BX147" s="236"/>
      <c r="BY147" s="236"/>
      <c r="BZ147" s="236"/>
      <c r="CA147" s="236"/>
      <c r="CB147" s="236"/>
      <c r="CC147" s="236"/>
      <c r="CD147" s="236"/>
      <c r="CE147" s="236"/>
      <c r="CF147" s="236"/>
      <c r="CG147" s="236"/>
      <c r="CH147" s="99"/>
      <c r="CI147" s="236"/>
      <c r="CJ147" s="236"/>
      <c r="CK147" s="236"/>
      <c r="CL147" s="236"/>
      <c r="CM147" s="236"/>
      <c r="CN147" s="236"/>
      <c r="CO147" s="236"/>
      <c r="CP147" s="236"/>
      <c r="CQ147" s="236"/>
      <c r="CR147" s="236"/>
      <c r="CS147" s="236"/>
      <c r="CT147" s="236"/>
      <c r="CU147" s="236"/>
      <c r="CV147" s="236"/>
      <c r="CW147" s="236"/>
      <c r="CX147" s="236"/>
      <c r="CY147" s="236"/>
      <c r="CZ147" s="236"/>
      <c r="DA147" s="236"/>
      <c r="DB147" s="236"/>
      <c r="DC147" s="236"/>
      <c r="DD147" s="236"/>
      <c r="DE147" s="236"/>
      <c r="DF147" s="114"/>
      <c r="DG147" s="114"/>
      <c r="DJ147" s="7"/>
      <c r="DM147" s="7"/>
      <c r="DR147" s="146"/>
      <c r="DS147" s="146"/>
      <c r="DT147" s="7"/>
      <c r="DU147" s="7"/>
    </row>
    <row r="148" spans="1:125" s="20" customFormat="1" ht="40.9" hidden="1" customHeight="1">
      <c r="A148" s="215"/>
      <c r="B148" s="214"/>
      <c r="C148" s="114"/>
      <c r="D148" s="114"/>
      <c r="E148" s="114"/>
      <c r="F148" s="114"/>
      <c r="G148" s="114"/>
      <c r="H148" s="114"/>
      <c r="I148" s="114"/>
      <c r="J148" s="236"/>
      <c r="K148" s="236"/>
      <c r="L148" s="236"/>
      <c r="M148" s="236"/>
      <c r="N148" s="236"/>
      <c r="O148" s="236"/>
      <c r="P148" s="236"/>
      <c r="Q148" s="236"/>
      <c r="R148" s="236"/>
      <c r="S148" s="236"/>
      <c r="T148" s="236"/>
      <c r="U148" s="236"/>
      <c r="V148" s="236"/>
      <c r="W148" s="236"/>
      <c r="X148" s="236"/>
      <c r="Y148" s="236"/>
      <c r="Z148" s="236"/>
      <c r="AA148" s="236"/>
      <c r="AB148" s="236"/>
      <c r="AC148" s="236"/>
      <c r="AD148" s="236"/>
      <c r="AE148" s="236"/>
      <c r="AF148" s="236"/>
      <c r="AG148" s="236"/>
      <c r="AH148" s="236"/>
      <c r="AI148" s="236"/>
      <c r="AJ148" s="236"/>
      <c r="AK148" s="236"/>
      <c r="AL148" s="236"/>
      <c r="AM148" s="236"/>
      <c r="AN148" s="236"/>
      <c r="AO148" s="236"/>
      <c r="AP148" s="236"/>
      <c r="AQ148" s="236"/>
      <c r="AR148" s="236"/>
      <c r="AS148" s="236"/>
      <c r="AT148" s="236"/>
      <c r="AU148" s="236"/>
      <c r="AV148" s="236"/>
      <c r="AW148" s="236"/>
      <c r="AX148" s="236"/>
      <c r="AY148" s="236"/>
      <c r="AZ148" s="236"/>
      <c r="BA148" s="236"/>
      <c r="BB148" s="236"/>
      <c r="BC148" s="236"/>
      <c r="BD148" s="236"/>
      <c r="BE148" s="236"/>
      <c r="BF148" s="236"/>
      <c r="BG148" s="236"/>
      <c r="BH148" s="236"/>
      <c r="BI148" s="236"/>
      <c r="BJ148" s="236"/>
      <c r="BK148" s="236"/>
      <c r="BL148" s="236"/>
      <c r="BM148" s="236"/>
      <c r="BN148" s="236"/>
      <c r="BO148" s="236"/>
      <c r="BP148" s="236"/>
      <c r="BQ148" s="236"/>
      <c r="BR148" s="236"/>
      <c r="BS148" s="236"/>
      <c r="BT148" s="236"/>
      <c r="BU148" s="236"/>
      <c r="BV148" s="236"/>
      <c r="BW148" s="236"/>
      <c r="BX148" s="236"/>
      <c r="BY148" s="236"/>
      <c r="BZ148" s="236"/>
      <c r="CA148" s="236"/>
      <c r="CB148" s="236"/>
      <c r="CC148" s="236"/>
      <c r="CD148" s="236"/>
      <c r="CE148" s="236"/>
      <c r="CF148" s="236"/>
      <c r="CG148" s="236"/>
      <c r="CH148" s="99"/>
      <c r="CI148" s="236"/>
      <c r="CJ148" s="236"/>
      <c r="CK148" s="236"/>
      <c r="CL148" s="236"/>
      <c r="CM148" s="236"/>
      <c r="CN148" s="236"/>
      <c r="CO148" s="236"/>
      <c r="CP148" s="236"/>
      <c r="CQ148" s="236"/>
      <c r="CR148" s="236"/>
      <c r="CS148" s="236"/>
      <c r="CT148" s="236"/>
      <c r="CU148" s="236"/>
      <c r="CV148" s="236"/>
      <c r="CW148" s="236"/>
      <c r="CX148" s="236"/>
      <c r="CY148" s="236"/>
      <c r="CZ148" s="236"/>
      <c r="DA148" s="236"/>
      <c r="DB148" s="236"/>
      <c r="DC148" s="236"/>
      <c r="DD148" s="236"/>
      <c r="DE148" s="236"/>
      <c r="DF148" s="114"/>
      <c r="DG148" s="114"/>
      <c r="DJ148" s="7"/>
      <c r="DM148" s="7"/>
      <c r="DR148" s="146"/>
      <c r="DS148" s="146"/>
      <c r="DT148" s="7"/>
      <c r="DU148" s="7"/>
    </row>
    <row r="149" spans="1:125" s="20" customFormat="1" ht="84.4" hidden="1" customHeight="1">
      <c r="A149" s="216"/>
      <c r="B149" s="228"/>
      <c r="C149" s="216"/>
      <c r="D149" s="216"/>
      <c r="E149" s="216"/>
      <c r="F149" s="216"/>
      <c r="G149" s="216"/>
      <c r="H149" s="216"/>
      <c r="I149" s="216"/>
      <c r="J149" s="220"/>
      <c r="K149" s="220"/>
      <c r="L149" s="216"/>
      <c r="M149" s="216"/>
      <c r="N149" s="216"/>
      <c r="O149" s="216"/>
      <c r="P149" s="220"/>
      <c r="Q149" s="220"/>
      <c r="R149" s="216"/>
      <c r="S149" s="216"/>
      <c r="T149" s="216"/>
      <c r="U149" s="216"/>
      <c r="V149" s="216"/>
      <c r="W149" s="216"/>
      <c r="X149" s="218"/>
      <c r="Y149" s="218"/>
      <c r="Z149" s="218"/>
      <c r="AA149" s="218"/>
      <c r="AB149" s="218"/>
      <c r="AC149" s="218"/>
      <c r="AD149" s="218"/>
      <c r="AE149" s="218"/>
      <c r="AF149" s="218"/>
      <c r="AG149" s="218"/>
      <c r="AH149" s="218"/>
      <c r="AI149" s="218"/>
      <c r="AJ149" s="218"/>
      <c r="AK149" s="218"/>
      <c r="AL149" s="218"/>
      <c r="AM149" s="218"/>
      <c r="AN149" s="218"/>
      <c r="AO149" s="218"/>
      <c r="AP149" s="218"/>
      <c r="AQ149" s="218"/>
      <c r="AR149" s="100"/>
      <c r="AS149" s="100"/>
      <c r="AT149" s="100"/>
      <c r="AU149" s="100"/>
      <c r="AV149" s="100"/>
      <c r="AW149" s="100"/>
      <c r="AX149" s="100"/>
      <c r="AY149" s="100"/>
      <c r="AZ149" s="100"/>
      <c r="BA149" s="100"/>
      <c r="BB149" s="100"/>
      <c r="BC149" s="100"/>
      <c r="BD149" s="100"/>
      <c r="BE149" s="100"/>
      <c r="BF149" s="100"/>
      <c r="BG149" s="100"/>
      <c r="BH149" s="100"/>
      <c r="BI149" s="100"/>
      <c r="BJ149" s="100"/>
      <c r="BK149" s="100"/>
      <c r="BL149" s="100"/>
      <c r="BM149" s="100"/>
      <c r="BN149" s="100"/>
      <c r="BO149" s="100"/>
      <c r="BP149" s="100"/>
      <c r="BQ149" s="100"/>
      <c r="BR149" s="100"/>
      <c r="BS149" s="100"/>
      <c r="BT149" s="100"/>
      <c r="BU149" s="100"/>
      <c r="BV149" s="100"/>
      <c r="BW149" s="100"/>
      <c r="BX149" s="100"/>
      <c r="BY149" s="100"/>
      <c r="BZ149" s="100"/>
      <c r="CA149" s="100"/>
      <c r="CB149" s="100"/>
      <c r="CC149" s="100"/>
      <c r="CD149" s="100"/>
      <c r="CE149" s="100"/>
      <c r="CF149" s="100"/>
      <c r="CG149" s="100"/>
      <c r="CH149" s="99"/>
      <c r="CI149" s="100"/>
      <c r="CJ149" s="100"/>
      <c r="CK149" s="100"/>
      <c r="CL149" s="100"/>
      <c r="CM149" s="100"/>
      <c r="CN149" s="100"/>
      <c r="CO149" s="100"/>
      <c r="CP149" s="100"/>
      <c r="CQ149" s="100"/>
      <c r="CR149" s="100"/>
      <c r="CS149" s="100"/>
      <c r="CT149" s="100"/>
      <c r="CU149" s="100"/>
      <c r="CV149" s="100"/>
      <c r="CW149" s="100"/>
      <c r="CX149" s="100"/>
      <c r="CY149" s="100"/>
      <c r="CZ149" s="100"/>
      <c r="DA149" s="100"/>
      <c r="DB149" s="100"/>
      <c r="DC149" s="100"/>
      <c r="DD149" s="100"/>
      <c r="DE149" s="100"/>
      <c r="DF149" s="285"/>
      <c r="DG149" s="216"/>
      <c r="DH149" s="18"/>
      <c r="DJ149" s="7"/>
      <c r="DK149" s="18"/>
      <c r="DL149" s="18"/>
      <c r="DM149" s="7"/>
      <c r="DR149" s="146"/>
      <c r="DS149" s="146"/>
      <c r="DT149" s="7"/>
      <c r="DU149" s="7"/>
    </row>
    <row r="150" spans="1:125" s="20" customFormat="1" ht="40.9" hidden="1" customHeight="1">
      <c r="A150" s="215"/>
      <c r="B150" s="214"/>
      <c r="C150" s="114"/>
      <c r="D150" s="114"/>
      <c r="E150" s="114"/>
      <c r="F150" s="114"/>
      <c r="G150" s="114"/>
      <c r="H150" s="114"/>
      <c r="I150" s="114"/>
      <c r="J150" s="236"/>
      <c r="K150" s="236"/>
      <c r="L150" s="236"/>
      <c r="M150" s="236"/>
      <c r="N150" s="236"/>
      <c r="O150" s="236"/>
      <c r="P150" s="236"/>
      <c r="Q150" s="236"/>
      <c r="R150" s="236"/>
      <c r="S150" s="236"/>
      <c r="T150" s="236"/>
      <c r="U150" s="236"/>
      <c r="V150" s="236"/>
      <c r="W150" s="236"/>
      <c r="X150" s="236"/>
      <c r="Y150" s="236"/>
      <c r="Z150" s="236"/>
      <c r="AA150" s="236"/>
      <c r="AB150" s="236"/>
      <c r="AC150" s="236"/>
      <c r="AD150" s="236"/>
      <c r="AE150" s="236"/>
      <c r="AF150" s="236"/>
      <c r="AG150" s="236"/>
      <c r="AH150" s="236"/>
      <c r="AI150" s="236"/>
      <c r="AJ150" s="236"/>
      <c r="AK150" s="236"/>
      <c r="AL150" s="236"/>
      <c r="AM150" s="236"/>
      <c r="AN150" s="236"/>
      <c r="AO150" s="236"/>
      <c r="AP150" s="236"/>
      <c r="AQ150" s="236"/>
      <c r="AR150" s="236"/>
      <c r="AS150" s="236"/>
      <c r="AT150" s="236"/>
      <c r="AU150" s="236"/>
      <c r="AV150" s="236"/>
      <c r="AW150" s="236"/>
      <c r="AX150" s="236"/>
      <c r="AY150" s="236"/>
      <c r="AZ150" s="236"/>
      <c r="BA150" s="236"/>
      <c r="BB150" s="236"/>
      <c r="BC150" s="236"/>
      <c r="BD150" s="236"/>
      <c r="BE150" s="236"/>
      <c r="BF150" s="236"/>
      <c r="BG150" s="236"/>
      <c r="BH150" s="236"/>
      <c r="BI150" s="236"/>
      <c r="BJ150" s="236"/>
      <c r="BK150" s="236"/>
      <c r="BL150" s="236"/>
      <c r="BM150" s="236"/>
      <c r="BN150" s="236"/>
      <c r="BO150" s="236"/>
      <c r="BP150" s="236"/>
      <c r="BQ150" s="236"/>
      <c r="BR150" s="236"/>
      <c r="BS150" s="236"/>
      <c r="BT150" s="236"/>
      <c r="BU150" s="236"/>
      <c r="BV150" s="236"/>
      <c r="BW150" s="236"/>
      <c r="BX150" s="236"/>
      <c r="BY150" s="236"/>
      <c r="BZ150" s="236"/>
      <c r="CA150" s="236"/>
      <c r="CB150" s="236"/>
      <c r="CC150" s="236"/>
      <c r="CD150" s="236"/>
      <c r="CE150" s="236"/>
      <c r="CF150" s="236"/>
      <c r="CG150" s="236"/>
      <c r="CH150" s="236"/>
      <c r="CI150" s="236"/>
      <c r="CJ150" s="236"/>
      <c r="CK150" s="236"/>
      <c r="CL150" s="236"/>
      <c r="CM150" s="236"/>
      <c r="CN150" s="236"/>
      <c r="CO150" s="236"/>
      <c r="CP150" s="236"/>
      <c r="CQ150" s="236"/>
      <c r="CR150" s="236"/>
      <c r="CS150" s="236"/>
      <c r="CT150" s="236"/>
      <c r="CU150" s="236"/>
      <c r="CV150" s="236"/>
      <c r="CW150" s="236"/>
      <c r="CX150" s="236"/>
      <c r="CY150" s="236"/>
      <c r="CZ150" s="236"/>
      <c r="DA150" s="236"/>
      <c r="DB150" s="236"/>
      <c r="DC150" s="236"/>
      <c r="DD150" s="236"/>
      <c r="DE150" s="236"/>
      <c r="DF150" s="114"/>
      <c r="DG150" s="114"/>
      <c r="DJ150" s="7"/>
      <c r="DM150" s="7"/>
      <c r="DR150" s="146"/>
      <c r="DS150" s="146"/>
      <c r="DT150" s="7"/>
      <c r="DU150" s="7"/>
    </row>
    <row r="151" spans="1:125" s="20" customFormat="1" ht="73.5" hidden="1" customHeight="1">
      <c r="A151" s="216"/>
      <c r="B151" s="328"/>
      <c r="C151" s="216"/>
      <c r="D151" s="216"/>
      <c r="E151" s="216"/>
      <c r="F151" s="216"/>
      <c r="G151" s="216"/>
      <c r="H151" s="242"/>
      <c r="I151" s="216"/>
      <c r="J151" s="220"/>
      <c r="K151" s="218"/>
      <c r="L151" s="218"/>
      <c r="M151" s="218"/>
      <c r="N151" s="218"/>
      <c r="O151" s="218"/>
      <c r="P151" s="218"/>
      <c r="Q151" s="218"/>
      <c r="R151" s="218"/>
      <c r="S151" s="218"/>
      <c r="T151" s="218"/>
      <c r="U151" s="218"/>
      <c r="V151" s="218"/>
      <c r="W151" s="218"/>
      <c r="X151" s="218"/>
      <c r="Y151" s="218"/>
      <c r="Z151" s="218"/>
      <c r="AA151" s="236"/>
      <c r="AB151" s="236"/>
      <c r="AC151" s="236"/>
      <c r="AD151" s="236"/>
      <c r="AE151" s="236"/>
      <c r="AF151" s="236"/>
      <c r="AG151" s="236"/>
      <c r="AH151" s="236"/>
      <c r="AI151" s="236"/>
      <c r="AJ151" s="236"/>
      <c r="AK151" s="236"/>
      <c r="AL151" s="236"/>
      <c r="AM151" s="236"/>
      <c r="AN151" s="236"/>
      <c r="AO151" s="236"/>
      <c r="AP151" s="236"/>
      <c r="AQ151" s="236"/>
      <c r="AR151" s="236"/>
      <c r="AS151" s="236"/>
      <c r="AT151" s="236"/>
      <c r="AU151" s="236"/>
      <c r="AV151" s="218"/>
      <c r="AW151" s="218"/>
      <c r="AX151" s="236"/>
      <c r="AY151" s="236"/>
      <c r="AZ151" s="218"/>
      <c r="BA151" s="218"/>
      <c r="BB151" s="218"/>
      <c r="BC151" s="218"/>
      <c r="BD151" s="218"/>
      <c r="BE151" s="218"/>
      <c r="BF151" s="218"/>
      <c r="BG151" s="218"/>
      <c r="BH151" s="218"/>
      <c r="BI151" s="218"/>
      <c r="BJ151" s="218"/>
      <c r="BK151" s="218"/>
      <c r="BL151" s="218"/>
      <c r="BM151" s="218"/>
      <c r="BN151" s="218"/>
      <c r="BO151" s="218"/>
      <c r="BP151" s="218"/>
      <c r="BQ151" s="218"/>
      <c r="BR151" s="218"/>
      <c r="BS151" s="218"/>
      <c r="BT151" s="218"/>
      <c r="BU151" s="218"/>
      <c r="BV151" s="218"/>
      <c r="BW151" s="218"/>
      <c r="BX151" s="218"/>
      <c r="BY151" s="218"/>
      <c r="BZ151" s="218"/>
      <c r="CA151" s="218"/>
      <c r="CB151" s="218"/>
      <c r="CC151" s="218"/>
      <c r="CD151" s="100"/>
      <c r="CE151" s="100"/>
      <c r="CF151" s="100"/>
      <c r="CG151" s="100"/>
      <c r="CH151" s="99"/>
      <c r="CI151" s="218"/>
      <c r="CJ151" s="218"/>
      <c r="CK151" s="218"/>
      <c r="CL151" s="218"/>
      <c r="CM151" s="100"/>
      <c r="CN151" s="100"/>
      <c r="CO151" s="218"/>
      <c r="CP151" s="100"/>
      <c r="CQ151" s="218"/>
      <c r="CR151" s="218"/>
      <c r="CS151" s="218"/>
      <c r="CT151" s="218"/>
      <c r="CU151" s="218"/>
      <c r="CV151" s="218"/>
      <c r="CW151" s="218"/>
      <c r="CX151" s="218"/>
      <c r="CY151" s="218"/>
      <c r="CZ151" s="218"/>
      <c r="DA151" s="218"/>
      <c r="DB151" s="218"/>
      <c r="DC151" s="218"/>
      <c r="DD151" s="218"/>
      <c r="DE151" s="100"/>
      <c r="DF151" s="285"/>
      <c r="DG151" s="114"/>
      <c r="DJ151" s="7"/>
      <c r="DM151" s="7"/>
      <c r="DR151" s="146"/>
      <c r="DS151" s="146"/>
      <c r="DT151" s="7"/>
      <c r="DU151" s="7"/>
    </row>
    <row r="152" spans="1:125" s="20" customFormat="1" ht="87.75" hidden="1" customHeight="1">
      <c r="A152" s="216"/>
      <c r="B152" s="228"/>
      <c r="C152" s="216"/>
      <c r="D152" s="216"/>
      <c r="E152" s="216"/>
      <c r="F152" s="216"/>
      <c r="G152" s="216"/>
      <c r="H152" s="242"/>
      <c r="I152" s="216"/>
      <c r="J152" s="220"/>
      <c r="K152" s="220"/>
      <c r="L152" s="216"/>
      <c r="M152" s="216"/>
      <c r="N152" s="216"/>
      <c r="O152" s="216"/>
      <c r="P152" s="220"/>
      <c r="Q152" s="220"/>
      <c r="R152" s="216"/>
      <c r="S152" s="216"/>
      <c r="T152" s="216"/>
      <c r="U152" s="216"/>
      <c r="V152" s="216"/>
      <c r="W152" s="216"/>
      <c r="X152" s="218"/>
      <c r="Y152" s="218"/>
      <c r="Z152" s="218"/>
      <c r="AA152" s="218"/>
      <c r="AB152" s="218"/>
      <c r="AC152" s="218"/>
      <c r="AD152" s="218"/>
      <c r="AE152" s="218"/>
      <c r="AF152" s="218"/>
      <c r="AG152" s="218"/>
      <c r="AH152" s="218"/>
      <c r="AI152" s="218"/>
      <c r="AJ152" s="218"/>
      <c r="AK152" s="218"/>
      <c r="AL152" s="218"/>
      <c r="AM152" s="218"/>
      <c r="AN152" s="218"/>
      <c r="AO152" s="218"/>
      <c r="AP152" s="218"/>
      <c r="AQ152" s="218"/>
      <c r="AR152" s="100"/>
      <c r="AS152" s="100"/>
      <c r="AT152" s="100"/>
      <c r="AU152" s="100"/>
      <c r="AV152" s="100"/>
      <c r="AW152" s="100"/>
      <c r="AX152" s="100"/>
      <c r="AY152" s="100"/>
      <c r="AZ152" s="100"/>
      <c r="BA152" s="100"/>
      <c r="BB152" s="100"/>
      <c r="BC152" s="100"/>
      <c r="BD152" s="100"/>
      <c r="BE152" s="100"/>
      <c r="BF152" s="100"/>
      <c r="BG152" s="100"/>
      <c r="BH152" s="100"/>
      <c r="BI152" s="100"/>
      <c r="BJ152" s="100"/>
      <c r="BK152" s="100"/>
      <c r="BL152" s="100"/>
      <c r="BM152" s="100"/>
      <c r="BN152" s="100"/>
      <c r="BO152" s="100"/>
      <c r="BP152" s="100"/>
      <c r="BQ152" s="100"/>
      <c r="BR152" s="100"/>
      <c r="BS152" s="100"/>
      <c r="BT152" s="100"/>
      <c r="BU152" s="100"/>
      <c r="BV152" s="100"/>
      <c r="BW152" s="100"/>
      <c r="BX152" s="100"/>
      <c r="BY152" s="100"/>
      <c r="BZ152" s="100"/>
      <c r="CA152" s="100"/>
      <c r="CB152" s="100"/>
      <c r="CC152" s="100"/>
      <c r="CD152" s="100"/>
      <c r="CE152" s="100"/>
      <c r="CF152" s="100"/>
      <c r="CG152" s="100"/>
      <c r="CH152" s="99"/>
      <c r="CI152" s="100"/>
      <c r="CJ152" s="100"/>
      <c r="CK152" s="100"/>
      <c r="CL152" s="100"/>
      <c r="CM152" s="100"/>
      <c r="CN152" s="100"/>
      <c r="CO152" s="100"/>
      <c r="CP152" s="100"/>
      <c r="CQ152" s="100"/>
      <c r="CR152" s="100"/>
      <c r="CS152" s="100"/>
      <c r="CT152" s="100"/>
      <c r="CU152" s="100"/>
      <c r="CV152" s="100"/>
      <c r="CW152" s="100"/>
      <c r="CX152" s="100"/>
      <c r="CY152" s="100"/>
      <c r="CZ152" s="100"/>
      <c r="DA152" s="100"/>
      <c r="DB152" s="100"/>
      <c r="DC152" s="100"/>
      <c r="DD152" s="100"/>
      <c r="DE152" s="100"/>
      <c r="DF152" s="285"/>
      <c r="DG152" s="216"/>
      <c r="DH152" s="18"/>
      <c r="DJ152" s="7"/>
      <c r="DK152" s="18"/>
      <c r="DL152" s="18"/>
      <c r="DM152" s="7"/>
      <c r="DR152" s="146"/>
      <c r="DS152" s="146"/>
      <c r="DT152" s="7"/>
      <c r="DU152" s="7"/>
    </row>
    <row r="153" spans="1:125" s="20" customFormat="1" ht="46.5" hidden="1" customHeight="1">
      <c r="A153" s="114" t="s">
        <v>50</v>
      </c>
      <c r="B153" s="214" t="s">
        <v>171</v>
      </c>
      <c r="C153" s="114"/>
      <c r="D153" s="114"/>
      <c r="E153" s="114"/>
      <c r="F153" s="114">
        <f>F154</f>
        <v>0</v>
      </c>
      <c r="G153" s="114"/>
      <c r="H153" s="114">
        <f>H154</f>
        <v>0</v>
      </c>
      <c r="I153" s="114"/>
      <c r="J153" s="236">
        <f t="shared" ref="J153:Y154" si="149">J154</f>
        <v>0</v>
      </c>
      <c r="K153" s="236">
        <f t="shared" si="149"/>
        <v>0</v>
      </c>
      <c r="L153" s="236">
        <f t="shared" si="149"/>
        <v>0</v>
      </c>
      <c r="M153" s="236">
        <f t="shared" si="149"/>
        <v>0</v>
      </c>
      <c r="N153" s="236">
        <f t="shared" si="149"/>
        <v>0</v>
      </c>
      <c r="O153" s="236">
        <f t="shared" si="149"/>
        <v>0</v>
      </c>
      <c r="P153" s="236">
        <f t="shared" si="149"/>
        <v>0</v>
      </c>
      <c r="Q153" s="236">
        <f t="shared" si="149"/>
        <v>0</v>
      </c>
      <c r="R153" s="236">
        <f t="shared" si="149"/>
        <v>0</v>
      </c>
      <c r="S153" s="236">
        <f t="shared" si="149"/>
        <v>0</v>
      </c>
      <c r="T153" s="236">
        <f t="shared" si="149"/>
        <v>0</v>
      </c>
      <c r="U153" s="236">
        <f t="shared" si="149"/>
        <v>0</v>
      </c>
      <c r="V153" s="236">
        <f t="shared" si="149"/>
        <v>0</v>
      </c>
      <c r="W153" s="236">
        <f t="shared" si="149"/>
        <v>0</v>
      </c>
      <c r="X153" s="236">
        <f t="shared" si="149"/>
        <v>0</v>
      </c>
      <c r="Y153" s="236">
        <f t="shared" si="149"/>
        <v>0</v>
      </c>
      <c r="Z153" s="236">
        <f t="shared" ref="Z153:AO154" si="150">Z154</f>
        <v>0</v>
      </c>
      <c r="AA153" s="236">
        <f t="shared" si="150"/>
        <v>0</v>
      </c>
      <c r="AB153" s="236">
        <f t="shared" si="150"/>
        <v>0</v>
      </c>
      <c r="AC153" s="236">
        <f t="shared" si="150"/>
        <v>0</v>
      </c>
      <c r="AD153" s="236">
        <f t="shared" si="150"/>
        <v>0</v>
      </c>
      <c r="AE153" s="236">
        <f t="shared" si="150"/>
        <v>0</v>
      </c>
      <c r="AF153" s="236">
        <f t="shared" si="150"/>
        <v>0</v>
      </c>
      <c r="AG153" s="236">
        <f t="shared" si="150"/>
        <v>0</v>
      </c>
      <c r="AH153" s="236">
        <f t="shared" si="150"/>
        <v>0</v>
      </c>
      <c r="AI153" s="236">
        <f t="shared" si="150"/>
        <v>0</v>
      </c>
      <c r="AJ153" s="236">
        <f t="shared" si="150"/>
        <v>0</v>
      </c>
      <c r="AK153" s="236">
        <f t="shared" si="150"/>
        <v>0</v>
      </c>
      <c r="AL153" s="236">
        <f t="shared" si="150"/>
        <v>0</v>
      </c>
      <c r="AM153" s="236">
        <f t="shared" si="150"/>
        <v>0</v>
      </c>
      <c r="AN153" s="236">
        <f t="shared" si="150"/>
        <v>0</v>
      </c>
      <c r="AO153" s="236">
        <f t="shared" si="150"/>
        <v>0</v>
      </c>
      <c r="AP153" s="236">
        <f t="shared" ref="AP153:BM154" si="151">AP154</f>
        <v>0</v>
      </c>
      <c r="AQ153" s="236">
        <f t="shared" si="151"/>
        <v>0</v>
      </c>
      <c r="AR153" s="236">
        <f t="shared" si="151"/>
        <v>0</v>
      </c>
      <c r="AS153" s="236">
        <f t="shared" si="151"/>
        <v>0</v>
      </c>
      <c r="AT153" s="236">
        <f t="shared" si="151"/>
        <v>0</v>
      </c>
      <c r="AU153" s="236">
        <f t="shared" si="151"/>
        <v>0</v>
      </c>
      <c r="AV153" s="100">
        <f t="shared" ref="AV153:AY154" si="152">AR153</f>
        <v>0</v>
      </c>
      <c r="AW153" s="100">
        <f t="shared" si="152"/>
        <v>0</v>
      </c>
      <c r="AX153" s="100">
        <f t="shared" si="152"/>
        <v>0</v>
      </c>
      <c r="AY153" s="100">
        <f t="shared" si="152"/>
        <v>0</v>
      </c>
      <c r="AZ153" s="236">
        <f t="shared" si="151"/>
        <v>0</v>
      </c>
      <c r="BA153" s="236">
        <f t="shared" si="151"/>
        <v>0</v>
      </c>
      <c r="BB153" s="236">
        <f t="shared" si="151"/>
        <v>0</v>
      </c>
      <c r="BC153" s="236">
        <f t="shared" si="151"/>
        <v>0</v>
      </c>
      <c r="BD153" s="236">
        <f t="shared" si="151"/>
        <v>0</v>
      </c>
      <c r="BE153" s="236">
        <f t="shared" si="151"/>
        <v>0</v>
      </c>
      <c r="BF153" s="236">
        <f t="shared" si="151"/>
        <v>0</v>
      </c>
      <c r="BG153" s="236">
        <f t="shared" si="151"/>
        <v>0</v>
      </c>
      <c r="BH153" s="236">
        <f t="shared" si="151"/>
        <v>0</v>
      </c>
      <c r="BI153" s="236">
        <f t="shared" si="151"/>
        <v>0</v>
      </c>
      <c r="BJ153" s="236">
        <f t="shared" si="151"/>
        <v>0</v>
      </c>
      <c r="BK153" s="236">
        <f t="shared" si="151"/>
        <v>0</v>
      </c>
      <c r="BL153" s="236">
        <f>BL154</f>
        <v>0</v>
      </c>
      <c r="BM153" s="236">
        <f t="shared" si="151"/>
        <v>0</v>
      </c>
      <c r="BN153" s="236">
        <f>BN154</f>
        <v>0</v>
      </c>
      <c r="BO153" s="236">
        <f t="shared" ref="BO153:BT154" si="153">BO154</f>
        <v>0</v>
      </c>
      <c r="BP153" s="236">
        <f t="shared" si="153"/>
        <v>0</v>
      </c>
      <c r="BQ153" s="236">
        <f t="shared" si="153"/>
        <v>0</v>
      </c>
      <c r="BR153" s="236">
        <f t="shared" si="153"/>
        <v>0</v>
      </c>
      <c r="BS153" s="236">
        <f t="shared" si="153"/>
        <v>0</v>
      </c>
      <c r="BT153" s="236">
        <f t="shared" si="153"/>
        <v>0</v>
      </c>
      <c r="BU153" s="236">
        <f>BU154</f>
        <v>0</v>
      </c>
      <c r="BV153" s="236">
        <f t="shared" ref="BV153:CV154" si="154">BV154</f>
        <v>0</v>
      </c>
      <c r="BW153" s="236">
        <f t="shared" si="154"/>
        <v>0</v>
      </c>
      <c r="BX153" s="236">
        <f t="shared" si="154"/>
        <v>0</v>
      </c>
      <c r="BY153" s="236"/>
      <c r="BZ153" s="236">
        <f t="shared" si="154"/>
        <v>0</v>
      </c>
      <c r="CA153" s="236">
        <f t="shared" si="154"/>
        <v>0</v>
      </c>
      <c r="CB153" s="236">
        <f t="shared" si="154"/>
        <v>0</v>
      </c>
      <c r="CC153" s="236">
        <f t="shared" si="154"/>
        <v>0</v>
      </c>
      <c r="CD153" s="236">
        <f t="shared" si="154"/>
        <v>0</v>
      </c>
      <c r="CE153" s="236">
        <f t="shared" si="154"/>
        <v>0</v>
      </c>
      <c r="CF153" s="236">
        <f t="shared" si="154"/>
        <v>0</v>
      </c>
      <c r="CG153" s="236">
        <f t="shared" si="154"/>
        <v>0</v>
      </c>
      <c r="CH153" s="99">
        <f t="shared" si="142"/>
        <v>0</v>
      </c>
      <c r="CI153" s="236">
        <v>2500</v>
      </c>
      <c r="CJ153" s="236">
        <v>2500</v>
      </c>
      <c r="CK153" s="236">
        <v>0</v>
      </c>
      <c r="CL153" s="236">
        <v>0</v>
      </c>
      <c r="CM153" s="236">
        <f t="shared" si="154"/>
        <v>0</v>
      </c>
      <c r="CN153" s="236">
        <f t="shared" si="154"/>
        <v>0</v>
      </c>
      <c r="CO153" s="236">
        <f t="shared" si="154"/>
        <v>0</v>
      </c>
      <c r="CP153" s="236">
        <f t="shared" si="154"/>
        <v>0</v>
      </c>
      <c r="CQ153" s="236">
        <f t="shared" si="154"/>
        <v>0</v>
      </c>
      <c r="CR153" s="236">
        <f t="shared" si="154"/>
        <v>0</v>
      </c>
      <c r="CS153" s="236">
        <f t="shared" si="154"/>
        <v>0</v>
      </c>
      <c r="CT153" s="236">
        <f t="shared" si="154"/>
        <v>0</v>
      </c>
      <c r="CU153" s="236">
        <f t="shared" si="154"/>
        <v>0</v>
      </c>
      <c r="CV153" s="236">
        <f t="shared" si="154"/>
        <v>0</v>
      </c>
      <c r="CW153" s="236">
        <f t="shared" ref="CV153:DD154" si="155">CW154</f>
        <v>0</v>
      </c>
      <c r="CX153" s="236">
        <f t="shared" si="155"/>
        <v>0</v>
      </c>
      <c r="CY153" s="236">
        <f t="shared" si="155"/>
        <v>0</v>
      </c>
      <c r="CZ153" s="236">
        <f t="shared" si="155"/>
        <v>0</v>
      </c>
      <c r="DA153" s="236">
        <f t="shared" si="155"/>
        <v>0</v>
      </c>
      <c r="DB153" s="236">
        <f t="shared" si="155"/>
        <v>0</v>
      </c>
      <c r="DC153" s="236">
        <f t="shared" si="155"/>
        <v>0</v>
      </c>
      <c r="DD153" s="236">
        <f t="shared" si="155"/>
        <v>0</v>
      </c>
      <c r="DE153" s="236"/>
      <c r="DF153" s="114"/>
      <c r="DG153" s="114"/>
      <c r="DJ153" s="7">
        <f t="shared" si="139"/>
        <v>0</v>
      </c>
      <c r="DM153" s="7">
        <v>0</v>
      </c>
      <c r="DR153" s="146">
        <f t="shared" ref="DR153:DR157" si="156">AS153-BI153-BN153</f>
        <v>0</v>
      </c>
      <c r="DS153" s="146"/>
      <c r="DT153" s="7">
        <f t="shared" ref="DT153:DT157" si="157">AM153-BG153</f>
        <v>0</v>
      </c>
      <c r="DU153" s="7">
        <f t="shared" si="143"/>
        <v>0</v>
      </c>
    </row>
    <row r="154" spans="1:125" s="20" customFormat="1" ht="69.75" hidden="1" customHeight="1">
      <c r="A154" s="114" t="s">
        <v>37</v>
      </c>
      <c r="B154" s="214" t="s">
        <v>524</v>
      </c>
      <c r="C154" s="114"/>
      <c r="D154" s="114"/>
      <c r="E154" s="114"/>
      <c r="F154" s="114"/>
      <c r="G154" s="114"/>
      <c r="H154" s="114">
        <f>A155</f>
        <v>0</v>
      </c>
      <c r="I154" s="114"/>
      <c r="J154" s="236">
        <f t="shared" si="149"/>
        <v>0</v>
      </c>
      <c r="K154" s="236">
        <f t="shared" si="149"/>
        <v>0</v>
      </c>
      <c r="L154" s="236">
        <f t="shared" si="149"/>
        <v>0</v>
      </c>
      <c r="M154" s="236">
        <f t="shared" si="149"/>
        <v>0</v>
      </c>
      <c r="N154" s="236">
        <f t="shared" si="149"/>
        <v>0</v>
      </c>
      <c r="O154" s="236">
        <f t="shared" si="149"/>
        <v>0</v>
      </c>
      <c r="P154" s="236">
        <f t="shared" si="149"/>
        <v>0</v>
      </c>
      <c r="Q154" s="236">
        <f t="shared" si="149"/>
        <v>0</v>
      </c>
      <c r="R154" s="236">
        <f t="shared" si="149"/>
        <v>0</v>
      </c>
      <c r="S154" s="236">
        <f t="shared" si="149"/>
        <v>0</v>
      </c>
      <c r="T154" s="236">
        <f t="shared" si="149"/>
        <v>0</v>
      </c>
      <c r="U154" s="236">
        <f t="shared" si="149"/>
        <v>0</v>
      </c>
      <c r="V154" s="236">
        <f t="shared" si="149"/>
        <v>0</v>
      </c>
      <c r="W154" s="236">
        <f t="shared" si="149"/>
        <v>0</v>
      </c>
      <c r="X154" s="236">
        <f t="shared" si="149"/>
        <v>0</v>
      </c>
      <c r="Y154" s="236">
        <f t="shared" si="149"/>
        <v>0</v>
      </c>
      <c r="Z154" s="236">
        <f t="shared" si="150"/>
        <v>0</v>
      </c>
      <c r="AA154" s="236">
        <f t="shared" si="150"/>
        <v>0</v>
      </c>
      <c r="AB154" s="236">
        <f t="shared" si="150"/>
        <v>0</v>
      </c>
      <c r="AC154" s="236">
        <f t="shared" si="150"/>
        <v>0</v>
      </c>
      <c r="AD154" s="236">
        <f t="shared" si="150"/>
        <v>0</v>
      </c>
      <c r="AE154" s="236">
        <f t="shared" si="150"/>
        <v>0</v>
      </c>
      <c r="AF154" s="236">
        <f t="shared" si="150"/>
        <v>0</v>
      </c>
      <c r="AG154" s="236">
        <f t="shared" si="150"/>
        <v>0</v>
      </c>
      <c r="AH154" s="236">
        <f t="shared" si="150"/>
        <v>0</v>
      </c>
      <c r="AI154" s="236">
        <f t="shared" si="150"/>
        <v>0</v>
      </c>
      <c r="AJ154" s="236">
        <f t="shared" si="150"/>
        <v>0</v>
      </c>
      <c r="AK154" s="236">
        <f t="shared" si="150"/>
        <v>0</v>
      </c>
      <c r="AL154" s="236">
        <f t="shared" si="150"/>
        <v>0</v>
      </c>
      <c r="AM154" s="236">
        <f t="shared" si="150"/>
        <v>0</v>
      </c>
      <c r="AN154" s="236">
        <f t="shared" si="150"/>
        <v>0</v>
      </c>
      <c r="AO154" s="236">
        <f t="shared" si="150"/>
        <v>0</v>
      </c>
      <c r="AP154" s="236">
        <f t="shared" si="151"/>
        <v>0</v>
      </c>
      <c r="AQ154" s="236">
        <f t="shared" si="151"/>
        <v>0</v>
      </c>
      <c r="AR154" s="236">
        <f t="shared" si="151"/>
        <v>0</v>
      </c>
      <c r="AS154" s="236">
        <f t="shared" si="151"/>
        <v>0</v>
      </c>
      <c r="AT154" s="236">
        <f t="shared" si="151"/>
        <v>0</v>
      </c>
      <c r="AU154" s="236">
        <f t="shared" si="151"/>
        <v>0</v>
      </c>
      <c r="AV154" s="100">
        <f t="shared" si="152"/>
        <v>0</v>
      </c>
      <c r="AW154" s="100">
        <f t="shared" si="152"/>
        <v>0</v>
      </c>
      <c r="AX154" s="100">
        <f t="shared" si="152"/>
        <v>0</v>
      </c>
      <c r="AY154" s="100">
        <f t="shared" si="152"/>
        <v>0</v>
      </c>
      <c r="AZ154" s="236">
        <f t="shared" si="151"/>
        <v>0</v>
      </c>
      <c r="BA154" s="236">
        <f t="shared" si="151"/>
        <v>0</v>
      </c>
      <c r="BB154" s="236">
        <f t="shared" si="151"/>
        <v>0</v>
      </c>
      <c r="BC154" s="236">
        <f t="shared" si="151"/>
        <v>0</v>
      </c>
      <c r="BD154" s="236">
        <f t="shared" si="151"/>
        <v>0</v>
      </c>
      <c r="BE154" s="236">
        <f t="shared" si="151"/>
        <v>0</v>
      </c>
      <c r="BF154" s="236">
        <f t="shared" si="151"/>
        <v>0</v>
      </c>
      <c r="BG154" s="236">
        <f t="shared" si="151"/>
        <v>0</v>
      </c>
      <c r="BH154" s="236">
        <f t="shared" si="151"/>
        <v>0</v>
      </c>
      <c r="BI154" s="236">
        <f t="shared" si="151"/>
        <v>0</v>
      </c>
      <c r="BJ154" s="236">
        <f t="shared" si="151"/>
        <v>0</v>
      </c>
      <c r="BK154" s="236">
        <f t="shared" si="151"/>
        <v>0</v>
      </c>
      <c r="BL154" s="236">
        <f>BL155</f>
        <v>0</v>
      </c>
      <c r="BM154" s="236">
        <f t="shared" si="151"/>
        <v>0</v>
      </c>
      <c r="BN154" s="236">
        <f>BN155</f>
        <v>0</v>
      </c>
      <c r="BO154" s="236">
        <f t="shared" si="153"/>
        <v>0</v>
      </c>
      <c r="BP154" s="236">
        <f t="shared" si="153"/>
        <v>0</v>
      </c>
      <c r="BQ154" s="236">
        <f t="shared" si="153"/>
        <v>0</v>
      </c>
      <c r="BR154" s="236">
        <f t="shared" si="153"/>
        <v>0</v>
      </c>
      <c r="BS154" s="236">
        <f t="shared" si="153"/>
        <v>0</v>
      </c>
      <c r="BT154" s="236">
        <f t="shared" si="153"/>
        <v>0</v>
      </c>
      <c r="BU154" s="236">
        <f>BU155</f>
        <v>0</v>
      </c>
      <c r="BV154" s="236">
        <f t="shared" si="154"/>
        <v>0</v>
      </c>
      <c r="BW154" s="236">
        <f t="shared" si="154"/>
        <v>0</v>
      </c>
      <c r="BX154" s="236">
        <f t="shared" si="154"/>
        <v>0</v>
      </c>
      <c r="BY154" s="236"/>
      <c r="BZ154" s="236">
        <f t="shared" si="154"/>
        <v>0</v>
      </c>
      <c r="CA154" s="236">
        <f t="shared" si="154"/>
        <v>0</v>
      </c>
      <c r="CB154" s="236">
        <f t="shared" si="154"/>
        <v>0</v>
      </c>
      <c r="CC154" s="236">
        <f t="shared" si="154"/>
        <v>0</v>
      </c>
      <c r="CD154" s="236">
        <f t="shared" si="154"/>
        <v>0</v>
      </c>
      <c r="CE154" s="236">
        <f t="shared" si="154"/>
        <v>0</v>
      </c>
      <c r="CF154" s="236">
        <f t="shared" si="154"/>
        <v>0</v>
      </c>
      <c r="CG154" s="236">
        <f t="shared" si="154"/>
        <v>0</v>
      </c>
      <c r="CH154" s="99">
        <f t="shared" si="142"/>
        <v>0</v>
      </c>
      <c r="CI154" s="236">
        <v>2500</v>
      </c>
      <c r="CJ154" s="236">
        <v>2500</v>
      </c>
      <c r="CK154" s="236">
        <v>0</v>
      </c>
      <c r="CL154" s="236">
        <v>0</v>
      </c>
      <c r="CM154" s="236">
        <f t="shared" si="154"/>
        <v>0</v>
      </c>
      <c r="CN154" s="236">
        <f t="shared" si="154"/>
        <v>0</v>
      </c>
      <c r="CO154" s="236">
        <f t="shared" si="154"/>
        <v>0</v>
      </c>
      <c r="CP154" s="236">
        <f t="shared" si="154"/>
        <v>0</v>
      </c>
      <c r="CQ154" s="236">
        <f t="shared" si="154"/>
        <v>0</v>
      </c>
      <c r="CR154" s="236">
        <f t="shared" si="154"/>
        <v>0</v>
      </c>
      <c r="CS154" s="236">
        <f t="shared" si="154"/>
        <v>0</v>
      </c>
      <c r="CT154" s="236">
        <f t="shared" si="154"/>
        <v>0</v>
      </c>
      <c r="CU154" s="236">
        <f t="shared" si="154"/>
        <v>0</v>
      </c>
      <c r="CV154" s="236">
        <f t="shared" si="155"/>
        <v>0</v>
      </c>
      <c r="CW154" s="236">
        <f t="shared" si="155"/>
        <v>0</v>
      </c>
      <c r="CX154" s="236">
        <f t="shared" si="155"/>
        <v>0</v>
      </c>
      <c r="CY154" s="236">
        <f t="shared" si="155"/>
        <v>0</v>
      </c>
      <c r="CZ154" s="236">
        <f t="shared" si="155"/>
        <v>0</v>
      </c>
      <c r="DA154" s="236">
        <f t="shared" si="155"/>
        <v>0</v>
      </c>
      <c r="DB154" s="236">
        <f t="shared" si="155"/>
        <v>0</v>
      </c>
      <c r="DC154" s="236">
        <f t="shared" si="155"/>
        <v>0</v>
      </c>
      <c r="DD154" s="236">
        <f t="shared" si="155"/>
        <v>0</v>
      </c>
      <c r="DE154" s="236"/>
      <c r="DF154" s="114"/>
      <c r="DG154" s="114"/>
      <c r="DJ154" s="7">
        <f t="shared" si="139"/>
        <v>0</v>
      </c>
      <c r="DM154" s="7">
        <v>0</v>
      </c>
      <c r="DR154" s="146">
        <f t="shared" si="156"/>
        <v>0</v>
      </c>
      <c r="DS154" s="146"/>
      <c r="DT154" s="7">
        <f t="shared" si="157"/>
        <v>0</v>
      </c>
      <c r="DU154" s="7">
        <f t="shared" si="143"/>
        <v>0</v>
      </c>
    </row>
    <row r="155" spans="1:125" ht="114.6" hidden="1" customHeight="1">
      <c r="A155" s="216"/>
      <c r="B155" s="217"/>
      <c r="C155" s="216"/>
      <c r="D155" s="216"/>
      <c r="E155" s="216"/>
      <c r="F155" s="216"/>
      <c r="G155" s="216"/>
      <c r="H155" s="114"/>
      <c r="I155" s="216"/>
      <c r="J155" s="218"/>
      <c r="K155" s="218"/>
      <c r="L155" s="218"/>
      <c r="M155" s="218"/>
      <c r="N155" s="218"/>
      <c r="O155" s="218"/>
      <c r="P155" s="218"/>
      <c r="Q155" s="218"/>
      <c r="R155" s="218"/>
      <c r="S155" s="218"/>
      <c r="T155" s="218"/>
      <c r="U155" s="218"/>
      <c r="V155" s="218"/>
      <c r="W155" s="218"/>
      <c r="X155" s="218"/>
      <c r="Y155" s="218"/>
      <c r="Z155" s="218"/>
      <c r="AA155" s="218"/>
      <c r="AB155" s="218"/>
      <c r="AC155" s="218"/>
      <c r="AD155" s="218"/>
      <c r="AE155" s="218"/>
      <c r="AF155" s="218"/>
      <c r="AG155" s="218"/>
      <c r="AH155" s="218"/>
      <c r="AI155" s="218"/>
      <c r="AJ155" s="218"/>
      <c r="AK155" s="218"/>
      <c r="AL155" s="218"/>
      <c r="AM155" s="218"/>
      <c r="AN155" s="218"/>
      <c r="AO155" s="218"/>
      <c r="AP155" s="218"/>
      <c r="AQ155" s="218"/>
      <c r="AR155" s="100"/>
      <c r="AS155" s="100"/>
      <c r="AT155" s="100"/>
      <c r="AU155" s="100"/>
      <c r="AV155" s="100"/>
      <c r="AW155" s="100"/>
      <c r="AX155" s="100"/>
      <c r="AY155" s="100"/>
      <c r="AZ155" s="100"/>
      <c r="BA155" s="100"/>
      <c r="BB155" s="100"/>
      <c r="BC155" s="100"/>
      <c r="BD155" s="100"/>
      <c r="BE155" s="100"/>
      <c r="BF155" s="100"/>
      <c r="BG155" s="100"/>
      <c r="BH155" s="100"/>
      <c r="BI155" s="100"/>
      <c r="BJ155" s="100"/>
      <c r="BK155" s="100"/>
      <c r="BL155" s="100"/>
      <c r="BM155" s="100"/>
      <c r="BN155" s="100"/>
      <c r="BO155" s="100"/>
      <c r="BP155" s="100"/>
      <c r="BQ155" s="100"/>
      <c r="BR155" s="100"/>
      <c r="BS155" s="100"/>
      <c r="BT155" s="100"/>
      <c r="BU155" s="100"/>
      <c r="BV155" s="100"/>
      <c r="BW155" s="100"/>
      <c r="BX155" s="100"/>
      <c r="BY155" s="100"/>
      <c r="BZ155" s="100"/>
      <c r="CA155" s="100"/>
      <c r="CB155" s="100"/>
      <c r="CC155" s="100"/>
      <c r="CD155" s="100"/>
      <c r="CE155" s="100"/>
      <c r="CF155" s="100"/>
      <c r="CG155" s="100"/>
      <c r="CH155" s="99"/>
      <c r="CI155" s="100"/>
      <c r="CJ155" s="100"/>
      <c r="CK155" s="100"/>
      <c r="CL155" s="100"/>
      <c r="CM155" s="100"/>
      <c r="CN155" s="100"/>
      <c r="CO155" s="100"/>
      <c r="CP155" s="100"/>
      <c r="CQ155" s="100"/>
      <c r="CR155" s="100"/>
      <c r="CS155" s="100"/>
      <c r="CT155" s="100"/>
      <c r="CU155" s="100"/>
      <c r="CV155" s="100"/>
      <c r="CW155" s="100"/>
      <c r="CX155" s="100"/>
      <c r="CY155" s="100"/>
      <c r="CZ155" s="100"/>
      <c r="DA155" s="100"/>
      <c r="DB155" s="100"/>
      <c r="DC155" s="100"/>
      <c r="DD155" s="100"/>
      <c r="DE155" s="100"/>
      <c r="DF155" s="216"/>
      <c r="DG155" s="216"/>
      <c r="DJ155" s="7"/>
      <c r="DM155" s="7"/>
      <c r="DR155" s="146"/>
      <c r="DS155" s="146"/>
      <c r="DT155" s="7"/>
      <c r="DU155" s="7"/>
    </row>
    <row r="156" spans="1:125" s="20" customFormat="1" ht="38.25" customHeight="1">
      <c r="A156" s="114" t="s">
        <v>35</v>
      </c>
      <c r="B156" s="214" t="s">
        <v>78</v>
      </c>
      <c r="C156" s="114"/>
      <c r="D156" s="114"/>
      <c r="E156" s="114"/>
      <c r="F156" s="114">
        <f t="shared" ref="F156" si="158">F157+F164+F167</f>
        <v>1</v>
      </c>
      <c r="G156" s="114"/>
      <c r="H156" s="114">
        <f>H157+H164+H165</f>
        <v>0</v>
      </c>
      <c r="I156" s="114"/>
      <c r="J156" s="236">
        <f t="shared" ref="J156:BU156" si="159">J157+J164+J167</f>
        <v>26526</v>
      </c>
      <c r="K156" s="236">
        <f t="shared" si="159"/>
        <v>26526</v>
      </c>
      <c r="L156" s="236">
        <f t="shared" si="159"/>
        <v>5300</v>
      </c>
      <c r="M156" s="236">
        <f t="shared" si="159"/>
        <v>5300</v>
      </c>
      <c r="N156" s="236">
        <f t="shared" si="159"/>
        <v>0</v>
      </c>
      <c r="O156" s="236" t="e">
        <f t="shared" si="159"/>
        <v>#REF!</v>
      </c>
      <c r="P156" s="236">
        <f t="shared" si="159"/>
        <v>21226</v>
      </c>
      <c r="Q156" s="236">
        <f t="shared" si="159"/>
        <v>21226</v>
      </c>
      <c r="R156" s="236">
        <f t="shared" si="159"/>
        <v>0</v>
      </c>
      <c r="S156" s="236" t="e">
        <f t="shared" si="159"/>
        <v>#REF!</v>
      </c>
      <c r="T156" s="236">
        <f t="shared" si="159"/>
        <v>5000</v>
      </c>
      <c r="U156" s="236">
        <f t="shared" si="159"/>
        <v>5000</v>
      </c>
      <c r="V156" s="236">
        <f t="shared" si="159"/>
        <v>0</v>
      </c>
      <c r="W156" s="236">
        <f t="shared" si="159"/>
        <v>5000</v>
      </c>
      <c r="X156" s="236">
        <f t="shared" si="159"/>
        <v>5300</v>
      </c>
      <c r="Y156" s="236">
        <f t="shared" si="159"/>
        <v>5300</v>
      </c>
      <c r="Z156" s="236">
        <f t="shared" si="159"/>
        <v>0</v>
      </c>
      <c r="AA156" s="236">
        <f t="shared" si="159"/>
        <v>5300</v>
      </c>
      <c r="AB156" s="236">
        <f t="shared" si="159"/>
        <v>21226</v>
      </c>
      <c r="AC156" s="236">
        <f t="shared" si="159"/>
        <v>21226</v>
      </c>
      <c r="AD156" s="236">
        <f t="shared" si="159"/>
        <v>0</v>
      </c>
      <c r="AE156" s="236">
        <f t="shared" si="159"/>
        <v>0</v>
      </c>
      <c r="AF156" s="236">
        <f t="shared" si="159"/>
        <v>5000</v>
      </c>
      <c r="AG156" s="236">
        <f t="shared" si="159"/>
        <v>5000</v>
      </c>
      <c r="AH156" s="236">
        <f t="shared" si="159"/>
        <v>0</v>
      </c>
      <c r="AI156" s="236">
        <f t="shared" si="159"/>
        <v>0</v>
      </c>
      <c r="AJ156" s="236">
        <f t="shared" si="159"/>
        <v>7000</v>
      </c>
      <c r="AK156" s="236">
        <f t="shared" si="159"/>
        <v>7000</v>
      </c>
      <c r="AL156" s="236">
        <f t="shared" si="159"/>
        <v>0</v>
      </c>
      <c r="AM156" s="236">
        <f t="shared" si="159"/>
        <v>0</v>
      </c>
      <c r="AN156" s="236">
        <f t="shared" si="159"/>
        <v>0</v>
      </c>
      <c r="AO156" s="236">
        <f t="shared" si="159"/>
        <v>0</v>
      </c>
      <c r="AP156" s="236">
        <f t="shared" si="159"/>
        <v>0</v>
      </c>
      <c r="AQ156" s="236">
        <f t="shared" si="159"/>
        <v>0</v>
      </c>
      <c r="AR156" s="236">
        <f t="shared" si="159"/>
        <v>21226</v>
      </c>
      <c r="AS156" s="236">
        <f t="shared" si="159"/>
        <v>21226</v>
      </c>
      <c r="AT156" s="236">
        <f t="shared" si="159"/>
        <v>0</v>
      </c>
      <c r="AU156" s="236">
        <f t="shared" si="159"/>
        <v>0</v>
      </c>
      <c r="AV156" s="236">
        <f t="shared" si="159"/>
        <v>21226</v>
      </c>
      <c r="AW156" s="236">
        <f t="shared" si="159"/>
        <v>21226</v>
      </c>
      <c r="AX156" s="236">
        <f t="shared" si="159"/>
        <v>0</v>
      </c>
      <c r="AY156" s="236">
        <f t="shared" si="159"/>
        <v>0</v>
      </c>
      <c r="AZ156" s="236">
        <f t="shared" si="159"/>
        <v>4849</v>
      </c>
      <c r="BA156" s="236">
        <f t="shared" si="159"/>
        <v>4849</v>
      </c>
      <c r="BB156" s="236">
        <f t="shared" si="159"/>
        <v>0</v>
      </c>
      <c r="BC156" s="236">
        <f t="shared" si="159"/>
        <v>0</v>
      </c>
      <c r="BD156" s="236">
        <f t="shared" si="159"/>
        <v>0</v>
      </c>
      <c r="BE156" s="236">
        <f t="shared" si="159"/>
        <v>0</v>
      </c>
      <c r="BF156" s="236">
        <f t="shared" si="159"/>
        <v>0</v>
      </c>
      <c r="BG156" s="236">
        <f t="shared" si="159"/>
        <v>0</v>
      </c>
      <c r="BH156" s="236">
        <f t="shared" si="159"/>
        <v>4849</v>
      </c>
      <c r="BI156" s="236">
        <f t="shared" si="159"/>
        <v>4849</v>
      </c>
      <c r="BJ156" s="236">
        <f t="shared" si="159"/>
        <v>0</v>
      </c>
      <c r="BK156" s="236">
        <f t="shared" si="159"/>
        <v>0</v>
      </c>
      <c r="BL156" s="236">
        <f t="shared" si="159"/>
        <v>7000</v>
      </c>
      <c r="BM156" s="236">
        <f t="shared" si="159"/>
        <v>7000</v>
      </c>
      <c r="BN156" s="236">
        <f t="shared" si="159"/>
        <v>7000</v>
      </c>
      <c r="BO156" s="236">
        <f t="shared" si="159"/>
        <v>0</v>
      </c>
      <c r="BP156" s="236">
        <f t="shared" si="159"/>
        <v>0</v>
      </c>
      <c r="BQ156" s="236">
        <f t="shared" si="159"/>
        <v>0</v>
      </c>
      <c r="BR156" s="236">
        <f t="shared" si="159"/>
        <v>0</v>
      </c>
      <c r="BS156" s="236">
        <f t="shared" si="159"/>
        <v>0</v>
      </c>
      <c r="BT156" s="236">
        <f t="shared" si="159"/>
        <v>0</v>
      </c>
      <c r="BU156" s="236">
        <f t="shared" si="159"/>
        <v>0</v>
      </c>
      <c r="BV156" s="236">
        <f t="shared" ref="BV156:CG156" si="160">BV157+BV164+BV167</f>
        <v>0</v>
      </c>
      <c r="BW156" s="236">
        <f t="shared" si="160"/>
        <v>0</v>
      </c>
      <c r="BX156" s="236">
        <f t="shared" si="160"/>
        <v>0</v>
      </c>
      <c r="BY156" s="236"/>
      <c r="BZ156" s="236">
        <f t="shared" si="160"/>
        <v>0</v>
      </c>
      <c r="CA156" s="236">
        <f t="shared" si="160"/>
        <v>0</v>
      </c>
      <c r="CB156" s="236">
        <f t="shared" si="160"/>
        <v>0</v>
      </c>
      <c r="CC156" s="236">
        <f t="shared" si="160"/>
        <v>0</v>
      </c>
      <c r="CD156" s="236">
        <f t="shared" si="160"/>
        <v>4849</v>
      </c>
      <c r="CE156" s="236">
        <f t="shared" si="160"/>
        <v>4849</v>
      </c>
      <c r="CF156" s="236">
        <f t="shared" si="160"/>
        <v>0</v>
      </c>
      <c r="CG156" s="236">
        <f t="shared" si="160"/>
        <v>0</v>
      </c>
      <c r="CH156" s="99">
        <f t="shared" si="142"/>
        <v>16377</v>
      </c>
      <c r="CI156" s="236">
        <v>42359.017999999996</v>
      </c>
      <c r="CJ156" s="236">
        <v>42359.017999999996</v>
      </c>
      <c r="CK156" s="236">
        <v>0</v>
      </c>
      <c r="CL156" s="236">
        <v>0</v>
      </c>
      <c r="CM156" s="236">
        <f t="shared" ref="CM156:CU156" si="161">CM157+CM164+CM167</f>
        <v>8726</v>
      </c>
      <c r="CN156" s="236">
        <f t="shared" si="161"/>
        <v>16377</v>
      </c>
      <c r="CO156" s="236">
        <f t="shared" si="161"/>
        <v>16377</v>
      </c>
      <c r="CP156" s="236">
        <f t="shared" si="161"/>
        <v>10149</v>
      </c>
      <c r="CQ156" s="236">
        <f t="shared" si="161"/>
        <v>16377</v>
      </c>
      <c r="CR156" s="236">
        <f t="shared" si="161"/>
        <v>16377</v>
      </c>
      <c r="CS156" s="236">
        <f t="shared" si="161"/>
        <v>0</v>
      </c>
      <c r="CT156" s="236">
        <f t="shared" ref="CT156" si="162">CT157+CT164+CT167</f>
        <v>16377</v>
      </c>
      <c r="CU156" s="236">
        <f t="shared" si="161"/>
        <v>0</v>
      </c>
      <c r="CV156" s="236">
        <f t="shared" ref="CV156:DD156" si="163">CV157+CV164+CV167</f>
        <v>0</v>
      </c>
      <c r="CW156" s="236">
        <f t="shared" si="163"/>
        <v>0</v>
      </c>
      <c r="CX156" s="236">
        <f t="shared" si="163"/>
        <v>0</v>
      </c>
      <c r="CY156" s="236">
        <f t="shared" si="163"/>
        <v>0</v>
      </c>
      <c r="CZ156" s="236">
        <f t="shared" si="163"/>
        <v>16377</v>
      </c>
      <c r="DA156" s="236">
        <f t="shared" si="163"/>
        <v>16377</v>
      </c>
      <c r="DB156" s="236">
        <f t="shared" si="163"/>
        <v>0</v>
      </c>
      <c r="DC156" s="236">
        <f t="shared" si="163"/>
        <v>0</v>
      </c>
      <c r="DD156" s="236">
        <f t="shared" si="163"/>
        <v>0</v>
      </c>
      <c r="DE156" s="236"/>
      <c r="DF156" s="114"/>
      <c r="DG156" s="114"/>
      <c r="DJ156" s="7">
        <f t="shared" si="139"/>
        <v>0</v>
      </c>
      <c r="DM156" s="7">
        <v>0</v>
      </c>
      <c r="DR156" s="146">
        <f t="shared" si="156"/>
        <v>9377</v>
      </c>
      <c r="DS156" s="146"/>
      <c r="DT156" s="7">
        <f t="shared" si="157"/>
        <v>0</v>
      </c>
      <c r="DU156" s="7">
        <f t="shared" si="143"/>
        <v>0</v>
      </c>
    </row>
    <row r="157" spans="1:125" s="20" customFormat="1" ht="44.65" customHeight="1">
      <c r="A157" s="114" t="s">
        <v>37</v>
      </c>
      <c r="B157" s="214" t="s">
        <v>46</v>
      </c>
      <c r="C157" s="114"/>
      <c r="D157" s="114"/>
      <c r="E157" s="114"/>
      <c r="F157" s="114">
        <f>A159</f>
        <v>1</v>
      </c>
      <c r="G157" s="114"/>
      <c r="H157" s="114"/>
      <c r="I157" s="114"/>
      <c r="J157" s="236">
        <f>SUM(J158:J163)</f>
        <v>26526</v>
      </c>
      <c r="K157" s="236">
        <f t="shared" ref="K157:BV157" si="164">SUM(K158:K163)</f>
        <v>26526</v>
      </c>
      <c r="L157" s="236">
        <f t="shared" si="164"/>
        <v>5300</v>
      </c>
      <c r="M157" s="236">
        <f t="shared" si="164"/>
        <v>5300</v>
      </c>
      <c r="N157" s="236">
        <f t="shared" si="164"/>
        <v>0</v>
      </c>
      <c r="O157" s="236" t="e">
        <f t="shared" si="164"/>
        <v>#REF!</v>
      </c>
      <c r="P157" s="236">
        <f t="shared" si="164"/>
        <v>21226</v>
      </c>
      <c r="Q157" s="236">
        <f t="shared" si="164"/>
        <v>21226</v>
      </c>
      <c r="R157" s="236">
        <f t="shared" si="164"/>
        <v>0</v>
      </c>
      <c r="S157" s="236" t="e">
        <f t="shared" si="164"/>
        <v>#REF!</v>
      </c>
      <c r="T157" s="236">
        <f t="shared" si="164"/>
        <v>5000</v>
      </c>
      <c r="U157" s="236">
        <f t="shared" si="164"/>
        <v>5000</v>
      </c>
      <c r="V157" s="236">
        <f t="shared" si="164"/>
        <v>0</v>
      </c>
      <c r="W157" s="236">
        <f t="shared" si="164"/>
        <v>5000</v>
      </c>
      <c r="X157" s="236">
        <f t="shared" si="164"/>
        <v>5300</v>
      </c>
      <c r="Y157" s="236">
        <f t="shared" si="164"/>
        <v>5300</v>
      </c>
      <c r="Z157" s="236">
        <f t="shared" si="164"/>
        <v>0</v>
      </c>
      <c r="AA157" s="236">
        <f t="shared" si="164"/>
        <v>5300</v>
      </c>
      <c r="AB157" s="236">
        <f t="shared" si="164"/>
        <v>21226</v>
      </c>
      <c r="AC157" s="236">
        <f t="shared" si="164"/>
        <v>21226</v>
      </c>
      <c r="AD157" s="236">
        <f t="shared" si="164"/>
        <v>0</v>
      </c>
      <c r="AE157" s="236">
        <f t="shared" si="164"/>
        <v>0</v>
      </c>
      <c r="AF157" s="236">
        <f t="shared" si="164"/>
        <v>5000</v>
      </c>
      <c r="AG157" s="236">
        <f t="shared" si="164"/>
        <v>5000</v>
      </c>
      <c r="AH157" s="236">
        <f t="shared" si="164"/>
        <v>0</v>
      </c>
      <c r="AI157" s="236">
        <f t="shared" si="164"/>
        <v>0</v>
      </c>
      <c r="AJ157" s="236">
        <f t="shared" si="164"/>
        <v>7000</v>
      </c>
      <c r="AK157" s="236">
        <f t="shared" si="164"/>
        <v>7000</v>
      </c>
      <c r="AL157" s="236">
        <f t="shared" si="164"/>
        <v>0</v>
      </c>
      <c r="AM157" s="236">
        <f t="shared" si="164"/>
        <v>0</v>
      </c>
      <c r="AN157" s="236">
        <f t="shared" si="164"/>
        <v>0</v>
      </c>
      <c r="AO157" s="236">
        <f t="shared" si="164"/>
        <v>0</v>
      </c>
      <c r="AP157" s="236">
        <f t="shared" si="164"/>
        <v>0</v>
      </c>
      <c r="AQ157" s="236">
        <f t="shared" si="164"/>
        <v>0</v>
      </c>
      <c r="AR157" s="236">
        <f t="shared" si="164"/>
        <v>21226</v>
      </c>
      <c r="AS157" s="236">
        <f t="shared" si="164"/>
        <v>21226</v>
      </c>
      <c r="AT157" s="236">
        <f t="shared" si="164"/>
        <v>0</v>
      </c>
      <c r="AU157" s="236">
        <f t="shared" si="164"/>
        <v>0</v>
      </c>
      <c r="AV157" s="236">
        <f t="shared" si="164"/>
        <v>21226</v>
      </c>
      <c r="AW157" s="236">
        <f t="shared" si="164"/>
        <v>21226</v>
      </c>
      <c r="AX157" s="236">
        <f t="shared" si="164"/>
        <v>0</v>
      </c>
      <c r="AY157" s="236">
        <f t="shared" si="164"/>
        <v>0</v>
      </c>
      <c r="AZ157" s="236">
        <f t="shared" si="164"/>
        <v>4849</v>
      </c>
      <c r="BA157" s="236">
        <f t="shared" si="164"/>
        <v>4849</v>
      </c>
      <c r="BB157" s="236">
        <f t="shared" si="164"/>
        <v>0</v>
      </c>
      <c r="BC157" s="236">
        <f t="shared" si="164"/>
        <v>0</v>
      </c>
      <c r="BD157" s="236">
        <f t="shared" si="164"/>
        <v>0</v>
      </c>
      <c r="BE157" s="236">
        <f t="shared" si="164"/>
        <v>0</v>
      </c>
      <c r="BF157" s="236">
        <f t="shared" si="164"/>
        <v>0</v>
      </c>
      <c r="BG157" s="236">
        <f t="shared" si="164"/>
        <v>0</v>
      </c>
      <c r="BH157" s="236">
        <f t="shared" si="164"/>
        <v>4849</v>
      </c>
      <c r="BI157" s="236">
        <f t="shared" si="164"/>
        <v>4849</v>
      </c>
      <c r="BJ157" s="236">
        <f t="shared" si="164"/>
        <v>0</v>
      </c>
      <c r="BK157" s="236">
        <f t="shared" si="164"/>
        <v>0</v>
      </c>
      <c r="BL157" s="236">
        <f t="shared" si="164"/>
        <v>7000</v>
      </c>
      <c r="BM157" s="236">
        <f t="shared" si="164"/>
        <v>7000</v>
      </c>
      <c r="BN157" s="236">
        <f t="shared" si="164"/>
        <v>7000</v>
      </c>
      <c r="BO157" s="236">
        <f t="shared" si="164"/>
        <v>0</v>
      </c>
      <c r="BP157" s="236">
        <f t="shared" si="164"/>
        <v>0</v>
      </c>
      <c r="BQ157" s="236">
        <f t="shared" si="164"/>
        <v>0</v>
      </c>
      <c r="BR157" s="236">
        <f t="shared" si="164"/>
        <v>0</v>
      </c>
      <c r="BS157" s="236">
        <f t="shared" si="164"/>
        <v>0</v>
      </c>
      <c r="BT157" s="236">
        <f t="shared" si="164"/>
        <v>0</v>
      </c>
      <c r="BU157" s="236">
        <f t="shared" si="164"/>
        <v>0</v>
      </c>
      <c r="BV157" s="236">
        <f t="shared" si="164"/>
        <v>0</v>
      </c>
      <c r="BW157" s="236">
        <f t="shared" ref="BW157:CU157" si="165">SUM(BW158:BW163)</f>
        <v>0</v>
      </c>
      <c r="BX157" s="236">
        <f t="shared" si="165"/>
        <v>0</v>
      </c>
      <c r="BY157" s="236"/>
      <c r="BZ157" s="236">
        <f t="shared" si="165"/>
        <v>0</v>
      </c>
      <c r="CA157" s="236">
        <f t="shared" si="165"/>
        <v>0</v>
      </c>
      <c r="CB157" s="236">
        <f t="shared" si="165"/>
        <v>0</v>
      </c>
      <c r="CC157" s="236">
        <f t="shared" si="165"/>
        <v>0</v>
      </c>
      <c r="CD157" s="236">
        <f t="shared" si="165"/>
        <v>4849</v>
      </c>
      <c r="CE157" s="236">
        <f t="shared" si="165"/>
        <v>4849</v>
      </c>
      <c r="CF157" s="236">
        <f t="shared" si="165"/>
        <v>0</v>
      </c>
      <c r="CG157" s="236">
        <f t="shared" si="165"/>
        <v>0</v>
      </c>
      <c r="CH157" s="236">
        <f t="shared" si="165"/>
        <v>16377</v>
      </c>
      <c r="CI157" s="236">
        <v>22738.017999999996</v>
      </c>
      <c r="CJ157" s="236">
        <v>22738.017999999996</v>
      </c>
      <c r="CK157" s="236">
        <v>0</v>
      </c>
      <c r="CL157" s="236">
        <v>0</v>
      </c>
      <c r="CM157" s="236">
        <f t="shared" si="165"/>
        <v>8726</v>
      </c>
      <c r="CN157" s="236">
        <f t="shared" si="165"/>
        <v>16377</v>
      </c>
      <c r="CO157" s="236">
        <f t="shared" si="165"/>
        <v>16377</v>
      </c>
      <c r="CP157" s="236">
        <f t="shared" ref="CP157" si="166">SUM(CP158:CP163)</f>
        <v>10149</v>
      </c>
      <c r="CQ157" s="236">
        <f t="shared" si="165"/>
        <v>16377</v>
      </c>
      <c r="CR157" s="236">
        <f t="shared" si="165"/>
        <v>16377</v>
      </c>
      <c r="CS157" s="236">
        <f t="shared" si="165"/>
        <v>0</v>
      </c>
      <c r="CT157" s="236">
        <f t="shared" ref="CT157" si="167">SUM(CT158:CT163)</f>
        <v>16377</v>
      </c>
      <c r="CU157" s="236">
        <f t="shared" si="165"/>
        <v>0</v>
      </c>
      <c r="CV157" s="236">
        <f t="shared" ref="CV157:DD157" si="168">SUM(CV158:CV163)</f>
        <v>0</v>
      </c>
      <c r="CW157" s="236">
        <f t="shared" si="168"/>
        <v>0</v>
      </c>
      <c r="CX157" s="236">
        <f t="shared" si="168"/>
        <v>0</v>
      </c>
      <c r="CY157" s="236">
        <f t="shared" si="168"/>
        <v>0</v>
      </c>
      <c r="CZ157" s="236">
        <f t="shared" si="168"/>
        <v>16377</v>
      </c>
      <c r="DA157" s="236">
        <f t="shared" si="168"/>
        <v>16377</v>
      </c>
      <c r="DB157" s="236">
        <f t="shared" si="168"/>
        <v>0</v>
      </c>
      <c r="DC157" s="236">
        <f t="shared" si="168"/>
        <v>0</v>
      </c>
      <c r="DD157" s="236">
        <f t="shared" si="168"/>
        <v>0</v>
      </c>
      <c r="DE157" s="236"/>
      <c r="DF157" s="114"/>
      <c r="DG157" s="114">
        <f>DG159</f>
        <v>0</v>
      </c>
      <c r="DJ157" s="7">
        <f t="shared" si="139"/>
        <v>0</v>
      </c>
      <c r="DM157" s="7">
        <v>0</v>
      </c>
      <c r="DR157" s="146">
        <f t="shared" si="156"/>
        <v>9377</v>
      </c>
      <c r="DS157" s="146"/>
      <c r="DT157" s="7">
        <f t="shared" si="157"/>
        <v>0</v>
      </c>
      <c r="DU157" s="7">
        <f t="shared" si="143"/>
        <v>0</v>
      </c>
    </row>
    <row r="158" spans="1:125" ht="129.75" hidden="1" customHeight="1">
      <c r="A158" s="216"/>
      <c r="B158" s="217"/>
      <c r="C158" s="216"/>
      <c r="D158" s="216"/>
      <c r="E158" s="216"/>
      <c r="F158" s="216"/>
      <c r="G158" s="216"/>
      <c r="H158" s="216"/>
      <c r="I158" s="216"/>
      <c r="J158" s="218"/>
      <c r="K158" s="218"/>
      <c r="L158" s="218"/>
      <c r="M158" s="218"/>
      <c r="N158" s="218"/>
      <c r="O158" s="218"/>
      <c r="P158" s="218"/>
      <c r="Q158" s="218"/>
      <c r="R158" s="218"/>
      <c r="S158" s="218"/>
      <c r="T158" s="218"/>
      <c r="U158" s="218"/>
      <c r="V158" s="218"/>
      <c r="W158" s="218"/>
      <c r="X158" s="272"/>
      <c r="Y158" s="272"/>
      <c r="Z158" s="218"/>
      <c r="AA158" s="272"/>
      <c r="AB158" s="272"/>
      <c r="AC158" s="272"/>
      <c r="AD158" s="272"/>
      <c r="AE158" s="272"/>
      <c r="AF158" s="272"/>
      <c r="AG158" s="272"/>
      <c r="AH158" s="272"/>
      <c r="AI158" s="272"/>
      <c r="AJ158" s="272"/>
      <c r="AK158" s="272"/>
      <c r="AL158" s="272"/>
      <c r="AM158" s="272"/>
      <c r="AN158" s="272"/>
      <c r="AO158" s="272"/>
      <c r="AP158" s="272"/>
      <c r="AQ158" s="272"/>
      <c r="AR158" s="100"/>
      <c r="AS158" s="100"/>
      <c r="AT158" s="100"/>
      <c r="AU158" s="100"/>
      <c r="AV158" s="100"/>
      <c r="AW158" s="100"/>
      <c r="AX158" s="100"/>
      <c r="AY158" s="100"/>
      <c r="AZ158" s="100"/>
      <c r="BA158" s="100"/>
      <c r="BB158" s="100"/>
      <c r="BC158" s="100"/>
      <c r="BD158" s="100"/>
      <c r="BE158" s="100"/>
      <c r="BF158" s="100"/>
      <c r="BG158" s="100"/>
      <c r="BH158" s="100"/>
      <c r="BI158" s="100"/>
      <c r="BJ158" s="100"/>
      <c r="BK158" s="100"/>
      <c r="BL158" s="100"/>
      <c r="BM158" s="100"/>
      <c r="BN158" s="100"/>
      <c r="BO158" s="100"/>
      <c r="BP158" s="100"/>
      <c r="BQ158" s="100"/>
      <c r="BR158" s="100"/>
      <c r="BS158" s="100"/>
      <c r="BT158" s="100"/>
      <c r="BU158" s="100"/>
      <c r="BV158" s="100"/>
      <c r="BW158" s="100"/>
      <c r="BX158" s="100"/>
      <c r="BY158" s="100"/>
      <c r="BZ158" s="100"/>
      <c r="CA158" s="100"/>
      <c r="CB158" s="100"/>
      <c r="CC158" s="100"/>
      <c r="CD158" s="100"/>
      <c r="CE158" s="100"/>
      <c r="CF158" s="100"/>
      <c r="CG158" s="100"/>
      <c r="CH158" s="99"/>
      <c r="CI158" s="100"/>
      <c r="CJ158" s="100"/>
      <c r="CK158" s="100"/>
      <c r="CL158" s="100"/>
      <c r="CM158" s="100"/>
      <c r="CN158" s="100"/>
      <c r="CO158" s="100"/>
      <c r="CP158" s="100"/>
      <c r="CQ158" s="100"/>
      <c r="CR158" s="100"/>
      <c r="CS158" s="100"/>
      <c r="CT158" s="100"/>
      <c r="CU158" s="100"/>
      <c r="CV158" s="100"/>
      <c r="CW158" s="100"/>
      <c r="CX158" s="100"/>
      <c r="CY158" s="100"/>
      <c r="CZ158" s="100"/>
      <c r="DA158" s="100"/>
      <c r="DB158" s="100"/>
      <c r="DC158" s="100"/>
      <c r="DD158" s="100"/>
      <c r="DE158" s="100"/>
      <c r="DF158" s="192"/>
      <c r="DG158" s="216"/>
      <c r="DJ158" s="7"/>
      <c r="DM158" s="7"/>
      <c r="DR158" s="146"/>
      <c r="DS158" s="146"/>
      <c r="DT158" s="7"/>
      <c r="DU158" s="7"/>
    </row>
    <row r="159" spans="1:125" ht="168" customHeight="1">
      <c r="A159" s="216">
        <v>1</v>
      </c>
      <c r="B159" s="217" t="s">
        <v>178</v>
      </c>
      <c r="C159" s="216" t="s">
        <v>39</v>
      </c>
      <c r="D159" s="216"/>
      <c r="E159" s="216"/>
      <c r="F159" s="216">
        <v>0</v>
      </c>
      <c r="G159" s="216"/>
      <c r="H159" s="216" t="s">
        <v>873</v>
      </c>
      <c r="I159" s="216" t="s">
        <v>996</v>
      </c>
      <c r="J159" s="218">
        <v>26526</v>
      </c>
      <c r="K159" s="218">
        <v>26526</v>
      </c>
      <c r="L159" s="218">
        <v>5300</v>
      </c>
      <c r="M159" s="218">
        <v>5300</v>
      </c>
      <c r="N159" s="218"/>
      <c r="O159" s="218" t="e">
        <f>#REF!</f>
        <v>#REF!</v>
      </c>
      <c r="P159" s="218">
        <f>Q159</f>
        <v>21226</v>
      </c>
      <c r="Q159" s="218">
        <f>J159-L159</f>
        <v>21226</v>
      </c>
      <c r="R159" s="218"/>
      <c r="S159" s="218" t="e">
        <f>O159-L159</f>
        <v>#REF!</v>
      </c>
      <c r="T159" s="218">
        <f>U159</f>
        <v>5000</v>
      </c>
      <c r="U159" s="218">
        <v>5000</v>
      </c>
      <c r="V159" s="218"/>
      <c r="W159" s="218">
        <v>5000</v>
      </c>
      <c r="X159" s="218">
        <v>5300</v>
      </c>
      <c r="Y159" s="218">
        <v>5300</v>
      </c>
      <c r="Z159" s="218"/>
      <c r="AA159" s="218">
        <v>5300</v>
      </c>
      <c r="AB159" s="218">
        <v>21226</v>
      </c>
      <c r="AC159" s="218">
        <v>21226</v>
      </c>
      <c r="AD159" s="218"/>
      <c r="AE159" s="218"/>
      <c r="AF159" s="218">
        <v>5000</v>
      </c>
      <c r="AG159" s="218">
        <v>5000</v>
      </c>
      <c r="AH159" s="218"/>
      <c r="AI159" s="218"/>
      <c r="AJ159" s="218">
        <f>AK159</f>
        <v>7000</v>
      </c>
      <c r="AK159" s="218">
        <v>7000</v>
      </c>
      <c r="AL159" s="218"/>
      <c r="AM159" s="218"/>
      <c r="AN159" s="218"/>
      <c r="AO159" s="218"/>
      <c r="AP159" s="218"/>
      <c r="AQ159" s="218"/>
      <c r="AR159" s="100">
        <f>AB159-$AN159+$AO159</f>
        <v>21226</v>
      </c>
      <c r="AS159" s="100">
        <f>AC159-$AN159+$AO159</f>
        <v>21226</v>
      </c>
      <c r="AT159" s="100"/>
      <c r="AU159" s="100">
        <f>AE159</f>
        <v>0</v>
      </c>
      <c r="AV159" s="100">
        <f t="shared" ref="AV159:AY159" si="169">AR159</f>
        <v>21226</v>
      </c>
      <c r="AW159" s="100">
        <f t="shared" si="169"/>
        <v>21226</v>
      </c>
      <c r="AX159" s="100">
        <f t="shared" si="169"/>
        <v>0</v>
      </c>
      <c r="AY159" s="100">
        <f t="shared" si="169"/>
        <v>0</v>
      </c>
      <c r="AZ159" s="100">
        <f>BA159</f>
        <v>4849</v>
      </c>
      <c r="BA159" s="100">
        <v>4849</v>
      </c>
      <c r="BB159" s="100">
        <f t="shared" ref="BB159:BC159" si="170">AH159</f>
        <v>0</v>
      </c>
      <c r="BC159" s="100">
        <f t="shared" si="170"/>
        <v>0</v>
      </c>
      <c r="BD159" s="100">
        <f>BE159</f>
        <v>0</v>
      </c>
      <c r="BE159" s="100">
        <v>0</v>
      </c>
      <c r="BF159" s="100"/>
      <c r="BG159" s="100">
        <f>AM159-AP159+AQ159</f>
        <v>0</v>
      </c>
      <c r="BH159" s="100">
        <f t="shared" ref="BH159:BK159" si="171">AZ159+BD159</f>
        <v>4849</v>
      </c>
      <c r="BI159" s="100">
        <f t="shared" si="171"/>
        <v>4849</v>
      </c>
      <c r="BJ159" s="100">
        <f t="shared" si="171"/>
        <v>0</v>
      </c>
      <c r="BK159" s="100">
        <f t="shared" si="171"/>
        <v>0</v>
      </c>
      <c r="BL159" s="100">
        <v>7000</v>
      </c>
      <c r="BM159" s="100">
        <f>BN159</f>
        <v>7000</v>
      </c>
      <c r="BN159" s="100">
        <v>7000</v>
      </c>
      <c r="BO159" s="100"/>
      <c r="BP159" s="100"/>
      <c r="BQ159" s="100"/>
      <c r="BR159" s="100"/>
      <c r="BS159" s="100"/>
      <c r="BT159" s="100">
        <f>BM159-BR159+BS159-7000</f>
        <v>0</v>
      </c>
      <c r="BU159" s="100">
        <f>BN159-BR159+BS159-7000</f>
        <v>0</v>
      </c>
      <c r="BV159" s="100"/>
      <c r="BW159" s="100"/>
      <c r="BX159" s="100"/>
      <c r="BY159" s="100"/>
      <c r="BZ159" s="100"/>
      <c r="CA159" s="100"/>
      <c r="CB159" s="100">
        <f t="shared" ref="CB159:CC159" si="172">BT159</f>
        <v>0</v>
      </c>
      <c r="CC159" s="100">
        <f t="shared" si="172"/>
        <v>0</v>
      </c>
      <c r="CD159" s="100">
        <f t="shared" ref="CD159" si="173">CE159</f>
        <v>4849</v>
      </c>
      <c r="CE159" s="100">
        <f t="shared" ref="CE159:CG159" si="174">BI159+BU159</f>
        <v>4849</v>
      </c>
      <c r="CF159" s="100">
        <f t="shared" si="174"/>
        <v>0</v>
      </c>
      <c r="CG159" s="100">
        <f t="shared" si="174"/>
        <v>0</v>
      </c>
      <c r="CH159" s="99">
        <f t="shared" si="142"/>
        <v>16377</v>
      </c>
      <c r="CI159" s="100">
        <v>9377</v>
      </c>
      <c r="CJ159" s="100">
        <v>9377</v>
      </c>
      <c r="CK159" s="100"/>
      <c r="CL159" s="100"/>
      <c r="CM159" s="100">
        <v>8726</v>
      </c>
      <c r="CN159" s="100">
        <f t="shared" ref="CN159" si="175">AW159-CE159</f>
        <v>16377</v>
      </c>
      <c r="CO159" s="100">
        <f>CN159-BY159</f>
        <v>16377</v>
      </c>
      <c r="CP159" s="100">
        <f>L159+CD159</f>
        <v>10149</v>
      </c>
      <c r="CQ159" s="100">
        <f>CR159</f>
        <v>16377</v>
      </c>
      <c r="CR159" s="100">
        <f>CS159+CT159</f>
        <v>16377</v>
      </c>
      <c r="CS159" s="100"/>
      <c r="CT159" s="100">
        <v>16377</v>
      </c>
      <c r="CU159" s="100"/>
      <c r="CV159" s="100"/>
      <c r="CW159" s="100"/>
      <c r="CX159" s="100"/>
      <c r="CY159" s="100"/>
      <c r="CZ159" s="100">
        <f>CR159-CX159+CY159</f>
        <v>16377</v>
      </c>
      <c r="DA159" s="100">
        <f>CR159-CX159+CY159</f>
        <v>16377</v>
      </c>
      <c r="DB159" s="100"/>
      <c r="DC159" s="100"/>
      <c r="DD159" s="100"/>
      <c r="DE159" s="100" t="s">
        <v>1047</v>
      </c>
      <c r="DF159" s="216" t="s">
        <v>179</v>
      </c>
      <c r="DG159" s="216">
        <v>0</v>
      </c>
      <c r="DJ159" s="7">
        <f>J159-X159-AC159</f>
        <v>0</v>
      </c>
      <c r="DM159" s="7">
        <v>0</v>
      </c>
      <c r="DR159" s="146">
        <f>AS159-BI159-BN159</f>
        <v>9377</v>
      </c>
      <c r="DS159" s="146"/>
      <c r="DT159" s="7">
        <f>AM159-BG159</f>
        <v>0</v>
      </c>
      <c r="DU159" s="7">
        <v>9377</v>
      </c>
    </row>
    <row r="160" spans="1:125" ht="152.65" hidden="1" customHeight="1">
      <c r="A160" s="216"/>
      <c r="B160" s="217"/>
      <c r="C160" s="216"/>
      <c r="D160" s="216"/>
      <c r="E160" s="216"/>
      <c r="F160" s="216"/>
      <c r="G160" s="216"/>
      <c r="H160" s="216"/>
      <c r="I160" s="216"/>
      <c r="J160" s="218"/>
      <c r="K160" s="218"/>
      <c r="L160" s="218"/>
      <c r="M160" s="218"/>
      <c r="N160" s="218"/>
      <c r="O160" s="218"/>
      <c r="P160" s="218"/>
      <c r="Q160" s="218"/>
      <c r="R160" s="218"/>
      <c r="S160" s="218"/>
      <c r="T160" s="218"/>
      <c r="U160" s="218"/>
      <c r="V160" s="218"/>
      <c r="W160" s="218"/>
      <c r="X160" s="218"/>
      <c r="Y160" s="218"/>
      <c r="Z160" s="218"/>
      <c r="AA160" s="218"/>
      <c r="AB160" s="218"/>
      <c r="AC160" s="218"/>
      <c r="AD160" s="218"/>
      <c r="AE160" s="218"/>
      <c r="AF160" s="218"/>
      <c r="AG160" s="218"/>
      <c r="AH160" s="218"/>
      <c r="AI160" s="218"/>
      <c r="AJ160" s="218"/>
      <c r="AK160" s="218"/>
      <c r="AL160" s="218"/>
      <c r="AM160" s="218"/>
      <c r="AN160" s="218"/>
      <c r="AO160" s="218"/>
      <c r="AP160" s="218"/>
      <c r="AQ160" s="218"/>
      <c r="AR160" s="100"/>
      <c r="AS160" s="100"/>
      <c r="AT160" s="100"/>
      <c r="AU160" s="100"/>
      <c r="AV160" s="100"/>
      <c r="AW160" s="100"/>
      <c r="AX160" s="100"/>
      <c r="AY160" s="100"/>
      <c r="AZ160" s="100"/>
      <c r="BA160" s="100"/>
      <c r="BB160" s="100"/>
      <c r="BC160" s="100"/>
      <c r="BD160" s="100"/>
      <c r="BE160" s="100"/>
      <c r="BF160" s="100"/>
      <c r="BG160" s="100"/>
      <c r="BH160" s="100"/>
      <c r="BI160" s="100"/>
      <c r="BJ160" s="100"/>
      <c r="BK160" s="100"/>
      <c r="BL160" s="100"/>
      <c r="BM160" s="100"/>
      <c r="BN160" s="100"/>
      <c r="BO160" s="100"/>
      <c r="BP160" s="100"/>
      <c r="BQ160" s="100"/>
      <c r="BR160" s="100"/>
      <c r="BS160" s="100"/>
      <c r="BT160" s="100"/>
      <c r="BU160" s="100"/>
      <c r="BV160" s="100"/>
      <c r="BW160" s="100"/>
      <c r="BX160" s="100"/>
      <c r="BY160" s="100"/>
      <c r="BZ160" s="100"/>
      <c r="CA160" s="100"/>
      <c r="CB160" s="100"/>
      <c r="CC160" s="100"/>
      <c r="CD160" s="100"/>
      <c r="CE160" s="100"/>
      <c r="CF160" s="100"/>
      <c r="CG160" s="100"/>
      <c r="CH160" s="99"/>
      <c r="CI160" s="100"/>
      <c r="CJ160" s="100"/>
      <c r="CK160" s="100"/>
      <c r="CL160" s="100"/>
      <c r="CM160" s="100"/>
      <c r="CN160" s="100"/>
      <c r="CO160" s="100"/>
      <c r="CP160" s="100"/>
      <c r="CQ160" s="100"/>
      <c r="CR160" s="100"/>
      <c r="CS160" s="100"/>
      <c r="CT160" s="100"/>
      <c r="CU160" s="100"/>
      <c r="CV160" s="100"/>
      <c r="CW160" s="100"/>
      <c r="CX160" s="100"/>
      <c r="CY160" s="100"/>
      <c r="CZ160" s="100"/>
      <c r="DA160" s="100"/>
      <c r="DB160" s="100"/>
      <c r="DC160" s="100"/>
      <c r="DD160" s="100"/>
      <c r="DE160" s="100"/>
      <c r="DF160" s="216"/>
      <c r="DG160" s="216"/>
      <c r="DJ160" s="7"/>
      <c r="DM160" s="7"/>
      <c r="DR160" s="146"/>
      <c r="DS160" s="146"/>
      <c r="DT160" s="7"/>
      <c r="DU160" s="7"/>
    </row>
    <row r="161" spans="1:143" s="290" customFormat="1" ht="171.75" hidden="1" customHeight="1">
      <c r="A161" s="216"/>
      <c r="B161" s="217"/>
      <c r="C161" s="216"/>
      <c r="D161" s="216"/>
      <c r="E161" s="216"/>
      <c r="F161" s="216"/>
      <c r="G161" s="216"/>
      <c r="H161" s="216"/>
      <c r="I161" s="216"/>
      <c r="J161" s="218"/>
      <c r="K161" s="236"/>
      <c r="L161" s="236"/>
      <c r="M161" s="236"/>
      <c r="N161" s="236"/>
      <c r="O161" s="236"/>
      <c r="P161" s="236"/>
      <c r="Q161" s="236"/>
      <c r="R161" s="236"/>
      <c r="S161" s="236"/>
      <c r="T161" s="236"/>
      <c r="U161" s="236"/>
      <c r="V161" s="236"/>
      <c r="W161" s="236"/>
      <c r="X161" s="236"/>
      <c r="Y161" s="236"/>
      <c r="Z161" s="218"/>
      <c r="AA161" s="218"/>
      <c r="AB161" s="218"/>
      <c r="AC161" s="218"/>
      <c r="AD161" s="218"/>
      <c r="AE161" s="218"/>
      <c r="AF161" s="218"/>
      <c r="AG161" s="218"/>
      <c r="AH161" s="218"/>
      <c r="AI161" s="218"/>
      <c r="AJ161" s="218"/>
      <c r="AK161" s="218"/>
      <c r="AL161" s="218"/>
      <c r="AM161" s="218"/>
      <c r="AN161" s="218"/>
      <c r="AO161" s="218"/>
      <c r="AP161" s="218"/>
      <c r="AQ161" s="218"/>
      <c r="AR161" s="100"/>
      <c r="AS161" s="100"/>
      <c r="AT161" s="100"/>
      <c r="AU161" s="100"/>
      <c r="AV161" s="100"/>
      <c r="AW161" s="100"/>
      <c r="AX161" s="100"/>
      <c r="AY161" s="100"/>
      <c r="AZ161" s="100"/>
      <c r="BA161" s="100"/>
      <c r="BB161" s="100"/>
      <c r="BC161" s="100"/>
      <c r="BD161" s="100"/>
      <c r="BE161" s="100"/>
      <c r="BF161" s="100"/>
      <c r="BG161" s="100"/>
      <c r="BH161" s="100"/>
      <c r="BI161" s="100"/>
      <c r="BJ161" s="100"/>
      <c r="BK161" s="100"/>
      <c r="BL161" s="100"/>
      <c r="BM161" s="100"/>
      <c r="BN161" s="100"/>
      <c r="BO161" s="100"/>
      <c r="BP161" s="100"/>
      <c r="BQ161" s="100"/>
      <c r="BR161" s="100"/>
      <c r="BS161" s="100"/>
      <c r="BT161" s="100"/>
      <c r="BU161" s="100"/>
      <c r="BV161" s="100"/>
      <c r="BW161" s="100"/>
      <c r="BX161" s="100"/>
      <c r="BY161" s="100"/>
      <c r="BZ161" s="100"/>
      <c r="CA161" s="100"/>
      <c r="CB161" s="100"/>
      <c r="CC161" s="100"/>
      <c r="CD161" s="100"/>
      <c r="CE161" s="100"/>
      <c r="CF161" s="100"/>
      <c r="CG161" s="100"/>
      <c r="CH161" s="99"/>
      <c r="CI161" s="100"/>
      <c r="CJ161" s="100"/>
      <c r="CK161" s="100"/>
      <c r="CL161" s="100"/>
      <c r="CM161" s="100"/>
      <c r="CN161" s="100"/>
      <c r="CO161" s="100"/>
      <c r="CP161" s="100"/>
      <c r="CQ161" s="100"/>
      <c r="CR161" s="100"/>
      <c r="CS161" s="100"/>
      <c r="CT161" s="100"/>
      <c r="CU161" s="100"/>
      <c r="CV161" s="100"/>
      <c r="CW161" s="100"/>
      <c r="CX161" s="100"/>
      <c r="CY161" s="100"/>
      <c r="CZ161" s="100"/>
      <c r="DA161" s="100"/>
      <c r="DB161" s="100"/>
      <c r="DC161" s="100"/>
      <c r="DD161" s="100"/>
      <c r="DE161" s="100"/>
      <c r="DF161" s="191"/>
      <c r="DG161" s="100"/>
      <c r="DH161" s="100"/>
      <c r="DI161" s="100"/>
      <c r="DJ161" s="100"/>
      <c r="DK161" s="218"/>
      <c r="DM161" s="7"/>
      <c r="DT161" s="7"/>
      <c r="DU161" s="7"/>
    </row>
    <row r="162" spans="1:143" s="290" customFormat="1" ht="108" hidden="1" customHeight="1">
      <c r="A162" s="216"/>
      <c r="B162" s="217"/>
      <c r="C162" s="216"/>
      <c r="D162" s="216"/>
      <c r="E162" s="216"/>
      <c r="F162" s="216"/>
      <c r="G162" s="216"/>
      <c r="H162" s="216"/>
      <c r="I162" s="216"/>
      <c r="J162" s="218"/>
      <c r="K162" s="218"/>
      <c r="L162" s="218"/>
      <c r="M162" s="218"/>
      <c r="N162" s="218"/>
      <c r="O162" s="218"/>
      <c r="P162" s="218"/>
      <c r="Q162" s="218"/>
      <c r="R162" s="218"/>
      <c r="S162" s="218"/>
      <c r="T162" s="218"/>
      <c r="U162" s="218"/>
      <c r="V162" s="218"/>
      <c r="W162" s="218"/>
      <c r="X162" s="218"/>
      <c r="Y162" s="218"/>
      <c r="Z162" s="218"/>
      <c r="AA162" s="218"/>
      <c r="AB162" s="218"/>
      <c r="AC162" s="218"/>
      <c r="AD162" s="218"/>
      <c r="AE162" s="218"/>
      <c r="AF162" s="218"/>
      <c r="AG162" s="218"/>
      <c r="AH162" s="218"/>
      <c r="AI162" s="218"/>
      <c r="AJ162" s="218"/>
      <c r="AK162" s="218"/>
      <c r="AL162" s="218"/>
      <c r="AM162" s="218"/>
      <c r="AN162" s="218"/>
      <c r="AO162" s="218"/>
      <c r="AP162" s="218"/>
      <c r="AQ162" s="218"/>
      <c r="AR162" s="100"/>
      <c r="AS162" s="100"/>
      <c r="AT162" s="100"/>
      <c r="AU162" s="100"/>
      <c r="AV162" s="100"/>
      <c r="AW162" s="100"/>
      <c r="AX162" s="100"/>
      <c r="AY162" s="100"/>
      <c r="AZ162" s="100"/>
      <c r="BA162" s="100"/>
      <c r="BB162" s="100"/>
      <c r="BC162" s="100"/>
      <c r="BD162" s="100"/>
      <c r="BE162" s="100"/>
      <c r="BF162" s="100"/>
      <c r="BG162" s="100"/>
      <c r="BH162" s="100"/>
      <c r="BI162" s="100"/>
      <c r="BJ162" s="100"/>
      <c r="BK162" s="100"/>
      <c r="BL162" s="100"/>
      <c r="BM162" s="100"/>
      <c r="BN162" s="100"/>
      <c r="BO162" s="100"/>
      <c r="BP162" s="100"/>
      <c r="BQ162" s="100"/>
      <c r="BR162" s="100"/>
      <c r="BS162" s="100"/>
      <c r="BT162" s="100"/>
      <c r="BU162" s="100"/>
      <c r="BV162" s="100"/>
      <c r="BW162" s="100"/>
      <c r="BX162" s="100"/>
      <c r="BY162" s="100"/>
      <c r="BZ162" s="100"/>
      <c r="CA162" s="100"/>
      <c r="CB162" s="100"/>
      <c r="CC162" s="100"/>
      <c r="CD162" s="100"/>
      <c r="CE162" s="100"/>
      <c r="CF162" s="100"/>
      <c r="CG162" s="100"/>
      <c r="CH162" s="99"/>
      <c r="CI162" s="100"/>
      <c r="CJ162" s="100"/>
      <c r="CK162" s="100"/>
      <c r="CL162" s="100"/>
      <c r="CM162" s="100"/>
      <c r="CN162" s="100"/>
      <c r="CO162" s="100"/>
      <c r="CP162" s="100"/>
      <c r="CQ162" s="100"/>
      <c r="CR162" s="100"/>
      <c r="CS162" s="100"/>
      <c r="CT162" s="100"/>
      <c r="CU162" s="100"/>
      <c r="CV162" s="100"/>
      <c r="CW162" s="100"/>
      <c r="CX162" s="100"/>
      <c r="CY162" s="100"/>
      <c r="CZ162" s="100"/>
      <c r="DA162" s="100"/>
      <c r="DB162" s="100"/>
      <c r="DC162" s="100"/>
      <c r="DD162" s="100"/>
      <c r="DE162" s="100"/>
      <c r="DF162" s="191"/>
      <c r="DG162" s="100"/>
      <c r="DH162" s="100"/>
      <c r="DI162" s="100"/>
      <c r="DJ162" s="100"/>
      <c r="DK162" s="218"/>
      <c r="DM162" s="7"/>
      <c r="DT162" s="7"/>
      <c r="DU162" s="7"/>
    </row>
    <row r="163" spans="1:143" s="290" customFormat="1" ht="90" hidden="1" customHeight="1">
      <c r="A163" s="216"/>
      <c r="B163" s="217"/>
      <c r="C163" s="216"/>
      <c r="D163" s="216"/>
      <c r="E163" s="216"/>
      <c r="F163" s="216"/>
      <c r="G163" s="216"/>
      <c r="H163" s="216"/>
      <c r="I163" s="216"/>
      <c r="J163" s="218"/>
      <c r="K163" s="218"/>
      <c r="L163" s="218"/>
      <c r="M163" s="218"/>
      <c r="N163" s="218"/>
      <c r="O163" s="218"/>
      <c r="P163" s="218"/>
      <c r="Q163" s="218"/>
      <c r="R163" s="218"/>
      <c r="S163" s="218"/>
      <c r="T163" s="218"/>
      <c r="U163" s="218"/>
      <c r="V163" s="218"/>
      <c r="W163" s="218"/>
      <c r="X163" s="218"/>
      <c r="Y163" s="218"/>
      <c r="Z163" s="218"/>
      <c r="AA163" s="218"/>
      <c r="AB163" s="218"/>
      <c r="AC163" s="218"/>
      <c r="AD163" s="218"/>
      <c r="AE163" s="218"/>
      <c r="AF163" s="218"/>
      <c r="AG163" s="218"/>
      <c r="AH163" s="218"/>
      <c r="AI163" s="218"/>
      <c r="AJ163" s="218"/>
      <c r="AK163" s="218"/>
      <c r="AL163" s="218"/>
      <c r="AM163" s="218"/>
      <c r="AN163" s="218"/>
      <c r="AO163" s="218"/>
      <c r="AP163" s="218"/>
      <c r="AQ163" s="218"/>
      <c r="AR163" s="100"/>
      <c r="AS163" s="100"/>
      <c r="AT163" s="100"/>
      <c r="AU163" s="100"/>
      <c r="AV163" s="100"/>
      <c r="AW163" s="100"/>
      <c r="AX163" s="100"/>
      <c r="AY163" s="100"/>
      <c r="AZ163" s="100"/>
      <c r="BA163" s="100"/>
      <c r="BB163" s="100"/>
      <c r="BC163" s="100"/>
      <c r="BD163" s="100"/>
      <c r="BE163" s="100"/>
      <c r="BF163" s="100"/>
      <c r="BG163" s="100"/>
      <c r="BH163" s="100"/>
      <c r="BI163" s="100"/>
      <c r="BJ163" s="100"/>
      <c r="BK163" s="100"/>
      <c r="BL163" s="100"/>
      <c r="BM163" s="100"/>
      <c r="BN163" s="100"/>
      <c r="BO163" s="100"/>
      <c r="BP163" s="100"/>
      <c r="BQ163" s="100"/>
      <c r="BR163" s="100"/>
      <c r="BS163" s="100"/>
      <c r="BT163" s="100"/>
      <c r="BU163" s="100"/>
      <c r="BV163" s="100"/>
      <c r="BW163" s="100"/>
      <c r="BX163" s="100"/>
      <c r="BY163" s="100"/>
      <c r="BZ163" s="100"/>
      <c r="CA163" s="100"/>
      <c r="CB163" s="100"/>
      <c r="CC163" s="100"/>
      <c r="CD163" s="100"/>
      <c r="CE163" s="100"/>
      <c r="CF163" s="100"/>
      <c r="CG163" s="100"/>
      <c r="CH163" s="99"/>
      <c r="CI163" s="100"/>
      <c r="CJ163" s="100"/>
      <c r="CK163" s="100"/>
      <c r="CL163" s="100"/>
      <c r="CM163" s="100"/>
      <c r="CN163" s="100"/>
      <c r="CO163" s="100"/>
      <c r="CP163" s="100"/>
      <c r="CQ163" s="100"/>
      <c r="CR163" s="100"/>
      <c r="CS163" s="100"/>
      <c r="CT163" s="100"/>
      <c r="CU163" s="100"/>
      <c r="CV163" s="100"/>
      <c r="CW163" s="100"/>
      <c r="CX163" s="100"/>
      <c r="CY163" s="100"/>
      <c r="CZ163" s="100"/>
      <c r="DA163" s="100"/>
      <c r="DB163" s="100"/>
      <c r="DC163" s="100"/>
      <c r="DD163" s="100"/>
      <c r="DE163" s="100"/>
      <c r="DF163" s="191"/>
      <c r="DG163" s="100"/>
      <c r="DH163" s="4"/>
      <c r="DI163" s="4"/>
      <c r="DJ163" s="4"/>
      <c r="DK163" s="300"/>
      <c r="DM163" s="7"/>
      <c r="DT163" s="7"/>
      <c r="DU163" s="7"/>
    </row>
    <row r="164" spans="1:143" s="20" customFormat="1" ht="41.25" hidden="1" customHeight="1">
      <c r="A164" s="114"/>
      <c r="B164" s="214"/>
      <c r="C164" s="114"/>
      <c r="D164" s="114"/>
      <c r="E164" s="114"/>
      <c r="F164" s="114"/>
      <c r="G164" s="114"/>
      <c r="H164" s="114"/>
      <c r="I164" s="114"/>
      <c r="J164" s="99"/>
      <c r="K164" s="99"/>
      <c r="L164" s="99"/>
      <c r="M164" s="99"/>
      <c r="N164" s="99"/>
      <c r="O164" s="99"/>
      <c r="P164" s="99"/>
      <c r="Q164" s="99"/>
      <c r="R164" s="99"/>
      <c r="S164" s="99"/>
      <c r="T164" s="99"/>
      <c r="U164" s="99"/>
      <c r="V164" s="99"/>
      <c r="W164" s="99"/>
      <c r="X164" s="99"/>
      <c r="Y164" s="99"/>
      <c r="Z164" s="99"/>
      <c r="AA164" s="99"/>
      <c r="AB164" s="99"/>
      <c r="AC164" s="99"/>
      <c r="AD164" s="99"/>
      <c r="AE164" s="99"/>
      <c r="AF164" s="99"/>
      <c r="AG164" s="99"/>
      <c r="AH164" s="99"/>
      <c r="AI164" s="99"/>
      <c r="AJ164" s="99"/>
      <c r="AK164" s="99"/>
      <c r="AL164" s="99"/>
      <c r="AM164" s="99"/>
      <c r="AN164" s="99"/>
      <c r="AO164" s="99"/>
      <c r="AP164" s="99"/>
      <c r="AQ164" s="99"/>
      <c r="AR164" s="99"/>
      <c r="AS164" s="99"/>
      <c r="AT164" s="99"/>
      <c r="AU164" s="99"/>
      <c r="AV164" s="99"/>
      <c r="AW164" s="99"/>
      <c r="AX164" s="99"/>
      <c r="AY164" s="99"/>
      <c r="AZ164" s="99"/>
      <c r="BA164" s="99"/>
      <c r="BB164" s="99"/>
      <c r="BC164" s="99"/>
      <c r="BD164" s="99"/>
      <c r="BE164" s="99"/>
      <c r="BF164" s="99"/>
      <c r="BG164" s="99"/>
      <c r="BH164" s="99"/>
      <c r="BI164" s="99"/>
      <c r="BJ164" s="99"/>
      <c r="BK164" s="99"/>
      <c r="BL164" s="99"/>
      <c r="BM164" s="99"/>
      <c r="BN164" s="99"/>
      <c r="BO164" s="99"/>
      <c r="BP164" s="99"/>
      <c r="BQ164" s="99"/>
      <c r="BR164" s="99"/>
      <c r="BS164" s="99"/>
      <c r="BT164" s="99"/>
      <c r="BU164" s="99"/>
      <c r="BV164" s="99"/>
      <c r="BW164" s="99"/>
      <c r="BX164" s="99"/>
      <c r="BY164" s="99"/>
      <c r="BZ164" s="99"/>
      <c r="CA164" s="99"/>
      <c r="CB164" s="99"/>
      <c r="CC164" s="99"/>
      <c r="CD164" s="99"/>
      <c r="CE164" s="99"/>
      <c r="CF164" s="99"/>
      <c r="CG164" s="99"/>
      <c r="CH164" s="99"/>
      <c r="CI164" s="99"/>
      <c r="CJ164" s="99"/>
      <c r="CK164" s="99"/>
      <c r="CL164" s="99"/>
      <c r="CM164" s="99"/>
      <c r="CN164" s="99"/>
      <c r="CO164" s="99"/>
      <c r="CP164" s="99"/>
      <c r="CQ164" s="99"/>
      <c r="CR164" s="99"/>
      <c r="CS164" s="99"/>
      <c r="CT164" s="99"/>
      <c r="CU164" s="99"/>
      <c r="CV164" s="99"/>
      <c r="CW164" s="99"/>
      <c r="CX164" s="99"/>
      <c r="CY164" s="99"/>
      <c r="CZ164" s="99"/>
      <c r="DA164" s="99"/>
      <c r="DB164" s="99"/>
      <c r="DC164" s="99"/>
      <c r="DD164" s="99"/>
      <c r="DE164" s="99"/>
      <c r="DF164" s="114"/>
      <c r="DG164" s="114"/>
      <c r="DJ164" s="7"/>
      <c r="DM164" s="7"/>
      <c r="DR164" s="146"/>
      <c r="DS164" s="146"/>
      <c r="DT164" s="7"/>
      <c r="DU164" s="7"/>
    </row>
    <row r="165" spans="1:143" s="20" customFormat="1" ht="44.65" hidden="1" customHeight="1">
      <c r="A165" s="215"/>
      <c r="B165" s="214"/>
      <c r="C165" s="252"/>
      <c r="D165" s="252"/>
      <c r="E165" s="252"/>
      <c r="F165" s="114"/>
      <c r="G165" s="114"/>
      <c r="H165" s="114"/>
      <c r="I165" s="114"/>
      <c r="J165" s="99"/>
      <c r="K165" s="99"/>
      <c r="L165" s="99"/>
      <c r="M165" s="99"/>
      <c r="N165" s="99"/>
      <c r="O165" s="99"/>
      <c r="P165" s="99"/>
      <c r="Q165" s="99"/>
      <c r="R165" s="99"/>
      <c r="S165" s="99"/>
      <c r="T165" s="99"/>
      <c r="U165" s="99"/>
      <c r="V165" s="99"/>
      <c r="W165" s="99"/>
      <c r="X165" s="99"/>
      <c r="Y165" s="99"/>
      <c r="Z165" s="99"/>
      <c r="AA165" s="99"/>
      <c r="AB165" s="99"/>
      <c r="AC165" s="99"/>
      <c r="AD165" s="99"/>
      <c r="AE165" s="99"/>
      <c r="AF165" s="99"/>
      <c r="AG165" s="99"/>
      <c r="AH165" s="99"/>
      <c r="AI165" s="99"/>
      <c r="AJ165" s="99"/>
      <c r="AK165" s="99"/>
      <c r="AL165" s="99"/>
      <c r="AM165" s="99"/>
      <c r="AN165" s="99"/>
      <c r="AO165" s="99"/>
      <c r="AP165" s="99"/>
      <c r="AQ165" s="99"/>
      <c r="AR165" s="99"/>
      <c r="AS165" s="99"/>
      <c r="AT165" s="99"/>
      <c r="AU165" s="99"/>
      <c r="AV165" s="100"/>
      <c r="AW165" s="100"/>
      <c r="AX165" s="100"/>
      <c r="AY165" s="100"/>
      <c r="AZ165" s="99"/>
      <c r="BA165" s="99"/>
      <c r="BB165" s="99"/>
      <c r="BC165" s="99"/>
      <c r="BD165" s="99"/>
      <c r="BE165" s="99"/>
      <c r="BF165" s="99"/>
      <c r="BG165" s="99"/>
      <c r="BH165" s="99"/>
      <c r="BI165" s="99"/>
      <c r="BJ165" s="99"/>
      <c r="BK165" s="99"/>
      <c r="BL165" s="99"/>
      <c r="BM165" s="99"/>
      <c r="BN165" s="99"/>
      <c r="BO165" s="99"/>
      <c r="BP165" s="99"/>
      <c r="BQ165" s="99"/>
      <c r="BR165" s="99"/>
      <c r="BS165" s="99"/>
      <c r="BT165" s="99"/>
      <c r="BU165" s="99"/>
      <c r="BV165" s="99"/>
      <c r="BW165" s="99"/>
      <c r="BX165" s="99"/>
      <c r="BY165" s="99"/>
      <c r="BZ165" s="99"/>
      <c r="CA165" s="99"/>
      <c r="CB165" s="99"/>
      <c r="CC165" s="99"/>
      <c r="CD165" s="99"/>
      <c r="CE165" s="99"/>
      <c r="CF165" s="99"/>
      <c r="CG165" s="99"/>
      <c r="CH165" s="99"/>
      <c r="CI165" s="99"/>
      <c r="CJ165" s="99"/>
      <c r="CK165" s="99"/>
      <c r="CL165" s="99"/>
      <c r="CM165" s="99"/>
      <c r="CN165" s="100"/>
      <c r="CO165" s="99"/>
      <c r="CP165" s="99"/>
      <c r="CQ165" s="99"/>
      <c r="CR165" s="99"/>
      <c r="CS165" s="99"/>
      <c r="CT165" s="99"/>
      <c r="CU165" s="99"/>
      <c r="CV165" s="99"/>
      <c r="CW165" s="99"/>
      <c r="CX165" s="99"/>
      <c r="CY165" s="99"/>
      <c r="CZ165" s="99"/>
      <c r="DA165" s="99"/>
      <c r="DB165" s="99"/>
      <c r="DC165" s="99"/>
      <c r="DD165" s="99"/>
      <c r="DE165" s="99"/>
      <c r="DF165" s="114"/>
      <c r="DG165" s="114"/>
      <c r="DJ165" s="7"/>
      <c r="DM165" s="7"/>
      <c r="DR165" s="146"/>
      <c r="DS165" s="146"/>
      <c r="DT165" s="7"/>
      <c r="DU165" s="7"/>
    </row>
    <row r="166" spans="1:143" s="20" customFormat="1" ht="120.4" hidden="1" customHeight="1">
      <c r="A166" s="216"/>
      <c r="B166" s="326"/>
      <c r="C166" s="216"/>
      <c r="D166" s="216"/>
      <c r="E166" s="216"/>
      <c r="F166" s="216"/>
      <c r="G166" s="216"/>
      <c r="H166" s="216"/>
      <c r="I166" s="195"/>
      <c r="J166" s="219"/>
      <c r="K166" s="219"/>
      <c r="L166" s="216"/>
      <c r="M166" s="216"/>
      <c r="N166" s="216"/>
      <c r="O166" s="216"/>
      <c r="P166" s="220"/>
      <c r="Q166" s="220"/>
      <c r="R166" s="216"/>
      <c r="S166" s="216"/>
      <c r="T166" s="216"/>
      <c r="U166" s="216"/>
      <c r="V166" s="216"/>
      <c r="W166" s="216"/>
      <c r="X166" s="216"/>
      <c r="Y166" s="216"/>
      <c r="Z166" s="216"/>
      <c r="AA166" s="216"/>
      <c r="AB166" s="219"/>
      <c r="AC166" s="219"/>
      <c r="AD166" s="216"/>
      <c r="AE166" s="216"/>
      <c r="AF166" s="216"/>
      <c r="AG166" s="216"/>
      <c r="AH166" s="216"/>
      <c r="AI166" s="216"/>
      <c r="AJ166" s="216"/>
      <c r="AK166" s="216"/>
      <c r="AL166" s="216"/>
      <c r="AM166" s="216"/>
      <c r="AN166" s="216"/>
      <c r="AO166" s="216"/>
      <c r="AP166" s="216"/>
      <c r="AQ166" s="216"/>
      <c r="AR166" s="100"/>
      <c r="AS166" s="100"/>
      <c r="AT166" s="100"/>
      <c r="AU166" s="100"/>
      <c r="AV166" s="100"/>
      <c r="AW166" s="100"/>
      <c r="AX166" s="100"/>
      <c r="AY166" s="100"/>
      <c r="AZ166" s="100"/>
      <c r="BA166" s="100"/>
      <c r="BB166" s="100"/>
      <c r="BC166" s="100"/>
      <c r="BD166" s="100"/>
      <c r="BE166" s="100"/>
      <c r="BF166" s="100"/>
      <c r="BG166" s="100"/>
      <c r="BH166" s="100"/>
      <c r="BI166" s="100"/>
      <c r="BJ166" s="100"/>
      <c r="BK166" s="100"/>
      <c r="BL166" s="100"/>
      <c r="BM166" s="100"/>
      <c r="BN166" s="100"/>
      <c r="BO166" s="100"/>
      <c r="BP166" s="100"/>
      <c r="BQ166" s="100"/>
      <c r="BR166" s="100"/>
      <c r="BS166" s="100"/>
      <c r="BT166" s="100"/>
      <c r="BU166" s="100"/>
      <c r="BV166" s="100"/>
      <c r="BW166" s="100"/>
      <c r="BX166" s="100"/>
      <c r="BY166" s="100"/>
      <c r="BZ166" s="100"/>
      <c r="CA166" s="100"/>
      <c r="CB166" s="100"/>
      <c r="CC166" s="100"/>
      <c r="CD166" s="100"/>
      <c r="CE166" s="100"/>
      <c r="CF166" s="100"/>
      <c r="CG166" s="100"/>
      <c r="CH166" s="99"/>
      <c r="CI166" s="100"/>
      <c r="CJ166" s="100"/>
      <c r="CK166" s="100"/>
      <c r="CL166" s="100"/>
      <c r="CM166" s="100"/>
      <c r="CN166" s="100"/>
      <c r="CO166" s="100"/>
      <c r="CP166" s="100"/>
      <c r="CQ166" s="100"/>
      <c r="CR166" s="100"/>
      <c r="CS166" s="100"/>
      <c r="CT166" s="100"/>
      <c r="CU166" s="100"/>
      <c r="CV166" s="100"/>
      <c r="CW166" s="100"/>
      <c r="CX166" s="100"/>
      <c r="CY166" s="100"/>
      <c r="CZ166" s="100"/>
      <c r="DA166" s="100"/>
      <c r="DB166" s="100"/>
      <c r="DC166" s="100"/>
      <c r="DD166" s="100"/>
      <c r="DE166" s="100"/>
      <c r="DF166" s="327"/>
      <c r="DG166" s="216"/>
      <c r="DH166" s="18"/>
      <c r="DJ166" s="7"/>
      <c r="DM166" s="7"/>
      <c r="DR166" s="146"/>
      <c r="DS166" s="146"/>
      <c r="DT166" s="7"/>
      <c r="DU166" s="7"/>
    </row>
    <row r="167" spans="1:143" s="20" customFormat="1" ht="41.25" hidden="1" customHeight="1">
      <c r="A167" s="215"/>
      <c r="B167" s="214"/>
      <c r="C167" s="114"/>
      <c r="D167" s="114"/>
      <c r="E167" s="114"/>
      <c r="F167" s="114"/>
      <c r="G167" s="114"/>
      <c r="H167" s="114"/>
      <c r="I167" s="114"/>
      <c r="J167" s="99"/>
      <c r="K167" s="99"/>
      <c r="L167" s="99"/>
      <c r="M167" s="99"/>
      <c r="N167" s="99"/>
      <c r="O167" s="99"/>
      <c r="P167" s="99"/>
      <c r="Q167" s="99"/>
      <c r="R167" s="99"/>
      <c r="S167" s="99"/>
      <c r="T167" s="99"/>
      <c r="U167" s="99"/>
      <c r="V167" s="99"/>
      <c r="W167" s="99"/>
      <c r="X167" s="99"/>
      <c r="Y167" s="99"/>
      <c r="Z167" s="99"/>
      <c r="AA167" s="99"/>
      <c r="AB167" s="99"/>
      <c r="AC167" s="99"/>
      <c r="AD167" s="99"/>
      <c r="AE167" s="99"/>
      <c r="AF167" s="99"/>
      <c r="AG167" s="99"/>
      <c r="AH167" s="99"/>
      <c r="AI167" s="99"/>
      <c r="AJ167" s="99"/>
      <c r="AK167" s="99"/>
      <c r="AL167" s="99"/>
      <c r="AM167" s="99"/>
      <c r="AN167" s="99"/>
      <c r="AO167" s="99"/>
      <c r="AP167" s="99"/>
      <c r="AQ167" s="99"/>
      <c r="AR167" s="99"/>
      <c r="AS167" s="99"/>
      <c r="AT167" s="99"/>
      <c r="AU167" s="99"/>
      <c r="AV167" s="99"/>
      <c r="AW167" s="99"/>
      <c r="AX167" s="99"/>
      <c r="AY167" s="99"/>
      <c r="AZ167" s="99"/>
      <c r="BA167" s="99"/>
      <c r="BB167" s="99"/>
      <c r="BC167" s="99"/>
      <c r="BD167" s="99"/>
      <c r="BE167" s="99"/>
      <c r="BF167" s="99"/>
      <c r="BG167" s="99"/>
      <c r="BH167" s="99"/>
      <c r="BI167" s="99"/>
      <c r="BJ167" s="99"/>
      <c r="BK167" s="99"/>
      <c r="BL167" s="99"/>
      <c r="BM167" s="99"/>
      <c r="BN167" s="99"/>
      <c r="BO167" s="99"/>
      <c r="BP167" s="99"/>
      <c r="BQ167" s="99"/>
      <c r="BR167" s="99"/>
      <c r="BS167" s="99"/>
      <c r="BT167" s="99"/>
      <c r="BU167" s="99"/>
      <c r="BV167" s="99"/>
      <c r="BW167" s="99"/>
      <c r="BX167" s="99"/>
      <c r="BY167" s="99"/>
      <c r="BZ167" s="99"/>
      <c r="CA167" s="99"/>
      <c r="CB167" s="99"/>
      <c r="CC167" s="99"/>
      <c r="CD167" s="99"/>
      <c r="CE167" s="99"/>
      <c r="CF167" s="99"/>
      <c r="CG167" s="99"/>
      <c r="CH167" s="99"/>
      <c r="CI167" s="99"/>
      <c r="CJ167" s="99"/>
      <c r="CK167" s="99"/>
      <c r="CL167" s="99"/>
      <c r="CM167" s="99"/>
      <c r="CN167" s="99"/>
      <c r="CO167" s="99"/>
      <c r="CP167" s="99"/>
      <c r="CQ167" s="99"/>
      <c r="CR167" s="99"/>
      <c r="CS167" s="99"/>
      <c r="CT167" s="99"/>
      <c r="CU167" s="99"/>
      <c r="CV167" s="99"/>
      <c r="CW167" s="99"/>
      <c r="CX167" s="99"/>
      <c r="CY167" s="99"/>
      <c r="CZ167" s="99"/>
      <c r="DA167" s="99"/>
      <c r="DB167" s="99"/>
      <c r="DC167" s="99"/>
      <c r="DD167" s="99"/>
      <c r="DE167" s="99"/>
      <c r="DF167" s="114"/>
      <c r="DG167" s="114"/>
      <c r="DJ167" s="7"/>
      <c r="DM167" s="7"/>
      <c r="DR167" s="146"/>
      <c r="DS167" s="146"/>
      <c r="DT167" s="7"/>
      <c r="DU167" s="7"/>
    </row>
    <row r="168" spans="1:143" s="20" customFormat="1" ht="120.4" hidden="1" customHeight="1">
      <c r="A168" s="216"/>
      <c r="B168" s="217"/>
      <c r="C168" s="195"/>
      <c r="D168" s="195"/>
      <c r="E168" s="195"/>
      <c r="F168" s="195"/>
      <c r="G168" s="195"/>
      <c r="H168" s="195"/>
      <c r="I168" s="195"/>
      <c r="J168" s="197"/>
      <c r="K168" s="224"/>
      <c r="L168" s="216"/>
      <c r="M168" s="216"/>
      <c r="N168" s="216"/>
      <c r="O168" s="216"/>
      <c r="P168" s="220"/>
      <c r="Q168" s="220"/>
      <c r="R168" s="216"/>
      <c r="S168" s="216"/>
      <c r="T168" s="216"/>
      <c r="U168" s="216"/>
      <c r="V168" s="216"/>
      <c r="W168" s="216"/>
      <c r="X168" s="216"/>
      <c r="Y168" s="216"/>
      <c r="Z168" s="216"/>
      <c r="AA168" s="216"/>
      <c r="AB168" s="197"/>
      <c r="AC168" s="197"/>
      <c r="AD168" s="216"/>
      <c r="AE168" s="216"/>
      <c r="AF168" s="216"/>
      <c r="AG168" s="216"/>
      <c r="AH168" s="216"/>
      <c r="AI168" s="216"/>
      <c r="AJ168" s="216"/>
      <c r="AK168" s="216"/>
      <c r="AL168" s="216"/>
      <c r="AM168" s="216"/>
      <c r="AN168" s="216"/>
      <c r="AO168" s="216"/>
      <c r="AP168" s="216"/>
      <c r="AQ168" s="216"/>
      <c r="AR168" s="100"/>
      <c r="AS168" s="100"/>
      <c r="AT168" s="100"/>
      <c r="AU168" s="100"/>
      <c r="AV168" s="100"/>
      <c r="AW168" s="100"/>
      <c r="AX168" s="100"/>
      <c r="AY168" s="100"/>
      <c r="AZ168" s="100"/>
      <c r="BA168" s="100"/>
      <c r="BB168" s="100"/>
      <c r="BC168" s="100"/>
      <c r="BD168" s="100"/>
      <c r="BE168" s="100"/>
      <c r="BF168" s="100"/>
      <c r="BG168" s="100"/>
      <c r="BH168" s="100"/>
      <c r="BI168" s="100"/>
      <c r="BJ168" s="100"/>
      <c r="BK168" s="100"/>
      <c r="BL168" s="100"/>
      <c r="BM168" s="100"/>
      <c r="BN168" s="100"/>
      <c r="BO168" s="100"/>
      <c r="BP168" s="100"/>
      <c r="BQ168" s="100"/>
      <c r="BR168" s="100"/>
      <c r="BS168" s="100"/>
      <c r="BT168" s="100"/>
      <c r="BU168" s="100"/>
      <c r="BV168" s="100"/>
      <c r="BW168" s="100"/>
      <c r="BX168" s="100"/>
      <c r="BY168" s="100"/>
      <c r="BZ168" s="100"/>
      <c r="CA168" s="100"/>
      <c r="CB168" s="100"/>
      <c r="CC168" s="100"/>
      <c r="CD168" s="100"/>
      <c r="CE168" s="100"/>
      <c r="CF168" s="100"/>
      <c r="CG168" s="100"/>
      <c r="CH168" s="99"/>
      <c r="CI168" s="100"/>
      <c r="CJ168" s="100"/>
      <c r="CK168" s="100"/>
      <c r="CL168" s="100"/>
      <c r="CM168" s="100"/>
      <c r="CN168" s="100"/>
      <c r="CO168" s="100"/>
      <c r="CP168" s="100"/>
      <c r="CQ168" s="100"/>
      <c r="CR168" s="100"/>
      <c r="CS168" s="100"/>
      <c r="CT168" s="100"/>
      <c r="CU168" s="100"/>
      <c r="CV168" s="100"/>
      <c r="CW168" s="100"/>
      <c r="CX168" s="100"/>
      <c r="CY168" s="100"/>
      <c r="CZ168" s="100"/>
      <c r="DA168" s="100"/>
      <c r="DB168" s="100"/>
      <c r="DC168" s="100"/>
      <c r="DD168" s="100"/>
      <c r="DE168" s="100"/>
      <c r="DF168" s="327"/>
      <c r="DG168" s="216"/>
      <c r="DH168" s="18"/>
      <c r="DJ168" s="7"/>
      <c r="DM168" s="7"/>
      <c r="DR168" s="146"/>
      <c r="DS168" s="146"/>
      <c r="DT168" s="7"/>
      <c r="DU168" s="7"/>
    </row>
    <row r="169" spans="1:143" s="20" customFormat="1" ht="60" hidden="1" customHeight="1">
      <c r="A169" s="216"/>
      <c r="B169" s="196"/>
      <c r="C169" s="216"/>
      <c r="D169" s="216"/>
      <c r="E169" s="216"/>
      <c r="F169" s="216"/>
      <c r="G169" s="216"/>
      <c r="H169" s="216"/>
      <c r="I169" s="138"/>
      <c r="J169" s="218"/>
      <c r="K169" s="218"/>
      <c r="L169" s="218"/>
      <c r="M169" s="236"/>
      <c r="N169" s="236"/>
      <c r="O169" s="218"/>
      <c r="P169" s="218"/>
      <c r="Q169" s="218"/>
      <c r="R169" s="236"/>
      <c r="S169" s="236"/>
      <c r="T169" s="218"/>
      <c r="U169" s="236"/>
      <c r="V169" s="236"/>
      <c r="W169" s="236"/>
      <c r="X169" s="218"/>
      <c r="Y169" s="236"/>
      <c r="Z169" s="236"/>
      <c r="AA169" s="218"/>
      <c r="AB169" s="218"/>
      <c r="AC169" s="218"/>
      <c r="AD169" s="236"/>
      <c r="AE169" s="236"/>
      <c r="AF169" s="218"/>
      <c r="AG169" s="236"/>
      <c r="AH169" s="236"/>
      <c r="AI169" s="236"/>
      <c r="AJ169" s="218"/>
      <c r="AK169" s="218"/>
      <c r="AL169" s="236"/>
      <c r="AM169" s="236"/>
      <c r="AN169" s="236"/>
      <c r="AO169" s="218"/>
      <c r="AP169" s="236"/>
      <c r="AQ169" s="218"/>
      <c r="AR169" s="100"/>
      <c r="AS169" s="100"/>
      <c r="AT169" s="100"/>
      <c r="AU169" s="100"/>
      <c r="AV169" s="100"/>
      <c r="AW169" s="100"/>
      <c r="AX169" s="100"/>
      <c r="AY169" s="100"/>
      <c r="AZ169" s="100"/>
      <c r="BA169" s="100"/>
      <c r="BB169" s="100"/>
      <c r="BC169" s="100"/>
      <c r="BD169" s="100"/>
      <c r="BE169" s="100"/>
      <c r="BF169" s="100"/>
      <c r="BG169" s="100"/>
      <c r="BH169" s="100"/>
      <c r="BI169" s="100"/>
      <c r="BJ169" s="100"/>
      <c r="BK169" s="100"/>
      <c r="BL169" s="100"/>
      <c r="BM169" s="100"/>
      <c r="BN169" s="100"/>
      <c r="BO169" s="100"/>
      <c r="BP169" s="100"/>
      <c r="BQ169" s="100"/>
      <c r="BR169" s="100"/>
      <c r="BS169" s="100"/>
      <c r="BT169" s="100"/>
      <c r="BU169" s="100"/>
      <c r="BV169" s="100"/>
      <c r="BW169" s="100"/>
      <c r="BX169" s="100"/>
      <c r="BY169" s="100"/>
      <c r="BZ169" s="100"/>
      <c r="CA169" s="100"/>
      <c r="CB169" s="100"/>
      <c r="CC169" s="100"/>
      <c r="CD169" s="100"/>
      <c r="CE169" s="100"/>
      <c r="CF169" s="100"/>
      <c r="CG169" s="100"/>
      <c r="CH169" s="99"/>
      <c r="CI169" s="100"/>
      <c r="CJ169" s="100"/>
      <c r="CK169" s="100"/>
      <c r="CL169" s="100"/>
      <c r="CM169" s="100"/>
      <c r="CN169" s="100"/>
      <c r="CO169" s="100"/>
      <c r="CP169" s="100"/>
      <c r="CQ169" s="100"/>
      <c r="CR169" s="100"/>
      <c r="CS169" s="100"/>
      <c r="CT169" s="100"/>
      <c r="CU169" s="100"/>
      <c r="CV169" s="100"/>
      <c r="CW169" s="100"/>
      <c r="CX169" s="100"/>
      <c r="CY169" s="100"/>
      <c r="CZ169" s="100"/>
      <c r="DA169" s="100"/>
      <c r="DB169" s="100"/>
      <c r="DC169" s="100"/>
      <c r="DD169" s="100"/>
      <c r="DE169" s="100"/>
      <c r="DF169" s="216"/>
      <c r="DG169" s="276"/>
      <c r="DH169" s="276"/>
      <c r="DI169" s="236"/>
      <c r="DJ169" s="218"/>
      <c r="DK169" s="218"/>
      <c r="DL169" s="100"/>
      <c r="DM169" s="100"/>
      <c r="DN169" s="100"/>
      <c r="DO169" s="100"/>
      <c r="DP169" s="367"/>
      <c r="DQ169" s="367"/>
      <c r="DR169" s="365"/>
      <c r="DS169" s="365"/>
      <c r="DT169" s="366"/>
      <c r="DU169" s="216"/>
      <c r="DV169" s="114"/>
      <c r="DY169" s="7"/>
      <c r="EB169" s="7"/>
      <c r="EH169" s="7"/>
      <c r="EI169" s="7"/>
      <c r="EJ169" s="7"/>
      <c r="EK169" s="7"/>
      <c r="EL169" s="7"/>
      <c r="EM169" s="7"/>
    </row>
    <row r="170" spans="1:143" s="20" customFormat="1" ht="40.9" hidden="1" customHeight="1">
      <c r="A170" s="114"/>
      <c r="B170" s="214"/>
      <c r="C170" s="114"/>
      <c r="D170" s="114"/>
      <c r="E170" s="114"/>
      <c r="F170" s="114"/>
      <c r="G170" s="114"/>
      <c r="H170" s="114"/>
      <c r="I170" s="114"/>
      <c r="J170" s="236"/>
      <c r="K170" s="236"/>
      <c r="L170" s="236"/>
      <c r="M170" s="236"/>
      <c r="N170" s="236"/>
      <c r="O170" s="236"/>
      <c r="P170" s="236"/>
      <c r="Q170" s="236"/>
      <c r="R170" s="236"/>
      <c r="S170" s="236"/>
      <c r="T170" s="236"/>
      <c r="U170" s="236"/>
      <c r="V170" s="236"/>
      <c r="W170" s="236"/>
      <c r="X170" s="236"/>
      <c r="Y170" s="236"/>
      <c r="Z170" s="236"/>
      <c r="AA170" s="236"/>
      <c r="AB170" s="236"/>
      <c r="AC170" s="236"/>
      <c r="AD170" s="236"/>
      <c r="AE170" s="236"/>
      <c r="AF170" s="236"/>
      <c r="AG170" s="236"/>
      <c r="AH170" s="236"/>
      <c r="AI170" s="236"/>
      <c r="AJ170" s="236"/>
      <c r="AK170" s="236"/>
      <c r="AL170" s="236"/>
      <c r="AM170" s="236"/>
      <c r="AN170" s="236"/>
      <c r="AO170" s="236"/>
      <c r="AP170" s="236"/>
      <c r="AQ170" s="236"/>
      <c r="AR170" s="236"/>
      <c r="AS170" s="236"/>
      <c r="AT170" s="236"/>
      <c r="AU170" s="236"/>
      <c r="AV170" s="236"/>
      <c r="AW170" s="236"/>
      <c r="AX170" s="236"/>
      <c r="AY170" s="236"/>
      <c r="AZ170" s="236"/>
      <c r="BA170" s="236"/>
      <c r="BB170" s="236"/>
      <c r="BC170" s="236"/>
      <c r="BD170" s="236"/>
      <c r="BE170" s="236"/>
      <c r="BF170" s="236"/>
      <c r="BG170" s="236"/>
      <c r="BH170" s="236"/>
      <c r="BI170" s="236"/>
      <c r="BJ170" s="236"/>
      <c r="BK170" s="236"/>
      <c r="BL170" s="236"/>
      <c r="BM170" s="236"/>
      <c r="BN170" s="236"/>
      <c r="BO170" s="236"/>
      <c r="BP170" s="236"/>
      <c r="BQ170" s="236"/>
      <c r="BR170" s="236"/>
      <c r="BS170" s="236"/>
      <c r="BT170" s="236"/>
      <c r="BU170" s="236"/>
      <c r="BV170" s="236"/>
      <c r="BW170" s="236"/>
      <c r="BX170" s="236"/>
      <c r="BY170" s="236"/>
      <c r="BZ170" s="236"/>
      <c r="CA170" s="236"/>
      <c r="CB170" s="236"/>
      <c r="CC170" s="236"/>
      <c r="CD170" s="236"/>
      <c r="CE170" s="236"/>
      <c r="CF170" s="236"/>
      <c r="CG170" s="236"/>
      <c r="CH170" s="99"/>
      <c r="CI170" s="236"/>
      <c r="CJ170" s="236"/>
      <c r="CK170" s="236"/>
      <c r="CL170" s="236"/>
      <c r="CM170" s="236"/>
      <c r="CN170" s="236"/>
      <c r="CO170" s="236"/>
      <c r="CP170" s="236"/>
      <c r="CQ170" s="236"/>
      <c r="CR170" s="236"/>
      <c r="CS170" s="236"/>
      <c r="CT170" s="236"/>
      <c r="CU170" s="236"/>
      <c r="CV170" s="236"/>
      <c r="CW170" s="236"/>
      <c r="CX170" s="236"/>
      <c r="CY170" s="236"/>
      <c r="CZ170" s="236"/>
      <c r="DA170" s="236"/>
      <c r="DB170" s="236"/>
      <c r="DC170" s="236"/>
      <c r="DD170" s="236"/>
      <c r="DE170" s="236"/>
      <c r="DF170" s="114"/>
      <c r="DG170" s="114"/>
      <c r="DJ170" s="7"/>
      <c r="DM170" s="7"/>
      <c r="DR170" s="146"/>
      <c r="DS170" s="146"/>
      <c r="DT170" s="7"/>
      <c r="DU170" s="7"/>
    </row>
    <row r="171" spans="1:143" s="20" customFormat="1" ht="61.5" hidden="1" customHeight="1">
      <c r="A171" s="114"/>
      <c r="B171" s="214"/>
      <c r="C171" s="114"/>
      <c r="D171" s="114"/>
      <c r="E171" s="114"/>
      <c r="F171" s="114"/>
      <c r="G171" s="114"/>
      <c r="H171" s="114"/>
      <c r="I171" s="114"/>
      <c r="J171" s="236"/>
      <c r="K171" s="236"/>
      <c r="L171" s="236"/>
      <c r="M171" s="236"/>
      <c r="N171" s="236"/>
      <c r="O171" s="236"/>
      <c r="P171" s="236"/>
      <c r="Q171" s="236"/>
      <c r="R171" s="236"/>
      <c r="S171" s="236"/>
      <c r="T171" s="236"/>
      <c r="U171" s="236"/>
      <c r="V171" s="236"/>
      <c r="W171" s="236"/>
      <c r="X171" s="236"/>
      <c r="Y171" s="236"/>
      <c r="Z171" s="236"/>
      <c r="AA171" s="236"/>
      <c r="AB171" s="236"/>
      <c r="AC171" s="236"/>
      <c r="AD171" s="236"/>
      <c r="AE171" s="236"/>
      <c r="AF171" s="236"/>
      <c r="AG171" s="236"/>
      <c r="AH171" s="236"/>
      <c r="AI171" s="236"/>
      <c r="AJ171" s="236"/>
      <c r="AK171" s="236"/>
      <c r="AL171" s="236"/>
      <c r="AM171" s="236"/>
      <c r="AN171" s="236"/>
      <c r="AO171" s="236"/>
      <c r="AP171" s="236"/>
      <c r="AQ171" s="236"/>
      <c r="AR171" s="236"/>
      <c r="AS171" s="236"/>
      <c r="AT171" s="236"/>
      <c r="AU171" s="236"/>
      <c r="AV171" s="236"/>
      <c r="AW171" s="236"/>
      <c r="AX171" s="236"/>
      <c r="AY171" s="236"/>
      <c r="AZ171" s="236"/>
      <c r="BA171" s="236"/>
      <c r="BB171" s="236"/>
      <c r="BC171" s="236"/>
      <c r="BD171" s="236"/>
      <c r="BE171" s="236"/>
      <c r="BF171" s="236"/>
      <c r="BG171" s="236"/>
      <c r="BH171" s="236"/>
      <c r="BI171" s="236"/>
      <c r="BJ171" s="236"/>
      <c r="BK171" s="236"/>
      <c r="BL171" s="236"/>
      <c r="BM171" s="236"/>
      <c r="BN171" s="236"/>
      <c r="BO171" s="236"/>
      <c r="BP171" s="236"/>
      <c r="BQ171" s="236"/>
      <c r="BR171" s="236"/>
      <c r="BS171" s="236"/>
      <c r="BT171" s="236"/>
      <c r="BU171" s="236"/>
      <c r="BV171" s="236"/>
      <c r="BW171" s="236"/>
      <c r="BX171" s="236"/>
      <c r="BY171" s="236"/>
      <c r="BZ171" s="236"/>
      <c r="CA171" s="236"/>
      <c r="CB171" s="236"/>
      <c r="CC171" s="236"/>
      <c r="CD171" s="236"/>
      <c r="CE171" s="236"/>
      <c r="CF171" s="236"/>
      <c r="CG171" s="236"/>
      <c r="CH171" s="99"/>
      <c r="CI171" s="236"/>
      <c r="CJ171" s="236"/>
      <c r="CK171" s="236"/>
      <c r="CL171" s="236"/>
      <c r="CM171" s="236"/>
      <c r="CN171" s="236"/>
      <c r="CO171" s="236"/>
      <c r="CP171" s="236"/>
      <c r="CQ171" s="236"/>
      <c r="CR171" s="236"/>
      <c r="CS171" s="236"/>
      <c r="CT171" s="236"/>
      <c r="CU171" s="236"/>
      <c r="CV171" s="236"/>
      <c r="CW171" s="236"/>
      <c r="CX171" s="236"/>
      <c r="CY171" s="236"/>
      <c r="CZ171" s="236"/>
      <c r="DA171" s="236"/>
      <c r="DB171" s="236"/>
      <c r="DC171" s="236"/>
      <c r="DD171" s="236"/>
      <c r="DE171" s="236"/>
      <c r="DF171" s="114"/>
      <c r="DG171" s="114"/>
      <c r="DJ171" s="7"/>
      <c r="DM171" s="7"/>
      <c r="DR171" s="146"/>
      <c r="DS171" s="146"/>
      <c r="DT171" s="7"/>
      <c r="DU171" s="7"/>
    </row>
    <row r="172" spans="1:143" ht="87.75" hidden="1" customHeight="1">
      <c r="A172" s="216"/>
      <c r="B172" s="217"/>
      <c r="C172" s="216"/>
      <c r="D172" s="216"/>
      <c r="E172" s="216"/>
      <c r="F172" s="216"/>
      <c r="G172" s="216"/>
      <c r="H172" s="216"/>
      <c r="I172" s="216"/>
      <c r="J172" s="218"/>
      <c r="K172" s="218"/>
      <c r="L172" s="218"/>
      <c r="M172" s="218"/>
      <c r="N172" s="218"/>
      <c r="O172" s="218"/>
      <c r="P172" s="218"/>
      <c r="Q172" s="218"/>
      <c r="R172" s="218"/>
      <c r="S172" s="218"/>
      <c r="T172" s="218"/>
      <c r="U172" s="218"/>
      <c r="V172" s="218"/>
      <c r="W172" s="218"/>
      <c r="X172" s="332"/>
      <c r="Y172" s="218"/>
      <c r="Z172" s="218"/>
      <c r="AA172" s="218"/>
      <c r="AB172" s="218"/>
      <c r="AC172" s="218"/>
      <c r="AD172" s="218"/>
      <c r="AE172" s="218"/>
      <c r="AF172" s="218"/>
      <c r="AG172" s="218"/>
      <c r="AH172" s="218"/>
      <c r="AI172" s="218"/>
      <c r="AJ172" s="218"/>
      <c r="AK172" s="218"/>
      <c r="AL172" s="218"/>
      <c r="AM172" s="218"/>
      <c r="AN172" s="218"/>
      <c r="AO172" s="218"/>
      <c r="AP172" s="218"/>
      <c r="AQ172" s="218"/>
      <c r="AR172" s="100"/>
      <c r="AS172" s="100"/>
      <c r="AT172" s="100"/>
      <c r="AU172" s="100"/>
      <c r="AV172" s="100"/>
      <c r="AW172" s="100"/>
      <c r="AX172" s="100"/>
      <c r="AY172" s="100"/>
      <c r="AZ172" s="100"/>
      <c r="BA172" s="100"/>
      <c r="BB172" s="100"/>
      <c r="BC172" s="100"/>
      <c r="BD172" s="100"/>
      <c r="BE172" s="100"/>
      <c r="BF172" s="100"/>
      <c r="BG172" s="100"/>
      <c r="BH172" s="100"/>
      <c r="BI172" s="100"/>
      <c r="BJ172" s="100"/>
      <c r="BK172" s="100"/>
      <c r="BL172" s="100"/>
      <c r="BM172" s="100"/>
      <c r="BN172" s="100"/>
      <c r="BO172" s="100"/>
      <c r="BP172" s="100"/>
      <c r="BQ172" s="100"/>
      <c r="BR172" s="100"/>
      <c r="BS172" s="100"/>
      <c r="BT172" s="100"/>
      <c r="BU172" s="100"/>
      <c r="BV172" s="100"/>
      <c r="BW172" s="100"/>
      <c r="BX172" s="100"/>
      <c r="BY172" s="100"/>
      <c r="BZ172" s="100"/>
      <c r="CA172" s="100"/>
      <c r="CB172" s="100"/>
      <c r="CC172" s="100"/>
      <c r="CD172" s="100"/>
      <c r="CE172" s="100"/>
      <c r="CF172" s="100"/>
      <c r="CG172" s="100"/>
      <c r="CH172" s="99"/>
      <c r="CI172" s="100"/>
      <c r="CJ172" s="100"/>
      <c r="CK172" s="100"/>
      <c r="CL172" s="100"/>
      <c r="CM172" s="100"/>
      <c r="CN172" s="100"/>
      <c r="CO172" s="100"/>
      <c r="CP172" s="100"/>
      <c r="CQ172" s="100"/>
      <c r="CR172" s="100"/>
      <c r="CS172" s="100"/>
      <c r="CT172" s="100"/>
      <c r="CU172" s="100"/>
      <c r="CV172" s="100"/>
      <c r="CW172" s="100"/>
      <c r="CX172" s="100"/>
      <c r="CY172" s="100"/>
      <c r="CZ172" s="100"/>
      <c r="DA172" s="100"/>
      <c r="DB172" s="100"/>
      <c r="DC172" s="100"/>
      <c r="DD172" s="100"/>
      <c r="DE172" s="100"/>
      <c r="DF172" s="216"/>
      <c r="DG172" s="216"/>
      <c r="DJ172" s="7"/>
      <c r="DM172" s="7"/>
      <c r="DR172" s="146"/>
      <c r="DS172" s="146"/>
      <c r="DT172" s="7"/>
      <c r="DU172" s="7"/>
    </row>
    <row r="173" spans="1:143" s="20" customFormat="1" ht="33.75" hidden="1" customHeight="1">
      <c r="A173" s="215"/>
      <c r="B173" s="214"/>
      <c r="C173" s="216"/>
      <c r="D173" s="216"/>
      <c r="E173" s="216"/>
      <c r="F173" s="216"/>
      <c r="G173" s="216"/>
      <c r="H173" s="216"/>
      <c r="I173" s="216"/>
      <c r="J173" s="247"/>
      <c r="K173" s="247"/>
      <c r="L173" s="247"/>
      <c r="M173" s="247"/>
      <c r="N173" s="247"/>
      <c r="O173" s="247"/>
      <c r="P173" s="247"/>
      <c r="Q173" s="247"/>
      <c r="R173" s="247"/>
      <c r="S173" s="247"/>
      <c r="T173" s="247"/>
      <c r="U173" s="247"/>
      <c r="V173" s="247"/>
      <c r="W173" s="247"/>
      <c r="X173" s="247"/>
      <c r="Y173" s="247"/>
      <c r="Z173" s="247"/>
      <c r="AA173" s="247"/>
      <c r="AB173" s="247"/>
      <c r="AC173" s="247"/>
      <c r="AD173" s="247"/>
      <c r="AE173" s="247"/>
      <c r="AF173" s="247"/>
      <c r="AG173" s="247"/>
      <c r="AH173" s="247"/>
      <c r="AI173" s="247"/>
      <c r="AJ173" s="247"/>
      <c r="AK173" s="247"/>
      <c r="AL173" s="247"/>
      <c r="AM173" s="247"/>
      <c r="AN173" s="247"/>
      <c r="AO173" s="247"/>
      <c r="AP173" s="247"/>
      <c r="AQ173" s="247"/>
      <c r="AR173" s="247"/>
      <c r="AS173" s="247"/>
      <c r="AT173" s="247"/>
      <c r="AU173" s="247"/>
      <c r="AV173" s="247"/>
      <c r="AW173" s="247"/>
      <c r="AX173" s="247"/>
      <c r="AY173" s="247"/>
      <c r="AZ173" s="247"/>
      <c r="BA173" s="247"/>
      <c r="BB173" s="247"/>
      <c r="BC173" s="247"/>
      <c r="BD173" s="247"/>
      <c r="BE173" s="247"/>
      <c r="BF173" s="247"/>
      <c r="BG173" s="247"/>
      <c r="BH173" s="247"/>
      <c r="BI173" s="247"/>
      <c r="BJ173" s="247"/>
      <c r="BK173" s="247"/>
      <c r="BL173" s="247"/>
      <c r="BM173" s="247"/>
      <c r="BN173" s="247"/>
      <c r="BO173" s="247"/>
      <c r="BP173" s="247"/>
      <c r="BQ173" s="247"/>
      <c r="BR173" s="247"/>
      <c r="BS173" s="247"/>
      <c r="BT173" s="247"/>
      <c r="BU173" s="247"/>
      <c r="BV173" s="247"/>
      <c r="BW173" s="247"/>
      <c r="BX173" s="247"/>
      <c r="BY173" s="247"/>
      <c r="BZ173" s="247"/>
      <c r="CA173" s="247"/>
      <c r="CB173" s="247"/>
      <c r="CC173" s="247"/>
      <c r="CD173" s="247"/>
      <c r="CE173" s="247"/>
      <c r="CF173" s="247"/>
      <c r="CG173" s="247"/>
      <c r="CH173" s="99"/>
      <c r="CI173" s="247"/>
      <c r="CJ173" s="247"/>
      <c r="CK173" s="247"/>
      <c r="CL173" s="247"/>
      <c r="CM173" s="247"/>
      <c r="CN173" s="247"/>
      <c r="CO173" s="247"/>
      <c r="CP173" s="247"/>
      <c r="CQ173" s="247"/>
      <c r="CR173" s="247"/>
      <c r="CS173" s="247"/>
      <c r="CT173" s="247"/>
      <c r="CU173" s="247"/>
      <c r="CV173" s="247"/>
      <c r="CW173" s="247"/>
      <c r="CX173" s="247"/>
      <c r="CY173" s="247"/>
      <c r="CZ173" s="247"/>
      <c r="DA173" s="247"/>
      <c r="DB173" s="247"/>
      <c r="DC173" s="247"/>
      <c r="DD173" s="247"/>
      <c r="DE173" s="247"/>
      <c r="DF173" s="263"/>
      <c r="DG173" s="216"/>
      <c r="DH173" s="18"/>
      <c r="DJ173" s="7"/>
      <c r="DM173" s="7"/>
      <c r="DR173" s="146"/>
      <c r="DS173" s="146"/>
      <c r="DT173" s="7"/>
      <c r="DU173" s="7"/>
    </row>
    <row r="174" spans="1:143" s="20" customFormat="1" ht="90" hidden="1" customHeight="1">
      <c r="A174" s="216"/>
      <c r="B174" s="217"/>
      <c r="C174" s="216"/>
      <c r="D174" s="216"/>
      <c r="E174" s="216"/>
      <c r="F174" s="216"/>
      <c r="G174" s="216"/>
      <c r="H174" s="216"/>
      <c r="I174" s="216"/>
      <c r="J174" s="220"/>
      <c r="K174" s="220"/>
      <c r="L174" s="216"/>
      <c r="M174" s="216"/>
      <c r="N174" s="216"/>
      <c r="O174" s="216"/>
      <c r="P174" s="220"/>
      <c r="Q174" s="220"/>
      <c r="R174" s="216"/>
      <c r="S174" s="216"/>
      <c r="T174" s="216"/>
      <c r="U174" s="216"/>
      <c r="V174" s="216"/>
      <c r="W174" s="216"/>
      <c r="X174" s="216"/>
      <c r="Y174" s="216"/>
      <c r="Z174" s="216"/>
      <c r="AA174" s="216"/>
      <c r="AB174" s="218"/>
      <c r="AC174" s="218"/>
      <c r="AD174" s="216"/>
      <c r="AE174" s="216"/>
      <c r="AF174" s="216"/>
      <c r="AG174" s="216"/>
      <c r="AH174" s="216"/>
      <c r="AI174" s="216"/>
      <c r="AJ174" s="218"/>
      <c r="AK174" s="218"/>
      <c r="AL174" s="216"/>
      <c r="AM174" s="216"/>
      <c r="AN174" s="216"/>
      <c r="AO174" s="216"/>
      <c r="AP174" s="216"/>
      <c r="AQ174" s="216"/>
      <c r="AR174" s="100"/>
      <c r="AS174" s="100"/>
      <c r="AT174" s="100"/>
      <c r="AU174" s="100"/>
      <c r="AV174" s="100"/>
      <c r="AW174" s="100"/>
      <c r="AX174" s="100"/>
      <c r="AY174" s="100"/>
      <c r="AZ174" s="100"/>
      <c r="BA174" s="100"/>
      <c r="BB174" s="100"/>
      <c r="BC174" s="100"/>
      <c r="BD174" s="100"/>
      <c r="BE174" s="100"/>
      <c r="BF174" s="100"/>
      <c r="BG174" s="100"/>
      <c r="BH174" s="100"/>
      <c r="BI174" s="100"/>
      <c r="BJ174" s="100"/>
      <c r="BK174" s="100"/>
      <c r="BL174" s="100"/>
      <c r="BM174" s="100"/>
      <c r="BN174" s="100"/>
      <c r="BO174" s="100"/>
      <c r="BP174" s="100"/>
      <c r="BQ174" s="100"/>
      <c r="BR174" s="100"/>
      <c r="BS174" s="100"/>
      <c r="BT174" s="100"/>
      <c r="BU174" s="100"/>
      <c r="BV174" s="100"/>
      <c r="BW174" s="100"/>
      <c r="BX174" s="100"/>
      <c r="BY174" s="100"/>
      <c r="BZ174" s="100"/>
      <c r="CA174" s="100"/>
      <c r="CB174" s="100"/>
      <c r="CC174" s="100"/>
      <c r="CD174" s="100"/>
      <c r="CE174" s="100"/>
      <c r="CF174" s="100"/>
      <c r="CG174" s="100"/>
      <c r="CH174" s="99"/>
      <c r="CI174" s="100"/>
      <c r="CJ174" s="100"/>
      <c r="CK174" s="100"/>
      <c r="CL174" s="100"/>
      <c r="CM174" s="100"/>
      <c r="CN174" s="100"/>
      <c r="CO174" s="100"/>
      <c r="CP174" s="100"/>
      <c r="CQ174" s="100"/>
      <c r="CR174" s="100"/>
      <c r="CS174" s="100"/>
      <c r="CT174" s="100"/>
      <c r="CU174" s="100"/>
      <c r="CV174" s="100"/>
      <c r="CW174" s="100"/>
      <c r="CX174" s="100"/>
      <c r="CY174" s="100"/>
      <c r="CZ174" s="100"/>
      <c r="DA174" s="100"/>
      <c r="DB174" s="100"/>
      <c r="DC174" s="100"/>
      <c r="DD174" s="100"/>
      <c r="DE174" s="100"/>
      <c r="DF174" s="262"/>
      <c r="DG174" s="216"/>
      <c r="DH174" s="18"/>
      <c r="DJ174" s="7"/>
      <c r="DM174" s="7"/>
      <c r="DR174" s="146"/>
      <c r="DS174" s="146"/>
      <c r="DT174" s="7"/>
      <c r="DU174" s="7"/>
    </row>
    <row r="175" spans="1:143" s="20" customFormat="1" ht="49.9" hidden="1" customHeight="1">
      <c r="A175" s="114"/>
      <c r="B175" s="214"/>
      <c r="C175" s="114"/>
      <c r="D175" s="114"/>
      <c r="E175" s="114"/>
      <c r="F175" s="99"/>
      <c r="G175" s="99"/>
      <c r="H175" s="99"/>
      <c r="I175" s="234"/>
      <c r="J175" s="235"/>
      <c r="K175" s="235"/>
      <c r="L175" s="235"/>
      <c r="M175" s="235"/>
      <c r="N175" s="235"/>
      <c r="O175" s="235"/>
      <c r="P175" s="235"/>
      <c r="Q175" s="235"/>
      <c r="R175" s="235"/>
      <c r="S175" s="235"/>
      <c r="T175" s="235"/>
      <c r="U175" s="235"/>
      <c r="V175" s="235"/>
      <c r="W175" s="235"/>
      <c r="X175" s="235"/>
      <c r="Y175" s="235"/>
      <c r="Z175" s="235"/>
      <c r="AA175" s="235"/>
      <c r="AB175" s="235"/>
      <c r="AC175" s="235"/>
      <c r="AD175" s="235"/>
      <c r="AE175" s="235"/>
      <c r="AF175" s="235"/>
      <c r="AG175" s="235"/>
      <c r="AH175" s="235"/>
      <c r="AI175" s="235"/>
      <c r="AJ175" s="235"/>
      <c r="AK175" s="235"/>
      <c r="AL175" s="235"/>
      <c r="AM175" s="235"/>
      <c r="AN175" s="235"/>
      <c r="AO175" s="235"/>
      <c r="AP175" s="235"/>
      <c r="AQ175" s="235"/>
      <c r="AR175" s="235"/>
      <c r="AS175" s="235"/>
      <c r="AT175" s="235"/>
      <c r="AU175" s="235"/>
      <c r="AV175" s="235"/>
      <c r="AW175" s="235"/>
      <c r="AX175" s="235"/>
      <c r="AY175" s="235"/>
      <c r="AZ175" s="235"/>
      <c r="BA175" s="235"/>
      <c r="BB175" s="235"/>
      <c r="BC175" s="235"/>
      <c r="BD175" s="235"/>
      <c r="BE175" s="235"/>
      <c r="BF175" s="235"/>
      <c r="BG175" s="235"/>
      <c r="BH175" s="235"/>
      <c r="BI175" s="235"/>
      <c r="BJ175" s="235"/>
      <c r="BK175" s="235"/>
      <c r="BL175" s="235"/>
      <c r="BM175" s="235"/>
      <c r="BN175" s="235"/>
      <c r="BO175" s="235"/>
      <c r="BP175" s="235"/>
      <c r="BQ175" s="235"/>
      <c r="BR175" s="235"/>
      <c r="BS175" s="235"/>
      <c r="BT175" s="235"/>
      <c r="BU175" s="235"/>
      <c r="BV175" s="235"/>
      <c r="BW175" s="235"/>
      <c r="BX175" s="235"/>
      <c r="BY175" s="235"/>
      <c r="BZ175" s="235"/>
      <c r="CA175" s="235"/>
      <c r="CB175" s="235"/>
      <c r="CC175" s="235"/>
      <c r="CD175" s="235"/>
      <c r="CE175" s="235"/>
      <c r="CF175" s="235"/>
      <c r="CG175" s="235"/>
      <c r="CH175" s="99"/>
      <c r="CI175" s="235"/>
      <c r="CJ175" s="235"/>
      <c r="CK175" s="235"/>
      <c r="CL175" s="235"/>
      <c r="CM175" s="235"/>
      <c r="CN175" s="235"/>
      <c r="CO175" s="235"/>
      <c r="CP175" s="235"/>
      <c r="CQ175" s="235"/>
      <c r="CR175" s="235"/>
      <c r="CS175" s="235"/>
      <c r="CT175" s="235"/>
      <c r="CU175" s="235"/>
      <c r="CV175" s="235"/>
      <c r="CW175" s="235"/>
      <c r="CX175" s="235"/>
      <c r="CY175" s="235"/>
      <c r="CZ175" s="235"/>
      <c r="DA175" s="235"/>
      <c r="DB175" s="235"/>
      <c r="DC175" s="235"/>
      <c r="DD175" s="235"/>
      <c r="DE175" s="235"/>
      <c r="DF175" s="222"/>
      <c r="DG175" s="114"/>
      <c r="DJ175" s="7"/>
      <c r="DM175" s="7"/>
      <c r="DR175" s="146"/>
      <c r="DS175" s="146"/>
      <c r="DT175" s="7"/>
      <c r="DU175" s="7"/>
    </row>
    <row r="176" spans="1:143" s="20" customFormat="1" ht="35.65" hidden="1" customHeight="1">
      <c r="A176" s="114"/>
      <c r="B176" s="214"/>
      <c r="C176" s="114"/>
      <c r="D176" s="114"/>
      <c r="E176" s="114"/>
      <c r="F176" s="99"/>
      <c r="G176" s="99"/>
      <c r="H176" s="99"/>
      <c r="I176" s="234"/>
      <c r="J176" s="235"/>
      <c r="K176" s="235"/>
      <c r="L176" s="235"/>
      <c r="M176" s="235"/>
      <c r="N176" s="235"/>
      <c r="O176" s="235"/>
      <c r="P176" s="235"/>
      <c r="Q176" s="235"/>
      <c r="R176" s="235"/>
      <c r="S176" s="235"/>
      <c r="T176" s="235"/>
      <c r="U176" s="235"/>
      <c r="V176" s="235"/>
      <c r="W176" s="235"/>
      <c r="X176" s="235"/>
      <c r="Y176" s="235"/>
      <c r="Z176" s="235"/>
      <c r="AA176" s="235"/>
      <c r="AB176" s="235"/>
      <c r="AC176" s="235"/>
      <c r="AD176" s="235"/>
      <c r="AE176" s="235"/>
      <c r="AF176" s="235"/>
      <c r="AG176" s="235"/>
      <c r="AH176" s="235"/>
      <c r="AI176" s="235"/>
      <c r="AJ176" s="235"/>
      <c r="AK176" s="235"/>
      <c r="AL176" s="235"/>
      <c r="AM176" s="235"/>
      <c r="AN176" s="235"/>
      <c r="AO176" s="235"/>
      <c r="AP176" s="235"/>
      <c r="AQ176" s="235"/>
      <c r="AR176" s="235"/>
      <c r="AS176" s="235"/>
      <c r="AT176" s="235"/>
      <c r="AU176" s="235"/>
      <c r="AV176" s="235"/>
      <c r="AW176" s="235"/>
      <c r="AX176" s="235"/>
      <c r="AY176" s="235"/>
      <c r="AZ176" s="235"/>
      <c r="BA176" s="235"/>
      <c r="BB176" s="235"/>
      <c r="BC176" s="235"/>
      <c r="BD176" s="235"/>
      <c r="BE176" s="235"/>
      <c r="BF176" s="235"/>
      <c r="BG176" s="235"/>
      <c r="BH176" s="235"/>
      <c r="BI176" s="235"/>
      <c r="BJ176" s="235"/>
      <c r="BK176" s="235"/>
      <c r="BL176" s="235"/>
      <c r="BM176" s="235"/>
      <c r="BN176" s="235"/>
      <c r="BO176" s="235"/>
      <c r="BP176" s="235"/>
      <c r="BQ176" s="235"/>
      <c r="BR176" s="235"/>
      <c r="BS176" s="235"/>
      <c r="BT176" s="235"/>
      <c r="BU176" s="235"/>
      <c r="BV176" s="235"/>
      <c r="BW176" s="235"/>
      <c r="BX176" s="235"/>
      <c r="BY176" s="235"/>
      <c r="BZ176" s="235"/>
      <c r="CA176" s="235"/>
      <c r="CB176" s="235"/>
      <c r="CC176" s="235"/>
      <c r="CD176" s="235"/>
      <c r="CE176" s="235"/>
      <c r="CF176" s="235"/>
      <c r="CG176" s="235"/>
      <c r="CH176" s="99"/>
      <c r="CI176" s="235"/>
      <c r="CJ176" s="235"/>
      <c r="CK176" s="235"/>
      <c r="CL176" s="235"/>
      <c r="CM176" s="235"/>
      <c r="CN176" s="235"/>
      <c r="CO176" s="235"/>
      <c r="CP176" s="235"/>
      <c r="CQ176" s="235"/>
      <c r="CR176" s="235"/>
      <c r="CS176" s="235"/>
      <c r="CT176" s="235"/>
      <c r="CU176" s="235"/>
      <c r="CV176" s="235"/>
      <c r="CW176" s="235"/>
      <c r="CX176" s="235"/>
      <c r="CY176" s="235"/>
      <c r="CZ176" s="235"/>
      <c r="DA176" s="235"/>
      <c r="DB176" s="235"/>
      <c r="DC176" s="235"/>
      <c r="DD176" s="235"/>
      <c r="DE176" s="235"/>
      <c r="DF176" s="222"/>
      <c r="DG176" s="114"/>
      <c r="DJ176" s="7"/>
      <c r="DM176" s="7"/>
      <c r="DR176" s="146"/>
      <c r="DS176" s="146"/>
      <c r="DT176" s="7"/>
      <c r="DU176" s="7"/>
    </row>
    <row r="177" spans="1:125" s="20" customFormat="1" ht="74.650000000000006" hidden="1" customHeight="1">
      <c r="A177" s="216"/>
      <c r="B177" s="217"/>
      <c r="C177" s="216"/>
      <c r="D177" s="216"/>
      <c r="E177" s="216"/>
      <c r="F177" s="216"/>
      <c r="G177" s="216"/>
      <c r="H177" s="216"/>
      <c r="I177" s="216"/>
      <c r="J177" s="218"/>
      <c r="K177" s="218"/>
      <c r="L177" s="218"/>
      <c r="M177" s="218"/>
      <c r="N177" s="218"/>
      <c r="O177" s="218"/>
      <c r="P177" s="218"/>
      <c r="Q177" s="218"/>
      <c r="R177" s="218"/>
      <c r="S177" s="218"/>
      <c r="T177" s="218"/>
      <c r="U177" s="218"/>
      <c r="V177" s="218"/>
      <c r="W177" s="218"/>
      <c r="X177" s="218"/>
      <c r="Y177" s="218"/>
      <c r="Z177" s="218"/>
      <c r="AA177" s="218"/>
      <c r="AB177" s="218"/>
      <c r="AC177" s="218"/>
      <c r="AD177" s="218"/>
      <c r="AE177" s="218"/>
      <c r="AF177" s="218"/>
      <c r="AG177" s="218"/>
      <c r="AH177" s="218"/>
      <c r="AI177" s="218"/>
      <c r="AJ177" s="218"/>
      <c r="AK177" s="218"/>
      <c r="AL177" s="218"/>
      <c r="AM177" s="218"/>
      <c r="AN177" s="218"/>
      <c r="AO177" s="218"/>
      <c r="AP177" s="218"/>
      <c r="AQ177" s="218"/>
      <c r="AR177" s="100"/>
      <c r="AS177" s="100"/>
      <c r="AT177" s="100"/>
      <c r="AU177" s="100"/>
      <c r="AV177" s="100"/>
      <c r="AW177" s="100"/>
      <c r="AX177" s="100"/>
      <c r="AY177" s="100"/>
      <c r="AZ177" s="100"/>
      <c r="BA177" s="100"/>
      <c r="BB177" s="100"/>
      <c r="BC177" s="100"/>
      <c r="BD177" s="100"/>
      <c r="BE177" s="100"/>
      <c r="BF177" s="100"/>
      <c r="BG177" s="100"/>
      <c r="BH177" s="100"/>
      <c r="BI177" s="100"/>
      <c r="BJ177" s="100"/>
      <c r="BK177" s="100"/>
      <c r="BL177" s="100"/>
      <c r="BM177" s="100"/>
      <c r="BN177" s="100"/>
      <c r="BO177" s="100"/>
      <c r="BP177" s="100"/>
      <c r="BQ177" s="100"/>
      <c r="BR177" s="100"/>
      <c r="BS177" s="100"/>
      <c r="BT177" s="100"/>
      <c r="BU177" s="100"/>
      <c r="BV177" s="100"/>
      <c r="BW177" s="100"/>
      <c r="BX177" s="100"/>
      <c r="BY177" s="100"/>
      <c r="BZ177" s="100"/>
      <c r="CA177" s="100"/>
      <c r="CB177" s="100"/>
      <c r="CC177" s="100"/>
      <c r="CD177" s="100"/>
      <c r="CE177" s="100"/>
      <c r="CF177" s="100"/>
      <c r="CG177" s="100"/>
      <c r="CH177" s="99"/>
      <c r="CI177" s="100"/>
      <c r="CJ177" s="100"/>
      <c r="CK177" s="100"/>
      <c r="CL177" s="100"/>
      <c r="CM177" s="100"/>
      <c r="CN177" s="100"/>
      <c r="CO177" s="100"/>
      <c r="CP177" s="100"/>
      <c r="CQ177" s="100"/>
      <c r="CR177" s="100"/>
      <c r="CS177" s="100"/>
      <c r="CT177" s="100"/>
      <c r="CU177" s="100"/>
      <c r="CV177" s="100"/>
      <c r="CW177" s="100"/>
      <c r="CX177" s="100"/>
      <c r="CY177" s="100"/>
      <c r="CZ177" s="100"/>
      <c r="DA177" s="100"/>
      <c r="DB177" s="100"/>
      <c r="DC177" s="100"/>
      <c r="DD177" s="100"/>
      <c r="DE177" s="100"/>
      <c r="DF177" s="216"/>
      <c r="DG177" s="285"/>
      <c r="DH177" s="285"/>
      <c r="DI177" s="114"/>
      <c r="DJ177" s="7"/>
      <c r="DM177" s="7"/>
      <c r="DR177" s="146"/>
      <c r="DS177" s="146"/>
      <c r="DT177" s="7"/>
      <c r="DU177" s="7"/>
    </row>
    <row r="178" spans="1:125" ht="72" hidden="1" customHeight="1">
      <c r="A178" s="114"/>
      <c r="B178" s="214"/>
      <c r="C178" s="114"/>
      <c r="D178" s="114"/>
      <c r="E178" s="114"/>
      <c r="F178" s="114"/>
      <c r="G178" s="114"/>
      <c r="H178" s="114"/>
      <c r="I178" s="114"/>
      <c r="J178" s="236"/>
      <c r="K178" s="236"/>
      <c r="L178" s="236"/>
      <c r="M178" s="236"/>
      <c r="N178" s="236"/>
      <c r="O178" s="236"/>
      <c r="P178" s="236"/>
      <c r="Q178" s="236"/>
      <c r="R178" s="236"/>
      <c r="S178" s="236"/>
      <c r="T178" s="236"/>
      <c r="U178" s="236"/>
      <c r="V178" s="236"/>
      <c r="W178" s="236"/>
      <c r="X178" s="236"/>
      <c r="Y178" s="236"/>
      <c r="Z178" s="236"/>
      <c r="AA178" s="236"/>
      <c r="AB178" s="236"/>
      <c r="AC178" s="236"/>
      <c r="AD178" s="236"/>
      <c r="AE178" s="236"/>
      <c r="AF178" s="236"/>
      <c r="AG178" s="236"/>
      <c r="AH178" s="236"/>
      <c r="AI178" s="236"/>
      <c r="AJ178" s="236"/>
      <c r="AK178" s="236"/>
      <c r="AL178" s="236"/>
      <c r="AM178" s="236"/>
      <c r="AN178" s="236"/>
      <c r="AO178" s="236"/>
      <c r="AP178" s="236"/>
      <c r="AQ178" s="236"/>
      <c r="AR178" s="236"/>
      <c r="AS178" s="236"/>
      <c r="AT178" s="236"/>
      <c r="AU178" s="236"/>
      <c r="AV178" s="236"/>
      <c r="AW178" s="236"/>
      <c r="AX178" s="236"/>
      <c r="AY178" s="236"/>
      <c r="AZ178" s="236"/>
      <c r="BA178" s="236"/>
      <c r="BB178" s="236"/>
      <c r="BC178" s="236"/>
      <c r="BD178" s="236"/>
      <c r="BE178" s="236"/>
      <c r="BF178" s="236"/>
      <c r="BG178" s="236"/>
      <c r="BH178" s="236"/>
      <c r="BI178" s="236"/>
      <c r="BJ178" s="236"/>
      <c r="BK178" s="236"/>
      <c r="BL178" s="236"/>
      <c r="BM178" s="236"/>
      <c r="BN178" s="236"/>
      <c r="BO178" s="236"/>
      <c r="BP178" s="236"/>
      <c r="BQ178" s="236"/>
      <c r="BR178" s="236"/>
      <c r="BS178" s="236"/>
      <c r="BT178" s="236"/>
      <c r="BU178" s="236"/>
      <c r="BV178" s="236"/>
      <c r="BW178" s="236"/>
      <c r="BX178" s="236"/>
      <c r="BY178" s="236"/>
      <c r="BZ178" s="236"/>
      <c r="CA178" s="236"/>
      <c r="CB178" s="236"/>
      <c r="CC178" s="236"/>
      <c r="CD178" s="236"/>
      <c r="CE178" s="236"/>
      <c r="CF178" s="236"/>
      <c r="CG178" s="236"/>
      <c r="CH178" s="99"/>
      <c r="CI178" s="236"/>
      <c r="CJ178" s="236"/>
      <c r="CK178" s="236"/>
      <c r="CL178" s="236"/>
      <c r="CM178" s="236"/>
      <c r="CN178" s="236"/>
      <c r="CO178" s="236"/>
      <c r="CP178" s="236"/>
      <c r="CQ178" s="236"/>
      <c r="CR178" s="236"/>
      <c r="CS178" s="236"/>
      <c r="CT178" s="236"/>
      <c r="CU178" s="236"/>
      <c r="CV178" s="236"/>
      <c r="CW178" s="236"/>
      <c r="CX178" s="236"/>
      <c r="CY178" s="236"/>
      <c r="CZ178" s="236"/>
      <c r="DA178" s="236"/>
      <c r="DB178" s="236"/>
      <c r="DC178" s="236"/>
      <c r="DD178" s="236"/>
      <c r="DE178" s="236"/>
      <c r="DF178" s="114"/>
      <c r="DG178" s="305"/>
      <c r="DH178" s="305"/>
      <c r="DI178" s="216"/>
      <c r="DJ178" s="7"/>
      <c r="DL178" s="13"/>
      <c r="DM178" s="7"/>
      <c r="DR178" s="146"/>
      <c r="DS178" s="146"/>
      <c r="DT178" s="7"/>
      <c r="DU178" s="7"/>
    </row>
    <row r="179" spans="1:125" s="20" customFormat="1" ht="35.65" hidden="1" customHeight="1">
      <c r="A179" s="215"/>
      <c r="B179" s="214"/>
      <c r="C179" s="114"/>
      <c r="D179" s="114"/>
      <c r="E179" s="114"/>
      <c r="F179" s="114"/>
      <c r="G179" s="114"/>
      <c r="H179" s="114"/>
      <c r="I179" s="114"/>
      <c r="J179" s="99"/>
      <c r="K179" s="99"/>
      <c r="L179" s="99"/>
      <c r="M179" s="99"/>
      <c r="N179" s="99"/>
      <c r="O179" s="99"/>
      <c r="P179" s="99"/>
      <c r="Q179" s="99"/>
      <c r="R179" s="99"/>
      <c r="S179" s="99"/>
      <c r="T179" s="99"/>
      <c r="U179" s="99"/>
      <c r="V179" s="99"/>
      <c r="W179" s="99"/>
      <c r="X179" s="99"/>
      <c r="Y179" s="99"/>
      <c r="Z179" s="99"/>
      <c r="AA179" s="99"/>
      <c r="AB179" s="99"/>
      <c r="AC179" s="99"/>
      <c r="AD179" s="99"/>
      <c r="AE179" s="99"/>
      <c r="AF179" s="99"/>
      <c r="AG179" s="99"/>
      <c r="AH179" s="99"/>
      <c r="AI179" s="99"/>
      <c r="AJ179" s="99"/>
      <c r="AK179" s="99"/>
      <c r="AL179" s="99"/>
      <c r="AM179" s="99"/>
      <c r="AN179" s="99"/>
      <c r="AO179" s="99"/>
      <c r="AP179" s="99"/>
      <c r="AQ179" s="99"/>
      <c r="AR179" s="99"/>
      <c r="AS179" s="99"/>
      <c r="AT179" s="99"/>
      <c r="AU179" s="99"/>
      <c r="AV179" s="99"/>
      <c r="AW179" s="99"/>
      <c r="AX179" s="99"/>
      <c r="AY179" s="99"/>
      <c r="AZ179" s="99"/>
      <c r="BA179" s="99"/>
      <c r="BB179" s="99"/>
      <c r="BC179" s="99"/>
      <c r="BD179" s="99"/>
      <c r="BE179" s="99"/>
      <c r="BF179" s="99"/>
      <c r="BG179" s="99"/>
      <c r="BH179" s="99"/>
      <c r="BI179" s="99"/>
      <c r="BJ179" s="99"/>
      <c r="BK179" s="99"/>
      <c r="BL179" s="99"/>
      <c r="BM179" s="99"/>
      <c r="BN179" s="99"/>
      <c r="BO179" s="99"/>
      <c r="BP179" s="99"/>
      <c r="BQ179" s="99"/>
      <c r="BR179" s="99"/>
      <c r="BS179" s="99"/>
      <c r="BT179" s="99"/>
      <c r="BU179" s="99"/>
      <c r="BV179" s="99"/>
      <c r="BW179" s="99"/>
      <c r="BX179" s="99"/>
      <c r="BY179" s="99"/>
      <c r="BZ179" s="99"/>
      <c r="CA179" s="99"/>
      <c r="CB179" s="99"/>
      <c r="CC179" s="99"/>
      <c r="CD179" s="99"/>
      <c r="CE179" s="99"/>
      <c r="CF179" s="99"/>
      <c r="CG179" s="99"/>
      <c r="CH179" s="99"/>
      <c r="CI179" s="99"/>
      <c r="CJ179" s="99"/>
      <c r="CK179" s="99"/>
      <c r="CL179" s="99"/>
      <c r="CM179" s="99"/>
      <c r="CN179" s="99"/>
      <c r="CO179" s="99"/>
      <c r="CP179" s="99"/>
      <c r="CQ179" s="99"/>
      <c r="CR179" s="99"/>
      <c r="CS179" s="99"/>
      <c r="CT179" s="99"/>
      <c r="CU179" s="99"/>
      <c r="CV179" s="99"/>
      <c r="CW179" s="99"/>
      <c r="CX179" s="99"/>
      <c r="CY179" s="99"/>
      <c r="CZ179" s="99"/>
      <c r="DA179" s="99"/>
      <c r="DB179" s="99"/>
      <c r="DC179" s="99"/>
      <c r="DD179" s="99"/>
      <c r="DE179" s="99"/>
      <c r="DF179" s="114"/>
      <c r="DG179" s="114"/>
      <c r="DJ179" s="7"/>
      <c r="DM179" s="7"/>
      <c r="DR179" s="146"/>
      <c r="DS179" s="146"/>
      <c r="DT179" s="7"/>
      <c r="DU179" s="7"/>
    </row>
    <row r="180" spans="1:125" ht="57.75" hidden="1" customHeight="1">
      <c r="A180" s="216"/>
      <c r="B180" s="253"/>
      <c r="C180" s="114"/>
      <c r="D180" s="114"/>
      <c r="E180" s="114"/>
      <c r="F180" s="216"/>
      <c r="G180" s="216"/>
      <c r="H180" s="216"/>
      <c r="I180" s="216"/>
      <c r="J180" s="254"/>
      <c r="K180" s="255"/>
      <c r="L180" s="259"/>
      <c r="M180" s="259"/>
      <c r="N180" s="259"/>
      <c r="O180" s="260"/>
      <c r="P180" s="261"/>
      <c r="Q180" s="261"/>
      <c r="R180" s="260"/>
      <c r="S180" s="260"/>
      <c r="T180" s="285"/>
      <c r="U180" s="285"/>
      <c r="V180" s="225"/>
      <c r="W180" s="225"/>
      <c r="X180" s="219"/>
      <c r="Y180" s="219"/>
      <c r="Z180" s="219"/>
      <c r="AA180" s="219"/>
      <c r="AB180" s="254"/>
      <c r="AC180" s="255"/>
      <c r="AD180" s="219"/>
      <c r="AE180" s="219"/>
      <c r="AF180" s="219"/>
      <c r="AG180" s="219"/>
      <c r="AH180" s="219"/>
      <c r="AI180" s="219"/>
      <c r="AJ180" s="219"/>
      <c r="AK180" s="219"/>
      <c r="AL180" s="219"/>
      <c r="AM180" s="219"/>
      <c r="AN180" s="219"/>
      <c r="AO180" s="219"/>
      <c r="AP180" s="219"/>
      <c r="AQ180" s="219"/>
      <c r="AR180" s="100"/>
      <c r="AS180" s="100"/>
      <c r="AT180" s="100"/>
      <c r="AU180" s="100"/>
      <c r="AV180" s="100"/>
      <c r="AW180" s="100"/>
      <c r="AX180" s="100"/>
      <c r="AY180" s="100"/>
      <c r="AZ180" s="100"/>
      <c r="BA180" s="100"/>
      <c r="BB180" s="100"/>
      <c r="BC180" s="100"/>
      <c r="BD180" s="100"/>
      <c r="BE180" s="100"/>
      <c r="BF180" s="100"/>
      <c r="BG180" s="100"/>
      <c r="BH180" s="100"/>
      <c r="BI180" s="100"/>
      <c r="BJ180" s="100"/>
      <c r="BK180" s="100"/>
      <c r="BL180" s="100"/>
      <c r="BM180" s="100"/>
      <c r="BN180" s="100"/>
      <c r="BO180" s="100"/>
      <c r="BP180" s="100"/>
      <c r="BQ180" s="100"/>
      <c r="BR180" s="100"/>
      <c r="BS180" s="100"/>
      <c r="BT180" s="100"/>
      <c r="BU180" s="100"/>
      <c r="BV180" s="100"/>
      <c r="BW180" s="100"/>
      <c r="BX180" s="100"/>
      <c r="BY180" s="100"/>
      <c r="BZ180" s="100"/>
      <c r="CA180" s="100"/>
      <c r="CB180" s="100"/>
      <c r="CC180" s="100"/>
      <c r="CD180" s="100"/>
      <c r="CE180" s="100"/>
      <c r="CF180" s="100"/>
      <c r="CG180" s="100"/>
      <c r="CH180" s="99"/>
      <c r="CI180" s="100"/>
      <c r="CJ180" s="100"/>
      <c r="CK180" s="100"/>
      <c r="CL180" s="100"/>
      <c r="CM180" s="100"/>
      <c r="CN180" s="100"/>
      <c r="CO180" s="100"/>
      <c r="CP180" s="100"/>
      <c r="CQ180" s="100"/>
      <c r="CR180" s="100"/>
      <c r="CS180" s="100"/>
      <c r="CT180" s="100"/>
      <c r="CU180" s="100"/>
      <c r="CV180" s="100"/>
      <c r="CW180" s="100"/>
      <c r="CX180" s="100"/>
      <c r="CY180" s="100"/>
      <c r="CZ180" s="100"/>
      <c r="DA180" s="100"/>
      <c r="DB180" s="100"/>
      <c r="DC180" s="100"/>
      <c r="DD180" s="100"/>
      <c r="DE180" s="100"/>
      <c r="DF180" s="216"/>
      <c r="DG180" s="305"/>
      <c r="DJ180" s="7"/>
      <c r="DL180" s="13"/>
      <c r="DM180" s="7"/>
      <c r="DR180" s="146"/>
      <c r="DS180" s="146"/>
      <c r="DT180" s="7"/>
      <c r="DU180" s="7"/>
    </row>
    <row r="181" spans="1:125" ht="72" hidden="1" customHeight="1">
      <c r="A181" s="216"/>
      <c r="B181" s="217"/>
      <c r="C181" s="216"/>
      <c r="D181" s="216"/>
      <c r="E181" s="216"/>
      <c r="F181" s="216"/>
      <c r="G181" s="216"/>
      <c r="H181" s="216"/>
      <c r="I181" s="216"/>
      <c r="J181" s="218"/>
      <c r="K181" s="218"/>
      <c r="L181" s="218"/>
      <c r="M181" s="218"/>
      <c r="N181" s="218"/>
      <c r="O181" s="218"/>
      <c r="P181" s="218"/>
      <c r="Q181" s="218"/>
      <c r="R181" s="218"/>
      <c r="S181" s="218"/>
      <c r="T181" s="218"/>
      <c r="U181" s="218"/>
      <c r="V181" s="218"/>
      <c r="W181" s="218"/>
      <c r="X181" s="218"/>
      <c r="Y181" s="218"/>
      <c r="Z181" s="218"/>
      <c r="AA181" s="218"/>
      <c r="AB181" s="218"/>
      <c r="AC181" s="218"/>
      <c r="AD181" s="218"/>
      <c r="AE181" s="218"/>
      <c r="AF181" s="218"/>
      <c r="AG181" s="218"/>
      <c r="AH181" s="218"/>
      <c r="AI181" s="218"/>
      <c r="AJ181" s="218"/>
      <c r="AK181" s="218"/>
      <c r="AL181" s="218"/>
      <c r="AM181" s="218"/>
      <c r="AN181" s="218"/>
      <c r="AO181" s="218"/>
      <c r="AP181" s="218"/>
      <c r="AQ181" s="218"/>
      <c r="AR181" s="100"/>
      <c r="AS181" s="100"/>
      <c r="AT181" s="100"/>
      <c r="AU181" s="100"/>
      <c r="AV181" s="100"/>
      <c r="AW181" s="100"/>
      <c r="AX181" s="100"/>
      <c r="AY181" s="100"/>
      <c r="AZ181" s="100"/>
      <c r="BA181" s="100"/>
      <c r="BB181" s="100"/>
      <c r="BC181" s="100"/>
      <c r="BD181" s="100"/>
      <c r="BE181" s="100"/>
      <c r="BF181" s="100"/>
      <c r="BG181" s="100"/>
      <c r="BH181" s="100"/>
      <c r="BI181" s="100"/>
      <c r="BJ181" s="100"/>
      <c r="BK181" s="100"/>
      <c r="BL181" s="100"/>
      <c r="BM181" s="100"/>
      <c r="BN181" s="100"/>
      <c r="BO181" s="100"/>
      <c r="BP181" s="100"/>
      <c r="BQ181" s="100"/>
      <c r="BR181" s="100"/>
      <c r="BS181" s="100"/>
      <c r="BT181" s="100"/>
      <c r="BU181" s="100"/>
      <c r="BV181" s="100"/>
      <c r="BW181" s="100"/>
      <c r="BX181" s="100"/>
      <c r="BY181" s="100"/>
      <c r="BZ181" s="100"/>
      <c r="CA181" s="100"/>
      <c r="CB181" s="100"/>
      <c r="CC181" s="100"/>
      <c r="CD181" s="100"/>
      <c r="CE181" s="100"/>
      <c r="CF181" s="100"/>
      <c r="CG181" s="100"/>
      <c r="CH181" s="99"/>
      <c r="CI181" s="100"/>
      <c r="CJ181" s="100"/>
      <c r="CK181" s="100"/>
      <c r="CL181" s="100"/>
      <c r="CM181" s="100"/>
      <c r="CN181" s="100"/>
      <c r="CO181" s="100"/>
      <c r="CP181" s="100"/>
      <c r="CQ181" s="100"/>
      <c r="CR181" s="100"/>
      <c r="CS181" s="100"/>
      <c r="CT181" s="100"/>
      <c r="CU181" s="100"/>
      <c r="CV181" s="100"/>
      <c r="CW181" s="100"/>
      <c r="CX181" s="100"/>
      <c r="CY181" s="100"/>
      <c r="CZ181" s="100"/>
      <c r="DA181" s="100"/>
      <c r="DB181" s="100"/>
      <c r="DC181" s="100"/>
      <c r="DD181" s="100"/>
      <c r="DE181" s="100"/>
      <c r="DF181" s="216"/>
      <c r="DG181" s="305"/>
      <c r="DJ181" s="7"/>
      <c r="DL181" s="13"/>
      <c r="DM181" s="7"/>
      <c r="DR181" s="146"/>
      <c r="DS181" s="146"/>
      <c r="DT181" s="7"/>
      <c r="DU181" s="7"/>
    </row>
    <row r="182" spans="1:125" s="20" customFormat="1" ht="42.6" hidden="1" customHeight="1">
      <c r="A182" s="215"/>
      <c r="B182" s="214"/>
      <c r="C182" s="114"/>
      <c r="D182" s="114"/>
      <c r="E182" s="114"/>
      <c r="F182" s="114"/>
      <c r="G182" s="114"/>
      <c r="H182" s="114"/>
      <c r="I182" s="114"/>
      <c r="J182" s="99"/>
      <c r="K182" s="99"/>
      <c r="L182" s="99"/>
      <c r="M182" s="99"/>
      <c r="N182" s="99"/>
      <c r="O182" s="99"/>
      <c r="P182" s="99"/>
      <c r="Q182" s="99"/>
      <c r="R182" s="99"/>
      <c r="S182" s="99"/>
      <c r="T182" s="99"/>
      <c r="U182" s="99"/>
      <c r="V182" s="99"/>
      <c r="W182" s="99"/>
      <c r="X182" s="99"/>
      <c r="Y182" s="99"/>
      <c r="Z182" s="99"/>
      <c r="AA182" s="99"/>
      <c r="AB182" s="99"/>
      <c r="AC182" s="99"/>
      <c r="AD182" s="99"/>
      <c r="AE182" s="99"/>
      <c r="AF182" s="99"/>
      <c r="AG182" s="99"/>
      <c r="AH182" s="99"/>
      <c r="AI182" s="99"/>
      <c r="AJ182" s="99"/>
      <c r="AK182" s="99"/>
      <c r="AL182" s="99"/>
      <c r="AM182" s="99"/>
      <c r="AN182" s="99"/>
      <c r="AO182" s="99"/>
      <c r="AP182" s="99"/>
      <c r="AQ182" s="99"/>
      <c r="AR182" s="99"/>
      <c r="AS182" s="99"/>
      <c r="AT182" s="99"/>
      <c r="AU182" s="99"/>
      <c r="AV182" s="99"/>
      <c r="AW182" s="99"/>
      <c r="AX182" s="99"/>
      <c r="AY182" s="99"/>
      <c r="AZ182" s="99"/>
      <c r="BA182" s="99"/>
      <c r="BB182" s="99"/>
      <c r="BC182" s="99"/>
      <c r="BD182" s="99"/>
      <c r="BE182" s="99"/>
      <c r="BF182" s="99"/>
      <c r="BG182" s="99"/>
      <c r="BH182" s="99"/>
      <c r="BI182" s="99"/>
      <c r="BJ182" s="99"/>
      <c r="BK182" s="99"/>
      <c r="BL182" s="99"/>
      <c r="BM182" s="99"/>
      <c r="BN182" s="99"/>
      <c r="BO182" s="99"/>
      <c r="BP182" s="99"/>
      <c r="BQ182" s="99"/>
      <c r="BR182" s="99"/>
      <c r="BS182" s="99"/>
      <c r="BT182" s="99"/>
      <c r="BU182" s="99"/>
      <c r="BV182" s="99"/>
      <c r="BW182" s="99"/>
      <c r="BX182" s="99"/>
      <c r="BY182" s="99"/>
      <c r="BZ182" s="99"/>
      <c r="CA182" s="99"/>
      <c r="CB182" s="99"/>
      <c r="CC182" s="99"/>
      <c r="CD182" s="99"/>
      <c r="CE182" s="99"/>
      <c r="CF182" s="99"/>
      <c r="CG182" s="99"/>
      <c r="CH182" s="99"/>
      <c r="CI182" s="99"/>
      <c r="CJ182" s="99"/>
      <c r="CK182" s="99"/>
      <c r="CL182" s="99"/>
      <c r="CM182" s="99"/>
      <c r="CN182" s="99"/>
      <c r="CO182" s="99"/>
      <c r="CP182" s="99"/>
      <c r="CQ182" s="99"/>
      <c r="CR182" s="99"/>
      <c r="CS182" s="99"/>
      <c r="CT182" s="99"/>
      <c r="CU182" s="99"/>
      <c r="CV182" s="99"/>
      <c r="CW182" s="99"/>
      <c r="CX182" s="99"/>
      <c r="CY182" s="99"/>
      <c r="CZ182" s="99"/>
      <c r="DA182" s="99"/>
      <c r="DB182" s="99"/>
      <c r="DC182" s="99"/>
      <c r="DD182" s="99"/>
      <c r="DE182" s="99"/>
      <c r="DF182" s="114"/>
      <c r="DG182" s="216"/>
      <c r="DH182" s="18"/>
      <c r="DJ182" s="7"/>
      <c r="DM182" s="7"/>
      <c r="DR182" s="146"/>
      <c r="DS182" s="146"/>
      <c r="DT182" s="7"/>
      <c r="DU182" s="7"/>
    </row>
    <row r="183" spans="1:125" s="20" customFormat="1" ht="65.650000000000006" hidden="1" customHeight="1">
      <c r="A183" s="216"/>
      <c r="B183" s="217"/>
      <c r="C183" s="216"/>
      <c r="D183" s="216"/>
      <c r="E183" s="216"/>
      <c r="F183" s="216"/>
      <c r="G183" s="216"/>
      <c r="H183" s="242"/>
      <c r="I183" s="216"/>
      <c r="J183" s="218"/>
      <c r="K183" s="218"/>
      <c r="L183" s="218"/>
      <c r="M183" s="218"/>
      <c r="N183" s="218"/>
      <c r="O183" s="218"/>
      <c r="P183" s="218"/>
      <c r="Q183" s="218"/>
      <c r="R183" s="218"/>
      <c r="S183" s="218"/>
      <c r="T183" s="218"/>
      <c r="U183" s="218"/>
      <c r="V183" s="218"/>
      <c r="W183" s="218"/>
      <c r="X183" s="218"/>
      <c r="Y183" s="218"/>
      <c r="Z183" s="218"/>
      <c r="AA183" s="218"/>
      <c r="AB183" s="218"/>
      <c r="AC183" s="218"/>
      <c r="AD183" s="218"/>
      <c r="AE183" s="218"/>
      <c r="AF183" s="218"/>
      <c r="AG183" s="218"/>
      <c r="AH183" s="218"/>
      <c r="AI183" s="218"/>
      <c r="AJ183" s="218"/>
      <c r="AK183" s="218"/>
      <c r="AL183" s="218"/>
      <c r="AM183" s="218"/>
      <c r="AN183" s="218"/>
      <c r="AO183" s="218"/>
      <c r="AP183" s="218"/>
      <c r="AQ183" s="218"/>
      <c r="AR183" s="100"/>
      <c r="AS183" s="100"/>
      <c r="AT183" s="100"/>
      <c r="AU183" s="100"/>
      <c r="AV183" s="100"/>
      <c r="AW183" s="100"/>
      <c r="AX183" s="100"/>
      <c r="AY183" s="100"/>
      <c r="AZ183" s="100"/>
      <c r="BA183" s="100"/>
      <c r="BB183" s="100"/>
      <c r="BC183" s="100"/>
      <c r="BD183" s="100"/>
      <c r="BE183" s="100"/>
      <c r="BF183" s="100"/>
      <c r="BG183" s="100"/>
      <c r="BH183" s="100"/>
      <c r="BI183" s="100"/>
      <c r="BJ183" s="100"/>
      <c r="BK183" s="100"/>
      <c r="BL183" s="100"/>
      <c r="BM183" s="100"/>
      <c r="BN183" s="100"/>
      <c r="BO183" s="100"/>
      <c r="BP183" s="100"/>
      <c r="BQ183" s="100"/>
      <c r="BR183" s="100"/>
      <c r="BS183" s="100"/>
      <c r="BT183" s="100"/>
      <c r="BU183" s="100"/>
      <c r="BV183" s="100"/>
      <c r="BW183" s="100"/>
      <c r="BX183" s="100"/>
      <c r="BY183" s="100"/>
      <c r="BZ183" s="100"/>
      <c r="CA183" s="100"/>
      <c r="CB183" s="100"/>
      <c r="CC183" s="100"/>
      <c r="CD183" s="100"/>
      <c r="CE183" s="100"/>
      <c r="CF183" s="100"/>
      <c r="CG183" s="100"/>
      <c r="CH183" s="99"/>
      <c r="CI183" s="100"/>
      <c r="CJ183" s="100"/>
      <c r="CK183" s="100"/>
      <c r="CL183" s="100"/>
      <c r="CM183" s="100"/>
      <c r="CN183" s="100"/>
      <c r="CO183" s="100"/>
      <c r="CP183" s="100"/>
      <c r="CQ183" s="100"/>
      <c r="CR183" s="100"/>
      <c r="CS183" s="100"/>
      <c r="CT183" s="100"/>
      <c r="CU183" s="100"/>
      <c r="CV183" s="100"/>
      <c r="CW183" s="100"/>
      <c r="CX183" s="100"/>
      <c r="CY183" s="100"/>
      <c r="CZ183" s="100"/>
      <c r="DA183" s="100"/>
      <c r="DB183" s="100"/>
      <c r="DC183" s="100"/>
      <c r="DD183" s="100"/>
      <c r="DE183" s="100"/>
      <c r="DF183" s="216"/>
      <c r="DG183" s="114"/>
      <c r="DJ183" s="7"/>
      <c r="DM183" s="7"/>
      <c r="DR183" s="146"/>
      <c r="DS183" s="146"/>
      <c r="DT183" s="7"/>
      <c r="DU183" s="7"/>
    </row>
    <row r="184" spans="1:125" s="20" customFormat="1" ht="94.5" hidden="1" customHeight="1">
      <c r="A184" s="216"/>
      <c r="B184" s="253"/>
      <c r="C184" s="114"/>
      <c r="D184" s="114"/>
      <c r="E184" s="114"/>
      <c r="F184" s="216"/>
      <c r="G184" s="216"/>
      <c r="H184" s="242"/>
      <c r="I184" s="216"/>
      <c r="J184" s="254"/>
      <c r="K184" s="255"/>
      <c r="L184" s="259"/>
      <c r="M184" s="259"/>
      <c r="N184" s="259"/>
      <c r="O184" s="260"/>
      <c r="P184" s="261"/>
      <c r="Q184" s="261"/>
      <c r="R184" s="260"/>
      <c r="S184" s="260"/>
      <c r="T184" s="285"/>
      <c r="U184" s="285"/>
      <c r="V184" s="225"/>
      <c r="W184" s="225"/>
      <c r="X184" s="219"/>
      <c r="Y184" s="219"/>
      <c r="Z184" s="219"/>
      <c r="AA184" s="219"/>
      <c r="AB184" s="254"/>
      <c r="AC184" s="255"/>
      <c r="AD184" s="219"/>
      <c r="AE184" s="219"/>
      <c r="AF184" s="219"/>
      <c r="AG184" s="219"/>
      <c r="AH184" s="219"/>
      <c r="AI184" s="219"/>
      <c r="AJ184" s="219"/>
      <c r="AK184" s="219"/>
      <c r="AL184" s="219"/>
      <c r="AM184" s="219"/>
      <c r="AN184" s="219"/>
      <c r="AO184" s="219"/>
      <c r="AP184" s="219"/>
      <c r="AQ184" s="219"/>
      <c r="AR184" s="100"/>
      <c r="AS184" s="100"/>
      <c r="AT184" s="100"/>
      <c r="AU184" s="100"/>
      <c r="AV184" s="100"/>
      <c r="AW184" s="100"/>
      <c r="AX184" s="100"/>
      <c r="AY184" s="100"/>
      <c r="AZ184" s="100"/>
      <c r="BA184" s="100"/>
      <c r="BB184" s="100"/>
      <c r="BC184" s="100"/>
      <c r="BD184" s="100"/>
      <c r="BE184" s="100"/>
      <c r="BF184" s="100"/>
      <c r="BG184" s="100"/>
      <c r="BH184" s="100"/>
      <c r="BI184" s="100"/>
      <c r="BJ184" s="100"/>
      <c r="BK184" s="100"/>
      <c r="BL184" s="100"/>
      <c r="BM184" s="100"/>
      <c r="BN184" s="100"/>
      <c r="BO184" s="100"/>
      <c r="BP184" s="100"/>
      <c r="BQ184" s="100"/>
      <c r="BR184" s="100"/>
      <c r="BS184" s="100"/>
      <c r="BT184" s="100"/>
      <c r="BU184" s="100"/>
      <c r="BV184" s="100"/>
      <c r="BW184" s="100"/>
      <c r="BX184" s="100"/>
      <c r="BY184" s="100"/>
      <c r="BZ184" s="100"/>
      <c r="CA184" s="100"/>
      <c r="CB184" s="100"/>
      <c r="CC184" s="100"/>
      <c r="CD184" s="100"/>
      <c r="CE184" s="100"/>
      <c r="CF184" s="100"/>
      <c r="CG184" s="100"/>
      <c r="CH184" s="99"/>
      <c r="CI184" s="100"/>
      <c r="CJ184" s="100"/>
      <c r="CK184" s="100"/>
      <c r="CL184" s="100"/>
      <c r="CM184" s="100"/>
      <c r="CN184" s="100"/>
      <c r="CO184" s="100"/>
      <c r="CP184" s="100"/>
      <c r="CQ184" s="100"/>
      <c r="CR184" s="100"/>
      <c r="CS184" s="100"/>
      <c r="CT184" s="100"/>
      <c r="CU184" s="100"/>
      <c r="CV184" s="100"/>
      <c r="CW184" s="100"/>
      <c r="CX184" s="100"/>
      <c r="CY184" s="100"/>
      <c r="CZ184" s="100"/>
      <c r="DA184" s="100"/>
      <c r="DB184" s="100"/>
      <c r="DC184" s="100"/>
      <c r="DD184" s="100"/>
      <c r="DE184" s="100"/>
      <c r="DF184" s="216"/>
      <c r="DG184" s="216"/>
      <c r="DH184" s="18"/>
      <c r="DJ184" s="7"/>
      <c r="DM184" s="7"/>
      <c r="DR184" s="146"/>
      <c r="DS184" s="146"/>
      <c r="DT184" s="7"/>
      <c r="DU184" s="7"/>
    </row>
    <row r="185" spans="1:125" s="20" customFormat="1" ht="45.75" hidden="1" customHeight="1">
      <c r="A185" s="114"/>
      <c r="B185" s="214"/>
      <c r="C185" s="216"/>
      <c r="D185" s="216"/>
      <c r="E185" s="216"/>
      <c r="F185" s="114"/>
      <c r="G185" s="114"/>
      <c r="H185" s="216"/>
      <c r="I185" s="216"/>
      <c r="J185" s="247"/>
      <c r="K185" s="247"/>
      <c r="L185" s="247"/>
      <c r="M185" s="247"/>
      <c r="N185" s="247"/>
      <c r="O185" s="247"/>
      <c r="P185" s="247"/>
      <c r="Q185" s="247"/>
      <c r="R185" s="247"/>
      <c r="S185" s="247"/>
      <c r="T185" s="247"/>
      <c r="U185" s="247"/>
      <c r="V185" s="247"/>
      <c r="W185" s="247"/>
      <c r="X185" s="247"/>
      <c r="Y185" s="247"/>
      <c r="Z185" s="247"/>
      <c r="AA185" s="247"/>
      <c r="AB185" s="247"/>
      <c r="AC185" s="247"/>
      <c r="AD185" s="247"/>
      <c r="AE185" s="247"/>
      <c r="AF185" s="247"/>
      <c r="AG185" s="247"/>
      <c r="AH185" s="247"/>
      <c r="AI185" s="247"/>
      <c r="AJ185" s="247"/>
      <c r="AK185" s="247"/>
      <c r="AL185" s="247"/>
      <c r="AM185" s="247"/>
      <c r="AN185" s="247"/>
      <c r="AO185" s="247"/>
      <c r="AP185" s="247"/>
      <c r="AQ185" s="247"/>
      <c r="AR185" s="247"/>
      <c r="AS185" s="247"/>
      <c r="AT185" s="247"/>
      <c r="AU185" s="247"/>
      <c r="AV185" s="247"/>
      <c r="AW185" s="247"/>
      <c r="AX185" s="247"/>
      <c r="AY185" s="247"/>
      <c r="AZ185" s="247"/>
      <c r="BA185" s="247"/>
      <c r="BB185" s="247"/>
      <c r="BC185" s="247"/>
      <c r="BD185" s="247"/>
      <c r="BE185" s="247"/>
      <c r="BF185" s="247"/>
      <c r="BG185" s="247"/>
      <c r="BH185" s="247"/>
      <c r="BI185" s="247"/>
      <c r="BJ185" s="247"/>
      <c r="BK185" s="247"/>
      <c r="BL185" s="247"/>
      <c r="BM185" s="247"/>
      <c r="BN185" s="247"/>
      <c r="BO185" s="247"/>
      <c r="BP185" s="247"/>
      <c r="BQ185" s="247"/>
      <c r="BR185" s="247"/>
      <c r="BS185" s="247"/>
      <c r="BT185" s="247"/>
      <c r="BU185" s="247"/>
      <c r="BV185" s="247"/>
      <c r="BW185" s="247"/>
      <c r="BX185" s="247"/>
      <c r="BY185" s="247"/>
      <c r="BZ185" s="247"/>
      <c r="CA185" s="247"/>
      <c r="CB185" s="247"/>
      <c r="CC185" s="247"/>
      <c r="CD185" s="247"/>
      <c r="CE185" s="247"/>
      <c r="CF185" s="247"/>
      <c r="CG185" s="247"/>
      <c r="CH185" s="99"/>
      <c r="CI185" s="247"/>
      <c r="CJ185" s="247"/>
      <c r="CK185" s="247"/>
      <c r="CL185" s="247"/>
      <c r="CM185" s="247"/>
      <c r="CN185" s="247"/>
      <c r="CO185" s="247"/>
      <c r="CP185" s="247"/>
      <c r="CQ185" s="247"/>
      <c r="CR185" s="247"/>
      <c r="CS185" s="247"/>
      <c r="CT185" s="247"/>
      <c r="CU185" s="247"/>
      <c r="CV185" s="247"/>
      <c r="CW185" s="247"/>
      <c r="CX185" s="247"/>
      <c r="CY185" s="247"/>
      <c r="CZ185" s="247"/>
      <c r="DA185" s="247"/>
      <c r="DB185" s="247"/>
      <c r="DC185" s="247"/>
      <c r="DD185" s="247"/>
      <c r="DE185" s="247"/>
      <c r="DF185" s="263"/>
      <c r="DG185" s="114"/>
      <c r="DJ185" s="7"/>
      <c r="DM185" s="7"/>
      <c r="DR185" s="146"/>
      <c r="DS185" s="146"/>
      <c r="DT185" s="7"/>
      <c r="DU185" s="7"/>
    </row>
    <row r="186" spans="1:125" s="20" customFormat="1" ht="43.35" hidden="1" customHeight="1">
      <c r="A186" s="215"/>
      <c r="B186" s="214"/>
      <c r="C186" s="114"/>
      <c r="D186" s="114"/>
      <c r="E186" s="114"/>
      <c r="F186" s="114"/>
      <c r="G186" s="114"/>
      <c r="H186" s="114"/>
      <c r="I186" s="114"/>
      <c r="J186" s="236"/>
      <c r="K186" s="236"/>
      <c r="L186" s="236"/>
      <c r="M186" s="236"/>
      <c r="N186" s="236"/>
      <c r="O186" s="236"/>
      <c r="P186" s="236"/>
      <c r="Q186" s="236"/>
      <c r="R186" s="236"/>
      <c r="S186" s="236"/>
      <c r="T186" s="236"/>
      <c r="U186" s="236"/>
      <c r="V186" s="236"/>
      <c r="W186" s="236"/>
      <c r="X186" s="236"/>
      <c r="Y186" s="236"/>
      <c r="Z186" s="236"/>
      <c r="AA186" s="236"/>
      <c r="AB186" s="236"/>
      <c r="AC186" s="236"/>
      <c r="AD186" s="236"/>
      <c r="AE186" s="236"/>
      <c r="AF186" s="236"/>
      <c r="AG186" s="236"/>
      <c r="AH186" s="236"/>
      <c r="AI186" s="236"/>
      <c r="AJ186" s="236"/>
      <c r="AK186" s="236"/>
      <c r="AL186" s="236"/>
      <c r="AM186" s="236"/>
      <c r="AN186" s="236"/>
      <c r="AO186" s="236"/>
      <c r="AP186" s="236"/>
      <c r="AQ186" s="236"/>
      <c r="AR186" s="236"/>
      <c r="AS186" s="236"/>
      <c r="AT186" s="236"/>
      <c r="AU186" s="236"/>
      <c r="AV186" s="236"/>
      <c r="AW186" s="236"/>
      <c r="AX186" s="236"/>
      <c r="AY186" s="236"/>
      <c r="AZ186" s="236"/>
      <c r="BA186" s="236"/>
      <c r="BB186" s="236"/>
      <c r="BC186" s="236"/>
      <c r="BD186" s="236"/>
      <c r="BE186" s="236"/>
      <c r="BF186" s="236"/>
      <c r="BG186" s="236"/>
      <c r="BH186" s="236"/>
      <c r="BI186" s="236"/>
      <c r="BJ186" s="236"/>
      <c r="BK186" s="236"/>
      <c r="BL186" s="236"/>
      <c r="BM186" s="236"/>
      <c r="BN186" s="236"/>
      <c r="BO186" s="236"/>
      <c r="BP186" s="236"/>
      <c r="BQ186" s="236"/>
      <c r="BR186" s="236"/>
      <c r="BS186" s="236"/>
      <c r="BT186" s="236"/>
      <c r="BU186" s="236"/>
      <c r="BV186" s="236"/>
      <c r="BW186" s="236"/>
      <c r="BX186" s="236"/>
      <c r="BY186" s="236"/>
      <c r="BZ186" s="236"/>
      <c r="CA186" s="236"/>
      <c r="CB186" s="236"/>
      <c r="CC186" s="236"/>
      <c r="CD186" s="236"/>
      <c r="CE186" s="236"/>
      <c r="CF186" s="236"/>
      <c r="CG186" s="236"/>
      <c r="CH186" s="99"/>
      <c r="CI186" s="236"/>
      <c r="CJ186" s="236"/>
      <c r="CK186" s="236"/>
      <c r="CL186" s="236"/>
      <c r="CM186" s="236"/>
      <c r="CN186" s="236"/>
      <c r="CO186" s="236"/>
      <c r="CP186" s="236"/>
      <c r="CQ186" s="236"/>
      <c r="CR186" s="236"/>
      <c r="CS186" s="236"/>
      <c r="CT186" s="236"/>
      <c r="CU186" s="236"/>
      <c r="CV186" s="236"/>
      <c r="CW186" s="236"/>
      <c r="CX186" s="236"/>
      <c r="CY186" s="236"/>
      <c r="CZ186" s="236"/>
      <c r="DA186" s="236"/>
      <c r="DB186" s="236"/>
      <c r="DC186" s="236"/>
      <c r="DD186" s="236"/>
      <c r="DE186" s="236"/>
      <c r="DF186" s="114"/>
      <c r="DG186" s="114"/>
      <c r="DJ186" s="7"/>
      <c r="DM186" s="7"/>
      <c r="DR186" s="146"/>
      <c r="DS186" s="146"/>
      <c r="DT186" s="7"/>
      <c r="DU186" s="7"/>
    </row>
    <row r="187" spans="1:125" ht="149.65" hidden="1" customHeight="1">
      <c r="A187" s="216"/>
      <c r="B187" s="217"/>
      <c r="C187" s="216"/>
      <c r="D187" s="216"/>
      <c r="E187" s="216"/>
      <c r="F187" s="216"/>
      <c r="G187" s="216"/>
      <c r="H187" s="216"/>
      <c r="I187" s="216"/>
      <c r="J187" s="220"/>
      <c r="K187" s="220"/>
      <c r="L187" s="216"/>
      <c r="M187" s="216"/>
      <c r="N187" s="216"/>
      <c r="O187" s="216"/>
      <c r="P187" s="220"/>
      <c r="Q187" s="220"/>
      <c r="R187" s="216"/>
      <c r="S187" s="216"/>
      <c r="T187" s="216"/>
      <c r="U187" s="216"/>
      <c r="V187" s="216"/>
      <c r="W187" s="216"/>
      <c r="X187" s="216"/>
      <c r="Y187" s="216"/>
      <c r="Z187" s="216"/>
      <c r="AA187" s="216"/>
      <c r="AB187" s="218"/>
      <c r="AC187" s="218"/>
      <c r="AD187" s="218"/>
      <c r="AE187" s="216"/>
      <c r="AF187" s="216"/>
      <c r="AG187" s="216"/>
      <c r="AH187" s="216"/>
      <c r="AI187" s="216"/>
      <c r="AJ187" s="216"/>
      <c r="AK187" s="216"/>
      <c r="AL187" s="216"/>
      <c r="AM187" s="216"/>
      <c r="AN187" s="216"/>
      <c r="AO187" s="216"/>
      <c r="AP187" s="216"/>
      <c r="AQ187" s="216"/>
      <c r="AR187" s="100"/>
      <c r="AS187" s="100"/>
      <c r="AT187" s="100"/>
      <c r="AU187" s="100"/>
      <c r="AV187" s="100"/>
      <c r="AW187" s="100"/>
      <c r="AX187" s="100"/>
      <c r="AY187" s="100"/>
      <c r="AZ187" s="100"/>
      <c r="BA187" s="100"/>
      <c r="BB187" s="100"/>
      <c r="BC187" s="100"/>
      <c r="BD187" s="100"/>
      <c r="BE187" s="100"/>
      <c r="BF187" s="100"/>
      <c r="BG187" s="100"/>
      <c r="BH187" s="100"/>
      <c r="BI187" s="100"/>
      <c r="BJ187" s="100"/>
      <c r="BK187" s="100"/>
      <c r="BL187" s="100"/>
      <c r="BM187" s="100"/>
      <c r="BN187" s="100"/>
      <c r="BO187" s="100"/>
      <c r="BP187" s="100"/>
      <c r="BQ187" s="100"/>
      <c r="BR187" s="100"/>
      <c r="BS187" s="100"/>
      <c r="BT187" s="100"/>
      <c r="BU187" s="100"/>
      <c r="BV187" s="100"/>
      <c r="BW187" s="100"/>
      <c r="BX187" s="100"/>
      <c r="BY187" s="100"/>
      <c r="BZ187" s="100"/>
      <c r="CA187" s="100"/>
      <c r="CB187" s="100"/>
      <c r="CC187" s="100"/>
      <c r="CD187" s="100"/>
      <c r="CE187" s="100"/>
      <c r="CF187" s="100"/>
      <c r="CG187" s="100"/>
      <c r="CH187" s="99"/>
      <c r="CI187" s="100"/>
      <c r="CJ187" s="100"/>
      <c r="CK187" s="100"/>
      <c r="CL187" s="100"/>
      <c r="CM187" s="100"/>
      <c r="CN187" s="100"/>
      <c r="CO187" s="100"/>
      <c r="CP187" s="100"/>
      <c r="CQ187" s="100"/>
      <c r="CR187" s="100"/>
      <c r="CS187" s="100"/>
      <c r="CT187" s="100"/>
      <c r="CU187" s="100"/>
      <c r="CV187" s="100"/>
      <c r="CW187" s="100"/>
      <c r="CX187" s="100"/>
      <c r="CY187" s="100"/>
      <c r="CZ187" s="100"/>
      <c r="DA187" s="100"/>
      <c r="DB187" s="100"/>
      <c r="DC187" s="100"/>
      <c r="DD187" s="100"/>
      <c r="DE187" s="100"/>
      <c r="DF187" s="262"/>
      <c r="DG187" s="216"/>
      <c r="DJ187" s="7"/>
      <c r="DM187" s="7"/>
      <c r="DR187" s="146"/>
      <c r="DS187" s="146"/>
      <c r="DT187" s="7"/>
      <c r="DU187" s="7"/>
    </row>
    <row r="188" spans="1:125" ht="40.5" hidden="1" customHeight="1">
      <c r="A188" s="114" t="s">
        <v>64</v>
      </c>
      <c r="B188" s="214" t="s">
        <v>69</v>
      </c>
      <c r="C188" s="114"/>
      <c r="D188" s="114"/>
      <c r="E188" s="114"/>
      <c r="F188" s="114">
        <f>F189</f>
        <v>0</v>
      </c>
      <c r="G188" s="114"/>
      <c r="H188" s="114">
        <f>H189</f>
        <v>0</v>
      </c>
      <c r="I188" s="114"/>
      <c r="J188" s="236">
        <f t="shared" ref="J188:Y189" si="176">J189</f>
        <v>0</v>
      </c>
      <c r="K188" s="236">
        <f t="shared" si="176"/>
        <v>0</v>
      </c>
      <c r="L188" s="236">
        <f t="shared" si="176"/>
        <v>0</v>
      </c>
      <c r="M188" s="236">
        <f t="shared" si="176"/>
        <v>0</v>
      </c>
      <c r="N188" s="236">
        <f t="shared" si="176"/>
        <v>0</v>
      </c>
      <c r="O188" s="236">
        <f t="shared" si="176"/>
        <v>0</v>
      </c>
      <c r="P188" s="236">
        <f t="shared" si="176"/>
        <v>0</v>
      </c>
      <c r="Q188" s="236">
        <f t="shared" si="176"/>
        <v>0</v>
      </c>
      <c r="R188" s="236">
        <f t="shared" si="176"/>
        <v>0</v>
      </c>
      <c r="S188" s="236">
        <f t="shared" si="176"/>
        <v>0</v>
      </c>
      <c r="T188" s="236">
        <f t="shared" si="176"/>
        <v>0</v>
      </c>
      <c r="U188" s="236">
        <f t="shared" si="176"/>
        <v>0</v>
      </c>
      <c r="V188" s="236">
        <f t="shared" si="176"/>
        <v>0</v>
      </c>
      <c r="W188" s="236">
        <f t="shared" si="176"/>
        <v>0</v>
      </c>
      <c r="X188" s="236">
        <f t="shared" si="176"/>
        <v>0</v>
      </c>
      <c r="Y188" s="236">
        <f t="shared" si="176"/>
        <v>0</v>
      </c>
      <c r="Z188" s="236">
        <f t="shared" ref="Z188:AO189" si="177">Z189</f>
        <v>0</v>
      </c>
      <c r="AA188" s="236">
        <f t="shared" si="177"/>
        <v>0</v>
      </c>
      <c r="AB188" s="236">
        <f t="shared" si="177"/>
        <v>0</v>
      </c>
      <c r="AC188" s="236">
        <f t="shared" si="177"/>
        <v>0</v>
      </c>
      <c r="AD188" s="236">
        <f t="shared" si="177"/>
        <v>0</v>
      </c>
      <c r="AE188" s="236">
        <f t="shared" si="177"/>
        <v>0</v>
      </c>
      <c r="AF188" s="236">
        <f t="shared" si="177"/>
        <v>0</v>
      </c>
      <c r="AG188" s="236">
        <f t="shared" si="177"/>
        <v>0</v>
      </c>
      <c r="AH188" s="236">
        <f t="shared" si="177"/>
        <v>0</v>
      </c>
      <c r="AI188" s="236">
        <f t="shared" si="177"/>
        <v>0</v>
      </c>
      <c r="AJ188" s="236">
        <f t="shared" si="177"/>
        <v>0</v>
      </c>
      <c r="AK188" s="236">
        <f t="shared" si="177"/>
        <v>0</v>
      </c>
      <c r="AL188" s="236">
        <f t="shared" si="177"/>
        <v>0</v>
      </c>
      <c r="AM188" s="236">
        <f t="shared" si="177"/>
        <v>0</v>
      </c>
      <c r="AN188" s="236">
        <f t="shared" si="177"/>
        <v>0</v>
      </c>
      <c r="AO188" s="236">
        <f t="shared" si="177"/>
        <v>0</v>
      </c>
      <c r="AP188" s="236">
        <f t="shared" ref="AP188:BM189" si="178">AP189</f>
        <v>0</v>
      </c>
      <c r="AQ188" s="236">
        <f t="shared" si="178"/>
        <v>0</v>
      </c>
      <c r="AR188" s="236">
        <f t="shared" si="178"/>
        <v>0</v>
      </c>
      <c r="AS188" s="236">
        <f t="shared" si="178"/>
        <v>0</v>
      </c>
      <c r="AT188" s="236">
        <f t="shared" si="178"/>
        <v>0</v>
      </c>
      <c r="AU188" s="236">
        <f t="shared" si="178"/>
        <v>0</v>
      </c>
      <c r="AV188" s="236">
        <f t="shared" si="178"/>
        <v>0</v>
      </c>
      <c r="AW188" s="236">
        <f t="shared" si="178"/>
        <v>0</v>
      </c>
      <c r="AX188" s="236">
        <f t="shared" si="178"/>
        <v>0</v>
      </c>
      <c r="AY188" s="236">
        <f t="shared" si="178"/>
        <v>0</v>
      </c>
      <c r="AZ188" s="236">
        <f t="shared" si="178"/>
        <v>0</v>
      </c>
      <c r="BA188" s="236">
        <f t="shared" si="178"/>
        <v>0</v>
      </c>
      <c r="BB188" s="236">
        <f t="shared" si="178"/>
        <v>0</v>
      </c>
      <c r="BC188" s="236">
        <f t="shared" si="178"/>
        <v>0</v>
      </c>
      <c r="BD188" s="236">
        <f t="shared" si="178"/>
        <v>0</v>
      </c>
      <c r="BE188" s="236">
        <f t="shared" si="178"/>
        <v>0</v>
      </c>
      <c r="BF188" s="236">
        <f t="shared" si="178"/>
        <v>0</v>
      </c>
      <c r="BG188" s="236">
        <f t="shared" si="178"/>
        <v>0</v>
      </c>
      <c r="BH188" s="236">
        <f t="shared" si="178"/>
        <v>0</v>
      </c>
      <c r="BI188" s="236">
        <f t="shared" si="178"/>
        <v>0</v>
      </c>
      <c r="BJ188" s="236">
        <f t="shared" si="178"/>
        <v>0</v>
      </c>
      <c r="BK188" s="236">
        <f t="shared" si="178"/>
        <v>0</v>
      </c>
      <c r="BL188" s="236">
        <f>BL189</f>
        <v>0</v>
      </c>
      <c r="BM188" s="236">
        <f t="shared" si="178"/>
        <v>0</v>
      </c>
      <c r="BN188" s="236">
        <f>BN189</f>
        <v>0</v>
      </c>
      <c r="BO188" s="236">
        <f t="shared" ref="BO188:BT189" si="179">BO189</f>
        <v>0</v>
      </c>
      <c r="BP188" s="236">
        <f t="shared" si="179"/>
        <v>0</v>
      </c>
      <c r="BQ188" s="236">
        <f t="shared" si="179"/>
        <v>0</v>
      </c>
      <c r="BR188" s="236">
        <f t="shared" si="179"/>
        <v>0</v>
      </c>
      <c r="BS188" s="236">
        <f t="shared" si="179"/>
        <v>0</v>
      </c>
      <c r="BT188" s="236">
        <f t="shared" si="179"/>
        <v>0</v>
      </c>
      <c r="BU188" s="236">
        <f>BU189</f>
        <v>0</v>
      </c>
      <c r="BV188" s="236">
        <f t="shared" ref="BV188:CU189" si="180">BV189</f>
        <v>0</v>
      </c>
      <c r="BW188" s="236">
        <f t="shared" si="180"/>
        <v>0</v>
      </c>
      <c r="BX188" s="236">
        <f t="shared" si="180"/>
        <v>0</v>
      </c>
      <c r="BY188" s="236"/>
      <c r="BZ188" s="236">
        <f t="shared" si="180"/>
        <v>0</v>
      </c>
      <c r="CA188" s="236">
        <f t="shared" si="180"/>
        <v>0</v>
      </c>
      <c r="CB188" s="236">
        <f t="shared" si="180"/>
        <v>0</v>
      </c>
      <c r="CC188" s="236">
        <f t="shared" si="180"/>
        <v>0</v>
      </c>
      <c r="CD188" s="236">
        <f t="shared" si="180"/>
        <v>0</v>
      </c>
      <c r="CE188" s="236">
        <f t="shared" si="180"/>
        <v>0</v>
      </c>
      <c r="CF188" s="236">
        <f t="shared" si="180"/>
        <v>0</v>
      </c>
      <c r="CG188" s="236">
        <f t="shared" si="180"/>
        <v>0</v>
      </c>
      <c r="CH188" s="99">
        <f t="shared" si="142"/>
        <v>0</v>
      </c>
      <c r="CI188" s="236">
        <v>37468</v>
      </c>
      <c r="CJ188" s="236">
        <v>37468</v>
      </c>
      <c r="CK188" s="236">
        <v>0</v>
      </c>
      <c r="CL188" s="236">
        <v>0</v>
      </c>
      <c r="CM188" s="236">
        <f t="shared" si="180"/>
        <v>0</v>
      </c>
      <c r="CN188" s="236">
        <f t="shared" si="180"/>
        <v>0</v>
      </c>
      <c r="CO188" s="236">
        <f t="shared" si="180"/>
        <v>0</v>
      </c>
      <c r="CP188" s="236"/>
      <c r="CQ188" s="236">
        <f t="shared" si="180"/>
        <v>0</v>
      </c>
      <c r="CR188" s="236">
        <f t="shared" si="180"/>
        <v>0</v>
      </c>
      <c r="CS188" s="236">
        <f t="shared" si="180"/>
        <v>0</v>
      </c>
      <c r="CT188" s="236">
        <f t="shared" si="180"/>
        <v>0</v>
      </c>
      <c r="CU188" s="236">
        <f t="shared" si="180"/>
        <v>0</v>
      </c>
      <c r="CV188" s="236"/>
      <c r="CW188" s="236"/>
      <c r="CX188" s="236"/>
      <c r="CY188" s="236"/>
      <c r="CZ188" s="236"/>
      <c r="DA188" s="236"/>
      <c r="DB188" s="236"/>
      <c r="DC188" s="236"/>
      <c r="DD188" s="236"/>
      <c r="DE188" s="236"/>
      <c r="DF188" s="114"/>
      <c r="DG188" s="216"/>
      <c r="DJ188" s="7"/>
      <c r="DM188" s="7"/>
      <c r="DR188" s="146">
        <f t="shared" ref="DR188:DR189" si="181">AS191-BI191-BN191</f>
        <v>0</v>
      </c>
      <c r="DS188" s="146"/>
      <c r="DT188" s="7"/>
      <c r="DU188" s="7"/>
    </row>
    <row r="189" spans="1:125" ht="44.1" hidden="1" customHeight="1">
      <c r="A189" s="114" t="s">
        <v>37</v>
      </c>
      <c r="B189" s="214" t="s">
        <v>708</v>
      </c>
      <c r="C189" s="114"/>
      <c r="D189" s="114"/>
      <c r="E189" s="114"/>
      <c r="F189" s="114"/>
      <c r="G189" s="114"/>
      <c r="H189" s="114">
        <f>A190</f>
        <v>0</v>
      </c>
      <c r="I189" s="114"/>
      <c r="J189" s="236">
        <f t="shared" si="176"/>
        <v>0</v>
      </c>
      <c r="K189" s="236">
        <f t="shared" si="176"/>
        <v>0</v>
      </c>
      <c r="L189" s="236">
        <f t="shared" si="176"/>
        <v>0</v>
      </c>
      <c r="M189" s="236">
        <f t="shared" si="176"/>
        <v>0</v>
      </c>
      <c r="N189" s="236">
        <f t="shared" si="176"/>
        <v>0</v>
      </c>
      <c r="O189" s="236">
        <f t="shared" si="176"/>
        <v>0</v>
      </c>
      <c r="P189" s="236">
        <f t="shared" si="176"/>
        <v>0</v>
      </c>
      <c r="Q189" s="236">
        <f t="shared" si="176"/>
        <v>0</v>
      </c>
      <c r="R189" s="236">
        <f t="shared" si="176"/>
        <v>0</v>
      </c>
      <c r="S189" s="236">
        <f t="shared" si="176"/>
        <v>0</v>
      </c>
      <c r="T189" s="236">
        <f t="shared" si="176"/>
        <v>0</v>
      </c>
      <c r="U189" s="236">
        <f t="shared" si="176"/>
        <v>0</v>
      </c>
      <c r="V189" s="236">
        <f t="shared" si="176"/>
        <v>0</v>
      </c>
      <c r="W189" s="236">
        <f t="shared" si="176"/>
        <v>0</v>
      </c>
      <c r="X189" s="236">
        <f t="shared" si="176"/>
        <v>0</v>
      </c>
      <c r="Y189" s="236">
        <f t="shared" si="176"/>
        <v>0</v>
      </c>
      <c r="Z189" s="236">
        <f t="shared" si="177"/>
        <v>0</v>
      </c>
      <c r="AA189" s="236">
        <f t="shared" si="177"/>
        <v>0</v>
      </c>
      <c r="AB189" s="236">
        <f t="shared" si="177"/>
        <v>0</v>
      </c>
      <c r="AC189" s="236">
        <f t="shared" si="177"/>
        <v>0</v>
      </c>
      <c r="AD189" s="236">
        <f t="shared" si="177"/>
        <v>0</v>
      </c>
      <c r="AE189" s="236">
        <f t="shared" si="177"/>
        <v>0</v>
      </c>
      <c r="AF189" s="236">
        <f t="shared" si="177"/>
        <v>0</v>
      </c>
      <c r="AG189" s="236">
        <f t="shared" si="177"/>
        <v>0</v>
      </c>
      <c r="AH189" s="236">
        <f t="shared" si="177"/>
        <v>0</v>
      </c>
      <c r="AI189" s="236">
        <f t="shared" si="177"/>
        <v>0</v>
      </c>
      <c r="AJ189" s="236">
        <f t="shared" si="177"/>
        <v>0</v>
      </c>
      <c r="AK189" s="236">
        <f t="shared" si="177"/>
        <v>0</v>
      </c>
      <c r="AL189" s="236">
        <f t="shared" si="177"/>
        <v>0</v>
      </c>
      <c r="AM189" s="236">
        <f t="shared" si="177"/>
        <v>0</v>
      </c>
      <c r="AN189" s="236">
        <f t="shared" si="177"/>
        <v>0</v>
      </c>
      <c r="AO189" s="236">
        <f t="shared" si="177"/>
        <v>0</v>
      </c>
      <c r="AP189" s="236">
        <f t="shared" si="178"/>
        <v>0</v>
      </c>
      <c r="AQ189" s="236">
        <f t="shared" si="178"/>
        <v>0</v>
      </c>
      <c r="AR189" s="236">
        <f t="shared" si="178"/>
        <v>0</v>
      </c>
      <c r="AS189" s="236">
        <f t="shared" si="178"/>
        <v>0</v>
      </c>
      <c r="AT189" s="236">
        <f t="shared" si="178"/>
        <v>0</v>
      </c>
      <c r="AU189" s="236">
        <f t="shared" si="178"/>
        <v>0</v>
      </c>
      <c r="AV189" s="236">
        <f t="shared" si="178"/>
        <v>0</v>
      </c>
      <c r="AW189" s="236">
        <f t="shared" si="178"/>
        <v>0</v>
      </c>
      <c r="AX189" s="236">
        <f t="shared" si="178"/>
        <v>0</v>
      </c>
      <c r="AY189" s="236">
        <f t="shared" si="178"/>
        <v>0</v>
      </c>
      <c r="AZ189" s="236">
        <f t="shared" si="178"/>
        <v>0</v>
      </c>
      <c r="BA189" s="236">
        <f t="shared" si="178"/>
        <v>0</v>
      </c>
      <c r="BB189" s="236">
        <f t="shared" si="178"/>
        <v>0</v>
      </c>
      <c r="BC189" s="236">
        <f t="shared" si="178"/>
        <v>0</v>
      </c>
      <c r="BD189" s="236">
        <f t="shared" si="178"/>
        <v>0</v>
      </c>
      <c r="BE189" s="236">
        <f t="shared" si="178"/>
        <v>0</v>
      </c>
      <c r="BF189" s="236">
        <f t="shared" si="178"/>
        <v>0</v>
      </c>
      <c r="BG189" s="236">
        <f t="shared" si="178"/>
        <v>0</v>
      </c>
      <c r="BH189" s="236">
        <f t="shared" si="178"/>
        <v>0</v>
      </c>
      <c r="BI189" s="236">
        <f t="shared" si="178"/>
        <v>0</v>
      </c>
      <c r="BJ189" s="236">
        <f t="shared" si="178"/>
        <v>0</v>
      </c>
      <c r="BK189" s="236">
        <f t="shared" si="178"/>
        <v>0</v>
      </c>
      <c r="BL189" s="236">
        <f>BL190</f>
        <v>0</v>
      </c>
      <c r="BM189" s="236">
        <f t="shared" si="178"/>
        <v>0</v>
      </c>
      <c r="BN189" s="236">
        <f>BN190</f>
        <v>0</v>
      </c>
      <c r="BO189" s="236">
        <f t="shared" si="179"/>
        <v>0</v>
      </c>
      <c r="BP189" s="236">
        <f t="shared" si="179"/>
        <v>0</v>
      </c>
      <c r="BQ189" s="236">
        <f t="shared" si="179"/>
        <v>0</v>
      </c>
      <c r="BR189" s="236">
        <f t="shared" si="179"/>
        <v>0</v>
      </c>
      <c r="BS189" s="236">
        <f t="shared" si="179"/>
        <v>0</v>
      </c>
      <c r="BT189" s="236">
        <f t="shared" si="179"/>
        <v>0</v>
      </c>
      <c r="BU189" s="236">
        <f>BU190</f>
        <v>0</v>
      </c>
      <c r="BV189" s="236">
        <f t="shared" si="180"/>
        <v>0</v>
      </c>
      <c r="BW189" s="236">
        <f t="shared" si="180"/>
        <v>0</v>
      </c>
      <c r="BX189" s="236">
        <f t="shared" si="180"/>
        <v>0</v>
      </c>
      <c r="BY189" s="236"/>
      <c r="BZ189" s="236">
        <f t="shared" si="180"/>
        <v>0</v>
      </c>
      <c r="CA189" s="236">
        <f t="shared" si="180"/>
        <v>0</v>
      </c>
      <c r="CB189" s="236">
        <f t="shared" si="180"/>
        <v>0</v>
      </c>
      <c r="CC189" s="236">
        <f t="shared" si="180"/>
        <v>0</v>
      </c>
      <c r="CD189" s="236">
        <f t="shared" si="180"/>
        <v>0</v>
      </c>
      <c r="CE189" s="236">
        <f t="shared" si="180"/>
        <v>0</v>
      </c>
      <c r="CF189" s="236">
        <f t="shared" si="180"/>
        <v>0</v>
      </c>
      <c r="CG189" s="236">
        <f t="shared" si="180"/>
        <v>0</v>
      </c>
      <c r="CH189" s="99">
        <f t="shared" si="142"/>
        <v>0</v>
      </c>
      <c r="CI189" s="236">
        <v>37468</v>
      </c>
      <c r="CJ189" s="236">
        <v>37468</v>
      </c>
      <c r="CK189" s="236">
        <v>0</v>
      </c>
      <c r="CL189" s="236">
        <v>0</v>
      </c>
      <c r="CM189" s="236">
        <f t="shared" si="180"/>
        <v>0</v>
      </c>
      <c r="CN189" s="236">
        <f t="shared" si="180"/>
        <v>0</v>
      </c>
      <c r="CO189" s="236">
        <f t="shared" si="180"/>
        <v>0</v>
      </c>
      <c r="CP189" s="236"/>
      <c r="CQ189" s="236">
        <f t="shared" si="180"/>
        <v>0</v>
      </c>
      <c r="CR189" s="236">
        <f t="shared" si="180"/>
        <v>0</v>
      </c>
      <c r="CS189" s="236">
        <f t="shared" si="180"/>
        <v>0</v>
      </c>
      <c r="CT189" s="236">
        <f t="shared" si="180"/>
        <v>0</v>
      </c>
      <c r="CU189" s="236">
        <f t="shared" si="180"/>
        <v>0</v>
      </c>
      <c r="CV189" s="236"/>
      <c r="CW189" s="236"/>
      <c r="CX189" s="236"/>
      <c r="CY189" s="236"/>
      <c r="CZ189" s="236"/>
      <c r="DA189" s="236"/>
      <c r="DB189" s="236"/>
      <c r="DC189" s="236"/>
      <c r="DD189" s="236"/>
      <c r="DE189" s="236"/>
      <c r="DF189" s="114"/>
      <c r="DG189" s="216"/>
      <c r="DJ189" s="7"/>
      <c r="DM189" s="7"/>
      <c r="DR189" s="146">
        <f t="shared" si="181"/>
        <v>0</v>
      </c>
      <c r="DS189" s="146"/>
      <c r="DT189" s="7"/>
      <c r="DU189" s="7"/>
    </row>
    <row r="190" spans="1:125" ht="195" hidden="1" customHeight="1">
      <c r="A190" s="216"/>
      <c r="B190" s="217"/>
      <c r="C190" s="216"/>
      <c r="D190" s="216"/>
      <c r="E190" s="216"/>
      <c r="F190" s="216"/>
      <c r="G190" s="216"/>
      <c r="H190" s="216"/>
      <c r="I190" s="216"/>
      <c r="J190" s="218"/>
      <c r="K190" s="218"/>
      <c r="L190" s="218"/>
      <c r="M190" s="218"/>
      <c r="N190" s="218"/>
      <c r="O190" s="218"/>
      <c r="P190" s="218"/>
      <c r="Q190" s="218"/>
      <c r="R190" s="218"/>
      <c r="S190" s="218"/>
      <c r="T190" s="218"/>
      <c r="U190" s="218"/>
      <c r="V190" s="218"/>
      <c r="W190" s="218"/>
      <c r="X190" s="329"/>
      <c r="Y190" s="329"/>
      <c r="Z190" s="329"/>
      <c r="AA190" s="329"/>
      <c r="AB190" s="329"/>
      <c r="AC190" s="329"/>
      <c r="AD190" s="329"/>
      <c r="AE190" s="329"/>
      <c r="AF190" s="218"/>
      <c r="AG190" s="329"/>
      <c r="AH190" s="329"/>
      <c r="AI190" s="329"/>
      <c r="AJ190" s="218"/>
      <c r="AK190" s="329"/>
      <c r="AL190" s="329"/>
      <c r="AM190" s="329"/>
      <c r="AN190" s="329"/>
      <c r="AO190" s="329"/>
      <c r="AP190" s="329"/>
      <c r="AQ190" s="329"/>
      <c r="AR190" s="100"/>
      <c r="AS190" s="100"/>
      <c r="AT190" s="100"/>
      <c r="AU190" s="100"/>
      <c r="AV190" s="100"/>
      <c r="AW190" s="100"/>
      <c r="AX190" s="100"/>
      <c r="AY190" s="100"/>
      <c r="AZ190" s="100"/>
      <c r="BA190" s="100"/>
      <c r="BB190" s="100"/>
      <c r="BC190" s="100"/>
      <c r="BD190" s="100"/>
      <c r="BE190" s="100"/>
      <c r="BF190" s="100"/>
      <c r="BG190" s="100"/>
      <c r="BH190" s="100"/>
      <c r="BI190" s="100"/>
      <c r="BJ190" s="100"/>
      <c r="BK190" s="100"/>
      <c r="BL190" s="100"/>
      <c r="BM190" s="100"/>
      <c r="BN190" s="100"/>
      <c r="BO190" s="100"/>
      <c r="BP190" s="100"/>
      <c r="BQ190" s="100"/>
      <c r="BR190" s="100"/>
      <c r="BS190" s="100"/>
      <c r="BT190" s="100"/>
      <c r="BU190" s="100"/>
      <c r="BV190" s="100"/>
      <c r="BW190" s="100"/>
      <c r="BX190" s="100"/>
      <c r="BY190" s="100"/>
      <c r="BZ190" s="100"/>
      <c r="CA190" s="100"/>
      <c r="CB190" s="100"/>
      <c r="CC190" s="100"/>
      <c r="CD190" s="100"/>
      <c r="CE190" s="100"/>
      <c r="CF190" s="100"/>
      <c r="CG190" s="100"/>
      <c r="CH190" s="99"/>
      <c r="CI190" s="100"/>
      <c r="CJ190" s="100"/>
      <c r="CK190" s="100"/>
      <c r="CL190" s="100"/>
      <c r="CM190" s="100"/>
      <c r="CN190" s="100"/>
      <c r="CO190" s="100"/>
      <c r="CP190" s="100"/>
      <c r="CQ190" s="100"/>
      <c r="CR190" s="100"/>
      <c r="CS190" s="100"/>
      <c r="CT190" s="100"/>
      <c r="CU190" s="100"/>
      <c r="CV190" s="100"/>
      <c r="CW190" s="100"/>
      <c r="CX190" s="100"/>
      <c r="CY190" s="100"/>
      <c r="CZ190" s="100"/>
      <c r="DA190" s="100"/>
      <c r="DB190" s="100"/>
      <c r="DC190" s="100"/>
      <c r="DD190" s="100"/>
      <c r="DE190" s="100"/>
      <c r="DF190" s="216"/>
      <c r="DG190" s="216"/>
      <c r="DJ190" s="7"/>
      <c r="DM190" s="7"/>
      <c r="DR190" s="146"/>
      <c r="DS190" s="146"/>
      <c r="DT190" s="7"/>
      <c r="DU190" s="7"/>
    </row>
    <row r="191" spans="1:125" s="297" customFormat="1" ht="50.1" hidden="1" customHeight="1">
      <c r="A191" s="114"/>
      <c r="B191" s="165"/>
      <c r="C191" s="216"/>
      <c r="D191" s="216"/>
      <c r="E191" s="216"/>
      <c r="F191" s="216"/>
      <c r="G191" s="216"/>
      <c r="H191" s="216"/>
      <c r="I191" s="216"/>
      <c r="J191" s="236"/>
      <c r="K191" s="236"/>
      <c r="L191" s="236"/>
      <c r="M191" s="236"/>
      <c r="N191" s="236"/>
      <c r="O191" s="236"/>
      <c r="P191" s="236"/>
      <c r="Q191" s="236"/>
      <c r="R191" s="236"/>
      <c r="S191" s="236"/>
      <c r="T191" s="236"/>
      <c r="U191" s="236"/>
      <c r="V191" s="236"/>
      <c r="W191" s="236"/>
      <c r="X191" s="236"/>
      <c r="Y191" s="236"/>
      <c r="Z191" s="236"/>
      <c r="AA191" s="236"/>
      <c r="AB191" s="236"/>
      <c r="AC191" s="236"/>
      <c r="AD191" s="236"/>
      <c r="AE191" s="236"/>
      <c r="AF191" s="236"/>
      <c r="AG191" s="236"/>
      <c r="AH191" s="236"/>
      <c r="AI191" s="236"/>
      <c r="AJ191" s="236"/>
      <c r="AK191" s="236"/>
      <c r="AL191" s="236"/>
      <c r="AM191" s="236"/>
      <c r="AN191" s="236"/>
      <c r="AO191" s="236"/>
      <c r="AP191" s="236"/>
      <c r="AQ191" s="236"/>
      <c r="AR191" s="236"/>
      <c r="AS191" s="236"/>
      <c r="AT191" s="236"/>
      <c r="AU191" s="236"/>
      <c r="AV191" s="236"/>
      <c r="AW191" s="236"/>
      <c r="AX191" s="236"/>
      <c r="AY191" s="236"/>
      <c r="AZ191" s="236"/>
      <c r="BA191" s="236"/>
      <c r="BB191" s="236"/>
      <c r="BC191" s="236"/>
      <c r="BD191" s="236"/>
      <c r="BE191" s="236"/>
      <c r="BF191" s="236"/>
      <c r="BG191" s="236"/>
      <c r="BH191" s="236"/>
      <c r="BI191" s="236"/>
      <c r="BJ191" s="236"/>
      <c r="BK191" s="236"/>
      <c r="BL191" s="236"/>
      <c r="BM191" s="236"/>
      <c r="BN191" s="236"/>
      <c r="BO191" s="236"/>
      <c r="BP191" s="236"/>
      <c r="BQ191" s="236"/>
      <c r="BR191" s="236"/>
      <c r="BS191" s="236"/>
      <c r="BT191" s="236"/>
      <c r="BU191" s="236"/>
      <c r="BV191" s="236"/>
      <c r="BW191" s="236"/>
      <c r="BX191" s="236"/>
      <c r="BY191" s="236"/>
      <c r="BZ191" s="236"/>
      <c r="CA191" s="236"/>
      <c r="CB191" s="236"/>
      <c r="CC191" s="236"/>
      <c r="CD191" s="236"/>
      <c r="CE191" s="236"/>
      <c r="CF191" s="236"/>
      <c r="CG191" s="236"/>
      <c r="CH191" s="99"/>
      <c r="CI191" s="236"/>
      <c r="CJ191" s="236"/>
      <c r="CK191" s="236"/>
      <c r="CL191" s="236"/>
      <c r="CM191" s="236"/>
      <c r="CN191" s="236"/>
      <c r="CO191" s="236"/>
      <c r="CP191" s="236"/>
      <c r="CQ191" s="236"/>
      <c r="CR191" s="236"/>
      <c r="CS191" s="236"/>
      <c r="CT191" s="236"/>
      <c r="CU191" s="236"/>
      <c r="CV191" s="236"/>
      <c r="CW191" s="236"/>
      <c r="CX191" s="236"/>
      <c r="CY191" s="236"/>
      <c r="CZ191" s="236"/>
      <c r="DA191" s="236"/>
      <c r="DB191" s="236"/>
      <c r="DC191" s="236"/>
      <c r="DD191" s="236"/>
      <c r="DE191" s="236"/>
      <c r="DF191" s="216"/>
      <c r="DG191" s="274"/>
      <c r="DH191" s="295"/>
      <c r="DI191" s="296"/>
      <c r="DM191" s="298"/>
      <c r="DR191" s="146"/>
      <c r="DS191" s="146"/>
    </row>
    <row r="192" spans="1:125" ht="39.75" hidden="1" customHeight="1">
      <c r="A192" s="215"/>
      <c r="B192" s="214"/>
      <c r="C192" s="216"/>
      <c r="D192" s="216"/>
      <c r="E192" s="216"/>
      <c r="F192" s="216"/>
      <c r="G192" s="216"/>
      <c r="H192" s="216"/>
      <c r="I192" s="216"/>
      <c r="J192" s="236"/>
      <c r="K192" s="236"/>
      <c r="L192" s="236"/>
      <c r="M192" s="236"/>
      <c r="N192" s="236"/>
      <c r="O192" s="236"/>
      <c r="P192" s="236"/>
      <c r="Q192" s="236"/>
      <c r="R192" s="236"/>
      <c r="S192" s="236"/>
      <c r="T192" s="236"/>
      <c r="U192" s="236"/>
      <c r="V192" s="236"/>
      <c r="W192" s="236"/>
      <c r="X192" s="236"/>
      <c r="Y192" s="236"/>
      <c r="Z192" s="236"/>
      <c r="AA192" s="236"/>
      <c r="AB192" s="236"/>
      <c r="AC192" s="236"/>
      <c r="AD192" s="236"/>
      <c r="AE192" s="236"/>
      <c r="AF192" s="236"/>
      <c r="AG192" s="236"/>
      <c r="AH192" s="236"/>
      <c r="AI192" s="236"/>
      <c r="AJ192" s="236"/>
      <c r="AK192" s="236"/>
      <c r="AL192" s="236"/>
      <c r="AM192" s="236"/>
      <c r="AN192" s="236"/>
      <c r="AO192" s="236"/>
      <c r="AP192" s="236"/>
      <c r="AQ192" s="236"/>
      <c r="AR192" s="236"/>
      <c r="AS192" s="236"/>
      <c r="AT192" s="236"/>
      <c r="AU192" s="236"/>
      <c r="AV192" s="236"/>
      <c r="AW192" s="236"/>
      <c r="AX192" s="236"/>
      <c r="AY192" s="236"/>
      <c r="AZ192" s="236"/>
      <c r="BA192" s="236"/>
      <c r="BB192" s="236"/>
      <c r="BC192" s="236"/>
      <c r="BD192" s="236"/>
      <c r="BE192" s="236"/>
      <c r="BF192" s="236"/>
      <c r="BG192" s="236"/>
      <c r="BH192" s="236"/>
      <c r="BI192" s="236"/>
      <c r="BJ192" s="236"/>
      <c r="BK192" s="236"/>
      <c r="BL192" s="236"/>
      <c r="BM192" s="236"/>
      <c r="BN192" s="236"/>
      <c r="BO192" s="236"/>
      <c r="BP192" s="236"/>
      <c r="BQ192" s="236"/>
      <c r="BR192" s="236"/>
      <c r="BS192" s="236"/>
      <c r="BT192" s="236"/>
      <c r="BU192" s="236"/>
      <c r="BV192" s="236"/>
      <c r="BW192" s="236"/>
      <c r="BX192" s="236"/>
      <c r="BY192" s="236"/>
      <c r="BZ192" s="236"/>
      <c r="CA192" s="236"/>
      <c r="CB192" s="236"/>
      <c r="CC192" s="236"/>
      <c r="CD192" s="236"/>
      <c r="CE192" s="236"/>
      <c r="CF192" s="236"/>
      <c r="CG192" s="236"/>
      <c r="CH192" s="99"/>
      <c r="CI192" s="236"/>
      <c r="CJ192" s="236"/>
      <c r="CK192" s="236"/>
      <c r="CL192" s="236"/>
      <c r="CM192" s="236"/>
      <c r="CN192" s="236"/>
      <c r="CO192" s="236"/>
      <c r="CP192" s="236"/>
      <c r="CQ192" s="236"/>
      <c r="CR192" s="236"/>
      <c r="CS192" s="236"/>
      <c r="CT192" s="236"/>
      <c r="CU192" s="236"/>
      <c r="CV192" s="236"/>
      <c r="CW192" s="236"/>
      <c r="CX192" s="236"/>
      <c r="CY192" s="236"/>
      <c r="CZ192" s="236"/>
      <c r="DA192" s="236"/>
      <c r="DB192" s="236"/>
      <c r="DC192" s="236"/>
      <c r="DD192" s="236"/>
      <c r="DE192" s="236"/>
      <c r="DF192" s="216"/>
      <c r="DG192" s="216"/>
      <c r="DJ192" s="7"/>
      <c r="DM192" s="7"/>
      <c r="DR192" s="146"/>
      <c r="DS192" s="146"/>
      <c r="DT192" s="7"/>
      <c r="DU192" s="7"/>
    </row>
    <row r="193" spans="1:125" s="21" customFormat="1" ht="115.35" hidden="1" customHeight="1">
      <c r="A193" s="216"/>
      <c r="B193" s="256"/>
      <c r="C193" s="216"/>
      <c r="D193" s="216"/>
      <c r="E193" s="216"/>
      <c r="F193" s="216"/>
      <c r="G193" s="216"/>
      <c r="H193" s="216"/>
      <c r="I193" s="114"/>
      <c r="J193" s="218"/>
      <c r="K193" s="218"/>
      <c r="L193" s="218"/>
      <c r="M193" s="218"/>
      <c r="N193" s="218"/>
      <c r="O193" s="218"/>
      <c r="P193" s="218"/>
      <c r="Q193" s="218"/>
      <c r="R193" s="218"/>
      <c r="S193" s="218"/>
      <c r="T193" s="218"/>
      <c r="U193" s="218"/>
      <c r="V193" s="218"/>
      <c r="W193" s="218"/>
      <c r="X193" s="218"/>
      <c r="Y193" s="218"/>
      <c r="Z193" s="218"/>
      <c r="AA193" s="218"/>
      <c r="AB193" s="218"/>
      <c r="AC193" s="218"/>
      <c r="AD193" s="218"/>
      <c r="AE193" s="218"/>
      <c r="AF193" s="218"/>
      <c r="AG193" s="218"/>
      <c r="AH193" s="218"/>
      <c r="AI193" s="218"/>
      <c r="AJ193" s="218"/>
      <c r="AK193" s="218"/>
      <c r="AL193" s="218"/>
      <c r="AM193" s="218"/>
      <c r="AN193" s="218"/>
      <c r="AO193" s="218"/>
      <c r="AP193" s="218"/>
      <c r="AQ193" s="218"/>
      <c r="AR193" s="100"/>
      <c r="AS193" s="100"/>
      <c r="AT193" s="100"/>
      <c r="AU193" s="100"/>
      <c r="AV193" s="100"/>
      <c r="AW193" s="100"/>
      <c r="AX193" s="100"/>
      <c r="AY193" s="100"/>
      <c r="AZ193" s="100"/>
      <c r="BA193" s="100"/>
      <c r="BB193" s="100"/>
      <c r="BC193" s="100"/>
      <c r="BD193" s="100"/>
      <c r="BE193" s="100"/>
      <c r="BF193" s="100"/>
      <c r="BG193" s="100"/>
      <c r="BH193" s="100"/>
      <c r="BI193" s="100"/>
      <c r="BJ193" s="100"/>
      <c r="BK193" s="100"/>
      <c r="BL193" s="100"/>
      <c r="BM193" s="100"/>
      <c r="BN193" s="100"/>
      <c r="BO193" s="100"/>
      <c r="BP193" s="100"/>
      <c r="BQ193" s="100"/>
      <c r="BR193" s="100"/>
      <c r="BS193" s="100"/>
      <c r="BT193" s="100"/>
      <c r="BU193" s="100"/>
      <c r="BV193" s="100"/>
      <c r="BW193" s="100"/>
      <c r="BX193" s="100"/>
      <c r="BY193" s="100"/>
      <c r="BZ193" s="100"/>
      <c r="CA193" s="100"/>
      <c r="CB193" s="100"/>
      <c r="CC193" s="100"/>
      <c r="CD193" s="100"/>
      <c r="CE193" s="100"/>
      <c r="CF193" s="100"/>
      <c r="CG193" s="100"/>
      <c r="CH193" s="99"/>
      <c r="CI193" s="100"/>
      <c r="CJ193" s="100"/>
      <c r="CK193" s="100"/>
      <c r="CL193" s="100"/>
      <c r="CM193" s="100"/>
      <c r="CN193" s="100"/>
      <c r="CO193" s="100"/>
      <c r="CP193" s="100"/>
      <c r="CQ193" s="100"/>
      <c r="CR193" s="100"/>
      <c r="CS193" s="100"/>
      <c r="CT193" s="100"/>
      <c r="CU193" s="100"/>
      <c r="CV193" s="100"/>
      <c r="CW193" s="100"/>
      <c r="CX193" s="100"/>
      <c r="CY193" s="100"/>
      <c r="CZ193" s="100"/>
      <c r="DA193" s="100"/>
      <c r="DB193" s="100"/>
      <c r="DC193" s="100"/>
      <c r="DD193" s="100"/>
      <c r="DE193" s="100"/>
      <c r="DF193" s="216"/>
      <c r="DG193" s="237"/>
      <c r="DJ193" s="291"/>
      <c r="DM193" s="291"/>
      <c r="DR193" s="146"/>
      <c r="DS193" s="146"/>
      <c r="DT193" s="291"/>
      <c r="DU193" s="291"/>
    </row>
    <row r="194" spans="1:125" ht="60.6" hidden="1" customHeight="1">
      <c r="A194" s="114"/>
      <c r="B194" s="214"/>
      <c r="C194" s="257"/>
      <c r="D194" s="257"/>
      <c r="E194" s="257"/>
      <c r="F194" s="241"/>
      <c r="G194" s="241"/>
      <c r="H194" s="241"/>
      <c r="I194" s="114"/>
      <c r="J194" s="236"/>
      <c r="K194" s="236"/>
      <c r="L194" s="236"/>
      <c r="M194" s="236"/>
      <c r="N194" s="236"/>
      <c r="O194" s="236"/>
      <c r="P194" s="236"/>
      <c r="Q194" s="236"/>
      <c r="R194" s="236"/>
      <c r="S194" s="236"/>
      <c r="T194" s="236"/>
      <c r="U194" s="236"/>
      <c r="V194" s="236"/>
      <c r="W194" s="236"/>
      <c r="X194" s="236"/>
      <c r="Y194" s="236"/>
      <c r="Z194" s="236"/>
      <c r="AA194" s="236"/>
      <c r="AB194" s="236"/>
      <c r="AC194" s="236"/>
      <c r="AD194" s="236"/>
      <c r="AE194" s="236"/>
      <c r="AF194" s="236"/>
      <c r="AG194" s="236"/>
      <c r="AH194" s="236"/>
      <c r="AI194" s="236"/>
      <c r="AJ194" s="236"/>
      <c r="AK194" s="236"/>
      <c r="AL194" s="236"/>
      <c r="AM194" s="236"/>
      <c r="AN194" s="236"/>
      <c r="AO194" s="236"/>
      <c r="AP194" s="236"/>
      <c r="AQ194" s="236"/>
      <c r="AR194" s="236"/>
      <c r="AS194" s="236"/>
      <c r="AT194" s="236"/>
      <c r="AU194" s="236"/>
      <c r="AV194" s="236"/>
      <c r="AW194" s="236"/>
      <c r="AX194" s="236"/>
      <c r="AY194" s="236"/>
      <c r="AZ194" s="236"/>
      <c r="BA194" s="236"/>
      <c r="BB194" s="236"/>
      <c r="BC194" s="236"/>
      <c r="BD194" s="236"/>
      <c r="BE194" s="236"/>
      <c r="BF194" s="236"/>
      <c r="BG194" s="236"/>
      <c r="BH194" s="236"/>
      <c r="BI194" s="236"/>
      <c r="BJ194" s="236"/>
      <c r="BK194" s="236"/>
      <c r="BL194" s="236"/>
      <c r="BM194" s="236"/>
      <c r="BN194" s="236"/>
      <c r="BO194" s="236"/>
      <c r="BP194" s="236"/>
      <c r="BQ194" s="236"/>
      <c r="BR194" s="236"/>
      <c r="BS194" s="236"/>
      <c r="BT194" s="236"/>
      <c r="BU194" s="236"/>
      <c r="BV194" s="236"/>
      <c r="BW194" s="236"/>
      <c r="BX194" s="236"/>
      <c r="BY194" s="236"/>
      <c r="BZ194" s="236"/>
      <c r="CA194" s="236"/>
      <c r="CB194" s="236"/>
      <c r="CC194" s="236"/>
      <c r="CD194" s="236"/>
      <c r="CE194" s="236"/>
      <c r="CF194" s="236"/>
      <c r="CG194" s="236"/>
      <c r="CH194" s="236"/>
      <c r="CI194" s="236"/>
      <c r="CJ194" s="236"/>
      <c r="CK194" s="236"/>
      <c r="CL194" s="236"/>
      <c r="CM194" s="236"/>
      <c r="CN194" s="236"/>
      <c r="CO194" s="236"/>
      <c r="CP194" s="236"/>
      <c r="CQ194" s="236"/>
      <c r="CR194" s="236"/>
      <c r="CS194" s="236"/>
      <c r="CT194" s="236"/>
      <c r="CU194" s="236"/>
      <c r="CV194" s="236"/>
      <c r="CW194" s="236"/>
      <c r="CX194" s="236"/>
      <c r="CY194" s="236"/>
      <c r="CZ194" s="236"/>
      <c r="DA194" s="236"/>
      <c r="DB194" s="236"/>
      <c r="DC194" s="236"/>
      <c r="DD194" s="236"/>
      <c r="DE194" s="273"/>
      <c r="DF194" s="216"/>
      <c r="DG194" s="100"/>
      <c r="DH194" s="100"/>
      <c r="DI194" s="218"/>
      <c r="DJ194" s="218"/>
      <c r="DK194" s="218"/>
      <c r="DL194" s="100"/>
      <c r="DM194" s="100"/>
      <c r="DN194" s="100"/>
      <c r="DO194" s="100"/>
      <c r="DP194" s="100"/>
      <c r="DQ194" s="218"/>
      <c r="DR194" s="277"/>
      <c r="DS194" s="277"/>
      <c r="DT194" s="216"/>
      <c r="DU194" s="7"/>
    </row>
    <row r="195" spans="1:125" s="20" customFormat="1" ht="44.1" hidden="1" customHeight="1">
      <c r="A195" s="216"/>
      <c r="B195" s="217"/>
      <c r="C195" s="216"/>
      <c r="D195" s="216"/>
      <c r="E195" s="216"/>
      <c r="F195" s="216"/>
      <c r="G195" s="216"/>
      <c r="H195" s="216"/>
      <c r="I195" s="216"/>
      <c r="J195" s="218"/>
      <c r="K195" s="218"/>
      <c r="L195" s="218"/>
      <c r="M195" s="218"/>
      <c r="N195" s="218"/>
      <c r="O195" s="218"/>
      <c r="P195" s="218"/>
      <c r="Q195" s="218"/>
      <c r="R195" s="218"/>
      <c r="S195" s="218"/>
      <c r="T195" s="218"/>
      <c r="U195" s="218"/>
      <c r="V195" s="218"/>
      <c r="W195" s="218"/>
      <c r="X195" s="218"/>
      <c r="Y195" s="218"/>
      <c r="Z195" s="218"/>
      <c r="AA195" s="218"/>
      <c r="AB195" s="218"/>
      <c r="AC195" s="218"/>
      <c r="AD195" s="218"/>
      <c r="AE195" s="218"/>
      <c r="AF195" s="218"/>
      <c r="AG195" s="268"/>
      <c r="AH195" s="218"/>
      <c r="AI195" s="218"/>
      <c r="AJ195" s="218"/>
      <c r="AK195" s="218"/>
      <c r="AL195" s="218"/>
      <c r="AM195" s="218"/>
      <c r="AN195" s="218"/>
      <c r="AO195" s="218"/>
      <c r="AP195" s="218"/>
      <c r="AQ195" s="218"/>
      <c r="AR195" s="100"/>
      <c r="AS195" s="100"/>
      <c r="AT195" s="100"/>
      <c r="AU195" s="100"/>
      <c r="AV195" s="100"/>
      <c r="AW195" s="100"/>
      <c r="AX195" s="100"/>
      <c r="AY195" s="100"/>
      <c r="AZ195" s="100"/>
      <c r="BA195" s="100"/>
      <c r="BB195" s="100"/>
      <c r="BC195" s="100"/>
      <c r="BD195" s="100"/>
      <c r="BE195" s="100"/>
      <c r="BF195" s="100"/>
      <c r="BG195" s="100"/>
      <c r="BH195" s="100"/>
      <c r="BI195" s="100"/>
      <c r="BJ195" s="100"/>
      <c r="BK195" s="100"/>
      <c r="BL195" s="100"/>
      <c r="BM195" s="100"/>
      <c r="BN195" s="100"/>
      <c r="BO195" s="100"/>
      <c r="BP195" s="100"/>
      <c r="BQ195" s="100"/>
      <c r="BR195" s="100"/>
      <c r="BS195" s="100"/>
      <c r="BT195" s="100"/>
      <c r="BU195" s="100"/>
      <c r="BV195" s="100"/>
      <c r="BW195" s="100"/>
      <c r="BX195" s="100"/>
      <c r="BY195" s="100"/>
      <c r="BZ195" s="100"/>
      <c r="CA195" s="100"/>
      <c r="CB195" s="100"/>
      <c r="CC195" s="100"/>
      <c r="CD195" s="100"/>
      <c r="CE195" s="100"/>
      <c r="CF195" s="100"/>
      <c r="CG195" s="100"/>
      <c r="CH195" s="99"/>
      <c r="CI195" s="100"/>
      <c r="CJ195" s="100"/>
      <c r="CK195" s="100"/>
      <c r="CL195" s="100"/>
      <c r="CM195" s="100"/>
      <c r="CN195" s="100"/>
      <c r="CO195" s="100"/>
      <c r="CP195" s="100"/>
      <c r="CQ195" s="100"/>
      <c r="CR195" s="100"/>
      <c r="CS195" s="100"/>
      <c r="CT195" s="100"/>
      <c r="CU195" s="100"/>
      <c r="CV195" s="100"/>
      <c r="CW195" s="100"/>
      <c r="CX195" s="100"/>
      <c r="CY195" s="100"/>
      <c r="CZ195" s="100"/>
      <c r="DA195" s="100"/>
      <c r="DB195" s="100"/>
      <c r="DC195" s="100"/>
      <c r="DD195" s="100"/>
      <c r="DE195" s="100"/>
      <c r="DF195" s="216"/>
      <c r="DG195" s="114"/>
      <c r="DJ195" s="7"/>
      <c r="DM195" s="7"/>
      <c r="DR195" s="146"/>
      <c r="DS195" s="146"/>
      <c r="DT195" s="7"/>
      <c r="DU195" s="7"/>
    </row>
    <row r="196" spans="1:125" s="20" customFormat="1" ht="42.6" hidden="1" customHeight="1">
      <c r="A196" s="237"/>
      <c r="B196" s="199"/>
      <c r="C196" s="237"/>
      <c r="D196" s="237"/>
      <c r="E196" s="237"/>
      <c r="F196" s="237"/>
      <c r="G196" s="237"/>
      <c r="H196" s="237"/>
      <c r="I196" s="237"/>
      <c r="J196" s="238"/>
      <c r="K196" s="238"/>
      <c r="L196" s="238"/>
      <c r="M196" s="238"/>
      <c r="N196" s="238"/>
      <c r="O196" s="238"/>
      <c r="P196" s="238"/>
      <c r="Q196" s="238"/>
      <c r="R196" s="238"/>
      <c r="S196" s="238"/>
      <c r="T196" s="238"/>
      <c r="U196" s="238"/>
      <c r="V196" s="238"/>
      <c r="W196" s="238"/>
      <c r="X196" s="238"/>
      <c r="Y196" s="238"/>
      <c r="Z196" s="238"/>
      <c r="AA196" s="238"/>
      <c r="AB196" s="238"/>
      <c r="AC196" s="238"/>
      <c r="AD196" s="238"/>
      <c r="AE196" s="238"/>
      <c r="AF196" s="238"/>
      <c r="AG196" s="269"/>
      <c r="AH196" s="238"/>
      <c r="AI196" s="238"/>
      <c r="AJ196" s="238"/>
      <c r="AK196" s="238"/>
      <c r="AL196" s="238"/>
      <c r="AM196" s="238"/>
      <c r="AN196" s="238"/>
      <c r="AO196" s="238"/>
      <c r="AP196" s="238"/>
      <c r="AQ196" s="238"/>
      <c r="AR196" s="266"/>
      <c r="AS196" s="266"/>
      <c r="AT196" s="266"/>
      <c r="AU196" s="266"/>
      <c r="AV196" s="100"/>
      <c r="AW196" s="100"/>
      <c r="AX196" s="100"/>
      <c r="AY196" s="100"/>
      <c r="AZ196" s="266"/>
      <c r="BA196" s="266"/>
      <c r="BB196" s="266"/>
      <c r="BC196" s="266"/>
      <c r="BD196" s="266"/>
      <c r="BE196" s="266"/>
      <c r="BF196" s="266"/>
      <c r="BG196" s="266"/>
      <c r="BH196" s="266"/>
      <c r="BI196" s="266"/>
      <c r="BJ196" s="266"/>
      <c r="BK196" s="266"/>
      <c r="BL196" s="266"/>
      <c r="BM196" s="266"/>
      <c r="BN196" s="266"/>
      <c r="BO196" s="266"/>
      <c r="BP196" s="266"/>
      <c r="BQ196" s="266"/>
      <c r="BR196" s="266"/>
      <c r="BS196" s="266"/>
      <c r="BT196" s="266"/>
      <c r="BU196" s="266"/>
      <c r="BV196" s="266"/>
      <c r="BW196" s="266"/>
      <c r="BX196" s="266"/>
      <c r="BY196" s="266"/>
      <c r="BZ196" s="266"/>
      <c r="CA196" s="266"/>
      <c r="CB196" s="266"/>
      <c r="CC196" s="266"/>
      <c r="CD196" s="266"/>
      <c r="CE196" s="266"/>
      <c r="CF196" s="266"/>
      <c r="CG196" s="266"/>
      <c r="CH196" s="99"/>
      <c r="CI196" s="266"/>
      <c r="CJ196" s="266"/>
      <c r="CK196" s="266"/>
      <c r="CL196" s="266"/>
      <c r="CM196" s="266"/>
      <c r="CN196" s="266"/>
      <c r="CO196" s="266"/>
      <c r="CP196" s="266"/>
      <c r="CQ196" s="266"/>
      <c r="CR196" s="266"/>
      <c r="CS196" s="266"/>
      <c r="CT196" s="266"/>
      <c r="CU196" s="266"/>
      <c r="CV196" s="266"/>
      <c r="CW196" s="266"/>
      <c r="CX196" s="266"/>
      <c r="CY196" s="266"/>
      <c r="CZ196" s="266"/>
      <c r="DA196" s="266"/>
      <c r="DB196" s="266"/>
      <c r="DC196" s="266"/>
      <c r="DD196" s="266"/>
      <c r="DE196" s="237"/>
      <c r="DF196" s="237"/>
      <c r="DG196" s="114"/>
      <c r="DJ196" s="7"/>
      <c r="DM196" s="7"/>
      <c r="DR196" s="146"/>
      <c r="DS196" s="146"/>
      <c r="DT196" s="7"/>
      <c r="DU196" s="7"/>
    </row>
    <row r="197" spans="1:125" s="20" customFormat="1" hidden="1">
      <c r="A197" s="216"/>
      <c r="B197" s="217"/>
      <c r="C197" s="216"/>
      <c r="D197" s="216"/>
      <c r="E197" s="216"/>
      <c r="F197" s="216"/>
      <c r="G197" s="216"/>
      <c r="H197" s="138"/>
      <c r="I197" s="138"/>
      <c r="J197" s="218"/>
      <c r="K197" s="218"/>
      <c r="L197" s="218"/>
      <c r="M197" s="218"/>
      <c r="N197" s="218"/>
      <c r="O197" s="218"/>
      <c r="P197" s="218"/>
      <c r="Q197" s="218"/>
      <c r="R197" s="218"/>
      <c r="S197" s="218"/>
      <c r="T197" s="218"/>
      <c r="U197" s="218"/>
      <c r="V197" s="218"/>
      <c r="W197" s="218"/>
      <c r="X197" s="218"/>
      <c r="Y197" s="218"/>
      <c r="Z197" s="218"/>
      <c r="AA197" s="218"/>
      <c r="AB197" s="218"/>
      <c r="AC197" s="218"/>
      <c r="AD197" s="218"/>
      <c r="AE197" s="218"/>
      <c r="AF197" s="218"/>
      <c r="AG197" s="218"/>
      <c r="AH197" s="218"/>
      <c r="AI197" s="218"/>
      <c r="AJ197" s="218"/>
      <c r="AK197" s="218"/>
      <c r="AL197" s="218"/>
      <c r="AM197" s="218"/>
      <c r="AN197" s="218"/>
      <c r="AO197" s="218"/>
      <c r="AP197" s="218"/>
      <c r="AQ197" s="218"/>
      <c r="AR197" s="100"/>
      <c r="AS197" s="100"/>
      <c r="AT197" s="100"/>
      <c r="AU197" s="100"/>
      <c r="AV197" s="100"/>
      <c r="AW197" s="100"/>
      <c r="AX197" s="100"/>
      <c r="AY197" s="100"/>
      <c r="AZ197" s="100"/>
      <c r="BA197" s="100"/>
      <c r="BB197" s="100"/>
      <c r="BC197" s="100"/>
      <c r="BD197" s="100"/>
      <c r="BE197" s="100"/>
      <c r="BF197" s="100"/>
      <c r="BG197" s="100"/>
      <c r="BH197" s="100"/>
      <c r="BI197" s="100"/>
      <c r="BJ197" s="100"/>
      <c r="BK197" s="100"/>
      <c r="BL197" s="100"/>
      <c r="BM197" s="100"/>
      <c r="BN197" s="100"/>
      <c r="BO197" s="100"/>
      <c r="BP197" s="100"/>
      <c r="BQ197" s="100"/>
      <c r="BR197" s="100"/>
      <c r="BS197" s="100"/>
      <c r="BT197" s="100"/>
      <c r="BU197" s="100"/>
      <c r="BV197" s="100"/>
      <c r="BW197" s="100"/>
      <c r="BX197" s="100"/>
      <c r="BY197" s="100"/>
      <c r="BZ197" s="100"/>
      <c r="CA197" s="100"/>
      <c r="CB197" s="100"/>
      <c r="CC197" s="100"/>
      <c r="CD197" s="100"/>
      <c r="CE197" s="100"/>
      <c r="CF197" s="100"/>
      <c r="CG197" s="100"/>
      <c r="CH197" s="99"/>
      <c r="CI197" s="100"/>
      <c r="CJ197" s="100"/>
      <c r="CK197" s="100"/>
      <c r="CL197" s="100"/>
      <c r="CM197" s="100"/>
      <c r="CN197" s="100"/>
      <c r="CO197" s="100"/>
      <c r="CP197" s="100"/>
      <c r="CQ197" s="100"/>
      <c r="CR197" s="100"/>
      <c r="CS197" s="100"/>
      <c r="CT197" s="100"/>
      <c r="CU197" s="100"/>
      <c r="CV197" s="100"/>
      <c r="CW197" s="100"/>
      <c r="CX197" s="100"/>
      <c r="CY197" s="100"/>
      <c r="CZ197" s="100"/>
      <c r="DA197" s="100"/>
      <c r="DB197" s="100"/>
      <c r="DC197" s="100"/>
      <c r="DD197" s="100"/>
      <c r="DE197" s="218"/>
      <c r="DF197" s="216"/>
      <c r="DG197" s="114"/>
      <c r="DJ197" s="7"/>
      <c r="DM197" s="7"/>
      <c r="DR197" s="146"/>
      <c r="DS197" s="146"/>
      <c r="DT197" s="7"/>
      <c r="DU197" s="7"/>
    </row>
    <row r="198" spans="1:125" s="20" customFormat="1" hidden="1">
      <c r="A198" s="216"/>
      <c r="B198" s="217"/>
      <c r="C198" s="216"/>
      <c r="D198" s="216"/>
      <c r="E198" s="216"/>
      <c r="F198" s="216"/>
      <c r="G198" s="216"/>
      <c r="H198" s="138"/>
      <c r="I198" s="138"/>
      <c r="J198" s="100"/>
      <c r="K198" s="100"/>
      <c r="L198" s="218"/>
      <c r="M198" s="218"/>
      <c r="N198" s="218"/>
      <c r="O198" s="218"/>
      <c r="P198" s="218"/>
      <c r="Q198" s="218"/>
      <c r="R198" s="218"/>
      <c r="S198" s="218"/>
      <c r="T198" s="218"/>
      <c r="U198" s="218"/>
      <c r="V198" s="218"/>
      <c r="W198" s="218"/>
      <c r="X198" s="218"/>
      <c r="Y198" s="218"/>
      <c r="Z198" s="218"/>
      <c r="AA198" s="218"/>
      <c r="AB198" s="218"/>
      <c r="AC198" s="218"/>
      <c r="AD198" s="218"/>
      <c r="AE198" s="218"/>
      <c r="AF198" s="218"/>
      <c r="AG198" s="218"/>
      <c r="AH198" s="218"/>
      <c r="AI198" s="218"/>
      <c r="AJ198" s="218"/>
      <c r="AK198" s="218"/>
      <c r="AL198" s="218"/>
      <c r="AM198" s="218"/>
      <c r="AN198" s="218"/>
      <c r="AO198" s="218"/>
      <c r="AP198" s="218"/>
      <c r="AQ198" s="218"/>
      <c r="AR198" s="100"/>
      <c r="AS198" s="100"/>
      <c r="AT198" s="100"/>
      <c r="AU198" s="100"/>
      <c r="AV198" s="100"/>
      <c r="AW198" s="100"/>
      <c r="AX198" s="100"/>
      <c r="AY198" s="100"/>
      <c r="AZ198" s="100"/>
      <c r="BA198" s="100"/>
      <c r="BB198" s="100"/>
      <c r="BC198" s="100"/>
      <c r="BD198" s="100"/>
      <c r="BE198" s="100"/>
      <c r="BF198" s="100"/>
      <c r="BG198" s="100"/>
      <c r="BH198" s="100"/>
      <c r="BI198" s="100"/>
      <c r="BJ198" s="100"/>
      <c r="BK198" s="100"/>
      <c r="BL198" s="100"/>
      <c r="BM198" s="100"/>
      <c r="BN198" s="100"/>
      <c r="BO198" s="100"/>
      <c r="BP198" s="100"/>
      <c r="BQ198" s="100"/>
      <c r="BR198" s="100"/>
      <c r="BS198" s="100"/>
      <c r="BT198" s="100"/>
      <c r="BU198" s="100"/>
      <c r="BV198" s="100"/>
      <c r="BW198" s="100"/>
      <c r="BX198" s="100"/>
      <c r="BY198" s="100"/>
      <c r="BZ198" s="100"/>
      <c r="CA198" s="100"/>
      <c r="CB198" s="100"/>
      <c r="CC198" s="100"/>
      <c r="CD198" s="100"/>
      <c r="CE198" s="100"/>
      <c r="CF198" s="100"/>
      <c r="CG198" s="100"/>
      <c r="CH198" s="99"/>
      <c r="CI198" s="100"/>
      <c r="CJ198" s="100"/>
      <c r="CK198" s="100"/>
      <c r="CL198" s="100"/>
      <c r="CM198" s="100"/>
      <c r="CN198" s="100"/>
      <c r="CO198" s="100"/>
      <c r="CP198" s="100"/>
      <c r="CQ198" s="100"/>
      <c r="CR198" s="100"/>
      <c r="CS198" s="100"/>
      <c r="CT198" s="100"/>
      <c r="CU198" s="100"/>
      <c r="CV198" s="100"/>
      <c r="CW198" s="100"/>
      <c r="CX198" s="100"/>
      <c r="CY198" s="100"/>
      <c r="CZ198" s="100"/>
      <c r="DA198" s="100"/>
      <c r="DB198" s="100"/>
      <c r="DC198" s="100"/>
      <c r="DD198" s="100"/>
      <c r="DE198" s="218"/>
      <c r="DF198" s="216"/>
      <c r="DG198" s="114"/>
      <c r="DJ198" s="7"/>
      <c r="DM198" s="7"/>
      <c r="DR198" s="146"/>
      <c r="DS198" s="146"/>
      <c r="DT198" s="7"/>
      <c r="DU198" s="7"/>
    </row>
    <row r="199" spans="1:125" s="20" customFormat="1" ht="52.5" hidden="1" customHeight="1">
      <c r="A199" s="114"/>
      <c r="B199" s="214"/>
      <c r="C199" s="114"/>
      <c r="D199" s="114"/>
      <c r="E199" s="114"/>
      <c r="F199" s="114"/>
      <c r="G199" s="114"/>
      <c r="H199" s="114"/>
      <c r="I199" s="114"/>
      <c r="J199" s="236"/>
      <c r="K199" s="236"/>
      <c r="L199" s="236"/>
      <c r="M199" s="236"/>
      <c r="N199" s="236"/>
      <c r="O199" s="236"/>
      <c r="P199" s="236"/>
      <c r="Q199" s="236"/>
      <c r="R199" s="236"/>
      <c r="S199" s="236"/>
      <c r="T199" s="236"/>
      <c r="U199" s="236"/>
      <c r="V199" s="236"/>
      <c r="W199" s="236"/>
      <c r="X199" s="236"/>
      <c r="Y199" s="236"/>
      <c r="Z199" s="236"/>
      <c r="AA199" s="236"/>
      <c r="AB199" s="236"/>
      <c r="AC199" s="236"/>
      <c r="AD199" s="236"/>
      <c r="AE199" s="236"/>
      <c r="AF199" s="236"/>
      <c r="AG199" s="236"/>
      <c r="AH199" s="236"/>
      <c r="AI199" s="236"/>
      <c r="AJ199" s="236"/>
      <c r="AK199" s="236"/>
      <c r="AL199" s="236"/>
      <c r="AM199" s="236"/>
      <c r="AN199" s="236"/>
      <c r="AO199" s="236"/>
      <c r="AP199" s="236"/>
      <c r="AQ199" s="236"/>
      <c r="AR199" s="99"/>
      <c r="AS199" s="99"/>
      <c r="AT199" s="99"/>
      <c r="AU199" s="99"/>
      <c r="AV199" s="99"/>
      <c r="AW199" s="99"/>
      <c r="AX199" s="99"/>
      <c r="AY199" s="99"/>
      <c r="AZ199" s="99"/>
      <c r="BA199" s="99"/>
      <c r="BB199" s="99"/>
      <c r="BC199" s="99"/>
      <c r="BD199" s="99"/>
      <c r="BE199" s="99"/>
      <c r="BF199" s="99"/>
      <c r="BG199" s="99"/>
      <c r="BH199" s="99"/>
      <c r="BI199" s="99"/>
      <c r="BJ199" s="99"/>
      <c r="BK199" s="99"/>
      <c r="BL199" s="99"/>
      <c r="BM199" s="99"/>
      <c r="BN199" s="99"/>
      <c r="BO199" s="99"/>
      <c r="BP199" s="99"/>
      <c r="BQ199" s="99"/>
      <c r="BR199" s="99"/>
      <c r="BS199" s="99"/>
      <c r="BT199" s="99"/>
      <c r="BU199" s="99"/>
      <c r="BV199" s="99"/>
      <c r="BW199" s="99"/>
      <c r="BX199" s="99"/>
      <c r="BY199" s="99"/>
      <c r="BZ199" s="99"/>
      <c r="CA199" s="99"/>
      <c r="CB199" s="99"/>
      <c r="CC199" s="99"/>
      <c r="CD199" s="99"/>
      <c r="CE199" s="99"/>
      <c r="CF199" s="99"/>
      <c r="CG199" s="99"/>
      <c r="CH199" s="99"/>
      <c r="CI199" s="99"/>
      <c r="CJ199" s="99"/>
      <c r="CK199" s="99"/>
      <c r="CL199" s="99"/>
      <c r="CM199" s="99"/>
      <c r="CN199" s="99"/>
      <c r="CO199" s="99"/>
      <c r="CP199" s="99"/>
      <c r="CQ199" s="99"/>
      <c r="CR199" s="99"/>
      <c r="CS199" s="99"/>
      <c r="CT199" s="99"/>
      <c r="CU199" s="99"/>
      <c r="CV199" s="99"/>
      <c r="CW199" s="99"/>
      <c r="CX199" s="99"/>
      <c r="CY199" s="99"/>
      <c r="CZ199" s="99"/>
      <c r="DA199" s="99"/>
      <c r="DB199" s="99"/>
      <c r="DC199" s="99"/>
      <c r="DD199" s="99"/>
      <c r="DE199" s="99"/>
      <c r="DF199" s="114"/>
      <c r="DG199" s="114"/>
      <c r="DJ199" s="7"/>
      <c r="DM199" s="7"/>
      <c r="DR199" s="146"/>
      <c r="DS199" s="146"/>
      <c r="DT199" s="7"/>
      <c r="DU199" s="7"/>
    </row>
    <row r="200" spans="1:125" ht="53.1" hidden="1" customHeight="1">
      <c r="A200" s="114"/>
      <c r="B200" s="214"/>
      <c r="C200" s="114"/>
      <c r="D200" s="114"/>
      <c r="E200" s="114"/>
      <c r="F200" s="114"/>
      <c r="G200" s="114"/>
      <c r="H200" s="114"/>
      <c r="I200" s="114"/>
      <c r="J200" s="236"/>
      <c r="K200" s="236"/>
      <c r="L200" s="236"/>
      <c r="M200" s="236"/>
      <c r="N200" s="236"/>
      <c r="O200" s="236"/>
      <c r="P200" s="236"/>
      <c r="Q200" s="236"/>
      <c r="R200" s="236"/>
      <c r="S200" s="236"/>
      <c r="T200" s="236"/>
      <c r="U200" s="236"/>
      <c r="V200" s="236"/>
      <c r="W200" s="236"/>
      <c r="X200" s="236"/>
      <c r="Y200" s="236"/>
      <c r="Z200" s="236"/>
      <c r="AA200" s="236"/>
      <c r="AB200" s="236"/>
      <c r="AC200" s="236"/>
      <c r="AD200" s="236"/>
      <c r="AE200" s="236"/>
      <c r="AF200" s="236"/>
      <c r="AG200" s="236"/>
      <c r="AH200" s="236"/>
      <c r="AI200" s="236"/>
      <c r="AJ200" s="236"/>
      <c r="AK200" s="236"/>
      <c r="AL200" s="236"/>
      <c r="AM200" s="236"/>
      <c r="AN200" s="236"/>
      <c r="AO200" s="236"/>
      <c r="AP200" s="236"/>
      <c r="AQ200" s="236"/>
      <c r="AR200" s="99"/>
      <c r="AS200" s="99"/>
      <c r="AT200" s="99"/>
      <c r="AU200" s="99"/>
      <c r="AV200" s="99"/>
      <c r="AW200" s="99"/>
      <c r="AX200" s="99"/>
      <c r="AY200" s="99"/>
      <c r="AZ200" s="99"/>
      <c r="BA200" s="99"/>
      <c r="BB200" s="99"/>
      <c r="BC200" s="99"/>
      <c r="BD200" s="99"/>
      <c r="BE200" s="99"/>
      <c r="BF200" s="99"/>
      <c r="BG200" s="99"/>
      <c r="BH200" s="99"/>
      <c r="BI200" s="99"/>
      <c r="BJ200" s="99"/>
      <c r="BK200" s="99"/>
      <c r="BL200" s="99"/>
      <c r="BM200" s="99"/>
      <c r="BN200" s="99"/>
      <c r="BO200" s="99"/>
      <c r="BP200" s="99"/>
      <c r="BQ200" s="99"/>
      <c r="BR200" s="99"/>
      <c r="BS200" s="99"/>
      <c r="BT200" s="99"/>
      <c r="BU200" s="99"/>
      <c r="BV200" s="99"/>
      <c r="BW200" s="99"/>
      <c r="BX200" s="99"/>
      <c r="BY200" s="99"/>
      <c r="BZ200" s="99"/>
      <c r="CA200" s="99"/>
      <c r="CB200" s="99"/>
      <c r="CC200" s="99"/>
      <c r="CD200" s="99"/>
      <c r="CE200" s="99"/>
      <c r="CF200" s="99"/>
      <c r="CG200" s="99"/>
      <c r="CH200" s="99"/>
      <c r="CI200" s="99"/>
      <c r="CJ200" s="99"/>
      <c r="CK200" s="99"/>
      <c r="CL200" s="99"/>
      <c r="CM200" s="99"/>
      <c r="CN200" s="99"/>
      <c r="CO200" s="99"/>
      <c r="CP200" s="99"/>
      <c r="CQ200" s="99"/>
      <c r="CR200" s="99"/>
      <c r="CS200" s="99"/>
      <c r="CT200" s="99"/>
      <c r="CU200" s="99"/>
      <c r="CV200" s="99"/>
      <c r="CW200" s="99"/>
      <c r="CX200" s="99"/>
      <c r="CY200" s="99"/>
      <c r="CZ200" s="99"/>
      <c r="DA200" s="99"/>
      <c r="DB200" s="99"/>
      <c r="DC200" s="99"/>
      <c r="DD200" s="99"/>
      <c r="DE200" s="100"/>
      <c r="DF200" s="114"/>
      <c r="DG200" s="216"/>
      <c r="DJ200" s="7"/>
      <c r="DM200" s="7"/>
      <c r="DR200" s="146"/>
      <c r="DS200" s="146"/>
      <c r="DT200" s="7"/>
      <c r="DU200" s="7"/>
    </row>
    <row r="201" spans="1:125" hidden="1">
      <c r="A201" s="114"/>
      <c r="B201" s="214"/>
      <c r="C201" s="241"/>
      <c r="D201" s="241"/>
      <c r="E201" s="241"/>
      <c r="F201" s="241"/>
      <c r="G201" s="241"/>
      <c r="H201" s="114"/>
      <c r="I201" s="114"/>
      <c r="J201" s="236"/>
      <c r="K201" s="236"/>
      <c r="L201" s="236"/>
      <c r="M201" s="236"/>
      <c r="N201" s="236"/>
      <c r="O201" s="236"/>
      <c r="P201" s="236"/>
      <c r="Q201" s="236"/>
      <c r="R201" s="236"/>
      <c r="S201" s="236"/>
      <c r="T201" s="236"/>
      <c r="U201" s="236"/>
      <c r="V201" s="236"/>
      <c r="W201" s="236"/>
      <c r="X201" s="236"/>
      <c r="Y201" s="236"/>
      <c r="Z201" s="236"/>
      <c r="AA201" s="236"/>
      <c r="AB201" s="236"/>
      <c r="AC201" s="236"/>
      <c r="AD201" s="236"/>
      <c r="AE201" s="236"/>
      <c r="AF201" s="236"/>
      <c r="AG201" s="236"/>
      <c r="AH201" s="236"/>
      <c r="AI201" s="236"/>
      <c r="AJ201" s="236"/>
      <c r="AK201" s="236"/>
      <c r="AL201" s="236"/>
      <c r="AM201" s="236"/>
      <c r="AN201" s="236"/>
      <c r="AO201" s="236"/>
      <c r="AP201" s="236"/>
      <c r="AQ201" s="236"/>
      <c r="AR201" s="236"/>
      <c r="AS201" s="236"/>
      <c r="AT201" s="236"/>
      <c r="AU201" s="236"/>
      <c r="AV201" s="236"/>
      <c r="AW201" s="236"/>
      <c r="AX201" s="236"/>
      <c r="AY201" s="236"/>
      <c r="AZ201" s="236"/>
      <c r="BA201" s="236"/>
      <c r="BB201" s="236"/>
      <c r="BC201" s="236"/>
      <c r="BD201" s="236"/>
      <c r="BE201" s="236"/>
      <c r="BF201" s="236"/>
      <c r="BG201" s="236"/>
      <c r="BH201" s="236"/>
      <c r="BI201" s="236"/>
      <c r="BJ201" s="236"/>
      <c r="BK201" s="236"/>
      <c r="BL201" s="236"/>
      <c r="BM201" s="236"/>
      <c r="BN201" s="236"/>
      <c r="BO201" s="236"/>
      <c r="BP201" s="236"/>
      <c r="BQ201" s="236"/>
      <c r="BR201" s="236"/>
      <c r="BS201" s="236"/>
      <c r="BT201" s="236"/>
      <c r="BU201" s="236"/>
      <c r="BV201" s="236"/>
      <c r="BW201" s="236"/>
      <c r="BX201" s="236"/>
      <c r="BY201" s="236"/>
      <c r="BZ201" s="236"/>
      <c r="CA201" s="236"/>
      <c r="CB201" s="236"/>
      <c r="CC201" s="236"/>
      <c r="CD201" s="236"/>
      <c r="CE201" s="236"/>
      <c r="CF201" s="236"/>
      <c r="CG201" s="236"/>
      <c r="CH201" s="99"/>
      <c r="CI201" s="236"/>
      <c r="CJ201" s="236"/>
      <c r="CK201" s="236"/>
      <c r="CL201" s="236"/>
      <c r="CM201" s="236"/>
      <c r="CN201" s="236"/>
      <c r="CO201" s="236"/>
      <c r="CP201" s="236"/>
      <c r="CQ201" s="236"/>
      <c r="CR201" s="236"/>
      <c r="CS201" s="236"/>
      <c r="CT201" s="236"/>
      <c r="CU201" s="236"/>
      <c r="CV201" s="236"/>
      <c r="CW201" s="236"/>
      <c r="CX201" s="236"/>
      <c r="CY201" s="236"/>
      <c r="CZ201" s="236"/>
      <c r="DA201" s="236"/>
      <c r="DB201" s="236"/>
      <c r="DC201" s="236"/>
      <c r="DD201" s="236"/>
      <c r="DE201" s="236"/>
      <c r="DF201" s="114"/>
      <c r="DG201" s="216"/>
      <c r="DJ201" s="7"/>
      <c r="DM201" s="7"/>
      <c r="DR201" s="146"/>
      <c r="DS201" s="146"/>
      <c r="DT201" s="7"/>
      <c r="DU201" s="7"/>
    </row>
    <row r="202" spans="1:125" s="20" customFormat="1" hidden="1">
      <c r="A202" s="114"/>
      <c r="B202" s="194"/>
      <c r="C202" s="241"/>
      <c r="D202" s="241"/>
      <c r="E202" s="241"/>
      <c r="F202" s="114"/>
      <c r="G202" s="114"/>
      <c r="H202" s="114"/>
      <c r="I202" s="114"/>
      <c r="J202" s="236"/>
      <c r="K202" s="236"/>
      <c r="L202" s="236"/>
      <c r="M202" s="236"/>
      <c r="N202" s="236"/>
      <c r="O202" s="236"/>
      <c r="P202" s="236"/>
      <c r="Q202" s="236"/>
      <c r="R202" s="236"/>
      <c r="S202" s="236"/>
      <c r="T202" s="236"/>
      <c r="U202" s="236"/>
      <c r="V202" s="236"/>
      <c r="W202" s="236"/>
      <c r="X202" s="236"/>
      <c r="Y202" s="236"/>
      <c r="Z202" s="236"/>
      <c r="AA202" s="236"/>
      <c r="AB202" s="236"/>
      <c r="AC202" s="236"/>
      <c r="AD202" s="236"/>
      <c r="AE202" s="236"/>
      <c r="AF202" s="236"/>
      <c r="AG202" s="236"/>
      <c r="AH202" s="236"/>
      <c r="AI202" s="236"/>
      <c r="AJ202" s="236"/>
      <c r="AK202" s="236"/>
      <c r="AL202" s="236"/>
      <c r="AM202" s="236"/>
      <c r="AN202" s="236"/>
      <c r="AO202" s="236"/>
      <c r="AP202" s="236"/>
      <c r="AQ202" s="236"/>
      <c r="AR202" s="236"/>
      <c r="AS202" s="236"/>
      <c r="AT202" s="236"/>
      <c r="AU202" s="236"/>
      <c r="AV202" s="236"/>
      <c r="AW202" s="236"/>
      <c r="AX202" s="236"/>
      <c r="AY202" s="236"/>
      <c r="AZ202" s="236"/>
      <c r="BA202" s="236"/>
      <c r="BB202" s="236"/>
      <c r="BC202" s="236"/>
      <c r="BD202" s="236"/>
      <c r="BE202" s="236"/>
      <c r="BF202" s="236"/>
      <c r="BG202" s="236"/>
      <c r="BH202" s="236"/>
      <c r="BI202" s="236"/>
      <c r="BJ202" s="236"/>
      <c r="BK202" s="236"/>
      <c r="BL202" s="236"/>
      <c r="BM202" s="236"/>
      <c r="BN202" s="236"/>
      <c r="BO202" s="236"/>
      <c r="BP202" s="236"/>
      <c r="BQ202" s="236"/>
      <c r="BR202" s="236"/>
      <c r="BS202" s="236"/>
      <c r="BT202" s="236"/>
      <c r="BU202" s="236"/>
      <c r="BV202" s="236"/>
      <c r="BW202" s="236"/>
      <c r="BX202" s="236"/>
      <c r="BY202" s="236"/>
      <c r="BZ202" s="236"/>
      <c r="CA202" s="236"/>
      <c r="CB202" s="236"/>
      <c r="CC202" s="236"/>
      <c r="CD202" s="236"/>
      <c r="CE202" s="236"/>
      <c r="CF202" s="236"/>
      <c r="CG202" s="236"/>
      <c r="CH202" s="99"/>
      <c r="CI202" s="236"/>
      <c r="CJ202" s="236"/>
      <c r="CK202" s="236"/>
      <c r="CL202" s="236"/>
      <c r="CM202" s="236"/>
      <c r="CN202" s="236"/>
      <c r="CO202" s="236"/>
      <c r="CP202" s="236"/>
      <c r="CQ202" s="236"/>
      <c r="CR202" s="236"/>
      <c r="CS202" s="236"/>
      <c r="CT202" s="236"/>
      <c r="CU202" s="236"/>
      <c r="CV202" s="236"/>
      <c r="CW202" s="236"/>
      <c r="CX202" s="236"/>
      <c r="CY202" s="236"/>
      <c r="CZ202" s="236"/>
      <c r="DA202" s="236"/>
      <c r="DB202" s="236"/>
      <c r="DC202" s="236"/>
      <c r="DD202" s="236"/>
      <c r="DE202" s="236"/>
      <c r="DF202" s="114"/>
      <c r="DG202" s="114"/>
      <c r="DJ202" s="7"/>
      <c r="DM202" s="7"/>
      <c r="DR202" s="146"/>
      <c r="DS202" s="146"/>
      <c r="DT202" s="7"/>
      <c r="DU202" s="7"/>
    </row>
    <row r="203" spans="1:125" s="20" customFormat="1" ht="183.4" hidden="1" customHeight="1">
      <c r="A203" s="216"/>
      <c r="B203" s="198"/>
      <c r="C203" s="191"/>
      <c r="D203" s="191"/>
      <c r="E203" s="191"/>
      <c r="F203" s="191"/>
      <c r="G203" s="191"/>
      <c r="H203" s="244"/>
      <c r="I203" s="191"/>
      <c r="J203" s="218"/>
      <c r="K203" s="218"/>
      <c r="L203" s="218"/>
      <c r="M203" s="218"/>
      <c r="N203" s="218"/>
      <c r="O203" s="218"/>
      <c r="P203" s="218"/>
      <c r="Q203" s="218"/>
      <c r="R203" s="218"/>
      <c r="S203" s="218"/>
      <c r="T203" s="218"/>
      <c r="U203" s="218"/>
      <c r="V203" s="218"/>
      <c r="W203" s="218"/>
      <c r="X203" s="218"/>
      <c r="Y203" s="218"/>
      <c r="Z203" s="218"/>
      <c r="AA203" s="218"/>
      <c r="AB203" s="218"/>
      <c r="AC203" s="218"/>
      <c r="AD203" s="218"/>
      <c r="AE203" s="218"/>
      <c r="AF203" s="218"/>
      <c r="AG203" s="218"/>
      <c r="AH203" s="218"/>
      <c r="AI203" s="218"/>
      <c r="AJ203" s="218"/>
      <c r="AK203" s="218"/>
      <c r="AL203" s="218"/>
      <c r="AM203" s="218"/>
      <c r="AN203" s="218"/>
      <c r="AO203" s="218"/>
      <c r="AP203" s="218"/>
      <c r="AQ203" s="218"/>
      <c r="AR203" s="100"/>
      <c r="AS203" s="100"/>
      <c r="AT203" s="100"/>
      <c r="AU203" s="100"/>
      <c r="AV203" s="100"/>
      <c r="AW203" s="100"/>
      <c r="AX203" s="100"/>
      <c r="AY203" s="100"/>
      <c r="AZ203" s="100"/>
      <c r="BA203" s="100"/>
      <c r="BB203" s="100"/>
      <c r="BC203" s="100"/>
      <c r="BD203" s="100"/>
      <c r="BE203" s="100"/>
      <c r="BF203" s="100"/>
      <c r="BG203" s="100"/>
      <c r="BH203" s="100"/>
      <c r="BI203" s="100"/>
      <c r="BJ203" s="100"/>
      <c r="BK203" s="100"/>
      <c r="BL203" s="100"/>
      <c r="BM203" s="4"/>
      <c r="BN203" s="100"/>
      <c r="BO203" s="100"/>
      <c r="BP203" s="100"/>
      <c r="BQ203" s="100"/>
      <c r="BR203" s="100"/>
      <c r="BS203" s="100"/>
      <c r="BT203" s="100"/>
      <c r="BU203" s="100"/>
      <c r="BV203" s="100"/>
      <c r="BW203" s="100"/>
      <c r="BX203" s="100"/>
      <c r="BY203" s="100"/>
      <c r="BZ203" s="100"/>
      <c r="CA203" s="100"/>
      <c r="CB203" s="100"/>
      <c r="CC203" s="100"/>
      <c r="CD203" s="100"/>
      <c r="CE203" s="100"/>
      <c r="CF203" s="100"/>
      <c r="CG203" s="100"/>
      <c r="CH203" s="99"/>
      <c r="CI203" s="100"/>
      <c r="CJ203" s="100"/>
      <c r="CK203" s="100"/>
      <c r="CL203" s="100"/>
      <c r="CM203" s="100"/>
      <c r="CN203" s="100"/>
      <c r="CO203" s="100"/>
      <c r="CP203" s="100"/>
      <c r="CQ203" s="100"/>
      <c r="CR203" s="100"/>
      <c r="CS203" s="100"/>
      <c r="CT203" s="100"/>
      <c r="CU203" s="100"/>
      <c r="CV203" s="100"/>
      <c r="CW203" s="100"/>
      <c r="CX203" s="100"/>
      <c r="CY203" s="100"/>
      <c r="CZ203" s="100"/>
      <c r="DA203" s="100"/>
      <c r="DB203" s="100"/>
      <c r="DC203" s="100"/>
      <c r="DD203" s="100"/>
      <c r="DE203" s="100"/>
      <c r="DF203" s="191"/>
      <c r="DG203" s="114"/>
      <c r="DJ203" s="7"/>
      <c r="DM203" s="7"/>
      <c r="DR203" s="146"/>
      <c r="DS203" s="146"/>
      <c r="DT203" s="7"/>
      <c r="DU203" s="7"/>
    </row>
    <row r="204" spans="1:125" s="20" customFormat="1" ht="172.5" hidden="1" customHeight="1">
      <c r="A204" s="216"/>
      <c r="B204" s="196"/>
      <c r="C204" s="191"/>
      <c r="D204" s="191"/>
      <c r="E204" s="191"/>
      <c r="F204" s="191"/>
      <c r="G204" s="191"/>
      <c r="H204" s="244"/>
      <c r="I204" s="191"/>
      <c r="J204" s="218"/>
      <c r="K204" s="218"/>
      <c r="L204" s="218"/>
      <c r="M204" s="218"/>
      <c r="N204" s="218"/>
      <c r="O204" s="218"/>
      <c r="P204" s="218"/>
      <c r="Q204" s="218"/>
      <c r="R204" s="218"/>
      <c r="S204" s="218"/>
      <c r="T204" s="218"/>
      <c r="U204" s="218"/>
      <c r="V204" s="218"/>
      <c r="W204" s="218"/>
      <c r="X204" s="218"/>
      <c r="Y204" s="218"/>
      <c r="Z204" s="218"/>
      <c r="AA204" s="218"/>
      <c r="AB204" s="218"/>
      <c r="AC204" s="218"/>
      <c r="AD204" s="218"/>
      <c r="AE204" s="218"/>
      <c r="AF204" s="218"/>
      <c r="AG204" s="218"/>
      <c r="AH204" s="218"/>
      <c r="AI204" s="218"/>
      <c r="AJ204" s="218"/>
      <c r="AK204" s="218"/>
      <c r="AL204" s="218"/>
      <c r="AM204" s="218"/>
      <c r="AN204" s="218"/>
      <c r="AO204" s="218"/>
      <c r="AP204" s="218"/>
      <c r="AQ204" s="218"/>
      <c r="AR204" s="100"/>
      <c r="AS204" s="100"/>
      <c r="AT204" s="100"/>
      <c r="AU204" s="100"/>
      <c r="AV204" s="100"/>
      <c r="AW204" s="100"/>
      <c r="AX204" s="100"/>
      <c r="AY204" s="100"/>
      <c r="AZ204" s="100"/>
      <c r="BA204" s="100"/>
      <c r="BB204" s="100"/>
      <c r="BC204" s="100"/>
      <c r="BD204" s="100"/>
      <c r="BE204" s="100"/>
      <c r="BF204" s="100"/>
      <c r="BG204" s="100"/>
      <c r="BH204" s="100"/>
      <c r="BI204" s="100"/>
      <c r="BJ204" s="100"/>
      <c r="BK204" s="100"/>
      <c r="BL204" s="100"/>
      <c r="BM204" s="100"/>
      <c r="BN204" s="100"/>
      <c r="BO204" s="100"/>
      <c r="BP204" s="100"/>
      <c r="BQ204" s="100"/>
      <c r="BR204" s="100"/>
      <c r="BS204" s="100"/>
      <c r="BT204" s="100"/>
      <c r="BU204" s="100"/>
      <c r="BV204" s="100"/>
      <c r="BW204" s="100"/>
      <c r="BX204" s="100"/>
      <c r="BY204" s="100"/>
      <c r="BZ204" s="100"/>
      <c r="CA204" s="100"/>
      <c r="CB204" s="100"/>
      <c r="CC204" s="100"/>
      <c r="CD204" s="100"/>
      <c r="CE204" s="100"/>
      <c r="CF204" s="100"/>
      <c r="CG204" s="100"/>
      <c r="CH204" s="99"/>
      <c r="CI204" s="100"/>
      <c r="CJ204" s="100"/>
      <c r="CK204" s="100"/>
      <c r="CL204" s="100"/>
      <c r="CM204" s="100"/>
      <c r="CN204" s="100"/>
      <c r="CO204" s="100"/>
      <c r="CP204" s="100"/>
      <c r="CQ204" s="100"/>
      <c r="CR204" s="100"/>
      <c r="CS204" s="100"/>
      <c r="CT204" s="100"/>
      <c r="CU204" s="100"/>
      <c r="CV204" s="100"/>
      <c r="CW204" s="100"/>
      <c r="CX204" s="100"/>
      <c r="CY204" s="100"/>
      <c r="CZ204" s="100"/>
      <c r="DA204" s="100"/>
      <c r="DB204" s="100"/>
      <c r="DC204" s="100"/>
      <c r="DD204" s="100"/>
      <c r="DE204" s="100"/>
      <c r="DF204" s="191"/>
      <c r="DG204" s="114"/>
      <c r="DJ204" s="7"/>
      <c r="DM204" s="7"/>
      <c r="DR204" s="146"/>
      <c r="DS204" s="146"/>
      <c r="DT204" s="7"/>
      <c r="DU204" s="7"/>
    </row>
    <row r="205" spans="1:125" s="20" customFormat="1" ht="42" hidden="1" customHeight="1">
      <c r="A205" s="216"/>
      <c r="B205" s="198"/>
      <c r="C205" s="191"/>
      <c r="D205" s="191"/>
      <c r="E205" s="191"/>
      <c r="F205" s="191"/>
      <c r="G205" s="191"/>
      <c r="H205" s="244"/>
      <c r="I205" s="191"/>
      <c r="J205" s="218"/>
      <c r="K205" s="218"/>
      <c r="L205" s="218"/>
      <c r="M205" s="236"/>
      <c r="N205" s="236"/>
      <c r="O205" s="218"/>
      <c r="P205" s="218"/>
      <c r="Q205" s="218"/>
      <c r="R205" s="236"/>
      <c r="S205" s="236"/>
      <c r="T205" s="218"/>
      <c r="U205" s="236"/>
      <c r="V205" s="236"/>
      <c r="W205" s="236"/>
      <c r="X205" s="218"/>
      <c r="Y205" s="236"/>
      <c r="Z205" s="236"/>
      <c r="AA205" s="218"/>
      <c r="AB205" s="218"/>
      <c r="AC205" s="218"/>
      <c r="AD205" s="236"/>
      <c r="AE205" s="236"/>
      <c r="AF205" s="218"/>
      <c r="AG205" s="236"/>
      <c r="AH205" s="236"/>
      <c r="AI205" s="236"/>
      <c r="AJ205" s="218"/>
      <c r="AK205" s="236"/>
      <c r="AL205" s="236"/>
      <c r="AM205" s="236"/>
      <c r="AN205" s="236"/>
      <c r="AO205" s="236"/>
      <c r="AP205" s="236"/>
      <c r="AQ205" s="236"/>
      <c r="AR205" s="100"/>
      <c r="AS205" s="100"/>
      <c r="AT205" s="100"/>
      <c r="AU205" s="100"/>
      <c r="AV205" s="100"/>
      <c r="AW205" s="100"/>
      <c r="AX205" s="100"/>
      <c r="AY205" s="100"/>
      <c r="AZ205" s="100"/>
      <c r="BA205" s="100"/>
      <c r="BB205" s="100"/>
      <c r="BC205" s="100"/>
      <c r="BD205" s="100"/>
      <c r="BE205" s="100"/>
      <c r="BF205" s="100"/>
      <c r="BG205" s="100"/>
      <c r="BH205" s="100"/>
      <c r="BI205" s="100"/>
      <c r="BJ205" s="100"/>
      <c r="BK205" s="100"/>
      <c r="BL205" s="100"/>
      <c r="BM205" s="4"/>
      <c r="BN205" s="100"/>
      <c r="BO205" s="100"/>
      <c r="BP205" s="100"/>
      <c r="BQ205" s="100"/>
      <c r="BR205" s="100"/>
      <c r="BS205" s="100"/>
      <c r="BT205" s="100"/>
      <c r="BU205" s="100"/>
      <c r="BV205" s="100"/>
      <c r="BW205" s="100"/>
      <c r="BX205" s="100"/>
      <c r="BY205" s="100"/>
      <c r="BZ205" s="100"/>
      <c r="CA205" s="100"/>
      <c r="CB205" s="100"/>
      <c r="CC205" s="100"/>
      <c r="CD205" s="100"/>
      <c r="CE205" s="100"/>
      <c r="CF205" s="100"/>
      <c r="CG205" s="100"/>
      <c r="CH205" s="99"/>
      <c r="CI205" s="100"/>
      <c r="CJ205" s="100"/>
      <c r="CK205" s="100"/>
      <c r="CL205" s="100"/>
      <c r="CM205" s="100"/>
      <c r="CN205" s="100"/>
      <c r="CO205" s="100"/>
      <c r="CP205" s="100"/>
      <c r="CQ205" s="100"/>
      <c r="CR205" s="100"/>
      <c r="CS205" s="100"/>
      <c r="CT205" s="100"/>
      <c r="CU205" s="100"/>
      <c r="CV205" s="100"/>
      <c r="CW205" s="100"/>
      <c r="CX205" s="100"/>
      <c r="CY205" s="100"/>
      <c r="CZ205" s="100"/>
      <c r="DA205" s="100"/>
      <c r="DB205" s="100"/>
      <c r="DC205" s="100"/>
      <c r="DD205" s="100"/>
      <c r="DE205" s="100"/>
      <c r="DF205" s="191"/>
      <c r="DG205" s="114"/>
      <c r="DJ205" s="7"/>
      <c r="DM205" s="7"/>
      <c r="DR205" s="146"/>
      <c r="DS205" s="146"/>
      <c r="DT205" s="7"/>
      <c r="DU205" s="7"/>
    </row>
    <row r="206" spans="1:125" s="20" customFormat="1" ht="34.5" hidden="1" customHeight="1">
      <c r="A206" s="216"/>
      <c r="B206" s="196"/>
      <c r="C206" s="191"/>
      <c r="D206" s="191"/>
      <c r="E206" s="191"/>
      <c r="F206" s="191"/>
      <c r="G206" s="191"/>
      <c r="H206" s="244"/>
      <c r="I206" s="191"/>
      <c r="J206" s="218"/>
      <c r="K206" s="218"/>
      <c r="L206" s="218"/>
      <c r="M206" s="236"/>
      <c r="N206" s="236"/>
      <c r="O206" s="218"/>
      <c r="P206" s="294"/>
      <c r="Q206" s="218"/>
      <c r="R206" s="236"/>
      <c r="S206" s="236"/>
      <c r="T206" s="218"/>
      <c r="U206" s="236"/>
      <c r="V206" s="236"/>
      <c r="W206" s="236"/>
      <c r="X206" s="218"/>
      <c r="Y206" s="236"/>
      <c r="Z206" s="236"/>
      <c r="AA206" s="218"/>
      <c r="AB206" s="218"/>
      <c r="AC206" s="218"/>
      <c r="AD206" s="236"/>
      <c r="AE206" s="236"/>
      <c r="AF206" s="218"/>
      <c r="AG206" s="236"/>
      <c r="AH206" s="236"/>
      <c r="AI206" s="236"/>
      <c r="AJ206" s="218"/>
      <c r="AK206" s="236"/>
      <c r="AL206" s="236"/>
      <c r="AM206" s="236"/>
      <c r="AN206" s="236"/>
      <c r="AO206" s="236"/>
      <c r="AP206" s="236"/>
      <c r="AQ206" s="236"/>
      <c r="AR206" s="100"/>
      <c r="AS206" s="100"/>
      <c r="AT206" s="100"/>
      <c r="AU206" s="100"/>
      <c r="AV206" s="100"/>
      <c r="AW206" s="100"/>
      <c r="AX206" s="100"/>
      <c r="AY206" s="100"/>
      <c r="AZ206" s="100"/>
      <c r="BA206" s="100"/>
      <c r="BB206" s="100"/>
      <c r="BC206" s="100"/>
      <c r="BD206" s="100"/>
      <c r="BE206" s="100"/>
      <c r="BF206" s="100"/>
      <c r="BG206" s="100"/>
      <c r="BH206" s="100"/>
      <c r="BI206" s="100"/>
      <c r="BJ206" s="100"/>
      <c r="BK206" s="100"/>
      <c r="BL206" s="100"/>
      <c r="BM206" s="100"/>
      <c r="BN206" s="100"/>
      <c r="BO206" s="100"/>
      <c r="BP206" s="100"/>
      <c r="BQ206" s="100"/>
      <c r="BR206" s="100"/>
      <c r="BS206" s="100"/>
      <c r="BT206" s="100"/>
      <c r="BU206" s="100"/>
      <c r="BV206" s="100"/>
      <c r="BW206" s="100"/>
      <c r="BX206" s="100"/>
      <c r="BY206" s="100"/>
      <c r="BZ206" s="100"/>
      <c r="CA206" s="100"/>
      <c r="CB206" s="100"/>
      <c r="CC206" s="100"/>
      <c r="CD206" s="100"/>
      <c r="CE206" s="100"/>
      <c r="CF206" s="100"/>
      <c r="CG206" s="100"/>
      <c r="CH206" s="99"/>
      <c r="CI206" s="100"/>
      <c r="CJ206" s="100"/>
      <c r="CK206" s="100"/>
      <c r="CL206" s="100"/>
      <c r="CM206" s="100"/>
      <c r="CN206" s="100"/>
      <c r="CO206" s="100"/>
      <c r="CP206" s="100"/>
      <c r="CQ206" s="100"/>
      <c r="CR206" s="100"/>
      <c r="CS206" s="100"/>
      <c r="CT206" s="100"/>
      <c r="CU206" s="100"/>
      <c r="CV206" s="100"/>
      <c r="CW206" s="100"/>
      <c r="CX206" s="100"/>
      <c r="CY206" s="100"/>
      <c r="CZ206" s="100"/>
      <c r="DA206" s="100"/>
      <c r="DB206" s="100"/>
      <c r="DC206" s="100"/>
      <c r="DD206" s="100"/>
      <c r="DE206" s="100"/>
      <c r="DF206" s="191"/>
      <c r="DG206" s="114"/>
      <c r="DJ206" s="7"/>
      <c r="DM206" s="7"/>
      <c r="DR206" s="146"/>
      <c r="DS206" s="146"/>
      <c r="DT206" s="7"/>
      <c r="DU206" s="7"/>
    </row>
    <row r="207" spans="1:125" s="20" customFormat="1" ht="54" hidden="1" customHeight="1">
      <c r="A207" s="216"/>
      <c r="B207" s="198"/>
      <c r="C207" s="191"/>
      <c r="D207" s="191"/>
      <c r="E207" s="191"/>
      <c r="F207" s="191"/>
      <c r="G207" s="191"/>
      <c r="H207" s="244"/>
      <c r="I207" s="191"/>
      <c r="J207" s="218"/>
      <c r="K207" s="218"/>
      <c r="L207" s="218"/>
      <c r="M207" s="236"/>
      <c r="N207" s="236"/>
      <c r="O207" s="218"/>
      <c r="P207" s="294"/>
      <c r="Q207" s="218"/>
      <c r="R207" s="236"/>
      <c r="S207" s="236"/>
      <c r="T207" s="218"/>
      <c r="U207" s="236"/>
      <c r="V207" s="236"/>
      <c r="W207" s="236"/>
      <c r="X207" s="218"/>
      <c r="Y207" s="236"/>
      <c r="Z207" s="236"/>
      <c r="AA207" s="218"/>
      <c r="AB207" s="218"/>
      <c r="AC207" s="218"/>
      <c r="AD207" s="236"/>
      <c r="AE207" s="218"/>
      <c r="AF207" s="218"/>
      <c r="AG207" s="236"/>
      <c r="AH207" s="236"/>
      <c r="AI207" s="236"/>
      <c r="AJ207" s="218"/>
      <c r="AK207" s="218"/>
      <c r="AL207" s="236"/>
      <c r="AM207" s="236"/>
      <c r="AN207" s="236"/>
      <c r="AO207" s="236"/>
      <c r="AP207" s="236"/>
      <c r="AQ207" s="236"/>
      <c r="AR207" s="100"/>
      <c r="AS207" s="100"/>
      <c r="AT207" s="100"/>
      <c r="AU207" s="100"/>
      <c r="AV207" s="100"/>
      <c r="AW207" s="100"/>
      <c r="AX207" s="100"/>
      <c r="AY207" s="100"/>
      <c r="AZ207" s="100"/>
      <c r="BA207" s="100"/>
      <c r="BB207" s="100"/>
      <c r="BC207" s="100"/>
      <c r="BD207" s="100"/>
      <c r="BE207" s="100"/>
      <c r="BF207" s="100"/>
      <c r="BG207" s="100"/>
      <c r="BH207" s="100"/>
      <c r="BI207" s="100"/>
      <c r="BJ207" s="100"/>
      <c r="BK207" s="100"/>
      <c r="BL207" s="100"/>
      <c r="BM207" s="4"/>
      <c r="BN207" s="100"/>
      <c r="BO207" s="100"/>
      <c r="BP207" s="100"/>
      <c r="BQ207" s="100"/>
      <c r="BR207" s="100"/>
      <c r="BS207" s="100"/>
      <c r="BT207" s="100"/>
      <c r="BU207" s="100"/>
      <c r="BV207" s="100"/>
      <c r="BW207" s="100"/>
      <c r="BX207" s="100"/>
      <c r="BY207" s="100"/>
      <c r="BZ207" s="100"/>
      <c r="CA207" s="100"/>
      <c r="CB207" s="100"/>
      <c r="CC207" s="100"/>
      <c r="CD207" s="100"/>
      <c r="CE207" s="100"/>
      <c r="CF207" s="100"/>
      <c r="CG207" s="100"/>
      <c r="CH207" s="99"/>
      <c r="CI207" s="100"/>
      <c r="CJ207" s="100"/>
      <c r="CK207" s="100"/>
      <c r="CL207" s="100"/>
      <c r="CM207" s="100"/>
      <c r="CN207" s="100"/>
      <c r="CO207" s="100"/>
      <c r="CP207" s="100"/>
      <c r="CQ207" s="100"/>
      <c r="CR207" s="100"/>
      <c r="CS207" s="100"/>
      <c r="CT207" s="100"/>
      <c r="CU207" s="100"/>
      <c r="CV207" s="100"/>
      <c r="CW207" s="100"/>
      <c r="CX207" s="100"/>
      <c r="CY207" s="100"/>
      <c r="CZ207" s="100"/>
      <c r="DA207" s="100"/>
      <c r="DB207" s="100"/>
      <c r="DC207" s="100"/>
      <c r="DD207" s="100"/>
      <c r="DE207" s="100"/>
      <c r="DF207" s="191"/>
      <c r="DG207" s="253"/>
      <c r="DH207" s="13"/>
      <c r="DJ207" s="7"/>
      <c r="DM207" s="7"/>
      <c r="DR207" s="146"/>
      <c r="DS207" s="146"/>
      <c r="DT207" s="7"/>
      <c r="DU207" s="7"/>
    </row>
    <row r="208" spans="1:125" s="20" customFormat="1" ht="65.25" hidden="1" customHeight="1">
      <c r="A208" s="114"/>
      <c r="B208" s="214"/>
      <c r="C208" s="114"/>
      <c r="D208" s="114"/>
      <c r="E208" s="114"/>
      <c r="F208" s="114"/>
      <c r="G208" s="114"/>
      <c r="H208" s="114"/>
      <c r="I208" s="114"/>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c r="BC208" s="236"/>
      <c r="BD208" s="236"/>
      <c r="BE208" s="236"/>
      <c r="BF208" s="236"/>
      <c r="BG208" s="236"/>
      <c r="BH208" s="236"/>
      <c r="BI208" s="236"/>
      <c r="BJ208" s="236"/>
      <c r="BK208" s="236"/>
      <c r="BL208" s="236"/>
      <c r="BM208" s="236"/>
      <c r="BN208" s="236"/>
      <c r="BO208" s="236"/>
      <c r="BP208" s="236"/>
      <c r="BQ208" s="236"/>
      <c r="BR208" s="236"/>
      <c r="BS208" s="236"/>
      <c r="BT208" s="236"/>
      <c r="BU208" s="236"/>
      <c r="BV208" s="236"/>
      <c r="BW208" s="236"/>
      <c r="BX208" s="236"/>
      <c r="BY208" s="236"/>
      <c r="BZ208" s="236"/>
      <c r="CA208" s="236"/>
      <c r="CB208" s="236"/>
      <c r="CC208" s="236"/>
      <c r="CD208" s="236"/>
      <c r="CE208" s="236"/>
      <c r="CF208" s="236"/>
      <c r="CG208" s="236"/>
      <c r="CH208" s="236"/>
      <c r="CI208" s="236"/>
      <c r="CJ208" s="236"/>
      <c r="CK208" s="236"/>
      <c r="CL208" s="236"/>
      <c r="CM208" s="236"/>
      <c r="CN208" s="236"/>
      <c r="CO208" s="236"/>
      <c r="CP208" s="236"/>
      <c r="CQ208" s="236"/>
      <c r="CR208" s="236"/>
      <c r="CS208" s="236"/>
      <c r="CT208" s="236"/>
      <c r="CU208" s="236"/>
      <c r="CV208" s="236"/>
      <c r="CW208" s="236"/>
      <c r="CX208" s="236"/>
      <c r="CY208" s="236"/>
      <c r="CZ208" s="236"/>
      <c r="DA208" s="236"/>
      <c r="DB208" s="236"/>
      <c r="DC208" s="236"/>
      <c r="DD208" s="236"/>
      <c r="DE208" s="236"/>
      <c r="DF208" s="114"/>
      <c r="DG208" s="285"/>
      <c r="DH208" s="8"/>
      <c r="DJ208" s="7"/>
      <c r="DM208" s="7"/>
      <c r="DR208" s="146"/>
      <c r="DS208" s="146"/>
      <c r="DT208" s="7"/>
      <c r="DU208" s="7"/>
    </row>
    <row r="209" spans="1:125" s="20" customFormat="1" ht="33.6" hidden="1" customHeight="1">
      <c r="A209" s="215"/>
      <c r="B209" s="214"/>
      <c r="C209" s="114"/>
      <c r="D209" s="114"/>
      <c r="E209" s="114"/>
      <c r="F209" s="114"/>
      <c r="G209" s="114"/>
      <c r="H209" s="114"/>
      <c r="I209" s="114"/>
      <c r="J209" s="99"/>
      <c r="K209" s="99"/>
      <c r="L209" s="99"/>
      <c r="M209" s="99"/>
      <c r="N209" s="99"/>
      <c r="O209" s="99"/>
      <c r="P209" s="99"/>
      <c r="Q209" s="99"/>
      <c r="R209" s="99"/>
      <c r="S209" s="99"/>
      <c r="T209" s="99"/>
      <c r="U209" s="99"/>
      <c r="V209" s="99"/>
      <c r="W209" s="99"/>
      <c r="X209" s="99"/>
      <c r="Y209" s="99"/>
      <c r="Z209" s="99"/>
      <c r="AA209" s="99"/>
      <c r="AB209" s="99"/>
      <c r="AC209" s="99"/>
      <c r="AD209" s="99"/>
      <c r="AE209" s="99"/>
      <c r="AF209" s="99"/>
      <c r="AG209" s="99"/>
      <c r="AH209" s="99"/>
      <c r="AI209" s="99"/>
      <c r="AJ209" s="99"/>
      <c r="AK209" s="99"/>
      <c r="AL209" s="99"/>
      <c r="AM209" s="99"/>
      <c r="AN209" s="99"/>
      <c r="AO209" s="99"/>
      <c r="AP209" s="99"/>
      <c r="AQ209" s="99"/>
      <c r="AR209" s="99"/>
      <c r="AS209" s="99"/>
      <c r="AT209" s="99"/>
      <c r="AU209" s="99"/>
      <c r="AV209" s="99"/>
      <c r="AW209" s="99"/>
      <c r="AX209" s="99"/>
      <c r="AY209" s="99"/>
      <c r="AZ209" s="99"/>
      <c r="BA209" s="99"/>
      <c r="BB209" s="99"/>
      <c r="BC209" s="99"/>
      <c r="BD209" s="99"/>
      <c r="BE209" s="99"/>
      <c r="BF209" s="99"/>
      <c r="BG209" s="99"/>
      <c r="BH209" s="99"/>
      <c r="BI209" s="99"/>
      <c r="BJ209" s="99"/>
      <c r="BK209" s="99"/>
      <c r="BL209" s="99"/>
      <c r="BM209" s="99"/>
      <c r="BN209" s="99"/>
      <c r="BO209" s="99"/>
      <c r="BP209" s="99"/>
      <c r="BQ209" s="99"/>
      <c r="BR209" s="99"/>
      <c r="BS209" s="99"/>
      <c r="BT209" s="99"/>
      <c r="BU209" s="99"/>
      <c r="BV209" s="99"/>
      <c r="BW209" s="99"/>
      <c r="BX209" s="99"/>
      <c r="BY209" s="99"/>
      <c r="BZ209" s="99"/>
      <c r="CA209" s="99"/>
      <c r="CB209" s="99"/>
      <c r="CC209" s="99"/>
      <c r="CD209" s="99"/>
      <c r="CE209" s="99"/>
      <c r="CF209" s="99"/>
      <c r="CG209" s="99"/>
      <c r="CH209" s="99"/>
      <c r="CI209" s="99"/>
      <c r="CJ209" s="99"/>
      <c r="CK209" s="99"/>
      <c r="CL209" s="99"/>
      <c r="CM209" s="99"/>
      <c r="CN209" s="99"/>
      <c r="CO209" s="99"/>
      <c r="CP209" s="99"/>
      <c r="CQ209" s="99"/>
      <c r="CR209" s="99"/>
      <c r="CS209" s="99"/>
      <c r="CT209" s="99"/>
      <c r="CU209" s="99"/>
      <c r="CV209" s="99"/>
      <c r="CW209" s="99"/>
      <c r="CX209" s="99"/>
      <c r="CY209" s="99"/>
      <c r="CZ209" s="99"/>
      <c r="DA209" s="99"/>
      <c r="DB209" s="99"/>
      <c r="DC209" s="99"/>
      <c r="DD209" s="99"/>
      <c r="DE209" s="99"/>
      <c r="DF209" s="114"/>
      <c r="DG209" s="301"/>
      <c r="DH209" s="11"/>
      <c r="DJ209" s="7"/>
      <c r="DM209" s="7"/>
      <c r="DR209" s="146"/>
      <c r="DS209" s="146"/>
      <c r="DT209" s="7"/>
      <c r="DU209" s="7"/>
    </row>
    <row r="210" spans="1:125" ht="65.25" hidden="1" customHeight="1">
      <c r="A210" s="216"/>
      <c r="B210" s="217"/>
      <c r="C210" s="216"/>
      <c r="D210" s="216"/>
      <c r="E210" s="216"/>
      <c r="F210" s="216"/>
      <c r="G210" s="216"/>
      <c r="H210" s="216"/>
      <c r="I210" s="216"/>
      <c r="J210" s="218"/>
      <c r="K210" s="226"/>
      <c r="L210" s="259"/>
      <c r="M210" s="259"/>
      <c r="N210" s="259"/>
      <c r="O210" s="260"/>
      <c r="P210" s="261"/>
      <c r="Q210" s="261"/>
      <c r="R210" s="260"/>
      <c r="S210" s="260"/>
      <c r="T210" s="226"/>
      <c r="U210" s="226"/>
      <c r="V210" s="225"/>
      <c r="W210" s="225"/>
      <c r="X210" s="219"/>
      <c r="Y210" s="219"/>
      <c r="Z210" s="219"/>
      <c r="AA210" s="219"/>
      <c r="AB210" s="219"/>
      <c r="AC210" s="219"/>
      <c r="AD210" s="219"/>
      <c r="AE210" s="219"/>
      <c r="AF210" s="219"/>
      <c r="AG210" s="219"/>
      <c r="AH210" s="219"/>
      <c r="AI210" s="219"/>
      <c r="AJ210" s="100"/>
      <c r="AK210" s="100"/>
      <c r="AL210" s="219"/>
      <c r="AM210" s="219"/>
      <c r="AN210" s="219"/>
      <c r="AO210" s="219"/>
      <c r="AP210" s="219"/>
      <c r="AQ210" s="219"/>
      <c r="AR210" s="100"/>
      <c r="AS210" s="100"/>
      <c r="AT210" s="100"/>
      <c r="AU210" s="100"/>
      <c r="AV210" s="100"/>
      <c r="AW210" s="100"/>
      <c r="AX210" s="100"/>
      <c r="AY210" s="100"/>
      <c r="AZ210" s="100"/>
      <c r="BA210" s="100"/>
      <c r="BB210" s="100"/>
      <c r="BC210" s="100"/>
      <c r="BD210" s="100"/>
      <c r="BE210" s="100"/>
      <c r="BF210" s="100"/>
      <c r="BG210" s="100"/>
      <c r="BH210" s="100"/>
      <c r="BI210" s="100"/>
      <c r="BJ210" s="100"/>
      <c r="BK210" s="100"/>
      <c r="BL210" s="100"/>
      <c r="BM210" s="100"/>
      <c r="BN210" s="100"/>
      <c r="BO210" s="100"/>
      <c r="BP210" s="100"/>
      <c r="BQ210" s="100"/>
      <c r="BR210" s="100"/>
      <c r="BS210" s="100"/>
      <c r="BT210" s="100"/>
      <c r="BU210" s="100"/>
      <c r="BV210" s="100"/>
      <c r="BW210" s="100"/>
      <c r="BX210" s="100"/>
      <c r="BY210" s="100"/>
      <c r="BZ210" s="100"/>
      <c r="CA210" s="100"/>
      <c r="CB210" s="100"/>
      <c r="CC210" s="100"/>
      <c r="CD210" s="100"/>
      <c r="CE210" s="100"/>
      <c r="CF210" s="100"/>
      <c r="CG210" s="100"/>
      <c r="CH210" s="99"/>
      <c r="CI210" s="100"/>
      <c r="CJ210" s="100"/>
      <c r="CK210" s="100"/>
      <c r="CL210" s="100"/>
      <c r="CM210" s="100"/>
      <c r="CN210" s="100"/>
      <c r="CO210" s="100"/>
      <c r="CP210" s="100"/>
      <c r="CQ210" s="100"/>
      <c r="CR210" s="100"/>
      <c r="CS210" s="100"/>
      <c r="CT210" s="100"/>
      <c r="CU210" s="100"/>
      <c r="CV210" s="100"/>
      <c r="CW210" s="100"/>
      <c r="CX210" s="100"/>
      <c r="CY210" s="100"/>
      <c r="CZ210" s="100"/>
      <c r="DA210" s="100"/>
      <c r="DB210" s="100"/>
      <c r="DC210" s="100"/>
      <c r="DD210" s="100"/>
      <c r="DE210" s="100"/>
      <c r="DF210" s="191"/>
    </row>
    <row r="211" spans="1:125" s="20" customFormat="1" ht="40.9" hidden="1" customHeight="1">
      <c r="A211" s="216"/>
      <c r="B211" s="217"/>
      <c r="C211" s="216"/>
      <c r="D211" s="216"/>
      <c r="E211" s="216"/>
      <c r="F211" s="216"/>
      <c r="G211" s="216"/>
      <c r="H211" s="216"/>
      <c r="I211" s="216"/>
      <c r="J211" s="258"/>
      <c r="K211" s="258"/>
      <c r="L211" s="259"/>
      <c r="M211" s="259"/>
      <c r="N211" s="259"/>
      <c r="O211" s="260"/>
      <c r="P211" s="261"/>
      <c r="Q211" s="261"/>
      <c r="R211" s="260"/>
      <c r="S211" s="260"/>
      <c r="T211" s="285"/>
      <c r="U211" s="285"/>
      <c r="V211" s="225"/>
      <c r="W211" s="225"/>
      <c r="X211" s="219"/>
      <c r="Y211" s="219"/>
      <c r="Z211" s="219"/>
      <c r="AA211" s="219"/>
      <c r="AB211" s="219"/>
      <c r="AC211" s="219"/>
      <c r="AD211" s="219"/>
      <c r="AE211" s="219"/>
      <c r="AF211" s="219"/>
      <c r="AG211" s="219"/>
      <c r="AH211" s="219"/>
      <c r="AI211" s="219"/>
      <c r="AJ211" s="100"/>
      <c r="AK211" s="100"/>
      <c r="AL211" s="219"/>
      <c r="AM211" s="219"/>
      <c r="AN211" s="219"/>
      <c r="AO211" s="219"/>
      <c r="AP211" s="219"/>
      <c r="AQ211" s="219"/>
      <c r="AR211" s="100"/>
      <c r="AS211" s="100"/>
      <c r="AT211" s="100"/>
      <c r="AU211" s="100"/>
      <c r="AV211" s="100"/>
      <c r="AW211" s="100"/>
      <c r="AX211" s="100"/>
      <c r="AY211" s="100"/>
      <c r="AZ211" s="100"/>
      <c r="BA211" s="100"/>
      <c r="BB211" s="100"/>
      <c r="BC211" s="100"/>
      <c r="BD211" s="100"/>
      <c r="BE211" s="100"/>
      <c r="BF211" s="100"/>
      <c r="BG211" s="100"/>
      <c r="BH211" s="100"/>
      <c r="BI211" s="100"/>
      <c r="BJ211" s="100"/>
      <c r="BK211" s="100"/>
      <c r="BL211" s="100"/>
      <c r="BM211" s="100"/>
      <c r="BN211" s="100"/>
      <c r="BO211" s="100"/>
      <c r="BP211" s="100"/>
      <c r="BQ211" s="100"/>
      <c r="BR211" s="100"/>
      <c r="BS211" s="100"/>
      <c r="BT211" s="100"/>
      <c r="BU211" s="100"/>
      <c r="BV211" s="100"/>
      <c r="BW211" s="100"/>
      <c r="BX211" s="100"/>
      <c r="BY211" s="100"/>
      <c r="BZ211" s="100"/>
      <c r="CA211" s="100"/>
      <c r="CB211" s="100"/>
      <c r="CC211" s="100"/>
      <c r="CD211" s="100"/>
      <c r="CE211" s="100"/>
      <c r="CF211" s="100"/>
      <c r="CG211" s="100"/>
      <c r="CH211" s="99"/>
      <c r="CI211" s="100"/>
      <c r="CJ211" s="100"/>
      <c r="CK211" s="100"/>
      <c r="CL211" s="100"/>
      <c r="CM211" s="100"/>
      <c r="CN211" s="100"/>
      <c r="CO211" s="100"/>
      <c r="CP211" s="100"/>
      <c r="CQ211" s="100"/>
      <c r="CR211" s="100"/>
      <c r="CS211" s="100"/>
      <c r="CT211" s="100"/>
      <c r="CU211" s="100"/>
      <c r="CV211" s="100"/>
      <c r="CW211" s="100"/>
      <c r="CX211" s="100"/>
      <c r="CY211" s="100"/>
      <c r="CZ211" s="100"/>
      <c r="DA211" s="100"/>
      <c r="DB211" s="100"/>
      <c r="DC211" s="100"/>
      <c r="DD211" s="100"/>
      <c r="DE211" s="100"/>
      <c r="DF211" s="191"/>
      <c r="DG211" s="15"/>
      <c r="DH211" s="10"/>
      <c r="DJ211" s="7"/>
      <c r="DM211" s="7"/>
      <c r="DT211" s="7"/>
      <c r="DU211" s="7"/>
    </row>
    <row r="212" spans="1:125" s="20" customFormat="1" ht="75.75" hidden="1" customHeight="1">
      <c r="A212" s="216"/>
      <c r="B212" s="196"/>
      <c r="C212" s="216"/>
      <c r="D212" s="216"/>
      <c r="E212" s="216"/>
      <c r="F212" s="216"/>
      <c r="G212" s="216"/>
      <c r="H212" s="216"/>
      <c r="I212" s="216"/>
      <c r="J212" s="218"/>
      <c r="K212" s="226"/>
      <c r="L212" s="259"/>
      <c r="M212" s="259"/>
      <c r="N212" s="259"/>
      <c r="O212" s="260"/>
      <c r="P212" s="261"/>
      <c r="Q212" s="261"/>
      <c r="R212" s="260"/>
      <c r="S212" s="260"/>
      <c r="T212" s="226"/>
      <c r="U212" s="226"/>
      <c r="V212" s="225"/>
      <c r="W212" s="225"/>
      <c r="X212" s="219"/>
      <c r="Y212" s="219"/>
      <c r="Z212" s="219"/>
      <c r="AA212" s="219"/>
      <c r="AB212" s="219"/>
      <c r="AC212" s="219"/>
      <c r="AD212" s="219"/>
      <c r="AE212" s="219"/>
      <c r="AF212" s="219"/>
      <c r="AG212" s="219"/>
      <c r="AH212" s="219"/>
      <c r="AI212" s="219"/>
      <c r="AJ212" s="219"/>
      <c r="AK212" s="219"/>
      <c r="AL212" s="219"/>
      <c r="AM212" s="219"/>
      <c r="AN212" s="219"/>
      <c r="AO212" s="219"/>
      <c r="AP212" s="219"/>
      <c r="AQ212" s="219"/>
      <c r="AR212" s="100"/>
      <c r="AS212" s="100"/>
      <c r="AT212" s="100"/>
      <c r="AU212" s="100"/>
      <c r="AV212" s="100"/>
      <c r="AW212" s="100"/>
      <c r="AX212" s="100"/>
      <c r="AY212" s="100"/>
      <c r="AZ212" s="100"/>
      <c r="BA212" s="100"/>
      <c r="BB212" s="100"/>
      <c r="BC212" s="100"/>
      <c r="BD212" s="100"/>
      <c r="BE212" s="100"/>
      <c r="BF212" s="100"/>
      <c r="BG212" s="100"/>
      <c r="BH212" s="100"/>
      <c r="BI212" s="100"/>
      <c r="BJ212" s="100"/>
      <c r="BK212" s="100"/>
      <c r="BL212" s="100"/>
      <c r="BM212" s="100"/>
      <c r="BN212" s="100"/>
      <c r="BO212" s="100"/>
      <c r="BP212" s="100"/>
      <c r="BQ212" s="100"/>
      <c r="BR212" s="100"/>
      <c r="BS212" s="100"/>
      <c r="BT212" s="100"/>
      <c r="BU212" s="100"/>
      <c r="BV212" s="100"/>
      <c r="BW212" s="100"/>
      <c r="BX212" s="100"/>
      <c r="BY212" s="100"/>
      <c r="BZ212" s="100"/>
      <c r="CA212" s="100"/>
      <c r="CB212" s="100"/>
      <c r="CC212" s="100"/>
      <c r="CD212" s="100"/>
      <c r="CE212" s="100"/>
      <c r="CF212" s="100"/>
      <c r="CG212" s="100"/>
      <c r="CH212" s="99"/>
      <c r="CI212" s="100"/>
      <c r="CJ212" s="100"/>
      <c r="CK212" s="100"/>
      <c r="CL212" s="100"/>
      <c r="CM212" s="100"/>
      <c r="CN212" s="100"/>
      <c r="CO212" s="100"/>
      <c r="CP212" s="100"/>
      <c r="CQ212" s="100"/>
      <c r="CR212" s="100"/>
      <c r="CS212" s="100"/>
      <c r="CT212" s="100"/>
      <c r="CU212" s="100"/>
      <c r="CV212" s="100"/>
      <c r="CW212" s="100"/>
      <c r="CX212" s="100"/>
      <c r="CY212" s="100"/>
      <c r="CZ212" s="100"/>
      <c r="DA212" s="100"/>
      <c r="DB212" s="100"/>
      <c r="DC212" s="100"/>
      <c r="DD212" s="100"/>
      <c r="DE212" s="100"/>
      <c r="DF212" s="191"/>
      <c r="DG212" s="114"/>
      <c r="DH212" s="114"/>
      <c r="DI212" s="114"/>
      <c r="DJ212" s="7"/>
      <c r="DL212" s="13"/>
      <c r="DM212" s="7"/>
      <c r="DT212" s="7"/>
      <c r="DU212" s="7"/>
    </row>
    <row r="213" spans="1:125" hidden="1">
      <c r="A213" s="216"/>
      <c r="B213" s="217"/>
      <c r="C213" s="216"/>
      <c r="D213" s="216"/>
      <c r="E213" s="216"/>
      <c r="F213" s="216"/>
      <c r="G213" s="216"/>
      <c r="H213" s="216"/>
      <c r="I213" s="216"/>
      <c r="J213" s="219"/>
      <c r="K213" s="219"/>
      <c r="X213" s="219"/>
      <c r="Y213" s="219"/>
      <c r="Z213" s="219"/>
      <c r="AA213" s="219"/>
      <c r="AB213" s="219"/>
      <c r="AC213" s="219"/>
      <c r="AD213" s="219"/>
      <c r="AE213" s="219"/>
      <c r="AF213" s="219"/>
      <c r="AG213" s="219"/>
      <c r="AH213" s="219"/>
      <c r="AI213" s="219"/>
      <c r="AJ213" s="219"/>
      <c r="AK213" s="219"/>
      <c r="AL213" s="219"/>
      <c r="AM213" s="219"/>
      <c r="AN213" s="219"/>
      <c r="AO213" s="219"/>
      <c r="AP213" s="219"/>
      <c r="AQ213" s="219"/>
      <c r="AR213" s="219"/>
      <c r="AS213" s="219"/>
      <c r="AT213" s="219"/>
      <c r="AU213" s="219"/>
      <c r="AV213" s="219"/>
      <c r="AW213" s="219"/>
      <c r="AX213" s="219"/>
      <c r="AY213" s="219"/>
      <c r="AZ213" s="219"/>
      <c r="BA213" s="219"/>
      <c r="BB213" s="219"/>
      <c r="BC213" s="219"/>
      <c r="BD213" s="219"/>
      <c r="BE213" s="219"/>
      <c r="BF213" s="219"/>
      <c r="BG213" s="219"/>
      <c r="BH213" s="100"/>
      <c r="BI213" s="100"/>
      <c r="BJ213" s="100"/>
      <c r="BK213" s="100"/>
      <c r="BL213" s="219"/>
      <c r="BM213" s="219"/>
      <c r="BN213" s="219"/>
      <c r="BO213" s="219"/>
      <c r="BP213" s="219"/>
      <c r="BQ213" s="219"/>
      <c r="BR213" s="219"/>
      <c r="BS213" s="219"/>
      <c r="BT213" s="100"/>
      <c r="BU213" s="219"/>
      <c r="BV213" s="219"/>
      <c r="BW213" s="219"/>
      <c r="BX213" s="219"/>
      <c r="BY213" s="219"/>
      <c r="BZ213" s="219"/>
      <c r="CA213" s="219"/>
      <c r="CB213" s="100"/>
      <c r="CC213" s="219"/>
      <c r="CD213" s="100"/>
      <c r="CE213" s="100"/>
      <c r="CF213" s="100"/>
      <c r="CG213" s="100"/>
      <c r="CH213" s="99"/>
      <c r="CI213" s="219"/>
      <c r="CJ213" s="219"/>
      <c r="CK213" s="219"/>
      <c r="CL213" s="219"/>
      <c r="CM213" s="100"/>
      <c r="CN213" s="100"/>
      <c r="CO213" s="100"/>
      <c r="CP213" s="100"/>
      <c r="CQ213" s="219"/>
      <c r="CR213" s="219"/>
      <c r="CS213" s="219"/>
      <c r="CT213" s="219"/>
      <c r="CU213" s="219"/>
      <c r="CV213" s="219"/>
      <c r="CW213" s="219"/>
      <c r="CX213" s="219"/>
      <c r="CY213" s="219"/>
      <c r="CZ213" s="219"/>
      <c r="DA213" s="219"/>
      <c r="DB213" s="219"/>
      <c r="DC213" s="219"/>
      <c r="DD213" s="219"/>
      <c r="DE213" s="219"/>
      <c r="DF213" s="216"/>
    </row>
    <row r="214" spans="1:125" ht="33" hidden="1" customHeight="1">
      <c r="A214" s="302"/>
      <c r="B214" s="15"/>
      <c r="C214" s="303"/>
      <c r="D214" s="303"/>
      <c r="E214" s="303"/>
      <c r="F214" s="303"/>
      <c r="G214" s="303"/>
      <c r="H214" s="303"/>
      <c r="I214" s="114"/>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99"/>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16"/>
    </row>
    <row r="215" spans="1:125" ht="80.099999999999994" hidden="1" customHeight="1">
      <c r="A215" s="216"/>
      <c r="B215" s="253"/>
      <c r="C215" s="216"/>
      <c r="D215" s="216"/>
      <c r="E215" s="216"/>
      <c r="F215" s="216"/>
      <c r="G215" s="216"/>
      <c r="H215" s="216"/>
      <c r="I215" s="275"/>
      <c r="J215" s="276"/>
      <c r="K215" s="276"/>
      <c r="L215" s="276"/>
      <c r="M215" s="276"/>
      <c r="N215" s="276"/>
      <c r="O215" s="276"/>
      <c r="P215" s="276"/>
      <c r="Q215" s="276"/>
      <c r="R215" s="276"/>
      <c r="S215" s="276"/>
      <c r="T215" s="276"/>
      <c r="U215" s="276"/>
      <c r="V215" s="276"/>
      <c r="W215" s="276"/>
      <c r="X215" s="276"/>
      <c r="Y215" s="276"/>
      <c r="Z215" s="276"/>
      <c r="AA215" s="276"/>
      <c r="AB215" s="276"/>
      <c r="AC215" s="276"/>
      <c r="AD215" s="276"/>
      <c r="AE215" s="276"/>
      <c r="AF215" s="276"/>
      <c r="AG215" s="276"/>
      <c r="AH215" s="276"/>
      <c r="AI215" s="276"/>
      <c r="AJ215" s="276"/>
      <c r="AK215" s="276"/>
      <c r="AL215" s="276"/>
      <c r="AM215" s="276"/>
      <c r="AN215" s="276"/>
      <c r="AO215" s="276"/>
      <c r="AP215" s="276"/>
      <c r="AQ215" s="276"/>
      <c r="AR215" s="100"/>
      <c r="AS215" s="100"/>
      <c r="AT215" s="100"/>
      <c r="AU215" s="100"/>
      <c r="AV215" s="100"/>
      <c r="AW215" s="100"/>
      <c r="AX215" s="100"/>
      <c r="AY215" s="100"/>
      <c r="AZ215" s="100"/>
      <c r="BA215" s="100"/>
      <c r="BB215" s="100"/>
      <c r="BC215" s="100"/>
      <c r="BD215" s="100"/>
      <c r="BE215" s="100"/>
      <c r="BF215" s="100"/>
      <c r="BG215" s="100"/>
      <c r="BH215" s="100"/>
      <c r="BI215" s="100"/>
      <c r="BJ215" s="100"/>
      <c r="BK215" s="100"/>
      <c r="BL215" s="100"/>
      <c r="BM215" s="100"/>
      <c r="BN215" s="100"/>
      <c r="BO215" s="100"/>
      <c r="BP215" s="100"/>
      <c r="BQ215" s="100"/>
      <c r="BR215" s="100"/>
      <c r="BS215" s="100"/>
      <c r="BT215" s="100"/>
      <c r="BU215" s="100"/>
      <c r="BV215" s="100"/>
      <c r="BW215" s="100"/>
      <c r="BX215" s="100"/>
      <c r="BY215" s="100"/>
      <c r="BZ215" s="100"/>
      <c r="CA215" s="100"/>
      <c r="CB215" s="100"/>
      <c r="CC215" s="100"/>
      <c r="CD215" s="100"/>
      <c r="CE215" s="100"/>
      <c r="CF215" s="100"/>
      <c r="CG215" s="100"/>
      <c r="CH215" s="99"/>
      <c r="CI215" s="100"/>
      <c r="CJ215" s="100"/>
      <c r="CK215" s="100"/>
      <c r="CL215" s="100"/>
      <c r="CM215" s="100"/>
      <c r="CN215" s="100"/>
      <c r="CO215" s="100"/>
      <c r="CP215" s="100"/>
      <c r="CQ215" s="100"/>
      <c r="CR215" s="100"/>
      <c r="CS215" s="100"/>
      <c r="CT215" s="100"/>
      <c r="CU215" s="100"/>
      <c r="CV215" s="100"/>
      <c r="CW215" s="100"/>
      <c r="CX215" s="100"/>
      <c r="CY215" s="100"/>
      <c r="CZ215" s="100"/>
      <c r="DA215" s="100"/>
      <c r="DB215" s="100"/>
      <c r="DC215" s="100"/>
      <c r="DD215" s="100"/>
      <c r="DE215" s="100"/>
      <c r="DF215" s="216"/>
    </row>
    <row r="216" spans="1:125" ht="95.25" customHeight="1">
      <c r="B216" s="811" t="s">
        <v>997</v>
      </c>
      <c r="C216" s="811"/>
      <c r="D216" s="811"/>
      <c r="E216" s="811"/>
      <c r="F216" s="811"/>
      <c r="G216" s="811"/>
      <c r="H216" s="811"/>
      <c r="I216" s="811"/>
      <c r="J216" s="811"/>
      <c r="K216" s="811"/>
      <c r="L216" s="811"/>
      <c r="M216" s="811"/>
      <c r="N216" s="811"/>
      <c r="O216" s="811"/>
      <c r="P216" s="811"/>
      <c r="Q216" s="811"/>
      <c r="R216" s="811"/>
      <c r="S216" s="811"/>
      <c r="T216" s="811"/>
      <c r="U216" s="811"/>
      <c r="V216" s="811"/>
      <c r="W216" s="811"/>
      <c r="X216" s="811"/>
      <c r="Y216" s="811"/>
      <c r="Z216" s="811"/>
      <c r="AA216" s="811"/>
      <c r="AB216" s="811"/>
      <c r="AC216" s="811"/>
      <c r="AD216" s="811"/>
      <c r="AE216" s="811"/>
      <c r="AF216" s="811"/>
      <c r="AG216" s="811"/>
      <c r="AH216" s="811"/>
      <c r="AI216" s="811"/>
      <c r="AJ216" s="811"/>
      <c r="AK216" s="811"/>
      <c r="AL216" s="811"/>
      <c r="AM216" s="811"/>
      <c r="AN216" s="811"/>
      <c r="AO216" s="811"/>
      <c r="AP216" s="811"/>
      <c r="AQ216" s="811"/>
      <c r="AR216" s="811"/>
      <c r="AS216" s="811"/>
      <c r="AT216" s="811"/>
      <c r="AU216" s="811"/>
      <c r="AV216" s="811"/>
      <c r="AW216" s="811"/>
      <c r="AX216" s="811"/>
      <c r="AY216" s="811"/>
      <c r="AZ216" s="811"/>
      <c r="BA216" s="811"/>
      <c r="BB216" s="811"/>
      <c r="BC216" s="811"/>
      <c r="BD216" s="811"/>
      <c r="BE216" s="811"/>
      <c r="BF216" s="811"/>
      <c r="BG216" s="811"/>
      <c r="BH216" s="811"/>
      <c r="BI216" s="811"/>
      <c r="BJ216" s="811"/>
      <c r="BK216" s="811"/>
      <c r="BL216" s="811"/>
      <c r="BM216" s="811"/>
      <c r="BN216" s="811"/>
      <c r="BO216" s="811"/>
      <c r="BP216" s="811"/>
      <c r="BQ216" s="811"/>
      <c r="BR216" s="811"/>
      <c r="BS216" s="811"/>
      <c r="BT216" s="811"/>
      <c r="BU216" s="811"/>
      <c r="BV216" s="811"/>
      <c r="BW216" s="811"/>
      <c r="BX216" s="811"/>
      <c r="BY216" s="811"/>
      <c r="BZ216" s="811"/>
      <c r="CA216" s="811"/>
      <c r="CB216" s="811"/>
      <c r="CC216" s="811"/>
      <c r="CD216" s="811"/>
      <c r="CE216" s="811"/>
      <c r="CF216" s="811"/>
      <c r="CG216" s="811"/>
      <c r="CH216" s="811"/>
      <c r="CI216" s="811"/>
      <c r="CJ216" s="811"/>
      <c r="CK216" s="811"/>
      <c r="CL216" s="811"/>
      <c r="CM216" s="811"/>
      <c r="CN216" s="811"/>
      <c r="CO216" s="811"/>
      <c r="CP216" s="811"/>
      <c r="CQ216" s="811"/>
      <c r="CR216" s="811"/>
      <c r="CS216" s="811"/>
      <c r="CT216" s="811"/>
      <c r="CU216" s="811"/>
      <c r="CV216" s="811"/>
      <c r="CW216" s="811"/>
      <c r="CX216" s="811"/>
      <c r="CY216" s="811"/>
      <c r="CZ216" s="811"/>
      <c r="DA216" s="811"/>
      <c r="DB216" s="811"/>
      <c r="DC216" s="811"/>
      <c r="DD216" s="811"/>
      <c r="DE216" s="811"/>
      <c r="DF216" s="811"/>
    </row>
  </sheetData>
  <dataConsolidate/>
  <mergeCells count="163">
    <mergeCell ref="D6:D11"/>
    <mergeCell ref="E6:E11"/>
    <mergeCell ref="G6:G11"/>
    <mergeCell ref="CP6:CP11"/>
    <mergeCell ref="CT9:CT11"/>
    <mergeCell ref="B216:DF216"/>
    <mergeCell ref="AQ8:AQ11"/>
    <mergeCell ref="AR8:AR11"/>
    <mergeCell ref="AS8:AU8"/>
    <mergeCell ref="DE120:DE121"/>
    <mergeCell ref="CK9:CK11"/>
    <mergeCell ref="CL9:CL11"/>
    <mergeCell ref="CR9:CR11"/>
    <mergeCell ref="CS9:CS11"/>
    <mergeCell ref="BN9:BN11"/>
    <mergeCell ref="BO9:BO11"/>
    <mergeCell ref="BP9:BP11"/>
    <mergeCell ref="BQ9:BQ11"/>
    <mergeCell ref="BU9:BU11"/>
    <mergeCell ref="BV9:BV11"/>
    <mergeCell ref="CQ8:CQ11"/>
    <mergeCell ref="CN6:CN11"/>
    <mergeCell ref="BZ7:CA7"/>
    <mergeCell ref="CB7:CC7"/>
    <mergeCell ref="CI8:CI11"/>
    <mergeCell ref="CJ8:CL8"/>
    <mergeCell ref="BM8:BM11"/>
    <mergeCell ref="AZ8:AZ11"/>
    <mergeCell ref="BH8:BH11"/>
    <mergeCell ref="BI8:BK8"/>
    <mergeCell ref="CF9:CF11"/>
    <mergeCell ref="CG9:CG11"/>
    <mergeCell ref="CJ9:CJ11"/>
    <mergeCell ref="BS8:BS11"/>
    <mergeCell ref="BT8:BT11"/>
    <mergeCell ref="BU8:BX8"/>
    <mergeCell ref="BZ8:BZ11"/>
    <mergeCell ref="CB8:CB11"/>
    <mergeCell ref="CD8:CD11"/>
    <mergeCell ref="BW9:BW11"/>
    <mergeCell ref="BX9:BX11"/>
    <mergeCell ref="CA9:CA11"/>
    <mergeCell ref="CC9:CC11"/>
    <mergeCell ref="BJ9:BJ11"/>
    <mergeCell ref="BK9:BK11"/>
    <mergeCell ref="AY9:AY11"/>
    <mergeCell ref="BA9:BA11"/>
    <mergeCell ref="BB9:BB11"/>
    <mergeCell ref="BC9:BC11"/>
    <mergeCell ref="BE9:BE11"/>
    <mergeCell ref="BF9:BF11"/>
    <mergeCell ref="BD8:BD11"/>
    <mergeCell ref="BE8:BG8"/>
    <mergeCell ref="BA8:BC8"/>
    <mergeCell ref="CD6:CG7"/>
    <mergeCell ref="L6:W6"/>
    <mergeCell ref="X6:Z7"/>
    <mergeCell ref="AN7:AO7"/>
    <mergeCell ref="AP7:AQ7"/>
    <mergeCell ref="V9:V11"/>
    <mergeCell ref="W9:W11"/>
    <mergeCell ref="AC9:AC11"/>
    <mergeCell ref="AD9:AD11"/>
    <mergeCell ref="AE9:AE11"/>
    <mergeCell ref="AG9:AG11"/>
    <mergeCell ref="AP8:AP11"/>
    <mergeCell ref="Y8:Y11"/>
    <mergeCell ref="Z8:Z11"/>
    <mergeCell ref="AL9:AL11"/>
    <mergeCell ref="AM9:AM11"/>
    <mergeCell ref="X8:X11"/>
    <mergeCell ref="AU9:AU11"/>
    <mergeCell ref="AX9:AX11"/>
    <mergeCell ref="AN8:AN11"/>
    <mergeCell ref="AO8:AO11"/>
    <mergeCell ref="BN8:BQ8"/>
    <mergeCell ref="BG9:BG11"/>
    <mergeCell ref="BI9:BI11"/>
    <mergeCell ref="AV8:AV11"/>
    <mergeCell ref="AS9:AS11"/>
    <mergeCell ref="AT9:AT11"/>
    <mergeCell ref="DI6:DI11"/>
    <mergeCell ref="I7:I11"/>
    <mergeCell ref="J7:K7"/>
    <mergeCell ref="L7:N7"/>
    <mergeCell ref="O7:O11"/>
    <mergeCell ref="P7:S7"/>
    <mergeCell ref="T7:W7"/>
    <mergeCell ref="AA7:AA11"/>
    <mergeCell ref="AF7:AI7"/>
    <mergeCell ref="AJ7:AM7"/>
    <mergeCell ref="DE6:DE11"/>
    <mergeCell ref="DF6:DF11"/>
    <mergeCell ref="DG6:DG11"/>
    <mergeCell ref="DH6:DH11"/>
    <mergeCell ref="Q8:S8"/>
    <mergeCell ref="AB6:AE7"/>
    <mergeCell ref="AN6:AQ6"/>
    <mergeCell ref="AR6:AU7"/>
    <mergeCell ref="T8:T11"/>
    <mergeCell ref="U8:W8"/>
    <mergeCell ref="I6:K6"/>
    <mergeCell ref="BR6:BS7"/>
    <mergeCell ref="BT6:CC6"/>
    <mergeCell ref="CI6:CL7"/>
    <mergeCell ref="CM6:CM11"/>
    <mergeCell ref="BR8:BR11"/>
    <mergeCell ref="J8:J11"/>
    <mergeCell ref="K8:K11"/>
    <mergeCell ref="L8:L11"/>
    <mergeCell ref="M8:M11"/>
    <mergeCell ref="N8:N11"/>
    <mergeCell ref="P8:P11"/>
    <mergeCell ref="Q9:Q11"/>
    <mergeCell ref="R9:R11"/>
    <mergeCell ref="S9:S11"/>
    <mergeCell ref="U9:U11"/>
    <mergeCell ref="AB8:AB11"/>
    <mergeCell ref="AC8:AE8"/>
    <mergeCell ref="AF8:AF11"/>
    <mergeCell ref="AG8:AI8"/>
    <mergeCell ref="AJ8:AJ11"/>
    <mergeCell ref="AK8:AM8"/>
    <mergeCell ref="AH9:AH11"/>
    <mergeCell ref="AI9:AI11"/>
    <mergeCell ref="AK9:AK11"/>
    <mergeCell ref="AW8:AW11"/>
    <mergeCell ref="CE8:CE11"/>
    <mergeCell ref="CQ6:CT7"/>
    <mergeCell ref="CR8:CT8"/>
    <mergeCell ref="CU6:CU11"/>
    <mergeCell ref="CO6:CO11"/>
    <mergeCell ref="BY8:BY11"/>
    <mergeCell ref="BT7:BY7"/>
    <mergeCell ref="A1:DG1"/>
    <mergeCell ref="A2:DG2"/>
    <mergeCell ref="A3:DG3"/>
    <mergeCell ref="A4:DG4"/>
    <mergeCell ref="A5:DG5"/>
    <mergeCell ref="A6:A11"/>
    <mergeCell ref="B6:B11"/>
    <mergeCell ref="C6:C11"/>
    <mergeCell ref="F6:F11"/>
    <mergeCell ref="H6:H11"/>
    <mergeCell ref="AV6:AY7"/>
    <mergeCell ref="AZ6:BC7"/>
    <mergeCell ref="BD6:BG7"/>
    <mergeCell ref="BH6:BK7"/>
    <mergeCell ref="BL6:BL11"/>
    <mergeCell ref="BM6:BQ7"/>
    <mergeCell ref="CV6:CW7"/>
    <mergeCell ref="CX6:CY7"/>
    <mergeCell ref="CZ6:DD7"/>
    <mergeCell ref="CV8:CV11"/>
    <mergeCell ref="CW8:CW11"/>
    <mergeCell ref="CX8:CX11"/>
    <mergeCell ref="CY8:CY11"/>
    <mergeCell ref="CZ8:CZ11"/>
    <mergeCell ref="DA8:DD8"/>
    <mergeCell ref="DA9:DA11"/>
    <mergeCell ref="DB9:DB11"/>
    <mergeCell ref="DC9:DC11"/>
    <mergeCell ref="DD9:DD11"/>
  </mergeCells>
  <conditionalFormatting sqref="B161">
    <cfRule type="duplicateValues" dxfId="12" priority="5"/>
    <cfRule type="duplicateValues" dxfId="11" priority="6"/>
  </conditionalFormatting>
  <conditionalFormatting sqref="B163">
    <cfRule type="duplicateValues" dxfId="10" priority="3"/>
    <cfRule type="duplicateValues" dxfId="9" priority="4"/>
  </conditionalFormatting>
  <conditionalFormatting sqref="B197:B198">
    <cfRule type="duplicateValues" dxfId="8" priority="1"/>
    <cfRule type="duplicateValues" dxfId="7" priority="2"/>
  </conditionalFormatting>
  <printOptions horizontalCentered="1"/>
  <pageMargins left="0.39370078740157499" right="0.39370078740157499" top="0.5" bottom="0.70866141732283505" header="0.27559055118110198" footer="0.196850393700787"/>
  <pageSetup paperSize="9" scale="34" firstPageNumber="36" fitToHeight="0" orientation="landscape" useFirstPageNumber="1" r:id="rId1"/>
  <headerFooter scaleWithDoc="0" alignWithMargins="0">
    <oddHeader>&amp;C&amp;9&amp;P</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DS91"/>
  <sheetViews>
    <sheetView showZeros="0" view="pageBreakPreview" topLeftCell="A2" zoomScale="70" zoomScaleNormal="66" zoomScaleSheetLayoutView="70" zoomScalePageLayoutView="55" workbookViewId="0">
      <pane xSplit="2" ySplit="10" topLeftCell="C68" activePane="bottomRight" state="frozen"/>
      <selection activeCell="BN16" sqref="BN16"/>
      <selection pane="topRight" activeCell="BN16" sqref="BN16"/>
      <selection pane="bottomLeft" activeCell="BN16" sqref="BN16"/>
      <selection pane="bottomRight" activeCell="F14" sqref="F14"/>
    </sheetView>
  </sheetViews>
  <sheetFormatPr defaultColWidth="8.7109375" defaultRowHeight="18.75"/>
  <cols>
    <col min="1" max="1" width="8.28515625" style="18" customWidth="1"/>
    <col min="2" max="2" width="42.42578125" style="17" customWidth="1"/>
    <col min="3" max="3" width="16.28515625" style="18" customWidth="1"/>
    <col min="4" max="4" width="17.28515625" style="18" customWidth="1"/>
    <col min="5" max="5" width="11.28515625" style="18" customWidth="1"/>
    <col min="6" max="6" width="21.42578125" style="18" customWidth="1"/>
    <col min="7" max="8" width="16" style="18" customWidth="1"/>
    <col min="9" max="9" width="15.42578125" style="18" hidden="1" customWidth="1"/>
    <col min="10" max="10" width="15" style="18" hidden="1" customWidth="1"/>
    <col min="11" max="11" width="12.7109375" style="18" hidden="1" customWidth="1"/>
    <col min="12" max="12" width="16.42578125" style="18" hidden="1" customWidth="1"/>
    <col min="13" max="13" width="15.28515625" style="18" hidden="1" customWidth="1"/>
    <col min="14" max="14" width="16.42578125" style="18" hidden="1" customWidth="1"/>
    <col min="15" max="15" width="12.28515625" style="18" hidden="1" customWidth="1"/>
    <col min="16" max="16" width="14.28515625" style="18" hidden="1" customWidth="1"/>
    <col min="17" max="17" width="14" style="18" hidden="1" customWidth="1"/>
    <col min="18" max="18" width="15.42578125" style="18" hidden="1" customWidth="1"/>
    <col min="19" max="19" width="14.42578125" style="18" hidden="1" customWidth="1"/>
    <col min="20" max="20" width="14" style="18" hidden="1" customWidth="1"/>
    <col min="21" max="21" width="16.42578125" style="18" hidden="1" customWidth="1"/>
    <col min="22" max="23" width="14" style="18" hidden="1" customWidth="1"/>
    <col min="24" max="24" width="16.42578125" style="18" hidden="1" customWidth="1"/>
    <col min="25" max="25" width="15.42578125" style="18" hidden="1" customWidth="1"/>
    <col min="26" max="33" width="14" style="18" hidden="1" customWidth="1"/>
    <col min="34" max="34" width="18.42578125" style="18" hidden="1" customWidth="1"/>
    <col min="35" max="36" width="14" style="18" hidden="1" customWidth="1"/>
    <col min="37" max="37" width="15" style="18" hidden="1" customWidth="1"/>
    <col min="38" max="40" width="14" style="18" hidden="1" customWidth="1"/>
    <col min="41" max="41" width="15.28515625" style="18" hidden="1" customWidth="1"/>
    <col min="42" max="42" width="15.42578125" style="18" hidden="1" customWidth="1"/>
    <col min="43" max="44" width="14" style="18" hidden="1" customWidth="1"/>
    <col min="45" max="46" width="14.42578125" style="18" hidden="1" customWidth="1"/>
    <col min="47" max="53" width="14" style="18" hidden="1" customWidth="1"/>
    <col min="54" max="54" width="16" style="18" hidden="1" customWidth="1"/>
    <col min="55" max="86" width="14" style="18" hidden="1" customWidth="1"/>
    <col min="87" max="87" width="14" style="18" customWidth="1"/>
    <col min="88" max="88" width="14" style="18" hidden="1" customWidth="1"/>
    <col min="89" max="93" width="14" style="18" customWidth="1"/>
    <col min="94" max="94" width="14" style="18" hidden="1" customWidth="1"/>
    <col min="95" max="96" width="14" style="18" customWidth="1"/>
    <col min="97" max="99" width="15" style="18" hidden="1" customWidth="1"/>
    <col min="100" max="100" width="22.28515625" style="18" customWidth="1"/>
    <col min="101" max="101" width="21.42578125" style="18" hidden="1" customWidth="1"/>
    <col min="102" max="102" width="24.28515625" style="18" hidden="1" customWidth="1"/>
    <col min="103" max="103" width="14" style="446" hidden="1" customWidth="1"/>
    <col min="104" max="104" width="21" style="18" customWidth="1"/>
    <col min="105" max="106" width="19.42578125" style="18" hidden="1" customWidth="1"/>
    <col min="107" max="107" width="42.7109375" style="18" hidden="1" customWidth="1"/>
    <col min="108" max="108" width="20.42578125" style="18" hidden="1" customWidth="1"/>
    <col min="109" max="109" width="14.42578125" style="18" hidden="1" customWidth="1"/>
    <col min="110" max="110" width="23.42578125" style="18" hidden="1" customWidth="1"/>
    <col min="111" max="111" width="14.28515625" style="18" hidden="1" customWidth="1"/>
    <col min="112" max="112" width="0" style="18" hidden="1" customWidth="1"/>
    <col min="113" max="114" width="19.42578125" style="18" hidden="1" customWidth="1"/>
    <col min="115" max="115" width="42.7109375" style="18" hidden="1" customWidth="1"/>
    <col min="116" max="116" width="11.28515625" style="18" hidden="1" customWidth="1"/>
    <col min="117" max="117" width="23.42578125" style="18" hidden="1" customWidth="1"/>
    <col min="118" max="118" width="20.42578125" style="18" bestFit="1" customWidth="1"/>
    <col min="119" max="119" width="13" style="18" bestFit="1" customWidth="1"/>
    <col min="120" max="120" width="15.42578125" style="18" bestFit="1" customWidth="1"/>
    <col min="121" max="121" width="12" style="18" bestFit="1" customWidth="1"/>
    <col min="122" max="123" width="13" style="18" bestFit="1" customWidth="1"/>
    <col min="124" max="16384" width="8.7109375" style="18"/>
  </cols>
  <sheetData>
    <row r="1" spans="1:123" ht="32.25" hidden="1" customHeight="1">
      <c r="A1" s="791" t="s">
        <v>0</v>
      </c>
      <c r="B1" s="791"/>
      <c r="C1" s="791"/>
      <c r="D1" s="791"/>
      <c r="E1" s="791"/>
      <c r="F1" s="791"/>
      <c r="G1" s="791"/>
      <c r="H1" s="791"/>
      <c r="I1" s="791"/>
      <c r="J1" s="791"/>
      <c r="K1" s="791"/>
      <c r="L1" s="791"/>
      <c r="M1" s="791"/>
      <c r="N1" s="791"/>
      <c r="O1" s="791"/>
      <c r="P1" s="791"/>
      <c r="Q1" s="791"/>
      <c r="R1" s="791"/>
      <c r="S1" s="791"/>
      <c r="T1" s="791"/>
      <c r="U1" s="791"/>
      <c r="V1" s="791"/>
      <c r="W1" s="791"/>
      <c r="X1" s="791"/>
      <c r="Y1" s="791"/>
      <c r="Z1" s="791"/>
      <c r="AA1" s="791"/>
      <c r="AB1" s="791"/>
      <c r="AC1" s="791"/>
      <c r="AD1" s="791"/>
      <c r="AE1" s="791"/>
      <c r="AF1" s="791"/>
      <c r="AG1" s="791"/>
      <c r="AH1" s="791"/>
      <c r="AI1" s="791"/>
      <c r="AJ1" s="791"/>
      <c r="AK1" s="791"/>
      <c r="AL1" s="791"/>
      <c r="AM1" s="791"/>
      <c r="AN1" s="791"/>
      <c r="AO1" s="791"/>
      <c r="AP1" s="791"/>
      <c r="AQ1" s="791"/>
      <c r="AR1" s="791"/>
      <c r="AS1" s="791"/>
      <c r="AT1" s="791"/>
      <c r="AU1" s="791"/>
      <c r="AV1" s="791"/>
      <c r="AW1" s="791"/>
      <c r="AX1" s="791"/>
      <c r="AY1" s="791"/>
      <c r="AZ1" s="791"/>
      <c r="BA1" s="791"/>
      <c r="BB1" s="791"/>
      <c r="BC1" s="791"/>
      <c r="BD1" s="791"/>
      <c r="BE1" s="791"/>
      <c r="BF1" s="791"/>
      <c r="BG1" s="791"/>
      <c r="BH1" s="791"/>
      <c r="BI1" s="791"/>
      <c r="BJ1" s="791"/>
      <c r="BK1" s="791"/>
      <c r="BL1" s="791"/>
      <c r="BM1" s="791"/>
      <c r="BN1" s="791"/>
      <c r="BO1" s="791"/>
      <c r="BP1" s="791"/>
      <c r="BQ1" s="791"/>
      <c r="BR1" s="791"/>
      <c r="BS1" s="791"/>
      <c r="BT1" s="791"/>
      <c r="BU1" s="791"/>
      <c r="BV1" s="791"/>
      <c r="BW1" s="791"/>
      <c r="BX1" s="791"/>
      <c r="BY1" s="791"/>
      <c r="BZ1" s="791"/>
      <c r="CA1" s="791"/>
      <c r="CB1" s="791"/>
      <c r="CC1" s="791"/>
      <c r="CD1" s="791"/>
      <c r="CE1" s="791"/>
      <c r="CF1" s="791"/>
      <c r="CG1" s="791"/>
      <c r="CH1" s="791"/>
      <c r="CI1" s="791"/>
      <c r="CJ1" s="791"/>
      <c r="CK1" s="791"/>
      <c r="CL1" s="791"/>
      <c r="CM1" s="791"/>
      <c r="CN1" s="791"/>
      <c r="CO1" s="791"/>
      <c r="CP1" s="791"/>
      <c r="CQ1" s="791"/>
      <c r="CR1" s="791"/>
      <c r="CS1" s="791"/>
      <c r="CT1" s="791"/>
      <c r="CU1" s="791"/>
      <c r="CV1" s="791"/>
      <c r="CW1" s="791"/>
      <c r="CX1" s="791"/>
      <c r="CY1" s="791"/>
      <c r="CZ1" s="791"/>
      <c r="DA1" s="791"/>
      <c r="DB1" s="19"/>
    </row>
    <row r="2" spans="1:123" ht="24.75" customHeight="1">
      <c r="A2" s="775" t="s">
        <v>323</v>
      </c>
      <c r="B2" s="775"/>
      <c r="C2" s="775"/>
      <c r="D2" s="775"/>
      <c r="E2" s="775"/>
      <c r="F2" s="775"/>
      <c r="G2" s="775"/>
      <c r="H2" s="775"/>
      <c r="I2" s="775"/>
      <c r="J2" s="775"/>
      <c r="K2" s="775"/>
      <c r="L2" s="775"/>
      <c r="M2" s="775"/>
      <c r="N2" s="775"/>
      <c r="O2" s="775"/>
      <c r="P2" s="775"/>
      <c r="Q2" s="775"/>
      <c r="R2" s="775"/>
      <c r="S2" s="775"/>
      <c r="T2" s="775"/>
      <c r="U2" s="775"/>
      <c r="V2" s="775"/>
      <c r="W2" s="775"/>
      <c r="X2" s="775"/>
      <c r="Y2" s="775"/>
      <c r="Z2" s="775"/>
      <c r="AA2" s="775"/>
      <c r="AB2" s="775"/>
      <c r="AC2" s="775"/>
      <c r="AD2" s="775"/>
      <c r="AE2" s="775"/>
      <c r="AF2" s="775"/>
      <c r="AG2" s="775"/>
      <c r="AH2" s="775"/>
      <c r="AI2" s="775"/>
      <c r="AJ2" s="775"/>
      <c r="AK2" s="775"/>
      <c r="AL2" s="775"/>
      <c r="AM2" s="775"/>
      <c r="AN2" s="775"/>
      <c r="AO2" s="775"/>
      <c r="AP2" s="775"/>
      <c r="AQ2" s="775"/>
      <c r="AR2" s="775"/>
      <c r="AS2" s="775"/>
      <c r="AT2" s="775"/>
      <c r="AU2" s="775"/>
      <c r="AV2" s="775"/>
      <c r="AW2" s="775"/>
      <c r="AX2" s="775"/>
      <c r="AY2" s="775"/>
      <c r="AZ2" s="775"/>
      <c r="BA2" s="775"/>
      <c r="BB2" s="775"/>
      <c r="BC2" s="775"/>
      <c r="BD2" s="775"/>
      <c r="BE2" s="775"/>
      <c r="BF2" s="775"/>
      <c r="BG2" s="775"/>
      <c r="BH2" s="775"/>
      <c r="BI2" s="775"/>
      <c r="BJ2" s="775"/>
      <c r="BK2" s="775"/>
      <c r="BL2" s="775"/>
      <c r="BM2" s="775"/>
      <c r="BN2" s="775"/>
      <c r="BO2" s="775"/>
      <c r="BP2" s="775"/>
      <c r="BQ2" s="775"/>
      <c r="BR2" s="775"/>
      <c r="BS2" s="775"/>
      <c r="BT2" s="775"/>
      <c r="BU2" s="775"/>
      <c r="BV2" s="775"/>
      <c r="BW2" s="775"/>
      <c r="BX2" s="775"/>
      <c r="BY2" s="775"/>
      <c r="BZ2" s="775"/>
      <c r="CA2" s="775"/>
      <c r="CB2" s="775"/>
      <c r="CC2" s="775"/>
      <c r="CD2" s="775"/>
      <c r="CE2" s="775"/>
      <c r="CF2" s="775"/>
      <c r="CG2" s="775"/>
      <c r="CH2" s="775"/>
      <c r="CI2" s="775"/>
      <c r="CJ2" s="775"/>
      <c r="CK2" s="775"/>
      <c r="CL2" s="775"/>
      <c r="CM2" s="775"/>
      <c r="CN2" s="775"/>
      <c r="CO2" s="775"/>
      <c r="CP2" s="775"/>
      <c r="CQ2" s="775"/>
      <c r="CR2" s="775"/>
      <c r="CS2" s="775"/>
      <c r="CT2" s="775"/>
      <c r="CU2" s="775"/>
      <c r="CV2" s="775"/>
      <c r="CW2" s="775"/>
      <c r="CX2" s="775"/>
      <c r="CY2" s="775"/>
      <c r="CZ2" s="775"/>
      <c r="DA2" s="775"/>
      <c r="DB2" s="20"/>
    </row>
    <row r="3" spans="1:123" ht="32.65" customHeight="1">
      <c r="A3" s="775" t="s">
        <v>993</v>
      </c>
      <c r="B3" s="775"/>
      <c r="C3" s="775"/>
      <c r="D3" s="775"/>
      <c r="E3" s="775"/>
      <c r="F3" s="775"/>
      <c r="G3" s="775"/>
      <c r="H3" s="775"/>
      <c r="I3" s="775"/>
      <c r="J3" s="775"/>
      <c r="K3" s="775"/>
      <c r="L3" s="775"/>
      <c r="M3" s="775"/>
      <c r="N3" s="775"/>
      <c r="O3" s="775"/>
      <c r="P3" s="775"/>
      <c r="Q3" s="775"/>
      <c r="R3" s="775"/>
      <c r="S3" s="775"/>
      <c r="T3" s="775"/>
      <c r="U3" s="775"/>
      <c r="V3" s="775"/>
      <c r="W3" s="775"/>
      <c r="X3" s="775"/>
      <c r="Y3" s="775"/>
      <c r="Z3" s="775"/>
      <c r="AA3" s="775"/>
      <c r="AB3" s="775"/>
      <c r="AC3" s="775"/>
      <c r="AD3" s="775"/>
      <c r="AE3" s="775"/>
      <c r="AF3" s="775"/>
      <c r="AG3" s="775"/>
      <c r="AH3" s="775"/>
      <c r="AI3" s="775"/>
      <c r="AJ3" s="775"/>
      <c r="AK3" s="775"/>
      <c r="AL3" s="775"/>
      <c r="AM3" s="775"/>
      <c r="AN3" s="775"/>
      <c r="AO3" s="775"/>
      <c r="AP3" s="775"/>
      <c r="AQ3" s="775"/>
      <c r="AR3" s="775"/>
      <c r="AS3" s="775"/>
      <c r="AT3" s="775"/>
      <c r="AU3" s="775"/>
      <c r="AV3" s="775"/>
      <c r="AW3" s="775"/>
      <c r="AX3" s="775"/>
      <c r="AY3" s="775"/>
      <c r="AZ3" s="775"/>
      <c r="BA3" s="775"/>
      <c r="BB3" s="775"/>
      <c r="BC3" s="775"/>
      <c r="BD3" s="775"/>
      <c r="BE3" s="775"/>
      <c r="BF3" s="775"/>
      <c r="BG3" s="775"/>
      <c r="BH3" s="775"/>
      <c r="BI3" s="775"/>
      <c r="BJ3" s="775"/>
      <c r="BK3" s="775"/>
      <c r="BL3" s="775"/>
      <c r="BM3" s="775"/>
      <c r="BN3" s="775"/>
      <c r="BO3" s="775"/>
      <c r="BP3" s="775"/>
      <c r="BQ3" s="775"/>
      <c r="BR3" s="775"/>
      <c r="BS3" s="775"/>
      <c r="BT3" s="775"/>
      <c r="BU3" s="775"/>
      <c r="BV3" s="775"/>
      <c r="BW3" s="775"/>
      <c r="BX3" s="775"/>
      <c r="BY3" s="775"/>
      <c r="BZ3" s="775"/>
      <c r="CA3" s="775"/>
      <c r="CB3" s="775"/>
      <c r="CC3" s="775"/>
      <c r="CD3" s="775"/>
      <c r="CE3" s="775"/>
      <c r="CF3" s="775"/>
      <c r="CG3" s="775"/>
      <c r="CH3" s="775"/>
      <c r="CI3" s="775"/>
      <c r="CJ3" s="775"/>
      <c r="CK3" s="775"/>
      <c r="CL3" s="775"/>
      <c r="CM3" s="775"/>
      <c r="CN3" s="775"/>
      <c r="CO3" s="775"/>
      <c r="CP3" s="775"/>
      <c r="CQ3" s="775"/>
      <c r="CR3" s="775"/>
      <c r="CS3" s="775"/>
      <c r="CT3" s="775"/>
      <c r="CU3" s="775"/>
      <c r="CV3" s="775"/>
      <c r="CW3" s="775"/>
      <c r="CX3" s="775"/>
      <c r="CY3" s="775"/>
      <c r="CZ3" s="775"/>
      <c r="DA3" s="775"/>
      <c r="DB3" s="20"/>
    </row>
    <row r="4" spans="1:123" ht="26.65" customHeight="1">
      <c r="A4" s="808" t="str">
        <f>'[15]B1 THDP'!A3:AJ3</f>
        <v>(Kèm theo Nghị quyết số:      /NQ-HĐND  ngày    tháng 11 năm 2023 của Hội đồng nhân dân tỉnh)</v>
      </c>
      <c r="B4" s="809"/>
      <c r="C4" s="809"/>
      <c r="D4" s="809"/>
      <c r="E4" s="809"/>
      <c r="F4" s="809"/>
      <c r="G4" s="809"/>
      <c r="H4" s="809"/>
      <c r="I4" s="809"/>
      <c r="J4" s="809"/>
      <c r="K4" s="809"/>
      <c r="L4" s="809"/>
      <c r="M4" s="809"/>
      <c r="N4" s="809"/>
      <c r="O4" s="809"/>
      <c r="P4" s="809"/>
      <c r="Q4" s="809"/>
      <c r="R4" s="809"/>
      <c r="S4" s="809"/>
      <c r="T4" s="809"/>
      <c r="U4" s="809"/>
      <c r="V4" s="809"/>
      <c r="W4" s="809"/>
      <c r="X4" s="809"/>
      <c r="Y4" s="809"/>
      <c r="Z4" s="809"/>
      <c r="AA4" s="809"/>
      <c r="AB4" s="809"/>
      <c r="AC4" s="809"/>
      <c r="AD4" s="809"/>
      <c r="AE4" s="809"/>
      <c r="AF4" s="809"/>
      <c r="AG4" s="809"/>
      <c r="AH4" s="809"/>
      <c r="AI4" s="809"/>
      <c r="AJ4" s="809"/>
      <c r="AK4" s="809"/>
      <c r="AL4" s="809"/>
      <c r="AM4" s="809"/>
      <c r="AN4" s="809"/>
      <c r="AO4" s="809"/>
      <c r="AP4" s="809"/>
      <c r="AQ4" s="809"/>
      <c r="AR4" s="809"/>
      <c r="AS4" s="809"/>
      <c r="AT4" s="809"/>
      <c r="AU4" s="809"/>
      <c r="AV4" s="809"/>
      <c r="AW4" s="809"/>
      <c r="AX4" s="809"/>
      <c r="AY4" s="809"/>
      <c r="AZ4" s="809"/>
      <c r="BA4" s="809"/>
      <c r="BB4" s="809"/>
      <c r="BC4" s="809"/>
      <c r="BD4" s="809"/>
      <c r="BE4" s="809"/>
      <c r="BF4" s="809"/>
      <c r="BG4" s="809"/>
      <c r="BH4" s="809"/>
      <c r="BI4" s="809"/>
      <c r="BJ4" s="809"/>
      <c r="BK4" s="809"/>
      <c r="BL4" s="809"/>
      <c r="BM4" s="809"/>
      <c r="BN4" s="809"/>
      <c r="BO4" s="809"/>
      <c r="BP4" s="809"/>
      <c r="BQ4" s="809"/>
      <c r="BR4" s="809"/>
      <c r="BS4" s="809"/>
      <c r="BT4" s="809"/>
      <c r="BU4" s="809"/>
      <c r="BV4" s="809"/>
      <c r="BW4" s="809"/>
      <c r="BX4" s="809"/>
      <c r="BY4" s="809"/>
      <c r="BZ4" s="809"/>
      <c r="CA4" s="809"/>
      <c r="CB4" s="809"/>
      <c r="CC4" s="809"/>
      <c r="CD4" s="809"/>
      <c r="CE4" s="809"/>
      <c r="CF4" s="809"/>
      <c r="CG4" s="809"/>
      <c r="CH4" s="809"/>
      <c r="CI4" s="809"/>
      <c r="CJ4" s="809"/>
      <c r="CK4" s="809"/>
      <c r="CL4" s="809"/>
      <c r="CM4" s="809"/>
      <c r="CN4" s="809"/>
      <c r="CO4" s="809"/>
      <c r="CP4" s="809"/>
      <c r="CQ4" s="809"/>
      <c r="CR4" s="809"/>
      <c r="CS4" s="809"/>
      <c r="CT4" s="809"/>
      <c r="CU4" s="809"/>
      <c r="CV4" s="809"/>
      <c r="CW4" s="809"/>
      <c r="CX4" s="809"/>
      <c r="CY4" s="809"/>
      <c r="CZ4" s="809"/>
      <c r="DA4" s="809"/>
      <c r="DB4" s="21"/>
    </row>
    <row r="5" spans="1:123" ht="24" customHeight="1">
      <c r="A5" s="810" t="s">
        <v>1</v>
      </c>
      <c r="B5" s="810"/>
      <c r="C5" s="810"/>
      <c r="D5" s="810"/>
      <c r="E5" s="810"/>
      <c r="F5" s="810"/>
      <c r="G5" s="810"/>
      <c r="H5" s="810"/>
      <c r="I5" s="810"/>
      <c r="J5" s="810"/>
      <c r="K5" s="810"/>
      <c r="L5" s="810"/>
      <c r="M5" s="810"/>
      <c r="N5" s="810"/>
      <c r="O5" s="810"/>
      <c r="P5" s="810"/>
      <c r="Q5" s="810"/>
      <c r="R5" s="810"/>
      <c r="S5" s="810"/>
      <c r="T5" s="810"/>
      <c r="U5" s="810"/>
      <c r="V5" s="810"/>
      <c r="W5" s="810"/>
      <c r="X5" s="810"/>
      <c r="Y5" s="810"/>
      <c r="Z5" s="810"/>
      <c r="AA5" s="810"/>
      <c r="AB5" s="810"/>
      <c r="AC5" s="810"/>
      <c r="AD5" s="810"/>
      <c r="AE5" s="810"/>
      <c r="AF5" s="810"/>
      <c r="AG5" s="810"/>
      <c r="AH5" s="810"/>
      <c r="AI5" s="810"/>
      <c r="AJ5" s="810"/>
      <c r="AK5" s="810"/>
      <c r="AL5" s="810"/>
      <c r="AM5" s="810"/>
      <c r="AN5" s="810"/>
      <c r="AO5" s="810"/>
      <c r="AP5" s="810"/>
      <c r="AQ5" s="810"/>
      <c r="AR5" s="810"/>
      <c r="AS5" s="810"/>
      <c r="AT5" s="810"/>
      <c r="AU5" s="810"/>
      <c r="AV5" s="810"/>
      <c r="AW5" s="810"/>
      <c r="AX5" s="810"/>
      <c r="AY5" s="810"/>
      <c r="AZ5" s="810"/>
      <c r="BA5" s="810"/>
      <c r="BB5" s="810"/>
      <c r="BC5" s="810"/>
      <c r="BD5" s="810"/>
      <c r="BE5" s="810"/>
      <c r="BF5" s="810"/>
      <c r="BG5" s="810"/>
      <c r="BH5" s="810"/>
      <c r="BI5" s="810"/>
      <c r="BJ5" s="810"/>
      <c r="BK5" s="810"/>
      <c r="BL5" s="810"/>
      <c r="BM5" s="810"/>
      <c r="BN5" s="810"/>
      <c r="BO5" s="810"/>
      <c r="BP5" s="810"/>
      <c r="BQ5" s="810"/>
      <c r="BR5" s="810"/>
      <c r="BS5" s="810"/>
      <c r="BT5" s="810"/>
      <c r="BU5" s="810"/>
      <c r="BV5" s="810"/>
      <c r="BW5" s="810"/>
      <c r="BX5" s="810"/>
      <c r="BY5" s="810"/>
      <c r="BZ5" s="810"/>
      <c r="CA5" s="810"/>
      <c r="CB5" s="810"/>
      <c r="CC5" s="810"/>
      <c r="CD5" s="810"/>
      <c r="CE5" s="810"/>
      <c r="CF5" s="810"/>
      <c r="CG5" s="810"/>
      <c r="CH5" s="810"/>
      <c r="CI5" s="810"/>
      <c r="CJ5" s="810"/>
      <c r="CK5" s="810"/>
      <c r="CL5" s="810"/>
      <c r="CM5" s="810"/>
      <c r="CN5" s="810"/>
      <c r="CO5" s="810"/>
      <c r="CP5" s="810"/>
      <c r="CQ5" s="810"/>
      <c r="CR5" s="810"/>
      <c r="CS5" s="810"/>
      <c r="CT5" s="810"/>
      <c r="CU5" s="810"/>
      <c r="CV5" s="810"/>
      <c r="CW5" s="810"/>
      <c r="CX5" s="810"/>
      <c r="CY5" s="810"/>
      <c r="CZ5" s="810"/>
      <c r="DA5" s="810"/>
      <c r="DB5" s="22"/>
    </row>
    <row r="6" spans="1:123" ht="33" customHeight="1">
      <c r="A6" s="792" t="s">
        <v>2</v>
      </c>
      <c r="B6" s="792" t="s">
        <v>3</v>
      </c>
      <c r="C6" s="792" t="s">
        <v>4</v>
      </c>
      <c r="D6" s="792" t="s">
        <v>5</v>
      </c>
      <c r="E6" s="792" t="s">
        <v>6</v>
      </c>
      <c r="F6" s="792" t="s">
        <v>7</v>
      </c>
      <c r="G6" s="792"/>
      <c r="H6" s="792"/>
      <c r="I6" s="794" t="s">
        <v>8</v>
      </c>
      <c r="J6" s="795"/>
      <c r="K6" s="795"/>
      <c r="L6" s="795"/>
      <c r="M6" s="795"/>
      <c r="N6" s="795"/>
      <c r="O6" s="795"/>
      <c r="P6" s="795"/>
      <c r="Q6" s="795"/>
      <c r="R6" s="795"/>
      <c r="S6" s="795"/>
      <c r="T6" s="796"/>
      <c r="U6" s="797" t="s">
        <v>9</v>
      </c>
      <c r="V6" s="798"/>
      <c r="W6" s="799"/>
      <c r="X6" s="1"/>
      <c r="Y6" s="792" t="s">
        <v>10</v>
      </c>
      <c r="Z6" s="803"/>
      <c r="AA6" s="803"/>
      <c r="AB6" s="803"/>
      <c r="AC6" s="1"/>
      <c r="AD6" s="1"/>
      <c r="AE6" s="1"/>
      <c r="AF6" s="1"/>
      <c r="AG6" s="1"/>
      <c r="AH6" s="1"/>
      <c r="AI6" s="1"/>
      <c r="AJ6" s="2"/>
      <c r="AK6" s="794" t="s">
        <v>11</v>
      </c>
      <c r="AL6" s="795"/>
      <c r="AM6" s="795"/>
      <c r="AN6" s="796"/>
      <c r="AO6" s="792" t="s">
        <v>679</v>
      </c>
      <c r="AP6" s="792"/>
      <c r="AQ6" s="792"/>
      <c r="AR6" s="792"/>
      <c r="AS6" s="792" t="s">
        <v>877</v>
      </c>
      <c r="AT6" s="792"/>
      <c r="AU6" s="792"/>
      <c r="AV6" s="792"/>
      <c r="AW6" s="792" t="s">
        <v>20</v>
      </c>
      <c r="AX6" s="792"/>
      <c r="AY6" s="792"/>
      <c r="AZ6" s="792"/>
      <c r="BA6" s="798" t="s">
        <v>680</v>
      </c>
      <c r="BB6" s="798"/>
      <c r="BC6" s="798"/>
      <c r="BD6" s="799"/>
      <c r="BE6" s="798" t="s">
        <v>681</v>
      </c>
      <c r="BF6" s="798"/>
      <c r="BG6" s="798"/>
      <c r="BH6" s="799"/>
      <c r="BI6" s="787" t="s">
        <v>414</v>
      </c>
      <c r="BJ6" s="797" t="s">
        <v>878</v>
      </c>
      <c r="BK6" s="798"/>
      <c r="BL6" s="798"/>
      <c r="BM6" s="799"/>
      <c r="BN6" s="797" t="s">
        <v>470</v>
      </c>
      <c r="BO6" s="798"/>
      <c r="BP6" s="798"/>
      <c r="BQ6" s="798"/>
      <c r="BR6" s="799"/>
      <c r="BS6" s="797" t="s">
        <v>879</v>
      </c>
      <c r="BT6" s="799"/>
      <c r="BU6" s="797" t="s">
        <v>880</v>
      </c>
      <c r="BV6" s="798"/>
      <c r="BW6" s="798"/>
      <c r="BX6" s="798"/>
      <c r="BY6" s="799"/>
      <c r="BZ6" s="797" t="s">
        <v>682</v>
      </c>
      <c r="CA6" s="799"/>
      <c r="CB6" s="797" t="s">
        <v>881</v>
      </c>
      <c r="CC6" s="798"/>
      <c r="CD6" s="798"/>
      <c r="CE6" s="798"/>
      <c r="CF6" s="799"/>
      <c r="CG6" s="787" t="s">
        <v>882</v>
      </c>
      <c r="CH6" s="787" t="s">
        <v>883</v>
      </c>
      <c r="CI6" s="797" t="s">
        <v>992</v>
      </c>
      <c r="CJ6" s="792"/>
      <c r="CK6" s="776" t="s">
        <v>840</v>
      </c>
      <c r="CL6" s="792" t="s">
        <v>991</v>
      </c>
      <c r="CM6" s="792"/>
      <c r="CN6" s="792"/>
      <c r="CO6" s="792"/>
      <c r="CP6" s="792"/>
      <c r="CQ6" s="792"/>
      <c r="CR6" s="792"/>
      <c r="CS6" s="812" t="s">
        <v>884</v>
      </c>
      <c r="CT6" s="812"/>
      <c r="CU6" s="813" t="s">
        <v>885</v>
      </c>
      <c r="CV6" s="813" t="s">
        <v>12</v>
      </c>
      <c r="CW6" s="784" t="s">
        <v>886</v>
      </c>
      <c r="CX6" s="787" t="s">
        <v>887</v>
      </c>
      <c r="CY6" s="816" t="s">
        <v>888</v>
      </c>
      <c r="CZ6" s="792" t="s">
        <v>309</v>
      </c>
      <c r="DA6" s="792" t="s">
        <v>12</v>
      </c>
      <c r="DB6" s="805" t="s">
        <v>14</v>
      </c>
      <c r="DC6" s="806" t="s">
        <v>15</v>
      </c>
    </row>
    <row r="7" spans="1:123" ht="37.5" customHeight="1">
      <c r="A7" s="792"/>
      <c r="B7" s="792"/>
      <c r="C7" s="792"/>
      <c r="D7" s="792"/>
      <c r="E7" s="792"/>
      <c r="F7" s="787" t="s">
        <v>16</v>
      </c>
      <c r="G7" s="792" t="s">
        <v>17</v>
      </c>
      <c r="H7" s="792"/>
      <c r="I7" s="792" t="s">
        <v>9</v>
      </c>
      <c r="J7" s="792"/>
      <c r="K7" s="792"/>
      <c r="L7" s="787" t="s">
        <v>18</v>
      </c>
      <c r="M7" s="792" t="s">
        <v>19</v>
      </c>
      <c r="N7" s="792"/>
      <c r="O7" s="792"/>
      <c r="P7" s="792"/>
      <c r="Q7" s="792" t="s">
        <v>20</v>
      </c>
      <c r="R7" s="792"/>
      <c r="S7" s="792"/>
      <c r="T7" s="792"/>
      <c r="U7" s="800"/>
      <c r="V7" s="801"/>
      <c r="W7" s="802"/>
      <c r="X7" s="798" t="s">
        <v>18</v>
      </c>
      <c r="Y7" s="803"/>
      <c r="Z7" s="803"/>
      <c r="AA7" s="803"/>
      <c r="AB7" s="803"/>
      <c r="AC7" s="795" t="s">
        <v>20</v>
      </c>
      <c r="AD7" s="795"/>
      <c r="AE7" s="795"/>
      <c r="AF7" s="796"/>
      <c r="AG7" s="792" t="s">
        <v>21</v>
      </c>
      <c r="AH7" s="792"/>
      <c r="AI7" s="792"/>
      <c r="AJ7" s="792"/>
      <c r="AK7" s="794" t="s">
        <v>22</v>
      </c>
      <c r="AL7" s="795"/>
      <c r="AM7" s="794" t="s">
        <v>23</v>
      </c>
      <c r="AN7" s="795"/>
      <c r="AO7" s="792"/>
      <c r="AP7" s="792"/>
      <c r="AQ7" s="792"/>
      <c r="AR7" s="792"/>
      <c r="AS7" s="792"/>
      <c r="AT7" s="792"/>
      <c r="AU7" s="792"/>
      <c r="AV7" s="792"/>
      <c r="AW7" s="792"/>
      <c r="AX7" s="792"/>
      <c r="AY7" s="792"/>
      <c r="AZ7" s="792"/>
      <c r="BA7" s="801"/>
      <c r="BB7" s="801"/>
      <c r="BC7" s="801"/>
      <c r="BD7" s="802"/>
      <c r="BE7" s="801"/>
      <c r="BF7" s="801"/>
      <c r="BG7" s="801"/>
      <c r="BH7" s="802"/>
      <c r="BI7" s="804"/>
      <c r="BJ7" s="800"/>
      <c r="BK7" s="801"/>
      <c r="BL7" s="801"/>
      <c r="BM7" s="802"/>
      <c r="BN7" s="800"/>
      <c r="BO7" s="801"/>
      <c r="BP7" s="801"/>
      <c r="BQ7" s="801"/>
      <c r="BR7" s="802"/>
      <c r="BS7" s="805"/>
      <c r="BT7" s="807"/>
      <c r="BU7" s="800"/>
      <c r="BV7" s="801"/>
      <c r="BW7" s="801"/>
      <c r="BX7" s="801"/>
      <c r="BY7" s="802"/>
      <c r="BZ7" s="805"/>
      <c r="CA7" s="807"/>
      <c r="CB7" s="800"/>
      <c r="CC7" s="801"/>
      <c r="CD7" s="801"/>
      <c r="CE7" s="801"/>
      <c r="CF7" s="802"/>
      <c r="CG7" s="804"/>
      <c r="CH7" s="804"/>
      <c r="CI7" s="805"/>
      <c r="CJ7" s="792"/>
      <c r="CK7" s="776"/>
      <c r="CL7" s="792" t="s">
        <v>24</v>
      </c>
      <c r="CM7" s="792" t="s">
        <v>989</v>
      </c>
      <c r="CN7" s="792"/>
      <c r="CO7" s="792"/>
      <c r="CP7" s="792"/>
      <c r="CQ7" s="792"/>
      <c r="CR7" s="792" t="s">
        <v>990</v>
      </c>
      <c r="CS7" s="812"/>
      <c r="CT7" s="812"/>
      <c r="CU7" s="814"/>
      <c r="CV7" s="814"/>
      <c r="CW7" s="785"/>
      <c r="CX7" s="804"/>
      <c r="CY7" s="816"/>
      <c r="CZ7" s="792"/>
      <c r="DA7" s="792"/>
      <c r="DB7" s="805"/>
      <c r="DC7" s="806"/>
    </row>
    <row r="8" spans="1:123" ht="44.1" customHeight="1">
      <c r="A8" s="792"/>
      <c r="B8" s="792"/>
      <c r="C8" s="792"/>
      <c r="D8" s="792"/>
      <c r="E8" s="792"/>
      <c r="F8" s="804"/>
      <c r="G8" s="787" t="s">
        <v>24</v>
      </c>
      <c r="H8" s="799" t="s">
        <v>25</v>
      </c>
      <c r="I8" s="792" t="s">
        <v>24</v>
      </c>
      <c r="J8" s="792" t="s">
        <v>25</v>
      </c>
      <c r="K8" s="792" t="s">
        <v>26</v>
      </c>
      <c r="L8" s="804"/>
      <c r="M8" s="792" t="s">
        <v>24</v>
      </c>
      <c r="N8" s="792" t="s">
        <v>25</v>
      </c>
      <c r="O8" s="792"/>
      <c r="P8" s="792"/>
      <c r="Q8" s="792" t="s">
        <v>24</v>
      </c>
      <c r="R8" s="792" t="s">
        <v>25</v>
      </c>
      <c r="S8" s="792"/>
      <c r="T8" s="792"/>
      <c r="U8" s="792" t="s">
        <v>24</v>
      </c>
      <c r="V8" s="792" t="s">
        <v>25</v>
      </c>
      <c r="W8" s="792" t="s">
        <v>26</v>
      </c>
      <c r="X8" s="804"/>
      <c r="Y8" s="792" t="s">
        <v>24</v>
      </c>
      <c r="Z8" s="792" t="s">
        <v>25</v>
      </c>
      <c r="AA8" s="792"/>
      <c r="AB8" s="792"/>
      <c r="AC8" s="792" t="s">
        <v>24</v>
      </c>
      <c r="AD8" s="792" t="s">
        <v>25</v>
      </c>
      <c r="AE8" s="792"/>
      <c r="AF8" s="792"/>
      <c r="AG8" s="792" t="s">
        <v>24</v>
      </c>
      <c r="AH8" s="792" t="s">
        <v>25</v>
      </c>
      <c r="AI8" s="792"/>
      <c r="AJ8" s="792"/>
      <c r="AK8" s="792" t="s">
        <v>27</v>
      </c>
      <c r="AL8" s="792" t="s">
        <v>28</v>
      </c>
      <c r="AM8" s="792" t="s">
        <v>27</v>
      </c>
      <c r="AN8" s="792" t="s">
        <v>28</v>
      </c>
      <c r="AO8" s="792" t="s">
        <v>24</v>
      </c>
      <c r="AP8" s="792" t="s">
        <v>25</v>
      </c>
      <c r="AQ8" s="792"/>
      <c r="AR8" s="792"/>
      <c r="AS8" s="792" t="s">
        <v>24</v>
      </c>
      <c r="AT8" s="792" t="s">
        <v>25</v>
      </c>
      <c r="AU8" s="792"/>
      <c r="AV8" s="792"/>
      <c r="AW8" s="792" t="s">
        <v>24</v>
      </c>
      <c r="AX8" s="792" t="s">
        <v>25</v>
      </c>
      <c r="AY8" s="792"/>
      <c r="AZ8" s="792"/>
      <c r="BA8" s="792" t="s">
        <v>24</v>
      </c>
      <c r="BB8" s="792" t="s">
        <v>25</v>
      </c>
      <c r="BC8" s="792"/>
      <c r="BD8" s="792"/>
      <c r="BE8" s="792" t="s">
        <v>24</v>
      </c>
      <c r="BF8" s="792" t="s">
        <v>889</v>
      </c>
      <c r="BG8" s="792"/>
      <c r="BH8" s="792"/>
      <c r="BI8" s="804"/>
      <c r="BJ8" s="792" t="s">
        <v>24</v>
      </c>
      <c r="BK8" s="792" t="s">
        <v>25</v>
      </c>
      <c r="BL8" s="792"/>
      <c r="BM8" s="792"/>
      <c r="BN8" s="792" t="s">
        <v>24</v>
      </c>
      <c r="BO8" s="792" t="s">
        <v>25</v>
      </c>
      <c r="BP8" s="792"/>
      <c r="BQ8" s="792"/>
      <c r="BR8" s="792"/>
      <c r="BS8" s="792" t="s">
        <v>27</v>
      </c>
      <c r="BT8" s="792" t="s">
        <v>28</v>
      </c>
      <c r="BU8" s="792" t="s">
        <v>24</v>
      </c>
      <c r="BV8" s="792" t="s">
        <v>25</v>
      </c>
      <c r="BW8" s="792"/>
      <c r="BX8" s="792"/>
      <c r="BY8" s="792"/>
      <c r="BZ8" s="792" t="s">
        <v>27</v>
      </c>
      <c r="CA8" s="792" t="s">
        <v>28</v>
      </c>
      <c r="CB8" s="792" t="s">
        <v>24</v>
      </c>
      <c r="CC8" s="792" t="s">
        <v>889</v>
      </c>
      <c r="CD8" s="792"/>
      <c r="CE8" s="792"/>
      <c r="CF8" s="792"/>
      <c r="CG8" s="804"/>
      <c r="CH8" s="804"/>
      <c r="CI8" s="805"/>
      <c r="CJ8" s="792"/>
      <c r="CK8" s="776"/>
      <c r="CL8" s="792"/>
      <c r="CM8" s="792" t="s">
        <v>24</v>
      </c>
      <c r="CN8" s="792" t="s">
        <v>889</v>
      </c>
      <c r="CO8" s="792"/>
      <c r="CP8" s="792"/>
      <c r="CQ8" s="792"/>
      <c r="CR8" s="792"/>
      <c r="CS8" s="812"/>
      <c r="CT8" s="812"/>
      <c r="CU8" s="814"/>
      <c r="CV8" s="814"/>
      <c r="CW8" s="785"/>
      <c r="CX8" s="804"/>
      <c r="CY8" s="816"/>
      <c r="CZ8" s="792"/>
      <c r="DA8" s="792"/>
      <c r="DB8" s="805"/>
      <c r="DC8" s="806"/>
      <c r="DF8" s="18">
        <f>ROUND(707198,-2)</f>
        <v>707200</v>
      </c>
    </row>
    <row r="9" spans="1:123" ht="33" customHeight="1">
      <c r="A9" s="792"/>
      <c r="B9" s="792"/>
      <c r="C9" s="792"/>
      <c r="D9" s="792"/>
      <c r="E9" s="792"/>
      <c r="F9" s="804"/>
      <c r="G9" s="804"/>
      <c r="H9" s="807"/>
      <c r="I9" s="792"/>
      <c r="J9" s="792"/>
      <c r="K9" s="792"/>
      <c r="L9" s="804"/>
      <c r="M9" s="792"/>
      <c r="N9" s="792" t="s">
        <v>29</v>
      </c>
      <c r="O9" s="792" t="s">
        <v>30</v>
      </c>
      <c r="P9" s="792" t="s">
        <v>31</v>
      </c>
      <c r="Q9" s="792"/>
      <c r="R9" s="792" t="s">
        <v>29</v>
      </c>
      <c r="S9" s="792" t="s">
        <v>30</v>
      </c>
      <c r="T9" s="792" t="s">
        <v>31</v>
      </c>
      <c r="U9" s="792"/>
      <c r="V9" s="792"/>
      <c r="W9" s="792"/>
      <c r="X9" s="804"/>
      <c r="Y9" s="792"/>
      <c r="Z9" s="792" t="s">
        <v>29</v>
      </c>
      <c r="AA9" s="792" t="s">
        <v>30</v>
      </c>
      <c r="AB9" s="792" t="s">
        <v>31</v>
      </c>
      <c r="AC9" s="792"/>
      <c r="AD9" s="792" t="s">
        <v>29</v>
      </c>
      <c r="AE9" s="792" t="s">
        <v>30</v>
      </c>
      <c r="AF9" s="792" t="s">
        <v>31</v>
      </c>
      <c r="AG9" s="792"/>
      <c r="AH9" s="792" t="s">
        <v>29</v>
      </c>
      <c r="AI9" s="792" t="s">
        <v>30</v>
      </c>
      <c r="AJ9" s="792" t="s">
        <v>31</v>
      </c>
      <c r="AK9" s="792"/>
      <c r="AL9" s="792"/>
      <c r="AM9" s="792"/>
      <c r="AN9" s="792"/>
      <c r="AO9" s="792"/>
      <c r="AP9" s="792" t="s">
        <v>29</v>
      </c>
      <c r="AQ9" s="792" t="s">
        <v>30</v>
      </c>
      <c r="AR9" s="792" t="s">
        <v>31</v>
      </c>
      <c r="AS9" s="792"/>
      <c r="AT9" s="792" t="s">
        <v>29</v>
      </c>
      <c r="AU9" s="792" t="s">
        <v>30</v>
      </c>
      <c r="AV9" s="792" t="s">
        <v>31</v>
      </c>
      <c r="AW9" s="792"/>
      <c r="AX9" s="792" t="s">
        <v>29</v>
      </c>
      <c r="AY9" s="792" t="s">
        <v>30</v>
      </c>
      <c r="AZ9" s="792" t="s">
        <v>31</v>
      </c>
      <c r="BA9" s="792"/>
      <c r="BB9" s="792" t="s">
        <v>29</v>
      </c>
      <c r="BC9" s="792" t="s">
        <v>30</v>
      </c>
      <c r="BD9" s="792" t="s">
        <v>31</v>
      </c>
      <c r="BE9" s="792"/>
      <c r="BF9" s="792" t="s">
        <v>29</v>
      </c>
      <c r="BG9" s="792" t="s">
        <v>30</v>
      </c>
      <c r="BH9" s="792" t="s">
        <v>31</v>
      </c>
      <c r="BI9" s="804"/>
      <c r="BJ9" s="792"/>
      <c r="BK9" s="792" t="s">
        <v>29</v>
      </c>
      <c r="BL9" s="792" t="s">
        <v>30</v>
      </c>
      <c r="BM9" s="792" t="s">
        <v>31</v>
      </c>
      <c r="BN9" s="792"/>
      <c r="BO9" s="792" t="s">
        <v>29</v>
      </c>
      <c r="BP9" s="792" t="s">
        <v>30</v>
      </c>
      <c r="BQ9" s="792" t="s">
        <v>326</v>
      </c>
      <c r="BR9" s="792" t="s">
        <v>31</v>
      </c>
      <c r="BS9" s="792"/>
      <c r="BT9" s="792"/>
      <c r="BU9" s="792"/>
      <c r="BV9" s="792" t="s">
        <v>29</v>
      </c>
      <c r="BW9" s="792" t="s">
        <v>30</v>
      </c>
      <c r="BX9" s="792" t="s">
        <v>326</v>
      </c>
      <c r="BY9" s="792" t="s">
        <v>31</v>
      </c>
      <c r="BZ9" s="792"/>
      <c r="CA9" s="792"/>
      <c r="CB9" s="792"/>
      <c r="CC9" s="792" t="s">
        <v>29</v>
      </c>
      <c r="CD9" s="792" t="s">
        <v>30</v>
      </c>
      <c r="CE9" s="792" t="s">
        <v>326</v>
      </c>
      <c r="CF9" s="792" t="s">
        <v>31</v>
      </c>
      <c r="CG9" s="804"/>
      <c r="CH9" s="804"/>
      <c r="CI9" s="805"/>
      <c r="CJ9" s="792"/>
      <c r="CK9" s="776"/>
      <c r="CL9" s="792"/>
      <c r="CM9" s="792"/>
      <c r="CN9" s="792" t="s">
        <v>29</v>
      </c>
      <c r="CO9" s="792" t="s">
        <v>30</v>
      </c>
      <c r="CP9" s="792" t="s">
        <v>326</v>
      </c>
      <c r="CQ9" s="792" t="s">
        <v>31</v>
      </c>
      <c r="CR9" s="792"/>
      <c r="CS9" s="812" t="s">
        <v>890</v>
      </c>
      <c r="CT9" s="812" t="s">
        <v>891</v>
      </c>
      <c r="CU9" s="814"/>
      <c r="CV9" s="814"/>
      <c r="CW9" s="785"/>
      <c r="CX9" s="804"/>
      <c r="CY9" s="816"/>
      <c r="CZ9" s="792"/>
      <c r="DA9" s="792"/>
      <c r="DB9" s="805"/>
      <c r="DC9" s="806"/>
    </row>
    <row r="10" spans="1:123" ht="30.75" customHeight="1">
      <c r="A10" s="792"/>
      <c r="B10" s="792"/>
      <c r="C10" s="792"/>
      <c r="D10" s="792"/>
      <c r="E10" s="792"/>
      <c r="F10" s="804"/>
      <c r="G10" s="804"/>
      <c r="H10" s="807"/>
      <c r="I10" s="792"/>
      <c r="J10" s="792"/>
      <c r="K10" s="792"/>
      <c r="L10" s="804"/>
      <c r="M10" s="792"/>
      <c r="N10" s="792"/>
      <c r="O10" s="792"/>
      <c r="P10" s="792"/>
      <c r="Q10" s="792"/>
      <c r="R10" s="792"/>
      <c r="S10" s="792"/>
      <c r="T10" s="792"/>
      <c r="U10" s="792"/>
      <c r="V10" s="792"/>
      <c r="W10" s="792"/>
      <c r="X10" s="804"/>
      <c r="Y10" s="792"/>
      <c r="Z10" s="792"/>
      <c r="AA10" s="792"/>
      <c r="AB10" s="792"/>
      <c r="AC10" s="792"/>
      <c r="AD10" s="792"/>
      <c r="AE10" s="792"/>
      <c r="AF10" s="792"/>
      <c r="AG10" s="792"/>
      <c r="AH10" s="792"/>
      <c r="AI10" s="792"/>
      <c r="AJ10" s="792"/>
      <c r="AK10" s="792"/>
      <c r="AL10" s="792"/>
      <c r="AM10" s="792"/>
      <c r="AN10" s="792"/>
      <c r="AO10" s="792"/>
      <c r="AP10" s="792"/>
      <c r="AQ10" s="792"/>
      <c r="AR10" s="792"/>
      <c r="AS10" s="792"/>
      <c r="AT10" s="792"/>
      <c r="AU10" s="792"/>
      <c r="AV10" s="792"/>
      <c r="AW10" s="792"/>
      <c r="AX10" s="792"/>
      <c r="AY10" s="792"/>
      <c r="AZ10" s="792"/>
      <c r="BA10" s="792"/>
      <c r="BB10" s="792"/>
      <c r="BC10" s="792"/>
      <c r="BD10" s="792"/>
      <c r="BE10" s="792"/>
      <c r="BF10" s="792"/>
      <c r="BG10" s="792"/>
      <c r="BH10" s="792"/>
      <c r="BI10" s="804"/>
      <c r="BJ10" s="792"/>
      <c r="BK10" s="792"/>
      <c r="BL10" s="792"/>
      <c r="BM10" s="792"/>
      <c r="BN10" s="792"/>
      <c r="BO10" s="792"/>
      <c r="BP10" s="792"/>
      <c r="BQ10" s="792"/>
      <c r="BR10" s="792"/>
      <c r="BS10" s="792"/>
      <c r="BT10" s="792"/>
      <c r="BU10" s="792"/>
      <c r="BV10" s="792"/>
      <c r="BW10" s="792"/>
      <c r="BX10" s="792"/>
      <c r="BY10" s="792"/>
      <c r="BZ10" s="792"/>
      <c r="CA10" s="792"/>
      <c r="CB10" s="792"/>
      <c r="CC10" s="792"/>
      <c r="CD10" s="792"/>
      <c r="CE10" s="792"/>
      <c r="CF10" s="792"/>
      <c r="CG10" s="804"/>
      <c r="CH10" s="804"/>
      <c r="CI10" s="805"/>
      <c r="CJ10" s="792"/>
      <c r="CK10" s="776"/>
      <c r="CL10" s="792"/>
      <c r="CM10" s="792"/>
      <c r="CN10" s="792"/>
      <c r="CO10" s="792"/>
      <c r="CP10" s="792"/>
      <c r="CQ10" s="792"/>
      <c r="CR10" s="792"/>
      <c r="CS10" s="812"/>
      <c r="CT10" s="812"/>
      <c r="CU10" s="814"/>
      <c r="CV10" s="814"/>
      <c r="CW10" s="785"/>
      <c r="CX10" s="804"/>
      <c r="CY10" s="816"/>
      <c r="CZ10" s="792"/>
      <c r="DA10" s="792"/>
      <c r="DB10" s="805"/>
      <c r="DC10" s="806"/>
    </row>
    <row r="11" spans="1:123" ht="33" customHeight="1">
      <c r="A11" s="792"/>
      <c r="B11" s="792"/>
      <c r="C11" s="792"/>
      <c r="D11" s="792"/>
      <c r="E11" s="792"/>
      <c r="F11" s="788"/>
      <c r="G11" s="788"/>
      <c r="H11" s="802"/>
      <c r="I11" s="792"/>
      <c r="J11" s="792"/>
      <c r="K11" s="792"/>
      <c r="L11" s="788"/>
      <c r="M11" s="792"/>
      <c r="N11" s="792"/>
      <c r="O11" s="792"/>
      <c r="P11" s="792"/>
      <c r="Q11" s="792"/>
      <c r="R11" s="792"/>
      <c r="S11" s="792"/>
      <c r="T11" s="792"/>
      <c r="U11" s="792"/>
      <c r="V11" s="792"/>
      <c r="W11" s="792"/>
      <c r="X11" s="788"/>
      <c r="Y11" s="792"/>
      <c r="Z11" s="792"/>
      <c r="AA11" s="792"/>
      <c r="AB11" s="792"/>
      <c r="AC11" s="792"/>
      <c r="AD11" s="792"/>
      <c r="AE11" s="792"/>
      <c r="AF11" s="792"/>
      <c r="AG11" s="792"/>
      <c r="AH11" s="792"/>
      <c r="AI11" s="792"/>
      <c r="AJ11" s="792"/>
      <c r="AK11" s="792"/>
      <c r="AL11" s="792"/>
      <c r="AM11" s="792"/>
      <c r="AN11" s="792"/>
      <c r="AO11" s="792"/>
      <c r="AP11" s="792"/>
      <c r="AQ11" s="792"/>
      <c r="AR11" s="792"/>
      <c r="AS11" s="792"/>
      <c r="AT11" s="792"/>
      <c r="AU11" s="792"/>
      <c r="AV11" s="792"/>
      <c r="AW11" s="792"/>
      <c r="AX11" s="792"/>
      <c r="AY11" s="792"/>
      <c r="AZ11" s="792"/>
      <c r="BA11" s="792"/>
      <c r="BB11" s="792"/>
      <c r="BC11" s="792"/>
      <c r="BD11" s="792"/>
      <c r="BE11" s="792"/>
      <c r="BF11" s="792"/>
      <c r="BG11" s="792"/>
      <c r="BH11" s="792"/>
      <c r="BI11" s="788"/>
      <c r="BJ11" s="792"/>
      <c r="BK11" s="792"/>
      <c r="BL11" s="792"/>
      <c r="BM11" s="792"/>
      <c r="BN11" s="792"/>
      <c r="BO11" s="792"/>
      <c r="BP11" s="792"/>
      <c r="BQ11" s="792"/>
      <c r="BR11" s="792"/>
      <c r="BS11" s="792"/>
      <c r="BT11" s="792"/>
      <c r="BU11" s="792"/>
      <c r="BV11" s="792"/>
      <c r="BW11" s="792"/>
      <c r="BX11" s="792"/>
      <c r="BY11" s="792"/>
      <c r="BZ11" s="792"/>
      <c r="CA11" s="792"/>
      <c r="CB11" s="792"/>
      <c r="CC11" s="792"/>
      <c r="CD11" s="792"/>
      <c r="CE11" s="792"/>
      <c r="CF11" s="792"/>
      <c r="CG11" s="788"/>
      <c r="CH11" s="788"/>
      <c r="CI11" s="800"/>
      <c r="CJ11" s="792"/>
      <c r="CK11" s="776"/>
      <c r="CL11" s="792"/>
      <c r="CM11" s="792"/>
      <c r="CN11" s="792"/>
      <c r="CO11" s="792"/>
      <c r="CP11" s="792"/>
      <c r="CQ11" s="792"/>
      <c r="CR11" s="792"/>
      <c r="CS11" s="812"/>
      <c r="CT11" s="812"/>
      <c r="CU11" s="815"/>
      <c r="CV11" s="815"/>
      <c r="CW11" s="786"/>
      <c r="CX11" s="788"/>
      <c r="CY11" s="816"/>
      <c r="CZ11" s="792"/>
      <c r="DA11" s="792"/>
      <c r="DB11" s="805"/>
      <c r="DC11" s="806"/>
    </row>
    <row r="12" spans="1:123" ht="21.75" customHeight="1">
      <c r="A12" s="216">
        <v>1</v>
      </c>
      <c r="B12" s="216">
        <v>2</v>
      </c>
      <c r="C12" s="216">
        <v>3</v>
      </c>
      <c r="D12" s="216">
        <v>4</v>
      </c>
      <c r="E12" s="216">
        <v>5</v>
      </c>
      <c r="F12" s="216">
        <v>6</v>
      </c>
      <c r="G12" s="216">
        <v>7</v>
      </c>
      <c r="H12" s="216">
        <v>8</v>
      </c>
      <c r="I12" s="216">
        <v>8</v>
      </c>
      <c r="J12" s="216">
        <v>9</v>
      </c>
      <c r="K12" s="216">
        <v>10</v>
      </c>
      <c r="L12" s="216">
        <v>11</v>
      </c>
      <c r="M12" s="216">
        <v>12</v>
      </c>
      <c r="N12" s="216">
        <v>13</v>
      </c>
      <c r="O12" s="216">
        <v>14</v>
      </c>
      <c r="P12" s="216">
        <v>15</v>
      </c>
      <c r="Q12" s="216">
        <v>16</v>
      </c>
      <c r="R12" s="216">
        <v>17</v>
      </c>
      <c r="S12" s="216">
        <v>18</v>
      </c>
      <c r="T12" s="216">
        <v>19</v>
      </c>
      <c r="U12" s="216">
        <v>9</v>
      </c>
      <c r="V12" s="216">
        <v>10</v>
      </c>
      <c r="W12" s="216">
        <v>11</v>
      </c>
      <c r="X12" s="216">
        <v>12</v>
      </c>
      <c r="Y12" s="216">
        <v>9</v>
      </c>
      <c r="Z12" s="216">
        <v>10</v>
      </c>
      <c r="AA12" s="216">
        <v>11</v>
      </c>
      <c r="AB12" s="216">
        <v>12</v>
      </c>
      <c r="AC12" s="216"/>
      <c r="AD12" s="216"/>
      <c r="AE12" s="216"/>
      <c r="AF12" s="216"/>
      <c r="AG12" s="216"/>
      <c r="AH12" s="216"/>
      <c r="AI12" s="216"/>
      <c r="AJ12" s="216"/>
      <c r="AK12" s="216"/>
      <c r="AL12" s="216"/>
      <c r="AM12" s="216"/>
      <c r="AN12" s="216"/>
      <c r="AO12" s="216">
        <v>12</v>
      </c>
      <c r="AP12" s="216">
        <v>13</v>
      </c>
      <c r="AQ12" s="216">
        <v>14</v>
      </c>
      <c r="AR12" s="216">
        <v>15</v>
      </c>
      <c r="AS12" s="216">
        <v>9</v>
      </c>
      <c r="AT12" s="216">
        <v>10</v>
      </c>
      <c r="AU12" s="216">
        <v>11</v>
      </c>
      <c r="AV12" s="216">
        <v>12</v>
      </c>
      <c r="AW12" s="216"/>
      <c r="AX12" s="216"/>
      <c r="AY12" s="216"/>
      <c r="AZ12" s="216"/>
      <c r="BA12" s="216"/>
      <c r="BB12" s="216"/>
      <c r="BC12" s="216"/>
      <c r="BD12" s="216"/>
      <c r="BE12" s="216"/>
      <c r="BF12" s="216"/>
      <c r="BG12" s="216"/>
      <c r="BH12" s="216"/>
      <c r="BI12" s="216"/>
      <c r="BJ12" s="216"/>
      <c r="BK12" s="216"/>
      <c r="BL12" s="216"/>
      <c r="BM12" s="216"/>
      <c r="BN12" s="216"/>
      <c r="BO12" s="216"/>
      <c r="BP12" s="216"/>
      <c r="BQ12" s="216"/>
      <c r="BR12" s="216"/>
      <c r="BS12" s="216"/>
      <c r="BT12" s="216"/>
      <c r="BU12" s="216"/>
      <c r="BV12" s="216"/>
      <c r="BW12" s="216"/>
      <c r="BX12" s="216"/>
      <c r="BY12" s="216"/>
      <c r="BZ12" s="216"/>
      <c r="CA12" s="216"/>
      <c r="CB12" s="216"/>
      <c r="CC12" s="216"/>
      <c r="CD12" s="216"/>
      <c r="CE12" s="216"/>
      <c r="CF12" s="216"/>
      <c r="CG12" s="216"/>
      <c r="CH12" s="216"/>
      <c r="CI12" s="216">
        <v>9</v>
      </c>
      <c r="CJ12" s="216"/>
      <c r="CK12" s="216">
        <v>10</v>
      </c>
      <c r="CL12" s="216">
        <v>11</v>
      </c>
      <c r="CM12" s="216">
        <v>12</v>
      </c>
      <c r="CN12" s="216">
        <v>13</v>
      </c>
      <c r="CO12" s="216">
        <v>14</v>
      </c>
      <c r="CP12" s="216">
        <v>33</v>
      </c>
      <c r="CQ12" s="216">
        <v>15</v>
      </c>
      <c r="CR12" s="216">
        <v>16</v>
      </c>
      <c r="CS12" s="216">
        <v>38</v>
      </c>
      <c r="CT12" s="216">
        <v>39</v>
      </c>
      <c r="CU12" s="216" t="s">
        <v>892</v>
      </c>
      <c r="CV12" s="216">
        <v>17</v>
      </c>
      <c r="CW12" s="216">
        <v>34</v>
      </c>
      <c r="CX12" s="216">
        <v>26</v>
      </c>
      <c r="CY12" s="216">
        <v>27</v>
      </c>
      <c r="CZ12" s="216">
        <v>18</v>
      </c>
      <c r="DA12" s="216">
        <v>28</v>
      </c>
    </row>
    <row r="13" spans="1:123" s="20" customFormat="1" ht="59.1" customHeight="1">
      <c r="A13" s="114"/>
      <c r="B13" s="214" t="s">
        <v>32</v>
      </c>
      <c r="C13" s="114"/>
      <c r="D13" s="114">
        <f>D14+D76</f>
        <v>30</v>
      </c>
      <c r="E13" s="114">
        <f>E14+E76</f>
        <v>27</v>
      </c>
      <c r="F13" s="114"/>
      <c r="G13" s="236">
        <f t="shared" ref="G13:BR13" si="0">G14+G76</f>
        <v>3323140.9</v>
      </c>
      <c r="H13" s="236">
        <f t="shared" si="0"/>
        <v>2384086.9</v>
      </c>
      <c r="I13" s="236">
        <f t="shared" si="0"/>
        <v>955630</v>
      </c>
      <c r="J13" s="236">
        <f t="shared" si="0"/>
        <v>351502</v>
      </c>
      <c r="K13" s="236">
        <f t="shared" si="0"/>
        <v>77323</v>
      </c>
      <c r="L13" s="236" t="e">
        <f t="shared" si="0"/>
        <v>#REF!</v>
      </c>
      <c r="M13" s="236" t="e">
        <f t="shared" si="0"/>
        <v>#REF!</v>
      </c>
      <c r="N13" s="236" t="e">
        <f t="shared" si="0"/>
        <v>#REF!</v>
      </c>
      <c r="O13" s="236">
        <f t="shared" si="0"/>
        <v>102323</v>
      </c>
      <c r="P13" s="236" t="e">
        <f t="shared" si="0"/>
        <v>#REF!</v>
      </c>
      <c r="Q13" s="236" t="e">
        <f t="shared" si="0"/>
        <v>#REF!</v>
      </c>
      <c r="R13" s="236">
        <f t="shared" si="0"/>
        <v>142713</v>
      </c>
      <c r="S13" s="236">
        <f t="shared" si="0"/>
        <v>77323</v>
      </c>
      <c r="T13" s="236">
        <f t="shared" si="0"/>
        <v>14000</v>
      </c>
      <c r="U13" s="236">
        <f t="shared" si="0"/>
        <v>1024066.7</v>
      </c>
      <c r="V13" s="236">
        <f t="shared" si="0"/>
        <v>377998</v>
      </c>
      <c r="W13" s="236">
        <f t="shared" si="0"/>
        <v>77323</v>
      </c>
      <c r="X13" s="236">
        <f t="shared" si="0"/>
        <v>1124776.4569999999</v>
      </c>
      <c r="Y13" s="236">
        <f t="shared" si="0"/>
        <v>1507070.2179999999</v>
      </c>
      <c r="Z13" s="236">
        <f t="shared" si="0"/>
        <v>1276429.2179999999</v>
      </c>
      <c r="AA13" s="236">
        <f t="shared" si="0"/>
        <v>77323</v>
      </c>
      <c r="AB13" s="236">
        <f t="shared" si="0"/>
        <v>69892.3</v>
      </c>
      <c r="AC13" s="236">
        <f t="shared" si="0"/>
        <v>311285</v>
      </c>
      <c r="AD13" s="236">
        <f t="shared" si="0"/>
        <v>146741</v>
      </c>
      <c r="AE13" s="236">
        <f t="shared" si="0"/>
        <v>77323</v>
      </c>
      <c r="AF13" s="236">
        <f t="shared" si="0"/>
        <v>13028</v>
      </c>
      <c r="AG13" s="236">
        <f t="shared" si="0"/>
        <v>183838.3</v>
      </c>
      <c r="AH13" s="236">
        <f t="shared" si="0"/>
        <v>175838.3</v>
      </c>
      <c r="AI13" s="236">
        <f t="shared" si="0"/>
        <v>0</v>
      </c>
      <c r="AJ13" s="236">
        <f t="shared" si="0"/>
        <v>56864.3</v>
      </c>
      <c r="AK13" s="236">
        <f t="shared" si="0"/>
        <v>150530</v>
      </c>
      <c r="AL13" s="236">
        <f t="shared" si="0"/>
        <v>6097</v>
      </c>
      <c r="AM13" s="236">
        <f t="shared" si="0"/>
        <v>35530</v>
      </c>
      <c r="AN13" s="236">
        <f t="shared" si="0"/>
        <v>5000</v>
      </c>
      <c r="AO13" s="236">
        <f t="shared" si="0"/>
        <v>1381828.2179999999</v>
      </c>
      <c r="AP13" s="236">
        <f t="shared" si="0"/>
        <v>1147284.2179999999</v>
      </c>
      <c r="AQ13" s="236">
        <f t="shared" si="0"/>
        <v>0</v>
      </c>
      <c r="AR13" s="236">
        <f t="shared" si="0"/>
        <v>91277.3</v>
      </c>
      <c r="AS13" s="236">
        <f t="shared" si="0"/>
        <v>1472248.2179999999</v>
      </c>
      <c r="AT13" s="236">
        <f t="shared" si="0"/>
        <v>1147704.2179999999</v>
      </c>
      <c r="AU13" s="236">
        <f t="shared" si="0"/>
        <v>0</v>
      </c>
      <c r="AV13" s="236">
        <f t="shared" si="0"/>
        <v>91277.3</v>
      </c>
      <c r="AW13" s="236">
        <f t="shared" si="0"/>
        <v>377960</v>
      </c>
      <c r="AX13" s="236">
        <f t="shared" si="0"/>
        <v>203416</v>
      </c>
      <c r="AY13" s="236">
        <f t="shared" si="0"/>
        <v>77323</v>
      </c>
      <c r="AZ13" s="236">
        <f t="shared" si="0"/>
        <v>15717</v>
      </c>
      <c r="BA13" s="236">
        <f t="shared" si="0"/>
        <v>202150</v>
      </c>
      <c r="BB13" s="236">
        <f t="shared" si="0"/>
        <v>202150</v>
      </c>
      <c r="BC13" s="236">
        <f t="shared" si="0"/>
        <v>0</v>
      </c>
      <c r="BD13" s="236">
        <f t="shared" si="0"/>
        <v>46017</v>
      </c>
      <c r="BE13" s="236">
        <f t="shared" si="0"/>
        <v>580110</v>
      </c>
      <c r="BF13" s="236">
        <f t="shared" si="0"/>
        <v>405566</v>
      </c>
      <c r="BG13" s="236">
        <f t="shared" si="0"/>
        <v>77323</v>
      </c>
      <c r="BH13" s="236">
        <f t="shared" si="0"/>
        <v>61734</v>
      </c>
      <c r="BI13" s="236">
        <f t="shared" si="0"/>
        <v>375942</v>
      </c>
      <c r="BJ13" s="236">
        <f t="shared" si="0"/>
        <v>270600</v>
      </c>
      <c r="BK13" s="236">
        <f t="shared" si="0"/>
        <v>277628</v>
      </c>
      <c r="BL13" s="236">
        <f t="shared" si="0"/>
        <v>0</v>
      </c>
      <c r="BM13" s="236">
        <f t="shared" si="0"/>
        <v>10000</v>
      </c>
      <c r="BN13" s="236">
        <f t="shared" si="0"/>
        <v>310328</v>
      </c>
      <c r="BO13" s="236">
        <f t="shared" si="0"/>
        <v>303300</v>
      </c>
      <c r="BP13" s="236">
        <f t="shared" si="0"/>
        <v>5000</v>
      </c>
      <c r="BQ13" s="236">
        <f t="shared" si="0"/>
        <v>7028</v>
      </c>
      <c r="BR13" s="236">
        <f t="shared" si="0"/>
        <v>0</v>
      </c>
      <c r="BS13" s="236">
        <f t="shared" ref="BS13:CR13" si="1">BS14+BS76</f>
        <v>19876</v>
      </c>
      <c r="BT13" s="236">
        <f t="shared" si="1"/>
        <v>26904</v>
      </c>
      <c r="BU13" s="236">
        <f t="shared" si="1"/>
        <v>335021</v>
      </c>
      <c r="BV13" s="236">
        <f t="shared" si="1"/>
        <v>303300</v>
      </c>
      <c r="BW13" s="236">
        <f t="shared" si="1"/>
        <v>12028</v>
      </c>
      <c r="BX13" s="236">
        <f t="shared" si="1"/>
        <v>0</v>
      </c>
      <c r="BY13" s="236">
        <f t="shared" si="1"/>
        <v>421</v>
      </c>
      <c r="BZ13" s="236">
        <f t="shared" si="1"/>
        <v>7028</v>
      </c>
      <c r="CA13" s="236">
        <f t="shared" si="1"/>
        <v>0</v>
      </c>
      <c r="CB13" s="236">
        <f t="shared" si="1"/>
        <v>335021</v>
      </c>
      <c r="CC13" s="236">
        <f t="shared" si="1"/>
        <v>302700</v>
      </c>
      <c r="CD13" s="236">
        <f t="shared" si="1"/>
        <v>5000</v>
      </c>
      <c r="CE13" s="236">
        <f t="shared" si="1"/>
        <v>0</v>
      </c>
      <c r="CF13" s="236">
        <f t="shared" si="1"/>
        <v>421</v>
      </c>
      <c r="CG13" s="236">
        <f t="shared" si="1"/>
        <v>45100</v>
      </c>
      <c r="CH13" s="236">
        <f t="shared" si="1"/>
        <v>257600</v>
      </c>
      <c r="CI13" s="236">
        <f t="shared" si="1"/>
        <v>264554</v>
      </c>
      <c r="CJ13" s="236">
        <f t="shared" si="1"/>
        <v>0</v>
      </c>
      <c r="CK13" s="236">
        <f t="shared" si="1"/>
        <v>238099</v>
      </c>
      <c r="CL13" s="236">
        <f t="shared" si="1"/>
        <v>320766</v>
      </c>
      <c r="CM13" s="236">
        <f t="shared" si="1"/>
        <v>82667</v>
      </c>
      <c r="CN13" s="236">
        <f t="shared" si="1"/>
        <v>38146</v>
      </c>
      <c r="CO13" s="236">
        <f t="shared" si="1"/>
        <v>5000</v>
      </c>
      <c r="CP13" s="236">
        <f t="shared" si="1"/>
        <v>-7558</v>
      </c>
      <c r="CQ13" s="236">
        <f t="shared" si="1"/>
        <v>0</v>
      </c>
      <c r="CR13" s="236">
        <f t="shared" si="1"/>
        <v>238099</v>
      </c>
      <c r="CS13" s="236"/>
      <c r="CT13" s="236"/>
      <c r="CU13" s="236">
        <f>CU14+CU76</f>
        <v>20800</v>
      </c>
      <c r="CV13" s="236"/>
      <c r="CW13" s="236" t="s">
        <v>893</v>
      </c>
      <c r="CX13" s="236"/>
      <c r="CY13" s="366">
        <f t="shared" ref="CY13:CY37" si="2">(AF13+AJ13)/AB13*100</f>
        <v>100</v>
      </c>
      <c r="CZ13" s="252"/>
      <c r="DA13" s="114"/>
      <c r="DC13" s="7">
        <v>0.19999999925494194</v>
      </c>
      <c r="DD13" s="7">
        <f t="shared" ref="DD13:DD68" si="3">G13-U13-Z13</f>
        <v>1022644.9820000003</v>
      </c>
      <c r="DE13" s="7">
        <f>AH13-505470</f>
        <v>-329631.7</v>
      </c>
      <c r="DF13" s="7">
        <f>Z13-3730000</f>
        <v>-2453570.7820000001</v>
      </c>
      <c r="DG13" s="7">
        <v>0</v>
      </c>
      <c r="DM13" s="7">
        <f>CM13+CR13-CL13</f>
        <v>0</v>
      </c>
      <c r="DN13" s="7">
        <f>238099-CK13</f>
        <v>0</v>
      </c>
      <c r="DO13" s="7">
        <f>CN13-DN13-183500</f>
        <v>-145354</v>
      </c>
      <c r="DP13" s="7">
        <f>CG13-183500</f>
        <v>-138400</v>
      </c>
      <c r="DQ13" s="7">
        <f>DN13+183500</f>
        <v>183500</v>
      </c>
      <c r="DR13" s="7">
        <f>CN13-DQ13</f>
        <v>-145354</v>
      </c>
      <c r="DS13" s="7">
        <f>CI13-264554</f>
        <v>0</v>
      </c>
    </row>
    <row r="14" spans="1:123" s="20" customFormat="1" ht="77.650000000000006" customHeight="1">
      <c r="A14" s="114" t="s">
        <v>33</v>
      </c>
      <c r="B14" s="214" t="s">
        <v>894</v>
      </c>
      <c r="C14" s="114"/>
      <c r="D14" s="114">
        <f>D15+D21+D24+D27+D35+D40+D44+D47+D50+D53+D57+D58+D59+D66</f>
        <v>23</v>
      </c>
      <c r="E14" s="114">
        <f>E15+E21+E24+E27+E35+E40+E44+E47+E50+E53+E57+E58+E59+E66</f>
        <v>20</v>
      </c>
      <c r="F14" s="114"/>
      <c r="G14" s="236">
        <f t="shared" ref="G14:BR14" si="4">G15+G21+G24+G27+G35+G40+G44+G47+G50+G53+G57+G58+G59+G66</f>
        <v>2676874.9</v>
      </c>
      <c r="H14" s="236">
        <f t="shared" si="4"/>
        <v>1831898.9</v>
      </c>
      <c r="I14" s="236">
        <f t="shared" si="4"/>
        <v>896107</v>
      </c>
      <c r="J14" s="236">
        <f t="shared" si="4"/>
        <v>292502</v>
      </c>
      <c r="K14" s="236">
        <f t="shared" si="4"/>
        <v>77323</v>
      </c>
      <c r="L14" s="236" t="e">
        <f t="shared" si="4"/>
        <v>#REF!</v>
      </c>
      <c r="M14" s="236" t="e">
        <f t="shared" si="4"/>
        <v>#REF!</v>
      </c>
      <c r="N14" s="236" t="e">
        <f t="shared" si="4"/>
        <v>#REF!</v>
      </c>
      <c r="O14" s="236">
        <f t="shared" si="4"/>
        <v>102323</v>
      </c>
      <c r="P14" s="236" t="e">
        <f t="shared" si="4"/>
        <v>#REF!</v>
      </c>
      <c r="Q14" s="236" t="e">
        <f t="shared" si="4"/>
        <v>#REF!</v>
      </c>
      <c r="R14" s="236">
        <f t="shared" si="4"/>
        <v>138713</v>
      </c>
      <c r="S14" s="236">
        <f t="shared" si="4"/>
        <v>77323</v>
      </c>
      <c r="T14" s="236">
        <f t="shared" si="4"/>
        <v>11000</v>
      </c>
      <c r="U14" s="236">
        <f t="shared" si="4"/>
        <v>964502.7</v>
      </c>
      <c r="V14" s="236">
        <f t="shared" si="4"/>
        <v>318957</v>
      </c>
      <c r="W14" s="236">
        <f t="shared" si="4"/>
        <v>77323</v>
      </c>
      <c r="X14" s="236">
        <f t="shared" si="4"/>
        <v>1058184.4569999999</v>
      </c>
      <c r="Y14" s="236">
        <f t="shared" si="4"/>
        <v>1494442.2179999999</v>
      </c>
      <c r="Z14" s="236">
        <f t="shared" si="4"/>
        <v>1263801.2179999999</v>
      </c>
      <c r="AA14" s="236">
        <f t="shared" si="4"/>
        <v>77323</v>
      </c>
      <c r="AB14" s="236">
        <f t="shared" si="4"/>
        <v>62864.3</v>
      </c>
      <c r="AC14" s="236">
        <f t="shared" si="4"/>
        <v>303257</v>
      </c>
      <c r="AD14" s="236">
        <f t="shared" si="4"/>
        <v>138713</v>
      </c>
      <c r="AE14" s="236">
        <f t="shared" si="4"/>
        <v>77323</v>
      </c>
      <c r="AF14" s="236">
        <f t="shared" si="4"/>
        <v>6000</v>
      </c>
      <c r="AG14" s="236">
        <f t="shared" si="4"/>
        <v>179838.3</v>
      </c>
      <c r="AH14" s="236">
        <f t="shared" si="4"/>
        <v>171838.3</v>
      </c>
      <c r="AI14" s="236">
        <f t="shared" si="4"/>
        <v>0</v>
      </c>
      <c r="AJ14" s="236">
        <f t="shared" si="4"/>
        <v>56864.3</v>
      </c>
      <c r="AK14" s="236">
        <f t="shared" si="4"/>
        <v>150530</v>
      </c>
      <c r="AL14" s="236">
        <f t="shared" si="4"/>
        <v>6097</v>
      </c>
      <c r="AM14" s="236">
        <f t="shared" si="4"/>
        <v>35530</v>
      </c>
      <c r="AN14" s="236">
        <f t="shared" si="4"/>
        <v>5000</v>
      </c>
      <c r="AO14" s="236">
        <f t="shared" si="4"/>
        <v>1369200.2179999999</v>
      </c>
      <c r="AP14" s="236">
        <f t="shared" si="4"/>
        <v>1134656.2179999999</v>
      </c>
      <c r="AQ14" s="236">
        <f t="shared" si="4"/>
        <v>0</v>
      </c>
      <c r="AR14" s="236">
        <f t="shared" si="4"/>
        <v>84249.3</v>
      </c>
      <c r="AS14" s="236">
        <f t="shared" si="4"/>
        <v>1380530.2179999999</v>
      </c>
      <c r="AT14" s="236">
        <f t="shared" si="4"/>
        <v>1055986.2179999999</v>
      </c>
      <c r="AU14" s="236">
        <f t="shared" si="4"/>
        <v>0</v>
      </c>
      <c r="AV14" s="236">
        <f t="shared" si="4"/>
        <v>84249.3</v>
      </c>
      <c r="AW14" s="236">
        <f t="shared" si="4"/>
        <v>315946</v>
      </c>
      <c r="AX14" s="236">
        <f t="shared" si="4"/>
        <v>141402</v>
      </c>
      <c r="AY14" s="236">
        <f t="shared" si="4"/>
        <v>77323</v>
      </c>
      <c r="AZ14" s="236">
        <f t="shared" si="4"/>
        <v>8689</v>
      </c>
      <c r="BA14" s="236">
        <f t="shared" si="4"/>
        <v>176375</v>
      </c>
      <c r="BB14" s="236">
        <f t="shared" si="4"/>
        <v>176375</v>
      </c>
      <c r="BC14" s="236">
        <f t="shared" si="4"/>
        <v>0</v>
      </c>
      <c r="BD14" s="236">
        <f t="shared" si="4"/>
        <v>46017</v>
      </c>
      <c r="BE14" s="236">
        <f t="shared" si="4"/>
        <v>492321</v>
      </c>
      <c r="BF14" s="236">
        <f t="shared" si="4"/>
        <v>317777</v>
      </c>
      <c r="BG14" s="236">
        <f t="shared" si="4"/>
        <v>77323</v>
      </c>
      <c r="BH14" s="236">
        <f t="shared" si="4"/>
        <v>54706</v>
      </c>
      <c r="BI14" s="236">
        <f t="shared" si="4"/>
        <v>375342</v>
      </c>
      <c r="BJ14" s="236">
        <f t="shared" si="4"/>
        <v>270000</v>
      </c>
      <c r="BK14" s="236">
        <f t="shared" si="4"/>
        <v>270000</v>
      </c>
      <c r="BL14" s="236">
        <f t="shared" si="4"/>
        <v>0</v>
      </c>
      <c r="BM14" s="236">
        <f t="shared" si="4"/>
        <v>10000</v>
      </c>
      <c r="BN14" s="236">
        <f t="shared" si="4"/>
        <v>302700</v>
      </c>
      <c r="BO14" s="236">
        <f t="shared" si="4"/>
        <v>302700</v>
      </c>
      <c r="BP14" s="236">
        <f t="shared" si="4"/>
        <v>5000</v>
      </c>
      <c r="BQ14" s="236">
        <f t="shared" si="4"/>
        <v>0</v>
      </c>
      <c r="BR14" s="236">
        <f t="shared" si="4"/>
        <v>0</v>
      </c>
      <c r="BS14" s="236">
        <f t="shared" ref="BS14:CG14" si="5">BS15+BS21+BS24+BS27+BS35+BS40+BS44+BS47+BS50+BS53+BS57+BS58+BS59+BS66</f>
        <v>19876</v>
      </c>
      <c r="BT14" s="236">
        <f t="shared" si="5"/>
        <v>19876</v>
      </c>
      <c r="BU14" s="236">
        <f t="shared" si="5"/>
        <v>334421</v>
      </c>
      <c r="BV14" s="236">
        <f t="shared" si="5"/>
        <v>302700</v>
      </c>
      <c r="BW14" s="236">
        <f t="shared" si="5"/>
        <v>5000</v>
      </c>
      <c r="BX14" s="236">
        <f t="shared" si="5"/>
        <v>0</v>
      </c>
      <c r="BY14" s="236">
        <f t="shared" si="5"/>
        <v>421</v>
      </c>
      <c r="BZ14" s="236">
        <f t="shared" si="5"/>
        <v>0</v>
      </c>
      <c r="CA14" s="236">
        <f t="shared" si="5"/>
        <v>0</v>
      </c>
      <c r="CB14" s="236">
        <f t="shared" si="5"/>
        <v>334421</v>
      </c>
      <c r="CC14" s="236">
        <f t="shared" si="5"/>
        <v>302700</v>
      </c>
      <c r="CD14" s="236">
        <f t="shared" si="5"/>
        <v>5000</v>
      </c>
      <c r="CE14" s="236">
        <f t="shared" si="5"/>
        <v>0</v>
      </c>
      <c r="CF14" s="236">
        <f t="shared" si="5"/>
        <v>421</v>
      </c>
      <c r="CG14" s="236">
        <f t="shared" si="5"/>
        <v>45100</v>
      </c>
      <c r="CH14" s="236">
        <f t="shared" ref="CH14:CH75" si="6">CC14-CG14</f>
        <v>257600</v>
      </c>
      <c r="CI14" s="236">
        <f>CI15+CI21+CI24+CI27+CI35+CI40+CI44+CI47+CI50+CI53+CI57+CI58+CI59+CI66</f>
        <v>264554</v>
      </c>
      <c r="CJ14" s="236"/>
      <c r="CK14" s="236">
        <f t="shared" ref="CK14:CR14" si="7">CK15+CK21+CK24+CK27+CK35+CK40+CK44+CK47+CK50+CK53+CK57+CK58+CK59+CK66</f>
        <v>219792</v>
      </c>
      <c r="CL14" s="236">
        <f t="shared" si="7"/>
        <v>301859</v>
      </c>
      <c r="CM14" s="236">
        <f t="shared" si="7"/>
        <v>82067</v>
      </c>
      <c r="CN14" s="236">
        <f t="shared" si="7"/>
        <v>38146</v>
      </c>
      <c r="CO14" s="236">
        <f t="shared" si="7"/>
        <v>5000</v>
      </c>
      <c r="CP14" s="236">
        <f t="shared" si="7"/>
        <v>0</v>
      </c>
      <c r="CQ14" s="236">
        <f t="shared" si="7"/>
        <v>0</v>
      </c>
      <c r="CR14" s="236">
        <f t="shared" si="7"/>
        <v>219792</v>
      </c>
      <c r="CS14" s="236"/>
      <c r="CT14" s="236"/>
      <c r="CU14" s="236">
        <f>CU15+CU21+CU24+CU27+CU35+CU40+CU44+CU47+CU50+CU53+CU57+CU58+CU59+CU66</f>
        <v>17800</v>
      </c>
      <c r="CV14" s="236"/>
      <c r="CW14" s="236" t="s">
        <v>893</v>
      </c>
      <c r="CX14" s="236"/>
      <c r="CY14" s="366">
        <f t="shared" si="2"/>
        <v>100</v>
      </c>
      <c r="CZ14" s="114"/>
      <c r="DA14" s="114"/>
      <c r="DC14" s="7">
        <v>0.19999999925494194</v>
      </c>
      <c r="DD14" s="7">
        <f t="shared" si="3"/>
        <v>448570.98200000008</v>
      </c>
      <c r="DE14" s="7">
        <f>AH14-505470</f>
        <v>-333631.7</v>
      </c>
      <c r="DF14" s="7">
        <f>Z14-3730000</f>
        <v>-2466198.7820000001</v>
      </c>
      <c r="DG14" s="7">
        <v>0</v>
      </c>
      <c r="DM14" s="7"/>
      <c r="DN14" s="7">
        <f>CL14-CM14-CR14</f>
        <v>0</v>
      </c>
      <c r="DO14" s="7">
        <f>CN14-DN14-183500</f>
        <v>-145354</v>
      </c>
      <c r="DP14" s="7">
        <f>CG14-183500</f>
        <v>-138400</v>
      </c>
      <c r="DQ14" s="7">
        <f>DN14+183500</f>
        <v>183500</v>
      </c>
      <c r="DR14" s="7">
        <f>CN14-DQ14</f>
        <v>-145354</v>
      </c>
      <c r="DS14" s="7">
        <f>CI14-264554</f>
        <v>0</v>
      </c>
    </row>
    <row r="15" spans="1:123" s="20" customFormat="1" ht="42" customHeight="1">
      <c r="A15" s="114" t="s">
        <v>35</v>
      </c>
      <c r="B15" s="214" t="s">
        <v>36</v>
      </c>
      <c r="C15" s="114"/>
      <c r="D15" s="114">
        <f>D16+D18</f>
        <v>3</v>
      </c>
      <c r="E15" s="114">
        <f>E16+E18</f>
        <v>3</v>
      </c>
      <c r="F15" s="114"/>
      <c r="G15" s="236">
        <f t="shared" ref="G15:BR15" si="8">G16+G18</f>
        <v>204767.2</v>
      </c>
      <c r="H15" s="236">
        <f t="shared" si="8"/>
        <v>184614.2</v>
      </c>
      <c r="I15" s="236">
        <f t="shared" si="8"/>
        <v>122632</v>
      </c>
      <c r="J15" s="236">
        <f t="shared" si="8"/>
        <v>0</v>
      </c>
      <c r="K15" s="236">
        <f t="shared" si="8"/>
        <v>0</v>
      </c>
      <c r="L15" s="236" t="e">
        <f t="shared" si="8"/>
        <v>#REF!</v>
      </c>
      <c r="M15" s="236">
        <f t="shared" si="8"/>
        <v>107130.2</v>
      </c>
      <c r="N15" s="236">
        <f t="shared" si="8"/>
        <v>88130</v>
      </c>
      <c r="O15" s="236">
        <f t="shared" si="8"/>
        <v>25000</v>
      </c>
      <c r="P15" s="236">
        <f t="shared" si="8"/>
        <v>30930</v>
      </c>
      <c r="Q15" s="236">
        <f t="shared" si="8"/>
        <v>21000</v>
      </c>
      <c r="R15" s="236">
        <f t="shared" si="8"/>
        <v>2000</v>
      </c>
      <c r="S15" s="236">
        <f t="shared" si="8"/>
        <v>0</v>
      </c>
      <c r="T15" s="236">
        <f t="shared" si="8"/>
        <v>0</v>
      </c>
      <c r="U15" s="236">
        <f t="shared" si="8"/>
        <v>134931.70000000001</v>
      </c>
      <c r="V15" s="236">
        <f t="shared" si="8"/>
        <v>0</v>
      </c>
      <c r="W15" s="236">
        <f t="shared" si="8"/>
        <v>0</v>
      </c>
      <c r="X15" s="236">
        <f t="shared" si="8"/>
        <v>159679</v>
      </c>
      <c r="Y15" s="236">
        <f t="shared" si="8"/>
        <v>68315.5</v>
      </c>
      <c r="Z15" s="236">
        <f t="shared" si="8"/>
        <v>54815.5</v>
      </c>
      <c r="AA15" s="236">
        <f t="shared" si="8"/>
        <v>0</v>
      </c>
      <c r="AB15" s="236">
        <f t="shared" si="8"/>
        <v>10847.300000000003</v>
      </c>
      <c r="AC15" s="236">
        <f t="shared" si="8"/>
        <v>15500</v>
      </c>
      <c r="AD15" s="236">
        <f t="shared" si="8"/>
        <v>2000</v>
      </c>
      <c r="AE15" s="236">
        <f t="shared" si="8"/>
        <v>0</v>
      </c>
      <c r="AF15" s="236">
        <f t="shared" si="8"/>
        <v>0</v>
      </c>
      <c r="AG15" s="236">
        <f t="shared" si="8"/>
        <v>24808.300000000003</v>
      </c>
      <c r="AH15" s="236">
        <f t="shared" si="8"/>
        <v>24808.300000000003</v>
      </c>
      <c r="AI15" s="236">
        <f t="shared" si="8"/>
        <v>0</v>
      </c>
      <c r="AJ15" s="236">
        <f t="shared" si="8"/>
        <v>10847.300000000003</v>
      </c>
      <c r="AK15" s="236">
        <f t="shared" si="8"/>
        <v>0</v>
      </c>
      <c r="AL15" s="236">
        <f t="shared" si="8"/>
        <v>0</v>
      </c>
      <c r="AM15" s="236">
        <f t="shared" si="8"/>
        <v>0</v>
      </c>
      <c r="AN15" s="236">
        <f t="shared" si="8"/>
        <v>0</v>
      </c>
      <c r="AO15" s="236">
        <f t="shared" si="8"/>
        <v>68315.5</v>
      </c>
      <c r="AP15" s="236">
        <f t="shared" si="8"/>
        <v>54815.5</v>
      </c>
      <c r="AQ15" s="236">
        <f t="shared" si="8"/>
        <v>0</v>
      </c>
      <c r="AR15" s="236">
        <f t="shared" si="8"/>
        <v>10847.300000000003</v>
      </c>
      <c r="AS15" s="236">
        <f t="shared" si="8"/>
        <v>68315.5</v>
      </c>
      <c r="AT15" s="236">
        <f t="shared" si="8"/>
        <v>54815.5</v>
      </c>
      <c r="AU15" s="236">
        <f t="shared" si="8"/>
        <v>0</v>
      </c>
      <c r="AV15" s="236">
        <f t="shared" si="8"/>
        <v>10847.300000000003</v>
      </c>
      <c r="AW15" s="236">
        <f t="shared" si="8"/>
        <v>15500</v>
      </c>
      <c r="AX15" s="236">
        <f t="shared" si="8"/>
        <v>2000</v>
      </c>
      <c r="AY15" s="236">
        <f t="shared" si="8"/>
        <v>0</v>
      </c>
      <c r="AZ15" s="236">
        <f t="shared" si="8"/>
        <v>0</v>
      </c>
      <c r="BA15" s="236">
        <f t="shared" si="8"/>
        <v>11000</v>
      </c>
      <c r="BB15" s="236">
        <f t="shared" si="8"/>
        <v>11000</v>
      </c>
      <c r="BC15" s="236">
        <f t="shared" si="8"/>
        <v>0</v>
      </c>
      <c r="BD15" s="236">
        <f t="shared" si="8"/>
        <v>0</v>
      </c>
      <c r="BE15" s="236">
        <f t="shared" si="8"/>
        <v>26500</v>
      </c>
      <c r="BF15" s="236">
        <f t="shared" si="8"/>
        <v>13000</v>
      </c>
      <c r="BG15" s="236">
        <f t="shared" si="8"/>
        <v>0</v>
      </c>
      <c r="BH15" s="236">
        <f t="shared" si="8"/>
        <v>0</v>
      </c>
      <c r="BI15" s="236">
        <f t="shared" si="8"/>
        <v>28000</v>
      </c>
      <c r="BJ15" s="236">
        <f t="shared" si="8"/>
        <v>20000</v>
      </c>
      <c r="BK15" s="236">
        <f t="shared" si="8"/>
        <v>20000</v>
      </c>
      <c r="BL15" s="236">
        <f t="shared" si="8"/>
        <v>0</v>
      </c>
      <c r="BM15" s="236">
        <f t="shared" si="8"/>
        <v>0</v>
      </c>
      <c r="BN15" s="236">
        <f t="shared" si="8"/>
        <v>24500</v>
      </c>
      <c r="BO15" s="236">
        <f t="shared" si="8"/>
        <v>24500</v>
      </c>
      <c r="BP15" s="236">
        <f t="shared" si="8"/>
        <v>0</v>
      </c>
      <c r="BQ15" s="236">
        <f t="shared" si="8"/>
        <v>0</v>
      </c>
      <c r="BR15" s="236">
        <f t="shared" si="8"/>
        <v>0</v>
      </c>
      <c r="BS15" s="236">
        <f t="shared" ref="BS15:CG15" si="9">BS16+BS18</f>
        <v>0</v>
      </c>
      <c r="BT15" s="236">
        <f t="shared" si="9"/>
        <v>0</v>
      </c>
      <c r="BU15" s="236">
        <f t="shared" si="9"/>
        <v>24500</v>
      </c>
      <c r="BV15" s="236">
        <f t="shared" si="9"/>
        <v>24500</v>
      </c>
      <c r="BW15" s="236">
        <f t="shared" si="9"/>
        <v>0</v>
      </c>
      <c r="BX15" s="236">
        <f t="shared" si="9"/>
        <v>0</v>
      </c>
      <c r="BY15" s="236">
        <f t="shared" si="9"/>
        <v>0</v>
      </c>
      <c r="BZ15" s="236">
        <f t="shared" si="9"/>
        <v>0</v>
      </c>
      <c r="CA15" s="236">
        <f t="shared" si="9"/>
        <v>0</v>
      </c>
      <c r="CB15" s="236">
        <f t="shared" si="9"/>
        <v>24500</v>
      </c>
      <c r="CC15" s="236">
        <f t="shared" si="9"/>
        <v>24500</v>
      </c>
      <c r="CD15" s="236">
        <f t="shared" si="9"/>
        <v>0</v>
      </c>
      <c r="CE15" s="236">
        <f t="shared" si="9"/>
        <v>0</v>
      </c>
      <c r="CF15" s="236">
        <f t="shared" si="9"/>
        <v>0</v>
      </c>
      <c r="CG15" s="236">
        <f t="shared" si="9"/>
        <v>4000</v>
      </c>
      <c r="CH15" s="236">
        <f t="shared" si="6"/>
        <v>20500</v>
      </c>
      <c r="CI15" s="236">
        <f t="shared" ref="CI15:CR15" si="10">CI16+CI18</f>
        <v>20500</v>
      </c>
      <c r="CJ15" s="236"/>
      <c r="CK15" s="236">
        <f t="shared" ref="CK15" si="11">CK16+CK18</f>
        <v>20500</v>
      </c>
      <c r="CL15" s="236">
        <f t="shared" si="10"/>
        <v>24500</v>
      </c>
      <c r="CM15" s="236">
        <f t="shared" si="10"/>
        <v>4000</v>
      </c>
      <c r="CN15" s="236">
        <f t="shared" si="10"/>
        <v>4000</v>
      </c>
      <c r="CO15" s="236">
        <f t="shared" si="10"/>
        <v>0</v>
      </c>
      <c r="CP15" s="236">
        <f t="shared" si="10"/>
        <v>0</v>
      </c>
      <c r="CQ15" s="236">
        <f t="shared" si="10"/>
        <v>0</v>
      </c>
      <c r="CR15" s="236">
        <f t="shared" si="10"/>
        <v>20500</v>
      </c>
      <c r="CS15" s="236"/>
      <c r="CT15" s="236"/>
      <c r="CU15" s="236">
        <f t="shared" ref="CU15" si="12">CU16+CU18</f>
        <v>3500</v>
      </c>
      <c r="CV15" s="236"/>
      <c r="CW15" s="236"/>
      <c r="CX15" s="236"/>
      <c r="CY15" s="366">
        <f t="shared" si="2"/>
        <v>100</v>
      </c>
      <c r="CZ15" s="114"/>
      <c r="DA15" s="114"/>
      <c r="DD15" s="7">
        <f t="shared" si="3"/>
        <v>15020</v>
      </c>
      <c r="DG15" s="7">
        <v>0</v>
      </c>
      <c r="DM15" s="7">
        <f>AJ15-BD15</f>
        <v>10847.300000000003</v>
      </c>
      <c r="DN15" s="7">
        <f t="shared" ref="DN15:DN78" si="13">CL15-CM15-CR15</f>
        <v>0</v>
      </c>
    </row>
    <row r="16" spans="1:123" s="20" customFormat="1" ht="42" customHeight="1">
      <c r="A16" s="215" t="s">
        <v>37</v>
      </c>
      <c r="B16" s="214" t="s">
        <v>895</v>
      </c>
      <c r="C16" s="114"/>
      <c r="D16" s="114" t="str">
        <f>A17</f>
        <v>1</v>
      </c>
      <c r="E16" s="114" t="str">
        <f>A17</f>
        <v>1</v>
      </c>
      <c r="F16" s="114"/>
      <c r="G16" s="236">
        <f>SUM(G17)</f>
        <v>125115.2</v>
      </c>
      <c r="H16" s="236">
        <f t="shared" ref="H16:BS16" si="14">SUM(H17)</f>
        <v>104962.2</v>
      </c>
      <c r="I16" s="236">
        <f t="shared" si="14"/>
        <v>93973</v>
      </c>
      <c r="J16" s="236">
        <f t="shared" si="14"/>
        <v>0</v>
      </c>
      <c r="K16" s="236">
        <f t="shared" si="14"/>
        <v>0</v>
      </c>
      <c r="L16" s="236" t="e">
        <f t="shared" si="14"/>
        <v>#REF!</v>
      </c>
      <c r="M16" s="236">
        <f t="shared" si="14"/>
        <v>56142.2</v>
      </c>
      <c r="N16" s="236">
        <f t="shared" si="14"/>
        <v>44142</v>
      </c>
      <c r="O16" s="236">
        <f t="shared" si="14"/>
        <v>25000</v>
      </c>
      <c r="P16" s="236">
        <f t="shared" si="14"/>
        <v>19142</v>
      </c>
      <c r="Q16" s="236">
        <f t="shared" si="14"/>
        <v>12000</v>
      </c>
      <c r="R16" s="236">
        <f t="shared" si="14"/>
        <v>0</v>
      </c>
      <c r="S16" s="236">
        <f t="shared" si="14"/>
        <v>0</v>
      </c>
      <c r="T16" s="236">
        <f t="shared" si="14"/>
        <v>0</v>
      </c>
      <c r="U16" s="236">
        <f t="shared" si="14"/>
        <v>101472.7</v>
      </c>
      <c r="V16" s="236">
        <f t="shared" si="14"/>
        <v>0</v>
      </c>
      <c r="W16" s="236">
        <f t="shared" si="14"/>
        <v>0</v>
      </c>
      <c r="X16" s="236">
        <f t="shared" si="14"/>
        <v>124320</v>
      </c>
      <c r="Y16" s="236">
        <f t="shared" si="14"/>
        <v>23642.5</v>
      </c>
      <c r="Z16" s="236">
        <f t="shared" si="14"/>
        <v>11642.5</v>
      </c>
      <c r="AA16" s="236">
        <f t="shared" si="14"/>
        <v>0</v>
      </c>
      <c r="AB16" s="236">
        <f t="shared" si="14"/>
        <v>10847.300000000003</v>
      </c>
      <c r="AC16" s="236">
        <f t="shared" si="14"/>
        <v>12000</v>
      </c>
      <c r="AD16" s="236">
        <f t="shared" si="14"/>
        <v>0</v>
      </c>
      <c r="AE16" s="236">
        <f t="shared" si="14"/>
        <v>0</v>
      </c>
      <c r="AF16" s="236">
        <f t="shared" si="14"/>
        <v>0</v>
      </c>
      <c r="AG16" s="236">
        <f t="shared" si="14"/>
        <v>10847.300000000003</v>
      </c>
      <c r="AH16" s="236">
        <f t="shared" si="14"/>
        <v>10847.300000000003</v>
      </c>
      <c r="AI16" s="236">
        <f t="shared" si="14"/>
        <v>0</v>
      </c>
      <c r="AJ16" s="236">
        <f t="shared" si="14"/>
        <v>10847.300000000003</v>
      </c>
      <c r="AK16" s="236">
        <f t="shared" si="14"/>
        <v>0</v>
      </c>
      <c r="AL16" s="236">
        <f t="shared" si="14"/>
        <v>0</v>
      </c>
      <c r="AM16" s="236">
        <f t="shared" si="14"/>
        <v>0</v>
      </c>
      <c r="AN16" s="236">
        <f t="shared" si="14"/>
        <v>0</v>
      </c>
      <c r="AO16" s="236">
        <f t="shared" si="14"/>
        <v>23642.5</v>
      </c>
      <c r="AP16" s="236">
        <f t="shared" si="14"/>
        <v>11642.5</v>
      </c>
      <c r="AQ16" s="236">
        <f t="shared" si="14"/>
        <v>0</v>
      </c>
      <c r="AR16" s="236">
        <f t="shared" si="14"/>
        <v>10847.300000000003</v>
      </c>
      <c r="AS16" s="236">
        <f t="shared" si="14"/>
        <v>23642.5</v>
      </c>
      <c r="AT16" s="236">
        <f t="shared" si="14"/>
        <v>11642.5</v>
      </c>
      <c r="AU16" s="236">
        <f t="shared" si="14"/>
        <v>0</v>
      </c>
      <c r="AV16" s="236">
        <f t="shared" si="14"/>
        <v>10847.300000000003</v>
      </c>
      <c r="AW16" s="236">
        <f t="shared" si="14"/>
        <v>12000</v>
      </c>
      <c r="AX16" s="236">
        <f t="shared" si="14"/>
        <v>0</v>
      </c>
      <c r="AY16" s="236">
        <f t="shared" si="14"/>
        <v>0</v>
      </c>
      <c r="AZ16" s="236">
        <f t="shared" si="14"/>
        <v>0</v>
      </c>
      <c r="BA16" s="236">
        <f t="shared" si="14"/>
        <v>0</v>
      </c>
      <c r="BB16" s="236">
        <f t="shared" si="14"/>
        <v>0</v>
      </c>
      <c r="BC16" s="236">
        <f t="shared" si="14"/>
        <v>0</v>
      </c>
      <c r="BD16" s="236">
        <f t="shared" si="14"/>
        <v>0</v>
      </c>
      <c r="BE16" s="236">
        <f t="shared" si="14"/>
        <v>12000</v>
      </c>
      <c r="BF16" s="236">
        <f t="shared" si="14"/>
        <v>0</v>
      </c>
      <c r="BG16" s="236">
        <f t="shared" si="14"/>
        <v>0</v>
      </c>
      <c r="BH16" s="236">
        <f t="shared" si="14"/>
        <v>0</v>
      </c>
      <c r="BI16" s="236">
        <f t="shared" si="14"/>
        <v>5000</v>
      </c>
      <c r="BJ16" s="236">
        <f t="shared" si="14"/>
        <v>0</v>
      </c>
      <c r="BK16" s="236">
        <f t="shared" si="14"/>
        <v>0</v>
      </c>
      <c r="BL16" s="236">
        <f t="shared" si="14"/>
        <v>0</v>
      </c>
      <c r="BM16" s="236">
        <f t="shared" si="14"/>
        <v>0</v>
      </c>
      <c r="BN16" s="236">
        <f t="shared" si="14"/>
        <v>5000</v>
      </c>
      <c r="BO16" s="236">
        <f t="shared" si="14"/>
        <v>5000</v>
      </c>
      <c r="BP16" s="236">
        <f t="shared" si="14"/>
        <v>0</v>
      </c>
      <c r="BQ16" s="236">
        <f t="shared" si="14"/>
        <v>0</v>
      </c>
      <c r="BR16" s="236">
        <f t="shared" si="14"/>
        <v>0</v>
      </c>
      <c r="BS16" s="236">
        <f t="shared" si="14"/>
        <v>0</v>
      </c>
      <c r="BT16" s="236">
        <f t="shared" ref="BT16:CR16" si="15">SUM(BT17)</f>
        <v>0</v>
      </c>
      <c r="BU16" s="236">
        <f t="shared" si="15"/>
        <v>5000</v>
      </c>
      <c r="BV16" s="236">
        <f t="shared" si="15"/>
        <v>5000</v>
      </c>
      <c r="BW16" s="236">
        <f t="shared" si="15"/>
        <v>0</v>
      </c>
      <c r="BX16" s="236">
        <f t="shared" si="15"/>
        <v>0</v>
      </c>
      <c r="BY16" s="236">
        <f t="shared" si="15"/>
        <v>0</v>
      </c>
      <c r="BZ16" s="236">
        <f t="shared" si="15"/>
        <v>0</v>
      </c>
      <c r="CA16" s="236">
        <f t="shared" si="15"/>
        <v>0</v>
      </c>
      <c r="CB16" s="236">
        <f t="shared" si="15"/>
        <v>5000</v>
      </c>
      <c r="CC16" s="236">
        <f t="shared" si="15"/>
        <v>5000</v>
      </c>
      <c r="CD16" s="236">
        <f t="shared" si="15"/>
        <v>0</v>
      </c>
      <c r="CE16" s="236">
        <f t="shared" si="15"/>
        <v>0</v>
      </c>
      <c r="CF16" s="236">
        <f t="shared" si="15"/>
        <v>0</v>
      </c>
      <c r="CG16" s="236">
        <f t="shared" si="15"/>
        <v>0</v>
      </c>
      <c r="CH16" s="236">
        <f t="shared" si="6"/>
        <v>5000</v>
      </c>
      <c r="CI16" s="236">
        <f t="shared" si="15"/>
        <v>5000</v>
      </c>
      <c r="CJ16" s="236"/>
      <c r="CK16" s="236">
        <f t="shared" si="15"/>
        <v>5000</v>
      </c>
      <c r="CL16" s="100">
        <f t="shared" ref="CL16:CL33" si="16">CM16+CR16</f>
        <v>5000</v>
      </c>
      <c r="CM16" s="236">
        <f t="shared" si="15"/>
        <v>0</v>
      </c>
      <c r="CN16" s="236">
        <f t="shared" si="15"/>
        <v>0</v>
      </c>
      <c r="CO16" s="236">
        <f t="shared" si="15"/>
        <v>0</v>
      </c>
      <c r="CP16" s="236">
        <f t="shared" si="15"/>
        <v>0</v>
      </c>
      <c r="CQ16" s="236">
        <f t="shared" si="15"/>
        <v>0</v>
      </c>
      <c r="CR16" s="236">
        <f t="shared" si="15"/>
        <v>5000</v>
      </c>
      <c r="CS16" s="236"/>
      <c r="CT16" s="236"/>
      <c r="CU16" s="236">
        <f t="shared" ref="CU16" si="17">SUM(CU17)</f>
        <v>2000</v>
      </c>
      <c r="CV16" s="236"/>
      <c r="CW16" s="236"/>
      <c r="CX16" s="236"/>
      <c r="CY16" s="366"/>
      <c r="CZ16" s="114"/>
      <c r="DA16" s="114"/>
      <c r="DD16" s="7">
        <f t="shared" si="3"/>
        <v>12000</v>
      </c>
      <c r="DG16" s="7">
        <v>0</v>
      </c>
      <c r="DM16" s="7">
        <f>AJ16-BD16</f>
        <v>10847.300000000003</v>
      </c>
      <c r="DN16" s="7">
        <f t="shared" si="13"/>
        <v>0</v>
      </c>
    </row>
    <row r="17" spans="1:118" ht="107.1" customHeight="1">
      <c r="A17" s="216" t="s">
        <v>52</v>
      </c>
      <c r="B17" s="217" t="s">
        <v>651</v>
      </c>
      <c r="C17" s="216" t="s">
        <v>652</v>
      </c>
      <c r="D17" s="216" t="s">
        <v>653</v>
      </c>
      <c r="E17" s="216" t="s">
        <v>654</v>
      </c>
      <c r="F17" s="216" t="s">
        <v>655</v>
      </c>
      <c r="G17" s="218">
        <v>125115.2</v>
      </c>
      <c r="H17" s="218">
        <v>104962.2</v>
      </c>
      <c r="I17" s="218">
        <v>93973</v>
      </c>
      <c r="J17" s="218"/>
      <c r="K17" s="218">
        <f>25000-25000</f>
        <v>0</v>
      </c>
      <c r="L17" s="218" t="e">
        <f>#REF!</f>
        <v>#REF!</v>
      </c>
      <c r="M17" s="218">
        <v>56142.2</v>
      </c>
      <c r="N17" s="218">
        <f>56142-12000</f>
        <v>44142</v>
      </c>
      <c r="O17" s="218">
        <v>25000</v>
      </c>
      <c r="P17" s="218">
        <f>N17-O17</f>
        <v>19142</v>
      </c>
      <c r="Q17" s="218">
        <v>12000</v>
      </c>
      <c r="R17" s="218">
        <f>T17</f>
        <v>0</v>
      </c>
      <c r="S17" s="218"/>
      <c r="T17" s="218"/>
      <c r="U17" s="330">
        <v>101472.7</v>
      </c>
      <c r="V17" s="218"/>
      <c r="W17" s="218"/>
      <c r="X17" s="218">
        <f>125115-795</f>
        <v>124320</v>
      </c>
      <c r="Y17" s="218">
        <f>G17-U17+W17</f>
        <v>23642.5</v>
      </c>
      <c r="Z17" s="218">
        <f>Y17-AC17</f>
        <v>11642.5</v>
      </c>
      <c r="AA17" s="218">
        <f>W17</f>
        <v>0</v>
      </c>
      <c r="AB17" s="218">
        <f>X17-U17-12000</f>
        <v>10847.300000000003</v>
      </c>
      <c r="AC17" s="218">
        <v>12000</v>
      </c>
      <c r="AD17" s="218"/>
      <c r="AE17" s="218"/>
      <c r="AF17" s="218"/>
      <c r="AG17" s="218">
        <f>AH17</f>
        <v>10847.300000000003</v>
      </c>
      <c r="AH17" s="218">
        <f>AJ17</f>
        <v>10847.300000000003</v>
      </c>
      <c r="AI17" s="218"/>
      <c r="AJ17" s="218">
        <f>AB17</f>
        <v>10847.300000000003</v>
      </c>
      <c r="AK17" s="218"/>
      <c r="AL17" s="218"/>
      <c r="AM17" s="218"/>
      <c r="AN17" s="218"/>
      <c r="AO17" s="100">
        <f t="shared" ref="AO17:AP17" si="18">Y17-$AK17+$AL17</f>
        <v>23642.5</v>
      </c>
      <c r="AP17" s="100">
        <f t="shared" si="18"/>
        <v>11642.5</v>
      </c>
      <c r="AQ17" s="100">
        <f t="shared" ref="AQ17:AR17" si="19">AA17</f>
        <v>0</v>
      </c>
      <c r="AR17" s="100">
        <f t="shared" si="19"/>
        <v>10847.300000000003</v>
      </c>
      <c r="AS17" s="100">
        <f t="shared" ref="AS17:AV46" si="20">AO17</f>
        <v>23642.5</v>
      </c>
      <c r="AT17" s="100">
        <f t="shared" si="20"/>
        <v>11642.5</v>
      </c>
      <c r="AU17" s="100">
        <f t="shared" si="20"/>
        <v>0</v>
      </c>
      <c r="AV17" s="100">
        <f t="shared" si="20"/>
        <v>10847.300000000003</v>
      </c>
      <c r="AW17" s="100">
        <f>AC17</f>
        <v>12000</v>
      </c>
      <c r="AX17" s="100">
        <f>AD17</f>
        <v>0</v>
      </c>
      <c r="AY17" s="100">
        <f>AE17</f>
        <v>0</v>
      </c>
      <c r="AZ17" s="100">
        <f>AF17</f>
        <v>0</v>
      </c>
      <c r="BA17" s="100">
        <v>0</v>
      </c>
      <c r="BB17" s="100">
        <v>0</v>
      </c>
      <c r="BC17" s="100"/>
      <c r="BD17" s="100">
        <f>BB17</f>
        <v>0</v>
      </c>
      <c r="BE17" s="100">
        <f>AW17+BA17</f>
        <v>12000</v>
      </c>
      <c r="BF17" s="100">
        <f>AX17+BB17</f>
        <v>0</v>
      </c>
      <c r="BG17" s="100">
        <f t="shared" ref="BG17" si="21">AY17+BC17</f>
        <v>0</v>
      </c>
      <c r="BH17" s="100">
        <f>AZ17+BD17</f>
        <v>0</v>
      </c>
      <c r="BI17" s="100">
        <v>5000</v>
      </c>
      <c r="BJ17" s="100"/>
      <c r="BK17" s="100"/>
      <c r="BL17" s="100"/>
      <c r="BM17" s="100"/>
      <c r="BN17" s="100">
        <f>BO17</f>
        <v>5000</v>
      </c>
      <c r="BO17" s="100">
        <v>5000</v>
      </c>
      <c r="BP17" s="100"/>
      <c r="BQ17" s="100"/>
      <c r="BR17" s="100"/>
      <c r="BS17" s="100"/>
      <c r="BT17" s="100"/>
      <c r="BU17" s="100">
        <f t="shared" ref="BU17" si="22">BN17-BS17+BT17</f>
        <v>5000</v>
      </c>
      <c r="BV17" s="100">
        <f t="shared" ref="BV17" si="23">BO17-BS17+BT17</f>
        <v>5000</v>
      </c>
      <c r="BW17" s="100"/>
      <c r="BX17" s="100"/>
      <c r="BY17" s="100"/>
      <c r="BZ17" s="100"/>
      <c r="CA17" s="100"/>
      <c r="CB17" s="100">
        <f t="shared" ref="CB17" si="24">BU17-BZ17+CA17</f>
        <v>5000</v>
      </c>
      <c r="CC17" s="100">
        <f t="shared" ref="CC17" si="25">BV17-BZ17+CA17</f>
        <v>5000</v>
      </c>
      <c r="CD17" s="100"/>
      <c r="CE17" s="100"/>
      <c r="CF17" s="100"/>
      <c r="CG17" s="100">
        <v>0</v>
      </c>
      <c r="CH17" s="100">
        <f t="shared" si="6"/>
        <v>5000</v>
      </c>
      <c r="CI17" s="100">
        <v>5000</v>
      </c>
      <c r="CJ17" s="100"/>
      <c r="CK17" s="100">
        <v>5000</v>
      </c>
      <c r="CL17" s="100">
        <f t="shared" si="16"/>
        <v>5000</v>
      </c>
      <c r="CM17" s="100">
        <f>CB17-CI17+CJ17</f>
        <v>0</v>
      </c>
      <c r="CN17" s="100">
        <f>CC17-CI17+CJ17</f>
        <v>0</v>
      </c>
      <c r="CO17" s="100"/>
      <c r="CP17" s="100"/>
      <c r="CQ17" s="100"/>
      <c r="CR17" s="100">
        <f>CK17</f>
        <v>5000</v>
      </c>
      <c r="CS17" s="100" t="s">
        <v>896</v>
      </c>
      <c r="CT17" s="100" t="s">
        <v>897</v>
      </c>
      <c r="CU17" s="100">
        <v>2000</v>
      </c>
      <c r="CV17" s="100"/>
      <c r="CW17" s="100" t="s">
        <v>898</v>
      </c>
      <c r="CX17" s="100" t="s">
        <v>899</v>
      </c>
      <c r="CY17" s="366"/>
      <c r="CZ17" s="216" t="s">
        <v>329</v>
      </c>
      <c r="DA17" s="216"/>
      <c r="DC17" s="18" t="s">
        <v>162</v>
      </c>
      <c r="DD17" s="7">
        <f t="shared" si="3"/>
        <v>12000</v>
      </c>
      <c r="DG17" s="7">
        <v>0</v>
      </c>
      <c r="DL17" s="146">
        <f t="shared" ref="DL17:DL65" si="26">AP17-BF17-BO17</f>
        <v>6642.5</v>
      </c>
      <c r="DM17" s="7" t="s">
        <v>900</v>
      </c>
      <c r="DN17" s="7">
        <f t="shared" si="13"/>
        <v>0</v>
      </c>
    </row>
    <row r="18" spans="1:118" s="20" customFormat="1" ht="42" customHeight="1">
      <c r="A18" s="114" t="s">
        <v>45</v>
      </c>
      <c r="B18" s="214" t="s">
        <v>46</v>
      </c>
      <c r="C18" s="114"/>
      <c r="D18" s="114">
        <f>A20</f>
        <v>2</v>
      </c>
      <c r="E18" s="114">
        <f>A20</f>
        <v>2</v>
      </c>
      <c r="F18" s="114"/>
      <c r="G18" s="236">
        <f>SUM(G19:G20)</f>
        <v>79652</v>
      </c>
      <c r="H18" s="236">
        <f t="shared" ref="H18:BS18" si="27">SUM(H19:H20)</f>
        <v>79652</v>
      </c>
      <c r="I18" s="236">
        <f t="shared" si="27"/>
        <v>28659</v>
      </c>
      <c r="J18" s="236">
        <f t="shared" si="27"/>
        <v>0</v>
      </c>
      <c r="K18" s="236">
        <f t="shared" si="27"/>
        <v>0</v>
      </c>
      <c r="L18" s="236" t="e">
        <f t="shared" si="27"/>
        <v>#REF!</v>
      </c>
      <c r="M18" s="236">
        <f t="shared" si="27"/>
        <v>50988</v>
      </c>
      <c r="N18" s="236">
        <f t="shared" si="27"/>
        <v>43988</v>
      </c>
      <c r="O18" s="236">
        <f t="shared" si="27"/>
        <v>0</v>
      </c>
      <c r="P18" s="236">
        <f t="shared" si="27"/>
        <v>11788</v>
      </c>
      <c r="Q18" s="236">
        <f t="shared" si="27"/>
        <v>9000</v>
      </c>
      <c r="R18" s="236">
        <f t="shared" si="27"/>
        <v>2000</v>
      </c>
      <c r="S18" s="236">
        <f t="shared" si="27"/>
        <v>0</v>
      </c>
      <c r="T18" s="236">
        <f t="shared" si="27"/>
        <v>0</v>
      </c>
      <c r="U18" s="236">
        <f t="shared" si="27"/>
        <v>33459</v>
      </c>
      <c r="V18" s="236">
        <f t="shared" si="27"/>
        <v>0</v>
      </c>
      <c r="W18" s="236">
        <f t="shared" si="27"/>
        <v>0</v>
      </c>
      <c r="X18" s="236">
        <f t="shared" si="27"/>
        <v>35359</v>
      </c>
      <c r="Y18" s="236">
        <f t="shared" si="27"/>
        <v>44673</v>
      </c>
      <c r="Z18" s="236">
        <f t="shared" si="27"/>
        <v>43173</v>
      </c>
      <c r="AA18" s="236">
        <f t="shared" si="27"/>
        <v>0</v>
      </c>
      <c r="AB18" s="236">
        <f t="shared" si="27"/>
        <v>0</v>
      </c>
      <c r="AC18" s="236">
        <f t="shared" si="27"/>
        <v>3500</v>
      </c>
      <c r="AD18" s="236">
        <f t="shared" si="27"/>
        <v>2000</v>
      </c>
      <c r="AE18" s="236">
        <f t="shared" si="27"/>
        <v>0</v>
      </c>
      <c r="AF18" s="236">
        <f t="shared" si="27"/>
        <v>0</v>
      </c>
      <c r="AG18" s="236">
        <f t="shared" si="27"/>
        <v>13961</v>
      </c>
      <c r="AH18" s="236">
        <f t="shared" si="27"/>
        <v>13961</v>
      </c>
      <c r="AI18" s="236">
        <f t="shared" si="27"/>
        <v>0</v>
      </c>
      <c r="AJ18" s="236">
        <f t="shared" si="27"/>
        <v>0</v>
      </c>
      <c r="AK18" s="236">
        <f t="shared" si="27"/>
        <v>0</v>
      </c>
      <c r="AL18" s="236">
        <f t="shared" si="27"/>
        <v>0</v>
      </c>
      <c r="AM18" s="236">
        <f t="shared" si="27"/>
        <v>0</v>
      </c>
      <c r="AN18" s="236">
        <f t="shared" si="27"/>
        <v>0</v>
      </c>
      <c r="AO18" s="236">
        <f t="shared" si="27"/>
        <v>44673</v>
      </c>
      <c r="AP18" s="236">
        <f t="shared" si="27"/>
        <v>43173</v>
      </c>
      <c r="AQ18" s="236">
        <f t="shared" si="27"/>
        <v>0</v>
      </c>
      <c r="AR18" s="236">
        <f t="shared" si="27"/>
        <v>0</v>
      </c>
      <c r="AS18" s="236">
        <f t="shared" si="27"/>
        <v>44673</v>
      </c>
      <c r="AT18" s="236">
        <f t="shared" si="27"/>
        <v>43173</v>
      </c>
      <c r="AU18" s="236">
        <f t="shared" si="27"/>
        <v>0</v>
      </c>
      <c r="AV18" s="236">
        <f t="shared" si="27"/>
        <v>0</v>
      </c>
      <c r="AW18" s="236">
        <f t="shared" si="27"/>
        <v>3500</v>
      </c>
      <c r="AX18" s="236">
        <f t="shared" si="27"/>
        <v>2000</v>
      </c>
      <c r="AY18" s="236">
        <f t="shared" si="27"/>
        <v>0</v>
      </c>
      <c r="AZ18" s="236">
        <f t="shared" si="27"/>
        <v>0</v>
      </c>
      <c r="BA18" s="236">
        <f t="shared" si="27"/>
        <v>11000</v>
      </c>
      <c r="BB18" s="236">
        <f t="shared" si="27"/>
        <v>11000</v>
      </c>
      <c r="BC18" s="236">
        <f t="shared" si="27"/>
        <v>0</v>
      </c>
      <c r="BD18" s="236">
        <f t="shared" si="27"/>
        <v>0</v>
      </c>
      <c r="BE18" s="236">
        <f t="shared" si="27"/>
        <v>14500</v>
      </c>
      <c r="BF18" s="236">
        <f t="shared" si="27"/>
        <v>13000</v>
      </c>
      <c r="BG18" s="236">
        <f t="shared" si="27"/>
        <v>0</v>
      </c>
      <c r="BH18" s="236">
        <f t="shared" si="27"/>
        <v>0</v>
      </c>
      <c r="BI18" s="236">
        <f t="shared" si="27"/>
        <v>23000</v>
      </c>
      <c r="BJ18" s="236">
        <f t="shared" si="27"/>
        <v>20000</v>
      </c>
      <c r="BK18" s="236">
        <f t="shared" si="27"/>
        <v>20000</v>
      </c>
      <c r="BL18" s="236">
        <f t="shared" si="27"/>
        <v>0</v>
      </c>
      <c r="BM18" s="236">
        <f t="shared" si="27"/>
        <v>0</v>
      </c>
      <c r="BN18" s="236">
        <f t="shared" si="27"/>
        <v>19500</v>
      </c>
      <c r="BO18" s="236">
        <f t="shared" si="27"/>
        <v>19500</v>
      </c>
      <c r="BP18" s="236">
        <f t="shared" si="27"/>
        <v>0</v>
      </c>
      <c r="BQ18" s="236">
        <f t="shared" si="27"/>
        <v>0</v>
      </c>
      <c r="BR18" s="236">
        <f t="shared" si="27"/>
        <v>0</v>
      </c>
      <c r="BS18" s="236">
        <f t="shared" si="27"/>
        <v>0</v>
      </c>
      <c r="BT18" s="236">
        <f t="shared" ref="BT18:BX18" si="28">SUM(BT19:BT20)</f>
        <v>0</v>
      </c>
      <c r="BU18" s="236">
        <f t="shared" si="28"/>
        <v>19500</v>
      </c>
      <c r="BV18" s="236">
        <f t="shared" si="28"/>
        <v>19500</v>
      </c>
      <c r="BW18" s="236">
        <f t="shared" si="28"/>
        <v>0</v>
      </c>
      <c r="BX18" s="236">
        <f t="shared" si="28"/>
        <v>0</v>
      </c>
      <c r="BY18" s="236"/>
      <c r="BZ18" s="236">
        <f t="shared" ref="BZ18:CE18" si="29">SUM(BZ19:BZ20)</f>
        <v>0</v>
      </c>
      <c r="CA18" s="236">
        <f t="shared" si="29"/>
        <v>0</v>
      </c>
      <c r="CB18" s="236">
        <f t="shared" si="29"/>
        <v>19500</v>
      </c>
      <c r="CC18" s="236">
        <f t="shared" si="29"/>
        <v>19500</v>
      </c>
      <c r="CD18" s="236">
        <f t="shared" si="29"/>
        <v>0</v>
      </c>
      <c r="CE18" s="236">
        <f t="shared" si="29"/>
        <v>0</v>
      </c>
      <c r="CF18" s="236"/>
      <c r="CG18" s="236">
        <f t="shared" ref="CG18" si="30">SUM(CG19:CG20)</f>
        <v>4000</v>
      </c>
      <c r="CH18" s="236">
        <f t="shared" si="6"/>
        <v>15500</v>
      </c>
      <c r="CI18" s="236">
        <f t="shared" ref="CI18:CR18" si="31">SUM(CI19:CI20)</f>
        <v>15500</v>
      </c>
      <c r="CJ18" s="236"/>
      <c r="CK18" s="236">
        <f t="shared" ref="CK18" si="32">SUM(CK19:CK20)</f>
        <v>15500</v>
      </c>
      <c r="CL18" s="236">
        <f t="shared" si="31"/>
        <v>19500</v>
      </c>
      <c r="CM18" s="236">
        <f t="shared" si="31"/>
        <v>4000</v>
      </c>
      <c r="CN18" s="236">
        <f t="shared" si="31"/>
        <v>4000</v>
      </c>
      <c r="CO18" s="236">
        <f t="shared" si="31"/>
        <v>0</v>
      </c>
      <c r="CP18" s="236">
        <f t="shared" si="31"/>
        <v>0</v>
      </c>
      <c r="CQ18" s="236">
        <f t="shared" si="31"/>
        <v>0</v>
      </c>
      <c r="CR18" s="236">
        <f t="shared" si="31"/>
        <v>15500</v>
      </c>
      <c r="CS18" s="236"/>
      <c r="CT18" s="236"/>
      <c r="CU18" s="236">
        <f t="shared" ref="CU18" si="33">SUM(CU19:CU20)</f>
        <v>1500</v>
      </c>
      <c r="CV18" s="236"/>
      <c r="CW18" s="236"/>
      <c r="CX18" s="236"/>
      <c r="CY18" s="366"/>
      <c r="CZ18" s="114"/>
      <c r="DA18" s="114"/>
      <c r="DD18" s="7">
        <f t="shared" si="3"/>
        <v>3020</v>
      </c>
      <c r="DG18" s="7">
        <v>0</v>
      </c>
      <c r="DL18" s="146">
        <f t="shared" si="26"/>
        <v>10673</v>
      </c>
      <c r="DM18" s="7">
        <f>AJ18-BD18</f>
        <v>0</v>
      </c>
      <c r="DN18" s="7">
        <f t="shared" si="13"/>
        <v>0</v>
      </c>
    </row>
    <row r="19" spans="1:118" ht="150">
      <c r="A19" s="216">
        <v>1</v>
      </c>
      <c r="B19" s="217" t="s">
        <v>656</v>
      </c>
      <c r="C19" s="216" t="s">
        <v>59</v>
      </c>
      <c r="D19" s="216" t="s">
        <v>657</v>
      </c>
      <c r="E19" s="216" t="s">
        <v>658</v>
      </c>
      <c r="F19" s="216" t="s">
        <v>659</v>
      </c>
      <c r="G19" s="218">
        <v>47447</v>
      </c>
      <c r="H19" s="218">
        <v>47447</v>
      </c>
      <c r="I19" s="218">
        <v>28659</v>
      </c>
      <c r="J19" s="218"/>
      <c r="K19" s="218"/>
      <c r="L19" s="218" t="e">
        <f>#REF!</f>
        <v>#REF!</v>
      </c>
      <c r="M19" s="218">
        <v>18788</v>
      </c>
      <c r="N19" s="218">
        <f>18788-7000</f>
        <v>11788</v>
      </c>
      <c r="O19" s="218"/>
      <c r="P19" s="218">
        <f>N19</f>
        <v>11788</v>
      </c>
      <c r="Q19" s="218">
        <v>7000</v>
      </c>
      <c r="R19" s="218">
        <f>T19</f>
        <v>0</v>
      </c>
      <c r="S19" s="218"/>
      <c r="T19" s="218"/>
      <c r="U19" s="331">
        <v>33459</v>
      </c>
      <c r="V19" s="218"/>
      <c r="W19" s="218"/>
      <c r="X19" s="218">
        <v>34959</v>
      </c>
      <c r="Y19" s="218">
        <f>45927-U19</f>
        <v>12468</v>
      </c>
      <c r="Z19" s="218">
        <f>Y19-AC19</f>
        <v>10968</v>
      </c>
      <c r="AA19" s="218"/>
      <c r="AB19" s="218"/>
      <c r="AC19" s="218">
        <f>X19-U19</f>
        <v>1500</v>
      </c>
      <c r="AD19" s="218"/>
      <c r="AE19" s="218"/>
      <c r="AF19" s="218"/>
      <c r="AG19" s="218">
        <f>AH19</f>
        <v>6961</v>
      </c>
      <c r="AH19" s="218">
        <v>6961</v>
      </c>
      <c r="AI19" s="218"/>
      <c r="AJ19" s="218"/>
      <c r="AK19" s="218"/>
      <c r="AL19" s="218"/>
      <c r="AM19" s="218"/>
      <c r="AN19" s="218"/>
      <c r="AO19" s="100">
        <f>Y19-$AK19+$AL19</f>
        <v>12468</v>
      </c>
      <c r="AP19" s="100">
        <f>Z19-$AK19+$AL19</f>
        <v>10968</v>
      </c>
      <c r="AQ19" s="100">
        <f t="shared" ref="AQ19:AR20" si="34">AA19</f>
        <v>0</v>
      </c>
      <c r="AR19" s="100">
        <f t="shared" si="34"/>
        <v>0</v>
      </c>
      <c r="AS19" s="100">
        <f t="shared" si="20"/>
        <v>12468</v>
      </c>
      <c r="AT19" s="100">
        <f t="shared" si="20"/>
        <v>10968</v>
      </c>
      <c r="AU19" s="100">
        <f t="shared" si="20"/>
        <v>0</v>
      </c>
      <c r="AV19" s="100">
        <f t="shared" si="20"/>
        <v>0</v>
      </c>
      <c r="AW19" s="100">
        <f t="shared" ref="AW19:AZ20" si="35">AC19</f>
        <v>1500</v>
      </c>
      <c r="AX19" s="100">
        <f t="shared" si="35"/>
        <v>0</v>
      </c>
      <c r="AY19" s="100">
        <f t="shared" si="35"/>
        <v>0</v>
      </c>
      <c r="AZ19" s="100">
        <f t="shared" si="35"/>
        <v>0</v>
      </c>
      <c r="BA19" s="100">
        <f>BB19</f>
        <v>0</v>
      </c>
      <c r="BB19" s="100">
        <v>0</v>
      </c>
      <c r="BC19" s="100"/>
      <c r="BD19" s="100">
        <f t="shared" ref="BD19:BD20" si="36">AJ19-AM19+AN19</f>
        <v>0</v>
      </c>
      <c r="BE19" s="100">
        <f>AW19+BA19</f>
        <v>1500</v>
      </c>
      <c r="BF19" s="100">
        <f t="shared" ref="BF19:BH20" si="37">AX19+BB19</f>
        <v>0</v>
      </c>
      <c r="BG19" s="100">
        <f t="shared" si="37"/>
        <v>0</v>
      </c>
      <c r="BH19" s="100">
        <f t="shared" si="37"/>
        <v>0</v>
      </c>
      <c r="BI19" s="100">
        <v>3000</v>
      </c>
      <c r="BJ19" s="100"/>
      <c r="BK19" s="100"/>
      <c r="BL19" s="100"/>
      <c r="BM19" s="100"/>
      <c r="BN19" s="100">
        <f>BO19</f>
        <v>3000</v>
      </c>
      <c r="BO19" s="100">
        <v>3000</v>
      </c>
      <c r="BP19" s="100"/>
      <c r="BQ19" s="100"/>
      <c r="BR19" s="100"/>
      <c r="BS19" s="100"/>
      <c r="BT19" s="100"/>
      <c r="BU19" s="100">
        <f t="shared" ref="BU19:BU20" si="38">BN19-BS19+BT19</f>
        <v>3000</v>
      </c>
      <c r="BV19" s="100">
        <f t="shared" ref="BV19:BV20" si="39">BO19-BS19+BT19</f>
        <v>3000</v>
      </c>
      <c r="BW19" s="100"/>
      <c r="BX19" s="100"/>
      <c r="BY19" s="100"/>
      <c r="BZ19" s="100"/>
      <c r="CA19" s="100"/>
      <c r="CB19" s="100">
        <f t="shared" ref="CB19:CB20" si="40">BU19-BZ19+CA19</f>
        <v>3000</v>
      </c>
      <c r="CC19" s="100">
        <f t="shared" ref="CC19:CC20" si="41">BV19-BZ19+CA19</f>
        <v>3000</v>
      </c>
      <c r="CD19" s="100"/>
      <c r="CE19" s="100"/>
      <c r="CF19" s="100"/>
      <c r="CG19" s="100">
        <v>0</v>
      </c>
      <c r="CH19" s="100">
        <f t="shared" si="6"/>
        <v>3000</v>
      </c>
      <c r="CI19" s="100">
        <v>3000</v>
      </c>
      <c r="CJ19" s="100"/>
      <c r="CK19" s="100">
        <f>CI19</f>
        <v>3000</v>
      </c>
      <c r="CL19" s="100">
        <f t="shared" si="16"/>
        <v>3000</v>
      </c>
      <c r="CM19" s="100">
        <f>CB19-CI19+CJ19</f>
        <v>0</v>
      </c>
      <c r="CN19" s="100">
        <f>CC19-CI19+CJ19</f>
        <v>0</v>
      </c>
      <c r="CO19" s="100"/>
      <c r="CP19" s="100"/>
      <c r="CQ19" s="100"/>
      <c r="CR19" s="100">
        <f>CK19</f>
        <v>3000</v>
      </c>
      <c r="CS19" s="100" t="s">
        <v>896</v>
      </c>
      <c r="CT19" s="100" t="s">
        <v>897</v>
      </c>
      <c r="CU19" s="100"/>
      <c r="CV19" s="100"/>
      <c r="CW19" s="100" t="s">
        <v>901</v>
      </c>
      <c r="CX19" s="100" t="s">
        <v>902</v>
      </c>
      <c r="CY19" s="366"/>
      <c r="CZ19" s="216" t="s">
        <v>329</v>
      </c>
      <c r="DA19" s="216"/>
      <c r="DD19" s="7"/>
      <c r="DG19" s="7"/>
      <c r="DL19" s="146">
        <f t="shared" si="26"/>
        <v>7968</v>
      </c>
      <c r="DM19" s="7"/>
      <c r="DN19" s="7">
        <f t="shared" si="13"/>
        <v>0</v>
      </c>
    </row>
    <row r="20" spans="1:118" ht="150">
      <c r="A20" s="216">
        <v>2</v>
      </c>
      <c r="B20" s="217" t="s">
        <v>159</v>
      </c>
      <c r="C20" s="216" t="s">
        <v>39</v>
      </c>
      <c r="D20" s="216" t="s">
        <v>160</v>
      </c>
      <c r="E20" s="216" t="s">
        <v>54</v>
      </c>
      <c r="F20" s="216" t="s">
        <v>161</v>
      </c>
      <c r="G20" s="218">
        <v>32205</v>
      </c>
      <c r="H20" s="218">
        <v>32205</v>
      </c>
      <c r="I20" s="218"/>
      <c r="J20" s="218"/>
      <c r="K20" s="218"/>
      <c r="L20" s="218"/>
      <c r="M20" s="218">
        <f>N20</f>
        <v>32200</v>
      </c>
      <c r="N20" s="218">
        <v>32200</v>
      </c>
      <c r="O20" s="218"/>
      <c r="P20" s="218"/>
      <c r="Q20" s="218">
        <f>R20</f>
        <v>2000</v>
      </c>
      <c r="R20" s="218">
        <v>2000</v>
      </c>
      <c r="S20" s="218"/>
      <c r="T20" s="218"/>
      <c r="U20" s="218"/>
      <c r="V20" s="218"/>
      <c r="W20" s="218"/>
      <c r="X20" s="218">
        <v>400</v>
      </c>
      <c r="Y20" s="218">
        <v>32205</v>
      </c>
      <c r="Z20" s="218">
        <v>32205</v>
      </c>
      <c r="AA20" s="218"/>
      <c r="AB20" s="218"/>
      <c r="AC20" s="218">
        <v>2000</v>
      </c>
      <c r="AD20" s="218">
        <v>2000</v>
      </c>
      <c r="AE20" s="218"/>
      <c r="AF20" s="218"/>
      <c r="AG20" s="218">
        <f>AH20</f>
        <v>7000</v>
      </c>
      <c r="AH20" s="218">
        <v>7000</v>
      </c>
      <c r="AI20" s="218"/>
      <c r="AJ20" s="218"/>
      <c r="AK20" s="218"/>
      <c r="AL20" s="218"/>
      <c r="AM20" s="218"/>
      <c r="AN20" s="218"/>
      <c r="AO20" s="100">
        <f t="shared" ref="AO20:AP20" si="42">Y20-$AK20+$AL20</f>
        <v>32205</v>
      </c>
      <c r="AP20" s="100">
        <f t="shared" si="42"/>
        <v>32205</v>
      </c>
      <c r="AQ20" s="100">
        <f t="shared" si="34"/>
        <v>0</v>
      </c>
      <c r="AR20" s="100">
        <f t="shared" si="34"/>
        <v>0</v>
      </c>
      <c r="AS20" s="100">
        <f t="shared" si="20"/>
        <v>32205</v>
      </c>
      <c r="AT20" s="100">
        <f t="shared" si="20"/>
        <v>32205</v>
      </c>
      <c r="AU20" s="100">
        <f t="shared" si="20"/>
        <v>0</v>
      </c>
      <c r="AV20" s="100">
        <f t="shared" si="20"/>
        <v>0</v>
      </c>
      <c r="AW20" s="100">
        <f t="shared" si="35"/>
        <v>2000</v>
      </c>
      <c r="AX20" s="100">
        <f t="shared" si="35"/>
        <v>2000</v>
      </c>
      <c r="AY20" s="100">
        <f t="shared" si="35"/>
        <v>0</v>
      </c>
      <c r="AZ20" s="100">
        <f t="shared" si="35"/>
        <v>0</v>
      </c>
      <c r="BA20" s="100">
        <f>BB20</f>
        <v>11000</v>
      </c>
      <c r="BB20" s="100">
        <f>AH20-AM20+AN20+4000</f>
        <v>11000</v>
      </c>
      <c r="BC20" s="100"/>
      <c r="BD20" s="100">
        <f t="shared" si="36"/>
        <v>0</v>
      </c>
      <c r="BE20" s="100">
        <f>AW20+BA20</f>
        <v>13000</v>
      </c>
      <c r="BF20" s="100">
        <f t="shared" si="37"/>
        <v>13000</v>
      </c>
      <c r="BG20" s="100">
        <f t="shared" si="37"/>
        <v>0</v>
      </c>
      <c r="BH20" s="100">
        <f t="shared" si="37"/>
        <v>0</v>
      </c>
      <c r="BI20" s="100">
        <v>20000</v>
      </c>
      <c r="BJ20" s="100">
        <v>20000</v>
      </c>
      <c r="BK20" s="100">
        <v>20000</v>
      </c>
      <c r="BL20" s="100"/>
      <c r="BM20" s="100"/>
      <c r="BN20" s="100">
        <f>BO20</f>
        <v>16500</v>
      </c>
      <c r="BO20" s="100">
        <f>15000+1500</f>
        <v>16500</v>
      </c>
      <c r="BP20" s="100"/>
      <c r="BQ20" s="100"/>
      <c r="BR20" s="100"/>
      <c r="BS20" s="100"/>
      <c r="BT20" s="100"/>
      <c r="BU20" s="100">
        <f t="shared" si="38"/>
        <v>16500</v>
      </c>
      <c r="BV20" s="100">
        <f t="shared" si="39"/>
        <v>16500</v>
      </c>
      <c r="BW20" s="100"/>
      <c r="BX20" s="100"/>
      <c r="BY20" s="100"/>
      <c r="BZ20" s="100"/>
      <c r="CA20" s="100"/>
      <c r="CB20" s="100">
        <f t="shared" si="40"/>
        <v>16500</v>
      </c>
      <c r="CC20" s="100">
        <f t="shared" si="41"/>
        <v>16500</v>
      </c>
      <c r="CD20" s="100"/>
      <c r="CE20" s="100"/>
      <c r="CF20" s="100"/>
      <c r="CG20" s="100">
        <v>4000</v>
      </c>
      <c r="CH20" s="100">
        <f t="shared" si="6"/>
        <v>12500</v>
      </c>
      <c r="CI20" s="100">
        <v>12500</v>
      </c>
      <c r="CJ20" s="100"/>
      <c r="CK20" s="100">
        <f>CI20</f>
        <v>12500</v>
      </c>
      <c r="CL20" s="100">
        <f t="shared" si="16"/>
        <v>16500</v>
      </c>
      <c r="CM20" s="100">
        <f>CB20-CI20+CJ20</f>
        <v>4000</v>
      </c>
      <c r="CN20" s="100">
        <f>CC20-CI20+CJ20</f>
        <v>4000</v>
      </c>
      <c r="CO20" s="100"/>
      <c r="CP20" s="100"/>
      <c r="CQ20" s="100"/>
      <c r="CR20" s="100">
        <f>CK20</f>
        <v>12500</v>
      </c>
      <c r="CS20" s="100" t="s">
        <v>896</v>
      </c>
      <c r="CT20" s="100" t="s">
        <v>897</v>
      </c>
      <c r="CU20" s="100">
        <v>1500</v>
      </c>
      <c r="CV20" s="100"/>
      <c r="CW20" s="100"/>
      <c r="CX20" s="100" t="s">
        <v>903</v>
      </c>
      <c r="CY20" s="366"/>
      <c r="CZ20" s="216" t="s">
        <v>123</v>
      </c>
      <c r="DA20" s="216"/>
      <c r="DC20" s="18" t="s">
        <v>162</v>
      </c>
      <c r="DD20" s="7">
        <f t="shared" si="3"/>
        <v>0</v>
      </c>
      <c r="DG20" s="7">
        <v>0</v>
      </c>
      <c r="DL20" s="146">
        <f t="shared" si="26"/>
        <v>2705</v>
      </c>
      <c r="DM20" s="7" t="s">
        <v>904</v>
      </c>
      <c r="DN20" s="7">
        <f t="shared" si="13"/>
        <v>0</v>
      </c>
    </row>
    <row r="21" spans="1:118" s="20" customFormat="1" ht="40.9" customHeight="1">
      <c r="A21" s="114" t="s">
        <v>50</v>
      </c>
      <c r="B21" s="214" t="s">
        <v>163</v>
      </c>
      <c r="C21" s="114"/>
      <c r="D21" s="114">
        <f>D22</f>
        <v>1</v>
      </c>
      <c r="E21" s="114">
        <f>E22</f>
        <v>1</v>
      </c>
      <c r="F21" s="114"/>
      <c r="G21" s="236">
        <f t="shared" ref="G21:V22" si="43">G22</f>
        <v>9995.7000000000007</v>
      </c>
      <c r="H21" s="236">
        <f t="shared" si="43"/>
        <v>9995.7000000000007</v>
      </c>
      <c r="I21" s="236">
        <f t="shared" si="43"/>
        <v>0</v>
      </c>
      <c r="J21" s="236">
        <f t="shared" si="43"/>
        <v>0</v>
      </c>
      <c r="K21" s="236">
        <f t="shared" si="43"/>
        <v>0</v>
      </c>
      <c r="L21" s="236">
        <f t="shared" si="43"/>
        <v>0</v>
      </c>
      <c r="M21" s="236">
        <f t="shared" si="43"/>
        <v>9995.7000000000007</v>
      </c>
      <c r="N21" s="236">
        <f t="shared" si="43"/>
        <v>9995.7000000000007</v>
      </c>
      <c r="O21" s="236">
        <f t="shared" si="43"/>
        <v>0</v>
      </c>
      <c r="P21" s="236">
        <f t="shared" si="43"/>
        <v>0</v>
      </c>
      <c r="Q21" s="236">
        <f t="shared" si="43"/>
        <v>0</v>
      </c>
      <c r="R21" s="236">
        <f t="shared" si="43"/>
        <v>0</v>
      </c>
      <c r="S21" s="236">
        <f t="shared" si="43"/>
        <v>0</v>
      </c>
      <c r="T21" s="236">
        <f t="shared" si="43"/>
        <v>0</v>
      </c>
      <c r="U21" s="236">
        <f t="shared" si="43"/>
        <v>0</v>
      </c>
      <c r="V21" s="236">
        <f t="shared" si="43"/>
        <v>0</v>
      </c>
      <c r="W21" s="236">
        <f t="shared" ref="W21:AL22" si="44">W22</f>
        <v>0</v>
      </c>
      <c r="X21" s="236">
        <f t="shared" si="44"/>
        <v>0</v>
      </c>
      <c r="Y21" s="236">
        <f t="shared" si="44"/>
        <v>9995.7000000000007</v>
      </c>
      <c r="Z21" s="236">
        <f t="shared" si="44"/>
        <v>9995.7000000000007</v>
      </c>
      <c r="AA21" s="236">
        <f t="shared" si="44"/>
        <v>0</v>
      </c>
      <c r="AB21" s="236">
        <f t="shared" si="44"/>
        <v>0</v>
      </c>
      <c r="AC21" s="236">
        <f t="shared" si="44"/>
        <v>0</v>
      </c>
      <c r="AD21" s="236">
        <f t="shared" si="44"/>
        <v>0</v>
      </c>
      <c r="AE21" s="236">
        <f t="shared" si="44"/>
        <v>0</v>
      </c>
      <c r="AF21" s="236">
        <f t="shared" si="44"/>
        <v>0</v>
      </c>
      <c r="AG21" s="236">
        <f t="shared" si="44"/>
        <v>0</v>
      </c>
      <c r="AH21" s="236">
        <f t="shared" si="44"/>
        <v>0</v>
      </c>
      <c r="AI21" s="236">
        <f t="shared" si="44"/>
        <v>0</v>
      </c>
      <c r="AJ21" s="236">
        <f t="shared" si="44"/>
        <v>0</v>
      </c>
      <c r="AK21" s="236">
        <f t="shared" si="44"/>
        <v>0</v>
      </c>
      <c r="AL21" s="236">
        <f t="shared" si="44"/>
        <v>0</v>
      </c>
      <c r="AM21" s="236">
        <f t="shared" ref="AM21:BN22" si="45">AM22</f>
        <v>0</v>
      </c>
      <c r="AN21" s="236">
        <f t="shared" si="45"/>
        <v>0</v>
      </c>
      <c r="AO21" s="236">
        <f t="shared" si="45"/>
        <v>9995.7000000000007</v>
      </c>
      <c r="AP21" s="236">
        <f t="shared" si="45"/>
        <v>9995.7000000000007</v>
      </c>
      <c r="AQ21" s="236">
        <f t="shared" si="45"/>
        <v>0</v>
      </c>
      <c r="AR21" s="236">
        <f t="shared" si="45"/>
        <v>0</v>
      </c>
      <c r="AS21" s="236">
        <f t="shared" si="45"/>
        <v>9995.7000000000007</v>
      </c>
      <c r="AT21" s="236">
        <f t="shared" si="45"/>
        <v>9995.7000000000007</v>
      </c>
      <c r="AU21" s="236">
        <f t="shared" si="45"/>
        <v>0</v>
      </c>
      <c r="AV21" s="236">
        <f t="shared" si="45"/>
        <v>0</v>
      </c>
      <c r="AW21" s="236">
        <f t="shared" si="45"/>
        <v>0</v>
      </c>
      <c r="AX21" s="236">
        <f t="shared" si="45"/>
        <v>0</v>
      </c>
      <c r="AY21" s="236">
        <f t="shared" si="45"/>
        <v>0</v>
      </c>
      <c r="AZ21" s="236">
        <f t="shared" si="45"/>
        <v>0</v>
      </c>
      <c r="BA21" s="236">
        <f t="shared" si="45"/>
        <v>0</v>
      </c>
      <c r="BB21" s="236">
        <f t="shared" si="45"/>
        <v>0</v>
      </c>
      <c r="BC21" s="236">
        <f t="shared" si="45"/>
        <v>0</v>
      </c>
      <c r="BD21" s="236">
        <f t="shared" si="45"/>
        <v>0</v>
      </c>
      <c r="BE21" s="236">
        <f t="shared" si="45"/>
        <v>0</v>
      </c>
      <c r="BF21" s="236">
        <f t="shared" si="45"/>
        <v>0</v>
      </c>
      <c r="BG21" s="236">
        <f t="shared" si="45"/>
        <v>0</v>
      </c>
      <c r="BH21" s="236">
        <f t="shared" si="45"/>
        <v>0</v>
      </c>
      <c r="BI21" s="236">
        <f>BI22</f>
        <v>2000</v>
      </c>
      <c r="BJ21" s="236">
        <v>2000</v>
      </c>
      <c r="BK21" s="236">
        <v>2000</v>
      </c>
      <c r="BL21" s="236"/>
      <c r="BM21" s="236"/>
      <c r="BN21" s="236">
        <f t="shared" si="45"/>
        <v>2000</v>
      </c>
      <c r="BO21" s="236">
        <f>BO22</f>
        <v>2000</v>
      </c>
      <c r="BP21" s="236">
        <f t="shared" ref="BP21:BU22" si="46">BP22</f>
        <v>0</v>
      </c>
      <c r="BQ21" s="236">
        <f t="shared" si="46"/>
        <v>0</v>
      </c>
      <c r="BR21" s="236">
        <f t="shared" si="46"/>
        <v>0</v>
      </c>
      <c r="BS21" s="236">
        <f t="shared" si="46"/>
        <v>0</v>
      </c>
      <c r="BT21" s="236">
        <f t="shared" si="46"/>
        <v>0</v>
      </c>
      <c r="BU21" s="236">
        <f t="shared" si="46"/>
        <v>2000</v>
      </c>
      <c r="BV21" s="236">
        <f>BV22</f>
        <v>2000</v>
      </c>
      <c r="BW21" s="236"/>
      <c r="BX21" s="236"/>
      <c r="BY21" s="236"/>
      <c r="BZ21" s="236">
        <f t="shared" ref="BZ21:CB22" si="47">BZ22</f>
        <v>0</v>
      </c>
      <c r="CA21" s="236">
        <f t="shared" si="47"/>
        <v>0</v>
      </c>
      <c r="CB21" s="236">
        <f t="shared" si="47"/>
        <v>2000</v>
      </c>
      <c r="CC21" s="236">
        <f>CC22</f>
        <v>2000</v>
      </c>
      <c r="CD21" s="236"/>
      <c r="CE21" s="236"/>
      <c r="CF21" s="236"/>
      <c r="CG21" s="236">
        <f>CG22</f>
        <v>0</v>
      </c>
      <c r="CH21" s="236">
        <f t="shared" si="6"/>
        <v>2000</v>
      </c>
      <c r="CI21" s="236">
        <f t="shared" ref="CI21:CM22" si="48">CI22</f>
        <v>2000</v>
      </c>
      <c r="CJ21" s="236"/>
      <c r="CK21" s="236">
        <f t="shared" si="48"/>
        <v>2000</v>
      </c>
      <c r="CL21" s="236">
        <f t="shared" si="48"/>
        <v>2000</v>
      </c>
      <c r="CM21" s="236">
        <f t="shared" si="48"/>
        <v>0</v>
      </c>
      <c r="CN21" s="236">
        <f>CN22</f>
        <v>0</v>
      </c>
      <c r="CO21" s="236"/>
      <c r="CP21" s="236"/>
      <c r="CQ21" s="236"/>
      <c r="CR21" s="236">
        <f>CR22</f>
        <v>2000</v>
      </c>
      <c r="CS21" s="236"/>
      <c r="CT21" s="236"/>
      <c r="CU21" s="236">
        <f>CU22</f>
        <v>0</v>
      </c>
      <c r="CV21" s="236"/>
      <c r="CW21" s="236"/>
      <c r="CX21" s="236"/>
      <c r="CY21" s="366"/>
      <c r="CZ21" s="114"/>
      <c r="DA21" s="114"/>
      <c r="DD21" s="7">
        <f t="shared" si="3"/>
        <v>0</v>
      </c>
      <c r="DG21" s="7">
        <v>0</v>
      </c>
      <c r="DL21" s="146">
        <f t="shared" si="26"/>
        <v>7995.7000000000007</v>
      </c>
      <c r="DM21" s="7">
        <f t="shared" ref="DM21:DM29" si="49">AJ21-BD21</f>
        <v>0</v>
      </c>
      <c r="DN21" s="7">
        <f t="shared" si="13"/>
        <v>0</v>
      </c>
    </row>
    <row r="22" spans="1:118" s="20" customFormat="1" ht="40.9" customHeight="1">
      <c r="A22" s="215" t="s">
        <v>60</v>
      </c>
      <c r="B22" s="214" t="s">
        <v>905</v>
      </c>
      <c r="C22" s="114"/>
      <c r="D22" s="114">
        <f>A23</f>
        <v>1</v>
      </c>
      <c r="E22" s="114">
        <f>A23</f>
        <v>1</v>
      </c>
      <c r="F22" s="114"/>
      <c r="G22" s="236">
        <f t="shared" si="43"/>
        <v>9995.7000000000007</v>
      </c>
      <c r="H22" s="236">
        <f t="shared" si="43"/>
        <v>9995.7000000000007</v>
      </c>
      <c r="I22" s="236">
        <f t="shared" si="43"/>
        <v>0</v>
      </c>
      <c r="J22" s="236">
        <f t="shared" si="43"/>
        <v>0</v>
      </c>
      <c r="K22" s="236">
        <f t="shared" si="43"/>
        <v>0</v>
      </c>
      <c r="L22" s="236">
        <f t="shared" si="43"/>
        <v>0</v>
      </c>
      <c r="M22" s="236">
        <f t="shared" si="43"/>
        <v>9995.7000000000007</v>
      </c>
      <c r="N22" s="236">
        <f t="shared" si="43"/>
        <v>9995.7000000000007</v>
      </c>
      <c r="O22" s="236">
        <f t="shared" si="43"/>
        <v>0</v>
      </c>
      <c r="P22" s="236">
        <f t="shared" si="43"/>
        <v>0</v>
      </c>
      <c r="Q22" s="236">
        <f t="shared" si="43"/>
        <v>0</v>
      </c>
      <c r="R22" s="236">
        <f t="shared" si="43"/>
        <v>0</v>
      </c>
      <c r="S22" s="236">
        <f t="shared" si="43"/>
        <v>0</v>
      </c>
      <c r="T22" s="236">
        <f t="shared" si="43"/>
        <v>0</v>
      </c>
      <c r="U22" s="236">
        <f t="shared" si="43"/>
        <v>0</v>
      </c>
      <c r="V22" s="236">
        <f t="shared" si="43"/>
        <v>0</v>
      </c>
      <c r="W22" s="236">
        <f t="shared" si="44"/>
        <v>0</v>
      </c>
      <c r="X22" s="236">
        <f t="shared" si="44"/>
        <v>0</v>
      </c>
      <c r="Y22" s="236">
        <f t="shared" si="44"/>
        <v>9995.7000000000007</v>
      </c>
      <c r="Z22" s="236">
        <f t="shared" si="44"/>
        <v>9995.7000000000007</v>
      </c>
      <c r="AA22" s="236">
        <f t="shared" si="44"/>
        <v>0</v>
      </c>
      <c r="AB22" s="236">
        <f t="shared" si="44"/>
        <v>0</v>
      </c>
      <c r="AC22" s="236">
        <f t="shared" si="44"/>
        <v>0</v>
      </c>
      <c r="AD22" s="236">
        <f t="shared" si="44"/>
        <v>0</v>
      </c>
      <c r="AE22" s="236">
        <f t="shared" si="44"/>
        <v>0</v>
      </c>
      <c r="AF22" s="236">
        <f t="shared" si="44"/>
        <v>0</v>
      </c>
      <c r="AG22" s="236">
        <f t="shared" si="44"/>
        <v>0</v>
      </c>
      <c r="AH22" s="236">
        <f t="shared" si="44"/>
        <v>0</v>
      </c>
      <c r="AI22" s="236">
        <f t="shared" si="44"/>
        <v>0</v>
      </c>
      <c r="AJ22" s="236">
        <f t="shared" si="44"/>
        <v>0</v>
      </c>
      <c r="AK22" s="236">
        <f t="shared" si="44"/>
        <v>0</v>
      </c>
      <c r="AL22" s="236">
        <f t="shared" si="44"/>
        <v>0</v>
      </c>
      <c r="AM22" s="236">
        <f t="shared" si="45"/>
        <v>0</v>
      </c>
      <c r="AN22" s="236">
        <f t="shared" si="45"/>
        <v>0</v>
      </c>
      <c r="AO22" s="236">
        <f t="shared" si="45"/>
        <v>9995.7000000000007</v>
      </c>
      <c r="AP22" s="236">
        <f t="shared" si="45"/>
        <v>9995.7000000000007</v>
      </c>
      <c r="AQ22" s="236">
        <f t="shared" si="45"/>
        <v>0</v>
      </c>
      <c r="AR22" s="236">
        <f t="shared" si="45"/>
        <v>0</v>
      </c>
      <c r="AS22" s="236">
        <f t="shared" si="45"/>
        <v>9995.7000000000007</v>
      </c>
      <c r="AT22" s="236">
        <f t="shared" si="45"/>
        <v>9995.7000000000007</v>
      </c>
      <c r="AU22" s="236">
        <f t="shared" si="45"/>
        <v>0</v>
      </c>
      <c r="AV22" s="236">
        <f t="shared" si="45"/>
        <v>0</v>
      </c>
      <c r="AW22" s="236">
        <f t="shared" si="45"/>
        <v>0</v>
      </c>
      <c r="AX22" s="236">
        <f t="shared" si="45"/>
        <v>0</v>
      </c>
      <c r="AY22" s="236">
        <f t="shared" si="45"/>
        <v>0</v>
      </c>
      <c r="AZ22" s="236">
        <f t="shared" si="45"/>
        <v>0</v>
      </c>
      <c r="BA22" s="236">
        <f t="shared" si="45"/>
        <v>0</v>
      </c>
      <c r="BB22" s="236">
        <f t="shared" si="45"/>
        <v>0</v>
      </c>
      <c r="BC22" s="236">
        <f t="shared" si="45"/>
        <v>0</v>
      </c>
      <c r="BD22" s="236">
        <f t="shared" si="45"/>
        <v>0</v>
      </c>
      <c r="BE22" s="236">
        <f t="shared" si="45"/>
        <v>0</v>
      </c>
      <c r="BF22" s="236">
        <f t="shared" si="45"/>
        <v>0</v>
      </c>
      <c r="BG22" s="236">
        <f t="shared" si="45"/>
        <v>0</v>
      </c>
      <c r="BH22" s="236">
        <f t="shared" si="45"/>
        <v>0</v>
      </c>
      <c r="BI22" s="236">
        <f>BI23</f>
        <v>2000</v>
      </c>
      <c r="BJ22" s="236">
        <v>2000</v>
      </c>
      <c r="BK22" s="236">
        <v>2000</v>
      </c>
      <c r="BL22" s="236"/>
      <c r="BM22" s="236"/>
      <c r="BN22" s="236">
        <f t="shared" si="45"/>
        <v>2000</v>
      </c>
      <c r="BO22" s="236">
        <f>BO23</f>
        <v>2000</v>
      </c>
      <c r="BP22" s="236">
        <f t="shared" si="46"/>
        <v>0</v>
      </c>
      <c r="BQ22" s="236">
        <f t="shared" si="46"/>
        <v>0</v>
      </c>
      <c r="BR22" s="236">
        <f t="shared" si="46"/>
        <v>0</v>
      </c>
      <c r="BS22" s="236">
        <f t="shared" si="46"/>
        <v>0</v>
      </c>
      <c r="BT22" s="236">
        <f t="shared" si="46"/>
        <v>0</v>
      </c>
      <c r="BU22" s="236">
        <f t="shared" si="46"/>
        <v>2000</v>
      </c>
      <c r="BV22" s="236">
        <f>BV23</f>
        <v>2000</v>
      </c>
      <c r="BW22" s="236"/>
      <c r="BX22" s="236"/>
      <c r="BY22" s="236"/>
      <c r="BZ22" s="236">
        <f t="shared" si="47"/>
        <v>0</v>
      </c>
      <c r="CA22" s="236">
        <f t="shared" si="47"/>
        <v>0</v>
      </c>
      <c r="CB22" s="236">
        <f t="shared" si="47"/>
        <v>2000</v>
      </c>
      <c r="CC22" s="236">
        <f>CC23</f>
        <v>2000</v>
      </c>
      <c r="CD22" s="236"/>
      <c r="CE22" s="236"/>
      <c r="CF22" s="236"/>
      <c r="CG22" s="236">
        <f>CG23</f>
        <v>0</v>
      </c>
      <c r="CH22" s="236">
        <f t="shared" si="6"/>
        <v>2000</v>
      </c>
      <c r="CI22" s="236">
        <f t="shared" si="48"/>
        <v>2000</v>
      </c>
      <c r="CJ22" s="236"/>
      <c r="CK22" s="236">
        <f t="shared" si="48"/>
        <v>2000</v>
      </c>
      <c r="CL22" s="236">
        <f t="shared" si="48"/>
        <v>2000</v>
      </c>
      <c r="CM22" s="236">
        <f t="shared" si="48"/>
        <v>0</v>
      </c>
      <c r="CN22" s="236">
        <f>CN23</f>
        <v>0</v>
      </c>
      <c r="CO22" s="236"/>
      <c r="CP22" s="236"/>
      <c r="CQ22" s="236"/>
      <c r="CR22" s="236">
        <f>CR23</f>
        <v>2000</v>
      </c>
      <c r="CS22" s="236"/>
      <c r="CT22" s="236"/>
      <c r="CU22" s="236">
        <f>CU23</f>
        <v>0</v>
      </c>
      <c r="CV22" s="236"/>
      <c r="CW22" s="236"/>
      <c r="CX22" s="236"/>
      <c r="CY22" s="366"/>
      <c r="CZ22" s="114"/>
      <c r="DA22" s="114"/>
      <c r="DD22" s="7">
        <f t="shared" si="3"/>
        <v>0</v>
      </c>
      <c r="DG22" s="7">
        <v>0</v>
      </c>
      <c r="DL22" s="146">
        <f t="shared" si="26"/>
        <v>7995.7000000000007</v>
      </c>
      <c r="DM22" s="7">
        <f t="shared" si="49"/>
        <v>0</v>
      </c>
      <c r="DN22" s="7">
        <f t="shared" si="13"/>
        <v>0</v>
      </c>
    </row>
    <row r="23" spans="1:118" s="20" customFormat="1" ht="75">
      <c r="A23" s="216">
        <v>1</v>
      </c>
      <c r="B23" s="228" t="s">
        <v>164</v>
      </c>
      <c r="C23" s="216" t="s">
        <v>165</v>
      </c>
      <c r="D23" s="216" t="s">
        <v>166</v>
      </c>
      <c r="E23" s="216" t="s">
        <v>167</v>
      </c>
      <c r="F23" s="216" t="s">
        <v>251</v>
      </c>
      <c r="G23" s="220">
        <v>9995.7000000000007</v>
      </c>
      <c r="H23" s="220">
        <f>G23</f>
        <v>9995.7000000000007</v>
      </c>
      <c r="I23" s="216"/>
      <c r="J23" s="216"/>
      <c r="K23" s="216"/>
      <c r="L23" s="216"/>
      <c r="M23" s="220">
        <f>G23</f>
        <v>9995.7000000000007</v>
      </c>
      <c r="N23" s="220">
        <f>H23</f>
        <v>9995.7000000000007</v>
      </c>
      <c r="O23" s="216"/>
      <c r="P23" s="216"/>
      <c r="Q23" s="216"/>
      <c r="R23" s="216"/>
      <c r="S23" s="216"/>
      <c r="T23" s="216"/>
      <c r="U23" s="218"/>
      <c r="V23" s="218"/>
      <c r="W23" s="218"/>
      <c r="X23" s="218"/>
      <c r="Y23" s="218">
        <v>9995.7000000000007</v>
      </c>
      <c r="Z23" s="218">
        <v>9995.7000000000007</v>
      </c>
      <c r="AA23" s="218"/>
      <c r="AB23" s="218"/>
      <c r="AC23" s="218"/>
      <c r="AD23" s="218"/>
      <c r="AE23" s="218"/>
      <c r="AF23" s="218"/>
      <c r="AG23" s="218"/>
      <c r="AH23" s="218"/>
      <c r="AI23" s="218"/>
      <c r="AJ23" s="218"/>
      <c r="AK23" s="218"/>
      <c r="AL23" s="218"/>
      <c r="AM23" s="218"/>
      <c r="AN23" s="218"/>
      <c r="AO23" s="100">
        <f t="shared" ref="AO23:AP23" si="50">Y23-$AK23+$AL23</f>
        <v>9995.7000000000007</v>
      </c>
      <c r="AP23" s="100">
        <f t="shared" si="50"/>
        <v>9995.7000000000007</v>
      </c>
      <c r="AQ23" s="100"/>
      <c r="AR23" s="100"/>
      <c r="AS23" s="100">
        <f t="shared" si="20"/>
        <v>9995.7000000000007</v>
      </c>
      <c r="AT23" s="100">
        <f t="shared" si="20"/>
        <v>9995.7000000000007</v>
      </c>
      <c r="AU23" s="100">
        <f t="shared" si="20"/>
        <v>0</v>
      </c>
      <c r="AV23" s="100">
        <f t="shared" si="20"/>
        <v>0</v>
      </c>
      <c r="AW23" s="100">
        <f>AC23-$AK23+$AL23</f>
        <v>0</v>
      </c>
      <c r="AX23" s="100">
        <f>AD23-$AK23+$AL23</f>
        <v>0</v>
      </c>
      <c r="AY23" s="100"/>
      <c r="AZ23" s="100">
        <f>AJ23-$AK23+$AL23</f>
        <v>0</v>
      </c>
      <c r="BA23" s="100">
        <f>AG23-$AK23+$AL23</f>
        <v>0</v>
      </c>
      <c r="BB23" s="100">
        <f>AH23-$AK23+$AL23</f>
        <v>0</v>
      </c>
      <c r="BC23" s="100"/>
      <c r="BD23" s="100"/>
      <c r="BE23" s="100">
        <f>AW23+BA23</f>
        <v>0</v>
      </c>
      <c r="BF23" s="100">
        <f t="shared" ref="BF23:BH23" si="51">AX23+BB23</f>
        <v>0</v>
      </c>
      <c r="BG23" s="100">
        <f t="shared" si="51"/>
        <v>0</v>
      </c>
      <c r="BH23" s="100">
        <f t="shared" si="51"/>
        <v>0</v>
      </c>
      <c r="BI23" s="100">
        <v>2000</v>
      </c>
      <c r="BJ23" s="100">
        <v>2000</v>
      </c>
      <c r="BK23" s="100">
        <v>2000</v>
      </c>
      <c r="BL23" s="100"/>
      <c r="BM23" s="100"/>
      <c r="BN23" s="100">
        <f>BO23</f>
        <v>2000</v>
      </c>
      <c r="BO23" s="100">
        <v>2000</v>
      </c>
      <c r="BP23" s="100"/>
      <c r="BQ23" s="100"/>
      <c r="BR23" s="100"/>
      <c r="BS23" s="100"/>
      <c r="BT23" s="100"/>
      <c r="BU23" s="100">
        <f t="shared" ref="BU23" si="52">BN23-BS23+BT23</f>
        <v>2000</v>
      </c>
      <c r="BV23" s="100">
        <f t="shared" ref="BV23" si="53">BO23-BS23+BT23</f>
        <v>2000</v>
      </c>
      <c r="BW23" s="100"/>
      <c r="BX23" s="100"/>
      <c r="BY23" s="100"/>
      <c r="BZ23" s="100"/>
      <c r="CA23" s="100"/>
      <c r="CB23" s="100">
        <f t="shared" ref="CB23" si="54">BU23-BZ23+CA23</f>
        <v>2000</v>
      </c>
      <c r="CC23" s="100">
        <f t="shared" ref="CC23" si="55">BV23-BZ23+CA23</f>
        <v>2000</v>
      </c>
      <c r="CD23" s="100"/>
      <c r="CE23" s="100"/>
      <c r="CF23" s="100"/>
      <c r="CG23" s="100">
        <v>0</v>
      </c>
      <c r="CH23" s="100">
        <f t="shared" si="6"/>
        <v>2000</v>
      </c>
      <c r="CI23" s="100">
        <f>CH23</f>
        <v>2000</v>
      </c>
      <c r="CJ23" s="100"/>
      <c r="CK23" s="100">
        <f>CI23</f>
        <v>2000</v>
      </c>
      <c r="CL23" s="100">
        <f t="shared" si="16"/>
        <v>2000</v>
      </c>
      <c r="CM23" s="100">
        <f>CB23-CI23+CJ23</f>
        <v>0</v>
      </c>
      <c r="CN23" s="100">
        <f>CC23-CI23+CJ23</f>
        <v>0</v>
      </c>
      <c r="CO23" s="100"/>
      <c r="CP23" s="100"/>
      <c r="CQ23" s="100"/>
      <c r="CR23" s="100">
        <f>CK23</f>
        <v>2000</v>
      </c>
      <c r="CS23" s="100" t="s">
        <v>896</v>
      </c>
      <c r="CT23" s="100" t="s">
        <v>897</v>
      </c>
      <c r="CU23" s="100"/>
      <c r="CV23" s="100"/>
      <c r="CW23" s="100"/>
      <c r="CX23" s="100" t="s">
        <v>906</v>
      </c>
      <c r="CY23" s="366"/>
      <c r="CZ23" s="285" t="s">
        <v>168</v>
      </c>
      <c r="DA23" s="216"/>
      <c r="DB23" s="18"/>
      <c r="DD23" s="7">
        <f t="shared" si="3"/>
        <v>0</v>
      </c>
      <c r="DE23" s="18" t="s">
        <v>169</v>
      </c>
      <c r="DF23" s="18" t="s">
        <v>170</v>
      </c>
      <c r="DG23" s="7">
        <v>0</v>
      </c>
      <c r="DL23" s="146">
        <f t="shared" si="26"/>
        <v>7995.7000000000007</v>
      </c>
      <c r="DM23" s="7">
        <f t="shared" si="49"/>
        <v>0</v>
      </c>
      <c r="DN23" s="7">
        <f t="shared" si="13"/>
        <v>0</v>
      </c>
    </row>
    <row r="24" spans="1:118" s="20" customFormat="1" ht="46.5" customHeight="1">
      <c r="A24" s="114" t="s">
        <v>64</v>
      </c>
      <c r="B24" s="214" t="s">
        <v>171</v>
      </c>
      <c r="C24" s="114"/>
      <c r="D24" s="114">
        <f>D25</f>
        <v>1</v>
      </c>
      <c r="E24" s="114">
        <f>E25</f>
        <v>1</v>
      </c>
      <c r="F24" s="114"/>
      <c r="G24" s="236">
        <f t="shared" ref="G24:V25" si="56">G25</f>
        <v>30000</v>
      </c>
      <c r="H24" s="236">
        <f t="shared" si="56"/>
        <v>29000</v>
      </c>
      <c r="I24" s="236">
        <f t="shared" si="56"/>
        <v>5000</v>
      </c>
      <c r="J24" s="236">
        <f t="shared" si="56"/>
        <v>4000</v>
      </c>
      <c r="K24" s="236">
        <f t="shared" si="56"/>
        <v>0</v>
      </c>
      <c r="L24" s="236">
        <f t="shared" si="56"/>
        <v>5000</v>
      </c>
      <c r="M24" s="236">
        <f t="shared" si="56"/>
        <v>25000</v>
      </c>
      <c r="N24" s="236">
        <f t="shared" si="56"/>
        <v>25000</v>
      </c>
      <c r="O24" s="236">
        <f t="shared" si="56"/>
        <v>0</v>
      </c>
      <c r="P24" s="236">
        <f t="shared" si="56"/>
        <v>0</v>
      </c>
      <c r="Q24" s="236">
        <f t="shared" si="56"/>
        <v>7000</v>
      </c>
      <c r="R24" s="236">
        <f t="shared" si="56"/>
        <v>7000</v>
      </c>
      <c r="S24" s="236">
        <f t="shared" si="56"/>
        <v>0</v>
      </c>
      <c r="T24" s="236">
        <f t="shared" si="56"/>
        <v>0</v>
      </c>
      <c r="U24" s="236">
        <f t="shared" si="56"/>
        <v>5000</v>
      </c>
      <c r="V24" s="236">
        <f t="shared" si="56"/>
        <v>4000</v>
      </c>
      <c r="W24" s="236">
        <f t="shared" ref="W24:AL25" si="57">W25</f>
        <v>0</v>
      </c>
      <c r="X24" s="236">
        <f t="shared" si="57"/>
        <v>5000</v>
      </c>
      <c r="Y24" s="236">
        <f t="shared" si="57"/>
        <v>25000</v>
      </c>
      <c r="Z24" s="236">
        <f t="shared" si="57"/>
        <v>25000</v>
      </c>
      <c r="AA24" s="236">
        <f t="shared" si="57"/>
        <v>0</v>
      </c>
      <c r="AB24" s="236">
        <f t="shared" si="57"/>
        <v>0</v>
      </c>
      <c r="AC24" s="236">
        <f t="shared" si="57"/>
        <v>7000</v>
      </c>
      <c r="AD24" s="236">
        <f t="shared" si="57"/>
        <v>7000</v>
      </c>
      <c r="AE24" s="236">
        <f t="shared" si="57"/>
        <v>0</v>
      </c>
      <c r="AF24" s="236">
        <f t="shared" si="57"/>
        <v>0</v>
      </c>
      <c r="AG24" s="236">
        <f t="shared" si="57"/>
        <v>8000</v>
      </c>
      <c r="AH24" s="236">
        <f t="shared" si="57"/>
        <v>8000</v>
      </c>
      <c r="AI24" s="236">
        <f t="shared" si="57"/>
        <v>0</v>
      </c>
      <c r="AJ24" s="236">
        <f t="shared" si="57"/>
        <v>0</v>
      </c>
      <c r="AK24" s="236">
        <f t="shared" si="57"/>
        <v>0</v>
      </c>
      <c r="AL24" s="236">
        <f t="shared" si="57"/>
        <v>0</v>
      </c>
      <c r="AM24" s="236">
        <f t="shared" ref="AM24:BN25" si="58">AM25</f>
        <v>0</v>
      </c>
      <c r="AN24" s="236">
        <f t="shared" si="58"/>
        <v>0</v>
      </c>
      <c r="AO24" s="236">
        <f t="shared" si="58"/>
        <v>25000</v>
      </c>
      <c r="AP24" s="236">
        <f t="shared" si="58"/>
        <v>25000</v>
      </c>
      <c r="AQ24" s="236">
        <f t="shared" si="58"/>
        <v>0</v>
      </c>
      <c r="AR24" s="236">
        <f t="shared" si="58"/>
        <v>0</v>
      </c>
      <c r="AS24" s="100">
        <f t="shared" si="20"/>
        <v>25000</v>
      </c>
      <c r="AT24" s="100">
        <f t="shared" si="20"/>
        <v>25000</v>
      </c>
      <c r="AU24" s="100">
        <f t="shared" si="20"/>
        <v>0</v>
      </c>
      <c r="AV24" s="100">
        <f t="shared" si="20"/>
        <v>0</v>
      </c>
      <c r="AW24" s="236">
        <f t="shared" si="58"/>
        <v>7000</v>
      </c>
      <c r="AX24" s="236">
        <f t="shared" si="58"/>
        <v>7000</v>
      </c>
      <c r="AY24" s="236">
        <f t="shared" si="58"/>
        <v>0</v>
      </c>
      <c r="AZ24" s="236">
        <f t="shared" si="58"/>
        <v>0</v>
      </c>
      <c r="BA24" s="236">
        <f t="shared" si="58"/>
        <v>8000</v>
      </c>
      <c r="BB24" s="236">
        <f t="shared" si="58"/>
        <v>8000</v>
      </c>
      <c r="BC24" s="236">
        <f t="shared" si="58"/>
        <v>0</v>
      </c>
      <c r="BD24" s="236">
        <f t="shared" si="58"/>
        <v>0</v>
      </c>
      <c r="BE24" s="236">
        <f t="shared" si="58"/>
        <v>15000</v>
      </c>
      <c r="BF24" s="236">
        <f t="shared" si="58"/>
        <v>15000</v>
      </c>
      <c r="BG24" s="236">
        <f t="shared" si="58"/>
        <v>0</v>
      </c>
      <c r="BH24" s="236">
        <f t="shared" si="58"/>
        <v>0</v>
      </c>
      <c r="BI24" s="236">
        <f>BI25</f>
        <v>7500</v>
      </c>
      <c r="BJ24" s="236">
        <v>7500</v>
      </c>
      <c r="BK24" s="236">
        <v>7500</v>
      </c>
      <c r="BL24" s="236"/>
      <c r="BM24" s="236"/>
      <c r="BN24" s="236">
        <f t="shared" si="58"/>
        <v>7500</v>
      </c>
      <c r="BO24" s="236">
        <f>BO25</f>
        <v>7500</v>
      </c>
      <c r="BP24" s="236">
        <f t="shared" ref="BP24:BU25" si="59">BP25</f>
        <v>0</v>
      </c>
      <c r="BQ24" s="236">
        <f t="shared" si="59"/>
        <v>0</v>
      </c>
      <c r="BR24" s="236">
        <f t="shared" si="59"/>
        <v>0</v>
      </c>
      <c r="BS24" s="236">
        <f t="shared" si="59"/>
        <v>0</v>
      </c>
      <c r="BT24" s="236">
        <f t="shared" si="59"/>
        <v>0</v>
      </c>
      <c r="BU24" s="236">
        <f t="shared" si="59"/>
        <v>7500</v>
      </c>
      <c r="BV24" s="236">
        <f>BV25</f>
        <v>7500</v>
      </c>
      <c r="BW24" s="236"/>
      <c r="BX24" s="236"/>
      <c r="BY24" s="236"/>
      <c r="BZ24" s="236">
        <f t="shared" ref="BZ24:CB25" si="60">BZ25</f>
        <v>0</v>
      </c>
      <c r="CA24" s="236">
        <f t="shared" si="60"/>
        <v>0</v>
      </c>
      <c r="CB24" s="236">
        <f t="shared" si="60"/>
        <v>7500</v>
      </c>
      <c r="CC24" s="236">
        <f>CC25</f>
        <v>7500</v>
      </c>
      <c r="CD24" s="236"/>
      <c r="CE24" s="236"/>
      <c r="CF24" s="236"/>
      <c r="CG24" s="236">
        <f>CG25</f>
        <v>3000</v>
      </c>
      <c r="CH24" s="236">
        <f t="shared" si="6"/>
        <v>4500</v>
      </c>
      <c r="CI24" s="236">
        <f t="shared" ref="CI24:CM25" si="61">CI25</f>
        <v>4500</v>
      </c>
      <c r="CJ24" s="236"/>
      <c r="CK24" s="236">
        <f t="shared" si="61"/>
        <v>4500</v>
      </c>
      <c r="CL24" s="236">
        <f t="shared" si="61"/>
        <v>7500</v>
      </c>
      <c r="CM24" s="236">
        <f t="shared" si="61"/>
        <v>3000</v>
      </c>
      <c r="CN24" s="236">
        <f>CN25</f>
        <v>3000</v>
      </c>
      <c r="CO24" s="236"/>
      <c r="CP24" s="236"/>
      <c r="CQ24" s="236"/>
      <c r="CR24" s="236">
        <f t="shared" ref="CR24:CR25" si="62">CR25</f>
        <v>4500</v>
      </c>
      <c r="CS24" s="236"/>
      <c r="CT24" s="236"/>
      <c r="CU24" s="236">
        <f>CU25</f>
        <v>0</v>
      </c>
      <c r="CV24" s="236"/>
      <c r="CW24" s="236"/>
      <c r="CX24" s="236"/>
      <c r="CY24" s="366"/>
      <c r="CZ24" s="114"/>
      <c r="DA24" s="114"/>
      <c r="DD24" s="7">
        <f t="shared" si="3"/>
        <v>0</v>
      </c>
      <c r="DG24" s="7">
        <v>0</v>
      </c>
      <c r="DL24" s="146">
        <f t="shared" si="26"/>
        <v>2500</v>
      </c>
      <c r="DM24" s="7">
        <f t="shared" si="49"/>
        <v>0</v>
      </c>
      <c r="DN24" s="7">
        <f t="shared" si="13"/>
        <v>0</v>
      </c>
    </row>
    <row r="25" spans="1:118" s="20" customFormat="1" ht="49.9" customHeight="1">
      <c r="A25" s="114" t="s">
        <v>37</v>
      </c>
      <c r="B25" s="214" t="s">
        <v>895</v>
      </c>
      <c r="C25" s="114"/>
      <c r="D25" s="114">
        <f>A26</f>
        <v>1</v>
      </c>
      <c r="E25" s="114">
        <f>A26</f>
        <v>1</v>
      </c>
      <c r="F25" s="114"/>
      <c r="G25" s="236">
        <f t="shared" si="56"/>
        <v>30000</v>
      </c>
      <c r="H25" s="236">
        <f t="shared" si="56"/>
        <v>29000</v>
      </c>
      <c r="I25" s="236">
        <f t="shared" si="56"/>
        <v>5000</v>
      </c>
      <c r="J25" s="236">
        <f t="shared" si="56"/>
        <v>4000</v>
      </c>
      <c r="K25" s="236">
        <f t="shared" si="56"/>
        <v>0</v>
      </c>
      <c r="L25" s="236">
        <f t="shared" si="56"/>
        <v>5000</v>
      </c>
      <c r="M25" s="236">
        <f t="shared" si="56"/>
        <v>25000</v>
      </c>
      <c r="N25" s="236">
        <f t="shared" si="56"/>
        <v>25000</v>
      </c>
      <c r="O25" s="236">
        <f t="shared" si="56"/>
        <v>0</v>
      </c>
      <c r="P25" s="236">
        <f t="shared" si="56"/>
        <v>0</v>
      </c>
      <c r="Q25" s="236">
        <f t="shared" si="56"/>
        <v>7000</v>
      </c>
      <c r="R25" s="236">
        <f t="shared" si="56"/>
        <v>7000</v>
      </c>
      <c r="S25" s="236">
        <f t="shared" si="56"/>
        <v>0</v>
      </c>
      <c r="T25" s="236">
        <f t="shared" si="56"/>
        <v>0</v>
      </c>
      <c r="U25" s="236">
        <f t="shared" si="56"/>
        <v>5000</v>
      </c>
      <c r="V25" s="236">
        <f t="shared" si="56"/>
        <v>4000</v>
      </c>
      <c r="W25" s="236">
        <f t="shared" si="57"/>
        <v>0</v>
      </c>
      <c r="X25" s="236">
        <f t="shared" si="57"/>
        <v>5000</v>
      </c>
      <c r="Y25" s="236">
        <f t="shared" si="57"/>
        <v>25000</v>
      </c>
      <c r="Z25" s="236">
        <f t="shared" si="57"/>
        <v>25000</v>
      </c>
      <c r="AA25" s="236">
        <f t="shared" si="57"/>
        <v>0</v>
      </c>
      <c r="AB25" s="236">
        <f t="shared" si="57"/>
        <v>0</v>
      </c>
      <c r="AC25" s="236">
        <f t="shared" si="57"/>
        <v>7000</v>
      </c>
      <c r="AD25" s="236">
        <f t="shared" si="57"/>
        <v>7000</v>
      </c>
      <c r="AE25" s="236">
        <f t="shared" si="57"/>
        <v>0</v>
      </c>
      <c r="AF25" s="236">
        <f t="shared" si="57"/>
        <v>0</v>
      </c>
      <c r="AG25" s="236">
        <f t="shared" si="57"/>
        <v>8000</v>
      </c>
      <c r="AH25" s="236">
        <f t="shared" si="57"/>
        <v>8000</v>
      </c>
      <c r="AI25" s="236">
        <f t="shared" si="57"/>
        <v>0</v>
      </c>
      <c r="AJ25" s="236">
        <f t="shared" si="57"/>
        <v>0</v>
      </c>
      <c r="AK25" s="236">
        <f t="shared" si="57"/>
        <v>0</v>
      </c>
      <c r="AL25" s="236">
        <f t="shared" si="57"/>
        <v>0</v>
      </c>
      <c r="AM25" s="236">
        <f t="shared" si="58"/>
        <v>0</v>
      </c>
      <c r="AN25" s="236">
        <f t="shared" si="58"/>
        <v>0</v>
      </c>
      <c r="AO25" s="236">
        <f t="shared" si="58"/>
        <v>25000</v>
      </c>
      <c r="AP25" s="236">
        <f t="shared" si="58"/>
        <v>25000</v>
      </c>
      <c r="AQ25" s="236">
        <f t="shared" si="58"/>
        <v>0</v>
      </c>
      <c r="AR25" s="236">
        <f t="shared" si="58"/>
        <v>0</v>
      </c>
      <c r="AS25" s="100">
        <f t="shared" si="20"/>
        <v>25000</v>
      </c>
      <c r="AT25" s="100">
        <f t="shared" si="20"/>
        <v>25000</v>
      </c>
      <c r="AU25" s="100">
        <f t="shared" si="20"/>
        <v>0</v>
      </c>
      <c r="AV25" s="100">
        <f t="shared" si="20"/>
        <v>0</v>
      </c>
      <c r="AW25" s="236">
        <f t="shared" si="58"/>
        <v>7000</v>
      </c>
      <c r="AX25" s="236">
        <f t="shared" si="58"/>
        <v>7000</v>
      </c>
      <c r="AY25" s="236">
        <f t="shared" si="58"/>
        <v>0</v>
      </c>
      <c r="AZ25" s="236">
        <f t="shared" si="58"/>
        <v>0</v>
      </c>
      <c r="BA25" s="236">
        <f t="shared" si="58"/>
        <v>8000</v>
      </c>
      <c r="BB25" s="236">
        <f t="shared" si="58"/>
        <v>8000</v>
      </c>
      <c r="BC25" s="236">
        <f t="shared" si="58"/>
        <v>0</v>
      </c>
      <c r="BD25" s="236">
        <f t="shared" si="58"/>
        <v>0</v>
      </c>
      <c r="BE25" s="236">
        <f t="shared" si="58"/>
        <v>15000</v>
      </c>
      <c r="BF25" s="236">
        <f t="shared" si="58"/>
        <v>15000</v>
      </c>
      <c r="BG25" s="236">
        <f t="shared" si="58"/>
        <v>0</v>
      </c>
      <c r="BH25" s="236">
        <f t="shared" si="58"/>
        <v>0</v>
      </c>
      <c r="BI25" s="236">
        <f>BI26</f>
        <v>7500</v>
      </c>
      <c r="BJ25" s="236">
        <v>7500</v>
      </c>
      <c r="BK25" s="236">
        <v>7500</v>
      </c>
      <c r="BL25" s="236"/>
      <c r="BM25" s="236"/>
      <c r="BN25" s="236">
        <f t="shared" si="58"/>
        <v>7500</v>
      </c>
      <c r="BO25" s="236">
        <f>BO26</f>
        <v>7500</v>
      </c>
      <c r="BP25" s="236">
        <f t="shared" si="59"/>
        <v>0</v>
      </c>
      <c r="BQ25" s="236">
        <f t="shared" si="59"/>
        <v>0</v>
      </c>
      <c r="BR25" s="236">
        <f t="shared" si="59"/>
        <v>0</v>
      </c>
      <c r="BS25" s="236">
        <f t="shared" si="59"/>
        <v>0</v>
      </c>
      <c r="BT25" s="236">
        <f t="shared" si="59"/>
        <v>0</v>
      </c>
      <c r="BU25" s="236">
        <f t="shared" si="59"/>
        <v>7500</v>
      </c>
      <c r="BV25" s="236">
        <f>BV26</f>
        <v>7500</v>
      </c>
      <c r="BW25" s="236"/>
      <c r="BX25" s="236"/>
      <c r="BY25" s="236"/>
      <c r="BZ25" s="236">
        <f t="shared" si="60"/>
        <v>0</v>
      </c>
      <c r="CA25" s="236">
        <f t="shared" si="60"/>
        <v>0</v>
      </c>
      <c r="CB25" s="236">
        <f t="shared" si="60"/>
        <v>7500</v>
      </c>
      <c r="CC25" s="236">
        <f>CC26</f>
        <v>7500</v>
      </c>
      <c r="CD25" s="236"/>
      <c r="CE25" s="236"/>
      <c r="CF25" s="236"/>
      <c r="CG25" s="236">
        <f>CG26</f>
        <v>3000</v>
      </c>
      <c r="CH25" s="236">
        <f t="shared" si="6"/>
        <v>4500</v>
      </c>
      <c r="CI25" s="236">
        <f t="shared" si="61"/>
        <v>4500</v>
      </c>
      <c r="CJ25" s="236"/>
      <c r="CK25" s="236">
        <f t="shared" si="61"/>
        <v>4500</v>
      </c>
      <c r="CL25" s="236">
        <f t="shared" si="61"/>
        <v>7500</v>
      </c>
      <c r="CM25" s="236">
        <f t="shared" si="61"/>
        <v>3000</v>
      </c>
      <c r="CN25" s="236">
        <f>CN26</f>
        <v>3000</v>
      </c>
      <c r="CO25" s="236"/>
      <c r="CP25" s="236"/>
      <c r="CQ25" s="236"/>
      <c r="CR25" s="236">
        <f t="shared" si="62"/>
        <v>4500</v>
      </c>
      <c r="CS25" s="236"/>
      <c r="CT25" s="236"/>
      <c r="CU25" s="236">
        <f>CU26</f>
        <v>0</v>
      </c>
      <c r="CV25" s="236"/>
      <c r="CW25" s="236"/>
      <c r="CX25" s="236"/>
      <c r="CY25" s="366"/>
      <c r="CZ25" s="114"/>
      <c r="DA25" s="114"/>
      <c r="DD25" s="7">
        <f t="shared" si="3"/>
        <v>0</v>
      </c>
      <c r="DG25" s="7">
        <v>0</v>
      </c>
      <c r="DL25" s="146">
        <f t="shared" si="26"/>
        <v>2500</v>
      </c>
      <c r="DM25" s="7">
        <f t="shared" si="49"/>
        <v>0</v>
      </c>
      <c r="DN25" s="7">
        <f t="shared" si="13"/>
        <v>0</v>
      </c>
    </row>
    <row r="26" spans="1:118" ht="93.75">
      <c r="A26" s="216">
        <v>1</v>
      </c>
      <c r="B26" s="217" t="s">
        <v>172</v>
      </c>
      <c r="C26" s="216" t="s">
        <v>105</v>
      </c>
      <c r="D26" s="216">
        <v>0</v>
      </c>
      <c r="E26" s="216" t="s">
        <v>249</v>
      </c>
      <c r="F26" s="216" t="s">
        <v>660</v>
      </c>
      <c r="G26" s="218">
        <v>30000</v>
      </c>
      <c r="H26" s="218">
        <v>29000</v>
      </c>
      <c r="I26" s="218">
        <v>5000</v>
      </c>
      <c r="J26" s="218">
        <v>4000</v>
      </c>
      <c r="K26" s="218"/>
      <c r="L26" s="218">
        <f>I26</f>
        <v>5000</v>
      </c>
      <c r="M26" s="218">
        <f>N26</f>
        <v>25000</v>
      </c>
      <c r="N26" s="218">
        <f>G26-I26</f>
        <v>25000</v>
      </c>
      <c r="O26" s="218"/>
      <c r="P26" s="218"/>
      <c r="Q26" s="218">
        <f>R26</f>
        <v>7000</v>
      </c>
      <c r="R26" s="218">
        <v>7000</v>
      </c>
      <c r="S26" s="218"/>
      <c r="T26" s="218"/>
      <c r="U26" s="218">
        <v>5000</v>
      </c>
      <c r="V26" s="218">
        <v>4000</v>
      </c>
      <c r="W26" s="218"/>
      <c r="X26" s="218">
        <v>5000</v>
      </c>
      <c r="Y26" s="218">
        <v>25000</v>
      </c>
      <c r="Z26" s="218">
        <v>25000</v>
      </c>
      <c r="AA26" s="218"/>
      <c r="AB26" s="218"/>
      <c r="AC26" s="218">
        <v>7000</v>
      </c>
      <c r="AD26" s="218">
        <v>7000</v>
      </c>
      <c r="AE26" s="218"/>
      <c r="AF26" s="218"/>
      <c r="AG26" s="218">
        <f>AH26</f>
        <v>8000</v>
      </c>
      <c r="AH26" s="218">
        <f>6000+2000</f>
        <v>8000</v>
      </c>
      <c r="AI26" s="218"/>
      <c r="AJ26" s="218"/>
      <c r="AK26" s="218"/>
      <c r="AL26" s="218"/>
      <c r="AM26" s="218"/>
      <c r="AN26" s="218"/>
      <c r="AO26" s="100">
        <f t="shared" ref="AO26:AP26" si="63">Y26-$AK26+$AL26</f>
        <v>25000</v>
      </c>
      <c r="AP26" s="100">
        <f t="shared" si="63"/>
        <v>25000</v>
      </c>
      <c r="AQ26" s="100"/>
      <c r="AR26" s="100">
        <f t="shared" ref="AR26" si="64">AB26</f>
        <v>0</v>
      </c>
      <c r="AS26" s="100">
        <f t="shared" si="20"/>
        <v>25000</v>
      </c>
      <c r="AT26" s="100">
        <f t="shared" si="20"/>
        <v>25000</v>
      </c>
      <c r="AU26" s="100">
        <f t="shared" si="20"/>
        <v>0</v>
      </c>
      <c r="AV26" s="100">
        <f t="shared" si="20"/>
        <v>0</v>
      </c>
      <c r="AW26" s="100">
        <f>AC26</f>
        <v>7000</v>
      </c>
      <c r="AX26" s="100">
        <f>AD26</f>
        <v>7000</v>
      </c>
      <c r="AY26" s="100">
        <f>AE26</f>
        <v>0</v>
      </c>
      <c r="AZ26" s="100">
        <f>AF26</f>
        <v>0</v>
      </c>
      <c r="BA26" s="100">
        <f>AG26-$AK26+$AL26</f>
        <v>8000</v>
      </c>
      <c r="BB26" s="100">
        <f t="shared" ref="BB26" si="65">AH26-AM26+AN26</f>
        <v>8000</v>
      </c>
      <c r="BC26" s="100"/>
      <c r="BD26" s="100">
        <f t="shared" ref="BD26" si="66">AJ26-AM26+AN26</f>
        <v>0</v>
      </c>
      <c r="BE26" s="100">
        <f>AW26+BA26</f>
        <v>15000</v>
      </c>
      <c r="BF26" s="100">
        <f t="shared" ref="BF26:BH26" si="67">AX26+BB26</f>
        <v>15000</v>
      </c>
      <c r="BG26" s="100">
        <f t="shared" si="67"/>
        <v>0</v>
      </c>
      <c r="BH26" s="100">
        <f t="shared" si="67"/>
        <v>0</v>
      </c>
      <c r="BI26" s="100">
        <v>7500</v>
      </c>
      <c r="BJ26" s="100">
        <v>7500</v>
      </c>
      <c r="BK26" s="100">
        <v>7500</v>
      </c>
      <c r="BL26" s="100"/>
      <c r="BM26" s="100"/>
      <c r="BN26" s="100">
        <f>BO26</f>
        <v>7500</v>
      </c>
      <c r="BO26" s="100">
        <v>7500</v>
      </c>
      <c r="BP26" s="100"/>
      <c r="BQ26" s="100"/>
      <c r="BR26" s="100"/>
      <c r="BS26" s="100"/>
      <c r="BT26" s="100"/>
      <c r="BU26" s="100">
        <f t="shared" ref="BU26" si="68">BN26-BS26+BT26</f>
        <v>7500</v>
      </c>
      <c r="BV26" s="100">
        <f t="shared" ref="BV26" si="69">BO26-BS26+BT26</f>
        <v>7500</v>
      </c>
      <c r="BW26" s="100"/>
      <c r="BX26" s="100"/>
      <c r="BY26" s="100"/>
      <c r="BZ26" s="100"/>
      <c r="CA26" s="100"/>
      <c r="CB26" s="100">
        <f t="shared" ref="CB26" si="70">BU26-BZ26+CA26</f>
        <v>7500</v>
      </c>
      <c r="CC26" s="100">
        <f t="shared" ref="CC26" si="71">BV26-BZ26+CA26</f>
        <v>7500</v>
      </c>
      <c r="CD26" s="100"/>
      <c r="CE26" s="100"/>
      <c r="CF26" s="100"/>
      <c r="CG26" s="100">
        <v>3000</v>
      </c>
      <c r="CH26" s="100">
        <f t="shared" si="6"/>
        <v>4500</v>
      </c>
      <c r="CI26" s="100">
        <f>CH26</f>
        <v>4500</v>
      </c>
      <c r="CJ26" s="100"/>
      <c r="CK26" s="100">
        <f>CI26</f>
        <v>4500</v>
      </c>
      <c r="CL26" s="100">
        <f t="shared" si="16"/>
        <v>7500</v>
      </c>
      <c r="CM26" s="100">
        <f>CB26-CI26+CJ26</f>
        <v>3000</v>
      </c>
      <c r="CN26" s="100">
        <f>CC26-CI26+CJ26</f>
        <v>3000</v>
      </c>
      <c r="CO26" s="100"/>
      <c r="CP26" s="100"/>
      <c r="CQ26" s="100"/>
      <c r="CR26" s="100">
        <f>CK26</f>
        <v>4500</v>
      </c>
      <c r="CS26" s="100" t="s">
        <v>896</v>
      </c>
      <c r="CT26" s="100" t="s">
        <v>897</v>
      </c>
      <c r="CU26" s="100"/>
      <c r="CV26" s="100"/>
      <c r="CW26" s="100"/>
      <c r="CX26" s="100" t="s">
        <v>907</v>
      </c>
      <c r="CY26" s="366"/>
      <c r="CZ26" s="216" t="s">
        <v>173</v>
      </c>
      <c r="DA26" s="216">
        <v>0</v>
      </c>
      <c r="DC26" s="18" t="s">
        <v>174</v>
      </c>
      <c r="DD26" s="7">
        <f t="shared" si="3"/>
        <v>0</v>
      </c>
      <c r="DG26" s="7">
        <v>0</v>
      </c>
      <c r="DL26" s="146">
        <f t="shared" si="26"/>
        <v>2500</v>
      </c>
      <c r="DM26" s="7">
        <f t="shared" si="49"/>
        <v>0</v>
      </c>
      <c r="DN26" s="7">
        <f t="shared" si="13"/>
        <v>0</v>
      </c>
    </row>
    <row r="27" spans="1:118" s="20" customFormat="1" ht="38.25" customHeight="1">
      <c r="A27" s="114" t="s">
        <v>68</v>
      </c>
      <c r="B27" s="214" t="s">
        <v>78</v>
      </c>
      <c r="C27" s="114"/>
      <c r="D27" s="114">
        <f>D28+D30+D33</f>
        <v>3</v>
      </c>
      <c r="E27" s="114">
        <f>E28+E30+E33</f>
        <v>2</v>
      </c>
      <c r="F27" s="114"/>
      <c r="G27" s="236">
        <f t="shared" ref="G27:BN27" si="72">G28+G30+G33</f>
        <v>536729</v>
      </c>
      <c r="H27" s="236">
        <f t="shared" si="72"/>
        <v>517841</v>
      </c>
      <c r="I27" s="236">
        <f t="shared" si="72"/>
        <v>357025</v>
      </c>
      <c r="J27" s="236">
        <f t="shared" si="72"/>
        <v>278502</v>
      </c>
      <c r="K27" s="236">
        <f t="shared" si="72"/>
        <v>77323</v>
      </c>
      <c r="L27" s="236" t="e">
        <f t="shared" si="72"/>
        <v>#REF!</v>
      </c>
      <c r="M27" s="236" t="e">
        <f t="shared" si="72"/>
        <v>#REF!</v>
      </c>
      <c r="N27" s="236" t="e">
        <f t="shared" si="72"/>
        <v>#REF!</v>
      </c>
      <c r="O27" s="236">
        <f t="shared" si="72"/>
        <v>77323</v>
      </c>
      <c r="P27" s="236" t="e">
        <f t="shared" si="72"/>
        <v>#REF!</v>
      </c>
      <c r="Q27" s="236" t="e">
        <f t="shared" si="72"/>
        <v>#REF!</v>
      </c>
      <c r="R27" s="236">
        <f t="shared" si="72"/>
        <v>82323</v>
      </c>
      <c r="S27" s="236">
        <f t="shared" si="72"/>
        <v>77323</v>
      </c>
      <c r="T27" s="236">
        <f t="shared" si="72"/>
        <v>5000</v>
      </c>
      <c r="U27" s="236">
        <f t="shared" si="72"/>
        <v>397166</v>
      </c>
      <c r="V27" s="236">
        <f t="shared" si="72"/>
        <v>278502</v>
      </c>
      <c r="W27" s="236">
        <f t="shared" si="72"/>
        <v>77323</v>
      </c>
      <c r="X27" s="236">
        <f t="shared" si="72"/>
        <v>450967.45699999999</v>
      </c>
      <c r="Y27" s="236">
        <f t="shared" si="72"/>
        <v>216839.01799999998</v>
      </c>
      <c r="Z27" s="236">
        <f t="shared" si="72"/>
        <v>178339.01799999998</v>
      </c>
      <c r="AA27" s="236">
        <f t="shared" si="72"/>
        <v>77323</v>
      </c>
      <c r="AB27" s="236">
        <f t="shared" si="72"/>
        <v>24629</v>
      </c>
      <c r="AC27" s="236">
        <f t="shared" si="72"/>
        <v>120823</v>
      </c>
      <c r="AD27" s="236">
        <f t="shared" si="72"/>
        <v>82323</v>
      </c>
      <c r="AE27" s="236">
        <f t="shared" si="72"/>
        <v>77323</v>
      </c>
      <c r="AF27" s="236">
        <f t="shared" si="72"/>
        <v>0</v>
      </c>
      <c r="AG27" s="236">
        <f t="shared" si="72"/>
        <v>37000</v>
      </c>
      <c r="AH27" s="236">
        <f t="shared" si="72"/>
        <v>37000</v>
      </c>
      <c r="AI27" s="236">
        <f t="shared" si="72"/>
        <v>0</v>
      </c>
      <c r="AJ27" s="236">
        <f t="shared" si="72"/>
        <v>24629</v>
      </c>
      <c r="AK27" s="236">
        <f t="shared" si="72"/>
        <v>0</v>
      </c>
      <c r="AL27" s="236">
        <f t="shared" si="72"/>
        <v>0</v>
      </c>
      <c r="AM27" s="236">
        <f t="shared" si="72"/>
        <v>0</v>
      </c>
      <c r="AN27" s="236">
        <f t="shared" si="72"/>
        <v>0</v>
      </c>
      <c r="AO27" s="236">
        <f t="shared" si="72"/>
        <v>216839.01799999998</v>
      </c>
      <c r="AP27" s="236">
        <f t="shared" si="72"/>
        <v>178339.01799999998</v>
      </c>
      <c r="AQ27" s="236">
        <f t="shared" si="72"/>
        <v>0</v>
      </c>
      <c r="AR27" s="236">
        <f t="shared" si="72"/>
        <v>24629</v>
      </c>
      <c r="AS27" s="236">
        <f t="shared" si="72"/>
        <v>216839.01799999998</v>
      </c>
      <c r="AT27" s="236">
        <f t="shared" si="72"/>
        <v>178339.01799999998</v>
      </c>
      <c r="AU27" s="236">
        <f t="shared" si="72"/>
        <v>0</v>
      </c>
      <c r="AV27" s="236">
        <f t="shared" si="72"/>
        <v>24629</v>
      </c>
      <c r="AW27" s="236">
        <f t="shared" si="72"/>
        <v>120823</v>
      </c>
      <c r="AX27" s="236">
        <f t="shared" si="72"/>
        <v>82323</v>
      </c>
      <c r="AY27" s="236">
        <f t="shared" si="72"/>
        <v>77323</v>
      </c>
      <c r="AZ27" s="236">
        <f t="shared" si="72"/>
        <v>0</v>
      </c>
      <c r="BA27" s="236">
        <f t="shared" si="72"/>
        <v>36700</v>
      </c>
      <c r="BB27" s="236">
        <f t="shared" si="72"/>
        <v>36700</v>
      </c>
      <c r="BC27" s="236">
        <f t="shared" si="72"/>
        <v>0</v>
      </c>
      <c r="BD27" s="236">
        <f t="shared" si="72"/>
        <v>24629</v>
      </c>
      <c r="BE27" s="236">
        <f t="shared" si="72"/>
        <v>157523</v>
      </c>
      <c r="BF27" s="236">
        <f t="shared" si="72"/>
        <v>119023</v>
      </c>
      <c r="BG27" s="236">
        <f t="shared" si="72"/>
        <v>77323</v>
      </c>
      <c r="BH27" s="236">
        <f t="shared" si="72"/>
        <v>24629</v>
      </c>
      <c r="BI27" s="236">
        <f>BI28+BI30+BI33</f>
        <v>39600</v>
      </c>
      <c r="BJ27" s="236">
        <v>50000</v>
      </c>
      <c r="BK27" s="236">
        <v>50000</v>
      </c>
      <c r="BL27" s="236"/>
      <c r="BM27" s="236"/>
      <c r="BN27" s="236">
        <f t="shared" si="72"/>
        <v>37200</v>
      </c>
      <c r="BO27" s="236">
        <f>BO28+BO30+BO33</f>
        <v>37200</v>
      </c>
      <c r="BP27" s="236">
        <f t="shared" ref="BP27:BU27" si="73">BP28+BP30+BP33</f>
        <v>0</v>
      </c>
      <c r="BQ27" s="236">
        <f t="shared" si="73"/>
        <v>0</v>
      </c>
      <c r="BR27" s="236">
        <f t="shared" si="73"/>
        <v>0</v>
      </c>
      <c r="BS27" s="236">
        <f t="shared" si="73"/>
        <v>0</v>
      </c>
      <c r="BT27" s="236">
        <f t="shared" si="73"/>
        <v>0</v>
      </c>
      <c r="BU27" s="236">
        <f t="shared" si="73"/>
        <v>37200</v>
      </c>
      <c r="BV27" s="236">
        <f>BV28+BV30+BV33</f>
        <v>37200</v>
      </c>
      <c r="BW27" s="236"/>
      <c r="BX27" s="236"/>
      <c r="BY27" s="236"/>
      <c r="BZ27" s="236">
        <f t="shared" ref="BZ27:CB27" si="74">BZ28+BZ30+BZ33</f>
        <v>0</v>
      </c>
      <c r="CA27" s="236">
        <f t="shared" si="74"/>
        <v>0</v>
      </c>
      <c r="CB27" s="236">
        <f t="shared" si="74"/>
        <v>37200</v>
      </c>
      <c r="CC27" s="236">
        <f>CC28+CC30+CC33</f>
        <v>37200</v>
      </c>
      <c r="CD27" s="236"/>
      <c r="CE27" s="236"/>
      <c r="CF27" s="236"/>
      <c r="CG27" s="236">
        <f>CG28+CG30+CG33</f>
        <v>7765</v>
      </c>
      <c r="CH27" s="236">
        <f t="shared" si="6"/>
        <v>29435</v>
      </c>
      <c r="CI27" s="236">
        <f t="shared" ref="CI27:CM27" si="75">CI28+CI30+CI33</f>
        <v>29435</v>
      </c>
      <c r="CJ27" s="236"/>
      <c r="CK27" s="236">
        <f t="shared" ref="CK27" si="76">CK28+CK30+CK33</f>
        <v>18451</v>
      </c>
      <c r="CL27" s="236">
        <f t="shared" si="75"/>
        <v>26216</v>
      </c>
      <c r="CM27" s="236">
        <f t="shared" si="75"/>
        <v>7765</v>
      </c>
      <c r="CN27" s="236">
        <f>CN28+CN30+CN33</f>
        <v>7765</v>
      </c>
      <c r="CO27" s="236"/>
      <c r="CP27" s="236"/>
      <c r="CQ27" s="236"/>
      <c r="CR27" s="236">
        <f>CR28+CR30+CR33</f>
        <v>18451</v>
      </c>
      <c r="CS27" s="236"/>
      <c r="CT27" s="236"/>
      <c r="CU27" s="236">
        <f>CU28+CU30+CU33</f>
        <v>0</v>
      </c>
      <c r="CV27" s="236"/>
      <c r="CW27" s="236"/>
      <c r="CX27" s="236"/>
      <c r="CY27" s="366">
        <f t="shared" si="2"/>
        <v>100</v>
      </c>
      <c r="CZ27" s="114"/>
      <c r="DA27" s="114"/>
      <c r="DD27" s="7">
        <f t="shared" si="3"/>
        <v>-38776.017999999982</v>
      </c>
      <c r="DG27" s="7">
        <v>0</v>
      </c>
      <c r="DL27" s="146">
        <f t="shared" si="26"/>
        <v>22116.017999999982</v>
      </c>
      <c r="DM27" s="7">
        <f t="shared" si="49"/>
        <v>0</v>
      </c>
      <c r="DN27" s="7">
        <f t="shared" si="13"/>
        <v>0</v>
      </c>
    </row>
    <row r="28" spans="1:118" s="20" customFormat="1" ht="49.9" customHeight="1">
      <c r="A28" s="114" t="s">
        <v>37</v>
      </c>
      <c r="B28" s="214" t="s">
        <v>895</v>
      </c>
      <c r="C28" s="114"/>
      <c r="D28" s="114">
        <f>A31</f>
        <v>1</v>
      </c>
      <c r="E28" s="114">
        <f>A29</f>
        <v>1</v>
      </c>
      <c r="F28" s="114"/>
      <c r="G28" s="236">
        <f t="shared" ref="G28:BN28" si="77">SUM(G29:G29)</f>
        <v>471295</v>
      </c>
      <c r="H28" s="236">
        <f t="shared" si="77"/>
        <v>454154</v>
      </c>
      <c r="I28" s="236">
        <f t="shared" si="77"/>
        <v>350525</v>
      </c>
      <c r="J28" s="236">
        <f t="shared" si="77"/>
        <v>273202</v>
      </c>
      <c r="K28" s="236">
        <f t="shared" si="77"/>
        <v>77323</v>
      </c>
      <c r="L28" s="236" t="e">
        <f t="shared" si="77"/>
        <v>#REF!</v>
      </c>
      <c r="M28" s="236" t="e">
        <f t="shared" si="77"/>
        <v>#REF!</v>
      </c>
      <c r="N28" s="236" t="e">
        <f t="shared" si="77"/>
        <v>#REF!</v>
      </c>
      <c r="O28" s="236">
        <f t="shared" si="77"/>
        <v>77323</v>
      </c>
      <c r="P28" s="236" t="e">
        <f t="shared" si="77"/>
        <v>#REF!</v>
      </c>
      <c r="Q28" s="236" t="e">
        <f t="shared" si="77"/>
        <v>#REF!</v>
      </c>
      <c r="R28" s="236">
        <f t="shared" si="77"/>
        <v>77323</v>
      </c>
      <c r="S28" s="236">
        <f t="shared" si="77"/>
        <v>77323</v>
      </c>
      <c r="T28" s="236">
        <f t="shared" si="77"/>
        <v>0</v>
      </c>
      <c r="U28" s="236">
        <f t="shared" si="77"/>
        <v>390666</v>
      </c>
      <c r="V28" s="236">
        <f t="shared" si="77"/>
        <v>273202</v>
      </c>
      <c r="W28" s="236">
        <f t="shared" si="77"/>
        <v>77323</v>
      </c>
      <c r="X28" s="236">
        <f t="shared" si="77"/>
        <v>443295</v>
      </c>
      <c r="Y28" s="236">
        <f t="shared" si="77"/>
        <v>157952</v>
      </c>
      <c r="Z28" s="236">
        <f t="shared" si="77"/>
        <v>119952</v>
      </c>
      <c r="AA28" s="236">
        <f t="shared" si="77"/>
        <v>77323</v>
      </c>
      <c r="AB28" s="236">
        <f t="shared" si="77"/>
        <v>24629</v>
      </c>
      <c r="AC28" s="236">
        <f t="shared" si="77"/>
        <v>115323</v>
      </c>
      <c r="AD28" s="236">
        <f t="shared" si="77"/>
        <v>77323</v>
      </c>
      <c r="AE28" s="236">
        <f t="shared" si="77"/>
        <v>77323</v>
      </c>
      <c r="AF28" s="236">
        <f t="shared" si="77"/>
        <v>0</v>
      </c>
      <c r="AG28" s="236">
        <f t="shared" si="77"/>
        <v>25000</v>
      </c>
      <c r="AH28" s="236">
        <f t="shared" si="77"/>
        <v>25000</v>
      </c>
      <c r="AI28" s="236">
        <f t="shared" si="77"/>
        <v>0</v>
      </c>
      <c r="AJ28" s="236">
        <f t="shared" si="77"/>
        <v>24629</v>
      </c>
      <c r="AK28" s="236">
        <f t="shared" si="77"/>
        <v>0</v>
      </c>
      <c r="AL28" s="236">
        <f t="shared" si="77"/>
        <v>0</v>
      </c>
      <c r="AM28" s="236">
        <f t="shared" si="77"/>
        <v>0</v>
      </c>
      <c r="AN28" s="236">
        <f t="shared" si="77"/>
        <v>0</v>
      </c>
      <c r="AO28" s="236">
        <f t="shared" si="77"/>
        <v>157952</v>
      </c>
      <c r="AP28" s="236">
        <f t="shared" si="77"/>
        <v>119952</v>
      </c>
      <c r="AQ28" s="236">
        <f t="shared" si="77"/>
        <v>0</v>
      </c>
      <c r="AR28" s="236">
        <f t="shared" si="77"/>
        <v>24629</v>
      </c>
      <c r="AS28" s="236">
        <f t="shared" si="77"/>
        <v>157952</v>
      </c>
      <c r="AT28" s="236">
        <f t="shared" si="77"/>
        <v>119952</v>
      </c>
      <c r="AU28" s="236">
        <f t="shared" si="77"/>
        <v>0</v>
      </c>
      <c r="AV28" s="236">
        <f t="shared" si="77"/>
        <v>24629</v>
      </c>
      <c r="AW28" s="236">
        <f t="shared" si="77"/>
        <v>115323</v>
      </c>
      <c r="AX28" s="236">
        <f t="shared" si="77"/>
        <v>77323</v>
      </c>
      <c r="AY28" s="236">
        <f t="shared" si="77"/>
        <v>77323</v>
      </c>
      <c r="AZ28" s="236">
        <f t="shared" si="77"/>
        <v>0</v>
      </c>
      <c r="BA28" s="236">
        <f t="shared" si="77"/>
        <v>25000</v>
      </c>
      <c r="BB28" s="236">
        <f t="shared" si="77"/>
        <v>25000</v>
      </c>
      <c r="BC28" s="236">
        <f t="shared" si="77"/>
        <v>0</v>
      </c>
      <c r="BD28" s="236">
        <f t="shared" si="77"/>
        <v>24629</v>
      </c>
      <c r="BE28" s="236">
        <f t="shared" si="77"/>
        <v>140323</v>
      </c>
      <c r="BF28" s="236">
        <f t="shared" si="77"/>
        <v>102323</v>
      </c>
      <c r="BG28" s="236">
        <f t="shared" si="77"/>
        <v>77323</v>
      </c>
      <c r="BH28" s="236">
        <f t="shared" si="77"/>
        <v>24629</v>
      </c>
      <c r="BI28" s="236">
        <f>SUM(BI29:BI29)</f>
        <v>17600</v>
      </c>
      <c r="BJ28" s="236">
        <v>17600</v>
      </c>
      <c r="BK28" s="236">
        <v>17600</v>
      </c>
      <c r="BL28" s="236"/>
      <c r="BM28" s="236"/>
      <c r="BN28" s="236">
        <f t="shared" si="77"/>
        <v>17600</v>
      </c>
      <c r="BO28" s="236">
        <f>SUM(BO29:BO29)</f>
        <v>17600</v>
      </c>
      <c r="BP28" s="236">
        <f t="shared" ref="BP28:BU28" si="78">SUM(BP29:BP29)</f>
        <v>0</v>
      </c>
      <c r="BQ28" s="236">
        <f t="shared" si="78"/>
        <v>0</v>
      </c>
      <c r="BR28" s="236">
        <f t="shared" si="78"/>
        <v>0</v>
      </c>
      <c r="BS28" s="236">
        <f t="shared" si="78"/>
        <v>0</v>
      </c>
      <c r="BT28" s="236">
        <f t="shared" si="78"/>
        <v>0</v>
      </c>
      <c r="BU28" s="236">
        <f t="shared" si="78"/>
        <v>17600</v>
      </c>
      <c r="BV28" s="236">
        <f>SUM(BV29:BV29)</f>
        <v>17600</v>
      </c>
      <c r="BW28" s="236"/>
      <c r="BX28" s="236"/>
      <c r="BY28" s="236"/>
      <c r="BZ28" s="236">
        <f t="shared" ref="BZ28:CB28" si="79">SUM(BZ29:BZ29)</f>
        <v>0</v>
      </c>
      <c r="CA28" s="236">
        <f t="shared" si="79"/>
        <v>0</v>
      </c>
      <c r="CB28" s="236">
        <f t="shared" si="79"/>
        <v>17600</v>
      </c>
      <c r="CC28" s="236">
        <f>SUM(CC29:CC29)</f>
        <v>17600</v>
      </c>
      <c r="CD28" s="236"/>
      <c r="CE28" s="236"/>
      <c r="CF28" s="236"/>
      <c r="CG28" s="236">
        <f>SUM(CG29:CG29)</f>
        <v>4765</v>
      </c>
      <c r="CH28" s="236">
        <f t="shared" si="6"/>
        <v>12835</v>
      </c>
      <c r="CI28" s="236">
        <f t="shared" ref="CI28:CM28" si="80">SUM(CI29:CI29)</f>
        <v>12835</v>
      </c>
      <c r="CJ28" s="236"/>
      <c r="CK28" s="236">
        <f t="shared" si="80"/>
        <v>8851</v>
      </c>
      <c r="CL28" s="236">
        <f t="shared" si="80"/>
        <v>13616</v>
      </c>
      <c r="CM28" s="236">
        <f t="shared" si="80"/>
        <v>4765</v>
      </c>
      <c r="CN28" s="236">
        <f>SUM(CN29:CN29)</f>
        <v>4765</v>
      </c>
      <c r="CO28" s="236"/>
      <c r="CP28" s="236"/>
      <c r="CQ28" s="236"/>
      <c r="CR28" s="236">
        <f t="shared" ref="CR28" si="81">SUM(CR29:CR29)</f>
        <v>8851</v>
      </c>
      <c r="CS28" s="236"/>
      <c r="CT28" s="236"/>
      <c r="CU28" s="236">
        <f>SUM(CU29:CU29)</f>
        <v>0</v>
      </c>
      <c r="CV28" s="236"/>
      <c r="CW28" s="236"/>
      <c r="CX28" s="236"/>
      <c r="CY28" s="366">
        <f t="shared" si="2"/>
        <v>100</v>
      </c>
      <c r="CZ28" s="114"/>
      <c r="DA28" s="114">
        <f>DA31</f>
        <v>0</v>
      </c>
      <c r="DD28" s="7">
        <f t="shared" si="3"/>
        <v>-39323</v>
      </c>
      <c r="DG28" s="7">
        <v>0</v>
      </c>
      <c r="DL28" s="146">
        <f t="shared" si="26"/>
        <v>29</v>
      </c>
      <c r="DM28" s="7">
        <f t="shared" si="49"/>
        <v>0</v>
      </c>
      <c r="DN28" s="7">
        <f t="shared" si="13"/>
        <v>0</v>
      </c>
    </row>
    <row r="29" spans="1:118" ht="129.75" customHeight="1">
      <c r="A29" s="216">
        <v>1</v>
      </c>
      <c r="B29" s="217" t="s">
        <v>175</v>
      </c>
      <c r="C29" s="216" t="s">
        <v>39</v>
      </c>
      <c r="D29" s="216">
        <v>0</v>
      </c>
      <c r="E29" s="216" t="s">
        <v>218</v>
      </c>
      <c r="F29" s="216" t="s">
        <v>661</v>
      </c>
      <c r="G29" s="218">
        <v>471295</v>
      </c>
      <c r="H29" s="218">
        <v>454154</v>
      </c>
      <c r="I29" s="218">
        <f>J29+K29</f>
        <v>350525</v>
      </c>
      <c r="J29" s="218">
        <f>263202+10000</f>
        <v>273202</v>
      </c>
      <c r="K29" s="218">
        <v>77323</v>
      </c>
      <c r="L29" s="218" t="e">
        <f>#REF!-#REF!</f>
        <v>#REF!</v>
      </c>
      <c r="M29" s="218" t="e">
        <f>N29</f>
        <v>#REF!</v>
      </c>
      <c r="N29" s="218" t="e">
        <f>P29+O29</f>
        <v>#REF!</v>
      </c>
      <c r="O29" s="218">
        <v>77323</v>
      </c>
      <c r="P29" s="218" t="e">
        <f>L29-I29+#REF!</f>
        <v>#REF!</v>
      </c>
      <c r="Q29" s="218" t="e">
        <f>R29+#REF!</f>
        <v>#REF!</v>
      </c>
      <c r="R29" s="218">
        <f>S29+T29</f>
        <v>77323</v>
      </c>
      <c r="S29" s="218">
        <v>77323</v>
      </c>
      <c r="T29" s="218"/>
      <c r="U29" s="272">
        <f>313343+W29</f>
        <v>390666</v>
      </c>
      <c r="V29" s="272">
        <v>273202</v>
      </c>
      <c r="W29" s="218">
        <v>77323</v>
      </c>
      <c r="X29" s="272">
        <v>443295</v>
      </c>
      <c r="Y29" s="272">
        <f>G29-U29+W29</f>
        <v>157952</v>
      </c>
      <c r="Z29" s="272">
        <f>Y29-28000-10000</f>
        <v>119952</v>
      </c>
      <c r="AA29" s="272">
        <v>77323</v>
      </c>
      <c r="AB29" s="272">
        <f>X29-U29-28000</f>
        <v>24629</v>
      </c>
      <c r="AC29" s="272">
        <f>105323+10000</f>
        <v>115323</v>
      </c>
      <c r="AD29" s="272">
        <v>77323</v>
      </c>
      <c r="AE29" s="272">
        <v>77323</v>
      </c>
      <c r="AF29" s="272"/>
      <c r="AG29" s="272">
        <f>AH29</f>
        <v>25000</v>
      </c>
      <c r="AH29" s="272">
        <v>25000</v>
      </c>
      <c r="AI29" s="272"/>
      <c r="AJ29" s="272">
        <f>AB29</f>
        <v>24629</v>
      </c>
      <c r="AK29" s="272"/>
      <c r="AL29" s="272"/>
      <c r="AM29" s="272"/>
      <c r="AN29" s="272"/>
      <c r="AO29" s="100">
        <f t="shared" ref="AO29:AP32" si="82">Y29-$AK29+$AL29</f>
        <v>157952</v>
      </c>
      <c r="AP29" s="100">
        <f t="shared" si="82"/>
        <v>119952</v>
      </c>
      <c r="AQ29" s="100"/>
      <c r="AR29" s="100">
        <f t="shared" ref="AR29:AR32" si="83">AB29</f>
        <v>24629</v>
      </c>
      <c r="AS29" s="100">
        <f t="shared" si="20"/>
        <v>157952</v>
      </c>
      <c r="AT29" s="100">
        <f t="shared" si="20"/>
        <v>119952</v>
      </c>
      <c r="AU29" s="100">
        <f t="shared" si="20"/>
        <v>0</v>
      </c>
      <c r="AV29" s="100">
        <f t="shared" si="20"/>
        <v>24629</v>
      </c>
      <c r="AW29" s="100">
        <f>AC29</f>
        <v>115323</v>
      </c>
      <c r="AX29" s="100">
        <f>AD29</f>
        <v>77323</v>
      </c>
      <c r="AY29" s="100">
        <f>AE29</f>
        <v>77323</v>
      </c>
      <c r="AZ29" s="100">
        <f>AF29</f>
        <v>0</v>
      </c>
      <c r="BA29" s="100">
        <f t="shared" ref="BA29" si="84">AG29-$AK29+$AL29</f>
        <v>25000</v>
      </c>
      <c r="BB29" s="100">
        <f t="shared" ref="BB29" si="85">AH29-AM29+AN29</f>
        <v>25000</v>
      </c>
      <c r="BC29" s="100"/>
      <c r="BD29" s="100">
        <f t="shared" ref="BD29:BD32" si="86">AJ29-AM29+AN29</f>
        <v>24629</v>
      </c>
      <c r="BE29" s="100">
        <f>AW29+BA29</f>
        <v>140323</v>
      </c>
      <c r="BF29" s="100">
        <f t="shared" ref="BF29:BH29" si="87">AX29+BB29</f>
        <v>102323</v>
      </c>
      <c r="BG29" s="100">
        <f t="shared" si="87"/>
        <v>77323</v>
      </c>
      <c r="BH29" s="100">
        <f t="shared" si="87"/>
        <v>24629</v>
      </c>
      <c r="BI29" s="100">
        <v>17600</v>
      </c>
      <c r="BJ29" s="100">
        <v>17600</v>
      </c>
      <c r="BK29" s="100">
        <v>17600</v>
      </c>
      <c r="BL29" s="100"/>
      <c r="BM29" s="100"/>
      <c r="BN29" s="100">
        <f>BO29</f>
        <v>17600</v>
      </c>
      <c r="BO29" s="100">
        <v>17600</v>
      </c>
      <c r="BP29" s="100"/>
      <c r="BQ29" s="100"/>
      <c r="BR29" s="100"/>
      <c r="BS29" s="100"/>
      <c r="BT29" s="100"/>
      <c r="BU29" s="100">
        <f t="shared" ref="BU29" si="88">BN29-BS29+BT29</f>
        <v>17600</v>
      </c>
      <c r="BV29" s="100">
        <f t="shared" ref="BV29" si="89">BO29-BS29+BT29</f>
        <v>17600</v>
      </c>
      <c r="BW29" s="100"/>
      <c r="BX29" s="100"/>
      <c r="BY29" s="100"/>
      <c r="BZ29" s="100"/>
      <c r="CA29" s="100"/>
      <c r="CB29" s="100">
        <f t="shared" ref="CB29" si="90">BU29-BZ29+CA29</f>
        <v>17600</v>
      </c>
      <c r="CC29" s="100">
        <f t="shared" ref="CC29" si="91">BV29-BZ29+CA29</f>
        <v>17600</v>
      </c>
      <c r="CD29" s="100"/>
      <c r="CE29" s="100"/>
      <c r="CF29" s="100"/>
      <c r="CG29" s="100">
        <v>4765</v>
      </c>
      <c r="CH29" s="100">
        <f t="shared" si="6"/>
        <v>12835</v>
      </c>
      <c r="CI29" s="100">
        <f>CH29</f>
        <v>12835</v>
      </c>
      <c r="CJ29" s="100"/>
      <c r="CK29" s="100">
        <v>8851</v>
      </c>
      <c r="CL29" s="100">
        <f t="shared" si="16"/>
        <v>13616</v>
      </c>
      <c r="CM29" s="100">
        <f>CB29-CI29+CJ29</f>
        <v>4765</v>
      </c>
      <c r="CN29" s="100">
        <f>CC29-CI29+CJ29</f>
        <v>4765</v>
      </c>
      <c r="CO29" s="100"/>
      <c r="CP29" s="100"/>
      <c r="CQ29" s="100"/>
      <c r="CR29" s="100">
        <f>CK29</f>
        <v>8851</v>
      </c>
      <c r="CS29" s="100" t="s">
        <v>896</v>
      </c>
      <c r="CT29" s="100" t="s">
        <v>908</v>
      </c>
      <c r="CU29" s="100"/>
      <c r="CV29" s="100" t="s">
        <v>909</v>
      </c>
      <c r="CW29" s="100"/>
      <c r="CX29" s="100" t="s">
        <v>910</v>
      </c>
      <c r="CY29" s="366">
        <f t="shared" si="2"/>
        <v>100</v>
      </c>
      <c r="CZ29" s="192" t="s">
        <v>155</v>
      </c>
      <c r="DA29" s="216" t="s">
        <v>176</v>
      </c>
      <c r="DD29" s="7">
        <f t="shared" si="3"/>
        <v>-39323</v>
      </c>
      <c r="DE29" s="18" t="s">
        <v>106</v>
      </c>
      <c r="DF29" s="18" t="s">
        <v>177</v>
      </c>
      <c r="DG29" s="7">
        <v>0</v>
      </c>
      <c r="DL29" s="146">
        <f t="shared" si="26"/>
        <v>29</v>
      </c>
      <c r="DM29" s="7">
        <f t="shared" si="49"/>
        <v>0</v>
      </c>
      <c r="DN29" s="7">
        <f t="shared" si="13"/>
        <v>0</v>
      </c>
    </row>
    <row r="30" spans="1:118" s="20" customFormat="1" ht="41.25" customHeight="1">
      <c r="A30" s="114" t="s">
        <v>45</v>
      </c>
      <c r="B30" s="214" t="s">
        <v>46</v>
      </c>
      <c r="C30" s="114"/>
      <c r="D30" s="114">
        <f>A32</f>
        <v>2</v>
      </c>
      <c r="E30" s="114">
        <f>D30-1</f>
        <v>1</v>
      </c>
      <c r="F30" s="114"/>
      <c r="G30" s="99">
        <f>SUM(G31:G34)</f>
        <v>65434</v>
      </c>
      <c r="H30" s="99">
        <f t="shared" ref="H30:BS30" si="92">SUM(H31:H34)</f>
        <v>63687</v>
      </c>
      <c r="I30" s="99">
        <f t="shared" si="92"/>
        <v>6500</v>
      </c>
      <c r="J30" s="99">
        <f t="shared" si="92"/>
        <v>5300</v>
      </c>
      <c r="K30" s="99">
        <f t="shared" si="92"/>
        <v>0</v>
      </c>
      <c r="L30" s="99" t="e">
        <f t="shared" si="92"/>
        <v>#REF!</v>
      </c>
      <c r="M30" s="99">
        <f t="shared" si="92"/>
        <v>58226</v>
      </c>
      <c r="N30" s="99">
        <f t="shared" si="92"/>
        <v>56226</v>
      </c>
      <c r="O30" s="99">
        <f t="shared" si="92"/>
        <v>0</v>
      </c>
      <c r="P30" s="99" t="e">
        <f t="shared" si="92"/>
        <v>#REF!</v>
      </c>
      <c r="Q30" s="99">
        <f t="shared" si="92"/>
        <v>7000</v>
      </c>
      <c r="R30" s="99">
        <f t="shared" si="92"/>
        <v>5000</v>
      </c>
      <c r="S30" s="99">
        <f t="shared" si="92"/>
        <v>0</v>
      </c>
      <c r="T30" s="99">
        <f t="shared" si="92"/>
        <v>5000</v>
      </c>
      <c r="U30" s="99">
        <f t="shared" si="92"/>
        <v>6500</v>
      </c>
      <c r="V30" s="99">
        <f t="shared" si="92"/>
        <v>5300</v>
      </c>
      <c r="W30" s="99">
        <f t="shared" si="92"/>
        <v>0</v>
      </c>
      <c r="X30" s="99">
        <f t="shared" si="92"/>
        <v>7672.4570000000003</v>
      </c>
      <c r="Y30" s="99">
        <f t="shared" si="92"/>
        <v>58887.017999999996</v>
      </c>
      <c r="Z30" s="99">
        <f t="shared" si="92"/>
        <v>58387.017999999996</v>
      </c>
      <c r="AA30" s="99">
        <f t="shared" si="92"/>
        <v>0</v>
      </c>
      <c r="AB30" s="99">
        <f t="shared" si="92"/>
        <v>0</v>
      </c>
      <c r="AC30" s="99">
        <f t="shared" si="92"/>
        <v>5500</v>
      </c>
      <c r="AD30" s="99">
        <f t="shared" si="92"/>
        <v>5000</v>
      </c>
      <c r="AE30" s="99">
        <f t="shared" si="92"/>
        <v>0</v>
      </c>
      <c r="AF30" s="99">
        <f t="shared" si="92"/>
        <v>0</v>
      </c>
      <c r="AG30" s="99">
        <f t="shared" si="92"/>
        <v>12000</v>
      </c>
      <c r="AH30" s="99">
        <f t="shared" si="92"/>
        <v>12000</v>
      </c>
      <c r="AI30" s="99">
        <f t="shared" si="92"/>
        <v>0</v>
      </c>
      <c r="AJ30" s="99">
        <f t="shared" si="92"/>
        <v>0</v>
      </c>
      <c r="AK30" s="99">
        <f t="shared" si="92"/>
        <v>0</v>
      </c>
      <c r="AL30" s="99">
        <f t="shared" si="92"/>
        <v>0</v>
      </c>
      <c r="AM30" s="99">
        <f t="shared" si="92"/>
        <v>0</v>
      </c>
      <c r="AN30" s="99">
        <f t="shared" si="92"/>
        <v>0</v>
      </c>
      <c r="AO30" s="99">
        <f t="shared" si="92"/>
        <v>58887.017999999996</v>
      </c>
      <c r="AP30" s="99">
        <f t="shared" si="92"/>
        <v>58387.017999999996</v>
      </c>
      <c r="AQ30" s="99">
        <f t="shared" si="92"/>
        <v>0</v>
      </c>
      <c r="AR30" s="99">
        <f t="shared" si="92"/>
        <v>0</v>
      </c>
      <c r="AS30" s="99">
        <f t="shared" si="92"/>
        <v>58887.017999999996</v>
      </c>
      <c r="AT30" s="99">
        <f t="shared" si="92"/>
        <v>58387.017999999996</v>
      </c>
      <c r="AU30" s="99">
        <f t="shared" si="92"/>
        <v>0</v>
      </c>
      <c r="AV30" s="99">
        <f t="shared" si="92"/>
        <v>0</v>
      </c>
      <c r="AW30" s="99">
        <f t="shared" si="92"/>
        <v>5500</v>
      </c>
      <c r="AX30" s="99">
        <f t="shared" si="92"/>
        <v>5000</v>
      </c>
      <c r="AY30" s="99">
        <f t="shared" si="92"/>
        <v>0</v>
      </c>
      <c r="AZ30" s="99">
        <f t="shared" si="92"/>
        <v>0</v>
      </c>
      <c r="BA30" s="99">
        <f t="shared" si="92"/>
        <v>11700</v>
      </c>
      <c r="BB30" s="99">
        <f t="shared" si="92"/>
        <v>11700</v>
      </c>
      <c r="BC30" s="99">
        <f t="shared" si="92"/>
        <v>0</v>
      </c>
      <c r="BD30" s="99">
        <f t="shared" si="92"/>
        <v>0</v>
      </c>
      <c r="BE30" s="99">
        <f t="shared" si="92"/>
        <v>17200</v>
      </c>
      <c r="BF30" s="99">
        <f t="shared" si="92"/>
        <v>16700</v>
      </c>
      <c r="BG30" s="99">
        <f t="shared" si="92"/>
        <v>0</v>
      </c>
      <c r="BH30" s="99">
        <f t="shared" si="92"/>
        <v>0</v>
      </c>
      <c r="BI30" s="99">
        <f t="shared" si="92"/>
        <v>22000</v>
      </c>
      <c r="BJ30" s="99">
        <v>32400</v>
      </c>
      <c r="BK30" s="99">
        <v>32400</v>
      </c>
      <c r="BL30" s="99">
        <v>0</v>
      </c>
      <c r="BM30" s="99"/>
      <c r="BN30" s="99">
        <f t="shared" si="92"/>
        <v>19600</v>
      </c>
      <c r="BO30" s="99">
        <f t="shared" si="92"/>
        <v>19600</v>
      </c>
      <c r="BP30" s="99">
        <f t="shared" si="92"/>
        <v>0</v>
      </c>
      <c r="BQ30" s="99">
        <f t="shared" si="92"/>
        <v>0</v>
      </c>
      <c r="BR30" s="99">
        <f t="shared" si="92"/>
        <v>0</v>
      </c>
      <c r="BS30" s="99">
        <f t="shared" si="92"/>
        <v>0</v>
      </c>
      <c r="BT30" s="99">
        <f t="shared" ref="BT30:BX30" si="93">SUM(BT31:BT34)</f>
        <v>0</v>
      </c>
      <c r="BU30" s="99">
        <f t="shared" si="93"/>
        <v>19600</v>
      </c>
      <c r="BV30" s="99">
        <f t="shared" si="93"/>
        <v>19600</v>
      </c>
      <c r="BW30" s="99">
        <f t="shared" si="93"/>
        <v>0</v>
      </c>
      <c r="BX30" s="99">
        <f t="shared" si="93"/>
        <v>0</v>
      </c>
      <c r="BY30" s="99"/>
      <c r="BZ30" s="99">
        <f t="shared" ref="BZ30:CE30" si="94">SUM(BZ31:BZ34)</f>
        <v>0</v>
      </c>
      <c r="CA30" s="99">
        <f t="shared" si="94"/>
        <v>0</v>
      </c>
      <c r="CB30" s="99">
        <f t="shared" si="94"/>
        <v>19600</v>
      </c>
      <c r="CC30" s="99">
        <f t="shared" si="94"/>
        <v>19600</v>
      </c>
      <c r="CD30" s="99">
        <f t="shared" si="94"/>
        <v>0</v>
      </c>
      <c r="CE30" s="99">
        <f t="shared" si="94"/>
        <v>0</v>
      </c>
      <c r="CF30" s="99"/>
      <c r="CG30" s="99">
        <f t="shared" ref="CG30" si="95">SUM(CG31:CG34)</f>
        <v>3000</v>
      </c>
      <c r="CH30" s="99">
        <f t="shared" si="6"/>
        <v>16600</v>
      </c>
      <c r="CI30" s="99">
        <f t="shared" ref="CI30:CR30" si="96">SUM(CI31:CI34)</f>
        <v>16600</v>
      </c>
      <c r="CJ30" s="99"/>
      <c r="CK30" s="99">
        <f t="shared" ref="CK30" si="97">SUM(CK31:CK34)</f>
        <v>9600</v>
      </c>
      <c r="CL30" s="99">
        <f t="shared" si="96"/>
        <v>12600</v>
      </c>
      <c r="CM30" s="99">
        <f t="shared" si="96"/>
        <v>3000</v>
      </c>
      <c r="CN30" s="99">
        <f t="shared" si="96"/>
        <v>3000</v>
      </c>
      <c r="CO30" s="99">
        <f t="shared" si="96"/>
        <v>0</v>
      </c>
      <c r="CP30" s="99">
        <f t="shared" si="96"/>
        <v>0</v>
      </c>
      <c r="CQ30" s="99"/>
      <c r="CR30" s="99">
        <f t="shared" si="96"/>
        <v>9600</v>
      </c>
      <c r="CS30" s="99"/>
      <c r="CT30" s="99"/>
      <c r="CU30" s="99">
        <f t="shared" ref="CU30" si="98">SUM(CU31:CU34)</f>
        <v>0</v>
      </c>
      <c r="CV30" s="99"/>
      <c r="CW30" s="99"/>
      <c r="CX30" s="99"/>
      <c r="CY30" s="366"/>
      <c r="CZ30" s="114"/>
      <c r="DA30" s="114"/>
      <c r="DD30" s="7"/>
      <c r="DG30" s="7"/>
      <c r="DL30" s="146">
        <f t="shared" si="26"/>
        <v>22087.017999999996</v>
      </c>
      <c r="DM30" s="7"/>
      <c r="DN30" s="7">
        <f t="shared" si="13"/>
        <v>0</v>
      </c>
    </row>
    <row r="31" spans="1:118" ht="112.5">
      <c r="A31" s="216">
        <v>1</v>
      </c>
      <c r="B31" s="217" t="s">
        <v>178</v>
      </c>
      <c r="C31" s="216" t="s">
        <v>39</v>
      </c>
      <c r="D31" s="216">
        <v>0</v>
      </c>
      <c r="E31" s="216" t="s">
        <v>250</v>
      </c>
      <c r="F31" s="216" t="s">
        <v>662</v>
      </c>
      <c r="G31" s="218">
        <v>26526</v>
      </c>
      <c r="H31" s="218">
        <v>26526</v>
      </c>
      <c r="I31" s="218">
        <v>5300</v>
      </c>
      <c r="J31" s="218">
        <v>5300</v>
      </c>
      <c r="K31" s="218"/>
      <c r="L31" s="218" t="e">
        <f>#REF!</f>
        <v>#REF!</v>
      </c>
      <c r="M31" s="218">
        <f>N31</f>
        <v>21226</v>
      </c>
      <c r="N31" s="218">
        <f>G31-I31</f>
        <v>21226</v>
      </c>
      <c r="O31" s="218"/>
      <c r="P31" s="218" t="e">
        <f>L31-I31</f>
        <v>#REF!</v>
      </c>
      <c r="Q31" s="218">
        <f>R31</f>
        <v>5000</v>
      </c>
      <c r="R31" s="218">
        <v>5000</v>
      </c>
      <c r="S31" s="218"/>
      <c r="T31" s="218">
        <v>5000</v>
      </c>
      <c r="U31" s="218">
        <v>5300</v>
      </c>
      <c r="V31" s="218">
        <v>5300</v>
      </c>
      <c r="W31" s="218"/>
      <c r="X31" s="218">
        <v>5300</v>
      </c>
      <c r="Y31" s="218">
        <v>21226</v>
      </c>
      <c r="Z31" s="218">
        <v>21226</v>
      </c>
      <c r="AA31" s="218"/>
      <c r="AB31" s="218"/>
      <c r="AC31" s="218">
        <v>5000</v>
      </c>
      <c r="AD31" s="218">
        <v>5000</v>
      </c>
      <c r="AE31" s="218"/>
      <c r="AF31" s="218"/>
      <c r="AG31" s="218">
        <f>AH31</f>
        <v>7000</v>
      </c>
      <c r="AH31" s="218">
        <v>7000</v>
      </c>
      <c r="AI31" s="218"/>
      <c r="AJ31" s="218"/>
      <c r="AK31" s="218"/>
      <c r="AL31" s="218"/>
      <c r="AM31" s="218"/>
      <c r="AN31" s="218"/>
      <c r="AO31" s="100">
        <f t="shared" si="82"/>
        <v>21226</v>
      </c>
      <c r="AP31" s="100">
        <f t="shared" si="82"/>
        <v>21226</v>
      </c>
      <c r="AQ31" s="100"/>
      <c r="AR31" s="100">
        <f t="shared" si="83"/>
        <v>0</v>
      </c>
      <c r="AS31" s="100">
        <f t="shared" si="20"/>
        <v>21226</v>
      </c>
      <c r="AT31" s="100">
        <f t="shared" si="20"/>
        <v>21226</v>
      </c>
      <c r="AU31" s="100">
        <f t="shared" si="20"/>
        <v>0</v>
      </c>
      <c r="AV31" s="100">
        <f t="shared" si="20"/>
        <v>0</v>
      </c>
      <c r="AW31" s="100">
        <f t="shared" ref="AW31:AZ32" si="99">AC31</f>
        <v>5000</v>
      </c>
      <c r="AX31" s="100">
        <f t="shared" si="99"/>
        <v>5000</v>
      </c>
      <c r="AY31" s="100">
        <f t="shared" si="99"/>
        <v>0</v>
      </c>
      <c r="AZ31" s="100">
        <f t="shared" si="99"/>
        <v>0</v>
      </c>
      <c r="BA31" s="100">
        <f>BB31</f>
        <v>500</v>
      </c>
      <c r="BB31" s="100">
        <v>500</v>
      </c>
      <c r="BC31" s="100"/>
      <c r="BD31" s="100">
        <f t="shared" si="86"/>
        <v>0</v>
      </c>
      <c r="BE31" s="100">
        <f>AW31+BA31</f>
        <v>5500</v>
      </c>
      <c r="BF31" s="100">
        <f t="shared" ref="BF31:BH32" si="100">AX31+BB31</f>
        <v>5500</v>
      </c>
      <c r="BG31" s="100">
        <f t="shared" si="100"/>
        <v>0</v>
      </c>
      <c r="BH31" s="100">
        <f t="shared" si="100"/>
        <v>0</v>
      </c>
      <c r="BI31" s="100">
        <v>7000</v>
      </c>
      <c r="BJ31" s="100">
        <v>7000</v>
      </c>
      <c r="BK31" s="100">
        <v>7000</v>
      </c>
      <c r="BL31" s="100"/>
      <c r="BM31" s="100"/>
      <c r="BN31" s="100">
        <f>BO31</f>
        <v>7000</v>
      </c>
      <c r="BO31" s="100">
        <v>7000</v>
      </c>
      <c r="BP31" s="100"/>
      <c r="BQ31" s="100"/>
      <c r="BR31" s="100"/>
      <c r="BS31" s="100"/>
      <c r="BT31" s="100"/>
      <c r="BU31" s="100">
        <f t="shared" ref="BU31:BU32" si="101">BN31-BS31+BT31</f>
        <v>7000</v>
      </c>
      <c r="BV31" s="100">
        <f t="shared" ref="BV31:BV32" si="102">BO31-BS31+BT31</f>
        <v>7000</v>
      </c>
      <c r="BW31" s="100"/>
      <c r="BX31" s="100"/>
      <c r="BY31" s="100"/>
      <c r="BZ31" s="100"/>
      <c r="CA31" s="100"/>
      <c r="CB31" s="100">
        <f t="shared" ref="CB31:CB32" si="103">BU31-BZ31+CA31</f>
        <v>7000</v>
      </c>
      <c r="CC31" s="100">
        <f t="shared" ref="CC31:CC32" si="104">BV31-BZ31+CA31</f>
        <v>7000</v>
      </c>
      <c r="CD31" s="100"/>
      <c r="CE31" s="100"/>
      <c r="CF31" s="100"/>
      <c r="CG31" s="100">
        <v>0</v>
      </c>
      <c r="CH31" s="100">
        <f t="shared" si="6"/>
        <v>7000</v>
      </c>
      <c r="CI31" s="100">
        <f>CH31</f>
        <v>7000</v>
      </c>
      <c r="CJ31" s="100"/>
      <c r="CK31" s="100"/>
      <c r="CL31" s="100">
        <f t="shared" si="16"/>
        <v>0</v>
      </c>
      <c r="CM31" s="100">
        <f>CB31-CI31+CJ31</f>
        <v>0</v>
      </c>
      <c r="CN31" s="100">
        <f>CC31-CI31+CJ31</f>
        <v>0</v>
      </c>
      <c r="CO31" s="100"/>
      <c r="CP31" s="100"/>
      <c r="CQ31" s="100"/>
      <c r="CR31" s="100"/>
      <c r="CS31" s="100" t="s">
        <v>896</v>
      </c>
      <c r="CT31" s="100" t="s">
        <v>911</v>
      </c>
      <c r="CU31" s="100"/>
      <c r="CV31" s="100" t="s">
        <v>686</v>
      </c>
      <c r="CW31" s="100"/>
      <c r="CX31" s="100" t="s">
        <v>912</v>
      </c>
      <c r="CY31" s="366"/>
      <c r="CZ31" s="216" t="s">
        <v>179</v>
      </c>
      <c r="DA31" s="216">
        <v>0</v>
      </c>
      <c r="DD31" s="7">
        <f t="shared" si="3"/>
        <v>0</v>
      </c>
      <c r="DG31" s="7">
        <v>0</v>
      </c>
      <c r="DL31" s="146">
        <f t="shared" si="26"/>
        <v>8726</v>
      </c>
      <c r="DM31" s="7">
        <f>AJ31-BD31</f>
        <v>0</v>
      </c>
      <c r="DN31" s="7">
        <f t="shared" si="13"/>
        <v>0</v>
      </c>
    </row>
    <row r="32" spans="1:118" ht="150">
      <c r="A32" s="216">
        <v>2</v>
      </c>
      <c r="B32" s="217" t="s">
        <v>663</v>
      </c>
      <c r="C32" s="216" t="s">
        <v>59</v>
      </c>
      <c r="D32" s="216">
        <v>0</v>
      </c>
      <c r="E32" s="216" t="s">
        <v>54</v>
      </c>
      <c r="F32" s="216" t="s">
        <v>180</v>
      </c>
      <c r="G32" s="218">
        <v>38908</v>
      </c>
      <c r="H32" s="218">
        <v>37161</v>
      </c>
      <c r="I32" s="218">
        <v>1200</v>
      </c>
      <c r="J32" s="218"/>
      <c r="K32" s="218"/>
      <c r="L32" s="218">
        <f>I32</f>
        <v>1200</v>
      </c>
      <c r="M32" s="218">
        <v>37000</v>
      </c>
      <c r="N32" s="218">
        <f>G32-708-I32-Q32</f>
        <v>35000</v>
      </c>
      <c r="O32" s="218"/>
      <c r="P32" s="218"/>
      <c r="Q32" s="218">
        <v>2000</v>
      </c>
      <c r="R32" s="218"/>
      <c r="S32" s="218"/>
      <c r="T32" s="218"/>
      <c r="U32" s="218">
        <v>1200</v>
      </c>
      <c r="V32" s="218"/>
      <c r="W32" s="218"/>
      <c r="X32" s="218">
        <v>2372.4569999999999</v>
      </c>
      <c r="Y32" s="218">
        <v>37661.017999999996</v>
      </c>
      <c r="Z32" s="218">
        <f>Y32-AC32</f>
        <v>37161.017999999996</v>
      </c>
      <c r="AA32" s="218"/>
      <c r="AB32" s="218"/>
      <c r="AC32" s="218">
        <v>500</v>
      </c>
      <c r="AD32" s="218"/>
      <c r="AE32" s="218"/>
      <c r="AF32" s="218"/>
      <c r="AG32" s="218">
        <f>AH32</f>
        <v>5000</v>
      </c>
      <c r="AH32" s="218">
        <v>5000</v>
      </c>
      <c r="AI32" s="218"/>
      <c r="AJ32" s="218"/>
      <c r="AK32" s="218"/>
      <c r="AL32" s="218"/>
      <c r="AM32" s="218"/>
      <c r="AN32" s="218"/>
      <c r="AO32" s="100">
        <f t="shared" si="82"/>
        <v>37661.017999999996</v>
      </c>
      <c r="AP32" s="100">
        <f t="shared" si="82"/>
        <v>37161.017999999996</v>
      </c>
      <c r="AQ32" s="100"/>
      <c r="AR32" s="100">
        <f t="shared" si="83"/>
        <v>0</v>
      </c>
      <c r="AS32" s="100">
        <f t="shared" si="20"/>
        <v>37661.017999999996</v>
      </c>
      <c r="AT32" s="100">
        <f t="shared" si="20"/>
        <v>37161.017999999996</v>
      </c>
      <c r="AU32" s="100">
        <f t="shared" si="20"/>
        <v>0</v>
      </c>
      <c r="AV32" s="100">
        <f t="shared" si="20"/>
        <v>0</v>
      </c>
      <c r="AW32" s="100">
        <f t="shared" si="99"/>
        <v>500</v>
      </c>
      <c r="AX32" s="100">
        <f t="shared" si="99"/>
        <v>0</v>
      </c>
      <c r="AY32" s="100">
        <f t="shared" si="99"/>
        <v>0</v>
      </c>
      <c r="AZ32" s="100">
        <f t="shared" si="99"/>
        <v>0</v>
      </c>
      <c r="BA32" s="100">
        <f>BB32</f>
        <v>11200</v>
      </c>
      <c r="BB32" s="100">
        <f>AH32-AM32+AN32+6200</f>
        <v>11200</v>
      </c>
      <c r="BC32" s="100"/>
      <c r="BD32" s="100">
        <f t="shared" si="86"/>
        <v>0</v>
      </c>
      <c r="BE32" s="100">
        <f>AW32+BA32</f>
        <v>11700</v>
      </c>
      <c r="BF32" s="100">
        <f t="shared" si="100"/>
        <v>11200</v>
      </c>
      <c r="BG32" s="100">
        <f t="shared" si="100"/>
        <v>0</v>
      </c>
      <c r="BH32" s="100">
        <f t="shared" si="100"/>
        <v>0</v>
      </c>
      <c r="BI32" s="100">
        <v>15000</v>
      </c>
      <c r="BJ32" s="100">
        <v>15000</v>
      </c>
      <c r="BK32" s="100">
        <v>15000</v>
      </c>
      <c r="BL32" s="100"/>
      <c r="BM32" s="100"/>
      <c r="BN32" s="100">
        <f>BO32</f>
        <v>12600</v>
      </c>
      <c r="BO32" s="100">
        <f>15000-2400</f>
        <v>12600</v>
      </c>
      <c r="BP32" s="100"/>
      <c r="BQ32" s="100"/>
      <c r="BR32" s="100"/>
      <c r="BS32" s="100"/>
      <c r="BT32" s="100"/>
      <c r="BU32" s="100">
        <f t="shared" si="101"/>
        <v>12600</v>
      </c>
      <c r="BV32" s="100">
        <f t="shared" si="102"/>
        <v>12600</v>
      </c>
      <c r="BW32" s="100"/>
      <c r="BX32" s="100"/>
      <c r="BY32" s="100"/>
      <c r="BZ32" s="100"/>
      <c r="CA32" s="100"/>
      <c r="CB32" s="100">
        <f t="shared" si="103"/>
        <v>12600</v>
      </c>
      <c r="CC32" s="100">
        <f t="shared" si="104"/>
        <v>12600</v>
      </c>
      <c r="CD32" s="100"/>
      <c r="CE32" s="100"/>
      <c r="CF32" s="100"/>
      <c r="CG32" s="100">
        <v>3000</v>
      </c>
      <c r="CH32" s="100">
        <f t="shared" si="6"/>
        <v>9600</v>
      </c>
      <c r="CI32" s="100">
        <f>CH32</f>
        <v>9600</v>
      </c>
      <c r="CJ32" s="100"/>
      <c r="CK32" s="100">
        <f>CI32</f>
        <v>9600</v>
      </c>
      <c r="CL32" s="100">
        <f t="shared" si="16"/>
        <v>12600</v>
      </c>
      <c r="CM32" s="100">
        <f>CB32-CI32+CJ32</f>
        <v>3000</v>
      </c>
      <c r="CN32" s="100">
        <f>CC32-CI32+CJ32</f>
        <v>3000</v>
      </c>
      <c r="CO32" s="100"/>
      <c r="CP32" s="100"/>
      <c r="CQ32" s="100"/>
      <c r="CR32" s="100">
        <f>CK32</f>
        <v>9600</v>
      </c>
      <c r="CS32" s="100" t="s">
        <v>896</v>
      </c>
      <c r="CT32" s="100" t="s">
        <v>897</v>
      </c>
      <c r="CU32" s="100"/>
      <c r="CV32" s="100"/>
      <c r="CW32" s="100"/>
      <c r="CX32" s="100" t="s">
        <v>913</v>
      </c>
      <c r="CY32" s="366"/>
      <c r="CZ32" s="216" t="s">
        <v>181</v>
      </c>
      <c r="DA32" s="216"/>
      <c r="DD32" s="7">
        <f t="shared" si="3"/>
        <v>546.98200000000361</v>
      </c>
      <c r="DG32" s="7">
        <v>0</v>
      </c>
      <c r="DL32" s="146">
        <f t="shared" si="26"/>
        <v>13361.017999999996</v>
      </c>
      <c r="DM32" s="7" t="s">
        <v>692</v>
      </c>
      <c r="DN32" s="7">
        <f t="shared" si="13"/>
        <v>0</v>
      </c>
    </row>
    <row r="33" spans="1:118" s="20" customFormat="1" ht="44.65" hidden="1" customHeight="1">
      <c r="A33" s="215"/>
      <c r="B33" s="214"/>
      <c r="C33" s="252"/>
      <c r="D33" s="114"/>
      <c r="E33" s="114"/>
      <c r="F33" s="114"/>
      <c r="G33" s="99"/>
      <c r="H33" s="99"/>
      <c r="I33" s="99"/>
      <c r="J33" s="99"/>
      <c r="K33" s="99"/>
      <c r="L33" s="99"/>
      <c r="M33" s="99"/>
      <c r="N33" s="99"/>
      <c r="O33" s="99"/>
      <c r="P33" s="99"/>
      <c r="Q33" s="99"/>
      <c r="R33" s="99"/>
      <c r="S33" s="99"/>
      <c r="T33" s="99"/>
      <c r="U33" s="99"/>
      <c r="V33" s="99"/>
      <c r="W33" s="99"/>
      <c r="X33" s="99"/>
      <c r="Y33" s="99"/>
      <c r="Z33" s="99"/>
      <c r="AA33" s="99"/>
      <c r="AB33" s="99"/>
      <c r="AC33" s="99"/>
      <c r="AD33" s="99"/>
      <c r="AE33" s="99"/>
      <c r="AF33" s="99"/>
      <c r="AG33" s="99"/>
      <c r="AH33" s="99"/>
      <c r="AI33" s="99"/>
      <c r="AJ33" s="99"/>
      <c r="AK33" s="99"/>
      <c r="AL33" s="99"/>
      <c r="AM33" s="99"/>
      <c r="AN33" s="99"/>
      <c r="AO33" s="99"/>
      <c r="AP33" s="99"/>
      <c r="AQ33" s="99"/>
      <c r="AR33" s="99"/>
      <c r="AS33" s="100">
        <f t="shared" si="20"/>
        <v>0</v>
      </c>
      <c r="AT33" s="100">
        <f t="shared" si="20"/>
        <v>0</v>
      </c>
      <c r="AU33" s="100">
        <f t="shared" si="20"/>
        <v>0</v>
      </c>
      <c r="AV33" s="100">
        <f t="shared" si="20"/>
        <v>0</v>
      </c>
      <c r="AW33" s="99"/>
      <c r="AX33" s="99"/>
      <c r="AY33" s="99"/>
      <c r="AZ33" s="99"/>
      <c r="BA33" s="99"/>
      <c r="BB33" s="99"/>
      <c r="BC33" s="99"/>
      <c r="BD33" s="99"/>
      <c r="BE33" s="99"/>
      <c r="BF33" s="99"/>
      <c r="BG33" s="99"/>
      <c r="BH33" s="99"/>
      <c r="BI33" s="99"/>
      <c r="BJ33" s="99"/>
      <c r="BK33" s="99"/>
      <c r="BL33" s="99"/>
      <c r="BM33" s="99"/>
      <c r="BN33" s="99"/>
      <c r="BO33" s="99"/>
      <c r="BP33" s="99"/>
      <c r="BQ33" s="99"/>
      <c r="BR33" s="99"/>
      <c r="BS33" s="99"/>
      <c r="BT33" s="99"/>
      <c r="BU33" s="99"/>
      <c r="BV33" s="99"/>
      <c r="BW33" s="99"/>
      <c r="BX33" s="99"/>
      <c r="BY33" s="99"/>
      <c r="BZ33" s="99"/>
      <c r="CA33" s="99"/>
      <c r="CB33" s="99"/>
      <c r="CC33" s="99"/>
      <c r="CD33" s="99"/>
      <c r="CE33" s="99"/>
      <c r="CF33" s="99"/>
      <c r="CG33" s="99"/>
      <c r="CH33" s="99">
        <f t="shared" si="6"/>
        <v>0</v>
      </c>
      <c r="CI33" s="99"/>
      <c r="CJ33" s="99"/>
      <c r="CK33" s="99"/>
      <c r="CL33" s="100">
        <f t="shared" si="16"/>
        <v>0</v>
      </c>
      <c r="CM33" s="99"/>
      <c r="CN33" s="99"/>
      <c r="CO33" s="99"/>
      <c r="CP33" s="99"/>
      <c r="CQ33" s="99"/>
      <c r="CR33" s="99"/>
      <c r="CS33" s="99"/>
      <c r="CT33" s="99"/>
      <c r="CU33" s="99"/>
      <c r="CV33" s="99"/>
      <c r="CW33" s="99"/>
      <c r="CX33" s="99"/>
      <c r="CY33" s="366"/>
      <c r="CZ33" s="114"/>
      <c r="DA33" s="114"/>
      <c r="DD33" s="7"/>
      <c r="DG33" s="7"/>
      <c r="DL33" s="146">
        <f t="shared" si="26"/>
        <v>0</v>
      </c>
      <c r="DM33" s="7"/>
      <c r="DN33" s="7">
        <f t="shared" si="13"/>
        <v>0</v>
      </c>
    </row>
    <row r="34" spans="1:118" s="20" customFormat="1" ht="120.4" hidden="1" customHeight="1">
      <c r="A34" s="216"/>
      <c r="B34" s="326"/>
      <c r="C34" s="216"/>
      <c r="D34" s="216"/>
      <c r="E34" s="216"/>
      <c r="F34" s="195"/>
      <c r="G34" s="219"/>
      <c r="H34" s="219"/>
      <c r="I34" s="216"/>
      <c r="J34" s="216"/>
      <c r="K34" s="216"/>
      <c r="L34" s="216"/>
      <c r="M34" s="220"/>
      <c r="N34" s="220"/>
      <c r="O34" s="216"/>
      <c r="P34" s="216"/>
      <c r="Q34" s="216"/>
      <c r="R34" s="216"/>
      <c r="S34" s="216"/>
      <c r="T34" s="216"/>
      <c r="U34" s="216"/>
      <c r="V34" s="216"/>
      <c r="W34" s="216"/>
      <c r="X34" s="216"/>
      <c r="Y34" s="219"/>
      <c r="Z34" s="219"/>
      <c r="AA34" s="216"/>
      <c r="AB34" s="216"/>
      <c r="AC34" s="216"/>
      <c r="AD34" s="216"/>
      <c r="AE34" s="216"/>
      <c r="AF34" s="216"/>
      <c r="AG34" s="216"/>
      <c r="AH34" s="216"/>
      <c r="AI34" s="216"/>
      <c r="AJ34" s="216"/>
      <c r="AK34" s="216"/>
      <c r="AL34" s="216"/>
      <c r="AM34" s="216"/>
      <c r="AN34" s="216"/>
      <c r="AO34" s="100"/>
      <c r="AP34" s="100"/>
      <c r="AQ34" s="100"/>
      <c r="AR34" s="100"/>
      <c r="AS34" s="100"/>
      <c r="AT34" s="100"/>
      <c r="AU34" s="100"/>
      <c r="AV34" s="100"/>
      <c r="AW34" s="100"/>
      <c r="AX34" s="100"/>
      <c r="AY34" s="100"/>
      <c r="AZ34" s="100"/>
      <c r="BA34" s="100"/>
      <c r="BB34" s="100"/>
      <c r="BC34" s="100"/>
      <c r="BD34" s="100"/>
      <c r="BE34" s="100"/>
      <c r="BF34" s="100"/>
      <c r="BG34" s="100"/>
      <c r="BH34" s="100"/>
      <c r="BI34" s="100"/>
      <c r="BJ34" s="100"/>
      <c r="BK34" s="100"/>
      <c r="BL34" s="100"/>
      <c r="BM34" s="100"/>
      <c r="BN34" s="100"/>
      <c r="BO34" s="100"/>
      <c r="BP34" s="100"/>
      <c r="BQ34" s="100"/>
      <c r="BR34" s="100"/>
      <c r="BS34" s="100"/>
      <c r="BT34" s="100"/>
      <c r="BU34" s="100"/>
      <c r="BV34" s="100"/>
      <c r="BW34" s="100"/>
      <c r="BX34" s="100"/>
      <c r="BY34" s="100"/>
      <c r="BZ34" s="100"/>
      <c r="CA34" s="100"/>
      <c r="CB34" s="100"/>
      <c r="CC34" s="100"/>
      <c r="CD34" s="100"/>
      <c r="CE34" s="100"/>
      <c r="CF34" s="100"/>
      <c r="CG34" s="100"/>
      <c r="CH34" s="100"/>
      <c r="CI34" s="100"/>
      <c r="CJ34" s="100"/>
      <c r="CK34" s="99"/>
      <c r="CL34" s="100"/>
      <c r="CM34" s="100"/>
      <c r="CN34" s="100"/>
      <c r="CO34" s="100"/>
      <c r="CP34" s="100"/>
      <c r="CQ34" s="100"/>
      <c r="CR34" s="100"/>
      <c r="CS34" s="100"/>
      <c r="CT34" s="100"/>
      <c r="CU34" s="100"/>
      <c r="CV34" s="100"/>
      <c r="CW34" s="100"/>
      <c r="CX34" s="100"/>
      <c r="CY34" s="366"/>
      <c r="CZ34" s="327"/>
      <c r="DA34" s="216"/>
      <c r="DB34" s="18"/>
      <c r="DD34" s="7"/>
      <c r="DG34" s="7"/>
      <c r="DL34" s="146"/>
      <c r="DM34" s="7"/>
      <c r="DN34" s="7">
        <f t="shared" si="13"/>
        <v>0</v>
      </c>
    </row>
    <row r="35" spans="1:118" s="20" customFormat="1" ht="40.9" customHeight="1">
      <c r="A35" s="114" t="s">
        <v>182</v>
      </c>
      <c r="B35" s="214" t="s">
        <v>183</v>
      </c>
      <c r="C35" s="114"/>
      <c r="D35" s="114">
        <f>D36+D38</f>
        <v>2</v>
      </c>
      <c r="E35" s="114">
        <f>E36+E38</f>
        <v>2</v>
      </c>
      <c r="F35" s="114"/>
      <c r="G35" s="236">
        <f t="shared" ref="G35:BN35" si="105">G36+G38</f>
        <v>327339</v>
      </c>
      <c r="H35" s="236">
        <f t="shared" si="105"/>
        <v>247004</v>
      </c>
      <c r="I35" s="236">
        <f t="shared" si="105"/>
        <v>90333</v>
      </c>
      <c r="J35" s="236">
        <f t="shared" si="105"/>
        <v>10000</v>
      </c>
      <c r="K35" s="236">
        <f t="shared" si="105"/>
        <v>0</v>
      </c>
      <c r="L35" s="236" t="e">
        <f t="shared" si="105"/>
        <v>#REF!</v>
      </c>
      <c r="M35" s="236" t="e">
        <f t="shared" si="105"/>
        <v>#REF!</v>
      </c>
      <c r="N35" s="236" t="e">
        <f t="shared" si="105"/>
        <v>#REF!</v>
      </c>
      <c r="O35" s="236">
        <f t="shared" si="105"/>
        <v>0</v>
      </c>
      <c r="P35" s="236" t="e">
        <f t="shared" si="105"/>
        <v>#REF!</v>
      </c>
      <c r="Q35" s="236">
        <f t="shared" si="105"/>
        <v>6000</v>
      </c>
      <c r="R35" s="236">
        <f t="shared" si="105"/>
        <v>6000</v>
      </c>
      <c r="S35" s="236">
        <f t="shared" si="105"/>
        <v>0</v>
      </c>
      <c r="T35" s="236">
        <f t="shared" si="105"/>
        <v>6000</v>
      </c>
      <c r="U35" s="236">
        <f t="shared" si="105"/>
        <v>87000</v>
      </c>
      <c r="V35" s="236">
        <f t="shared" si="105"/>
        <v>10000</v>
      </c>
      <c r="W35" s="236">
        <f t="shared" si="105"/>
        <v>0</v>
      </c>
      <c r="X35" s="236">
        <f t="shared" si="105"/>
        <v>93000</v>
      </c>
      <c r="Y35" s="236">
        <f t="shared" si="105"/>
        <v>237620</v>
      </c>
      <c r="Z35" s="236">
        <f t="shared" si="105"/>
        <v>237620</v>
      </c>
      <c r="AA35" s="236">
        <f t="shared" si="105"/>
        <v>0</v>
      </c>
      <c r="AB35" s="236">
        <f t="shared" si="105"/>
        <v>6000</v>
      </c>
      <c r="AC35" s="236">
        <f t="shared" si="105"/>
        <v>6000</v>
      </c>
      <c r="AD35" s="236">
        <f t="shared" si="105"/>
        <v>6000</v>
      </c>
      <c r="AE35" s="236">
        <f t="shared" si="105"/>
        <v>0</v>
      </c>
      <c r="AF35" s="236">
        <f t="shared" si="105"/>
        <v>6000</v>
      </c>
      <c r="AG35" s="236">
        <f t="shared" si="105"/>
        <v>33500</v>
      </c>
      <c r="AH35" s="236">
        <f t="shared" si="105"/>
        <v>33500</v>
      </c>
      <c r="AI35" s="236">
        <f t="shared" si="105"/>
        <v>0</v>
      </c>
      <c r="AJ35" s="236">
        <f t="shared" si="105"/>
        <v>0</v>
      </c>
      <c r="AK35" s="236">
        <f t="shared" si="105"/>
        <v>0</v>
      </c>
      <c r="AL35" s="236">
        <f t="shared" si="105"/>
        <v>0</v>
      </c>
      <c r="AM35" s="236">
        <f t="shared" si="105"/>
        <v>0</v>
      </c>
      <c r="AN35" s="236">
        <f t="shared" si="105"/>
        <v>0</v>
      </c>
      <c r="AO35" s="236">
        <f t="shared" si="105"/>
        <v>237620</v>
      </c>
      <c r="AP35" s="236">
        <f t="shared" si="105"/>
        <v>237620</v>
      </c>
      <c r="AQ35" s="236">
        <f t="shared" si="105"/>
        <v>0</v>
      </c>
      <c r="AR35" s="236">
        <f t="shared" si="105"/>
        <v>6000</v>
      </c>
      <c r="AS35" s="236">
        <f t="shared" si="105"/>
        <v>237620</v>
      </c>
      <c r="AT35" s="236">
        <f t="shared" si="105"/>
        <v>147620</v>
      </c>
      <c r="AU35" s="236">
        <f t="shared" si="105"/>
        <v>0</v>
      </c>
      <c r="AV35" s="236">
        <f t="shared" si="105"/>
        <v>6000</v>
      </c>
      <c r="AW35" s="236">
        <f t="shared" si="105"/>
        <v>6000</v>
      </c>
      <c r="AX35" s="236">
        <f t="shared" si="105"/>
        <v>6000</v>
      </c>
      <c r="AY35" s="236">
        <f t="shared" si="105"/>
        <v>0</v>
      </c>
      <c r="AZ35" s="236">
        <f t="shared" si="105"/>
        <v>6000</v>
      </c>
      <c r="BA35" s="236">
        <f t="shared" si="105"/>
        <v>39808</v>
      </c>
      <c r="BB35" s="236">
        <f t="shared" si="105"/>
        <v>39808</v>
      </c>
      <c r="BC35" s="236">
        <f t="shared" si="105"/>
        <v>0</v>
      </c>
      <c r="BD35" s="236">
        <f t="shared" si="105"/>
        <v>0</v>
      </c>
      <c r="BE35" s="236">
        <f t="shared" si="105"/>
        <v>45808</v>
      </c>
      <c r="BF35" s="236">
        <f t="shared" si="105"/>
        <v>45808</v>
      </c>
      <c r="BG35" s="236">
        <f t="shared" si="105"/>
        <v>0</v>
      </c>
      <c r="BH35" s="236">
        <f t="shared" si="105"/>
        <v>6000</v>
      </c>
      <c r="BI35" s="236">
        <f>BI36+BI38</f>
        <v>94000</v>
      </c>
      <c r="BJ35" s="236">
        <v>56000</v>
      </c>
      <c r="BK35" s="236">
        <v>56000</v>
      </c>
      <c r="BL35" s="236"/>
      <c r="BM35" s="236"/>
      <c r="BN35" s="236">
        <f t="shared" si="105"/>
        <v>49000</v>
      </c>
      <c r="BO35" s="236">
        <f>BO36+BO38</f>
        <v>49000</v>
      </c>
      <c r="BP35" s="236">
        <f t="shared" ref="BP35:BU35" si="106">BP36+BP38</f>
        <v>0</v>
      </c>
      <c r="BQ35" s="236">
        <f t="shared" si="106"/>
        <v>0</v>
      </c>
      <c r="BR35" s="236">
        <f t="shared" si="106"/>
        <v>0</v>
      </c>
      <c r="BS35" s="236">
        <f t="shared" si="106"/>
        <v>19876</v>
      </c>
      <c r="BT35" s="236">
        <f t="shared" si="106"/>
        <v>0</v>
      </c>
      <c r="BU35" s="236">
        <f t="shared" si="106"/>
        <v>49000</v>
      </c>
      <c r="BV35" s="236">
        <f>BV36+BV38</f>
        <v>29124</v>
      </c>
      <c r="BW35" s="236"/>
      <c r="BX35" s="236"/>
      <c r="BY35" s="236"/>
      <c r="BZ35" s="236">
        <f t="shared" ref="BZ35:CB35" si="107">BZ36+BZ38</f>
        <v>0</v>
      </c>
      <c r="CA35" s="236">
        <f t="shared" si="107"/>
        <v>0</v>
      </c>
      <c r="CB35" s="236">
        <f t="shared" si="107"/>
        <v>49000</v>
      </c>
      <c r="CC35" s="236">
        <f>CC36+CC38</f>
        <v>29124</v>
      </c>
      <c r="CD35" s="236"/>
      <c r="CE35" s="236"/>
      <c r="CF35" s="236"/>
      <c r="CG35" s="236">
        <f>CG36+CG38</f>
        <v>14000</v>
      </c>
      <c r="CH35" s="236">
        <f t="shared" si="6"/>
        <v>15124</v>
      </c>
      <c r="CI35" s="236">
        <f t="shared" ref="CI35:CM35" si="108">CI36+CI38</f>
        <v>27273</v>
      </c>
      <c r="CJ35" s="236"/>
      <c r="CK35" s="236">
        <f t="shared" ref="CK35" si="109">CK36+CK38</f>
        <v>27273</v>
      </c>
      <c r="CL35" s="236">
        <f t="shared" si="108"/>
        <v>49000</v>
      </c>
      <c r="CM35" s="236">
        <f t="shared" si="108"/>
        <v>21727</v>
      </c>
      <c r="CN35" s="236">
        <f>CN36+CN38</f>
        <v>1851</v>
      </c>
      <c r="CO35" s="236"/>
      <c r="CP35" s="236"/>
      <c r="CQ35" s="236"/>
      <c r="CR35" s="236">
        <f>CR36+CR38</f>
        <v>27273</v>
      </c>
      <c r="CS35" s="236"/>
      <c r="CT35" s="236"/>
      <c r="CU35" s="236">
        <f>CU36+CU38</f>
        <v>4000</v>
      </c>
      <c r="CV35" s="236"/>
      <c r="CW35" s="236"/>
      <c r="CX35" s="236"/>
      <c r="CY35" s="366">
        <f t="shared" si="2"/>
        <v>100</v>
      </c>
      <c r="CZ35" s="114"/>
      <c r="DA35" s="114"/>
      <c r="DD35" s="7">
        <f t="shared" si="3"/>
        <v>2719</v>
      </c>
      <c r="DG35" s="7">
        <v>0</v>
      </c>
      <c r="DL35" s="146">
        <f t="shared" si="26"/>
        <v>142812</v>
      </c>
      <c r="DM35" s="7">
        <f>AJ35-BD35</f>
        <v>0</v>
      </c>
      <c r="DN35" s="7">
        <f t="shared" si="13"/>
        <v>0</v>
      </c>
    </row>
    <row r="36" spans="1:118" s="20" customFormat="1" ht="61.5" customHeight="1">
      <c r="A36" s="114" t="s">
        <v>37</v>
      </c>
      <c r="B36" s="214" t="s">
        <v>895</v>
      </c>
      <c r="C36" s="114"/>
      <c r="D36" s="114">
        <f>A37</f>
        <v>1</v>
      </c>
      <c r="E36" s="114">
        <f>A37</f>
        <v>1</v>
      </c>
      <c r="F36" s="114"/>
      <c r="G36" s="236">
        <f t="shared" ref="G36:BN36" si="110">G37</f>
        <v>113909</v>
      </c>
      <c r="H36" s="236">
        <f t="shared" si="110"/>
        <v>33574</v>
      </c>
      <c r="I36" s="236">
        <f t="shared" si="110"/>
        <v>90333</v>
      </c>
      <c r="J36" s="236">
        <f t="shared" si="110"/>
        <v>10000</v>
      </c>
      <c r="K36" s="236">
        <f t="shared" si="110"/>
        <v>0</v>
      </c>
      <c r="L36" s="236" t="e">
        <f t="shared" si="110"/>
        <v>#REF!</v>
      </c>
      <c r="M36" s="236" t="e">
        <f t="shared" si="110"/>
        <v>#REF!</v>
      </c>
      <c r="N36" s="236" t="e">
        <f t="shared" si="110"/>
        <v>#REF!</v>
      </c>
      <c r="O36" s="236">
        <f t="shared" si="110"/>
        <v>0</v>
      </c>
      <c r="P36" s="236" t="e">
        <f t="shared" si="110"/>
        <v>#REF!</v>
      </c>
      <c r="Q36" s="236">
        <f t="shared" si="110"/>
        <v>6000</v>
      </c>
      <c r="R36" s="236">
        <f t="shared" si="110"/>
        <v>6000</v>
      </c>
      <c r="S36" s="236">
        <f t="shared" si="110"/>
        <v>0</v>
      </c>
      <c r="T36" s="236">
        <f t="shared" si="110"/>
        <v>6000</v>
      </c>
      <c r="U36" s="236">
        <f t="shared" si="110"/>
        <v>87000</v>
      </c>
      <c r="V36" s="236">
        <f t="shared" si="110"/>
        <v>10000</v>
      </c>
      <c r="W36" s="236">
        <f t="shared" si="110"/>
        <v>0</v>
      </c>
      <c r="X36" s="236">
        <f t="shared" si="110"/>
        <v>93000</v>
      </c>
      <c r="Y36" s="236">
        <f t="shared" si="110"/>
        <v>24190</v>
      </c>
      <c r="Z36" s="236">
        <f t="shared" si="110"/>
        <v>24190</v>
      </c>
      <c r="AA36" s="236">
        <f t="shared" si="110"/>
        <v>0</v>
      </c>
      <c r="AB36" s="236">
        <f t="shared" si="110"/>
        <v>6000</v>
      </c>
      <c r="AC36" s="236">
        <f t="shared" si="110"/>
        <v>6000</v>
      </c>
      <c r="AD36" s="236">
        <f t="shared" si="110"/>
        <v>6000</v>
      </c>
      <c r="AE36" s="236">
        <f t="shared" si="110"/>
        <v>0</v>
      </c>
      <c r="AF36" s="236">
        <f t="shared" si="110"/>
        <v>6000</v>
      </c>
      <c r="AG36" s="236">
        <f t="shared" si="110"/>
        <v>8000</v>
      </c>
      <c r="AH36" s="236">
        <f t="shared" si="110"/>
        <v>8000</v>
      </c>
      <c r="AI36" s="236">
        <f t="shared" si="110"/>
        <v>0</v>
      </c>
      <c r="AJ36" s="236">
        <f t="shared" si="110"/>
        <v>0</v>
      </c>
      <c r="AK36" s="236">
        <f t="shared" si="110"/>
        <v>0</v>
      </c>
      <c r="AL36" s="236">
        <f t="shared" si="110"/>
        <v>0</v>
      </c>
      <c r="AM36" s="236">
        <f t="shared" si="110"/>
        <v>0</v>
      </c>
      <c r="AN36" s="236">
        <f t="shared" si="110"/>
        <v>0</v>
      </c>
      <c r="AO36" s="236">
        <f t="shared" si="110"/>
        <v>24190</v>
      </c>
      <c r="AP36" s="236">
        <f t="shared" si="110"/>
        <v>24190</v>
      </c>
      <c r="AQ36" s="236">
        <f t="shared" si="110"/>
        <v>0</v>
      </c>
      <c r="AR36" s="236">
        <f t="shared" si="110"/>
        <v>6000</v>
      </c>
      <c r="AS36" s="236">
        <f t="shared" si="110"/>
        <v>24190</v>
      </c>
      <c r="AT36" s="236">
        <f t="shared" si="110"/>
        <v>24190</v>
      </c>
      <c r="AU36" s="236">
        <f t="shared" si="110"/>
        <v>0</v>
      </c>
      <c r="AV36" s="236">
        <f t="shared" si="110"/>
        <v>6000</v>
      </c>
      <c r="AW36" s="236">
        <f t="shared" si="110"/>
        <v>6000</v>
      </c>
      <c r="AX36" s="236">
        <f t="shared" si="110"/>
        <v>6000</v>
      </c>
      <c r="AY36" s="236">
        <f t="shared" si="110"/>
        <v>0</v>
      </c>
      <c r="AZ36" s="236">
        <f t="shared" si="110"/>
        <v>6000</v>
      </c>
      <c r="BA36" s="236">
        <f t="shared" si="110"/>
        <v>8000</v>
      </c>
      <c r="BB36" s="236">
        <f t="shared" si="110"/>
        <v>8000</v>
      </c>
      <c r="BC36" s="236">
        <f t="shared" si="110"/>
        <v>0</v>
      </c>
      <c r="BD36" s="236">
        <f t="shared" si="110"/>
        <v>0</v>
      </c>
      <c r="BE36" s="236">
        <f t="shared" si="110"/>
        <v>14000</v>
      </c>
      <c r="BF36" s="236">
        <f t="shared" si="110"/>
        <v>14000</v>
      </c>
      <c r="BG36" s="236">
        <f t="shared" si="110"/>
        <v>0</v>
      </c>
      <c r="BH36" s="236">
        <f t="shared" si="110"/>
        <v>6000</v>
      </c>
      <c r="BI36" s="236">
        <f>BI37</f>
        <v>9000</v>
      </c>
      <c r="BJ36" s="236">
        <v>9000</v>
      </c>
      <c r="BK36" s="236">
        <v>9000</v>
      </c>
      <c r="BL36" s="236"/>
      <c r="BM36" s="236"/>
      <c r="BN36" s="236">
        <f t="shared" si="110"/>
        <v>9000</v>
      </c>
      <c r="BO36" s="236">
        <f>BO37</f>
        <v>9000</v>
      </c>
      <c r="BP36" s="236">
        <f t="shared" ref="BP36:BU36" si="111">BP37</f>
        <v>0</v>
      </c>
      <c r="BQ36" s="236">
        <f t="shared" si="111"/>
        <v>0</v>
      </c>
      <c r="BR36" s="236">
        <f t="shared" si="111"/>
        <v>0</v>
      </c>
      <c r="BS36" s="236">
        <f t="shared" si="111"/>
        <v>0</v>
      </c>
      <c r="BT36" s="236">
        <f t="shared" si="111"/>
        <v>0</v>
      </c>
      <c r="BU36" s="236">
        <f t="shared" si="111"/>
        <v>9000</v>
      </c>
      <c r="BV36" s="236">
        <f>BV37</f>
        <v>9000</v>
      </c>
      <c r="BW36" s="236"/>
      <c r="BX36" s="236"/>
      <c r="BY36" s="236"/>
      <c r="BZ36" s="236">
        <f t="shared" ref="BZ36:CB36" si="112">BZ37</f>
        <v>0</v>
      </c>
      <c r="CA36" s="236">
        <f t="shared" si="112"/>
        <v>0</v>
      </c>
      <c r="CB36" s="236">
        <f t="shared" si="112"/>
        <v>9000</v>
      </c>
      <c r="CC36" s="236">
        <f>CC37</f>
        <v>9000</v>
      </c>
      <c r="CD36" s="236"/>
      <c r="CE36" s="236"/>
      <c r="CF36" s="236"/>
      <c r="CG36" s="236">
        <f>CG37</f>
        <v>1000</v>
      </c>
      <c r="CH36" s="236">
        <f t="shared" si="6"/>
        <v>8000</v>
      </c>
      <c r="CI36" s="236">
        <f t="shared" ref="CI36:CM36" si="113">CI37</f>
        <v>8000</v>
      </c>
      <c r="CJ36" s="236"/>
      <c r="CK36" s="236">
        <f t="shared" si="113"/>
        <v>8000</v>
      </c>
      <c r="CL36" s="236">
        <f t="shared" si="113"/>
        <v>9000</v>
      </c>
      <c r="CM36" s="236">
        <f t="shared" si="113"/>
        <v>1000</v>
      </c>
      <c r="CN36" s="236">
        <f>CN37</f>
        <v>1000</v>
      </c>
      <c r="CO36" s="236"/>
      <c r="CP36" s="236"/>
      <c r="CQ36" s="236"/>
      <c r="CR36" s="236">
        <f>CR37</f>
        <v>8000</v>
      </c>
      <c r="CS36" s="236"/>
      <c r="CT36" s="236"/>
      <c r="CU36" s="236">
        <f>CU37</f>
        <v>4000</v>
      </c>
      <c r="CV36" s="236"/>
      <c r="CW36" s="236"/>
      <c r="CX36" s="236"/>
      <c r="CY36" s="366">
        <f t="shared" si="2"/>
        <v>100</v>
      </c>
      <c r="CZ36" s="114"/>
      <c r="DA36" s="114"/>
      <c r="DD36" s="7">
        <f t="shared" si="3"/>
        <v>2719</v>
      </c>
      <c r="DG36" s="7">
        <v>0</v>
      </c>
      <c r="DL36" s="146">
        <f t="shared" si="26"/>
        <v>1190</v>
      </c>
      <c r="DM36" s="7">
        <f>AJ36-BD36</f>
        <v>0</v>
      </c>
      <c r="DN36" s="7">
        <f t="shared" si="13"/>
        <v>0</v>
      </c>
    </row>
    <row r="37" spans="1:118" ht="87.75" customHeight="1">
      <c r="A37" s="216">
        <v>1</v>
      </c>
      <c r="B37" s="217" t="s">
        <v>184</v>
      </c>
      <c r="C37" s="216" t="s">
        <v>99</v>
      </c>
      <c r="D37" s="216" t="s">
        <v>185</v>
      </c>
      <c r="E37" s="216" t="s">
        <v>111</v>
      </c>
      <c r="F37" s="216" t="s">
        <v>186</v>
      </c>
      <c r="G37" s="218">
        <v>113909</v>
      </c>
      <c r="H37" s="218">
        <v>33574</v>
      </c>
      <c r="I37" s="218">
        <v>90333</v>
      </c>
      <c r="J37" s="218">
        <v>10000</v>
      </c>
      <c r="K37" s="218"/>
      <c r="L37" s="218" t="e">
        <f>#REF!</f>
        <v>#REF!</v>
      </c>
      <c r="M37" s="218" t="e">
        <f>N37</f>
        <v>#REF!</v>
      </c>
      <c r="N37" s="218" t="e">
        <f>P37</f>
        <v>#REF!</v>
      </c>
      <c r="O37" s="218"/>
      <c r="P37" s="218" t="e">
        <f>L37-I37</f>
        <v>#REF!</v>
      </c>
      <c r="Q37" s="218">
        <f>R37</f>
        <v>6000</v>
      </c>
      <c r="R37" s="218">
        <f>T37</f>
        <v>6000</v>
      </c>
      <c r="S37" s="218"/>
      <c r="T37" s="218">
        <v>6000</v>
      </c>
      <c r="U37" s="332">
        <v>87000</v>
      </c>
      <c r="V37" s="218">
        <v>10000</v>
      </c>
      <c r="W37" s="218"/>
      <c r="X37" s="218">
        <v>93000</v>
      </c>
      <c r="Y37" s="218">
        <f>Z37</f>
        <v>24190</v>
      </c>
      <c r="Z37" s="218">
        <v>24190</v>
      </c>
      <c r="AA37" s="218"/>
      <c r="AB37" s="218">
        <f>X37-U37</f>
        <v>6000</v>
      </c>
      <c r="AC37" s="218">
        <v>6000</v>
      </c>
      <c r="AD37" s="218">
        <v>6000</v>
      </c>
      <c r="AE37" s="218"/>
      <c r="AF37" s="218">
        <v>6000</v>
      </c>
      <c r="AG37" s="218">
        <f>AH37</f>
        <v>8000</v>
      </c>
      <c r="AH37" s="218">
        <v>8000</v>
      </c>
      <c r="AI37" s="218"/>
      <c r="AJ37" s="218"/>
      <c r="AK37" s="218"/>
      <c r="AL37" s="218"/>
      <c r="AM37" s="218"/>
      <c r="AN37" s="218"/>
      <c r="AO37" s="100">
        <f t="shared" ref="AO37:AP37" si="114">Y37-$AK37+$AL37</f>
        <v>24190</v>
      </c>
      <c r="AP37" s="100">
        <f t="shared" si="114"/>
        <v>24190</v>
      </c>
      <c r="AQ37" s="100"/>
      <c r="AR37" s="100">
        <f t="shared" ref="AR37" si="115">AF37-$AK37+$AL37</f>
        <v>6000</v>
      </c>
      <c r="AS37" s="100">
        <f t="shared" si="20"/>
        <v>24190</v>
      </c>
      <c r="AT37" s="100">
        <f t="shared" si="20"/>
        <v>24190</v>
      </c>
      <c r="AU37" s="100">
        <f t="shared" si="20"/>
        <v>0</v>
      </c>
      <c r="AV37" s="100">
        <f t="shared" si="20"/>
        <v>6000</v>
      </c>
      <c r="AW37" s="100">
        <f t="shared" ref="AW37:AZ37" si="116">AC37</f>
        <v>6000</v>
      </c>
      <c r="AX37" s="100">
        <f t="shared" si="116"/>
        <v>6000</v>
      </c>
      <c r="AY37" s="100">
        <f t="shared" si="116"/>
        <v>0</v>
      </c>
      <c r="AZ37" s="100">
        <f t="shared" si="116"/>
        <v>6000</v>
      </c>
      <c r="BA37" s="100">
        <f t="shared" ref="BA37" si="117">AG37-$AK37+$AL37</f>
        <v>8000</v>
      </c>
      <c r="BB37" s="100">
        <f t="shared" ref="BB37" si="118">AH37-AM37+AN37</f>
        <v>8000</v>
      </c>
      <c r="BC37" s="100"/>
      <c r="BD37" s="100">
        <f t="shared" ref="BD37" si="119">AJ37-AM37+AN37</f>
        <v>0</v>
      </c>
      <c r="BE37" s="100">
        <f>AW37+BA37</f>
        <v>14000</v>
      </c>
      <c r="BF37" s="100">
        <f t="shared" ref="BF37:BH37" si="120">AX37+BB37</f>
        <v>14000</v>
      </c>
      <c r="BG37" s="100">
        <f t="shared" si="120"/>
        <v>0</v>
      </c>
      <c r="BH37" s="100">
        <f t="shared" si="120"/>
        <v>6000</v>
      </c>
      <c r="BI37" s="100">
        <v>9000</v>
      </c>
      <c r="BJ37" s="100">
        <v>9000</v>
      </c>
      <c r="BK37" s="100">
        <v>9000</v>
      </c>
      <c r="BL37" s="100"/>
      <c r="BM37" s="100"/>
      <c r="BN37" s="100">
        <f>BO37</f>
        <v>9000</v>
      </c>
      <c r="BO37" s="100">
        <v>9000</v>
      </c>
      <c r="BP37" s="100"/>
      <c r="BQ37" s="100"/>
      <c r="BR37" s="100"/>
      <c r="BS37" s="100"/>
      <c r="BT37" s="100"/>
      <c r="BU37" s="100">
        <f t="shared" ref="BU37" si="121">BN37-BS37+BT37</f>
        <v>9000</v>
      </c>
      <c r="BV37" s="100">
        <f t="shared" ref="BV37" si="122">BO37-BS37+BT37</f>
        <v>9000</v>
      </c>
      <c r="BW37" s="100"/>
      <c r="BX37" s="100"/>
      <c r="BY37" s="100"/>
      <c r="BZ37" s="100"/>
      <c r="CA37" s="100"/>
      <c r="CB37" s="100">
        <f t="shared" ref="CB37" si="123">BU37-BZ37+CA37</f>
        <v>9000</v>
      </c>
      <c r="CC37" s="100">
        <f t="shared" ref="CC37" si="124">BV37-BZ37+CA37</f>
        <v>9000</v>
      </c>
      <c r="CD37" s="100"/>
      <c r="CE37" s="100"/>
      <c r="CF37" s="100"/>
      <c r="CG37" s="100">
        <v>1000</v>
      </c>
      <c r="CH37" s="100">
        <f t="shared" si="6"/>
        <v>8000</v>
      </c>
      <c r="CI37" s="100">
        <f>CH37</f>
        <v>8000</v>
      </c>
      <c r="CJ37" s="100"/>
      <c r="CK37" s="100">
        <f>CI37</f>
        <v>8000</v>
      </c>
      <c r="CL37" s="100">
        <f>CM37+CR37</f>
        <v>9000</v>
      </c>
      <c r="CM37" s="100">
        <f>CB37-CI37+CJ37</f>
        <v>1000</v>
      </c>
      <c r="CN37" s="100">
        <f>CC37-CI37+CJ37</f>
        <v>1000</v>
      </c>
      <c r="CO37" s="100"/>
      <c r="CP37" s="100"/>
      <c r="CQ37" s="100"/>
      <c r="CR37" s="100">
        <f>CK37</f>
        <v>8000</v>
      </c>
      <c r="CS37" s="100" t="s">
        <v>896</v>
      </c>
      <c r="CT37" s="100" t="s">
        <v>897</v>
      </c>
      <c r="CU37" s="100">
        <v>4000</v>
      </c>
      <c r="CV37" s="100"/>
      <c r="CW37" s="100"/>
      <c r="CX37" s="100" t="s">
        <v>914</v>
      </c>
      <c r="CY37" s="366">
        <f t="shared" si="2"/>
        <v>100</v>
      </c>
      <c r="CZ37" s="216" t="s">
        <v>187</v>
      </c>
      <c r="DA37" s="216"/>
      <c r="DD37" s="7">
        <f t="shared" si="3"/>
        <v>2719</v>
      </c>
      <c r="DE37" s="18" t="s">
        <v>89</v>
      </c>
      <c r="DG37" s="7">
        <v>0</v>
      </c>
      <c r="DL37" s="146">
        <f t="shared" si="26"/>
        <v>1190</v>
      </c>
      <c r="DM37" s="7">
        <f>AJ37-BD37</f>
        <v>0</v>
      </c>
      <c r="DN37" s="7">
        <f t="shared" si="13"/>
        <v>0</v>
      </c>
    </row>
    <row r="38" spans="1:118" s="20" customFormat="1" ht="33.75" customHeight="1">
      <c r="A38" s="215" t="s">
        <v>45</v>
      </c>
      <c r="B38" s="214" t="s">
        <v>46</v>
      </c>
      <c r="C38" s="216"/>
      <c r="D38" s="216">
        <f>A39</f>
        <v>1</v>
      </c>
      <c r="E38" s="216">
        <f>A39</f>
        <v>1</v>
      </c>
      <c r="F38" s="216"/>
      <c r="G38" s="247">
        <f t="shared" ref="G38:BN38" si="125">G39</f>
        <v>213430</v>
      </c>
      <c r="H38" s="247">
        <f t="shared" si="125"/>
        <v>213430</v>
      </c>
      <c r="I38" s="247">
        <f t="shared" si="125"/>
        <v>0</v>
      </c>
      <c r="J38" s="247">
        <f t="shared" si="125"/>
        <v>0</v>
      </c>
      <c r="K38" s="247">
        <f t="shared" si="125"/>
        <v>0</v>
      </c>
      <c r="L38" s="247">
        <f t="shared" si="125"/>
        <v>0</v>
      </c>
      <c r="M38" s="247">
        <f t="shared" si="125"/>
        <v>70000</v>
      </c>
      <c r="N38" s="247">
        <f t="shared" si="125"/>
        <v>70000</v>
      </c>
      <c r="O38" s="247">
        <f t="shared" si="125"/>
        <v>0</v>
      </c>
      <c r="P38" s="247">
        <f t="shared" si="125"/>
        <v>0</v>
      </c>
      <c r="Q38" s="247">
        <f t="shared" si="125"/>
        <v>0</v>
      </c>
      <c r="R38" s="247">
        <f t="shared" si="125"/>
        <v>0</v>
      </c>
      <c r="S38" s="247">
        <f t="shared" si="125"/>
        <v>0</v>
      </c>
      <c r="T38" s="247">
        <f t="shared" si="125"/>
        <v>0</v>
      </c>
      <c r="U38" s="247">
        <f t="shared" si="125"/>
        <v>0</v>
      </c>
      <c r="V38" s="247">
        <f t="shared" si="125"/>
        <v>0</v>
      </c>
      <c r="W38" s="247">
        <f t="shared" si="125"/>
        <v>0</v>
      </c>
      <c r="X38" s="247">
        <f t="shared" si="125"/>
        <v>0</v>
      </c>
      <c r="Y38" s="247">
        <f t="shared" si="125"/>
        <v>213430</v>
      </c>
      <c r="Z38" s="247">
        <f t="shared" si="125"/>
        <v>213430</v>
      </c>
      <c r="AA38" s="247">
        <f t="shared" si="125"/>
        <v>0</v>
      </c>
      <c r="AB38" s="247">
        <f t="shared" si="125"/>
        <v>0</v>
      </c>
      <c r="AC38" s="247">
        <f t="shared" si="125"/>
        <v>0</v>
      </c>
      <c r="AD38" s="247">
        <f t="shared" si="125"/>
        <v>0</v>
      </c>
      <c r="AE38" s="247">
        <f t="shared" si="125"/>
        <v>0</v>
      </c>
      <c r="AF38" s="247">
        <f t="shared" si="125"/>
        <v>0</v>
      </c>
      <c r="AG38" s="247">
        <f t="shared" si="125"/>
        <v>25500</v>
      </c>
      <c r="AH38" s="247">
        <f t="shared" si="125"/>
        <v>25500</v>
      </c>
      <c r="AI38" s="247">
        <f t="shared" si="125"/>
        <v>0</v>
      </c>
      <c r="AJ38" s="247">
        <f t="shared" si="125"/>
        <v>0</v>
      </c>
      <c r="AK38" s="247">
        <f t="shared" si="125"/>
        <v>0</v>
      </c>
      <c r="AL38" s="247">
        <f t="shared" si="125"/>
        <v>0</v>
      </c>
      <c r="AM38" s="247">
        <f t="shared" si="125"/>
        <v>0</v>
      </c>
      <c r="AN38" s="247">
        <f t="shared" si="125"/>
        <v>0</v>
      </c>
      <c r="AO38" s="247">
        <f t="shared" si="125"/>
        <v>213430</v>
      </c>
      <c r="AP38" s="247">
        <f t="shared" si="125"/>
        <v>213430</v>
      </c>
      <c r="AQ38" s="247">
        <f t="shared" si="125"/>
        <v>0</v>
      </c>
      <c r="AR38" s="247">
        <f t="shared" si="125"/>
        <v>0</v>
      </c>
      <c r="AS38" s="247">
        <f t="shared" si="125"/>
        <v>213430</v>
      </c>
      <c r="AT38" s="247">
        <f t="shared" si="125"/>
        <v>123430</v>
      </c>
      <c r="AU38" s="247">
        <f t="shared" si="125"/>
        <v>0</v>
      </c>
      <c r="AV38" s="247">
        <f t="shared" si="125"/>
        <v>0</v>
      </c>
      <c r="AW38" s="247">
        <f t="shared" si="125"/>
        <v>0</v>
      </c>
      <c r="AX38" s="247">
        <f t="shared" si="125"/>
        <v>0</v>
      </c>
      <c r="AY38" s="247">
        <f t="shared" si="125"/>
        <v>0</v>
      </c>
      <c r="AZ38" s="247">
        <f t="shared" si="125"/>
        <v>0</v>
      </c>
      <c r="BA38" s="247">
        <f t="shared" si="125"/>
        <v>31808</v>
      </c>
      <c r="BB38" s="247">
        <f t="shared" si="125"/>
        <v>31808</v>
      </c>
      <c r="BC38" s="247">
        <f t="shared" si="125"/>
        <v>0</v>
      </c>
      <c r="BD38" s="247">
        <f t="shared" si="125"/>
        <v>0</v>
      </c>
      <c r="BE38" s="247">
        <f t="shared" si="125"/>
        <v>31808</v>
      </c>
      <c r="BF38" s="247">
        <f t="shared" si="125"/>
        <v>31808</v>
      </c>
      <c r="BG38" s="247">
        <f t="shared" si="125"/>
        <v>0</v>
      </c>
      <c r="BH38" s="247">
        <f t="shared" si="125"/>
        <v>0</v>
      </c>
      <c r="BI38" s="247">
        <f>BI39</f>
        <v>85000</v>
      </c>
      <c r="BJ38" s="247">
        <v>47000</v>
      </c>
      <c r="BK38" s="247">
        <v>47000</v>
      </c>
      <c r="BL38" s="247"/>
      <c r="BM38" s="247"/>
      <c r="BN38" s="247">
        <f t="shared" si="125"/>
        <v>40000</v>
      </c>
      <c r="BO38" s="247">
        <f>BO39</f>
        <v>40000</v>
      </c>
      <c r="BP38" s="247">
        <f t="shared" ref="BP38:BU38" si="126">BP39</f>
        <v>0</v>
      </c>
      <c r="BQ38" s="247">
        <f t="shared" si="126"/>
        <v>0</v>
      </c>
      <c r="BR38" s="247">
        <f t="shared" si="126"/>
        <v>0</v>
      </c>
      <c r="BS38" s="247">
        <f t="shared" si="126"/>
        <v>19876</v>
      </c>
      <c r="BT38" s="247">
        <f t="shared" si="126"/>
        <v>0</v>
      </c>
      <c r="BU38" s="247">
        <f t="shared" si="126"/>
        <v>40000</v>
      </c>
      <c r="BV38" s="247">
        <f>BV39</f>
        <v>20124</v>
      </c>
      <c r="BW38" s="247"/>
      <c r="BX38" s="247"/>
      <c r="BY38" s="247"/>
      <c r="BZ38" s="247">
        <f t="shared" ref="BZ38:CB38" si="127">BZ39</f>
        <v>0</v>
      </c>
      <c r="CA38" s="247">
        <f t="shared" si="127"/>
        <v>0</v>
      </c>
      <c r="CB38" s="247">
        <f t="shared" si="127"/>
        <v>40000</v>
      </c>
      <c r="CC38" s="247">
        <f>CC39</f>
        <v>20124</v>
      </c>
      <c r="CD38" s="247"/>
      <c r="CE38" s="247"/>
      <c r="CF38" s="247"/>
      <c r="CG38" s="247">
        <f>CG39</f>
        <v>13000</v>
      </c>
      <c r="CH38" s="247">
        <f t="shared" si="6"/>
        <v>7124</v>
      </c>
      <c r="CI38" s="247">
        <f t="shared" ref="CI38:CM38" si="128">CI39</f>
        <v>19273</v>
      </c>
      <c r="CJ38" s="247"/>
      <c r="CK38" s="247">
        <f t="shared" si="128"/>
        <v>19273</v>
      </c>
      <c r="CL38" s="247">
        <f t="shared" si="128"/>
        <v>40000</v>
      </c>
      <c r="CM38" s="247">
        <f t="shared" si="128"/>
        <v>20727</v>
      </c>
      <c r="CN38" s="247">
        <f>CN39</f>
        <v>851</v>
      </c>
      <c r="CO38" s="247"/>
      <c r="CP38" s="247"/>
      <c r="CQ38" s="247"/>
      <c r="CR38" s="247">
        <f>CR39</f>
        <v>19273</v>
      </c>
      <c r="CS38" s="247"/>
      <c r="CT38" s="247"/>
      <c r="CU38" s="247">
        <f>CU39</f>
        <v>0</v>
      </c>
      <c r="CV38" s="247"/>
      <c r="CW38" s="247"/>
      <c r="CX38" s="247"/>
      <c r="CY38" s="366"/>
      <c r="CZ38" s="263"/>
      <c r="DA38" s="216"/>
      <c r="DB38" s="18"/>
      <c r="DD38" s="7">
        <f t="shared" si="3"/>
        <v>0</v>
      </c>
      <c r="DG38" s="7">
        <v>0</v>
      </c>
      <c r="DL38" s="146">
        <f t="shared" si="26"/>
        <v>141622</v>
      </c>
      <c r="DM38" s="7">
        <f>AJ38-BD38</f>
        <v>0</v>
      </c>
      <c r="DN38" s="7">
        <f t="shared" si="13"/>
        <v>0</v>
      </c>
    </row>
    <row r="39" spans="1:118" s="20" customFormat="1" ht="93.75">
      <c r="A39" s="216">
        <v>1</v>
      </c>
      <c r="B39" s="217" t="s">
        <v>188</v>
      </c>
      <c r="C39" s="216" t="s">
        <v>104</v>
      </c>
      <c r="D39" s="216"/>
      <c r="E39" s="216" t="s">
        <v>143</v>
      </c>
      <c r="F39" s="216" t="s">
        <v>648</v>
      </c>
      <c r="G39" s="220">
        <v>213430</v>
      </c>
      <c r="H39" s="220">
        <v>213430</v>
      </c>
      <c r="I39" s="216"/>
      <c r="J39" s="216"/>
      <c r="K39" s="216"/>
      <c r="L39" s="216"/>
      <c r="M39" s="220">
        <v>70000</v>
      </c>
      <c r="N39" s="220">
        <f>M39</f>
        <v>70000</v>
      </c>
      <c r="O39" s="216"/>
      <c r="P39" s="216"/>
      <c r="Q39" s="216"/>
      <c r="R39" s="216"/>
      <c r="S39" s="216"/>
      <c r="T39" s="216"/>
      <c r="U39" s="216"/>
      <c r="V39" s="216"/>
      <c r="W39" s="216"/>
      <c r="X39" s="216"/>
      <c r="Y39" s="218">
        <f>Z39</f>
        <v>213430</v>
      </c>
      <c r="Z39" s="218">
        <v>213430</v>
      </c>
      <c r="AA39" s="216"/>
      <c r="AB39" s="216"/>
      <c r="AC39" s="216"/>
      <c r="AD39" s="216"/>
      <c r="AE39" s="216"/>
      <c r="AF39" s="216"/>
      <c r="AG39" s="218">
        <f>AH39</f>
        <v>25500</v>
      </c>
      <c r="AH39" s="218">
        <v>25500</v>
      </c>
      <c r="AI39" s="216"/>
      <c r="AJ39" s="216"/>
      <c r="AK39" s="216"/>
      <c r="AL39" s="216"/>
      <c r="AM39" s="216"/>
      <c r="AN39" s="216"/>
      <c r="AO39" s="100">
        <f t="shared" ref="AO39:AP65" si="129">Y39-$AK39+$AL39</f>
        <v>213430</v>
      </c>
      <c r="AP39" s="100">
        <f t="shared" si="129"/>
        <v>213430</v>
      </c>
      <c r="AQ39" s="100"/>
      <c r="AR39" s="100">
        <f t="shared" ref="AR39" si="130">AB39</f>
        <v>0</v>
      </c>
      <c r="AS39" s="100">
        <f t="shared" si="20"/>
        <v>213430</v>
      </c>
      <c r="AT39" s="100">
        <f>AP39-90000</f>
        <v>123430</v>
      </c>
      <c r="AU39" s="100">
        <f t="shared" si="20"/>
        <v>0</v>
      </c>
      <c r="AV39" s="100">
        <f t="shared" si="20"/>
        <v>0</v>
      </c>
      <c r="AW39" s="100">
        <f>AC39</f>
        <v>0</v>
      </c>
      <c r="AX39" s="100">
        <f>AD39</f>
        <v>0</v>
      </c>
      <c r="AY39" s="100">
        <f>AE39</f>
        <v>0</v>
      </c>
      <c r="AZ39" s="100">
        <f>AF39</f>
        <v>0</v>
      </c>
      <c r="BA39" s="100">
        <f>BB39</f>
        <v>31808</v>
      </c>
      <c r="BB39" s="100">
        <f>AH39-AM39+AN39+6308</f>
        <v>31808</v>
      </c>
      <c r="BC39" s="100"/>
      <c r="BD39" s="100">
        <f t="shared" ref="BD39" si="131">AJ39-AM39+AN39</f>
        <v>0</v>
      </c>
      <c r="BE39" s="100">
        <f>AW39+BA39</f>
        <v>31808</v>
      </c>
      <c r="BF39" s="100">
        <f t="shared" ref="BF39:BH39" si="132">AX39+BB39</f>
        <v>31808</v>
      </c>
      <c r="BG39" s="100">
        <f t="shared" si="132"/>
        <v>0</v>
      </c>
      <c r="BH39" s="100">
        <f t="shared" si="132"/>
        <v>0</v>
      </c>
      <c r="BI39" s="100">
        <v>85000</v>
      </c>
      <c r="BJ39" s="100">
        <v>47000</v>
      </c>
      <c r="BK39" s="100">
        <v>47000</v>
      </c>
      <c r="BL39" s="100"/>
      <c r="BM39" s="100"/>
      <c r="BN39" s="100">
        <f>BO39</f>
        <v>40000</v>
      </c>
      <c r="BO39" s="100">
        <v>40000</v>
      </c>
      <c r="BP39" s="100"/>
      <c r="BQ39" s="100"/>
      <c r="BR39" s="100"/>
      <c r="BS39" s="100">
        <f>20000-124</f>
        <v>19876</v>
      </c>
      <c r="BT39" s="100"/>
      <c r="BU39" s="100">
        <v>40000</v>
      </c>
      <c r="BV39" s="100">
        <f t="shared" ref="BV39" si="133">BO39-BS39+BT39</f>
        <v>20124</v>
      </c>
      <c r="BW39" s="100"/>
      <c r="BX39" s="100"/>
      <c r="BY39" s="100"/>
      <c r="BZ39" s="100"/>
      <c r="CA39" s="100"/>
      <c r="CB39" s="100">
        <v>40000</v>
      </c>
      <c r="CC39" s="100">
        <f t="shared" ref="CC39" si="134">BV39-BZ39+CA39</f>
        <v>20124</v>
      </c>
      <c r="CD39" s="100"/>
      <c r="CE39" s="100"/>
      <c r="CF39" s="100"/>
      <c r="CG39" s="100">
        <v>13000</v>
      </c>
      <c r="CH39" s="100">
        <f t="shared" si="6"/>
        <v>7124</v>
      </c>
      <c r="CI39" s="100">
        <f>20124-851</f>
        <v>19273</v>
      </c>
      <c r="CJ39" s="100"/>
      <c r="CK39" s="100">
        <f>CI39</f>
        <v>19273</v>
      </c>
      <c r="CL39" s="100">
        <f>CM39+CR39</f>
        <v>40000</v>
      </c>
      <c r="CM39" s="100">
        <f>CB39-CI39+CJ39</f>
        <v>20727</v>
      </c>
      <c r="CN39" s="100">
        <f>CC39-CI39+CJ39</f>
        <v>851</v>
      </c>
      <c r="CO39" s="100"/>
      <c r="CP39" s="100"/>
      <c r="CQ39" s="100"/>
      <c r="CR39" s="100">
        <f>CK39</f>
        <v>19273</v>
      </c>
      <c r="CS39" s="100" t="s">
        <v>896</v>
      </c>
      <c r="CT39" s="100" t="s">
        <v>897</v>
      </c>
      <c r="CU39" s="100"/>
      <c r="CV39" s="100"/>
      <c r="CW39" s="100" t="s">
        <v>915</v>
      </c>
      <c r="CX39" s="100" t="s">
        <v>916</v>
      </c>
      <c r="CY39" s="366"/>
      <c r="CZ39" s="262" t="s">
        <v>131</v>
      </c>
      <c r="DA39" s="216" t="s">
        <v>189</v>
      </c>
      <c r="DB39" s="18"/>
      <c r="DD39" s="7">
        <f t="shared" si="3"/>
        <v>0</v>
      </c>
      <c r="DG39" s="7">
        <v>0</v>
      </c>
      <c r="DL39" s="146">
        <f t="shared" si="26"/>
        <v>141622</v>
      </c>
      <c r="DM39" s="7" t="s">
        <v>689</v>
      </c>
      <c r="DN39" s="7">
        <f t="shared" si="13"/>
        <v>0</v>
      </c>
    </row>
    <row r="40" spans="1:118" s="20" customFormat="1" ht="49.9" customHeight="1">
      <c r="A40" s="114" t="s">
        <v>77</v>
      </c>
      <c r="B40" s="214" t="s">
        <v>108</v>
      </c>
      <c r="C40" s="114"/>
      <c r="D40" s="114">
        <f>D41</f>
        <v>1</v>
      </c>
      <c r="E40" s="114">
        <f>E41</f>
        <v>1</v>
      </c>
      <c r="F40" s="114"/>
      <c r="G40" s="236">
        <f t="shared" ref="G40:BN40" si="135">G41</f>
        <v>36576</v>
      </c>
      <c r="H40" s="236">
        <f t="shared" si="135"/>
        <v>36576</v>
      </c>
      <c r="I40" s="236">
        <f t="shared" si="135"/>
        <v>0</v>
      </c>
      <c r="J40" s="236">
        <f t="shared" si="135"/>
        <v>0</v>
      </c>
      <c r="K40" s="236">
        <f t="shared" si="135"/>
        <v>0</v>
      </c>
      <c r="L40" s="236">
        <f t="shared" si="135"/>
        <v>0</v>
      </c>
      <c r="M40" s="236">
        <f t="shared" si="135"/>
        <v>0</v>
      </c>
      <c r="N40" s="236">
        <f t="shared" si="135"/>
        <v>0</v>
      </c>
      <c r="O40" s="236">
        <f t="shared" si="135"/>
        <v>0</v>
      </c>
      <c r="P40" s="236">
        <f t="shared" si="135"/>
        <v>0</v>
      </c>
      <c r="Q40" s="236">
        <f t="shared" si="135"/>
        <v>0</v>
      </c>
      <c r="R40" s="236">
        <f t="shared" si="135"/>
        <v>0</v>
      </c>
      <c r="S40" s="236">
        <f t="shared" si="135"/>
        <v>0</v>
      </c>
      <c r="T40" s="236">
        <f t="shared" si="135"/>
        <v>0</v>
      </c>
      <c r="U40" s="236">
        <f t="shared" si="135"/>
        <v>1295</v>
      </c>
      <c r="V40" s="236">
        <f t="shared" si="135"/>
        <v>0</v>
      </c>
      <c r="W40" s="236">
        <f t="shared" si="135"/>
        <v>0</v>
      </c>
      <c r="X40" s="236">
        <f t="shared" si="135"/>
        <v>0</v>
      </c>
      <c r="Y40" s="236">
        <f t="shared" si="135"/>
        <v>30288</v>
      </c>
      <c r="Z40" s="236">
        <f t="shared" si="135"/>
        <v>30288</v>
      </c>
      <c r="AA40" s="236">
        <f t="shared" si="135"/>
        <v>0</v>
      </c>
      <c r="AB40" s="236">
        <f t="shared" si="135"/>
        <v>0</v>
      </c>
      <c r="AC40" s="236">
        <f t="shared" si="135"/>
        <v>0</v>
      </c>
      <c r="AD40" s="236">
        <f t="shared" si="135"/>
        <v>0</v>
      </c>
      <c r="AE40" s="236">
        <f t="shared" si="135"/>
        <v>0</v>
      </c>
      <c r="AF40" s="236">
        <f t="shared" si="135"/>
        <v>0</v>
      </c>
      <c r="AG40" s="236">
        <f t="shared" si="135"/>
        <v>0</v>
      </c>
      <c r="AH40" s="236">
        <f t="shared" si="135"/>
        <v>0</v>
      </c>
      <c r="AI40" s="236">
        <f t="shared" si="135"/>
        <v>0</v>
      </c>
      <c r="AJ40" s="236">
        <f t="shared" si="135"/>
        <v>0</v>
      </c>
      <c r="AK40" s="236">
        <f t="shared" si="135"/>
        <v>0</v>
      </c>
      <c r="AL40" s="236">
        <f t="shared" si="135"/>
        <v>0</v>
      </c>
      <c r="AM40" s="236">
        <f t="shared" si="135"/>
        <v>0</v>
      </c>
      <c r="AN40" s="236">
        <f t="shared" si="135"/>
        <v>0</v>
      </c>
      <c r="AO40" s="236">
        <f t="shared" si="135"/>
        <v>30288</v>
      </c>
      <c r="AP40" s="236">
        <f t="shared" si="135"/>
        <v>30288</v>
      </c>
      <c r="AQ40" s="236">
        <f t="shared" si="135"/>
        <v>0</v>
      </c>
      <c r="AR40" s="236">
        <f t="shared" si="135"/>
        <v>0</v>
      </c>
      <c r="AS40" s="236">
        <f t="shared" si="135"/>
        <v>30288</v>
      </c>
      <c r="AT40" s="236">
        <f t="shared" si="135"/>
        <v>30288</v>
      </c>
      <c r="AU40" s="236">
        <f t="shared" si="135"/>
        <v>0</v>
      </c>
      <c r="AV40" s="236">
        <f t="shared" si="135"/>
        <v>0</v>
      </c>
      <c r="AW40" s="236">
        <f t="shared" si="135"/>
        <v>0</v>
      </c>
      <c r="AX40" s="236">
        <f t="shared" si="135"/>
        <v>0</v>
      </c>
      <c r="AY40" s="236">
        <f t="shared" si="135"/>
        <v>0</v>
      </c>
      <c r="AZ40" s="236">
        <f t="shared" si="135"/>
        <v>0</v>
      </c>
      <c r="BA40" s="236">
        <f t="shared" si="135"/>
        <v>0</v>
      </c>
      <c r="BB40" s="236">
        <f t="shared" si="135"/>
        <v>0</v>
      </c>
      <c r="BC40" s="236">
        <f t="shared" si="135"/>
        <v>0</v>
      </c>
      <c r="BD40" s="236">
        <f t="shared" si="135"/>
        <v>0</v>
      </c>
      <c r="BE40" s="236">
        <f t="shared" si="135"/>
        <v>0</v>
      </c>
      <c r="BF40" s="236">
        <f t="shared" si="135"/>
        <v>0</v>
      </c>
      <c r="BG40" s="236">
        <f t="shared" si="135"/>
        <v>0</v>
      </c>
      <c r="BH40" s="236">
        <f t="shared" si="135"/>
        <v>0</v>
      </c>
      <c r="BI40" s="236">
        <f>BI41</f>
        <v>10000</v>
      </c>
      <c r="BJ40" s="236">
        <v>6273</v>
      </c>
      <c r="BK40" s="236">
        <v>6273</v>
      </c>
      <c r="BL40" s="236"/>
      <c r="BM40" s="236"/>
      <c r="BN40" s="236">
        <f t="shared" si="135"/>
        <v>6300</v>
      </c>
      <c r="BO40" s="236">
        <f>BO41</f>
        <v>6300</v>
      </c>
      <c r="BP40" s="236">
        <f t="shared" ref="BP40:BU40" si="136">BP41</f>
        <v>0</v>
      </c>
      <c r="BQ40" s="236">
        <f t="shared" si="136"/>
        <v>0</v>
      </c>
      <c r="BR40" s="236">
        <f t="shared" si="136"/>
        <v>0</v>
      </c>
      <c r="BS40" s="236">
        <f t="shared" si="136"/>
        <v>0</v>
      </c>
      <c r="BT40" s="236">
        <f t="shared" si="136"/>
        <v>0</v>
      </c>
      <c r="BU40" s="236">
        <f t="shared" si="136"/>
        <v>6300</v>
      </c>
      <c r="BV40" s="236">
        <f>BV41</f>
        <v>6300</v>
      </c>
      <c r="BW40" s="236"/>
      <c r="BX40" s="236"/>
      <c r="BY40" s="236"/>
      <c r="BZ40" s="236">
        <f t="shared" ref="BZ40:CB40" si="137">BZ41</f>
        <v>0</v>
      </c>
      <c r="CA40" s="236">
        <f t="shared" si="137"/>
        <v>0</v>
      </c>
      <c r="CB40" s="236">
        <f t="shared" si="137"/>
        <v>6300</v>
      </c>
      <c r="CC40" s="236">
        <f>CC41</f>
        <v>6300</v>
      </c>
      <c r="CD40" s="236"/>
      <c r="CE40" s="236"/>
      <c r="CF40" s="236"/>
      <c r="CG40" s="236">
        <f>CG41</f>
        <v>3600</v>
      </c>
      <c r="CH40" s="236">
        <f t="shared" si="6"/>
        <v>2700</v>
      </c>
      <c r="CI40" s="236">
        <f t="shared" ref="CI40:CM40" si="138">CI41</f>
        <v>2700</v>
      </c>
      <c r="CJ40" s="236"/>
      <c r="CK40" s="236">
        <f t="shared" si="138"/>
        <v>4839</v>
      </c>
      <c r="CL40" s="236">
        <f t="shared" si="138"/>
        <v>8439</v>
      </c>
      <c r="CM40" s="236">
        <f t="shared" si="138"/>
        <v>3600</v>
      </c>
      <c r="CN40" s="236">
        <f>CN41</f>
        <v>3600</v>
      </c>
      <c r="CO40" s="236"/>
      <c r="CP40" s="236"/>
      <c r="CQ40" s="236"/>
      <c r="CR40" s="236">
        <f>CR41</f>
        <v>4839</v>
      </c>
      <c r="CS40" s="236"/>
      <c r="CT40" s="236"/>
      <c r="CU40" s="236">
        <f>CU41</f>
        <v>0</v>
      </c>
      <c r="CV40" s="236"/>
      <c r="CW40" s="236"/>
      <c r="CX40" s="236"/>
      <c r="CY40" s="366" t="e">
        <f t="shared" ref="CY40" si="139">(AF40+AJ40)/AB40*100</f>
        <v>#DIV/0!</v>
      </c>
      <c r="CZ40" s="114"/>
      <c r="DA40" s="114"/>
      <c r="DD40" s="7">
        <f t="shared" si="3"/>
        <v>4993</v>
      </c>
      <c r="DG40" s="7">
        <v>0</v>
      </c>
      <c r="DL40" s="146">
        <f t="shared" si="26"/>
        <v>23988</v>
      </c>
      <c r="DM40" s="7">
        <f>AJ40-BD40</f>
        <v>0</v>
      </c>
      <c r="DN40" s="7">
        <f t="shared" si="13"/>
        <v>0</v>
      </c>
    </row>
    <row r="41" spans="1:118" s="20" customFormat="1" ht="35.65" customHeight="1">
      <c r="A41" s="215" t="s">
        <v>60</v>
      </c>
      <c r="B41" s="214" t="s">
        <v>905</v>
      </c>
      <c r="C41" s="114"/>
      <c r="D41" s="114">
        <f>A43</f>
        <v>1</v>
      </c>
      <c r="E41" s="114">
        <f>A43</f>
        <v>1</v>
      </c>
      <c r="F41" s="114"/>
      <c r="G41" s="99">
        <f t="shared" ref="G41:BN41" si="140">SUM(G42:G43)</f>
        <v>36576</v>
      </c>
      <c r="H41" s="99">
        <f t="shared" si="140"/>
        <v>36576</v>
      </c>
      <c r="I41" s="99">
        <f t="shared" si="140"/>
        <v>0</v>
      </c>
      <c r="J41" s="99">
        <f t="shared" si="140"/>
        <v>0</v>
      </c>
      <c r="K41" s="99">
        <f t="shared" si="140"/>
        <v>0</v>
      </c>
      <c r="L41" s="99">
        <f t="shared" si="140"/>
        <v>0</v>
      </c>
      <c r="M41" s="99">
        <f t="shared" si="140"/>
        <v>0</v>
      </c>
      <c r="N41" s="99">
        <f t="shared" si="140"/>
        <v>0</v>
      </c>
      <c r="O41" s="99">
        <f t="shared" si="140"/>
        <v>0</v>
      </c>
      <c r="P41" s="99">
        <f t="shared" si="140"/>
        <v>0</v>
      </c>
      <c r="Q41" s="99">
        <f t="shared" si="140"/>
        <v>0</v>
      </c>
      <c r="R41" s="99">
        <f t="shared" si="140"/>
        <v>0</v>
      </c>
      <c r="S41" s="99">
        <f t="shared" si="140"/>
        <v>0</v>
      </c>
      <c r="T41" s="99">
        <f t="shared" si="140"/>
        <v>0</v>
      </c>
      <c r="U41" s="99">
        <f t="shared" si="140"/>
        <v>1295</v>
      </c>
      <c r="V41" s="99">
        <f t="shared" si="140"/>
        <v>0</v>
      </c>
      <c r="W41" s="99">
        <f t="shared" si="140"/>
        <v>0</v>
      </c>
      <c r="X41" s="99">
        <f t="shared" si="140"/>
        <v>0</v>
      </c>
      <c r="Y41" s="99">
        <f t="shared" si="140"/>
        <v>30288</v>
      </c>
      <c r="Z41" s="99">
        <f t="shared" si="140"/>
        <v>30288</v>
      </c>
      <c r="AA41" s="99">
        <f t="shared" si="140"/>
        <v>0</v>
      </c>
      <c r="AB41" s="99">
        <f t="shared" si="140"/>
        <v>0</v>
      </c>
      <c r="AC41" s="99">
        <f t="shared" si="140"/>
        <v>0</v>
      </c>
      <c r="AD41" s="99">
        <f t="shared" si="140"/>
        <v>0</v>
      </c>
      <c r="AE41" s="99">
        <f t="shared" si="140"/>
        <v>0</v>
      </c>
      <c r="AF41" s="99">
        <f t="shared" si="140"/>
        <v>0</v>
      </c>
      <c r="AG41" s="99">
        <f t="shared" si="140"/>
        <v>0</v>
      </c>
      <c r="AH41" s="99">
        <f t="shared" si="140"/>
        <v>0</v>
      </c>
      <c r="AI41" s="99">
        <f t="shared" si="140"/>
        <v>0</v>
      </c>
      <c r="AJ41" s="99">
        <f t="shared" si="140"/>
        <v>0</v>
      </c>
      <c r="AK41" s="99">
        <f t="shared" si="140"/>
        <v>0</v>
      </c>
      <c r="AL41" s="99">
        <f t="shared" si="140"/>
        <v>0</v>
      </c>
      <c r="AM41" s="99">
        <f t="shared" si="140"/>
        <v>0</v>
      </c>
      <c r="AN41" s="99">
        <f t="shared" si="140"/>
        <v>0</v>
      </c>
      <c r="AO41" s="99">
        <f t="shared" si="140"/>
        <v>30288</v>
      </c>
      <c r="AP41" s="99">
        <f t="shared" si="140"/>
        <v>30288</v>
      </c>
      <c r="AQ41" s="99">
        <f t="shared" si="140"/>
        <v>0</v>
      </c>
      <c r="AR41" s="99">
        <f t="shared" si="140"/>
        <v>0</v>
      </c>
      <c r="AS41" s="99">
        <f t="shared" ref="AS41:AV41" si="141">SUM(AS42:AS43)</f>
        <v>30288</v>
      </c>
      <c r="AT41" s="99">
        <f t="shared" si="141"/>
        <v>30288</v>
      </c>
      <c r="AU41" s="99">
        <f t="shared" si="141"/>
        <v>0</v>
      </c>
      <c r="AV41" s="99">
        <f t="shared" si="141"/>
        <v>0</v>
      </c>
      <c r="AW41" s="99">
        <f t="shared" si="140"/>
        <v>0</v>
      </c>
      <c r="AX41" s="99">
        <f t="shared" si="140"/>
        <v>0</v>
      </c>
      <c r="AY41" s="99">
        <f t="shared" si="140"/>
        <v>0</v>
      </c>
      <c r="AZ41" s="99">
        <f t="shared" si="140"/>
        <v>0</v>
      </c>
      <c r="BA41" s="99">
        <f t="shared" si="140"/>
        <v>0</v>
      </c>
      <c r="BB41" s="99">
        <f t="shared" si="140"/>
        <v>0</v>
      </c>
      <c r="BC41" s="99">
        <f t="shared" si="140"/>
        <v>0</v>
      </c>
      <c r="BD41" s="99">
        <f t="shared" si="140"/>
        <v>0</v>
      </c>
      <c r="BE41" s="99">
        <f t="shared" ref="BE41:BH41" si="142">SUM(BE42:BE43)</f>
        <v>0</v>
      </c>
      <c r="BF41" s="99">
        <f t="shared" si="142"/>
        <v>0</v>
      </c>
      <c r="BG41" s="99">
        <f t="shared" si="142"/>
        <v>0</v>
      </c>
      <c r="BH41" s="99">
        <f t="shared" si="142"/>
        <v>0</v>
      </c>
      <c r="BI41" s="99">
        <f>SUM(BI42:BI43)</f>
        <v>10000</v>
      </c>
      <c r="BJ41" s="99">
        <v>6273</v>
      </c>
      <c r="BK41" s="99">
        <v>6273</v>
      </c>
      <c r="BL41" s="99"/>
      <c r="BM41" s="99"/>
      <c r="BN41" s="99">
        <f t="shared" si="140"/>
        <v>6300</v>
      </c>
      <c r="BO41" s="99">
        <f>SUM(BO42:BO43)</f>
        <v>6300</v>
      </c>
      <c r="BP41" s="99">
        <f t="shared" ref="BP41:BU41" si="143">SUM(BP42:BP43)</f>
        <v>0</v>
      </c>
      <c r="BQ41" s="99">
        <f t="shared" si="143"/>
        <v>0</v>
      </c>
      <c r="BR41" s="99">
        <f t="shared" si="143"/>
        <v>0</v>
      </c>
      <c r="BS41" s="99">
        <f t="shared" si="143"/>
        <v>0</v>
      </c>
      <c r="BT41" s="99">
        <f t="shared" si="143"/>
        <v>0</v>
      </c>
      <c r="BU41" s="99">
        <f t="shared" si="143"/>
        <v>6300</v>
      </c>
      <c r="BV41" s="99">
        <f>SUM(BV42:BV43)</f>
        <v>6300</v>
      </c>
      <c r="BW41" s="99"/>
      <c r="BX41" s="99"/>
      <c r="BY41" s="99"/>
      <c r="BZ41" s="99">
        <f t="shared" ref="BZ41:CB41" si="144">SUM(BZ42:BZ43)</f>
        <v>0</v>
      </c>
      <c r="CA41" s="99">
        <f t="shared" si="144"/>
        <v>0</v>
      </c>
      <c r="CB41" s="99">
        <f t="shared" si="144"/>
        <v>6300</v>
      </c>
      <c r="CC41" s="99">
        <f>SUM(CC42:CC43)</f>
        <v>6300</v>
      </c>
      <c r="CD41" s="99"/>
      <c r="CE41" s="99"/>
      <c r="CF41" s="99"/>
      <c r="CG41" s="99">
        <f>SUM(CG42:CG43)</f>
        <v>3600</v>
      </c>
      <c r="CH41" s="99">
        <f t="shared" si="6"/>
        <v>2700</v>
      </c>
      <c r="CI41" s="99">
        <f t="shared" ref="CI41:CM41" si="145">SUM(CI42:CI43)</f>
        <v>2700</v>
      </c>
      <c r="CJ41" s="99"/>
      <c r="CK41" s="99">
        <f t="shared" ref="CK41:CL41" si="146">SUM(CK42:CK43)</f>
        <v>4839</v>
      </c>
      <c r="CL41" s="99">
        <f t="shared" si="146"/>
        <v>8439</v>
      </c>
      <c r="CM41" s="99">
        <f t="shared" si="145"/>
        <v>3600</v>
      </c>
      <c r="CN41" s="99">
        <f>SUM(CN42:CN43)</f>
        <v>3600</v>
      </c>
      <c r="CO41" s="99"/>
      <c r="CP41" s="99"/>
      <c r="CQ41" s="99"/>
      <c r="CR41" s="99">
        <f>SUM(CR42:CR43)</f>
        <v>4839</v>
      </c>
      <c r="CS41" s="99"/>
      <c r="CT41" s="99"/>
      <c r="CU41" s="99">
        <f>SUM(CU42:CU43)</f>
        <v>0</v>
      </c>
      <c r="CV41" s="99"/>
      <c r="CW41" s="99"/>
      <c r="CX41" s="99"/>
      <c r="CY41" s="366"/>
      <c r="CZ41" s="114"/>
      <c r="DA41" s="114"/>
      <c r="DD41" s="7">
        <f t="shared" si="3"/>
        <v>4993</v>
      </c>
      <c r="DG41" s="7">
        <v>0</v>
      </c>
      <c r="DL41" s="146">
        <f t="shared" si="26"/>
        <v>23988</v>
      </c>
      <c r="DM41" s="7">
        <f>AJ41-BD41</f>
        <v>0</v>
      </c>
      <c r="DN41" s="7">
        <f t="shared" si="13"/>
        <v>0</v>
      </c>
    </row>
    <row r="42" spans="1:118" s="20" customFormat="1" ht="18" hidden="1" customHeight="1">
      <c r="A42" s="216"/>
      <c r="B42" s="253"/>
      <c r="C42" s="114"/>
      <c r="D42" s="216"/>
      <c r="E42" s="216"/>
      <c r="F42" s="216"/>
      <c r="G42" s="254"/>
      <c r="H42" s="255"/>
      <c r="I42" s="259"/>
      <c r="J42" s="259"/>
      <c r="K42" s="259"/>
      <c r="L42" s="260"/>
      <c r="M42" s="261"/>
      <c r="N42" s="261"/>
      <c r="O42" s="260"/>
      <c r="P42" s="260"/>
      <c r="Q42" s="285"/>
      <c r="R42" s="285"/>
      <c r="S42" s="225"/>
      <c r="T42" s="225"/>
      <c r="U42" s="219"/>
      <c r="V42" s="219"/>
      <c r="W42" s="219"/>
      <c r="X42" s="219"/>
      <c r="Y42" s="254"/>
      <c r="Z42" s="255"/>
      <c r="AA42" s="219"/>
      <c r="AB42" s="219"/>
      <c r="AC42" s="219"/>
      <c r="AD42" s="219"/>
      <c r="AE42" s="219"/>
      <c r="AF42" s="219"/>
      <c r="AG42" s="219"/>
      <c r="AH42" s="219"/>
      <c r="AI42" s="219"/>
      <c r="AJ42" s="219"/>
      <c r="AK42" s="219"/>
      <c r="AL42" s="219"/>
      <c r="AM42" s="219"/>
      <c r="AN42" s="219"/>
      <c r="AO42" s="100"/>
      <c r="AP42" s="100"/>
      <c r="AQ42" s="100"/>
      <c r="AR42" s="100"/>
      <c r="AS42" s="100">
        <f t="shared" si="20"/>
        <v>0</v>
      </c>
      <c r="AT42" s="100">
        <f t="shared" si="20"/>
        <v>0</v>
      </c>
      <c r="AU42" s="100">
        <f t="shared" si="20"/>
        <v>0</v>
      </c>
      <c r="AV42" s="100">
        <f t="shared" si="20"/>
        <v>0</v>
      </c>
      <c r="AW42" s="100"/>
      <c r="AX42" s="100"/>
      <c r="AY42" s="100"/>
      <c r="AZ42" s="100"/>
      <c r="BA42" s="100"/>
      <c r="BB42" s="100"/>
      <c r="BC42" s="100"/>
      <c r="BD42" s="100"/>
      <c r="BE42" s="100"/>
      <c r="BF42" s="100"/>
      <c r="BG42" s="100"/>
      <c r="BH42" s="100"/>
      <c r="BI42" s="100"/>
      <c r="BJ42" s="100"/>
      <c r="BK42" s="100"/>
      <c r="BL42" s="100"/>
      <c r="BM42" s="100"/>
      <c r="BN42" s="100"/>
      <c r="BO42" s="100"/>
      <c r="BP42" s="100"/>
      <c r="BQ42" s="100"/>
      <c r="BR42" s="100"/>
      <c r="BS42" s="100"/>
      <c r="BT42" s="100"/>
      <c r="BU42" s="100"/>
      <c r="BV42" s="100"/>
      <c r="BW42" s="100"/>
      <c r="BX42" s="100"/>
      <c r="BY42" s="100"/>
      <c r="BZ42" s="100"/>
      <c r="CA42" s="100"/>
      <c r="CB42" s="100"/>
      <c r="CC42" s="100"/>
      <c r="CD42" s="100"/>
      <c r="CE42" s="100"/>
      <c r="CF42" s="100"/>
      <c r="CG42" s="100"/>
      <c r="CH42" s="100">
        <f t="shared" si="6"/>
        <v>0</v>
      </c>
      <c r="CI42" s="100"/>
      <c r="CJ42" s="100"/>
      <c r="CK42" s="100"/>
      <c r="CL42" s="100">
        <f t="shared" ref="CL42" si="147">CN42+CR42</f>
        <v>0</v>
      </c>
      <c r="CM42" s="100"/>
      <c r="CN42" s="100"/>
      <c r="CO42" s="100"/>
      <c r="CP42" s="100"/>
      <c r="CQ42" s="100"/>
      <c r="CR42" s="100"/>
      <c r="CS42" s="100"/>
      <c r="CT42" s="100"/>
      <c r="CU42" s="100"/>
      <c r="CV42" s="100"/>
      <c r="CW42" s="100"/>
      <c r="CX42" s="100"/>
      <c r="CY42" s="366"/>
      <c r="CZ42" s="216"/>
      <c r="DA42" s="285"/>
      <c r="DB42" s="285"/>
      <c r="DC42" s="114"/>
      <c r="DD42" s="7"/>
      <c r="DG42" s="7"/>
      <c r="DL42" s="146">
        <f t="shared" si="26"/>
        <v>0</v>
      </c>
      <c r="DM42" s="7"/>
      <c r="DN42" s="7">
        <f t="shared" si="13"/>
        <v>0</v>
      </c>
    </row>
    <row r="43" spans="1:118" ht="132.75" customHeight="1">
      <c r="A43" s="216">
        <v>1</v>
      </c>
      <c r="B43" s="217" t="s">
        <v>190</v>
      </c>
      <c r="C43" s="216"/>
      <c r="D43" s="216"/>
      <c r="E43" s="216" t="s">
        <v>61</v>
      </c>
      <c r="F43" s="216" t="s">
        <v>664</v>
      </c>
      <c r="G43" s="218">
        <v>36576</v>
      </c>
      <c r="H43" s="218">
        <f>G43</f>
        <v>36576</v>
      </c>
      <c r="I43" s="218"/>
      <c r="J43" s="218"/>
      <c r="K43" s="218"/>
      <c r="L43" s="218"/>
      <c r="M43" s="218"/>
      <c r="N43" s="218"/>
      <c r="O43" s="218"/>
      <c r="P43" s="218"/>
      <c r="Q43" s="218"/>
      <c r="R43" s="218"/>
      <c r="S43" s="218"/>
      <c r="T43" s="218"/>
      <c r="U43" s="218">
        <v>1295</v>
      </c>
      <c r="V43" s="218"/>
      <c r="W43" s="218"/>
      <c r="X43" s="218"/>
      <c r="Y43" s="218">
        <v>30288</v>
      </c>
      <c r="Z43" s="218">
        <v>30288</v>
      </c>
      <c r="AA43" s="218"/>
      <c r="AB43" s="218"/>
      <c r="AC43" s="218"/>
      <c r="AD43" s="218"/>
      <c r="AE43" s="218"/>
      <c r="AF43" s="218"/>
      <c r="AG43" s="218"/>
      <c r="AH43" s="218"/>
      <c r="AI43" s="218"/>
      <c r="AJ43" s="218"/>
      <c r="AK43" s="218"/>
      <c r="AL43" s="218"/>
      <c r="AM43" s="218"/>
      <c r="AN43" s="218"/>
      <c r="AO43" s="100">
        <f t="shared" si="129"/>
        <v>30288</v>
      </c>
      <c r="AP43" s="100">
        <f t="shared" si="129"/>
        <v>30288</v>
      </c>
      <c r="AQ43" s="100"/>
      <c r="AR43" s="100">
        <f t="shared" ref="AR43" si="148">AB43</f>
        <v>0</v>
      </c>
      <c r="AS43" s="100">
        <f t="shared" si="20"/>
        <v>30288</v>
      </c>
      <c r="AT43" s="100">
        <f t="shared" si="20"/>
        <v>30288</v>
      </c>
      <c r="AU43" s="100">
        <f t="shared" si="20"/>
        <v>0</v>
      </c>
      <c r="AV43" s="100">
        <f t="shared" si="20"/>
        <v>0</v>
      </c>
      <c r="AW43" s="100">
        <f>AC43-$AK43+$AL43</f>
        <v>0</v>
      </c>
      <c r="AX43" s="100">
        <f>AD43-$AK43+$AL43</f>
        <v>0</v>
      </c>
      <c r="AY43" s="100"/>
      <c r="AZ43" s="100">
        <f>AJ43-$AK43+$AL43</f>
        <v>0</v>
      </c>
      <c r="BA43" s="100">
        <f>AG43-$AK43+$AL43</f>
        <v>0</v>
      </c>
      <c r="BB43" s="100">
        <f>AH43-$AK43+$AL43</f>
        <v>0</v>
      </c>
      <c r="BC43" s="100"/>
      <c r="BD43" s="100"/>
      <c r="BE43" s="100">
        <f>AW43+BA43</f>
        <v>0</v>
      </c>
      <c r="BF43" s="100">
        <f t="shared" ref="BF43:BH43" si="149">AX43+BB43</f>
        <v>0</v>
      </c>
      <c r="BG43" s="100">
        <f t="shared" si="149"/>
        <v>0</v>
      </c>
      <c r="BH43" s="100">
        <f t="shared" si="149"/>
        <v>0</v>
      </c>
      <c r="BI43" s="100">
        <v>10000</v>
      </c>
      <c r="BJ43" s="100">
        <v>6273</v>
      </c>
      <c r="BK43" s="100">
        <v>6273</v>
      </c>
      <c r="BL43" s="100"/>
      <c r="BM43" s="100"/>
      <c r="BN43" s="100">
        <f>BO43</f>
        <v>6300</v>
      </c>
      <c r="BO43" s="100">
        <f>6500-200</f>
        <v>6300</v>
      </c>
      <c r="BP43" s="100"/>
      <c r="BQ43" s="100"/>
      <c r="BR43" s="100"/>
      <c r="BS43" s="100"/>
      <c r="BT43" s="100"/>
      <c r="BU43" s="100">
        <f t="shared" ref="BU43" si="150">BN43-BS43+BT43</f>
        <v>6300</v>
      </c>
      <c r="BV43" s="100">
        <f t="shared" ref="BV43" si="151">BO43-BS43+BT43</f>
        <v>6300</v>
      </c>
      <c r="BW43" s="100"/>
      <c r="BX43" s="100"/>
      <c r="BY43" s="100"/>
      <c r="BZ43" s="100"/>
      <c r="CA43" s="100"/>
      <c r="CB43" s="100">
        <f t="shared" ref="CB43" si="152">BU43-BZ43+CA43</f>
        <v>6300</v>
      </c>
      <c r="CC43" s="100">
        <f t="shared" ref="CC43" si="153">BV43-BZ43+CA43</f>
        <v>6300</v>
      </c>
      <c r="CD43" s="100"/>
      <c r="CE43" s="100"/>
      <c r="CF43" s="100"/>
      <c r="CG43" s="100">
        <v>3600</v>
      </c>
      <c r="CH43" s="100">
        <f t="shared" si="6"/>
        <v>2700</v>
      </c>
      <c r="CI43" s="100">
        <f>CH43</f>
        <v>2700</v>
      </c>
      <c r="CJ43" s="100"/>
      <c r="CK43" s="100">
        <f>CI43+2139</f>
        <v>4839</v>
      </c>
      <c r="CL43" s="100">
        <f>CM43+CR43</f>
        <v>8439</v>
      </c>
      <c r="CM43" s="100">
        <f>CB43-CI43+CJ43</f>
        <v>3600</v>
      </c>
      <c r="CN43" s="100">
        <f>CC43-CI43+CJ43</f>
        <v>3600</v>
      </c>
      <c r="CO43" s="100"/>
      <c r="CP43" s="100"/>
      <c r="CQ43" s="100"/>
      <c r="CR43" s="100">
        <f>CK43</f>
        <v>4839</v>
      </c>
      <c r="CS43" s="100" t="s">
        <v>896</v>
      </c>
      <c r="CT43" s="100" t="s">
        <v>897</v>
      </c>
      <c r="CU43" s="100"/>
      <c r="CV43" s="100" t="s">
        <v>917</v>
      </c>
      <c r="CW43" s="100"/>
      <c r="CX43" s="100" t="s">
        <v>918</v>
      </c>
      <c r="CY43" s="366"/>
      <c r="CZ43" s="216" t="s">
        <v>41</v>
      </c>
      <c r="DA43" s="305"/>
      <c r="DB43" s="305"/>
      <c r="DC43" s="216"/>
      <c r="DD43" s="7">
        <f t="shared" si="3"/>
        <v>4993</v>
      </c>
      <c r="DF43" s="13" t="s">
        <v>42</v>
      </c>
      <c r="DG43" s="7">
        <v>0</v>
      </c>
      <c r="DL43" s="146">
        <f t="shared" si="26"/>
        <v>23988</v>
      </c>
      <c r="DM43" s="7">
        <f>H43-Z43</f>
        <v>6288</v>
      </c>
      <c r="DN43" s="7">
        <f t="shared" si="13"/>
        <v>0</v>
      </c>
    </row>
    <row r="44" spans="1:118" s="20" customFormat="1" ht="42.6" customHeight="1">
      <c r="A44" s="114" t="s">
        <v>191</v>
      </c>
      <c r="B44" s="214" t="s">
        <v>192</v>
      </c>
      <c r="C44" s="216"/>
      <c r="D44" s="216">
        <f>D45</f>
        <v>1</v>
      </c>
      <c r="E44" s="216">
        <f>E45</f>
        <v>1</v>
      </c>
      <c r="F44" s="216"/>
      <c r="G44" s="247">
        <f t="shared" ref="G44:V45" si="154">G45</f>
        <v>15000</v>
      </c>
      <c r="H44" s="247">
        <f t="shared" si="154"/>
        <v>15000</v>
      </c>
      <c r="I44" s="247">
        <f t="shared" si="154"/>
        <v>0</v>
      </c>
      <c r="J44" s="247">
        <f t="shared" si="154"/>
        <v>0</v>
      </c>
      <c r="K44" s="247">
        <f t="shared" si="154"/>
        <v>0</v>
      </c>
      <c r="L44" s="247">
        <f t="shared" si="154"/>
        <v>0</v>
      </c>
      <c r="M44" s="247">
        <f t="shared" si="154"/>
        <v>15000</v>
      </c>
      <c r="N44" s="247">
        <f t="shared" si="154"/>
        <v>15000</v>
      </c>
      <c r="O44" s="247">
        <f t="shared" si="154"/>
        <v>0</v>
      </c>
      <c r="P44" s="247">
        <f t="shared" si="154"/>
        <v>0</v>
      </c>
      <c r="Q44" s="247">
        <f t="shared" si="154"/>
        <v>0</v>
      </c>
      <c r="R44" s="247">
        <f t="shared" si="154"/>
        <v>0</v>
      </c>
      <c r="S44" s="247">
        <f t="shared" si="154"/>
        <v>0</v>
      </c>
      <c r="T44" s="247">
        <f t="shared" si="154"/>
        <v>0</v>
      </c>
      <c r="U44" s="247">
        <f t="shared" si="154"/>
        <v>0</v>
      </c>
      <c r="V44" s="247">
        <f t="shared" si="154"/>
        <v>0</v>
      </c>
      <c r="W44" s="247">
        <f t="shared" ref="W44:AL45" si="155">W45</f>
        <v>0</v>
      </c>
      <c r="X44" s="247">
        <f t="shared" si="155"/>
        <v>0</v>
      </c>
      <c r="Y44" s="247">
        <f t="shared" si="155"/>
        <v>15000</v>
      </c>
      <c r="Z44" s="247">
        <f t="shared" si="155"/>
        <v>15000</v>
      </c>
      <c r="AA44" s="247">
        <f t="shared" si="155"/>
        <v>0</v>
      </c>
      <c r="AB44" s="247">
        <f t="shared" si="155"/>
        <v>0</v>
      </c>
      <c r="AC44" s="247">
        <f t="shared" si="155"/>
        <v>0</v>
      </c>
      <c r="AD44" s="247">
        <f t="shared" si="155"/>
        <v>0</v>
      </c>
      <c r="AE44" s="247">
        <f t="shared" si="155"/>
        <v>0</v>
      </c>
      <c r="AF44" s="247">
        <f t="shared" si="155"/>
        <v>0</v>
      </c>
      <c r="AG44" s="247">
        <f t="shared" si="155"/>
        <v>5000</v>
      </c>
      <c r="AH44" s="247">
        <f t="shared" si="155"/>
        <v>5000</v>
      </c>
      <c r="AI44" s="247">
        <f t="shared" si="155"/>
        <v>0</v>
      </c>
      <c r="AJ44" s="247">
        <f t="shared" si="155"/>
        <v>0</v>
      </c>
      <c r="AK44" s="247">
        <f t="shared" si="155"/>
        <v>0</v>
      </c>
      <c r="AL44" s="247">
        <f t="shared" si="155"/>
        <v>0</v>
      </c>
      <c r="AM44" s="247">
        <f t="shared" ref="AM44:BN45" si="156">AM45</f>
        <v>5000</v>
      </c>
      <c r="AN44" s="247">
        <f t="shared" si="156"/>
        <v>0</v>
      </c>
      <c r="AO44" s="247">
        <f t="shared" si="156"/>
        <v>15000</v>
      </c>
      <c r="AP44" s="247">
        <f t="shared" si="156"/>
        <v>15000</v>
      </c>
      <c r="AQ44" s="247">
        <f t="shared" si="156"/>
        <v>0</v>
      </c>
      <c r="AR44" s="247">
        <f t="shared" si="156"/>
        <v>0</v>
      </c>
      <c r="AS44" s="247">
        <f t="shared" si="156"/>
        <v>15000</v>
      </c>
      <c r="AT44" s="247">
        <f t="shared" si="156"/>
        <v>15000</v>
      </c>
      <c r="AU44" s="247">
        <f t="shared" si="156"/>
        <v>0</v>
      </c>
      <c r="AV44" s="247">
        <f t="shared" si="156"/>
        <v>0</v>
      </c>
      <c r="AW44" s="247">
        <f t="shared" si="156"/>
        <v>0</v>
      </c>
      <c r="AX44" s="247">
        <f t="shared" si="156"/>
        <v>0</v>
      </c>
      <c r="AY44" s="247">
        <f t="shared" si="156"/>
        <v>0</v>
      </c>
      <c r="AZ44" s="247">
        <f t="shared" si="156"/>
        <v>0</v>
      </c>
      <c r="BA44" s="247">
        <f t="shared" si="156"/>
        <v>0</v>
      </c>
      <c r="BB44" s="247">
        <f t="shared" si="156"/>
        <v>0</v>
      </c>
      <c r="BC44" s="247">
        <f t="shared" si="156"/>
        <v>0</v>
      </c>
      <c r="BD44" s="247">
        <f t="shared" si="156"/>
        <v>0</v>
      </c>
      <c r="BE44" s="247">
        <f t="shared" si="156"/>
        <v>0</v>
      </c>
      <c r="BF44" s="247">
        <f t="shared" si="156"/>
        <v>0</v>
      </c>
      <c r="BG44" s="247">
        <f t="shared" si="156"/>
        <v>0</v>
      </c>
      <c r="BH44" s="247">
        <f t="shared" si="156"/>
        <v>0</v>
      </c>
      <c r="BI44" s="247">
        <f>BI45</f>
        <v>8500</v>
      </c>
      <c r="BJ44" s="247">
        <v>8500</v>
      </c>
      <c r="BK44" s="247">
        <v>8500</v>
      </c>
      <c r="BL44" s="247"/>
      <c r="BM44" s="247"/>
      <c r="BN44" s="247">
        <f t="shared" si="156"/>
        <v>8500</v>
      </c>
      <c r="BO44" s="247">
        <f>BO45</f>
        <v>8500</v>
      </c>
      <c r="BP44" s="247">
        <f t="shared" ref="BP44:BU45" si="157">BP45</f>
        <v>0</v>
      </c>
      <c r="BQ44" s="247">
        <f t="shared" si="157"/>
        <v>0</v>
      </c>
      <c r="BR44" s="247">
        <f t="shared" si="157"/>
        <v>0</v>
      </c>
      <c r="BS44" s="247">
        <f t="shared" si="157"/>
        <v>0</v>
      </c>
      <c r="BT44" s="247">
        <f t="shared" si="157"/>
        <v>0</v>
      </c>
      <c r="BU44" s="247">
        <f t="shared" si="157"/>
        <v>8500</v>
      </c>
      <c r="BV44" s="247">
        <f>BV45</f>
        <v>8500</v>
      </c>
      <c r="BW44" s="247"/>
      <c r="BX44" s="247"/>
      <c r="BY44" s="247"/>
      <c r="BZ44" s="247">
        <f t="shared" ref="BZ44:CB45" si="158">BZ45</f>
        <v>0</v>
      </c>
      <c r="CA44" s="247">
        <f t="shared" si="158"/>
        <v>0</v>
      </c>
      <c r="CB44" s="247">
        <f t="shared" si="158"/>
        <v>8500</v>
      </c>
      <c r="CC44" s="247">
        <f>CC45</f>
        <v>8500</v>
      </c>
      <c r="CD44" s="247"/>
      <c r="CE44" s="247"/>
      <c r="CF44" s="247"/>
      <c r="CG44" s="247">
        <f>CG45</f>
        <v>0</v>
      </c>
      <c r="CH44" s="247">
        <f t="shared" si="6"/>
        <v>8500</v>
      </c>
      <c r="CI44" s="247">
        <f t="shared" ref="CI44:CM45" si="159">CI45</f>
        <v>8500</v>
      </c>
      <c r="CJ44" s="247"/>
      <c r="CK44" s="247">
        <f t="shared" si="159"/>
        <v>8500</v>
      </c>
      <c r="CL44" s="247">
        <f t="shared" si="159"/>
        <v>8500</v>
      </c>
      <c r="CM44" s="247">
        <f t="shared" si="159"/>
        <v>0</v>
      </c>
      <c r="CN44" s="247">
        <f>CN45</f>
        <v>0</v>
      </c>
      <c r="CO44" s="247"/>
      <c r="CP44" s="247"/>
      <c r="CQ44" s="247"/>
      <c r="CR44" s="247">
        <f>CR45</f>
        <v>8500</v>
      </c>
      <c r="CS44" s="247"/>
      <c r="CT44" s="247"/>
      <c r="CU44" s="247">
        <f>CU45</f>
        <v>8300</v>
      </c>
      <c r="CV44" s="247"/>
      <c r="CW44" s="247"/>
      <c r="CX44" s="247"/>
      <c r="CY44" s="366"/>
      <c r="CZ44" s="263"/>
      <c r="DA44" s="216"/>
      <c r="DB44" s="18"/>
      <c r="DD44" s="7">
        <f t="shared" si="3"/>
        <v>0</v>
      </c>
      <c r="DG44" s="7">
        <v>0</v>
      </c>
      <c r="DL44" s="146">
        <f t="shared" si="26"/>
        <v>6500</v>
      </c>
      <c r="DM44" s="7">
        <f>AJ44-BD44</f>
        <v>0</v>
      </c>
      <c r="DN44" s="7">
        <f t="shared" si="13"/>
        <v>0</v>
      </c>
    </row>
    <row r="45" spans="1:118" s="20" customFormat="1" ht="37.5" customHeight="1">
      <c r="A45" s="215" t="s">
        <v>37</v>
      </c>
      <c r="B45" s="214" t="s">
        <v>46</v>
      </c>
      <c r="C45" s="114"/>
      <c r="D45" s="114">
        <f>A46</f>
        <v>1</v>
      </c>
      <c r="E45" s="114">
        <f>A46</f>
        <v>1</v>
      </c>
      <c r="F45" s="114"/>
      <c r="G45" s="236">
        <f t="shared" si="154"/>
        <v>15000</v>
      </c>
      <c r="H45" s="236">
        <f t="shared" si="154"/>
        <v>15000</v>
      </c>
      <c r="I45" s="236">
        <f t="shared" si="154"/>
        <v>0</v>
      </c>
      <c r="J45" s="236">
        <f t="shared" si="154"/>
        <v>0</v>
      </c>
      <c r="K45" s="236">
        <f t="shared" si="154"/>
        <v>0</v>
      </c>
      <c r="L45" s="236">
        <f t="shared" si="154"/>
        <v>0</v>
      </c>
      <c r="M45" s="236">
        <f t="shared" si="154"/>
        <v>15000</v>
      </c>
      <c r="N45" s="236">
        <f t="shared" si="154"/>
        <v>15000</v>
      </c>
      <c r="O45" s="236">
        <f t="shared" si="154"/>
        <v>0</v>
      </c>
      <c r="P45" s="236">
        <f t="shared" si="154"/>
        <v>0</v>
      </c>
      <c r="Q45" s="236">
        <f t="shared" si="154"/>
        <v>0</v>
      </c>
      <c r="R45" s="236">
        <f t="shared" si="154"/>
        <v>0</v>
      </c>
      <c r="S45" s="236">
        <f t="shared" si="154"/>
        <v>0</v>
      </c>
      <c r="T45" s="236">
        <f t="shared" si="154"/>
        <v>0</v>
      </c>
      <c r="U45" s="236">
        <f t="shared" si="154"/>
        <v>0</v>
      </c>
      <c r="V45" s="236">
        <f t="shared" si="154"/>
        <v>0</v>
      </c>
      <c r="W45" s="236">
        <f t="shared" si="155"/>
        <v>0</v>
      </c>
      <c r="X45" s="236">
        <f t="shared" si="155"/>
        <v>0</v>
      </c>
      <c r="Y45" s="236">
        <f t="shared" si="155"/>
        <v>15000</v>
      </c>
      <c r="Z45" s="236">
        <f t="shared" si="155"/>
        <v>15000</v>
      </c>
      <c r="AA45" s="236">
        <f t="shared" si="155"/>
        <v>0</v>
      </c>
      <c r="AB45" s="236">
        <f t="shared" si="155"/>
        <v>0</v>
      </c>
      <c r="AC45" s="236">
        <f t="shared" si="155"/>
        <v>0</v>
      </c>
      <c r="AD45" s="236">
        <f t="shared" si="155"/>
        <v>0</v>
      </c>
      <c r="AE45" s="236">
        <f t="shared" si="155"/>
        <v>0</v>
      </c>
      <c r="AF45" s="236">
        <f t="shared" si="155"/>
        <v>0</v>
      </c>
      <c r="AG45" s="236">
        <f t="shared" si="155"/>
        <v>5000</v>
      </c>
      <c r="AH45" s="236">
        <f t="shared" si="155"/>
        <v>5000</v>
      </c>
      <c r="AI45" s="236">
        <f t="shared" si="155"/>
        <v>0</v>
      </c>
      <c r="AJ45" s="236">
        <f t="shared" si="155"/>
        <v>0</v>
      </c>
      <c r="AK45" s="236">
        <f t="shared" si="155"/>
        <v>0</v>
      </c>
      <c r="AL45" s="236">
        <f t="shared" si="155"/>
        <v>0</v>
      </c>
      <c r="AM45" s="236">
        <f t="shared" si="156"/>
        <v>5000</v>
      </c>
      <c r="AN45" s="236">
        <f t="shared" si="156"/>
        <v>0</v>
      </c>
      <c r="AO45" s="236">
        <f t="shared" si="156"/>
        <v>15000</v>
      </c>
      <c r="AP45" s="236">
        <f t="shared" si="156"/>
        <v>15000</v>
      </c>
      <c r="AQ45" s="236">
        <f t="shared" si="156"/>
        <v>0</v>
      </c>
      <c r="AR45" s="236">
        <f t="shared" si="156"/>
        <v>0</v>
      </c>
      <c r="AS45" s="236">
        <f t="shared" si="156"/>
        <v>15000</v>
      </c>
      <c r="AT45" s="236">
        <f t="shared" si="156"/>
        <v>15000</v>
      </c>
      <c r="AU45" s="236">
        <f t="shared" si="156"/>
        <v>0</v>
      </c>
      <c r="AV45" s="236">
        <f t="shared" si="156"/>
        <v>0</v>
      </c>
      <c r="AW45" s="236">
        <f t="shared" si="156"/>
        <v>0</v>
      </c>
      <c r="AX45" s="236">
        <f t="shared" si="156"/>
        <v>0</v>
      </c>
      <c r="AY45" s="236">
        <f t="shared" si="156"/>
        <v>0</v>
      </c>
      <c r="AZ45" s="236">
        <f t="shared" si="156"/>
        <v>0</v>
      </c>
      <c r="BA45" s="236">
        <f t="shared" si="156"/>
        <v>0</v>
      </c>
      <c r="BB45" s="236">
        <f t="shared" si="156"/>
        <v>0</v>
      </c>
      <c r="BC45" s="236">
        <f t="shared" si="156"/>
        <v>0</v>
      </c>
      <c r="BD45" s="236">
        <f t="shared" si="156"/>
        <v>0</v>
      </c>
      <c r="BE45" s="236">
        <f t="shared" si="156"/>
        <v>0</v>
      </c>
      <c r="BF45" s="236">
        <f t="shared" si="156"/>
        <v>0</v>
      </c>
      <c r="BG45" s="236">
        <f t="shared" si="156"/>
        <v>0</v>
      </c>
      <c r="BH45" s="236">
        <f t="shared" si="156"/>
        <v>0</v>
      </c>
      <c r="BI45" s="236">
        <f>BI46</f>
        <v>8500</v>
      </c>
      <c r="BJ45" s="236">
        <v>8500</v>
      </c>
      <c r="BK45" s="236">
        <v>8500</v>
      </c>
      <c r="BL45" s="236"/>
      <c r="BM45" s="236"/>
      <c r="BN45" s="236">
        <f t="shared" si="156"/>
        <v>8500</v>
      </c>
      <c r="BO45" s="236">
        <f>BO46</f>
        <v>8500</v>
      </c>
      <c r="BP45" s="236">
        <f t="shared" si="157"/>
        <v>0</v>
      </c>
      <c r="BQ45" s="236">
        <f t="shared" si="157"/>
        <v>0</v>
      </c>
      <c r="BR45" s="236">
        <f t="shared" si="157"/>
        <v>0</v>
      </c>
      <c r="BS45" s="236">
        <f t="shared" si="157"/>
        <v>0</v>
      </c>
      <c r="BT45" s="236">
        <f t="shared" si="157"/>
        <v>0</v>
      </c>
      <c r="BU45" s="236">
        <f t="shared" si="157"/>
        <v>8500</v>
      </c>
      <c r="BV45" s="236">
        <f>BV46</f>
        <v>8500</v>
      </c>
      <c r="BW45" s="236"/>
      <c r="BX45" s="236"/>
      <c r="BY45" s="236"/>
      <c r="BZ45" s="236">
        <f t="shared" si="158"/>
        <v>0</v>
      </c>
      <c r="CA45" s="236">
        <f t="shared" si="158"/>
        <v>0</v>
      </c>
      <c r="CB45" s="236">
        <f t="shared" si="158"/>
        <v>8500</v>
      </c>
      <c r="CC45" s="236">
        <f>CC46</f>
        <v>8500</v>
      </c>
      <c r="CD45" s="236"/>
      <c r="CE45" s="236"/>
      <c r="CF45" s="236"/>
      <c r="CG45" s="236">
        <f>CG46</f>
        <v>0</v>
      </c>
      <c r="CH45" s="236">
        <f t="shared" si="6"/>
        <v>8500</v>
      </c>
      <c r="CI45" s="236">
        <f t="shared" si="159"/>
        <v>8500</v>
      </c>
      <c r="CJ45" s="236"/>
      <c r="CK45" s="236">
        <f t="shared" si="159"/>
        <v>8500</v>
      </c>
      <c r="CL45" s="236">
        <f t="shared" si="159"/>
        <v>8500</v>
      </c>
      <c r="CM45" s="236">
        <f t="shared" si="159"/>
        <v>0</v>
      </c>
      <c r="CN45" s="236">
        <f>CN46</f>
        <v>0</v>
      </c>
      <c r="CO45" s="236"/>
      <c r="CP45" s="236"/>
      <c r="CQ45" s="236"/>
      <c r="CR45" s="236">
        <f>CR46</f>
        <v>8500</v>
      </c>
      <c r="CS45" s="236"/>
      <c r="CT45" s="236"/>
      <c r="CU45" s="236">
        <f>CU46</f>
        <v>8300</v>
      </c>
      <c r="CV45" s="236"/>
      <c r="CW45" s="236"/>
      <c r="CX45" s="236"/>
      <c r="CY45" s="366"/>
      <c r="CZ45" s="114"/>
      <c r="DA45" s="114"/>
      <c r="DD45" s="7">
        <f t="shared" si="3"/>
        <v>0</v>
      </c>
      <c r="DG45" s="7">
        <v>0</v>
      </c>
      <c r="DL45" s="146">
        <f t="shared" si="26"/>
        <v>6500</v>
      </c>
      <c r="DM45" s="7">
        <f>AJ45-BD45</f>
        <v>0</v>
      </c>
      <c r="DN45" s="7">
        <f t="shared" si="13"/>
        <v>0</v>
      </c>
    </row>
    <row r="46" spans="1:118" s="20" customFormat="1" ht="152.65" customHeight="1">
      <c r="A46" s="216">
        <v>1</v>
      </c>
      <c r="B46" s="217" t="s">
        <v>193</v>
      </c>
      <c r="C46" s="216" t="s">
        <v>39</v>
      </c>
      <c r="D46" s="216" t="s">
        <v>194</v>
      </c>
      <c r="E46" s="216" t="s">
        <v>137</v>
      </c>
      <c r="F46" s="216" t="s">
        <v>195</v>
      </c>
      <c r="G46" s="220">
        <v>15000</v>
      </c>
      <c r="H46" s="220">
        <v>15000</v>
      </c>
      <c r="I46" s="216"/>
      <c r="J46" s="216"/>
      <c r="K46" s="216"/>
      <c r="L46" s="216"/>
      <c r="M46" s="220">
        <v>15000</v>
      </c>
      <c r="N46" s="220">
        <v>15000</v>
      </c>
      <c r="O46" s="216"/>
      <c r="P46" s="216"/>
      <c r="Q46" s="216"/>
      <c r="R46" s="216"/>
      <c r="S46" s="216"/>
      <c r="T46" s="216"/>
      <c r="U46" s="216"/>
      <c r="V46" s="216"/>
      <c r="W46" s="216"/>
      <c r="X46" s="216"/>
      <c r="Y46" s="218">
        <v>15000</v>
      </c>
      <c r="Z46" s="218">
        <v>15000</v>
      </c>
      <c r="AA46" s="218"/>
      <c r="AB46" s="216"/>
      <c r="AC46" s="216"/>
      <c r="AD46" s="216"/>
      <c r="AE46" s="216"/>
      <c r="AF46" s="216"/>
      <c r="AG46" s="216">
        <f>AH46</f>
        <v>5000</v>
      </c>
      <c r="AH46" s="216">
        <v>5000</v>
      </c>
      <c r="AI46" s="216"/>
      <c r="AJ46" s="216"/>
      <c r="AK46" s="216"/>
      <c r="AL46" s="216"/>
      <c r="AM46" s="216">
        <v>5000</v>
      </c>
      <c r="AN46" s="216"/>
      <c r="AO46" s="100">
        <f t="shared" si="129"/>
        <v>15000</v>
      </c>
      <c r="AP46" s="100">
        <f t="shared" si="129"/>
        <v>15000</v>
      </c>
      <c r="AQ46" s="100"/>
      <c r="AR46" s="100">
        <f t="shared" ref="AR46" si="160">AF46-$AK46+$AL46</f>
        <v>0</v>
      </c>
      <c r="AS46" s="100">
        <f t="shared" si="20"/>
        <v>15000</v>
      </c>
      <c r="AT46" s="100">
        <f t="shared" si="20"/>
        <v>15000</v>
      </c>
      <c r="AU46" s="100">
        <f t="shared" si="20"/>
        <v>0</v>
      </c>
      <c r="AV46" s="100">
        <f t="shared" si="20"/>
        <v>0</v>
      </c>
      <c r="AW46" s="100">
        <f t="shared" ref="AW46:AZ46" si="161">AC46</f>
        <v>0</v>
      </c>
      <c r="AX46" s="100">
        <f t="shared" si="161"/>
        <v>0</v>
      </c>
      <c r="AY46" s="100">
        <f t="shared" si="161"/>
        <v>0</v>
      </c>
      <c r="AZ46" s="100">
        <f t="shared" si="161"/>
        <v>0</v>
      </c>
      <c r="BA46" s="100">
        <f>BB46</f>
        <v>0</v>
      </c>
      <c r="BB46" s="100">
        <f t="shared" ref="BB46" si="162">AH46-AM46+AN46</f>
        <v>0</v>
      </c>
      <c r="BC46" s="100"/>
      <c r="BD46" s="100"/>
      <c r="BE46" s="100">
        <f>AW46+BA46</f>
        <v>0</v>
      </c>
      <c r="BF46" s="100">
        <f t="shared" ref="BF46:BH46" si="163">AX46+BB46</f>
        <v>0</v>
      </c>
      <c r="BG46" s="100">
        <f t="shared" si="163"/>
        <v>0</v>
      </c>
      <c r="BH46" s="100">
        <f t="shared" si="163"/>
        <v>0</v>
      </c>
      <c r="BI46" s="100">
        <v>8500</v>
      </c>
      <c r="BJ46" s="100">
        <v>8500</v>
      </c>
      <c r="BK46" s="100">
        <v>8500</v>
      </c>
      <c r="BL46" s="100"/>
      <c r="BM46" s="100"/>
      <c r="BN46" s="100">
        <f>BO46</f>
        <v>8500</v>
      </c>
      <c r="BO46" s="100">
        <f>8500</f>
        <v>8500</v>
      </c>
      <c r="BP46" s="100"/>
      <c r="BQ46" s="100"/>
      <c r="BR46" s="100"/>
      <c r="BS46" s="100"/>
      <c r="BT46" s="100"/>
      <c r="BU46" s="100">
        <f>BV46</f>
        <v>8500</v>
      </c>
      <c r="BV46" s="100">
        <f t="shared" ref="BV46" si="164">BO46-BS46+BT46</f>
        <v>8500</v>
      </c>
      <c r="BW46" s="100"/>
      <c r="BX46" s="100"/>
      <c r="BY46" s="100"/>
      <c r="BZ46" s="100"/>
      <c r="CA46" s="100"/>
      <c r="CB46" s="100">
        <f>CC46</f>
        <v>8500</v>
      </c>
      <c r="CC46" s="100">
        <f t="shared" ref="CC46" si="165">BV46-BZ46+CA46</f>
        <v>8500</v>
      </c>
      <c r="CD46" s="100"/>
      <c r="CE46" s="100"/>
      <c r="CF46" s="100"/>
      <c r="CG46" s="100">
        <v>0</v>
      </c>
      <c r="CH46" s="100">
        <f t="shared" si="6"/>
        <v>8500</v>
      </c>
      <c r="CI46" s="100">
        <f>CH46</f>
        <v>8500</v>
      </c>
      <c r="CJ46" s="100"/>
      <c r="CK46" s="100">
        <f>CI46</f>
        <v>8500</v>
      </c>
      <c r="CL46" s="100">
        <f>CM46+CR46</f>
        <v>8500</v>
      </c>
      <c r="CM46" s="100">
        <f>CN46</f>
        <v>0</v>
      </c>
      <c r="CN46" s="100">
        <f>CC46-CI46+CJ46</f>
        <v>0</v>
      </c>
      <c r="CO46" s="100"/>
      <c r="CP46" s="100"/>
      <c r="CQ46" s="100"/>
      <c r="CR46" s="100">
        <f>CK46</f>
        <v>8500</v>
      </c>
      <c r="CS46" s="100" t="s">
        <v>896</v>
      </c>
      <c r="CT46" s="100" t="s">
        <v>897</v>
      </c>
      <c r="CU46" s="100">
        <v>8300</v>
      </c>
      <c r="CV46" s="100"/>
      <c r="CW46" s="100" t="s">
        <v>919</v>
      </c>
      <c r="CX46" s="100" t="s">
        <v>920</v>
      </c>
      <c r="CY46" s="366"/>
      <c r="CZ46" s="262" t="s">
        <v>196</v>
      </c>
      <c r="DA46" s="216"/>
      <c r="DB46" s="18"/>
      <c r="DC46" s="20" t="s">
        <v>197</v>
      </c>
      <c r="DD46" s="7">
        <f t="shared" si="3"/>
        <v>0</v>
      </c>
      <c r="DG46" s="7">
        <v>0</v>
      </c>
      <c r="DL46" s="146">
        <f t="shared" si="26"/>
        <v>6500</v>
      </c>
      <c r="DM46" s="7" t="s">
        <v>693</v>
      </c>
      <c r="DN46" s="7">
        <f t="shared" si="13"/>
        <v>0</v>
      </c>
    </row>
    <row r="47" spans="1:118" s="20" customFormat="1" ht="51.75" customHeight="1">
      <c r="A47" s="114" t="s">
        <v>198</v>
      </c>
      <c r="B47" s="214" t="s">
        <v>69</v>
      </c>
      <c r="C47" s="114"/>
      <c r="D47" s="114" t="str">
        <f>A49</f>
        <v>1</v>
      </c>
      <c r="E47" s="114" t="str">
        <f>E48</f>
        <v>1</v>
      </c>
      <c r="F47" s="114"/>
      <c r="G47" s="236">
        <f t="shared" ref="G47:V48" si="166">G48</f>
        <v>195511</v>
      </c>
      <c r="H47" s="236">
        <f t="shared" si="166"/>
        <v>116000</v>
      </c>
      <c r="I47" s="236">
        <f t="shared" si="166"/>
        <v>59000</v>
      </c>
      <c r="J47" s="236">
        <f t="shared" si="166"/>
        <v>0</v>
      </c>
      <c r="K47" s="236">
        <f t="shared" si="166"/>
        <v>0</v>
      </c>
      <c r="L47" s="236">
        <f t="shared" si="166"/>
        <v>104000</v>
      </c>
      <c r="M47" s="236">
        <f t="shared" si="166"/>
        <v>45000</v>
      </c>
      <c r="N47" s="236">
        <f t="shared" si="166"/>
        <v>35000</v>
      </c>
      <c r="O47" s="236">
        <f t="shared" si="166"/>
        <v>0</v>
      </c>
      <c r="P47" s="236">
        <f t="shared" si="166"/>
        <v>35000</v>
      </c>
      <c r="Q47" s="236">
        <f t="shared" si="166"/>
        <v>10000</v>
      </c>
      <c r="R47" s="236">
        <f t="shared" si="166"/>
        <v>0</v>
      </c>
      <c r="S47" s="236">
        <f t="shared" si="166"/>
        <v>0</v>
      </c>
      <c r="T47" s="236">
        <f t="shared" si="166"/>
        <v>0</v>
      </c>
      <c r="U47" s="236">
        <f t="shared" si="166"/>
        <v>63612</v>
      </c>
      <c r="V47" s="236">
        <f t="shared" si="166"/>
        <v>0</v>
      </c>
      <c r="W47" s="236">
        <f t="shared" ref="W47:AL48" si="167">W48</f>
        <v>0</v>
      </c>
      <c r="X47" s="236">
        <f t="shared" si="167"/>
        <v>95000</v>
      </c>
      <c r="Y47" s="236">
        <f t="shared" si="167"/>
        <v>106268</v>
      </c>
      <c r="Z47" s="236">
        <f t="shared" si="167"/>
        <v>96268</v>
      </c>
      <c r="AA47" s="236">
        <f t="shared" si="167"/>
        <v>0</v>
      </c>
      <c r="AB47" s="236">
        <f t="shared" si="167"/>
        <v>21388</v>
      </c>
      <c r="AC47" s="236">
        <f t="shared" si="167"/>
        <v>10000</v>
      </c>
      <c r="AD47" s="236">
        <f t="shared" si="167"/>
        <v>0</v>
      </c>
      <c r="AE47" s="236">
        <f t="shared" si="167"/>
        <v>0</v>
      </c>
      <c r="AF47" s="236">
        <f t="shared" si="167"/>
        <v>0</v>
      </c>
      <c r="AG47" s="236">
        <f t="shared" si="167"/>
        <v>23000</v>
      </c>
      <c r="AH47" s="236">
        <f t="shared" si="167"/>
        <v>23000</v>
      </c>
      <c r="AI47" s="236">
        <f t="shared" si="167"/>
        <v>0</v>
      </c>
      <c r="AJ47" s="236">
        <f t="shared" si="167"/>
        <v>21388</v>
      </c>
      <c r="AK47" s="236">
        <f t="shared" si="167"/>
        <v>0</v>
      </c>
      <c r="AL47" s="236">
        <f t="shared" si="167"/>
        <v>0</v>
      </c>
      <c r="AM47" s="236">
        <f t="shared" ref="AM47:BN48" si="168">AM48</f>
        <v>0</v>
      </c>
      <c r="AN47" s="236">
        <f t="shared" si="168"/>
        <v>0</v>
      </c>
      <c r="AO47" s="236">
        <f t="shared" si="168"/>
        <v>106268</v>
      </c>
      <c r="AP47" s="236">
        <f t="shared" si="168"/>
        <v>96268</v>
      </c>
      <c r="AQ47" s="236">
        <f t="shared" si="168"/>
        <v>0</v>
      </c>
      <c r="AR47" s="236">
        <f t="shared" si="168"/>
        <v>21388</v>
      </c>
      <c r="AS47" s="236">
        <f t="shared" si="168"/>
        <v>106268</v>
      </c>
      <c r="AT47" s="236">
        <f t="shared" si="168"/>
        <v>96268</v>
      </c>
      <c r="AU47" s="236">
        <f t="shared" si="168"/>
        <v>0</v>
      </c>
      <c r="AV47" s="236">
        <f t="shared" si="168"/>
        <v>21388</v>
      </c>
      <c r="AW47" s="236">
        <f t="shared" si="168"/>
        <v>10000</v>
      </c>
      <c r="AX47" s="236">
        <f t="shared" si="168"/>
        <v>0</v>
      </c>
      <c r="AY47" s="236">
        <f t="shared" si="168"/>
        <v>0</v>
      </c>
      <c r="AZ47" s="236">
        <f t="shared" si="168"/>
        <v>0</v>
      </c>
      <c r="BA47" s="236">
        <f t="shared" si="168"/>
        <v>33000</v>
      </c>
      <c r="BB47" s="236">
        <f t="shared" si="168"/>
        <v>33000</v>
      </c>
      <c r="BC47" s="236">
        <f t="shared" si="168"/>
        <v>0</v>
      </c>
      <c r="BD47" s="236">
        <f t="shared" si="168"/>
        <v>21388</v>
      </c>
      <c r="BE47" s="236">
        <f t="shared" si="168"/>
        <v>43000</v>
      </c>
      <c r="BF47" s="236">
        <f t="shared" si="168"/>
        <v>33000</v>
      </c>
      <c r="BG47" s="236">
        <f t="shared" si="168"/>
        <v>0</v>
      </c>
      <c r="BH47" s="236">
        <f t="shared" si="168"/>
        <v>21388</v>
      </c>
      <c r="BI47" s="236">
        <f>BI48</f>
        <v>25800</v>
      </c>
      <c r="BJ47" s="236">
        <v>25800</v>
      </c>
      <c r="BK47" s="236">
        <v>25800</v>
      </c>
      <c r="BL47" s="236"/>
      <c r="BM47" s="236"/>
      <c r="BN47" s="236">
        <f t="shared" si="168"/>
        <v>25800</v>
      </c>
      <c r="BO47" s="236">
        <f>BO48</f>
        <v>25800</v>
      </c>
      <c r="BP47" s="236">
        <f t="shared" ref="BP47:BU48" si="169">BP48</f>
        <v>0</v>
      </c>
      <c r="BQ47" s="236">
        <f t="shared" si="169"/>
        <v>0</v>
      </c>
      <c r="BR47" s="236">
        <f t="shared" si="169"/>
        <v>0</v>
      </c>
      <c r="BS47" s="236">
        <f t="shared" si="169"/>
        <v>0</v>
      </c>
      <c r="BT47" s="236">
        <f t="shared" si="169"/>
        <v>0</v>
      </c>
      <c r="BU47" s="236">
        <f t="shared" si="169"/>
        <v>25800</v>
      </c>
      <c r="BV47" s="236">
        <f>BV48</f>
        <v>25800</v>
      </c>
      <c r="BW47" s="236"/>
      <c r="BX47" s="236"/>
      <c r="BY47" s="236"/>
      <c r="BZ47" s="236">
        <f t="shared" ref="BZ47:CB48" si="170">BZ48</f>
        <v>0</v>
      </c>
      <c r="CA47" s="236">
        <f t="shared" si="170"/>
        <v>0</v>
      </c>
      <c r="CB47" s="236">
        <f t="shared" si="170"/>
        <v>25800</v>
      </c>
      <c r="CC47" s="236">
        <f>CC48</f>
        <v>25800</v>
      </c>
      <c r="CD47" s="236"/>
      <c r="CE47" s="236"/>
      <c r="CF47" s="236"/>
      <c r="CG47" s="236">
        <f>CG48</f>
        <v>2400</v>
      </c>
      <c r="CH47" s="236">
        <f t="shared" si="6"/>
        <v>23400</v>
      </c>
      <c r="CI47" s="236">
        <f t="shared" ref="CI47:CM48" si="171">CI48</f>
        <v>23400</v>
      </c>
      <c r="CJ47" s="236"/>
      <c r="CK47" s="236">
        <f t="shared" si="171"/>
        <v>23400</v>
      </c>
      <c r="CL47" s="236">
        <f t="shared" si="171"/>
        <v>25800</v>
      </c>
      <c r="CM47" s="236">
        <f t="shared" si="171"/>
        <v>2400</v>
      </c>
      <c r="CN47" s="236">
        <f>CN48</f>
        <v>2400</v>
      </c>
      <c r="CO47" s="236"/>
      <c r="CP47" s="236"/>
      <c r="CQ47" s="236"/>
      <c r="CR47" s="236">
        <f>CR48</f>
        <v>23400</v>
      </c>
      <c r="CS47" s="236"/>
      <c r="CT47" s="236"/>
      <c r="CU47" s="236">
        <f>CU48</f>
        <v>0</v>
      </c>
      <c r="CV47" s="236"/>
      <c r="CW47" s="236"/>
      <c r="CX47" s="236"/>
      <c r="CY47" s="366">
        <f t="shared" ref="CY47:CY49" si="172">(AF47+AJ47)/AB47*100</f>
        <v>100</v>
      </c>
      <c r="CZ47" s="114"/>
      <c r="DA47" s="114"/>
      <c r="DD47" s="7">
        <f t="shared" si="3"/>
        <v>35631</v>
      </c>
      <c r="DG47" s="7">
        <v>0</v>
      </c>
      <c r="DL47" s="146">
        <f t="shared" si="26"/>
        <v>37468</v>
      </c>
      <c r="DM47" s="7">
        <f>AJ47-BD47</f>
        <v>0</v>
      </c>
      <c r="DN47" s="7">
        <f t="shared" si="13"/>
        <v>0</v>
      </c>
    </row>
    <row r="48" spans="1:118" s="20" customFormat="1" ht="50.25" customHeight="1">
      <c r="A48" s="114" t="s">
        <v>37</v>
      </c>
      <c r="B48" s="214" t="s">
        <v>46</v>
      </c>
      <c r="C48" s="114"/>
      <c r="D48" s="114" t="str">
        <f>A49</f>
        <v>1</v>
      </c>
      <c r="E48" s="114" t="str">
        <f>A49</f>
        <v>1</v>
      </c>
      <c r="F48" s="114"/>
      <c r="G48" s="236">
        <f t="shared" si="166"/>
        <v>195511</v>
      </c>
      <c r="H48" s="236">
        <f t="shared" si="166"/>
        <v>116000</v>
      </c>
      <c r="I48" s="236">
        <f t="shared" si="166"/>
        <v>59000</v>
      </c>
      <c r="J48" s="236">
        <f t="shared" si="166"/>
        <v>0</v>
      </c>
      <c r="K48" s="236">
        <f t="shared" si="166"/>
        <v>0</v>
      </c>
      <c r="L48" s="236">
        <f t="shared" si="166"/>
        <v>104000</v>
      </c>
      <c r="M48" s="236">
        <f t="shared" si="166"/>
        <v>45000</v>
      </c>
      <c r="N48" s="236">
        <f t="shared" si="166"/>
        <v>35000</v>
      </c>
      <c r="O48" s="236">
        <f t="shared" si="166"/>
        <v>0</v>
      </c>
      <c r="P48" s="236">
        <f t="shared" si="166"/>
        <v>35000</v>
      </c>
      <c r="Q48" s="236">
        <f t="shared" si="166"/>
        <v>10000</v>
      </c>
      <c r="R48" s="236">
        <f t="shared" si="166"/>
        <v>0</v>
      </c>
      <c r="S48" s="236">
        <f t="shared" si="166"/>
        <v>0</v>
      </c>
      <c r="T48" s="236">
        <f t="shared" si="166"/>
        <v>0</v>
      </c>
      <c r="U48" s="236">
        <f t="shared" si="166"/>
        <v>63612</v>
      </c>
      <c r="V48" s="236">
        <f t="shared" si="166"/>
        <v>0</v>
      </c>
      <c r="W48" s="236">
        <f t="shared" si="167"/>
        <v>0</v>
      </c>
      <c r="X48" s="236">
        <f t="shared" si="167"/>
        <v>95000</v>
      </c>
      <c r="Y48" s="236">
        <f t="shared" si="167"/>
        <v>106268</v>
      </c>
      <c r="Z48" s="236">
        <f t="shared" si="167"/>
        <v>96268</v>
      </c>
      <c r="AA48" s="236">
        <f t="shared" si="167"/>
        <v>0</v>
      </c>
      <c r="AB48" s="236">
        <f t="shared" si="167"/>
        <v>21388</v>
      </c>
      <c r="AC48" s="236">
        <f t="shared" si="167"/>
        <v>10000</v>
      </c>
      <c r="AD48" s="236">
        <f t="shared" si="167"/>
        <v>0</v>
      </c>
      <c r="AE48" s="236">
        <f t="shared" si="167"/>
        <v>0</v>
      </c>
      <c r="AF48" s="236">
        <f t="shared" si="167"/>
        <v>0</v>
      </c>
      <c r="AG48" s="236">
        <f t="shared" si="167"/>
        <v>23000</v>
      </c>
      <c r="AH48" s="236">
        <f t="shared" si="167"/>
        <v>23000</v>
      </c>
      <c r="AI48" s="236">
        <f t="shared" si="167"/>
        <v>0</v>
      </c>
      <c r="AJ48" s="236">
        <f t="shared" si="167"/>
        <v>21388</v>
      </c>
      <c r="AK48" s="236">
        <f t="shared" si="167"/>
        <v>0</v>
      </c>
      <c r="AL48" s="236">
        <f t="shared" si="167"/>
        <v>0</v>
      </c>
      <c r="AM48" s="236">
        <f t="shared" si="168"/>
        <v>0</v>
      </c>
      <c r="AN48" s="236">
        <f t="shared" si="168"/>
        <v>0</v>
      </c>
      <c r="AO48" s="236">
        <f t="shared" si="168"/>
        <v>106268</v>
      </c>
      <c r="AP48" s="236">
        <f t="shared" si="168"/>
        <v>96268</v>
      </c>
      <c r="AQ48" s="236">
        <f t="shared" si="168"/>
        <v>0</v>
      </c>
      <c r="AR48" s="236">
        <f t="shared" si="168"/>
        <v>21388</v>
      </c>
      <c r="AS48" s="236">
        <f t="shared" si="168"/>
        <v>106268</v>
      </c>
      <c r="AT48" s="236">
        <f t="shared" si="168"/>
        <v>96268</v>
      </c>
      <c r="AU48" s="236">
        <f t="shared" si="168"/>
        <v>0</v>
      </c>
      <c r="AV48" s="236">
        <f t="shared" si="168"/>
        <v>21388</v>
      </c>
      <c r="AW48" s="236">
        <f t="shared" si="168"/>
        <v>10000</v>
      </c>
      <c r="AX48" s="236">
        <f t="shared" si="168"/>
        <v>0</v>
      </c>
      <c r="AY48" s="236">
        <f t="shared" si="168"/>
        <v>0</v>
      </c>
      <c r="AZ48" s="236">
        <f t="shared" si="168"/>
        <v>0</v>
      </c>
      <c r="BA48" s="236">
        <f t="shared" si="168"/>
        <v>33000</v>
      </c>
      <c r="BB48" s="236">
        <f t="shared" si="168"/>
        <v>33000</v>
      </c>
      <c r="BC48" s="236">
        <f t="shared" si="168"/>
        <v>0</v>
      </c>
      <c r="BD48" s="236">
        <f t="shared" si="168"/>
        <v>21388</v>
      </c>
      <c r="BE48" s="236">
        <f t="shared" si="168"/>
        <v>43000</v>
      </c>
      <c r="BF48" s="236">
        <f t="shared" si="168"/>
        <v>33000</v>
      </c>
      <c r="BG48" s="236">
        <f t="shared" si="168"/>
        <v>0</v>
      </c>
      <c r="BH48" s="236">
        <f t="shared" si="168"/>
        <v>21388</v>
      </c>
      <c r="BI48" s="236">
        <f>BI49</f>
        <v>25800</v>
      </c>
      <c r="BJ48" s="236">
        <v>25800</v>
      </c>
      <c r="BK48" s="236">
        <v>25800</v>
      </c>
      <c r="BL48" s="236"/>
      <c r="BM48" s="236"/>
      <c r="BN48" s="236">
        <f t="shared" si="168"/>
        <v>25800</v>
      </c>
      <c r="BO48" s="236">
        <f>BO49</f>
        <v>25800</v>
      </c>
      <c r="BP48" s="236">
        <f t="shared" si="169"/>
        <v>0</v>
      </c>
      <c r="BQ48" s="236">
        <f t="shared" si="169"/>
        <v>0</v>
      </c>
      <c r="BR48" s="236">
        <f t="shared" si="169"/>
        <v>0</v>
      </c>
      <c r="BS48" s="236">
        <f t="shared" si="169"/>
        <v>0</v>
      </c>
      <c r="BT48" s="236">
        <f t="shared" si="169"/>
        <v>0</v>
      </c>
      <c r="BU48" s="236">
        <f t="shared" si="169"/>
        <v>25800</v>
      </c>
      <c r="BV48" s="236">
        <f>BV49</f>
        <v>25800</v>
      </c>
      <c r="BW48" s="236"/>
      <c r="BX48" s="236"/>
      <c r="BY48" s="236"/>
      <c r="BZ48" s="236">
        <f t="shared" si="170"/>
        <v>0</v>
      </c>
      <c r="CA48" s="236">
        <f t="shared" si="170"/>
        <v>0</v>
      </c>
      <c r="CB48" s="236">
        <f t="shared" si="170"/>
        <v>25800</v>
      </c>
      <c r="CC48" s="236">
        <f>CC49</f>
        <v>25800</v>
      </c>
      <c r="CD48" s="236"/>
      <c r="CE48" s="236"/>
      <c r="CF48" s="236"/>
      <c r="CG48" s="236">
        <f>CG49</f>
        <v>2400</v>
      </c>
      <c r="CH48" s="236">
        <f t="shared" si="6"/>
        <v>23400</v>
      </c>
      <c r="CI48" s="236">
        <f t="shared" si="171"/>
        <v>23400</v>
      </c>
      <c r="CJ48" s="236"/>
      <c r="CK48" s="236">
        <f t="shared" si="171"/>
        <v>23400</v>
      </c>
      <c r="CL48" s="236">
        <f t="shared" si="171"/>
        <v>25800</v>
      </c>
      <c r="CM48" s="236">
        <f t="shared" si="171"/>
        <v>2400</v>
      </c>
      <c r="CN48" s="236">
        <f>CN49</f>
        <v>2400</v>
      </c>
      <c r="CO48" s="236"/>
      <c r="CP48" s="236"/>
      <c r="CQ48" s="236"/>
      <c r="CR48" s="236">
        <f>CR49</f>
        <v>23400</v>
      </c>
      <c r="CS48" s="236"/>
      <c r="CT48" s="236"/>
      <c r="CU48" s="236">
        <f>CU49</f>
        <v>0</v>
      </c>
      <c r="CV48" s="236"/>
      <c r="CW48" s="236"/>
      <c r="CX48" s="236"/>
      <c r="CY48" s="366">
        <f t="shared" si="172"/>
        <v>100</v>
      </c>
      <c r="CZ48" s="114"/>
      <c r="DA48" s="114"/>
      <c r="DD48" s="7">
        <f t="shared" si="3"/>
        <v>35631</v>
      </c>
      <c r="DG48" s="7">
        <v>0</v>
      </c>
      <c r="DL48" s="146">
        <f t="shared" si="26"/>
        <v>37468</v>
      </c>
      <c r="DM48" s="7">
        <f>AJ48-BD48</f>
        <v>0</v>
      </c>
      <c r="DN48" s="7">
        <f t="shared" si="13"/>
        <v>0</v>
      </c>
    </row>
    <row r="49" spans="1:118" ht="152.1" customHeight="1">
      <c r="A49" s="216" t="s">
        <v>52</v>
      </c>
      <c r="B49" s="217" t="s">
        <v>199</v>
      </c>
      <c r="C49" s="216" t="s">
        <v>200</v>
      </c>
      <c r="D49" s="216" t="s">
        <v>201</v>
      </c>
      <c r="E49" s="216" t="s">
        <v>111</v>
      </c>
      <c r="F49" s="216" t="s">
        <v>665</v>
      </c>
      <c r="G49" s="218">
        <v>195511</v>
      </c>
      <c r="H49" s="218">
        <v>116000</v>
      </c>
      <c r="I49" s="218">
        <v>59000</v>
      </c>
      <c r="J49" s="218"/>
      <c r="K49" s="218"/>
      <c r="L49" s="218">
        <v>104000</v>
      </c>
      <c r="M49" s="218">
        <v>45000</v>
      </c>
      <c r="N49" s="218">
        <f>45000-10000</f>
        <v>35000</v>
      </c>
      <c r="O49" s="218"/>
      <c r="P49" s="218">
        <f>N49</f>
        <v>35000</v>
      </c>
      <c r="Q49" s="218">
        <v>10000</v>
      </c>
      <c r="R49" s="218">
        <f>T49</f>
        <v>0</v>
      </c>
      <c r="S49" s="218"/>
      <c r="T49" s="218"/>
      <c r="U49" s="329">
        <v>63612</v>
      </c>
      <c r="V49" s="329"/>
      <c r="W49" s="329"/>
      <c r="X49" s="329">
        <v>95000</v>
      </c>
      <c r="Y49" s="329">
        <f>195511-30367-U49+4736</f>
        <v>106268</v>
      </c>
      <c r="Z49" s="329">
        <f>Y49-10000</f>
        <v>96268</v>
      </c>
      <c r="AA49" s="329"/>
      <c r="AB49" s="329">
        <f>X49-U49-AC49</f>
        <v>21388</v>
      </c>
      <c r="AC49" s="218">
        <v>10000</v>
      </c>
      <c r="AD49" s="329"/>
      <c r="AE49" s="329"/>
      <c r="AF49" s="329"/>
      <c r="AG49" s="218">
        <f>AH49</f>
        <v>23000</v>
      </c>
      <c r="AH49" s="329">
        <v>23000</v>
      </c>
      <c r="AI49" s="329"/>
      <c r="AJ49" s="329">
        <f>AB49</f>
        <v>21388</v>
      </c>
      <c r="AK49" s="329"/>
      <c r="AL49" s="329"/>
      <c r="AM49" s="329"/>
      <c r="AN49" s="329"/>
      <c r="AO49" s="100">
        <f t="shared" ref="AO49:AP49" si="173">Y49-$AK49+$AL49</f>
        <v>106268</v>
      </c>
      <c r="AP49" s="100">
        <f t="shared" si="173"/>
        <v>96268</v>
      </c>
      <c r="AQ49" s="100"/>
      <c r="AR49" s="100">
        <f>AB49</f>
        <v>21388</v>
      </c>
      <c r="AS49" s="100">
        <f t="shared" ref="AS49:AV65" si="174">AO49</f>
        <v>106268</v>
      </c>
      <c r="AT49" s="100">
        <f t="shared" si="174"/>
        <v>96268</v>
      </c>
      <c r="AU49" s="100">
        <f t="shared" si="174"/>
        <v>0</v>
      </c>
      <c r="AV49" s="100">
        <f t="shared" si="174"/>
        <v>21388</v>
      </c>
      <c r="AW49" s="100">
        <f t="shared" ref="AW49:BD49" si="175">AC49</f>
        <v>10000</v>
      </c>
      <c r="AX49" s="100">
        <f t="shared" si="175"/>
        <v>0</v>
      </c>
      <c r="AY49" s="100">
        <f t="shared" si="175"/>
        <v>0</v>
      </c>
      <c r="AZ49" s="100">
        <f t="shared" si="175"/>
        <v>0</v>
      </c>
      <c r="BA49" s="100">
        <f>BB49</f>
        <v>33000</v>
      </c>
      <c r="BB49" s="100">
        <f>AH49+10000</f>
        <v>33000</v>
      </c>
      <c r="BC49" s="100">
        <f t="shared" si="175"/>
        <v>0</v>
      </c>
      <c r="BD49" s="100">
        <f t="shared" si="175"/>
        <v>21388</v>
      </c>
      <c r="BE49" s="100">
        <f>AW49+BA49</f>
        <v>43000</v>
      </c>
      <c r="BF49" s="100">
        <f t="shared" ref="BF49:BH49" si="176">AX49+BB49</f>
        <v>33000</v>
      </c>
      <c r="BG49" s="100">
        <f t="shared" si="176"/>
        <v>0</v>
      </c>
      <c r="BH49" s="100">
        <f t="shared" si="176"/>
        <v>21388</v>
      </c>
      <c r="BI49" s="100">
        <v>25800</v>
      </c>
      <c r="BJ49" s="100">
        <v>25800</v>
      </c>
      <c r="BK49" s="100">
        <v>25800</v>
      </c>
      <c r="BL49" s="100"/>
      <c r="BM49" s="100"/>
      <c r="BN49" s="100">
        <f>BO49</f>
        <v>25800</v>
      </c>
      <c r="BO49" s="100">
        <v>25800</v>
      </c>
      <c r="BP49" s="100"/>
      <c r="BQ49" s="100"/>
      <c r="BR49" s="100"/>
      <c r="BS49" s="100"/>
      <c r="BT49" s="100"/>
      <c r="BU49" s="100">
        <f t="shared" ref="BU49" si="177">BN49-BS49+BT49</f>
        <v>25800</v>
      </c>
      <c r="BV49" s="100">
        <f t="shared" ref="BV49" si="178">BO49-BS49+BT49</f>
        <v>25800</v>
      </c>
      <c r="BW49" s="100"/>
      <c r="BX49" s="100"/>
      <c r="BY49" s="100"/>
      <c r="BZ49" s="100"/>
      <c r="CA49" s="100"/>
      <c r="CB49" s="100">
        <f t="shared" ref="CB49" si="179">BU49-BZ49+CA49</f>
        <v>25800</v>
      </c>
      <c r="CC49" s="100">
        <f t="shared" ref="CC49" si="180">BV49-BZ49+CA49</f>
        <v>25800</v>
      </c>
      <c r="CD49" s="100"/>
      <c r="CE49" s="100"/>
      <c r="CF49" s="100"/>
      <c r="CG49" s="100">
        <v>2400</v>
      </c>
      <c r="CH49" s="100">
        <f t="shared" si="6"/>
        <v>23400</v>
      </c>
      <c r="CI49" s="100">
        <f>CH49</f>
        <v>23400</v>
      </c>
      <c r="CJ49" s="100"/>
      <c r="CK49" s="100">
        <f>CI49</f>
        <v>23400</v>
      </c>
      <c r="CL49" s="100">
        <f>CM49+CR49</f>
        <v>25800</v>
      </c>
      <c r="CM49" s="100">
        <f>CB49-CI49+CJ49</f>
        <v>2400</v>
      </c>
      <c r="CN49" s="100">
        <f>CC49-CI49+CJ49</f>
        <v>2400</v>
      </c>
      <c r="CO49" s="100"/>
      <c r="CP49" s="100"/>
      <c r="CQ49" s="100"/>
      <c r="CR49" s="100">
        <f>CK49</f>
        <v>23400</v>
      </c>
      <c r="CS49" s="100" t="s">
        <v>896</v>
      </c>
      <c r="CT49" s="100" t="s">
        <v>897</v>
      </c>
      <c r="CU49" s="100">
        <f>CJ49-CP49+CQ49</f>
        <v>0</v>
      </c>
      <c r="CV49" s="100"/>
      <c r="CW49" s="100" t="s">
        <v>921</v>
      </c>
      <c r="CX49" s="100" t="s">
        <v>922</v>
      </c>
      <c r="CY49" s="366">
        <f t="shared" si="172"/>
        <v>100</v>
      </c>
      <c r="CZ49" s="216" t="s">
        <v>55</v>
      </c>
      <c r="DA49" s="216" t="s">
        <v>202</v>
      </c>
      <c r="DD49" s="7">
        <f t="shared" si="3"/>
        <v>35631</v>
      </c>
      <c r="DE49" s="18" t="s">
        <v>57</v>
      </c>
      <c r="DG49" s="7">
        <v>0</v>
      </c>
      <c r="DL49" s="146">
        <f t="shared" si="26"/>
        <v>37468</v>
      </c>
      <c r="DM49" s="7">
        <f>H49*0.85</f>
        <v>98600</v>
      </c>
      <c r="DN49" s="7">
        <f t="shared" si="13"/>
        <v>0</v>
      </c>
    </row>
    <row r="50" spans="1:118" ht="108.75" hidden="1" customHeight="1">
      <c r="A50" s="114"/>
      <c r="B50" s="165"/>
      <c r="C50" s="216"/>
      <c r="D50" s="216"/>
      <c r="E50" s="216"/>
      <c r="F50" s="216"/>
      <c r="G50" s="236"/>
      <c r="H50" s="236"/>
      <c r="I50" s="236"/>
      <c r="J50" s="236"/>
      <c r="K50" s="236"/>
      <c r="L50" s="236"/>
      <c r="M50" s="236"/>
      <c r="N50" s="236"/>
      <c r="O50" s="236"/>
      <c r="P50" s="236"/>
      <c r="Q50" s="236"/>
      <c r="R50" s="236"/>
      <c r="S50" s="236"/>
      <c r="T50" s="236"/>
      <c r="U50" s="236"/>
      <c r="V50" s="236"/>
      <c r="W50" s="236"/>
      <c r="X50" s="236"/>
      <c r="Y50" s="236"/>
      <c r="Z50" s="236"/>
      <c r="AA50" s="236"/>
      <c r="AB50" s="236"/>
      <c r="AC50" s="236"/>
      <c r="AD50" s="236"/>
      <c r="AE50" s="236"/>
      <c r="AF50" s="236"/>
      <c r="AG50" s="236"/>
      <c r="AH50" s="236"/>
      <c r="AI50" s="236"/>
      <c r="AJ50" s="236"/>
      <c r="AK50" s="236"/>
      <c r="AL50" s="236"/>
      <c r="AM50" s="236"/>
      <c r="AN50" s="236"/>
      <c r="AO50" s="236"/>
      <c r="AP50" s="236"/>
      <c r="AQ50" s="236"/>
      <c r="AR50" s="236"/>
      <c r="AS50" s="100"/>
      <c r="AT50" s="100"/>
      <c r="AU50" s="100"/>
      <c r="AV50" s="100"/>
      <c r="AW50" s="236"/>
      <c r="AX50" s="236"/>
      <c r="AY50" s="236"/>
      <c r="AZ50" s="236"/>
      <c r="BA50" s="236"/>
      <c r="BB50" s="236"/>
      <c r="BC50" s="236"/>
      <c r="BD50" s="236"/>
      <c r="BE50" s="236"/>
      <c r="BF50" s="236"/>
      <c r="BG50" s="236"/>
      <c r="BH50" s="236"/>
      <c r="BI50" s="236"/>
      <c r="BJ50" s="236"/>
      <c r="BK50" s="236"/>
      <c r="BL50" s="236"/>
      <c r="BM50" s="236"/>
      <c r="BN50" s="236"/>
      <c r="BO50" s="236"/>
      <c r="BP50" s="236"/>
      <c r="BQ50" s="236"/>
      <c r="BR50" s="236"/>
      <c r="BS50" s="236"/>
      <c r="BT50" s="236"/>
      <c r="BU50" s="236"/>
      <c r="BV50" s="236"/>
      <c r="BW50" s="236"/>
      <c r="BX50" s="236"/>
      <c r="BY50" s="236"/>
      <c r="BZ50" s="236"/>
      <c r="CA50" s="236"/>
      <c r="CB50" s="236"/>
      <c r="CC50" s="236"/>
      <c r="CD50" s="236"/>
      <c r="CE50" s="236"/>
      <c r="CF50" s="236"/>
      <c r="CG50" s="236"/>
      <c r="CH50" s="236"/>
      <c r="CI50" s="236"/>
      <c r="CJ50" s="236"/>
      <c r="CK50" s="236"/>
      <c r="CL50" s="100"/>
      <c r="CM50" s="236"/>
      <c r="CN50" s="236"/>
      <c r="CO50" s="236"/>
      <c r="CP50" s="236"/>
      <c r="CQ50" s="236"/>
      <c r="CR50" s="236"/>
      <c r="CS50" s="236"/>
      <c r="CT50" s="236"/>
      <c r="CU50" s="236"/>
      <c r="CV50" s="236"/>
      <c r="CW50" s="236"/>
      <c r="CX50" s="236"/>
      <c r="CY50" s="366"/>
      <c r="CZ50" s="216"/>
      <c r="DA50" s="216"/>
      <c r="DD50" s="7"/>
      <c r="DG50" s="7"/>
      <c r="DL50" s="146"/>
      <c r="DM50" s="7"/>
      <c r="DN50" s="7">
        <f t="shared" si="13"/>
        <v>0</v>
      </c>
    </row>
    <row r="51" spans="1:118" ht="61.5" hidden="1" customHeight="1">
      <c r="A51" s="215"/>
      <c r="B51" s="214"/>
      <c r="C51" s="216"/>
      <c r="D51" s="216"/>
      <c r="E51" s="216"/>
      <c r="F51" s="216"/>
      <c r="G51" s="236"/>
      <c r="H51" s="236"/>
      <c r="I51" s="236"/>
      <c r="J51" s="236"/>
      <c r="K51" s="236"/>
      <c r="L51" s="236"/>
      <c r="M51" s="236"/>
      <c r="N51" s="236"/>
      <c r="O51" s="236"/>
      <c r="P51" s="236"/>
      <c r="Q51" s="236"/>
      <c r="R51" s="236"/>
      <c r="S51" s="236"/>
      <c r="T51" s="236"/>
      <c r="U51" s="236"/>
      <c r="V51" s="236"/>
      <c r="W51" s="236"/>
      <c r="X51" s="236"/>
      <c r="Y51" s="236"/>
      <c r="Z51" s="236"/>
      <c r="AA51" s="236"/>
      <c r="AB51" s="236"/>
      <c r="AC51" s="236"/>
      <c r="AD51" s="236"/>
      <c r="AE51" s="236"/>
      <c r="AF51" s="236"/>
      <c r="AG51" s="236"/>
      <c r="AH51" s="236"/>
      <c r="AI51" s="236"/>
      <c r="AJ51" s="236"/>
      <c r="AK51" s="236"/>
      <c r="AL51" s="236"/>
      <c r="AM51" s="236"/>
      <c r="AN51" s="236"/>
      <c r="AO51" s="236"/>
      <c r="AP51" s="236"/>
      <c r="AQ51" s="236"/>
      <c r="AR51" s="236"/>
      <c r="AS51" s="100"/>
      <c r="AT51" s="100"/>
      <c r="AU51" s="100"/>
      <c r="AV51" s="100"/>
      <c r="AW51" s="236"/>
      <c r="AX51" s="236"/>
      <c r="AY51" s="236"/>
      <c r="AZ51" s="236"/>
      <c r="BA51" s="236"/>
      <c r="BB51" s="236"/>
      <c r="BC51" s="236"/>
      <c r="BD51" s="236"/>
      <c r="BE51" s="236"/>
      <c r="BF51" s="236"/>
      <c r="BG51" s="236"/>
      <c r="BH51" s="236"/>
      <c r="BI51" s="236"/>
      <c r="BJ51" s="236"/>
      <c r="BK51" s="236"/>
      <c r="BL51" s="236"/>
      <c r="BM51" s="236"/>
      <c r="BN51" s="236"/>
      <c r="BO51" s="236"/>
      <c r="BP51" s="236"/>
      <c r="BQ51" s="236"/>
      <c r="BR51" s="236"/>
      <c r="BS51" s="236"/>
      <c r="BT51" s="236"/>
      <c r="BU51" s="236"/>
      <c r="BV51" s="236"/>
      <c r="BW51" s="236"/>
      <c r="BX51" s="236"/>
      <c r="BY51" s="236"/>
      <c r="BZ51" s="236"/>
      <c r="CA51" s="236"/>
      <c r="CB51" s="236"/>
      <c r="CC51" s="236"/>
      <c r="CD51" s="236"/>
      <c r="CE51" s="236"/>
      <c r="CF51" s="236"/>
      <c r="CG51" s="236"/>
      <c r="CH51" s="236"/>
      <c r="CI51" s="236"/>
      <c r="CJ51" s="236"/>
      <c r="CK51" s="236"/>
      <c r="CL51" s="100"/>
      <c r="CM51" s="236"/>
      <c r="CN51" s="236"/>
      <c r="CO51" s="236"/>
      <c r="CP51" s="236"/>
      <c r="CQ51" s="236"/>
      <c r="CR51" s="236"/>
      <c r="CS51" s="236"/>
      <c r="CT51" s="236"/>
      <c r="CU51" s="236"/>
      <c r="CV51" s="236"/>
      <c r="CW51" s="236"/>
      <c r="CX51" s="236"/>
      <c r="CY51" s="366"/>
      <c r="CZ51" s="216"/>
      <c r="DA51" s="216"/>
      <c r="DD51" s="7"/>
      <c r="DG51" s="7"/>
      <c r="DL51" s="146"/>
      <c r="DM51" s="7"/>
      <c r="DN51" s="7">
        <f t="shared" si="13"/>
        <v>0</v>
      </c>
    </row>
    <row r="52" spans="1:118" ht="103.9" hidden="1" customHeight="1">
      <c r="A52" s="216"/>
      <c r="B52" s="256"/>
      <c r="C52" s="216"/>
      <c r="D52" s="216"/>
      <c r="E52" s="216"/>
      <c r="F52" s="216"/>
      <c r="G52" s="218"/>
      <c r="H52" s="218"/>
      <c r="I52" s="218"/>
      <c r="J52" s="218"/>
      <c r="K52" s="218"/>
      <c r="L52" s="218"/>
      <c r="M52" s="218"/>
      <c r="N52" s="218"/>
      <c r="O52" s="218"/>
      <c r="P52" s="218"/>
      <c r="Q52" s="218"/>
      <c r="R52" s="218"/>
      <c r="S52" s="218"/>
      <c r="T52" s="218"/>
      <c r="U52" s="218"/>
      <c r="V52" s="218"/>
      <c r="W52" s="218"/>
      <c r="X52" s="218"/>
      <c r="Y52" s="218"/>
      <c r="Z52" s="218"/>
      <c r="AA52" s="218"/>
      <c r="AB52" s="218"/>
      <c r="AC52" s="218"/>
      <c r="AD52" s="218"/>
      <c r="AE52" s="218"/>
      <c r="AF52" s="218"/>
      <c r="AG52" s="218"/>
      <c r="AH52" s="218"/>
      <c r="AI52" s="218"/>
      <c r="AJ52" s="218"/>
      <c r="AK52" s="218"/>
      <c r="AL52" s="218"/>
      <c r="AM52" s="218"/>
      <c r="AN52" s="218"/>
      <c r="AO52" s="100"/>
      <c r="AP52" s="100"/>
      <c r="AQ52" s="100"/>
      <c r="AR52" s="100"/>
      <c r="AS52" s="100"/>
      <c r="AT52" s="100"/>
      <c r="AU52" s="100"/>
      <c r="AV52" s="100"/>
      <c r="AW52" s="100"/>
      <c r="AX52" s="100"/>
      <c r="AY52" s="100"/>
      <c r="AZ52" s="100"/>
      <c r="BA52" s="100"/>
      <c r="BB52" s="100"/>
      <c r="BC52" s="100"/>
      <c r="BD52" s="100"/>
      <c r="BE52" s="100"/>
      <c r="BF52" s="100"/>
      <c r="BG52" s="100"/>
      <c r="BH52" s="100"/>
      <c r="BI52" s="100"/>
      <c r="BJ52" s="100"/>
      <c r="BK52" s="100"/>
      <c r="BL52" s="100"/>
      <c r="BM52" s="100"/>
      <c r="BN52" s="100"/>
      <c r="BO52" s="100"/>
      <c r="BP52" s="100"/>
      <c r="BQ52" s="100"/>
      <c r="BR52" s="100"/>
      <c r="BS52" s="100"/>
      <c r="BT52" s="100"/>
      <c r="BU52" s="100"/>
      <c r="BV52" s="100"/>
      <c r="BW52" s="100"/>
      <c r="BX52" s="100"/>
      <c r="BY52" s="100"/>
      <c r="BZ52" s="100"/>
      <c r="CA52" s="100"/>
      <c r="CB52" s="100"/>
      <c r="CC52" s="100"/>
      <c r="CD52" s="100"/>
      <c r="CE52" s="100"/>
      <c r="CF52" s="100"/>
      <c r="CG52" s="100"/>
      <c r="CH52" s="100"/>
      <c r="CI52" s="100"/>
      <c r="CJ52" s="100"/>
      <c r="CK52" s="100"/>
      <c r="CL52" s="100"/>
      <c r="CM52" s="100"/>
      <c r="CN52" s="100"/>
      <c r="CO52" s="100"/>
      <c r="CP52" s="100"/>
      <c r="CQ52" s="100"/>
      <c r="CR52" s="100"/>
      <c r="CS52" s="100"/>
      <c r="CT52" s="100"/>
      <c r="CU52" s="100"/>
      <c r="CV52" s="100"/>
      <c r="CW52" s="100"/>
      <c r="CX52" s="100"/>
      <c r="CY52" s="366"/>
      <c r="CZ52" s="216"/>
      <c r="DA52" s="216"/>
      <c r="DD52" s="7"/>
      <c r="DG52" s="7"/>
      <c r="DL52" s="146"/>
      <c r="DM52" s="7"/>
      <c r="DN52" s="7">
        <f t="shared" si="13"/>
        <v>0</v>
      </c>
    </row>
    <row r="53" spans="1:118" s="297" customFormat="1" ht="50.1" customHeight="1">
      <c r="A53" s="114" t="s">
        <v>121</v>
      </c>
      <c r="B53" s="214" t="s">
        <v>130</v>
      </c>
      <c r="C53" s="257"/>
      <c r="D53" s="241">
        <v>1</v>
      </c>
      <c r="E53" s="241">
        <v>1</v>
      </c>
      <c r="F53" s="114"/>
      <c r="G53" s="236">
        <f t="shared" ref="G53:BI53" si="181">G54+G56</f>
        <v>273000</v>
      </c>
      <c r="H53" s="236">
        <f t="shared" si="181"/>
        <v>153000</v>
      </c>
      <c r="I53" s="236">
        <f t="shared" si="181"/>
        <v>0</v>
      </c>
      <c r="J53" s="236">
        <f t="shared" si="181"/>
        <v>0</v>
      </c>
      <c r="K53" s="236">
        <f t="shared" si="181"/>
        <v>0</v>
      </c>
      <c r="L53" s="236">
        <f t="shared" si="181"/>
        <v>0</v>
      </c>
      <c r="M53" s="236">
        <f t="shared" si="181"/>
        <v>0</v>
      </c>
      <c r="N53" s="236">
        <f t="shared" si="181"/>
        <v>0</v>
      </c>
      <c r="O53" s="236">
        <f t="shared" si="181"/>
        <v>0</v>
      </c>
      <c r="P53" s="236">
        <f t="shared" si="181"/>
        <v>0</v>
      </c>
      <c r="Q53" s="236">
        <f t="shared" si="181"/>
        <v>0</v>
      </c>
      <c r="R53" s="236">
        <f t="shared" si="181"/>
        <v>0</v>
      </c>
      <c r="S53" s="236">
        <f t="shared" si="181"/>
        <v>0</v>
      </c>
      <c r="T53" s="236">
        <f t="shared" si="181"/>
        <v>0</v>
      </c>
      <c r="U53" s="236">
        <f t="shared" si="181"/>
        <v>0</v>
      </c>
      <c r="V53" s="236">
        <f t="shared" si="181"/>
        <v>0</v>
      </c>
      <c r="W53" s="236">
        <f t="shared" si="181"/>
        <v>0</v>
      </c>
      <c r="X53" s="236">
        <f t="shared" si="181"/>
        <v>0</v>
      </c>
      <c r="Y53" s="236">
        <f t="shared" si="181"/>
        <v>273000</v>
      </c>
      <c r="Z53" s="236">
        <f t="shared" si="181"/>
        <v>273000</v>
      </c>
      <c r="AA53" s="236">
        <f t="shared" si="181"/>
        <v>0</v>
      </c>
      <c r="AB53" s="236">
        <f t="shared" si="181"/>
        <v>0</v>
      </c>
      <c r="AC53" s="236">
        <f t="shared" si="181"/>
        <v>0</v>
      </c>
      <c r="AD53" s="236">
        <f t="shared" si="181"/>
        <v>0</v>
      </c>
      <c r="AE53" s="236">
        <f t="shared" si="181"/>
        <v>0</v>
      </c>
      <c r="AF53" s="236">
        <f t="shared" si="181"/>
        <v>0</v>
      </c>
      <c r="AG53" s="236">
        <f t="shared" si="181"/>
        <v>0</v>
      </c>
      <c r="AH53" s="236">
        <f t="shared" si="181"/>
        <v>0</v>
      </c>
      <c r="AI53" s="236">
        <f t="shared" si="181"/>
        <v>0</v>
      </c>
      <c r="AJ53" s="236">
        <f t="shared" si="181"/>
        <v>0</v>
      </c>
      <c r="AK53" s="236">
        <f t="shared" si="181"/>
        <v>120000</v>
      </c>
      <c r="AL53" s="236">
        <f t="shared" si="181"/>
        <v>0</v>
      </c>
      <c r="AM53" s="236">
        <f t="shared" si="181"/>
        <v>0</v>
      </c>
      <c r="AN53" s="236">
        <f t="shared" si="181"/>
        <v>5000</v>
      </c>
      <c r="AO53" s="236">
        <f t="shared" si="181"/>
        <v>153000</v>
      </c>
      <c r="AP53" s="236">
        <f t="shared" si="181"/>
        <v>153000</v>
      </c>
      <c r="AQ53" s="236">
        <f t="shared" si="181"/>
        <v>0</v>
      </c>
      <c r="AR53" s="236">
        <f t="shared" si="181"/>
        <v>0</v>
      </c>
      <c r="AS53" s="236">
        <f t="shared" si="181"/>
        <v>153000</v>
      </c>
      <c r="AT53" s="236">
        <f t="shared" si="181"/>
        <v>153000</v>
      </c>
      <c r="AU53" s="236">
        <f t="shared" si="181"/>
        <v>0</v>
      </c>
      <c r="AV53" s="236">
        <f t="shared" si="181"/>
        <v>0</v>
      </c>
      <c r="AW53" s="236">
        <f t="shared" si="181"/>
        <v>0</v>
      </c>
      <c r="AX53" s="236">
        <f t="shared" si="181"/>
        <v>0</v>
      </c>
      <c r="AY53" s="236">
        <f t="shared" si="181"/>
        <v>0</v>
      </c>
      <c r="AZ53" s="236">
        <f t="shared" si="181"/>
        <v>0</v>
      </c>
      <c r="BA53" s="236">
        <f t="shared" si="181"/>
        <v>5000</v>
      </c>
      <c r="BB53" s="236">
        <f t="shared" si="181"/>
        <v>5000</v>
      </c>
      <c r="BC53" s="236">
        <f t="shared" si="181"/>
        <v>0</v>
      </c>
      <c r="BD53" s="236">
        <f t="shared" si="181"/>
        <v>0</v>
      </c>
      <c r="BE53" s="236">
        <f t="shared" si="181"/>
        <v>5000</v>
      </c>
      <c r="BF53" s="236">
        <f t="shared" si="181"/>
        <v>5000</v>
      </c>
      <c r="BG53" s="236">
        <f t="shared" si="181"/>
        <v>0</v>
      </c>
      <c r="BH53" s="236">
        <f t="shared" si="181"/>
        <v>0</v>
      </c>
      <c r="BI53" s="236">
        <f t="shared" si="181"/>
        <v>70950</v>
      </c>
      <c r="BJ53" s="236">
        <v>7227</v>
      </c>
      <c r="BK53" s="236">
        <v>7227</v>
      </c>
      <c r="BL53" s="236"/>
      <c r="BM53" s="273"/>
      <c r="BN53" s="236">
        <f t="shared" ref="BN53:BV53" si="182">BN54+BN56</f>
        <v>70950</v>
      </c>
      <c r="BO53" s="236">
        <f t="shared" si="182"/>
        <v>70950</v>
      </c>
      <c r="BP53" s="236">
        <f t="shared" si="182"/>
        <v>0</v>
      </c>
      <c r="BQ53" s="236">
        <f t="shared" si="182"/>
        <v>0</v>
      </c>
      <c r="BR53" s="236">
        <f t="shared" si="182"/>
        <v>0</v>
      </c>
      <c r="BS53" s="236">
        <f t="shared" si="182"/>
        <v>0</v>
      </c>
      <c r="BT53" s="236">
        <f t="shared" si="182"/>
        <v>0</v>
      </c>
      <c r="BU53" s="236">
        <f t="shared" si="182"/>
        <v>70950</v>
      </c>
      <c r="BV53" s="236">
        <f t="shared" si="182"/>
        <v>70950</v>
      </c>
      <c r="BW53" s="236"/>
      <c r="BX53" s="236"/>
      <c r="BY53" s="273"/>
      <c r="BZ53" s="236">
        <f>BZ54+BZ56</f>
        <v>0</v>
      </c>
      <c r="CA53" s="236">
        <f>CA54+CA56</f>
        <v>0</v>
      </c>
      <c r="CB53" s="236">
        <f>CB54+CB56</f>
        <v>70950</v>
      </c>
      <c r="CC53" s="236">
        <f>CC54+CC56</f>
        <v>70950</v>
      </c>
      <c r="CD53" s="236"/>
      <c r="CE53" s="236"/>
      <c r="CF53" s="273"/>
      <c r="CG53" s="236">
        <f>CG54+CG56</f>
        <v>0</v>
      </c>
      <c r="CH53" s="236">
        <f t="shared" si="6"/>
        <v>70950</v>
      </c>
      <c r="CI53" s="236">
        <f>CI54+CI56</f>
        <v>70950</v>
      </c>
      <c r="CJ53" s="236"/>
      <c r="CK53" s="236">
        <f>CK54+CK56</f>
        <v>70950</v>
      </c>
      <c r="CL53" s="236">
        <f>CL54+CL56</f>
        <v>70950</v>
      </c>
      <c r="CM53" s="100">
        <f t="shared" ref="CM53:CM54" si="183">CN53</f>
        <v>0</v>
      </c>
      <c r="CN53" s="236">
        <f>CN54+CN56</f>
        <v>0</v>
      </c>
      <c r="CO53" s="236"/>
      <c r="CP53" s="236"/>
      <c r="CQ53" s="273"/>
      <c r="CR53" s="236">
        <f>CR54+CR56</f>
        <v>70950</v>
      </c>
      <c r="CS53" s="273"/>
      <c r="CT53" s="273"/>
      <c r="CU53" s="236">
        <f>CU54+CU56</f>
        <v>0</v>
      </c>
      <c r="CV53" s="273"/>
      <c r="CW53" s="273"/>
      <c r="CX53" s="273"/>
      <c r="CY53" s="273"/>
      <c r="CZ53" s="216"/>
      <c r="DA53" s="274" t="s">
        <v>206</v>
      </c>
      <c r="DB53" s="295" t="s">
        <v>207</v>
      </c>
      <c r="DC53" s="296" t="s">
        <v>205</v>
      </c>
      <c r="DG53" s="298"/>
      <c r="DL53" s="146">
        <f t="shared" si="26"/>
        <v>77050</v>
      </c>
      <c r="DN53" s="7">
        <f t="shared" si="13"/>
        <v>0</v>
      </c>
    </row>
    <row r="54" spans="1:118" ht="39.75" customHeight="1">
      <c r="A54" s="216">
        <v>1</v>
      </c>
      <c r="B54" s="217" t="s">
        <v>144</v>
      </c>
      <c r="C54" s="216" t="s">
        <v>133</v>
      </c>
      <c r="D54" s="216"/>
      <c r="E54" s="216"/>
      <c r="F54" s="216"/>
      <c r="G54" s="218">
        <v>273000</v>
      </c>
      <c r="H54" s="218">
        <f>G54-120000</f>
        <v>153000</v>
      </c>
      <c r="I54" s="218"/>
      <c r="J54" s="218"/>
      <c r="K54" s="218"/>
      <c r="L54" s="218"/>
      <c r="M54" s="218"/>
      <c r="N54" s="218"/>
      <c r="O54" s="218"/>
      <c r="P54" s="218"/>
      <c r="Q54" s="218"/>
      <c r="R54" s="218"/>
      <c r="S54" s="218"/>
      <c r="T54" s="218"/>
      <c r="U54" s="218"/>
      <c r="V54" s="218"/>
      <c r="W54" s="218"/>
      <c r="X54" s="218"/>
      <c r="Y54" s="218">
        <f>Z54</f>
        <v>273000</v>
      </c>
      <c r="Z54" s="218">
        <v>273000</v>
      </c>
      <c r="AA54" s="218"/>
      <c r="AB54" s="218"/>
      <c r="AC54" s="218"/>
      <c r="AD54" s="268"/>
      <c r="AE54" s="218"/>
      <c r="AF54" s="218"/>
      <c r="AG54" s="218"/>
      <c r="AH54" s="218"/>
      <c r="AI54" s="218"/>
      <c r="AJ54" s="218"/>
      <c r="AK54" s="218">
        <v>120000</v>
      </c>
      <c r="AL54" s="218"/>
      <c r="AM54" s="218"/>
      <c r="AN54" s="218">
        <v>5000</v>
      </c>
      <c r="AO54" s="100">
        <f t="shared" ref="AO54:AP54" si="184">Y54-$AK54+$AL54</f>
        <v>153000</v>
      </c>
      <c r="AP54" s="100">
        <f t="shared" si="184"/>
        <v>153000</v>
      </c>
      <c r="AQ54" s="100"/>
      <c r="AR54" s="100"/>
      <c r="AS54" s="100">
        <f t="shared" si="174"/>
        <v>153000</v>
      </c>
      <c r="AT54" s="100">
        <f t="shared" si="174"/>
        <v>153000</v>
      </c>
      <c r="AU54" s="100">
        <f t="shared" si="174"/>
        <v>0</v>
      </c>
      <c r="AV54" s="100">
        <f t="shared" si="174"/>
        <v>0</v>
      </c>
      <c r="AW54" s="100">
        <f t="shared" ref="AW54:AZ54" si="185">AC54</f>
        <v>0</v>
      </c>
      <c r="AX54" s="100">
        <f t="shared" si="185"/>
        <v>0</v>
      </c>
      <c r="AY54" s="100">
        <f t="shared" si="185"/>
        <v>0</v>
      </c>
      <c r="AZ54" s="100">
        <f t="shared" si="185"/>
        <v>0</v>
      </c>
      <c r="BA54" s="100">
        <f>BB54</f>
        <v>5000</v>
      </c>
      <c r="BB54" s="100">
        <f t="shared" ref="BB54" si="186">AH54-AM54+AN54</f>
        <v>5000</v>
      </c>
      <c r="BC54" s="100"/>
      <c r="BD54" s="100"/>
      <c r="BE54" s="100">
        <f>AW54+BA54</f>
        <v>5000</v>
      </c>
      <c r="BF54" s="100">
        <f t="shared" ref="BF54:BH54" si="187">AX54+BB54</f>
        <v>5000</v>
      </c>
      <c r="BG54" s="100">
        <f t="shared" si="187"/>
        <v>0</v>
      </c>
      <c r="BH54" s="100">
        <f t="shared" si="187"/>
        <v>0</v>
      </c>
      <c r="BI54" s="100">
        <f>BO54</f>
        <v>70950</v>
      </c>
      <c r="BJ54" s="100">
        <v>7227</v>
      </c>
      <c r="BK54" s="100">
        <v>7227</v>
      </c>
      <c r="BL54" s="100"/>
      <c r="BM54" s="100"/>
      <c r="BN54" s="100">
        <f t="shared" ref="BN54:BN65" si="188">BO54</f>
        <v>70950</v>
      </c>
      <c r="BO54" s="100">
        <f>36900+30000+4050</f>
        <v>70950</v>
      </c>
      <c r="BP54" s="100"/>
      <c r="BQ54" s="100"/>
      <c r="BR54" s="100"/>
      <c r="BS54" s="100"/>
      <c r="BT54" s="100"/>
      <c r="BU54" s="100">
        <f t="shared" ref="BU54" si="189">BV54</f>
        <v>70950</v>
      </c>
      <c r="BV54" s="100">
        <f>36900+30000+4050</f>
        <v>70950</v>
      </c>
      <c r="BW54" s="100"/>
      <c r="BX54" s="100"/>
      <c r="BY54" s="100"/>
      <c r="BZ54" s="100"/>
      <c r="CA54" s="100"/>
      <c r="CB54" s="100">
        <f t="shared" ref="CB54" si="190">CC54</f>
        <v>70950</v>
      </c>
      <c r="CC54" s="100">
        <f>36900+30000+4050</f>
        <v>70950</v>
      </c>
      <c r="CD54" s="100"/>
      <c r="CE54" s="100"/>
      <c r="CF54" s="100"/>
      <c r="CG54" s="100">
        <v>0</v>
      </c>
      <c r="CH54" s="100">
        <f t="shared" si="6"/>
        <v>70950</v>
      </c>
      <c r="CI54" s="100">
        <f>CH54</f>
        <v>70950</v>
      </c>
      <c r="CJ54" s="100"/>
      <c r="CK54" s="100">
        <f>CI54</f>
        <v>70950</v>
      </c>
      <c r="CL54" s="100">
        <f>CM54+CR54</f>
        <v>70950</v>
      </c>
      <c r="CM54" s="100">
        <f t="shared" si="183"/>
        <v>0</v>
      </c>
      <c r="CN54" s="100">
        <f>CC54-CI54+CJ54</f>
        <v>0</v>
      </c>
      <c r="CO54" s="100"/>
      <c r="CP54" s="100"/>
      <c r="CQ54" s="100"/>
      <c r="CR54" s="100">
        <f>CK54</f>
        <v>70950</v>
      </c>
      <c r="CS54" s="100"/>
      <c r="CT54" s="100"/>
      <c r="CU54" s="100">
        <f>CJ54-CP54+CQ54</f>
        <v>0</v>
      </c>
      <c r="CV54" s="100"/>
      <c r="CW54" s="100"/>
      <c r="CX54" s="100"/>
      <c r="CY54" s="366"/>
      <c r="CZ54" s="216"/>
      <c r="DA54" s="216"/>
      <c r="DD54" s="7"/>
      <c r="DG54" s="7"/>
      <c r="DL54" s="146">
        <f t="shared" si="26"/>
        <v>77050</v>
      </c>
      <c r="DM54" s="7"/>
      <c r="DN54" s="7">
        <f t="shared" si="13"/>
        <v>0</v>
      </c>
    </row>
    <row r="55" spans="1:118" s="21" customFormat="1" ht="206.25">
      <c r="A55" s="237" t="s">
        <v>240</v>
      </c>
      <c r="B55" s="199" t="s">
        <v>254</v>
      </c>
      <c r="C55" s="237"/>
      <c r="D55" s="237"/>
      <c r="E55" s="237"/>
      <c r="F55" s="237"/>
      <c r="G55" s="238"/>
      <c r="H55" s="238"/>
      <c r="I55" s="238"/>
      <c r="J55" s="238"/>
      <c r="K55" s="238"/>
      <c r="L55" s="238"/>
      <c r="M55" s="238"/>
      <c r="N55" s="238"/>
      <c r="O55" s="238"/>
      <c r="P55" s="238"/>
      <c r="Q55" s="238"/>
      <c r="R55" s="238"/>
      <c r="S55" s="238"/>
      <c r="T55" s="238"/>
      <c r="U55" s="238"/>
      <c r="V55" s="238"/>
      <c r="W55" s="238"/>
      <c r="X55" s="238"/>
      <c r="Y55" s="238"/>
      <c r="Z55" s="238"/>
      <c r="AA55" s="238"/>
      <c r="AB55" s="238"/>
      <c r="AC55" s="238"/>
      <c r="AD55" s="269"/>
      <c r="AE55" s="238"/>
      <c r="AF55" s="238"/>
      <c r="AG55" s="238"/>
      <c r="AH55" s="238"/>
      <c r="AI55" s="238"/>
      <c r="AJ55" s="238"/>
      <c r="AK55" s="238"/>
      <c r="AL55" s="238"/>
      <c r="AM55" s="238"/>
      <c r="AN55" s="238"/>
      <c r="AO55" s="266"/>
      <c r="AP55" s="266"/>
      <c r="AQ55" s="266"/>
      <c r="AR55" s="266"/>
      <c r="AS55" s="100">
        <f t="shared" si="174"/>
        <v>0</v>
      </c>
      <c r="AT55" s="100">
        <f t="shared" si="174"/>
        <v>0</v>
      </c>
      <c r="AU55" s="100">
        <f t="shared" si="174"/>
        <v>0</v>
      </c>
      <c r="AV55" s="100">
        <f t="shared" si="174"/>
        <v>0</v>
      </c>
      <c r="AW55" s="266"/>
      <c r="AX55" s="266"/>
      <c r="AY55" s="266"/>
      <c r="AZ55" s="266"/>
      <c r="BA55" s="266">
        <f>BB55</f>
        <v>5000</v>
      </c>
      <c r="BB55" s="266">
        <f>BB54</f>
        <v>5000</v>
      </c>
      <c r="BC55" s="266"/>
      <c r="BD55" s="266"/>
      <c r="BE55" s="266">
        <f>BF55</f>
        <v>5000</v>
      </c>
      <c r="BF55" s="266">
        <f>BF54</f>
        <v>5000</v>
      </c>
      <c r="BG55" s="266"/>
      <c r="BH55" s="266"/>
      <c r="BI55" s="266">
        <f>BI54</f>
        <v>70950</v>
      </c>
      <c r="BJ55" s="266">
        <v>7227</v>
      </c>
      <c r="BK55" s="266">
        <v>7227</v>
      </c>
      <c r="BL55" s="266"/>
      <c r="BM55" s="266"/>
      <c r="BN55" s="266">
        <f t="shared" si="188"/>
        <v>70950</v>
      </c>
      <c r="BO55" s="266">
        <f>BO54</f>
        <v>70950</v>
      </c>
      <c r="BP55" s="266"/>
      <c r="BQ55" s="266"/>
      <c r="BR55" s="266"/>
      <c r="BS55" s="266"/>
      <c r="BT55" s="266"/>
      <c r="BU55" s="266">
        <f>BV55</f>
        <v>70950</v>
      </c>
      <c r="BV55" s="266">
        <f t="shared" ref="BV55" si="191">BO55-BS55+BT55</f>
        <v>70950</v>
      </c>
      <c r="BW55" s="266"/>
      <c r="BX55" s="266"/>
      <c r="BY55" s="266"/>
      <c r="BZ55" s="266"/>
      <c r="CA55" s="266"/>
      <c r="CB55" s="266">
        <f>CC55</f>
        <v>70950</v>
      </c>
      <c r="CC55" s="266">
        <f t="shared" ref="CC55" si="192">BV55-BZ55+CA55</f>
        <v>70950</v>
      </c>
      <c r="CD55" s="266"/>
      <c r="CE55" s="266"/>
      <c r="CF55" s="266"/>
      <c r="CG55" s="266">
        <f t="shared" ref="CG55" si="193">BZ55-CD55+CE55</f>
        <v>0</v>
      </c>
      <c r="CH55" s="266">
        <f t="shared" si="6"/>
        <v>70950</v>
      </c>
      <c r="CI55" s="100">
        <f>CH55</f>
        <v>70950</v>
      </c>
      <c r="CJ55" s="266"/>
      <c r="CK55" s="266">
        <f>CI55</f>
        <v>70950</v>
      </c>
      <c r="CL55" s="266">
        <f>CM55+CR55</f>
        <v>70950</v>
      </c>
      <c r="CM55" s="266">
        <f>CB55-CI55+CJ55</f>
        <v>0</v>
      </c>
      <c r="CN55" s="266">
        <f>CC55-CI55+CJ55</f>
        <v>0</v>
      </c>
      <c r="CO55" s="266"/>
      <c r="CP55" s="266"/>
      <c r="CQ55" s="266"/>
      <c r="CR55" s="266">
        <f>CK55</f>
        <v>70950</v>
      </c>
      <c r="CS55" s="100" t="s">
        <v>896</v>
      </c>
      <c r="CT55" s="100" t="s">
        <v>897</v>
      </c>
      <c r="CU55" s="266">
        <f>CJ55-CP55+CQ55</f>
        <v>0</v>
      </c>
      <c r="CV55" s="237"/>
      <c r="CW55" s="237" t="s">
        <v>923</v>
      </c>
      <c r="CX55" s="237" t="s">
        <v>924</v>
      </c>
      <c r="CY55" s="442"/>
      <c r="CZ55" s="237"/>
      <c r="DA55" s="237"/>
      <c r="DD55" s="291"/>
      <c r="DG55" s="291"/>
      <c r="DL55" s="146">
        <f t="shared" si="26"/>
        <v>-75950</v>
      </c>
      <c r="DM55" s="291"/>
      <c r="DN55" s="7">
        <f t="shared" si="13"/>
        <v>0</v>
      </c>
    </row>
    <row r="56" spans="1:118" s="20" customFormat="1" ht="75.75" hidden="1" customHeight="1">
      <c r="A56" s="114"/>
      <c r="B56" s="214"/>
      <c r="C56" s="114"/>
      <c r="D56" s="114"/>
      <c r="E56" s="114"/>
      <c r="F56" s="114"/>
      <c r="G56" s="236"/>
      <c r="H56" s="236"/>
      <c r="I56" s="236"/>
      <c r="J56" s="236"/>
      <c r="K56" s="236"/>
      <c r="L56" s="236"/>
      <c r="M56" s="236"/>
      <c r="N56" s="236"/>
      <c r="O56" s="236"/>
      <c r="P56" s="236"/>
      <c r="Q56" s="236"/>
      <c r="R56" s="236"/>
      <c r="S56" s="236"/>
      <c r="T56" s="236"/>
      <c r="U56" s="236"/>
      <c r="V56" s="236"/>
      <c r="W56" s="236"/>
      <c r="X56" s="236"/>
      <c r="Y56" s="236"/>
      <c r="Z56" s="236"/>
      <c r="AA56" s="236"/>
      <c r="AB56" s="236"/>
      <c r="AC56" s="236"/>
      <c r="AD56" s="236"/>
      <c r="AE56" s="236"/>
      <c r="AF56" s="236"/>
      <c r="AG56" s="236"/>
      <c r="AH56" s="236"/>
      <c r="AI56" s="236"/>
      <c r="AJ56" s="236"/>
      <c r="AK56" s="236"/>
      <c r="AL56" s="236"/>
      <c r="AM56" s="236"/>
      <c r="AN56" s="236"/>
      <c r="AO56" s="99"/>
      <c r="AP56" s="99"/>
      <c r="AQ56" s="99"/>
      <c r="AR56" s="99"/>
      <c r="AS56" s="99"/>
      <c r="AT56" s="99"/>
      <c r="AU56" s="99"/>
      <c r="AV56" s="99"/>
      <c r="AW56" s="99"/>
      <c r="AX56" s="99"/>
      <c r="AY56" s="99"/>
      <c r="AZ56" s="99"/>
      <c r="BA56" s="99"/>
      <c r="BB56" s="99"/>
      <c r="BC56" s="99"/>
      <c r="BD56" s="99"/>
      <c r="BE56" s="99"/>
      <c r="BF56" s="99"/>
      <c r="BG56" s="99"/>
      <c r="BH56" s="99"/>
      <c r="BI56" s="99"/>
      <c r="BJ56" s="236"/>
      <c r="BK56" s="236"/>
      <c r="BL56" s="236"/>
      <c r="BM56" s="236"/>
      <c r="BN56" s="99"/>
      <c r="BO56" s="99"/>
      <c r="BP56" s="99"/>
      <c r="BQ56" s="99"/>
      <c r="BR56" s="99"/>
      <c r="BS56" s="99"/>
      <c r="BT56" s="99"/>
      <c r="BU56" s="99"/>
      <c r="BV56" s="99"/>
      <c r="BW56" s="99"/>
      <c r="BX56" s="99"/>
      <c r="BY56" s="99"/>
      <c r="BZ56" s="99"/>
      <c r="CA56" s="99"/>
      <c r="CB56" s="99"/>
      <c r="CC56" s="99"/>
      <c r="CD56" s="99"/>
      <c r="CE56" s="99"/>
      <c r="CF56" s="99"/>
      <c r="CG56" s="99"/>
      <c r="CH56" s="99"/>
      <c r="CI56" s="99"/>
      <c r="CJ56" s="99"/>
      <c r="CK56" s="99"/>
      <c r="CL56" s="99"/>
      <c r="CM56" s="99"/>
      <c r="CN56" s="99"/>
      <c r="CO56" s="99"/>
      <c r="CP56" s="99"/>
      <c r="CQ56" s="100"/>
      <c r="CR56" s="100"/>
      <c r="CS56" s="100"/>
      <c r="CT56" s="99"/>
      <c r="CU56" s="366"/>
      <c r="CV56" s="216"/>
      <c r="CW56" s="114"/>
      <c r="CZ56" s="114"/>
      <c r="DB56" s="7"/>
      <c r="DG56" s="146"/>
      <c r="DH56" s="7"/>
      <c r="DI56" s="7"/>
      <c r="DN56" s="7">
        <f t="shared" si="13"/>
        <v>0</v>
      </c>
    </row>
    <row r="57" spans="1:118" s="20" customFormat="1" ht="75.75" hidden="1" customHeight="1">
      <c r="A57" s="114"/>
      <c r="B57" s="214"/>
      <c r="C57" s="114"/>
      <c r="D57" s="114"/>
      <c r="E57" s="114"/>
      <c r="F57" s="114"/>
      <c r="G57" s="236"/>
      <c r="H57" s="236"/>
      <c r="I57" s="236"/>
      <c r="J57" s="236"/>
      <c r="K57" s="236"/>
      <c r="L57" s="236"/>
      <c r="M57" s="236"/>
      <c r="N57" s="236"/>
      <c r="O57" s="236"/>
      <c r="P57" s="236"/>
      <c r="Q57" s="236"/>
      <c r="R57" s="236"/>
      <c r="S57" s="236"/>
      <c r="T57" s="236"/>
      <c r="U57" s="236"/>
      <c r="V57" s="236"/>
      <c r="W57" s="236"/>
      <c r="X57" s="236"/>
      <c r="Y57" s="236"/>
      <c r="Z57" s="236"/>
      <c r="AA57" s="236"/>
      <c r="AB57" s="236"/>
      <c r="AC57" s="236"/>
      <c r="AD57" s="236"/>
      <c r="AE57" s="236"/>
      <c r="AF57" s="236"/>
      <c r="AG57" s="236"/>
      <c r="AH57" s="236"/>
      <c r="AI57" s="236"/>
      <c r="AJ57" s="236"/>
      <c r="AK57" s="236"/>
      <c r="AL57" s="236"/>
      <c r="AM57" s="236"/>
      <c r="AN57" s="236"/>
      <c r="AO57" s="99"/>
      <c r="AP57" s="99"/>
      <c r="AQ57" s="99"/>
      <c r="AR57" s="99"/>
      <c r="AS57" s="99"/>
      <c r="AT57" s="99"/>
      <c r="AU57" s="99"/>
      <c r="AV57" s="99"/>
      <c r="AW57" s="99"/>
      <c r="AX57" s="99"/>
      <c r="AY57" s="99"/>
      <c r="AZ57" s="99"/>
      <c r="BA57" s="99"/>
      <c r="BB57" s="99"/>
      <c r="BC57" s="99"/>
      <c r="BD57" s="99"/>
      <c r="BE57" s="99"/>
      <c r="BF57" s="99"/>
      <c r="BG57" s="99"/>
      <c r="BH57" s="99"/>
      <c r="BI57" s="99"/>
      <c r="BJ57" s="236"/>
      <c r="BK57" s="236"/>
      <c r="BL57" s="236"/>
      <c r="BM57" s="236"/>
      <c r="BN57" s="99"/>
      <c r="BO57" s="99"/>
      <c r="BP57" s="99"/>
      <c r="BQ57" s="99"/>
      <c r="BR57" s="99"/>
      <c r="BS57" s="99"/>
      <c r="BT57" s="99"/>
      <c r="BU57" s="99"/>
      <c r="BV57" s="99"/>
      <c r="BW57" s="99"/>
      <c r="BX57" s="99"/>
      <c r="BY57" s="99"/>
      <c r="BZ57" s="99"/>
      <c r="CA57" s="99"/>
      <c r="CB57" s="99"/>
      <c r="CC57" s="99"/>
      <c r="CD57" s="99"/>
      <c r="CE57" s="99"/>
      <c r="CF57" s="99"/>
      <c r="CG57" s="99"/>
      <c r="CH57" s="99"/>
      <c r="CI57" s="99"/>
      <c r="CJ57" s="99"/>
      <c r="CK57" s="99"/>
      <c r="CL57" s="99"/>
      <c r="CM57" s="99"/>
      <c r="CN57" s="99"/>
      <c r="CO57" s="99"/>
      <c r="CP57" s="99"/>
      <c r="CQ57" s="100"/>
      <c r="CR57" s="100"/>
      <c r="CS57" s="100"/>
      <c r="CT57" s="99"/>
      <c r="CU57" s="366"/>
      <c r="CV57" s="216"/>
      <c r="CW57" s="114"/>
      <c r="CZ57" s="114"/>
      <c r="DB57" s="7"/>
      <c r="DG57" s="146"/>
      <c r="DH57" s="7"/>
      <c r="DI57" s="7"/>
      <c r="DN57" s="7"/>
    </row>
    <row r="58" spans="1:118" s="20" customFormat="1" ht="75.75" customHeight="1">
      <c r="A58" s="114" t="s">
        <v>129</v>
      </c>
      <c r="B58" s="214" t="s">
        <v>209</v>
      </c>
      <c r="C58" s="114"/>
      <c r="D58" s="114">
        <v>1</v>
      </c>
      <c r="E58" s="114"/>
      <c r="F58" s="114"/>
      <c r="G58" s="236">
        <f>H58</f>
        <v>269142</v>
      </c>
      <c r="H58" s="236">
        <f>N58</f>
        <v>269142</v>
      </c>
      <c r="I58" s="236"/>
      <c r="J58" s="236"/>
      <c r="K58" s="236"/>
      <c r="L58" s="236"/>
      <c r="M58" s="236">
        <f>N58</f>
        <v>269142</v>
      </c>
      <c r="N58" s="236">
        <v>269142</v>
      </c>
      <c r="O58" s="236"/>
      <c r="P58" s="236"/>
      <c r="Q58" s="236">
        <f>R58</f>
        <v>41390</v>
      </c>
      <c r="R58" s="236">
        <v>41390</v>
      </c>
      <c r="S58" s="236"/>
      <c r="T58" s="236"/>
      <c r="U58" s="236"/>
      <c r="V58" s="236"/>
      <c r="W58" s="236"/>
      <c r="X58" s="236"/>
      <c r="Y58" s="236">
        <v>269142</v>
      </c>
      <c r="Z58" s="236">
        <v>269142</v>
      </c>
      <c r="AA58" s="236"/>
      <c r="AB58" s="236"/>
      <c r="AC58" s="236">
        <v>41390</v>
      </c>
      <c r="AD58" s="236">
        <v>41390</v>
      </c>
      <c r="AE58" s="236"/>
      <c r="AF58" s="236"/>
      <c r="AG58" s="236">
        <f>AH58</f>
        <v>30530</v>
      </c>
      <c r="AH58" s="236">
        <v>30530</v>
      </c>
      <c r="AI58" s="236"/>
      <c r="AJ58" s="236"/>
      <c r="AK58" s="236">
        <v>30530</v>
      </c>
      <c r="AL58" s="236"/>
      <c r="AM58" s="236">
        <v>30530</v>
      </c>
      <c r="AN58" s="236"/>
      <c r="AO58" s="99">
        <f t="shared" ref="AO58:AP58" si="194">Y58-$AK58+$AL58</f>
        <v>238612</v>
      </c>
      <c r="AP58" s="99">
        <f t="shared" si="194"/>
        <v>238612</v>
      </c>
      <c r="AQ58" s="99"/>
      <c r="AR58" s="99"/>
      <c r="AS58" s="99">
        <f t="shared" ref="AS58:AV58" si="195">AO58</f>
        <v>238612</v>
      </c>
      <c r="AT58" s="99">
        <f t="shared" si="195"/>
        <v>238612</v>
      </c>
      <c r="AU58" s="99">
        <f t="shared" si="195"/>
        <v>0</v>
      </c>
      <c r="AV58" s="99">
        <f t="shared" si="195"/>
        <v>0</v>
      </c>
      <c r="AW58" s="99">
        <f>AC58</f>
        <v>41390</v>
      </c>
      <c r="AX58" s="99">
        <f t="shared" ref="AX58:AZ58" si="196">AD58</f>
        <v>41390</v>
      </c>
      <c r="AY58" s="99">
        <f t="shared" si="196"/>
        <v>0</v>
      </c>
      <c r="AZ58" s="99">
        <f t="shared" si="196"/>
        <v>0</v>
      </c>
      <c r="BA58" s="99">
        <f>BB58</f>
        <v>0</v>
      </c>
      <c r="BB58" s="99">
        <f>AH58-AM58</f>
        <v>0</v>
      </c>
      <c r="BC58" s="99">
        <f t="shared" ref="BC58:BD58" si="197">AI58</f>
        <v>0</v>
      </c>
      <c r="BD58" s="99">
        <f t="shared" si="197"/>
        <v>0</v>
      </c>
      <c r="BE58" s="99">
        <f>AW58+BA58</f>
        <v>41390</v>
      </c>
      <c r="BF58" s="99">
        <f t="shared" ref="BF58:BH58" si="198">AX58+BB58</f>
        <v>41390</v>
      </c>
      <c r="BG58" s="99">
        <f t="shared" si="198"/>
        <v>0</v>
      </c>
      <c r="BH58" s="99">
        <f t="shared" si="198"/>
        <v>0</v>
      </c>
      <c r="BI58" s="99">
        <v>31350</v>
      </c>
      <c r="BJ58" s="236">
        <v>30000</v>
      </c>
      <c r="BK58" s="236">
        <v>30000</v>
      </c>
      <c r="BL58" s="236"/>
      <c r="BM58" s="236"/>
      <c r="BN58" s="99">
        <f>BO58</f>
        <v>31650</v>
      </c>
      <c r="BO58" s="99">
        <v>31650</v>
      </c>
      <c r="BP58" s="99"/>
      <c r="BQ58" s="99"/>
      <c r="BR58" s="99"/>
      <c r="BS58" s="99"/>
      <c r="BT58" s="99"/>
      <c r="BU58" s="99">
        <f>BN58-BS58+BT58+11845</f>
        <v>43495</v>
      </c>
      <c r="BV58" s="99">
        <f t="shared" ref="BV58" si="199">BO58-BS58+BT58</f>
        <v>31650</v>
      </c>
      <c r="BW58" s="99"/>
      <c r="BX58" s="99"/>
      <c r="BY58" s="99"/>
      <c r="BZ58" s="99"/>
      <c r="CA58" s="99"/>
      <c r="CB58" s="99">
        <f>BU58</f>
        <v>43495</v>
      </c>
      <c r="CC58" s="99">
        <f>BV58-BZ58+CA58</f>
        <v>31650</v>
      </c>
      <c r="CD58" s="99"/>
      <c r="CE58" s="99"/>
      <c r="CF58" s="99"/>
      <c r="CG58" s="99">
        <f t="shared" ref="CG58" si="200">BZ58-CD58+CE58</f>
        <v>0</v>
      </c>
      <c r="CH58" s="99">
        <f t="shared" ref="CH58" si="201">CC58-CG58</f>
        <v>31650</v>
      </c>
      <c r="CI58" s="99">
        <f>CC58-CN58</f>
        <v>26455</v>
      </c>
      <c r="CJ58" s="99"/>
      <c r="CK58" s="99"/>
      <c r="CL58" s="99">
        <f>CM58+CR58</f>
        <v>17040</v>
      </c>
      <c r="CM58" s="99">
        <f>CB58-CI58+CJ58</f>
        <v>17040</v>
      </c>
      <c r="CN58" s="99">
        <v>5195</v>
      </c>
      <c r="CO58" s="99"/>
      <c r="CP58" s="99"/>
      <c r="CQ58" s="100"/>
      <c r="CR58" s="100"/>
      <c r="CS58" s="100" t="s">
        <v>896</v>
      </c>
      <c r="CT58" s="99"/>
      <c r="CU58" s="366"/>
      <c r="CV58" s="216" t="s">
        <v>925</v>
      </c>
      <c r="CW58" s="216" t="s">
        <v>926</v>
      </c>
      <c r="CZ58" s="114" t="s">
        <v>210</v>
      </c>
      <c r="DA58" s="20" t="s">
        <v>211</v>
      </c>
      <c r="DB58" s="7">
        <v>0</v>
      </c>
      <c r="DG58" s="146">
        <f t="shared" ref="DG58" si="202">AP58-BF58-BO58</f>
        <v>165572</v>
      </c>
      <c r="DH58" s="7">
        <f>AJ58-BD58</f>
        <v>0</v>
      </c>
      <c r="DI58" s="7">
        <f t="shared" ref="DI58" si="203">AB58-AR58</f>
        <v>0</v>
      </c>
      <c r="DN58" s="7">
        <f t="shared" ref="DN58" si="204">CL58-CM58-CR58</f>
        <v>0</v>
      </c>
    </row>
    <row r="59" spans="1:118" s="20" customFormat="1" ht="42.75" customHeight="1">
      <c r="A59" s="114" t="s">
        <v>145</v>
      </c>
      <c r="B59" s="214" t="s">
        <v>212</v>
      </c>
      <c r="C59" s="241"/>
      <c r="D59" s="241">
        <f>D60</f>
        <v>4</v>
      </c>
      <c r="E59" s="241">
        <f>E60</f>
        <v>3</v>
      </c>
      <c r="F59" s="114"/>
      <c r="G59" s="236">
        <f t="shared" ref="G59:BE60" si="205">G60</f>
        <v>288528</v>
      </c>
      <c r="H59" s="236">
        <f t="shared" si="205"/>
        <v>126417</v>
      </c>
      <c r="I59" s="236">
        <f t="shared" si="205"/>
        <v>182117</v>
      </c>
      <c r="J59" s="236">
        <f t="shared" si="205"/>
        <v>0</v>
      </c>
      <c r="K59" s="236">
        <f t="shared" si="205"/>
        <v>0</v>
      </c>
      <c r="L59" s="236">
        <f t="shared" si="205"/>
        <v>288528</v>
      </c>
      <c r="M59" s="236">
        <f t="shared" si="205"/>
        <v>106411</v>
      </c>
      <c r="N59" s="236">
        <f t="shared" si="205"/>
        <v>90200</v>
      </c>
      <c r="O59" s="236">
        <f t="shared" si="205"/>
        <v>0</v>
      </c>
      <c r="P59" s="236">
        <f t="shared" si="205"/>
        <v>0</v>
      </c>
      <c r="Q59" s="236">
        <f t="shared" si="205"/>
        <v>16211</v>
      </c>
      <c r="R59" s="236">
        <f t="shared" si="205"/>
        <v>0</v>
      </c>
      <c r="S59" s="236">
        <f t="shared" si="205"/>
        <v>0</v>
      </c>
      <c r="T59" s="236">
        <f t="shared" si="205"/>
        <v>0</v>
      </c>
      <c r="U59" s="236">
        <f t="shared" si="205"/>
        <v>182117</v>
      </c>
      <c r="V59" s="236">
        <f t="shared" si="205"/>
        <v>0</v>
      </c>
      <c r="W59" s="236">
        <f t="shared" si="205"/>
        <v>0</v>
      </c>
      <c r="X59" s="236">
        <f t="shared" si="205"/>
        <v>254538</v>
      </c>
      <c r="Y59" s="236">
        <f t="shared" si="205"/>
        <v>72421</v>
      </c>
      <c r="Z59" s="236">
        <f t="shared" si="205"/>
        <v>56210</v>
      </c>
      <c r="AA59" s="236">
        <f t="shared" si="205"/>
        <v>0</v>
      </c>
      <c r="AB59" s="236">
        <f t="shared" si="205"/>
        <v>0</v>
      </c>
      <c r="AC59" s="236">
        <f t="shared" si="205"/>
        <v>16211</v>
      </c>
      <c r="AD59" s="236">
        <f t="shared" si="205"/>
        <v>0</v>
      </c>
      <c r="AE59" s="236">
        <f t="shared" si="205"/>
        <v>0</v>
      </c>
      <c r="AF59" s="236">
        <f t="shared" si="205"/>
        <v>0</v>
      </c>
      <c r="AG59" s="236">
        <f t="shared" si="205"/>
        <v>10000</v>
      </c>
      <c r="AH59" s="236">
        <f t="shared" si="205"/>
        <v>10000</v>
      </c>
      <c r="AI59" s="236">
        <f t="shared" si="205"/>
        <v>0</v>
      </c>
      <c r="AJ59" s="236">
        <f t="shared" si="205"/>
        <v>0</v>
      </c>
      <c r="AK59" s="236">
        <f t="shared" si="205"/>
        <v>0</v>
      </c>
      <c r="AL59" s="236">
        <f t="shared" si="205"/>
        <v>0</v>
      </c>
      <c r="AM59" s="236">
        <f t="shared" si="205"/>
        <v>0</v>
      </c>
      <c r="AN59" s="236">
        <f t="shared" si="205"/>
        <v>0</v>
      </c>
      <c r="AO59" s="236">
        <f t="shared" si="205"/>
        <v>72421</v>
      </c>
      <c r="AP59" s="236">
        <f t="shared" si="205"/>
        <v>56210</v>
      </c>
      <c r="AQ59" s="236">
        <f t="shared" si="205"/>
        <v>0</v>
      </c>
      <c r="AR59" s="236">
        <f t="shared" si="205"/>
        <v>0</v>
      </c>
      <c r="AS59" s="236">
        <f t="shared" si="205"/>
        <v>72421</v>
      </c>
      <c r="AT59" s="236">
        <f t="shared" si="205"/>
        <v>56210</v>
      </c>
      <c r="AU59" s="236">
        <f t="shared" si="205"/>
        <v>0</v>
      </c>
      <c r="AV59" s="236">
        <f t="shared" si="205"/>
        <v>0</v>
      </c>
      <c r="AW59" s="236">
        <f t="shared" si="205"/>
        <v>16211</v>
      </c>
      <c r="AX59" s="236">
        <f t="shared" si="205"/>
        <v>0</v>
      </c>
      <c r="AY59" s="236">
        <f t="shared" si="205"/>
        <v>0</v>
      </c>
      <c r="AZ59" s="236">
        <f t="shared" si="205"/>
        <v>0</v>
      </c>
      <c r="BA59" s="236">
        <f t="shared" si="205"/>
        <v>20268</v>
      </c>
      <c r="BB59" s="236">
        <f t="shared" si="205"/>
        <v>20268</v>
      </c>
      <c r="BC59" s="236">
        <f t="shared" si="205"/>
        <v>0</v>
      </c>
      <c r="BD59" s="236">
        <f t="shared" si="205"/>
        <v>0</v>
      </c>
      <c r="BE59" s="236">
        <f t="shared" si="205"/>
        <v>36479</v>
      </c>
      <c r="BF59" s="236">
        <f t="shared" ref="BE59:BH60" si="206">BF60</f>
        <v>20268</v>
      </c>
      <c r="BG59" s="236">
        <f t="shared" si="206"/>
        <v>0</v>
      </c>
      <c r="BH59" s="236">
        <f t="shared" si="206"/>
        <v>0</v>
      </c>
      <c r="BI59" s="236">
        <f>BI60</f>
        <v>57642</v>
      </c>
      <c r="BJ59" s="236">
        <v>56700</v>
      </c>
      <c r="BK59" s="236">
        <v>56700</v>
      </c>
      <c r="BL59" s="236"/>
      <c r="BM59" s="236"/>
      <c r="BN59" s="236">
        <f t="shared" si="188"/>
        <v>39300</v>
      </c>
      <c r="BO59" s="236">
        <f>BO60</f>
        <v>39300</v>
      </c>
      <c r="BP59" s="236">
        <f>BP60</f>
        <v>5000</v>
      </c>
      <c r="BQ59" s="236">
        <f t="shared" ref="BQ59:BT59" si="207">BQ60</f>
        <v>0</v>
      </c>
      <c r="BR59" s="236">
        <f t="shared" si="207"/>
        <v>0</v>
      </c>
      <c r="BS59" s="236">
        <f t="shared" si="207"/>
        <v>0</v>
      </c>
      <c r="BT59" s="236">
        <f t="shared" si="207"/>
        <v>0</v>
      </c>
      <c r="BU59" s="236">
        <f t="shared" ref="BU59:BU60" si="208">BV59</f>
        <v>39300</v>
      </c>
      <c r="BV59" s="236">
        <f>BV60</f>
        <v>39300</v>
      </c>
      <c r="BW59" s="236">
        <f>BW60</f>
        <v>5000</v>
      </c>
      <c r="BX59" s="236"/>
      <c r="BY59" s="236"/>
      <c r="BZ59" s="236">
        <f t="shared" ref="BZ59:CA59" si="209">BZ60</f>
        <v>0</v>
      </c>
      <c r="CA59" s="236">
        <f t="shared" si="209"/>
        <v>0</v>
      </c>
      <c r="CB59" s="236">
        <f t="shared" ref="CB59:CB60" si="210">CC59</f>
        <v>39300</v>
      </c>
      <c r="CC59" s="236">
        <f>CC60</f>
        <v>39300</v>
      </c>
      <c r="CD59" s="236">
        <f>CD60</f>
        <v>5000</v>
      </c>
      <c r="CE59" s="236"/>
      <c r="CF59" s="236"/>
      <c r="CG59" s="236">
        <f>CG60</f>
        <v>10335</v>
      </c>
      <c r="CH59" s="236">
        <f t="shared" si="6"/>
        <v>28965</v>
      </c>
      <c r="CI59" s="236">
        <f t="shared" ref="CI59:CK59" si="211">CI60</f>
        <v>28965</v>
      </c>
      <c r="CJ59" s="236"/>
      <c r="CK59" s="236">
        <f t="shared" si="211"/>
        <v>24390</v>
      </c>
      <c r="CL59" s="236">
        <f>CL60</f>
        <v>46925</v>
      </c>
      <c r="CM59" s="236">
        <f>CM60</f>
        <v>22535</v>
      </c>
      <c r="CN59" s="236">
        <f>CN60</f>
        <v>10335</v>
      </c>
      <c r="CO59" s="236">
        <f>CO60</f>
        <v>5000</v>
      </c>
      <c r="CP59" s="236"/>
      <c r="CQ59" s="236"/>
      <c r="CR59" s="236">
        <f>CR60</f>
        <v>24390</v>
      </c>
      <c r="CS59" s="236"/>
      <c r="CT59" s="236"/>
      <c r="CU59" s="236">
        <f>CU60</f>
        <v>0</v>
      </c>
      <c r="CV59" s="236"/>
      <c r="CW59" s="236"/>
      <c r="CX59" s="236"/>
      <c r="CY59" s="366"/>
      <c r="CZ59" s="114"/>
      <c r="DA59" s="114" t="s">
        <v>150</v>
      </c>
      <c r="DD59" s="7">
        <f t="shared" si="3"/>
        <v>50201</v>
      </c>
      <c r="DG59" s="7">
        <v>0</v>
      </c>
      <c r="DL59" s="146">
        <f t="shared" si="26"/>
        <v>-3358</v>
      </c>
      <c r="DM59" s="7">
        <f>AJ59-BD59</f>
        <v>0</v>
      </c>
      <c r="DN59" s="7">
        <f t="shared" si="13"/>
        <v>0</v>
      </c>
    </row>
    <row r="60" spans="1:118" s="20" customFormat="1" ht="52.5" customHeight="1">
      <c r="A60" s="114"/>
      <c r="B60" s="194" t="s">
        <v>895</v>
      </c>
      <c r="C60" s="241"/>
      <c r="D60" s="114">
        <f>A65</f>
        <v>4</v>
      </c>
      <c r="E60" s="114">
        <f>D60-1</f>
        <v>3</v>
      </c>
      <c r="F60" s="114"/>
      <c r="G60" s="236">
        <f>G61</f>
        <v>288528</v>
      </c>
      <c r="H60" s="236">
        <f t="shared" si="205"/>
        <v>126417</v>
      </c>
      <c r="I60" s="236">
        <f t="shared" si="205"/>
        <v>182117</v>
      </c>
      <c r="J60" s="236">
        <f t="shared" si="205"/>
        <v>0</v>
      </c>
      <c r="K60" s="236">
        <f t="shared" si="205"/>
        <v>0</v>
      </c>
      <c r="L60" s="236">
        <f t="shared" si="205"/>
        <v>288528</v>
      </c>
      <c r="M60" s="236">
        <f t="shared" si="205"/>
        <v>106411</v>
      </c>
      <c r="N60" s="236">
        <f t="shared" si="205"/>
        <v>90200</v>
      </c>
      <c r="O60" s="236">
        <f t="shared" si="205"/>
        <v>0</v>
      </c>
      <c r="P60" s="236">
        <f t="shared" si="205"/>
        <v>0</v>
      </c>
      <c r="Q60" s="236">
        <f t="shared" si="205"/>
        <v>16211</v>
      </c>
      <c r="R60" s="236">
        <f t="shared" si="205"/>
        <v>0</v>
      </c>
      <c r="S60" s="236">
        <f t="shared" si="205"/>
        <v>0</v>
      </c>
      <c r="T60" s="236">
        <f t="shared" si="205"/>
        <v>0</v>
      </c>
      <c r="U60" s="236">
        <f t="shared" si="205"/>
        <v>182117</v>
      </c>
      <c r="V60" s="236">
        <f t="shared" si="205"/>
        <v>0</v>
      </c>
      <c r="W60" s="236">
        <f t="shared" si="205"/>
        <v>0</v>
      </c>
      <c r="X60" s="236">
        <f t="shared" si="205"/>
        <v>254538</v>
      </c>
      <c r="Y60" s="236">
        <f t="shared" si="205"/>
        <v>72421</v>
      </c>
      <c r="Z60" s="236">
        <f t="shared" si="205"/>
        <v>56210</v>
      </c>
      <c r="AA60" s="236">
        <f t="shared" si="205"/>
        <v>0</v>
      </c>
      <c r="AB60" s="236">
        <f t="shared" si="205"/>
        <v>0</v>
      </c>
      <c r="AC60" s="236">
        <f t="shared" si="205"/>
        <v>16211</v>
      </c>
      <c r="AD60" s="236">
        <f t="shared" si="205"/>
        <v>0</v>
      </c>
      <c r="AE60" s="236">
        <f t="shared" si="205"/>
        <v>0</v>
      </c>
      <c r="AF60" s="236">
        <f t="shared" si="205"/>
        <v>0</v>
      </c>
      <c r="AG60" s="236">
        <f t="shared" si="205"/>
        <v>10000</v>
      </c>
      <c r="AH60" s="236">
        <f t="shared" si="205"/>
        <v>10000</v>
      </c>
      <c r="AI60" s="236">
        <f t="shared" si="205"/>
        <v>0</v>
      </c>
      <c r="AJ60" s="236">
        <f t="shared" si="205"/>
        <v>0</v>
      </c>
      <c r="AK60" s="236">
        <f t="shared" si="205"/>
        <v>0</v>
      </c>
      <c r="AL60" s="236">
        <f t="shared" si="205"/>
        <v>0</v>
      </c>
      <c r="AM60" s="236">
        <f t="shared" si="205"/>
        <v>0</v>
      </c>
      <c r="AN60" s="236">
        <f t="shared" si="205"/>
        <v>0</v>
      </c>
      <c r="AO60" s="236">
        <f t="shared" si="205"/>
        <v>72421</v>
      </c>
      <c r="AP60" s="236">
        <f t="shared" si="205"/>
        <v>56210</v>
      </c>
      <c r="AQ60" s="236">
        <f t="shared" si="205"/>
        <v>0</v>
      </c>
      <c r="AR60" s="236">
        <f t="shared" si="205"/>
        <v>0</v>
      </c>
      <c r="AS60" s="236">
        <f t="shared" si="205"/>
        <v>72421</v>
      </c>
      <c r="AT60" s="236">
        <f t="shared" si="205"/>
        <v>56210</v>
      </c>
      <c r="AU60" s="236">
        <f t="shared" si="205"/>
        <v>0</v>
      </c>
      <c r="AV60" s="236">
        <f t="shared" si="205"/>
        <v>0</v>
      </c>
      <c r="AW60" s="236">
        <f t="shared" si="205"/>
        <v>16211</v>
      </c>
      <c r="AX60" s="236">
        <f t="shared" si="205"/>
        <v>0</v>
      </c>
      <c r="AY60" s="236">
        <f t="shared" si="205"/>
        <v>0</v>
      </c>
      <c r="AZ60" s="236">
        <f t="shared" si="205"/>
        <v>0</v>
      </c>
      <c r="BA60" s="236">
        <f t="shared" si="205"/>
        <v>20268</v>
      </c>
      <c r="BB60" s="236">
        <f t="shared" si="205"/>
        <v>20268</v>
      </c>
      <c r="BC60" s="236">
        <f t="shared" si="205"/>
        <v>0</v>
      </c>
      <c r="BD60" s="236">
        <f t="shared" si="205"/>
        <v>0</v>
      </c>
      <c r="BE60" s="236">
        <f t="shared" si="206"/>
        <v>36479</v>
      </c>
      <c r="BF60" s="236">
        <f t="shared" si="206"/>
        <v>20268</v>
      </c>
      <c r="BG60" s="236">
        <f t="shared" si="206"/>
        <v>0</v>
      </c>
      <c r="BH60" s="236">
        <f t="shared" si="206"/>
        <v>0</v>
      </c>
      <c r="BI60" s="236">
        <f>SUM(BI61:BI65)</f>
        <v>57642</v>
      </c>
      <c r="BJ60" s="443">
        <v>56700</v>
      </c>
      <c r="BK60" s="99">
        <v>56700</v>
      </c>
      <c r="BL60" s="100"/>
      <c r="BM60" s="100"/>
      <c r="BN60" s="236">
        <f t="shared" si="188"/>
        <v>39300</v>
      </c>
      <c r="BO60" s="236">
        <f>SUM(BO61:BO65)</f>
        <v>39300</v>
      </c>
      <c r="BP60" s="236">
        <f>SUM(BP61:BP65)</f>
        <v>5000</v>
      </c>
      <c r="BQ60" s="236">
        <f t="shared" ref="BQ60:BT60" si="212">SUM(BQ61:BQ65)</f>
        <v>0</v>
      </c>
      <c r="BR60" s="236">
        <f t="shared" si="212"/>
        <v>0</v>
      </c>
      <c r="BS60" s="236">
        <f t="shared" si="212"/>
        <v>0</v>
      </c>
      <c r="BT60" s="236">
        <f t="shared" si="212"/>
        <v>0</v>
      </c>
      <c r="BU60" s="236">
        <f t="shared" si="208"/>
        <v>39300</v>
      </c>
      <c r="BV60" s="236">
        <f>SUM(BV61:BV65)</f>
        <v>39300</v>
      </c>
      <c r="BW60" s="236">
        <f>SUM(BW61:BW65)</f>
        <v>5000</v>
      </c>
      <c r="BX60" s="236"/>
      <c r="BY60" s="236"/>
      <c r="BZ60" s="236">
        <f t="shared" ref="BZ60:CA60" si="213">SUM(BZ61:BZ65)</f>
        <v>0</v>
      </c>
      <c r="CA60" s="236">
        <f t="shared" si="213"/>
        <v>0</v>
      </c>
      <c r="CB60" s="236">
        <f t="shared" si="210"/>
        <v>39300</v>
      </c>
      <c r="CC60" s="236">
        <f>SUM(CC61:CC65)</f>
        <v>39300</v>
      </c>
      <c r="CD60" s="236">
        <f>SUM(CD61:CD65)</f>
        <v>5000</v>
      </c>
      <c r="CE60" s="236"/>
      <c r="CF60" s="236"/>
      <c r="CG60" s="236">
        <f>SUM(CG61:CG65)</f>
        <v>10335</v>
      </c>
      <c r="CH60" s="236">
        <f t="shared" si="6"/>
        <v>28965</v>
      </c>
      <c r="CI60" s="236">
        <f t="shared" ref="CI60" si="214">SUM(CI61:CI65)</f>
        <v>28965</v>
      </c>
      <c r="CJ60" s="236"/>
      <c r="CK60" s="236">
        <f t="shared" ref="CK60" si="215">SUM(CK61:CK65)</f>
        <v>24390</v>
      </c>
      <c r="CL60" s="236">
        <f>SUM(CL61:CL65)</f>
        <v>46925</v>
      </c>
      <c r="CM60" s="236">
        <f>SUM(CM61:CM65)</f>
        <v>22535</v>
      </c>
      <c r="CN60" s="236">
        <f>SUM(CN61:CN65)</f>
        <v>10335</v>
      </c>
      <c r="CO60" s="236">
        <f>SUM(CO61:CO65)</f>
        <v>5000</v>
      </c>
      <c r="CP60" s="236"/>
      <c r="CQ60" s="236"/>
      <c r="CR60" s="236">
        <f>SUM(CR61:CR65)</f>
        <v>24390</v>
      </c>
      <c r="CS60" s="236"/>
      <c r="CT60" s="236"/>
      <c r="CU60" s="236">
        <f>SUM(CU61:CU65)</f>
        <v>0</v>
      </c>
      <c r="CV60" s="236"/>
      <c r="CW60" s="236"/>
      <c r="CX60" s="236"/>
      <c r="CY60" s="366"/>
      <c r="CZ60" s="114"/>
      <c r="DA60" s="114"/>
      <c r="DD60" s="7">
        <f t="shared" si="3"/>
        <v>50201</v>
      </c>
      <c r="DG60" s="7">
        <v>0</v>
      </c>
      <c r="DL60" s="146">
        <f t="shared" si="26"/>
        <v>-3358</v>
      </c>
      <c r="DM60" s="7">
        <f>AJ60-BD60</f>
        <v>0</v>
      </c>
      <c r="DN60" s="7">
        <f t="shared" si="13"/>
        <v>0</v>
      </c>
    </row>
    <row r="61" spans="1:118" ht="178.5" customHeight="1">
      <c r="A61" s="216">
        <v>1</v>
      </c>
      <c r="B61" s="198" t="s">
        <v>213</v>
      </c>
      <c r="C61" s="191" t="s">
        <v>39</v>
      </c>
      <c r="D61" s="191" t="s">
        <v>214</v>
      </c>
      <c r="E61" s="244" t="s">
        <v>649</v>
      </c>
      <c r="F61" s="191" t="s">
        <v>650</v>
      </c>
      <c r="G61" s="218">
        <v>288528</v>
      </c>
      <c r="H61" s="218">
        <f>G61-162111</f>
        <v>126417</v>
      </c>
      <c r="I61" s="218">
        <v>182117</v>
      </c>
      <c r="J61" s="218"/>
      <c r="K61" s="218"/>
      <c r="L61" s="218">
        <f>I61+M61</f>
        <v>288528</v>
      </c>
      <c r="M61" s="218">
        <v>106411</v>
      </c>
      <c r="N61" s="218">
        <v>90200</v>
      </c>
      <c r="O61" s="218"/>
      <c r="P61" s="218"/>
      <c r="Q61" s="218">
        <v>16211</v>
      </c>
      <c r="R61" s="218"/>
      <c r="S61" s="218"/>
      <c r="T61" s="218"/>
      <c r="U61" s="218">
        <v>182117</v>
      </c>
      <c r="V61" s="218"/>
      <c r="W61" s="218"/>
      <c r="X61" s="218">
        <f>U61+Y61</f>
        <v>254538</v>
      </c>
      <c r="Y61" s="218">
        <v>72421</v>
      </c>
      <c r="Z61" s="218">
        <f>Y61-16211</f>
        <v>56210</v>
      </c>
      <c r="AA61" s="218"/>
      <c r="AB61" s="218"/>
      <c r="AC61" s="218">
        <v>16211</v>
      </c>
      <c r="AD61" s="218"/>
      <c r="AE61" s="218"/>
      <c r="AF61" s="218"/>
      <c r="AG61" s="218">
        <f>AH61</f>
        <v>10000</v>
      </c>
      <c r="AH61" s="218">
        <v>10000</v>
      </c>
      <c r="AI61" s="218"/>
      <c r="AJ61" s="218"/>
      <c r="AK61" s="218"/>
      <c r="AL61" s="218"/>
      <c r="AM61" s="218">
        <v>0</v>
      </c>
      <c r="AN61" s="218"/>
      <c r="AO61" s="100">
        <f t="shared" ref="AO61:AP63" si="216">Y61-$AK61+$AL61</f>
        <v>72421</v>
      </c>
      <c r="AP61" s="100">
        <f t="shared" si="216"/>
        <v>56210</v>
      </c>
      <c r="AQ61" s="100"/>
      <c r="AR61" s="100">
        <f t="shared" ref="AR61:AR65" si="217">AF61-$AK61+$AL61</f>
        <v>0</v>
      </c>
      <c r="AS61" s="100">
        <f t="shared" si="174"/>
        <v>72421</v>
      </c>
      <c r="AT61" s="100">
        <f t="shared" si="174"/>
        <v>56210</v>
      </c>
      <c r="AU61" s="100">
        <f t="shared" si="174"/>
        <v>0</v>
      </c>
      <c r="AV61" s="100">
        <f t="shared" si="174"/>
        <v>0</v>
      </c>
      <c r="AW61" s="100">
        <f t="shared" ref="AW61:AZ65" si="218">AC61</f>
        <v>16211</v>
      </c>
      <c r="AX61" s="100">
        <f t="shared" si="218"/>
        <v>0</v>
      </c>
      <c r="AY61" s="100">
        <f t="shared" si="218"/>
        <v>0</v>
      </c>
      <c r="AZ61" s="100">
        <f t="shared" si="218"/>
        <v>0</v>
      </c>
      <c r="BA61" s="100">
        <f>BB61</f>
        <v>20268</v>
      </c>
      <c r="BB61" s="100">
        <f>AH61-AM61+AN61+10268</f>
        <v>20268</v>
      </c>
      <c r="BC61" s="100"/>
      <c r="BD61" s="100"/>
      <c r="BE61" s="100">
        <f>AW61+BA61</f>
        <v>36479</v>
      </c>
      <c r="BF61" s="100">
        <f t="shared" ref="BF61:BH65" si="219">AX61+BB61</f>
        <v>20268</v>
      </c>
      <c r="BG61" s="100">
        <f t="shared" si="219"/>
        <v>0</v>
      </c>
      <c r="BH61" s="100">
        <f t="shared" si="219"/>
        <v>0</v>
      </c>
      <c r="BI61" s="100">
        <v>35942</v>
      </c>
      <c r="BJ61" s="100">
        <v>17600</v>
      </c>
      <c r="BK61" s="100">
        <v>17600</v>
      </c>
      <c r="BL61" s="100"/>
      <c r="BM61" s="100"/>
      <c r="BN61" s="4">
        <f t="shared" si="188"/>
        <v>17600</v>
      </c>
      <c r="BO61" s="100">
        <f>17600</f>
        <v>17600</v>
      </c>
      <c r="BP61" s="100"/>
      <c r="BQ61" s="100"/>
      <c r="BR61" s="100"/>
      <c r="BS61" s="100"/>
      <c r="BT61" s="100"/>
      <c r="BU61" s="100">
        <f>BN61-BS61+BT61+12200</f>
        <v>29800</v>
      </c>
      <c r="BV61" s="100">
        <f t="shared" ref="BV61:BV65" si="220">BO61-BS61+BT61</f>
        <v>17600</v>
      </c>
      <c r="BW61" s="100"/>
      <c r="BX61" s="100"/>
      <c r="BY61" s="100"/>
      <c r="BZ61" s="100"/>
      <c r="CA61" s="100"/>
      <c r="CB61" s="100">
        <f>BU61-BZ61+CA61</f>
        <v>29800</v>
      </c>
      <c r="CC61" s="100">
        <f t="shared" ref="CC61:CC65" si="221">BV61-BZ61+CA61</f>
        <v>17600</v>
      </c>
      <c r="CD61" s="100"/>
      <c r="CE61" s="100"/>
      <c r="CF61" s="100"/>
      <c r="CG61" s="100">
        <v>0</v>
      </c>
      <c r="CH61" s="100">
        <f t="shared" si="6"/>
        <v>17600</v>
      </c>
      <c r="CI61" s="100">
        <f>CH61</f>
        <v>17600</v>
      </c>
      <c r="CJ61" s="100"/>
      <c r="CK61" s="100">
        <v>13190</v>
      </c>
      <c r="CL61" s="100">
        <f>CM61+CR61</f>
        <v>25390</v>
      </c>
      <c r="CM61" s="100">
        <f>CB61-CI61+CJ61</f>
        <v>12200</v>
      </c>
      <c r="CN61" s="100">
        <f>CC61-CI61+CJ61</f>
        <v>0</v>
      </c>
      <c r="CO61" s="100"/>
      <c r="CP61" s="100"/>
      <c r="CQ61" s="100"/>
      <c r="CR61" s="100">
        <f>CK61</f>
        <v>13190</v>
      </c>
      <c r="CS61" s="100" t="s">
        <v>896</v>
      </c>
      <c r="CT61" s="100" t="s">
        <v>908</v>
      </c>
      <c r="CU61" s="100"/>
      <c r="CV61" s="100" t="s">
        <v>927</v>
      </c>
      <c r="CW61" s="100" t="s">
        <v>928</v>
      </c>
      <c r="CX61" s="4" t="s">
        <v>929</v>
      </c>
      <c r="CY61" s="366"/>
      <c r="CZ61" s="191" t="s">
        <v>216</v>
      </c>
      <c r="DA61" s="216"/>
      <c r="DD61" s="7">
        <f t="shared" si="3"/>
        <v>50201</v>
      </c>
      <c r="DG61" s="7">
        <v>0</v>
      </c>
      <c r="DL61" s="146">
        <f t="shared" si="26"/>
        <v>18342</v>
      </c>
      <c r="DM61" s="7" t="s">
        <v>690</v>
      </c>
      <c r="DN61" s="7">
        <f t="shared" si="13"/>
        <v>0</v>
      </c>
    </row>
    <row r="62" spans="1:118" ht="295.5" customHeight="1">
      <c r="A62" s="216">
        <v>2</v>
      </c>
      <c r="B62" s="196" t="s">
        <v>217</v>
      </c>
      <c r="C62" s="191" t="s">
        <v>105</v>
      </c>
      <c r="D62" s="191" t="s">
        <v>87</v>
      </c>
      <c r="E62" s="244" t="s">
        <v>95</v>
      </c>
      <c r="F62" s="191" t="s">
        <v>666</v>
      </c>
      <c r="G62" s="218">
        <v>259540</v>
      </c>
      <c r="H62" s="218">
        <f>G62-155000</f>
        <v>104540</v>
      </c>
      <c r="I62" s="218">
        <v>204900</v>
      </c>
      <c r="J62" s="218"/>
      <c r="K62" s="218"/>
      <c r="L62" s="218">
        <f>I62+M62</f>
        <v>259540</v>
      </c>
      <c r="M62" s="218">
        <v>54640</v>
      </c>
      <c r="N62" s="218">
        <v>9600</v>
      </c>
      <c r="O62" s="218"/>
      <c r="P62" s="218"/>
      <c r="Q62" s="218">
        <v>45000</v>
      </c>
      <c r="R62" s="218"/>
      <c r="S62" s="218"/>
      <c r="T62" s="218"/>
      <c r="U62" s="218">
        <v>204900</v>
      </c>
      <c r="V62" s="218"/>
      <c r="W62" s="218"/>
      <c r="X62" s="218">
        <f>U62+AC62</f>
        <v>244900</v>
      </c>
      <c r="Y62" s="218">
        <v>54600</v>
      </c>
      <c r="Z62" s="218">
        <f>Y62-40000</f>
        <v>14600</v>
      </c>
      <c r="AA62" s="218"/>
      <c r="AB62" s="218"/>
      <c r="AC62" s="218">
        <v>40000</v>
      </c>
      <c r="AD62" s="218"/>
      <c r="AE62" s="218"/>
      <c r="AF62" s="218"/>
      <c r="AG62" s="218"/>
      <c r="AH62" s="218"/>
      <c r="AI62" s="218"/>
      <c r="AJ62" s="218"/>
      <c r="AK62" s="218"/>
      <c r="AL62" s="218"/>
      <c r="AM62" s="218"/>
      <c r="AN62" s="218">
        <v>0</v>
      </c>
      <c r="AO62" s="100">
        <f t="shared" si="216"/>
        <v>54600</v>
      </c>
      <c r="AP62" s="100">
        <f t="shared" si="216"/>
        <v>14600</v>
      </c>
      <c r="AQ62" s="100"/>
      <c r="AR62" s="100">
        <f t="shared" si="217"/>
        <v>0</v>
      </c>
      <c r="AS62" s="100">
        <f t="shared" si="174"/>
        <v>54600</v>
      </c>
      <c r="AT62" s="100">
        <f t="shared" si="174"/>
        <v>14600</v>
      </c>
      <c r="AU62" s="100">
        <f t="shared" si="174"/>
        <v>0</v>
      </c>
      <c r="AV62" s="100">
        <f t="shared" si="174"/>
        <v>0</v>
      </c>
      <c r="AW62" s="100">
        <f t="shared" si="218"/>
        <v>40000</v>
      </c>
      <c r="AX62" s="100">
        <f t="shared" si="218"/>
        <v>0</v>
      </c>
      <c r="AY62" s="100">
        <f t="shared" si="218"/>
        <v>0</v>
      </c>
      <c r="AZ62" s="100">
        <f t="shared" si="218"/>
        <v>0</v>
      </c>
      <c r="BA62" s="100">
        <f t="shared" ref="BA62:BA63" si="222">AG62-$AK62+$AL62</f>
        <v>0</v>
      </c>
      <c r="BB62" s="100">
        <f t="shared" ref="BB62:BB63" si="223">AH62-AM62+AN62</f>
        <v>0</v>
      </c>
      <c r="BC62" s="100"/>
      <c r="BD62" s="100">
        <f t="shared" ref="BD62" si="224">AJ62-AM62+AN62</f>
        <v>0</v>
      </c>
      <c r="BE62" s="100">
        <f>AW62+BA62</f>
        <v>40000</v>
      </c>
      <c r="BF62" s="100">
        <f t="shared" si="219"/>
        <v>0</v>
      </c>
      <c r="BG62" s="100">
        <f t="shared" si="219"/>
        <v>0</v>
      </c>
      <c r="BH62" s="100">
        <f t="shared" si="219"/>
        <v>0</v>
      </c>
      <c r="BI62" s="100">
        <v>14600</v>
      </c>
      <c r="BJ62" s="4">
        <v>14600</v>
      </c>
      <c r="BK62" s="100">
        <v>14600</v>
      </c>
      <c r="BL62" s="100"/>
      <c r="BM62" s="100"/>
      <c r="BN62" s="100">
        <f t="shared" si="188"/>
        <v>14600</v>
      </c>
      <c r="BO62" s="100">
        <f>AP62-AX62-BB62</f>
        <v>14600</v>
      </c>
      <c r="BP62" s="100">
        <v>5000</v>
      </c>
      <c r="BQ62" s="100"/>
      <c r="BR62" s="100"/>
      <c r="BS62" s="100"/>
      <c r="BT62" s="100"/>
      <c r="BU62" s="100">
        <f t="shared" ref="BU62:BU65" si="225">BN62-BS62+BT62</f>
        <v>14600</v>
      </c>
      <c r="BV62" s="100">
        <f t="shared" si="220"/>
        <v>14600</v>
      </c>
      <c r="BW62" s="100">
        <f>BP62</f>
        <v>5000</v>
      </c>
      <c r="BX62" s="100"/>
      <c r="BY62" s="100"/>
      <c r="BZ62" s="100"/>
      <c r="CA62" s="100"/>
      <c r="CB62" s="100">
        <f t="shared" ref="CB62:CB65" si="226">BU62-BZ62+CA62</f>
        <v>14600</v>
      </c>
      <c r="CC62" s="100">
        <f t="shared" si="221"/>
        <v>14600</v>
      </c>
      <c r="CD62" s="100">
        <f>BW62</f>
        <v>5000</v>
      </c>
      <c r="CE62" s="100"/>
      <c r="CF62" s="100"/>
      <c r="CG62" s="100">
        <v>9000</v>
      </c>
      <c r="CH62" s="100">
        <f t="shared" si="6"/>
        <v>5600</v>
      </c>
      <c r="CI62" s="100">
        <f>CH62</f>
        <v>5600</v>
      </c>
      <c r="CJ62" s="100"/>
      <c r="CK62" s="100">
        <f>CI62</f>
        <v>5600</v>
      </c>
      <c r="CL62" s="100">
        <f>CM62+CR62</f>
        <v>14600</v>
      </c>
      <c r="CM62" s="100">
        <f>CB62-CI62+CJ62</f>
        <v>9000</v>
      </c>
      <c r="CN62" s="100">
        <f>CC62-CI62+CJ62</f>
        <v>9000</v>
      </c>
      <c r="CO62" s="100">
        <f>CD62</f>
        <v>5000</v>
      </c>
      <c r="CP62" s="100"/>
      <c r="CQ62" s="100"/>
      <c r="CR62" s="100">
        <f>CK62</f>
        <v>5600</v>
      </c>
      <c r="CS62" s="100" t="s">
        <v>896</v>
      </c>
      <c r="CT62" s="100" t="s">
        <v>897</v>
      </c>
      <c r="CU62" s="100"/>
      <c r="CV62" s="100"/>
      <c r="CW62" s="100" t="s">
        <v>930</v>
      </c>
      <c r="CX62" s="100" t="s">
        <v>930</v>
      </c>
      <c r="CY62" s="366"/>
      <c r="CZ62" s="191" t="s">
        <v>187</v>
      </c>
      <c r="DA62" s="216" t="s">
        <v>219</v>
      </c>
      <c r="DD62" s="7">
        <f t="shared" si="3"/>
        <v>40040</v>
      </c>
      <c r="DG62" s="7">
        <v>0</v>
      </c>
      <c r="DL62" s="146">
        <f t="shared" si="26"/>
        <v>0</v>
      </c>
      <c r="DM62" s="7" t="s">
        <v>931</v>
      </c>
      <c r="DN62" s="7">
        <f t="shared" si="13"/>
        <v>0</v>
      </c>
    </row>
    <row r="63" spans="1:118" s="20" customFormat="1" ht="132.75" customHeight="1">
      <c r="A63" s="216">
        <v>3</v>
      </c>
      <c r="B63" s="198" t="s">
        <v>220</v>
      </c>
      <c r="C63" s="191" t="s">
        <v>99</v>
      </c>
      <c r="D63" s="191" t="s">
        <v>221</v>
      </c>
      <c r="E63" s="244" t="s">
        <v>73</v>
      </c>
      <c r="F63" s="191" t="s">
        <v>222</v>
      </c>
      <c r="G63" s="218">
        <v>84459</v>
      </c>
      <c r="H63" s="218">
        <f>G63-73833</f>
        <v>10626</v>
      </c>
      <c r="I63" s="218">
        <v>35000</v>
      </c>
      <c r="J63" s="236"/>
      <c r="K63" s="236"/>
      <c r="L63" s="218">
        <f>I63+M63</f>
        <v>84459</v>
      </c>
      <c r="M63" s="218">
        <v>49459</v>
      </c>
      <c r="N63" s="218">
        <v>5600</v>
      </c>
      <c r="O63" s="236"/>
      <c r="P63" s="236"/>
      <c r="Q63" s="218">
        <v>43833</v>
      </c>
      <c r="R63" s="236"/>
      <c r="S63" s="236"/>
      <c r="T63" s="236"/>
      <c r="U63" s="218">
        <v>35000</v>
      </c>
      <c r="V63" s="236"/>
      <c r="W63" s="236"/>
      <c r="X63" s="218">
        <f>U63+Y63</f>
        <v>84433</v>
      </c>
      <c r="Y63" s="218">
        <v>49433</v>
      </c>
      <c r="Z63" s="218">
        <f>Y63-AC63</f>
        <v>5600</v>
      </c>
      <c r="AA63" s="236"/>
      <c r="AB63" s="236"/>
      <c r="AC63" s="218">
        <v>43833</v>
      </c>
      <c r="AD63" s="236"/>
      <c r="AE63" s="236"/>
      <c r="AF63" s="236"/>
      <c r="AG63" s="218"/>
      <c r="AH63" s="236"/>
      <c r="AI63" s="236"/>
      <c r="AJ63" s="236"/>
      <c r="AK63" s="236"/>
      <c r="AL63" s="236"/>
      <c r="AM63" s="236"/>
      <c r="AN63" s="236"/>
      <c r="AO63" s="100">
        <f t="shared" si="216"/>
        <v>49433</v>
      </c>
      <c r="AP63" s="100">
        <f t="shared" si="216"/>
        <v>5600</v>
      </c>
      <c r="AQ63" s="100"/>
      <c r="AR63" s="100">
        <f t="shared" si="217"/>
        <v>0</v>
      </c>
      <c r="AS63" s="100">
        <f t="shared" si="174"/>
        <v>49433</v>
      </c>
      <c r="AT63" s="100">
        <f t="shared" si="174"/>
        <v>5600</v>
      </c>
      <c r="AU63" s="100">
        <f t="shared" si="174"/>
        <v>0</v>
      </c>
      <c r="AV63" s="100">
        <f t="shared" si="174"/>
        <v>0</v>
      </c>
      <c r="AW63" s="100">
        <f t="shared" si="218"/>
        <v>43833</v>
      </c>
      <c r="AX63" s="100">
        <f t="shared" si="218"/>
        <v>0</v>
      </c>
      <c r="AY63" s="100">
        <f t="shared" si="218"/>
        <v>0</v>
      </c>
      <c r="AZ63" s="100">
        <f t="shared" si="218"/>
        <v>0</v>
      </c>
      <c r="BA63" s="100">
        <f t="shared" si="222"/>
        <v>0</v>
      </c>
      <c r="BB63" s="100">
        <f t="shared" si="223"/>
        <v>0</v>
      </c>
      <c r="BC63" s="100"/>
      <c r="BD63" s="100"/>
      <c r="BE63" s="100">
        <f>AW63+BA63</f>
        <v>43833</v>
      </c>
      <c r="BF63" s="100">
        <f t="shared" si="219"/>
        <v>0</v>
      </c>
      <c r="BG63" s="100">
        <f t="shared" si="219"/>
        <v>0</v>
      </c>
      <c r="BH63" s="100">
        <f t="shared" si="219"/>
        <v>0</v>
      </c>
      <c r="BI63" s="100">
        <v>5600</v>
      </c>
      <c r="BJ63" s="100">
        <v>5600</v>
      </c>
      <c r="BK63" s="100">
        <v>5600</v>
      </c>
      <c r="BL63" s="100"/>
      <c r="BM63" s="100"/>
      <c r="BN63" s="4">
        <f t="shared" si="188"/>
        <v>5600</v>
      </c>
      <c r="BO63" s="100">
        <f>AP63-AX63-BB63</f>
        <v>5600</v>
      </c>
      <c r="BP63" s="100"/>
      <c r="BQ63" s="100"/>
      <c r="BR63" s="100"/>
      <c r="BS63" s="100"/>
      <c r="BT63" s="100"/>
      <c r="BU63" s="100">
        <f t="shared" si="225"/>
        <v>5600</v>
      </c>
      <c r="BV63" s="100">
        <f t="shared" si="220"/>
        <v>5600</v>
      </c>
      <c r="BW63" s="100"/>
      <c r="BX63" s="100"/>
      <c r="BY63" s="100"/>
      <c r="BZ63" s="100"/>
      <c r="CA63" s="100"/>
      <c r="CB63" s="100">
        <f t="shared" si="226"/>
        <v>5600</v>
      </c>
      <c r="CC63" s="100">
        <f t="shared" si="221"/>
        <v>5600</v>
      </c>
      <c r="CD63" s="100"/>
      <c r="CE63" s="100"/>
      <c r="CF63" s="100"/>
      <c r="CG63" s="100">
        <v>0</v>
      </c>
      <c r="CH63" s="100">
        <f t="shared" si="6"/>
        <v>5600</v>
      </c>
      <c r="CI63" s="100">
        <f>CH63</f>
        <v>5600</v>
      </c>
      <c r="CJ63" s="100"/>
      <c r="CK63" s="100">
        <f>CI63</f>
        <v>5600</v>
      </c>
      <c r="CL63" s="100">
        <f>CM63+CR63</f>
        <v>5600</v>
      </c>
      <c r="CM63" s="100">
        <f>CB63-CI63+CJ63</f>
        <v>0</v>
      </c>
      <c r="CN63" s="100">
        <f>CC63-CI63+CJ63</f>
        <v>0</v>
      </c>
      <c r="CO63" s="100"/>
      <c r="CP63" s="100"/>
      <c r="CQ63" s="100"/>
      <c r="CR63" s="100">
        <f>CK63</f>
        <v>5600</v>
      </c>
      <c r="CS63" s="100" t="s">
        <v>896</v>
      </c>
      <c r="CT63" s="100" t="s">
        <v>897</v>
      </c>
      <c r="CU63" s="100"/>
      <c r="CV63" s="100"/>
      <c r="CW63" s="100"/>
      <c r="CX63" s="100" t="s">
        <v>932</v>
      </c>
      <c r="CY63" s="366"/>
      <c r="CZ63" s="191" t="s">
        <v>223</v>
      </c>
      <c r="DA63" s="114"/>
      <c r="DD63" s="7">
        <f t="shared" si="3"/>
        <v>43859</v>
      </c>
      <c r="DG63" s="7">
        <v>0</v>
      </c>
      <c r="DL63" s="146">
        <f t="shared" si="26"/>
        <v>0</v>
      </c>
      <c r="DM63" s="7">
        <f>AJ63-BD63</f>
        <v>0</v>
      </c>
      <c r="DN63" s="7">
        <f t="shared" si="13"/>
        <v>0</v>
      </c>
    </row>
    <row r="64" spans="1:118" s="20" customFormat="1" ht="183.4" hidden="1" customHeight="1">
      <c r="A64" s="216"/>
      <c r="B64" s="196"/>
      <c r="C64" s="191"/>
      <c r="D64" s="191"/>
      <c r="E64" s="244"/>
      <c r="F64" s="191"/>
      <c r="G64" s="218"/>
      <c r="H64" s="218"/>
      <c r="I64" s="218"/>
      <c r="J64" s="236"/>
      <c r="K64" s="236"/>
      <c r="L64" s="218"/>
      <c r="M64" s="294"/>
      <c r="N64" s="218"/>
      <c r="O64" s="236"/>
      <c r="P64" s="236"/>
      <c r="Q64" s="218"/>
      <c r="R64" s="236"/>
      <c r="S64" s="236"/>
      <c r="T64" s="236"/>
      <c r="U64" s="218"/>
      <c r="V64" s="236"/>
      <c r="W64" s="236"/>
      <c r="X64" s="218"/>
      <c r="Y64" s="218"/>
      <c r="Z64" s="218"/>
      <c r="AA64" s="236"/>
      <c r="AB64" s="236"/>
      <c r="AC64" s="218"/>
      <c r="AD64" s="236"/>
      <c r="AE64" s="236"/>
      <c r="AF64" s="236"/>
      <c r="AG64" s="218"/>
      <c r="AH64" s="236"/>
      <c r="AI64" s="236"/>
      <c r="AJ64" s="236"/>
      <c r="AK64" s="236"/>
      <c r="AL64" s="236"/>
      <c r="AM64" s="236"/>
      <c r="AN64" s="236"/>
      <c r="AO64" s="100"/>
      <c r="AP64" s="100"/>
      <c r="AQ64" s="100"/>
      <c r="AR64" s="100"/>
      <c r="AS64" s="100"/>
      <c r="AT64" s="100"/>
      <c r="AU64" s="100"/>
      <c r="AV64" s="100"/>
      <c r="AW64" s="100"/>
      <c r="AX64" s="100"/>
      <c r="AY64" s="100"/>
      <c r="AZ64" s="100"/>
      <c r="BA64" s="100"/>
      <c r="BB64" s="100"/>
      <c r="BC64" s="100"/>
      <c r="BD64" s="100"/>
      <c r="BE64" s="100"/>
      <c r="BF64" s="100"/>
      <c r="BG64" s="100"/>
      <c r="BH64" s="100"/>
      <c r="BI64" s="100"/>
      <c r="BJ64" s="4"/>
      <c r="BK64" s="100"/>
      <c r="BL64" s="100"/>
      <c r="BM64" s="100"/>
      <c r="BN64" s="100"/>
      <c r="BO64" s="100"/>
      <c r="BP64" s="100"/>
      <c r="BQ64" s="100"/>
      <c r="BR64" s="100"/>
      <c r="BS64" s="100"/>
      <c r="BT64" s="100"/>
      <c r="BU64" s="100"/>
      <c r="BV64" s="100"/>
      <c r="BW64" s="100"/>
      <c r="BX64" s="100"/>
      <c r="BY64" s="100"/>
      <c r="BZ64" s="100"/>
      <c r="CA64" s="100"/>
      <c r="CB64" s="100"/>
      <c r="CC64" s="100"/>
      <c r="CD64" s="100"/>
      <c r="CE64" s="100"/>
      <c r="CF64" s="100"/>
      <c r="CG64" s="100"/>
      <c r="CH64" s="100"/>
      <c r="CI64" s="100"/>
      <c r="CJ64" s="100"/>
      <c r="CK64" s="100"/>
      <c r="CL64" s="100"/>
      <c r="CM64" s="100"/>
      <c r="CN64" s="100"/>
      <c r="CO64" s="100"/>
      <c r="CP64" s="100"/>
      <c r="CQ64" s="100"/>
      <c r="CR64" s="100"/>
      <c r="CS64" s="100"/>
      <c r="CT64" s="100"/>
      <c r="CU64" s="100"/>
      <c r="CV64" s="100"/>
      <c r="CW64" s="100"/>
      <c r="CX64" s="100"/>
      <c r="CY64" s="366"/>
      <c r="CZ64" s="191"/>
      <c r="DA64" s="114"/>
      <c r="DD64" s="7"/>
      <c r="DG64" s="7"/>
      <c r="DL64" s="146"/>
      <c r="DM64" s="7"/>
      <c r="DN64" s="7">
        <f t="shared" si="13"/>
        <v>0</v>
      </c>
    </row>
    <row r="65" spans="1:123" s="20" customFormat="1" ht="172.5" customHeight="1">
      <c r="A65" s="216">
        <v>4</v>
      </c>
      <c r="B65" s="198" t="s">
        <v>228</v>
      </c>
      <c r="C65" s="191" t="s">
        <v>59</v>
      </c>
      <c r="D65" s="191" t="s">
        <v>229</v>
      </c>
      <c r="E65" s="244" t="s">
        <v>215</v>
      </c>
      <c r="F65" s="191" t="s">
        <v>230</v>
      </c>
      <c r="G65" s="218">
        <v>613371</v>
      </c>
      <c r="H65" s="218"/>
      <c r="I65" s="218">
        <v>506090</v>
      </c>
      <c r="J65" s="236"/>
      <c r="K65" s="236"/>
      <c r="L65" s="218">
        <f t="shared" ref="L65" si="227">I65+M65</f>
        <v>613371</v>
      </c>
      <c r="M65" s="294">
        <v>107281</v>
      </c>
      <c r="N65" s="218">
        <v>73100</v>
      </c>
      <c r="O65" s="236"/>
      <c r="P65" s="236"/>
      <c r="Q65" s="218">
        <v>34177</v>
      </c>
      <c r="R65" s="236"/>
      <c r="S65" s="236"/>
      <c r="T65" s="236"/>
      <c r="U65" s="218">
        <v>506090</v>
      </c>
      <c r="V65" s="236"/>
      <c r="W65" s="236"/>
      <c r="X65" s="218">
        <f>U65+Y65</f>
        <v>565767</v>
      </c>
      <c r="Y65" s="218">
        <v>59677</v>
      </c>
      <c r="Z65" s="218">
        <f t="shared" ref="Z65" si="228">Y65-AC65</f>
        <v>25500</v>
      </c>
      <c r="AA65" s="236"/>
      <c r="AB65" s="218"/>
      <c r="AC65" s="218">
        <v>34177</v>
      </c>
      <c r="AD65" s="236"/>
      <c r="AE65" s="236"/>
      <c r="AF65" s="236"/>
      <c r="AG65" s="218">
        <f>AH65</f>
        <v>10000</v>
      </c>
      <c r="AH65" s="218">
        <v>10000</v>
      </c>
      <c r="AI65" s="236"/>
      <c r="AJ65" s="236"/>
      <c r="AK65" s="236"/>
      <c r="AL65" s="236"/>
      <c r="AM65" s="236"/>
      <c r="AN65" s="236"/>
      <c r="AO65" s="100">
        <f t="shared" si="129"/>
        <v>59677</v>
      </c>
      <c r="AP65" s="100">
        <f t="shared" si="129"/>
        <v>25500</v>
      </c>
      <c r="AQ65" s="100"/>
      <c r="AR65" s="100">
        <f t="shared" si="217"/>
        <v>0</v>
      </c>
      <c r="AS65" s="100">
        <f t="shared" si="174"/>
        <v>59677</v>
      </c>
      <c r="AT65" s="100">
        <f t="shared" si="174"/>
        <v>25500</v>
      </c>
      <c r="AU65" s="100">
        <f t="shared" si="174"/>
        <v>0</v>
      </c>
      <c r="AV65" s="100">
        <f t="shared" si="174"/>
        <v>0</v>
      </c>
      <c r="AW65" s="100">
        <f t="shared" si="218"/>
        <v>34177</v>
      </c>
      <c r="AX65" s="100">
        <f t="shared" si="218"/>
        <v>0</v>
      </c>
      <c r="AY65" s="100">
        <f t="shared" si="218"/>
        <v>0</v>
      </c>
      <c r="AZ65" s="100">
        <f t="shared" si="218"/>
        <v>0</v>
      </c>
      <c r="BA65" s="100">
        <f>BB65</f>
        <v>24000</v>
      </c>
      <c r="BB65" s="100">
        <f>AH65-AM65+AN65+14000</f>
        <v>24000</v>
      </c>
      <c r="BC65" s="100"/>
      <c r="BD65" s="100"/>
      <c r="BE65" s="100">
        <f>AW65+BA65</f>
        <v>58177</v>
      </c>
      <c r="BF65" s="100">
        <f t="shared" si="219"/>
        <v>24000</v>
      </c>
      <c r="BG65" s="100">
        <f t="shared" si="219"/>
        <v>0</v>
      </c>
      <c r="BH65" s="100">
        <f t="shared" si="219"/>
        <v>0</v>
      </c>
      <c r="BI65" s="100">
        <v>1500</v>
      </c>
      <c r="BJ65" s="218">
        <v>15500</v>
      </c>
      <c r="BK65" s="218">
        <v>15500</v>
      </c>
      <c r="BL65" s="236"/>
      <c r="BM65" s="236"/>
      <c r="BN65" s="4">
        <f t="shared" si="188"/>
        <v>1500</v>
      </c>
      <c r="BO65" s="100">
        <f>AP65-AX65-BB65</f>
        <v>1500</v>
      </c>
      <c r="BP65" s="100"/>
      <c r="BQ65" s="100"/>
      <c r="BR65" s="100"/>
      <c r="BS65" s="100"/>
      <c r="BT65" s="100"/>
      <c r="BU65" s="100">
        <f t="shared" si="225"/>
        <v>1500</v>
      </c>
      <c r="BV65" s="100">
        <f t="shared" si="220"/>
        <v>1500</v>
      </c>
      <c r="BW65" s="100"/>
      <c r="BX65" s="100"/>
      <c r="BY65" s="100"/>
      <c r="BZ65" s="100"/>
      <c r="CA65" s="100"/>
      <c r="CB65" s="100">
        <f t="shared" si="226"/>
        <v>1500</v>
      </c>
      <c r="CC65" s="100">
        <f t="shared" si="221"/>
        <v>1500</v>
      </c>
      <c r="CD65" s="100"/>
      <c r="CE65" s="100"/>
      <c r="CF65" s="100"/>
      <c r="CG65" s="100">
        <v>1335</v>
      </c>
      <c r="CH65" s="100">
        <f t="shared" si="6"/>
        <v>165</v>
      </c>
      <c r="CI65" s="100">
        <v>165</v>
      </c>
      <c r="CJ65" s="100"/>
      <c r="CK65" s="100"/>
      <c r="CL65" s="100">
        <f>CM65+CR65</f>
        <v>1335</v>
      </c>
      <c r="CM65" s="100">
        <f>CN65</f>
        <v>1335</v>
      </c>
      <c r="CN65" s="100">
        <f>CC65-CI65+CJ65</f>
        <v>1335</v>
      </c>
      <c r="CO65" s="100"/>
      <c r="CP65" s="100"/>
      <c r="CQ65" s="100"/>
      <c r="CR65" s="100"/>
      <c r="CS65" s="100" t="s">
        <v>896</v>
      </c>
      <c r="CT65" s="100" t="s">
        <v>911</v>
      </c>
      <c r="CU65" s="100"/>
      <c r="CV65" s="100" t="s">
        <v>933</v>
      </c>
      <c r="CW65" s="100"/>
      <c r="CX65" s="100" t="s">
        <v>934</v>
      </c>
      <c r="CY65" s="366"/>
      <c r="CZ65" s="191" t="s">
        <v>227</v>
      </c>
      <c r="DA65" s="114"/>
      <c r="DD65" s="7">
        <f t="shared" si="3"/>
        <v>81781</v>
      </c>
      <c r="DG65" s="7">
        <v>0</v>
      </c>
      <c r="DL65" s="146">
        <f t="shared" si="26"/>
        <v>0</v>
      </c>
      <c r="DM65" s="7" t="s">
        <v>935</v>
      </c>
      <c r="DN65" s="7">
        <f t="shared" si="13"/>
        <v>0</v>
      </c>
    </row>
    <row r="66" spans="1:123" s="20" customFormat="1" ht="57.6" customHeight="1">
      <c r="A66" s="114" t="s">
        <v>936</v>
      </c>
      <c r="B66" s="214" t="s">
        <v>937</v>
      </c>
      <c r="C66" s="241"/>
      <c r="D66" s="236">
        <f t="shared" ref="D66:BO66" si="229">D67+D70</f>
        <v>4</v>
      </c>
      <c r="E66" s="236">
        <f t="shared" si="229"/>
        <v>4</v>
      </c>
      <c r="F66" s="114"/>
      <c r="G66" s="236">
        <f t="shared" si="229"/>
        <v>490287</v>
      </c>
      <c r="H66" s="236">
        <f t="shared" si="229"/>
        <v>127309</v>
      </c>
      <c r="I66" s="236">
        <f t="shared" si="229"/>
        <v>80000</v>
      </c>
      <c r="J66" s="236">
        <f t="shared" si="229"/>
        <v>0</v>
      </c>
      <c r="K66" s="236">
        <f t="shared" si="229"/>
        <v>0</v>
      </c>
      <c r="L66" s="236">
        <f t="shared" si="229"/>
        <v>0</v>
      </c>
      <c r="M66" s="236">
        <f t="shared" si="229"/>
        <v>98123</v>
      </c>
      <c r="N66" s="236">
        <f t="shared" si="229"/>
        <v>18123</v>
      </c>
      <c r="O66" s="236">
        <f t="shared" si="229"/>
        <v>0</v>
      </c>
      <c r="P66" s="236">
        <f t="shared" si="229"/>
        <v>0</v>
      </c>
      <c r="Q66" s="236">
        <f t="shared" si="229"/>
        <v>80000</v>
      </c>
      <c r="R66" s="236">
        <f t="shared" si="229"/>
        <v>0</v>
      </c>
      <c r="S66" s="236">
        <f t="shared" si="229"/>
        <v>0</v>
      </c>
      <c r="T66" s="236">
        <f t="shared" si="229"/>
        <v>0</v>
      </c>
      <c r="U66" s="236">
        <f t="shared" si="229"/>
        <v>93381</v>
      </c>
      <c r="V66" s="236">
        <f t="shared" si="229"/>
        <v>26455</v>
      </c>
      <c r="W66" s="236">
        <f t="shared" si="229"/>
        <v>0</v>
      </c>
      <c r="X66" s="236">
        <f t="shared" si="229"/>
        <v>0</v>
      </c>
      <c r="Y66" s="236">
        <f t="shared" si="229"/>
        <v>170553</v>
      </c>
      <c r="Z66" s="236">
        <f t="shared" si="229"/>
        <v>18123</v>
      </c>
      <c r="AA66" s="236">
        <f t="shared" si="229"/>
        <v>0</v>
      </c>
      <c r="AB66" s="236">
        <f t="shared" si="229"/>
        <v>0</v>
      </c>
      <c r="AC66" s="236">
        <f t="shared" si="229"/>
        <v>86333</v>
      </c>
      <c r="AD66" s="236">
        <f t="shared" si="229"/>
        <v>0</v>
      </c>
      <c r="AE66" s="236">
        <f t="shared" si="229"/>
        <v>0</v>
      </c>
      <c r="AF66" s="236">
        <f t="shared" si="229"/>
        <v>0</v>
      </c>
      <c r="AG66" s="236">
        <f t="shared" si="229"/>
        <v>8000</v>
      </c>
      <c r="AH66" s="236">
        <f t="shared" si="229"/>
        <v>0</v>
      </c>
      <c r="AI66" s="236">
        <f t="shared" si="229"/>
        <v>0</v>
      </c>
      <c r="AJ66" s="236">
        <f t="shared" si="229"/>
        <v>0</v>
      </c>
      <c r="AK66" s="236">
        <f t="shared" si="229"/>
        <v>0</v>
      </c>
      <c r="AL66" s="236">
        <f t="shared" si="229"/>
        <v>6097</v>
      </c>
      <c r="AM66" s="236">
        <f t="shared" si="229"/>
        <v>0</v>
      </c>
      <c r="AN66" s="236">
        <f t="shared" si="229"/>
        <v>0</v>
      </c>
      <c r="AO66" s="236">
        <f t="shared" si="229"/>
        <v>195841</v>
      </c>
      <c r="AP66" s="236">
        <f t="shared" si="229"/>
        <v>39508</v>
      </c>
      <c r="AQ66" s="236">
        <f t="shared" si="229"/>
        <v>0</v>
      </c>
      <c r="AR66" s="236">
        <f t="shared" si="229"/>
        <v>21385</v>
      </c>
      <c r="AS66" s="236">
        <f t="shared" si="229"/>
        <v>207171</v>
      </c>
      <c r="AT66" s="236">
        <f t="shared" si="229"/>
        <v>50838</v>
      </c>
      <c r="AU66" s="236">
        <f t="shared" si="229"/>
        <v>0</v>
      </c>
      <c r="AV66" s="236">
        <f t="shared" si="229"/>
        <v>21385</v>
      </c>
      <c r="AW66" s="236">
        <f t="shared" si="229"/>
        <v>99022</v>
      </c>
      <c r="AX66" s="236">
        <f t="shared" si="229"/>
        <v>2689</v>
      </c>
      <c r="AY66" s="236">
        <f t="shared" si="229"/>
        <v>0</v>
      </c>
      <c r="AZ66" s="236">
        <f t="shared" si="229"/>
        <v>2689</v>
      </c>
      <c r="BA66" s="236">
        <f t="shared" si="229"/>
        <v>22599</v>
      </c>
      <c r="BB66" s="236">
        <f t="shared" si="229"/>
        <v>22599</v>
      </c>
      <c r="BC66" s="236">
        <f t="shared" si="229"/>
        <v>0</v>
      </c>
      <c r="BD66" s="236">
        <f t="shared" si="229"/>
        <v>0</v>
      </c>
      <c r="BE66" s="236">
        <f t="shared" si="229"/>
        <v>121621</v>
      </c>
      <c r="BF66" s="236">
        <f t="shared" si="229"/>
        <v>25288</v>
      </c>
      <c r="BG66" s="236">
        <f t="shared" si="229"/>
        <v>0</v>
      </c>
      <c r="BH66" s="236">
        <f t="shared" si="229"/>
        <v>2689</v>
      </c>
      <c r="BI66" s="236">
        <f t="shared" si="229"/>
        <v>0</v>
      </c>
      <c r="BJ66" s="236">
        <f t="shared" si="229"/>
        <v>0</v>
      </c>
      <c r="BK66" s="236">
        <f t="shared" si="229"/>
        <v>0</v>
      </c>
      <c r="BL66" s="236">
        <f t="shared" si="229"/>
        <v>0</v>
      </c>
      <c r="BM66" s="236">
        <f t="shared" si="229"/>
        <v>10000</v>
      </c>
      <c r="BN66" s="236">
        <f t="shared" si="229"/>
        <v>0</v>
      </c>
      <c r="BO66" s="236">
        <f t="shared" si="229"/>
        <v>0</v>
      </c>
      <c r="BP66" s="236">
        <f t="shared" ref="BP66:BS66" si="230">BP67+BP70</f>
        <v>0</v>
      </c>
      <c r="BQ66" s="236">
        <f t="shared" si="230"/>
        <v>0</v>
      </c>
      <c r="BR66" s="236">
        <f t="shared" si="230"/>
        <v>0</v>
      </c>
      <c r="BS66" s="236">
        <f t="shared" si="230"/>
        <v>0</v>
      </c>
      <c r="BT66" s="236">
        <f>BT67+BT70</f>
        <v>19876</v>
      </c>
      <c r="BU66" s="236">
        <f t="shared" ref="BU66:BZ66" si="231">BU67+BU70</f>
        <v>19876</v>
      </c>
      <c r="BV66" s="236">
        <f t="shared" si="231"/>
        <v>19876</v>
      </c>
      <c r="BW66" s="236">
        <f t="shared" si="231"/>
        <v>0</v>
      </c>
      <c r="BX66" s="236">
        <f t="shared" si="231"/>
        <v>0</v>
      </c>
      <c r="BY66" s="236">
        <f t="shared" si="231"/>
        <v>421</v>
      </c>
      <c r="BZ66" s="236">
        <f t="shared" si="231"/>
        <v>0</v>
      </c>
      <c r="CA66" s="236">
        <f>CA67+CA70</f>
        <v>0</v>
      </c>
      <c r="CB66" s="236">
        <f t="shared" ref="CB66:CG66" si="232">CB67+CB70</f>
        <v>19876</v>
      </c>
      <c r="CC66" s="236">
        <f t="shared" si="232"/>
        <v>19876</v>
      </c>
      <c r="CD66" s="236">
        <f t="shared" si="232"/>
        <v>0</v>
      </c>
      <c r="CE66" s="236">
        <f t="shared" si="232"/>
        <v>0</v>
      </c>
      <c r="CF66" s="236">
        <f t="shared" si="232"/>
        <v>421</v>
      </c>
      <c r="CG66" s="236">
        <f t="shared" si="232"/>
        <v>0</v>
      </c>
      <c r="CH66" s="236">
        <f t="shared" si="6"/>
        <v>19876</v>
      </c>
      <c r="CI66" s="236">
        <f t="shared" ref="CI66" si="233">CI67+CI70</f>
        <v>19876</v>
      </c>
      <c r="CJ66" s="236"/>
      <c r="CK66" s="236">
        <f>CK67+CK70</f>
        <v>14989</v>
      </c>
      <c r="CL66" s="236">
        <f t="shared" ref="CL66:CR66" si="234">CL67+CL70</f>
        <v>14989</v>
      </c>
      <c r="CM66" s="236">
        <f t="shared" si="234"/>
        <v>0</v>
      </c>
      <c r="CN66" s="236">
        <f t="shared" si="234"/>
        <v>0</v>
      </c>
      <c r="CO66" s="236">
        <f t="shared" si="234"/>
        <v>0</v>
      </c>
      <c r="CP66" s="236">
        <f t="shared" si="234"/>
        <v>0</v>
      </c>
      <c r="CQ66" s="236">
        <f t="shared" si="234"/>
        <v>0</v>
      </c>
      <c r="CR66" s="236">
        <f t="shared" si="234"/>
        <v>14989</v>
      </c>
      <c r="CS66" s="236"/>
      <c r="CT66" s="236"/>
      <c r="CU66" s="236">
        <f t="shared" ref="CU66" si="235">CU67+CU70</f>
        <v>2000</v>
      </c>
      <c r="CV66" s="100"/>
      <c r="CW66" s="100"/>
      <c r="CX66" s="236"/>
      <c r="CY66" s="366"/>
      <c r="CZ66" s="114"/>
      <c r="DA66" s="216" t="s">
        <v>156</v>
      </c>
      <c r="DB66" s="18"/>
      <c r="DD66" s="7">
        <f t="shared" si="3"/>
        <v>378783</v>
      </c>
      <c r="DG66" s="7">
        <v>0</v>
      </c>
      <c r="DM66" s="7">
        <f>AJ66-BD66</f>
        <v>0</v>
      </c>
      <c r="DN66" s="7">
        <f t="shared" si="13"/>
        <v>0</v>
      </c>
    </row>
    <row r="67" spans="1:123" s="20" customFormat="1" ht="46.5" customHeight="1">
      <c r="A67" s="242" t="s">
        <v>151</v>
      </c>
      <c r="B67" s="14" t="s">
        <v>36</v>
      </c>
      <c r="C67" s="191"/>
      <c r="D67" s="213">
        <f>D68</f>
        <v>1</v>
      </c>
      <c r="E67" s="213">
        <f>E68</f>
        <v>1</v>
      </c>
      <c r="F67" s="191"/>
      <c r="G67" s="243">
        <f>G68</f>
        <v>99430</v>
      </c>
      <c r="H67" s="243">
        <f t="shared" ref="H67:BS68" si="236">H68</f>
        <v>6097</v>
      </c>
      <c r="I67" s="243">
        <f t="shared" si="236"/>
        <v>0</v>
      </c>
      <c r="J67" s="243">
        <f t="shared" si="236"/>
        <v>0</v>
      </c>
      <c r="K67" s="243">
        <f t="shared" si="236"/>
        <v>0</v>
      </c>
      <c r="L67" s="243">
        <f t="shared" si="236"/>
        <v>0</v>
      </c>
      <c r="M67" s="243">
        <f t="shared" si="236"/>
        <v>0</v>
      </c>
      <c r="N67" s="243">
        <f t="shared" si="236"/>
        <v>0</v>
      </c>
      <c r="O67" s="243">
        <f t="shared" si="236"/>
        <v>0</v>
      </c>
      <c r="P67" s="243">
        <f t="shared" si="236"/>
        <v>0</v>
      </c>
      <c r="Q67" s="243">
        <f t="shared" si="236"/>
        <v>0</v>
      </c>
      <c r="R67" s="243">
        <f t="shared" si="236"/>
        <v>0</v>
      </c>
      <c r="S67" s="243">
        <f t="shared" si="236"/>
        <v>0</v>
      </c>
      <c r="T67" s="243">
        <f t="shared" si="236"/>
        <v>0</v>
      </c>
      <c r="U67" s="243">
        <f t="shared" si="236"/>
        <v>27000</v>
      </c>
      <c r="V67" s="243">
        <f t="shared" si="236"/>
        <v>0</v>
      </c>
      <c r="W67" s="243">
        <f t="shared" si="236"/>
        <v>0</v>
      </c>
      <c r="X67" s="243">
        <f t="shared" si="236"/>
        <v>0</v>
      </c>
      <c r="Y67" s="243">
        <f t="shared" si="236"/>
        <v>72430</v>
      </c>
      <c r="Z67" s="243">
        <f t="shared" si="236"/>
        <v>0</v>
      </c>
      <c r="AA67" s="243">
        <f t="shared" si="236"/>
        <v>0</v>
      </c>
      <c r="AB67" s="243">
        <f t="shared" si="236"/>
        <v>0</v>
      </c>
      <c r="AC67" s="243">
        <f t="shared" si="236"/>
        <v>6333</v>
      </c>
      <c r="AD67" s="243">
        <f t="shared" si="236"/>
        <v>0</v>
      </c>
      <c r="AE67" s="243">
        <f t="shared" si="236"/>
        <v>0</v>
      </c>
      <c r="AF67" s="243">
        <f t="shared" si="236"/>
        <v>0</v>
      </c>
      <c r="AG67" s="243">
        <f t="shared" si="236"/>
        <v>8000</v>
      </c>
      <c r="AH67" s="243">
        <f t="shared" si="236"/>
        <v>0</v>
      </c>
      <c r="AI67" s="243">
        <f t="shared" si="236"/>
        <v>0</v>
      </c>
      <c r="AJ67" s="243">
        <f t="shared" si="236"/>
        <v>0</v>
      </c>
      <c r="AK67" s="243">
        <f t="shared" si="236"/>
        <v>0</v>
      </c>
      <c r="AL67" s="243">
        <f t="shared" si="236"/>
        <v>6097</v>
      </c>
      <c r="AM67" s="243">
        <f t="shared" si="236"/>
        <v>0</v>
      </c>
      <c r="AN67" s="243">
        <f t="shared" si="236"/>
        <v>0</v>
      </c>
      <c r="AO67" s="243">
        <f t="shared" si="236"/>
        <v>72430</v>
      </c>
      <c r="AP67" s="243">
        <f t="shared" si="236"/>
        <v>6097</v>
      </c>
      <c r="AQ67" s="243">
        <f t="shared" si="236"/>
        <v>0</v>
      </c>
      <c r="AR67" s="243">
        <f t="shared" si="236"/>
        <v>6097</v>
      </c>
      <c r="AS67" s="243">
        <f t="shared" si="236"/>
        <v>72430</v>
      </c>
      <c r="AT67" s="243">
        <f t="shared" si="236"/>
        <v>6097</v>
      </c>
      <c r="AU67" s="243">
        <f t="shared" si="236"/>
        <v>0</v>
      </c>
      <c r="AV67" s="243">
        <f t="shared" si="236"/>
        <v>6097</v>
      </c>
      <c r="AW67" s="243">
        <f t="shared" si="236"/>
        <v>6333</v>
      </c>
      <c r="AX67" s="243">
        <f t="shared" si="236"/>
        <v>0</v>
      </c>
      <c r="AY67" s="243">
        <f t="shared" si="236"/>
        <v>0</v>
      </c>
      <c r="AZ67" s="243">
        <f t="shared" si="236"/>
        <v>0</v>
      </c>
      <c r="BA67" s="243">
        <f t="shared" si="236"/>
        <v>0</v>
      </c>
      <c r="BB67" s="243">
        <f t="shared" si="236"/>
        <v>0</v>
      </c>
      <c r="BC67" s="243">
        <f t="shared" si="236"/>
        <v>0</v>
      </c>
      <c r="BD67" s="243">
        <f t="shared" si="236"/>
        <v>0</v>
      </c>
      <c r="BE67" s="243">
        <f t="shared" si="236"/>
        <v>6333</v>
      </c>
      <c r="BF67" s="243">
        <f t="shared" si="236"/>
        <v>0</v>
      </c>
      <c r="BG67" s="243">
        <f t="shared" si="236"/>
        <v>0</v>
      </c>
      <c r="BH67" s="243">
        <f t="shared" si="236"/>
        <v>0</v>
      </c>
      <c r="BI67" s="243">
        <f t="shared" si="236"/>
        <v>0</v>
      </c>
      <c r="BJ67" s="243">
        <f t="shared" si="236"/>
        <v>0</v>
      </c>
      <c r="BK67" s="243">
        <f t="shared" si="236"/>
        <v>0</v>
      </c>
      <c r="BL67" s="243">
        <f t="shared" si="236"/>
        <v>0</v>
      </c>
      <c r="BM67" s="243">
        <f t="shared" si="236"/>
        <v>0</v>
      </c>
      <c r="BN67" s="243">
        <f t="shared" si="236"/>
        <v>0</v>
      </c>
      <c r="BO67" s="243">
        <f t="shared" si="236"/>
        <v>0</v>
      </c>
      <c r="BP67" s="243">
        <f t="shared" si="236"/>
        <v>0</v>
      </c>
      <c r="BQ67" s="243">
        <f t="shared" si="236"/>
        <v>0</v>
      </c>
      <c r="BR67" s="243">
        <f t="shared" si="236"/>
        <v>0</v>
      </c>
      <c r="BS67" s="243">
        <f t="shared" si="236"/>
        <v>0</v>
      </c>
      <c r="BT67" s="243">
        <f t="shared" ref="BT67:CI68" si="237">BT68</f>
        <v>6097</v>
      </c>
      <c r="BU67" s="243">
        <f t="shared" si="237"/>
        <v>6097</v>
      </c>
      <c r="BV67" s="243">
        <f t="shared" si="237"/>
        <v>6097</v>
      </c>
      <c r="BW67" s="243">
        <f t="shared" si="237"/>
        <v>0</v>
      </c>
      <c r="BX67" s="243">
        <f t="shared" si="237"/>
        <v>0</v>
      </c>
      <c r="BY67" s="243">
        <f t="shared" si="237"/>
        <v>0</v>
      </c>
      <c r="BZ67" s="243">
        <f t="shared" si="237"/>
        <v>0</v>
      </c>
      <c r="CA67" s="243">
        <f t="shared" si="237"/>
        <v>0</v>
      </c>
      <c r="CB67" s="243">
        <f t="shared" si="237"/>
        <v>6097</v>
      </c>
      <c r="CC67" s="243">
        <f t="shared" si="237"/>
        <v>6097</v>
      </c>
      <c r="CD67" s="243">
        <f t="shared" si="237"/>
        <v>0</v>
      </c>
      <c r="CE67" s="243">
        <f t="shared" si="237"/>
        <v>0</v>
      </c>
      <c r="CF67" s="243">
        <f t="shared" si="237"/>
        <v>0</v>
      </c>
      <c r="CG67" s="243">
        <f t="shared" si="237"/>
        <v>0</v>
      </c>
      <c r="CH67" s="243">
        <f t="shared" si="6"/>
        <v>6097</v>
      </c>
      <c r="CI67" s="243">
        <f t="shared" si="237"/>
        <v>6097</v>
      </c>
      <c r="CJ67" s="243"/>
      <c r="CK67" s="243">
        <f t="shared" ref="CI67:CR68" si="238">CK68</f>
        <v>3349</v>
      </c>
      <c r="CL67" s="243">
        <f t="shared" si="238"/>
        <v>3349</v>
      </c>
      <c r="CM67" s="243">
        <f t="shared" si="238"/>
        <v>0</v>
      </c>
      <c r="CN67" s="243">
        <f t="shared" si="238"/>
        <v>0</v>
      </c>
      <c r="CO67" s="243">
        <f t="shared" si="238"/>
        <v>0</v>
      </c>
      <c r="CP67" s="243">
        <f t="shared" si="238"/>
        <v>0</v>
      </c>
      <c r="CQ67" s="243">
        <f t="shared" si="238"/>
        <v>0</v>
      </c>
      <c r="CR67" s="243">
        <f t="shared" si="238"/>
        <v>3349</v>
      </c>
      <c r="CS67" s="243"/>
      <c r="CT67" s="243"/>
      <c r="CU67" s="243">
        <f t="shared" ref="CU67:CU68" si="239">CU68</f>
        <v>0</v>
      </c>
      <c r="CV67" s="243"/>
      <c r="CW67" s="243"/>
      <c r="CX67" s="236"/>
      <c r="CY67" s="366"/>
      <c r="CZ67" s="191"/>
      <c r="DA67" s="114"/>
      <c r="DD67" s="7">
        <f t="shared" si="3"/>
        <v>72430</v>
      </c>
      <c r="DG67" s="7">
        <v>0</v>
      </c>
      <c r="DM67" s="7">
        <f>AJ67-BD67</f>
        <v>0</v>
      </c>
      <c r="DN67" s="7">
        <f t="shared" si="13"/>
        <v>0</v>
      </c>
    </row>
    <row r="68" spans="1:123" s="20" customFormat="1" ht="34.5" customHeight="1">
      <c r="A68" s="215" t="s">
        <v>45</v>
      </c>
      <c r="B68" s="214" t="s">
        <v>46</v>
      </c>
      <c r="C68" s="114"/>
      <c r="D68" s="114">
        <f>A69</f>
        <v>1</v>
      </c>
      <c r="E68" s="114">
        <f>A69</f>
        <v>1</v>
      </c>
      <c r="F68" s="114"/>
      <c r="G68" s="99">
        <f>G69</f>
        <v>99430</v>
      </c>
      <c r="H68" s="99">
        <f t="shared" si="236"/>
        <v>6097</v>
      </c>
      <c r="I68" s="99">
        <f t="shared" si="236"/>
        <v>0</v>
      </c>
      <c r="J68" s="99">
        <f t="shared" si="236"/>
        <v>0</v>
      </c>
      <c r="K68" s="99">
        <f t="shared" si="236"/>
        <v>0</v>
      </c>
      <c r="L68" s="99">
        <f t="shared" si="236"/>
        <v>0</v>
      </c>
      <c r="M68" s="99">
        <f t="shared" si="236"/>
        <v>0</v>
      </c>
      <c r="N68" s="99">
        <f t="shared" si="236"/>
        <v>0</v>
      </c>
      <c r="O68" s="99">
        <f t="shared" si="236"/>
        <v>0</v>
      </c>
      <c r="P68" s="99">
        <f t="shared" si="236"/>
        <v>0</v>
      </c>
      <c r="Q68" s="99">
        <f t="shared" si="236"/>
        <v>0</v>
      </c>
      <c r="R68" s="99">
        <f t="shared" si="236"/>
        <v>0</v>
      </c>
      <c r="S68" s="99">
        <f t="shared" si="236"/>
        <v>0</v>
      </c>
      <c r="T68" s="99">
        <f t="shared" si="236"/>
        <v>0</v>
      </c>
      <c r="U68" s="99">
        <f t="shared" si="236"/>
        <v>27000</v>
      </c>
      <c r="V68" s="99">
        <f t="shared" si="236"/>
        <v>0</v>
      </c>
      <c r="W68" s="99">
        <f t="shared" si="236"/>
        <v>0</v>
      </c>
      <c r="X68" s="99">
        <f t="shared" si="236"/>
        <v>0</v>
      </c>
      <c r="Y68" s="99">
        <f t="shared" si="236"/>
        <v>72430</v>
      </c>
      <c r="Z68" s="99">
        <f t="shared" si="236"/>
        <v>0</v>
      </c>
      <c r="AA68" s="99">
        <f t="shared" si="236"/>
        <v>0</v>
      </c>
      <c r="AB68" s="99">
        <f t="shared" si="236"/>
        <v>0</v>
      </c>
      <c r="AC68" s="99">
        <f t="shared" si="236"/>
        <v>6333</v>
      </c>
      <c r="AD68" s="99">
        <f t="shared" si="236"/>
        <v>0</v>
      </c>
      <c r="AE68" s="99">
        <f t="shared" si="236"/>
        <v>0</v>
      </c>
      <c r="AF68" s="99">
        <f t="shared" si="236"/>
        <v>0</v>
      </c>
      <c r="AG68" s="99">
        <f t="shared" si="236"/>
        <v>8000</v>
      </c>
      <c r="AH68" s="99">
        <f t="shared" si="236"/>
        <v>0</v>
      </c>
      <c r="AI68" s="99">
        <f t="shared" si="236"/>
        <v>0</v>
      </c>
      <c r="AJ68" s="99">
        <f t="shared" si="236"/>
        <v>0</v>
      </c>
      <c r="AK68" s="99">
        <f t="shared" si="236"/>
        <v>0</v>
      </c>
      <c r="AL68" s="99">
        <f t="shared" si="236"/>
        <v>6097</v>
      </c>
      <c r="AM68" s="99">
        <f t="shared" si="236"/>
        <v>0</v>
      </c>
      <c r="AN68" s="99">
        <f t="shared" si="236"/>
        <v>0</v>
      </c>
      <c r="AO68" s="99">
        <f t="shared" si="236"/>
        <v>72430</v>
      </c>
      <c r="AP68" s="99">
        <f t="shared" si="236"/>
        <v>6097</v>
      </c>
      <c r="AQ68" s="99">
        <f t="shared" si="236"/>
        <v>0</v>
      </c>
      <c r="AR68" s="99">
        <f t="shared" si="236"/>
        <v>6097</v>
      </c>
      <c r="AS68" s="99">
        <f t="shared" si="236"/>
        <v>72430</v>
      </c>
      <c r="AT68" s="99">
        <f t="shared" si="236"/>
        <v>6097</v>
      </c>
      <c r="AU68" s="99">
        <f t="shared" si="236"/>
        <v>0</v>
      </c>
      <c r="AV68" s="99">
        <f t="shared" si="236"/>
        <v>6097</v>
      </c>
      <c r="AW68" s="99">
        <f t="shared" si="236"/>
        <v>6333</v>
      </c>
      <c r="AX68" s="99">
        <f t="shared" si="236"/>
        <v>0</v>
      </c>
      <c r="AY68" s="99">
        <f t="shared" si="236"/>
        <v>0</v>
      </c>
      <c r="AZ68" s="99">
        <f t="shared" si="236"/>
        <v>0</v>
      </c>
      <c r="BA68" s="99">
        <f t="shared" si="236"/>
        <v>0</v>
      </c>
      <c r="BB68" s="99">
        <f t="shared" si="236"/>
        <v>0</v>
      </c>
      <c r="BC68" s="99">
        <f t="shared" si="236"/>
        <v>0</v>
      </c>
      <c r="BD68" s="99">
        <f t="shared" si="236"/>
        <v>0</v>
      </c>
      <c r="BE68" s="99">
        <f t="shared" si="236"/>
        <v>6333</v>
      </c>
      <c r="BF68" s="99">
        <f t="shared" si="236"/>
        <v>0</v>
      </c>
      <c r="BG68" s="99">
        <f t="shared" si="236"/>
        <v>0</v>
      </c>
      <c r="BH68" s="99">
        <f t="shared" si="236"/>
        <v>0</v>
      </c>
      <c r="BI68" s="99">
        <f t="shared" si="236"/>
        <v>0</v>
      </c>
      <c r="BJ68" s="99">
        <f t="shared" si="236"/>
        <v>0</v>
      </c>
      <c r="BK68" s="99">
        <f t="shared" si="236"/>
        <v>0</v>
      </c>
      <c r="BL68" s="99">
        <f t="shared" si="236"/>
        <v>0</v>
      </c>
      <c r="BM68" s="99">
        <f t="shared" si="236"/>
        <v>0</v>
      </c>
      <c r="BN68" s="99">
        <f t="shared" si="236"/>
        <v>0</v>
      </c>
      <c r="BO68" s="99">
        <f t="shared" si="236"/>
        <v>0</v>
      </c>
      <c r="BP68" s="99">
        <f t="shared" si="236"/>
        <v>0</v>
      </c>
      <c r="BQ68" s="99">
        <f t="shared" si="236"/>
        <v>0</v>
      </c>
      <c r="BR68" s="99">
        <f t="shared" si="236"/>
        <v>0</v>
      </c>
      <c r="BS68" s="99">
        <f t="shared" si="236"/>
        <v>0</v>
      </c>
      <c r="BT68" s="99">
        <f t="shared" si="237"/>
        <v>6097</v>
      </c>
      <c r="BU68" s="99">
        <f t="shared" si="237"/>
        <v>6097</v>
      </c>
      <c r="BV68" s="99">
        <f t="shared" si="237"/>
        <v>6097</v>
      </c>
      <c r="BW68" s="99">
        <f t="shared" si="237"/>
        <v>0</v>
      </c>
      <c r="BX68" s="99">
        <f t="shared" si="237"/>
        <v>0</v>
      </c>
      <c r="BY68" s="99">
        <f t="shared" si="237"/>
        <v>0</v>
      </c>
      <c r="BZ68" s="99">
        <f t="shared" si="237"/>
        <v>0</v>
      </c>
      <c r="CA68" s="99">
        <f t="shared" si="237"/>
        <v>0</v>
      </c>
      <c r="CB68" s="99">
        <f t="shared" si="237"/>
        <v>6097</v>
      </c>
      <c r="CC68" s="99">
        <f t="shared" si="237"/>
        <v>6097</v>
      </c>
      <c r="CD68" s="99">
        <f t="shared" si="237"/>
        <v>0</v>
      </c>
      <c r="CE68" s="99">
        <f t="shared" si="237"/>
        <v>0</v>
      </c>
      <c r="CF68" s="99">
        <f t="shared" si="237"/>
        <v>0</v>
      </c>
      <c r="CG68" s="99">
        <f t="shared" si="237"/>
        <v>0</v>
      </c>
      <c r="CH68" s="99">
        <f t="shared" si="6"/>
        <v>6097</v>
      </c>
      <c r="CI68" s="99">
        <f t="shared" si="238"/>
        <v>6097</v>
      </c>
      <c r="CJ68" s="99"/>
      <c r="CK68" s="99">
        <f t="shared" si="238"/>
        <v>3349</v>
      </c>
      <c r="CL68" s="99">
        <f t="shared" si="238"/>
        <v>3349</v>
      </c>
      <c r="CM68" s="99">
        <f t="shared" si="238"/>
        <v>0</v>
      </c>
      <c r="CN68" s="99">
        <f t="shared" si="238"/>
        <v>0</v>
      </c>
      <c r="CO68" s="99">
        <f t="shared" si="238"/>
        <v>0</v>
      </c>
      <c r="CP68" s="99">
        <f t="shared" si="238"/>
        <v>0</v>
      </c>
      <c r="CQ68" s="99">
        <f t="shared" si="238"/>
        <v>0</v>
      </c>
      <c r="CR68" s="99">
        <f t="shared" si="238"/>
        <v>3349</v>
      </c>
      <c r="CS68" s="99"/>
      <c r="CT68" s="99"/>
      <c r="CU68" s="99">
        <f t="shared" si="239"/>
        <v>0</v>
      </c>
      <c r="CV68" s="99"/>
      <c r="CW68" s="99"/>
      <c r="CX68" s="99"/>
      <c r="CY68" s="366"/>
      <c r="CZ68" s="114"/>
      <c r="DA68" s="114"/>
      <c r="DD68" s="7">
        <f t="shared" si="3"/>
        <v>72430</v>
      </c>
      <c r="DG68" s="7">
        <v>0</v>
      </c>
      <c r="DL68" s="146">
        <f>AP68-BF68-BO68</f>
        <v>6097</v>
      </c>
      <c r="DM68" s="7">
        <f t="shared" ref="DM68" si="240">AJ68-BD68</f>
        <v>0</v>
      </c>
      <c r="DN68" s="7">
        <f t="shared" si="13"/>
        <v>0</v>
      </c>
    </row>
    <row r="69" spans="1:123" s="290" customFormat="1" ht="168.75">
      <c r="A69" s="216">
        <v>1</v>
      </c>
      <c r="B69" s="196" t="s">
        <v>667</v>
      </c>
      <c r="C69" s="138" t="s">
        <v>142</v>
      </c>
      <c r="D69" s="191" t="s">
        <v>668</v>
      </c>
      <c r="E69" s="244" t="s">
        <v>134</v>
      </c>
      <c r="F69" s="191" t="s">
        <v>669</v>
      </c>
      <c r="G69" s="197">
        <v>99430</v>
      </c>
      <c r="H69" s="197">
        <v>6097</v>
      </c>
      <c r="I69" s="197"/>
      <c r="J69" s="236"/>
      <c r="K69" s="236"/>
      <c r="L69" s="218"/>
      <c r="M69" s="218"/>
      <c r="N69" s="236"/>
      <c r="O69" s="236"/>
      <c r="P69" s="236"/>
      <c r="Q69" s="236"/>
      <c r="R69" s="236"/>
      <c r="S69" s="236"/>
      <c r="T69" s="236"/>
      <c r="U69" s="218">
        <v>27000</v>
      </c>
      <c r="V69" s="236"/>
      <c r="W69" s="236"/>
      <c r="X69" s="218"/>
      <c r="Y69" s="218">
        <v>72430</v>
      </c>
      <c r="Z69" s="218"/>
      <c r="AA69" s="218"/>
      <c r="AB69" s="218"/>
      <c r="AC69" s="218">
        <v>6333</v>
      </c>
      <c r="AD69" s="236"/>
      <c r="AE69" s="236"/>
      <c r="AF69" s="236"/>
      <c r="AG69" s="218">
        <v>8000</v>
      </c>
      <c r="AH69" s="218"/>
      <c r="AI69" s="236"/>
      <c r="AJ69" s="236"/>
      <c r="AK69" s="236"/>
      <c r="AL69" s="218">
        <v>6097</v>
      </c>
      <c r="AM69" s="236"/>
      <c r="AN69" s="236"/>
      <c r="AO69" s="100">
        <f>Y69</f>
        <v>72430</v>
      </c>
      <c r="AP69" s="100">
        <f t="shared" ref="AP69" si="241">Z69-$AK69+$AL69</f>
        <v>6097</v>
      </c>
      <c r="AQ69" s="100"/>
      <c r="AR69" s="100">
        <f>AP69</f>
        <v>6097</v>
      </c>
      <c r="AS69" s="100">
        <f t="shared" ref="AS69:AV69" si="242">AO69</f>
        <v>72430</v>
      </c>
      <c r="AT69" s="100">
        <f t="shared" si="242"/>
        <v>6097</v>
      </c>
      <c r="AU69" s="100">
        <f t="shared" si="242"/>
        <v>0</v>
      </c>
      <c r="AV69" s="100">
        <f t="shared" si="242"/>
        <v>6097</v>
      </c>
      <c r="AW69" s="100">
        <f t="shared" ref="AW69:AZ69" si="243">AC69</f>
        <v>6333</v>
      </c>
      <c r="AX69" s="100">
        <f t="shared" si="243"/>
        <v>0</v>
      </c>
      <c r="AY69" s="100">
        <f t="shared" si="243"/>
        <v>0</v>
      </c>
      <c r="AZ69" s="100">
        <f t="shared" si="243"/>
        <v>0</v>
      </c>
      <c r="BA69" s="100"/>
      <c r="BB69" s="100"/>
      <c r="BC69" s="100"/>
      <c r="BD69" s="100"/>
      <c r="BE69" s="100">
        <f>AW69+BA69</f>
        <v>6333</v>
      </c>
      <c r="BF69" s="100">
        <f>AX69+BB69</f>
        <v>0</v>
      </c>
      <c r="BG69" s="100">
        <f t="shared" ref="BG69:BH69" si="244">AY69+BC69</f>
        <v>0</v>
      </c>
      <c r="BH69" s="100">
        <f t="shared" si="244"/>
        <v>0</v>
      </c>
      <c r="BI69" s="100"/>
      <c r="BJ69" s="100"/>
      <c r="BK69" s="100"/>
      <c r="BL69" s="100"/>
      <c r="BM69" s="100"/>
      <c r="BN69" s="100"/>
      <c r="BO69" s="100"/>
      <c r="BP69" s="100"/>
      <c r="BQ69" s="100"/>
      <c r="BR69" s="100"/>
      <c r="BS69" s="100"/>
      <c r="BT69" s="100">
        <v>6097</v>
      </c>
      <c r="BU69" s="100">
        <f t="shared" ref="BU69" si="245">BN69-BS69+BT69</f>
        <v>6097</v>
      </c>
      <c r="BV69" s="100">
        <f t="shared" ref="BV69" si="246">BO69-BS69+BT69</f>
        <v>6097</v>
      </c>
      <c r="BW69" s="100"/>
      <c r="BX69" s="100"/>
      <c r="BY69" s="100"/>
      <c r="BZ69" s="100"/>
      <c r="CA69" s="100"/>
      <c r="CB69" s="100">
        <f t="shared" ref="CB69" si="247">BU69-BZ69+CA69</f>
        <v>6097</v>
      </c>
      <c r="CC69" s="100">
        <f t="shared" ref="CC69" si="248">BV69-BZ69+CA69</f>
        <v>6097</v>
      </c>
      <c r="CD69" s="100"/>
      <c r="CE69" s="100"/>
      <c r="CF69" s="100"/>
      <c r="CG69" s="100">
        <f t="shared" ref="CG69" si="249">BZ69-CD69+CE69</f>
        <v>0</v>
      </c>
      <c r="CH69" s="100">
        <f t="shared" si="6"/>
        <v>6097</v>
      </c>
      <c r="CI69" s="100">
        <f>CH69</f>
        <v>6097</v>
      </c>
      <c r="CJ69" s="100"/>
      <c r="CK69" s="100">
        <v>3349</v>
      </c>
      <c r="CL69" s="100">
        <f>CM69+CR69</f>
        <v>3349</v>
      </c>
      <c r="CM69" s="100">
        <f>CB69-CI69+CJ69</f>
        <v>0</v>
      </c>
      <c r="CN69" s="100">
        <f>CC69-CI69+CJ69</f>
        <v>0</v>
      </c>
      <c r="CO69" s="100"/>
      <c r="CP69" s="100"/>
      <c r="CQ69" s="100"/>
      <c r="CR69" s="100">
        <f>CK69</f>
        <v>3349</v>
      </c>
      <c r="CS69" s="100" t="s">
        <v>896</v>
      </c>
      <c r="CT69" s="100" t="s">
        <v>908</v>
      </c>
      <c r="CU69" s="100">
        <f>CJ69-CP69+CQ69</f>
        <v>0</v>
      </c>
      <c r="CV69" s="100" t="s">
        <v>938</v>
      </c>
      <c r="CW69" s="100" t="s">
        <v>695</v>
      </c>
      <c r="CX69" s="100"/>
      <c r="CY69" s="366"/>
      <c r="CZ69" s="191" t="s">
        <v>696</v>
      </c>
      <c r="DA69" s="242"/>
      <c r="DD69" s="7"/>
      <c r="DG69" s="7"/>
      <c r="DM69" s="7"/>
      <c r="DN69" s="7">
        <f t="shared" si="13"/>
        <v>0</v>
      </c>
    </row>
    <row r="70" spans="1:123" s="20" customFormat="1" ht="46.5" customHeight="1">
      <c r="A70" s="242" t="s">
        <v>939</v>
      </c>
      <c r="B70" s="14" t="s">
        <v>78</v>
      </c>
      <c r="C70" s="191"/>
      <c r="D70" s="213">
        <f>D71+D74</f>
        <v>3</v>
      </c>
      <c r="E70" s="213">
        <f>E71+E74</f>
        <v>3</v>
      </c>
      <c r="F70" s="191"/>
      <c r="G70" s="243">
        <f t="shared" ref="G70:BR70" si="250">G71+G74</f>
        <v>390857</v>
      </c>
      <c r="H70" s="243">
        <f t="shared" si="250"/>
        <v>121212</v>
      </c>
      <c r="I70" s="243">
        <f t="shared" si="250"/>
        <v>80000</v>
      </c>
      <c r="J70" s="243">
        <f t="shared" si="250"/>
        <v>0</v>
      </c>
      <c r="K70" s="243">
        <f t="shared" si="250"/>
        <v>0</v>
      </c>
      <c r="L70" s="243">
        <f t="shared" si="250"/>
        <v>0</v>
      </c>
      <c r="M70" s="243">
        <f t="shared" si="250"/>
        <v>98123</v>
      </c>
      <c r="N70" s="243">
        <f t="shared" si="250"/>
        <v>18123</v>
      </c>
      <c r="O70" s="243">
        <f t="shared" si="250"/>
        <v>0</v>
      </c>
      <c r="P70" s="243">
        <f t="shared" si="250"/>
        <v>0</v>
      </c>
      <c r="Q70" s="243">
        <f t="shared" si="250"/>
        <v>80000</v>
      </c>
      <c r="R70" s="243">
        <f t="shared" si="250"/>
        <v>0</v>
      </c>
      <c r="S70" s="243">
        <f t="shared" si="250"/>
        <v>0</v>
      </c>
      <c r="T70" s="243">
        <f t="shared" si="250"/>
        <v>0</v>
      </c>
      <c r="U70" s="243">
        <f t="shared" si="250"/>
        <v>66381</v>
      </c>
      <c r="V70" s="243">
        <f t="shared" si="250"/>
        <v>26455</v>
      </c>
      <c r="W70" s="243">
        <f t="shared" si="250"/>
        <v>0</v>
      </c>
      <c r="X70" s="243">
        <f t="shared" si="250"/>
        <v>0</v>
      </c>
      <c r="Y70" s="243">
        <f t="shared" si="250"/>
        <v>98123</v>
      </c>
      <c r="Z70" s="243">
        <f t="shared" si="250"/>
        <v>18123</v>
      </c>
      <c r="AA70" s="243">
        <f t="shared" si="250"/>
        <v>0</v>
      </c>
      <c r="AB70" s="243">
        <f t="shared" si="250"/>
        <v>0</v>
      </c>
      <c r="AC70" s="243">
        <f t="shared" si="250"/>
        <v>80000</v>
      </c>
      <c r="AD70" s="243">
        <f t="shared" si="250"/>
        <v>0</v>
      </c>
      <c r="AE70" s="243">
        <f t="shared" si="250"/>
        <v>0</v>
      </c>
      <c r="AF70" s="243">
        <f t="shared" si="250"/>
        <v>0</v>
      </c>
      <c r="AG70" s="243">
        <f t="shared" si="250"/>
        <v>0</v>
      </c>
      <c r="AH70" s="243">
        <f t="shared" si="250"/>
        <v>0</v>
      </c>
      <c r="AI70" s="243">
        <f t="shared" si="250"/>
        <v>0</v>
      </c>
      <c r="AJ70" s="243">
        <f t="shared" si="250"/>
        <v>0</v>
      </c>
      <c r="AK70" s="243">
        <f t="shared" si="250"/>
        <v>0</v>
      </c>
      <c r="AL70" s="243">
        <f t="shared" si="250"/>
        <v>0</v>
      </c>
      <c r="AM70" s="243">
        <f t="shared" si="250"/>
        <v>0</v>
      </c>
      <c r="AN70" s="243">
        <f t="shared" si="250"/>
        <v>0</v>
      </c>
      <c r="AO70" s="243">
        <f t="shared" si="250"/>
        <v>123411</v>
      </c>
      <c r="AP70" s="243">
        <f t="shared" si="250"/>
        <v>33411</v>
      </c>
      <c r="AQ70" s="243">
        <f t="shared" si="250"/>
        <v>0</v>
      </c>
      <c r="AR70" s="243">
        <f t="shared" si="250"/>
        <v>15288</v>
      </c>
      <c r="AS70" s="243">
        <f t="shared" si="250"/>
        <v>134741</v>
      </c>
      <c r="AT70" s="243">
        <f t="shared" si="250"/>
        <v>44741</v>
      </c>
      <c r="AU70" s="243">
        <f t="shared" si="250"/>
        <v>0</v>
      </c>
      <c r="AV70" s="243">
        <f t="shared" si="250"/>
        <v>15288</v>
      </c>
      <c r="AW70" s="243">
        <f t="shared" si="250"/>
        <v>92689</v>
      </c>
      <c r="AX70" s="243">
        <f t="shared" si="250"/>
        <v>2689</v>
      </c>
      <c r="AY70" s="243">
        <f t="shared" si="250"/>
        <v>0</v>
      </c>
      <c r="AZ70" s="243">
        <f t="shared" si="250"/>
        <v>2689</v>
      </c>
      <c r="BA70" s="243">
        <f t="shared" si="250"/>
        <v>22599</v>
      </c>
      <c r="BB70" s="243">
        <f t="shared" si="250"/>
        <v>22599</v>
      </c>
      <c r="BC70" s="243">
        <f t="shared" si="250"/>
        <v>0</v>
      </c>
      <c r="BD70" s="243">
        <f t="shared" si="250"/>
        <v>0</v>
      </c>
      <c r="BE70" s="243">
        <f t="shared" si="250"/>
        <v>115288</v>
      </c>
      <c r="BF70" s="243">
        <f t="shared" si="250"/>
        <v>25288</v>
      </c>
      <c r="BG70" s="243">
        <f t="shared" si="250"/>
        <v>0</v>
      </c>
      <c r="BH70" s="243">
        <f t="shared" si="250"/>
        <v>2689</v>
      </c>
      <c r="BI70" s="243">
        <f t="shared" si="250"/>
        <v>0</v>
      </c>
      <c r="BJ70" s="243">
        <f t="shared" si="250"/>
        <v>0</v>
      </c>
      <c r="BK70" s="243">
        <f t="shared" si="250"/>
        <v>0</v>
      </c>
      <c r="BL70" s="243">
        <f t="shared" si="250"/>
        <v>0</v>
      </c>
      <c r="BM70" s="243">
        <f t="shared" si="250"/>
        <v>10000</v>
      </c>
      <c r="BN70" s="243">
        <f t="shared" si="250"/>
        <v>0</v>
      </c>
      <c r="BO70" s="243">
        <f t="shared" si="250"/>
        <v>0</v>
      </c>
      <c r="BP70" s="243">
        <f t="shared" si="250"/>
        <v>0</v>
      </c>
      <c r="BQ70" s="243">
        <f t="shared" si="250"/>
        <v>0</v>
      </c>
      <c r="BR70" s="243">
        <f t="shared" si="250"/>
        <v>0</v>
      </c>
      <c r="BS70" s="243">
        <f t="shared" ref="BS70:BX70" si="251">BS71+BS74</f>
        <v>0</v>
      </c>
      <c r="BT70" s="243">
        <f t="shared" si="251"/>
        <v>13779</v>
      </c>
      <c r="BU70" s="243">
        <f t="shared" si="251"/>
        <v>13779</v>
      </c>
      <c r="BV70" s="243">
        <f t="shared" si="251"/>
        <v>13779</v>
      </c>
      <c r="BW70" s="243">
        <f t="shared" si="251"/>
        <v>0</v>
      </c>
      <c r="BX70" s="243">
        <f t="shared" si="251"/>
        <v>0</v>
      </c>
      <c r="BY70" s="243">
        <f>BY71+BY74</f>
        <v>421</v>
      </c>
      <c r="BZ70" s="243">
        <f t="shared" ref="BZ70:CE70" si="252">BZ71+BZ74</f>
        <v>0</v>
      </c>
      <c r="CA70" s="243">
        <f t="shared" si="252"/>
        <v>0</v>
      </c>
      <c r="CB70" s="243">
        <f t="shared" si="252"/>
        <v>13779</v>
      </c>
      <c r="CC70" s="243">
        <f t="shared" si="252"/>
        <v>13779</v>
      </c>
      <c r="CD70" s="243">
        <f t="shared" si="252"/>
        <v>0</v>
      </c>
      <c r="CE70" s="243">
        <f t="shared" si="252"/>
        <v>0</v>
      </c>
      <c r="CF70" s="243">
        <f>CF71+CF74</f>
        <v>421</v>
      </c>
      <c r="CG70" s="243">
        <f t="shared" ref="CG70" si="253">CG71+CG74</f>
        <v>0</v>
      </c>
      <c r="CH70" s="243">
        <f t="shared" si="6"/>
        <v>13779</v>
      </c>
      <c r="CI70" s="243">
        <f t="shared" ref="CI70:CP70" si="254">CI71+CI74</f>
        <v>13779</v>
      </c>
      <c r="CJ70" s="243"/>
      <c r="CK70" s="243">
        <f t="shared" ref="CK70" si="255">CK71+CK74</f>
        <v>11640</v>
      </c>
      <c r="CL70" s="243">
        <f>CL71+CL74</f>
        <v>11640</v>
      </c>
      <c r="CM70" s="243">
        <f t="shared" si="254"/>
        <v>0</v>
      </c>
      <c r="CN70" s="243">
        <f t="shared" si="254"/>
        <v>0</v>
      </c>
      <c r="CO70" s="243">
        <f t="shared" si="254"/>
        <v>0</v>
      </c>
      <c r="CP70" s="243">
        <f t="shared" si="254"/>
        <v>0</v>
      </c>
      <c r="CQ70" s="243">
        <f>CQ71+CQ74</f>
        <v>0</v>
      </c>
      <c r="CR70" s="243">
        <f>CR71+CR74</f>
        <v>11640</v>
      </c>
      <c r="CS70" s="243"/>
      <c r="CT70" s="243"/>
      <c r="CU70" s="243">
        <f t="shared" ref="CU70" si="256">CU71+CU74</f>
        <v>2000</v>
      </c>
      <c r="CV70" s="243"/>
      <c r="CW70" s="243"/>
      <c r="CX70" s="236"/>
      <c r="CY70" s="366"/>
      <c r="CZ70" s="191"/>
      <c r="DA70" s="114"/>
      <c r="DD70" s="7">
        <f t="shared" ref="DD70:DD71" si="257">G70-U70-Z70</f>
        <v>306353</v>
      </c>
      <c r="DG70" s="7">
        <v>0</v>
      </c>
      <c r="DM70" s="7">
        <f>AJ70-BD70</f>
        <v>0</v>
      </c>
      <c r="DN70" s="7">
        <f t="shared" si="13"/>
        <v>0</v>
      </c>
    </row>
    <row r="71" spans="1:123" s="20" customFormat="1" ht="37.5">
      <c r="A71" s="215" t="s">
        <v>37</v>
      </c>
      <c r="B71" s="214" t="s">
        <v>895</v>
      </c>
      <c r="C71" s="114"/>
      <c r="D71" s="114">
        <f>A73</f>
        <v>2</v>
      </c>
      <c r="E71" s="114">
        <f>D71</f>
        <v>2</v>
      </c>
      <c r="F71" s="114"/>
      <c r="G71" s="99">
        <f t="shared" ref="G71:BR71" si="258">SUM(G72:G73)</f>
        <v>317879</v>
      </c>
      <c r="H71" s="99">
        <f t="shared" si="258"/>
        <v>48234</v>
      </c>
      <c r="I71" s="99">
        <f t="shared" si="258"/>
        <v>80000</v>
      </c>
      <c r="J71" s="99">
        <f t="shared" si="258"/>
        <v>0</v>
      </c>
      <c r="K71" s="99">
        <f t="shared" si="258"/>
        <v>0</v>
      </c>
      <c r="L71" s="99">
        <f t="shared" si="258"/>
        <v>0</v>
      </c>
      <c r="M71" s="99">
        <f t="shared" si="258"/>
        <v>98123</v>
      </c>
      <c r="N71" s="99">
        <f t="shared" si="258"/>
        <v>18123</v>
      </c>
      <c r="O71" s="99">
        <f t="shared" si="258"/>
        <v>0</v>
      </c>
      <c r="P71" s="99">
        <f t="shared" si="258"/>
        <v>0</v>
      </c>
      <c r="Q71" s="99">
        <f t="shared" si="258"/>
        <v>80000</v>
      </c>
      <c r="R71" s="99">
        <f t="shared" si="258"/>
        <v>0</v>
      </c>
      <c r="S71" s="99">
        <f t="shared" si="258"/>
        <v>0</v>
      </c>
      <c r="T71" s="99">
        <f t="shared" si="258"/>
        <v>0</v>
      </c>
      <c r="U71" s="99">
        <f t="shared" si="258"/>
        <v>26455</v>
      </c>
      <c r="V71" s="99">
        <f t="shared" si="258"/>
        <v>26455</v>
      </c>
      <c r="W71" s="99">
        <f t="shared" si="258"/>
        <v>0</v>
      </c>
      <c r="X71" s="99">
        <f t="shared" si="258"/>
        <v>0</v>
      </c>
      <c r="Y71" s="99">
        <f t="shared" si="258"/>
        <v>98123</v>
      </c>
      <c r="Z71" s="99">
        <f t="shared" si="258"/>
        <v>18123</v>
      </c>
      <c r="AA71" s="99">
        <f t="shared" si="258"/>
        <v>0</v>
      </c>
      <c r="AB71" s="99">
        <f t="shared" si="258"/>
        <v>0</v>
      </c>
      <c r="AC71" s="99">
        <f t="shared" si="258"/>
        <v>80000</v>
      </c>
      <c r="AD71" s="99">
        <f t="shared" si="258"/>
        <v>0</v>
      </c>
      <c r="AE71" s="99">
        <f t="shared" si="258"/>
        <v>0</v>
      </c>
      <c r="AF71" s="99">
        <f t="shared" si="258"/>
        <v>0</v>
      </c>
      <c r="AG71" s="99">
        <f t="shared" si="258"/>
        <v>0</v>
      </c>
      <c r="AH71" s="99">
        <f t="shared" si="258"/>
        <v>0</v>
      </c>
      <c r="AI71" s="99">
        <f t="shared" si="258"/>
        <v>0</v>
      </c>
      <c r="AJ71" s="99">
        <f t="shared" si="258"/>
        <v>0</v>
      </c>
      <c r="AK71" s="99">
        <f t="shared" si="258"/>
        <v>0</v>
      </c>
      <c r="AL71" s="99">
        <f t="shared" si="258"/>
        <v>0</v>
      </c>
      <c r="AM71" s="99">
        <f t="shared" si="258"/>
        <v>0</v>
      </c>
      <c r="AN71" s="99">
        <f t="shared" si="258"/>
        <v>0</v>
      </c>
      <c r="AO71" s="99">
        <f t="shared" si="258"/>
        <v>100812</v>
      </c>
      <c r="AP71" s="99">
        <f t="shared" si="258"/>
        <v>20812</v>
      </c>
      <c r="AQ71" s="99">
        <f t="shared" si="258"/>
        <v>0</v>
      </c>
      <c r="AR71" s="99">
        <f t="shared" si="258"/>
        <v>2689</v>
      </c>
      <c r="AS71" s="99">
        <f t="shared" si="258"/>
        <v>101689</v>
      </c>
      <c r="AT71" s="99">
        <f t="shared" si="258"/>
        <v>21689</v>
      </c>
      <c r="AU71" s="99">
        <f t="shared" si="258"/>
        <v>0</v>
      </c>
      <c r="AV71" s="99">
        <f t="shared" si="258"/>
        <v>2689</v>
      </c>
      <c r="AW71" s="99">
        <f t="shared" si="258"/>
        <v>82689</v>
      </c>
      <c r="AX71" s="99">
        <f t="shared" si="258"/>
        <v>2689</v>
      </c>
      <c r="AY71" s="99">
        <f t="shared" si="258"/>
        <v>0</v>
      </c>
      <c r="AZ71" s="99">
        <f t="shared" si="258"/>
        <v>2689</v>
      </c>
      <c r="BA71" s="99">
        <f t="shared" si="258"/>
        <v>10000</v>
      </c>
      <c r="BB71" s="99">
        <f t="shared" si="258"/>
        <v>10000</v>
      </c>
      <c r="BC71" s="99">
        <f t="shared" si="258"/>
        <v>0</v>
      </c>
      <c r="BD71" s="99">
        <f t="shared" si="258"/>
        <v>0</v>
      </c>
      <c r="BE71" s="99">
        <f t="shared" si="258"/>
        <v>92689</v>
      </c>
      <c r="BF71" s="99">
        <f t="shared" si="258"/>
        <v>12689</v>
      </c>
      <c r="BG71" s="99">
        <f t="shared" si="258"/>
        <v>0</v>
      </c>
      <c r="BH71" s="99">
        <f t="shared" si="258"/>
        <v>2689</v>
      </c>
      <c r="BI71" s="99">
        <f t="shared" si="258"/>
        <v>0</v>
      </c>
      <c r="BJ71" s="99">
        <f t="shared" si="258"/>
        <v>0</v>
      </c>
      <c r="BK71" s="99">
        <f t="shared" si="258"/>
        <v>0</v>
      </c>
      <c r="BL71" s="99">
        <f t="shared" si="258"/>
        <v>0</v>
      </c>
      <c r="BM71" s="99">
        <f t="shared" si="258"/>
        <v>10000</v>
      </c>
      <c r="BN71" s="99">
        <f t="shared" si="258"/>
        <v>0</v>
      </c>
      <c r="BO71" s="99">
        <f t="shared" si="258"/>
        <v>0</v>
      </c>
      <c r="BP71" s="99">
        <f t="shared" si="258"/>
        <v>0</v>
      </c>
      <c r="BQ71" s="99">
        <f t="shared" si="258"/>
        <v>0</v>
      </c>
      <c r="BR71" s="99">
        <f t="shared" si="258"/>
        <v>0</v>
      </c>
      <c r="BS71" s="99">
        <f t="shared" ref="BS71:BU71" si="259">SUM(BS72:BS73)</f>
        <v>0</v>
      </c>
      <c r="BT71" s="99">
        <f t="shared" si="259"/>
        <v>3326</v>
      </c>
      <c r="BU71" s="99">
        <f t="shared" si="259"/>
        <v>3326</v>
      </c>
      <c r="BV71" s="99">
        <f>SUM(BV72:BV73)</f>
        <v>3326</v>
      </c>
      <c r="BW71" s="99">
        <f t="shared" ref="BW71:CB71" si="260">SUM(BW72:BW73)</f>
        <v>0</v>
      </c>
      <c r="BX71" s="99">
        <f t="shared" si="260"/>
        <v>0</v>
      </c>
      <c r="BY71" s="99">
        <f t="shared" si="260"/>
        <v>421</v>
      </c>
      <c r="BZ71" s="99">
        <f t="shared" si="260"/>
        <v>0</v>
      </c>
      <c r="CA71" s="99">
        <f t="shared" si="260"/>
        <v>0</v>
      </c>
      <c r="CB71" s="99">
        <f t="shared" si="260"/>
        <v>3326</v>
      </c>
      <c r="CC71" s="99">
        <f>SUM(CC72:CC73)</f>
        <v>3326</v>
      </c>
      <c r="CD71" s="99">
        <f t="shared" ref="CD71:CF71" si="261">SUM(CD72:CD73)</f>
        <v>0</v>
      </c>
      <c r="CE71" s="99">
        <f t="shared" si="261"/>
        <v>0</v>
      </c>
      <c r="CF71" s="99">
        <f t="shared" si="261"/>
        <v>421</v>
      </c>
      <c r="CG71" s="99">
        <f>SUM(CG72:CG73)</f>
        <v>0</v>
      </c>
      <c r="CH71" s="99">
        <f t="shared" si="6"/>
        <v>3326</v>
      </c>
      <c r="CI71" s="99">
        <f t="shared" ref="CI71:CM71" si="262">SUM(CI72:CI73)</f>
        <v>3326</v>
      </c>
      <c r="CJ71" s="99"/>
      <c r="CK71" s="99">
        <f t="shared" ref="CK71" si="263">SUM(CK72:CK73)</f>
        <v>3326</v>
      </c>
      <c r="CL71" s="99">
        <f t="shared" si="262"/>
        <v>3326</v>
      </c>
      <c r="CM71" s="99">
        <f t="shared" si="262"/>
        <v>0</v>
      </c>
      <c r="CN71" s="99">
        <f>SUM(CN72:CN73)</f>
        <v>0</v>
      </c>
      <c r="CO71" s="99">
        <f t="shared" ref="CO71:CR71" si="264">SUM(CO72:CO73)</f>
        <v>0</v>
      </c>
      <c r="CP71" s="99">
        <f t="shared" si="264"/>
        <v>0</v>
      </c>
      <c r="CQ71" s="99">
        <f t="shared" si="264"/>
        <v>0</v>
      </c>
      <c r="CR71" s="99">
        <f t="shared" si="264"/>
        <v>3326</v>
      </c>
      <c r="CS71" s="99"/>
      <c r="CT71" s="99"/>
      <c r="CU71" s="99">
        <f>SUM(CU72:CU73)</f>
        <v>2000</v>
      </c>
      <c r="CV71" s="99"/>
      <c r="CW71" s="99"/>
      <c r="CX71" s="99"/>
      <c r="CY71" s="366"/>
      <c r="CZ71" s="114"/>
      <c r="DA71" s="114"/>
      <c r="DD71" s="7">
        <f t="shared" si="257"/>
        <v>273301</v>
      </c>
      <c r="DG71" s="7">
        <v>0</v>
      </c>
      <c r="DL71" s="146">
        <f>AP71-BF71-BO71</f>
        <v>8123</v>
      </c>
      <c r="DM71" s="7">
        <f t="shared" ref="DM71" si="265">AJ71-BD71</f>
        <v>0</v>
      </c>
      <c r="DN71" s="7">
        <f t="shared" si="13"/>
        <v>0</v>
      </c>
    </row>
    <row r="72" spans="1:123" s="290" customFormat="1" ht="171.75" customHeight="1">
      <c r="A72" s="216">
        <v>1</v>
      </c>
      <c r="B72" s="217" t="s">
        <v>670</v>
      </c>
      <c r="C72" s="216" t="s">
        <v>59</v>
      </c>
      <c r="D72" s="216"/>
      <c r="E72" s="216" t="s">
        <v>73</v>
      </c>
      <c r="F72" s="216" t="s">
        <v>671</v>
      </c>
      <c r="G72" s="218">
        <v>219756</v>
      </c>
      <c r="H72" s="236">
        <f>29690+421</f>
        <v>30111</v>
      </c>
      <c r="I72" s="236"/>
      <c r="J72" s="236"/>
      <c r="K72" s="236"/>
      <c r="L72" s="236"/>
      <c r="M72" s="236"/>
      <c r="N72" s="236"/>
      <c r="O72" s="236"/>
      <c r="P72" s="236"/>
      <c r="Q72" s="236"/>
      <c r="R72" s="236"/>
      <c r="S72" s="236"/>
      <c r="T72" s="236"/>
      <c r="U72" s="236">
        <f>27000-545</f>
        <v>26455</v>
      </c>
      <c r="V72" s="236">
        <f>27000-545</f>
        <v>26455</v>
      </c>
      <c r="W72" s="218"/>
      <c r="X72" s="218"/>
      <c r="Y72" s="218"/>
      <c r="Z72" s="218"/>
      <c r="AA72" s="218"/>
      <c r="AB72" s="218"/>
      <c r="AC72" s="218"/>
      <c r="AD72" s="218"/>
      <c r="AE72" s="218"/>
      <c r="AF72" s="218"/>
      <c r="AG72" s="218"/>
      <c r="AH72" s="218"/>
      <c r="AI72" s="218"/>
      <c r="AJ72" s="218"/>
      <c r="AK72" s="218"/>
      <c r="AL72" s="218"/>
      <c r="AM72" s="218"/>
      <c r="AN72" s="218"/>
      <c r="AO72" s="100">
        <v>2689</v>
      </c>
      <c r="AP72" s="100">
        <v>2689</v>
      </c>
      <c r="AQ72" s="100"/>
      <c r="AR72" s="100">
        <v>2689</v>
      </c>
      <c r="AS72" s="100">
        <f>AT72</f>
        <v>3566</v>
      </c>
      <c r="AT72" s="100">
        <v>3566</v>
      </c>
      <c r="AU72" s="100"/>
      <c r="AV72" s="100">
        <f>AR72</f>
        <v>2689</v>
      </c>
      <c r="AW72" s="100">
        <v>2689</v>
      </c>
      <c r="AX72" s="100">
        <v>2689</v>
      </c>
      <c r="AY72" s="100"/>
      <c r="AZ72" s="100">
        <v>2689</v>
      </c>
      <c r="BA72" s="100"/>
      <c r="BB72" s="100"/>
      <c r="BC72" s="100"/>
      <c r="BD72" s="100"/>
      <c r="BE72" s="100">
        <f>AW72+BA72</f>
        <v>2689</v>
      </c>
      <c r="BF72" s="100">
        <f>AX72+BB72</f>
        <v>2689</v>
      </c>
      <c r="BG72" s="100">
        <f t="shared" ref="BG72:BH73" si="266">AY72+BC72</f>
        <v>0</v>
      </c>
      <c r="BH72" s="100">
        <f t="shared" si="266"/>
        <v>2689</v>
      </c>
      <c r="BI72" s="100"/>
      <c r="BJ72" s="100"/>
      <c r="BK72" s="100"/>
      <c r="BL72" s="100"/>
      <c r="BM72" s="100"/>
      <c r="BN72" s="100"/>
      <c r="BO72" s="100"/>
      <c r="BP72" s="100"/>
      <c r="BQ72" s="100"/>
      <c r="BR72" s="100"/>
      <c r="BS72" s="100"/>
      <c r="BT72" s="100">
        <f>421+545</f>
        <v>966</v>
      </c>
      <c r="BU72" s="100">
        <f t="shared" ref="BU72:BU73" si="267">BN72-BS72+BT72</f>
        <v>966</v>
      </c>
      <c r="BV72" s="100">
        <f t="shared" ref="BV72:BV73" si="268">BO72-BS72+BT72</f>
        <v>966</v>
      </c>
      <c r="BW72" s="100"/>
      <c r="BX72" s="100"/>
      <c r="BY72" s="100">
        <v>421</v>
      </c>
      <c r="BZ72" s="100"/>
      <c r="CA72" s="100"/>
      <c r="CB72" s="100">
        <f t="shared" ref="CB72:CB73" si="269">BU72-BZ72+CA72</f>
        <v>966</v>
      </c>
      <c r="CC72" s="100">
        <f t="shared" ref="CC72:CC73" si="270">BV72-BZ72+CA72</f>
        <v>966</v>
      </c>
      <c r="CD72" s="100"/>
      <c r="CE72" s="100"/>
      <c r="CF72" s="100">
        <v>421</v>
      </c>
      <c r="CG72" s="100">
        <f t="shared" ref="CG72:CG73" si="271">BZ72-CD72+CE72</f>
        <v>0</v>
      </c>
      <c r="CH72" s="100">
        <f t="shared" si="6"/>
        <v>966</v>
      </c>
      <c r="CI72" s="100">
        <f>CH72</f>
        <v>966</v>
      </c>
      <c r="CJ72" s="100"/>
      <c r="CK72" s="100">
        <f>CI72</f>
        <v>966</v>
      </c>
      <c r="CL72" s="100">
        <f>CM72+CR72</f>
        <v>966</v>
      </c>
      <c r="CM72" s="100">
        <f>CB72-CI72+CJ72</f>
        <v>0</v>
      </c>
      <c r="CN72" s="100">
        <f>CC72-CI72+CJ72</f>
        <v>0</v>
      </c>
      <c r="CO72" s="100"/>
      <c r="CP72" s="100"/>
      <c r="CQ72" s="100">
        <v>0</v>
      </c>
      <c r="CR72" s="100">
        <f>CK72</f>
        <v>966</v>
      </c>
      <c r="CS72" s="100" t="s">
        <v>896</v>
      </c>
      <c r="CT72" s="100" t="s">
        <v>897</v>
      </c>
      <c r="CU72" s="100">
        <f>CJ72-CP72+CQ72</f>
        <v>0</v>
      </c>
      <c r="CV72" s="100"/>
      <c r="CW72" s="100" t="s">
        <v>940</v>
      </c>
      <c r="CX72" s="100"/>
      <c r="CY72" s="100"/>
      <c r="CZ72" s="191" t="s">
        <v>227</v>
      </c>
      <c r="DA72" s="100"/>
      <c r="DB72" s="100"/>
      <c r="DC72" s="100"/>
      <c r="DD72" s="100"/>
      <c r="DE72" s="218"/>
      <c r="DG72" s="7"/>
      <c r="DM72" s="7"/>
      <c r="DN72" s="7">
        <f t="shared" si="13"/>
        <v>0</v>
      </c>
    </row>
    <row r="73" spans="1:123" s="290" customFormat="1" ht="75">
      <c r="A73" s="216">
        <v>2</v>
      </c>
      <c r="B73" s="217" t="s">
        <v>672</v>
      </c>
      <c r="C73" s="216" t="s">
        <v>59</v>
      </c>
      <c r="D73" s="216" t="s">
        <v>673</v>
      </c>
      <c r="E73" s="216" t="s">
        <v>328</v>
      </c>
      <c r="F73" s="216" t="s">
        <v>674</v>
      </c>
      <c r="G73" s="218">
        <v>98123</v>
      </c>
      <c r="H73" s="218">
        <f>G73-80000</f>
        <v>18123</v>
      </c>
      <c r="I73" s="218">
        <v>80000</v>
      </c>
      <c r="J73" s="218"/>
      <c r="K73" s="218"/>
      <c r="L73" s="218"/>
      <c r="M73" s="218">
        <f>N73+80000</f>
        <v>98123</v>
      </c>
      <c r="N73" s="218">
        <f>H73</f>
        <v>18123</v>
      </c>
      <c r="O73" s="218"/>
      <c r="P73" s="218"/>
      <c r="Q73" s="218">
        <v>80000</v>
      </c>
      <c r="R73" s="218"/>
      <c r="S73" s="218"/>
      <c r="T73" s="218"/>
      <c r="U73" s="218"/>
      <c r="V73" s="218"/>
      <c r="W73" s="218"/>
      <c r="X73" s="218"/>
      <c r="Y73" s="218">
        <v>98123</v>
      </c>
      <c r="Z73" s="218">
        <v>18123</v>
      </c>
      <c r="AA73" s="218"/>
      <c r="AB73" s="218"/>
      <c r="AC73" s="218">
        <v>80000</v>
      </c>
      <c r="AD73" s="218"/>
      <c r="AE73" s="218"/>
      <c r="AF73" s="218"/>
      <c r="AG73" s="218"/>
      <c r="AH73" s="218"/>
      <c r="AI73" s="218"/>
      <c r="AJ73" s="218"/>
      <c r="AK73" s="218"/>
      <c r="AL73" s="218"/>
      <c r="AM73" s="218"/>
      <c r="AN73" s="218"/>
      <c r="AO73" s="100">
        <f t="shared" ref="AO73:AP73" si="272">Y73-$AK73+$AL73</f>
        <v>98123</v>
      </c>
      <c r="AP73" s="100">
        <f t="shared" si="272"/>
        <v>18123</v>
      </c>
      <c r="AQ73" s="100"/>
      <c r="AR73" s="100">
        <f t="shared" ref="AR73" si="273">AB73</f>
        <v>0</v>
      </c>
      <c r="AS73" s="100">
        <v>98123</v>
      </c>
      <c r="AT73" s="100">
        <v>18123</v>
      </c>
      <c r="AU73" s="100"/>
      <c r="AV73" s="100">
        <v>0</v>
      </c>
      <c r="AW73" s="100">
        <v>80000</v>
      </c>
      <c r="AX73" s="100">
        <v>0</v>
      </c>
      <c r="AY73" s="100">
        <v>0</v>
      </c>
      <c r="AZ73" s="100">
        <v>0</v>
      </c>
      <c r="BA73" s="100">
        <f>BB73</f>
        <v>10000</v>
      </c>
      <c r="BB73" s="100">
        <v>10000</v>
      </c>
      <c r="BC73" s="100"/>
      <c r="BD73" s="100"/>
      <c r="BE73" s="100">
        <f>AW73+BA73</f>
        <v>90000</v>
      </c>
      <c r="BF73" s="100">
        <f>AX73+BB73</f>
        <v>10000</v>
      </c>
      <c r="BG73" s="100">
        <f t="shared" si="266"/>
        <v>0</v>
      </c>
      <c r="BH73" s="100">
        <f t="shared" si="266"/>
        <v>0</v>
      </c>
      <c r="BI73" s="100">
        <v>0</v>
      </c>
      <c r="BJ73" s="100"/>
      <c r="BK73" s="100"/>
      <c r="BL73" s="100">
        <v>0</v>
      </c>
      <c r="BM73" s="100">
        <v>10000</v>
      </c>
      <c r="BN73" s="100"/>
      <c r="BO73" s="100">
        <v>0</v>
      </c>
      <c r="BP73" s="100"/>
      <c r="BQ73" s="100"/>
      <c r="BR73" s="100"/>
      <c r="BS73" s="100"/>
      <c r="BT73" s="100">
        <f>2360</f>
        <v>2360</v>
      </c>
      <c r="BU73" s="100">
        <f t="shared" si="267"/>
        <v>2360</v>
      </c>
      <c r="BV73" s="100">
        <f t="shared" si="268"/>
        <v>2360</v>
      </c>
      <c r="BW73" s="100"/>
      <c r="BX73" s="100"/>
      <c r="BY73" s="100"/>
      <c r="BZ73" s="100"/>
      <c r="CA73" s="100"/>
      <c r="CB73" s="100">
        <f t="shared" si="269"/>
        <v>2360</v>
      </c>
      <c r="CC73" s="100">
        <f t="shared" si="270"/>
        <v>2360</v>
      </c>
      <c r="CD73" s="100"/>
      <c r="CE73" s="100"/>
      <c r="CF73" s="100"/>
      <c r="CG73" s="100">
        <f t="shared" si="271"/>
        <v>0</v>
      </c>
      <c r="CH73" s="100">
        <f t="shared" si="6"/>
        <v>2360</v>
      </c>
      <c r="CI73" s="100">
        <f>CH73</f>
        <v>2360</v>
      </c>
      <c r="CJ73" s="100"/>
      <c r="CK73" s="100">
        <f>CI73</f>
        <v>2360</v>
      </c>
      <c r="CL73" s="100">
        <f>CM73+CR73</f>
        <v>2360</v>
      </c>
      <c r="CM73" s="100">
        <f>CB73-CI73+CJ73</f>
        <v>0</v>
      </c>
      <c r="CN73" s="100">
        <f>CC73-CI73+CJ73</f>
        <v>0</v>
      </c>
      <c r="CO73" s="100"/>
      <c r="CP73" s="100"/>
      <c r="CQ73" s="100"/>
      <c r="CR73" s="100">
        <f>CK73</f>
        <v>2360</v>
      </c>
      <c r="CS73" s="100" t="s">
        <v>896</v>
      </c>
      <c r="CT73" s="100" t="s">
        <v>897</v>
      </c>
      <c r="CU73" s="100">
        <v>2000</v>
      </c>
      <c r="CV73" s="100"/>
      <c r="CW73" s="100" t="s">
        <v>941</v>
      </c>
      <c r="CX73" s="100">
        <v>0</v>
      </c>
      <c r="CY73" s="100"/>
      <c r="CZ73" s="191" t="s">
        <v>227</v>
      </c>
      <c r="DA73" s="100">
        <f t="shared" ref="DA73:DD73" si="274">AO73-AS73-BT73</f>
        <v>-2360</v>
      </c>
      <c r="DB73" s="100">
        <f t="shared" si="274"/>
        <v>-2360</v>
      </c>
      <c r="DC73" s="100">
        <f t="shared" si="274"/>
        <v>-2360</v>
      </c>
      <c r="DD73" s="100">
        <f t="shared" si="274"/>
        <v>0</v>
      </c>
      <c r="DE73" s="218"/>
      <c r="DG73" s="7"/>
      <c r="DM73" s="7" t="s">
        <v>942</v>
      </c>
      <c r="DN73" s="7">
        <f t="shared" si="13"/>
        <v>0</v>
      </c>
    </row>
    <row r="74" spans="1:123" s="20" customFormat="1">
      <c r="A74" s="215" t="s">
        <v>45</v>
      </c>
      <c r="B74" s="214" t="s">
        <v>46</v>
      </c>
      <c r="C74" s="114"/>
      <c r="D74" s="114">
        <f>A75</f>
        <v>1</v>
      </c>
      <c r="E74" s="114">
        <f>D74</f>
        <v>1</v>
      </c>
      <c r="F74" s="114"/>
      <c r="G74" s="99">
        <f t="shared" ref="G74:BN74" si="275">SUM(G75)</f>
        <v>72978</v>
      </c>
      <c r="H74" s="99">
        <f t="shared" si="275"/>
        <v>72978</v>
      </c>
      <c r="I74" s="99">
        <f t="shared" si="275"/>
        <v>0</v>
      </c>
      <c r="J74" s="99">
        <f t="shared" si="275"/>
        <v>0</v>
      </c>
      <c r="K74" s="99">
        <f t="shared" si="275"/>
        <v>0</v>
      </c>
      <c r="L74" s="99">
        <f t="shared" si="275"/>
        <v>0</v>
      </c>
      <c r="M74" s="99">
        <f t="shared" si="275"/>
        <v>0</v>
      </c>
      <c r="N74" s="99">
        <f t="shared" si="275"/>
        <v>0</v>
      </c>
      <c r="O74" s="99">
        <f t="shared" si="275"/>
        <v>0</v>
      </c>
      <c r="P74" s="99">
        <f t="shared" si="275"/>
        <v>0</v>
      </c>
      <c r="Q74" s="99">
        <f t="shared" si="275"/>
        <v>0</v>
      </c>
      <c r="R74" s="99">
        <f t="shared" si="275"/>
        <v>0</v>
      </c>
      <c r="S74" s="99">
        <f t="shared" si="275"/>
        <v>0</v>
      </c>
      <c r="T74" s="99">
        <f t="shared" si="275"/>
        <v>0</v>
      </c>
      <c r="U74" s="99">
        <f t="shared" si="275"/>
        <v>39926</v>
      </c>
      <c r="V74" s="99">
        <f t="shared" si="275"/>
        <v>0</v>
      </c>
      <c r="W74" s="99">
        <f t="shared" si="275"/>
        <v>0</v>
      </c>
      <c r="X74" s="99">
        <f t="shared" si="275"/>
        <v>0</v>
      </c>
      <c r="Y74" s="99">
        <f t="shared" si="275"/>
        <v>0</v>
      </c>
      <c r="Z74" s="99">
        <f t="shared" si="275"/>
        <v>0</v>
      </c>
      <c r="AA74" s="99">
        <f t="shared" si="275"/>
        <v>0</v>
      </c>
      <c r="AB74" s="99">
        <f t="shared" si="275"/>
        <v>0</v>
      </c>
      <c r="AC74" s="99">
        <f t="shared" si="275"/>
        <v>0</v>
      </c>
      <c r="AD74" s="99">
        <f t="shared" si="275"/>
        <v>0</v>
      </c>
      <c r="AE74" s="99">
        <f t="shared" si="275"/>
        <v>0</v>
      </c>
      <c r="AF74" s="99">
        <f t="shared" si="275"/>
        <v>0</v>
      </c>
      <c r="AG74" s="99">
        <f t="shared" si="275"/>
        <v>0</v>
      </c>
      <c r="AH74" s="99">
        <f t="shared" si="275"/>
        <v>0</v>
      </c>
      <c r="AI74" s="99">
        <f t="shared" si="275"/>
        <v>0</v>
      </c>
      <c r="AJ74" s="99">
        <f t="shared" si="275"/>
        <v>0</v>
      </c>
      <c r="AK74" s="99">
        <f t="shared" si="275"/>
        <v>0</v>
      </c>
      <c r="AL74" s="99">
        <f t="shared" si="275"/>
        <v>0</v>
      </c>
      <c r="AM74" s="99">
        <f t="shared" si="275"/>
        <v>0</v>
      </c>
      <c r="AN74" s="99">
        <f t="shared" si="275"/>
        <v>0</v>
      </c>
      <c r="AO74" s="99">
        <f t="shared" si="275"/>
        <v>22599</v>
      </c>
      <c r="AP74" s="99">
        <f t="shared" si="275"/>
        <v>12599</v>
      </c>
      <c r="AQ74" s="99">
        <f t="shared" si="275"/>
        <v>0</v>
      </c>
      <c r="AR74" s="99">
        <f t="shared" si="275"/>
        <v>12599</v>
      </c>
      <c r="AS74" s="99">
        <f t="shared" si="275"/>
        <v>33052</v>
      </c>
      <c r="AT74" s="99">
        <f t="shared" si="275"/>
        <v>23052</v>
      </c>
      <c r="AU74" s="99">
        <f t="shared" si="275"/>
        <v>0</v>
      </c>
      <c r="AV74" s="99">
        <f t="shared" si="275"/>
        <v>12599</v>
      </c>
      <c r="AW74" s="99">
        <f t="shared" si="275"/>
        <v>10000</v>
      </c>
      <c r="AX74" s="99">
        <f t="shared" si="275"/>
        <v>0</v>
      </c>
      <c r="AY74" s="99">
        <f t="shared" si="275"/>
        <v>0</v>
      </c>
      <c r="AZ74" s="99">
        <f t="shared" si="275"/>
        <v>0</v>
      </c>
      <c r="BA74" s="99">
        <f t="shared" si="275"/>
        <v>12599</v>
      </c>
      <c r="BB74" s="99">
        <f t="shared" si="275"/>
        <v>12599</v>
      </c>
      <c r="BC74" s="99">
        <f t="shared" si="275"/>
        <v>0</v>
      </c>
      <c r="BD74" s="99">
        <f t="shared" si="275"/>
        <v>0</v>
      </c>
      <c r="BE74" s="99">
        <f t="shared" si="275"/>
        <v>22599</v>
      </c>
      <c r="BF74" s="99">
        <f t="shared" si="275"/>
        <v>12599</v>
      </c>
      <c r="BG74" s="99">
        <f t="shared" si="275"/>
        <v>0</v>
      </c>
      <c r="BH74" s="99">
        <f t="shared" si="275"/>
        <v>0</v>
      </c>
      <c r="BI74" s="99">
        <f t="shared" si="275"/>
        <v>0</v>
      </c>
      <c r="BJ74" s="99">
        <f t="shared" si="275"/>
        <v>0</v>
      </c>
      <c r="BK74" s="99">
        <f t="shared" si="275"/>
        <v>0</v>
      </c>
      <c r="BL74" s="99">
        <f t="shared" si="275"/>
        <v>0</v>
      </c>
      <c r="BM74" s="99">
        <f t="shared" si="275"/>
        <v>0</v>
      </c>
      <c r="BN74" s="99">
        <f t="shared" si="275"/>
        <v>0</v>
      </c>
      <c r="BO74" s="99">
        <f>SUM(BO75)</f>
        <v>0</v>
      </c>
      <c r="BP74" s="99">
        <f t="shared" ref="BP74:CR74" si="276">SUM(BP75)</f>
        <v>0</v>
      </c>
      <c r="BQ74" s="99">
        <f t="shared" si="276"/>
        <v>0</v>
      </c>
      <c r="BR74" s="99">
        <f t="shared" si="276"/>
        <v>0</v>
      </c>
      <c r="BS74" s="99">
        <f t="shared" si="276"/>
        <v>0</v>
      </c>
      <c r="BT74" s="99">
        <f t="shared" si="276"/>
        <v>10453</v>
      </c>
      <c r="BU74" s="99">
        <f t="shared" si="276"/>
        <v>10453</v>
      </c>
      <c r="BV74" s="99">
        <f t="shared" si="276"/>
        <v>10453</v>
      </c>
      <c r="BW74" s="99">
        <f t="shared" si="276"/>
        <v>0</v>
      </c>
      <c r="BX74" s="99">
        <f t="shared" si="276"/>
        <v>0</v>
      </c>
      <c r="BY74" s="99">
        <f t="shared" si="276"/>
        <v>0</v>
      </c>
      <c r="BZ74" s="99">
        <f t="shared" si="276"/>
        <v>0</v>
      </c>
      <c r="CA74" s="99">
        <f t="shared" si="276"/>
        <v>0</v>
      </c>
      <c r="CB74" s="99">
        <f t="shared" si="276"/>
        <v>10453</v>
      </c>
      <c r="CC74" s="99">
        <f t="shared" si="276"/>
        <v>10453</v>
      </c>
      <c r="CD74" s="99">
        <f t="shared" si="276"/>
        <v>0</v>
      </c>
      <c r="CE74" s="99">
        <f t="shared" si="276"/>
        <v>0</v>
      </c>
      <c r="CF74" s="99">
        <f t="shared" si="276"/>
        <v>0</v>
      </c>
      <c r="CG74" s="99">
        <f t="shared" si="276"/>
        <v>0</v>
      </c>
      <c r="CH74" s="99">
        <f t="shared" si="6"/>
        <v>10453</v>
      </c>
      <c r="CI74" s="99">
        <f t="shared" si="276"/>
        <v>10453</v>
      </c>
      <c r="CJ74" s="99">
        <f t="shared" si="276"/>
        <v>0</v>
      </c>
      <c r="CK74" s="99">
        <f t="shared" si="276"/>
        <v>8314</v>
      </c>
      <c r="CL74" s="99">
        <f t="shared" si="276"/>
        <v>8314</v>
      </c>
      <c r="CM74" s="99">
        <f t="shared" si="276"/>
        <v>0</v>
      </c>
      <c r="CN74" s="99">
        <f t="shared" si="276"/>
        <v>0</v>
      </c>
      <c r="CO74" s="99">
        <f t="shared" si="276"/>
        <v>0</v>
      </c>
      <c r="CP74" s="99">
        <f t="shared" si="276"/>
        <v>0</v>
      </c>
      <c r="CQ74" s="99">
        <f t="shared" si="276"/>
        <v>0</v>
      </c>
      <c r="CR74" s="99">
        <f t="shared" si="276"/>
        <v>8314</v>
      </c>
      <c r="CS74" s="99"/>
      <c r="CT74" s="99"/>
      <c r="CU74" s="99">
        <f t="shared" ref="CU74" si="277">SUM(CU75)</f>
        <v>0</v>
      </c>
      <c r="CV74" s="99"/>
      <c r="CW74" s="99"/>
      <c r="CX74" s="99"/>
      <c r="CY74" s="366"/>
      <c r="CZ74" s="114"/>
      <c r="DA74" s="114"/>
      <c r="DD74" s="7">
        <f t="shared" ref="DD74" si="278">G74-U74-Z74</f>
        <v>33052</v>
      </c>
      <c r="DG74" s="7">
        <v>0</v>
      </c>
      <c r="DL74" s="146">
        <f>AP74-BF74-BO74</f>
        <v>0</v>
      </c>
      <c r="DM74" s="7">
        <f t="shared" ref="DM74" si="279">AJ74-BD74</f>
        <v>0</v>
      </c>
      <c r="DN74" s="7">
        <f t="shared" si="13"/>
        <v>0</v>
      </c>
    </row>
    <row r="75" spans="1:123" s="290" customFormat="1" ht="150">
      <c r="A75" s="216">
        <v>1</v>
      </c>
      <c r="B75" s="217" t="s">
        <v>675</v>
      </c>
      <c r="C75" s="216"/>
      <c r="D75" s="216" t="s">
        <v>676</v>
      </c>
      <c r="E75" s="216" t="s">
        <v>677</v>
      </c>
      <c r="F75" s="216" t="s">
        <v>678</v>
      </c>
      <c r="G75" s="218">
        <f>H75</f>
        <v>72978</v>
      </c>
      <c r="H75" s="218">
        <v>72978</v>
      </c>
      <c r="I75" s="218"/>
      <c r="J75" s="218"/>
      <c r="K75" s="218"/>
      <c r="L75" s="218"/>
      <c r="M75" s="218"/>
      <c r="N75" s="218"/>
      <c r="O75" s="218"/>
      <c r="P75" s="218"/>
      <c r="Q75" s="218"/>
      <c r="R75" s="218"/>
      <c r="S75" s="218"/>
      <c r="T75" s="218"/>
      <c r="U75" s="218">
        <v>39926</v>
      </c>
      <c r="V75" s="218"/>
      <c r="W75" s="218"/>
      <c r="X75" s="218"/>
      <c r="Y75" s="218"/>
      <c r="Z75" s="218"/>
      <c r="AA75" s="218"/>
      <c r="AB75" s="218"/>
      <c r="AC75" s="218"/>
      <c r="AD75" s="218"/>
      <c r="AE75" s="218"/>
      <c r="AF75" s="218"/>
      <c r="AG75" s="218"/>
      <c r="AH75" s="218"/>
      <c r="AI75" s="218"/>
      <c r="AJ75" s="218"/>
      <c r="AK75" s="218"/>
      <c r="AL75" s="218"/>
      <c r="AM75" s="218"/>
      <c r="AN75" s="218"/>
      <c r="AO75" s="100">
        <v>22599</v>
      </c>
      <c r="AP75" s="100">
        <v>12599</v>
      </c>
      <c r="AQ75" s="100"/>
      <c r="AR75" s="100">
        <f>AP75</f>
        <v>12599</v>
      </c>
      <c r="AS75" s="100">
        <v>33052</v>
      </c>
      <c r="AT75" s="100">
        <v>23052</v>
      </c>
      <c r="AU75" s="100"/>
      <c r="AV75" s="100">
        <v>12599</v>
      </c>
      <c r="AW75" s="100">
        <v>10000</v>
      </c>
      <c r="AX75" s="100"/>
      <c r="AY75" s="100"/>
      <c r="AZ75" s="100"/>
      <c r="BA75" s="100">
        <v>12599</v>
      </c>
      <c r="BB75" s="100">
        <v>12599</v>
      </c>
      <c r="BC75" s="100"/>
      <c r="BD75" s="100"/>
      <c r="BE75" s="100">
        <f>AW75+BA75</f>
        <v>22599</v>
      </c>
      <c r="BF75" s="100">
        <f>AX75+BB75</f>
        <v>12599</v>
      </c>
      <c r="BG75" s="100">
        <f t="shared" ref="BG75:BH75" si="280">AY75+BC75</f>
        <v>0</v>
      </c>
      <c r="BH75" s="100">
        <f t="shared" si="280"/>
        <v>0</v>
      </c>
      <c r="BI75" s="100"/>
      <c r="BJ75" s="100"/>
      <c r="BK75" s="100"/>
      <c r="BL75" s="100"/>
      <c r="BM75" s="100"/>
      <c r="BN75" s="100"/>
      <c r="BO75" s="100"/>
      <c r="BP75" s="100"/>
      <c r="BQ75" s="100"/>
      <c r="BR75" s="100"/>
      <c r="BS75" s="100"/>
      <c r="BT75" s="100">
        <f>10453</f>
        <v>10453</v>
      </c>
      <c r="BU75" s="100">
        <f t="shared" ref="BU75" si="281">BN75-BS75+BT75</f>
        <v>10453</v>
      </c>
      <c r="BV75" s="100">
        <f t="shared" ref="BV75" si="282">BO75-BS75+BT75</f>
        <v>10453</v>
      </c>
      <c r="BW75" s="100"/>
      <c r="BX75" s="100"/>
      <c r="BY75" s="100"/>
      <c r="BZ75" s="100"/>
      <c r="CA75" s="100"/>
      <c r="CB75" s="100">
        <f t="shared" ref="CB75" si="283">BU75-BZ75+CA75</f>
        <v>10453</v>
      </c>
      <c r="CC75" s="100">
        <f t="shared" ref="CC75" si="284">BV75-BZ75+CA75</f>
        <v>10453</v>
      </c>
      <c r="CD75" s="100"/>
      <c r="CE75" s="100"/>
      <c r="CF75" s="100"/>
      <c r="CG75" s="100">
        <f t="shared" ref="CG75" si="285">BZ75-CD75+CE75</f>
        <v>0</v>
      </c>
      <c r="CH75" s="100">
        <f t="shared" si="6"/>
        <v>10453</v>
      </c>
      <c r="CI75" s="100">
        <f>CH75</f>
        <v>10453</v>
      </c>
      <c r="CJ75" s="100"/>
      <c r="CK75" s="100">
        <f>CI75-2139</f>
        <v>8314</v>
      </c>
      <c r="CL75" s="100">
        <f>CM75+CR75</f>
        <v>8314</v>
      </c>
      <c r="CM75" s="100">
        <f>CB75-CI75+CJ75</f>
        <v>0</v>
      </c>
      <c r="CN75" s="100">
        <f>CC75-CI75+CJ75</f>
        <v>0</v>
      </c>
      <c r="CO75" s="100"/>
      <c r="CP75" s="100"/>
      <c r="CQ75" s="100"/>
      <c r="CR75" s="100">
        <f>CK75</f>
        <v>8314</v>
      </c>
      <c r="CS75" s="100" t="s">
        <v>896</v>
      </c>
      <c r="CT75" s="100" t="s">
        <v>897</v>
      </c>
      <c r="CU75" s="100">
        <f>CJ75-CP75+CQ75</f>
        <v>0</v>
      </c>
      <c r="CV75" s="100"/>
      <c r="CW75" s="100" t="s">
        <v>943</v>
      </c>
      <c r="CX75" s="100"/>
      <c r="CY75" s="100"/>
      <c r="CZ75" s="191" t="s">
        <v>88</v>
      </c>
      <c r="DA75" s="100"/>
      <c r="DB75" s="4"/>
      <c r="DC75" s="4"/>
      <c r="DD75" s="4"/>
      <c r="DE75" s="300"/>
      <c r="DG75" s="7"/>
      <c r="DM75" s="7" t="s">
        <v>697</v>
      </c>
      <c r="DN75" s="7">
        <f t="shared" si="13"/>
        <v>0</v>
      </c>
    </row>
    <row r="76" spans="1:123" s="20" customFormat="1" ht="77.650000000000006" customHeight="1">
      <c r="A76" s="114" t="s">
        <v>158</v>
      </c>
      <c r="B76" s="214" t="s">
        <v>944</v>
      </c>
      <c r="C76" s="114"/>
      <c r="D76" s="444">
        <f>D77+D82+D90</f>
        <v>7</v>
      </c>
      <c r="E76" s="444">
        <f>E77+E82+E90</f>
        <v>7</v>
      </c>
      <c r="F76" s="114"/>
      <c r="G76" s="236">
        <f>G77+G82+G90</f>
        <v>646266</v>
      </c>
      <c r="H76" s="236">
        <f t="shared" ref="H76:BS76" si="286">H77+H82+H90</f>
        <v>552188</v>
      </c>
      <c r="I76" s="236">
        <f t="shared" si="286"/>
        <v>59523</v>
      </c>
      <c r="J76" s="236">
        <f t="shared" si="286"/>
        <v>59000</v>
      </c>
      <c r="K76" s="236">
        <f t="shared" si="286"/>
        <v>0</v>
      </c>
      <c r="L76" s="236" t="e">
        <f t="shared" si="286"/>
        <v>#REF!</v>
      </c>
      <c r="M76" s="236" t="e">
        <f t="shared" si="286"/>
        <v>#REF!</v>
      </c>
      <c r="N76" s="236" t="e">
        <f t="shared" si="286"/>
        <v>#REF!</v>
      </c>
      <c r="O76" s="236">
        <f t="shared" si="286"/>
        <v>0</v>
      </c>
      <c r="P76" s="236" t="e">
        <f t="shared" si="286"/>
        <v>#REF!</v>
      </c>
      <c r="Q76" s="236">
        <f t="shared" si="286"/>
        <v>4000</v>
      </c>
      <c r="R76" s="236">
        <f t="shared" si="286"/>
        <v>4000</v>
      </c>
      <c r="S76" s="236">
        <f t="shared" si="286"/>
        <v>0</v>
      </c>
      <c r="T76" s="236">
        <f t="shared" si="286"/>
        <v>3000</v>
      </c>
      <c r="U76" s="236">
        <f t="shared" si="286"/>
        <v>59564</v>
      </c>
      <c r="V76" s="236">
        <f t="shared" si="286"/>
        <v>59041</v>
      </c>
      <c r="W76" s="236">
        <f t="shared" si="286"/>
        <v>0</v>
      </c>
      <c r="X76" s="236">
        <f t="shared" si="286"/>
        <v>66592</v>
      </c>
      <c r="Y76" s="236">
        <f t="shared" si="286"/>
        <v>12628</v>
      </c>
      <c r="Z76" s="236">
        <f t="shared" si="286"/>
        <v>12628</v>
      </c>
      <c r="AA76" s="236">
        <f t="shared" si="286"/>
        <v>0</v>
      </c>
      <c r="AB76" s="236">
        <f t="shared" si="286"/>
        <v>7028</v>
      </c>
      <c r="AC76" s="236">
        <f t="shared" si="286"/>
        <v>8028</v>
      </c>
      <c r="AD76" s="236">
        <f t="shared" si="286"/>
        <v>8028</v>
      </c>
      <c r="AE76" s="236">
        <f t="shared" si="286"/>
        <v>0</v>
      </c>
      <c r="AF76" s="236">
        <f t="shared" si="286"/>
        <v>7028</v>
      </c>
      <c r="AG76" s="236">
        <f t="shared" si="286"/>
        <v>4000</v>
      </c>
      <c r="AH76" s="236">
        <f t="shared" si="286"/>
        <v>4000</v>
      </c>
      <c r="AI76" s="236">
        <f t="shared" si="286"/>
        <v>0</v>
      </c>
      <c r="AJ76" s="236">
        <f t="shared" si="286"/>
        <v>0</v>
      </c>
      <c r="AK76" s="236">
        <f t="shared" si="286"/>
        <v>0</v>
      </c>
      <c r="AL76" s="236">
        <f t="shared" si="286"/>
        <v>0</v>
      </c>
      <c r="AM76" s="236">
        <f t="shared" si="286"/>
        <v>0</v>
      </c>
      <c r="AN76" s="236">
        <f t="shared" si="286"/>
        <v>0</v>
      </c>
      <c r="AO76" s="236">
        <f t="shared" si="286"/>
        <v>12628</v>
      </c>
      <c r="AP76" s="236">
        <f t="shared" si="286"/>
        <v>12628</v>
      </c>
      <c r="AQ76" s="236">
        <f t="shared" si="286"/>
        <v>0</v>
      </c>
      <c r="AR76" s="236">
        <f t="shared" si="286"/>
        <v>7028</v>
      </c>
      <c r="AS76" s="236">
        <f t="shared" si="286"/>
        <v>91718</v>
      </c>
      <c r="AT76" s="236">
        <f t="shared" si="286"/>
        <v>91718</v>
      </c>
      <c r="AU76" s="236">
        <f t="shared" si="286"/>
        <v>0</v>
      </c>
      <c r="AV76" s="236">
        <f t="shared" si="286"/>
        <v>7028</v>
      </c>
      <c r="AW76" s="236">
        <f t="shared" si="286"/>
        <v>62014</v>
      </c>
      <c r="AX76" s="236">
        <f t="shared" si="286"/>
        <v>62014</v>
      </c>
      <c r="AY76" s="236">
        <f t="shared" si="286"/>
        <v>0</v>
      </c>
      <c r="AZ76" s="236">
        <f t="shared" si="286"/>
        <v>7028</v>
      </c>
      <c r="BA76" s="236">
        <f t="shared" si="286"/>
        <v>25775</v>
      </c>
      <c r="BB76" s="236">
        <f t="shared" si="286"/>
        <v>25775</v>
      </c>
      <c r="BC76" s="236">
        <f t="shared" si="286"/>
        <v>0</v>
      </c>
      <c r="BD76" s="236">
        <f t="shared" si="286"/>
        <v>0</v>
      </c>
      <c r="BE76" s="236">
        <f t="shared" si="286"/>
        <v>87789</v>
      </c>
      <c r="BF76" s="236">
        <f t="shared" si="286"/>
        <v>87789</v>
      </c>
      <c r="BG76" s="236">
        <f t="shared" si="286"/>
        <v>0</v>
      </c>
      <c r="BH76" s="236">
        <f t="shared" si="286"/>
        <v>7028</v>
      </c>
      <c r="BI76" s="236">
        <f t="shared" si="286"/>
        <v>600</v>
      </c>
      <c r="BJ76" s="236">
        <f t="shared" si="286"/>
        <v>600</v>
      </c>
      <c r="BK76" s="236">
        <f t="shared" si="286"/>
        <v>7628</v>
      </c>
      <c r="BL76" s="236">
        <f t="shared" si="286"/>
        <v>0</v>
      </c>
      <c r="BM76" s="236">
        <f t="shared" si="286"/>
        <v>0</v>
      </c>
      <c r="BN76" s="236">
        <f t="shared" si="286"/>
        <v>7628</v>
      </c>
      <c r="BO76" s="236">
        <f t="shared" si="286"/>
        <v>600</v>
      </c>
      <c r="BP76" s="236">
        <f t="shared" si="286"/>
        <v>0</v>
      </c>
      <c r="BQ76" s="236">
        <f t="shared" si="286"/>
        <v>7028</v>
      </c>
      <c r="BR76" s="236">
        <f t="shared" si="286"/>
        <v>0</v>
      </c>
      <c r="BS76" s="236">
        <f t="shared" si="286"/>
        <v>0</v>
      </c>
      <c r="BT76" s="236">
        <f t="shared" ref="BT76:CU76" si="287">BT77+BT82+BT90</f>
        <v>7028</v>
      </c>
      <c r="BU76" s="236">
        <f t="shared" si="287"/>
        <v>600</v>
      </c>
      <c r="BV76" s="236">
        <f t="shared" si="287"/>
        <v>600</v>
      </c>
      <c r="BW76" s="236">
        <f t="shared" si="287"/>
        <v>7028</v>
      </c>
      <c r="BX76" s="236">
        <f t="shared" si="287"/>
        <v>0</v>
      </c>
      <c r="BY76" s="236">
        <f t="shared" si="287"/>
        <v>0</v>
      </c>
      <c r="BZ76" s="236">
        <f t="shared" si="287"/>
        <v>7028</v>
      </c>
      <c r="CA76" s="236">
        <f t="shared" si="287"/>
        <v>0</v>
      </c>
      <c r="CB76" s="236">
        <f t="shared" si="287"/>
        <v>600</v>
      </c>
      <c r="CC76" s="236">
        <f t="shared" si="287"/>
        <v>0</v>
      </c>
      <c r="CD76" s="236">
        <f t="shared" si="287"/>
        <v>0</v>
      </c>
      <c r="CE76" s="236">
        <f t="shared" si="287"/>
        <v>0</v>
      </c>
      <c r="CF76" s="236">
        <f t="shared" si="287"/>
        <v>0</v>
      </c>
      <c r="CG76" s="236">
        <f t="shared" si="287"/>
        <v>0</v>
      </c>
      <c r="CH76" s="236">
        <f t="shared" si="287"/>
        <v>0</v>
      </c>
      <c r="CI76" s="236">
        <f t="shared" si="287"/>
        <v>0</v>
      </c>
      <c r="CJ76" s="236">
        <f t="shared" si="287"/>
        <v>0</v>
      </c>
      <c r="CK76" s="236">
        <f t="shared" si="287"/>
        <v>18307</v>
      </c>
      <c r="CL76" s="236">
        <f t="shared" si="287"/>
        <v>18907</v>
      </c>
      <c r="CM76" s="236">
        <f t="shared" si="287"/>
        <v>600</v>
      </c>
      <c r="CN76" s="236">
        <f t="shared" si="287"/>
        <v>0</v>
      </c>
      <c r="CO76" s="236">
        <f t="shared" si="287"/>
        <v>0</v>
      </c>
      <c r="CP76" s="236">
        <f t="shared" si="287"/>
        <v>-7558</v>
      </c>
      <c r="CQ76" s="236">
        <f t="shared" si="287"/>
        <v>0</v>
      </c>
      <c r="CR76" s="236">
        <f t="shared" si="287"/>
        <v>18307</v>
      </c>
      <c r="CS76" s="236">
        <f t="shared" si="287"/>
        <v>0</v>
      </c>
      <c r="CT76" s="236" t="e">
        <f t="shared" si="287"/>
        <v>#VALUE!</v>
      </c>
      <c r="CU76" s="236">
        <f t="shared" si="287"/>
        <v>3000</v>
      </c>
      <c r="CV76" s="236"/>
      <c r="CW76" s="236" t="s">
        <v>893</v>
      </c>
      <c r="CX76" s="236"/>
      <c r="CY76" s="366">
        <f t="shared" ref="CY76:CY77" si="288">(AF76+AJ76)/AB76*100</f>
        <v>100</v>
      </c>
      <c r="CZ76" s="114"/>
      <c r="DA76" s="114"/>
      <c r="DC76" s="7">
        <v>0.19999999925494194</v>
      </c>
      <c r="DD76" s="7">
        <f t="shared" ref="DD76:DD77" si="289">G76-U76-Z76</f>
        <v>574074</v>
      </c>
      <c r="DE76" s="7">
        <f>AH76-505470</f>
        <v>-501470</v>
      </c>
      <c r="DF76" s="7">
        <f>Z76-3730000</f>
        <v>-3717372</v>
      </c>
      <c r="DG76" s="7">
        <v>0</v>
      </c>
      <c r="DM76" s="7">
        <f>CH76-CI76</f>
        <v>0</v>
      </c>
      <c r="DN76" s="7">
        <f t="shared" si="13"/>
        <v>0</v>
      </c>
      <c r="DO76" s="7">
        <f>CN76-DN76-183500</f>
        <v>-183500</v>
      </c>
      <c r="DP76" s="7">
        <f>CG76-183500</f>
        <v>-183500</v>
      </c>
      <c r="DQ76" s="7">
        <f>DN76+183500</f>
        <v>183500</v>
      </c>
      <c r="DR76" s="7">
        <f>CN76-DQ76</f>
        <v>-183500</v>
      </c>
      <c r="DS76" s="7">
        <f>CI76-264554</f>
        <v>-264554</v>
      </c>
    </row>
    <row r="77" spans="1:123" s="20" customFormat="1" ht="93.75">
      <c r="A77" s="114" t="s">
        <v>945</v>
      </c>
      <c r="B77" s="214" t="s">
        <v>946</v>
      </c>
      <c r="C77" s="114"/>
      <c r="D77" s="444">
        <f>D78+D80</f>
        <v>2</v>
      </c>
      <c r="E77" s="444">
        <f>D77</f>
        <v>2</v>
      </c>
      <c r="F77" s="114"/>
      <c r="G77" s="236">
        <f>G78+G80</f>
        <v>514069</v>
      </c>
      <c r="H77" s="236">
        <f t="shared" ref="H77:BS77" si="290">H78+H80</f>
        <v>459046</v>
      </c>
      <c r="I77" s="236">
        <f t="shared" si="290"/>
        <v>523</v>
      </c>
      <c r="J77" s="236">
        <f t="shared" si="290"/>
        <v>0</v>
      </c>
      <c r="K77" s="236">
        <f t="shared" si="290"/>
        <v>0</v>
      </c>
      <c r="L77" s="236">
        <f t="shared" si="290"/>
        <v>523</v>
      </c>
      <c r="M77" s="236">
        <f t="shared" si="290"/>
        <v>84690</v>
      </c>
      <c r="N77" s="236">
        <f t="shared" si="290"/>
        <v>84690</v>
      </c>
      <c r="O77" s="236">
        <f t="shared" si="290"/>
        <v>0</v>
      </c>
      <c r="P77" s="236">
        <f t="shared" si="290"/>
        <v>0</v>
      </c>
      <c r="Q77" s="236">
        <f t="shared" si="290"/>
        <v>1000</v>
      </c>
      <c r="R77" s="236">
        <f t="shared" si="290"/>
        <v>1000</v>
      </c>
      <c r="S77" s="236">
        <f t="shared" si="290"/>
        <v>0</v>
      </c>
      <c r="T77" s="236">
        <f t="shared" si="290"/>
        <v>0</v>
      </c>
      <c r="U77" s="236">
        <f t="shared" si="290"/>
        <v>523</v>
      </c>
      <c r="V77" s="236">
        <f t="shared" si="290"/>
        <v>0</v>
      </c>
      <c r="W77" s="236">
        <f t="shared" si="290"/>
        <v>0</v>
      </c>
      <c r="X77" s="236">
        <f t="shared" si="290"/>
        <v>523</v>
      </c>
      <c r="Y77" s="236">
        <f t="shared" si="290"/>
        <v>5600</v>
      </c>
      <c r="Z77" s="236">
        <f t="shared" si="290"/>
        <v>5600</v>
      </c>
      <c r="AA77" s="236">
        <f t="shared" si="290"/>
        <v>0</v>
      </c>
      <c r="AB77" s="236">
        <f t="shared" si="290"/>
        <v>0</v>
      </c>
      <c r="AC77" s="236">
        <f t="shared" si="290"/>
        <v>1000</v>
      </c>
      <c r="AD77" s="236">
        <f t="shared" si="290"/>
        <v>1000</v>
      </c>
      <c r="AE77" s="236">
        <f t="shared" si="290"/>
        <v>0</v>
      </c>
      <c r="AF77" s="236">
        <f t="shared" si="290"/>
        <v>0</v>
      </c>
      <c r="AG77" s="236">
        <f t="shared" si="290"/>
        <v>4000</v>
      </c>
      <c r="AH77" s="236">
        <f t="shared" si="290"/>
        <v>4000</v>
      </c>
      <c r="AI77" s="236">
        <f t="shared" si="290"/>
        <v>0</v>
      </c>
      <c r="AJ77" s="236">
        <f t="shared" si="290"/>
        <v>0</v>
      </c>
      <c r="AK77" s="236">
        <f t="shared" si="290"/>
        <v>0</v>
      </c>
      <c r="AL77" s="236">
        <f t="shared" si="290"/>
        <v>0</v>
      </c>
      <c r="AM77" s="236">
        <f t="shared" si="290"/>
        <v>0</v>
      </c>
      <c r="AN77" s="236">
        <f t="shared" si="290"/>
        <v>0</v>
      </c>
      <c r="AO77" s="236">
        <f t="shared" si="290"/>
        <v>5600</v>
      </c>
      <c r="AP77" s="236">
        <f t="shared" si="290"/>
        <v>5600</v>
      </c>
      <c r="AQ77" s="236">
        <f t="shared" si="290"/>
        <v>0</v>
      </c>
      <c r="AR77" s="236">
        <f t="shared" si="290"/>
        <v>0</v>
      </c>
      <c r="AS77" s="236">
        <f t="shared" si="290"/>
        <v>84690</v>
      </c>
      <c r="AT77" s="236">
        <f t="shared" si="290"/>
        <v>84690</v>
      </c>
      <c r="AU77" s="236">
        <f t="shared" si="290"/>
        <v>0</v>
      </c>
      <c r="AV77" s="236">
        <f t="shared" si="290"/>
        <v>0</v>
      </c>
      <c r="AW77" s="236">
        <f t="shared" si="290"/>
        <v>54986</v>
      </c>
      <c r="AX77" s="236">
        <f t="shared" si="290"/>
        <v>54986</v>
      </c>
      <c r="AY77" s="236">
        <f t="shared" si="290"/>
        <v>0</v>
      </c>
      <c r="AZ77" s="236">
        <f t="shared" si="290"/>
        <v>0</v>
      </c>
      <c r="BA77" s="236">
        <f t="shared" si="290"/>
        <v>25775</v>
      </c>
      <c r="BB77" s="236">
        <f t="shared" si="290"/>
        <v>25775</v>
      </c>
      <c r="BC77" s="236">
        <f t="shared" si="290"/>
        <v>0</v>
      </c>
      <c r="BD77" s="236">
        <f t="shared" si="290"/>
        <v>0</v>
      </c>
      <c r="BE77" s="236">
        <f t="shared" si="290"/>
        <v>80761</v>
      </c>
      <c r="BF77" s="236">
        <f t="shared" si="290"/>
        <v>80761</v>
      </c>
      <c r="BG77" s="236">
        <f t="shared" si="290"/>
        <v>0</v>
      </c>
      <c r="BH77" s="236">
        <f t="shared" si="290"/>
        <v>0</v>
      </c>
      <c r="BI77" s="236">
        <f t="shared" si="290"/>
        <v>600</v>
      </c>
      <c r="BJ77" s="236">
        <f t="shared" si="290"/>
        <v>600</v>
      </c>
      <c r="BK77" s="236">
        <f t="shared" si="290"/>
        <v>600</v>
      </c>
      <c r="BL77" s="236">
        <f t="shared" si="290"/>
        <v>0</v>
      </c>
      <c r="BM77" s="236">
        <f t="shared" si="290"/>
        <v>0</v>
      </c>
      <c r="BN77" s="236">
        <f t="shared" si="290"/>
        <v>600</v>
      </c>
      <c r="BO77" s="236">
        <f t="shared" si="290"/>
        <v>600</v>
      </c>
      <c r="BP77" s="236">
        <f t="shared" si="290"/>
        <v>0</v>
      </c>
      <c r="BQ77" s="236">
        <f t="shared" si="290"/>
        <v>0</v>
      </c>
      <c r="BR77" s="236">
        <f t="shared" si="290"/>
        <v>0</v>
      </c>
      <c r="BS77" s="236">
        <f t="shared" si="290"/>
        <v>0</v>
      </c>
      <c r="BT77" s="236">
        <f t="shared" ref="BT77:CR77" si="291">BT78+BT80</f>
        <v>0</v>
      </c>
      <c r="BU77" s="236">
        <f t="shared" si="291"/>
        <v>600</v>
      </c>
      <c r="BV77" s="236">
        <f t="shared" si="291"/>
        <v>600</v>
      </c>
      <c r="BW77" s="236">
        <f t="shared" si="291"/>
        <v>0</v>
      </c>
      <c r="BX77" s="236">
        <f t="shared" si="291"/>
        <v>0</v>
      </c>
      <c r="BY77" s="236">
        <f t="shared" si="291"/>
        <v>0</v>
      </c>
      <c r="BZ77" s="236">
        <f t="shared" si="291"/>
        <v>0</v>
      </c>
      <c r="CA77" s="236">
        <f t="shared" si="291"/>
        <v>0</v>
      </c>
      <c r="CB77" s="236">
        <f t="shared" si="291"/>
        <v>600</v>
      </c>
      <c r="CC77" s="236">
        <f t="shared" si="291"/>
        <v>0</v>
      </c>
      <c r="CD77" s="236">
        <f t="shared" si="291"/>
        <v>0</v>
      </c>
      <c r="CE77" s="236">
        <f t="shared" si="291"/>
        <v>0</v>
      </c>
      <c r="CF77" s="236">
        <f t="shared" si="291"/>
        <v>0</v>
      </c>
      <c r="CG77" s="236">
        <f t="shared" si="291"/>
        <v>0</v>
      </c>
      <c r="CH77" s="236">
        <f t="shared" si="291"/>
        <v>0</v>
      </c>
      <c r="CI77" s="236">
        <f t="shared" si="291"/>
        <v>0</v>
      </c>
      <c r="CJ77" s="236">
        <f t="shared" si="291"/>
        <v>0</v>
      </c>
      <c r="CK77" s="236">
        <f t="shared" si="291"/>
        <v>2544</v>
      </c>
      <c r="CL77" s="236">
        <f t="shared" si="291"/>
        <v>3144</v>
      </c>
      <c r="CM77" s="236">
        <f t="shared" si="291"/>
        <v>600</v>
      </c>
      <c r="CN77" s="236">
        <f t="shared" si="291"/>
        <v>0</v>
      </c>
      <c r="CO77" s="236">
        <f t="shared" si="291"/>
        <v>0</v>
      </c>
      <c r="CP77" s="236">
        <f t="shared" si="291"/>
        <v>0</v>
      </c>
      <c r="CQ77" s="236">
        <f t="shared" si="291"/>
        <v>0</v>
      </c>
      <c r="CR77" s="236">
        <f t="shared" si="291"/>
        <v>2544</v>
      </c>
      <c r="CS77" s="236"/>
      <c r="CT77" s="236"/>
      <c r="CU77" s="236">
        <f t="shared" ref="CU77" si="292">CU78+CU80</f>
        <v>0</v>
      </c>
      <c r="CV77" s="236"/>
      <c r="CW77" s="236" t="s">
        <v>893</v>
      </c>
      <c r="CX77" s="236"/>
      <c r="CY77" s="366" t="e">
        <f t="shared" si="288"/>
        <v>#DIV/0!</v>
      </c>
      <c r="CZ77" s="114"/>
      <c r="DA77" s="114"/>
      <c r="DC77" s="7">
        <v>0.19999999925494194</v>
      </c>
      <c r="DD77" s="7">
        <f t="shared" si="289"/>
        <v>507946</v>
      </c>
      <c r="DE77" s="7">
        <f>AH77-505470</f>
        <v>-501470</v>
      </c>
      <c r="DF77" s="7">
        <f>Z77-3730000</f>
        <v>-3724400</v>
      </c>
      <c r="DG77" s="7">
        <v>0</v>
      </c>
      <c r="DM77" s="7">
        <f>CH77-CI77</f>
        <v>0</v>
      </c>
      <c r="DN77" s="7">
        <f t="shared" si="13"/>
        <v>0</v>
      </c>
      <c r="DO77" s="7">
        <f>CN77-DN77-183500</f>
        <v>-183500</v>
      </c>
      <c r="DP77" s="7">
        <f>CG77-183500</f>
        <v>-183500</v>
      </c>
      <c r="DQ77" s="7">
        <f>DN77+183500</f>
        <v>183500</v>
      </c>
      <c r="DR77" s="7">
        <f>CN77-DQ77</f>
        <v>-183500</v>
      </c>
      <c r="DS77" s="7">
        <f>CI77-264554</f>
        <v>-264554</v>
      </c>
    </row>
    <row r="78" spans="1:123" s="20" customFormat="1" ht="30.75" customHeight="1">
      <c r="A78" s="114" t="s">
        <v>35</v>
      </c>
      <c r="B78" s="214" t="s">
        <v>36</v>
      </c>
      <c r="C78" s="114"/>
      <c r="D78" s="213">
        <f>A79</f>
        <v>1</v>
      </c>
      <c r="E78" s="213">
        <f>D78</f>
        <v>1</v>
      </c>
      <c r="F78" s="114"/>
      <c r="G78" s="99">
        <f>G79</f>
        <v>7035</v>
      </c>
      <c r="H78" s="99">
        <f t="shared" ref="H78:BS80" si="293">H79</f>
        <v>6512</v>
      </c>
      <c r="I78" s="99">
        <f t="shared" si="293"/>
        <v>523</v>
      </c>
      <c r="J78" s="99">
        <f t="shared" si="293"/>
        <v>0</v>
      </c>
      <c r="K78" s="99">
        <f t="shared" si="293"/>
        <v>0</v>
      </c>
      <c r="L78" s="99">
        <f t="shared" si="293"/>
        <v>523</v>
      </c>
      <c r="M78" s="99">
        <f t="shared" si="293"/>
        <v>5600</v>
      </c>
      <c r="N78" s="99">
        <f t="shared" si="293"/>
        <v>5600</v>
      </c>
      <c r="O78" s="99">
        <f t="shared" si="293"/>
        <v>0</v>
      </c>
      <c r="P78" s="99">
        <f t="shared" si="293"/>
        <v>0</v>
      </c>
      <c r="Q78" s="99">
        <f t="shared" si="293"/>
        <v>1000</v>
      </c>
      <c r="R78" s="99">
        <f t="shared" si="293"/>
        <v>1000</v>
      </c>
      <c r="S78" s="99">
        <f t="shared" si="293"/>
        <v>0</v>
      </c>
      <c r="T78" s="99">
        <f t="shared" si="293"/>
        <v>0</v>
      </c>
      <c r="U78" s="99">
        <f t="shared" si="293"/>
        <v>523</v>
      </c>
      <c r="V78" s="99">
        <f t="shared" si="293"/>
        <v>0</v>
      </c>
      <c r="W78" s="99">
        <f t="shared" si="293"/>
        <v>0</v>
      </c>
      <c r="X78" s="99">
        <f t="shared" si="293"/>
        <v>523</v>
      </c>
      <c r="Y78" s="99">
        <f t="shared" si="293"/>
        <v>5600</v>
      </c>
      <c r="Z78" s="99">
        <f t="shared" si="293"/>
        <v>5600</v>
      </c>
      <c r="AA78" s="99">
        <f t="shared" si="293"/>
        <v>0</v>
      </c>
      <c r="AB78" s="99">
        <f t="shared" si="293"/>
        <v>0</v>
      </c>
      <c r="AC78" s="99">
        <f t="shared" si="293"/>
        <v>1000</v>
      </c>
      <c r="AD78" s="99">
        <f t="shared" si="293"/>
        <v>1000</v>
      </c>
      <c r="AE78" s="99">
        <f t="shared" si="293"/>
        <v>0</v>
      </c>
      <c r="AF78" s="99">
        <f t="shared" si="293"/>
        <v>0</v>
      </c>
      <c r="AG78" s="99">
        <f t="shared" si="293"/>
        <v>4000</v>
      </c>
      <c r="AH78" s="99">
        <f t="shared" si="293"/>
        <v>4000</v>
      </c>
      <c r="AI78" s="99">
        <f t="shared" si="293"/>
        <v>0</v>
      </c>
      <c r="AJ78" s="99">
        <f t="shared" si="293"/>
        <v>0</v>
      </c>
      <c r="AK78" s="99">
        <f t="shared" si="293"/>
        <v>0</v>
      </c>
      <c r="AL78" s="99">
        <f t="shared" si="293"/>
        <v>0</v>
      </c>
      <c r="AM78" s="99">
        <f t="shared" si="293"/>
        <v>0</v>
      </c>
      <c r="AN78" s="99">
        <f t="shared" si="293"/>
        <v>0</v>
      </c>
      <c r="AO78" s="99">
        <f t="shared" si="293"/>
        <v>5600</v>
      </c>
      <c r="AP78" s="99">
        <f t="shared" si="293"/>
        <v>5600</v>
      </c>
      <c r="AQ78" s="99">
        <f t="shared" si="293"/>
        <v>0</v>
      </c>
      <c r="AR78" s="99">
        <f t="shared" si="293"/>
        <v>0</v>
      </c>
      <c r="AS78" s="99">
        <f t="shared" si="293"/>
        <v>5600</v>
      </c>
      <c r="AT78" s="99">
        <f t="shared" si="293"/>
        <v>5600</v>
      </c>
      <c r="AU78" s="99">
        <f t="shared" si="293"/>
        <v>0</v>
      </c>
      <c r="AV78" s="99">
        <f t="shared" si="293"/>
        <v>0</v>
      </c>
      <c r="AW78" s="99">
        <f t="shared" si="293"/>
        <v>1000</v>
      </c>
      <c r="AX78" s="99">
        <f t="shared" si="293"/>
        <v>1000</v>
      </c>
      <c r="AY78" s="99">
        <f t="shared" si="293"/>
        <v>0</v>
      </c>
      <c r="AZ78" s="99">
        <f t="shared" si="293"/>
        <v>0</v>
      </c>
      <c r="BA78" s="99">
        <f t="shared" si="293"/>
        <v>4000</v>
      </c>
      <c r="BB78" s="99">
        <f t="shared" si="293"/>
        <v>4000</v>
      </c>
      <c r="BC78" s="99">
        <f t="shared" si="293"/>
        <v>0</v>
      </c>
      <c r="BD78" s="99">
        <f t="shared" si="293"/>
        <v>0</v>
      </c>
      <c r="BE78" s="99">
        <f t="shared" si="293"/>
        <v>5000</v>
      </c>
      <c r="BF78" s="99">
        <f t="shared" si="293"/>
        <v>5000</v>
      </c>
      <c r="BG78" s="99">
        <f t="shared" si="293"/>
        <v>0</v>
      </c>
      <c r="BH78" s="99">
        <f t="shared" si="293"/>
        <v>0</v>
      </c>
      <c r="BI78" s="99">
        <f t="shared" si="293"/>
        <v>600</v>
      </c>
      <c r="BJ78" s="99">
        <f t="shared" si="293"/>
        <v>600</v>
      </c>
      <c r="BK78" s="99">
        <f t="shared" si="293"/>
        <v>600</v>
      </c>
      <c r="BL78" s="99">
        <f t="shared" si="293"/>
        <v>0</v>
      </c>
      <c r="BM78" s="99">
        <f t="shared" si="293"/>
        <v>0</v>
      </c>
      <c r="BN78" s="99">
        <f t="shared" si="293"/>
        <v>600</v>
      </c>
      <c r="BO78" s="99">
        <f t="shared" si="293"/>
        <v>600</v>
      </c>
      <c r="BP78" s="99">
        <f t="shared" si="293"/>
        <v>0</v>
      </c>
      <c r="BQ78" s="99">
        <f t="shared" si="293"/>
        <v>0</v>
      </c>
      <c r="BR78" s="99">
        <f t="shared" si="293"/>
        <v>0</v>
      </c>
      <c r="BS78" s="99">
        <f t="shared" si="293"/>
        <v>0</v>
      </c>
      <c r="BT78" s="99">
        <f t="shared" ref="BT78:CR80" si="294">BT79</f>
        <v>0</v>
      </c>
      <c r="BU78" s="99">
        <f t="shared" si="294"/>
        <v>600</v>
      </c>
      <c r="BV78" s="99">
        <f t="shared" si="294"/>
        <v>600</v>
      </c>
      <c r="BW78" s="99">
        <f t="shared" si="294"/>
        <v>0</v>
      </c>
      <c r="BX78" s="99">
        <f t="shared" si="294"/>
        <v>0</v>
      </c>
      <c r="BY78" s="99">
        <f t="shared" si="294"/>
        <v>0</v>
      </c>
      <c r="BZ78" s="99">
        <f t="shared" si="294"/>
        <v>0</v>
      </c>
      <c r="CA78" s="99">
        <f t="shared" si="294"/>
        <v>0</v>
      </c>
      <c r="CB78" s="99">
        <f t="shared" si="294"/>
        <v>600</v>
      </c>
      <c r="CC78" s="99">
        <f t="shared" si="294"/>
        <v>0</v>
      </c>
      <c r="CD78" s="99">
        <f t="shared" si="294"/>
        <v>0</v>
      </c>
      <c r="CE78" s="99">
        <f t="shared" si="294"/>
        <v>0</v>
      </c>
      <c r="CF78" s="99">
        <f t="shared" si="294"/>
        <v>0</v>
      </c>
      <c r="CG78" s="99">
        <f t="shared" si="294"/>
        <v>0</v>
      </c>
      <c r="CH78" s="99">
        <f t="shared" si="294"/>
        <v>0</v>
      </c>
      <c r="CI78" s="99">
        <f t="shared" si="294"/>
        <v>0</v>
      </c>
      <c r="CJ78" s="99">
        <f t="shared" si="294"/>
        <v>0</v>
      </c>
      <c r="CK78" s="99">
        <f t="shared" si="294"/>
        <v>912</v>
      </c>
      <c r="CL78" s="99">
        <f t="shared" si="294"/>
        <v>1512</v>
      </c>
      <c r="CM78" s="99">
        <f t="shared" si="294"/>
        <v>600</v>
      </c>
      <c r="CN78" s="99">
        <f t="shared" si="294"/>
        <v>0</v>
      </c>
      <c r="CO78" s="99">
        <f t="shared" si="294"/>
        <v>0</v>
      </c>
      <c r="CP78" s="99">
        <f t="shared" si="294"/>
        <v>0</v>
      </c>
      <c r="CQ78" s="99">
        <f t="shared" si="294"/>
        <v>0</v>
      </c>
      <c r="CR78" s="99">
        <f t="shared" si="294"/>
        <v>912</v>
      </c>
      <c r="CS78" s="99"/>
      <c r="CT78" s="366"/>
      <c r="CU78" s="99">
        <f t="shared" ref="CU78:CU80" si="295">CU79</f>
        <v>0</v>
      </c>
      <c r="CV78" s="252"/>
      <c r="CW78" s="114"/>
      <c r="CZ78" s="114"/>
      <c r="DC78" s="7">
        <v>0</v>
      </c>
      <c r="DI78" s="7">
        <f>AJ78-BD78</f>
        <v>0</v>
      </c>
      <c r="DJ78" s="7">
        <f t="shared" ref="DJ78" si="296">AB78-AR78</f>
        <v>0</v>
      </c>
      <c r="DN78" s="7">
        <f t="shared" si="13"/>
        <v>0</v>
      </c>
    </row>
    <row r="79" spans="1:123" ht="217.5" customHeight="1">
      <c r="A79" s="216">
        <v>1</v>
      </c>
      <c r="B79" s="217" t="s">
        <v>47</v>
      </c>
      <c r="C79" s="216" t="s">
        <v>48</v>
      </c>
      <c r="D79" s="216"/>
      <c r="E79" s="216" t="s">
        <v>54</v>
      </c>
      <c r="F79" s="216" t="s">
        <v>947</v>
      </c>
      <c r="G79" s="99">
        <v>7035</v>
      </c>
      <c r="H79" s="100">
        <f>G79-523</f>
        <v>6512</v>
      </c>
      <c r="I79" s="100">
        <v>523</v>
      </c>
      <c r="J79" s="100"/>
      <c r="K79" s="100"/>
      <c r="L79" s="100">
        <f>I79+P79</f>
        <v>523</v>
      </c>
      <c r="M79" s="100">
        <f>N79</f>
        <v>5600</v>
      </c>
      <c r="N79" s="100">
        <v>5600</v>
      </c>
      <c r="O79" s="100"/>
      <c r="P79" s="100"/>
      <c r="Q79" s="100">
        <f>R79</f>
        <v>1000</v>
      </c>
      <c r="R79" s="100">
        <v>1000</v>
      </c>
      <c r="S79" s="100"/>
      <c r="T79" s="100"/>
      <c r="U79" s="100">
        <v>523</v>
      </c>
      <c r="V79" s="100"/>
      <c r="W79" s="100"/>
      <c r="X79" s="100">
        <v>523</v>
      </c>
      <c r="Y79" s="100">
        <v>5600</v>
      </c>
      <c r="Z79" s="100">
        <v>5600</v>
      </c>
      <c r="AA79" s="100"/>
      <c r="AB79" s="100"/>
      <c r="AC79" s="100">
        <v>1000</v>
      </c>
      <c r="AD79" s="100">
        <v>1000</v>
      </c>
      <c r="AE79" s="100"/>
      <c r="AF79" s="100"/>
      <c r="AG79" s="100">
        <f>AH79</f>
        <v>4000</v>
      </c>
      <c r="AH79" s="100">
        <v>4000</v>
      </c>
      <c r="AI79" s="100"/>
      <c r="AJ79" s="100"/>
      <c r="AK79" s="100"/>
      <c r="AL79" s="100"/>
      <c r="AM79" s="100"/>
      <c r="AN79" s="100"/>
      <c r="AO79" s="100">
        <f>Y79-$AK79+$AL79</f>
        <v>5600</v>
      </c>
      <c r="AP79" s="100">
        <f>Z79-$AK79+$AL79</f>
        <v>5600</v>
      </c>
      <c r="AQ79" s="100">
        <f t="shared" ref="AQ79:AR79" si="297">AA79</f>
        <v>0</v>
      </c>
      <c r="AR79" s="100">
        <f t="shared" si="297"/>
        <v>0</v>
      </c>
      <c r="AS79" s="100">
        <f t="shared" ref="AS79:AV79" si="298">AO79</f>
        <v>5600</v>
      </c>
      <c r="AT79" s="100">
        <f t="shared" si="298"/>
        <v>5600</v>
      </c>
      <c r="AU79" s="100">
        <f t="shared" si="298"/>
        <v>0</v>
      </c>
      <c r="AV79" s="100">
        <f t="shared" si="298"/>
        <v>0</v>
      </c>
      <c r="AW79" s="100">
        <f>AC79</f>
        <v>1000</v>
      </c>
      <c r="AX79" s="100">
        <f t="shared" ref="AX79:AZ79" si="299">AD79</f>
        <v>1000</v>
      </c>
      <c r="AY79" s="100">
        <f t="shared" si="299"/>
        <v>0</v>
      </c>
      <c r="AZ79" s="100">
        <f t="shared" si="299"/>
        <v>0</v>
      </c>
      <c r="BA79" s="100">
        <f>AG79-$AK79+$AL79</f>
        <v>4000</v>
      </c>
      <c r="BB79" s="100">
        <f>AH79-AM79+AN79</f>
        <v>4000</v>
      </c>
      <c r="BC79" s="100"/>
      <c r="BD79" s="100">
        <f>AJ79-AM79+AN79</f>
        <v>0</v>
      </c>
      <c r="BE79" s="100">
        <f>AW79+BA79</f>
        <v>5000</v>
      </c>
      <c r="BF79" s="100">
        <f t="shared" ref="BF79:BH79" si="300">AX79+BB79</f>
        <v>5000</v>
      </c>
      <c r="BG79" s="100">
        <f t="shared" si="300"/>
        <v>0</v>
      </c>
      <c r="BH79" s="100">
        <f t="shared" si="300"/>
        <v>0</v>
      </c>
      <c r="BI79" s="100">
        <v>600</v>
      </c>
      <c r="BJ79" s="100">
        <v>600</v>
      </c>
      <c r="BK79" s="100">
        <v>600</v>
      </c>
      <c r="BL79" s="100"/>
      <c r="BM79" s="100"/>
      <c r="BN79" s="100">
        <f>BO79</f>
        <v>600</v>
      </c>
      <c r="BO79" s="100">
        <v>600</v>
      </c>
      <c r="BP79" s="100"/>
      <c r="BQ79" s="100"/>
      <c r="BR79" s="100"/>
      <c r="BS79" s="100"/>
      <c r="BT79" s="100"/>
      <c r="BU79" s="100">
        <f>BN79-BS79+BT79</f>
        <v>600</v>
      </c>
      <c r="BV79" s="100">
        <f>BO79-BS79+BT79</f>
        <v>600</v>
      </c>
      <c r="BW79" s="100"/>
      <c r="BX79" s="100"/>
      <c r="BY79" s="100"/>
      <c r="BZ79" s="100"/>
      <c r="CA79" s="100"/>
      <c r="CB79" s="100">
        <f>BU79-BZ79+CA79</f>
        <v>600</v>
      </c>
      <c r="CC79" s="100"/>
      <c r="CD79" s="100"/>
      <c r="CE79" s="100"/>
      <c r="CF79" s="100"/>
      <c r="CG79" s="100"/>
      <c r="CH79" s="100"/>
      <c r="CI79" s="100"/>
      <c r="CJ79" s="100"/>
      <c r="CK79" s="100">
        <f>G79-U79-AS79</f>
        <v>912</v>
      </c>
      <c r="CL79" s="100">
        <f>CM79+CR79</f>
        <v>1512</v>
      </c>
      <c r="CM79" s="100">
        <f>CB79-CI79+CJ79</f>
        <v>600</v>
      </c>
      <c r="CN79" s="100">
        <f>CC79-CI79+CJ79</f>
        <v>0</v>
      </c>
      <c r="CO79" s="100"/>
      <c r="CP79" s="100"/>
      <c r="CQ79" s="100"/>
      <c r="CR79" s="100">
        <f>CK79</f>
        <v>912</v>
      </c>
      <c r="CS79" s="100"/>
      <c r="CT79" s="100" t="s">
        <v>948</v>
      </c>
      <c r="CU79" s="100"/>
      <c r="CV79" s="100" t="s">
        <v>949</v>
      </c>
      <c r="CW79" s="100"/>
      <c r="CX79" s="100"/>
      <c r="CY79" s="366"/>
      <c r="CZ79" s="216" t="s">
        <v>49</v>
      </c>
      <c r="DM79" s="18" t="s">
        <v>950</v>
      </c>
      <c r="DN79" s="7">
        <f t="shared" ref="DN79:DN91" si="301">CL79-CM79-CR79</f>
        <v>0</v>
      </c>
    </row>
    <row r="80" spans="1:123" s="20" customFormat="1" ht="30.75" customHeight="1">
      <c r="A80" s="114" t="s">
        <v>35</v>
      </c>
      <c r="B80" s="214" t="s">
        <v>122</v>
      </c>
      <c r="C80" s="114"/>
      <c r="D80" s="213">
        <f>A81</f>
        <v>1</v>
      </c>
      <c r="E80" s="213">
        <f>D80</f>
        <v>1</v>
      </c>
      <c r="F80" s="114"/>
      <c r="G80" s="99">
        <f>G81</f>
        <v>507034</v>
      </c>
      <c r="H80" s="99">
        <f t="shared" si="293"/>
        <v>452534</v>
      </c>
      <c r="I80" s="99">
        <f t="shared" si="293"/>
        <v>0</v>
      </c>
      <c r="J80" s="99">
        <f t="shared" si="293"/>
        <v>0</v>
      </c>
      <c r="K80" s="99">
        <f t="shared" si="293"/>
        <v>0</v>
      </c>
      <c r="L80" s="99">
        <f t="shared" si="293"/>
        <v>0</v>
      </c>
      <c r="M80" s="99">
        <f t="shared" si="293"/>
        <v>79090</v>
      </c>
      <c r="N80" s="99">
        <f t="shared" si="293"/>
        <v>79090</v>
      </c>
      <c r="O80" s="99">
        <f t="shared" si="293"/>
        <v>0</v>
      </c>
      <c r="P80" s="99">
        <f t="shared" si="293"/>
        <v>0</v>
      </c>
      <c r="Q80" s="99">
        <f t="shared" si="293"/>
        <v>0</v>
      </c>
      <c r="R80" s="99">
        <f t="shared" si="293"/>
        <v>0</v>
      </c>
      <c r="S80" s="99">
        <f t="shared" si="293"/>
        <v>0</v>
      </c>
      <c r="T80" s="99">
        <f t="shared" si="293"/>
        <v>0</v>
      </c>
      <c r="U80" s="99">
        <f t="shared" si="293"/>
        <v>0</v>
      </c>
      <c r="V80" s="99">
        <f t="shared" si="293"/>
        <v>0</v>
      </c>
      <c r="W80" s="99">
        <f t="shared" si="293"/>
        <v>0</v>
      </c>
      <c r="X80" s="99">
        <f t="shared" si="293"/>
        <v>0</v>
      </c>
      <c r="Y80" s="99">
        <f t="shared" si="293"/>
        <v>0</v>
      </c>
      <c r="Z80" s="99">
        <f t="shared" si="293"/>
        <v>0</v>
      </c>
      <c r="AA80" s="99">
        <f t="shared" si="293"/>
        <v>0</v>
      </c>
      <c r="AB80" s="99">
        <f t="shared" si="293"/>
        <v>0</v>
      </c>
      <c r="AC80" s="99">
        <f t="shared" si="293"/>
        <v>0</v>
      </c>
      <c r="AD80" s="99">
        <f t="shared" si="293"/>
        <v>0</v>
      </c>
      <c r="AE80" s="99">
        <f t="shared" si="293"/>
        <v>0</v>
      </c>
      <c r="AF80" s="99">
        <f t="shared" si="293"/>
        <v>0</v>
      </c>
      <c r="AG80" s="99">
        <f t="shared" si="293"/>
        <v>0</v>
      </c>
      <c r="AH80" s="99">
        <f t="shared" si="293"/>
        <v>0</v>
      </c>
      <c r="AI80" s="99">
        <f t="shared" si="293"/>
        <v>0</v>
      </c>
      <c r="AJ80" s="99">
        <f t="shared" si="293"/>
        <v>0</v>
      </c>
      <c r="AK80" s="99">
        <f t="shared" si="293"/>
        <v>0</v>
      </c>
      <c r="AL80" s="99">
        <f t="shared" si="293"/>
        <v>0</v>
      </c>
      <c r="AM80" s="99">
        <f t="shared" si="293"/>
        <v>0</v>
      </c>
      <c r="AN80" s="99">
        <f t="shared" si="293"/>
        <v>0</v>
      </c>
      <c r="AO80" s="99">
        <f t="shared" si="293"/>
        <v>0</v>
      </c>
      <c r="AP80" s="99">
        <f t="shared" si="293"/>
        <v>0</v>
      </c>
      <c r="AQ80" s="99">
        <f t="shared" si="293"/>
        <v>0</v>
      </c>
      <c r="AR80" s="99">
        <f t="shared" si="293"/>
        <v>0</v>
      </c>
      <c r="AS80" s="99">
        <f t="shared" si="293"/>
        <v>79090</v>
      </c>
      <c r="AT80" s="99">
        <f t="shared" si="293"/>
        <v>79090</v>
      </c>
      <c r="AU80" s="99">
        <f t="shared" si="293"/>
        <v>0</v>
      </c>
      <c r="AV80" s="99">
        <f t="shared" si="293"/>
        <v>0</v>
      </c>
      <c r="AW80" s="99">
        <f t="shared" si="293"/>
        <v>53986</v>
      </c>
      <c r="AX80" s="99">
        <f t="shared" si="293"/>
        <v>53986</v>
      </c>
      <c r="AY80" s="99">
        <f t="shared" si="293"/>
        <v>0</v>
      </c>
      <c r="AZ80" s="99">
        <f t="shared" si="293"/>
        <v>0</v>
      </c>
      <c r="BA80" s="99">
        <f t="shared" si="293"/>
        <v>21775</v>
      </c>
      <c r="BB80" s="99">
        <f t="shared" si="293"/>
        <v>21775</v>
      </c>
      <c r="BC80" s="99">
        <f t="shared" si="293"/>
        <v>0</v>
      </c>
      <c r="BD80" s="99">
        <f t="shared" si="293"/>
        <v>0</v>
      </c>
      <c r="BE80" s="99">
        <f t="shared" si="293"/>
        <v>75761</v>
      </c>
      <c r="BF80" s="99">
        <f t="shared" si="293"/>
        <v>75761</v>
      </c>
      <c r="BG80" s="99">
        <f t="shared" si="293"/>
        <v>0</v>
      </c>
      <c r="BH80" s="99">
        <f t="shared" si="293"/>
        <v>0</v>
      </c>
      <c r="BI80" s="99">
        <f t="shared" si="293"/>
        <v>0</v>
      </c>
      <c r="BJ80" s="99">
        <f t="shared" si="293"/>
        <v>0</v>
      </c>
      <c r="BK80" s="99">
        <f t="shared" si="293"/>
        <v>0</v>
      </c>
      <c r="BL80" s="99">
        <f t="shared" si="293"/>
        <v>0</v>
      </c>
      <c r="BM80" s="99">
        <f t="shared" si="293"/>
        <v>0</v>
      </c>
      <c r="BN80" s="99">
        <f t="shared" si="293"/>
        <v>0</v>
      </c>
      <c r="BO80" s="99">
        <f t="shared" si="293"/>
        <v>0</v>
      </c>
      <c r="BP80" s="99">
        <f t="shared" si="293"/>
        <v>0</v>
      </c>
      <c r="BQ80" s="99">
        <f t="shared" si="293"/>
        <v>0</v>
      </c>
      <c r="BR80" s="99">
        <f t="shared" si="293"/>
        <v>0</v>
      </c>
      <c r="BS80" s="99">
        <f t="shared" si="293"/>
        <v>0</v>
      </c>
      <c r="BT80" s="99">
        <f t="shared" si="294"/>
        <v>0</v>
      </c>
      <c r="BU80" s="99">
        <f t="shared" si="294"/>
        <v>0</v>
      </c>
      <c r="BV80" s="99">
        <f t="shared" si="294"/>
        <v>0</v>
      </c>
      <c r="BW80" s="99">
        <f t="shared" si="294"/>
        <v>0</v>
      </c>
      <c r="BX80" s="99">
        <f t="shared" si="294"/>
        <v>0</v>
      </c>
      <c r="BY80" s="99">
        <f t="shared" si="294"/>
        <v>0</v>
      </c>
      <c r="BZ80" s="99">
        <f t="shared" si="294"/>
        <v>0</v>
      </c>
      <c r="CA80" s="99">
        <f t="shared" si="294"/>
        <v>0</v>
      </c>
      <c r="CB80" s="99">
        <f t="shared" si="294"/>
        <v>0</v>
      </c>
      <c r="CC80" s="99">
        <f t="shared" si="294"/>
        <v>0</v>
      </c>
      <c r="CD80" s="99">
        <f t="shared" si="294"/>
        <v>0</v>
      </c>
      <c r="CE80" s="99">
        <f t="shared" si="294"/>
        <v>0</v>
      </c>
      <c r="CF80" s="99">
        <f t="shared" si="294"/>
        <v>0</v>
      </c>
      <c r="CG80" s="99">
        <f t="shared" si="294"/>
        <v>0</v>
      </c>
      <c r="CH80" s="99">
        <f t="shared" si="294"/>
        <v>0</v>
      </c>
      <c r="CI80" s="99">
        <f t="shared" si="294"/>
        <v>0</v>
      </c>
      <c r="CJ80" s="99">
        <f t="shared" si="294"/>
        <v>0</v>
      </c>
      <c r="CK80" s="99">
        <f t="shared" si="294"/>
        <v>1632</v>
      </c>
      <c r="CL80" s="99">
        <f t="shared" si="294"/>
        <v>1632</v>
      </c>
      <c r="CM80" s="99">
        <f t="shared" si="294"/>
        <v>0</v>
      </c>
      <c r="CN80" s="99">
        <f t="shared" si="294"/>
        <v>0</v>
      </c>
      <c r="CO80" s="99">
        <f t="shared" si="294"/>
        <v>0</v>
      </c>
      <c r="CP80" s="99">
        <f t="shared" si="294"/>
        <v>0</v>
      </c>
      <c r="CQ80" s="99">
        <f t="shared" si="294"/>
        <v>0</v>
      </c>
      <c r="CR80" s="99">
        <f t="shared" si="294"/>
        <v>1632</v>
      </c>
      <c r="CS80" s="99"/>
      <c r="CT80" s="366"/>
      <c r="CU80" s="99">
        <f t="shared" si="295"/>
        <v>0</v>
      </c>
      <c r="CV80" s="252"/>
      <c r="CW80" s="114"/>
      <c r="CZ80" s="114"/>
      <c r="DC80" s="7">
        <v>0</v>
      </c>
      <c r="DI80" s="7">
        <f>AJ80-BD80</f>
        <v>0</v>
      </c>
      <c r="DJ80" s="7">
        <f t="shared" ref="DJ80" si="302">AB80-AR80</f>
        <v>0</v>
      </c>
      <c r="DN80" s="7">
        <f t="shared" si="301"/>
        <v>0</v>
      </c>
    </row>
    <row r="81" spans="1:123" ht="217.5" customHeight="1">
      <c r="A81" s="216">
        <v>1</v>
      </c>
      <c r="B81" s="217" t="s">
        <v>951</v>
      </c>
      <c r="C81" s="216" t="s">
        <v>39</v>
      </c>
      <c r="D81" s="216" t="s">
        <v>952</v>
      </c>
      <c r="E81" s="216" t="s">
        <v>654</v>
      </c>
      <c r="F81" s="216" t="s">
        <v>953</v>
      </c>
      <c r="G81" s="100">
        <v>507034</v>
      </c>
      <c r="H81" s="100">
        <v>452534</v>
      </c>
      <c r="I81" s="100"/>
      <c r="J81" s="100"/>
      <c r="K81" s="100"/>
      <c r="L81" s="100"/>
      <c r="M81" s="100">
        <f>N81</f>
        <v>79090</v>
      </c>
      <c r="N81" s="100">
        <v>79090</v>
      </c>
      <c r="O81" s="100"/>
      <c r="P81" s="100"/>
      <c r="Q81" s="100"/>
      <c r="R81" s="100"/>
      <c r="S81" s="100"/>
      <c r="T81" s="100"/>
      <c r="U81" s="100"/>
      <c r="V81" s="100"/>
      <c r="W81" s="100"/>
      <c r="X81" s="100"/>
      <c r="Y81" s="100"/>
      <c r="Z81" s="100"/>
      <c r="AA81" s="100"/>
      <c r="AB81" s="100"/>
      <c r="AC81" s="100"/>
      <c r="AD81" s="100"/>
      <c r="AE81" s="100"/>
      <c r="AF81" s="100"/>
      <c r="AG81" s="100"/>
      <c r="AH81" s="100"/>
      <c r="AI81" s="100"/>
      <c r="AJ81" s="100"/>
      <c r="AK81" s="100"/>
      <c r="AL81" s="100"/>
      <c r="AM81" s="100"/>
      <c r="AN81" s="100"/>
      <c r="AO81" s="100"/>
      <c r="AP81" s="100"/>
      <c r="AQ81" s="100"/>
      <c r="AR81" s="100"/>
      <c r="AS81" s="100">
        <f>AT81</f>
        <v>79090</v>
      </c>
      <c r="AT81" s="100">
        <v>79090</v>
      </c>
      <c r="AU81" s="100"/>
      <c r="AV81" s="100"/>
      <c r="AW81" s="100">
        <f>AX81</f>
        <v>53986</v>
      </c>
      <c r="AX81" s="100">
        <v>53986</v>
      </c>
      <c r="AY81" s="100"/>
      <c r="AZ81" s="100"/>
      <c r="BA81" s="100">
        <f>BB81</f>
        <v>21775</v>
      </c>
      <c r="BB81" s="100">
        <v>21775</v>
      </c>
      <c r="BC81" s="100"/>
      <c r="BD81" s="100"/>
      <c r="BE81" s="100">
        <f>AW81+BA81</f>
        <v>75761</v>
      </c>
      <c r="BF81" s="100">
        <f t="shared" ref="BF81" si="303">AX81+BB81</f>
        <v>75761</v>
      </c>
      <c r="BG81" s="100"/>
      <c r="BH81" s="100"/>
      <c r="BI81" s="100"/>
      <c r="BJ81" s="100"/>
      <c r="BK81" s="100"/>
      <c r="BL81" s="100"/>
      <c r="BM81" s="100"/>
      <c r="BN81" s="100"/>
      <c r="BO81" s="100"/>
      <c r="BP81" s="100"/>
      <c r="BQ81" s="100"/>
      <c r="BR81" s="100"/>
      <c r="BS81" s="100"/>
      <c r="BT81" s="100"/>
      <c r="BU81" s="100"/>
      <c r="BV81" s="100"/>
      <c r="BW81" s="100"/>
      <c r="BX81" s="100"/>
      <c r="BY81" s="100"/>
      <c r="BZ81" s="100"/>
      <c r="CA81" s="100"/>
      <c r="CB81" s="100"/>
      <c r="CC81" s="100"/>
      <c r="CD81" s="100"/>
      <c r="CE81" s="100"/>
      <c r="CF81" s="100"/>
      <c r="CG81" s="100"/>
      <c r="CH81" s="100"/>
      <c r="CI81" s="100"/>
      <c r="CJ81" s="100"/>
      <c r="CK81" s="100">
        <v>1632</v>
      </c>
      <c r="CL81" s="100">
        <f>CM81+CR81</f>
        <v>1632</v>
      </c>
      <c r="CM81" s="100">
        <f>CB81-CI81+CJ81</f>
        <v>0</v>
      </c>
      <c r="CN81" s="100">
        <f>CC81-CI81+CJ81</f>
        <v>0</v>
      </c>
      <c r="CO81" s="100"/>
      <c r="CP81" s="100"/>
      <c r="CQ81" s="100"/>
      <c r="CR81" s="100">
        <f>CK81</f>
        <v>1632</v>
      </c>
      <c r="CS81" s="100"/>
      <c r="CT81" s="100"/>
      <c r="CU81" s="100"/>
      <c r="CV81" s="100" t="s">
        <v>954</v>
      </c>
      <c r="CW81" s="100"/>
      <c r="CX81" s="100"/>
      <c r="CY81" s="366"/>
      <c r="CZ81" s="18" t="s">
        <v>55</v>
      </c>
      <c r="DM81" s="146">
        <f>AT81-BF81</f>
        <v>3329</v>
      </c>
      <c r="DN81" s="7">
        <f t="shared" si="301"/>
        <v>0</v>
      </c>
    </row>
    <row r="82" spans="1:123" s="20" customFormat="1" ht="75.400000000000006" customHeight="1">
      <c r="A82" s="114" t="s">
        <v>955</v>
      </c>
      <c r="B82" s="214" t="s">
        <v>956</v>
      </c>
      <c r="C82" s="114"/>
      <c r="D82" s="444">
        <f>D83+D85+D88</f>
        <v>4</v>
      </c>
      <c r="E82" s="444">
        <f>E83+E85+E88</f>
        <v>4</v>
      </c>
      <c r="F82" s="114"/>
      <c r="G82" s="236">
        <f t="shared" ref="G82:BR82" si="304">G83+G85+G88</f>
        <v>121666</v>
      </c>
      <c r="H82" s="236">
        <f t="shared" si="304"/>
        <v>82611</v>
      </c>
      <c r="I82" s="236">
        <f t="shared" si="304"/>
        <v>59000</v>
      </c>
      <c r="J82" s="236">
        <f t="shared" si="304"/>
        <v>59000</v>
      </c>
      <c r="K82" s="236">
        <f t="shared" si="304"/>
        <v>0</v>
      </c>
      <c r="L82" s="236" t="e">
        <f t="shared" si="304"/>
        <v>#REF!</v>
      </c>
      <c r="M82" s="236" t="e">
        <f t="shared" si="304"/>
        <v>#REF!</v>
      </c>
      <c r="N82" s="236" t="e">
        <f t="shared" si="304"/>
        <v>#REF!</v>
      </c>
      <c r="O82" s="236">
        <f t="shared" si="304"/>
        <v>0</v>
      </c>
      <c r="P82" s="236" t="e">
        <f t="shared" si="304"/>
        <v>#REF!</v>
      </c>
      <c r="Q82" s="236">
        <f t="shared" si="304"/>
        <v>3000</v>
      </c>
      <c r="R82" s="236">
        <f t="shared" si="304"/>
        <v>3000</v>
      </c>
      <c r="S82" s="236">
        <f t="shared" si="304"/>
        <v>0</v>
      </c>
      <c r="T82" s="236">
        <f t="shared" si="304"/>
        <v>3000</v>
      </c>
      <c r="U82" s="236">
        <f t="shared" si="304"/>
        <v>59041</v>
      </c>
      <c r="V82" s="236">
        <f t="shared" si="304"/>
        <v>59041</v>
      </c>
      <c r="W82" s="236">
        <f t="shared" si="304"/>
        <v>0</v>
      </c>
      <c r="X82" s="236">
        <f t="shared" si="304"/>
        <v>66069</v>
      </c>
      <c r="Y82" s="236">
        <f t="shared" si="304"/>
        <v>7028</v>
      </c>
      <c r="Z82" s="236">
        <f t="shared" si="304"/>
        <v>7028</v>
      </c>
      <c r="AA82" s="236">
        <f t="shared" si="304"/>
        <v>0</v>
      </c>
      <c r="AB82" s="236">
        <f t="shared" si="304"/>
        <v>7028</v>
      </c>
      <c r="AC82" s="236">
        <f t="shared" si="304"/>
        <v>7028</v>
      </c>
      <c r="AD82" s="236">
        <f t="shared" si="304"/>
        <v>7028</v>
      </c>
      <c r="AE82" s="236">
        <f t="shared" si="304"/>
        <v>0</v>
      </c>
      <c r="AF82" s="236">
        <f t="shared" si="304"/>
        <v>7028</v>
      </c>
      <c r="AG82" s="236">
        <f t="shared" si="304"/>
        <v>0</v>
      </c>
      <c r="AH82" s="236">
        <f t="shared" si="304"/>
        <v>0</v>
      </c>
      <c r="AI82" s="236">
        <f t="shared" si="304"/>
        <v>0</v>
      </c>
      <c r="AJ82" s="236">
        <f t="shared" si="304"/>
        <v>0</v>
      </c>
      <c r="AK82" s="236">
        <f t="shared" si="304"/>
        <v>0</v>
      </c>
      <c r="AL82" s="236">
        <f t="shared" si="304"/>
        <v>0</v>
      </c>
      <c r="AM82" s="236">
        <f t="shared" si="304"/>
        <v>0</v>
      </c>
      <c r="AN82" s="236">
        <f t="shared" si="304"/>
        <v>0</v>
      </c>
      <c r="AO82" s="236">
        <f t="shared" si="304"/>
        <v>7028</v>
      </c>
      <c r="AP82" s="236">
        <f t="shared" si="304"/>
        <v>7028</v>
      </c>
      <c r="AQ82" s="236">
        <f t="shared" si="304"/>
        <v>0</v>
      </c>
      <c r="AR82" s="236">
        <f t="shared" si="304"/>
        <v>7028</v>
      </c>
      <c r="AS82" s="236">
        <f t="shared" si="304"/>
        <v>7028</v>
      </c>
      <c r="AT82" s="236">
        <f t="shared" si="304"/>
        <v>7028</v>
      </c>
      <c r="AU82" s="236">
        <f t="shared" si="304"/>
        <v>0</v>
      </c>
      <c r="AV82" s="236">
        <f t="shared" si="304"/>
        <v>7028</v>
      </c>
      <c r="AW82" s="236">
        <f t="shared" si="304"/>
        <v>7028</v>
      </c>
      <c r="AX82" s="236">
        <f t="shared" si="304"/>
        <v>7028</v>
      </c>
      <c r="AY82" s="236">
        <f t="shared" si="304"/>
        <v>0</v>
      </c>
      <c r="AZ82" s="236">
        <f t="shared" si="304"/>
        <v>7028</v>
      </c>
      <c r="BA82" s="236">
        <f t="shared" si="304"/>
        <v>0</v>
      </c>
      <c r="BB82" s="236">
        <f t="shared" si="304"/>
        <v>0</v>
      </c>
      <c r="BC82" s="236">
        <f t="shared" si="304"/>
        <v>0</v>
      </c>
      <c r="BD82" s="236">
        <f t="shared" si="304"/>
        <v>0</v>
      </c>
      <c r="BE82" s="236">
        <f t="shared" si="304"/>
        <v>7028</v>
      </c>
      <c r="BF82" s="236">
        <f t="shared" si="304"/>
        <v>7028</v>
      </c>
      <c r="BG82" s="236">
        <f t="shared" si="304"/>
        <v>0</v>
      </c>
      <c r="BH82" s="236">
        <f t="shared" si="304"/>
        <v>7028</v>
      </c>
      <c r="BI82" s="236">
        <f t="shared" si="304"/>
        <v>0</v>
      </c>
      <c r="BJ82" s="236">
        <f t="shared" si="304"/>
        <v>0</v>
      </c>
      <c r="BK82" s="236">
        <f t="shared" si="304"/>
        <v>7028</v>
      </c>
      <c r="BL82" s="236">
        <f t="shared" si="304"/>
        <v>0</v>
      </c>
      <c r="BM82" s="236">
        <f t="shared" si="304"/>
        <v>0</v>
      </c>
      <c r="BN82" s="236">
        <f t="shared" si="304"/>
        <v>7028</v>
      </c>
      <c r="BO82" s="236">
        <f t="shared" si="304"/>
        <v>0</v>
      </c>
      <c r="BP82" s="236">
        <f t="shared" si="304"/>
        <v>0</v>
      </c>
      <c r="BQ82" s="236">
        <f t="shared" si="304"/>
        <v>7028</v>
      </c>
      <c r="BR82" s="236">
        <f t="shared" si="304"/>
        <v>0</v>
      </c>
      <c r="BS82" s="236">
        <f t="shared" ref="BS82:CR82" si="305">BS83+BS85+BS88</f>
        <v>0</v>
      </c>
      <c r="BT82" s="236">
        <f t="shared" si="305"/>
        <v>7028</v>
      </c>
      <c r="BU82" s="236">
        <f t="shared" si="305"/>
        <v>0</v>
      </c>
      <c r="BV82" s="236">
        <f t="shared" si="305"/>
        <v>0</v>
      </c>
      <c r="BW82" s="236">
        <f t="shared" si="305"/>
        <v>7028</v>
      </c>
      <c r="BX82" s="236">
        <f t="shared" si="305"/>
        <v>0</v>
      </c>
      <c r="BY82" s="236">
        <f t="shared" si="305"/>
        <v>0</v>
      </c>
      <c r="BZ82" s="236">
        <f t="shared" si="305"/>
        <v>7028</v>
      </c>
      <c r="CA82" s="236">
        <f t="shared" si="305"/>
        <v>0</v>
      </c>
      <c r="CB82" s="236">
        <f t="shared" si="305"/>
        <v>0</v>
      </c>
      <c r="CC82" s="236">
        <f t="shared" si="305"/>
        <v>0</v>
      </c>
      <c r="CD82" s="236">
        <f t="shared" si="305"/>
        <v>0</v>
      </c>
      <c r="CE82" s="236">
        <f t="shared" si="305"/>
        <v>0</v>
      </c>
      <c r="CF82" s="236">
        <f t="shared" si="305"/>
        <v>0</v>
      </c>
      <c r="CG82" s="236">
        <f t="shared" si="305"/>
        <v>0</v>
      </c>
      <c r="CH82" s="236">
        <f t="shared" si="305"/>
        <v>0</v>
      </c>
      <c r="CI82" s="236">
        <f t="shared" si="305"/>
        <v>0</v>
      </c>
      <c r="CJ82" s="236">
        <f t="shared" si="305"/>
        <v>0</v>
      </c>
      <c r="CK82" s="236">
        <f t="shared" si="305"/>
        <v>11900</v>
      </c>
      <c r="CL82" s="236">
        <f t="shared" si="305"/>
        <v>11900</v>
      </c>
      <c r="CM82" s="236">
        <f t="shared" si="305"/>
        <v>0</v>
      </c>
      <c r="CN82" s="236">
        <f t="shared" si="305"/>
        <v>0</v>
      </c>
      <c r="CO82" s="236">
        <f t="shared" si="305"/>
        <v>0</v>
      </c>
      <c r="CP82" s="236">
        <f t="shared" si="305"/>
        <v>-7558</v>
      </c>
      <c r="CQ82" s="236">
        <f t="shared" si="305"/>
        <v>0</v>
      </c>
      <c r="CR82" s="236">
        <f t="shared" si="305"/>
        <v>11900</v>
      </c>
      <c r="CS82" s="236"/>
      <c r="CT82" s="236"/>
      <c r="CU82" s="236">
        <f t="shared" ref="CU82" si="306">CU83+CU85+CU88</f>
        <v>0</v>
      </c>
      <c r="CV82" s="236" t="s">
        <v>957</v>
      </c>
      <c r="CW82" s="236" t="s">
        <v>893</v>
      </c>
      <c r="CX82" s="236"/>
      <c r="CY82" s="366">
        <f t="shared" ref="CY82" si="307">(AF82+AJ82)/AB82*100</f>
        <v>100</v>
      </c>
      <c r="CZ82" s="114"/>
      <c r="DA82" s="114"/>
      <c r="DC82" s="7">
        <v>0.19999999925494194</v>
      </c>
      <c r="DD82" s="7">
        <f t="shared" ref="DD82" si="308">G82-U82-Z82</f>
        <v>55597</v>
      </c>
      <c r="DE82" s="7">
        <f>AH82-505470</f>
        <v>-505470</v>
      </c>
      <c r="DF82" s="7">
        <f>Z82-3730000</f>
        <v>-3722972</v>
      </c>
      <c r="DG82" s="7">
        <v>0</v>
      </c>
      <c r="DM82" s="7">
        <f>CH82-CI82</f>
        <v>0</v>
      </c>
      <c r="DN82" s="7">
        <f t="shared" si="301"/>
        <v>0</v>
      </c>
      <c r="DO82" s="7">
        <f>CN82-DN82-183500</f>
        <v>-183500</v>
      </c>
      <c r="DP82" s="7">
        <f>CG82-183500</f>
        <v>-183500</v>
      </c>
      <c r="DQ82" s="7">
        <f>DN82+183500</f>
        <v>183500</v>
      </c>
      <c r="DR82" s="7">
        <f>CN82-DQ82</f>
        <v>-183500</v>
      </c>
      <c r="DS82" s="7">
        <f>CI82-264554</f>
        <v>-264554</v>
      </c>
    </row>
    <row r="83" spans="1:123" s="20" customFormat="1" ht="132.6" customHeight="1">
      <c r="A83" s="114" t="s">
        <v>35</v>
      </c>
      <c r="B83" s="214" t="s">
        <v>958</v>
      </c>
      <c r="C83" s="114"/>
      <c r="D83" s="213">
        <f>A84</f>
        <v>1</v>
      </c>
      <c r="E83" s="213">
        <f>D83</f>
        <v>1</v>
      </c>
      <c r="F83" s="114"/>
      <c r="G83" s="99">
        <f t="shared" ref="G83:AL83" si="309">SUM(G84:G84)</f>
        <v>73300</v>
      </c>
      <c r="H83" s="99">
        <f t="shared" si="309"/>
        <v>73300</v>
      </c>
      <c r="I83" s="99">
        <f t="shared" si="309"/>
        <v>59000</v>
      </c>
      <c r="J83" s="99">
        <f t="shared" si="309"/>
        <v>59000</v>
      </c>
      <c r="K83" s="99">
        <f t="shared" si="309"/>
        <v>0</v>
      </c>
      <c r="L83" s="99" t="e">
        <f t="shared" si="309"/>
        <v>#REF!</v>
      </c>
      <c r="M83" s="99" t="e">
        <f t="shared" si="309"/>
        <v>#REF!</v>
      </c>
      <c r="N83" s="99" t="e">
        <f t="shared" si="309"/>
        <v>#REF!</v>
      </c>
      <c r="O83" s="99">
        <f t="shared" si="309"/>
        <v>0</v>
      </c>
      <c r="P83" s="99" t="e">
        <f t="shared" si="309"/>
        <v>#REF!</v>
      </c>
      <c r="Q83" s="99">
        <f t="shared" si="309"/>
        <v>3000</v>
      </c>
      <c r="R83" s="99">
        <f t="shared" si="309"/>
        <v>3000</v>
      </c>
      <c r="S83" s="99">
        <f t="shared" si="309"/>
        <v>0</v>
      </c>
      <c r="T83" s="99">
        <f t="shared" si="309"/>
        <v>3000</v>
      </c>
      <c r="U83" s="99">
        <f t="shared" si="309"/>
        <v>59041</v>
      </c>
      <c r="V83" s="99">
        <f t="shared" si="309"/>
        <v>59041</v>
      </c>
      <c r="W83" s="99">
        <f t="shared" si="309"/>
        <v>0</v>
      </c>
      <c r="X83" s="99">
        <f t="shared" si="309"/>
        <v>66069</v>
      </c>
      <c r="Y83" s="99">
        <f t="shared" si="309"/>
        <v>7028</v>
      </c>
      <c r="Z83" s="99">
        <f t="shared" si="309"/>
        <v>7028</v>
      </c>
      <c r="AA83" s="99">
        <f t="shared" si="309"/>
        <v>0</v>
      </c>
      <c r="AB83" s="99">
        <f t="shared" si="309"/>
        <v>7028</v>
      </c>
      <c r="AC83" s="99">
        <f t="shared" si="309"/>
        <v>7028</v>
      </c>
      <c r="AD83" s="99">
        <f t="shared" si="309"/>
        <v>7028</v>
      </c>
      <c r="AE83" s="99">
        <f t="shared" si="309"/>
        <v>0</v>
      </c>
      <c r="AF83" s="99">
        <f t="shared" si="309"/>
        <v>7028</v>
      </c>
      <c r="AG83" s="99">
        <f t="shared" si="309"/>
        <v>0</v>
      </c>
      <c r="AH83" s="99">
        <f t="shared" si="309"/>
        <v>0</v>
      </c>
      <c r="AI83" s="99">
        <f t="shared" si="309"/>
        <v>0</v>
      </c>
      <c r="AJ83" s="99">
        <f t="shared" si="309"/>
        <v>0</v>
      </c>
      <c r="AK83" s="99">
        <f t="shared" si="309"/>
        <v>0</v>
      </c>
      <c r="AL83" s="99">
        <f t="shared" si="309"/>
        <v>0</v>
      </c>
      <c r="AM83" s="99">
        <f t="shared" ref="AM83:CR83" si="310">SUM(AM84:AM84)</f>
        <v>0</v>
      </c>
      <c r="AN83" s="99">
        <f t="shared" si="310"/>
        <v>0</v>
      </c>
      <c r="AO83" s="99">
        <f t="shared" si="310"/>
        <v>7028</v>
      </c>
      <c r="AP83" s="99">
        <f t="shared" si="310"/>
        <v>7028</v>
      </c>
      <c r="AQ83" s="99">
        <f t="shared" si="310"/>
        <v>0</v>
      </c>
      <c r="AR83" s="99">
        <f t="shared" si="310"/>
        <v>7028</v>
      </c>
      <c r="AS83" s="99">
        <f t="shared" si="310"/>
        <v>7028</v>
      </c>
      <c r="AT83" s="99">
        <f t="shared" si="310"/>
        <v>7028</v>
      </c>
      <c r="AU83" s="99">
        <f t="shared" si="310"/>
        <v>0</v>
      </c>
      <c r="AV83" s="99">
        <f t="shared" si="310"/>
        <v>7028</v>
      </c>
      <c r="AW83" s="99">
        <f t="shared" si="310"/>
        <v>7028</v>
      </c>
      <c r="AX83" s="99">
        <f t="shared" si="310"/>
        <v>7028</v>
      </c>
      <c r="AY83" s="99">
        <f t="shared" si="310"/>
        <v>0</v>
      </c>
      <c r="AZ83" s="99">
        <f t="shared" si="310"/>
        <v>7028</v>
      </c>
      <c r="BA83" s="99">
        <f t="shared" si="310"/>
        <v>0</v>
      </c>
      <c r="BB83" s="99">
        <f t="shared" si="310"/>
        <v>0</v>
      </c>
      <c r="BC83" s="99">
        <f t="shared" si="310"/>
        <v>0</v>
      </c>
      <c r="BD83" s="99">
        <f t="shared" si="310"/>
        <v>0</v>
      </c>
      <c r="BE83" s="99">
        <f t="shared" si="310"/>
        <v>7028</v>
      </c>
      <c r="BF83" s="99">
        <f t="shared" si="310"/>
        <v>7028</v>
      </c>
      <c r="BG83" s="99">
        <f t="shared" si="310"/>
        <v>0</v>
      </c>
      <c r="BH83" s="99">
        <f t="shared" si="310"/>
        <v>7028</v>
      </c>
      <c r="BI83" s="99">
        <f t="shared" si="310"/>
        <v>0</v>
      </c>
      <c r="BJ83" s="99">
        <f t="shared" si="310"/>
        <v>0</v>
      </c>
      <c r="BK83" s="99">
        <f t="shared" si="310"/>
        <v>7028</v>
      </c>
      <c r="BL83" s="99">
        <f t="shared" si="310"/>
        <v>0</v>
      </c>
      <c r="BM83" s="99">
        <f t="shared" si="310"/>
        <v>0</v>
      </c>
      <c r="BN83" s="99">
        <f t="shared" si="310"/>
        <v>7028</v>
      </c>
      <c r="BO83" s="99">
        <f t="shared" si="310"/>
        <v>0</v>
      </c>
      <c r="BP83" s="99">
        <f t="shared" si="310"/>
        <v>0</v>
      </c>
      <c r="BQ83" s="99">
        <f t="shared" si="310"/>
        <v>7028</v>
      </c>
      <c r="BR83" s="99">
        <f t="shared" si="310"/>
        <v>0</v>
      </c>
      <c r="BS83" s="99">
        <f t="shared" si="310"/>
        <v>0</v>
      </c>
      <c r="BT83" s="99">
        <f t="shared" si="310"/>
        <v>7028</v>
      </c>
      <c r="BU83" s="99">
        <f t="shared" si="310"/>
        <v>0</v>
      </c>
      <c r="BV83" s="99">
        <f t="shared" si="310"/>
        <v>0</v>
      </c>
      <c r="BW83" s="99">
        <f t="shared" si="310"/>
        <v>7028</v>
      </c>
      <c r="BX83" s="99">
        <f t="shared" si="310"/>
        <v>0</v>
      </c>
      <c r="BY83" s="99">
        <f t="shared" si="310"/>
        <v>0</v>
      </c>
      <c r="BZ83" s="99">
        <f t="shared" si="310"/>
        <v>7028</v>
      </c>
      <c r="CA83" s="99">
        <f t="shared" si="310"/>
        <v>0</v>
      </c>
      <c r="CB83" s="99">
        <f t="shared" si="310"/>
        <v>0</v>
      </c>
      <c r="CC83" s="99">
        <f t="shared" si="310"/>
        <v>0</v>
      </c>
      <c r="CD83" s="99">
        <f t="shared" si="310"/>
        <v>0</v>
      </c>
      <c r="CE83" s="99">
        <f t="shared" si="310"/>
        <v>0</v>
      </c>
      <c r="CF83" s="99">
        <f t="shared" si="310"/>
        <v>0</v>
      </c>
      <c r="CG83" s="99">
        <f t="shared" si="310"/>
        <v>0</v>
      </c>
      <c r="CH83" s="99">
        <f t="shared" si="310"/>
        <v>0</v>
      </c>
      <c r="CI83" s="99">
        <f t="shared" si="310"/>
        <v>0</v>
      </c>
      <c r="CJ83" s="99">
        <f t="shared" si="310"/>
        <v>0</v>
      </c>
      <c r="CK83" s="99">
        <f t="shared" si="310"/>
        <v>1969</v>
      </c>
      <c r="CL83" s="99">
        <f t="shared" si="310"/>
        <v>1969</v>
      </c>
      <c r="CM83" s="99">
        <f t="shared" si="310"/>
        <v>0</v>
      </c>
      <c r="CN83" s="99">
        <f t="shared" si="310"/>
        <v>0</v>
      </c>
      <c r="CO83" s="99">
        <f t="shared" si="310"/>
        <v>0</v>
      </c>
      <c r="CP83" s="99">
        <f t="shared" si="310"/>
        <v>2373</v>
      </c>
      <c r="CQ83" s="99">
        <f t="shared" si="310"/>
        <v>0</v>
      </c>
      <c r="CR83" s="99">
        <f t="shared" si="310"/>
        <v>1969</v>
      </c>
      <c r="CS83" s="99"/>
      <c r="CT83" s="366"/>
      <c r="CU83" s="99">
        <f t="shared" ref="CU83" si="311">SUM(CU84:CU84)</f>
        <v>0</v>
      </c>
      <c r="CV83" s="252"/>
      <c r="CW83" s="114"/>
      <c r="CZ83" s="114"/>
      <c r="DC83" s="7">
        <v>0</v>
      </c>
      <c r="DI83" s="7">
        <f>AJ83-BD83</f>
        <v>0</v>
      </c>
      <c r="DJ83" s="7">
        <f t="shared" ref="DJ83" si="312">AB83-AR83</f>
        <v>0</v>
      </c>
      <c r="DN83" s="7">
        <f t="shared" si="301"/>
        <v>0</v>
      </c>
    </row>
    <row r="84" spans="1:123" ht="112.5">
      <c r="A84" s="216">
        <v>1</v>
      </c>
      <c r="B84" s="217" t="s">
        <v>959</v>
      </c>
      <c r="C84" s="216" t="s">
        <v>53</v>
      </c>
      <c r="D84" s="216" t="s">
        <v>960</v>
      </c>
      <c r="E84" s="216" t="s">
        <v>961</v>
      </c>
      <c r="F84" s="216" t="s">
        <v>962</v>
      </c>
      <c r="G84" s="100">
        <v>73300</v>
      </c>
      <c r="H84" s="100">
        <v>73300</v>
      </c>
      <c r="I84" s="100">
        <f>J84</f>
        <v>59000</v>
      </c>
      <c r="J84" s="100">
        <v>59000</v>
      </c>
      <c r="K84" s="100"/>
      <c r="L84" s="100" t="e">
        <f>#REF!</f>
        <v>#REF!</v>
      </c>
      <c r="M84" s="100" t="e">
        <f t="shared" ref="M84" si="313">N84</f>
        <v>#REF!</v>
      </c>
      <c r="N84" s="100" t="e">
        <f>P84</f>
        <v>#REF!</v>
      </c>
      <c r="O84" s="100"/>
      <c r="P84" s="100" t="e">
        <f t="shared" ref="P84" si="314">L84-I84</f>
        <v>#REF!</v>
      </c>
      <c r="Q84" s="100">
        <f>R84</f>
        <v>3000</v>
      </c>
      <c r="R84" s="100">
        <f>T84</f>
        <v>3000</v>
      </c>
      <c r="S84" s="100"/>
      <c r="T84" s="100">
        <v>3000</v>
      </c>
      <c r="U84" s="445">
        <v>59041</v>
      </c>
      <c r="V84" s="445">
        <v>59041</v>
      </c>
      <c r="W84" s="445"/>
      <c r="X84" s="445">
        <v>66069</v>
      </c>
      <c r="Y84" s="445">
        <f>Z84</f>
        <v>7028</v>
      </c>
      <c r="Z84" s="445">
        <f>X84-U84</f>
        <v>7028</v>
      </c>
      <c r="AA84" s="445"/>
      <c r="AB84" s="445">
        <f>Z84</f>
        <v>7028</v>
      </c>
      <c r="AC84" s="100">
        <f>3000+4028</f>
        <v>7028</v>
      </c>
      <c r="AD84" s="100">
        <f>3000+4028</f>
        <v>7028</v>
      </c>
      <c r="AE84" s="100"/>
      <c r="AF84" s="100">
        <f>3000+4028</f>
        <v>7028</v>
      </c>
      <c r="AG84" s="100">
        <f>AH84</f>
        <v>0</v>
      </c>
      <c r="AH84" s="100">
        <f>AJ84</f>
        <v>0</v>
      </c>
      <c r="AI84" s="100"/>
      <c r="AJ84" s="100">
        <f>AB84-AF84</f>
        <v>0</v>
      </c>
      <c r="AK84" s="100"/>
      <c r="AL84" s="100"/>
      <c r="AM84" s="100"/>
      <c r="AN84" s="100"/>
      <c r="AO84" s="100">
        <f t="shared" ref="AO84:AP84" si="315">Y84-$AK84+$AL84</f>
        <v>7028</v>
      </c>
      <c r="AP84" s="100">
        <f t="shared" si="315"/>
        <v>7028</v>
      </c>
      <c r="AQ84" s="100">
        <f t="shared" ref="AQ84:AV84" si="316">AA84</f>
        <v>0</v>
      </c>
      <c r="AR84" s="100">
        <f t="shared" si="316"/>
        <v>7028</v>
      </c>
      <c r="AS84" s="100">
        <f t="shared" si="316"/>
        <v>7028</v>
      </c>
      <c r="AT84" s="100">
        <f t="shared" si="316"/>
        <v>7028</v>
      </c>
      <c r="AU84" s="100">
        <f t="shared" si="316"/>
        <v>0</v>
      </c>
      <c r="AV84" s="100">
        <f t="shared" si="316"/>
        <v>7028</v>
      </c>
      <c r="AW84" s="100">
        <f>AX84</f>
        <v>7028</v>
      </c>
      <c r="AX84" s="100">
        <f>AT84</f>
        <v>7028</v>
      </c>
      <c r="AY84" s="100"/>
      <c r="AZ84" s="100">
        <f>AX84</f>
        <v>7028</v>
      </c>
      <c r="BA84" s="100"/>
      <c r="BB84" s="100"/>
      <c r="BC84" s="100"/>
      <c r="BD84" s="100"/>
      <c r="BE84" s="100">
        <f>AW84+BA84</f>
        <v>7028</v>
      </c>
      <c r="BF84" s="100">
        <f t="shared" ref="BF84:BH84" si="317">AX84+BB84</f>
        <v>7028</v>
      </c>
      <c r="BG84" s="100">
        <f t="shared" si="317"/>
        <v>0</v>
      </c>
      <c r="BH84" s="100">
        <f t="shared" si="317"/>
        <v>7028</v>
      </c>
      <c r="BI84" s="100">
        <f t="shared" ref="BI84" si="318">BC84+BG84</f>
        <v>0</v>
      </c>
      <c r="BJ84" s="100"/>
      <c r="BK84" s="100">
        <f t="shared" ref="BK84" si="319">BE84</f>
        <v>7028</v>
      </c>
      <c r="BL84" s="100"/>
      <c r="BM84" s="100"/>
      <c r="BN84" s="100">
        <f t="shared" ref="BN84" si="320">BH84+BM84</f>
        <v>7028</v>
      </c>
      <c r="BO84" s="100">
        <f t="shared" ref="BO84" si="321">BI84+BM84</f>
        <v>0</v>
      </c>
      <c r="BP84" s="100"/>
      <c r="BQ84" s="100">
        <f t="shared" ref="BQ84" si="322">BK84</f>
        <v>7028</v>
      </c>
      <c r="BR84" s="100"/>
      <c r="BS84" s="100"/>
      <c r="BT84" s="100">
        <f t="shared" ref="BT84" si="323">BN84+BS84</f>
        <v>7028</v>
      </c>
      <c r="BU84" s="100">
        <f t="shared" ref="BU84" si="324">BO84+BS84</f>
        <v>0</v>
      </c>
      <c r="BV84" s="100"/>
      <c r="BW84" s="100">
        <f t="shared" ref="BW84" si="325">BQ84</f>
        <v>7028</v>
      </c>
      <c r="BX84" s="100"/>
      <c r="BY84" s="100"/>
      <c r="BZ84" s="100">
        <f t="shared" ref="BZ84" si="326">BT84+BY84</f>
        <v>7028</v>
      </c>
      <c r="CA84" s="100">
        <f t="shared" ref="CA84" si="327">BU84+BY84</f>
        <v>0</v>
      </c>
      <c r="CB84" s="100"/>
      <c r="CC84" s="100"/>
      <c r="CD84" s="100"/>
      <c r="CE84" s="100"/>
      <c r="CF84" s="100"/>
      <c r="CG84" s="100"/>
      <c r="CH84" s="445"/>
      <c r="CI84" s="100"/>
      <c r="CJ84" s="100"/>
      <c r="CK84" s="100">
        <v>1969</v>
      </c>
      <c r="CL84" s="218">
        <f>CM84+CR84</f>
        <v>1969</v>
      </c>
      <c r="CM84" s="100"/>
      <c r="CN84" s="100"/>
      <c r="CO84" s="100"/>
      <c r="CP84" s="100">
        <v>2373</v>
      </c>
      <c r="CQ84" s="100"/>
      <c r="CR84" s="100">
        <f>CK84</f>
        <v>1969</v>
      </c>
      <c r="CS84" s="100"/>
      <c r="CT84" s="100" t="s">
        <v>948</v>
      </c>
      <c r="CU84" s="100"/>
      <c r="CV84" s="100" t="s">
        <v>963</v>
      </c>
      <c r="CW84" s="100" t="s">
        <v>964</v>
      </c>
      <c r="CX84" s="366">
        <f t="shared" ref="CX84" si="328">(AH84+AL84)/AD84*100</f>
        <v>0</v>
      </c>
      <c r="CY84" s="216" t="s">
        <v>55</v>
      </c>
      <c r="CZ84" s="18" t="s">
        <v>55</v>
      </c>
      <c r="DA84" s="7">
        <f t="shared" ref="DA84" si="329">G84-U84-Z84</f>
        <v>7231</v>
      </c>
      <c r="DB84" s="18" t="s">
        <v>57</v>
      </c>
      <c r="DD84" s="7">
        <v>0</v>
      </c>
      <c r="DJ84" s="7">
        <v>7028</v>
      </c>
      <c r="DK84" s="7">
        <v>7028</v>
      </c>
      <c r="DL84" s="7">
        <v>0</v>
      </c>
      <c r="DM84" s="7" t="s">
        <v>965</v>
      </c>
      <c r="DN84" s="7">
        <f t="shared" si="301"/>
        <v>0</v>
      </c>
      <c r="DO84" s="7">
        <f t="shared" ref="DO84" si="330">CR84-AR84</f>
        <v>-5059</v>
      </c>
    </row>
    <row r="85" spans="1:123" s="20" customFormat="1" ht="132" customHeight="1">
      <c r="A85" s="114" t="s">
        <v>62</v>
      </c>
      <c r="B85" s="214" t="s">
        <v>966</v>
      </c>
      <c r="C85" s="114"/>
      <c r="D85" s="213">
        <f>A87</f>
        <v>2</v>
      </c>
      <c r="E85" s="213">
        <f>D85</f>
        <v>2</v>
      </c>
      <c r="F85" s="114"/>
      <c r="G85" s="99">
        <f>SUM(G86:G87)</f>
        <v>40842</v>
      </c>
      <c r="H85" s="99">
        <f t="shared" ref="H85:BS85" si="331">SUM(H86:H87)</f>
        <v>1787</v>
      </c>
      <c r="I85" s="99">
        <f t="shared" si="331"/>
        <v>0</v>
      </c>
      <c r="J85" s="99">
        <f t="shared" si="331"/>
        <v>0</v>
      </c>
      <c r="K85" s="99">
        <f t="shared" si="331"/>
        <v>0</v>
      </c>
      <c r="L85" s="99">
        <f t="shared" si="331"/>
        <v>0</v>
      </c>
      <c r="M85" s="99">
        <f t="shared" si="331"/>
        <v>0</v>
      </c>
      <c r="N85" s="99">
        <f t="shared" si="331"/>
        <v>0</v>
      </c>
      <c r="O85" s="99">
        <f t="shared" si="331"/>
        <v>0</v>
      </c>
      <c r="P85" s="99">
        <f t="shared" si="331"/>
        <v>0</v>
      </c>
      <c r="Q85" s="99">
        <f t="shared" si="331"/>
        <v>0</v>
      </c>
      <c r="R85" s="99">
        <f t="shared" si="331"/>
        <v>0</v>
      </c>
      <c r="S85" s="99">
        <f t="shared" si="331"/>
        <v>0</v>
      </c>
      <c r="T85" s="99">
        <f t="shared" si="331"/>
        <v>0</v>
      </c>
      <c r="U85" s="99">
        <f t="shared" si="331"/>
        <v>0</v>
      </c>
      <c r="V85" s="99">
        <f t="shared" si="331"/>
        <v>0</v>
      </c>
      <c r="W85" s="99">
        <f t="shared" si="331"/>
        <v>0</v>
      </c>
      <c r="X85" s="99">
        <f t="shared" si="331"/>
        <v>0</v>
      </c>
      <c r="Y85" s="99">
        <f t="shared" si="331"/>
        <v>0</v>
      </c>
      <c r="Z85" s="99">
        <f t="shared" si="331"/>
        <v>0</v>
      </c>
      <c r="AA85" s="99">
        <f t="shared" si="331"/>
        <v>0</v>
      </c>
      <c r="AB85" s="99">
        <f t="shared" si="331"/>
        <v>0</v>
      </c>
      <c r="AC85" s="99">
        <f t="shared" si="331"/>
        <v>0</v>
      </c>
      <c r="AD85" s="99">
        <f t="shared" si="331"/>
        <v>0</v>
      </c>
      <c r="AE85" s="99">
        <f t="shared" si="331"/>
        <v>0</v>
      </c>
      <c r="AF85" s="99">
        <f t="shared" si="331"/>
        <v>0</v>
      </c>
      <c r="AG85" s="99">
        <f t="shared" si="331"/>
        <v>0</v>
      </c>
      <c r="AH85" s="99">
        <f t="shared" si="331"/>
        <v>0</v>
      </c>
      <c r="AI85" s="99">
        <f t="shared" si="331"/>
        <v>0</v>
      </c>
      <c r="AJ85" s="99">
        <f t="shared" si="331"/>
        <v>0</v>
      </c>
      <c r="AK85" s="99">
        <f t="shared" si="331"/>
        <v>0</v>
      </c>
      <c r="AL85" s="99">
        <f t="shared" si="331"/>
        <v>0</v>
      </c>
      <c r="AM85" s="99">
        <f t="shared" si="331"/>
        <v>0</v>
      </c>
      <c r="AN85" s="99">
        <f t="shared" si="331"/>
        <v>0</v>
      </c>
      <c r="AO85" s="99">
        <f t="shared" si="331"/>
        <v>0</v>
      </c>
      <c r="AP85" s="99">
        <f t="shared" si="331"/>
        <v>0</v>
      </c>
      <c r="AQ85" s="99">
        <f t="shared" si="331"/>
        <v>0</v>
      </c>
      <c r="AR85" s="99">
        <f t="shared" si="331"/>
        <v>0</v>
      </c>
      <c r="AS85" s="99">
        <f t="shared" si="331"/>
        <v>0</v>
      </c>
      <c r="AT85" s="99">
        <f t="shared" si="331"/>
        <v>0</v>
      </c>
      <c r="AU85" s="99">
        <f t="shared" si="331"/>
        <v>0</v>
      </c>
      <c r="AV85" s="99">
        <f t="shared" si="331"/>
        <v>0</v>
      </c>
      <c r="AW85" s="99">
        <f t="shared" si="331"/>
        <v>0</v>
      </c>
      <c r="AX85" s="99">
        <f t="shared" si="331"/>
        <v>0</v>
      </c>
      <c r="AY85" s="99">
        <f t="shared" si="331"/>
        <v>0</v>
      </c>
      <c r="AZ85" s="99">
        <f t="shared" si="331"/>
        <v>0</v>
      </c>
      <c r="BA85" s="99">
        <f t="shared" si="331"/>
        <v>0</v>
      </c>
      <c r="BB85" s="99">
        <f t="shared" si="331"/>
        <v>0</v>
      </c>
      <c r="BC85" s="99">
        <f t="shared" si="331"/>
        <v>0</v>
      </c>
      <c r="BD85" s="99">
        <f t="shared" si="331"/>
        <v>0</v>
      </c>
      <c r="BE85" s="99">
        <f t="shared" si="331"/>
        <v>0</v>
      </c>
      <c r="BF85" s="99">
        <f t="shared" si="331"/>
        <v>0</v>
      </c>
      <c r="BG85" s="99">
        <f t="shared" si="331"/>
        <v>0</v>
      </c>
      <c r="BH85" s="99">
        <f t="shared" si="331"/>
        <v>0</v>
      </c>
      <c r="BI85" s="99">
        <f t="shared" si="331"/>
        <v>0</v>
      </c>
      <c r="BJ85" s="99">
        <f t="shared" si="331"/>
        <v>0</v>
      </c>
      <c r="BK85" s="99">
        <f t="shared" si="331"/>
        <v>0</v>
      </c>
      <c r="BL85" s="99">
        <f t="shared" si="331"/>
        <v>0</v>
      </c>
      <c r="BM85" s="99">
        <f t="shared" si="331"/>
        <v>0</v>
      </c>
      <c r="BN85" s="99">
        <f t="shared" si="331"/>
        <v>0</v>
      </c>
      <c r="BO85" s="99">
        <f t="shared" si="331"/>
        <v>0</v>
      </c>
      <c r="BP85" s="99">
        <f t="shared" si="331"/>
        <v>0</v>
      </c>
      <c r="BQ85" s="99">
        <f t="shared" si="331"/>
        <v>0</v>
      </c>
      <c r="BR85" s="99">
        <f t="shared" si="331"/>
        <v>0</v>
      </c>
      <c r="BS85" s="99">
        <f t="shared" si="331"/>
        <v>0</v>
      </c>
      <c r="BT85" s="99">
        <f t="shared" ref="BT85:CR85" si="332">SUM(BT86:BT87)</f>
        <v>0</v>
      </c>
      <c r="BU85" s="99">
        <f t="shared" si="332"/>
        <v>0</v>
      </c>
      <c r="BV85" s="99">
        <f t="shared" si="332"/>
        <v>0</v>
      </c>
      <c r="BW85" s="99">
        <f t="shared" si="332"/>
        <v>0</v>
      </c>
      <c r="BX85" s="99">
        <f t="shared" si="332"/>
        <v>0</v>
      </c>
      <c r="BY85" s="99">
        <f t="shared" si="332"/>
        <v>0</v>
      </c>
      <c r="BZ85" s="99">
        <f t="shared" si="332"/>
        <v>0</v>
      </c>
      <c r="CA85" s="99">
        <f t="shared" si="332"/>
        <v>0</v>
      </c>
      <c r="CB85" s="99">
        <f t="shared" si="332"/>
        <v>0</v>
      </c>
      <c r="CC85" s="99">
        <f t="shared" si="332"/>
        <v>0</v>
      </c>
      <c r="CD85" s="99">
        <f t="shared" si="332"/>
        <v>0</v>
      </c>
      <c r="CE85" s="99">
        <f t="shared" si="332"/>
        <v>0</v>
      </c>
      <c r="CF85" s="99">
        <f t="shared" si="332"/>
        <v>0</v>
      </c>
      <c r="CG85" s="99">
        <f t="shared" si="332"/>
        <v>0</v>
      </c>
      <c r="CH85" s="99">
        <f t="shared" si="332"/>
        <v>0</v>
      </c>
      <c r="CI85" s="99">
        <f t="shared" si="332"/>
        <v>0</v>
      </c>
      <c r="CJ85" s="99">
        <f t="shared" si="332"/>
        <v>0</v>
      </c>
      <c r="CK85" s="99">
        <f t="shared" si="332"/>
        <v>2407</v>
      </c>
      <c r="CL85" s="99">
        <f t="shared" si="332"/>
        <v>2407</v>
      </c>
      <c r="CM85" s="99">
        <f t="shared" si="332"/>
        <v>0</v>
      </c>
      <c r="CN85" s="99">
        <f t="shared" si="332"/>
        <v>0</v>
      </c>
      <c r="CO85" s="99">
        <f t="shared" si="332"/>
        <v>0</v>
      </c>
      <c r="CP85" s="99">
        <f t="shared" si="332"/>
        <v>-2407</v>
      </c>
      <c r="CQ85" s="99">
        <f t="shared" si="332"/>
        <v>0</v>
      </c>
      <c r="CR85" s="99">
        <f t="shared" si="332"/>
        <v>2407</v>
      </c>
      <c r="CS85" s="99"/>
      <c r="CT85" s="366"/>
      <c r="CU85" s="99">
        <f t="shared" ref="CU85" si="333">SUM(CU86:CU87)</f>
        <v>0</v>
      </c>
      <c r="CV85" s="99"/>
      <c r="CW85" s="114"/>
      <c r="CZ85" s="114"/>
      <c r="DC85" s="7">
        <v>0</v>
      </c>
      <c r="DI85" s="7">
        <f>AJ85-BD85</f>
        <v>0</v>
      </c>
      <c r="DJ85" s="7">
        <f t="shared" ref="DJ85" si="334">AB85-AR85</f>
        <v>0</v>
      </c>
      <c r="DN85" s="7">
        <f t="shared" si="301"/>
        <v>0</v>
      </c>
    </row>
    <row r="86" spans="1:123" s="290" customFormat="1" ht="112.5">
      <c r="A86" s="216">
        <v>1</v>
      </c>
      <c r="B86" s="196" t="s">
        <v>967</v>
      </c>
      <c r="C86" s="191" t="s">
        <v>968</v>
      </c>
      <c r="D86" s="191" t="s">
        <v>969</v>
      </c>
      <c r="E86" s="191" t="s">
        <v>970</v>
      </c>
      <c r="F86" s="138" t="s">
        <v>971</v>
      </c>
      <c r="G86" s="218">
        <v>39055</v>
      </c>
      <c r="H86" s="218"/>
      <c r="I86" s="218"/>
      <c r="J86" s="236"/>
      <c r="K86" s="236"/>
      <c r="L86" s="218"/>
      <c r="M86" s="218"/>
      <c r="N86" s="218"/>
      <c r="O86" s="236"/>
      <c r="P86" s="236"/>
      <c r="Q86" s="218"/>
      <c r="R86" s="236"/>
      <c r="S86" s="236"/>
      <c r="T86" s="236"/>
      <c r="U86" s="218"/>
      <c r="V86" s="236"/>
      <c r="W86" s="236"/>
      <c r="X86" s="218"/>
      <c r="Y86" s="218"/>
      <c r="Z86" s="218"/>
      <c r="AA86" s="236"/>
      <c r="AB86" s="236"/>
      <c r="AC86" s="218"/>
      <c r="AD86" s="236"/>
      <c r="AE86" s="236"/>
      <c r="AF86" s="236"/>
      <c r="AG86" s="218"/>
      <c r="AH86" s="218"/>
      <c r="AI86" s="236"/>
      <c r="AJ86" s="236"/>
      <c r="AK86" s="236"/>
      <c r="AL86" s="218"/>
      <c r="AM86" s="236"/>
      <c r="AN86" s="218"/>
      <c r="AO86" s="100"/>
      <c r="AP86" s="100"/>
      <c r="AQ86" s="100"/>
      <c r="AR86" s="100"/>
      <c r="AS86" s="100"/>
      <c r="AT86" s="100"/>
      <c r="AU86" s="100"/>
      <c r="AV86" s="100"/>
      <c r="AW86" s="100"/>
      <c r="AX86" s="100"/>
      <c r="AY86" s="100"/>
      <c r="AZ86" s="100"/>
      <c r="BA86" s="100"/>
      <c r="BB86" s="100"/>
      <c r="BC86" s="100"/>
      <c r="BD86" s="100"/>
      <c r="BE86" s="100"/>
      <c r="BF86" s="100"/>
      <c r="BG86" s="100"/>
      <c r="BH86" s="100"/>
      <c r="BI86" s="100"/>
      <c r="BJ86" s="100"/>
      <c r="BK86" s="100"/>
      <c r="BL86" s="100"/>
      <c r="BM86" s="100"/>
      <c r="BN86" s="100"/>
      <c r="BO86" s="100"/>
      <c r="BP86" s="100"/>
      <c r="BQ86" s="100"/>
      <c r="BR86" s="100"/>
      <c r="BS86" s="100"/>
      <c r="BT86" s="100"/>
      <c r="BU86" s="100"/>
      <c r="BV86" s="100"/>
      <c r="BW86" s="100"/>
      <c r="BX86" s="100"/>
      <c r="BY86" s="100"/>
      <c r="BZ86" s="100"/>
      <c r="CA86" s="100"/>
      <c r="CB86" s="100"/>
      <c r="CC86" s="100"/>
      <c r="CD86" s="100"/>
      <c r="CE86" s="100"/>
      <c r="CF86" s="100"/>
      <c r="CG86" s="100"/>
      <c r="CH86" s="218"/>
      <c r="CI86" s="100"/>
      <c r="CJ86" s="100"/>
      <c r="CK86" s="100">
        <v>2200</v>
      </c>
      <c r="CL86" s="218">
        <f>CM86+CR86</f>
        <v>2200</v>
      </c>
      <c r="CM86" s="218"/>
      <c r="CN86" s="218"/>
      <c r="CO86" s="100"/>
      <c r="CP86" s="100">
        <f t="shared" ref="CP86:CP87" si="335">AP86-CL86+CM86</f>
        <v>-2200</v>
      </c>
      <c r="CQ86" s="100"/>
      <c r="CR86" s="100">
        <f>CK86</f>
        <v>2200</v>
      </c>
      <c r="CS86" s="100"/>
      <c r="CT86" s="100" t="s">
        <v>948</v>
      </c>
      <c r="CU86" s="218"/>
      <c r="CV86" s="100" t="s">
        <v>972</v>
      </c>
      <c r="CW86" s="191" t="s">
        <v>973</v>
      </c>
      <c r="CX86" s="242"/>
      <c r="CZ86" s="191" t="s">
        <v>973</v>
      </c>
      <c r="DA86" s="7"/>
      <c r="DD86" s="7"/>
      <c r="DJ86" s="7"/>
      <c r="DK86" s="7"/>
      <c r="DL86" s="7"/>
      <c r="DM86" s="7" t="s">
        <v>974</v>
      </c>
      <c r="DN86" s="7">
        <f t="shared" si="301"/>
        <v>0</v>
      </c>
    </row>
    <row r="87" spans="1:123" s="290" customFormat="1" ht="122.65" customHeight="1">
      <c r="A87" s="216">
        <v>2</v>
      </c>
      <c r="B87" s="196" t="s">
        <v>975</v>
      </c>
      <c r="C87" s="244"/>
      <c r="D87" s="191"/>
      <c r="E87" s="218"/>
      <c r="F87" s="191" t="s">
        <v>976</v>
      </c>
      <c r="G87" s="218">
        <v>1787</v>
      </c>
      <c r="H87" s="218">
        <v>1787</v>
      </c>
      <c r="I87" s="236"/>
      <c r="J87" s="218"/>
      <c r="K87" s="218"/>
      <c r="L87" s="218"/>
      <c r="M87" s="236"/>
      <c r="N87" s="236"/>
      <c r="O87" s="218"/>
      <c r="P87" s="236"/>
      <c r="Q87" s="236"/>
      <c r="R87" s="236"/>
      <c r="S87" s="218"/>
      <c r="T87" s="236"/>
      <c r="U87" s="236"/>
      <c r="V87" s="218"/>
      <c r="W87" s="218"/>
      <c r="X87" s="218"/>
      <c r="Y87" s="236"/>
      <c r="Z87" s="236"/>
      <c r="AA87" s="218"/>
      <c r="AB87" s="236"/>
      <c r="AC87" s="236"/>
      <c r="AD87" s="236"/>
      <c r="AE87" s="218"/>
      <c r="AF87" s="218"/>
      <c r="AG87" s="236"/>
      <c r="AH87" s="236"/>
      <c r="AI87" s="236"/>
      <c r="AJ87" s="218"/>
      <c r="AK87" s="236"/>
      <c r="AL87" s="218"/>
      <c r="AM87" s="100"/>
      <c r="AN87" s="100"/>
      <c r="AO87" s="100"/>
      <c r="AP87" s="100"/>
      <c r="AQ87" s="100"/>
      <c r="AR87" s="100"/>
      <c r="AS87" s="100"/>
      <c r="AT87" s="100"/>
      <c r="AU87" s="100"/>
      <c r="AV87" s="100"/>
      <c r="AW87" s="100"/>
      <c r="AX87" s="100"/>
      <c r="AY87" s="100"/>
      <c r="AZ87" s="100"/>
      <c r="BA87" s="100"/>
      <c r="BB87" s="100"/>
      <c r="BC87" s="100"/>
      <c r="BD87" s="100"/>
      <c r="BE87" s="100"/>
      <c r="BF87" s="100"/>
      <c r="BG87" s="100"/>
      <c r="BH87" s="100"/>
      <c r="BI87" s="100"/>
      <c r="BJ87" s="100"/>
      <c r="BK87" s="100"/>
      <c r="BL87" s="100"/>
      <c r="BM87" s="100"/>
      <c r="BN87" s="100"/>
      <c r="BO87" s="100"/>
      <c r="BP87" s="100"/>
      <c r="BQ87" s="100"/>
      <c r="BR87" s="100"/>
      <c r="BS87" s="100"/>
      <c r="BT87" s="100"/>
      <c r="BU87" s="100"/>
      <c r="BV87" s="100"/>
      <c r="BW87" s="100"/>
      <c r="BX87" s="100"/>
      <c r="BY87" s="100"/>
      <c r="BZ87" s="100"/>
      <c r="CA87" s="100"/>
      <c r="CB87" s="100"/>
      <c r="CC87" s="100"/>
      <c r="CD87" s="100"/>
      <c r="CE87" s="100"/>
      <c r="CF87" s="218"/>
      <c r="CG87" s="100"/>
      <c r="CH87" s="100"/>
      <c r="CI87" s="100"/>
      <c r="CJ87" s="236"/>
      <c r="CK87" s="218">
        <v>207</v>
      </c>
      <c r="CL87" s="218">
        <f>CM87+CR87</f>
        <v>207</v>
      </c>
      <c r="CM87" s="218"/>
      <c r="CN87" s="218"/>
      <c r="CO87" s="100"/>
      <c r="CP87" s="100">
        <f t="shared" si="335"/>
        <v>-207</v>
      </c>
      <c r="CQ87" s="100"/>
      <c r="CR87" s="100">
        <f>CK87</f>
        <v>207</v>
      </c>
      <c r="CS87" s="100"/>
      <c r="CT87" s="100" t="s">
        <v>948</v>
      </c>
      <c r="CU87" s="218"/>
      <c r="CV87" s="100" t="s">
        <v>977</v>
      </c>
      <c r="CW87" s="191" t="s">
        <v>233</v>
      </c>
      <c r="CX87" s="242"/>
      <c r="CZ87" s="191" t="s">
        <v>233</v>
      </c>
      <c r="DA87" s="7"/>
      <c r="DD87" s="7"/>
      <c r="DJ87" s="7"/>
      <c r="DK87" s="7"/>
      <c r="DL87" s="7"/>
      <c r="DM87" s="7"/>
      <c r="DN87" s="7">
        <f t="shared" si="301"/>
        <v>0</v>
      </c>
    </row>
    <row r="88" spans="1:123" s="20" customFormat="1">
      <c r="A88" s="114" t="s">
        <v>64</v>
      </c>
      <c r="B88" s="214" t="s">
        <v>978</v>
      </c>
      <c r="C88" s="241"/>
      <c r="D88" s="241">
        <f>A89</f>
        <v>1</v>
      </c>
      <c r="E88" s="241">
        <f>D88</f>
        <v>1</v>
      </c>
      <c r="F88" s="114"/>
      <c r="G88" s="236">
        <f>G89</f>
        <v>7524</v>
      </c>
      <c r="H88" s="236">
        <f t="shared" ref="H88:BS88" si="336">H89</f>
        <v>7524</v>
      </c>
      <c r="I88" s="236">
        <f t="shared" si="336"/>
        <v>0</v>
      </c>
      <c r="J88" s="236">
        <f t="shared" si="336"/>
        <v>0</v>
      </c>
      <c r="K88" s="236">
        <f t="shared" si="336"/>
        <v>0</v>
      </c>
      <c r="L88" s="236">
        <f t="shared" si="336"/>
        <v>0</v>
      </c>
      <c r="M88" s="236">
        <f t="shared" si="336"/>
        <v>0</v>
      </c>
      <c r="N88" s="236">
        <f t="shared" si="336"/>
        <v>0</v>
      </c>
      <c r="O88" s="236">
        <f t="shared" si="336"/>
        <v>0</v>
      </c>
      <c r="P88" s="236">
        <f t="shared" si="336"/>
        <v>0</v>
      </c>
      <c r="Q88" s="236">
        <f t="shared" si="336"/>
        <v>0</v>
      </c>
      <c r="R88" s="236">
        <f t="shared" si="336"/>
        <v>0</v>
      </c>
      <c r="S88" s="236">
        <f t="shared" si="336"/>
        <v>0</v>
      </c>
      <c r="T88" s="236">
        <f t="shared" si="336"/>
        <v>0</v>
      </c>
      <c r="U88" s="236">
        <f t="shared" si="336"/>
        <v>0</v>
      </c>
      <c r="V88" s="236">
        <f t="shared" si="336"/>
        <v>0</v>
      </c>
      <c r="W88" s="236">
        <f t="shared" si="336"/>
        <v>0</v>
      </c>
      <c r="X88" s="236">
        <f t="shared" si="336"/>
        <v>0</v>
      </c>
      <c r="Y88" s="236">
        <f t="shared" si="336"/>
        <v>0</v>
      </c>
      <c r="Z88" s="236">
        <f t="shared" si="336"/>
        <v>0</v>
      </c>
      <c r="AA88" s="236">
        <f t="shared" si="336"/>
        <v>0</v>
      </c>
      <c r="AB88" s="236">
        <f t="shared" si="336"/>
        <v>0</v>
      </c>
      <c r="AC88" s="236">
        <f t="shared" si="336"/>
        <v>0</v>
      </c>
      <c r="AD88" s="236">
        <f t="shared" si="336"/>
        <v>0</v>
      </c>
      <c r="AE88" s="236">
        <f t="shared" si="336"/>
        <v>0</v>
      </c>
      <c r="AF88" s="236">
        <f t="shared" si="336"/>
        <v>0</v>
      </c>
      <c r="AG88" s="236">
        <f t="shared" si="336"/>
        <v>0</v>
      </c>
      <c r="AH88" s="236">
        <f t="shared" si="336"/>
        <v>0</v>
      </c>
      <c r="AI88" s="236">
        <f t="shared" si="336"/>
        <v>0</v>
      </c>
      <c r="AJ88" s="236">
        <f t="shared" si="336"/>
        <v>0</v>
      </c>
      <c r="AK88" s="236">
        <f t="shared" si="336"/>
        <v>0</v>
      </c>
      <c r="AL88" s="236">
        <f t="shared" si="336"/>
        <v>0</v>
      </c>
      <c r="AM88" s="236">
        <f t="shared" si="336"/>
        <v>0</v>
      </c>
      <c r="AN88" s="236">
        <f t="shared" si="336"/>
        <v>0</v>
      </c>
      <c r="AO88" s="236">
        <f t="shared" si="336"/>
        <v>0</v>
      </c>
      <c r="AP88" s="236">
        <f t="shared" si="336"/>
        <v>0</v>
      </c>
      <c r="AQ88" s="236">
        <f t="shared" si="336"/>
        <v>0</v>
      </c>
      <c r="AR88" s="236">
        <f t="shared" si="336"/>
        <v>0</v>
      </c>
      <c r="AS88" s="236">
        <f t="shared" si="336"/>
        <v>0</v>
      </c>
      <c r="AT88" s="236">
        <f t="shared" si="336"/>
        <v>0</v>
      </c>
      <c r="AU88" s="236">
        <f t="shared" si="336"/>
        <v>0</v>
      </c>
      <c r="AV88" s="236">
        <f t="shared" si="336"/>
        <v>0</v>
      </c>
      <c r="AW88" s="236">
        <f t="shared" si="336"/>
        <v>0</v>
      </c>
      <c r="AX88" s="236">
        <f t="shared" si="336"/>
        <v>0</v>
      </c>
      <c r="AY88" s="236">
        <f t="shared" si="336"/>
        <v>0</v>
      </c>
      <c r="AZ88" s="236">
        <f t="shared" si="336"/>
        <v>0</v>
      </c>
      <c r="BA88" s="236">
        <f t="shared" si="336"/>
        <v>0</v>
      </c>
      <c r="BB88" s="236">
        <f t="shared" si="336"/>
        <v>0</v>
      </c>
      <c r="BC88" s="236">
        <f t="shared" si="336"/>
        <v>0</v>
      </c>
      <c r="BD88" s="236">
        <f t="shared" si="336"/>
        <v>0</v>
      </c>
      <c r="BE88" s="236">
        <f t="shared" si="336"/>
        <v>0</v>
      </c>
      <c r="BF88" s="236">
        <f t="shared" si="336"/>
        <v>0</v>
      </c>
      <c r="BG88" s="236">
        <f t="shared" si="336"/>
        <v>0</v>
      </c>
      <c r="BH88" s="236">
        <f t="shared" si="336"/>
        <v>0</v>
      </c>
      <c r="BI88" s="236">
        <f t="shared" si="336"/>
        <v>0</v>
      </c>
      <c r="BJ88" s="236">
        <f t="shared" si="336"/>
        <v>0</v>
      </c>
      <c r="BK88" s="236">
        <f t="shared" si="336"/>
        <v>0</v>
      </c>
      <c r="BL88" s="236">
        <f t="shared" si="336"/>
        <v>0</v>
      </c>
      <c r="BM88" s="236">
        <f t="shared" si="336"/>
        <v>0</v>
      </c>
      <c r="BN88" s="236">
        <f t="shared" si="336"/>
        <v>0</v>
      </c>
      <c r="BO88" s="236">
        <f t="shared" si="336"/>
        <v>0</v>
      </c>
      <c r="BP88" s="236">
        <f t="shared" si="336"/>
        <v>0</v>
      </c>
      <c r="BQ88" s="236">
        <f t="shared" si="336"/>
        <v>0</v>
      </c>
      <c r="BR88" s="236">
        <f t="shared" si="336"/>
        <v>0</v>
      </c>
      <c r="BS88" s="236">
        <f t="shared" si="336"/>
        <v>0</v>
      </c>
      <c r="BT88" s="236">
        <f t="shared" ref="BT88:CR88" si="337">BT89</f>
        <v>0</v>
      </c>
      <c r="BU88" s="236">
        <f t="shared" si="337"/>
        <v>0</v>
      </c>
      <c r="BV88" s="236">
        <f t="shared" si="337"/>
        <v>0</v>
      </c>
      <c r="BW88" s="236">
        <f t="shared" si="337"/>
        <v>0</v>
      </c>
      <c r="BX88" s="236">
        <f t="shared" si="337"/>
        <v>0</v>
      </c>
      <c r="BY88" s="236">
        <f t="shared" si="337"/>
        <v>0</v>
      </c>
      <c r="BZ88" s="236">
        <f t="shared" si="337"/>
        <v>0</v>
      </c>
      <c r="CA88" s="236">
        <f t="shared" si="337"/>
        <v>0</v>
      </c>
      <c r="CB88" s="236">
        <f t="shared" si="337"/>
        <v>0</v>
      </c>
      <c r="CC88" s="236">
        <f t="shared" si="337"/>
        <v>0</v>
      </c>
      <c r="CD88" s="236">
        <f t="shared" si="337"/>
        <v>0</v>
      </c>
      <c r="CE88" s="236">
        <f t="shared" si="337"/>
        <v>0</v>
      </c>
      <c r="CF88" s="236">
        <f t="shared" si="337"/>
        <v>0</v>
      </c>
      <c r="CG88" s="236">
        <f t="shared" si="337"/>
        <v>0</v>
      </c>
      <c r="CH88" s="236">
        <f t="shared" si="337"/>
        <v>0</v>
      </c>
      <c r="CI88" s="236">
        <f t="shared" si="337"/>
        <v>0</v>
      </c>
      <c r="CJ88" s="236">
        <f t="shared" si="337"/>
        <v>0</v>
      </c>
      <c r="CK88" s="236">
        <f t="shared" si="337"/>
        <v>7524</v>
      </c>
      <c r="CL88" s="236">
        <f t="shared" si="337"/>
        <v>7524</v>
      </c>
      <c r="CM88" s="236">
        <f t="shared" si="337"/>
        <v>0</v>
      </c>
      <c r="CN88" s="236">
        <f t="shared" si="337"/>
        <v>0</v>
      </c>
      <c r="CO88" s="236">
        <f t="shared" si="337"/>
        <v>0</v>
      </c>
      <c r="CP88" s="236">
        <f t="shared" si="337"/>
        <v>-7524</v>
      </c>
      <c r="CQ88" s="236">
        <f t="shared" si="337"/>
        <v>0</v>
      </c>
      <c r="CR88" s="236">
        <f t="shared" si="337"/>
        <v>7524</v>
      </c>
      <c r="CS88" s="236"/>
      <c r="CT88" s="236"/>
      <c r="CU88" s="236">
        <f t="shared" ref="CU88" si="338">CU89</f>
        <v>0</v>
      </c>
      <c r="CV88" s="236"/>
      <c r="CW88" s="114"/>
      <c r="CX88" s="114" t="s">
        <v>150</v>
      </c>
      <c r="CZ88" s="191"/>
      <c r="DA88" s="7">
        <f t="shared" ref="DA88" si="339">G88-U88-Z88</f>
        <v>7524</v>
      </c>
      <c r="DD88" s="7">
        <v>0</v>
      </c>
      <c r="DJ88" s="7">
        <v>59613</v>
      </c>
      <c r="DK88" s="7">
        <v>36770</v>
      </c>
      <c r="DL88" s="7">
        <v>0</v>
      </c>
      <c r="DM88" s="7">
        <v>0</v>
      </c>
      <c r="DN88" s="7">
        <f t="shared" si="301"/>
        <v>0</v>
      </c>
    </row>
    <row r="89" spans="1:123" s="290" customFormat="1" ht="138.4" customHeight="1">
      <c r="A89" s="216">
        <v>1</v>
      </c>
      <c r="B89" s="217" t="s">
        <v>979</v>
      </c>
      <c r="C89" s="216" t="s">
        <v>105</v>
      </c>
      <c r="D89" s="217"/>
      <c r="E89" s="216"/>
      <c r="F89" s="138" t="s">
        <v>980</v>
      </c>
      <c r="G89" s="218">
        <v>7524</v>
      </c>
      <c r="H89" s="218">
        <v>7524</v>
      </c>
      <c r="I89" s="100"/>
      <c r="J89" s="100"/>
      <c r="K89" s="100"/>
      <c r="L89" s="100"/>
      <c r="M89" s="100"/>
      <c r="N89" s="100"/>
      <c r="O89" s="100"/>
      <c r="P89" s="100"/>
      <c r="Q89" s="100"/>
      <c r="R89" s="100"/>
      <c r="S89" s="100"/>
      <c r="T89" s="100"/>
      <c r="U89" s="445"/>
      <c r="V89" s="445"/>
      <c r="W89" s="445"/>
      <c r="X89" s="445"/>
      <c r="Y89" s="445"/>
      <c r="Z89" s="445"/>
      <c r="AA89" s="445"/>
      <c r="AB89" s="445"/>
      <c r="AC89" s="100"/>
      <c r="AD89" s="100"/>
      <c r="AE89" s="100"/>
      <c r="AF89" s="100"/>
      <c r="AG89" s="100"/>
      <c r="AH89" s="100"/>
      <c r="AI89" s="100"/>
      <c r="AJ89" s="100"/>
      <c r="AK89" s="100"/>
      <c r="AL89" s="100"/>
      <c r="AM89" s="100"/>
      <c r="AN89" s="100"/>
      <c r="AO89" s="100"/>
      <c r="AP89" s="100"/>
      <c r="AQ89" s="100"/>
      <c r="AR89" s="100"/>
      <c r="AS89" s="100"/>
      <c r="AT89" s="100"/>
      <c r="AU89" s="100"/>
      <c r="AV89" s="100"/>
      <c r="AW89" s="100"/>
      <c r="AX89" s="100"/>
      <c r="AY89" s="100"/>
      <c r="AZ89" s="100"/>
      <c r="BA89" s="100"/>
      <c r="BB89" s="100"/>
      <c r="BC89" s="100"/>
      <c r="BD89" s="100"/>
      <c r="BE89" s="100"/>
      <c r="BF89" s="100"/>
      <c r="BG89" s="100"/>
      <c r="BH89" s="100"/>
      <c r="BI89" s="100"/>
      <c r="BJ89" s="100"/>
      <c r="BK89" s="100"/>
      <c r="BL89" s="100"/>
      <c r="BM89" s="100"/>
      <c r="BN89" s="100"/>
      <c r="BO89" s="100"/>
      <c r="BP89" s="100"/>
      <c r="BQ89" s="100"/>
      <c r="BR89" s="100"/>
      <c r="BS89" s="100"/>
      <c r="BT89" s="100"/>
      <c r="BU89" s="100"/>
      <c r="BV89" s="100"/>
      <c r="BW89" s="100"/>
      <c r="BX89" s="100"/>
      <c r="BY89" s="100"/>
      <c r="BZ89" s="100"/>
      <c r="CA89" s="100"/>
      <c r="CB89" s="100"/>
      <c r="CC89" s="100"/>
      <c r="CD89" s="100"/>
      <c r="CE89" s="100"/>
      <c r="CF89" s="100"/>
      <c r="CG89" s="100"/>
      <c r="CH89" s="445"/>
      <c r="CI89" s="100"/>
      <c r="CJ89" s="100"/>
      <c r="CK89" s="100">
        <v>7524</v>
      </c>
      <c r="CL89" s="218">
        <f>CM89+CR89</f>
        <v>7524</v>
      </c>
      <c r="CM89" s="218"/>
      <c r="CN89" s="218"/>
      <c r="CO89" s="100"/>
      <c r="CP89" s="100">
        <f t="shared" ref="CP89" si="340">AP89-CL89+CM89</f>
        <v>-7524</v>
      </c>
      <c r="CQ89" s="100"/>
      <c r="CR89" s="100">
        <f>CK89</f>
        <v>7524</v>
      </c>
      <c r="CS89" s="271"/>
      <c r="CT89" s="100" t="s">
        <v>948</v>
      </c>
      <c r="CU89" s="218"/>
      <c r="CV89" s="271" t="s">
        <v>981</v>
      </c>
      <c r="CW89" s="216" t="s">
        <v>313</v>
      </c>
      <c r="CX89" s="242"/>
      <c r="CZ89" s="216" t="s">
        <v>313</v>
      </c>
      <c r="DA89" s="7"/>
      <c r="DD89" s="7"/>
      <c r="DJ89" s="7"/>
      <c r="DK89" s="7"/>
      <c r="DL89" s="7"/>
      <c r="DM89" s="7"/>
      <c r="DN89" s="7">
        <f t="shared" si="301"/>
        <v>0</v>
      </c>
    </row>
    <row r="90" spans="1:123" s="20" customFormat="1" ht="63.75" customHeight="1">
      <c r="A90" s="114" t="s">
        <v>982</v>
      </c>
      <c r="B90" s="214" t="s">
        <v>983</v>
      </c>
      <c r="C90" s="114"/>
      <c r="D90" s="444">
        <f>A91</f>
        <v>1</v>
      </c>
      <c r="E90" s="444">
        <f>D90</f>
        <v>1</v>
      </c>
      <c r="F90" s="114"/>
      <c r="G90" s="236">
        <f>G91</f>
        <v>10531</v>
      </c>
      <c r="H90" s="236">
        <f t="shared" ref="H90:BS90" si="341">H91</f>
        <v>10531</v>
      </c>
      <c r="I90" s="236">
        <f t="shared" si="341"/>
        <v>0</v>
      </c>
      <c r="J90" s="236">
        <f t="shared" si="341"/>
        <v>0</v>
      </c>
      <c r="K90" s="236">
        <f t="shared" si="341"/>
        <v>0</v>
      </c>
      <c r="L90" s="236">
        <f t="shared" si="341"/>
        <v>0</v>
      </c>
      <c r="M90" s="236">
        <f t="shared" si="341"/>
        <v>0</v>
      </c>
      <c r="N90" s="236">
        <f t="shared" si="341"/>
        <v>0</v>
      </c>
      <c r="O90" s="236">
        <f t="shared" si="341"/>
        <v>0</v>
      </c>
      <c r="P90" s="236">
        <f t="shared" si="341"/>
        <v>0</v>
      </c>
      <c r="Q90" s="236">
        <f t="shared" si="341"/>
        <v>0</v>
      </c>
      <c r="R90" s="236">
        <f t="shared" si="341"/>
        <v>0</v>
      </c>
      <c r="S90" s="236">
        <f t="shared" si="341"/>
        <v>0</v>
      </c>
      <c r="T90" s="236">
        <f t="shared" si="341"/>
        <v>0</v>
      </c>
      <c r="U90" s="236">
        <f t="shared" si="341"/>
        <v>0</v>
      </c>
      <c r="V90" s="236">
        <f t="shared" si="341"/>
        <v>0</v>
      </c>
      <c r="W90" s="236">
        <f t="shared" si="341"/>
        <v>0</v>
      </c>
      <c r="X90" s="236">
        <f t="shared" si="341"/>
        <v>0</v>
      </c>
      <c r="Y90" s="236">
        <f t="shared" si="341"/>
        <v>0</v>
      </c>
      <c r="Z90" s="236">
        <f t="shared" si="341"/>
        <v>0</v>
      </c>
      <c r="AA90" s="236">
        <f t="shared" si="341"/>
        <v>0</v>
      </c>
      <c r="AB90" s="236">
        <f t="shared" si="341"/>
        <v>0</v>
      </c>
      <c r="AC90" s="236">
        <f t="shared" si="341"/>
        <v>0</v>
      </c>
      <c r="AD90" s="236">
        <f t="shared" si="341"/>
        <v>0</v>
      </c>
      <c r="AE90" s="236">
        <f t="shared" si="341"/>
        <v>0</v>
      </c>
      <c r="AF90" s="236">
        <f t="shared" si="341"/>
        <v>0</v>
      </c>
      <c r="AG90" s="236">
        <f t="shared" si="341"/>
        <v>0</v>
      </c>
      <c r="AH90" s="236">
        <f t="shared" si="341"/>
        <v>0</v>
      </c>
      <c r="AI90" s="236">
        <f t="shared" si="341"/>
        <v>0</v>
      </c>
      <c r="AJ90" s="236">
        <f t="shared" si="341"/>
        <v>0</v>
      </c>
      <c r="AK90" s="236">
        <f t="shared" si="341"/>
        <v>0</v>
      </c>
      <c r="AL90" s="236">
        <f t="shared" si="341"/>
        <v>0</v>
      </c>
      <c r="AM90" s="236">
        <f t="shared" si="341"/>
        <v>0</v>
      </c>
      <c r="AN90" s="236">
        <f t="shared" si="341"/>
        <v>0</v>
      </c>
      <c r="AO90" s="236">
        <f t="shared" si="341"/>
        <v>0</v>
      </c>
      <c r="AP90" s="236">
        <f t="shared" si="341"/>
        <v>0</v>
      </c>
      <c r="AQ90" s="236">
        <f t="shared" si="341"/>
        <v>0</v>
      </c>
      <c r="AR90" s="236">
        <f t="shared" si="341"/>
        <v>0</v>
      </c>
      <c r="AS90" s="236">
        <f t="shared" si="341"/>
        <v>0</v>
      </c>
      <c r="AT90" s="236">
        <f t="shared" si="341"/>
        <v>0</v>
      </c>
      <c r="AU90" s="236">
        <f t="shared" si="341"/>
        <v>0</v>
      </c>
      <c r="AV90" s="236">
        <f t="shared" si="341"/>
        <v>0</v>
      </c>
      <c r="AW90" s="236">
        <f t="shared" si="341"/>
        <v>0</v>
      </c>
      <c r="AX90" s="236">
        <f t="shared" si="341"/>
        <v>0</v>
      </c>
      <c r="AY90" s="236">
        <f t="shared" si="341"/>
        <v>0</v>
      </c>
      <c r="AZ90" s="236">
        <f t="shared" si="341"/>
        <v>0</v>
      </c>
      <c r="BA90" s="236">
        <f t="shared" si="341"/>
        <v>0</v>
      </c>
      <c r="BB90" s="236">
        <f t="shared" si="341"/>
        <v>0</v>
      </c>
      <c r="BC90" s="236">
        <f t="shared" si="341"/>
        <v>0</v>
      </c>
      <c r="BD90" s="236">
        <f t="shared" si="341"/>
        <v>0</v>
      </c>
      <c r="BE90" s="236">
        <f t="shared" si="341"/>
        <v>0</v>
      </c>
      <c r="BF90" s="236">
        <f t="shared" si="341"/>
        <v>0</v>
      </c>
      <c r="BG90" s="236">
        <f t="shared" si="341"/>
        <v>0</v>
      </c>
      <c r="BH90" s="236">
        <f t="shared" si="341"/>
        <v>0</v>
      </c>
      <c r="BI90" s="236">
        <f t="shared" si="341"/>
        <v>0</v>
      </c>
      <c r="BJ90" s="236">
        <f t="shared" si="341"/>
        <v>0</v>
      </c>
      <c r="BK90" s="236">
        <f t="shared" si="341"/>
        <v>0</v>
      </c>
      <c r="BL90" s="236">
        <f t="shared" si="341"/>
        <v>0</v>
      </c>
      <c r="BM90" s="236">
        <f t="shared" si="341"/>
        <v>0</v>
      </c>
      <c r="BN90" s="236">
        <f t="shared" si="341"/>
        <v>0</v>
      </c>
      <c r="BO90" s="236">
        <f t="shared" si="341"/>
        <v>0</v>
      </c>
      <c r="BP90" s="236">
        <f t="shared" si="341"/>
        <v>0</v>
      </c>
      <c r="BQ90" s="236">
        <f t="shared" si="341"/>
        <v>0</v>
      </c>
      <c r="BR90" s="236">
        <f t="shared" si="341"/>
        <v>0</v>
      </c>
      <c r="BS90" s="236">
        <f t="shared" si="341"/>
        <v>0</v>
      </c>
      <c r="BT90" s="236">
        <f t="shared" ref="BT90:CU90" si="342">BT91</f>
        <v>0</v>
      </c>
      <c r="BU90" s="236">
        <f t="shared" si="342"/>
        <v>0</v>
      </c>
      <c r="BV90" s="236">
        <f t="shared" si="342"/>
        <v>0</v>
      </c>
      <c r="BW90" s="236">
        <f t="shared" si="342"/>
        <v>0</v>
      </c>
      <c r="BX90" s="236">
        <f t="shared" si="342"/>
        <v>0</v>
      </c>
      <c r="BY90" s="236">
        <f t="shared" si="342"/>
        <v>0</v>
      </c>
      <c r="BZ90" s="236">
        <f t="shared" si="342"/>
        <v>0</v>
      </c>
      <c r="CA90" s="236">
        <f t="shared" si="342"/>
        <v>0</v>
      </c>
      <c r="CB90" s="236">
        <f t="shared" si="342"/>
        <v>0</v>
      </c>
      <c r="CC90" s="236">
        <f t="shared" si="342"/>
        <v>0</v>
      </c>
      <c r="CD90" s="236">
        <f t="shared" si="342"/>
        <v>0</v>
      </c>
      <c r="CE90" s="236">
        <f t="shared" si="342"/>
        <v>0</v>
      </c>
      <c r="CF90" s="236">
        <f t="shared" si="342"/>
        <v>0</v>
      </c>
      <c r="CG90" s="236">
        <f t="shared" si="342"/>
        <v>0</v>
      </c>
      <c r="CH90" s="236">
        <f t="shared" si="342"/>
        <v>0</v>
      </c>
      <c r="CI90" s="236">
        <f t="shared" si="342"/>
        <v>0</v>
      </c>
      <c r="CJ90" s="236">
        <f t="shared" si="342"/>
        <v>0</v>
      </c>
      <c r="CK90" s="236">
        <f>CK91</f>
        <v>3863</v>
      </c>
      <c r="CL90" s="236">
        <f t="shared" si="342"/>
        <v>3863</v>
      </c>
      <c r="CM90" s="236">
        <f t="shared" si="342"/>
        <v>0</v>
      </c>
      <c r="CN90" s="236">
        <f t="shared" si="342"/>
        <v>0</v>
      </c>
      <c r="CO90" s="236">
        <f t="shared" si="342"/>
        <v>0</v>
      </c>
      <c r="CP90" s="236">
        <f t="shared" si="342"/>
        <v>0</v>
      </c>
      <c r="CQ90" s="236">
        <f t="shared" si="342"/>
        <v>0</v>
      </c>
      <c r="CR90" s="236">
        <f t="shared" si="342"/>
        <v>3863</v>
      </c>
      <c r="CS90" s="236">
        <f t="shared" si="342"/>
        <v>0</v>
      </c>
      <c r="CT90" s="236" t="str">
        <f t="shared" si="342"/>
        <v>(4) Bổ sung dự án ngoài danh mục thu sử dụng đất giảm</v>
      </c>
      <c r="CU90" s="236">
        <f t="shared" si="342"/>
        <v>3000</v>
      </c>
      <c r="CV90" s="236"/>
      <c r="CW90" s="236" t="s">
        <v>893</v>
      </c>
      <c r="CX90" s="236"/>
      <c r="CY90" s="366" t="e">
        <f t="shared" ref="CY90" si="343">(AF90+AJ90)/AB90*100</f>
        <v>#DIV/0!</v>
      </c>
      <c r="CZ90" s="114"/>
      <c r="DA90" s="114"/>
      <c r="DC90" s="7">
        <v>0.19999999925494194</v>
      </c>
      <c r="DD90" s="7">
        <f t="shared" ref="DD90" si="344">G90-U90-Z90</f>
        <v>10531</v>
      </c>
      <c r="DE90" s="7">
        <f>AH90-505470</f>
        <v>-505470</v>
      </c>
      <c r="DF90" s="7">
        <f>Z90-3730000</f>
        <v>-3730000</v>
      </c>
      <c r="DG90" s="7">
        <v>0</v>
      </c>
      <c r="DM90" s="7">
        <f>CH90-CI90</f>
        <v>0</v>
      </c>
      <c r="DN90" s="7">
        <f t="shared" si="301"/>
        <v>0</v>
      </c>
      <c r="DO90" s="7">
        <f>CN90-DN90-183500</f>
        <v>-183500</v>
      </c>
      <c r="DP90" s="7">
        <f>CG90-183500</f>
        <v>-183500</v>
      </c>
      <c r="DQ90" s="7">
        <f>DN90+183500</f>
        <v>183500</v>
      </c>
      <c r="DR90" s="7">
        <f>CN90-DQ90</f>
        <v>-183500</v>
      </c>
      <c r="DS90" s="7">
        <f>CI90-264554</f>
        <v>-264554</v>
      </c>
    </row>
    <row r="91" spans="1:123" ht="217.5" customHeight="1">
      <c r="A91" s="216">
        <v>1</v>
      </c>
      <c r="B91" s="196" t="s">
        <v>984</v>
      </c>
      <c r="C91" s="191" t="s">
        <v>985</v>
      </c>
      <c r="D91" s="191"/>
      <c r="E91" s="191" t="s">
        <v>621</v>
      </c>
      <c r="F91" s="191" t="s">
        <v>986</v>
      </c>
      <c r="G91" s="218">
        <f>H91</f>
        <v>10531</v>
      </c>
      <c r="H91" s="218">
        <v>10531</v>
      </c>
      <c r="I91" s="100"/>
      <c r="J91" s="100"/>
      <c r="K91" s="100"/>
      <c r="L91" s="100"/>
      <c r="M91" s="100"/>
      <c r="N91" s="100"/>
      <c r="O91" s="100"/>
      <c r="P91" s="100"/>
      <c r="Q91" s="100"/>
      <c r="R91" s="100"/>
      <c r="S91" s="100"/>
      <c r="T91" s="100"/>
      <c r="U91" s="100"/>
      <c r="V91" s="100"/>
      <c r="W91" s="100"/>
      <c r="X91" s="100"/>
      <c r="Y91" s="100"/>
      <c r="Z91" s="100"/>
      <c r="AA91" s="100"/>
      <c r="AB91" s="100"/>
      <c r="AC91" s="100"/>
      <c r="AD91" s="100"/>
      <c r="AE91" s="100"/>
      <c r="AF91" s="100"/>
      <c r="AG91" s="100"/>
      <c r="AH91" s="100"/>
      <c r="AI91" s="100"/>
      <c r="AJ91" s="100"/>
      <c r="AK91" s="100"/>
      <c r="AL91" s="100"/>
      <c r="AM91" s="100"/>
      <c r="AN91" s="100"/>
      <c r="AO91" s="100"/>
      <c r="AP91" s="100"/>
      <c r="AQ91" s="100"/>
      <c r="AR91" s="100"/>
      <c r="AS91" s="100"/>
      <c r="AT91" s="100"/>
      <c r="AU91" s="100"/>
      <c r="AV91" s="100"/>
      <c r="AW91" s="100"/>
      <c r="AX91" s="100"/>
      <c r="AY91" s="100"/>
      <c r="AZ91" s="100"/>
      <c r="BA91" s="100"/>
      <c r="BB91" s="100"/>
      <c r="BC91" s="100"/>
      <c r="BD91" s="100"/>
      <c r="BE91" s="100"/>
      <c r="BF91" s="100"/>
      <c r="BG91" s="100"/>
      <c r="BH91" s="100"/>
      <c r="BI91" s="100"/>
      <c r="BJ91" s="100"/>
      <c r="BK91" s="100"/>
      <c r="BL91" s="100"/>
      <c r="BM91" s="100"/>
      <c r="BN91" s="100"/>
      <c r="BO91" s="100"/>
      <c r="BP91" s="100"/>
      <c r="BQ91" s="100"/>
      <c r="BR91" s="100"/>
      <c r="BS91" s="100"/>
      <c r="BT91" s="100"/>
      <c r="BU91" s="100"/>
      <c r="BV91" s="100"/>
      <c r="BW91" s="100"/>
      <c r="BX91" s="100"/>
      <c r="BY91" s="100"/>
      <c r="BZ91" s="100"/>
      <c r="CA91" s="100"/>
      <c r="CB91" s="100"/>
      <c r="CC91" s="100"/>
      <c r="CD91" s="100"/>
      <c r="CE91" s="100"/>
      <c r="CF91" s="100"/>
      <c r="CG91" s="100"/>
      <c r="CH91" s="100"/>
      <c r="CI91" s="100"/>
      <c r="CJ91" s="100"/>
      <c r="CK91" s="100">
        <f>5400-1537</f>
        <v>3863</v>
      </c>
      <c r="CL91" s="100">
        <f>CM91+CR91</f>
        <v>3863</v>
      </c>
      <c r="CM91" s="100">
        <f>CB91-CI91+CJ91</f>
        <v>0</v>
      </c>
      <c r="CN91" s="100">
        <f>CC91-CI91+CJ91</f>
        <v>0</v>
      </c>
      <c r="CO91" s="100"/>
      <c r="CP91" s="100"/>
      <c r="CQ91" s="100"/>
      <c r="CR91" s="100">
        <f>CK91</f>
        <v>3863</v>
      </c>
      <c r="CS91" s="100"/>
      <c r="CT91" s="100" t="s">
        <v>948</v>
      </c>
      <c r="CU91" s="100">
        <v>3000</v>
      </c>
      <c r="CV91" s="100" t="s">
        <v>987</v>
      </c>
      <c r="CW91" s="100"/>
      <c r="CX91" s="100"/>
      <c r="CY91" s="366"/>
      <c r="CZ91" s="216" t="s">
        <v>988</v>
      </c>
      <c r="DM91" s="18" t="s">
        <v>950</v>
      </c>
      <c r="DN91" s="7">
        <f t="shared" si="301"/>
        <v>0</v>
      </c>
    </row>
  </sheetData>
  <autoFilter ref="CT12:CT89" xr:uid="{00000000-0009-0000-0000-000011000000}"/>
  <dataConsolidate/>
  <mergeCells count="154">
    <mergeCell ref="A1:DA1"/>
    <mergeCell ref="A2:DA2"/>
    <mergeCell ref="A3:DA3"/>
    <mergeCell ref="A4:DA4"/>
    <mergeCell ref="A5:DA5"/>
    <mergeCell ref="A6:A11"/>
    <mergeCell ref="B6:B11"/>
    <mergeCell ref="C6:C11"/>
    <mergeCell ref="D6:D11"/>
    <mergeCell ref="E6:E11"/>
    <mergeCell ref="F6:H6"/>
    <mergeCell ref="I6:T6"/>
    <mergeCell ref="U6:W7"/>
    <mergeCell ref="Y6:AB7"/>
    <mergeCell ref="AK6:AN6"/>
    <mergeCell ref="AO6:AR7"/>
    <mergeCell ref="AC7:AF7"/>
    <mergeCell ref="AG7:AJ7"/>
    <mergeCell ref="AK7:AL7"/>
    <mergeCell ref="AM7:AN7"/>
    <mergeCell ref="AS6:AV7"/>
    <mergeCell ref="AW6:AZ7"/>
    <mergeCell ref="BA6:BD7"/>
    <mergeCell ref="BE6:BH7"/>
    <mergeCell ref="AS8:AS11"/>
    <mergeCell ref="AT8:AV8"/>
    <mergeCell ref="AW8:AW11"/>
    <mergeCell ref="AX8:AZ8"/>
    <mergeCell ref="DA6:DA11"/>
    <mergeCell ref="DB6:DB11"/>
    <mergeCell ref="DC6:DC11"/>
    <mergeCell ref="CW6:CW11"/>
    <mergeCell ref="CX6:CX11"/>
    <mergeCell ref="CY6:CY11"/>
    <mergeCell ref="CZ6:CZ11"/>
    <mergeCell ref="AT9:AT11"/>
    <mergeCell ref="CN8:CQ8"/>
    <mergeCell ref="BU8:BU11"/>
    <mergeCell ref="BV8:BY8"/>
    <mergeCell ref="BZ8:BZ11"/>
    <mergeCell ref="CA8:CA11"/>
    <mergeCell ref="CB8:CB11"/>
    <mergeCell ref="CC8:CF8"/>
    <mergeCell ref="CC9:CC11"/>
    <mergeCell ref="CD9:CD11"/>
    <mergeCell ref="BH9:BH11"/>
    <mergeCell ref="BK9:BK11"/>
    <mergeCell ref="BL9:BL11"/>
    <mergeCell ref="F7:F11"/>
    <mergeCell ref="G7:H7"/>
    <mergeCell ref="I7:K7"/>
    <mergeCell ref="L7:L11"/>
    <mergeCell ref="M7:P7"/>
    <mergeCell ref="Q7:T7"/>
    <mergeCell ref="X7:X11"/>
    <mergeCell ref="CU6:CU11"/>
    <mergeCell ref="CV6:CV11"/>
    <mergeCell ref="CH6:CH11"/>
    <mergeCell ref="CI6:CI11"/>
    <mergeCell ref="CJ6:CJ11"/>
    <mergeCell ref="CK6:CK11"/>
    <mergeCell ref="CL6:CR6"/>
    <mergeCell ref="CS6:CT8"/>
    <mergeCell ref="CL7:CL11"/>
    <mergeCell ref="CM7:CQ7"/>
    <mergeCell ref="N8:P8"/>
    <mergeCell ref="Q8:Q11"/>
    <mergeCell ref="R8:T8"/>
    <mergeCell ref="U8:U11"/>
    <mergeCell ref="V8:V11"/>
    <mergeCell ref="W8:W11"/>
    <mergeCell ref="G8:G11"/>
    <mergeCell ref="H8:H11"/>
    <mergeCell ref="I8:I11"/>
    <mergeCell ref="J8:J11"/>
    <mergeCell ref="K8:K11"/>
    <mergeCell ref="M8:M11"/>
    <mergeCell ref="AK8:AK11"/>
    <mergeCell ref="AL8:AL11"/>
    <mergeCell ref="AM8:AM11"/>
    <mergeCell ref="AN8:AN11"/>
    <mergeCell ref="N9:N11"/>
    <mergeCell ref="O9:O11"/>
    <mergeCell ref="P9:P11"/>
    <mergeCell ref="R9:R11"/>
    <mergeCell ref="S9:S11"/>
    <mergeCell ref="T9:T11"/>
    <mergeCell ref="AO8:AO11"/>
    <mergeCell ref="AP8:AR8"/>
    <mergeCell ref="Y8:Y11"/>
    <mergeCell ref="Z8:AB8"/>
    <mergeCell ref="AC8:AC11"/>
    <mergeCell ref="AD8:AF8"/>
    <mergeCell ref="AG8:AG11"/>
    <mergeCell ref="AH8:AJ8"/>
    <mergeCell ref="AD9:AD11"/>
    <mergeCell ref="AE9:AE11"/>
    <mergeCell ref="AF9:AF11"/>
    <mergeCell ref="AH9:AH11"/>
    <mergeCell ref="AI9:AI11"/>
    <mergeCell ref="AJ9:AJ11"/>
    <mergeCell ref="AP9:AP11"/>
    <mergeCell ref="AQ9:AQ11"/>
    <mergeCell ref="AR9:AR11"/>
    <mergeCell ref="Z9:Z11"/>
    <mergeCell ref="AA9:AA11"/>
    <mergeCell ref="AB9:AB11"/>
    <mergeCell ref="BM9:BM11"/>
    <mergeCell ref="BO9:BO11"/>
    <mergeCell ref="BP9:BP11"/>
    <mergeCell ref="AU9:AU11"/>
    <mergeCell ref="AV9:AV11"/>
    <mergeCell ref="AX9:AX11"/>
    <mergeCell ref="AY9:AY11"/>
    <mergeCell ref="AZ9:AZ11"/>
    <mergeCell ref="BB9:BB11"/>
    <mergeCell ref="BA8:BA11"/>
    <mergeCell ref="BB8:BD8"/>
    <mergeCell ref="BE8:BE11"/>
    <mergeCell ref="BF8:BH8"/>
    <mergeCell ref="BJ8:BJ11"/>
    <mergeCell ref="BK8:BM8"/>
    <mergeCell ref="BC9:BC11"/>
    <mergeCell ref="BD9:BD11"/>
    <mergeCell ref="BF9:BF11"/>
    <mergeCell ref="BG9:BG11"/>
    <mergeCell ref="BN8:BN11"/>
    <mergeCell ref="BO8:BR8"/>
    <mergeCell ref="BI6:BI11"/>
    <mergeCell ref="BJ6:BM7"/>
    <mergeCell ref="CN9:CN11"/>
    <mergeCell ref="CO9:CO11"/>
    <mergeCell ref="CP9:CP11"/>
    <mergeCell ref="CQ9:CQ11"/>
    <mergeCell ref="CS9:CS11"/>
    <mergeCell ref="CT9:CT11"/>
    <mergeCell ref="BQ9:BQ11"/>
    <mergeCell ref="BR9:BR11"/>
    <mergeCell ref="BV9:BV11"/>
    <mergeCell ref="BW9:BW11"/>
    <mergeCell ref="BX9:BX11"/>
    <mergeCell ref="BY9:BY11"/>
    <mergeCell ref="CE9:CE11"/>
    <mergeCell ref="CF9:CF11"/>
    <mergeCell ref="CR7:CR11"/>
    <mergeCell ref="CM8:CM11"/>
    <mergeCell ref="BN6:BR7"/>
    <mergeCell ref="BS6:BT7"/>
    <mergeCell ref="BU6:BY7"/>
    <mergeCell ref="BZ6:CA7"/>
    <mergeCell ref="CB6:CF7"/>
    <mergeCell ref="CG6:CG11"/>
    <mergeCell ref="BS8:BS11"/>
    <mergeCell ref="BT8:BT11"/>
  </mergeCells>
  <conditionalFormatting sqref="B72">
    <cfRule type="duplicateValues" dxfId="6" priority="6"/>
    <cfRule type="duplicateValues" dxfId="5" priority="7"/>
  </conditionalFormatting>
  <conditionalFormatting sqref="B75">
    <cfRule type="duplicateValues" dxfId="4" priority="4"/>
    <cfRule type="duplicateValues" dxfId="3" priority="5"/>
  </conditionalFormatting>
  <conditionalFormatting sqref="B86">
    <cfRule type="duplicateValues" dxfId="2" priority="3"/>
  </conditionalFormatting>
  <conditionalFormatting sqref="B87">
    <cfRule type="duplicateValues" dxfId="1" priority="2"/>
  </conditionalFormatting>
  <conditionalFormatting sqref="B88:B89">
    <cfRule type="duplicateValues" dxfId="0" priority="1"/>
  </conditionalFormatting>
  <printOptions horizontalCentered="1"/>
  <pageMargins left="0.39370078740157483" right="0.39370078740157483" top="0.70866141732283472" bottom="0.70866141732283472" header="0.27559055118110237" footer="0.19685039370078741"/>
  <pageSetup paperSize="9" scale="45" fitToHeight="0" orientation="landscape" useFirstPageNumber="1" r:id="rId1"/>
  <headerFooter differentFirst="1" scaleWithDoc="0" alignWithMargins="0">
    <oddHeader>&amp;C&amp;9&amp;P</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F0"/>
  </sheetPr>
  <dimension ref="A1:V166"/>
  <sheetViews>
    <sheetView zoomScale="70" zoomScaleNormal="70" workbookViewId="0">
      <selection activeCell="E16" sqref="E16"/>
    </sheetView>
  </sheetViews>
  <sheetFormatPr defaultColWidth="8.42578125" defaultRowHeight="18.75"/>
  <cols>
    <col min="1" max="1" width="8.28515625" style="147" customWidth="1"/>
    <col min="2" max="2" width="34.28515625" style="159" customWidth="1"/>
    <col min="3" max="3" width="15.42578125" style="159" customWidth="1"/>
    <col min="4" max="5" width="13" style="159" customWidth="1"/>
    <col min="6" max="6" width="13" style="159" hidden="1" customWidth="1"/>
    <col min="7" max="7" width="13" style="147" customWidth="1"/>
    <col min="8" max="18" width="10" style="147" customWidth="1"/>
    <col min="19" max="19" width="10" style="147" hidden="1" customWidth="1"/>
    <col min="20" max="20" width="14.7109375" style="147" customWidth="1"/>
    <col min="21" max="16384" width="8.42578125" style="147"/>
  </cols>
  <sheetData>
    <row r="1" spans="1:22" ht="18.75" customHeight="1">
      <c r="A1" s="819" t="s">
        <v>498</v>
      </c>
      <c r="B1" s="819"/>
      <c r="C1" s="819"/>
      <c r="D1" s="819"/>
      <c r="E1" s="819"/>
      <c r="F1" s="819"/>
      <c r="G1" s="819"/>
      <c r="H1" s="819"/>
      <c r="I1" s="819"/>
      <c r="J1" s="819"/>
      <c r="K1" s="819"/>
      <c r="L1" s="819"/>
      <c r="M1" s="819"/>
      <c r="N1" s="819"/>
      <c r="O1" s="819"/>
      <c r="P1" s="819"/>
      <c r="Q1" s="819"/>
      <c r="R1" s="819"/>
      <c r="S1" s="819"/>
      <c r="T1" s="819"/>
    </row>
    <row r="2" spans="1:22" ht="24.6" customHeight="1">
      <c r="A2" s="818" t="s">
        <v>1140</v>
      </c>
      <c r="B2" s="818"/>
      <c r="C2" s="818"/>
      <c r="D2" s="818"/>
      <c r="E2" s="818"/>
      <c r="F2" s="818"/>
      <c r="G2" s="818"/>
      <c r="H2" s="818"/>
      <c r="I2" s="818"/>
      <c r="J2" s="818"/>
      <c r="K2" s="818"/>
      <c r="L2" s="818"/>
      <c r="M2" s="818"/>
      <c r="N2" s="818"/>
      <c r="O2" s="818"/>
      <c r="P2" s="818"/>
      <c r="Q2" s="818"/>
      <c r="R2" s="818"/>
      <c r="S2" s="818"/>
      <c r="T2" s="818"/>
    </row>
    <row r="3" spans="1:22" ht="30.4" customHeight="1">
      <c r="A3" s="817" t="e">
        <f>#REF!</f>
        <v>#REF!</v>
      </c>
      <c r="B3" s="817"/>
      <c r="C3" s="817"/>
      <c r="D3" s="817"/>
      <c r="E3" s="817"/>
      <c r="F3" s="817"/>
      <c r="G3" s="817"/>
      <c r="H3" s="817"/>
      <c r="I3" s="817"/>
      <c r="J3" s="817"/>
      <c r="K3" s="817"/>
      <c r="L3" s="817"/>
      <c r="M3" s="817"/>
      <c r="N3" s="817"/>
      <c r="O3" s="817"/>
      <c r="P3" s="817"/>
      <c r="Q3" s="817"/>
      <c r="R3" s="817"/>
      <c r="S3" s="817"/>
      <c r="T3" s="817"/>
    </row>
    <row r="4" spans="1:22">
      <c r="A4" s="148"/>
      <c r="B4" s="149"/>
      <c r="C4" s="149"/>
      <c r="D4" s="149"/>
      <c r="E4" s="149"/>
      <c r="F4" s="149"/>
    </row>
    <row r="5" spans="1:22" s="150" customFormat="1" ht="30.6" customHeight="1">
      <c r="A5" s="821" t="s">
        <v>2</v>
      </c>
      <c r="B5" s="821" t="s">
        <v>471</v>
      </c>
      <c r="C5" s="821" t="s">
        <v>472</v>
      </c>
      <c r="D5" s="821" t="s">
        <v>473</v>
      </c>
      <c r="E5" s="821" t="s">
        <v>526</v>
      </c>
      <c r="F5" s="821" t="s">
        <v>525</v>
      </c>
      <c r="G5" s="821" t="s">
        <v>1142</v>
      </c>
      <c r="H5" s="822" t="s">
        <v>234</v>
      </c>
      <c r="I5" s="823"/>
      <c r="J5" s="823"/>
      <c r="K5" s="823"/>
      <c r="L5" s="823"/>
      <c r="M5" s="823"/>
      <c r="N5" s="823"/>
      <c r="O5" s="823"/>
      <c r="P5" s="823"/>
      <c r="Q5" s="823"/>
      <c r="R5" s="823"/>
      <c r="S5" s="824"/>
      <c r="T5" s="829" t="s">
        <v>12</v>
      </c>
    </row>
    <row r="6" spans="1:22" s="150" customFormat="1" ht="15" customHeight="1">
      <c r="A6" s="821"/>
      <c r="B6" s="821"/>
      <c r="C6" s="821"/>
      <c r="D6" s="821"/>
      <c r="E6" s="821"/>
      <c r="F6" s="821"/>
      <c r="G6" s="821"/>
      <c r="H6" s="825" t="s">
        <v>762</v>
      </c>
      <c r="I6" s="825" t="s">
        <v>763</v>
      </c>
      <c r="J6" s="825" t="s">
        <v>764</v>
      </c>
      <c r="K6" s="825" t="s">
        <v>765</v>
      </c>
      <c r="L6" s="825" t="s">
        <v>766</v>
      </c>
      <c r="M6" s="825" t="s">
        <v>767</v>
      </c>
      <c r="N6" s="825" t="s">
        <v>768</v>
      </c>
      <c r="O6" s="825" t="s">
        <v>244</v>
      </c>
      <c r="P6" s="825" t="s">
        <v>331</v>
      </c>
      <c r="Q6" s="825" t="s">
        <v>332</v>
      </c>
      <c r="R6" s="825" t="s">
        <v>333</v>
      </c>
      <c r="S6" s="825" t="s">
        <v>769</v>
      </c>
      <c r="T6" s="830"/>
    </row>
    <row r="7" spans="1:22" s="150" customFormat="1" ht="10.35" customHeight="1">
      <c r="A7" s="821"/>
      <c r="B7" s="821"/>
      <c r="C7" s="821"/>
      <c r="D7" s="821"/>
      <c r="E7" s="821"/>
      <c r="F7" s="821"/>
      <c r="G7" s="821"/>
      <c r="H7" s="826"/>
      <c r="I7" s="826"/>
      <c r="J7" s="826"/>
      <c r="K7" s="826"/>
      <c r="L7" s="826"/>
      <c r="M7" s="826"/>
      <c r="N7" s="826"/>
      <c r="O7" s="826"/>
      <c r="P7" s="826"/>
      <c r="Q7" s="826"/>
      <c r="R7" s="826"/>
      <c r="S7" s="826"/>
      <c r="T7" s="830"/>
    </row>
    <row r="8" spans="1:22" s="150" customFormat="1" ht="19.350000000000001" customHeight="1">
      <c r="A8" s="821"/>
      <c r="B8" s="821"/>
      <c r="C8" s="821"/>
      <c r="D8" s="821"/>
      <c r="E8" s="821"/>
      <c r="F8" s="821"/>
      <c r="G8" s="821"/>
      <c r="H8" s="826"/>
      <c r="I8" s="826"/>
      <c r="J8" s="826"/>
      <c r="K8" s="826"/>
      <c r="L8" s="826"/>
      <c r="M8" s="826"/>
      <c r="N8" s="826"/>
      <c r="O8" s="826"/>
      <c r="P8" s="826"/>
      <c r="Q8" s="826"/>
      <c r="R8" s="826"/>
      <c r="S8" s="826"/>
      <c r="T8" s="830"/>
    </row>
    <row r="9" spans="1:22" s="150" customFormat="1" ht="31.5" hidden="1" customHeight="1">
      <c r="A9" s="821"/>
      <c r="B9" s="821"/>
      <c r="C9" s="821"/>
      <c r="D9" s="821"/>
      <c r="E9" s="821"/>
      <c r="F9" s="821"/>
      <c r="G9" s="821"/>
      <c r="H9" s="826"/>
      <c r="I9" s="826"/>
      <c r="J9" s="826"/>
      <c r="K9" s="826"/>
      <c r="L9" s="826"/>
      <c r="M9" s="826"/>
      <c r="N9" s="826"/>
      <c r="O9" s="826"/>
      <c r="P9" s="826"/>
      <c r="Q9" s="826"/>
      <c r="R9" s="826"/>
      <c r="S9" s="826"/>
      <c r="T9" s="830"/>
    </row>
    <row r="10" spans="1:22" s="150" customFormat="1" ht="20.85" customHeight="1">
      <c r="A10" s="821"/>
      <c r="B10" s="821"/>
      <c r="C10" s="821"/>
      <c r="D10" s="821"/>
      <c r="E10" s="821"/>
      <c r="F10" s="821"/>
      <c r="G10" s="821"/>
      <c r="H10" s="827"/>
      <c r="I10" s="827"/>
      <c r="J10" s="827"/>
      <c r="K10" s="827"/>
      <c r="L10" s="827"/>
      <c r="M10" s="827"/>
      <c r="N10" s="827"/>
      <c r="O10" s="827"/>
      <c r="P10" s="827"/>
      <c r="Q10" s="827"/>
      <c r="R10" s="827"/>
      <c r="S10" s="827"/>
      <c r="T10" s="831"/>
    </row>
    <row r="11" spans="1:22" s="152" customFormat="1">
      <c r="A11" s="151">
        <v>1</v>
      </c>
      <c r="B11" s="151">
        <v>2</v>
      </c>
      <c r="C11" s="151">
        <v>3</v>
      </c>
      <c r="D11" s="151">
        <v>4</v>
      </c>
      <c r="E11" s="151">
        <v>5</v>
      </c>
      <c r="F11" s="151">
        <v>6</v>
      </c>
      <c r="G11" s="151">
        <v>6</v>
      </c>
      <c r="H11" s="151">
        <v>7</v>
      </c>
      <c r="I11" s="151">
        <v>8</v>
      </c>
      <c r="J11" s="151">
        <v>9</v>
      </c>
      <c r="K11" s="151">
        <v>10</v>
      </c>
      <c r="L11" s="151">
        <v>11</v>
      </c>
      <c r="M11" s="151">
        <v>12</v>
      </c>
      <c r="N11" s="151">
        <v>13</v>
      </c>
      <c r="O11" s="151">
        <v>14</v>
      </c>
      <c r="P11" s="151">
        <v>15</v>
      </c>
      <c r="Q11" s="151">
        <v>16</v>
      </c>
      <c r="R11" s="151">
        <v>17</v>
      </c>
      <c r="S11" s="151">
        <v>19</v>
      </c>
      <c r="T11" s="151">
        <v>18</v>
      </c>
    </row>
    <row r="12" spans="1:22" s="152" customFormat="1" ht="37.5" hidden="1">
      <c r="A12" s="153" t="s">
        <v>474</v>
      </c>
      <c r="B12" s="539" t="s">
        <v>475</v>
      </c>
      <c r="C12" s="539"/>
      <c r="D12" s="539"/>
      <c r="E12" s="541"/>
      <c r="F12" s="541"/>
      <c r="G12" s="541"/>
      <c r="H12" s="541"/>
      <c r="I12" s="541"/>
      <c r="J12" s="541"/>
      <c r="K12" s="541"/>
      <c r="L12" s="541"/>
      <c r="M12" s="541"/>
      <c r="N12" s="541"/>
      <c r="O12" s="541"/>
      <c r="P12" s="541"/>
      <c r="Q12" s="541"/>
      <c r="R12" s="541"/>
      <c r="S12" s="541"/>
      <c r="T12" s="541"/>
    </row>
    <row r="13" spans="1:22" ht="45.75" customHeight="1">
      <c r="A13" s="279">
        <v>1</v>
      </c>
      <c r="B13" s="820" t="s">
        <v>476</v>
      </c>
      <c r="C13" s="820"/>
      <c r="D13" s="820"/>
      <c r="E13" s="542"/>
      <c r="F13" s="542"/>
      <c r="G13" s="542"/>
      <c r="H13" s="542"/>
      <c r="I13" s="542"/>
      <c r="J13" s="542"/>
      <c r="K13" s="542"/>
      <c r="L13" s="542"/>
      <c r="M13" s="542"/>
      <c r="N13" s="542"/>
      <c r="O13" s="542"/>
      <c r="P13" s="542"/>
      <c r="Q13" s="542"/>
      <c r="R13" s="542"/>
      <c r="S13" s="542"/>
      <c r="T13" s="838" t="s">
        <v>1149</v>
      </c>
    </row>
    <row r="14" spans="1:22" ht="75.400000000000006" customHeight="1">
      <c r="A14" s="151" t="s">
        <v>324</v>
      </c>
      <c r="B14" s="160" t="s">
        <v>477</v>
      </c>
      <c r="C14" s="161" t="s">
        <v>478</v>
      </c>
      <c r="D14" s="162">
        <v>3</v>
      </c>
      <c r="E14" s="536">
        <v>3</v>
      </c>
      <c r="F14" s="536">
        <v>3</v>
      </c>
      <c r="G14" s="536">
        <v>2</v>
      </c>
      <c r="H14" s="832" t="s">
        <v>770</v>
      </c>
      <c r="I14" s="833"/>
      <c r="J14" s="833"/>
      <c r="K14" s="833"/>
      <c r="L14" s="833"/>
      <c r="M14" s="833"/>
      <c r="N14" s="833"/>
      <c r="O14" s="833"/>
      <c r="P14" s="833"/>
      <c r="Q14" s="833"/>
      <c r="R14" s="833"/>
      <c r="S14" s="834"/>
      <c r="T14" s="839"/>
    </row>
    <row r="15" spans="1:22" ht="43.5" customHeight="1">
      <c r="A15" s="151" t="s">
        <v>325</v>
      </c>
      <c r="B15" s="160" t="s">
        <v>479</v>
      </c>
      <c r="C15" s="161"/>
      <c r="D15" s="163"/>
      <c r="E15" s="540"/>
      <c r="F15" s="540"/>
      <c r="G15" s="540"/>
      <c r="H15" s="540"/>
      <c r="I15" s="540"/>
      <c r="J15" s="540"/>
      <c r="K15" s="540"/>
      <c r="L15" s="540"/>
      <c r="M15" s="540"/>
      <c r="N15" s="540"/>
      <c r="O15" s="540"/>
      <c r="P15" s="540"/>
      <c r="Q15" s="540"/>
      <c r="R15" s="540"/>
      <c r="S15" s="540"/>
      <c r="T15" s="839"/>
    </row>
    <row r="16" spans="1:22" ht="21.4" customHeight="1">
      <c r="A16" s="151" t="s">
        <v>240</v>
      </c>
      <c r="B16" s="160" t="s">
        <v>480</v>
      </c>
      <c r="C16" s="161" t="s">
        <v>481</v>
      </c>
      <c r="D16" s="162">
        <v>47</v>
      </c>
      <c r="E16" s="536">
        <v>9</v>
      </c>
      <c r="F16" s="536">
        <v>5</v>
      </c>
      <c r="G16" s="536">
        <f>SUM(H16:S16)</f>
        <v>27</v>
      </c>
      <c r="H16" s="536">
        <v>1</v>
      </c>
      <c r="I16" s="536">
        <v>1</v>
      </c>
      <c r="J16" s="536">
        <v>2</v>
      </c>
      <c r="K16" s="536">
        <v>3</v>
      </c>
      <c r="L16" s="536">
        <v>5</v>
      </c>
      <c r="M16" s="536">
        <v>4</v>
      </c>
      <c r="N16" s="536">
        <v>3</v>
      </c>
      <c r="O16" s="536"/>
      <c r="P16" s="536">
        <v>5</v>
      </c>
      <c r="Q16" s="536">
        <v>3</v>
      </c>
      <c r="R16" s="536"/>
      <c r="S16" s="536"/>
      <c r="T16" s="839"/>
      <c r="U16" s="447"/>
      <c r="V16" s="447"/>
    </row>
    <row r="17" spans="1:20" ht="21.4" customHeight="1">
      <c r="A17" s="151" t="s">
        <v>240</v>
      </c>
      <c r="B17" s="160" t="s">
        <v>482</v>
      </c>
      <c r="C17" s="161" t="s">
        <v>478</v>
      </c>
      <c r="D17" s="163">
        <v>50.5</v>
      </c>
      <c r="E17" s="540">
        <v>10.199999999999999</v>
      </c>
      <c r="F17" s="540">
        <v>10.5</v>
      </c>
      <c r="G17" s="540">
        <v>31</v>
      </c>
      <c r="H17" s="540"/>
      <c r="I17" s="540"/>
      <c r="J17" s="540"/>
      <c r="K17" s="540"/>
      <c r="L17" s="540"/>
      <c r="M17" s="540"/>
      <c r="N17" s="540"/>
      <c r="O17" s="540"/>
      <c r="P17" s="540"/>
      <c r="Q17" s="540"/>
      <c r="R17" s="540"/>
      <c r="S17" s="540"/>
      <c r="T17" s="839"/>
    </row>
    <row r="18" spans="1:20" ht="44.65" customHeight="1">
      <c r="A18" s="151" t="s">
        <v>483</v>
      </c>
      <c r="B18" s="160" t="s">
        <v>484</v>
      </c>
      <c r="C18" s="161"/>
      <c r="D18" s="163"/>
      <c r="E18" s="163"/>
      <c r="F18" s="163"/>
      <c r="G18" s="163"/>
      <c r="H18" s="163"/>
      <c r="I18" s="163"/>
      <c r="J18" s="163"/>
      <c r="K18" s="163"/>
      <c r="L18" s="163"/>
      <c r="M18" s="163"/>
      <c r="N18" s="163"/>
      <c r="O18" s="163"/>
      <c r="P18" s="163"/>
      <c r="Q18" s="163"/>
      <c r="R18" s="163"/>
      <c r="S18" s="163"/>
      <c r="T18" s="839"/>
    </row>
    <row r="19" spans="1:20" ht="21.4" customHeight="1">
      <c r="A19" s="151" t="s">
        <v>240</v>
      </c>
      <c r="B19" s="160" t="s">
        <v>485</v>
      </c>
      <c r="C19" s="161" t="s">
        <v>486</v>
      </c>
      <c r="D19" s="162">
        <v>47</v>
      </c>
      <c r="E19" s="162"/>
      <c r="F19" s="162"/>
      <c r="G19" s="162"/>
      <c r="H19" s="835" t="s">
        <v>770</v>
      </c>
      <c r="I19" s="836"/>
      <c r="J19" s="836"/>
      <c r="K19" s="836"/>
      <c r="L19" s="836"/>
      <c r="M19" s="836"/>
      <c r="N19" s="836"/>
      <c r="O19" s="836"/>
      <c r="P19" s="836"/>
      <c r="Q19" s="836"/>
      <c r="R19" s="836"/>
      <c r="S19" s="837"/>
      <c r="T19" s="839"/>
    </row>
    <row r="20" spans="1:20" ht="21.4" customHeight="1">
      <c r="A20" s="151" t="s">
        <v>240</v>
      </c>
      <c r="B20" s="160" t="s">
        <v>487</v>
      </c>
      <c r="C20" s="161" t="s">
        <v>478</v>
      </c>
      <c r="D20" s="162">
        <v>50</v>
      </c>
      <c r="E20" s="162"/>
      <c r="F20" s="162"/>
      <c r="G20" s="162"/>
      <c r="H20" s="162"/>
      <c r="I20" s="162"/>
      <c r="J20" s="162"/>
      <c r="K20" s="162"/>
      <c r="L20" s="162"/>
      <c r="M20" s="162"/>
      <c r="N20" s="162"/>
      <c r="O20" s="162"/>
      <c r="P20" s="162"/>
      <c r="Q20" s="162"/>
      <c r="R20" s="162"/>
      <c r="S20" s="162"/>
      <c r="T20" s="839"/>
    </row>
    <row r="21" spans="1:20" ht="24" customHeight="1">
      <c r="A21" s="280">
        <v>2</v>
      </c>
      <c r="B21" s="828" t="s">
        <v>488</v>
      </c>
      <c r="C21" s="828"/>
      <c r="D21" s="828"/>
      <c r="E21" s="543"/>
      <c r="F21" s="543"/>
      <c r="G21" s="543"/>
      <c r="H21" s="543"/>
      <c r="I21" s="543"/>
      <c r="J21" s="543"/>
      <c r="K21" s="543"/>
      <c r="L21" s="543"/>
      <c r="M21" s="543"/>
      <c r="N21" s="543"/>
      <c r="O21" s="543"/>
      <c r="P21" s="543"/>
      <c r="Q21" s="543"/>
      <c r="R21" s="543"/>
      <c r="S21" s="543"/>
      <c r="T21" s="839"/>
    </row>
    <row r="22" spans="1:20" ht="131.25">
      <c r="A22" s="151" t="s">
        <v>240</v>
      </c>
      <c r="B22" s="160" t="s">
        <v>489</v>
      </c>
      <c r="C22" s="161" t="s">
        <v>478</v>
      </c>
      <c r="D22" s="162" t="s">
        <v>1141</v>
      </c>
      <c r="E22" s="162" t="s">
        <v>1143</v>
      </c>
      <c r="F22" s="162">
        <v>3</v>
      </c>
      <c r="G22" s="536">
        <v>2</v>
      </c>
      <c r="H22" s="278">
        <v>1.79</v>
      </c>
      <c r="I22" s="278">
        <v>4.8899999999999997</v>
      </c>
      <c r="J22" s="278">
        <v>4.99</v>
      </c>
      <c r="K22" s="278">
        <v>2</v>
      </c>
      <c r="L22" s="278">
        <v>1.71</v>
      </c>
      <c r="M22" s="278">
        <v>1.8</v>
      </c>
      <c r="N22" s="278">
        <v>2.0099999999999998</v>
      </c>
      <c r="O22" s="278">
        <v>1.27</v>
      </c>
      <c r="P22" s="278">
        <v>1.71</v>
      </c>
      <c r="Q22" s="278">
        <v>1.95</v>
      </c>
      <c r="R22" s="278">
        <v>0.04</v>
      </c>
      <c r="S22" s="162"/>
      <c r="T22" s="839"/>
    </row>
    <row r="23" spans="1:20" ht="27" customHeight="1">
      <c r="A23" s="280">
        <v>3</v>
      </c>
      <c r="B23" s="828" t="s">
        <v>490</v>
      </c>
      <c r="C23" s="828"/>
      <c r="D23" s="828"/>
      <c r="E23" s="543"/>
      <c r="F23" s="543"/>
      <c r="G23" s="543"/>
      <c r="H23" s="543"/>
      <c r="I23" s="543"/>
      <c r="J23" s="543"/>
      <c r="K23" s="543"/>
      <c r="L23" s="543"/>
      <c r="M23" s="543"/>
      <c r="N23" s="543"/>
      <c r="O23" s="543"/>
      <c r="P23" s="543"/>
      <c r="Q23" s="543"/>
      <c r="R23" s="543"/>
      <c r="S23" s="543"/>
      <c r="T23" s="839"/>
    </row>
    <row r="24" spans="1:20">
      <c r="A24" s="151" t="s">
        <v>389</v>
      </c>
      <c r="B24" s="160" t="s">
        <v>491</v>
      </c>
      <c r="C24" s="160"/>
      <c r="D24" s="164"/>
      <c r="E24" s="543"/>
      <c r="F24" s="543"/>
      <c r="G24" s="543"/>
      <c r="H24" s="543"/>
      <c r="I24" s="543"/>
      <c r="J24" s="543"/>
      <c r="K24" s="543"/>
      <c r="L24" s="543"/>
      <c r="M24" s="543"/>
      <c r="N24" s="543"/>
      <c r="O24" s="543"/>
      <c r="P24" s="543"/>
      <c r="Q24" s="543"/>
      <c r="R24" s="543"/>
      <c r="S24" s="543"/>
      <c r="T24" s="839"/>
    </row>
    <row r="25" spans="1:20" ht="87.75" customHeight="1">
      <c r="A25" s="151" t="s">
        <v>240</v>
      </c>
      <c r="B25" s="160" t="s">
        <v>492</v>
      </c>
      <c r="C25" s="161" t="s">
        <v>493</v>
      </c>
      <c r="D25" s="162">
        <v>2</v>
      </c>
      <c r="E25" s="162">
        <v>1</v>
      </c>
      <c r="F25" s="162">
        <v>1</v>
      </c>
      <c r="G25" s="162">
        <v>2</v>
      </c>
      <c r="H25" s="162"/>
      <c r="I25" s="162"/>
      <c r="J25" s="162"/>
      <c r="K25" s="162"/>
      <c r="L25" s="162"/>
      <c r="M25" s="162"/>
      <c r="N25" s="162"/>
      <c r="O25" s="162">
        <v>1</v>
      </c>
      <c r="P25" s="162"/>
      <c r="Q25" s="162"/>
      <c r="R25" s="162">
        <v>1</v>
      </c>
      <c r="S25" s="162"/>
      <c r="T25" s="839"/>
    </row>
    <row r="26" spans="1:20" ht="21.4" customHeight="1">
      <c r="A26" s="151" t="s">
        <v>390</v>
      </c>
      <c r="B26" s="160" t="s">
        <v>494</v>
      </c>
      <c r="C26" s="160"/>
      <c r="D26" s="164"/>
      <c r="E26" s="543"/>
      <c r="F26" s="543"/>
      <c r="G26" s="543"/>
      <c r="H26" s="543">
        <v>14</v>
      </c>
      <c r="I26" s="543">
        <v>11</v>
      </c>
      <c r="J26" s="543">
        <v>10</v>
      </c>
      <c r="K26" s="543">
        <v>12</v>
      </c>
      <c r="L26" s="543">
        <v>14</v>
      </c>
      <c r="M26" s="543">
        <v>12</v>
      </c>
      <c r="N26" s="543">
        <v>11</v>
      </c>
      <c r="O26" s="543">
        <v>10</v>
      </c>
      <c r="P26" s="543">
        <v>11</v>
      </c>
      <c r="Q26" s="543">
        <v>10</v>
      </c>
      <c r="R26" s="543">
        <v>3</v>
      </c>
      <c r="S26" s="543"/>
      <c r="T26" s="839"/>
    </row>
    <row r="27" spans="1:20" s="152" customFormat="1" ht="41.25" customHeight="1">
      <c r="A27" s="151" t="s">
        <v>240</v>
      </c>
      <c r="B27" s="160" t="s">
        <v>495</v>
      </c>
      <c r="C27" s="161" t="s">
        <v>478</v>
      </c>
      <c r="D27" s="163">
        <f>115/181*100</f>
        <v>63.53591160220995</v>
      </c>
      <c r="E27" s="163">
        <f>109/181*100</f>
        <v>60.22099447513812</v>
      </c>
      <c r="F27" s="163">
        <v>53.03</v>
      </c>
      <c r="G27" s="163">
        <f>118/181*100</f>
        <v>65.193370165745861</v>
      </c>
      <c r="H27" s="163">
        <f>14/17*100</f>
        <v>82.35294117647058</v>
      </c>
      <c r="I27" s="163">
        <f>11/18*100</f>
        <v>61.111111111111114</v>
      </c>
      <c r="J27" s="163">
        <f>10/16*100</f>
        <v>62.5</v>
      </c>
      <c r="K27" s="163">
        <f>12/18*100</f>
        <v>66.666666666666657</v>
      </c>
      <c r="L27" s="163">
        <f>14/23*100</f>
        <v>60.869565217391312</v>
      </c>
      <c r="M27" s="163">
        <f>12/20*100</f>
        <v>60</v>
      </c>
      <c r="N27" s="163">
        <f>11/19*100</f>
        <v>57.894736842105267</v>
      </c>
      <c r="O27" s="163">
        <v>100</v>
      </c>
      <c r="P27" s="163">
        <f>11/21*100</f>
        <v>52.380952380952387</v>
      </c>
      <c r="Q27" s="163">
        <f>10/16*100</f>
        <v>62.5</v>
      </c>
      <c r="R27" s="163">
        <v>100</v>
      </c>
      <c r="S27" s="163"/>
      <c r="T27" s="839"/>
    </row>
    <row r="28" spans="1:20" ht="41.25" customHeight="1">
      <c r="A28" s="151" t="s">
        <v>240</v>
      </c>
      <c r="B28" s="160" t="s">
        <v>496</v>
      </c>
      <c r="C28" s="161" t="s">
        <v>478</v>
      </c>
      <c r="D28" s="163">
        <f>32/115*100</f>
        <v>27.826086956521738</v>
      </c>
      <c r="E28" s="163">
        <f>30/109*100</f>
        <v>27.522935779816514</v>
      </c>
      <c r="F28" s="163">
        <v>22.9</v>
      </c>
      <c r="G28" s="163">
        <f>33/118*100</f>
        <v>27.966101694915253</v>
      </c>
      <c r="H28" s="163">
        <f>5/14*100</f>
        <v>35.714285714285715</v>
      </c>
      <c r="I28" s="163">
        <f>1/11*100</f>
        <v>9.0909090909090917</v>
      </c>
      <c r="J28" s="163">
        <f>2/10*100</f>
        <v>20</v>
      </c>
      <c r="K28" s="163">
        <f>4/12*100</f>
        <v>33.333333333333329</v>
      </c>
      <c r="L28" s="163">
        <f>3/14*100</f>
        <v>21.428571428571427</v>
      </c>
      <c r="M28" s="163">
        <f>3/12*100</f>
        <v>25</v>
      </c>
      <c r="N28" s="163">
        <f>3/11*100</f>
        <v>27.27272727272727</v>
      </c>
      <c r="O28" s="163">
        <f>4/10*100</f>
        <v>40</v>
      </c>
      <c r="P28" s="163">
        <f>2/11*100</f>
        <v>18.181818181818183</v>
      </c>
      <c r="Q28" s="163">
        <f>3/10*100</f>
        <v>30</v>
      </c>
      <c r="R28" s="163">
        <v>100</v>
      </c>
      <c r="S28" s="163"/>
      <c r="T28" s="839"/>
    </row>
    <row r="29" spans="1:20" ht="41.25" customHeight="1">
      <c r="A29" s="151" t="s">
        <v>240</v>
      </c>
      <c r="B29" s="160" t="s">
        <v>497</v>
      </c>
      <c r="C29" s="161" t="s">
        <v>478</v>
      </c>
      <c r="D29" s="163">
        <f>12/115*100</f>
        <v>10.434782608695652</v>
      </c>
      <c r="E29" s="163">
        <f>8/109*100</f>
        <v>7.3394495412844041</v>
      </c>
      <c r="F29" s="163">
        <v>4.2</v>
      </c>
      <c r="G29" s="163">
        <f>14/118*100</f>
        <v>11.864406779661017</v>
      </c>
      <c r="H29" s="163">
        <f>3/14*100</f>
        <v>21.428571428571427</v>
      </c>
      <c r="I29" s="163">
        <f>1/11*100</f>
        <v>9.0909090909090917</v>
      </c>
      <c r="J29" s="163">
        <f>1/10*100</f>
        <v>10</v>
      </c>
      <c r="K29" s="163">
        <f>1/12*100</f>
        <v>8.3333333333333321</v>
      </c>
      <c r="L29" s="163">
        <f>1/14*100</f>
        <v>7.1428571428571423</v>
      </c>
      <c r="M29" s="163">
        <f>1/12*100</f>
        <v>8.3333333333333321</v>
      </c>
      <c r="N29" s="163">
        <f>1/11*100</f>
        <v>9.0909090909090917</v>
      </c>
      <c r="O29" s="163">
        <f>1/10*100</f>
        <v>10</v>
      </c>
      <c r="P29" s="163">
        <f>1/11*100</f>
        <v>9.0909090909090917</v>
      </c>
      <c r="Q29" s="163">
        <f>1/10*100</f>
        <v>10</v>
      </c>
      <c r="R29" s="163">
        <f>2/3*100</f>
        <v>66.666666666666657</v>
      </c>
      <c r="S29" s="163"/>
      <c r="T29" s="840"/>
    </row>
    <row r="30" spans="1:20">
      <c r="A30" s="154"/>
      <c r="B30" s="155"/>
      <c r="C30" s="155"/>
      <c r="D30" s="155"/>
      <c r="E30" s="155"/>
      <c r="F30" s="155"/>
    </row>
    <row r="31" spans="1:20">
      <c r="A31" s="154"/>
      <c r="B31" s="155"/>
      <c r="C31" s="155"/>
      <c r="D31" s="155"/>
      <c r="E31" s="155"/>
      <c r="F31" s="155"/>
    </row>
    <row r="32" spans="1:20">
      <c r="A32" s="154"/>
      <c r="B32" s="156"/>
      <c r="C32" s="156"/>
      <c r="D32" s="156"/>
      <c r="E32" s="156"/>
      <c r="F32" s="156"/>
    </row>
    <row r="33" spans="1:6">
      <c r="A33" s="154"/>
      <c r="B33" s="156"/>
      <c r="C33" s="156"/>
      <c r="D33" s="156"/>
      <c r="E33" s="156"/>
      <c r="F33" s="156"/>
    </row>
    <row r="34" spans="1:6">
      <c r="A34" s="154"/>
      <c r="B34" s="155"/>
      <c r="C34" s="155"/>
      <c r="D34" s="155"/>
      <c r="E34" s="155"/>
      <c r="F34" s="155"/>
    </row>
    <row r="35" spans="1:6">
      <c r="A35" s="154"/>
      <c r="B35" s="155"/>
      <c r="C35" s="155"/>
      <c r="D35" s="155"/>
      <c r="E35" s="155"/>
      <c r="F35" s="155"/>
    </row>
    <row r="36" spans="1:6">
      <c r="A36" s="154"/>
      <c r="B36" s="155"/>
      <c r="C36" s="155"/>
      <c r="D36" s="155"/>
      <c r="E36" s="155"/>
      <c r="F36" s="155"/>
    </row>
    <row r="37" spans="1:6">
      <c r="A37" s="154"/>
      <c r="B37" s="155"/>
      <c r="C37" s="155"/>
      <c r="D37" s="155"/>
      <c r="E37" s="155"/>
      <c r="F37" s="155"/>
    </row>
    <row r="38" spans="1:6">
      <c r="A38" s="154"/>
      <c r="B38" s="155"/>
      <c r="C38" s="155"/>
      <c r="D38" s="155"/>
      <c r="E38" s="155"/>
      <c r="F38" s="155"/>
    </row>
    <row r="39" spans="1:6">
      <c r="A39" s="154"/>
      <c r="B39" s="155"/>
      <c r="C39" s="155"/>
      <c r="D39" s="155"/>
      <c r="E39" s="155"/>
      <c r="F39" s="155"/>
    </row>
    <row r="40" spans="1:6">
      <c r="A40" s="154"/>
      <c r="B40" s="155"/>
      <c r="C40" s="155"/>
      <c r="D40" s="155"/>
      <c r="E40" s="155"/>
      <c r="F40" s="155"/>
    </row>
    <row r="41" spans="1:6">
      <c r="A41" s="154"/>
      <c r="B41" s="155"/>
      <c r="C41" s="155"/>
      <c r="D41" s="155"/>
      <c r="E41" s="155"/>
      <c r="F41" s="155"/>
    </row>
    <row r="42" spans="1:6">
      <c r="A42" s="154"/>
      <c r="B42" s="155"/>
      <c r="C42" s="155"/>
      <c r="D42" s="155"/>
      <c r="E42" s="155"/>
      <c r="F42" s="155"/>
    </row>
    <row r="43" spans="1:6">
      <c r="A43" s="154"/>
      <c r="B43" s="155"/>
      <c r="C43" s="155"/>
      <c r="D43" s="155"/>
      <c r="E43" s="155"/>
      <c r="F43" s="155"/>
    </row>
    <row r="44" spans="1:6">
      <c r="A44" s="154"/>
      <c r="B44" s="155"/>
      <c r="C44" s="155"/>
      <c r="D44" s="155"/>
      <c r="E44" s="155"/>
      <c r="F44" s="155"/>
    </row>
    <row r="45" spans="1:6">
      <c r="A45" s="154"/>
      <c r="B45" s="155"/>
      <c r="C45" s="155"/>
      <c r="D45" s="155"/>
      <c r="E45" s="155"/>
      <c r="F45" s="155"/>
    </row>
    <row r="46" spans="1:6">
      <c r="A46" s="154"/>
      <c r="B46" s="155"/>
      <c r="C46" s="155"/>
      <c r="D46" s="155"/>
      <c r="E46" s="155"/>
      <c r="F46" s="155"/>
    </row>
    <row r="47" spans="1:6">
      <c r="A47" s="154"/>
      <c r="B47" s="155"/>
      <c r="C47" s="155"/>
      <c r="D47" s="155"/>
      <c r="E47" s="155"/>
      <c r="F47" s="155"/>
    </row>
    <row r="48" spans="1:6">
      <c r="A48" s="154"/>
      <c r="B48" s="155"/>
      <c r="C48" s="155"/>
      <c r="D48" s="155"/>
      <c r="E48" s="155"/>
      <c r="F48" s="155"/>
    </row>
    <row r="49" spans="1:6">
      <c r="A49" s="154"/>
      <c r="B49" s="155"/>
      <c r="C49" s="155"/>
      <c r="D49" s="155"/>
      <c r="E49" s="155"/>
      <c r="F49" s="155"/>
    </row>
    <row r="50" spans="1:6">
      <c r="A50" s="154"/>
      <c r="B50" s="155"/>
      <c r="C50" s="155"/>
      <c r="D50" s="155"/>
      <c r="E50" s="155"/>
      <c r="F50" s="155"/>
    </row>
    <row r="51" spans="1:6">
      <c r="A51" s="154"/>
      <c r="B51" s="155"/>
      <c r="C51" s="155"/>
      <c r="D51" s="155"/>
      <c r="E51" s="155"/>
      <c r="F51" s="155"/>
    </row>
    <row r="52" spans="1:6">
      <c r="A52" s="154"/>
      <c r="B52" s="155"/>
      <c r="C52" s="155"/>
      <c r="D52" s="155"/>
      <c r="E52" s="155"/>
      <c r="F52" s="155"/>
    </row>
    <row r="53" spans="1:6">
      <c r="A53" s="154"/>
      <c r="B53" s="155"/>
      <c r="C53" s="155"/>
      <c r="D53" s="155"/>
      <c r="E53" s="155"/>
      <c r="F53" s="155"/>
    </row>
    <row r="54" spans="1:6">
      <c r="A54" s="154"/>
      <c r="B54" s="155"/>
      <c r="C54" s="155"/>
      <c r="D54" s="155"/>
      <c r="E54" s="155"/>
      <c r="F54" s="155"/>
    </row>
    <row r="55" spans="1:6">
      <c r="A55" s="154"/>
      <c r="B55" s="155"/>
      <c r="C55" s="155"/>
      <c r="D55" s="155"/>
      <c r="E55" s="155"/>
      <c r="F55" s="155"/>
    </row>
    <row r="56" spans="1:6">
      <c r="A56" s="154"/>
      <c r="B56" s="155"/>
      <c r="C56" s="155"/>
      <c r="D56" s="155"/>
      <c r="E56" s="155"/>
      <c r="F56" s="155"/>
    </row>
    <row r="57" spans="1:6">
      <c r="A57" s="154"/>
      <c r="B57" s="155"/>
      <c r="C57" s="155"/>
      <c r="D57" s="155"/>
      <c r="E57" s="155"/>
      <c r="F57" s="155"/>
    </row>
    <row r="58" spans="1:6">
      <c r="A58" s="154"/>
      <c r="B58" s="155"/>
      <c r="C58" s="155"/>
      <c r="D58" s="155"/>
      <c r="E58" s="155"/>
      <c r="F58" s="155"/>
    </row>
    <row r="59" spans="1:6">
      <c r="A59" s="154"/>
      <c r="B59" s="155"/>
      <c r="C59" s="155"/>
      <c r="D59" s="155"/>
      <c r="E59" s="155"/>
      <c r="F59" s="155"/>
    </row>
    <row r="60" spans="1:6">
      <c r="A60" s="154"/>
      <c r="B60" s="155"/>
      <c r="C60" s="155"/>
      <c r="D60" s="155"/>
      <c r="E60" s="155"/>
      <c r="F60" s="155"/>
    </row>
    <row r="61" spans="1:6">
      <c r="A61" s="154"/>
      <c r="B61" s="155"/>
      <c r="C61" s="155"/>
      <c r="D61" s="155"/>
      <c r="E61" s="155"/>
      <c r="F61" s="155"/>
    </row>
    <row r="62" spans="1:6">
      <c r="A62" s="154"/>
      <c r="B62" s="155"/>
      <c r="C62" s="155"/>
      <c r="D62" s="155"/>
      <c r="E62" s="155"/>
      <c r="F62" s="155"/>
    </row>
    <row r="63" spans="1:6">
      <c r="A63" s="154"/>
      <c r="B63" s="155"/>
      <c r="C63" s="155"/>
      <c r="D63" s="155"/>
      <c r="E63" s="155"/>
      <c r="F63" s="155"/>
    </row>
    <row r="64" spans="1:6">
      <c r="A64" s="154"/>
      <c r="B64" s="155"/>
      <c r="C64" s="155"/>
      <c r="D64" s="155"/>
      <c r="E64" s="155"/>
      <c r="F64" s="155"/>
    </row>
    <row r="65" spans="1:6">
      <c r="A65" s="154"/>
      <c r="B65" s="155"/>
      <c r="C65" s="155"/>
      <c r="D65" s="155"/>
      <c r="E65" s="155"/>
      <c r="F65" s="155"/>
    </row>
    <row r="66" spans="1:6">
      <c r="A66" s="154"/>
      <c r="B66" s="155"/>
      <c r="C66" s="155"/>
      <c r="D66" s="155"/>
      <c r="E66" s="155"/>
      <c r="F66" s="155"/>
    </row>
    <row r="67" spans="1:6">
      <c r="A67" s="154"/>
      <c r="B67" s="155"/>
      <c r="C67" s="155"/>
      <c r="D67" s="155"/>
      <c r="E67" s="155"/>
      <c r="F67" s="155"/>
    </row>
    <row r="68" spans="1:6">
      <c r="A68" s="154"/>
      <c r="B68" s="155"/>
      <c r="C68" s="155"/>
      <c r="D68" s="155"/>
      <c r="E68" s="155"/>
      <c r="F68" s="155"/>
    </row>
    <row r="69" spans="1:6">
      <c r="A69" s="154"/>
      <c r="B69" s="155"/>
      <c r="C69" s="155"/>
      <c r="D69" s="155"/>
      <c r="E69" s="155"/>
      <c r="F69" s="155"/>
    </row>
    <row r="70" spans="1:6">
      <c r="A70" s="154"/>
      <c r="B70" s="155"/>
      <c r="C70" s="155"/>
      <c r="D70" s="155"/>
      <c r="E70" s="155"/>
      <c r="F70" s="155"/>
    </row>
    <row r="71" spans="1:6">
      <c r="A71" s="154"/>
      <c r="B71" s="155"/>
      <c r="C71" s="155"/>
      <c r="D71" s="155"/>
      <c r="E71" s="155"/>
      <c r="F71" s="155"/>
    </row>
    <row r="72" spans="1:6">
      <c r="A72" s="154"/>
      <c r="B72" s="155"/>
      <c r="C72" s="155"/>
      <c r="D72" s="155"/>
      <c r="E72" s="155"/>
      <c r="F72" s="155"/>
    </row>
    <row r="73" spans="1:6">
      <c r="A73" s="154"/>
      <c r="B73" s="155"/>
      <c r="C73" s="155"/>
      <c r="D73" s="155"/>
      <c r="E73" s="155"/>
      <c r="F73" s="155"/>
    </row>
    <row r="74" spans="1:6">
      <c r="A74" s="154"/>
      <c r="B74" s="155"/>
      <c r="C74" s="155"/>
      <c r="D74" s="155"/>
      <c r="E74" s="155"/>
      <c r="F74" s="155"/>
    </row>
    <row r="75" spans="1:6">
      <c r="A75" s="154"/>
      <c r="B75" s="155"/>
      <c r="C75" s="155"/>
      <c r="D75" s="155"/>
      <c r="E75" s="155"/>
      <c r="F75" s="155"/>
    </row>
    <row r="76" spans="1:6">
      <c r="A76" s="154"/>
      <c r="B76" s="155"/>
      <c r="C76" s="155"/>
      <c r="D76" s="155"/>
      <c r="E76" s="155"/>
      <c r="F76" s="155"/>
    </row>
    <row r="77" spans="1:6">
      <c r="A77" s="154"/>
      <c r="B77" s="155"/>
      <c r="C77" s="155"/>
      <c r="D77" s="155"/>
      <c r="E77" s="155"/>
      <c r="F77" s="155"/>
    </row>
    <row r="78" spans="1:6">
      <c r="A78" s="154"/>
      <c r="B78" s="155"/>
      <c r="C78" s="155"/>
      <c r="D78" s="155"/>
      <c r="E78" s="155"/>
      <c r="F78" s="155"/>
    </row>
    <row r="79" spans="1:6">
      <c r="A79" s="154"/>
      <c r="B79" s="155"/>
      <c r="C79" s="155"/>
      <c r="D79" s="155"/>
      <c r="E79" s="155"/>
      <c r="F79" s="155"/>
    </row>
    <row r="80" spans="1:6">
      <c r="A80" s="154"/>
      <c r="B80" s="155"/>
      <c r="C80" s="155"/>
      <c r="D80" s="155"/>
      <c r="E80" s="155"/>
      <c r="F80" s="155"/>
    </row>
    <row r="81" spans="1:6">
      <c r="A81" s="154"/>
      <c r="B81" s="155"/>
      <c r="C81" s="155"/>
      <c r="D81" s="155"/>
      <c r="E81" s="155"/>
      <c r="F81" s="155"/>
    </row>
    <row r="82" spans="1:6">
      <c r="A82" s="154"/>
      <c r="B82" s="155"/>
      <c r="C82" s="155"/>
      <c r="D82" s="155"/>
      <c r="E82" s="155"/>
      <c r="F82" s="155"/>
    </row>
    <row r="83" spans="1:6">
      <c r="A83" s="154"/>
      <c r="B83" s="155"/>
      <c r="C83" s="155"/>
      <c r="D83" s="155"/>
      <c r="E83" s="155"/>
      <c r="F83" s="155"/>
    </row>
    <row r="84" spans="1:6">
      <c r="A84" s="154"/>
      <c r="B84" s="155"/>
      <c r="C84" s="155"/>
      <c r="D84" s="155"/>
      <c r="E84" s="155"/>
      <c r="F84" s="155"/>
    </row>
    <row r="85" spans="1:6">
      <c r="A85" s="154"/>
      <c r="B85" s="155"/>
      <c r="C85" s="155"/>
      <c r="D85" s="155"/>
      <c r="E85" s="155"/>
      <c r="F85" s="155"/>
    </row>
    <row r="86" spans="1:6">
      <c r="A86" s="154"/>
      <c r="B86" s="155"/>
      <c r="C86" s="155"/>
      <c r="D86" s="155"/>
      <c r="E86" s="155"/>
      <c r="F86" s="155"/>
    </row>
    <row r="87" spans="1:6">
      <c r="A87" s="154"/>
      <c r="B87" s="155"/>
      <c r="C87" s="155"/>
      <c r="D87" s="155"/>
      <c r="E87" s="155"/>
      <c r="F87" s="155"/>
    </row>
    <row r="88" spans="1:6">
      <c r="A88" s="154"/>
      <c r="B88" s="155"/>
      <c r="C88" s="155"/>
      <c r="D88" s="155"/>
      <c r="E88" s="155"/>
      <c r="F88" s="155"/>
    </row>
    <row r="89" spans="1:6">
      <c r="A89" s="154"/>
      <c r="B89" s="155"/>
      <c r="C89" s="155"/>
      <c r="D89" s="155"/>
      <c r="E89" s="155"/>
      <c r="F89" s="155"/>
    </row>
    <row r="90" spans="1:6">
      <c r="A90" s="154"/>
      <c r="B90" s="155"/>
      <c r="C90" s="155"/>
      <c r="D90" s="155"/>
      <c r="E90" s="155"/>
      <c r="F90" s="155"/>
    </row>
    <row r="91" spans="1:6">
      <c r="A91" s="154"/>
      <c r="B91" s="155"/>
      <c r="C91" s="155"/>
      <c r="D91" s="155"/>
      <c r="E91" s="155"/>
      <c r="F91" s="155"/>
    </row>
    <row r="92" spans="1:6">
      <c r="A92" s="154"/>
      <c r="B92" s="155"/>
      <c r="C92" s="155"/>
      <c r="D92" s="155"/>
      <c r="E92" s="155"/>
      <c r="F92" s="155"/>
    </row>
    <row r="93" spans="1:6">
      <c r="A93" s="154"/>
      <c r="B93" s="155"/>
      <c r="C93" s="155"/>
      <c r="D93" s="155"/>
      <c r="E93" s="155"/>
      <c r="F93" s="155"/>
    </row>
    <row r="94" spans="1:6">
      <c r="A94" s="154"/>
      <c r="B94" s="155"/>
      <c r="C94" s="155"/>
      <c r="D94" s="155"/>
      <c r="E94" s="155"/>
      <c r="F94" s="155"/>
    </row>
    <row r="95" spans="1:6">
      <c r="A95" s="154"/>
      <c r="B95" s="155"/>
      <c r="C95" s="155"/>
      <c r="D95" s="155"/>
      <c r="E95" s="155"/>
      <c r="F95" s="155"/>
    </row>
    <row r="96" spans="1:6">
      <c r="A96" s="154"/>
      <c r="B96" s="155"/>
      <c r="C96" s="155"/>
      <c r="D96" s="155"/>
      <c r="E96" s="155"/>
      <c r="F96" s="155"/>
    </row>
    <row r="97" spans="1:6">
      <c r="A97" s="154"/>
      <c r="B97" s="155"/>
      <c r="C97" s="155"/>
      <c r="D97" s="155"/>
      <c r="E97" s="155"/>
      <c r="F97" s="155"/>
    </row>
    <row r="98" spans="1:6">
      <c r="A98" s="154"/>
      <c r="B98" s="155"/>
      <c r="C98" s="155"/>
      <c r="D98" s="155"/>
      <c r="E98" s="155"/>
      <c r="F98" s="155"/>
    </row>
    <row r="99" spans="1:6">
      <c r="A99" s="154"/>
      <c r="B99" s="155"/>
      <c r="C99" s="155"/>
      <c r="D99" s="155"/>
      <c r="E99" s="155"/>
      <c r="F99" s="155"/>
    </row>
    <row r="100" spans="1:6">
      <c r="A100" s="154"/>
      <c r="B100" s="155"/>
      <c r="C100" s="155"/>
      <c r="D100" s="155"/>
      <c r="E100" s="155"/>
      <c r="F100" s="155"/>
    </row>
    <row r="101" spans="1:6">
      <c r="A101" s="154"/>
      <c r="B101" s="155"/>
      <c r="C101" s="155"/>
      <c r="D101" s="155"/>
      <c r="E101" s="155"/>
      <c r="F101" s="155"/>
    </row>
    <row r="102" spans="1:6">
      <c r="A102" s="154"/>
      <c r="B102" s="155"/>
      <c r="C102" s="155"/>
      <c r="D102" s="155"/>
      <c r="E102" s="155"/>
      <c r="F102" s="155"/>
    </row>
    <row r="103" spans="1:6">
      <c r="A103" s="154"/>
      <c r="B103" s="155"/>
      <c r="C103" s="155"/>
      <c r="D103" s="155"/>
      <c r="E103" s="155"/>
      <c r="F103" s="155"/>
    </row>
    <row r="104" spans="1:6">
      <c r="A104" s="154"/>
      <c r="B104" s="155"/>
      <c r="C104" s="155"/>
      <c r="D104" s="155"/>
      <c r="E104" s="155"/>
      <c r="F104" s="155"/>
    </row>
    <row r="105" spans="1:6">
      <c r="A105" s="154"/>
      <c r="B105" s="155"/>
      <c r="C105" s="155"/>
      <c r="D105" s="155"/>
      <c r="E105" s="155"/>
      <c r="F105" s="155"/>
    </row>
    <row r="106" spans="1:6">
      <c r="A106" s="154"/>
      <c r="B106" s="155"/>
      <c r="C106" s="155"/>
      <c r="D106" s="155"/>
      <c r="E106" s="155"/>
      <c r="F106" s="155"/>
    </row>
    <row r="107" spans="1:6">
      <c r="A107" s="154"/>
      <c r="B107" s="155"/>
      <c r="C107" s="155"/>
      <c r="D107" s="155"/>
      <c r="E107" s="155"/>
      <c r="F107" s="155"/>
    </row>
    <row r="108" spans="1:6">
      <c r="A108" s="154"/>
      <c r="B108" s="155"/>
      <c r="C108" s="155"/>
      <c r="D108" s="155"/>
      <c r="E108" s="155"/>
      <c r="F108" s="155"/>
    </row>
    <row r="109" spans="1:6">
      <c r="A109" s="154"/>
      <c r="B109" s="155"/>
      <c r="C109" s="155"/>
      <c r="D109" s="155"/>
      <c r="E109" s="155"/>
      <c r="F109" s="155"/>
    </row>
    <row r="110" spans="1:6">
      <c r="A110" s="154"/>
      <c r="B110" s="155"/>
      <c r="C110" s="155"/>
      <c r="D110" s="155"/>
      <c r="E110" s="155"/>
      <c r="F110" s="155"/>
    </row>
    <row r="111" spans="1:6">
      <c r="A111" s="154"/>
      <c r="B111" s="155"/>
      <c r="C111" s="155"/>
      <c r="D111" s="155"/>
      <c r="E111" s="155"/>
      <c r="F111" s="155"/>
    </row>
    <row r="112" spans="1:6">
      <c r="A112" s="154"/>
      <c r="B112" s="155"/>
      <c r="C112" s="155"/>
      <c r="D112" s="155"/>
      <c r="E112" s="155"/>
      <c r="F112" s="155"/>
    </row>
    <row r="113" spans="1:6">
      <c r="A113" s="154"/>
      <c r="B113" s="155"/>
      <c r="C113" s="155"/>
      <c r="D113" s="155"/>
      <c r="E113" s="155"/>
      <c r="F113" s="155"/>
    </row>
    <row r="114" spans="1:6">
      <c r="A114" s="154"/>
      <c r="B114" s="155"/>
      <c r="C114" s="155"/>
      <c r="D114" s="155"/>
      <c r="E114" s="155"/>
      <c r="F114" s="155"/>
    </row>
    <row r="115" spans="1:6">
      <c r="A115" s="154"/>
      <c r="B115" s="155"/>
      <c r="C115" s="155"/>
      <c r="D115" s="155"/>
      <c r="E115" s="155"/>
      <c r="F115" s="155"/>
    </row>
    <row r="116" spans="1:6">
      <c r="A116" s="154"/>
      <c r="B116" s="155"/>
      <c r="C116" s="155"/>
      <c r="D116" s="155"/>
      <c r="E116" s="155"/>
      <c r="F116" s="155"/>
    </row>
    <row r="117" spans="1:6">
      <c r="A117" s="154"/>
      <c r="B117" s="155"/>
      <c r="C117" s="155"/>
      <c r="D117" s="155"/>
      <c r="E117" s="155"/>
      <c r="F117" s="155"/>
    </row>
    <row r="118" spans="1:6">
      <c r="A118" s="154"/>
      <c r="B118" s="155"/>
      <c r="C118" s="155"/>
      <c r="D118" s="155"/>
      <c r="E118" s="155"/>
      <c r="F118" s="155"/>
    </row>
    <row r="119" spans="1:6">
      <c r="A119" s="154"/>
      <c r="B119" s="155"/>
      <c r="C119" s="155"/>
      <c r="D119" s="155"/>
      <c r="E119" s="155"/>
      <c r="F119" s="155"/>
    </row>
    <row r="120" spans="1:6">
      <c r="A120" s="154"/>
      <c r="B120" s="155"/>
      <c r="C120" s="155"/>
      <c r="D120" s="155"/>
      <c r="E120" s="155"/>
      <c r="F120" s="155"/>
    </row>
    <row r="121" spans="1:6">
      <c r="A121" s="154"/>
      <c r="B121" s="155"/>
      <c r="C121" s="155"/>
      <c r="D121" s="155"/>
      <c r="E121" s="155"/>
      <c r="F121" s="155"/>
    </row>
    <row r="122" spans="1:6">
      <c r="A122" s="154"/>
      <c r="B122" s="155"/>
      <c r="C122" s="155"/>
      <c r="D122" s="155"/>
      <c r="E122" s="155"/>
      <c r="F122" s="155"/>
    </row>
    <row r="123" spans="1:6">
      <c r="A123" s="154"/>
      <c r="B123" s="155"/>
      <c r="C123" s="155"/>
      <c r="D123" s="155"/>
      <c r="E123" s="155"/>
      <c r="F123" s="155"/>
    </row>
    <row r="124" spans="1:6">
      <c r="A124" s="154"/>
      <c r="B124" s="155"/>
      <c r="C124" s="155"/>
      <c r="D124" s="155"/>
      <c r="E124" s="155"/>
      <c r="F124" s="155"/>
    </row>
    <row r="125" spans="1:6">
      <c r="A125" s="154"/>
      <c r="B125" s="155"/>
      <c r="C125" s="155"/>
      <c r="D125" s="155"/>
      <c r="E125" s="155"/>
      <c r="F125" s="155"/>
    </row>
    <row r="126" spans="1:6">
      <c r="A126" s="154"/>
      <c r="B126" s="155"/>
      <c r="C126" s="155"/>
      <c r="D126" s="155"/>
      <c r="E126" s="155"/>
      <c r="F126" s="155"/>
    </row>
    <row r="127" spans="1:6">
      <c r="A127" s="154"/>
      <c r="B127" s="155"/>
      <c r="C127" s="155"/>
      <c r="D127" s="155"/>
      <c r="E127" s="155"/>
      <c r="F127" s="155"/>
    </row>
    <row r="128" spans="1:6">
      <c r="A128" s="154"/>
      <c r="B128" s="155"/>
      <c r="C128" s="155"/>
      <c r="D128" s="155"/>
      <c r="E128" s="155"/>
      <c r="F128" s="155"/>
    </row>
    <row r="129" spans="1:6">
      <c r="A129" s="154"/>
      <c r="B129" s="155"/>
      <c r="C129" s="155"/>
      <c r="D129" s="155"/>
      <c r="E129" s="155"/>
      <c r="F129" s="155"/>
    </row>
    <row r="130" spans="1:6">
      <c r="A130" s="154"/>
      <c r="B130" s="155"/>
      <c r="C130" s="155"/>
      <c r="D130" s="155"/>
      <c r="E130" s="155"/>
      <c r="F130" s="155"/>
    </row>
    <row r="131" spans="1:6">
      <c r="A131" s="154"/>
      <c r="B131" s="155"/>
      <c r="C131" s="155"/>
      <c r="D131" s="155"/>
      <c r="E131" s="155"/>
      <c r="F131" s="155"/>
    </row>
    <row r="132" spans="1:6">
      <c r="A132" s="154"/>
      <c r="B132" s="155"/>
      <c r="C132" s="155"/>
      <c r="D132" s="155"/>
      <c r="E132" s="155"/>
      <c r="F132" s="155"/>
    </row>
    <row r="133" spans="1:6">
      <c r="A133" s="154"/>
      <c r="B133" s="155"/>
      <c r="C133" s="155"/>
      <c r="D133" s="155"/>
      <c r="E133" s="155"/>
      <c r="F133" s="155"/>
    </row>
    <row r="134" spans="1:6">
      <c r="A134" s="154"/>
      <c r="B134" s="155"/>
      <c r="C134" s="155"/>
      <c r="D134" s="155"/>
      <c r="E134" s="155"/>
      <c r="F134" s="155"/>
    </row>
    <row r="135" spans="1:6">
      <c r="A135" s="154"/>
      <c r="B135" s="155"/>
      <c r="C135" s="155"/>
      <c r="D135" s="155"/>
      <c r="E135" s="155"/>
      <c r="F135" s="155"/>
    </row>
    <row r="136" spans="1:6">
      <c r="A136" s="154"/>
      <c r="B136" s="155"/>
      <c r="C136" s="155"/>
      <c r="D136" s="155"/>
      <c r="E136" s="155"/>
      <c r="F136" s="155"/>
    </row>
    <row r="137" spans="1:6">
      <c r="A137" s="154"/>
      <c r="B137" s="155"/>
      <c r="C137" s="155"/>
      <c r="D137" s="155"/>
      <c r="E137" s="155"/>
      <c r="F137" s="155"/>
    </row>
    <row r="138" spans="1:6">
      <c r="A138" s="154"/>
      <c r="B138" s="155"/>
      <c r="C138" s="155"/>
      <c r="D138" s="155"/>
      <c r="E138" s="155"/>
      <c r="F138" s="155"/>
    </row>
    <row r="139" spans="1:6">
      <c r="A139" s="154"/>
      <c r="B139" s="155"/>
      <c r="C139" s="155"/>
      <c r="D139" s="155"/>
      <c r="E139" s="155"/>
      <c r="F139" s="155"/>
    </row>
    <row r="140" spans="1:6">
      <c r="A140" s="154"/>
      <c r="B140" s="155"/>
      <c r="C140" s="155"/>
      <c r="D140" s="155"/>
      <c r="E140" s="155"/>
      <c r="F140" s="155"/>
    </row>
    <row r="141" spans="1:6">
      <c r="A141" s="157"/>
      <c r="B141" s="158"/>
      <c r="C141" s="158"/>
      <c r="D141" s="158"/>
      <c r="E141" s="158"/>
      <c r="F141" s="158"/>
    </row>
    <row r="142" spans="1:6">
      <c r="A142" s="157"/>
      <c r="B142" s="158"/>
      <c r="C142" s="158"/>
      <c r="D142" s="158"/>
      <c r="E142" s="158"/>
      <c r="F142" s="158"/>
    </row>
    <row r="143" spans="1:6">
      <c r="A143" s="157"/>
      <c r="B143" s="158"/>
      <c r="C143" s="158"/>
      <c r="D143" s="158"/>
      <c r="E143" s="158"/>
      <c r="F143" s="158"/>
    </row>
    <row r="144" spans="1:6">
      <c r="A144" s="157"/>
      <c r="B144" s="158"/>
      <c r="C144" s="158"/>
      <c r="D144" s="158"/>
      <c r="E144" s="158"/>
      <c r="F144" s="158"/>
    </row>
    <row r="145" spans="1:6">
      <c r="A145" s="157"/>
      <c r="B145" s="158"/>
      <c r="C145" s="158"/>
      <c r="D145" s="158"/>
      <c r="E145" s="158"/>
      <c r="F145" s="158"/>
    </row>
    <row r="146" spans="1:6">
      <c r="A146" s="157"/>
      <c r="B146" s="158"/>
      <c r="C146" s="158"/>
      <c r="D146" s="158"/>
      <c r="E146" s="158"/>
      <c r="F146" s="158"/>
    </row>
    <row r="147" spans="1:6">
      <c r="A147" s="157"/>
      <c r="B147" s="158"/>
      <c r="C147" s="158"/>
      <c r="D147" s="158"/>
      <c r="E147" s="158"/>
      <c r="F147" s="158"/>
    </row>
    <row r="148" spans="1:6">
      <c r="A148" s="157"/>
      <c r="B148" s="158"/>
      <c r="C148" s="158"/>
      <c r="D148" s="158"/>
      <c r="E148" s="158"/>
      <c r="F148" s="158"/>
    </row>
    <row r="149" spans="1:6">
      <c r="A149" s="157"/>
      <c r="B149" s="158"/>
      <c r="C149" s="158"/>
      <c r="D149" s="158"/>
      <c r="E149" s="158"/>
      <c r="F149" s="158"/>
    </row>
    <row r="150" spans="1:6">
      <c r="A150" s="157"/>
      <c r="B150" s="158"/>
      <c r="C150" s="158"/>
      <c r="D150" s="158"/>
      <c r="E150" s="158"/>
      <c r="F150" s="158"/>
    </row>
    <row r="151" spans="1:6">
      <c r="A151" s="157"/>
      <c r="B151" s="158"/>
      <c r="C151" s="158"/>
      <c r="D151" s="158"/>
      <c r="E151" s="158"/>
      <c r="F151" s="158"/>
    </row>
    <row r="152" spans="1:6">
      <c r="A152" s="157"/>
      <c r="B152" s="158"/>
      <c r="C152" s="158"/>
      <c r="D152" s="158"/>
      <c r="E152" s="158"/>
      <c r="F152" s="158"/>
    </row>
    <row r="153" spans="1:6">
      <c r="A153" s="157"/>
      <c r="B153" s="158"/>
      <c r="C153" s="158"/>
      <c r="D153" s="158"/>
      <c r="E153" s="158"/>
      <c r="F153" s="158"/>
    </row>
    <row r="154" spans="1:6">
      <c r="A154" s="157"/>
      <c r="B154" s="158"/>
      <c r="C154" s="158"/>
      <c r="D154" s="158"/>
      <c r="E154" s="158"/>
      <c r="F154" s="158"/>
    </row>
    <row r="155" spans="1:6">
      <c r="A155" s="157"/>
      <c r="B155" s="158"/>
      <c r="C155" s="158"/>
      <c r="D155" s="158"/>
      <c r="E155" s="158"/>
      <c r="F155" s="158"/>
    </row>
    <row r="156" spans="1:6">
      <c r="A156" s="157"/>
      <c r="B156" s="158"/>
      <c r="C156" s="158"/>
      <c r="D156" s="158"/>
      <c r="E156" s="158"/>
      <c r="F156" s="158"/>
    </row>
    <row r="157" spans="1:6">
      <c r="A157" s="157"/>
      <c r="B157" s="158"/>
      <c r="C157" s="158"/>
      <c r="D157" s="158"/>
      <c r="E157" s="158"/>
      <c r="F157" s="158"/>
    </row>
    <row r="158" spans="1:6">
      <c r="A158" s="157"/>
      <c r="B158" s="158"/>
      <c r="C158" s="158"/>
      <c r="D158" s="158"/>
      <c r="E158" s="158"/>
      <c r="F158" s="158"/>
    </row>
    <row r="159" spans="1:6">
      <c r="A159" s="157"/>
      <c r="B159" s="158"/>
      <c r="C159" s="158"/>
      <c r="D159" s="158"/>
      <c r="E159" s="158"/>
      <c r="F159" s="158"/>
    </row>
    <row r="160" spans="1:6">
      <c r="A160" s="157"/>
      <c r="B160" s="158"/>
      <c r="C160" s="158"/>
      <c r="D160" s="158"/>
      <c r="E160" s="158"/>
      <c r="F160" s="158"/>
    </row>
    <row r="161" spans="1:6">
      <c r="A161" s="157"/>
      <c r="B161" s="158"/>
      <c r="C161" s="158"/>
      <c r="D161" s="158"/>
      <c r="E161" s="158"/>
      <c r="F161" s="158"/>
    </row>
    <row r="162" spans="1:6">
      <c r="A162" s="157"/>
      <c r="B162" s="158"/>
      <c r="C162" s="158"/>
      <c r="D162" s="158"/>
      <c r="E162" s="158"/>
      <c r="F162" s="158"/>
    </row>
    <row r="163" spans="1:6">
      <c r="A163" s="157"/>
      <c r="B163" s="158"/>
      <c r="C163" s="158"/>
      <c r="D163" s="158"/>
      <c r="E163" s="158"/>
      <c r="F163" s="158"/>
    </row>
    <row r="164" spans="1:6">
      <c r="A164" s="157"/>
      <c r="B164" s="158"/>
      <c r="C164" s="158"/>
      <c r="D164" s="158"/>
      <c r="E164" s="158"/>
      <c r="F164" s="158"/>
    </row>
    <row r="165" spans="1:6">
      <c r="A165" s="157"/>
      <c r="B165" s="158"/>
      <c r="C165" s="158"/>
      <c r="D165" s="158"/>
      <c r="E165" s="158"/>
      <c r="F165" s="158"/>
    </row>
    <row r="166" spans="1:6">
      <c r="A166" s="157"/>
      <c r="B166" s="158"/>
      <c r="C166" s="158"/>
      <c r="D166" s="158"/>
      <c r="E166" s="158"/>
      <c r="F166" s="158"/>
    </row>
  </sheetData>
  <mergeCells count="30">
    <mergeCell ref="T5:T10"/>
    <mergeCell ref="R6:R10"/>
    <mergeCell ref="S6:S10"/>
    <mergeCell ref="H14:S14"/>
    <mergeCell ref="H19:S19"/>
    <mergeCell ref="T13:T29"/>
    <mergeCell ref="B21:D21"/>
    <mergeCell ref="B23:D23"/>
    <mergeCell ref="G5:G10"/>
    <mergeCell ref="E5:E10"/>
    <mergeCell ref="F5:F10"/>
    <mergeCell ref="B5:B10"/>
    <mergeCell ref="C5:C10"/>
    <mergeCell ref="D5:D10"/>
    <mergeCell ref="A3:T3"/>
    <mergeCell ref="A2:T2"/>
    <mergeCell ref="A1:T1"/>
    <mergeCell ref="B13:D13"/>
    <mergeCell ref="A5:A10"/>
    <mergeCell ref="H5:S5"/>
    <mergeCell ref="H6:H10"/>
    <mergeCell ref="I6:I10"/>
    <mergeCell ref="J6:J10"/>
    <mergeCell ref="K6:K10"/>
    <mergeCell ref="L6:L10"/>
    <mergeCell ref="M6:M10"/>
    <mergeCell ref="N6:N10"/>
    <mergeCell ref="O6:O10"/>
    <mergeCell ref="P6:P10"/>
    <mergeCell ref="Q6:Q10"/>
  </mergeCells>
  <printOptions horizontalCentered="1"/>
  <pageMargins left="0.39370078740157499" right="0.39370078740157499" top="0.5" bottom="0.65" header="0.3" footer="0"/>
  <pageSetup paperSize="9" scale="60" firstPageNumber="43" orientation="landscape" useFirstPageNumber="1" r:id="rId1"/>
  <headerFooter scaleWithDoc="0">
    <oddHeader>&amp;C&amp;9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C000"/>
  </sheetPr>
  <dimension ref="A1:AF116"/>
  <sheetViews>
    <sheetView view="pageBreakPreview" zoomScale="70" zoomScaleNormal="85" zoomScaleSheetLayoutView="70" workbookViewId="0">
      <pane xSplit="2" ySplit="7" topLeftCell="C8" activePane="bottomRight" state="frozen"/>
      <selection pane="topRight" activeCell="C1" sqref="C1"/>
      <selection pane="bottomLeft" activeCell="A7" sqref="A7"/>
      <selection pane="bottomRight" activeCell="B11" sqref="B11:J11"/>
    </sheetView>
  </sheetViews>
  <sheetFormatPr defaultColWidth="10" defaultRowHeight="15.75"/>
  <cols>
    <col min="1" max="1" width="5.42578125" style="44" customWidth="1"/>
    <col min="2" max="2" width="34.42578125" style="44" customWidth="1"/>
    <col min="3" max="3" width="13.28515625" style="44" customWidth="1"/>
    <col min="4" max="4" width="12.42578125" style="44" customWidth="1"/>
    <col min="5" max="6" width="11.42578125" style="44" customWidth="1"/>
    <col min="7" max="7" width="10.7109375" style="44" customWidth="1"/>
    <col min="8" max="8" width="11" style="44" customWidth="1"/>
    <col min="9" max="10" width="10.42578125" style="44" customWidth="1"/>
    <col min="11" max="11" width="12.42578125" style="44" bestFit="1" customWidth="1"/>
    <col min="12" max="12" width="13.42578125" style="44" customWidth="1"/>
    <col min="13" max="13" width="10.42578125" style="44" customWidth="1"/>
    <col min="14" max="14" width="13.42578125" style="44" customWidth="1"/>
    <col min="15" max="15" width="12.42578125" style="44" customWidth="1"/>
    <col min="16" max="16" width="11.42578125" style="44" bestFit="1" customWidth="1"/>
    <col min="17" max="17" width="11.7109375" style="44" customWidth="1"/>
    <col min="18" max="18" width="11.42578125" style="44" customWidth="1"/>
    <col min="19" max="19" width="10.7109375" style="44" customWidth="1"/>
    <col min="20" max="20" width="10.28515625" style="44" bestFit="1" customWidth="1"/>
    <col min="21" max="21" width="10.42578125" style="44" customWidth="1"/>
    <col min="22" max="23" width="10.28515625" style="44" bestFit="1" customWidth="1"/>
    <col min="24" max="24" width="8.42578125" style="44" hidden="1" customWidth="1"/>
    <col min="25" max="25" width="15.28515625" style="44" customWidth="1"/>
    <col min="26" max="264" width="10" style="44"/>
    <col min="265" max="265" width="5.42578125" style="44" customWidth="1"/>
    <col min="266" max="266" width="34.42578125" style="44" customWidth="1"/>
    <col min="267" max="268" width="13.42578125" style="44" customWidth="1"/>
    <col min="269" max="269" width="11.42578125" style="44" customWidth="1"/>
    <col min="270" max="270" width="13.42578125" style="44" customWidth="1"/>
    <col min="271" max="271" width="12.42578125" style="44" customWidth="1"/>
    <col min="272" max="272" width="12.28515625" style="44" customWidth="1"/>
    <col min="273" max="273" width="12.42578125" style="44" customWidth="1"/>
    <col min="274" max="274" width="13.42578125" style="44" customWidth="1"/>
    <col min="275" max="275" width="12.42578125" style="44" customWidth="1"/>
    <col min="276" max="276" width="11.7109375" style="44" customWidth="1"/>
    <col min="277" max="278" width="11.42578125" style="44" customWidth="1"/>
    <col min="279" max="279" width="10.42578125" style="44" customWidth="1"/>
    <col min="280" max="280" width="0" style="44" hidden="1" customWidth="1"/>
    <col min="281" max="281" width="21" style="44" customWidth="1"/>
    <col min="282" max="520" width="10" style="44"/>
    <col min="521" max="521" width="5.42578125" style="44" customWidth="1"/>
    <col min="522" max="522" width="34.42578125" style="44" customWidth="1"/>
    <col min="523" max="524" width="13.42578125" style="44" customWidth="1"/>
    <col min="525" max="525" width="11.42578125" style="44" customWidth="1"/>
    <col min="526" max="526" width="13.42578125" style="44" customWidth="1"/>
    <col min="527" max="527" width="12.42578125" style="44" customWidth="1"/>
    <col min="528" max="528" width="12.28515625" style="44" customWidth="1"/>
    <col min="529" max="529" width="12.42578125" style="44" customWidth="1"/>
    <col min="530" max="530" width="13.42578125" style="44" customWidth="1"/>
    <col min="531" max="531" width="12.42578125" style="44" customWidth="1"/>
    <col min="532" max="532" width="11.7109375" style="44" customWidth="1"/>
    <col min="533" max="534" width="11.42578125" style="44" customWidth="1"/>
    <col min="535" max="535" width="10.42578125" style="44" customWidth="1"/>
    <col min="536" max="536" width="0" style="44" hidden="1" customWidth="1"/>
    <col min="537" max="537" width="21" style="44" customWidth="1"/>
    <col min="538" max="776" width="10" style="44"/>
    <col min="777" max="777" width="5.42578125" style="44" customWidth="1"/>
    <col min="778" max="778" width="34.42578125" style="44" customWidth="1"/>
    <col min="779" max="780" width="13.42578125" style="44" customWidth="1"/>
    <col min="781" max="781" width="11.42578125" style="44" customWidth="1"/>
    <col min="782" max="782" width="13.42578125" style="44" customWidth="1"/>
    <col min="783" max="783" width="12.42578125" style="44" customWidth="1"/>
    <col min="784" max="784" width="12.28515625" style="44" customWidth="1"/>
    <col min="785" max="785" width="12.42578125" style="44" customWidth="1"/>
    <col min="786" max="786" width="13.42578125" style="44" customWidth="1"/>
    <col min="787" max="787" width="12.42578125" style="44" customWidth="1"/>
    <col min="788" max="788" width="11.7109375" style="44" customWidth="1"/>
    <col min="789" max="790" width="11.42578125" style="44" customWidth="1"/>
    <col min="791" max="791" width="10.42578125" style="44" customWidth="1"/>
    <col min="792" max="792" width="0" style="44" hidden="1" customWidth="1"/>
    <col min="793" max="793" width="21" style="44" customWidth="1"/>
    <col min="794" max="1032" width="10" style="44"/>
    <col min="1033" max="1033" width="5.42578125" style="44" customWidth="1"/>
    <col min="1034" max="1034" width="34.42578125" style="44" customWidth="1"/>
    <col min="1035" max="1036" width="13.42578125" style="44" customWidth="1"/>
    <col min="1037" max="1037" width="11.42578125" style="44" customWidth="1"/>
    <col min="1038" max="1038" width="13.42578125" style="44" customWidth="1"/>
    <col min="1039" max="1039" width="12.42578125" style="44" customWidth="1"/>
    <col min="1040" max="1040" width="12.28515625" style="44" customWidth="1"/>
    <col min="1041" max="1041" width="12.42578125" style="44" customWidth="1"/>
    <col min="1042" max="1042" width="13.42578125" style="44" customWidth="1"/>
    <col min="1043" max="1043" width="12.42578125" style="44" customWidth="1"/>
    <col min="1044" max="1044" width="11.7109375" style="44" customWidth="1"/>
    <col min="1045" max="1046" width="11.42578125" style="44" customWidth="1"/>
    <col min="1047" max="1047" width="10.42578125" style="44" customWidth="1"/>
    <col min="1048" max="1048" width="0" style="44" hidden="1" customWidth="1"/>
    <col min="1049" max="1049" width="21" style="44" customWidth="1"/>
    <col min="1050" max="1288" width="10" style="44"/>
    <col min="1289" max="1289" width="5.42578125" style="44" customWidth="1"/>
    <col min="1290" max="1290" width="34.42578125" style="44" customWidth="1"/>
    <col min="1291" max="1292" width="13.42578125" style="44" customWidth="1"/>
    <col min="1293" max="1293" width="11.42578125" style="44" customWidth="1"/>
    <col min="1294" max="1294" width="13.42578125" style="44" customWidth="1"/>
    <col min="1295" max="1295" width="12.42578125" style="44" customWidth="1"/>
    <col min="1296" max="1296" width="12.28515625" style="44" customWidth="1"/>
    <col min="1297" max="1297" width="12.42578125" style="44" customWidth="1"/>
    <col min="1298" max="1298" width="13.42578125" style="44" customWidth="1"/>
    <col min="1299" max="1299" width="12.42578125" style="44" customWidth="1"/>
    <col min="1300" max="1300" width="11.7109375" style="44" customWidth="1"/>
    <col min="1301" max="1302" width="11.42578125" style="44" customWidth="1"/>
    <col min="1303" max="1303" width="10.42578125" style="44" customWidth="1"/>
    <col min="1304" max="1304" width="0" style="44" hidden="1" customWidth="1"/>
    <col min="1305" max="1305" width="21" style="44" customWidth="1"/>
    <col min="1306" max="1544" width="10" style="44"/>
    <col min="1545" max="1545" width="5.42578125" style="44" customWidth="1"/>
    <col min="1546" max="1546" width="34.42578125" style="44" customWidth="1"/>
    <col min="1547" max="1548" width="13.42578125" style="44" customWidth="1"/>
    <col min="1549" max="1549" width="11.42578125" style="44" customWidth="1"/>
    <col min="1550" max="1550" width="13.42578125" style="44" customWidth="1"/>
    <col min="1551" max="1551" width="12.42578125" style="44" customWidth="1"/>
    <col min="1552" max="1552" width="12.28515625" style="44" customWidth="1"/>
    <col min="1553" max="1553" width="12.42578125" style="44" customWidth="1"/>
    <col min="1554" max="1554" width="13.42578125" style="44" customWidth="1"/>
    <col min="1555" max="1555" width="12.42578125" style="44" customWidth="1"/>
    <col min="1556" max="1556" width="11.7109375" style="44" customWidth="1"/>
    <col min="1557" max="1558" width="11.42578125" style="44" customWidth="1"/>
    <col min="1559" max="1559" width="10.42578125" style="44" customWidth="1"/>
    <col min="1560" max="1560" width="0" style="44" hidden="1" customWidth="1"/>
    <col min="1561" max="1561" width="21" style="44" customWidth="1"/>
    <col min="1562" max="1800" width="10" style="44"/>
    <col min="1801" max="1801" width="5.42578125" style="44" customWidth="1"/>
    <col min="1802" max="1802" width="34.42578125" style="44" customWidth="1"/>
    <col min="1803" max="1804" width="13.42578125" style="44" customWidth="1"/>
    <col min="1805" max="1805" width="11.42578125" style="44" customWidth="1"/>
    <col min="1806" max="1806" width="13.42578125" style="44" customWidth="1"/>
    <col min="1807" max="1807" width="12.42578125" style="44" customWidth="1"/>
    <col min="1808" max="1808" width="12.28515625" style="44" customWidth="1"/>
    <col min="1809" max="1809" width="12.42578125" style="44" customWidth="1"/>
    <col min="1810" max="1810" width="13.42578125" style="44" customWidth="1"/>
    <col min="1811" max="1811" width="12.42578125" style="44" customWidth="1"/>
    <col min="1812" max="1812" width="11.7109375" style="44" customWidth="1"/>
    <col min="1813" max="1814" width="11.42578125" style="44" customWidth="1"/>
    <col min="1815" max="1815" width="10.42578125" style="44" customWidth="1"/>
    <col min="1816" max="1816" width="0" style="44" hidden="1" customWidth="1"/>
    <col min="1817" max="1817" width="21" style="44" customWidth="1"/>
    <col min="1818" max="2056" width="10" style="44"/>
    <col min="2057" max="2057" width="5.42578125" style="44" customWidth="1"/>
    <col min="2058" max="2058" width="34.42578125" style="44" customWidth="1"/>
    <col min="2059" max="2060" width="13.42578125" style="44" customWidth="1"/>
    <col min="2061" max="2061" width="11.42578125" style="44" customWidth="1"/>
    <col min="2062" max="2062" width="13.42578125" style="44" customWidth="1"/>
    <col min="2063" max="2063" width="12.42578125" style="44" customWidth="1"/>
    <col min="2064" max="2064" width="12.28515625" style="44" customWidth="1"/>
    <col min="2065" max="2065" width="12.42578125" style="44" customWidth="1"/>
    <col min="2066" max="2066" width="13.42578125" style="44" customWidth="1"/>
    <col min="2067" max="2067" width="12.42578125" style="44" customWidth="1"/>
    <col min="2068" max="2068" width="11.7109375" style="44" customWidth="1"/>
    <col min="2069" max="2070" width="11.42578125" style="44" customWidth="1"/>
    <col min="2071" max="2071" width="10.42578125" style="44" customWidth="1"/>
    <col min="2072" max="2072" width="0" style="44" hidden="1" customWidth="1"/>
    <col min="2073" max="2073" width="21" style="44" customWidth="1"/>
    <col min="2074" max="2312" width="10" style="44"/>
    <col min="2313" max="2313" width="5.42578125" style="44" customWidth="1"/>
    <col min="2314" max="2314" width="34.42578125" style="44" customWidth="1"/>
    <col min="2315" max="2316" width="13.42578125" style="44" customWidth="1"/>
    <col min="2317" max="2317" width="11.42578125" style="44" customWidth="1"/>
    <col min="2318" max="2318" width="13.42578125" style="44" customWidth="1"/>
    <col min="2319" max="2319" width="12.42578125" style="44" customWidth="1"/>
    <col min="2320" max="2320" width="12.28515625" style="44" customWidth="1"/>
    <col min="2321" max="2321" width="12.42578125" style="44" customWidth="1"/>
    <col min="2322" max="2322" width="13.42578125" style="44" customWidth="1"/>
    <col min="2323" max="2323" width="12.42578125" style="44" customWidth="1"/>
    <col min="2324" max="2324" width="11.7109375" style="44" customWidth="1"/>
    <col min="2325" max="2326" width="11.42578125" style="44" customWidth="1"/>
    <col min="2327" max="2327" width="10.42578125" style="44" customWidth="1"/>
    <col min="2328" max="2328" width="0" style="44" hidden="1" customWidth="1"/>
    <col min="2329" max="2329" width="21" style="44" customWidth="1"/>
    <col min="2330" max="2568" width="10" style="44"/>
    <col min="2569" max="2569" width="5.42578125" style="44" customWidth="1"/>
    <col min="2570" max="2570" width="34.42578125" style="44" customWidth="1"/>
    <col min="2571" max="2572" width="13.42578125" style="44" customWidth="1"/>
    <col min="2573" max="2573" width="11.42578125" style="44" customWidth="1"/>
    <col min="2574" max="2574" width="13.42578125" style="44" customWidth="1"/>
    <col min="2575" max="2575" width="12.42578125" style="44" customWidth="1"/>
    <col min="2576" max="2576" width="12.28515625" style="44" customWidth="1"/>
    <col min="2577" max="2577" width="12.42578125" style="44" customWidth="1"/>
    <col min="2578" max="2578" width="13.42578125" style="44" customWidth="1"/>
    <col min="2579" max="2579" width="12.42578125" style="44" customWidth="1"/>
    <col min="2580" max="2580" width="11.7109375" style="44" customWidth="1"/>
    <col min="2581" max="2582" width="11.42578125" style="44" customWidth="1"/>
    <col min="2583" max="2583" width="10.42578125" style="44" customWidth="1"/>
    <col min="2584" max="2584" width="0" style="44" hidden="1" customWidth="1"/>
    <col min="2585" max="2585" width="21" style="44" customWidth="1"/>
    <col min="2586" max="2824" width="10" style="44"/>
    <col min="2825" max="2825" width="5.42578125" style="44" customWidth="1"/>
    <col min="2826" max="2826" width="34.42578125" style="44" customWidth="1"/>
    <col min="2827" max="2828" width="13.42578125" style="44" customWidth="1"/>
    <col min="2829" max="2829" width="11.42578125" style="44" customWidth="1"/>
    <col min="2830" max="2830" width="13.42578125" style="44" customWidth="1"/>
    <col min="2831" max="2831" width="12.42578125" style="44" customWidth="1"/>
    <col min="2832" max="2832" width="12.28515625" style="44" customWidth="1"/>
    <col min="2833" max="2833" width="12.42578125" style="44" customWidth="1"/>
    <col min="2834" max="2834" width="13.42578125" style="44" customWidth="1"/>
    <col min="2835" max="2835" width="12.42578125" style="44" customWidth="1"/>
    <col min="2836" max="2836" width="11.7109375" style="44" customWidth="1"/>
    <col min="2837" max="2838" width="11.42578125" style="44" customWidth="1"/>
    <col min="2839" max="2839" width="10.42578125" style="44" customWidth="1"/>
    <col min="2840" max="2840" width="0" style="44" hidden="1" customWidth="1"/>
    <col min="2841" max="2841" width="21" style="44" customWidth="1"/>
    <col min="2842" max="3080" width="10" style="44"/>
    <col min="3081" max="3081" width="5.42578125" style="44" customWidth="1"/>
    <col min="3082" max="3082" width="34.42578125" style="44" customWidth="1"/>
    <col min="3083" max="3084" width="13.42578125" style="44" customWidth="1"/>
    <col min="3085" max="3085" width="11.42578125" style="44" customWidth="1"/>
    <col min="3086" max="3086" width="13.42578125" style="44" customWidth="1"/>
    <col min="3087" max="3087" width="12.42578125" style="44" customWidth="1"/>
    <col min="3088" max="3088" width="12.28515625" style="44" customWidth="1"/>
    <col min="3089" max="3089" width="12.42578125" style="44" customWidth="1"/>
    <col min="3090" max="3090" width="13.42578125" style="44" customWidth="1"/>
    <col min="3091" max="3091" width="12.42578125" style="44" customWidth="1"/>
    <col min="3092" max="3092" width="11.7109375" style="44" customWidth="1"/>
    <col min="3093" max="3094" width="11.42578125" style="44" customWidth="1"/>
    <col min="3095" max="3095" width="10.42578125" style="44" customWidth="1"/>
    <col min="3096" max="3096" width="0" style="44" hidden="1" customWidth="1"/>
    <col min="3097" max="3097" width="21" style="44" customWidth="1"/>
    <col min="3098" max="3336" width="10" style="44"/>
    <col min="3337" max="3337" width="5.42578125" style="44" customWidth="1"/>
    <col min="3338" max="3338" width="34.42578125" style="44" customWidth="1"/>
    <col min="3339" max="3340" width="13.42578125" style="44" customWidth="1"/>
    <col min="3341" max="3341" width="11.42578125" style="44" customWidth="1"/>
    <col min="3342" max="3342" width="13.42578125" style="44" customWidth="1"/>
    <col min="3343" max="3343" width="12.42578125" style="44" customWidth="1"/>
    <col min="3344" max="3344" width="12.28515625" style="44" customWidth="1"/>
    <col min="3345" max="3345" width="12.42578125" style="44" customWidth="1"/>
    <col min="3346" max="3346" width="13.42578125" style="44" customWidth="1"/>
    <col min="3347" max="3347" width="12.42578125" style="44" customWidth="1"/>
    <col min="3348" max="3348" width="11.7109375" style="44" customWidth="1"/>
    <col min="3349" max="3350" width="11.42578125" style="44" customWidth="1"/>
    <col min="3351" max="3351" width="10.42578125" style="44" customWidth="1"/>
    <col min="3352" max="3352" width="0" style="44" hidden="1" customWidth="1"/>
    <col min="3353" max="3353" width="21" style="44" customWidth="1"/>
    <col min="3354" max="3592" width="10" style="44"/>
    <col min="3593" max="3593" width="5.42578125" style="44" customWidth="1"/>
    <col min="3594" max="3594" width="34.42578125" style="44" customWidth="1"/>
    <col min="3595" max="3596" width="13.42578125" style="44" customWidth="1"/>
    <col min="3597" max="3597" width="11.42578125" style="44" customWidth="1"/>
    <col min="3598" max="3598" width="13.42578125" style="44" customWidth="1"/>
    <col min="3599" max="3599" width="12.42578125" style="44" customWidth="1"/>
    <col min="3600" max="3600" width="12.28515625" style="44" customWidth="1"/>
    <col min="3601" max="3601" width="12.42578125" style="44" customWidth="1"/>
    <col min="3602" max="3602" width="13.42578125" style="44" customWidth="1"/>
    <col min="3603" max="3603" width="12.42578125" style="44" customWidth="1"/>
    <col min="3604" max="3604" width="11.7109375" style="44" customWidth="1"/>
    <col min="3605" max="3606" width="11.42578125" style="44" customWidth="1"/>
    <col min="3607" max="3607" width="10.42578125" style="44" customWidth="1"/>
    <col min="3608" max="3608" width="0" style="44" hidden="1" customWidth="1"/>
    <col min="3609" max="3609" width="21" style="44" customWidth="1"/>
    <col min="3610" max="3848" width="10" style="44"/>
    <col min="3849" max="3849" width="5.42578125" style="44" customWidth="1"/>
    <col min="3850" max="3850" width="34.42578125" style="44" customWidth="1"/>
    <col min="3851" max="3852" width="13.42578125" style="44" customWidth="1"/>
    <col min="3853" max="3853" width="11.42578125" style="44" customWidth="1"/>
    <col min="3854" max="3854" width="13.42578125" style="44" customWidth="1"/>
    <col min="3855" max="3855" width="12.42578125" style="44" customWidth="1"/>
    <col min="3856" max="3856" width="12.28515625" style="44" customWidth="1"/>
    <col min="3857" max="3857" width="12.42578125" style="44" customWidth="1"/>
    <col min="3858" max="3858" width="13.42578125" style="44" customWidth="1"/>
    <col min="3859" max="3859" width="12.42578125" style="44" customWidth="1"/>
    <col min="3860" max="3860" width="11.7109375" style="44" customWidth="1"/>
    <col min="3861" max="3862" width="11.42578125" style="44" customWidth="1"/>
    <col min="3863" max="3863" width="10.42578125" style="44" customWidth="1"/>
    <col min="3864" max="3864" width="0" style="44" hidden="1" customWidth="1"/>
    <col min="3865" max="3865" width="21" style="44" customWidth="1"/>
    <col min="3866" max="4104" width="10" style="44"/>
    <col min="4105" max="4105" width="5.42578125" style="44" customWidth="1"/>
    <col min="4106" max="4106" width="34.42578125" style="44" customWidth="1"/>
    <col min="4107" max="4108" width="13.42578125" style="44" customWidth="1"/>
    <col min="4109" max="4109" width="11.42578125" style="44" customWidth="1"/>
    <col min="4110" max="4110" width="13.42578125" style="44" customWidth="1"/>
    <col min="4111" max="4111" width="12.42578125" style="44" customWidth="1"/>
    <col min="4112" max="4112" width="12.28515625" style="44" customWidth="1"/>
    <col min="4113" max="4113" width="12.42578125" style="44" customWidth="1"/>
    <col min="4114" max="4114" width="13.42578125" style="44" customWidth="1"/>
    <col min="4115" max="4115" width="12.42578125" style="44" customWidth="1"/>
    <col min="4116" max="4116" width="11.7109375" style="44" customWidth="1"/>
    <col min="4117" max="4118" width="11.42578125" style="44" customWidth="1"/>
    <col min="4119" max="4119" width="10.42578125" style="44" customWidth="1"/>
    <col min="4120" max="4120" width="0" style="44" hidden="1" customWidth="1"/>
    <col min="4121" max="4121" width="21" style="44" customWidth="1"/>
    <col min="4122" max="4360" width="10" style="44"/>
    <col min="4361" max="4361" width="5.42578125" style="44" customWidth="1"/>
    <col min="4362" max="4362" width="34.42578125" style="44" customWidth="1"/>
    <col min="4363" max="4364" width="13.42578125" style="44" customWidth="1"/>
    <col min="4365" max="4365" width="11.42578125" style="44" customWidth="1"/>
    <col min="4366" max="4366" width="13.42578125" style="44" customWidth="1"/>
    <col min="4367" max="4367" width="12.42578125" style="44" customWidth="1"/>
    <col min="4368" max="4368" width="12.28515625" style="44" customWidth="1"/>
    <col min="4369" max="4369" width="12.42578125" style="44" customWidth="1"/>
    <col min="4370" max="4370" width="13.42578125" style="44" customWidth="1"/>
    <col min="4371" max="4371" width="12.42578125" style="44" customWidth="1"/>
    <col min="4372" max="4372" width="11.7109375" style="44" customWidth="1"/>
    <col min="4373" max="4374" width="11.42578125" style="44" customWidth="1"/>
    <col min="4375" max="4375" width="10.42578125" style="44" customWidth="1"/>
    <col min="4376" max="4376" width="0" style="44" hidden="1" customWidth="1"/>
    <col min="4377" max="4377" width="21" style="44" customWidth="1"/>
    <col min="4378" max="4616" width="10" style="44"/>
    <col min="4617" max="4617" width="5.42578125" style="44" customWidth="1"/>
    <col min="4618" max="4618" width="34.42578125" style="44" customWidth="1"/>
    <col min="4619" max="4620" width="13.42578125" style="44" customWidth="1"/>
    <col min="4621" max="4621" width="11.42578125" style="44" customWidth="1"/>
    <col min="4622" max="4622" width="13.42578125" style="44" customWidth="1"/>
    <col min="4623" max="4623" width="12.42578125" style="44" customWidth="1"/>
    <col min="4624" max="4624" width="12.28515625" style="44" customWidth="1"/>
    <col min="4625" max="4625" width="12.42578125" style="44" customWidth="1"/>
    <col min="4626" max="4626" width="13.42578125" style="44" customWidth="1"/>
    <col min="4627" max="4627" width="12.42578125" style="44" customWidth="1"/>
    <col min="4628" max="4628" width="11.7109375" style="44" customWidth="1"/>
    <col min="4629" max="4630" width="11.42578125" style="44" customWidth="1"/>
    <col min="4631" max="4631" width="10.42578125" style="44" customWidth="1"/>
    <col min="4632" max="4632" width="0" style="44" hidden="1" customWidth="1"/>
    <col min="4633" max="4633" width="21" style="44" customWidth="1"/>
    <col min="4634" max="4872" width="10" style="44"/>
    <col min="4873" max="4873" width="5.42578125" style="44" customWidth="1"/>
    <col min="4874" max="4874" width="34.42578125" style="44" customWidth="1"/>
    <col min="4875" max="4876" width="13.42578125" style="44" customWidth="1"/>
    <col min="4877" max="4877" width="11.42578125" style="44" customWidth="1"/>
    <col min="4878" max="4878" width="13.42578125" style="44" customWidth="1"/>
    <col min="4879" max="4879" width="12.42578125" style="44" customWidth="1"/>
    <col min="4880" max="4880" width="12.28515625" style="44" customWidth="1"/>
    <col min="4881" max="4881" width="12.42578125" style="44" customWidth="1"/>
    <col min="4882" max="4882" width="13.42578125" style="44" customWidth="1"/>
    <col min="4883" max="4883" width="12.42578125" style="44" customWidth="1"/>
    <col min="4884" max="4884" width="11.7109375" style="44" customWidth="1"/>
    <col min="4885" max="4886" width="11.42578125" style="44" customWidth="1"/>
    <col min="4887" max="4887" width="10.42578125" style="44" customWidth="1"/>
    <col min="4888" max="4888" width="0" style="44" hidden="1" customWidth="1"/>
    <col min="4889" max="4889" width="21" style="44" customWidth="1"/>
    <col min="4890" max="5128" width="10" style="44"/>
    <col min="5129" max="5129" width="5.42578125" style="44" customWidth="1"/>
    <col min="5130" max="5130" width="34.42578125" style="44" customWidth="1"/>
    <col min="5131" max="5132" width="13.42578125" style="44" customWidth="1"/>
    <col min="5133" max="5133" width="11.42578125" style="44" customWidth="1"/>
    <col min="5134" max="5134" width="13.42578125" style="44" customWidth="1"/>
    <col min="5135" max="5135" width="12.42578125" style="44" customWidth="1"/>
    <col min="5136" max="5136" width="12.28515625" style="44" customWidth="1"/>
    <col min="5137" max="5137" width="12.42578125" style="44" customWidth="1"/>
    <col min="5138" max="5138" width="13.42578125" style="44" customWidth="1"/>
    <col min="5139" max="5139" width="12.42578125" style="44" customWidth="1"/>
    <col min="5140" max="5140" width="11.7109375" style="44" customWidth="1"/>
    <col min="5141" max="5142" width="11.42578125" style="44" customWidth="1"/>
    <col min="5143" max="5143" width="10.42578125" style="44" customWidth="1"/>
    <col min="5144" max="5144" width="0" style="44" hidden="1" customWidth="1"/>
    <col min="5145" max="5145" width="21" style="44" customWidth="1"/>
    <col min="5146" max="5384" width="10" style="44"/>
    <col min="5385" max="5385" width="5.42578125" style="44" customWidth="1"/>
    <col min="5386" max="5386" width="34.42578125" style="44" customWidth="1"/>
    <col min="5387" max="5388" width="13.42578125" style="44" customWidth="1"/>
    <col min="5389" max="5389" width="11.42578125" style="44" customWidth="1"/>
    <col min="5390" max="5390" width="13.42578125" style="44" customWidth="1"/>
    <col min="5391" max="5391" width="12.42578125" style="44" customWidth="1"/>
    <col min="5392" max="5392" width="12.28515625" style="44" customWidth="1"/>
    <col min="5393" max="5393" width="12.42578125" style="44" customWidth="1"/>
    <col min="5394" max="5394" width="13.42578125" style="44" customWidth="1"/>
    <col min="5395" max="5395" width="12.42578125" style="44" customWidth="1"/>
    <col min="5396" max="5396" width="11.7109375" style="44" customWidth="1"/>
    <col min="5397" max="5398" width="11.42578125" style="44" customWidth="1"/>
    <col min="5399" max="5399" width="10.42578125" style="44" customWidth="1"/>
    <col min="5400" max="5400" width="0" style="44" hidden="1" customWidth="1"/>
    <col min="5401" max="5401" width="21" style="44" customWidth="1"/>
    <col min="5402" max="5640" width="10" style="44"/>
    <col min="5641" max="5641" width="5.42578125" style="44" customWidth="1"/>
    <col min="5642" max="5642" width="34.42578125" style="44" customWidth="1"/>
    <col min="5643" max="5644" width="13.42578125" style="44" customWidth="1"/>
    <col min="5645" max="5645" width="11.42578125" style="44" customWidth="1"/>
    <col min="5646" max="5646" width="13.42578125" style="44" customWidth="1"/>
    <col min="5647" max="5647" width="12.42578125" style="44" customWidth="1"/>
    <col min="5648" max="5648" width="12.28515625" style="44" customWidth="1"/>
    <col min="5649" max="5649" width="12.42578125" style="44" customWidth="1"/>
    <col min="5650" max="5650" width="13.42578125" style="44" customWidth="1"/>
    <col min="5651" max="5651" width="12.42578125" style="44" customWidth="1"/>
    <col min="5652" max="5652" width="11.7109375" style="44" customWidth="1"/>
    <col min="5653" max="5654" width="11.42578125" style="44" customWidth="1"/>
    <col min="5655" max="5655" width="10.42578125" style="44" customWidth="1"/>
    <col min="5656" max="5656" width="0" style="44" hidden="1" customWidth="1"/>
    <col min="5657" max="5657" width="21" style="44" customWidth="1"/>
    <col min="5658" max="5896" width="10" style="44"/>
    <col min="5897" max="5897" width="5.42578125" style="44" customWidth="1"/>
    <col min="5898" max="5898" width="34.42578125" style="44" customWidth="1"/>
    <col min="5899" max="5900" width="13.42578125" style="44" customWidth="1"/>
    <col min="5901" max="5901" width="11.42578125" style="44" customWidth="1"/>
    <col min="5902" max="5902" width="13.42578125" style="44" customWidth="1"/>
    <col min="5903" max="5903" width="12.42578125" style="44" customWidth="1"/>
    <col min="5904" max="5904" width="12.28515625" style="44" customWidth="1"/>
    <col min="5905" max="5905" width="12.42578125" style="44" customWidth="1"/>
    <col min="5906" max="5906" width="13.42578125" style="44" customWidth="1"/>
    <col min="5907" max="5907" width="12.42578125" style="44" customWidth="1"/>
    <col min="5908" max="5908" width="11.7109375" style="44" customWidth="1"/>
    <col min="5909" max="5910" width="11.42578125" style="44" customWidth="1"/>
    <col min="5911" max="5911" width="10.42578125" style="44" customWidth="1"/>
    <col min="5912" max="5912" width="0" style="44" hidden="1" customWidth="1"/>
    <col min="5913" max="5913" width="21" style="44" customWidth="1"/>
    <col min="5914" max="6152" width="10" style="44"/>
    <col min="6153" max="6153" width="5.42578125" style="44" customWidth="1"/>
    <col min="6154" max="6154" width="34.42578125" style="44" customWidth="1"/>
    <col min="6155" max="6156" width="13.42578125" style="44" customWidth="1"/>
    <col min="6157" max="6157" width="11.42578125" style="44" customWidth="1"/>
    <col min="6158" max="6158" width="13.42578125" style="44" customWidth="1"/>
    <col min="6159" max="6159" width="12.42578125" style="44" customWidth="1"/>
    <col min="6160" max="6160" width="12.28515625" style="44" customWidth="1"/>
    <col min="6161" max="6161" width="12.42578125" style="44" customWidth="1"/>
    <col min="6162" max="6162" width="13.42578125" style="44" customWidth="1"/>
    <col min="6163" max="6163" width="12.42578125" style="44" customWidth="1"/>
    <col min="6164" max="6164" width="11.7109375" style="44" customWidth="1"/>
    <col min="6165" max="6166" width="11.42578125" style="44" customWidth="1"/>
    <col min="6167" max="6167" width="10.42578125" style="44" customWidth="1"/>
    <col min="6168" max="6168" width="0" style="44" hidden="1" customWidth="1"/>
    <col min="6169" max="6169" width="21" style="44" customWidth="1"/>
    <col min="6170" max="6408" width="10" style="44"/>
    <col min="6409" max="6409" width="5.42578125" style="44" customWidth="1"/>
    <col min="6410" max="6410" width="34.42578125" style="44" customWidth="1"/>
    <col min="6411" max="6412" width="13.42578125" style="44" customWidth="1"/>
    <col min="6413" max="6413" width="11.42578125" style="44" customWidth="1"/>
    <col min="6414" max="6414" width="13.42578125" style="44" customWidth="1"/>
    <col min="6415" max="6415" width="12.42578125" style="44" customWidth="1"/>
    <col min="6416" max="6416" width="12.28515625" style="44" customWidth="1"/>
    <col min="6417" max="6417" width="12.42578125" style="44" customWidth="1"/>
    <col min="6418" max="6418" width="13.42578125" style="44" customWidth="1"/>
    <col min="6419" max="6419" width="12.42578125" style="44" customWidth="1"/>
    <col min="6420" max="6420" width="11.7109375" style="44" customWidth="1"/>
    <col min="6421" max="6422" width="11.42578125" style="44" customWidth="1"/>
    <col min="6423" max="6423" width="10.42578125" style="44" customWidth="1"/>
    <col min="6424" max="6424" width="0" style="44" hidden="1" customWidth="1"/>
    <col min="6425" max="6425" width="21" style="44" customWidth="1"/>
    <col min="6426" max="6664" width="10" style="44"/>
    <col min="6665" max="6665" width="5.42578125" style="44" customWidth="1"/>
    <col min="6666" max="6666" width="34.42578125" style="44" customWidth="1"/>
    <col min="6667" max="6668" width="13.42578125" style="44" customWidth="1"/>
    <col min="6669" max="6669" width="11.42578125" style="44" customWidth="1"/>
    <col min="6670" max="6670" width="13.42578125" style="44" customWidth="1"/>
    <col min="6671" max="6671" width="12.42578125" style="44" customWidth="1"/>
    <col min="6672" max="6672" width="12.28515625" style="44" customWidth="1"/>
    <col min="6673" max="6673" width="12.42578125" style="44" customWidth="1"/>
    <col min="6674" max="6674" width="13.42578125" style="44" customWidth="1"/>
    <col min="6675" max="6675" width="12.42578125" style="44" customWidth="1"/>
    <col min="6676" max="6676" width="11.7109375" style="44" customWidth="1"/>
    <col min="6677" max="6678" width="11.42578125" style="44" customWidth="1"/>
    <col min="6679" max="6679" width="10.42578125" style="44" customWidth="1"/>
    <col min="6680" max="6680" width="0" style="44" hidden="1" customWidth="1"/>
    <col min="6681" max="6681" width="21" style="44" customWidth="1"/>
    <col min="6682" max="6920" width="10" style="44"/>
    <col min="6921" max="6921" width="5.42578125" style="44" customWidth="1"/>
    <col min="6922" max="6922" width="34.42578125" style="44" customWidth="1"/>
    <col min="6923" max="6924" width="13.42578125" style="44" customWidth="1"/>
    <col min="6925" max="6925" width="11.42578125" style="44" customWidth="1"/>
    <col min="6926" max="6926" width="13.42578125" style="44" customWidth="1"/>
    <col min="6927" max="6927" width="12.42578125" style="44" customWidth="1"/>
    <col min="6928" max="6928" width="12.28515625" style="44" customWidth="1"/>
    <col min="6929" max="6929" width="12.42578125" style="44" customWidth="1"/>
    <col min="6930" max="6930" width="13.42578125" style="44" customWidth="1"/>
    <col min="6931" max="6931" width="12.42578125" style="44" customWidth="1"/>
    <col min="6932" max="6932" width="11.7109375" style="44" customWidth="1"/>
    <col min="6933" max="6934" width="11.42578125" style="44" customWidth="1"/>
    <col min="6935" max="6935" width="10.42578125" style="44" customWidth="1"/>
    <col min="6936" max="6936" width="0" style="44" hidden="1" customWidth="1"/>
    <col min="6937" max="6937" width="21" style="44" customWidth="1"/>
    <col min="6938" max="7176" width="10" style="44"/>
    <col min="7177" max="7177" width="5.42578125" style="44" customWidth="1"/>
    <col min="7178" max="7178" width="34.42578125" style="44" customWidth="1"/>
    <col min="7179" max="7180" width="13.42578125" style="44" customWidth="1"/>
    <col min="7181" max="7181" width="11.42578125" style="44" customWidth="1"/>
    <col min="7182" max="7182" width="13.42578125" style="44" customWidth="1"/>
    <col min="7183" max="7183" width="12.42578125" style="44" customWidth="1"/>
    <col min="7184" max="7184" width="12.28515625" style="44" customWidth="1"/>
    <col min="7185" max="7185" width="12.42578125" style="44" customWidth="1"/>
    <col min="7186" max="7186" width="13.42578125" style="44" customWidth="1"/>
    <col min="7187" max="7187" width="12.42578125" style="44" customWidth="1"/>
    <col min="7188" max="7188" width="11.7109375" style="44" customWidth="1"/>
    <col min="7189" max="7190" width="11.42578125" style="44" customWidth="1"/>
    <col min="7191" max="7191" width="10.42578125" style="44" customWidth="1"/>
    <col min="7192" max="7192" width="0" style="44" hidden="1" customWidth="1"/>
    <col min="7193" max="7193" width="21" style="44" customWidth="1"/>
    <col min="7194" max="7432" width="10" style="44"/>
    <col min="7433" max="7433" width="5.42578125" style="44" customWidth="1"/>
    <col min="7434" max="7434" width="34.42578125" style="44" customWidth="1"/>
    <col min="7435" max="7436" width="13.42578125" style="44" customWidth="1"/>
    <col min="7437" max="7437" width="11.42578125" style="44" customWidth="1"/>
    <col min="7438" max="7438" width="13.42578125" style="44" customWidth="1"/>
    <col min="7439" max="7439" width="12.42578125" style="44" customWidth="1"/>
    <col min="7440" max="7440" width="12.28515625" style="44" customWidth="1"/>
    <col min="7441" max="7441" width="12.42578125" style="44" customWidth="1"/>
    <col min="7442" max="7442" width="13.42578125" style="44" customWidth="1"/>
    <col min="7443" max="7443" width="12.42578125" style="44" customWidth="1"/>
    <col min="7444" max="7444" width="11.7109375" style="44" customWidth="1"/>
    <col min="7445" max="7446" width="11.42578125" style="44" customWidth="1"/>
    <col min="7447" max="7447" width="10.42578125" style="44" customWidth="1"/>
    <col min="7448" max="7448" width="0" style="44" hidden="1" customWidth="1"/>
    <col min="7449" max="7449" width="21" style="44" customWidth="1"/>
    <col min="7450" max="7688" width="10" style="44"/>
    <col min="7689" max="7689" width="5.42578125" style="44" customWidth="1"/>
    <col min="7690" max="7690" width="34.42578125" style="44" customWidth="1"/>
    <col min="7691" max="7692" width="13.42578125" style="44" customWidth="1"/>
    <col min="7693" max="7693" width="11.42578125" style="44" customWidth="1"/>
    <col min="7694" max="7694" width="13.42578125" style="44" customWidth="1"/>
    <col min="7695" max="7695" width="12.42578125" style="44" customWidth="1"/>
    <col min="7696" max="7696" width="12.28515625" style="44" customWidth="1"/>
    <col min="7697" max="7697" width="12.42578125" style="44" customWidth="1"/>
    <col min="7698" max="7698" width="13.42578125" style="44" customWidth="1"/>
    <col min="7699" max="7699" width="12.42578125" style="44" customWidth="1"/>
    <col min="7700" max="7700" width="11.7109375" style="44" customWidth="1"/>
    <col min="7701" max="7702" width="11.42578125" style="44" customWidth="1"/>
    <col min="7703" max="7703" width="10.42578125" style="44" customWidth="1"/>
    <col min="7704" max="7704" width="0" style="44" hidden="1" customWidth="1"/>
    <col min="7705" max="7705" width="21" style="44" customWidth="1"/>
    <col min="7706" max="7944" width="10" style="44"/>
    <col min="7945" max="7945" width="5.42578125" style="44" customWidth="1"/>
    <col min="7946" max="7946" width="34.42578125" style="44" customWidth="1"/>
    <col min="7947" max="7948" width="13.42578125" style="44" customWidth="1"/>
    <col min="7949" max="7949" width="11.42578125" style="44" customWidth="1"/>
    <col min="7950" max="7950" width="13.42578125" style="44" customWidth="1"/>
    <col min="7951" max="7951" width="12.42578125" style="44" customWidth="1"/>
    <col min="7952" max="7952" width="12.28515625" style="44" customWidth="1"/>
    <col min="7953" max="7953" width="12.42578125" style="44" customWidth="1"/>
    <col min="7954" max="7954" width="13.42578125" style="44" customWidth="1"/>
    <col min="7955" max="7955" width="12.42578125" style="44" customWidth="1"/>
    <col min="7956" max="7956" width="11.7109375" style="44" customWidth="1"/>
    <col min="7957" max="7958" width="11.42578125" style="44" customWidth="1"/>
    <col min="7959" max="7959" width="10.42578125" style="44" customWidth="1"/>
    <col min="7960" max="7960" width="0" style="44" hidden="1" customWidth="1"/>
    <col min="7961" max="7961" width="21" style="44" customWidth="1"/>
    <col min="7962" max="8200" width="10" style="44"/>
    <col min="8201" max="8201" width="5.42578125" style="44" customWidth="1"/>
    <col min="8202" max="8202" width="34.42578125" style="44" customWidth="1"/>
    <col min="8203" max="8204" width="13.42578125" style="44" customWidth="1"/>
    <col min="8205" max="8205" width="11.42578125" style="44" customWidth="1"/>
    <col min="8206" max="8206" width="13.42578125" style="44" customWidth="1"/>
    <col min="8207" max="8207" width="12.42578125" style="44" customWidth="1"/>
    <col min="8208" max="8208" width="12.28515625" style="44" customWidth="1"/>
    <col min="8209" max="8209" width="12.42578125" style="44" customWidth="1"/>
    <col min="8210" max="8210" width="13.42578125" style="44" customWidth="1"/>
    <col min="8211" max="8211" width="12.42578125" style="44" customWidth="1"/>
    <col min="8212" max="8212" width="11.7109375" style="44" customWidth="1"/>
    <col min="8213" max="8214" width="11.42578125" style="44" customWidth="1"/>
    <col min="8215" max="8215" width="10.42578125" style="44" customWidth="1"/>
    <col min="8216" max="8216" width="0" style="44" hidden="1" customWidth="1"/>
    <col min="8217" max="8217" width="21" style="44" customWidth="1"/>
    <col min="8218" max="8456" width="10" style="44"/>
    <col min="8457" max="8457" width="5.42578125" style="44" customWidth="1"/>
    <col min="8458" max="8458" width="34.42578125" style="44" customWidth="1"/>
    <col min="8459" max="8460" width="13.42578125" style="44" customWidth="1"/>
    <col min="8461" max="8461" width="11.42578125" style="44" customWidth="1"/>
    <col min="8462" max="8462" width="13.42578125" style="44" customWidth="1"/>
    <col min="8463" max="8463" width="12.42578125" style="44" customWidth="1"/>
    <col min="8464" max="8464" width="12.28515625" style="44" customWidth="1"/>
    <col min="8465" max="8465" width="12.42578125" style="44" customWidth="1"/>
    <col min="8466" max="8466" width="13.42578125" style="44" customWidth="1"/>
    <col min="8467" max="8467" width="12.42578125" style="44" customWidth="1"/>
    <col min="8468" max="8468" width="11.7109375" style="44" customWidth="1"/>
    <col min="8469" max="8470" width="11.42578125" style="44" customWidth="1"/>
    <col min="8471" max="8471" width="10.42578125" style="44" customWidth="1"/>
    <col min="8472" max="8472" width="0" style="44" hidden="1" customWidth="1"/>
    <col min="8473" max="8473" width="21" style="44" customWidth="1"/>
    <col min="8474" max="8712" width="10" style="44"/>
    <col min="8713" max="8713" width="5.42578125" style="44" customWidth="1"/>
    <col min="8714" max="8714" width="34.42578125" style="44" customWidth="1"/>
    <col min="8715" max="8716" width="13.42578125" style="44" customWidth="1"/>
    <col min="8717" max="8717" width="11.42578125" style="44" customWidth="1"/>
    <col min="8718" max="8718" width="13.42578125" style="44" customWidth="1"/>
    <col min="8719" max="8719" width="12.42578125" style="44" customWidth="1"/>
    <col min="8720" max="8720" width="12.28515625" style="44" customWidth="1"/>
    <col min="8721" max="8721" width="12.42578125" style="44" customWidth="1"/>
    <col min="8722" max="8722" width="13.42578125" style="44" customWidth="1"/>
    <col min="8723" max="8723" width="12.42578125" style="44" customWidth="1"/>
    <col min="8724" max="8724" width="11.7109375" style="44" customWidth="1"/>
    <col min="8725" max="8726" width="11.42578125" style="44" customWidth="1"/>
    <col min="8727" max="8727" width="10.42578125" style="44" customWidth="1"/>
    <col min="8728" max="8728" width="0" style="44" hidden="1" customWidth="1"/>
    <col min="8729" max="8729" width="21" style="44" customWidth="1"/>
    <col min="8730" max="8968" width="10" style="44"/>
    <col min="8969" max="8969" width="5.42578125" style="44" customWidth="1"/>
    <col min="8970" max="8970" width="34.42578125" style="44" customWidth="1"/>
    <col min="8971" max="8972" width="13.42578125" style="44" customWidth="1"/>
    <col min="8973" max="8973" width="11.42578125" style="44" customWidth="1"/>
    <col min="8974" max="8974" width="13.42578125" style="44" customWidth="1"/>
    <col min="8975" max="8975" width="12.42578125" style="44" customWidth="1"/>
    <col min="8976" max="8976" width="12.28515625" style="44" customWidth="1"/>
    <col min="8977" max="8977" width="12.42578125" style="44" customWidth="1"/>
    <col min="8978" max="8978" width="13.42578125" style="44" customWidth="1"/>
    <col min="8979" max="8979" width="12.42578125" style="44" customWidth="1"/>
    <col min="8980" max="8980" width="11.7109375" style="44" customWidth="1"/>
    <col min="8981" max="8982" width="11.42578125" style="44" customWidth="1"/>
    <col min="8983" max="8983" width="10.42578125" style="44" customWidth="1"/>
    <col min="8984" max="8984" width="0" style="44" hidden="1" customWidth="1"/>
    <col min="8985" max="8985" width="21" style="44" customWidth="1"/>
    <col min="8986" max="9224" width="10" style="44"/>
    <col min="9225" max="9225" width="5.42578125" style="44" customWidth="1"/>
    <col min="9226" max="9226" width="34.42578125" style="44" customWidth="1"/>
    <col min="9227" max="9228" width="13.42578125" style="44" customWidth="1"/>
    <col min="9229" max="9229" width="11.42578125" style="44" customWidth="1"/>
    <col min="9230" max="9230" width="13.42578125" style="44" customWidth="1"/>
    <col min="9231" max="9231" width="12.42578125" style="44" customWidth="1"/>
    <col min="9232" max="9232" width="12.28515625" style="44" customWidth="1"/>
    <col min="9233" max="9233" width="12.42578125" style="44" customWidth="1"/>
    <col min="9234" max="9234" width="13.42578125" style="44" customWidth="1"/>
    <col min="9235" max="9235" width="12.42578125" style="44" customWidth="1"/>
    <col min="9236" max="9236" width="11.7109375" style="44" customWidth="1"/>
    <col min="9237" max="9238" width="11.42578125" style="44" customWidth="1"/>
    <col min="9239" max="9239" width="10.42578125" style="44" customWidth="1"/>
    <col min="9240" max="9240" width="0" style="44" hidden="1" customWidth="1"/>
    <col min="9241" max="9241" width="21" style="44" customWidth="1"/>
    <col min="9242" max="9480" width="10" style="44"/>
    <col min="9481" max="9481" width="5.42578125" style="44" customWidth="1"/>
    <col min="9482" max="9482" width="34.42578125" style="44" customWidth="1"/>
    <col min="9483" max="9484" width="13.42578125" style="44" customWidth="1"/>
    <col min="9485" max="9485" width="11.42578125" style="44" customWidth="1"/>
    <col min="9486" max="9486" width="13.42578125" style="44" customWidth="1"/>
    <col min="9487" max="9487" width="12.42578125" style="44" customWidth="1"/>
    <col min="9488" max="9488" width="12.28515625" style="44" customWidth="1"/>
    <col min="9489" max="9489" width="12.42578125" style="44" customWidth="1"/>
    <col min="9490" max="9490" width="13.42578125" style="44" customWidth="1"/>
    <col min="9491" max="9491" width="12.42578125" style="44" customWidth="1"/>
    <col min="9492" max="9492" width="11.7109375" style="44" customWidth="1"/>
    <col min="9493" max="9494" width="11.42578125" style="44" customWidth="1"/>
    <col min="9495" max="9495" width="10.42578125" style="44" customWidth="1"/>
    <col min="9496" max="9496" width="0" style="44" hidden="1" customWidth="1"/>
    <col min="9497" max="9497" width="21" style="44" customWidth="1"/>
    <col min="9498" max="9736" width="10" style="44"/>
    <col min="9737" max="9737" width="5.42578125" style="44" customWidth="1"/>
    <col min="9738" max="9738" width="34.42578125" style="44" customWidth="1"/>
    <col min="9739" max="9740" width="13.42578125" style="44" customWidth="1"/>
    <col min="9741" max="9741" width="11.42578125" style="44" customWidth="1"/>
    <col min="9742" max="9742" width="13.42578125" style="44" customWidth="1"/>
    <col min="9743" max="9743" width="12.42578125" style="44" customWidth="1"/>
    <col min="9744" max="9744" width="12.28515625" style="44" customWidth="1"/>
    <col min="9745" max="9745" width="12.42578125" style="44" customWidth="1"/>
    <col min="9746" max="9746" width="13.42578125" style="44" customWidth="1"/>
    <col min="9747" max="9747" width="12.42578125" style="44" customWidth="1"/>
    <col min="9748" max="9748" width="11.7109375" style="44" customWidth="1"/>
    <col min="9749" max="9750" width="11.42578125" style="44" customWidth="1"/>
    <col min="9751" max="9751" width="10.42578125" style="44" customWidth="1"/>
    <col min="9752" max="9752" width="0" style="44" hidden="1" customWidth="1"/>
    <col min="9753" max="9753" width="21" style="44" customWidth="1"/>
    <col min="9754" max="9992" width="10" style="44"/>
    <col min="9993" max="9993" width="5.42578125" style="44" customWidth="1"/>
    <col min="9994" max="9994" width="34.42578125" style="44" customWidth="1"/>
    <col min="9995" max="9996" width="13.42578125" style="44" customWidth="1"/>
    <col min="9997" max="9997" width="11.42578125" style="44" customWidth="1"/>
    <col min="9998" max="9998" width="13.42578125" style="44" customWidth="1"/>
    <col min="9999" max="9999" width="12.42578125" style="44" customWidth="1"/>
    <col min="10000" max="10000" width="12.28515625" style="44" customWidth="1"/>
    <col min="10001" max="10001" width="12.42578125" style="44" customWidth="1"/>
    <col min="10002" max="10002" width="13.42578125" style="44" customWidth="1"/>
    <col min="10003" max="10003" width="12.42578125" style="44" customWidth="1"/>
    <col min="10004" max="10004" width="11.7109375" style="44" customWidth="1"/>
    <col min="10005" max="10006" width="11.42578125" style="44" customWidth="1"/>
    <col min="10007" max="10007" width="10.42578125" style="44" customWidth="1"/>
    <col min="10008" max="10008" width="0" style="44" hidden="1" customWidth="1"/>
    <col min="10009" max="10009" width="21" style="44" customWidth="1"/>
    <col min="10010" max="10248" width="10" style="44"/>
    <col min="10249" max="10249" width="5.42578125" style="44" customWidth="1"/>
    <col min="10250" max="10250" width="34.42578125" style="44" customWidth="1"/>
    <col min="10251" max="10252" width="13.42578125" style="44" customWidth="1"/>
    <col min="10253" max="10253" width="11.42578125" style="44" customWidth="1"/>
    <col min="10254" max="10254" width="13.42578125" style="44" customWidth="1"/>
    <col min="10255" max="10255" width="12.42578125" style="44" customWidth="1"/>
    <col min="10256" max="10256" width="12.28515625" style="44" customWidth="1"/>
    <col min="10257" max="10257" width="12.42578125" style="44" customWidth="1"/>
    <col min="10258" max="10258" width="13.42578125" style="44" customWidth="1"/>
    <col min="10259" max="10259" width="12.42578125" style="44" customWidth="1"/>
    <col min="10260" max="10260" width="11.7109375" style="44" customWidth="1"/>
    <col min="10261" max="10262" width="11.42578125" style="44" customWidth="1"/>
    <col min="10263" max="10263" width="10.42578125" style="44" customWidth="1"/>
    <col min="10264" max="10264" width="0" style="44" hidden="1" customWidth="1"/>
    <col min="10265" max="10265" width="21" style="44" customWidth="1"/>
    <col min="10266" max="10504" width="10" style="44"/>
    <col min="10505" max="10505" width="5.42578125" style="44" customWidth="1"/>
    <col min="10506" max="10506" width="34.42578125" style="44" customWidth="1"/>
    <col min="10507" max="10508" width="13.42578125" style="44" customWidth="1"/>
    <col min="10509" max="10509" width="11.42578125" style="44" customWidth="1"/>
    <col min="10510" max="10510" width="13.42578125" style="44" customWidth="1"/>
    <col min="10511" max="10511" width="12.42578125" style="44" customWidth="1"/>
    <col min="10512" max="10512" width="12.28515625" style="44" customWidth="1"/>
    <col min="10513" max="10513" width="12.42578125" style="44" customWidth="1"/>
    <col min="10514" max="10514" width="13.42578125" style="44" customWidth="1"/>
    <col min="10515" max="10515" width="12.42578125" style="44" customWidth="1"/>
    <col min="10516" max="10516" width="11.7109375" style="44" customWidth="1"/>
    <col min="10517" max="10518" width="11.42578125" style="44" customWidth="1"/>
    <col min="10519" max="10519" width="10.42578125" style="44" customWidth="1"/>
    <col min="10520" max="10520" width="0" style="44" hidden="1" customWidth="1"/>
    <col min="10521" max="10521" width="21" style="44" customWidth="1"/>
    <col min="10522" max="10760" width="10" style="44"/>
    <col min="10761" max="10761" width="5.42578125" style="44" customWidth="1"/>
    <col min="10762" max="10762" width="34.42578125" style="44" customWidth="1"/>
    <col min="10763" max="10764" width="13.42578125" style="44" customWidth="1"/>
    <col min="10765" max="10765" width="11.42578125" style="44" customWidth="1"/>
    <col min="10766" max="10766" width="13.42578125" style="44" customWidth="1"/>
    <col min="10767" max="10767" width="12.42578125" style="44" customWidth="1"/>
    <col min="10768" max="10768" width="12.28515625" style="44" customWidth="1"/>
    <col min="10769" max="10769" width="12.42578125" style="44" customWidth="1"/>
    <col min="10770" max="10770" width="13.42578125" style="44" customWidth="1"/>
    <col min="10771" max="10771" width="12.42578125" style="44" customWidth="1"/>
    <col min="10772" max="10772" width="11.7109375" style="44" customWidth="1"/>
    <col min="10773" max="10774" width="11.42578125" style="44" customWidth="1"/>
    <col min="10775" max="10775" width="10.42578125" style="44" customWidth="1"/>
    <col min="10776" max="10776" width="0" style="44" hidden="1" customWidth="1"/>
    <col min="10777" max="10777" width="21" style="44" customWidth="1"/>
    <col min="10778" max="11016" width="10" style="44"/>
    <col min="11017" max="11017" width="5.42578125" style="44" customWidth="1"/>
    <col min="11018" max="11018" width="34.42578125" style="44" customWidth="1"/>
    <col min="11019" max="11020" width="13.42578125" style="44" customWidth="1"/>
    <col min="11021" max="11021" width="11.42578125" style="44" customWidth="1"/>
    <col min="11022" max="11022" width="13.42578125" style="44" customWidth="1"/>
    <col min="11023" max="11023" width="12.42578125" style="44" customWidth="1"/>
    <col min="11024" max="11024" width="12.28515625" style="44" customWidth="1"/>
    <col min="11025" max="11025" width="12.42578125" style="44" customWidth="1"/>
    <col min="11026" max="11026" width="13.42578125" style="44" customWidth="1"/>
    <col min="11027" max="11027" width="12.42578125" style="44" customWidth="1"/>
    <col min="11028" max="11028" width="11.7109375" style="44" customWidth="1"/>
    <col min="11029" max="11030" width="11.42578125" style="44" customWidth="1"/>
    <col min="11031" max="11031" width="10.42578125" style="44" customWidth="1"/>
    <col min="11032" max="11032" width="0" style="44" hidden="1" customWidth="1"/>
    <col min="11033" max="11033" width="21" style="44" customWidth="1"/>
    <col min="11034" max="11272" width="10" style="44"/>
    <col min="11273" max="11273" width="5.42578125" style="44" customWidth="1"/>
    <col min="11274" max="11274" width="34.42578125" style="44" customWidth="1"/>
    <col min="11275" max="11276" width="13.42578125" style="44" customWidth="1"/>
    <col min="11277" max="11277" width="11.42578125" style="44" customWidth="1"/>
    <col min="11278" max="11278" width="13.42578125" style="44" customWidth="1"/>
    <col min="11279" max="11279" width="12.42578125" style="44" customWidth="1"/>
    <col min="11280" max="11280" width="12.28515625" style="44" customWidth="1"/>
    <col min="11281" max="11281" width="12.42578125" style="44" customWidth="1"/>
    <col min="11282" max="11282" width="13.42578125" style="44" customWidth="1"/>
    <col min="11283" max="11283" width="12.42578125" style="44" customWidth="1"/>
    <col min="11284" max="11284" width="11.7109375" style="44" customWidth="1"/>
    <col min="11285" max="11286" width="11.42578125" style="44" customWidth="1"/>
    <col min="11287" max="11287" width="10.42578125" style="44" customWidth="1"/>
    <col min="11288" max="11288" width="0" style="44" hidden="1" customWidth="1"/>
    <col min="11289" max="11289" width="21" style="44" customWidth="1"/>
    <col min="11290" max="11528" width="10" style="44"/>
    <col min="11529" max="11529" width="5.42578125" style="44" customWidth="1"/>
    <col min="11530" max="11530" width="34.42578125" style="44" customWidth="1"/>
    <col min="11531" max="11532" width="13.42578125" style="44" customWidth="1"/>
    <col min="11533" max="11533" width="11.42578125" style="44" customWidth="1"/>
    <col min="11534" max="11534" width="13.42578125" style="44" customWidth="1"/>
    <col min="11535" max="11535" width="12.42578125" style="44" customWidth="1"/>
    <col min="11536" max="11536" width="12.28515625" style="44" customWidth="1"/>
    <col min="11537" max="11537" width="12.42578125" style="44" customWidth="1"/>
    <col min="11538" max="11538" width="13.42578125" style="44" customWidth="1"/>
    <col min="11539" max="11539" width="12.42578125" style="44" customWidth="1"/>
    <col min="11540" max="11540" width="11.7109375" style="44" customWidth="1"/>
    <col min="11541" max="11542" width="11.42578125" style="44" customWidth="1"/>
    <col min="11543" max="11543" width="10.42578125" style="44" customWidth="1"/>
    <col min="11544" max="11544" width="0" style="44" hidden="1" customWidth="1"/>
    <col min="11545" max="11545" width="21" style="44" customWidth="1"/>
    <col min="11546" max="11784" width="10" style="44"/>
    <col min="11785" max="11785" width="5.42578125" style="44" customWidth="1"/>
    <col min="11786" max="11786" width="34.42578125" style="44" customWidth="1"/>
    <col min="11787" max="11788" width="13.42578125" style="44" customWidth="1"/>
    <col min="11789" max="11789" width="11.42578125" style="44" customWidth="1"/>
    <col min="11790" max="11790" width="13.42578125" style="44" customWidth="1"/>
    <col min="11791" max="11791" width="12.42578125" style="44" customWidth="1"/>
    <col min="11792" max="11792" width="12.28515625" style="44" customWidth="1"/>
    <col min="11793" max="11793" width="12.42578125" style="44" customWidth="1"/>
    <col min="11794" max="11794" width="13.42578125" style="44" customWidth="1"/>
    <col min="11795" max="11795" width="12.42578125" style="44" customWidth="1"/>
    <col min="11796" max="11796" width="11.7109375" style="44" customWidth="1"/>
    <col min="11797" max="11798" width="11.42578125" style="44" customWidth="1"/>
    <col min="11799" max="11799" width="10.42578125" style="44" customWidth="1"/>
    <col min="11800" max="11800" width="0" style="44" hidden="1" customWidth="1"/>
    <col min="11801" max="11801" width="21" style="44" customWidth="1"/>
    <col min="11802" max="12040" width="10" style="44"/>
    <col min="12041" max="12041" width="5.42578125" style="44" customWidth="1"/>
    <col min="12042" max="12042" width="34.42578125" style="44" customWidth="1"/>
    <col min="12043" max="12044" width="13.42578125" style="44" customWidth="1"/>
    <col min="12045" max="12045" width="11.42578125" style="44" customWidth="1"/>
    <col min="12046" max="12046" width="13.42578125" style="44" customWidth="1"/>
    <col min="12047" max="12047" width="12.42578125" style="44" customWidth="1"/>
    <col min="12048" max="12048" width="12.28515625" style="44" customWidth="1"/>
    <col min="12049" max="12049" width="12.42578125" style="44" customWidth="1"/>
    <col min="12050" max="12050" width="13.42578125" style="44" customWidth="1"/>
    <col min="12051" max="12051" width="12.42578125" style="44" customWidth="1"/>
    <col min="12052" max="12052" width="11.7109375" style="44" customWidth="1"/>
    <col min="12053" max="12054" width="11.42578125" style="44" customWidth="1"/>
    <col min="12055" max="12055" width="10.42578125" style="44" customWidth="1"/>
    <col min="12056" max="12056" width="0" style="44" hidden="1" customWidth="1"/>
    <col min="12057" max="12057" width="21" style="44" customWidth="1"/>
    <col min="12058" max="12296" width="10" style="44"/>
    <col min="12297" max="12297" width="5.42578125" style="44" customWidth="1"/>
    <col min="12298" max="12298" width="34.42578125" style="44" customWidth="1"/>
    <col min="12299" max="12300" width="13.42578125" style="44" customWidth="1"/>
    <col min="12301" max="12301" width="11.42578125" style="44" customWidth="1"/>
    <col min="12302" max="12302" width="13.42578125" style="44" customWidth="1"/>
    <col min="12303" max="12303" width="12.42578125" style="44" customWidth="1"/>
    <col min="12304" max="12304" width="12.28515625" style="44" customWidth="1"/>
    <col min="12305" max="12305" width="12.42578125" style="44" customWidth="1"/>
    <col min="12306" max="12306" width="13.42578125" style="44" customWidth="1"/>
    <col min="12307" max="12307" width="12.42578125" style="44" customWidth="1"/>
    <col min="12308" max="12308" width="11.7109375" style="44" customWidth="1"/>
    <col min="12309" max="12310" width="11.42578125" style="44" customWidth="1"/>
    <col min="12311" max="12311" width="10.42578125" style="44" customWidth="1"/>
    <col min="12312" max="12312" width="0" style="44" hidden="1" customWidth="1"/>
    <col min="12313" max="12313" width="21" style="44" customWidth="1"/>
    <col min="12314" max="12552" width="10" style="44"/>
    <col min="12553" max="12553" width="5.42578125" style="44" customWidth="1"/>
    <col min="12554" max="12554" width="34.42578125" style="44" customWidth="1"/>
    <col min="12555" max="12556" width="13.42578125" style="44" customWidth="1"/>
    <col min="12557" max="12557" width="11.42578125" style="44" customWidth="1"/>
    <col min="12558" max="12558" width="13.42578125" style="44" customWidth="1"/>
    <col min="12559" max="12559" width="12.42578125" style="44" customWidth="1"/>
    <col min="12560" max="12560" width="12.28515625" style="44" customWidth="1"/>
    <col min="12561" max="12561" width="12.42578125" style="44" customWidth="1"/>
    <col min="12562" max="12562" width="13.42578125" style="44" customWidth="1"/>
    <col min="12563" max="12563" width="12.42578125" style="44" customWidth="1"/>
    <col min="12564" max="12564" width="11.7109375" style="44" customWidth="1"/>
    <col min="12565" max="12566" width="11.42578125" style="44" customWidth="1"/>
    <col min="12567" max="12567" width="10.42578125" style="44" customWidth="1"/>
    <col min="12568" max="12568" width="0" style="44" hidden="1" customWidth="1"/>
    <col min="12569" max="12569" width="21" style="44" customWidth="1"/>
    <col min="12570" max="12808" width="10" style="44"/>
    <col min="12809" max="12809" width="5.42578125" style="44" customWidth="1"/>
    <col min="12810" max="12810" width="34.42578125" style="44" customWidth="1"/>
    <col min="12811" max="12812" width="13.42578125" style="44" customWidth="1"/>
    <col min="12813" max="12813" width="11.42578125" style="44" customWidth="1"/>
    <col min="12814" max="12814" width="13.42578125" style="44" customWidth="1"/>
    <col min="12815" max="12815" width="12.42578125" style="44" customWidth="1"/>
    <col min="12816" max="12816" width="12.28515625" style="44" customWidth="1"/>
    <col min="12817" max="12817" width="12.42578125" style="44" customWidth="1"/>
    <col min="12818" max="12818" width="13.42578125" style="44" customWidth="1"/>
    <col min="12819" max="12819" width="12.42578125" style="44" customWidth="1"/>
    <col min="12820" max="12820" width="11.7109375" style="44" customWidth="1"/>
    <col min="12821" max="12822" width="11.42578125" style="44" customWidth="1"/>
    <col min="12823" max="12823" width="10.42578125" style="44" customWidth="1"/>
    <col min="12824" max="12824" width="0" style="44" hidden="1" customWidth="1"/>
    <col min="12825" max="12825" width="21" style="44" customWidth="1"/>
    <col min="12826" max="13064" width="10" style="44"/>
    <col min="13065" max="13065" width="5.42578125" style="44" customWidth="1"/>
    <col min="13066" max="13066" width="34.42578125" style="44" customWidth="1"/>
    <col min="13067" max="13068" width="13.42578125" style="44" customWidth="1"/>
    <col min="13069" max="13069" width="11.42578125" style="44" customWidth="1"/>
    <col min="13070" max="13070" width="13.42578125" style="44" customWidth="1"/>
    <col min="13071" max="13071" width="12.42578125" style="44" customWidth="1"/>
    <col min="13072" max="13072" width="12.28515625" style="44" customWidth="1"/>
    <col min="13073" max="13073" width="12.42578125" style="44" customWidth="1"/>
    <col min="13074" max="13074" width="13.42578125" style="44" customWidth="1"/>
    <col min="13075" max="13075" width="12.42578125" style="44" customWidth="1"/>
    <col min="13076" max="13076" width="11.7109375" style="44" customWidth="1"/>
    <col min="13077" max="13078" width="11.42578125" style="44" customWidth="1"/>
    <col min="13079" max="13079" width="10.42578125" style="44" customWidth="1"/>
    <col min="13080" max="13080" width="0" style="44" hidden="1" customWidth="1"/>
    <col min="13081" max="13081" width="21" style="44" customWidth="1"/>
    <col min="13082" max="13320" width="10" style="44"/>
    <col min="13321" max="13321" width="5.42578125" style="44" customWidth="1"/>
    <col min="13322" max="13322" width="34.42578125" style="44" customWidth="1"/>
    <col min="13323" max="13324" width="13.42578125" style="44" customWidth="1"/>
    <col min="13325" max="13325" width="11.42578125" style="44" customWidth="1"/>
    <col min="13326" max="13326" width="13.42578125" style="44" customWidth="1"/>
    <col min="13327" max="13327" width="12.42578125" style="44" customWidth="1"/>
    <col min="13328" max="13328" width="12.28515625" style="44" customWidth="1"/>
    <col min="13329" max="13329" width="12.42578125" style="44" customWidth="1"/>
    <col min="13330" max="13330" width="13.42578125" style="44" customWidth="1"/>
    <col min="13331" max="13331" width="12.42578125" style="44" customWidth="1"/>
    <col min="13332" max="13332" width="11.7109375" style="44" customWidth="1"/>
    <col min="13333" max="13334" width="11.42578125" style="44" customWidth="1"/>
    <col min="13335" max="13335" width="10.42578125" style="44" customWidth="1"/>
    <col min="13336" max="13336" width="0" style="44" hidden="1" customWidth="1"/>
    <col min="13337" max="13337" width="21" style="44" customWidth="1"/>
    <col min="13338" max="13576" width="10" style="44"/>
    <col min="13577" max="13577" width="5.42578125" style="44" customWidth="1"/>
    <col min="13578" max="13578" width="34.42578125" style="44" customWidth="1"/>
    <col min="13579" max="13580" width="13.42578125" style="44" customWidth="1"/>
    <col min="13581" max="13581" width="11.42578125" style="44" customWidth="1"/>
    <col min="13582" max="13582" width="13.42578125" style="44" customWidth="1"/>
    <col min="13583" max="13583" width="12.42578125" style="44" customWidth="1"/>
    <col min="13584" max="13584" width="12.28515625" style="44" customWidth="1"/>
    <col min="13585" max="13585" width="12.42578125" style="44" customWidth="1"/>
    <col min="13586" max="13586" width="13.42578125" style="44" customWidth="1"/>
    <col min="13587" max="13587" width="12.42578125" style="44" customWidth="1"/>
    <col min="13588" max="13588" width="11.7109375" style="44" customWidth="1"/>
    <col min="13589" max="13590" width="11.42578125" style="44" customWidth="1"/>
    <col min="13591" max="13591" width="10.42578125" style="44" customWidth="1"/>
    <col min="13592" max="13592" width="0" style="44" hidden="1" customWidth="1"/>
    <col min="13593" max="13593" width="21" style="44" customWidth="1"/>
    <col min="13594" max="13832" width="10" style="44"/>
    <col min="13833" max="13833" width="5.42578125" style="44" customWidth="1"/>
    <col min="13834" max="13834" width="34.42578125" style="44" customWidth="1"/>
    <col min="13835" max="13836" width="13.42578125" style="44" customWidth="1"/>
    <col min="13837" max="13837" width="11.42578125" style="44" customWidth="1"/>
    <col min="13838" max="13838" width="13.42578125" style="44" customWidth="1"/>
    <col min="13839" max="13839" width="12.42578125" style="44" customWidth="1"/>
    <col min="13840" max="13840" width="12.28515625" style="44" customWidth="1"/>
    <col min="13841" max="13841" width="12.42578125" style="44" customWidth="1"/>
    <col min="13842" max="13842" width="13.42578125" style="44" customWidth="1"/>
    <col min="13843" max="13843" width="12.42578125" style="44" customWidth="1"/>
    <col min="13844" max="13844" width="11.7109375" style="44" customWidth="1"/>
    <col min="13845" max="13846" width="11.42578125" style="44" customWidth="1"/>
    <col min="13847" max="13847" width="10.42578125" style="44" customWidth="1"/>
    <col min="13848" max="13848" width="0" style="44" hidden="1" customWidth="1"/>
    <col min="13849" max="13849" width="21" style="44" customWidth="1"/>
    <col min="13850" max="14088" width="10" style="44"/>
    <col min="14089" max="14089" width="5.42578125" style="44" customWidth="1"/>
    <col min="14090" max="14090" width="34.42578125" style="44" customWidth="1"/>
    <col min="14091" max="14092" width="13.42578125" style="44" customWidth="1"/>
    <col min="14093" max="14093" width="11.42578125" style="44" customWidth="1"/>
    <col min="14094" max="14094" width="13.42578125" style="44" customWidth="1"/>
    <col min="14095" max="14095" width="12.42578125" style="44" customWidth="1"/>
    <col min="14096" max="14096" width="12.28515625" style="44" customWidth="1"/>
    <col min="14097" max="14097" width="12.42578125" style="44" customWidth="1"/>
    <col min="14098" max="14098" width="13.42578125" style="44" customWidth="1"/>
    <col min="14099" max="14099" width="12.42578125" style="44" customWidth="1"/>
    <col min="14100" max="14100" width="11.7109375" style="44" customWidth="1"/>
    <col min="14101" max="14102" width="11.42578125" style="44" customWidth="1"/>
    <col min="14103" max="14103" width="10.42578125" style="44" customWidth="1"/>
    <col min="14104" max="14104" width="0" style="44" hidden="1" customWidth="1"/>
    <col min="14105" max="14105" width="21" style="44" customWidth="1"/>
    <col min="14106" max="14344" width="10" style="44"/>
    <col min="14345" max="14345" width="5.42578125" style="44" customWidth="1"/>
    <col min="14346" max="14346" width="34.42578125" style="44" customWidth="1"/>
    <col min="14347" max="14348" width="13.42578125" style="44" customWidth="1"/>
    <col min="14349" max="14349" width="11.42578125" style="44" customWidth="1"/>
    <col min="14350" max="14350" width="13.42578125" style="44" customWidth="1"/>
    <col min="14351" max="14351" width="12.42578125" style="44" customWidth="1"/>
    <col min="14352" max="14352" width="12.28515625" style="44" customWidth="1"/>
    <col min="14353" max="14353" width="12.42578125" style="44" customWidth="1"/>
    <col min="14354" max="14354" width="13.42578125" style="44" customWidth="1"/>
    <col min="14355" max="14355" width="12.42578125" style="44" customWidth="1"/>
    <col min="14356" max="14356" width="11.7109375" style="44" customWidth="1"/>
    <col min="14357" max="14358" width="11.42578125" style="44" customWidth="1"/>
    <col min="14359" max="14359" width="10.42578125" style="44" customWidth="1"/>
    <col min="14360" max="14360" width="0" style="44" hidden="1" customWidth="1"/>
    <col min="14361" max="14361" width="21" style="44" customWidth="1"/>
    <col min="14362" max="14600" width="10" style="44"/>
    <col min="14601" max="14601" width="5.42578125" style="44" customWidth="1"/>
    <col min="14602" max="14602" width="34.42578125" style="44" customWidth="1"/>
    <col min="14603" max="14604" width="13.42578125" style="44" customWidth="1"/>
    <col min="14605" max="14605" width="11.42578125" style="44" customWidth="1"/>
    <col min="14606" max="14606" width="13.42578125" style="44" customWidth="1"/>
    <col min="14607" max="14607" width="12.42578125" style="44" customWidth="1"/>
    <col min="14608" max="14608" width="12.28515625" style="44" customWidth="1"/>
    <col min="14609" max="14609" width="12.42578125" style="44" customWidth="1"/>
    <col min="14610" max="14610" width="13.42578125" style="44" customWidth="1"/>
    <col min="14611" max="14611" width="12.42578125" style="44" customWidth="1"/>
    <col min="14612" max="14612" width="11.7109375" style="44" customWidth="1"/>
    <col min="14613" max="14614" width="11.42578125" style="44" customWidth="1"/>
    <col min="14615" max="14615" width="10.42578125" style="44" customWidth="1"/>
    <col min="14616" max="14616" width="0" style="44" hidden="1" customWidth="1"/>
    <col min="14617" max="14617" width="21" style="44" customWidth="1"/>
    <col min="14618" max="14856" width="10" style="44"/>
    <col min="14857" max="14857" width="5.42578125" style="44" customWidth="1"/>
    <col min="14858" max="14858" width="34.42578125" style="44" customWidth="1"/>
    <col min="14859" max="14860" width="13.42578125" style="44" customWidth="1"/>
    <col min="14861" max="14861" width="11.42578125" style="44" customWidth="1"/>
    <col min="14862" max="14862" width="13.42578125" style="44" customWidth="1"/>
    <col min="14863" max="14863" width="12.42578125" style="44" customWidth="1"/>
    <col min="14864" max="14864" width="12.28515625" style="44" customWidth="1"/>
    <col min="14865" max="14865" width="12.42578125" style="44" customWidth="1"/>
    <col min="14866" max="14866" width="13.42578125" style="44" customWidth="1"/>
    <col min="14867" max="14867" width="12.42578125" style="44" customWidth="1"/>
    <col min="14868" max="14868" width="11.7109375" style="44" customWidth="1"/>
    <col min="14869" max="14870" width="11.42578125" style="44" customWidth="1"/>
    <col min="14871" max="14871" width="10.42578125" style="44" customWidth="1"/>
    <col min="14872" max="14872" width="0" style="44" hidden="1" customWidth="1"/>
    <col min="14873" max="14873" width="21" style="44" customWidth="1"/>
    <col min="14874" max="15112" width="10" style="44"/>
    <col min="15113" max="15113" width="5.42578125" style="44" customWidth="1"/>
    <col min="15114" max="15114" width="34.42578125" style="44" customWidth="1"/>
    <col min="15115" max="15116" width="13.42578125" style="44" customWidth="1"/>
    <col min="15117" max="15117" width="11.42578125" style="44" customWidth="1"/>
    <col min="15118" max="15118" width="13.42578125" style="44" customWidth="1"/>
    <col min="15119" max="15119" width="12.42578125" style="44" customWidth="1"/>
    <col min="15120" max="15120" width="12.28515625" style="44" customWidth="1"/>
    <col min="15121" max="15121" width="12.42578125" style="44" customWidth="1"/>
    <col min="15122" max="15122" width="13.42578125" style="44" customWidth="1"/>
    <col min="15123" max="15123" width="12.42578125" style="44" customWidth="1"/>
    <col min="15124" max="15124" width="11.7109375" style="44" customWidth="1"/>
    <col min="15125" max="15126" width="11.42578125" style="44" customWidth="1"/>
    <col min="15127" max="15127" width="10.42578125" style="44" customWidth="1"/>
    <col min="15128" max="15128" width="0" style="44" hidden="1" customWidth="1"/>
    <col min="15129" max="15129" width="21" style="44" customWidth="1"/>
    <col min="15130" max="15368" width="10" style="44"/>
    <col min="15369" max="15369" width="5.42578125" style="44" customWidth="1"/>
    <col min="15370" max="15370" width="34.42578125" style="44" customWidth="1"/>
    <col min="15371" max="15372" width="13.42578125" style="44" customWidth="1"/>
    <col min="15373" max="15373" width="11.42578125" style="44" customWidth="1"/>
    <col min="15374" max="15374" width="13.42578125" style="44" customWidth="1"/>
    <col min="15375" max="15375" width="12.42578125" style="44" customWidth="1"/>
    <col min="15376" max="15376" width="12.28515625" style="44" customWidth="1"/>
    <col min="15377" max="15377" width="12.42578125" style="44" customWidth="1"/>
    <col min="15378" max="15378" width="13.42578125" style="44" customWidth="1"/>
    <col min="15379" max="15379" width="12.42578125" style="44" customWidth="1"/>
    <col min="15380" max="15380" width="11.7109375" style="44" customWidth="1"/>
    <col min="15381" max="15382" width="11.42578125" style="44" customWidth="1"/>
    <col min="15383" max="15383" width="10.42578125" style="44" customWidth="1"/>
    <col min="15384" max="15384" width="0" style="44" hidden="1" customWidth="1"/>
    <col min="15385" max="15385" width="21" style="44" customWidth="1"/>
    <col min="15386" max="15624" width="10" style="44"/>
    <col min="15625" max="15625" width="5.42578125" style="44" customWidth="1"/>
    <col min="15626" max="15626" width="34.42578125" style="44" customWidth="1"/>
    <col min="15627" max="15628" width="13.42578125" style="44" customWidth="1"/>
    <col min="15629" max="15629" width="11.42578125" style="44" customWidth="1"/>
    <col min="15630" max="15630" width="13.42578125" style="44" customWidth="1"/>
    <col min="15631" max="15631" width="12.42578125" style="44" customWidth="1"/>
    <col min="15632" max="15632" width="12.28515625" style="44" customWidth="1"/>
    <col min="15633" max="15633" width="12.42578125" style="44" customWidth="1"/>
    <col min="15634" max="15634" width="13.42578125" style="44" customWidth="1"/>
    <col min="15635" max="15635" width="12.42578125" style="44" customWidth="1"/>
    <col min="15636" max="15636" width="11.7109375" style="44" customWidth="1"/>
    <col min="15637" max="15638" width="11.42578125" style="44" customWidth="1"/>
    <col min="15639" max="15639" width="10.42578125" style="44" customWidth="1"/>
    <col min="15640" max="15640" width="0" style="44" hidden="1" customWidth="1"/>
    <col min="15641" max="15641" width="21" style="44" customWidth="1"/>
    <col min="15642" max="15880" width="10" style="44"/>
    <col min="15881" max="15881" width="5.42578125" style="44" customWidth="1"/>
    <col min="15882" max="15882" width="34.42578125" style="44" customWidth="1"/>
    <col min="15883" max="15884" width="13.42578125" style="44" customWidth="1"/>
    <col min="15885" max="15885" width="11.42578125" style="44" customWidth="1"/>
    <col min="15886" max="15886" width="13.42578125" style="44" customWidth="1"/>
    <col min="15887" max="15887" width="12.42578125" style="44" customWidth="1"/>
    <col min="15888" max="15888" width="12.28515625" style="44" customWidth="1"/>
    <col min="15889" max="15889" width="12.42578125" style="44" customWidth="1"/>
    <col min="15890" max="15890" width="13.42578125" style="44" customWidth="1"/>
    <col min="15891" max="15891" width="12.42578125" style="44" customWidth="1"/>
    <col min="15892" max="15892" width="11.7109375" style="44" customWidth="1"/>
    <col min="15893" max="15894" width="11.42578125" style="44" customWidth="1"/>
    <col min="15895" max="15895" width="10.42578125" style="44" customWidth="1"/>
    <col min="15896" max="15896" width="0" style="44" hidden="1" customWidth="1"/>
    <col min="15897" max="15897" width="21" style="44" customWidth="1"/>
    <col min="15898" max="16136" width="10" style="44"/>
    <col min="16137" max="16137" width="5.42578125" style="44" customWidth="1"/>
    <col min="16138" max="16138" width="34.42578125" style="44" customWidth="1"/>
    <col min="16139" max="16140" width="13.42578125" style="44" customWidth="1"/>
    <col min="16141" max="16141" width="11.42578125" style="44" customWidth="1"/>
    <col min="16142" max="16142" width="13.42578125" style="44" customWidth="1"/>
    <col min="16143" max="16143" width="12.42578125" style="44" customWidth="1"/>
    <col min="16144" max="16144" width="12.28515625" style="44" customWidth="1"/>
    <col min="16145" max="16145" width="12.42578125" style="44" customWidth="1"/>
    <col min="16146" max="16146" width="13.42578125" style="44" customWidth="1"/>
    <col min="16147" max="16147" width="12.42578125" style="44" customWidth="1"/>
    <col min="16148" max="16148" width="11.7109375" style="44" customWidth="1"/>
    <col min="16149" max="16150" width="11.42578125" style="44" customWidth="1"/>
    <col min="16151" max="16151" width="10.42578125" style="44" customWidth="1"/>
    <col min="16152" max="16152" width="0" style="44" hidden="1" customWidth="1"/>
    <col min="16153" max="16153" width="21" style="44" customWidth="1"/>
    <col min="16154" max="16384" width="10" style="44"/>
  </cols>
  <sheetData>
    <row r="1" spans="1:32" ht="25.5" customHeight="1">
      <c r="A1" s="851" t="s">
        <v>593</v>
      </c>
      <c r="B1" s="851"/>
      <c r="C1" s="851"/>
      <c r="D1" s="851"/>
      <c r="E1" s="851"/>
      <c r="F1" s="851"/>
      <c r="G1" s="851"/>
      <c r="H1" s="851"/>
      <c r="I1" s="851"/>
      <c r="J1" s="851"/>
      <c r="K1" s="851"/>
      <c r="L1" s="851"/>
      <c r="M1" s="851"/>
      <c r="N1" s="851"/>
      <c r="O1" s="851"/>
      <c r="P1" s="851"/>
      <c r="Q1" s="851"/>
      <c r="R1" s="851"/>
      <c r="S1" s="851"/>
      <c r="T1" s="851"/>
      <c r="U1" s="851"/>
      <c r="V1" s="851"/>
      <c r="W1" s="851"/>
      <c r="X1" s="851"/>
      <c r="Y1" s="851"/>
    </row>
    <row r="2" spans="1:32" ht="18" customHeight="1">
      <c r="A2" s="852" t="e">
        <f>#REF!</f>
        <v>#REF!</v>
      </c>
      <c r="B2" s="852"/>
      <c r="C2" s="852"/>
      <c r="D2" s="852"/>
      <c r="E2" s="852"/>
      <c r="F2" s="852"/>
      <c r="G2" s="852"/>
      <c r="H2" s="852"/>
      <c r="I2" s="852"/>
      <c r="J2" s="852"/>
      <c r="K2" s="852"/>
      <c r="L2" s="852"/>
      <c r="M2" s="852"/>
      <c r="N2" s="852"/>
      <c r="O2" s="852"/>
      <c r="P2" s="852"/>
      <c r="Q2" s="852"/>
      <c r="R2" s="852"/>
      <c r="S2" s="852"/>
      <c r="T2" s="852"/>
      <c r="U2" s="852"/>
      <c r="V2" s="852"/>
      <c r="W2" s="852"/>
      <c r="X2" s="852"/>
      <c r="Y2" s="852"/>
    </row>
    <row r="3" spans="1:32" ht="30.75" customHeight="1">
      <c r="S3" s="45"/>
      <c r="T3" s="853" t="s">
        <v>256</v>
      </c>
      <c r="U3" s="853"/>
      <c r="V3" s="853"/>
      <c r="W3" s="853"/>
      <c r="X3" s="853"/>
      <c r="Y3" s="853"/>
    </row>
    <row r="4" spans="1:32" s="46" customFormat="1" ht="30.6" customHeight="1">
      <c r="A4" s="842" t="s">
        <v>235</v>
      </c>
      <c r="B4" s="842" t="s">
        <v>257</v>
      </c>
      <c r="C4" s="845" t="s">
        <v>464</v>
      </c>
      <c r="D4" s="846"/>
      <c r="E4" s="846"/>
      <c r="F4" s="847"/>
      <c r="G4" s="845" t="s">
        <v>591</v>
      </c>
      <c r="H4" s="846"/>
      <c r="I4" s="846"/>
      <c r="J4" s="847"/>
      <c r="K4" s="857" t="s">
        <v>592</v>
      </c>
      <c r="L4" s="858"/>
      <c r="M4" s="858"/>
      <c r="N4" s="858"/>
      <c r="O4" s="858"/>
      <c r="P4" s="858"/>
      <c r="Q4" s="858"/>
      <c r="R4" s="858"/>
      <c r="S4" s="858"/>
      <c r="T4" s="858"/>
      <c r="U4" s="858"/>
      <c r="V4" s="858"/>
      <c r="W4" s="859"/>
      <c r="X4" s="843" t="s">
        <v>12</v>
      </c>
      <c r="Y4" s="843" t="s">
        <v>12</v>
      </c>
      <c r="Z4" s="25"/>
    </row>
    <row r="5" spans="1:32" s="46" customFormat="1" ht="26.1" customHeight="1">
      <c r="A5" s="854"/>
      <c r="B5" s="854"/>
      <c r="C5" s="848"/>
      <c r="D5" s="849"/>
      <c r="E5" s="849"/>
      <c r="F5" s="850"/>
      <c r="G5" s="848"/>
      <c r="H5" s="849"/>
      <c r="I5" s="849"/>
      <c r="J5" s="850"/>
      <c r="K5" s="842" t="s">
        <v>260</v>
      </c>
      <c r="L5" s="842"/>
      <c r="M5" s="842"/>
      <c r="N5" s="842" t="s">
        <v>258</v>
      </c>
      <c r="O5" s="842"/>
      <c r="P5" s="842"/>
      <c r="Q5" s="842" t="s">
        <v>259</v>
      </c>
      <c r="R5" s="842"/>
      <c r="S5" s="842"/>
      <c r="T5" s="842"/>
      <c r="U5" s="842"/>
      <c r="V5" s="842"/>
      <c r="W5" s="842"/>
      <c r="X5" s="855"/>
      <c r="Y5" s="855"/>
      <c r="Z5" s="25"/>
    </row>
    <row r="6" spans="1:32" s="46" customFormat="1" ht="22.9" customHeight="1">
      <c r="A6" s="842"/>
      <c r="B6" s="842"/>
      <c r="C6" s="843" t="s">
        <v>260</v>
      </c>
      <c r="D6" s="857" t="s">
        <v>234</v>
      </c>
      <c r="E6" s="858"/>
      <c r="F6" s="859"/>
      <c r="G6" s="843" t="s">
        <v>260</v>
      </c>
      <c r="H6" s="857" t="s">
        <v>234</v>
      </c>
      <c r="I6" s="858"/>
      <c r="J6" s="859"/>
      <c r="K6" s="842" t="s">
        <v>260</v>
      </c>
      <c r="L6" s="841" t="s">
        <v>234</v>
      </c>
      <c r="M6" s="841"/>
      <c r="N6" s="841" t="s">
        <v>260</v>
      </c>
      <c r="O6" s="841" t="s">
        <v>234</v>
      </c>
      <c r="P6" s="841"/>
      <c r="Q6" s="841" t="s">
        <v>260</v>
      </c>
      <c r="R6" s="842" t="s">
        <v>261</v>
      </c>
      <c r="S6" s="842"/>
      <c r="T6" s="842"/>
      <c r="U6" s="856" t="s">
        <v>262</v>
      </c>
      <c r="V6" s="856"/>
      <c r="W6" s="856"/>
      <c r="X6" s="844"/>
      <c r="Y6" s="855"/>
      <c r="Z6" s="25"/>
    </row>
    <row r="7" spans="1:32" s="46" customFormat="1" ht="45.75" customHeight="1">
      <c r="A7" s="842"/>
      <c r="B7" s="842"/>
      <c r="C7" s="844"/>
      <c r="D7" s="144" t="s">
        <v>258</v>
      </c>
      <c r="E7" s="144" t="s">
        <v>267</v>
      </c>
      <c r="F7" s="144" t="s">
        <v>268</v>
      </c>
      <c r="G7" s="844"/>
      <c r="H7" s="144" t="s">
        <v>258</v>
      </c>
      <c r="I7" s="144" t="s">
        <v>267</v>
      </c>
      <c r="J7" s="144" t="s">
        <v>268</v>
      </c>
      <c r="K7" s="842"/>
      <c r="L7" s="43" t="s">
        <v>263</v>
      </c>
      <c r="M7" s="43" t="s">
        <v>264</v>
      </c>
      <c r="N7" s="841"/>
      <c r="O7" s="43" t="s">
        <v>265</v>
      </c>
      <c r="P7" s="43" t="s">
        <v>266</v>
      </c>
      <c r="Q7" s="841"/>
      <c r="R7" s="47" t="s">
        <v>260</v>
      </c>
      <c r="S7" s="48" t="s">
        <v>267</v>
      </c>
      <c r="T7" s="48" t="s">
        <v>268</v>
      </c>
      <c r="U7" s="47" t="s">
        <v>260</v>
      </c>
      <c r="V7" s="48" t="s">
        <v>267</v>
      </c>
      <c r="W7" s="48" t="s">
        <v>268</v>
      </c>
      <c r="X7" s="48"/>
      <c r="Y7" s="844"/>
      <c r="Z7" s="25"/>
    </row>
    <row r="8" spans="1:32" ht="34.35" customHeight="1">
      <c r="A8" s="26">
        <v>1</v>
      </c>
      <c r="B8" s="26">
        <v>2</v>
      </c>
      <c r="C8" s="145" t="s">
        <v>462</v>
      </c>
      <c r="D8" s="145">
        <v>4</v>
      </c>
      <c r="E8" s="145">
        <v>5</v>
      </c>
      <c r="F8" s="145">
        <v>6</v>
      </c>
      <c r="G8" s="145" t="s">
        <v>463</v>
      </c>
      <c r="H8" s="145">
        <v>8</v>
      </c>
      <c r="I8" s="145">
        <v>9</v>
      </c>
      <c r="J8" s="145">
        <v>10</v>
      </c>
      <c r="K8" s="26" t="s">
        <v>457</v>
      </c>
      <c r="L8" s="26">
        <v>12</v>
      </c>
      <c r="M8" s="26">
        <v>13</v>
      </c>
      <c r="N8" s="49" t="s">
        <v>458</v>
      </c>
      <c r="O8" s="26">
        <v>15</v>
      </c>
      <c r="P8" s="26">
        <v>16</v>
      </c>
      <c r="Q8" s="49" t="s">
        <v>461</v>
      </c>
      <c r="R8" s="50" t="s">
        <v>459</v>
      </c>
      <c r="S8" s="51">
        <v>19</v>
      </c>
      <c r="T8" s="51">
        <v>20</v>
      </c>
      <c r="U8" s="50" t="s">
        <v>460</v>
      </c>
      <c r="V8" s="51">
        <v>22</v>
      </c>
      <c r="W8" s="51">
        <v>23</v>
      </c>
      <c r="X8" s="51"/>
      <c r="Y8" s="26">
        <v>24</v>
      </c>
      <c r="Z8" s="27"/>
      <c r="AA8" s="44" t="s">
        <v>508</v>
      </c>
    </row>
    <row r="9" spans="1:32" ht="28.5" customHeight="1">
      <c r="A9" s="49"/>
      <c r="B9" s="47" t="s">
        <v>260</v>
      </c>
      <c r="C9" s="201">
        <f t="shared" ref="C9:F9" si="0">C10+C33+C52</f>
        <v>4107817</v>
      </c>
      <c r="D9" s="201">
        <f t="shared" si="0"/>
        <v>3502658</v>
      </c>
      <c r="E9" s="201">
        <f t="shared" si="0"/>
        <v>411468</v>
      </c>
      <c r="F9" s="201">
        <f t="shared" si="0"/>
        <v>294171</v>
      </c>
      <c r="G9" s="53">
        <f>G10+G33+G52</f>
        <v>0</v>
      </c>
      <c r="H9" s="53">
        <f>H10+H33+H52</f>
        <v>0</v>
      </c>
      <c r="I9" s="53">
        <f>I10+I33+I52</f>
        <v>0</v>
      </c>
      <c r="J9" s="53">
        <f>J10+J33+J52</f>
        <v>0</v>
      </c>
      <c r="K9" s="52">
        <f>K10+K33+K52</f>
        <v>0</v>
      </c>
      <c r="L9" s="52">
        <f t="shared" ref="L9:W9" si="1">L10+L33+L52</f>
        <v>0</v>
      </c>
      <c r="M9" s="52">
        <f t="shared" si="1"/>
        <v>0</v>
      </c>
      <c r="N9" s="52">
        <f t="shared" si="1"/>
        <v>0</v>
      </c>
      <c r="O9" s="52">
        <f t="shared" si="1"/>
        <v>0</v>
      </c>
      <c r="P9" s="52">
        <f t="shared" si="1"/>
        <v>0</v>
      </c>
      <c r="Q9" s="52">
        <f t="shared" si="1"/>
        <v>0</v>
      </c>
      <c r="R9" s="52">
        <f t="shared" si="1"/>
        <v>0</v>
      </c>
      <c r="S9" s="53">
        <f t="shared" si="1"/>
        <v>0</v>
      </c>
      <c r="T9" s="52">
        <f t="shared" si="1"/>
        <v>0</v>
      </c>
      <c r="U9" s="52">
        <f t="shared" si="1"/>
        <v>0</v>
      </c>
      <c r="V9" s="52">
        <f t="shared" si="1"/>
        <v>0</v>
      </c>
      <c r="W9" s="52">
        <f t="shared" si="1"/>
        <v>0</v>
      </c>
      <c r="X9" s="47"/>
      <c r="Y9" s="61"/>
      <c r="Z9" s="54">
        <f>S9+V9</f>
        <v>0</v>
      </c>
      <c r="AA9" s="46">
        <v>76507</v>
      </c>
      <c r="AB9" s="46">
        <v>35353</v>
      </c>
      <c r="AC9" s="46">
        <v>41154</v>
      </c>
      <c r="AD9" s="172">
        <f>U9-AA9</f>
        <v>-76507</v>
      </c>
      <c r="AE9" s="172">
        <f>V9-AB9</f>
        <v>-35353</v>
      </c>
      <c r="AF9" s="172">
        <f>W9-AC9</f>
        <v>-41154</v>
      </c>
    </row>
    <row r="10" spans="1:32" s="46" customFormat="1" ht="47.25">
      <c r="A10" s="55" t="s">
        <v>35</v>
      </c>
      <c r="B10" s="34" t="s">
        <v>270</v>
      </c>
      <c r="C10" s="202">
        <f t="shared" ref="C10:F10" si="2">C11+C12+C13+C17+C18+C23+C24+C25+C26+C29</f>
        <v>2289916</v>
      </c>
      <c r="D10" s="202">
        <f t="shared" si="2"/>
        <v>2176020</v>
      </c>
      <c r="E10" s="202">
        <f t="shared" si="2"/>
        <v>6411</v>
      </c>
      <c r="F10" s="202">
        <f t="shared" si="2"/>
        <v>107485</v>
      </c>
      <c r="G10" s="28"/>
      <c r="H10" s="28"/>
      <c r="I10" s="28"/>
      <c r="J10" s="28"/>
      <c r="K10" s="35"/>
      <c r="L10" s="35"/>
      <c r="M10" s="35"/>
      <c r="N10" s="35"/>
      <c r="O10" s="28"/>
      <c r="P10" s="28"/>
      <c r="Q10" s="28"/>
      <c r="R10" s="52"/>
      <c r="S10" s="28"/>
      <c r="T10" s="28"/>
      <c r="U10" s="52"/>
      <c r="V10" s="28"/>
      <c r="W10" s="28"/>
      <c r="X10" s="36"/>
      <c r="Y10" s="186"/>
      <c r="Z10" s="56" t="s">
        <v>271</v>
      </c>
      <c r="AA10" s="44">
        <v>29446</v>
      </c>
      <c r="AB10" s="44">
        <v>3781</v>
      </c>
      <c r="AC10" s="44">
        <v>25665</v>
      </c>
      <c r="AD10" s="172">
        <f t="shared" ref="AD10:AD52" si="3">U10-AA10</f>
        <v>-29446</v>
      </c>
      <c r="AE10" s="172">
        <f t="shared" ref="AE10:AE52" si="4">V10-AB10</f>
        <v>-3781</v>
      </c>
      <c r="AF10" s="172">
        <f t="shared" ref="AF10:AF52" si="5">W10-AC10</f>
        <v>-25665</v>
      </c>
    </row>
    <row r="11" spans="1:32" s="46" customFormat="1" ht="59.25" customHeight="1">
      <c r="A11" s="49">
        <v>1</v>
      </c>
      <c r="B11" s="37" t="s">
        <v>272</v>
      </c>
      <c r="C11" s="203">
        <f>D11+E11+F11</f>
        <v>189295</v>
      </c>
      <c r="D11" s="203">
        <v>175428</v>
      </c>
      <c r="E11" s="203"/>
      <c r="F11" s="203">
        <v>13867</v>
      </c>
      <c r="G11" s="38"/>
      <c r="H11" s="38"/>
      <c r="I11" s="38"/>
      <c r="J11" s="38"/>
      <c r="K11" s="38"/>
      <c r="L11" s="38"/>
      <c r="M11" s="38"/>
      <c r="N11" s="38"/>
      <c r="O11" s="29"/>
      <c r="P11" s="29"/>
      <c r="Q11" s="38"/>
      <c r="R11" s="57"/>
      <c r="S11" s="57"/>
      <c r="T11" s="57"/>
      <c r="U11" s="38"/>
      <c r="V11" s="57"/>
      <c r="W11" s="57"/>
      <c r="X11" s="36"/>
      <c r="Y11" s="186"/>
      <c r="Z11" s="58"/>
      <c r="AA11" s="44">
        <v>1990</v>
      </c>
      <c r="AB11" s="44"/>
      <c r="AC11" s="44">
        <v>1990</v>
      </c>
      <c r="AD11" s="172">
        <f t="shared" si="3"/>
        <v>-1990</v>
      </c>
      <c r="AE11" s="172">
        <f t="shared" si="4"/>
        <v>0</v>
      </c>
      <c r="AF11" s="172">
        <f t="shared" si="5"/>
        <v>-1990</v>
      </c>
    </row>
    <row r="12" spans="1:32" s="46" customFormat="1" ht="59.25" customHeight="1">
      <c r="A12" s="49">
        <v>2</v>
      </c>
      <c r="B12" s="37" t="s">
        <v>273</v>
      </c>
      <c r="C12" s="203">
        <f>D12+E12+F12</f>
        <v>199286</v>
      </c>
      <c r="D12" s="203">
        <v>189797</v>
      </c>
      <c r="E12" s="203"/>
      <c r="F12" s="203">
        <v>9489</v>
      </c>
      <c r="G12" s="38"/>
      <c r="H12" s="38"/>
      <c r="I12" s="38"/>
      <c r="J12" s="38"/>
      <c r="K12" s="38"/>
      <c r="L12" s="38"/>
      <c r="M12" s="38"/>
      <c r="N12" s="38"/>
      <c r="O12" s="29"/>
      <c r="P12" s="29"/>
      <c r="Q12" s="38"/>
      <c r="R12" s="57"/>
      <c r="S12" s="57"/>
      <c r="T12" s="57"/>
      <c r="U12" s="38"/>
      <c r="V12" s="57"/>
      <c r="W12" s="57"/>
      <c r="X12" s="36"/>
      <c r="Y12" s="186"/>
      <c r="Z12" s="56"/>
      <c r="AA12" s="44">
        <v>0</v>
      </c>
      <c r="AB12" s="44"/>
      <c r="AC12" s="44"/>
      <c r="AD12" s="172">
        <f t="shared" si="3"/>
        <v>0</v>
      </c>
      <c r="AE12" s="172">
        <f t="shared" si="4"/>
        <v>0</v>
      </c>
      <c r="AF12" s="172">
        <f t="shared" si="5"/>
        <v>0</v>
      </c>
    </row>
    <row r="13" spans="1:32" s="46" customFormat="1" ht="82.5">
      <c r="A13" s="49">
        <v>3</v>
      </c>
      <c r="B13" s="37" t="s">
        <v>274</v>
      </c>
      <c r="C13" s="203"/>
      <c r="D13" s="203"/>
      <c r="E13" s="203"/>
      <c r="F13" s="203"/>
      <c r="G13" s="38"/>
      <c r="H13" s="38"/>
      <c r="I13" s="38"/>
      <c r="J13" s="38"/>
      <c r="K13" s="38"/>
      <c r="L13" s="38"/>
      <c r="M13" s="38"/>
      <c r="N13" s="38"/>
      <c r="O13" s="29"/>
      <c r="P13" s="29"/>
      <c r="Q13" s="38"/>
      <c r="R13" s="57"/>
      <c r="S13" s="57"/>
      <c r="T13" s="57"/>
      <c r="U13" s="38"/>
      <c r="V13" s="29"/>
      <c r="W13" s="29"/>
      <c r="X13" s="36"/>
      <c r="Y13" s="186"/>
      <c r="Z13" s="56"/>
      <c r="AA13" s="171">
        <v>13082</v>
      </c>
      <c r="AB13" s="171">
        <v>567</v>
      </c>
      <c r="AC13" s="171">
        <v>12515</v>
      </c>
      <c r="AD13" s="172">
        <f t="shared" si="3"/>
        <v>-13082</v>
      </c>
      <c r="AE13" s="172">
        <f t="shared" si="4"/>
        <v>-567</v>
      </c>
      <c r="AF13" s="172">
        <f t="shared" si="5"/>
        <v>-12515</v>
      </c>
    </row>
    <row r="14" spans="1:32" s="63" customFormat="1" ht="81.75" customHeight="1">
      <c r="A14" s="59" t="s">
        <v>240</v>
      </c>
      <c r="B14" s="31" t="s">
        <v>317</v>
      </c>
      <c r="C14" s="204"/>
      <c r="D14" s="204"/>
      <c r="E14" s="204"/>
      <c r="F14" s="204"/>
      <c r="G14" s="39"/>
      <c r="H14" s="39"/>
      <c r="I14" s="39"/>
      <c r="J14" s="39"/>
      <c r="K14" s="39"/>
      <c r="L14" s="39"/>
      <c r="M14" s="39"/>
      <c r="N14" s="39"/>
      <c r="O14" s="30"/>
      <c r="P14" s="30"/>
      <c r="Q14" s="39"/>
      <c r="R14" s="57"/>
      <c r="S14" s="60"/>
      <c r="T14" s="60"/>
      <c r="U14" s="39"/>
      <c r="V14" s="60"/>
      <c r="W14" s="60"/>
      <c r="X14" s="40"/>
      <c r="Y14" s="186"/>
      <c r="Z14" s="62"/>
      <c r="AA14" s="171">
        <v>9070</v>
      </c>
      <c r="AB14" s="171">
        <v>567</v>
      </c>
      <c r="AC14" s="171">
        <v>8503</v>
      </c>
      <c r="AD14" s="172">
        <f t="shared" si="3"/>
        <v>-9070</v>
      </c>
      <c r="AE14" s="172">
        <f t="shared" si="4"/>
        <v>-567</v>
      </c>
      <c r="AF14" s="172">
        <f t="shared" si="5"/>
        <v>-8503</v>
      </c>
    </row>
    <row r="15" spans="1:32" s="63" customFormat="1" ht="108" customHeight="1">
      <c r="A15" s="59" t="s">
        <v>240</v>
      </c>
      <c r="B15" s="31" t="s">
        <v>318</v>
      </c>
      <c r="C15" s="204"/>
      <c r="D15" s="204"/>
      <c r="E15" s="204"/>
      <c r="F15" s="204"/>
      <c r="G15" s="39"/>
      <c r="H15" s="39"/>
      <c r="I15" s="39"/>
      <c r="J15" s="39"/>
      <c r="K15" s="39"/>
      <c r="L15" s="39"/>
      <c r="M15" s="39"/>
      <c r="N15" s="39"/>
      <c r="O15" s="30"/>
      <c r="P15" s="30"/>
      <c r="Q15" s="39"/>
      <c r="R15" s="57"/>
      <c r="S15" s="60"/>
      <c r="T15" s="60"/>
      <c r="U15" s="39"/>
      <c r="V15" s="60"/>
      <c r="W15" s="60"/>
      <c r="X15" s="40"/>
      <c r="Y15" s="186"/>
      <c r="Z15" s="62"/>
      <c r="AA15" s="171">
        <v>4012</v>
      </c>
      <c r="AB15" s="171"/>
      <c r="AC15" s="171">
        <v>4012</v>
      </c>
      <c r="AD15" s="172">
        <f t="shared" si="3"/>
        <v>-4012</v>
      </c>
      <c r="AE15" s="172">
        <f t="shared" si="4"/>
        <v>0</v>
      </c>
      <c r="AF15" s="172">
        <f t="shared" si="5"/>
        <v>-4012</v>
      </c>
    </row>
    <row r="16" spans="1:32" s="63" customFormat="1" ht="81.75" hidden="1" customHeight="1">
      <c r="A16" s="59" t="s">
        <v>240</v>
      </c>
      <c r="B16" s="31" t="s">
        <v>319</v>
      </c>
      <c r="C16" s="204"/>
      <c r="D16" s="204"/>
      <c r="E16" s="204"/>
      <c r="F16" s="204"/>
      <c r="G16" s="39"/>
      <c r="H16" s="39"/>
      <c r="I16" s="39"/>
      <c r="J16" s="39"/>
      <c r="K16" s="39"/>
      <c r="L16" s="39"/>
      <c r="M16" s="39"/>
      <c r="N16" s="38"/>
      <c r="O16" s="30"/>
      <c r="P16" s="30"/>
      <c r="Q16" s="38"/>
      <c r="R16" s="57"/>
      <c r="S16" s="60"/>
      <c r="T16" s="60"/>
      <c r="U16" s="38"/>
      <c r="V16" s="60"/>
      <c r="W16" s="60"/>
      <c r="X16" s="40"/>
      <c r="Y16" s="186"/>
      <c r="Z16" s="62"/>
      <c r="AA16" s="44">
        <v>0</v>
      </c>
      <c r="AB16" s="44"/>
      <c r="AC16" s="44"/>
      <c r="AD16" s="172">
        <f t="shared" si="3"/>
        <v>0</v>
      </c>
      <c r="AE16" s="172">
        <f t="shared" si="4"/>
        <v>0</v>
      </c>
      <c r="AF16" s="172">
        <f t="shared" si="5"/>
        <v>0</v>
      </c>
    </row>
    <row r="17" spans="1:32" s="46" customFormat="1" ht="84.75" customHeight="1">
      <c r="A17" s="49">
        <v>4</v>
      </c>
      <c r="B17" s="37" t="s">
        <v>320</v>
      </c>
      <c r="C17" s="203">
        <f>D17+E17+F17</f>
        <v>1438732</v>
      </c>
      <c r="D17" s="203">
        <v>1370219</v>
      </c>
      <c r="E17" s="203"/>
      <c r="F17" s="203">
        <v>68513</v>
      </c>
      <c r="G17" s="38"/>
      <c r="H17" s="38"/>
      <c r="I17" s="38"/>
      <c r="J17" s="38"/>
      <c r="K17" s="38"/>
      <c r="L17" s="38"/>
      <c r="M17" s="38"/>
      <c r="N17" s="38"/>
      <c r="O17" s="29"/>
      <c r="P17" s="29"/>
      <c r="Q17" s="38"/>
      <c r="R17" s="57"/>
      <c r="S17" s="57"/>
      <c r="T17" s="57"/>
      <c r="U17" s="38"/>
      <c r="V17" s="57"/>
      <c r="W17" s="57"/>
      <c r="X17" s="36"/>
      <c r="Y17" s="186"/>
      <c r="Z17" s="56"/>
      <c r="AA17" s="44">
        <v>1573</v>
      </c>
      <c r="AB17" s="44"/>
      <c r="AC17" s="44">
        <v>1573</v>
      </c>
      <c r="AD17" s="172">
        <f t="shared" si="3"/>
        <v>-1573</v>
      </c>
      <c r="AE17" s="172">
        <f t="shared" si="4"/>
        <v>0</v>
      </c>
      <c r="AF17" s="172">
        <f t="shared" si="5"/>
        <v>-1573</v>
      </c>
    </row>
    <row r="18" spans="1:32" s="46" customFormat="1" ht="71.650000000000006" customHeight="1">
      <c r="A18" s="49">
        <v>5</v>
      </c>
      <c r="B18" s="37" t="s">
        <v>275</v>
      </c>
      <c r="C18" s="203">
        <f>D18+E18+F18</f>
        <v>334942</v>
      </c>
      <c r="D18" s="205">
        <f>SUM(D19:D22)</f>
        <v>318993</v>
      </c>
      <c r="E18" s="205">
        <f>SUM(E19:E22)</f>
        <v>1205</v>
      </c>
      <c r="F18" s="205">
        <f>SUM(F19:F22)</f>
        <v>14744</v>
      </c>
      <c r="G18" s="38"/>
      <c r="H18" s="29"/>
      <c r="I18" s="29"/>
      <c r="J18" s="29"/>
      <c r="K18" s="38"/>
      <c r="L18" s="38"/>
      <c r="M18" s="38"/>
      <c r="N18" s="38"/>
      <c r="O18" s="29"/>
      <c r="P18" s="29"/>
      <c r="Q18" s="38"/>
      <c r="R18" s="57"/>
      <c r="S18" s="29"/>
      <c r="T18" s="29"/>
      <c r="U18" s="38"/>
      <c r="V18" s="29"/>
      <c r="W18" s="29"/>
      <c r="X18" s="36"/>
      <c r="Y18" s="186"/>
      <c r="Z18" s="56"/>
      <c r="AA18" s="171">
        <v>8169</v>
      </c>
      <c r="AB18" s="171">
        <v>2018</v>
      </c>
      <c r="AC18" s="171">
        <v>6151</v>
      </c>
      <c r="AD18" s="172">
        <f t="shared" si="3"/>
        <v>-8169</v>
      </c>
      <c r="AE18" s="172">
        <f t="shared" si="4"/>
        <v>-2018</v>
      </c>
      <c r="AF18" s="172">
        <f t="shared" si="5"/>
        <v>-6151</v>
      </c>
    </row>
    <row r="19" spans="1:32" s="63" customFormat="1" ht="165">
      <c r="A19" s="59" t="s">
        <v>240</v>
      </c>
      <c r="B19" s="31" t="s">
        <v>276</v>
      </c>
      <c r="C19" s="204">
        <f>D19+E19+F19</f>
        <v>334942</v>
      </c>
      <c r="D19" s="203">
        <v>318993</v>
      </c>
      <c r="E19" s="203">
        <v>1205</v>
      </c>
      <c r="F19" s="203">
        <v>14744</v>
      </c>
      <c r="G19" s="39"/>
      <c r="H19" s="38"/>
      <c r="I19" s="38"/>
      <c r="J19" s="38"/>
      <c r="K19" s="38"/>
      <c r="L19" s="38"/>
      <c r="M19" s="38"/>
      <c r="N19" s="38"/>
      <c r="O19" s="30"/>
      <c r="P19" s="30"/>
      <c r="Q19" s="38"/>
      <c r="R19" s="60"/>
      <c r="S19" s="60"/>
      <c r="T19" s="60"/>
      <c r="U19" s="38"/>
      <c r="V19" s="60"/>
      <c r="W19" s="60"/>
      <c r="X19" s="40"/>
      <c r="Y19" s="186"/>
      <c r="Z19" s="62"/>
      <c r="AA19" s="171">
        <v>625</v>
      </c>
      <c r="AB19" s="171">
        <v>250</v>
      </c>
      <c r="AC19" s="171">
        <v>375</v>
      </c>
      <c r="AD19" s="172">
        <f t="shared" si="3"/>
        <v>-625</v>
      </c>
      <c r="AE19" s="172">
        <f t="shared" si="4"/>
        <v>-250</v>
      </c>
      <c r="AF19" s="172">
        <f t="shared" si="5"/>
        <v>-375</v>
      </c>
    </row>
    <row r="20" spans="1:32" s="63" customFormat="1" ht="86.1" customHeight="1">
      <c r="A20" s="59" t="s">
        <v>240</v>
      </c>
      <c r="B20" s="31" t="s">
        <v>277</v>
      </c>
      <c r="C20" s="204"/>
      <c r="D20" s="204"/>
      <c r="E20" s="204"/>
      <c r="F20" s="204"/>
      <c r="G20" s="39"/>
      <c r="H20" s="39"/>
      <c r="I20" s="39"/>
      <c r="J20" s="39"/>
      <c r="K20" s="39"/>
      <c r="L20" s="39"/>
      <c r="M20" s="39"/>
      <c r="N20" s="39"/>
      <c r="O20" s="30"/>
      <c r="P20" s="30"/>
      <c r="Q20" s="39"/>
      <c r="R20" s="57"/>
      <c r="S20" s="60"/>
      <c r="T20" s="60"/>
      <c r="U20" s="39"/>
      <c r="V20" s="60"/>
      <c r="W20" s="60"/>
      <c r="X20" s="40"/>
      <c r="Y20" s="186"/>
      <c r="Z20" s="62"/>
      <c r="AA20" s="171">
        <v>1125</v>
      </c>
      <c r="AB20" s="171">
        <v>1125</v>
      </c>
      <c r="AC20" s="171"/>
      <c r="AD20" s="172">
        <f t="shared" si="3"/>
        <v>-1125</v>
      </c>
      <c r="AE20" s="172">
        <f t="shared" si="4"/>
        <v>-1125</v>
      </c>
      <c r="AF20" s="172">
        <f t="shared" si="5"/>
        <v>0</v>
      </c>
    </row>
    <row r="21" spans="1:32" s="63" customFormat="1" ht="81.75" customHeight="1">
      <c r="A21" s="59" t="s">
        <v>240</v>
      </c>
      <c r="B21" s="31" t="s">
        <v>278</v>
      </c>
      <c r="C21" s="204"/>
      <c r="D21" s="204"/>
      <c r="E21" s="204"/>
      <c r="F21" s="204"/>
      <c r="G21" s="39"/>
      <c r="H21" s="39"/>
      <c r="I21" s="39"/>
      <c r="J21" s="39"/>
      <c r="K21" s="39"/>
      <c r="L21" s="39"/>
      <c r="M21" s="39"/>
      <c r="N21" s="39"/>
      <c r="O21" s="30"/>
      <c r="P21" s="30"/>
      <c r="Q21" s="39"/>
      <c r="R21" s="57"/>
      <c r="S21" s="60"/>
      <c r="T21" s="60"/>
      <c r="U21" s="39"/>
      <c r="V21" s="60"/>
      <c r="W21" s="60"/>
      <c r="X21" s="40"/>
      <c r="Y21" s="186"/>
      <c r="Z21" s="62"/>
      <c r="AA21" s="171">
        <v>5369</v>
      </c>
      <c r="AB21" s="171">
        <v>538</v>
      </c>
      <c r="AC21" s="171">
        <v>4831</v>
      </c>
      <c r="AD21" s="172">
        <f t="shared" si="3"/>
        <v>-5369</v>
      </c>
      <c r="AE21" s="172">
        <f t="shared" si="4"/>
        <v>-538</v>
      </c>
      <c r="AF21" s="172">
        <f t="shared" si="5"/>
        <v>-4831</v>
      </c>
    </row>
    <row r="22" spans="1:32" s="63" customFormat="1" ht="81.75" customHeight="1">
      <c r="A22" s="59" t="s">
        <v>240</v>
      </c>
      <c r="B22" s="31" t="s">
        <v>279</v>
      </c>
      <c r="C22" s="204"/>
      <c r="D22" s="204"/>
      <c r="E22" s="204"/>
      <c r="F22" s="204"/>
      <c r="G22" s="39"/>
      <c r="H22" s="39"/>
      <c r="I22" s="39"/>
      <c r="J22" s="39"/>
      <c r="K22" s="39"/>
      <c r="L22" s="39"/>
      <c r="M22" s="39"/>
      <c r="N22" s="39"/>
      <c r="O22" s="30"/>
      <c r="P22" s="30"/>
      <c r="Q22" s="39"/>
      <c r="R22" s="57"/>
      <c r="S22" s="60"/>
      <c r="T22" s="60"/>
      <c r="U22" s="39"/>
      <c r="V22" s="60"/>
      <c r="W22" s="60"/>
      <c r="X22" s="40"/>
      <c r="Y22" s="186"/>
      <c r="Z22" s="62"/>
      <c r="AA22" s="44">
        <v>1050</v>
      </c>
      <c r="AB22" s="44">
        <v>105</v>
      </c>
      <c r="AC22" s="44">
        <v>945</v>
      </c>
      <c r="AD22" s="172">
        <f t="shared" si="3"/>
        <v>-1050</v>
      </c>
      <c r="AE22" s="172">
        <f t="shared" si="4"/>
        <v>-105</v>
      </c>
      <c r="AF22" s="172">
        <f t="shared" si="5"/>
        <v>-945</v>
      </c>
    </row>
    <row r="23" spans="1:32" s="46" customFormat="1" ht="81.75" customHeight="1">
      <c r="A23" s="49">
        <v>6</v>
      </c>
      <c r="B23" s="37" t="s">
        <v>280</v>
      </c>
      <c r="C23" s="203">
        <f>D23+E23+F23</f>
        <v>52388</v>
      </c>
      <c r="D23" s="203">
        <v>49894</v>
      </c>
      <c r="E23" s="203">
        <v>1622</v>
      </c>
      <c r="F23" s="203">
        <v>872</v>
      </c>
      <c r="G23" s="38"/>
      <c r="H23" s="38"/>
      <c r="I23" s="38"/>
      <c r="J23" s="38"/>
      <c r="K23" s="38"/>
      <c r="L23" s="38"/>
      <c r="M23" s="38"/>
      <c r="N23" s="38"/>
      <c r="O23" s="29"/>
      <c r="P23" s="29"/>
      <c r="Q23" s="38"/>
      <c r="R23" s="57"/>
      <c r="S23" s="57"/>
      <c r="T23" s="57"/>
      <c r="U23" s="38"/>
      <c r="V23" s="57"/>
      <c r="W23" s="57"/>
      <c r="X23" s="36"/>
      <c r="Y23" s="186"/>
      <c r="Z23" s="56"/>
      <c r="AA23" s="44">
        <v>552</v>
      </c>
      <c r="AB23" s="44">
        <v>359</v>
      </c>
      <c r="AC23" s="44">
        <v>193</v>
      </c>
      <c r="AD23" s="172">
        <f t="shared" si="3"/>
        <v>-552</v>
      </c>
      <c r="AE23" s="172">
        <f t="shared" si="4"/>
        <v>-359</v>
      </c>
      <c r="AF23" s="172">
        <f t="shared" si="5"/>
        <v>-193</v>
      </c>
    </row>
    <row r="24" spans="1:32" s="46" customFormat="1" ht="81.75" customHeight="1">
      <c r="A24" s="49">
        <v>7</v>
      </c>
      <c r="B24" s="37" t="s">
        <v>281</v>
      </c>
      <c r="C24" s="203">
        <f>D24+E24+F24</f>
        <v>31484</v>
      </c>
      <c r="D24" s="203">
        <v>29985</v>
      </c>
      <c r="E24" s="203">
        <v>1499</v>
      </c>
      <c r="F24" s="203"/>
      <c r="G24" s="38"/>
      <c r="H24" s="38"/>
      <c r="I24" s="38"/>
      <c r="J24" s="38"/>
      <c r="K24" s="38"/>
      <c r="L24" s="38"/>
      <c r="M24" s="38"/>
      <c r="N24" s="38"/>
      <c r="O24" s="29"/>
      <c r="P24" s="29"/>
      <c r="Q24" s="38"/>
      <c r="R24" s="57"/>
      <c r="S24" s="57"/>
      <c r="T24" s="57"/>
      <c r="U24" s="38"/>
      <c r="V24" s="57"/>
      <c r="W24" s="57"/>
      <c r="X24" s="36"/>
      <c r="Y24" s="186"/>
      <c r="Z24" s="56"/>
      <c r="AA24" s="44">
        <v>728</v>
      </c>
      <c r="AB24" s="44"/>
      <c r="AC24" s="44">
        <v>728</v>
      </c>
      <c r="AD24" s="172">
        <f t="shared" si="3"/>
        <v>-728</v>
      </c>
      <c r="AE24" s="172">
        <f t="shared" si="4"/>
        <v>0</v>
      </c>
      <c r="AF24" s="172">
        <f t="shared" si="5"/>
        <v>-728</v>
      </c>
    </row>
    <row r="25" spans="1:32" s="46" customFormat="1" ht="66.400000000000006" customHeight="1">
      <c r="A25" s="49">
        <v>8</v>
      </c>
      <c r="B25" s="37" t="s">
        <v>282</v>
      </c>
      <c r="C25" s="203"/>
      <c r="D25" s="203"/>
      <c r="E25" s="203"/>
      <c r="F25" s="203"/>
      <c r="G25" s="38"/>
      <c r="H25" s="38"/>
      <c r="I25" s="38"/>
      <c r="J25" s="38"/>
      <c r="K25" s="38"/>
      <c r="L25" s="38"/>
      <c r="M25" s="38"/>
      <c r="N25" s="38"/>
      <c r="O25" s="29"/>
      <c r="P25" s="29"/>
      <c r="Q25" s="38"/>
      <c r="R25" s="57"/>
      <c r="S25" s="57"/>
      <c r="T25" s="57"/>
      <c r="U25" s="38"/>
      <c r="V25" s="57"/>
      <c r="W25" s="57"/>
      <c r="X25" s="36"/>
      <c r="Y25" s="186"/>
      <c r="Z25" s="56"/>
      <c r="AA25" s="44">
        <v>1586</v>
      </c>
      <c r="AB25" s="44">
        <v>317</v>
      </c>
      <c r="AC25" s="44">
        <v>1269</v>
      </c>
      <c r="AD25" s="172">
        <f t="shared" si="3"/>
        <v>-1586</v>
      </c>
      <c r="AE25" s="172">
        <f t="shared" si="4"/>
        <v>-317</v>
      </c>
      <c r="AF25" s="172">
        <f t="shared" si="5"/>
        <v>-1269</v>
      </c>
    </row>
    <row r="26" spans="1:32" s="46" customFormat="1" ht="81.75" customHeight="1">
      <c r="A26" s="49">
        <v>9</v>
      </c>
      <c r="B26" s="37" t="s">
        <v>283</v>
      </c>
      <c r="C26" s="203"/>
      <c r="D26" s="203"/>
      <c r="E26" s="203"/>
      <c r="F26" s="203"/>
      <c r="G26" s="38"/>
      <c r="H26" s="38"/>
      <c r="I26" s="38"/>
      <c r="J26" s="38"/>
      <c r="K26" s="38"/>
      <c r="L26" s="38"/>
      <c r="M26" s="38"/>
      <c r="N26" s="38"/>
      <c r="O26" s="29"/>
      <c r="P26" s="29"/>
      <c r="Q26" s="38"/>
      <c r="R26" s="57"/>
      <c r="S26" s="57"/>
      <c r="T26" s="57"/>
      <c r="U26" s="38"/>
      <c r="V26" s="29"/>
      <c r="W26" s="29"/>
      <c r="X26" s="36"/>
      <c r="Y26" s="186"/>
      <c r="Z26" s="56"/>
      <c r="AA26" s="171">
        <v>345</v>
      </c>
      <c r="AB26" s="171">
        <v>47</v>
      </c>
      <c r="AC26" s="171">
        <v>298</v>
      </c>
      <c r="AD26" s="172">
        <f t="shared" si="3"/>
        <v>-345</v>
      </c>
      <c r="AE26" s="172">
        <f t="shared" si="4"/>
        <v>-47</v>
      </c>
      <c r="AF26" s="172">
        <f t="shared" si="5"/>
        <v>-298</v>
      </c>
    </row>
    <row r="27" spans="1:32" s="63" customFormat="1" ht="87.6" customHeight="1">
      <c r="A27" s="59" t="s">
        <v>240</v>
      </c>
      <c r="B27" s="31" t="s">
        <v>284</v>
      </c>
      <c r="C27" s="204"/>
      <c r="D27" s="204"/>
      <c r="E27" s="204"/>
      <c r="F27" s="204"/>
      <c r="G27" s="39"/>
      <c r="H27" s="39"/>
      <c r="I27" s="39"/>
      <c r="J27" s="39"/>
      <c r="K27" s="39"/>
      <c r="L27" s="39"/>
      <c r="M27" s="39"/>
      <c r="N27" s="39"/>
      <c r="O27" s="30"/>
      <c r="P27" s="30"/>
      <c r="Q27" s="39"/>
      <c r="R27" s="57"/>
      <c r="S27" s="60"/>
      <c r="T27" s="60"/>
      <c r="U27" s="39"/>
      <c r="V27" s="60"/>
      <c r="W27" s="60"/>
      <c r="X27" s="40"/>
      <c r="Y27" s="186"/>
      <c r="Z27" s="62"/>
      <c r="AA27" s="171">
        <v>14</v>
      </c>
      <c r="AB27" s="171">
        <v>14</v>
      </c>
      <c r="AC27" s="171"/>
      <c r="AD27" s="172">
        <f t="shared" si="3"/>
        <v>-14</v>
      </c>
      <c r="AE27" s="172">
        <f t="shared" si="4"/>
        <v>-14</v>
      </c>
      <c r="AF27" s="172">
        <f t="shared" si="5"/>
        <v>0</v>
      </c>
    </row>
    <row r="28" spans="1:32" s="63" customFormat="1" ht="81.75" customHeight="1">
      <c r="A28" s="59" t="s">
        <v>240</v>
      </c>
      <c r="B28" s="31" t="s">
        <v>285</v>
      </c>
      <c r="C28" s="204"/>
      <c r="D28" s="204"/>
      <c r="E28" s="204"/>
      <c r="F28" s="204"/>
      <c r="G28" s="39"/>
      <c r="H28" s="39"/>
      <c r="I28" s="39"/>
      <c r="J28" s="39"/>
      <c r="K28" s="39"/>
      <c r="L28" s="39"/>
      <c r="M28" s="39"/>
      <c r="N28" s="38"/>
      <c r="O28" s="30"/>
      <c r="P28" s="30"/>
      <c r="Q28" s="38"/>
      <c r="R28" s="57"/>
      <c r="S28" s="60"/>
      <c r="T28" s="60"/>
      <c r="U28" s="38"/>
      <c r="V28" s="60"/>
      <c r="W28" s="60"/>
      <c r="X28" s="40"/>
      <c r="Y28" s="186"/>
      <c r="Z28" s="62"/>
      <c r="AA28" s="44">
        <v>331</v>
      </c>
      <c r="AB28" s="44">
        <v>33</v>
      </c>
      <c r="AC28" s="44">
        <v>298</v>
      </c>
      <c r="AD28" s="172">
        <f t="shared" si="3"/>
        <v>-331</v>
      </c>
      <c r="AE28" s="172">
        <f t="shared" si="4"/>
        <v>-33</v>
      </c>
      <c r="AF28" s="172">
        <f t="shared" si="5"/>
        <v>-298</v>
      </c>
    </row>
    <row r="29" spans="1:32" s="46" customFormat="1" ht="82.5">
      <c r="A29" s="49">
        <v>10</v>
      </c>
      <c r="B29" s="37" t="s">
        <v>286</v>
      </c>
      <c r="C29" s="203">
        <f>D29+E29+F29</f>
        <v>43789</v>
      </c>
      <c r="D29" s="205">
        <f>SUM(D30:D32)</f>
        <v>41704</v>
      </c>
      <c r="E29" s="205">
        <f>SUM(E30:E32)</f>
        <v>2085</v>
      </c>
      <c r="F29" s="205">
        <f>SUM(F30:F32)</f>
        <v>0</v>
      </c>
      <c r="G29" s="38"/>
      <c r="H29" s="29"/>
      <c r="I29" s="29"/>
      <c r="J29" s="29"/>
      <c r="K29" s="38"/>
      <c r="L29" s="38"/>
      <c r="M29" s="38"/>
      <c r="N29" s="38"/>
      <c r="O29" s="29"/>
      <c r="P29" s="29"/>
      <c r="Q29" s="38"/>
      <c r="R29" s="57"/>
      <c r="S29" s="29"/>
      <c r="T29" s="57"/>
      <c r="U29" s="38"/>
      <c r="V29" s="29"/>
      <c r="W29" s="29"/>
      <c r="X29" s="36"/>
      <c r="Y29" s="186"/>
      <c r="Z29" s="56"/>
      <c r="AA29" s="171">
        <v>1421</v>
      </c>
      <c r="AB29" s="171">
        <v>473</v>
      </c>
      <c r="AC29" s="171">
        <v>948</v>
      </c>
      <c r="AD29" s="172">
        <f t="shared" si="3"/>
        <v>-1421</v>
      </c>
      <c r="AE29" s="172">
        <f t="shared" si="4"/>
        <v>-473</v>
      </c>
      <c r="AF29" s="172">
        <f t="shared" si="5"/>
        <v>-948</v>
      </c>
    </row>
    <row r="30" spans="1:32" s="63" customFormat="1" ht="138.6" customHeight="1">
      <c r="A30" s="59" t="s">
        <v>240</v>
      </c>
      <c r="B30" s="31" t="s">
        <v>287</v>
      </c>
      <c r="C30" s="204"/>
      <c r="D30" s="204"/>
      <c r="E30" s="204"/>
      <c r="F30" s="204"/>
      <c r="G30" s="39"/>
      <c r="H30" s="39"/>
      <c r="I30" s="39"/>
      <c r="J30" s="39"/>
      <c r="K30" s="39"/>
      <c r="L30" s="39"/>
      <c r="M30" s="39"/>
      <c r="N30" s="39"/>
      <c r="O30" s="30"/>
      <c r="P30" s="30"/>
      <c r="Q30" s="39"/>
      <c r="R30" s="60"/>
      <c r="S30" s="60"/>
      <c r="T30" s="60"/>
      <c r="U30" s="39"/>
      <c r="V30" s="60"/>
      <c r="W30" s="60"/>
      <c r="X30" s="40"/>
      <c r="Y30" s="186"/>
      <c r="Z30" s="62"/>
      <c r="AA30" s="171">
        <v>1013</v>
      </c>
      <c r="AB30" s="171">
        <v>303</v>
      </c>
      <c r="AC30" s="171">
        <v>710</v>
      </c>
      <c r="AD30" s="172">
        <f t="shared" si="3"/>
        <v>-1013</v>
      </c>
      <c r="AE30" s="172">
        <f t="shared" si="4"/>
        <v>-303</v>
      </c>
      <c r="AF30" s="172">
        <f t="shared" si="5"/>
        <v>-710</v>
      </c>
    </row>
    <row r="31" spans="1:32" s="63" customFormat="1" ht="82.5">
      <c r="A31" s="59" t="s">
        <v>240</v>
      </c>
      <c r="B31" s="31" t="s">
        <v>288</v>
      </c>
      <c r="C31" s="204">
        <f>D31+E31+F31</f>
        <v>43789</v>
      </c>
      <c r="D31" s="204">
        <v>41704</v>
      </c>
      <c r="E31" s="204">
        <v>2085</v>
      </c>
      <c r="F31" s="204"/>
      <c r="G31" s="39"/>
      <c r="H31" s="39"/>
      <c r="I31" s="39"/>
      <c r="J31" s="39"/>
      <c r="K31" s="39"/>
      <c r="L31" s="39"/>
      <c r="M31" s="39"/>
      <c r="N31" s="39"/>
      <c r="O31" s="30"/>
      <c r="P31" s="30"/>
      <c r="Q31" s="39"/>
      <c r="R31" s="60"/>
      <c r="S31" s="60"/>
      <c r="T31" s="60"/>
      <c r="U31" s="39"/>
      <c r="V31" s="60"/>
      <c r="W31" s="60"/>
      <c r="X31" s="40"/>
      <c r="Y31" s="186"/>
      <c r="Z31" s="62"/>
      <c r="AA31" s="171">
        <v>140</v>
      </c>
      <c r="AB31" s="171">
        <v>112</v>
      </c>
      <c r="AC31" s="171">
        <v>28</v>
      </c>
      <c r="AD31" s="172">
        <f t="shared" si="3"/>
        <v>-140</v>
      </c>
      <c r="AE31" s="172">
        <f t="shared" si="4"/>
        <v>-112</v>
      </c>
      <c r="AF31" s="172">
        <f t="shared" si="5"/>
        <v>-28</v>
      </c>
    </row>
    <row r="32" spans="1:32" s="63" customFormat="1" ht="69.75" customHeight="1">
      <c r="A32" s="59" t="s">
        <v>240</v>
      </c>
      <c r="B32" s="31" t="s">
        <v>289</v>
      </c>
      <c r="C32" s="204"/>
      <c r="D32" s="204"/>
      <c r="E32" s="204"/>
      <c r="F32" s="204"/>
      <c r="G32" s="39"/>
      <c r="H32" s="39"/>
      <c r="I32" s="39"/>
      <c r="J32" s="39"/>
      <c r="K32" s="39"/>
      <c r="L32" s="39"/>
      <c r="M32" s="39"/>
      <c r="N32" s="39"/>
      <c r="O32" s="30"/>
      <c r="P32" s="30"/>
      <c r="Q32" s="39"/>
      <c r="R32" s="57"/>
      <c r="S32" s="60"/>
      <c r="T32" s="60"/>
      <c r="U32" s="39"/>
      <c r="V32" s="60"/>
      <c r="W32" s="60"/>
      <c r="X32" s="40"/>
      <c r="Y32" s="186"/>
      <c r="Z32" s="62"/>
      <c r="AA32" s="46">
        <v>268</v>
      </c>
      <c r="AB32" s="46">
        <v>58</v>
      </c>
      <c r="AC32" s="46">
        <v>210</v>
      </c>
      <c r="AD32" s="172">
        <f t="shared" si="3"/>
        <v>-268</v>
      </c>
      <c r="AE32" s="172">
        <f t="shared" si="4"/>
        <v>-58</v>
      </c>
      <c r="AF32" s="172">
        <f t="shared" si="5"/>
        <v>-210</v>
      </c>
    </row>
    <row r="33" spans="1:32" s="46" customFormat="1" ht="78" customHeight="1">
      <c r="A33" s="55" t="s">
        <v>50</v>
      </c>
      <c r="B33" s="34" t="s">
        <v>290</v>
      </c>
      <c r="C33" s="206">
        <f>D33+E33+F33</f>
        <v>577601</v>
      </c>
      <c r="D33" s="202">
        <f>D34+D37+D38+D41+D45+D46+D49</f>
        <v>560778</v>
      </c>
      <c r="E33" s="202">
        <f>E34+E37+E38+E41+E45+E46+E49</f>
        <v>2613</v>
      </c>
      <c r="F33" s="202">
        <f>F34+F37+F38+F41+F45+F46+F49</f>
        <v>14210</v>
      </c>
      <c r="G33" s="35"/>
      <c r="H33" s="28"/>
      <c r="I33" s="28"/>
      <c r="J33" s="28"/>
      <c r="K33" s="35"/>
      <c r="L33" s="35"/>
      <c r="M33" s="35"/>
      <c r="N33" s="35"/>
      <c r="O33" s="28"/>
      <c r="P33" s="28"/>
      <c r="Q33" s="28"/>
      <c r="R33" s="35"/>
      <c r="S33" s="28"/>
      <c r="T33" s="28"/>
      <c r="U33" s="35"/>
      <c r="V33" s="28"/>
      <c r="W33" s="28"/>
      <c r="X33" s="36"/>
      <c r="Y33" s="186"/>
      <c r="Z33" s="56"/>
      <c r="AA33" s="44">
        <v>5060</v>
      </c>
      <c r="AB33" s="44">
        <v>846</v>
      </c>
      <c r="AC33" s="44">
        <v>4214</v>
      </c>
      <c r="AD33" s="172">
        <f t="shared" si="3"/>
        <v>-5060</v>
      </c>
      <c r="AE33" s="172">
        <f t="shared" si="4"/>
        <v>-846</v>
      </c>
      <c r="AF33" s="172">
        <f t="shared" si="5"/>
        <v>-4214</v>
      </c>
    </row>
    <row r="34" spans="1:32" s="46" customFormat="1" ht="53.65" customHeight="1">
      <c r="A34" s="49">
        <v>1</v>
      </c>
      <c r="B34" s="64" t="s">
        <v>291</v>
      </c>
      <c r="C34" s="203">
        <f>D34+E34+F34</f>
        <v>487872</v>
      </c>
      <c r="D34" s="203">
        <f>D35+D36</f>
        <v>473662</v>
      </c>
      <c r="E34" s="203"/>
      <c r="F34" s="203">
        <f>F35+F36</f>
        <v>14210</v>
      </c>
      <c r="G34" s="38"/>
      <c r="H34" s="38"/>
      <c r="I34" s="38"/>
      <c r="J34" s="38"/>
      <c r="K34" s="38"/>
      <c r="L34" s="29"/>
      <c r="M34" s="29"/>
      <c r="N34" s="38"/>
      <c r="O34" s="29"/>
      <c r="P34" s="29"/>
      <c r="Q34" s="57"/>
      <c r="R34" s="29"/>
      <c r="S34" s="57"/>
      <c r="T34" s="57"/>
      <c r="U34" s="57"/>
      <c r="V34" s="57"/>
      <c r="W34" s="57"/>
      <c r="X34" s="36"/>
      <c r="Y34" s="186"/>
      <c r="Z34" s="56"/>
      <c r="AA34" s="44">
        <v>435</v>
      </c>
      <c r="AB34" s="44"/>
      <c r="AC34" s="44">
        <v>435</v>
      </c>
      <c r="AD34" s="172">
        <f t="shared" si="3"/>
        <v>-435</v>
      </c>
      <c r="AE34" s="172">
        <f t="shared" si="4"/>
        <v>0</v>
      </c>
      <c r="AF34" s="172">
        <f t="shared" si="5"/>
        <v>-435</v>
      </c>
    </row>
    <row r="35" spans="1:32" s="63" customFormat="1" ht="78.75">
      <c r="A35" s="207" t="s">
        <v>240</v>
      </c>
      <c r="B35" s="208" t="s">
        <v>631</v>
      </c>
      <c r="C35" s="203">
        <f>D35+E35+F35</f>
        <v>399014</v>
      </c>
      <c r="D35" s="203">
        <v>387392</v>
      </c>
      <c r="E35" s="203"/>
      <c r="F35" s="203">
        <v>11622</v>
      </c>
      <c r="G35" s="204"/>
      <c r="H35" s="204"/>
      <c r="I35" s="204"/>
      <c r="J35" s="204"/>
      <c r="K35" s="204"/>
      <c r="L35" s="209"/>
      <c r="M35" s="209"/>
      <c r="N35" s="204"/>
      <c r="O35" s="209"/>
      <c r="P35" s="209"/>
      <c r="Q35" s="210"/>
      <c r="R35" s="209"/>
      <c r="S35" s="210"/>
      <c r="T35" s="210"/>
      <c r="U35" s="210"/>
      <c r="V35" s="210"/>
      <c r="W35" s="210"/>
      <c r="X35" s="211"/>
      <c r="Y35" s="208"/>
      <c r="Z35" s="62"/>
      <c r="AA35" s="171"/>
      <c r="AB35" s="171"/>
      <c r="AC35" s="171"/>
      <c r="AD35" s="212"/>
      <c r="AE35" s="212"/>
      <c r="AF35" s="212"/>
    </row>
    <row r="36" spans="1:32" s="63" customFormat="1" ht="63">
      <c r="A36" s="207" t="s">
        <v>240</v>
      </c>
      <c r="B36" s="208" t="s">
        <v>632</v>
      </c>
      <c r="C36" s="203">
        <f>D36+E36+F36</f>
        <v>88858</v>
      </c>
      <c r="D36" s="204">
        <v>86270</v>
      </c>
      <c r="E36" s="204"/>
      <c r="F36" s="204">
        <v>2588</v>
      </c>
      <c r="G36" s="204"/>
      <c r="H36" s="204"/>
      <c r="I36" s="204"/>
      <c r="J36" s="204"/>
      <c r="K36" s="204"/>
      <c r="L36" s="209"/>
      <c r="M36" s="209"/>
      <c r="N36" s="204"/>
      <c r="O36" s="209"/>
      <c r="P36" s="209"/>
      <c r="Q36" s="210"/>
      <c r="R36" s="209"/>
      <c r="S36" s="210"/>
      <c r="T36" s="210"/>
      <c r="U36" s="210"/>
      <c r="V36" s="210"/>
      <c r="W36" s="210"/>
      <c r="X36" s="211"/>
      <c r="Y36" s="208"/>
      <c r="Z36" s="62"/>
      <c r="AA36" s="171"/>
      <c r="AB36" s="171"/>
      <c r="AC36" s="171"/>
      <c r="AD36" s="212"/>
      <c r="AE36" s="212"/>
      <c r="AF36" s="212"/>
    </row>
    <row r="37" spans="1:32" s="46" customFormat="1" ht="48.4" customHeight="1">
      <c r="A37" s="49">
        <v>2</v>
      </c>
      <c r="B37" s="64" t="s">
        <v>292</v>
      </c>
      <c r="C37" s="203"/>
      <c r="D37" s="203"/>
      <c r="E37" s="203"/>
      <c r="F37" s="203"/>
      <c r="G37" s="38"/>
      <c r="H37" s="38"/>
      <c r="I37" s="38"/>
      <c r="J37" s="38"/>
      <c r="K37" s="38"/>
      <c r="L37" s="29"/>
      <c r="M37" s="29"/>
      <c r="N37" s="38"/>
      <c r="O37" s="29"/>
      <c r="P37" s="29"/>
      <c r="Q37" s="57"/>
      <c r="R37" s="57"/>
      <c r="S37" s="57"/>
      <c r="T37" s="57"/>
      <c r="U37" s="57"/>
      <c r="V37" s="57"/>
      <c r="W37" s="57"/>
      <c r="X37" s="36"/>
      <c r="Y37" s="186"/>
      <c r="Z37" s="56"/>
      <c r="AA37" s="44">
        <v>1353</v>
      </c>
      <c r="AB37" s="44"/>
      <c r="AC37" s="44">
        <v>1353</v>
      </c>
      <c r="AD37" s="172">
        <f t="shared" si="3"/>
        <v>-1353</v>
      </c>
      <c r="AE37" s="172">
        <f t="shared" si="4"/>
        <v>0</v>
      </c>
      <c r="AF37" s="172">
        <f t="shared" si="5"/>
        <v>-1353</v>
      </c>
    </row>
    <row r="38" spans="1:32" s="46" customFormat="1" ht="48.4" customHeight="1">
      <c r="A38" s="49">
        <v>3</v>
      </c>
      <c r="B38" s="64" t="s">
        <v>293</v>
      </c>
      <c r="C38" s="203"/>
      <c r="D38" s="203"/>
      <c r="E38" s="203"/>
      <c r="F38" s="203"/>
      <c r="G38" s="38"/>
      <c r="H38" s="38"/>
      <c r="I38" s="38"/>
      <c r="J38" s="38"/>
      <c r="K38" s="38"/>
      <c r="L38" s="29"/>
      <c r="M38" s="29"/>
      <c r="N38" s="38"/>
      <c r="O38" s="29"/>
      <c r="P38" s="29"/>
      <c r="Q38" s="29"/>
      <c r="R38" s="57"/>
      <c r="S38" s="57"/>
      <c r="T38" s="57"/>
      <c r="U38" s="29"/>
      <c r="V38" s="57"/>
      <c r="W38" s="29"/>
      <c r="X38" s="36"/>
      <c r="Y38" s="186"/>
      <c r="Z38" s="56"/>
      <c r="AA38" s="171">
        <v>770</v>
      </c>
      <c r="AB38" s="171"/>
      <c r="AC38" s="171">
        <v>770</v>
      </c>
      <c r="AD38" s="172">
        <f t="shared" si="3"/>
        <v>-770</v>
      </c>
      <c r="AE38" s="172">
        <f t="shared" si="4"/>
        <v>0</v>
      </c>
      <c r="AF38" s="172">
        <f t="shared" si="5"/>
        <v>-770</v>
      </c>
    </row>
    <row r="39" spans="1:32" s="63" customFormat="1" ht="48.4" customHeight="1">
      <c r="A39" s="65" t="s">
        <v>240</v>
      </c>
      <c r="B39" s="66" t="s">
        <v>294</v>
      </c>
      <c r="C39" s="204"/>
      <c r="D39" s="204"/>
      <c r="E39" s="204"/>
      <c r="F39" s="204"/>
      <c r="G39" s="39"/>
      <c r="H39" s="39"/>
      <c r="I39" s="39"/>
      <c r="J39" s="39"/>
      <c r="K39" s="39"/>
      <c r="L39" s="30"/>
      <c r="M39" s="30"/>
      <c r="N39" s="39"/>
      <c r="O39" s="30"/>
      <c r="P39" s="30"/>
      <c r="Q39" s="60"/>
      <c r="R39" s="60"/>
      <c r="S39" s="60"/>
      <c r="T39" s="60"/>
      <c r="U39" s="60"/>
      <c r="V39" s="60"/>
      <c r="W39" s="60"/>
      <c r="X39" s="40"/>
      <c r="Y39" s="186"/>
      <c r="Z39" s="62"/>
      <c r="AA39" s="171">
        <v>597</v>
      </c>
      <c r="AB39" s="171"/>
      <c r="AC39" s="171">
        <v>597</v>
      </c>
      <c r="AD39" s="172">
        <f t="shared" si="3"/>
        <v>-597</v>
      </c>
      <c r="AE39" s="172">
        <f t="shared" si="4"/>
        <v>0</v>
      </c>
      <c r="AF39" s="172">
        <f t="shared" si="5"/>
        <v>-597</v>
      </c>
    </row>
    <row r="40" spans="1:32" s="63" customFormat="1" ht="48.4" customHeight="1">
      <c r="A40" s="65" t="s">
        <v>240</v>
      </c>
      <c r="B40" s="66" t="s">
        <v>295</v>
      </c>
      <c r="C40" s="204"/>
      <c r="D40" s="204"/>
      <c r="E40" s="204"/>
      <c r="F40" s="204"/>
      <c r="G40" s="39"/>
      <c r="H40" s="39"/>
      <c r="I40" s="39"/>
      <c r="J40" s="39"/>
      <c r="K40" s="39"/>
      <c r="L40" s="30"/>
      <c r="M40" s="30"/>
      <c r="N40" s="39"/>
      <c r="O40" s="30"/>
      <c r="P40" s="30"/>
      <c r="Q40" s="60"/>
      <c r="R40" s="60"/>
      <c r="S40" s="60"/>
      <c r="T40" s="60"/>
      <c r="U40" s="60"/>
      <c r="V40" s="60"/>
      <c r="W40" s="60"/>
      <c r="X40" s="40"/>
      <c r="Y40" s="186"/>
      <c r="Z40" s="62"/>
      <c r="AA40" s="44">
        <v>173</v>
      </c>
      <c r="AB40" s="44"/>
      <c r="AC40" s="44">
        <v>173</v>
      </c>
      <c r="AD40" s="172">
        <f t="shared" si="3"/>
        <v>-173</v>
      </c>
      <c r="AE40" s="172">
        <f t="shared" si="4"/>
        <v>0</v>
      </c>
      <c r="AF40" s="172">
        <f t="shared" si="5"/>
        <v>-173</v>
      </c>
    </row>
    <row r="41" spans="1:32" s="46" customFormat="1" ht="48.4" customHeight="1">
      <c r="A41" s="49">
        <v>4</v>
      </c>
      <c r="B41" s="64" t="s">
        <v>296</v>
      </c>
      <c r="C41" s="203">
        <f>D41+E41+F41</f>
        <v>89729</v>
      </c>
      <c r="D41" s="205">
        <f t="shared" ref="D41:E41" si="6">D42+D43+D44</f>
        <v>87116</v>
      </c>
      <c r="E41" s="205">
        <f t="shared" si="6"/>
        <v>2613</v>
      </c>
      <c r="F41" s="205"/>
      <c r="G41" s="38"/>
      <c r="H41" s="29"/>
      <c r="I41" s="29"/>
      <c r="J41" s="29"/>
      <c r="K41" s="38"/>
      <c r="L41" s="29"/>
      <c r="M41" s="29"/>
      <c r="N41" s="38"/>
      <c r="O41" s="29"/>
      <c r="P41" s="29"/>
      <c r="Q41" s="29"/>
      <c r="R41" s="29"/>
      <c r="S41" s="29"/>
      <c r="T41" s="29"/>
      <c r="U41" s="29"/>
      <c r="V41" s="29"/>
      <c r="W41" s="29"/>
      <c r="X41" s="36"/>
      <c r="Y41" s="186"/>
      <c r="Z41" s="56"/>
      <c r="AA41" s="171">
        <v>1122</v>
      </c>
      <c r="AB41" s="171">
        <v>517</v>
      </c>
      <c r="AC41" s="171">
        <v>605</v>
      </c>
      <c r="AD41" s="172">
        <f t="shared" si="3"/>
        <v>-1122</v>
      </c>
      <c r="AE41" s="172">
        <f t="shared" si="4"/>
        <v>-517</v>
      </c>
      <c r="AF41" s="172">
        <f t="shared" si="5"/>
        <v>-605</v>
      </c>
    </row>
    <row r="42" spans="1:32" s="63" customFormat="1" ht="53.65" customHeight="1">
      <c r="A42" s="65" t="s">
        <v>240</v>
      </c>
      <c r="B42" s="66" t="s">
        <v>297</v>
      </c>
      <c r="C42" s="204">
        <f>D42+E42+F42</f>
        <v>78095</v>
      </c>
      <c r="D42" s="204">
        <v>75821</v>
      </c>
      <c r="E42" s="204">
        <v>2274</v>
      </c>
      <c r="F42" s="204"/>
      <c r="G42" s="39"/>
      <c r="H42" s="39"/>
      <c r="I42" s="39"/>
      <c r="J42" s="39"/>
      <c r="K42" s="39"/>
      <c r="L42" s="30"/>
      <c r="M42" s="30"/>
      <c r="N42" s="39"/>
      <c r="O42" s="30"/>
      <c r="P42" s="30"/>
      <c r="Q42" s="60"/>
      <c r="R42" s="60"/>
      <c r="S42" s="60"/>
      <c r="T42" s="60"/>
      <c r="U42" s="60"/>
      <c r="V42" s="60"/>
      <c r="W42" s="60"/>
      <c r="X42" s="40"/>
      <c r="Y42" s="186"/>
      <c r="Z42" s="62"/>
      <c r="AA42" s="171">
        <v>880</v>
      </c>
      <c r="AB42" s="171">
        <v>275</v>
      </c>
      <c r="AC42" s="171">
        <v>605</v>
      </c>
      <c r="AD42" s="172">
        <f t="shared" si="3"/>
        <v>-880</v>
      </c>
      <c r="AE42" s="172">
        <f t="shared" si="4"/>
        <v>-275</v>
      </c>
      <c r="AF42" s="172">
        <f t="shared" si="5"/>
        <v>-605</v>
      </c>
    </row>
    <row r="43" spans="1:32" s="63" customFormat="1" ht="53.65" customHeight="1">
      <c r="A43" s="65" t="s">
        <v>240</v>
      </c>
      <c r="B43" s="66" t="s">
        <v>298</v>
      </c>
      <c r="C43" s="204"/>
      <c r="D43" s="204"/>
      <c r="E43" s="204"/>
      <c r="F43" s="204"/>
      <c r="G43" s="39"/>
      <c r="H43" s="39"/>
      <c r="I43" s="39"/>
      <c r="J43" s="39"/>
      <c r="K43" s="39"/>
      <c r="L43" s="30"/>
      <c r="M43" s="30"/>
      <c r="N43" s="39"/>
      <c r="O43" s="30"/>
      <c r="P43" s="30"/>
      <c r="Q43" s="60"/>
      <c r="R43" s="60"/>
      <c r="S43" s="60"/>
      <c r="T43" s="60"/>
      <c r="U43" s="60"/>
      <c r="V43" s="60"/>
      <c r="W43" s="60"/>
      <c r="X43" s="40"/>
      <c r="Y43" s="186"/>
      <c r="Z43" s="62"/>
      <c r="AA43" s="171">
        <v>48</v>
      </c>
      <c r="AB43" s="171">
        <v>48</v>
      </c>
      <c r="AC43" s="171"/>
      <c r="AD43" s="172">
        <f t="shared" si="3"/>
        <v>-48</v>
      </c>
      <c r="AE43" s="172">
        <f t="shared" si="4"/>
        <v>-48</v>
      </c>
      <c r="AF43" s="172">
        <f t="shared" si="5"/>
        <v>0</v>
      </c>
    </row>
    <row r="44" spans="1:32" s="63" customFormat="1" ht="45" customHeight="1">
      <c r="A44" s="65" t="s">
        <v>240</v>
      </c>
      <c r="B44" s="66" t="s">
        <v>299</v>
      </c>
      <c r="C44" s="204">
        <f>D44+E44+F44</f>
        <v>11634</v>
      </c>
      <c r="D44" s="204">
        <v>11295</v>
      </c>
      <c r="E44" s="204">
        <v>339</v>
      </c>
      <c r="F44" s="204"/>
      <c r="G44" s="39"/>
      <c r="H44" s="39"/>
      <c r="I44" s="39"/>
      <c r="J44" s="39"/>
      <c r="K44" s="39"/>
      <c r="L44" s="30"/>
      <c r="M44" s="30"/>
      <c r="N44" s="39"/>
      <c r="O44" s="30"/>
      <c r="P44" s="30"/>
      <c r="Q44" s="60"/>
      <c r="R44" s="60"/>
      <c r="S44" s="60"/>
      <c r="T44" s="60"/>
      <c r="U44" s="60"/>
      <c r="V44" s="60"/>
      <c r="W44" s="60"/>
      <c r="X44" s="40"/>
      <c r="Y44" s="186"/>
      <c r="Z44" s="62"/>
      <c r="AA44" s="44">
        <v>194</v>
      </c>
      <c r="AB44" s="44">
        <v>194</v>
      </c>
      <c r="AC44" s="44"/>
      <c r="AD44" s="172">
        <f t="shared" si="3"/>
        <v>-194</v>
      </c>
      <c r="AE44" s="172">
        <f t="shared" si="4"/>
        <v>-194</v>
      </c>
      <c r="AF44" s="172">
        <f t="shared" si="5"/>
        <v>0</v>
      </c>
    </row>
    <row r="45" spans="1:32" s="46" customFormat="1" ht="53.65" customHeight="1">
      <c r="A45" s="49">
        <v>5</v>
      </c>
      <c r="B45" s="64" t="s">
        <v>300</v>
      </c>
      <c r="C45" s="203"/>
      <c r="D45" s="203"/>
      <c r="E45" s="203"/>
      <c r="F45" s="203"/>
      <c r="G45" s="38"/>
      <c r="H45" s="38"/>
      <c r="I45" s="38"/>
      <c r="J45" s="38"/>
      <c r="K45" s="38"/>
      <c r="L45" s="29"/>
      <c r="M45" s="29"/>
      <c r="N45" s="38"/>
      <c r="O45" s="29"/>
      <c r="P45" s="29"/>
      <c r="Q45" s="57"/>
      <c r="R45" s="57"/>
      <c r="S45" s="57"/>
      <c r="T45" s="57"/>
      <c r="U45" s="57"/>
      <c r="V45" s="57"/>
      <c r="W45" s="57"/>
      <c r="X45" s="36"/>
      <c r="Y45" s="186"/>
      <c r="Z45" s="56"/>
      <c r="AA45" s="44">
        <v>348</v>
      </c>
      <c r="AB45" s="44"/>
      <c r="AC45" s="44">
        <v>348</v>
      </c>
      <c r="AD45" s="172">
        <f t="shared" si="3"/>
        <v>-348</v>
      </c>
      <c r="AE45" s="172">
        <f t="shared" si="4"/>
        <v>0</v>
      </c>
      <c r="AF45" s="172">
        <f t="shared" si="5"/>
        <v>-348</v>
      </c>
    </row>
    <row r="46" spans="1:32" s="46" customFormat="1" ht="46.5" customHeight="1">
      <c r="A46" s="49">
        <v>6</v>
      </c>
      <c r="B46" s="64" t="s">
        <v>301</v>
      </c>
      <c r="C46" s="203"/>
      <c r="D46" s="203"/>
      <c r="E46" s="203"/>
      <c r="F46" s="203"/>
      <c r="G46" s="38"/>
      <c r="H46" s="38"/>
      <c r="I46" s="38"/>
      <c r="J46" s="38"/>
      <c r="K46" s="38"/>
      <c r="L46" s="29"/>
      <c r="M46" s="29"/>
      <c r="N46" s="38"/>
      <c r="O46" s="29"/>
      <c r="P46" s="29"/>
      <c r="Q46" s="57"/>
      <c r="R46" s="57"/>
      <c r="S46" s="57"/>
      <c r="T46" s="57"/>
      <c r="U46" s="57"/>
      <c r="V46" s="57"/>
      <c r="W46" s="57"/>
      <c r="X46" s="36"/>
      <c r="Y46" s="186"/>
      <c r="Z46" s="56"/>
      <c r="AA46" s="171">
        <v>728</v>
      </c>
      <c r="AB46" s="171">
        <v>223</v>
      </c>
      <c r="AC46" s="171">
        <v>505</v>
      </c>
      <c r="AD46" s="172">
        <f t="shared" si="3"/>
        <v>-728</v>
      </c>
      <c r="AE46" s="172">
        <f t="shared" si="4"/>
        <v>-223</v>
      </c>
      <c r="AF46" s="172">
        <f t="shared" si="5"/>
        <v>-505</v>
      </c>
    </row>
    <row r="47" spans="1:32" s="63" customFormat="1" ht="46.5" customHeight="1">
      <c r="A47" s="65" t="s">
        <v>240</v>
      </c>
      <c r="B47" s="66" t="s">
        <v>302</v>
      </c>
      <c r="C47" s="204"/>
      <c r="D47" s="204"/>
      <c r="E47" s="204"/>
      <c r="F47" s="204"/>
      <c r="G47" s="39"/>
      <c r="H47" s="39"/>
      <c r="I47" s="39"/>
      <c r="J47" s="39"/>
      <c r="K47" s="39"/>
      <c r="L47" s="30"/>
      <c r="M47" s="30"/>
      <c r="N47" s="39"/>
      <c r="O47" s="30"/>
      <c r="P47" s="30"/>
      <c r="Q47" s="60"/>
      <c r="R47" s="60"/>
      <c r="S47" s="60"/>
      <c r="T47" s="60"/>
      <c r="U47" s="60"/>
      <c r="V47" s="60"/>
      <c r="W47" s="60"/>
      <c r="X47" s="40"/>
      <c r="Y47" s="186"/>
      <c r="Z47" s="62"/>
      <c r="AA47" s="171">
        <v>640</v>
      </c>
      <c r="AB47" s="171">
        <v>192</v>
      </c>
      <c r="AC47" s="171">
        <v>448</v>
      </c>
      <c r="AD47" s="172">
        <f t="shared" si="3"/>
        <v>-640</v>
      </c>
      <c r="AE47" s="172">
        <f t="shared" si="4"/>
        <v>-192</v>
      </c>
      <c r="AF47" s="172">
        <f t="shared" si="5"/>
        <v>-448</v>
      </c>
    </row>
    <row r="48" spans="1:32" s="63" customFormat="1" ht="46.5" customHeight="1">
      <c r="A48" s="65" t="s">
        <v>240</v>
      </c>
      <c r="B48" s="66" t="s">
        <v>303</v>
      </c>
      <c r="C48" s="204"/>
      <c r="D48" s="204"/>
      <c r="E48" s="204"/>
      <c r="F48" s="204"/>
      <c r="G48" s="39"/>
      <c r="H48" s="39"/>
      <c r="I48" s="39"/>
      <c r="J48" s="39"/>
      <c r="K48" s="39"/>
      <c r="L48" s="30"/>
      <c r="M48" s="30"/>
      <c r="N48" s="39"/>
      <c r="O48" s="30"/>
      <c r="P48" s="30"/>
      <c r="Q48" s="60"/>
      <c r="R48" s="60"/>
      <c r="S48" s="60"/>
      <c r="T48" s="60"/>
      <c r="U48" s="60"/>
      <c r="V48" s="60"/>
      <c r="W48" s="60"/>
      <c r="X48" s="40"/>
      <c r="Y48" s="186"/>
      <c r="Z48" s="62"/>
      <c r="AA48" s="44">
        <v>88</v>
      </c>
      <c r="AB48" s="44">
        <v>31</v>
      </c>
      <c r="AC48" s="44">
        <v>57</v>
      </c>
      <c r="AD48" s="172">
        <f t="shared" si="3"/>
        <v>-88</v>
      </c>
      <c r="AE48" s="172">
        <f t="shared" si="4"/>
        <v>-31</v>
      </c>
      <c r="AF48" s="172">
        <f t="shared" si="5"/>
        <v>-57</v>
      </c>
    </row>
    <row r="49" spans="1:32" s="46" customFormat="1" ht="43.5" customHeight="1">
      <c r="A49" s="49">
        <v>7</v>
      </c>
      <c r="B49" s="64" t="s">
        <v>304</v>
      </c>
      <c r="C49" s="203"/>
      <c r="D49" s="203"/>
      <c r="E49" s="203"/>
      <c r="F49" s="203"/>
      <c r="G49" s="38"/>
      <c r="H49" s="38"/>
      <c r="I49" s="38"/>
      <c r="J49" s="38"/>
      <c r="K49" s="38"/>
      <c r="L49" s="29"/>
      <c r="M49" s="29"/>
      <c r="N49" s="38"/>
      <c r="O49" s="29"/>
      <c r="P49" s="29"/>
      <c r="Q49" s="38"/>
      <c r="R49" s="57"/>
      <c r="S49" s="57"/>
      <c r="T49" s="57"/>
      <c r="U49" s="38"/>
      <c r="V49" s="29"/>
      <c r="W49" s="29"/>
      <c r="X49" s="36"/>
      <c r="Y49" s="186"/>
      <c r="Z49" s="56"/>
      <c r="AA49" s="171">
        <v>304</v>
      </c>
      <c r="AB49" s="171">
        <v>106</v>
      </c>
      <c r="AC49" s="171">
        <v>198</v>
      </c>
      <c r="AD49" s="172">
        <f t="shared" si="3"/>
        <v>-304</v>
      </c>
      <c r="AE49" s="172">
        <f t="shared" si="4"/>
        <v>-106</v>
      </c>
      <c r="AF49" s="172">
        <f t="shared" si="5"/>
        <v>-198</v>
      </c>
    </row>
    <row r="50" spans="1:32" s="63" customFormat="1" ht="45" customHeight="1">
      <c r="A50" s="59" t="s">
        <v>240</v>
      </c>
      <c r="B50" s="66" t="s">
        <v>305</v>
      </c>
      <c r="C50" s="204"/>
      <c r="D50" s="204"/>
      <c r="E50" s="204"/>
      <c r="F50" s="204"/>
      <c r="G50" s="39"/>
      <c r="H50" s="39"/>
      <c r="I50" s="39"/>
      <c r="J50" s="39"/>
      <c r="K50" s="39"/>
      <c r="L50" s="30"/>
      <c r="M50" s="30"/>
      <c r="N50" s="39"/>
      <c r="O50" s="30"/>
      <c r="P50" s="30"/>
      <c r="Q50" s="60"/>
      <c r="R50" s="60"/>
      <c r="S50" s="60"/>
      <c r="T50" s="60"/>
      <c r="U50" s="60"/>
      <c r="V50" s="60"/>
      <c r="W50" s="60"/>
      <c r="X50" s="40"/>
      <c r="Y50" s="186"/>
      <c r="Z50" s="62"/>
      <c r="AA50" s="171">
        <v>198</v>
      </c>
      <c r="AB50" s="171">
        <v>69</v>
      </c>
      <c r="AC50" s="171">
        <v>129</v>
      </c>
      <c r="AD50" s="172">
        <f t="shared" si="3"/>
        <v>-198</v>
      </c>
      <c r="AE50" s="172">
        <f t="shared" si="4"/>
        <v>-69</v>
      </c>
      <c r="AF50" s="172">
        <f t="shared" si="5"/>
        <v>-129</v>
      </c>
    </row>
    <row r="51" spans="1:32" s="63" customFormat="1" ht="45" customHeight="1">
      <c r="A51" s="59" t="s">
        <v>240</v>
      </c>
      <c r="B51" s="66" t="s">
        <v>306</v>
      </c>
      <c r="C51" s="204"/>
      <c r="D51" s="204"/>
      <c r="E51" s="204"/>
      <c r="F51" s="204"/>
      <c r="G51" s="39"/>
      <c r="H51" s="39"/>
      <c r="I51" s="39"/>
      <c r="J51" s="39"/>
      <c r="K51" s="39"/>
      <c r="L51" s="30"/>
      <c r="M51" s="30"/>
      <c r="N51" s="39"/>
      <c r="O51" s="30"/>
      <c r="P51" s="30"/>
      <c r="Q51" s="60"/>
      <c r="R51" s="60"/>
      <c r="S51" s="60"/>
      <c r="T51" s="60"/>
      <c r="U51" s="60"/>
      <c r="V51" s="60"/>
      <c r="W51" s="60"/>
      <c r="X51" s="40"/>
      <c r="Y51" s="186"/>
      <c r="Z51" s="62"/>
      <c r="AA51" s="46">
        <v>106</v>
      </c>
      <c r="AB51" s="46">
        <v>37</v>
      </c>
      <c r="AC51" s="46">
        <v>69</v>
      </c>
      <c r="AD51" s="172">
        <f t="shared" si="3"/>
        <v>-106</v>
      </c>
      <c r="AE51" s="172">
        <f t="shared" si="4"/>
        <v>-37</v>
      </c>
      <c r="AF51" s="172">
        <f t="shared" si="5"/>
        <v>-69</v>
      </c>
    </row>
    <row r="52" spans="1:32" s="46" customFormat="1" ht="47.85" customHeight="1">
      <c r="A52" s="55" t="s">
        <v>62</v>
      </c>
      <c r="B52" s="41" t="s">
        <v>307</v>
      </c>
      <c r="C52" s="206">
        <v>1240300</v>
      </c>
      <c r="D52" s="206">
        <v>765860</v>
      </c>
      <c r="E52" s="206">
        <v>402444</v>
      </c>
      <c r="F52" s="206">
        <v>172476</v>
      </c>
      <c r="G52" s="35"/>
      <c r="H52" s="35"/>
      <c r="I52" s="35"/>
      <c r="J52" s="35"/>
      <c r="K52" s="35"/>
      <c r="L52" s="35"/>
      <c r="M52" s="35"/>
      <c r="N52" s="35"/>
      <c r="O52" s="28"/>
      <c r="P52" s="28"/>
      <c r="Q52" s="28"/>
      <c r="R52" s="35"/>
      <c r="S52" s="35"/>
      <c r="T52" s="35"/>
      <c r="U52" s="35"/>
      <c r="V52" s="35"/>
      <c r="W52" s="35"/>
      <c r="X52" s="42"/>
      <c r="Y52" s="186"/>
      <c r="Z52" s="58">
        <f>S52+V52</f>
        <v>0</v>
      </c>
      <c r="AA52" s="44">
        <v>42001</v>
      </c>
      <c r="AB52" s="44">
        <v>30726</v>
      </c>
      <c r="AC52" s="44">
        <v>11275</v>
      </c>
      <c r="AD52" s="172">
        <f t="shared" si="3"/>
        <v>-42001</v>
      </c>
      <c r="AE52" s="172">
        <f t="shared" si="4"/>
        <v>-30726</v>
      </c>
      <c r="AF52" s="172">
        <f t="shared" si="5"/>
        <v>-11275</v>
      </c>
    </row>
    <row r="53" spans="1:32" ht="110.25">
      <c r="A53" s="187">
        <v>1</v>
      </c>
      <c r="B53" s="188" t="s">
        <v>527</v>
      </c>
      <c r="C53" s="203"/>
      <c r="D53" s="203"/>
      <c r="E53" s="203"/>
      <c r="F53" s="203"/>
      <c r="G53" s="38"/>
      <c r="H53" s="38"/>
      <c r="I53" s="38"/>
      <c r="J53" s="38"/>
      <c r="K53" s="38"/>
      <c r="L53" s="29"/>
      <c r="M53" s="29"/>
      <c r="N53" s="38"/>
      <c r="O53" s="29"/>
      <c r="P53" s="29"/>
      <c r="Q53" s="38"/>
      <c r="R53" s="57"/>
      <c r="S53" s="57"/>
      <c r="T53" s="57"/>
      <c r="U53" s="38"/>
      <c r="V53" s="29"/>
      <c r="W53" s="29"/>
      <c r="X53" s="36"/>
      <c r="Y53" s="186"/>
    </row>
    <row r="54" spans="1:32" ht="63">
      <c r="A54" s="187"/>
      <c r="B54" s="189" t="s">
        <v>528</v>
      </c>
      <c r="C54" s="204"/>
      <c r="D54" s="204"/>
      <c r="E54" s="204"/>
      <c r="F54" s="204"/>
      <c r="G54" s="38"/>
      <c r="H54" s="38"/>
      <c r="I54" s="38"/>
      <c r="J54" s="38"/>
      <c r="K54" s="38"/>
      <c r="L54" s="29"/>
      <c r="M54" s="29"/>
      <c r="N54" s="38"/>
      <c r="O54" s="29"/>
      <c r="P54" s="29"/>
      <c r="Q54" s="38"/>
      <c r="R54" s="57"/>
      <c r="S54" s="57"/>
      <c r="T54" s="57"/>
      <c r="U54" s="38"/>
      <c r="V54" s="29"/>
      <c r="W54" s="29"/>
      <c r="X54" s="36"/>
      <c r="Y54" s="186"/>
    </row>
    <row r="55" spans="1:32" ht="110.25">
      <c r="A55" s="187"/>
      <c r="B55" s="189" t="s">
        <v>529</v>
      </c>
      <c r="C55" s="204"/>
      <c r="D55" s="204"/>
      <c r="E55" s="204"/>
      <c r="F55" s="204"/>
      <c r="G55" s="38"/>
      <c r="H55" s="38"/>
      <c r="I55" s="38"/>
      <c r="J55" s="38"/>
      <c r="K55" s="38"/>
      <c r="L55" s="29"/>
      <c r="M55" s="29"/>
      <c r="N55" s="38"/>
      <c r="O55" s="29"/>
      <c r="P55" s="29"/>
      <c r="Q55" s="38"/>
      <c r="R55" s="57"/>
      <c r="S55" s="57"/>
      <c r="T55" s="57"/>
      <c r="U55" s="38"/>
      <c r="V55" s="29"/>
      <c r="W55" s="29"/>
      <c r="X55" s="36"/>
      <c r="Y55" s="186"/>
    </row>
    <row r="56" spans="1:32" ht="78.75">
      <c r="A56" s="187"/>
      <c r="B56" s="189" t="s">
        <v>530</v>
      </c>
      <c r="C56" s="203"/>
      <c r="D56" s="203"/>
      <c r="E56" s="203"/>
      <c r="F56" s="203"/>
      <c r="G56" s="38"/>
      <c r="H56" s="38"/>
      <c r="I56" s="38"/>
      <c r="J56" s="38"/>
      <c r="K56" s="38"/>
      <c r="L56" s="29"/>
      <c r="M56" s="29"/>
      <c r="N56" s="38"/>
      <c r="O56" s="29"/>
      <c r="P56" s="29"/>
      <c r="Q56" s="38"/>
      <c r="R56" s="57"/>
      <c r="S56" s="57"/>
      <c r="T56" s="57"/>
      <c r="U56" s="38"/>
      <c r="V56" s="29"/>
      <c r="W56" s="29"/>
      <c r="X56" s="36"/>
      <c r="Y56" s="186"/>
    </row>
    <row r="57" spans="1:32" ht="78.75">
      <c r="A57" s="187">
        <v>2</v>
      </c>
      <c r="B57" s="190" t="s">
        <v>531</v>
      </c>
      <c r="C57" s="204"/>
      <c r="D57" s="204"/>
      <c r="E57" s="204"/>
      <c r="F57" s="204"/>
      <c r="G57" s="38"/>
      <c r="H57" s="38"/>
      <c r="I57" s="38"/>
      <c r="J57" s="38"/>
      <c r="K57" s="38"/>
      <c r="L57" s="29"/>
      <c r="M57" s="29"/>
      <c r="N57" s="38"/>
      <c r="O57" s="29"/>
      <c r="P57" s="29"/>
      <c r="Q57" s="38"/>
      <c r="R57" s="57"/>
      <c r="S57" s="57"/>
      <c r="T57" s="57"/>
      <c r="U57" s="38"/>
      <c r="V57" s="29"/>
      <c r="W57" s="29"/>
      <c r="X57" s="36"/>
      <c r="Y57" s="186"/>
    </row>
    <row r="58" spans="1:32" ht="63">
      <c r="A58" s="187"/>
      <c r="B58" s="189" t="s">
        <v>532</v>
      </c>
      <c r="C58" s="38"/>
      <c r="D58" s="38"/>
      <c r="E58" s="38"/>
      <c r="F58" s="38"/>
      <c r="G58" s="38"/>
      <c r="H58" s="38"/>
      <c r="I58" s="38"/>
      <c r="J58" s="38"/>
      <c r="K58" s="38"/>
      <c r="L58" s="29"/>
      <c r="M58" s="29"/>
      <c r="N58" s="38"/>
      <c r="O58" s="29"/>
      <c r="P58" s="29"/>
      <c r="Q58" s="38"/>
      <c r="R58" s="57"/>
      <c r="S58" s="57"/>
      <c r="T58" s="57"/>
      <c r="U58" s="38"/>
      <c r="V58" s="29"/>
      <c r="W58" s="29"/>
      <c r="X58" s="36"/>
      <c r="Y58" s="186"/>
    </row>
    <row r="59" spans="1:32" ht="78.75">
      <c r="A59" s="187"/>
      <c r="B59" s="189" t="s">
        <v>533</v>
      </c>
      <c r="C59" s="38"/>
      <c r="D59" s="38"/>
      <c r="E59" s="38"/>
      <c r="F59" s="38"/>
      <c r="G59" s="38"/>
      <c r="H59" s="38"/>
      <c r="I59" s="38"/>
      <c r="J59" s="38"/>
      <c r="K59" s="38"/>
      <c r="L59" s="29"/>
      <c r="M59" s="29"/>
      <c r="N59" s="38"/>
      <c r="O59" s="29"/>
      <c r="P59" s="29"/>
      <c r="Q59" s="38"/>
      <c r="R59" s="57"/>
      <c r="S59" s="57"/>
      <c r="T59" s="57"/>
      <c r="U59" s="38"/>
      <c r="V59" s="29"/>
      <c r="W59" s="29"/>
      <c r="X59" s="36"/>
      <c r="Y59" s="186"/>
    </row>
    <row r="60" spans="1:32" ht="63">
      <c r="A60" s="187"/>
      <c r="B60" s="189" t="s">
        <v>534</v>
      </c>
      <c r="C60" s="38"/>
      <c r="D60" s="38"/>
      <c r="E60" s="38"/>
      <c r="F60" s="38"/>
      <c r="G60" s="38"/>
      <c r="H60" s="38"/>
      <c r="I60" s="38"/>
      <c r="J60" s="38"/>
      <c r="K60" s="38"/>
      <c r="L60" s="29"/>
      <c r="M60" s="29"/>
      <c r="N60" s="38"/>
      <c r="O60" s="29"/>
      <c r="P60" s="29"/>
      <c r="Q60" s="38"/>
      <c r="R60" s="57"/>
      <c r="S60" s="57"/>
      <c r="T60" s="57"/>
      <c r="U60" s="38"/>
      <c r="V60" s="29"/>
      <c r="W60" s="29"/>
      <c r="X60" s="36"/>
      <c r="Y60" s="186"/>
    </row>
    <row r="61" spans="1:32" ht="110.25">
      <c r="A61" s="187"/>
      <c r="B61" s="189" t="s">
        <v>535</v>
      </c>
      <c r="C61" s="38"/>
      <c r="D61" s="38"/>
      <c r="E61" s="38"/>
      <c r="F61" s="38"/>
      <c r="G61" s="38"/>
      <c r="H61" s="38"/>
      <c r="I61" s="38"/>
      <c r="J61" s="38"/>
      <c r="K61" s="38"/>
      <c r="L61" s="29"/>
      <c r="M61" s="29"/>
      <c r="N61" s="38"/>
      <c r="O61" s="29"/>
      <c r="P61" s="29"/>
      <c r="Q61" s="38"/>
      <c r="R61" s="57"/>
      <c r="S61" s="57"/>
      <c r="T61" s="57"/>
      <c r="U61" s="38"/>
      <c r="V61" s="29"/>
      <c r="W61" s="29"/>
      <c r="X61" s="36"/>
      <c r="Y61" s="186"/>
    </row>
    <row r="62" spans="1:32" ht="94.5">
      <c r="A62" s="187"/>
      <c r="B62" s="189" t="s">
        <v>536</v>
      </c>
      <c r="C62" s="38"/>
      <c r="D62" s="38"/>
      <c r="E62" s="38"/>
      <c r="F62" s="38"/>
      <c r="G62" s="38"/>
      <c r="H62" s="38"/>
      <c r="I62" s="38"/>
      <c r="J62" s="38"/>
      <c r="K62" s="38"/>
      <c r="L62" s="29"/>
      <c r="M62" s="29"/>
      <c r="N62" s="38"/>
      <c r="O62" s="29"/>
      <c r="P62" s="29"/>
      <c r="Q62" s="38"/>
      <c r="R62" s="57"/>
      <c r="S62" s="57"/>
      <c r="T62" s="57"/>
      <c r="U62" s="38"/>
      <c r="V62" s="29"/>
      <c r="W62" s="29"/>
      <c r="X62" s="36"/>
      <c r="Y62" s="186"/>
    </row>
    <row r="63" spans="1:32" ht="110.25">
      <c r="A63" s="187"/>
      <c r="B63" s="189" t="s">
        <v>537</v>
      </c>
      <c r="C63" s="38"/>
      <c r="D63" s="38"/>
      <c r="E63" s="38"/>
      <c r="F63" s="38"/>
      <c r="G63" s="38"/>
      <c r="H63" s="38"/>
      <c r="I63" s="38"/>
      <c r="J63" s="38"/>
      <c r="K63" s="38"/>
      <c r="L63" s="29"/>
      <c r="M63" s="29"/>
      <c r="N63" s="38"/>
      <c r="O63" s="29"/>
      <c r="P63" s="29"/>
      <c r="Q63" s="38"/>
      <c r="R63" s="57"/>
      <c r="S63" s="57"/>
      <c r="T63" s="57"/>
      <c r="U63" s="38"/>
      <c r="V63" s="29"/>
      <c r="W63" s="29"/>
      <c r="X63" s="36"/>
      <c r="Y63" s="186"/>
    </row>
    <row r="64" spans="1:32" ht="78.75">
      <c r="A64" s="187"/>
      <c r="B64" s="189" t="s">
        <v>538</v>
      </c>
      <c r="C64" s="38"/>
      <c r="D64" s="38"/>
      <c r="E64" s="38"/>
      <c r="F64" s="38"/>
      <c r="G64" s="38"/>
      <c r="H64" s="38"/>
      <c r="I64" s="38"/>
      <c r="J64" s="38"/>
      <c r="K64" s="38"/>
      <c r="L64" s="29"/>
      <c r="M64" s="29"/>
      <c r="N64" s="38"/>
      <c r="O64" s="29"/>
      <c r="P64" s="29"/>
      <c r="Q64" s="38"/>
      <c r="R64" s="57"/>
      <c r="S64" s="57"/>
      <c r="T64" s="57"/>
      <c r="U64" s="38"/>
      <c r="V64" s="29"/>
      <c r="W64" s="29"/>
      <c r="X64" s="36"/>
      <c r="Y64" s="186"/>
    </row>
    <row r="65" spans="1:25" ht="63">
      <c r="A65" s="187"/>
      <c r="B65" s="189" t="s">
        <v>539</v>
      </c>
      <c r="C65" s="38"/>
      <c r="D65" s="38"/>
      <c r="E65" s="38"/>
      <c r="F65" s="38"/>
      <c r="G65" s="38"/>
      <c r="H65" s="38"/>
      <c r="I65" s="38"/>
      <c r="J65" s="38"/>
      <c r="K65" s="38"/>
      <c r="L65" s="29"/>
      <c r="M65" s="29"/>
      <c r="N65" s="38"/>
      <c r="O65" s="29"/>
      <c r="P65" s="29"/>
      <c r="Q65" s="38"/>
      <c r="R65" s="57"/>
      <c r="S65" s="57"/>
      <c r="T65" s="57"/>
      <c r="U65" s="38"/>
      <c r="V65" s="29"/>
      <c r="W65" s="29"/>
      <c r="X65" s="36"/>
      <c r="Y65" s="186"/>
    </row>
    <row r="66" spans="1:25" ht="47.25">
      <c r="A66" s="187"/>
      <c r="B66" s="189" t="s">
        <v>540</v>
      </c>
      <c r="C66" s="38"/>
      <c r="D66" s="38"/>
      <c r="E66" s="38"/>
      <c r="F66" s="38"/>
      <c r="G66" s="38"/>
      <c r="H66" s="38"/>
      <c r="I66" s="38"/>
      <c r="J66" s="38"/>
      <c r="K66" s="38"/>
      <c r="L66" s="29"/>
      <c r="M66" s="29"/>
      <c r="N66" s="38"/>
      <c r="O66" s="29"/>
      <c r="P66" s="29"/>
      <c r="Q66" s="38"/>
      <c r="R66" s="57"/>
      <c r="S66" s="57"/>
      <c r="T66" s="57"/>
      <c r="U66" s="38"/>
      <c r="V66" s="29"/>
      <c r="W66" s="29"/>
      <c r="X66" s="36"/>
      <c r="Y66" s="186"/>
    </row>
    <row r="67" spans="1:25" ht="63">
      <c r="A67" s="187"/>
      <c r="B67" s="189" t="s">
        <v>541</v>
      </c>
      <c r="C67" s="38"/>
      <c r="D67" s="38"/>
      <c r="E67" s="38"/>
      <c r="F67" s="38"/>
      <c r="G67" s="38"/>
      <c r="H67" s="38"/>
      <c r="I67" s="38"/>
      <c r="J67" s="38"/>
      <c r="K67" s="38"/>
      <c r="L67" s="29"/>
      <c r="M67" s="29"/>
      <c r="N67" s="38"/>
      <c r="O67" s="29"/>
      <c r="P67" s="29"/>
      <c r="Q67" s="38"/>
      <c r="R67" s="57"/>
      <c r="S67" s="57"/>
      <c r="T67" s="57"/>
      <c r="U67" s="38"/>
      <c r="V67" s="29"/>
      <c r="W67" s="29"/>
      <c r="X67" s="36"/>
      <c r="Y67" s="186"/>
    </row>
    <row r="68" spans="1:25" ht="78.75">
      <c r="A68" s="187"/>
      <c r="B68" s="189" t="s">
        <v>542</v>
      </c>
      <c r="C68" s="38"/>
      <c r="D68" s="38"/>
      <c r="E68" s="38"/>
      <c r="F68" s="38"/>
      <c r="G68" s="38"/>
      <c r="H68" s="38"/>
      <c r="I68" s="38"/>
      <c r="J68" s="38"/>
      <c r="K68" s="38"/>
      <c r="L68" s="29"/>
      <c r="M68" s="29"/>
      <c r="N68" s="38"/>
      <c r="O68" s="29"/>
      <c r="P68" s="29"/>
      <c r="Q68" s="38"/>
      <c r="R68" s="57"/>
      <c r="S68" s="57"/>
      <c r="T68" s="57"/>
      <c r="U68" s="38"/>
      <c r="V68" s="29"/>
      <c r="W68" s="29"/>
      <c r="X68" s="36"/>
      <c r="Y68" s="186"/>
    </row>
    <row r="69" spans="1:25" ht="78.75">
      <c r="A69" s="187">
        <v>3</v>
      </c>
      <c r="B69" s="190" t="s">
        <v>543</v>
      </c>
      <c r="C69" s="38"/>
      <c r="D69" s="38"/>
      <c r="E69" s="38"/>
      <c r="F69" s="38"/>
      <c r="G69" s="38"/>
      <c r="H69" s="38"/>
      <c r="I69" s="38"/>
      <c r="J69" s="38"/>
      <c r="K69" s="38"/>
      <c r="L69" s="29"/>
      <c r="M69" s="29"/>
      <c r="N69" s="38"/>
      <c r="O69" s="29"/>
      <c r="P69" s="29"/>
      <c r="Q69" s="38"/>
      <c r="R69" s="57"/>
      <c r="S69" s="57"/>
      <c r="T69" s="57"/>
      <c r="U69" s="38"/>
      <c r="V69" s="29"/>
      <c r="W69" s="29"/>
      <c r="X69" s="36"/>
      <c r="Y69" s="186"/>
    </row>
    <row r="70" spans="1:25" ht="63">
      <c r="A70" s="187"/>
      <c r="B70" s="189" t="s">
        <v>544</v>
      </c>
      <c r="C70" s="38"/>
      <c r="D70" s="38"/>
      <c r="E70" s="38"/>
      <c r="F70" s="38"/>
      <c r="G70" s="38"/>
      <c r="H70" s="38"/>
      <c r="I70" s="38"/>
      <c r="J70" s="38"/>
      <c r="K70" s="38"/>
      <c r="L70" s="29"/>
      <c r="M70" s="29"/>
      <c r="N70" s="38"/>
      <c r="O70" s="29"/>
      <c r="P70" s="29"/>
      <c r="Q70" s="38"/>
      <c r="R70" s="57"/>
      <c r="S70" s="57"/>
      <c r="T70" s="57"/>
      <c r="U70" s="38"/>
      <c r="V70" s="29"/>
      <c r="W70" s="29"/>
      <c r="X70" s="36"/>
      <c r="Y70" s="186"/>
    </row>
    <row r="71" spans="1:25" ht="78.75">
      <c r="A71" s="187"/>
      <c r="B71" s="189" t="s">
        <v>545</v>
      </c>
      <c r="C71" s="38"/>
      <c r="D71" s="38"/>
      <c r="E71" s="38"/>
      <c r="F71" s="38"/>
      <c r="G71" s="38"/>
      <c r="H71" s="38"/>
      <c r="I71" s="38"/>
      <c r="J71" s="38"/>
      <c r="K71" s="38"/>
      <c r="L71" s="29"/>
      <c r="M71" s="29"/>
      <c r="N71" s="38"/>
      <c r="O71" s="29"/>
      <c r="P71" s="29"/>
      <c r="Q71" s="38"/>
      <c r="R71" s="57"/>
      <c r="S71" s="57"/>
      <c r="T71" s="57"/>
      <c r="U71" s="38"/>
      <c r="V71" s="29"/>
      <c r="W71" s="29"/>
      <c r="X71" s="36"/>
      <c r="Y71" s="186"/>
    </row>
    <row r="72" spans="1:25" ht="94.5">
      <c r="A72" s="187"/>
      <c r="B72" s="189" t="s">
        <v>546</v>
      </c>
      <c r="C72" s="38"/>
      <c r="D72" s="38"/>
      <c r="E72" s="38"/>
      <c r="F72" s="38"/>
      <c r="G72" s="38"/>
      <c r="H72" s="38"/>
      <c r="I72" s="38"/>
      <c r="J72" s="38"/>
      <c r="K72" s="38"/>
      <c r="L72" s="29"/>
      <c r="M72" s="29"/>
      <c r="N72" s="38"/>
      <c r="O72" s="29"/>
      <c r="P72" s="29"/>
      <c r="Q72" s="38"/>
      <c r="R72" s="57"/>
      <c r="S72" s="57"/>
      <c r="T72" s="57"/>
      <c r="U72" s="38"/>
      <c r="V72" s="29"/>
      <c r="W72" s="29"/>
      <c r="X72" s="36"/>
      <c r="Y72" s="186"/>
    </row>
    <row r="73" spans="1:25" ht="63">
      <c r="A73" s="187"/>
      <c r="B73" s="189" t="s">
        <v>547</v>
      </c>
      <c r="C73" s="38"/>
      <c r="D73" s="38"/>
      <c r="E73" s="38"/>
      <c r="F73" s="38"/>
      <c r="G73" s="38"/>
      <c r="H73" s="38"/>
      <c r="I73" s="38"/>
      <c r="J73" s="38"/>
      <c r="K73" s="38"/>
      <c r="L73" s="29"/>
      <c r="M73" s="29"/>
      <c r="N73" s="38"/>
      <c r="O73" s="29"/>
      <c r="P73" s="29"/>
      <c r="Q73" s="38"/>
      <c r="R73" s="57"/>
      <c r="S73" s="57"/>
      <c r="T73" s="57"/>
      <c r="U73" s="38"/>
      <c r="V73" s="29"/>
      <c r="W73" s="29"/>
      <c r="X73" s="36"/>
      <c r="Y73" s="186"/>
    </row>
    <row r="74" spans="1:25" ht="78.75">
      <c r="A74" s="187"/>
      <c r="B74" s="189" t="s">
        <v>548</v>
      </c>
      <c r="C74" s="38"/>
      <c r="D74" s="38"/>
      <c r="E74" s="38"/>
      <c r="F74" s="38"/>
      <c r="G74" s="38"/>
      <c r="H74" s="38"/>
      <c r="I74" s="38"/>
      <c r="J74" s="38"/>
      <c r="K74" s="38"/>
      <c r="L74" s="29"/>
      <c r="M74" s="29"/>
      <c r="N74" s="38"/>
      <c r="O74" s="29"/>
      <c r="P74" s="29"/>
      <c r="Q74" s="38"/>
      <c r="R74" s="57"/>
      <c r="S74" s="57"/>
      <c r="T74" s="57"/>
      <c r="U74" s="38"/>
      <c r="V74" s="29"/>
      <c r="W74" s="29"/>
      <c r="X74" s="36"/>
      <c r="Y74" s="186"/>
    </row>
    <row r="75" spans="1:25" ht="47.25">
      <c r="A75" s="187"/>
      <c r="B75" s="189" t="s">
        <v>549</v>
      </c>
      <c r="C75" s="38"/>
      <c r="D75" s="38"/>
      <c r="E75" s="38"/>
      <c r="F75" s="38"/>
      <c r="G75" s="38"/>
      <c r="H75" s="38"/>
      <c r="I75" s="38"/>
      <c r="J75" s="38"/>
      <c r="K75" s="38"/>
      <c r="L75" s="29"/>
      <c r="M75" s="29"/>
      <c r="N75" s="38"/>
      <c r="O75" s="29"/>
      <c r="P75" s="29"/>
      <c r="Q75" s="38"/>
      <c r="R75" s="57"/>
      <c r="S75" s="57"/>
      <c r="T75" s="57"/>
      <c r="U75" s="38"/>
      <c r="V75" s="29"/>
      <c r="W75" s="29"/>
      <c r="X75" s="36"/>
      <c r="Y75" s="186"/>
    </row>
    <row r="76" spans="1:25" ht="47.25">
      <c r="A76" s="187"/>
      <c r="B76" s="189" t="s">
        <v>550</v>
      </c>
      <c r="C76" s="38"/>
      <c r="D76" s="38"/>
      <c r="E76" s="38"/>
      <c r="F76" s="38"/>
      <c r="G76" s="38"/>
      <c r="H76" s="38"/>
      <c r="I76" s="38"/>
      <c r="J76" s="38"/>
      <c r="K76" s="38"/>
      <c r="L76" s="29"/>
      <c r="M76" s="29"/>
      <c r="N76" s="38"/>
      <c r="O76" s="29"/>
      <c r="P76" s="29"/>
      <c r="Q76" s="38"/>
      <c r="R76" s="57"/>
      <c r="S76" s="57"/>
      <c r="T76" s="57"/>
      <c r="U76" s="38"/>
      <c r="V76" s="29"/>
      <c r="W76" s="29"/>
      <c r="X76" s="36"/>
      <c r="Y76" s="186"/>
    </row>
    <row r="77" spans="1:25" ht="47.25">
      <c r="A77" s="187"/>
      <c r="B77" s="189" t="s">
        <v>551</v>
      </c>
      <c r="C77" s="38"/>
      <c r="D77" s="38"/>
      <c r="E77" s="38"/>
      <c r="F77" s="38"/>
      <c r="G77" s="38"/>
      <c r="H77" s="38"/>
      <c r="I77" s="38"/>
      <c r="J77" s="38"/>
      <c r="K77" s="38"/>
      <c r="L77" s="29"/>
      <c r="M77" s="29"/>
      <c r="N77" s="38"/>
      <c r="O77" s="29"/>
      <c r="P77" s="29"/>
      <c r="Q77" s="38"/>
      <c r="R77" s="57"/>
      <c r="S77" s="57"/>
      <c r="T77" s="57"/>
      <c r="U77" s="38"/>
      <c r="V77" s="29"/>
      <c r="W77" s="29"/>
      <c r="X77" s="36"/>
      <c r="Y77" s="186"/>
    </row>
    <row r="78" spans="1:25" ht="94.5">
      <c r="A78" s="187"/>
      <c r="B78" s="189" t="s">
        <v>552</v>
      </c>
      <c r="C78" s="38"/>
      <c r="D78" s="38"/>
      <c r="E78" s="38"/>
      <c r="F78" s="38"/>
      <c r="G78" s="38"/>
      <c r="H78" s="38"/>
      <c r="I78" s="38"/>
      <c r="J78" s="38"/>
      <c r="K78" s="38"/>
      <c r="L78" s="29"/>
      <c r="M78" s="29"/>
      <c r="N78" s="38"/>
      <c r="O78" s="29"/>
      <c r="P78" s="29"/>
      <c r="Q78" s="38"/>
      <c r="R78" s="57"/>
      <c r="S78" s="57"/>
      <c r="T78" s="57"/>
      <c r="U78" s="38"/>
      <c r="V78" s="29"/>
      <c r="W78" s="29"/>
      <c r="X78" s="36"/>
      <c r="Y78" s="186"/>
    </row>
    <row r="79" spans="1:25" ht="78.75">
      <c r="A79" s="187">
        <v>4</v>
      </c>
      <c r="B79" s="190" t="s">
        <v>553</v>
      </c>
      <c r="C79" s="38"/>
      <c r="D79" s="38"/>
      <c r="E79" s="38"/>
      <c r="F79" s="38"/>
      <c r="G79" s="38"/>
      <c r="H79" s="38"/>
      <c r="I79" s="38"/>
      <c r="J79" s="38"/>
      <c r="K79" s="38"/>
      <c r="L79" s="29"/>
      <c r="M79" s="29"/>
      <c r="N79" s="38"/>
      <c r="O79" s="29"/>
      <c r="P79" s="29"/>
      <c r="Q79" s="38"/>
      <c r="R79" s="57"/>
      <c r="S79" s="57"/>
      <c r="T79" s="57"/>
      <c r="U79" s="38"/>
      <c r="V79" s="29"/>
      <c r="W79" s="29"/>
      <c r="X79" s="36"/>
      <c r="Y79" s="186"/>
    </row>
    <row r="80" spans="1:25" ht="63">
      <c r="A80" s="187"/>
      <c r="B80" s="189" t="s">
        <v>554</v>
      </c>
      <c r="C80" s="38"/>
      <c r="D80" s="38"/>
      <c r="E80" s="38"/>
      <c r="F80" s="38"/>
      <c r="G80" s="38"/>
      <c r="H80" s="38"/>
      <c r="I80" s="38"/>
      <c r="J80" s="38"/>
      <c r="K80" s="38"/>
      <c r="L80" s="29"/>
      <c r="M80" s="29"/>
      <c r="N80" s="38"/>
      <c r="O80" s="29"/>
      <c r="P80" s="29"/>
      <c r="Q80" s="38"/>
      <c r="R80" s="57"/>
      <c r="S80" s="57"/>
      <c r="T80" s="57"/>
      <c r="U80" s="38"/>
      <c r="V80" s="29"/>
      <c r="W80" s="29"/>
      <c r="X80" s="36"/>
      <c r="Y80" s="186"/>
    </row>
    <row r="81" spans="1:25" ht="63">
      <c r="A81" s="187">
        <v>5</v>
      </c>
      <c r="B81" s="190" t="s">
        <v>555</v>
      </c>
      <c r="C81" s="38"/>
      <c r="D81" s="38"/>
      <c r="E81" s="38"/>
      <c r="F81" s="38"/>
      <c r="G81" s="38"/>
      <c r="H81" s="38"/>
      <c r="I81" s="38"/>
      <c r="J81" s="38"/>
      <c r="K81" s="38"/>
      <c r="L81" s="29"/>
      <c r="M81" s="29"/>
      <c r="N81" s="38"/>
      <c r="O81" s="29"/>
      <c r="P81" s="29"/>
      <c r="Q81" s="38"/>
      <c r="R81" s="57"/>
      <c r="S81" s="57"/>
      <c r="T81" s="57"/>
      <c r="U81" s="38"/>
      <c r="V81" s="29"/>
      <c r="W81" s="29"/>
      <c r="X81" s="36"/>
      <c r="Y81" s="186"/>
    </row>
    <row r="82" spans="1:25" ht="47.25">
      <c r="A82" s="187"/>
      <c r="B82" s="189" t="s">
        <v>556</v>
      </c>
      <c r="C82" s="38"/>
      <c r="D82" s="38"/>
      <c r="E82" s="38"/>
      <c r="F82" s="38"/>
      <c r="G82" s="38"/>
      <c r="H82" s="38"/>
      <c r="I82" s="38"/>
      <c r="J82" s="38"/>
      <c r="K82" s="38"/>
      <c r="L82" s="29"/>
      <c r="M82" s="29"/>
      <c r="N82" s="38"/>
      <c r="O82" s="29"/>
      <c r="P82" s="29"/>
      <c r="Q82" s="38"/>
      <c r="R82" s="57"/>
      <c r="S82" s="57"/>
      <c r="T82" s="57"/>
      <c r="U82" s="38"/>
      <c r="V82" s="29"/>
      <c r="W82" s="29"/>
      <c r="X82" s="36"/>
      <c r="Y82" s="186"/>
    </row>
    <row r="83" spans="1:25" ht="63">
      <c r="A83" s="187"/>
      <c r="B83" s="189" t="s">
        <v>557</v>
      </c>
      <c r="C83" s="38"/>
      <c r="D83" s="38"/>
      <c r="E83" s="38"/>
      <c r="F83" s="38"/>
      <c r="G83" s="38"/>
      <c r="H83" s="38"/>
      <c r="I83" s="38"/>
      <c r="J83" s="38"/>
      <c r="K83" s="38"/>
      <c r="L83" s="29"/>
      <c r="M83" s="29"/>
      <c r="N83" s="38"/>
      <c r="O83" s="29"/>
      <c r="P83" s="29"/>
      <c r="Q83" s="38"/>
      <c r="R83" s="57"/>
      <c r="S83" s="57"/>
      <c r="T83" s="57"/>
      <c r="U83" s="38"/>
      <c r="V83" s="29"/>
      <c r="W83" s="29"/>
      <c r="X83" s="36"/>
      <c r="Y83" s="186"/>
    </row>
    <row r="84" spans="1:25" ht="110.25">
      <c r="A84" s="187">
        <v>6</v>
      </c>
      <c r="B84" s="190" t="s">
        <v>558</v>
      </c>
      <c r="C84" s="38"/>
      <c r="D84" s="38"/>
      <c r="E84" s="38"/>
      <c r="F84" s="38"/>
      <c r="G84" s="38"/>
      <c r="H84" s="38"/>
      <c r="I84" s="38"/>
      <c r="J84" s="38"/>
      <c r="K84" s="38"/>
      <c r="L84" s="29"/>
      <c r="M84" s="29"/>
      <c r="N84" s="38"/>
      <c r="O84" s="29"/>
      <c r="P84" s="29"/>
      <c r="Q84" s="38"/>
      <c r="R84" s="57"/>
      <c r="S84" s="57"/>
      <c r="T84" s="57"/>
      <c r="U84" s="38"/>
      <c r="V84" s="29"/>
      <c r="W84" s="29"/>
      <c r="X84" s="36"/>
      <c r="Y84" s="186"/>
    </row>
    <row r="85" spans="1:25" ht="47.25">
      <c r="A85" s="187"/>
      <c r="B85" s="189" t="s">
        <v>559</v>
      </c>
      <c r="C85" s="38"/>
      <c r="D85" s="38"/>
      <c r="E85" s="38"/>
      <c r="F85" s="38"/>
      <c r="G85" s="38"/>
      <c r="H85" s="38"/>
      <c r="I85" s="38"/>
      <c r="J85" s="38"/>
      <c r="K85" s="38"/>
      <c r="L85" s="29"/>
      <c r="M85" s="29"/>
      <c r="N85" s="38"/>
      <c r="O85" s="29"/>
      <c r="P85" s="29"/>
      <c r="Q85" s="38"/>
      <c r="R85" s="57"/>
      <c r="S85" s="57"/>
      <c r="T85" s="57"/>
      <c r="U85" s="38"/>
      <c r="V85" s="29"/>
      <c r="W85" s="29"/>
      <c r="X85" s="36"/>
      <c r="Y85" s="186"/>
    </row>
    <row r="86" spans="1:25" ht="47.25">
      <c r="A86" s="187"/>
      <c r="B86" s="189" t="s">
        <v>560</v>
      </c>
      <c r="C86" s="38"/>
      <c r="D86" s="38"/>
      <c r="E86" s="38"/>
      <c r="F86" s="38"/>
      <c r="G86" s="38"/>
      <c r="H86" s="38"/>
      <c r="I86" s="38"/>
      <c r="J86" s="38"/>
      <c r="K86" s="38"/>
      <c r="L86" s="29"/>
      <c r="M86" s="29"/>
      <c r="N86" s="38"/>
      <c r="O86" s="29"/>
      <c r="P86" s="29"/>
      <c r="Q86" s="38"/>
      <c r="R86" s="57"/>
      <c r="S86" s="57"/>
      <c r="T86" s="57"/>
      <c r="U86" s="38"/>
      <c r="V86" s="29"/>
      <c r="W86" s="29"/>
      <c r="X86" s="36"/>
      <c r="Y86" s="186"/>
    </row>
    <row r="87" spans="1:25" ht="110.25">
      <c r="A87" s="187">
        <v>7</v>
      </c>
      <c r="B87" s="190" t="s">
        <v>561</v>
      </c>
      <c r="C87" s="38"/>
      <c r="D87" s="38"/>
      <c r="E87" s="38"/>
      <c r="F87" s="38"/>
      <c r="G87" s="38"/>
      <c r="H87" s="38"/>
      <c r="I87" s="38"/>
      <c r="J87" s="38"/>
      <c r="K87" s="38"/>
      <c r="L87" s="29"/>
      <c r="M87" s="29"/>
      <c r="N87" s="38"/>
      <c r="O87" s="29"/>
      <c r="P87" s="29"/>
      <c r="Q87" s="38"/>
      <c r="R87" s="57"/>
      <c r="S87" s="57"/>
      <c r="T87" s="57"/>
      <c r="U87" s="38"/>
      <c r="V87" s="29"/>
      <c r="W87" s="29"/>
      <c r="X87" s="36"/>
      <c r="Y87" s="186"/>
    </row>
    <row r="88" spans="1:25" ht="110.25">
      <c r="A88" s="187"/>
      <c r="B88" s="189" t="s">
        <v>562</v>
      </c>
      <c r="C88" s="38"/>
      <c r="D88" s="38"/>
      <c r="E88" s="38"/>
      <c r="F88" s="38"/>
      <c r="G88" s="38"/>
      <c r="H88" s="38"/>
      <c r="I88" s="38"/>
      <c r="J88" s="38"/>
      <c r="K88" s="38"/>
      <c r="L88" s="29"/>
      <c r="M88" s="29"/>
      <c r="N88" s="38"/>
      <c r="O88" s="29"/>
      <c r="P88" s="29"/>
      <c r="Q88" s="38"/>
      <c r="R88" s="57"/>
      <c r="S88" s="57"/>
      <c r="T88" s="57"/>
      <c r="U88" s="38"/>
      <c r="V88" s="29"/>
      <c r="W88" s="29"/>
      <c r="X88" s="36"/>
      <c r="Y88" s="186"/>
    </row>
    <row r="89" spans="1:25" ht="126">
      <c r="A89" s="187"/>
      <c r="B89" s="189" t="s">
        <v>563</v>
      </c>
      <c r="C89" s="38"/>
      <c r="D89" s="38"/>
      <c r="E89" s="38"/>
      <c r="F89" s="38"/>
      <c r="G89" s="38"/>
      <c r="H89" s="38"/>
      <c r="I89" s="38"/>
      <c r="J89" s="38"/>
      <c r="K89" s="38"/>
      <c r="L89" s="29"/>
      <c r="M89" s="29"/>
      <c r="N89" s="38"/>
      <c r="O89" s="29"/>
      <c r="P89" s="29"/>
      <c r="Q89" s="38"/>
      <c r="R89" s="57"/>
      <c r="S89" s="57"/>
      <c r="T89" s="57"/>
      <c r="U89" s="38"/>
      <c r="V89" s="29"/>
      <c r="W89" s="29"/>
      <c r="X89" s="36"/>
      <c r="Y89" s="186"/>
    </row>
    <row r="90" spans="1:25" ht="110.25">
      <c r="A90" s="187"/>
      <c r="B90" s="189" t="s">
        <v>564</v>
      </c>
      <c r="C90" s="38"/>
      <c r="D90" s="38"/>
      <c r="E90" s="38"/>
      <c r="F90" s="38"/>
      <c r="G90" s="38"/>
      <c r="H90" s="38"/>
      <c r="I90" s="38"/>
      <c r="J90" s="38"/>
      <c r="K90" s="38"/>
      <c r="L90" s="29"/>
      <c r="M90" s="29"/>
      <c r="N90" s="38"/>
      <c r="O90" s="29"/>
      <c r="P90" s="29"/>
      <c r="Q90" s="38"/>
      <c r="R90" s="57"/>
      <c r="S90" s="57"/>
      <c r="T90" s="57"/>
      <c r="U90" s="38"/>
      <c r="V90" s="29"/>
      <c r="W90" s="29"/>
      <c r="X90" s="36"/>
      <c r="Y90" s="186"/>
    </row>
    <row r="91" spans="1:25" ht="78.75">
      <c r="A91" s="187"/>
      <c r="B91" s="189" t="s">
        <v>565</v>
      </c>
      <c r="C91" s="38"/>
      <c r="D91" s="38"/>
      <c r="E91" s="38"/>
      <c r="F91" s="38"/>
      <c r="G91" s="38"/>
      <c r="H91" s="38"/>
      <c r="I91" s="38"/>
      <c r="J91" s="38"/>
      <c r="K91" s="38"/>
      <c r="L91" s="29"/>
      <c r="M91" s="29"/>
      <c r="N91" s="38"/>
      <c r="O91" s="29"/>
      <c r="P91" s="29"/>
      <c r="Q91" s="38"/>
      <c r="R91" s="57"/>
      <c r="S91" s="57"/>
      <c r="T91" s="57"/>
      <c r="U91" s="38"/>
      <c r="V91" s="29"/>
      <c r="W91" s="29"/>
      <c r="X91" s="36"/>
      <c r="Y91" s="186"/>
    </row>
    <row r="92" spans="1:25" ht="94.5">
      <c r="A92" s="187"/>
      <c r="B92" s="189" t="s">
        <v>566</v>
      </c>
      <c r="C92" s="38"/>
      <c r="D92" s="38"/>
      <c r="E92" s="38"/>
      <c r="F92" s="38"/>
      <c r="G92" s="38"/>
      <c r="H92" s="38"/>
      <c r="I92" s="38"/>
      <c r="J92" s="38"/>
      <c r="K92" s="38"/>
      <c r="L92" s="29"/>
      <c r="M92" s="29"/>
      <c r="N92" s="38"/>
      <c r="O92" s="29"/>
      <c r="P92" s="29"/>
      <c r="Q92" s="38"/>
      <c r="R92" s="57"/>
      <c r="S92" s="57"/>
      <c r="T92" s="57"/>
      <c r="U92" s="38"/>
      <c r="V92" s="29"/>
      <c r="W92" s="29"/>
      <c r="X92" s="36"/>
      <c r="Y92" s="186"/>
    </row>
    <row r="93" spans="1:25" ht="94.5">
      <c r="A93" s="187"/>
      <c r="B93" s="189" t="s">
        <v>567</v>
      </c>
      <c r="C93" s="38"/>
      <c r="D93" s="38"/>
      <c r="E93" s="38"/>
      <c r="F93" s="38"/>
      <c r="G93" s="38"/>
      <c r="H93" s="38"/>
      <c r="I93" s="38"/>
      <c r="J93" s="38"/>
      <c r="K93" s="38"/>
      <c r="L93" s="29"/>
      <c r="M93" s="29"/>
      <c r="N93" s="38"/>
      <c r="O93" s="29"/>
      <c r="P93" s="29"/>
      <c r="Q93" s="38"/>
      <c r="R93" s="57"/>
      <c r="S93" s="57"/>
      <c r="T93" s="57"/>
      <c r="U93" s="38"/>
      <c r="V93" s="29"/>
      <c r="W93" s="29"/>
      <c r="X93" s="36"/>
      <c r="Y93" s="186"/>
    </row>
    <row r="94" spans="1:25" ht="78.75">
      <c r="A94" s="187"/>
      <c r="B94" s="189" t="s">
        <v>568</v>
      </c>
      <c r="C94" s="38"/>
      <c r="D94" s="38"/>
      <c r="E94" s="38"/>
      <c r="F94" s="38"/>
      <c r="G94" s="38"/>
      <c r="H94" s="38"/>
      <c r="I94" s="38"/>
      <c r="J94" s="38"/>
      <c r="K94" s="38"/>
      <c r="L94" s="29"/>
      <c r="M94" s="29"/>
      <c r="N94" s="38"/>
      <c r="O94" s="29"/>
      <c r="P94" s="29"/>
      <c r="Q94" s="38"/>
      <c r="R94" s="57"/>
      <c r="S94" s="57"/>
      <c r="T94" s="57"/>
      <c r="U94" s="38"/>
      <c r="V94" s="29"/>
      <c r="W94" s="29"/>
      <c r="X94" s="36"/>
      <c r="Y94" s="186"/>
    </row>
    <row r="95" spans="1:25" ht="141.75">
      <c r="A95" s="187">
        <v>8</v>
      </c>
      <c r="B95" s="190" t="s">
        <v>569</v>
      </c>
      <c r="C95" s="38"/>
      <c r="D95" s="38"/>
      <c r="E95" s="38"/>
      <c r="F95" s="38"/>
      <c r="G95" s="38"/>
      <c r="H95" s="38"/>
      <c r="I95" s="38"/>
      <c r="J95" s="38"/>
      <c r="K95" s="38"/>
      <c r="L95" s="29"/>
      <c r="M95" s="29"/>
      <c r="N95" s="38"/>
      <c r="O95" s="29"/>
      <c r="P95" s="29"/>
      <c r="Q95" s="38"/>
      <c r="R95" s="57"/>
      <c r="S95" s="57"/>
      <c r="T95" s="57"/>
      <c r="U95" s="38"/>
      <c r="V95" s="29"/>
      <c r="W95" s="29"/>
      <c r="X95" s="36"/>
      <c r="Y95" s="186"/>
    </row>
    <row r="96" spans="1:25" ht="78.75">
      <c r="A96" s="187"/>
      <c r="B96" s="189" t="s">
        <v>570</v>
      </c>
      <c r="C96" s="38"/>
      <c r="D96" s="38"/>
      <c r="E96" s="38"/>
      <c r="F96" s="38"/>
      <c r="G96" s="38"/>
      <c r="H96" s="38"/>
      <c r="I96" s="38"/>
      <c r="J96" s="38"/>
      <c r="K96" s="38"/>
      <c r="L96" s="29"/>
      <c r="M96" s="29"/>
      <c r="N96" s="38"/>
      <c r="O96" s="29"/>
      <c r="P96" s="29"/>
      <c r="Q96" s="38"/>
      <c r="R96" s="57"/>
      <c r="S96" s="57"/>
      <c r="T96" s="57"/>
      <c r="U96" s="38"/>
      <c r="V96" s="29"/>
      <c r="W96" s="29"/>
      <c r="X96" s="36"/>
      <c r="Y96" s="186"/>
    </row>
    <row r="97" spans="1:25" ht="110.25">
      <c r="A97" s="187"/>
      <c r="B97" s="189" t="s">
        <v>571</v>
      </c>
      <c r="C97" s="38"/>
      <c r="D97" s="38"/>
      <c r="E97" s="38"/>
      <c r="F97" s="38"/>
      <c r="G97" s="38"/>
      <c r="H97" s="38"/>
      <c r="I97" s="38"/>
      <c r="J97" s="38"/>
      <c r="K97" s="38"/>
      <c r="L97" s="29"/>
      <c r="M97" s="29"/>
      <c r="N97" s="38"/>
      <c r="O97" s="29"/>
      <c r="P97" s="29"/>
      <c r="Q97" s="38"/>
      <c r="R97" s="57"/>
      <c r="S97" s="57"/>
      <c r="T97" s="57"/>
      <c r="U97" s="38"/>
      <c r="V97" s="29"/>
      <c r="W97" s="29"/>
      <c r="X97" s="36"/>
      <c r="Y97" s="186"/>
    </row>
    <row r="98" spans="1:25" ht="63">
      <c r="A98" s="187"/>
      <c r="B98" s="189" t="s">
        <v>572</v>
      </c>
      <c r="C98" s="38"/>
      <c r="D98" s="38"/>
      <c r="E98" s="38"/>
      <c r="F98" s="38"/>
      <c r="G98" s="38"/>
      <c r="H98" s="38"/>
      <c r="I98" s="38"/>
      <c r="J98" s="38"/>
      <c r="K98" s="38"/>
      <c r="L98" s="29"/>
      <c r="M98" s="29"/>
      <c r="N98" s="38"/>
      <c r="O98" s="29"/>
      <c r="P98" s="29"/>
      <c r="Q98" s="38"/>
      <c r="R98" s="57"/>
      <c r="S98" s="57"/>
      <c r="T98" s="57"/>
      <c r="U98" s="38"/>
      <c r="V98" s="29"/>
      <c r="W98" s="29"/>
      <c r="X98" s="36"/>
      <c r="Y98" s="186"/>
    </row>
    <row r="99" spans="1:25" ht="63">
      <c r="A99" s="187"/>
      <c r="B99" s="189" t="s">
        <v>573</v>
      </c>
      <c r="C99" s="38"/>
      <c r="D99" s="38"/>
      <c r="E99" s="38"/>
      <c r="F99" s="38"/>
      <c r="G99" s="38"/>
      <c r="H99" s="38"/>
      <c r="I99" s="38"/>
      <c r="J99" s="38"/>
      <c r="K99" s="38"/>
      <c r="L99" s="29"/>
      <c r="M99" s="29"/>
      <c r="N99" s="38"/>
      <c r="O99" s="29"/>
      <c r="P99" s="29"/>
      <c r="Q99" s="38"/>
      <c r="R99" s="57"/>
      <c r="S99" s="57"/>
      <c r="T99" s="57"/>
      <c r="U99" s="38"/>
      <c r="V99" s="29"/>
      <c r="W99" s="29"/>
      <c r="X99" s="36"/>
      <c r="Y99" s="186"/>
    </row>
    <row r="100" spans="1:25" ht="63">
      <c r="A100" s="187"/>
      <c r="B100" s="189" t="s">
        <v>574</v>
      </c>
      <c r="C100" s="38"/>
      <c r="D100" s="38"/>
      <c r="E100" s="38"/>
      <c r="F100" s="38"/>
      <c r="G100" s="38"/>
      <c r="H100" s="38"/>
      <c r="I100" s="38"/>
      <c r="J100" s="38"/>
      <c r="K100" s="38"/>
      <c r="L100" s="29"/>
      <c r="M100" s="29"/>
      <c r="N100" s="38"/>
      <c r="O100" s="29"/>
      <c r="P100" s="29"/>
      <c r="Q100" s="38"/>
      <c r="R100" s="57"/>
      <c r="S100" s="57"/>
      <c r="T100" s="57"/>
      <c r="U100" s="38"/>
      <c r="V100" s="29"/>
      <c r="W100" s="29"/>
      <c r="X100" s="36"/>
      <c r="Y100" s="186"/>
    </row>
    <row r="101" spans="1:25" ht="110.25">
      <c r="A101" s="187"/>
      <c r="B101" s="189" t="s">
        <v>575</v>
      </c>
      <c r="C101" s="38"/>
      <c r="D101" s="38"/>
      <c r="E101" s="38"/>
      <c r="F101" s="38"/>
      <c r="G101" s="38"/>
      <c r="H101" s="38"/>
      <c r="I101" s="38"/>
      <c r="J101" s="38"/>
      <c r="K101" s="38"/>
      <c r="L101" s="29"/>
      <c r="M101" s="29"/>
      <c r="N101" s="38"/>
      <c r="O101" s="29"/>
      <c r="P101" s="29"/>
      <c r="Q101" s="38"/>
      <c r="R101" s="57"/>
      <c r="S101" s="57"/>
      <c r="T101" s="57"/>
      <c r="U101" s="38"/>
      <c r="V101" s="29"/>
      <c r="W101" s="29"/>
      <c r="X101" s="36"/>
      <c r="Y101" s="186"/>
    </row>
    <row r="102" spans="1:25" ht="78.75">
      <c r="A102" s="187"/>
      <c r="B102" s="190" t="s">
        <v>576</v>
      </c>
      <c r="C102" s="38"/>
      <c r="D102" s="38"/>
      <c r="E102" s="38"/>
      <c r="F102" s="38"/>
      <c r="G102" s="38"/>
      <c r="H102" s="38"/>
      <c r="I102" s="38"/>
      <c r="J102" s="38"/>
      <c r="K102" s="38"/>
      <c r="L102" s="29"/>
      <c r="M102" s="29"/>
      <c r="N102" s="38"/>
      <c r="O102" s="29"/>
      <c r="P102" s="29"/>
      <c r="Q102" s="38"/>
      <c r="R102" s="57"/>
      <c r="S102" s="57"/>
      <c r="T102" s="57"/>
      <c r="U102" s="38"/>
      <c r="V102" s="29"/>
      <c r="W102" s="29"/>
      <c r="X102" s="36"/>
      <c r="Y102" s="186"/>
    </row>
    <row r="103" spans="1:25" ht="63">
      <c r="A103" s="187"/>
      <c r="B103" s="189" t="s">
        <v>577</v>
      </c>
      <c r="C103" s="38"/>
      <c r="D103" s="38"/>
      <c r="E103" s="38"/>
      <c r="F103" s="38"/>
      <c r="G103" s="38"/>
      <c r="H103" s="38"/>
      <c r="I103" s="38"/>
      <c r="J103" s="38"/>
      <c r="K103" s="38"/>
      <c r="L103" s="29"/>
      <c r="M103" s="29"/>
      <c r="N103" s="38"/>
      <c r="O103" s="29"/>
      <c r="P103" s="29"/>
      <c r="Q103" s="38"/>
      <c r="R103" s="57"/>
      <c r="S103" s="57"/>
      <c r="T103" s="57"/>
      <c r="U103" s="38"/>
      <c r="V103" s="29"/>
      <c r="W103" s="29"/>
      <c r="X103" s="36"/>
      <c r="Y103" s="186"/>
    </row>
    <row r="104" spans="1:25" ht="78.75">
      <c r="A104" s="187"/>
      <c r="B104" s="189" t="s">
        <v>578</v>
      </c>
      <c r="C104" s="38"/>
      <c r="D104" s="38"/>
      <c r="E104" s="38"/>
      <c r="F104" s="38"/>
      <c r="G104" s="38"/>
      <c r="H104" s="38"/>
      <c r="I104" s="38"/>
      <c r="J104" s="38"/>
      <c r="K104" s="38"/>
      <c r="L104" s="29"/>
      <c r="M104" s="29"/>
      <c r="N104" s="38"/>
      <c r="O104" s="29"/>
      <c r="P104" s="29"/>
      <c r="Q104" s="38"/>
      <c r="R104" s="57"/>
      <c r="S104" s="57"/>
      <c r="T104" s="57"/>
      <c r="U104" s="38"/>
      <c r="V104" s="29"/>
      <c r="W104" s="29"/>
      <c r="X104" s="36"/>
      <c r="Y104" s="186"/>
    </row>
    <row r="105" spans="1:25" ht="47.25">
      <c r="A105" s="187"/>
      <c r="B105" s="189" t="s">
        <v>579</v>
      </c>
      <c r="C105" s="38"/>
      <c r="D105" s="38"/>
      <c r="E105" s="38"/>
      <c r="F105" s="38"/>
      <c r="G105" s="38"/>
      <c r="H105" s="38"/>
      <c r="I105" s="38"/>
      <c r="J105" s="38"/>
      <c r="K105" s="38"/>
      <c r="L105" s="29"/>
      <c r="M105" s="29"/>
      <c r="N105" s="38"/>
      <c r="O105" s="29"/>
      <c r="P105" s="29"/>
      <c r="Q105" s="38"/>
      <c r="R105" s="57"/>
      <c r="S105" s="57"/>
      <c r="T105" s="57"/>
      <c r="U105" s="38"/>
      <c r="V105" s="29"/>
      <c r="W105" s="29"/>
      <c r="X105" s="36"/>
      <c r="Y105" s="186"/>
    </row>
    <row r="106" spans="1:25" ht="78.75">
      <c r="A106" s="187"/>
      <c r="B106" s="189" t="s">
        <v>580</v>
      </c>
      <c r="C106" s="38"/>
      <c r="D106" s="38"/>
      <c r="E106" s="38"/>
      <c r="F106" s="38"/>
      <c r="G106" s="38"/>
      <c r="H106" s="38"/>
      <c r="I106" s="38"/>
      <c r="J106" s="38"/>
      <c r="K106" s="38"/>
      <c r="L106" s="29"/>
      <c r="M106" s="29"/>
      <c r="N106" s="38"/>
      <c r="O106" s="29"/>
      <c r="P106" s="29"/>
      <c r="Q106" s="38"/>
      <c r="R106" s="57"/>
      <c r="S106" s="57"/>
      <c r="T106" s="57"/>
      <c r="U106" s="38"/>
      <c r="V106" s="29"/>
      <c r="W106" s="29"/>
      <c r="X106" s="36"/>
      <c r="Y106" s="186"/>
    </row>
    <row r="107" spans="1:25" ht="78.75">
      <c r="A107" s="187"/>
      <c r="B107" s="189" t="s">
        <v>581</v>
      </c>
      <c r="C107" s="38"/>
      <c r="D107" s="38"/>
      <c r="E107" s="38"/>
      <c r="F107" s="38"/>
      <c r="G107" s="38"/>
      <c r="H107" s="38"/>
      <c r="I107" s="38"/>
      <c r="J107" s="38"/>
      <c r="K107" s="38"/>
      <c r="L107" s="29"/>
      <c r="M107" s="29"/>
      <c r="N107" s="38"/>
      <c r="O107" s="29"/>
      <c r="P107" s="29"/>
      <c r="Q107" s="38"/>
      <c r="R107" s="57"/>
      <c r="S107" s="57"/>
      <c r="T107" s="57"/>
      <c r="U107" s="38"/>
      <c r="V107" s="29"/>
      <c r="W107" s="29"/>
      <c r="X107" s="36"/>
      <c r="Y107" s="186"/>
    </row>
    <row r="108" spans="1:25" ht="47.25">
      <c r="A108" s="187"/>
      <c r="B108" s="190" t="s">
        <v>582</v>
      </c>
      <c r="C108" s="38"/>
      <c r="D108" s="38"/>
      <c r="E108" s="38"/>
      <c r="F108" s="38"/>
      <c r="G108" s="38"/>
      <c r="H108" s="38"/>
      <c r="I108" s="38"/>
      <c r="J108" s="38"/>
      <c r="K108" s="38"/>
      <c r="L108" s="29"/>
      <c r="M108" s="29"/>
      <c r="N108" s="38"/>
      <c r="O108" s="29"/>
      <c r="P108" s="29"/>
      <c r="Q108" s="38"/>
      <c r="R108" s="57"/>
      <c r="S108" s="57"/>
      <c r="T108" s="57"/>
      <c r="U108" s="38"/>
      <c r="V108" s="29"/>
      <c r="W108" s="29"/>
      <c r="X108" s="36"/>
      <c r="Y108" s="186"/>
    </row>
    <row r="109" spans="1:25" ht="78.75">
      <c r="A109" s="187"/>
      <c r="B109" s="189" t="s">
        <v>583</v>
      </c>
      <c r="C109" s="38"/>
      <c r="D109" s="38"/>
      <c r="E109" s="38"/>
      <c r="F109" s="38"/>
      <c r="G109" s="38"/>
      <c r="H109" s="38"/>
      <c r="I109" s="38"/>
      <c r="J109" s="38"/>
      <c r="K109" s="38"/>
      <c r="L109" s="29"/>
      <c r="M109" s="29"/>
      <c r="N109" s="38"/>
      <c r="O109" s="29"/>
      <c r="P109" s="29"/>
      <c r="Q109" s="38"/>
      <c r="R109" s="57"/>
      <c r="S109" s="57"/>
      <c r="T109" s="57"/>
      <c r="U109" s="38"/>
      <c r="V109" s="29"/>
      <c r="W109" s="29"/>
      <c r="X109" s="36"/>
      <c r="Y109" s="186"/>
    </row>
    <row r="110" spans="1:25" ht="63">
      <c r="A110" s="187"/>
      <c r="B110" s="189" t="s">
        <v>584</v>
      </c>
      <c r="C110" s="38"/>
      <c r="D110" s="38"/>
      <c r="E110" s="38"/>
      <c r="F110" s="38"/>
      <c r="G110" s="38"/>
      <c r="H110" s="38"/>
      <c r="I110" s="38"/>
      <c r="J110" s="38"/>
      <c r="K110" s="38"/>
      <c r="L110" s="29"/>
      <c r="M110" s="29"/>
      <c r="N110" s="38"/>
      <c r="O110" s="29"/>
      <c r="P110" s="29"/>
      <c r="Q110" s="38"/>
      <c r="R110" s="57"/>
      <c r="S110" s="57"/>
      <c r="T110" s="57"/>
      <c r="U110" s="38"/>
      <c r="V110" s="29"/>
      <c r="W110" s="29"/>
      <c r="X110" s="36"/>
      <c r="Y110" s="186"/>
    </row>
    <row r="111" spans="1:25" ht="126">
      <c r="A111" s="187">
        <v>9</v>
      </c>
      <c r="B111" s="190" t="s">
        <v>585</v>
      </c>
      <c r="C111" s="38"/>
      <c r="D111" s="38"/>
      <c r="E111" s="38"/>
      <c r="F111" s="38"/>
      <c r="G111" s="38"/>
      <c r="H111" s="38"/>
      <c r="I111" s="38"/>
      <c r="J111" s="38"/>
      <c r="K111" s="38"/>
      <c r="L111" s="29"/>
      <c r="M111" s="29"/>
      <c r="N111" s="38"/>
      <c r="O111" s="29"/>
      <c r="P111" s="29"/>
      <c r="Q111" s="38"/>
      <c r="R111" s="57"/>
      <c r="S111" s="57"/>
      <c r="T111" s="57"/>
      <c r="U111" s="38"/>
      <c r="V111" s="29"/>
      <c r="W111" s="29"/>
      <c r="X111" s="36"/>
      <c r="Y111" s="186"/>
    </row>
    <row r="112" spans="1:25" ht="110.25">
      <c r="A112" s="187"/>
      <c r="B112" s="189" t="s">
        <v>586</v>
      </c>
      <c r="C112" s="38"/>
      <c r="D112" s="38"/>
      <c r="E112" s="38"/>
      <c r="F112" s="38"/>
      <c r="G112" s="38"/>
      <c r="H112" s="38"/>
      <c r="I112" s="38"/>
      <c r="J112" s="38"/>
      <c r="K112" s="38"/>
      <c r="L112" s="29"/>
      <c r="M112" s="29"/>
      <c r="N112" s="38"/>
      <c r="O112" s="29"/>
      <c r="P112" s="29"/>
      <c r="Q112" s="38"/>
      <c r="R112" s="57"/>
      <c r="S112" s="57"/>
      <c r="T112" s="57"/>
      <c r="U112" s="38"/>
      <c r="V112" s="29"/>
      <c r="W112" s="29"/>
      <c r="X112" s="36"/>
      <c r="Y112" s="186"/>
    </row>
    <row r="113" spans="1:25" ht="78.75">
      <c r="A113" s="187"/>
      <c r="B113" s="189" t="s">
        <v>587</v>
      </c>
      <c r="C113" s="38"/>
      <c r="D113" s="38"/>
      <c r="E113" s="38"/>
      <c r="F113" s="38"/>
      <c r="G113" s="38"/>
      <c r="H113" s="38"/>
      <c r="I113" s="38"/>
      <c r="J113" s="38"/>
      <c r="K113" s="38"/>
      <c r="L113" s="29"/>
      <c r="M113" s="29"/>
      <c r="N113" s="38"/>
      <c r="O113" s="29"/>
      <c r="P113" s="29"/>
      <c r="Q113" s="38"/>
      <c r="R113" s="57"/>
      <c r="S113" s="57"/>
      <c r="T113" s="57"/>
      <c r="U113" s="38"/>
      <c r="V113" s="29"/>
      <c r="W113" s="29"/>
      <c r="X113" s="36"/>
      <c r="Y113" s="186"/>
    </row>
    <row r="114" spans="1:25" ht="78.75">
      <c r="A114" s="187"/>
      <c r="B114" s="189" t="s">
        <v>588</v>
      </c>
      <c r="C114" s="38"/>
      <c r="D114" s="38"/>
      <c r="E114" s="38"/>
      <c r="F114" s="38"/>
      <c r="G114" s="38"/>
      <c r="H114" s="38"/>
      <c r="I114" s="38"/>
      <c r="J114" s="38"/>
      <c r="K114" s="38"/>
      <c r="L114" s="29"/>
      <c r="M114" s="29"/>
      <c r="N114" s="38"/>
      <c r="O114" s="29"/>
      <c r="P114" s="29"/>
      <c r="Q114" s="38"/>
      <c r="R114" s="57"/>
      <c r="S114" s="57"/>
      <c r="T114" s="57"/>
      <c r="U114" s="38"/>
      <c r="V114" s="29"/>
      <c r="W114" s="29"/>
      <c r="X114" s="36"/>
      <c r="Y114" s="186"/>
    </row>
    <row r="115" spans="1:25" ht="110.25">
      <c r="A115" s="187"/>
      <c r="B115" s="189" t="s">
        <v>589</v>
      </c>
      <c r="C115" s="38"/>
      <c r="D115" s="38"/>
      <c r="E115" s="38"/>
      <c r="F115" s="38"/>
      <c r="G115" s="38"/>
      <c r="H115" s="38"/>
      <c r="I115" s="38"/>
      <c r="J115" s="38"/>
      <c r="K115" s="38"/>
      <c r="L115" s="29"/>
      <c r="M115" s="29"/>
      <c r="N115" s="38"/>
      <c r="O115" s="29"/>
      <c r="P115" s="29"/>
      <c r="Q115" s="38"/>
      <c r="R115" s="57"/>
      <c r="S115" s="57"/>
      <c r="T115" s="57"/>
      <c r="U115" s="38"/>
      <c r="V115" s="29"/>
      <c r="W115" s="29"/>
      <c r="X115" s="36"/>
      <c r="Y115" s="186"/>
    </row>
    <row r="116" spans="1:25" ht="63">
      <c r="A116" s="187"/>
      <c r="B116" s="189" t="s">
        <v>590</v>
      </c>
      <c r="C116" s="38"/>
      <c r="D116" s="38"/>
      <c r="E116" s="38"/>
      <c r="F116" s="38"/>
      <c r="G116" s="38"/>
      <c r="H116" s="38"/>
      <c r="I116" s="38"/>
      <c r="J116" s="38"/>
      <c r="K116" s="38"/>
      <c r="L116" s="29"/>
      <c r="M116" s="29"/>
      <c r="N116" s="38"/>
      <c r="O116" s="29"/>
      <c r="P116" s="29"/>
      <c r="Q116" s="38"/>
      <c r="R116" s="57"/>
      <c r="S116" s="57"/>
      <c r="T116" s="57"/>
      <c r="U116" s="38"/>
      <c r="V116" s="29"/>
      <c r="W116" s="29"/>
      <c r="X116" s="36"/>
      <c r="Y116" s="186"/>
    </row>
  </sheetData>
  <mergeCells count="24">
    <mergeCell ref="A1:Y1"/>
    <mergeCell ref="A2:Y2"/>
    <mergeCell ref="T3:Y3"/>
    <mergeCell ref="A4:A7"/>
    <mergeCell ref="B4:B7"/>
    <mergeCell ref="X4:X6"/>
    <mergeCell ref="Y4:Y7"/>
    <mergeCell ref="U6:W6"/>
    <mergeCell ref="D6:F6"/>
    <mergeCell ref="G6:G7"/>
    <mergeCell ref="N5:P5"/>
    <mergeCell ref="H6:J6"/>
    <mergeCell ref="Q5:W5"/>
    <mergeCell ref="K4:W4"/>
    <mergeCell ref="K5:M5"/>
    <mergeCell ref="G4:J5"/>
    <mergeCell ref="Q6:Q7"/>
    <mergeCell ref="R6:T6"/>
    <mergeCell ref="C6:C7"/>
    <mergeCell ref="C4:F5"/>
    <mergeCell ref="K6:K7"/>
    <mergeCell ref="L6:M6"/>
    <mergeCell ref="N6:N7"/>
    <mergeCell ref="O6:P6"/>
  </mergeCells>
  <printOptions horizontalCentered="1"/>
  <pageMargins left="0.39370078740157499" right="0.39370078740157499" top="0.70866141732283505" bottom="0.70866141732283505" header="0.31496062992126" footer="0.196850393700787"/>
  <pageSetup paperSize="9" scale="47" firstPageNumber="52" fitToHeight="0" orientation="landscape" useFirstPageNumber="1" r:id="rId1"/>
  <headerFooter scaleWithDoc="0">
    <oddHeader>&amp;C&amp;9&amp;P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7030A0"/>
    <pageSetUpPr fitToPage="1"/>
  </sheetPr>
  <dimension ref="A1:S40"/>
  <sheetViews>
    <sheetView view="pageBreakPreview" zoomScale="60" zoomScaleNormal="70" workbookViewId="0">
      <pane xSplit="2" ySplit="8" topLeftCell="C9" activePane="bottomRight" state="frozen"/>
      <selection activeCell="AL33" sqref="AL33"/>
      <selection pane="topRight" activeCell="AL33" sqref="AL33"/>
      <selection pane="bottomLeft" activeCell="AL33" sqref="AL33"/>
      <selection pane="bottomRight" activeCell="N21" sqref="N21"/>
    </sheetView>
  </sheetViews>
  <sheetFormatPr defaultColWidth="10" defaultRowHeight="18.75"/>
  <cols>
    <col min="1" max="1" width="7.42578125" style="67" customWidth="1"/>
    <col min="2" max="2" width="26.7109375" style="67" customWidth="1"/>
    <col min="3" max="3" width="13.42578125" style="67" customWidth="1"/>
    <col min="4" max="6" width="12.7109375" style="67" customWidth="1"/>
    <col min="7" max="7" width="14.28515625" style="67" customWidth="1"/>
    <col min="8" max="8" width="14" style="67" customWidth="1"/>
    <col min="9" max="10" width="12.7109375" style="67" customWidth="1"/>
    <col min="11" max="11" width="14.42578125" style="67" customWidth="1"/>
    <col min="12" max="12" width="13.7109375" style="67" customWidth="1"/>
    <col min="13" max="14" width="12.7109375" style="67" customWidth="1"/>
    <col min="15" max="15" width="13.42578125" style="67" customWidth="1"/>
    <col min="16" max="16" width="12.7109375" style="67" customWidth="1"/>
    <col min="17" max="17" width="13" style="67" customWidth="1"/>
    <col min="18" max="19" width="12.42578125" style="67" customWidth="1"/>
    <col min="20" max="260" width="10" style="67"/>
    <col min="261" max="261" width="7.42578125" style="67" customWidth="1"/>
    <col min="262" max="262" width="26.7109375" style="67" customWidth="1"/>
    <col min="263" max="266" width="12.7109375" style="67" customWidth="1"/>
    <col min="267" max="268" width="13.42578125" style="67" customWidth="1"/>
    <col min="269" max="272" width="12.7109375" style="67" customWidth="1"/>
    <col min="273" max="273" width="13" style="67" customWidth="1"/>
    <col min="274" max="274" width="12.42578125" style="67" customWidth="1"/>
    <col min="275" max="275" width="19.42578125" style="67" customWidth="1"/>
    <col min="276" max="516" width="10" style="67"/>
    <col min="517" max="517" width="7.42578125" style="67" customWidth="1"/>
    <col min="518" max="518" width="26.7109375" style="67" customWidth="1"/>
    <col min="519" max="522" width="12.7109375" style="67" customWidth="1"/>
    <col min="523" max="524" width="13.42578125" style="67" customWidth="1"/>
    <col min="525" max="528" width="12.7109375" style="67" customWidth="1"/>
    <col min="529" max="529" width="13" style="67" customWidth="1"/>
    <col min="530" max="530" width="12.42578125" style="67" customWidth="1"/>
    <col min="531" max="531" width="19.42578125" style="67" customWidth="1"/>
    <col min="532" max="772" width="10" style="67"/>
    <col min="773" max="773" width="7.42578125" style="67" customWidth="1"/>
    <col min="774" max="774" width="26.7109375" style="67" customWidth="1"/>
    <col min="775" max="778" width="12.7109375" style="67" customWidth="1"/>
    <col min="779" max="780" width="13.42578125" style="67" customWidth="1"/>
    <col min="781" max="784" width="12.7109375" style="67" customWidth="1"/>
    <col min="785" max="785" width="13" style="67" customWidth="1"/>
    <col min="786" max="786" width="12.42578125" style="67" customWidth="1"/>
    <col min="787" max="787" width="19.42578125" style="67" customWidth="1"/>
    <col min="788" max="1028" width="10" style="67"/>
    <col min="1029" max="1029" width="7.42578125" style="67" customWidth="1"/>
    <col min="1030" max="1030" width="26.7109375" style="67" customWidth="1"/>
    <col min="1031" max="1034" width="12.7109375" style="67" customWidth="1"/>
    <col min="1035" max="1036" width="13.42578125" style="67" customWidth="1"/>
    <col min="1037" max="1040" width="12.7109375" style="67" customWidth="1"/>
    <col min="1041" max="1041" width="13" style="67" customWidth="1"/>
    <col min="1042" max="1042" width="12.42578125" style="67" customWidth="1"/>
    <col min="1043" max="1043" width="19.42578125" style="67" customWidth="1"/>
    <col min="1044" max="1284" width="10" style="67"/>
    <col min="1285" max="1285" width="7.42578125" style="67" customWidth="1"/>
    <col min="1286" max="1286" width="26.7109375" style="67" customWidth="1"/>
    <col min="1287" max="1290" width="12.7109375" style="67" customWidth="1"/>
    <col min="1291" max="1292" width="13.42578125" style="67" customWidth="1"/>
    <col min="1293" max="1296" width="12.7109375" style="67" customWidth="1"/>
    <col min="1297" max="1297" width="13" style="67" customWidth="1"/>
    <col min="1298" max="1298" width="12.42578125" style="67" customWidth="1"/>
    <col min="1299" max="1299" width="19.42578125" style="67" customWidth="1"/>
    <col min="1300" max="1540" width="10" style="67"/>
    <col min="1541" max="1541" width="7.42578125" style="67" customWidth="1"/>
    <col min="1542" max="1542" width="26.7109375" style="67" customWidth="1"/>
    <col min="1543" max="1546" width="12.7109375" style="67" customWidth="1"/>
    <col min="1547" max="1548" width="13.42578125" style="67" customWidth="1"/>
    <col min="1549" max="1552" width="12.7109375" style="67" customWidth="1"/>
    <col min="1553" max="1553" width="13" style="67" customWidth="1"/>
    <col min="1554" max="1554" width="12.42578125" style="67" customWidth="1"/>
    <col min="1555" max="1555" width="19.42578125" style="67" customWidth="1"/>
    <col min="1556" max="1796" width="10" style="67"/>
    <col min="1797" max="1797" width="7.42578125" style="67" customWidth="1"/>
    <col min="1798" max="1798" width="26.7109375" style="67" customWidth="1"/>
    <col min="1799" max="1802" width="12.7109375" style="67" customWidth="1"/>
    <col min="1803" max="1804" width="13.42578125" style="67" customWidth="1"/>
    <col min="1805" max="1808" width="12.7109375" style="67" customWidth="1"/>
    <col min="1809" max="1809" width="13" style="67" customWidth="1"/>
    <col min="1810" max="1810" width="12.42578125" style="67" customWidth="1"/>
    <col min="1811" max="1811" width="19.42578125" style="67" customWidth="1"/>
    <col min="1812" max="2052" width="10" style="67"/>
    <col min="2053" max="2053" width="7.42578125" style="67" customWidth="1"/>
    <col min="2054" max="2054" width="26.7109375" style="67" customWidth="1"/>
    <col min="2055" max="2058" width="12.7109375" style="67" customWidth="1"/>
    <col min="2059" max="2060" width="13.42578125" style="67" customWidth="1"/>
    <col min="2061" max="2064" width="12.7109375" style="67" customWidth="1"/>
    <col min="2065" max="2065" width="13" style="67" customWidth="1"/>
    <col min="2066" max="2066" width="12.42578125" style="67" customWidth="1"/>
    <col min="2067" max="2067" width="19.42578125" style="67" customWidth="1"/>
    <col min="2068" max="2308" width="10" style="67"/>
    <col min="2309" max="2309" width="7.42578125" style="67" customWidth="1"/>
    <col min="2310" max="2310" width="26.7109375" style="67" customWidth="1"/>
    <col min="2311" max="2314" width="12.7109375" style="67" customWidth="1"/>
    <col min="2315" max="2316" width="13.42578125" style="67" customWidth="1"/>
    <col min="2317" max="2320" width="12.7109375" style="67" customWidth="1"/>
    <col min="2321" max="2321" width="13" style="67" customWidth="1"/>
    <col min="2322" max="2322" width="12.42578125" style="67" customWidth="1"/>
    <col min="2323" max="2323" width="19.42578125" style="67" customWidth="1"/>
    <col min="2324" max="2564" width="10" style="67"/>
    <col min="2565" max="2565" width="7.42578125" style="67" customWidth="1"/>
    <col min="2566" max="2566" width="26.7109375" style="67" customWidth="1"/>
    <col min="2567" max="2570" width="12.7109375" style="67" customWidth="1"/>
    <col min="2571" max="2572" width="13.42578125" style="67" customWidth="1"/>
    <col min="2573" max="2576" width="12.7109375" style="67" customWidth="1"/>
    <col min="2577" max="2577" width="13" style="67" customWidth="1"/>
    <col min="2578" max="2578" width="12.42578125" style="67" customWidth="1"/>
    <col min="2579" max="2579" width="19.42578125" style="67" customWidth="1"/>
    <col min="2580" max="2820" width="10" style="67"/>
    <col min="2821" max="2821" width="7.42578125" style="67" customWidth="1"/>
    <col min="2822" max="2822" width="26.7109375" style="67" customWidth="1"/>
    <col min="2823" max="2826" width="12.7109375" style="67" customWidth="1"/>
    <col min="2827" max="2828" width="13.42578125" style="67" customWidth="1"/>
    <col min="2829" max="2832" width="12.7109375" style="67" customWidth="1"/>
    <col min="2833" max="2833" width="13" style="67" customWidth="1"/>
    <col min="2834" max="2834" width="12.42578125" style="67" customWidth="1"/>
    <col min="2835" max="2835" width="19.42578125" style="67" customWidth="1"/>
    <col min="2836" max="3076" width="10" style="67"/>
    <col min="3077" max="3077" width="7.42578125" style="67" customWidth="1"/>
    <col min="3078" max="3078" width="26.7109375" style="67" customWidth="1"/>
    <col min="3079" max="3082" width="12.7109375" style="67" customWidth="1"/>
    <col min="3083" max="3084" width="13.42578125" style="67" customWidth="1"/>
    <col min="3085" max="3088" width="12.7109375" style="67" customWidth="1"/>
    <col min="3089" max="3089" width="13" style="67" customWidth="1"/>
    <col min="3090" max="3090" width="12.42578125" style="67" customWidth="1"/>
    <col min="3091" max="3091" width="19.42578125" style="67" customWidth="1"/>
    <col min="3092" max="3332" width="10" style="67"/>
    <col min="3333" max="3333" width="7.42578125" style="67" customWidth="1"/>
    <col min="3334" max="3334" width="26.7109375" style="67" customWidth="1"/>
    <col min="3335" max="3338" width="12.7109375" style="67" customWidth="1"/>
    <col min="3339" max="3340" width="13.42578125" style="67" customWidth="1"/>
    <col min="3341" max="3344" width="12.7109375" style="67" customWidth="1"/>
    <col min="3345" max="3345" width="13" style="67" customWidth="1"/>
    <col min="3346" max="3346" width="12.42578125" style="67" customWidth="1"/>
    <col min="3347" max="3347" width="19.42578125" style="67" customWidth="1"/>
    <col min="3348" max="3588" width="10" style="67"/>
    <col min="3589" max="3589" width="7.42578125" style="67" customWidth="1"/>
    <col min="3590" max="3590" width="26.7109375" style="67" customWidth="1"/>
    <col min="3591" max="3594" width="12.7109375" style="67" customWidth="1"/>
    <col min="3595" max="3596" width="13.42578125" style="67" customWidth="1"/>
    <col min="3597" max="3600" width="12.7109375" style="67" customWidth="1"/>
    <col min="3601" max="3601" width="13" style="67" customWidth="1"/>
    <col min="3602" max="3602" width="12.42578125" style="67" customWidth="1"/>
    <col min="3603" max="3603" width="19.42578125" style="67" customWidth="1"/>
    <col min="3604" max="3844" width="10" style="67"/>
    <col min="3845" max="3845" width="7.42578125" style="67" customWidth="1"/>
    <col min="3846" max="3846" width="26.7109375" style="67" customWidth="1"/>
    <col min="3847" max="3850" width="12.7109375" style="67" customWidth="1"/>
    <col min="3851" max="3852" width="13.42578125" style="67" customWidth="1"/>
    <col min="3853" max="3856" width="12.7109375" style="67" customWidth="1"/>
    <col min="3857" max="3857" width="13" style="67" customWidth="1"/>
    <col min="3858" max="3858" width="12.42578125" style="67" customWidth="1"/>
    <col min="3859" max="3859" width="19.42578125" style="67" customWidth="1"/>
    <col min="3860" max="4100" width="10" style="67"/>
    <col min="4101" max="4101" width="7.42578125" style="67" customWidth="1"/>
    <col min="4102" max="4102" width="26.7109375" style="67" customWidth="1"/>
    <col min="4103" max="4106" width="12.7109375" style="67" customWidth="1"/>
    <col min="4107" max="4108" width="13.42578125" style="67" customWidth="1"/>
    <col min="4109" max="4112" width="12.7109375" style="67" customWidth="1"/>
    <col min="4113" max="4113" width="13" style="67" customWidth="1"/>
    <col min="4114" max="4114" width="12.42578125" style="67" customWidth="1"/>
    <col min="4115" max="4115" width="19.42578125" style="67" customWidth="1"/>
    <col min="4116" max="4356" width="10" style="67"/>
    <col min="4357" max="4357" width="7.42578125" style="67" customWidth="1"/>
    <col min="4358" max="4358" width="26.7109375" style="67" customWidth="1"/>
    <col min="4359" max="4362" width="12.7109375" style="67" customWidth="1"/>
    <col min="4363" max="4364" width="13.42578125" style="67" customWidth="1"/>
    <col min="4365" max="4368" width="12.7109375" style="67" customWidth="1"/>
    <col min="4369" max="4369" width="13" style="67" customWidth="1"/>
    <col min="4370" max="4370" width="12.42578125" style="67" customWidth="1"/>
    <col min="4371" max="4371" width="19.42578125" style="67" customWidth="1"/>
    <col min="4372" max="4612" width="10" style="67"/>
    <col min="4613" max="4613" width="7.42578125" style="67" customWidth="1"/>
    <col min="4614" max="4614" width="26.7109375" style="67" customWidth="1"/>
    <col min="4615" max="4618" width="12.7109375" style="67" customWidth="1"/>
    <col min="4619" max="4620" width="13.42578125" style="67" customWidth="1"/>
    <col min="4621" max="4624" width="12.7109375" style="67" customWidth="1"/>
    <col min="4625" max="4625" width="13" style="67" customWidth="1"/>
    <col min="4626" max="4626" width="12.42578125" style="67" customWidth="1"/>
    <col min="4627" max="4627" width="19.42578125" style="67" customWidth="1"/>
    <col min="4628" max="4868" width="10" style="67"/>
    <col min="4869" max="4869" width="7.42578125" style="67" customWidth="1"/>
    <col min="4870" max="4870" width="26.7109375" style="67" customWidth="1"/>
    <col min="4871" max="4874" width="12.7109375" style="67" customWidth="1"/>
    <col min="4875" max="4876" width="13.42578125" style="67" customWidth="1"/>
    <col min="4877" max="4880" width="12.7109375" style="67" customWidth="1"/>
    <col min="4881" max="4881" width="13" style="67" customWidth="1"/>
    <col min="4882" max="4882" width="12.42578125" style="67" customWidth="1"/>
    <col min="4883" max="4883" width="19.42578125" style="67" customWidth="1"/>
    <col min="4884" max="5124" width="10" style="67"/>
    <col min="5125" max="5125" width="7.42578125" style="67" customWidth="1"/>
    <col min="5126" max="5126" width="26.7109375" style="67" customWidth="1"/>
    <col min="5127" max="5130" width="12.7109375" style="67" customWidth="1"/>
    <col min="5131" max="5132" width="13.42578125" style="67" customWidth="1"/>
    <col min="5133" max="5136" width="12.7109375" style="67" customWidth="1"/>
    <col min="5137" max="5137" width="13" style="67" customWidth="1"/>
    <col min="5138" max="5138" width="12.42578125" style="67" customWidth="1"/>
    <col min="5139" max="5139" width="19.42578125" style="67" customWidth="1"/>
    <col min="5140" max="5380" width="10" style="67"/>
    <col min="5381" max="5381" width="7.42578125" style="67" customWidth="1"/>
    <col min="5382" max="5382" width="26.7109375" style="67" customWidth="1"/>
    <col min="5383" max="5386" width="12.7109375" style="67" customWidth="1"/>
    <col min="5387" max="5388" width="13.42578125" style="67" customWidth="1"/>
    <col min="5389" max="5392" width="12.7109375" style="67" customWidth="1"/>
    <col min="5393" max="5393" width="13" style="67" customWidth="1"/>
    <col min="5394" max="5394" width="12.42578125" style="67" customWidth="1"/>
    <col min="5395" max="5395" width="19.42578125" style="67" customWidth="1"/>
    <col min="5396" max="5636" width="10" style="67"/>
    <col min="5637" max="5637" width="7.42578125" style="67" customWidth="1"/>
    <col min="5638" max="5638" width="26.7109375" style="67" customWidth="1"/>
    <col min="5639" max="5642" width="12.7109375" style="67" customWidth="1"/>
    <col min="5643" max="5644" width="13.42578125" style="67" customWidth="1"/>
    <col min="5645" max="5648" width="12.7109375" style="67" customWidth="1"/>
    <col min="5649" max="5649" width="13" style="67" customWidth="1"/>
    <col min="5650" max="5650" width="12.42578125" style="67" customWidth="1"/>
    <col min="5651" max="5651" width="19.42578125" style="67" customWidth="1"/>
    <col min="5652" max="5892" width="10" style="67"/>
    <col min="5893" max="5893" width="7.42578125" style="67" customWidth="1"/>
    <col min="5894" max="5894" width="26.7109375" style="67" customWidth="1"/>
    <col min="5895" max="5898" width="12.7109375" style="67" customWidth="1"/>
    <col min="5899" max="5900" width="13.42578125" style="67" customWidth="1"/>
    <col min="5901" max="5904" width="12.7109375" style="67" customWidth="1"/>
    <col min="5905" max="5905" width="13" style="67" customWidth="1"/>
    <col min="5906" max="5906" width="12.42578125" style="67" customWidth="1"/>
    <col min="5907" max="5907" width="19.42578125" style="67" customWidth="1"/>
    <col min="5908" max="6148" width="10" style="67"/>
    <col min="6149" max="6149" width="7.42578125" style="67" customWidth="1"/>
    <col min="6150" max="6150" width="26.7109375" style="67" customWidth="1"/>
    <col min="6151" max="6154" width="12.7109375" style="67" customWidth="1"/>
    <col min="6155" max="6156" width="13.42578125" style="67" customWidth="1"/>
    <col min="6157" max="6160" width="12.7109375" style="67" customWidth="1"/>
    <col min="6161" max="6161" width="13" style="67" customWidth="1"/>
    <col min="6162" max="6162" width="12.42578125" style="67" customWidth="1"/>
    <col min="6163" max="6163" width="19.42578125" style="67" customWidth="1"/>
    <col min="6164" max="6404" width="10" style="67"/>
    <col min="6405" max="6405" width="7.42578125" style="67" customWidth="1"/>
    <col min="6406" max="6406" width="26.7109375" style="67" customWidth="1"/>
    <col min="6407" max="6410" width="12.7109375" style="67" customWidth="1"/>
    <col min="6411" max="6412" width="13.42578125" style="67" customWidth="1"/>
    <col min="6413" max="6416" width="12.7109375" style="67" customWidth="1"/>
    <col min="6417" max="6417" width="13" style="67" customWidth="1"/>
    <col min="6418" max="6418" width="12.42578125" style="67" customWidth="1"/>
    <col min="6419" max="6419" width="19.42578125" style="67" customWidth="1"/>
    <col min="6420" max="6660" width="10" style="67"/>
    <col min="6661" max="6661" width="7.42578125" style="67" customWidth="1"/>
    <col min="6662" max="6662" width="26.7109375" style="67" customWidth="1"/>
    <col min="6663" max="6666" width="12.7109375" style="67" customWidth="1"/>
    <col min="6667" max="6668" width="13.42578125" style="67" customWidth="1"/>
    <col min="6669" max="6672" width="12.7109375" style="67" customWidth="1"/>
    <col min="6673" max="6673" width="13" style="67" customWidth="1"/>
    <col min="6674" max="6674" width="12.42578125" style="67" customWidth="1"/>
    <col min="6675" max="6675" width="19.42578125" style="67" customWidth="1"/>
    <col min="6676" max="6916" width="10" style="67"/>
    <col min="6917" max="6917" width="7.42578125" style="67" customWidth="1"/>
    <col min="6918" max="6918" width="26.7109375" style="67" customWidth="1"/>
    <col min="6919" max="6922" width="12.7109375" style="67" customWidth="1"/>
    <col min="6923" max="6924" width="13.42578125" style="67" customWidth="1"/>
    <col min="6925" max="6928" width="12.7109375" style="67" customWidth="1"/>
    <col min="6929" max="6929" width="13" style="67" customWidth="1"/>
    <col min="6930" max="6930" width="12.42578125" style="67" customWidth="1"/>
    <col min="6931" max="6931" width="19.42578125" style="67" customWidth="1"/>
    <col min="6932" max="7172" width="10" style="67"/>
    <col min="7173" max="7173" width="7.42578125" style="67" customWidth="1"/>
    <col min="7174" max="7174" width="26.7109375" style="67" customWidth="1"/>
    <col min="7175" max="7178" width="12.7109375" style="67" customWidth="1"/>
    <col min="7179" max="7180" width="13.42578125" style="67" customWidth="1"/>
    <col min="7181" max="7184" width="12.7109375" style="67" customWidth="1"/>
    <col min="7185" max="7185" width="13" style="67" customWidth="1"/>
    <col min="7186" max="7186" width="12.42578125" style="67" customWidth="1"/>
    <col min="7187" max="7187" width="19.42578125" style="67" customWidth="1"/>
    <col min="7188" max="7428" width="10" style="67"/>
    <col min="7429" max="7429" width="7.42578125" style="67" customWidth="1"/>
    <col min="7430" max="7430" width="26.7109375" style="67" customWidth="1"/>
    <col min="7431" max="7434" width="12.7109375" style="67" customWidth="1"/>
    <col min="7435" max="7436" width="13.42578125" style="67" customWidth="1"/>
    <col min="7437" max="7440" width="12.7109375" style="67" customWidth="1"/>
    <col min="7441" max="7441" width="13" style="67" customWidth="1"/>
    <col min="7442" max="7442" width="12.42578125" style="67" customWidth="1"/>
    <col min="7443" max="7443" width="19.42578125" style="67" customWidth="1"/>
    <col min="7444" max="7684" width="10" style="67"/>
    <col min="7685" max="7685" width="7.42578125" style="67" customWidth="1"/>
    <col min="7686" max="7686" width="26.7109375" style="67" customWidth="1"/>
    <col min="7687" max="7690" width="12.7109375" style="67" customWidth="1"/>
    <col min="7691" max="7692" width="13.42578125" style="67" customWidth="1"/>
    <col min="7693" max="7696" width="12.7109375" style="67" customWidth="1"/>
    <col min="7697" max="7697" width="13" style="67" customWidth="1"/>
    <col min="7698" max="7698" width="12.42578125" style="67" customWidth="1"/>
    <col min="7699" max="7699" width="19.42578125" style="67" customWidth="1"/>
    <col min="7700" max="7940" width="10" style="67"/>
    <col min="7941" max="7941" width="7.42578125" style="67" customWidth="1"/>
    <col min="7942" max="7942" width="26.7109375" style="67" customWidth="1"/>
    <col min="7943" max="7946" width="12.7109375" style="67" customWidth="1"/>
    <col min="7947" max="7948" width="13.42578125" style="67" customWidth="1"/>
    <col min="7949" max="7952" width="12.7109375" style="67" customWidth="1"/>
    <col min="7953" max="7953" width="13" style="67" customWidth="1"/>
    <col min="7954" max="7954" width="12.42578125" style="67" customWidth="1"/>
    <col min="7955" max="7955" width="19.42578125" style="67" customWidth="1"/>
    <col min="7956" max="8196" width="10" style="67"/>
    <col min="8197" max="8197" width="7.42578125" style="67" customWidth="1"/>
    <col min="8198" max="8198" width="26.7109375" style="67" customWidth="1"/>
    <col min="8199" max="8202" width="12.7109375" style="67" customWidth="1"/>
    <col min="8203" max="8204" width="13.42578125" style="67" customWidth="1"/>
    <col min="8205" max="8208" width="12.7109375" style="67" customWidth="1"/>
    <col min="8209" max="8209" width="13" style="67" customWidth="1"/>
    <col min="8210" max="8210" width="12.42578125" style="67" customWidth="1"/>
    <col min="8211" max="8211" width="19.42578125" style="67" customWidth="1"/>
    <col min="8212" max="8452" width="10" style="67"/>
    <col min="8453" max="8453" width="7.42578125" style="67" customWidth="1"/>
    <col min="8454" max="8454" width="26.7109375" style="67" customWidth="1"/>
    <col min="8455" max="8458" width="12.7109375" style="67" customWidth="1"/>
    <col min="8459" max="8460" width="13.42578125" style="67" customWidth="1"/>
    <col min="8461" max="8464" width="12.7109375" style="67" customWidth="1"/>
    <col min="8465" max="8465" width="13" style="67" customWidth="1"/>
    <col min="8466" max="8466" width="12.42578125" style="67" customWidth="1"/>
    <col min="8467" max="8467" width="19.42578125" style="67" customWidth="1"/>
    <col min="8468" max="8708" width="10" style="67"/>
    <col min="8709" max="8709" width="7.42578125" style="67" customWidth="1"/>
    <col min="8710" max="8710" width="26.7109375" style="67" customWidth="1"/>
    <col min="8711" max="8714" width="12.7109375" style="67" customWidth="1"/>
    <col min="8715" max="8716" width="13.42578125" style="67" customWidth="1"/>
    <col min="8717" max="8720" width="12.7109375" style="67" customWidth="1"/>
    <col min="8721" max="8721" width="13" style="67" customWidth="1"/>
    <col min="8722" max="8722" width="12.42578125" style="67" customWidth="1"/>
    <col min="8723" max="8723" width="19.42578125" style="67" customWidth="1"/>
    <col min="8724" max="8964" width="10" style="67"/>
    <col min="8965" max="8965" width="7.42578125" style="67" customWidth="1"/>
    <col min="8966" max="8966" width="26.7109375" style="67" customWidth="1"/>
    <col min="8967" max="8970" width="12.7109375" style="67" customWidth="1"/>
    <col min="8971" max="8972" width="13.42578125" style="67" customWidth="1"/>
    <col min="8973" max="8976" width="12.7109375" style="67" customWidth="1"/>
    <col min="8977" max="8977" width="13" style="67" customWidth="1"/>
    <col min="8978" max="8978" width="12.42578125" style="67" customWidth="1"/>
    <col min="8979" max="8979" width="19.42578125" style="67" customWidth="1"/>
    <col min="8980" max="9220" width="10" style="67"/>
    <col min="9221" max="9221" width="7.42578125" style="67" customWidth="1"/>
    <col min="9222" max="9222" width="26.7109375" style="67" customWidth="1"/>
    <col min="9223" max="9226" width="12.7109375" style="67" customWidth="1"/>
    <col min="9227" max="9228" width="13.42578125" style="67" customWidth="1"/>
    <col min="9229" max="9232" width="12.7109375" style="67" customWidth="1"/>
    <col min="9233" max="9233" width="13" style="67" customWidth="1"/>
    <col min="9234" max="9234" width="12.42578125" style="67" customWidth="1"/>
    <col min="9235" max="9235" width="19.42578125" style="67" customWidth="1"/>
    <col min="9236" max="9476" width="10" style="67"/>
    <col min="9477" max="9477" width="7.42578125" style="67" customWidth="1"/>
    <col min="9478" max="9478" width="26.7109375" style="67" customWidth="1"/>
    <col min="9479" max="9482" width="12.7109375" style="67" customWidth="1"/>
    <col min="9483" max="9484" width="13.42578125" style="67" customWidth="1"/>
    <col min="9485" max="9488" width="12.7109375" style="67" customWidth="1"/>
    <col min="9489" max="9489" width="13" style="67" customWidth="1"/>
    <col min="9490" max="9490" width="12.42578125" style="67" customWidth="1"/>
    <col min="9491" max="9491" width="19.42578125" style="67" customWidth="1"/>
    <col min="9492" max="9732" width="10" style="67"/>
    <col min="9733" max="9733" width="7.42578125" style="67" customWidth="1"/>
    <col min="9734" max="9734" width="26.7109375" style="67" customWidth="1"/>
    <col min="9735" max="9738" width="12.7109375" style="67" customWidth="1"/>
    <col min="9739" max="9740" width="13.42578125" style="67" customWidth="1"/>
    <col min="9741" max="9744" width="12.7109375" style="67" customWidth="1"/>
    <col min="9745" max="9745" width="13" style="67" customWidth="1"/>
    <col min="9746" max="9746" width="12.42578125" style="67" customWidth="1"/>
    <col min="9747" max="9747" width="19.42578125" style="67" customWidth="1"/>
    <col min="9748" max="9988" width="10" style="67"/>
    <col min="9989" max="9989" width="7.42578125" style="67" customWidth="1"/>
    <col min="9990" max="9990" width="26.7109375" style="67" customWidth="1"/>
    <col min="9991" max="9994" width="12.7109375" style="67" customWidth="1"/>
    <col min="9995" max="9996" width="13.42578125" style="67" customWidth="1"/>
    <col min="9997" max="10000" width="12.7109375" style="67" customWidth="1"/>
    <col min="10001" max="10001" width="13" style="67" customWidth="1"/>
    <col min="10002" max="10002" width="12.42578125" style="67" customWidth="1"/>
    <col min="10003" max="10003" width="19.42578125" style="67" customWidth="1"/>
    <col min="10004" max="10244" width="10" style="67"/>
    <col min="10245" max="10245" width="7.42578125" style="67" customWidth="1"/>
    <col min="10246" max="10246" width="26.7109375" style="67" customWidth="1"/>
    <col min="10247" max="10250" width="12.7109375" style="67" customWidth="1"/>
    <col min="10251" max="10252" width="13.42578125" style="67" customWidth="1"/>
    <col min="10253" max="10256" width="12.7109375" style="67" customWidth="1"/>
    <col min="10257" max="10257" width="13" style="67" customWidth="1"/>
    <col min="10258" max="10258" width="12.42578125" style="67" customWidth="1"/>
    <col min="10259" max="10259" width="19.42578125" style="67" customWidth="1"/>
    <col min="10260" max="10500" width="10" style="67"/>
    <col min="10501" max="10501" width="7.42578125" style="67" customWidth="1"/>
    <col min="10502" max="10502" width="26.7109375" style="67" customWidth="1"/>
    <col min="10503" max="10506" width="12.7109375" style="67" customWidth="1"/>
    <col min="10507" max="10508" width="13.42578125" style="67" customWidth="1"/>
    <col min="10509" max="10512" width="12.7109375" style="67" customWidth="1"/>
    <col min="10513" max="10513" width="13" style="67" customWidth="1"/>
    <col min="10514" max="10514" width="12.42578125" style="67" customWidth="1"/>
    <col min="10515" max="10515" width="19.42578125" style="67" customWidth="1"/>
    <col min="10516" max="10756" width="10" style="67"/>
    <col min="10757" max="10757" width="7.42578125" style="67" customWidth="1"/>
    <col min="10758" max="10758" width="26.7109375" style="67" customWidth="1"/>
    <col min="10759" max="10762" width="12.7109375" style="67" customWidth="1"/>
    <col min="10763" max="10764" width="13.42578125" style="67" customWidth="1"/>
    <col min="10765" max="10768" width="12.7109375" style="67" customWidth="1"/>
    <col min="10769" max="10769" width="13" style="67" customWidth="1"/>
    <col min="10770" max="10770" width="12.42578125" style="67" customWidth="1"/>
    <col min="10771" max="10771" width="19.42578125" style="67" customWidth="1"/>
    <col min="10772" max="11012" width="10" style="67"/>
    <col min="11013" max="11013" width="7.42578125" style="67" customWidth="1"/>
    <col min="11014" max="11014" width="26.7109375" style="67" customWidth="1"/>
    <col min="11015" max="11018" width="12.7109375" style="67" customWidth="1"/>
    <col min="11019" max="11020" width="13.42578125" style="67" customWidth="1"/>
    <col min="11021" max="11024" width="12.7109375" style="67" customWidth="1"/>
    <col min="11025" max="11025" width="13" style="67" customWidth="1"/>
    <col min="11026" max="11026" width="12.42578125" style="67" customWidth="1"/>
    <col min="11027" max="11027" width="19.42578125" style="67" customWidth="1"/>
    <col min="11028" max="11268" width="10" style="67"/>
    <col min="11269" max="11269" width="7.42578125" style="67" customWidth="1"/>
    <col min="11270" max="11270" width="26.7109375" style="67" customWidth="1"/>
    <col min="11271" max="11274" width="12.7109375" style="67" customWidth="1"/>
    <col min="11275" max="11276" width="13.42578125" style="67" customWidth="1"/>
    <col min="11277" max="11280" width="12.7109375" style="67" customWidth="1"/>
    <col min="11281" max="11281" width="13" style="67" customWidth="1"/>
    <col min="11282" max="11282" width="12.42578125" style="67" customWidth="1"/>
    <col min="11283" max="11283" width="19.42578125" style="67" customWidth="1"/>
    <col min="11284" max="11524" width="10" style="67"/>
    <col min="11525" max="11525" width="7.42578125" style="67" customWidth="1"/>
    <col min="11526" max="11526" width="26.7109375" style="67" customWidth="1"/>
    <col min="11527" max="11530" width="12.7109375" style="67" customWidth="1"/>
    <col min="11531" max="11532" width="13.42578125" style="67" customWidth="1"/>
    <col min="11533" max="11536" width="12.7109375" style="67" customWidth="1"/>
    <col min="11537" max="11537" width="13" style="67" customWidth="1"/>
    <col min="11538" max="11538" width="12.42578125" style="67" customWidth="1"/>
    <col min="11539" max="11539" width="19.42578125" style="67" customWidth="1"/>
    <col min="11540" max="11780" width="10" style="67"/>
    <col min="11781" max="11781" width="7.42578125" style="67" customWidth="1"/>
    <col min="11782" max="11782" width="26.7109375" style="67" customWidth="1"/>
    <col min="11783" max="11786" width="12.7109375" style="67" customWidth="1"/>
    <col min="11787" max="11788" width="13.42578125" style="67" customWidth="1"/>
    <col min="11789" max="11792" width="12.7109375" style="67" customWidth="1"/>
    <col min="11793" max="11793" width="13" style="67" customWidth="1"/>
    <col min="11794" max="11794" width="12.42578125" style="67" customWidth="1"/>
    <col min="11795" max="11795" width="19.42578125" style="67" customWidth="1"/>
    <col min="11796" max="12036" width="10" style="67"/>
    <col min="12037" max="12037" width="7.42578125" style="67" customWidth="1"/>
    <col min="12038" max="12038" width="26.7109375" style="67" customWidth="1"/>
    <col min="12039" max="12042" width="12.7109375" style="67" customWidth="1"/>
    <col min="12043" max="12044" width="13.42578125" style="67" customWidth="1"/>
    <col min="12045" max="12048" width="12.7109375" style="67" customWidth="1"/>
    <col min="12049" max="12049" width="13" style="67" customWidth="1"/>
    <col min="12050" max="12050" width="12.42578125" style="67" customWidth="1"/>
    <col min="12051" max="12051" width="19.42578125" style="67" customWidth="1"/>
    <col min="12052" max="12292" width="10" style="67"/>
    <col min="12293" max="12293" width="7.42578125" style="67" customWidth="1"/>
    <col min="12294" max="12294" width="26.7109375" style="67" customWidth="1"/>
    <col min="12295" max="12298" width="12.7109375" style="67" customWidth="1"/>
    <col min="12299" max="12300" width="13.42578125" style="67" customWidth="1"/>
    <col min="12301" max="12304" width="12.7109375" style="67" customWidth="1"/>
    <col min="12305" max="12305" width="13" style="67" customWidth="1"/>
    <col min="12306" max="12306" width="12.42578125" style="67" customWidth="1"/>
    <col min="12307" max="12307" width="19.42578125" style="67" customWidth="1"/>
    <col min="12308" max="12548" width="10" style="67"/>
    <col min="12549" max="12549" width="7.42578125" style="67" customWidth="1"/>
    <col min="12550" max="12550" width="26.7109375" style="67" customWidth="1"/>
    <col min="12551" max="12554" width="12.7109375" style="67" customWidth="1"/>
    <col min="12555" max="12556" width="13.42578125" style="67" customWidth="1"/>
    <col min="12557" max="12560" width="12.7109375" style="67" customWidth="1"/>
    <col min="12561" max="12561" width="13" style="67" customWidth="1"/>
    <col min="12562" max="12562" width="12.42578125" style="67" customWidth="1"/>
    <col min="12563" max="12563" width="19.42578125" style="67" customWidth="1"/>
    <col min="12564" max="12804" width="10" style="67"/>
    <col min="12805" max="12805" width="7.42578125" style="67" customWidth="1"/>
    <col min="12806" max="12806" width="26.7109375" style="67" customWidth="1"/>
    <col min="12807" max="12810" width="12.7109375" style="67" customWidth="1"/>
    <col min="12811" max="12812" width="13.42578125" style="67" customWidth="1"/>
    <col min="12813" max="12816" width="12.7109375" style="67" customWidth="1"/>
    <col min="12817" max="12817" width="13" style="67" customWidth="1"/>
    <col min="12818" max="12818" width="12.42578125" style="67" customWidth="1"/>
    <col min="12819" max="12819" width="19.42578125" style="67" customWidth="1"/>
    <col min="12820" max="13060" width="10" style="67"/>
    <col min="13061" max="13061" width="7.42578125" style="67" customWidth="1"/>
    <col min="13062" max="13062" width="26.7109375" style="67" customWidth="1"/>
    <col min="13063" max="13066" width="12.7109375" style="67" customWidth="1"/>
    <col min="13067" max="13068" width="13.42578125" style="67" customWidth="1"/>
    <col min="13069" max="13072" width="12.7109375" style="67" customWidth="1"/>
    <col min="13073" max="13073" width="13" style="67" customWidth="1"/>
    <col min="13074" max="13074" width="12.42578125" style="67" customWidth="1"/>
    <col min="13075" max="13075" width="19.42578125" style="67" customWidth="1"/>
    <col min="13076" max="13316" width="10" style="67"/>
    <col min="13317" max="13317" width="7.42578125" style="67" customWidth="1"/>
    <col min="13318" max="13318" width="26.7109375" style="67" customWidth="1"/>
    <col min="13319" max="13322" width="12.7109375" style="67" customWidth="1"/>
    <col min="13323" max="13324" width="13.42578125" style="67" customWidth="1"/>
    <col min="13325" max="13328" width="12.7109375" style="67" customWidth="1"/>
    <col min="13329" max="13329" width="13" style="67" customWidth="1"/>
    <col min="13330" max="13330" width="12.42578125" style="67" customWidth="1"/>
    <col min="13331" max="13331" width="19.42578125" style="67" customWidth="1"/>
    <col min="13332" max="13572" width="10" style="67"/>
    <col min="13573" max="13573" width="7.42578125" style="67" customWidth="1"/>
    <col min="13574" max="13574" width="26.7109375" style="67" customWidth="1"/>
    <col min="13575" max="13578" width="12.7109375" style="67" customWidth="1"/>
    <col min="13579" max="13580" width="13.42578125" style="67" customWidth="1"/>
    <col min="13581" max="13584" width="12.7109375" style="67" customWidth="1"/>
    <col min="13585" max="13585" width="13" style="67" customWidth="1"/>
    <col min="13586" max="13586" width="12.42578125" style="67" customWidth="1"/>
    <col min="13587" max="13587" width="19.42578125" style="67" customWidth="1"/>
    <col min="13588" max="13828" width="10" style="67"/>
    <col min="13829" max="13829" width="7.42578125" style="67" customWidth="1"/>
    <col min="13830" max="13830" width="26.7109375" style="67" customWidth="1"/>
    <col min="13831" max="13834" width="12.7109375" style="67" customWidth="1"/>
    <col min="13835" max="13836" width="13.42578125" style="67" customWidth="1"/>
    <col min="13837" max="13840" width="12.7109375" style="67" customWidth="1"/>
    <col min="13841" max="13841" width="13" style="67" customWidth="1"/>
    <col min="13842" max="13842" width="12.42578125" style="67" customWidth="1"/>
    <col min="13843" max="13843" width="19.42578125" style="67" customWidth="1"/>
    <col min="13844" max="14084" width="10" style="67"/>
    <col min="14085" max="14085" width="7.42578125" style="67" customWidth="1"/>
    <col min="14086" max="14086" width="26.7109375" style="67" customWidth="1"/>
    <col min="14087" max="14090" width="12.7109375" style="67" customWidth="1"/>
    <col min="14091" max="14092" width="13.42578125" style="67" customWidth="1"/>
    <col min="14093" max="14096" width="12.7109375" style="67" customWidth="1"/>
    <col min="14097" max="14097" width="13" style="67" customWidth="1"/>
    <col min="14098" max="14098" width="12.42578125" style="67" customWidth="1"/>
    <col min="14099" max="14099" width="19.42578125" style="67" customWidth="1"/>
    <col min="14100" max="14340" width="10" style="67"/>
    <col min="14341" max="14341" width="7.42578125" style="67" customWidth="1"/>
    <col min="14342" max="14342" width="26.7109375" style="67" customWidth="1"/>
    <col min="14343" max="14346" width="12.7109375" style="67" customWidth="1"/>
    <col min="14347" max="14348" width="13.42578125" style="67" customWidth="1"/>
    <col min="14349" max="14352" width="12.7109375" style="67" customWidth="1"/>
    <col min="14353" max="14353" width="13" style="67" customWidth="1"/>
    <col min="14354" max="14354" width="12.42578125" style="67" customWidth="1"/>
    <col min="14355" max="14355" width="19.42578125" style="67" customWidth="1"/>
    <col min="14356" max="14596" width="10" style="67"/>
    <col min="14597" max="14597" width="7.42578125" style="67" customWidth="1"/>
    <col min="14598" max="14598" width="26.7109375" style="67" customWidth="1"/>
    <col min="14599" max="14602" width="12.7109375" style="67" customWidth="1"/>
    <col min="14603" max="14604" width="13.42578125" style="67" customWidth="1"/>
    <col min="14605" max="14608" width="12.7109375" style="67" customWidth="1"/>
    <col min="14609" max="14609" width="13" style="67" customWidth="1"/>
    <col min="14610" max="14610" width="12.42578125" style="67" customWidth="1"/>
    <col min="14611" max="14611" width="19.42578125" style="67" customWidth="1"/>
    <col min="14612" max="14852" width="10" style="67"/>
    <col min="14853" max="14853" width="7.42578125" style="67" customWidth="1"/>
    <col min="14854" max="14854" width="26.7109375" style="67" customWidth="1"/>
    <col min="14855" max="14858" width="12.7109375" style="67" customWidth="1"/>
    <col min="14859" max="14860" width="13.42578125" style="67" customWidth="1"/>
    <col min="14861" max="14864" width="12.7109375" style="67" customWidth="1"/>
    <col min="14865" max="14865" width="13" style="67" customWidth="1"/>
    <col min="14866" max="14866" width="12.42578125" style="67" customWidth="1"/>
    <col min="14867" max="14867" width="19.42578125" style="67" customWidth="1"/>
    <col min="14868" max="15108" width="10" style="67"/>
    <col min="15109" max="15109" width="7.42578125" style="67" customWidth="1"/>
    <col min="15110" max="15110" width="26.7109375" style="67" customWidth="1"/>
    <col min="15111" max="15114" width="12.7109375" style="67" customWidth="1"/>
    <col min="15115" max="15116" width="13.42578125" style="67" customWidth="1"/>
    <col min="15117" max="15120" width="12.7109375" style="67" customWidth="1"/>
    <col min="15121" max="15121" width="13" style="67" customWidth="1"/>
    <col min="15122" max="15122" width="12.42578125" style="67" customWidth="1"/>
    <col min="15123" max="15123" width="19.42578125" style="67" customWidth="1"/>
    <col min="15124" max="15364" width="10" style="67"/>
    <col min="15365" max="15365" width="7.42578125" style="67" customWidth="1"/>
    <col min="15366" max="15366" width="26.7109375" style="67" customWidth="1"/>
    <col min="15367" max="15370" width="12.7109375" style="67" customWidth="1"/>
    <col min="15371" max="15372" width="13.42578125" style="67" customWidth="1"/>
    <col min="15373" max="15376" width="12.7109375" style="67" customWidth="1"/>
    <col min="15377" max="15377" width="13" style="67" customWidth="1"/>
    <col min="15378" max="15378" width="12.42578125" style="67" customWidth="1"/>
    <col min="15379" max="15379" width="19.42578125" style="67" customWidth="1"/>
    <col min="15380" max="15620" width="10" style="67"/>
    <col min="15621" max="15621" width="7.42578125" style="67" customWidth="1"/>
    <col min="15622" max="15622" width="26.7109375" style="67" customWidth="1"/>
    <col min="15623" max="15626" width="12.7109375" style="67" customWidth="1"/>
    <col min="15627" max="15628" width="13.42578125" style="67" customWidth="1"/>
    <col min="15629" max="15632" width="12.7109375" style="67" customWidth="1"/>
    <col min="15633" max="15633" width="13" style="67" customWidth="1"/>
    <col min="15634" max="15634" width="12.42578125" style="67" customWidth="1"/>
    <col min="15635" max="15635" width="19.42578125" style="67" customWidth="1"/>
    <col min="15636" max="15876" width="10" style="67"/>
    <col min="15877" max="15877" width="7.42578125" style="67" customWidth="1"/>
    <col min="15878" max="15878" width="26.7109375" style="67" customWidth="1"/>
    <col min="15879" max="15882" width="12.7109375" style="67" customWidth="1"/>
    <col min="15883" max="15884" width="13.42578125" style="67" customWidth="1"/>
    <col min="15885" max="15888" width="12.7109375" style="67" customWidth="1"/>
    <col min="15889" max="15889" width="13" style="67" customWidth="1"/>
    <col min="15890" max="15890" width="12.42578125" style="67" customWidth="1"/>
    <col min="15891" max="15891" width="19.42578125" style="67" customWidth="1"/>
    <col min="15892" max="16132" width="10" style="67"/>
    <col min="16133" max="16133" width="7.42578125" style="67" customWidth="1"/>
    <col min="16134" max="16134" width="26.7109375" style="67" customWidth="1"/>
    <col min="16135" max="16138" width="12.7109375" style="67" customWidth="1"/>
    <col min="16139" max="16140" width="13.42578125" style="67" customWidth="1"/>
    <col min="16141" max="16144" width="12.7109375" style="67" customWidth="1"/>
    <col min="16145" max="16145" width="13" style="67" customWidth="1"/>
    <col min="16146" max="16146" width="12.42578125" style="67" customWidth="1"/>
    <col min="16147" max="16147" width="19.42578125" style="67" customWidth="1"/>
    <col min="16148" max="16384" width="10" style="67"/>
  </cols>
  <sheetData>
    <row r="1" spans="1:19">
      <c r="A1" s="876" t="s">
        <v>518</v>
      </c>
      <c r="B1" s="876"/>
      <c r="C1" s="876"/>
      <c r="D1" s="876"/>
      <c r="E1" s="876"/>
      <c r="F1" s="876"/>
      <c r="G1" s="876"/>
      <c r="H1" s="876"/>
      <c r="I1" s="876"/>
      <c r="J1" s="876"/>
      <c r="K1" s="876"/>
      <c r="L1" s="876"/>
      <c r="M1" s="876"/>
      <c r="N1" s="876"/>
      <c r="O1" s="876"/>
      <c r="P1" s="876"/>
      <c r="Q1" s="876"/>
      <c r="R1" s="876"/>
      <c r="S1" s="876"/>
    </row>
    <row r="2" spans="1:19" ht="25.35" customHeight="1">
      <c r="A2" s="876" t="s">
        <v>1223</v>
      </c>
      <c r="B2" s="876"/>
      <c r="C2" s="876"/>
      <c r="D2" s="876"/>
      <c r="E2" s="876"/>
      <c r="F2" s="876"/>
      <c r="G2" s="876"/>
      <c r="H2" s="876"/>
      <c r="I2" s="876"/>
      <c r="J2" s="876"/>
      <c r="K2" s="876"/>
      <c r="L2" s="876"/>
      <c r="M2" s="876"/>
      <c r="N2" s="876"/>
      <c r="O2" s="876"/>
      <c r="P2" s="876"/>
      <c r="Q2" s="876"/>
      <c r="R2" s="876"/>
      <c r="S2" s="876"/>
    </row>
    <row r="3" spans="1:19" ht="29.25" hidden="1" customHeight="1">
      <c r="A3" s="877" t="s">
        <v>391</v>
      </c>
      <c r="B3" s="877"/>
      <c r="C3" s="877"/>
      <c r="D3" s="877"/>
      <c r="E3" s="877"/>
      <c r="F3" s="877"/>
      <c r="G3" s="877"/>
      <c r="H3" s="877"/>
      <c r="I3" s="877"/>
      <c r="J3" s="877"/>
      <c r="K3" s="877"/>
      <c r="L3" s="877"/>
      <c r="M3" s="877"/>
      <c r="N3" s="877"/>
      <c r="O3" s="877"/>
      <c r="P3" s="877"/>
      <c r="Q3" s="877"/>
      <c r="R3" s="877"/>
      <c r="S3" s="877"/>
    </row>
    <row r="4" spans="1:19" ht="26.65" customHeight="1">
      <c r="A4" s="877" t="e">
        <f>#REF!</f>
        <v>#REF!</v>
      </c>
      <c r="B4" s="877"/>
      <c r="C4" s="877"/>
      <c r="D4" s="877"/>
      <c r="E4" s="877"/>
      <c r="F4" s="877"/>
      <c r="G4" s="877"/>
      <c r="H4" s="877"/>
      <c r="I4" s="877"/>
      <c r="J4" s="877"/>
      <c r="K4" s="877"/>
      <c r="L4" s="877"/>
      <c r="M4" s="877"/>
      <c r="N4" s="877"/>
      <c r="O4" s="877"/>
      <c r="P4" s="877"/>
      <c r="Q4" s="877"/>
      <c r="R4" s="877"/>
      <c r="S4" s="877"/>
    </row>
    <row r="5" spans="1:19" ht="29.25" customHeight="1">
      <c r="O5" s="68"/>
      <c r="Q5" s="878" t="s">
        <v>334</v>
      </c>
      <c r="R5" s="878"/>
      <c r="S5" s="878"/>
    </row>
    <row r="6" spans="1:19" ht="57.4" customHeight="1">
      <c r="A6" s="863" t="s">
        <v>354</v>
      </c>
      <c r="B6" s="863" t="s">
        <v>355</v>
      </c>
      <c r="C6" s="866" t="s">
        <v>396</v>
      </c>
      <c r="D6" s="880" t="s">
        <v>308</v>
      </c>
      <c r="E6" s="880"/>
      <c r="F6" s="880"/>
      <c r="G6" s="860" t="s">
        <v>1012</v>
      </c>
      <c r="H6" s="861"/>
      <c r="I6" s="861"/>
      <c r="J6" s="861"/>
      <c r="K6" s="860" t="s">
        <v>290</v>
      </c>
      <c r="L6" s="861"/>
      <c r="M6" s="861"/>
      <c r="N6" s="861"/>
      <c r="O6" s="860" t="s">
        <v>392</v>
      </c>
      <c r="P6" s="861"/>
      <c r="Q6" s="861"/>
      <c r="R6" s="862"/>
      <c r="S6" s="863" t="s">
        <v>12</v>
      </c>
    </row>
    <row r="7" spans="1:19" ht="42.75" customHeight="1">
      <c r="A7" s="864"/>
      <c r="B7" s="864"/>
      <c r="C7" s="879"/>
      <c r="D7" s="866" t="s">
        <v>1010</v>
      </c>
      <c r="E7" s="860" t="s">
        <v>1011</v>
      </c>
      <c r="F7" s="862"/>
      <c r="G7" s="868" t="s">
        <v>337</v>
      </c>
      <c r="H7" s="868" t="s">
        <v>258</v>
      </c>
      <c r="I7" s="860" t="s">
        <v>345</v>
      </c>
      <c r="J7" s="862"/>
      <c r="K7" s="868" t="s">
        <v>337</v>
      </c>
      <c r="L7" s="868" t="s">
        <v>258</v>
      </c>
      <c r="M7" s="860" t="s">
        <v>345</v>
      </c>
      <c r="N7" s="862"/>
      <c r="O7" s="868" t="s">
        <v>337</v>
      </c>
      <c r="P7" s="868" t="s">
        <v>258</v>
      </c>
      <c r="Q7" s="860" t="s">
        <v>345</v>
      </c>
      <c r="R7" s="862"/>
      <c r="S7" s="864"/>
    </row>
    <row r="8" spans="1:19" ht="63.75" customHeight="1">
      <c r="A8" s="865"/>
      <c r="B8" s="865"/>
      <c r="C8" s="867"/>
      <c r="D8" s="867"/>
      <c r="E8" s="448" t="s">
        <v>340</v>
      </c>
      <c r="F8" s="448" t="s">
        <v>341</v>
      </c>
      <c r="G8" s="869"/>
      <c r="H8" s="869"/>
      <c r="I8" s="448" t="s">
        <v>340</v>
      </c>
      <c r="J8" s="448" t="s">
        <v>341</v>
      </c>
      <c r="K8" s="869"/>
      <c r="L8" s="869"/>
      <c r="M8" s="448" t="s">
        <v>340</v>
      </c>
      <c r="N8" s="448" t="s">
        <v>341</v>
      </c>
      <c r="O8" s="869"/>
      <c r="P8" s="869"/>
      <c r="Q8" s="448" t="s">
        <v>340</v>
      </c>
      <c r="R8" s="448" t="s">
        <v>341</v>
      </c>
      <c r="S8" s="865"/>
    </row>
    <row r="9" spans="1:19">
      <c r="A9" s="77">
        <v>1</v>
      </c>
      <c r="B9" s="77">
        <v>2</v>
      </c>
      <c r="C9" s="77" t="s">
        <v>462</v>
      </c>
      <c r="D9" s="77">
        <v>4</v>
      </c>
      <c r="E9" s="77">
        <v>5</v>
      </c>
      <c r="F9" s="77">
        <v>6</v>
      </c>
      <c r="G9" s="77" t="s">
        <v>463</v>
      </c>
      <c r="H9" s="77">
        <v>8</v>
      </c>
      <c r="I9" s="77">
        <v>9</v>
      </c>
      <c r="J9" s="77">
        <v>10</v>
      </c>
      <c r="K9" s="182" t="s">
        <v>520</v>
      </c>
      <c r="L9" s="77">
        <v>12</v>
      </c>
      <c r="M9" s="77">
        <v>13</v>
      </c>
      <c r="N9" s="77">
        <v>14</v>
      </c>
      <c r="O9" s="182" t="s">
        <v>521</v>
      </c>
      <c r="P9" s="77">
        <v>16</v>
      </c>
      <c r="Q9" s="77">
        <v>17</v>
      </c>
      <c r="R9" s="77">
        <v>18</v>
      </c>
      <c r="S9" s="77">
        <v>19</v>
      </c>
    </row>
    <row r="10" spans="1:19" s="166" customFormat="1" ht="25.5" customHeight="1">
      <c r="A10" s="78"/>
      <c r="B10" s="181" t="s">
        <v>32</v>
      </c>
      <c r="C10" s="79" t="e">
        <f t="shared" ref="C10:C16" si="0">D10+E10+F10</f>
        <v>#REF!</v>
      </c>
      <c r="D10" s="79" t="e">
        <f t="shared" ref="D10:N10" si="1">D11+D17</f>
        <v>#REF!</v>
      </c>
      <c r="E10" s="79" t="e">
        <f t="shared" si="1"/>
        <v>#REF!</v>
      </c>
      <c r="F10" s="79" t="e">
        <f t="shared" si="1"/>
        <v>#REF!</v>
      </c>
      <c r="G10" s="79">
        <f t="shared" si="1"/>
        <v>683380</v>
      </c>
      <c r="H10" s="79">
        <f t="shared" si="1"/>
        <v>650835</v>
      </c>
      <c r="I10" s="79">
        <f t="shared" si="1"/>
        <v>3075</v>
      </c>
      <c r="J10" s="79">
        <f t="shared" si="1"/>
        <v>29470</v>
      </c>
      <c r="K10" s="79">
        <f t="shared" si="1"/>
        <v>252700</v>
      </c>
      <c r="L10" s="79">
        <f t="shared" si="1"/>
        <v>245322</v>
      </c>
      <c r="M10" s="79">
        <f t="shared" si="1"/>
        <v>1386</v>
      </c>
      <c r="N10" s="79">
        <f t="shared" si="1"/>
        <v>5992</v>
      </c>
      <c r="O10" s="79" t="e">
        <f>P10+Q10+R10</f>
        <v>#REF!</v>
      </c>
      <c r="P10" s="79" t="e">
        <f>P11+P17</f>
        <v>#REF!</v>
      </c>
      <c r="Q10" s="79" t="e">
        <f>Q11+Q17</f>
        <v>#REF!</v>
      </c>
      <c r="R10" s="79" t="e">
        <f>R11+R17</f>
        <v>#REF!</v>
      </c>
      <c r="S10" s="80"/>
    </row>
    <row r="11" spans="1:19" s="166" customFormat="1" ht="28.5" customHeight="1">
      <c r="A11" s="81" t="s">
        <v>33</v>
      </c>
      <c r="B11" s="82" t="s">
        <v>357</v>
      </c>
      <c r="C11" s="83" t="e">
        <f t="shared" si="0"/>
        <v>#REF!</v>
      </c>
      <c r="D11" s="83" t="e">
        <f t="shared" ref="D11:N11" si="2">D12+D13</f>
        <v>#REF!</v>
      </c>
      <c r="E11" s="83" t="e">
        <f t="shared" si="2"/>
        <v>#REF!</v>
      </c>
      <c r="F11" s="83">
        <f t="shared" si="2"/>
        <v>0</v>
      </c>
      <c r="G11" s="83">
        <f t="shared" ref="G11" si="3">G12+G13</f>
        <v>64565</v>
      </c>
      <c r="H11" s="83">
        <f t="shared" si="2"/>
        <v>61490</v>
      </c>
      <c r="I11" s="83">
        <f t="shared" si="2"/>
        <v>3075</v>
      </c>
      <c r="J11" s="83">
        <f t="shared" si="2"/>
        <v>0</v>
      </c>
      <c r="K11" s="83">
        <f t="shared" si="2"/>
        <v>44944</v>
      </c>
      <c r="L11" s="83">
        <f t="shared" si="2"/>
        <v>43558</v>
      </c>
      <c r="M11" s="83">
        <f t="shared" si="2"/>
        <v>1386</v>
      </c>
      <c r="N11" s="83">
        <f t="shared" si="2"/>
        <v>0</v>
      </c>
      <c r="O11" s="83" t="e">
        <f>P11+Q11+R11</f>
        <v>#REF!</v>
      </c>
      <c r="P11" s="83" t="e">
        <f>P12+P13</f>
        <v>#REF!</v>
      </c>
      <c r="Q11" s="83" t="e">
        <f>Q12+Q13</f>
        <v>#REF!</v>
      </c>
      <c r="R11" s="83">
        <f>R12+R13</f>
        <v>0</v>
      </c>
      <c r="S11" s="84"/>
    </row>
    <row r="12" spans="1:19" s="166" customFormat="1" ht="46.5" customHeight="1">
      <c r="A12" s="81" t="s">
        <v>35</v>
      </c>
      <c r="B12" s="82" t="s">
        <v>393</v>
      </c>
      <c r="C12" s="83" t="e">
        <f t="shared" si="0"/>
        <v>#REF!</v>
      </c>
      <c r="D12" s="83" t="e">
        <f t="shared" ref="D12:F25" si="4">L12+P12+H12</f>
        <v>#REF!</v>
      </c>
      <c r="E12" s="83" t="e">
        <f t="shared" si="4"/>
        <v>#REF!</v>
      </c>
      <c r="F12" s="83">
        <f t="shared" si="4"/>
        <v>0</v>
      </c>
      <c r="G12" s="83">
        <f>H12+I12</f>
        <v>64565</v>
      </c>
      <c r="H12" s="83">
        <f>B8_DTTS!D8</f>
        <v>61490</v>
      </c>
      <c r="I12" s="83">
        <f>B8_DTTS!D64</f>
        <v>3075</v>
      </c>
      <c r="J12" s="83"/>
      <c r="K12" s="83">
        <f>L12+M12</f>
        <v>37015</v>
      </c>
      <c r="L12" s="83">
        <f>B8_GNBV!D11</f>
        <v>35939</v>
      </c>
      <c r="M12" s="83">
        <f>B8_GNBV!F11</f>
        <v>1076</v>
      </c>
      <c r="N12" s="83">
        <f>B8_GNBV!H11</f>
        <v>0</v>
      </c>
      <c r="O12" s="83" t="e">
        <f>P12+Q12+R12</f>
        <v>#REF!</v>
      </c>
      <c r="P12" s="83" t="e">
        <f>#REF!</f>
        <v>#REF!</v>
      </c>
      <c r="Q12" s="83" t="e">
        <f>#REF!</f>
        <v>#REF!</v>
      </c>
      <c r="R12" s="83"/>
      <c r="S12" s="85"/>
    </row>
    <row r="13" spans="1:19" s="166" customFormat="1" ht="39.75" customHeight="1">
      <c r="A13" s="81" t="s">
        <v>50</v>
      </c>
      <c r="B13" s="82" t="s">
        <v>395</v>
      </c>
      <c r="C13" s="83">
        <f t="shared" si="0"/>
        <v>7929</v>
      </c>
      <c r="D13" s="83">
        <f t="shared" si="4"/>
        <v>7619</v>
      </c>
      <c r="E13" s="83">
        <f t="shared" si="4"/>
        <v>310</v>
      </c>
      <c r="F13" s="83">
        <f t="shared" si="4"/>
        <v>0</v>
      </c>
      <c r="G13" s="83"/>
      <c r="H13" s="83"/>
      <c r="I13" s="83"/>
      <c r="J13" s="83"/>
      <c r="K13" s="83">
        <f>SUM(K14:K16)</f>
        <v>7929</v>
      </c>
      <c r="L13" s="83">
        <f>SUM(L14:L16)</f>
        <v>7619</v>
      </c>
      <c r="M13" s="83">
        <f>SUM(M14:M16)</f>
        <v>310</v>
      </c>
      <c r="N13" s="83"/>
      <c r="O13" s="83">
        <v>0</v>
      </c>
      <c r="P13" s="86">
        <v>0</v>
      </c>
      <c r="Q13" s="86">
        <v>0</v>
      </c>
      <c r="R13" s="86">
        <v>0</v>
      </c>
      <c r="S13" s="873"/>
    </row>
    <row r="14" spans="1:19" s="166" customFormat="1" ht="39.75" customHeight="1">
      <c r="A14" s="87">
        <v>1</v>
      </c>
      <c r="B14" s="88" t="s">
        <v>350</v>
      </c>
      <c r="C14" s="89">
        <f t="shared" si="0"/>
        <v>2801</v>
      </c>
      <c r="D14" s="89">
        <f t="shared" si="4"/>
        <v>2689</v>
      </c>
      <c r="E14" s="89">
        <f t="shared" si="4"/>
        <v>112</v>
      </c>
      <c r="F14" s="89">
        <f t="shared" si="4"/>
        <v>0</v>
      </c>
      <c r="G14" s="89"/>
      <c r="H14" s="90"/>
      <c r="I14" s="90"/>
      <c r="J14" s="83"/>
      <c r="K14" s="89">
        <f>L14+M14</f>
        <v>2801</v>
      </c>
      <c r="L14" s="90">
        <f>B8_GNBV!D22</f>
        <v>2689</v>
      </c>
      <c r="M14" s="90">
        <f>B8_GNBV!F22</f>
        <v>112</v>
      </c>
      <c r="N14" s="83"/>
      <c r="O14" s="83"/>
      <c r="P14" s="86"/>
      <c r="Q14" s="86"/>
      <c r="R14" s="86"/>
      <c r="S14" s="874"/>
    </row>
    <row r="15" spans="1:19" s="166" customFormat="1" ht="39.75" customHeight="1">
      <c r="A15" s="87">
        <v>2</v>
      </c>
      <c r="B15" s="88" t="s">
        <v>362</v>
      </c>
      <c r="C15" s="89">
        <f t="shared" si="0"/>
        <v>2564</v>
      </c>
      <c r="D15" s="89">
        <f t="shared" si="4"/>
        <v>2465</v>
      </c>
      <c r="E15" s="89">
        <f t="shared" si="4"/>
        <v>99</v>
      </c>
      <c r="F15" s="89">
        <f t="shared" si="4"/>
        <v>0</v>
      </c>
      <c r="G15" s="89"/>
      <c r="H15" s="90"/>
      <c r="I15" s="90"/>
      <c r="J15" s="83"/>
      <c r="K15" s="89">
        <f>L15+M15</f>
        <v>2564</v>
      </c>
      <c r="L15" s="90">
        <f>B8_GNBV!D23</f>
        <v>2465</v>
      </c>
      <c r="M15" s="90">
        <f>B8_GNBV!F23</f>
        <v>99</v>
      </c>
      <c r="N15" s="83"/>
      <c r="O15" s="83"/>
      <c r="P15" s="86"/>
      <c r="Q15" s="86"/>
      <c r="R15" s="86"/>
      <c r="S15" s="874"/>
    </row>
    <row r="16" spans="1:19" s="166" customFormat="1" ht="56.25">
      <c r="A16" s="87">
        <v>3</v>
      </c>
      <c r="B16" s="88" t="s">
        <v>363</v>
      </c>
      <c r="C16" s="89">
        <f t="shared" si="0"/>
        <v>2564</v>
      </c>
      <c r="D16" s="89">
        <f t="shared" si="4"/>
        <v>2465</v>
      </c>
      <c r="E16" s="89">
        <f t="shared" si="4"/>
        <v>99</v>
      </c>
      <c r="F16" s="89">
        <f t="shared" si="4"/>
        <v>0</v>
      </c>
      <c r="G16" s="89"/>
      <c r="H16" s="90"/>
      <c r="I16" s="90"/>
      <c r="J16" s="83"/>
      <c r="K16" s="89">
        <f>L16+M16</f>
        <v>2564</v>
      </c>
      <c r="L16" s="90">
        <f>B8_GNBV!D24</f>
        <v>2465</v>
      </c>
      <c r="M16" s="90">
        <f>B8_GNBV!F24</f>
        <v>99</v>
      </c>
      <c r="N16" s="83"/>
      <c r="O16" s="83"/>
      <c r="P16" s="86"/>
      <c r="Q16" s="86"/>
      <c r="R16" s="86"/>
      <c r="S16" s="875"/>
    </row>
    <row r="17" spans="1:19" s="166" customFormat="1" ht="25.5" customHeight="1">
      <c r="A17" s="81" t="s">
        <v>158</v>
      </c>
      <c r="B17" s="82" t="s">
        <v>364</v>
      </c>
      <c r="C17" s="83" t="e">
        <f>C18+C30</f>
        <v>#REF!</v>
      </c>
      <c r="D17" s="83" t="e">
        <f t="shared" si="4"/>
        <v>#REF!</v>
      </c>
      <c r="E17" s="83" t="e">
        <f t="shared" si="4"/>
        <v>#REF!</v>
      </c>
      <c r="F17" s="83" t="e">
        <f t="shared" si="4"/>
        <v>#REF!</v>
      </c>
      <c r="G17" s="83">
        <f t="shared" ref="G17:N17" si="5">G18+G30</f>
        <v>618815</v>
      </c>
      <c r="H17" s="83">
        <f t="shared" si="5"/>
        <v>589345</v>
      </c>
      <c r="I17" s="83">
        <f t="shared" si="5"/>
        <v>0</v>
      </c>
      <c r="J17" s="83">
        <f t="shared" si="5"/>
        <v>29470</v>
      </c>
      <c r="K17" s="83">
        <f t="shared" si="5"/>
        <v>207756</v>
      </c>
      <c r="L17" s="83">
        <f t="shared" si="5"/>
        <v>201764</v>
      </c>
      <c r="M17" s="83">
        <f t="shared" si="5"/>
        <v>0</v>
      </c>
      <c r="N17" s="83">
        <f t="shared" si="5"/>
        <v>5992</v>
      </c>
      <c r="O17" s="83" t="e">
        <f>P17+Q17+R17</f>
        <v>#REF!</v>
      </c>
      <c r="P17" s="83" t="e">
        <f>P18+P30</f>
        <v>#REF!</v>
      </c>
      <c r="Q17" s="83" t="e">
        <f t="shared" ref="Q17:R17" si="6">Q18+Q30</f>
        <v>#REF!</v>
      </c>
      <c r="R17" s="83" t="e">
        <f t="shared" si="6"/>
        <v>#REF!</v>
      </c>
      <c r="S17" s="91"/>
    </row>
    <row r="18" spans="1:19" s="166" customFormat="1" ht="47.25" customHeight="1">
      <c r="A18" s="81" t="s">
        <v>35</v>
      </c>
      <c r="B18" s="82" t="s">
        <v>365</v>
      </c>
      <c r="C18" s="83" t="e">
        <f t="shared" ref="C18" si="7">D18+E18+F18</f>
        <v>#REF!</v>
      </c>
      <c r="D18" s="83" t="e">
        <f t="shared" ref="D18:M18" si="8">SUM(D19:D29)</f>
        <v>#REF!</v>
      </c>
      <c r="E18" s="83" t="e">
        <f t="shared" si="8"/>
        <v>#REF!</v>
      </c>
      <c r="F18" s="83" t="e">
        <f t="shared" si="8"/>
        <v>#REF!</v>
      </c>
      <c r="G18" s="83">
        <f t="shared" si="8"/>
        <v>618815</v>
      </c>
      <c r="H18" s="83">
        <f t="shared" si="8"/>
        <v>589345</v>
      </c>
      <c r="I18" s="83">
        <f t="shared" si="8"/>
        <v>0</v>
      </c>
      <c r="J18" s="83">
        <f t="shared" si="8"/>
        <v>29470</v>
      </c>
      <c r="K18" s="83">
        <f t="shared" si="8"/>
        <v>188109</v>
      </c>
      <c r="L18" s="83">
        <f t="shared" si="8"/>
        <v>182117</v>
      </c>
      <c r="M18" s="83">
        <f t="shared" si="8"/>
        <v>0</v>
      </c>
      <c r="N18" s="83">
        <f>SUM(N19:N29)</f>
        <v>5992</v>
      </c>
      <c r="O18" s="83" t="e">
        <f t="shared" ref="O18" si="9">P18+Q18+R18</f>
        <v>#REF!</v>
      </c>
      <c r="P18" s="83" t="e">
        <f>SUM(P19:P29)</f>
        <v>#REF!</v>
      </c>
      <c r="Q18" s="83" t="e">
        <f>SUM(Q19:Q29)</f>
        <v>#REF!</v>
      </c>
      <c r="R18" s="83" t="e">
        <f>SUM(R19:R29)</f>
        <v>#REF!</v>
      </c>
      <c r="S18" s="91"/>
    </row>
    <row r="19" spans="1:19" ht="37.5">
      <c r="A19" s="87">
        <v>1</v>
      </c>
      <c r="B19" s="368" t="s">
        <v>366</v>
      </c>
      <c r="C19" s="89" t="e">
        <f t="shared" ref="C19:C28" si="10">D19+E19+F19</f>
        <v>#REF!</v>
      </c>
      <c r="D19" s="89" t="e">
        <f t="shared" si="4"/>
        <v>#REF!</v>
      </c>
      <c r="E19" s="89" t="e">
        <f t="shared" si="4"/>
        <v>#REF!</v>
      </c>
      <c r="F19" s="89" t="e">
        <f t="shared" si="4"/>
        <v>#REF!</v>
      </c>
      <c r="G19" s="89">
        <f>H19+J19</f>
        <v>72786</v>
      </c>
      <c r="H19" s="369">
        <f>B8_DTTS!G8</f>
        <v>69320</v>
      </c>
      <c r="I19" s="89"/>
      <c r="J19" s="369">
        <f>B8_DTTS!G65</f>
        <v>3466</v>
      </c>
      <c r="K19" s="89">
        <f>L19+N19</f>
        <v>16462</v>
      </c>
      <c r="L19" s="369">
        <f>B8_GNBV!D27</f>
        <v>15933</v>
      </c>
      <c r="M19" s="369">
        <f>B8_GNBV!F27</f>
        <v>0</v>
      </c>
      <c r="N19" s="369">
        <f>B8_GNBV!G27</f>
        <v>529</v>
      </c>
      <c r="O19" s="89" t="e">
        <f t="shared" ref="O19:O28" si="11">P19+Q19+R19</f>
        <v>#REF!</v>
      </c>
      <c r="P19" s="89" t="e">
        <f>#REF!</f>
        <v>#REF!</v>
      </c>
      <c r="Q19" s="89" t="e">
        <f>#REF!</f>
        <v>#REF!</v>
      </c>
      <c r="R19" s="89" t="e">
        <f>#REF!</f>
        <v>#REF!</v>
      </c>
      <c r="S19" s="870" t="s">
        <v>853</v>
      </c>
    </row>
    <row r="20" spans="1:19" ht="37.5">
      <c r="A20" s="87">
        <v>2</v>
      </c>
      <c r="B20" s="368" t="s">
        <v>367</v>
      </c>
      <c r="C20" s="89" t="e">
        <f t="shared" si="10"/>
        <v>#REF!</v>
      </c>
      <c r="D20" s="89" t="e">
        <f t="shared" si="4"/>
        <v>#REF!</v>
      </c>
      <c r="E20" s="89" t="e">
        <f t="shared" si="4"/>
        <v>#REF!</v>
      </c>
      <c r="F20" s="89" t="e">
        <f t="shared" si="4"/>
        <v>#REF!</v>
      </c>
      <c r="G20" s="89">
        <f t="shared" ref="G20:G29" si="12">H20+J20</f>
        <v>53410</v>
      </c>
      <c r="H20" s="369">
        <f>B8_DTTS!H8</f>
        <v>50866</v>
      </c>
      <c r="I20" s="89"/>
      <c r="J20" s="369">
        <f>B8_DTTS!H65</f>
        <v>2544</v>
      </c>
      <c r="K20" s="89">
        <f t="shared" ref="K20:K29" si="13">L20+N20</f>
        <v>13315</v>
      </c>
      <c r="L20" s="369">
        <f>B8_GNBV!D28</f>
        <v>12877</v>
      </c>
      <c r="M20" s="369">
        <f>B8_GNBV!F28</f>
        <v>0</v>
      </c>
      <c r="N20" s="369">
        <f>B8_GNBV!G28</f>
        <v>438</v>
      </c>
      <c r="O20" s="89" t="e">
        <f t="shared" si="11"/>
        <v>#REF!</v>
      </c>
      <c r="P20" s="89" t="e">
        <f>#REF!</f>
        <v>#REF!</v>
      </c>
      <c r="Q20" s="89" t="e">
        <f>#REF!</f>
        <v>#REF!</v>
      </c>
      <c r="R20" s="89" t="e">
        <f>#REF!</f>
        <v>#REF!</v>
      </c>
      <c r="S20" s="871"/>
    </row>
    <row r="21" spans="1:19">
      <c r="A21" s="87">
        <v>3</v>
      </c>
      <c r="B21" s="368" t="s">
        <v>752</v>
      </c>
      <c r="C21" s="89" t="e">
        <f t="shared" si="10"/>
        <v>#REF!</v>
      </c>
      <c r="D21" s="89" t="e">
        <f t="shared" si="4"/>
        <v>#REF!</v>
      </c>
      <c r="E21" s="89" t="e">
        <f t="shared" si="4"/>
        <v>#REF!</v>
      </c>
      <c r="F21" s="89" t="e">
        <f t="shared" si="4"/>
        <v>#REF!</v>
      </c>
      <c r="G21" s="89">
        <f t="shared" si="12"/>
        <v>11174</v>
      </c>
      <c r="H21" s="369">
        <f>B8_DTTS!I8</f>
        <v>10642</v>
      </c>
      <c r="I21" s="89"/>
      <c r="J21" s="369">
        <f>B8_DTTS!I65</f>
        <v>532</v>
      </c>
      <c r="K21" s="89">
        <f t="shared" si="13"/>
        <v>5564</v>
      </c>
      <c r="L21" s="369">
        <f>B8_GNBV!D29</f>
        <v>5404</v>
      </c>
      <c r="M21" s="369">
        <f>B8_GNBV!F29</f>
        <v>0</v>
      </c>
      <c r="N21" s="369">
        <f>B8_GNBV!G29</f>
        <v>160</v>
      </c>
      <c r="O21" s="89" t="e">
        <f t="shared" si="11"/>
        <v>#REF!</v>
      </c>
      <c r="P21" s="89" t="e">
        <f>#REF!</f>
        <v>#REF!</v>
      </c>
      <c r="Q21" s="89" t="e">
        <f>#REF!</f>
        <v>#REF!</v>
      </c>
      <c r="R21" s="89" t="e">
        <f>#REF!</f>
        <v>#REF!</v>
      </c>
      <c r="S21" s="871"/>
    </row>
    <row r="22" spans="1:19" ht="37.5">
      <c r="A22" s="87">
        <v>4</v>
      </c>
      <c r="B22" s="368" t="s">
        <v>368</v>
      </c>
      <c r="C22" s="89" t="e">
        <f t="shared" si="10"/>
        <v>#REF!</v>
      </c>
      <c r="D22" s="89" t="e">
        <f t="shared" si="4"/>
        <v>#REF!</v>
      </c>
      <c r="E22" s="89" t="e">
        <f t="shared" si="4"/>
        <v>#REF!</v>
      </c>
      <c r="F22" s="89" t="e">
        <f t="shared" si="4"/>
        <v>#REF!</v>
      </c>
      <c r="G22" s="89">
        <f t="shared" si="12"/>
        <v>42451</v>
      </c>
      <c r="H22" s="369">
        <f>B8_DTTS!J8</f>
        <v>40429</v>
      </c>
      <c r="I22" s="89"/>
      <c r="J22" s="369">
        <f>B8_DTTS!J65</f>
        <v>2022</v>
      </c>
      <c r="K22" s="89">
        <f t="shared" si="13"/>
        <v>17870</v>
      </c>
      <c r="L22" s="369">
        <f>B8_GNBV!D30</f>
        <v>17295</v>
      </c>
      <c r="M22" s="369">
        <f>B8_GNBV!F30</f>
        <v>0</v>
      </c>
      <c r="N22" s="369">
        <f>B8_GNBV!G30</f>
        <v>575</v>
      </c>
      <c r="O22" s="89" t="e">
        <f t="shared" si="11"/>
        <v>#REF!</v>
      </c>
      <c r="P22" s="89" t="e">
        <f>#REF!</f>
        <v>#REF!</v>
      </c>
      <c r="Q22" s="89" t="e">
        <f>#REF!</f>
        <v>#REF!</v>
      </c>
      <c r="R22" s="89" t="e">
        <f>#REF!</f>
        <v>#REF!</v>
      </c>
      <c r="S22" s="871"/>
    </row>
    <row r="23" spans="1:19" ht="37.5">
      <c r="A23" s="87">
        <v>5</v>
      </c>
      <c r="B23" s="368" t="s">
        <v>369</v>
      </c>
      <c r="C23" s="89" t="e">
        <f t="shared" si="10"/>
        <v>#REF!</v>
      </c>
      <c r="D23" s="89" t="e">
        <f t="shared" si="4"/>
        <v>#REF!</v>
      </c>
      <c r="E23" s="89" t="e">
        <f t="shared" si="4"/>
        <v>#REF!</v>
      </c>
      <c r="F23" s="89" t="e">
        <f t="shared" si="4"/>
        <v>#REF!</v>
      </c>
      <c r="G23" s="89">
        <f t="shared" si="12"/>
        <v>74480</v>
      </c>
      <c r="H23" s="369">
        <f>B8_DTTS!K8</f>
        <v>70933</v>
      </c>
      <c r="I23" s="89"/>
      <c r="J23" s="369">
        <f>B8_DTTS!K65</f>
        <v>3547</v>
      </c>
      <c r="K23" s="89">
        <f t="shared" si="13"/>
        <v>15278</v>
      </c>
      <c r="L23" s="369">
        <f>B8_GNBV!D31</f>
        <v>14784</v>
      </c>
      <c r="M23" s="369">
        <f>B8_GNBV!F31</f>
        <v>0</v>
      </c>
      <c r="N23" s="369">
        <f>B8_GNBV!G31</f>
        <v>494</v>
      </c>
      <c r="O23" s="89" t="e">
        <f t="shared" si="11"/>
        <v>#REF!</v>
      </c>
      <c r="P23" s="89" t="e">
        <f>#REF!</f>
        <v>#REF!</v>
      </c>
      <c r="Q23" s="89" t="e">
        <f>#REF!</f>
        <v>#REF!</v>
      </c>
      <c r="R23" s="89" t="e">
        <f>#REF!</f>
        <v>#REF!</v>
      </c>
      <c r="S23" s="871"/>
    </row>
    <row r="24" spans="1:19" ht="37.5">
      <c r="A24" s="87">
        <v>6</v>
      </c>
      <c r="B24" s="368" t="s">
        <v>370</v>
      </c>
      <c r="C24" s="89" t="e">
        <f t="shared" si="10"/>
        <v>#REF!</v>
      </c>
      <c r="D24" s="89" t="e">
        <f t="shared" si="4"/>
        <v>#REF!</v>
      </c>
      <c r="E24" s="89" t="e">
        <f t="shared" si="4"/>
        <v>#REF!</v>
      </c>
      <c r="F24" s="89" t="e">
        <f t="shared" si="4"/>
        <v>#REF!</v>
      </c>
      <c r="G24" s="89">
        <f t="shared" si="12"/>
        <v>28633</v>
      </c>
      <c r="H24" s="369">
        <f>B8_DTTS!L8</f>
        <v>27269</v>
      </c>
      <c r="I24" s="89"/>
      <c r="J24" s="369">
        <f>B8_DTTS!L65</f>
        <v>1364</v>
      </c>
      <c r="K24" s="89">
        <f t="shared" si="13"/>
        <v>8913</v>
      </c>
      <c r="L24" s="369">
        <f>B8_GNBV!D32</f>
        <v>8598</v>
      </c>
      <c r="M24" s="369">
        <f>B8_GNBV!F32</f>
        <v>0</v>
      </c>
      <c r="N24" s="369">
        <f>B8_GNBV!G32</f>
        <v>315</v>
      </c>
      <c r="O24" s="89" t="e">
        <f t="shared" si="11"/>
        <v>#REF!</v>
      </c>
      <c r="P24" s="89" t="e">
        <f>#REF!</f>
        <v>#REF!</v>
      </c>
      <c r="Q24" s="89" t="e">
        <f>#REF!</f>
        <v>#REF!</v>
      </c>
      <c r="R24" s="89" t="e">
        <f>#REF!</f>
        <v>#REF!</v>
      </c>
      <c r="S24" s="871"/>
    </row>
    <row r="25" spans="1:19" ht="37.5">
      <c r="A25" s="87">
        <v>7</v>
      </c>
      <c r="B25" s="368" t="s">
        <v>371</v>
      </c>
      <c r="C25" s="89" t="e">
        <f t="shared" si="10"/>
        <v>#REF!</v>
      </c>
      <c r="D25" s="89" t="e">
        <f t="shared" si="4"/>
        <v>#REF!</v>
      </c>
      <c r="E25" s="89" t="e">
        <f t="shared" si="4"/>
        <v>#REF!</v>
      </c>
      <c r="F25" s="89" t="e">
        <f t="shared" si="4"/>
        <v>#REF!</v>
      </c>
      <c r="G25" s="89">
        <f t="shared" si="12"/>
        <v>48877</v>
      </c>
      <c r="H25" s="369">
        <f>B8_DTTS!M8</f>
        <v>46549</v>
      </c>
      <c r="I25" s="89"/>
      <c r="J25" s="369">
        <f>B8_DTTS!M65</f>
        <v>2328</v>
      </c>
      <c r="K25" s="89">
        <f t="shared" si="13"/>
        <v>11772</v>
      </c>
      <c r="L25" s="369">
        <f>B8_GNBV!D33</f>
        <v>11375</v>
      </c>
      <c r="M25" s="369">
        <f>B8_GNBV!F33</f>
        <v>0</v>
      </c>
      <c r="N25" s="369">
        <f>B8_GNBV!G33</f>
        <v>397</v>
      </c>
      <c r="O25" s="89" t="e">
        <f t="shared" si="11"/>
        <v>#REF!</v>
      </c>
      <c r="P25" s="89" t="e">
        <f>#REF!</f>
        <v>#REF!</v>
      </c>
      <c r="Q25" s="89" t="e">
        <f>#REF!</f>
        <v>#REF!</v>
      </c>
      <c r="R25" s="89" t="e">
        <f>#REF!</f>
        <v>#REF!</v>
      </c>
      <c r="S25" s="871"/>
    </row>
    <row r="26" spans="1:19" ht="37.5">
      <c r="A26" s="87">
        <v>8</v>
      </c>
      <c r="B26" s="368" t="s">
        <v>372</v>
      </c>
      <c r="C26" s="89" t="e">
        <f t="shared" si="10"/>
        <v>#REF!</v>
      </c>
      <c r="D26" s="89" t="e">
        <f t="shared" ref="D26:F29" si="14">L26+P26+H26</f>
        <v>#REF!</v>
      </c>
      <c r="E26" s="89" t="e">
        <f t="shared" si="14"/>
        <v>#REF!</v>
      </c>
      <c r="F26" s="89" t="e">
        <f t="shared" si="14"/>
        <v>#REF!</v>
      </c>
      <c r="G26" s="89">
        <f t="shared" si="12"/>
        <v>82255</v>
      </c>
      <c r="H26" s="369">
        <f>B8_DTTS!N8</f>
        <v>78338</v>
      </c>
      <c r="I26" s="89"/>
      <c r="J26" s="369">
        <f>B8_DTTS!N65</f>
        <v>3917</v>
      </c>
      <c r="K26" s="89">
        <f t="shared" si="13"/>
        <v>17482</v>
      </c>
      <c r="L26" s="369">
        <f>B8_GNBV!D34</f>
        <v>16924</v>
      </c>
      <c r="M26" s="369">
        <f>B8_GNBV!F34</f>
        <v>0</v>
      </c>
      <c r="N26" s="369">
        <f>B8_GNBV!G34</f>
        <v>558</v>
      </c>
      <c r="O26" s="89" t="e">
        <f t="shared" si="11"/>
        <v>#REF!</v>
      </c>
      <c r="P26" s="89" t="e">
        <f>#REF!</f>
        <v>#REF!</v>
      </c>
      <c r="Q26" s="89" t="e">
        <f>#REF!</f>
        <v>#REF!</v>
      </c>
      <c r="R26" s="89" t="e">
        <f>#REF!</f>
        <v>#REF!</v>
      </c>
      <c r="S26" s="871"/>
    </row>
    <row r="27" spans="1:19" ht="18" customHeight="1">
      <c r="A27" s="87">
        <v>9</v>
      </c>
      <c r="B27" s="368" t="s">
        <v>373</v>
      </c>
      <c r="C27" s="89" t="e">
        <f t="shared" si="10"/>
        <v>#REF!</v>
      </c>
      <c r="D27" s="89" t="e">
        <f t="shared" si="14"/>
        <v>#REF!</v>
      </c>
      <c r="E27" s="89" t="e">
        <f t="shared" si="14"/>
        <v>#REF!</v>
      </c>
      <c r="F27" s="89" t="e">
        <f t="shared" si="14"/>
        <v>#REF!</v>
      </c>
      <c r="G27" s="89">
        <f t="shared" si="12"/>
        <v>76081</v>
      </c>
      <c r="H27" s="369">
        <f>B8_DTTS!O8</f>
        <v>72458</v>
      </c>
      <c r="I27" s="89"/>
      <c r="J27" s="369">
        <f>B8_DTTS!O65</f>
        <v>3623</v>
      </c>
      <c r="K27" s="89">
        <f t="shared" si="13"/>
        <v>32629</v>
      </c>
      <c r="L27" s="369">
        <f>B8_GNBV!D35</f>
        <v>31630</v>
      </c>
      <c r="M27" s="369">
        <f>B8_GNBV!F35</f>
        <v>0</v>
      </c>
      <c r="N27" s="369">
        <f>B8_GNBV!G35</f>
        <v>999</v>
      </c>
      <c r="O27" s="89" t="e">
        <f t="shared" si="11"/>
        <v>#REF!</v>
      </c>
      <c r="P27" s="89" t="e">
        <f>#REF!</f>
        <v>#REF!</v>
      </c>
      <c r="Q27" s="89" t="e">
        <f>#REF!</f>
        <v>#REF!</v>
      </c>
      <c r="R27" s="89" t="e">
        <f>#REF!</f>
        <v>#REF!</v>
      </c>
      <c r="S27" s="871"/>
    </row>
    <row r="28" spans="1:19" ht="37.5">
      <c r="A28" s="87">
        <v>10</v>
      </c>
      <c r="B28" s="368" t="s">
        <v>374</v>
      </c>
      <c r="C28" s="89" t="e">
        <f t="shared" si="10"/>
        <v>#REF!</v>
      </c>
      <c r="D28" s="89" t="e">
        <f t="shared" si="14"/>
        <v>#REF!</v>
      </c>
      <c r="E28" s="89" t="e">
        <f t="shared" si="14"/>
        <v>#REF!</v>
      </c>
      <c r="F28" s="89" t="e">
        <f t="shared" si="14"/>
        <v>#REF!</v>
      </c>
      <c r="G28" s="89">
        <f t="shared" si="12"/>
        <v>86459</v>
      </c>
      <c r="H28" s="369">
        <f>B8_DTTS!P8</f>
        <v>82342</v>
      </c>
      <c r="I28" s="89"/>
      <c r="J28" s="369">
        <f>B8_DTTS!P65</f>
        <v>4117</v>
      </c>
      <c r="K28" s="89">
        <f t="shared" si="13"/>
        <v>35074</v>
      </c>
      <c r="L28" s="369">
        <f>B8_GNBV!D36</f>
        <v>33998</v>
      </c>
      <c r="M28" s="369">
        <f>B8_GNBV!F36</f>
        <v>0</v>
      </c>
      <c r="N28" s="369">
        <f>B8_GNBV!G36</f>
        <v>1076</v>
      </c>
      <c r="O28" s="89" t="e">
        <f t="shared" si="11"/>
        <v>#REF!</v>
      </c>
      <c r="P28" s="89" t="e">
        <f>#REF!</f>
        <v>#REF!</v>
      </c>
      <c r="Q28" s="89" t="e">
        <f>#REF!</f>
        <v>#REF!</v>
      </c>
      <c r="R28" s="89" t="e">
        <f>#REF!</f>
        <v>#REF!</v>
      </c>
      <c r="S28" s="871"/>
    </row>
    <row r="29" spans="1:19" ht="37.5">
      <c r="A29" s="87">
        <v>11</v>
      </c>
      <c r="B29" s="368" t="s">
        <v>375</v>
      </c>
      <c r="C29" s="89" t="e">
        <f>D29+E29+F29</f>
        <v>#REF!</v>
      </c>
      <c r="D29" s="89" t="e">
        <f t="shared" si="14"/>
        <v>#REF!</v>
      </c>
      <c r="E29" s="89" t="e">
        <f t="shared" si="14"/>
        <v>#REF!</v>
      </c>
      <c r="F29" s="89" t="e">
        <f t="shared" si="14"/>
        <v>#REF!</v>
      </c>
      <c r="G29" s="89">
        <f t="shared" si="12"/>
        <v>42209</v>
      </c>
      <c r="H29" s="369">
        <f>B8_DTTS!Q8</f>
        <v>40199</v>
      </c>
      <c r="I29" s="89"/>
      <c r="J29" s="369">
        <f>B8_DTTS!Q65</f>
        <v>2010</v>
      </c>
      <c r="K29" s="89">
        <f t="shared" si="13"/>
        <v>13750</v>
      </c>
      <c r="L29" s="369">
        <f>B8_GNBV!D37</f>
        <v>13299</v>
      </c>
      <c r="M29" s="369">
        <f>B8_GNBV!F37</f>
        <v>0</v>
      </c>
      <c r="N29" s="369">
        <f>B8_GNBV!G37</f>
        <v>451</v>
      </c>
      <c r="O29" s="89" t="e">
        <f>P29+Q29+R29</f>
        <v>#REF!</v>
      </c>
      <c r="P29" s="89" t="e">
        <f>#REF!</f>
        <v>#REF!</v>
      </c>
      <c r="Q29" s="89" t="e">
        <f>#REF!</f>
        <v>#REF!</v>
      </c>
      <c r="R29" s="89" t="e">
        <f>#REF!</f>
        <v>#REF!</v>
      </c>
      <c r="S29" s="872"/>
    </row>
    <row r="30" spans="1:19" ht="56.25">
      <c r="A30" s="81" t="s">
        <v>50</v>
      </c>
      <c r="B30" s="82" t="s">
        <v>850</v>
      </c>
      <c r="C30" s="83">
        <f>D30+E30+F30</f>
        <v>19647</v>
      </c>
      <c r="D30" s="83">
        <f>L30+P30</f>
        <v>19647</v>
      </c>
      <c r="E30" s="83">
        <f>M30+Q30</f>
        <v>0</v>
      </c>
      <c r="F30" s="83">
        <f>N30+R30</f>
        <v>0</v>
      </c>
      <c r="G30" s="83">
        <f t="shared" ref="G30:N30" si="15">SUM(G31:G40)</f>
        <v>0</v>
      </c>
      <c r="H30" s="83">
        <f t="shared" si="15"/>
        <v>0</v>
      </c>
      <c r="I30" s="83">
        <f t="shared" si="15"/>
        <v>0</v>
      </c>
      <c r="J30" s="83">
        <f t="shared" si="15"/>
        <v>0</v>
      </c>
      <c r="K30" s="412">
        <f>L30+N30</f>
        <v>19647</v>
      </c>
      <c r="L30" s="83">
        <f t="shared" si="15"/>
        <v>19647</v>
      </c>
      <c r="M30" s="83">
        <f t="shared" si="15"/>
        <v>0</v>
      </c>
      <c r="N30" s="83">
        <f t="shared" si="15"/>
        <v>0</v>
      </c>
      <c r="O30" s="83">
        <v>0</v>
      </c>
      <c r="P30" s="86">
        <v>0</v>
      </c>
      <c r="Q30" s="86">
        <v>0</v>
      </c>
      <c r="R30" s="86">
        <v>0</v>
      </c>
      <c r="S30" s="383"/>
    </row>
    <row r="31" spans="1:19" ht="47.25">
      <c r="A31" s="87">
        <v>1</v>
      </c>
      <c r="B31" s="370" t="s">
        <v>376</v>
      </c>
      <c r="C31" s="89">
        <f>D31+E31+F31</f>
        <v>1942</v>
      </c>
      <c r="D31" s="89">
        <f>L31+P31+H31</f>
        <v>1942</v>
      </c>
      <c r="E31" s="89">
        <f>M31+Q31+I31</f>
        <v>0</v>
      </c>
      <c r="F31" s="89">
        <f>N31+R31+J31</f>
        <v>0</v>
      </c>
      <c r="G31" s="371">
        <f>H31+J31</f>
        <v>0</v>
      </c>
      <c r="H31" s="372"/>
      <c r="I31" s="373"/>
      <c r="J31" s="374"/>
      <c r="K31" s="371">
        <f>L31+N31</f>
        <v>1942</v>
      </c>
      <c r="L31" s="372">
        <f>B8_GNBV!D39</f>
        <v>1942</v>
      </c>
      <c r="M31" s="373"/>
      <c r="N31" s="374">
        <f>B8_GNBV!G39</f>
        <v>0</v>
      </c>
      <c r="O31" s="373"/>
      <c r="P31" s="373"/>
      <c r="Q31" s="373"/>
      <c r="R31" s="373"/>
      <c r="S31" s="383"/>
    </row>
    <row r="32" spans="1:19" ht="47.25">
      <c r="A32" s="87">
        <v>2</v>
      </c>
      <c r="B32" s="370" t="s">
        <v>377</v>
      </c>
      <c r="C32" s="89">
        <f t="shared" ref="C32:C38" si="16">D32+E32+F32</f>
        <v>1868</v>
      </c>
      <c r="D32" s="89">
        <f t="shared" ref="D32:F40" si="17">L32+P32+H32</f>
        <v>1868</v>
      </c>
      <c r="E32" s="89">
        <f t="shared" si="17"/>
        <v>0</v>
      </c>
      <c r="F32" s="89">
        <f t="shared" si="17"/>
        <v>0</v>
      </c>
      <c r="G32" s="371">
        <f t="shared" ref="G32:G40" si="18">H32+J32</f>
        <v>0</v>
      </c>
      <c r="H32" s="372"/>
      <c r="I32" s="375"/>
      <c r="J32" s="374"/>
      <c r="K32" s="371">
        <f t="shared" ref="K32:K40" si="19">L32+N32</f>
        <v>1868</v>
      </c>
      <c r="L32" s="372">
        <f>B8_GNBV!D40</f>
        <v>1868</v>
      </c>
      <c r="M32" s="373"/>
      <c r="N32" s="374">
        <f>B8_GNBV!G40</f>
        <v>0</v>
      </c>
      <c r="O32" s="375"/>
      <c r="P32" s="375"/>
      <c r="Q32" s="375"/>
      <c r="R32" s="375"/>
      <c r="S32" s="383"/>
    </row>
    <row r="33" spans="1:19" ht="47.25">
      <c r="A33" s="87">
        <v>3</v>
      </c>
      <c r="B33" s="370" t="s">
        <v>378</v>
      </c>
      <c r="C33" s="89">
        <f t="shared" si="16"/>
        <v>2092</v>
      </c>
      <c r="D33" s="89">
        <f t="shared" si="17"/>
        <v>2092</v>
      </c>
      <c r="E33" s="89">
        <f t="shared" si="17"/>
        <v>0</v>
      </c>
      <c r="F33" s="89">
        <f t="shared" si="17"/>
        <v>0</v>
      </c>
      <c r="G33" s="371">
        <f t="shared" si="18"/>
        <v>0</v>
      </c>
      <c r="H33" s="372"/>
      <c r="I33" s="375"/>
      <c r="J33" s="374"/>
      <c r="K33" s="371">
        <f t="shared" si="19"/>
        <v>2092</v>
      </c>
      <c r="L33" s="372">
        <f>B8_GNBV!D41</f>
        <v>2092</v>
      </c>
      <c r="M33" s="373"/>
      <c r="N33" s="374">
        <f>B8_GNBV!G41</f>
        <v>0</v>
      </c>
      <c r="O33" s="375"/>
      <c r="P33" s="375"/>
      <c r="Q33" s="375"/>
      <c r="R33" s="375"/>
      <c r="S33" s="383"/>
    </row>
    <row r="34" spans="1:19" ht="47.25">
      <c r="A34" s="87">
        <v>4</v>
      </c>
      <c r="B34" s="370" t="s">
        <v>379</v>
      </c>
      <c r="C34" s="89">
        <f t="shared" si="16"/>
        <v>1868</v>
      </c>
      <c r="D34" s="89">
        <f t="shared" si="17"/>
        <v>1868</v>
      </c>
      <c r="E34" s="89">
        <f t="shared" si="17"/>
        <v>0</v>
      </c>
      <c r="F34" s="89">
        <f t="shared" si="17"/>
        <v>0</v>
      </c>
      <c r="G34" s="371">
        <f t="shared" si="18"/>
        <v>0</v>
      </c>
      <c r="H34" s="372"/>
      <c r="I34" s="375"/>
      <c r="J34" s="374"/>
      <c r="K34" s="371">
        <f t="shared" si="19"/>
        <v>1868</v>
      </c>
      <c r="L34" s="372">
        <f>B8_GNBV!D42</f>
        <v>1868</v>
      </c>
      <c r="M34" s="373"/>
      <c r="N34" s="374">
        <f>B8_GNBV!G42</f>
        <v>0</v>
      </c>
      <c r="O34" s="375"/>
      <c r="P34" s="375"/>
      <c r="Q34" s="375"/>
      <c r="R34" s="375"/>
      <c r="S34" s="383"/>
    </row>
    <row r="35" spans="1:19" ht="47.25">
      <c r="A35" s="87">
        <v>5</v>
      </c>
      <c r="B35" s="370" t="s">
        <v>380</v>
      </c>
      <c r="C35" s="89">
        <f t="shared" si="16"/>
        <v>2017</v>
      </c>
      <c r="D35" s="89">
        <f t="shared" si="17"/>
        <v>2017</v>
      </c>
      <c r="E35" s="89">
        <f t="shared" si="17"/>
        <v>0</v>
      </c>
      <c r="F35" s="89">
        <f t="shared" si="17"/>
        <v>0</v>
      </c>
      <c r="G35" s="371">
        <f t="shared" si="18"/>
        <v>0</v>
      </c>
      <c r="H35" s="372"/>
      <c r="I35" s="375"/>
      <c r="J35" s="374"/>
      <c r="K35" s="371">
        <f t="shared" si="19"/>
        <v>2017</v>
      </c>
      <c r="L35" s="372">
        <f>B8_GNBV!D43</f>
        <v>2017</v>
      </c>
      <c r="M35" s="373"/>
      <c r="N35" s="374">
        <f>B8_GNBV!G43</f>
        <v>0</v>
      </c>
      <c r="O35" s="375"/>
      <c r="P35" s="375"/>
      <c r="Q35" s="375"/>
      <c r="R35" s="375"/>
      <c r="S35" s="383"/>
    </row>
    <row r="36" spans="1:19" ht="47.25">
      <c r="A36" s="87">
        <v>6</v>
      </c>
      <c r="B36" s="370" t="s">
        <v>381</v>
      </c>
      <c r="C36" s="89">
        <f t="shared" si="16"/>
        <v>1942</v>
      </c>
      <c r="D36" s="89">
        <f t="shared" si="17"/>
        <v>1942</v>
      </c>
      <c r="E36" s="89">
        <f t="shared" si="17"/>
        <v>0</v>
      </c>
      <c r="F36" s="89">
        <f t="shared" si="17"/>
        <v>0</v>
      </c>
      <c r="G36" s="371">
        <f t="shared" si="18"/>
        <v>0</v>
      </c>
      <c r="H36" s="372"/>
      <c r="I36" s="375"/>
      <c r="J36" s="374"/>
      <c r="K36" s="371">
        <f t="shared" si="19"/>
        <v>1942</v>
      </c>
      <c r="L36" s="372">
        <f>B8_GNBV!D44</f>
        <v>1942</v>
      </c>
      <c r="M36" s="373"/>
      <c r="N36" s="374">
        <f>B8_GNBV!G44</f>
        <v>0</v>
      </c>
      <c r="O36" s="375"/>
      <c r="P36" s="375"/>
      <c r="Q36" s="375"/>
      <c r="R36" s="375"/>
      <c r="S36" s="383"/>
    </row>
    <row r="37" spans="1:19" ht="47.25">
      <c r="A37" s="87">
        <v>7</v>
      </c>
      <c r="B37" s="370" t="s">
        <v>382</v>
      </c>
      <c r="C37" s="89">
        <f t="shared" si="16"/>
        <v>1942</v>
      </c>
      <c r="D37" s="89">
        <f t="shared" si="17"/>
        <v>1942</v>
      </c>
      <c r="E37" s="89">
        <f t="shared" si="17"/>
        <v>0</v>
      </c>
      <c r="F37" s="89">
        <f t="shared" si="17"/>
        <v>0</v>
      </c>
      <c r="G37" s="371">
        <f t="shared" si="18"/>
        <v>0</v>
      </c>
      <c r="H37" s="372"/>
      <c r="I37" s="375"/>
      <c r="J37" s="374"/>
      <c r="K37" s="371">
        <f t="shared" si="19"/>
        <v>1942</v>
      </c>
      <c r="L37" s="372">
        <f>B8_GNBV!D45</f>
        <v>1942</v>
      </c>
      <c r="M37" s="373"/>
      <c r="N37" s="374">
        <f>B8_GNBV!G45</f>
        <v>0</v>
      </c>
      <c r="O37" s="375"/>
      <c r="P37" s="375"/>
      <c r="Q37" s="375"/>
      <c r="R37" s="375"/>
      <c r="S37" s="383"/>
    </row>
    <row r="38" spans="1:19" ht="47.25">
      <c r="A38" s="87">
        <v>8</v>
      </c>
      <c r="B38" s="370" t="s">
        <v>352</v>
      </c>
      <c r="C38" s="89">
        <f t="shared" si="16"/>
        <v>1942</v>
      </c>
      <c r="D38" s="89">
        <f t="shared" si="17"/>
        <v>1942</v>
      </c>
      <c r="E38" s="89">
        <f t="shared" si="17"/>
        <v>0</v>
      </c>
      <c r="F38" s="89">
        <f t="shared" si="17"/>
        <v>0</v>
      </c>
      <c r="G38" s="371">
        <f t="shared" si="18"/>
        <v>0</v>
      </c>
      <c r="H38" s="372"/>
      <c r="I38" s="373"/>
      <c r="J38" s="374"/>
      <c r="K38" s="371">
        <f t="shared" si="19"/>
        <v>1942</v>
      </c>
      <c r="L38" s="372">
        <f>B8_GNBV!D46</f>
        <v>1942</v>
      </c>
      <c r="M38" s="373"/>
      <c r="N38" s="374">
        <f>B8_GNBV!G46</f>
        <v>0</v>
      </c>
      <c r="O38" s="373"/>
      <c r="P38" s="373"/>
      <c r="Q38" s="373"/>
      <c r="R38" s="373"/>
      <c r="S38" s="383"/>
    </row>
    <row r="39" spans="1:19" ht="47.25">
      <c r="A39" s="87">
        <v>9</v>
      </c>
      <c r="B39" s="370" t="s">
        <v>351</v>
      </c>
      <c r="C39" s="89">
        <f>D39+E39+F39</f>
        <v>2092</v>
      </c>
      <c r="D39" s="89">
        <f t="shared" si="17"/>
        <v>2092</v>
      </c>
      <c r="E39" s="89">
        <f t="shared" si="17"/>
        <v>0</v>
      </c>
      <c r="F39" s="89">
        <f t="shared" si="17"/>
        <v>0</v>
      </c>
      <c r="G39" s="371">
        <f t="shared" si="18"/>
        <v>0</v>
      </c>
      <c r="H39" s="372"/>
      <c r="I39" s="373"/>
      <c r="J39" s="374"/>
      <c r="K39" s="371">
        <f t="shared" si="19"/>
        <v>2092</v>
      </c>
      <c r="L39" s="372">
        <f>B8_GNBV!D47</f>
        <v>2092</v>
      </c>
      <c r="M39" s="373"/>
      <c r="N39" s="374">
        <f>B8_GNBV!G47</f>
        <v>0</v>
      </c>
      <c r="O39" s="373"/>
      <c r="P39" s="373"/>
      <c r="Q39" s="373"/>
      <c r="R39" s="373"/>
      <c r="S39" s="383"/>
    </row>
    <row r="40" spans="1:19" ht="47.25">
      <c r="A40" s="376">
        <v>10</v>
      </c>
      <c r="B40" s="377" t="s">
        <v>383</v>
      </c>
      <c r="C40" s="378">
        <f>D40+E40+F40</f>
        <v>1942</v>
      </c>
      <c r="D40" s="379">
        <f t="shared" si="17"/>
        <v>1942</v>
      </c>
      <c r="E40" s="379">
        <f t="shared" si="17"/>
        <v>0</v>
      </c>
      <c r="F40" s="379">
        <f t="shared" si="17"/>
        <v>0</v>
      </c>
      <c r="G40" s="378">
        <f t="shared" si="18"/>
        <v>0</v>
      </c>
      <c r="H40" s="380"/>
      <c r="I40" s="381"/>
      <c r="J40" s="382"/>
      <c r="K40" s="378">
        <f t="shared" si="19"/>
        <v>1942</v>
      </c>
      <c r="L40" s="378">
        <f>B8_GNBV!D48</f>
        <v>1942</v>
      </c>
      <c r="M40" s="378"/>
      <c r="N40" s="378">
        <f>B8_GNBV!G48</f>
        <v>0</v>
      </c>
      <c r="O40" s="381"/>
      <c r="P40" s="381"/>
      <c r="Q40" s="381"/>
      <c r="R40" s="381"/>
      <c r="S40" s="449"/>
    </row>
  </sheetData>
  <mergeCells count="26">
    <mergeCell ref="S19:S29"/>
    <mergeCell ref="S13:S16"/>
    <mergeCell ref="A1:S1"/>
    <mergeCell ref="M7:N7"/>
    <mergeCell ref="O7:O8"/>
    <mergeCell ref="P7:P8"/>
    <mergeCell ref="Q7:R7"/>
    <mergeCell ref="A2:S2"/>
    <mergeCell ref="A3:S3"/>
    <mergeCell ref="A4:S4"/>
    <mergeCell ref="Q5:S5"/>
    <mergeCell ref="A6:A8"/>
    <mergeCell ref="B6:B8"/>
    <mergeCell ref="C6:C8"/>
    <mergeCell ref="D6:F6"/>
    <mergeCell ref="K6:N6"/>
    <mergeCell ref="O6:R6"/>
    <mergeCell ref="S6:S8"/>
    <mergeCell ref="D7:D8"/>
    <mergeCell ref="E7:F7"/>
    <mergeCell ref="K7:K8"/>
    <mergeCell ref="L7:L8"/>
    <mergeCell ref="G6:J6"/>
    <mergeCell ref="G7:G8"/>
    <mergeCell ref="H7:H8"/>
    <mergeCell ref="I7:J7"/>
  </mergeCells>
  <printOptions horizontalCentered="1"/>
  <pageMargins left="0.39370078740157499" right="0.39370078740157499" top="0.5" bottom="0.6" header="0.196850393700787" footer="0.196850393700787"/>
  <pageSetup paperSize="8" scale="50" fitToHeight="0" orientation="landscape" useFirstPageNumber="1" r:id="rId1"/>
  <headerFooter scaleWithDoc="0">
    <oddHeader>&amp;C&amp;9&amp;P</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7030A0"/>
  </sheetPr>
  <dimension ref="A1:Z83"/>
  <sheetViews>
    <sheetView view="pageBreakPreview" zoomScaleSheetLayoutView="100" workbookViewId="0">
      <pane xSplit="2" ySplit="5" topLeftCell="C6" activePane="bottomRight" state="frozen"/>
      <selection activeCell="B84" sqref="B84"/>
      <selection pane="topRight" activeCell="B84" sqref="B84"/>
      <selection pane="bottomLeft" activeCell="B84" sqref="B84"/>
      <selection pane="bottomRight" activeCell="B84" sqref="B84"/>
    </sheetView>
  </sheetViews>
  <sheetFormatPr defaultColWidth="10.28515625" defaultRowHeight="11.25"/>
  <cols>
    <col min="1" max="1" width="4" style="115" customWidth="1"/>
    <col min="2" max="2" width="27.42578125" style="167" customWidth="1"/>
    <col min="3" max="5" width="8.42578125" style="95" customWidth="1"/>
    <col min="6" max="6" width="7.42578125" style="95" hidden="1" customWidth="1"/>
    <col min="7" max="17" width="8.28515625" style="116" customWidth="1"/>
    <col min="18" max="18" width="5.42578125" style="116" customWidth="1"/>
    <col min="19" max="258" width="10.28515625" style="95"/>
    <col min="259" max="259" width="4" style="95" customWidth="1"/>
    <col min="260" max="260" width="27.42578125" style="95" customWidth="1"/>
    <col min="261" max="274" width="8.42578125" style="95" customWidth="1"/>
    <col min="275" max="514" width="10.28515625" style="95"/>
    <col min="515" max="515" width="4" style="95" customWidth="1"/>
    <col min="516" max="516" width="27.42578125" style="95" customWidth="1"/>
    <col min="517" max="530" width="8.42578125" style="95" customWidth="1"/>
    <col min="531" max="770" width="10.28515625" style="95"/>
    <col min="771" max="771" width="4" style="95" customWidth="1"/>
    <col min="772" max="772" width="27.42578125" style="95" customWidth="1"/>
    <col min="773" max="786" width="8.42578125" style="95" customWidth="1"/>
    <col min="787" max="1026" width="10.28515625" style="95"/>
    <col min="1027" max="1027" width="4" style="95" customWidth="1"/>
    <col min="1028" max="1028" width="27.42578125" style="95" customWidth="1"/>
    <col min="1029" max="1042" width="8.42578125" style="95" customWidth="1"/>
    <col min="1043" max="1282" width="10.28515625" style="95"/>
    <col min="1283" max="1283" width="4" style="95" customWidth="1"/>
    <col min="1284" max="1284" width="27.42578125" style="95" customWidth="1"/>
    <col min="1285" max="1298" width="8.42578125" style="95" customWidth="1"/>
    <col min="1299" max="1538" width="10.28515625" style="95"/>
    <col min="1539" max="1539" width="4" style="95" customWidth="1"/>
    <col min="1540" max="1540" width="27.42578125" style="95" customWidth="1"/>
    <col min="1541" max="1554" width="8.42578125" style="95" customWidth="1"/>
    <col min="1555" max="1794" width="10.28515625" style="95"/>
    <col min="1795" max="1795" width="4" style="95" customWidth="1"/>
    <col min="1796" max="1796" width="27.42578125" style="95" customWidth="1"/>
    <col min="1797" max="1810" width="8.42578125" style="95" customWidth="1"/>
    <col min="1811" max="2050" width="10.28515625" style="95"/>
    <col min="2051" max="2051" width="4" style="95" customWidth="1"/>
    <col min="2052" max="2052" width="27.42578125" style="95" customWidth="1"/>
    <col min="2053" max="2066" width="8.42578125" style="95" customWidth="1"/>
    <col min="2067" max="2306" width="10.28515625" style="95"/>
    <col min="2307" max="2307" width="4" style="95" customWidth="1"/>
    <col min="2308" max="2308" width="27.42578125" style="95" customWidth="1"/>
    <col min="2309" max="2322" width="8.42578125" style="95" customWidth="1"/>
    <col min="2323" max="2562" width="10.28515625" style="95"/>
    <col min="2563" max="2563" width="4" style="95" customWidth="1"/>
    <col min="2564" max="2564" width="27.42578125" style="95" customWidth="1"/>
    <col min="2565" max="2578" width="8.42578125" style="95" customWidth="1"/>
    <col min="2579" max="2818" width="10.28515625" style="95"/>
    <col min="2819" max="2819" width="4" style="95" customWidth="1"/>
    <col min="2820" max="2820" width="27.42578125" style="95" customWidth="1"/>
    <col min="2821" max="2834" width="8.42578125" style="95" customWidth="1"/>
    <col min="2835" max="3074" width="10.28515625" style="95"/>
    <col min="3075" max="3075" width="4" style="95" customWidth="1"/>
    <col min="3076" max="3076" width="27.42578125" style="95" customWidth="1"/>
    <col min="3077" max="3090" width="8.42578125" style="95" customWidth="1"/>
    <col min="3091" max="3330" width="10.28515625" style="95"/>
    <col min="3331" max="3331" width="4" style="95" customWidth="1"/>
    <col min="3332" max="3332" width="27.42578125" style="95" customWidth="1"/>
    <col min="3333" max="3346" width="8.42578125" style="95" customWidth="1"/>
    <col min="3347" max="3586" width="10.28515625" style="95"/>
    <col min="3587" max="3587" width="4" style="95" customWidth="1"/>
    <col min="3588" max="3588" width="27.42578125" style="95" customWidth="1"/>
    <col min="3589" max="3602" width="8.42578125" style="95" customWidth="1"/>
    <col min="3603" max="3842" width="10.28515625" style="95"/>
    <col min="3843" max="3843" width="4" style="95" customWidth="1"/>
    <col min="3844" max="3844" width="27.42578125" style="95" customWidth="1"/>
    <col min="3845" max="3858" width="8.42578125" style="95" customWidth="1"/>
    <col min="3859" max="4098" width="10.28515625" style="95"/>
    <col min="4099" max="4099" width="4" style="95" customWidth="1"/>
    <col min="4100" max="4100" width="27.42578125" style="95" customWidth="1"/>
    <col min="4101" max="4114" width="8.42578125" style="95" customWidth="1"/>
    <col min="4115" max="4354" width="10.28515625" style="95"/>
    <col min="4355" max="4355" width="4" style="95" customWidth="1"/>
    <col min="4356" max="4356" width="27.42578125" style="95" customWidth="1"/>
    <col min="4357" max="4370" width="8.42578125" style="95" customWidth="1"/>
    <col min="4371" max="4610" width="10.28515625" style="95"/>
    <col min="4611" max="4611" width="4" style="95" customWidth="1"/>
    <col min="4612" max="4612" width="27.42578125" style="95" customWidth="1"/>
    <col min="4613" max="4626" width="8.42578125" style="95" customWidth="1"/>
    <col min="4627" max="4866" width="10.28515625" style="95"/>
    <col min="4867" max="4867" width="4" style="95" customWidth="1"/>
    <col min="4868" max="4868" width="27.42578125" style="95" customWidth="1"/>
    <col min="4869" max="4882" width="8.42578125" style="95" customWidth="1"/>
    <col min="4883" max="5122" width="10.28515625" style="95"/>
    <col min="5123" max="5123" width="4" style="95" customWidth="1"/>
    <col min="5124" max="5124" width="27.42578125" style="95" customWidth="1"/>
    <col min="5125" max="5138" width="8.42578125" style="95" customWidth="1"/>
    <col min="5139" max="5378" width="10.28515625" style="95"/>
    <col min="5379" max="5379" width="4" style="95" customWidth="1"/>
    <col min="5380" max="5380" width="27.42578125" style="95" customWidth="1"/>
    <col min="5381" max="5394" width="8.42578125" style="95" customWidth="1"/>
    <col min="5395" max="5634" width="10.28515625" style="95"/>
    <col min="5635" max="5635" width="4" style="95" customWidth="1"/>
    <col min="5636" max="5636" width="27.42578125" style="95" customWidth="1"/>
    <col min="5637" max="5650" width="8.42578125" style="95" customWidth="1"/>
    <col min="5651" max="5890" width="10.28515625" style="95"/>
    <col min="5891" max="5891" width="4" style="95" customWidth="1"/>
    <col min="5892" max="5892" width="27.42578125" style="95" customWidth="1"/>
    <col min="5893" max="5906" width="8.42578125" style="95" customWidth="1"/>
    <col min="5907" max="6146" width="10.28515625" style="95"/>
    <col min="6147" max="6147" width="4" style="95" customWidth="1"/>
    <col min="6148" max="6148" width="27.42578125" style="95" customWidth="1"/>
    <col min="6149" max="6162" width="8.42578125" style="95" customWidth="1"/>
    <col min="6163" max="6402" width="10.28515625" style="95"/>
    <col min="6403" max="6403" width="4" style="95" customWidth="1"/>
    <col min="6404" max="6404" width="27.42578125" style="95" customWidth="1"/>
    <col min="6405" max="6418" width="8.42578125" style="95" customWidth="1"/>
    <col min="6419" max="6658" width="10.28515625" style="95"/>
    <col min="6659" max="6659" width="4" style="95" customWidth="1"/>
    <col min="6660" max="6660" width="27.42578125" style="95" customWidth="1"/>
    <col min="6661" max="6674" width="8.42578125" style="95" customWidth="1"/>
    <col min="6675" max="6914" width="10.28515625" style="95"/>
    <col min="6915" max="6915" width="4" style="95" customWidth="1"/>
    <col min="6916" max="6916" width="27.42578125" style="95" customWidth="1"/>
    <col min="6917" max="6930" width="8.42578125" style="95" customWidth="1"/>
    <col min="6931" max="7170" width="10.28515625" style="95"/>
    <col min="7171" max="7171" width="4" style="95" customWidth="1"/>
    <col min="7172" max="7172" width="27.42578125" style="95" customWidth="1"/>
    <col min="7173" max="7186" width="8.42578125" style="95" customWidth="1"/>
    <col min="7187" max="7426" width="10.28515625" style="95"/>
    <col min="7427" max="7427" width="4" style="95" customWidth="1"/>
    <col min="7428" max="7428" width="27.42578125" style="95" customWidth="1"/>
    <col min="7429" max="7442" width="8.42578125" style="95" customWidth="1"/>
    <col min="7443" max="7682" width="10.28515625" style="95"/>
    <col min="7683" max="7683" width="4" style="95" customWidth="1"/>
    <col min="7684" max="7684" width="27.42578125" style="95" customWidth="1"/>
    <col min="7685" max="7698" width="8.42578125" style="95" customWidth="1"/>
    <col min="7699" max="7938" width="10.28515625" style="95"/>
    <col min="7939" max="7939" width="4" style="95" customWidth="1"/>
    <col min="7940" max="7940" width="27.42578125" style="95" customWidth="1"/>
    <col min="7941" max="7954" width="8.42578125" style="95" customWidth="1"/>
    <col min="7955" max="8194" width="10.28515625" style="95"/>
    <col min="8195" max="8195" width="4" style="95" customWidth="1"/>
    <col min="8196" max="8196" width="27.42578125" style="95" customWidth="1"/>
    <col min="8197" max="8210" width="8.42578125" style="95" customWidth="1"/>
    <col min="8211" max="8450" width="10.28515625" style="95"/>
    <col min="8451" max="8451" width="4" style="95" customWidth="1"/>
    <col min="8452" max="8452" width="27.42578125" style="95" customWidth="1"/>
    <col min="8453" max="8466" width="8.42578125" style="95" customWidth="1"/>
    <col min="8467" max="8706" width="10.28515625" style="95"/>
    <col min="8707" max="8707" width="4" style="95" customWidth="1"/>
    <col min="8708" max="8708" width="27.42578125" style="95" customWidth="1"/>
    <col min="8709" max="8722" width="8.42578125" style="95" customWidth="1"/>
    <col min="8723" max="8962" width="10.28515625" style="95"/>
    <col min="8963" max="8963" width="4" style="95" customWidth="1"/>
    <col min="8964" max="8964" width="27.42578125" style="95" customWidth="1"/>
    <col min="8965" max="8978" width="8.42578125" style="95" customWidth="1"/>
    <col min="8979" max="9218" width="10.28515625" style="95"/>
    <col min="9219" max="9219" width="4" style="95" customWidth="1"/>
    <col min="9220" max="9220" width="27.42578125" style="95" customWidth="1"/>
    <col min="9221" max="9234" width="8.42578125" style="95" customWidth="1"/>
    <col min="9235" max="9474" width="10.28515625" style="95"/>
    <col min="9475" max="9475" width="4" style="95" customWidth="1"/>
    <col min="9476" max="9476" width="27.42578125" style="95" customWidth="1"/>
    <col min="9477" max="9490" width="8.42578125" style="95" customWidth="1"/>
    <col min="9491" max="9730" width="10.28515625" style="95"/>
    <col min="9731" max="9731" width="4" style="95" customWidth="1"/>
    <col min="9732" max="9732" width="27.42578125" style="95" customWidth="1"/>
    <col min="9733" max="9746" width="8.42578125" style="95" customWidth="1"/>
    <col min="9747" max="9986" width="10.28515625" style="95"/>
    <col min="9987" max="9987" width="4" style="95" customWidth="1"/>
    <col min="9988" max="9988" width="27.42578125" style="95" customWidth="1"/>
    <col min="9989" max="10002" width="8.42578125" style="95" customWidth="1"/>
    <col min="10003" max="10242" width="10.28515625" style="95"/>
    <col min="10243" max="10243" width="4" style="95" customWidth="1"/>
    <col min="10244" max="10244" width="27.42578125" style="95" customWidth="1"/>
    <col min="10245" max="10258" width="8.42578125" style="95" customWidth="1"/>
    <col min="10259" max="10498" width="10.28515625" style="95"/>
    <col min="10499" max="10499" width="4" style="95" customWidth="1"/>
    <col min="10500" max="10500" width="27.42578125" style="95" customWidth="1"/>
    <col min="10501" max="10514" width="8.42578125" style="95" customWidth="1"/>
    <col min="10515" max="10754" width="10.28515625" style="95"/>
    <col min="10755" max="10755" width="4" style="95" customWidth="1"/>
    <col min="10756" max="10756" width="27.42578125" style="95" customWidth="1"/>
    <col min="10757" max="10770" width="8.42578125" style="95" customWidth="1"/>
    <col min="10771" max="11010" width="10.28515625" style="95"/>
    <col min="11011" max="11011" width="4" style="95" customWidth="1"/>
    <col min="11012" max="11012" width="27.42578125" style="95" customWidth="1"/>
    <col min="11013" max="11026" width="8.42578125" style="95" customWidth="1"/>
    <col min="11027" max="11266" width="10.28515625" style="95"/>
    <col min="11267" max="11267" width="4" style="95" customWidth="1"/>
    <col min="11268" max="11268" width="27.42578125" style="95" customWidth="1"/>
    <col min="11269" max="11282" width="8.42578125" style="95" customWidth="1"/>
    <col min="11283" max="11522" width="10.28515625" style="95"/>
    <col min="11523" max="11523" width="4" style="95" customWidth="1"/>
    <col min="11524" max="11524" width="27.42578125" style="95" customWidth="1"/>
    <col min="11525" max="11538" width="8.42578125" style="95" customWidth="1"/>
    <col min="11539" max="11778" width="10.28515625" style="95"/>
    <col min="11779" max="11779" width="4" style="95" customWidth="1"/>
    <col min="11780" max="11780" width="27.42578125" style="95" customWidth="1"/>
    <col min="11781" max="11794" width="8.42578125" style="95" customWidth="1"/>
    <col min="11795" max="12034" width="10.28515625" style="95"/>
    <col min="12035" max="12035" width="4" style="95" customWidth="1"/>
    <col min="12036" max="12036" width="27.42578125" style="95" customWidth="1"/>
    <col min="12037" max="12050" width="8.42578125" style="95" customWidth="1"/>
    <col min="12051" max="12290" width="10.28515625" style="95"/>
    <col min="12291" max="12291" width="4" style="95" customWidth="1"/>
    <col min="12292" max="12292" width="27.42578125" style="95" customWidth="1"/>
    <col min="12293" max="12306" width="8.42578125" style="95" customWidth="1"/>
    <col min="12307" max="12546" width="10.28515625" style="95"/>
    <col min="12547" max="12547" width="4" style="95" customWidth="1"/>
    <col min="12548" max="12548" width="27.42578125" style="95" customWidth="1"/>
    <col min="12549" max="12562" width="8.42578125" style="95" customWidth="1"/>
    <col min="12563" max="12802" width="10.28515625" style="95"/>
    <col min="12803" max="12803" width="4" style="95" customWidth="1"/>
    <col min="12804" max="12804" width="27.42578125" style="95" customWidth="1"/>
    <col min="12805" max="12818" width="8.42578125" style="95" customWidth="1"/>
    <col min="12819" max="13058" width="10.28515625" style="95"/>
    <col min="13059" max="13059" width="4" style="95" customWidth="1"/>
    <col min="13060" max="13060" width="27.42578125" style="95" customWidth="1"/>
    <col min="13061" max="13074" width="8.42578125" style="95" customWidth="1"/>
    <col min="13075" max="13314" width="10.28515625" style="95"/>
    <col min="13315" max="13315" width="4" style="95" customWidth="1"/>
    <col min="13316" max="13316" width="27.42578125" style="95" customWidth="1"/>
    <col min="13317" max="13330" width="8.42578125" style="95" customWidth="1"/>
    <col min="13331" max="13570" width="10.28515625" style="95"/>
    <col min="13571" max="13571" width="4" style="95" customWidth="1"/>
    <col min="13572" max="13572" width="27.42578125" style="95" customWidth="1"/>
    <col min="13573" max="13586" width="8.42578125" style="95" customWidth="1"/>
    <col min="13587" max="13826" width="10.28515625" style="95"/>
    <col min="13827" max="13827" width="4" style="95" customWidth="1"/>
    <col min="13828" max="13828" width="27.42578125" style="95" customWidth="1"/>
    <col min="13829" max="13842" width="8.42578125" style="95" customWidth="1"/>
    <col min="13843" max="14082" width="10.28515625" style="95"/>
    <col min="14083" max="14083" width="4" style="95" customWidth="1"/>
    <col min="14084" max="14084" width="27.42578125" style="95" customWidth="1"/>
    <col min="14085" max="14098" width="8.42578125" style="95" customWidth="1"/>
    <col min="14099" max="14338" width="10.28515625" style="95"/>
    <col min="14339" max="14339" width="4" style="95" customWidth="1"/>
    <col min="14340" max="14340" width="27.42578125" style="95" customWidth="1"/>
    <col min="14341" max="14354" width="8.42578125" style="95" customWidth="1"/>
    <col min="14355" max="14594" width="10.28515625" style="95"/>
    <col min="14595" max="14595" width="4" style="95" customWidth="1"/>
    <col min="14596" max="14596" width="27.42578125" style="95" customWidth="1"/>
    <col min="14597" max="14610" width="8.42578125" style="95" customWidth="1"/>
    <col min="14611" max="14850" width="10.28515625" style="95"/>
    <col min="14851" max="14851" width="4" style="95" customWidth="1"/>
    <col min="14852" max="14852" width="27.42578125" style="95" customWidth="1"/>
    <col min="14853" max="14866" width="8.42578125" style="95" customWidth="1"/>
    <col min="14867" max="15106" width="10.28515625" style="95"/>
    <col min="15107" max="15107" width="4" style="95" customWidth="1"/>
    <col min="15108" max="15108" width="27.42578125" style="95" customWidth="1"/>
    <col min="15109" max="15122" width="8.42578125" style="95" customWidth="1"/>
    <col min="15123" max="15362" width="10.28515625" style="95"/>
    <col min="15363" max="15363" width="4" style="95" customWidth="1"/>
    <col min="15364" max="15364" width="27.42578125" style="95" customWidth="1"/>
    <col min="15365" max="15378" width="8.42578125" style="95" customWidth="1"/>
    <col min="15379" max="15618" width="10.28515625" style="95"/>
    <col min="15619" max="15619" width="4" style="95" customWidth="1"/>
    <col min="15620" max="15620" width="27.42578125" style="95" customWidth="1"/>
    <col min="15621" max="15634" width="8.42578125" style="95" customWidth="1"/>
    <col min="15635" max="15874" width="10.28515625" style="95"/>
    <col min="15875" max="15875" width="4" style="95" customWidth="1"/>
    <col min="15876" max="15876" width="27.42578125" style="95" customWidth="1"/>
    <col min="15877" max="15890" width="8.42578125" style="95" customWidth="1"/>
    <col min="15891" max="16130" width="10.28515625" style="95"/>
    <col min="16131" max="16131" width="4" style="95" customWidth="1"/>
    <col min="16132" max="16132" width="27.42578125" style="95" customWidth="1"/>
    <col min="16133" max="16146" width="8.42578125" style="95" customWidth="1"/>
    <col min="16147" max="16384" width="10.28515625" style="95"/>
  </cols>
  <sheetData>
    <row r="1" spans="1:26" ht="18" customHeight="1">
      <c r="A1" s="882" t="s">
        <v>513</v>
      </c>
      <c r="B1" s="882"/>
      <c r="C1" s="882"/>
      <c r="D1" s="882"/>
      <c r="E1" s="882"/>
      <c r="F1" s="882"/>
      <c r="G1" s="882"/>
      <c r="H1" s="882"/>
      <c r="I1" s="882"/>
      <c r="J1" s="882"/>
      <c r="K1" s="882"/>
      <c r="L1" s="882"/>
      <c r="M1" s="882"/>
      <c r="N1" s="882"/>
      <c r="O1" s="882"/>
      <c r="P1" s="882"/>
      <c r="Q1" s="882"/>
      <c r="R1" s="882"/>
    </row>
    <row r="2" spans="1:26" ht="26.1" customHeight="1">
      <c r="A2" s="882" t="s">
        <v>1224</v>
      </c>
      <c r="B2" s="882"/>
      <c r="C2" s="882"/>
      <c r="D2" s="882"/>
      <c r="E2" s="882"/>
      <c r="F2" s="882"/>
      <c r="G2" s="882"/>
      <c r="H2" s="882"/>
      <c r="I2" s="882"/>
      <c r="J2" s="882"/>
      <c r="K2" s="882"/>
      <c r="L2" s="882"/>
      <c r="M2" s="882"/>
      <c r="N2" s="882"/>
      <c r="O2" s="882"/>
      <c r="P2" s="882"/>
      <c r="Q2" s="882"/>
      <c r="R2" s="882"/>
    </row>
    <row r="3" spans="1:26" ht="15.75" customHeight="1">
      <c r="A3" s="883" t="e">
        <f>'B8_TH VSN'!A4:S4</f>
        <v>#REF!</v>
      </c>
      <c r="B3" s="883"/>
      <c r="C3" s="883"/>
      <c r="D3" s="883"/>
      <c r="E3" s="883"/>
      <c r="F3" s="883"/>
      <c r="G3" s="883"/>
      <c r="H3" s="883"/>
      <c r="I3" s="883"/>
      <c r="J3" s="883"/>
      <c r="K3" s="883"/>
      <c r="L3" s="883"/>
      <c r="M3" s="883"/>
      <c r="N3" s="883"/>
      <c r="O3" s="883"/>
      <c r="P3" s="883"/>
      <c r="Q3" s="883"/>
      <c r="R3" s="883"/>
      <c r="S3" s="94"/>
      <c r="T3" s="94"/>
      <c r="U3" s="94"/>
      <c r="V3" s="94"/>
      <c r="W3" s="94"/>
      <c r="X3" s="94"/>
      <c r="Y3" s="94"/>
      <c r="Z3" s="94"/>
    </row>
    <row r="4" spans="1:26">
      <c r="B4" s="421"/>
      <c r="C4" s="115"/>
      <c r="D4" s="115"/>
      <c r="E4" s="115"/>
      <c r="F4" s="115"/>
      <c r="G4" s="421"/>
      <c r="H4" s="421"/>
      <c r="I4" s="421"/>
      <c r="J4" s="421"/>
      <c r="K4" s="421"/>
      <c r="L4" s="421"/>
      <c r="M4" s="421"/>
      <c r="N4" s="421"/>
      <c r="O4" s="421"/>
      <c r="P4" s="881" t="s">
        <v>334</v>
      </c>
      <c r="Q4" s="881"/>
      <c r="R4" s="421"/>
    </row>
    <row r="5" spans="1:26" s="115" customFormat="1" ht="59.25" customHeight="1">
      <c r="A5" s="422" t="s">
        <v>2</v>
      </c>
      <c r="B5" s="423" t="s">
        <v>397</v>
      </c>
      <c r="C5" s="424" t="s">
        <v>260</v>
      </c>
      <c r="D5" s="425" t="s">
        <v>848</v>
      </c>
      <c r="E5" s="425" t="s">
        <v>413</v>
      </c>
      <c r="F5" s="425" t="s">
        <v>338</v>
      </c>
      <c r="G5" s="426" t="s">
        <v>400</v>
      </c>
      <c r="H5" s="427" t="s">
        <v>99</v>
      </c>
      <c r="I5" s="427" t="s">
        <v>405</v>
      </c>
      <c r="J5" s="427" t="s">
        <v>401</v>
      </c>
      <c r="K5" s="427" t="s">
        <v>402</v>
      </c>
      <c r="L5" s="427" t="s">
        <v>403</v>
      </c>
      <c r="M5" s="427" t="s">
        <v>404</v>
      </c>
      <c r="N5" s="427" t="s">
        <v>330</v>
      </c>
      <c r="O5" s="426" t="s">
        <v>399</v>
      </c>
      <c r="P5" s="426" t="s">
        <v>398</v>
      </c>
      <c r="Q5" s="426" t="s">
        <v>165</v>
      </c>
      <c r="R5" s="426" t="s">
        <v>12</v>
      </c>
    </row>
    <row r="6" spans="1:26" s="115" customFormat="1" ht="17.649999999999999" customHeight="1">
      <c r="A6" s="428" t="s">
        <v>33</v>
      </c>
      <c r="B6" s="429" t="s">
        <v>158</v>
      </c>
      <c r="C6" s="430" t="s">
        <v>385</v>
      </c>
      <c r="D6" s="431">
        <v>2</v>
      </c>
      <c r="E6" s="430" t="s">
        <v>509</v>
      </c>
      <c r="F6" s="432">
        <v>4</v>
      </c>
      <c r="G6" s="433">
        <v>5</v>
      </c>
      <c r="H6" s="433">
        <v>6</v>
      </c>
      <c r="I6" s="433">
        <v>7</v>
      </c>
      <c r="J6" s="433">
        <v>8</v>
      </c>
      <c r="K6" s="433">
        <v>9</v>
      </c>
      <c r="L6" s="433">
        <v>10</v>
      </c>
      <c r="M6" s="433">
        <v>11</v>
      </c>
      <c r="N6" s="433">
        <v>12</v>
      </c>
      <c r="O6" s="433">
        <v>13</v>
      </c>
      <c r="P6" s="433">
        <v>14</v>
      </c>
      <c r="Q6" s="433">
        <v>15</v>
      </c>
      <c r="R6" s="433">
        <v>16</v>
      </c>
    </row>
    <row r="7" spans="1:26" s="117" customFormat="1" ht="22.9" customHeight="1">
      <c r="A7" s="615"/>
      <c r="B7" s="616" t="s">
        <v>510</v>
      </c>
      <c r="C7" s="603">
        <f>D7+E7</f>
        <v>683380</v>
      </c>
      <c r="D7" s="603">
        <f>D8+D63</f>
        <v>64565</v>
      </c>
      <c r="E7" s="603">
        <f>G7+H7+I7+J7+K7+L7+M7+N7+O7+P7+Q7</f>
        <v>618815</v>
      </c>
      <c r="F7" s="603"/>
      <c r="G7" s="603">
        <f t="shared" ref="G7:Q7" si="0">G8+G63</f>
        <v>72786</v>
      </c>
      <c r="H7" s="603">
        <f t="shared" si="0"/>
        <v>53410</v>
      </c>
      <c r="I7" s="603">
        <f t="shared" si="0"/>
        <v>11174</v>
      </c>
      <c r="J7" s="603">
        <f t="shared" si="0"/>
        <v>42451</v>
      </c>
      <c r="K7" s="603">
        <f t="shared" si="0"/>
        <v>74480</v>
      </c>
      <c r="L7" s="603">
        <f t="shared" si="0"/>
        <v>28633</v>
      </c>
      <c r="M7" s="603">
        <f t="shared" si="0"/>
        <v>48877</v>
      </c>
      <c r="N7" s="603">
        <f t="shared" si="0"/>
        <v>82255</v>
      </c>
      <c r="O7" s="603">
        <f t="shared" si="0"/>
        <v>76081</v>
      </c>
      <c r="P7" s="603">
        <f t="shared" si="0"/>
        <v>86459</v>
      </c>
      <c r="Q7" s="603">
        <f t="shared" si="0"/>
        <v>42209</v>
      </c>
      <c r="R7" s="603"/>
    </row>
    <row r="8" spans="1:26" s="117" customFormat="1" ht="13.9" customHeight="1">
      <c r="A8" s="615" t="s">
        <v>33</v>
      </c>
      <c r="B8" s="617" t="s">
        <v>512</v>
      </c>
      <c r="C8" s="603">
        <f>D8+E8</f>
        <v>650835</v>
      </c>
      <c r="D8" s="603">
        <f t="shared" ref="D8:Q8" si="1">D9+D12+D15+D22+D25+D38+D41+D44+D47+D54</f>
        <v>61490</v>
      </c>
      <c r="E8" s="603">
        <f t="shared" si="1"/>
        <v>589345</v>
      </c>
      <c r="F8" s="603">
        <f t="shared" si="1"/>
        <v>0</v>
      </c>
      <c r="G8" s="603">
        <f t="shared" si="1"/>
        <v>69320</v>
      </c>
      <c r="H8" s="603">
        <f t="shared" si="1"/>
        <v>50866</v>
      </c>
      <c r="I8" s="603">
        <f t="shared" si="1"/>
        <v>10642</v>
      </c>
      <c r="J8" s="603">
        <f t="shared" si="1"/>
        <v>40429</v>
      </c>
      <c r="K8" s="603">
        <f t="shared" si="1"/>
        <v>70933</v>
      </c>
      <c r="L8" s="603">
        <f t="shared" si="1"/>
        <v>27269</v>
      </c>
      <c r="M8" s="603">
        <f t="shared" si="1"/>
        <v>46549</v>
      </c>
      <c r="N8" s="603">
        <f t="shared" si="1"/>
        <v>78338</v>
      </c>
      <c r="O8" s="603">
        <f t="shared" si="1"/>
        <v>72458</v>
      </c>
      <c r="P8" s="603">
        <f t="shared" si="1"/>
        <v>82342</v>
      </c>
      <c r="Q8" s="603">
        <f t="shared" si="1"/>
        <v>40199</v>
      </c>
      <c r="R8" s="603"/>
    </row>
    <row r="9" spans="1:26" ht="42">
      <c r="A9" s="618" t="s">
        <v>35</v>
      </c>
      <c r="B9" s="92" t="s">
        <v>864</v>
      </c>
      <c r="C9" s="604">
        <f>D9+E9</f>
        <v>65833</v>
      </c>
      <c r="D9" s="604"/>
      <c r="E9" s="604">
        <f>SUM(G9:Q9)</f>
        <v>65833</v>
      </c>
      <c r="F9" s="604"/>
      <c r="G9" s="604">
        <v>17703</v>
      </c>
      <c r="H9" s="604">
        <v>9220</v>
      </c>
      <c r="I9" s="604">
        <v>0</v>
      </c>
      <c r="J9" s="604">
        <v>1352</v>
      </c>
      <c r="K9" s="604">
        <v>15982</v>
      </c>
      <c r="L9" s="604">
        <v>0</v>
      </c>
      <c r="M9" s="604">
        <v>1352</v>
      </c>
      <c r="N9" s="604">
        <v>2336</v>
      </c>
      <c r="O9" s="604">
        <v>12048</v>
      </c>
      <c r="P9" s="604">
        <v>1844</v>
      </c>
      <c r="Q9" s="604">
        <v>3996</v>
      </c>
      <c r="R9" s="605"/>
    </row>
    <row r="10" spans="1:26" s="117" customFormat="1" ht="13.9" hidden="1" customHeight="1">
      <c r="A10" s="619">
        <v>1</v>
      </c>
      <c r="B10" s="93" t="s">
        <v>407</v>
      </c>
      <c r="C10" s="607">
        <f>D10+E10</f>
        <v>0</v>
      </c>
      <c r="D10" s="606"/>
      <c r="E10" s="607"/>
      <c r="F10" s="607"/>
      <c r="G10" s="607"/>
      <c r="H10" s="607"/>
      <c r="I10" s="607"/>
      <c r="J10" s="607"/>
      <c r="K10" s="607"/>
      <c r="L10" s="607"/>
      <c r="M10" s="607"/>
      <c r="N10" s="607"/>
      <c r="O10" s="607"/>
      <c r="P10" s="607"/>
      <c r="Q10" s="607"/>
      <c r="R10" s="607"/>
    </row>
    <row r="11" spans="1:26" s="117" customFormat="1" ht="13.9" hidden="1" customHeight="1">
      <c r="A11" s="619">
        <v>2</v>
      </c>
      <c r="B11" s="93" t="s">
        <v>437</v>
      </c>
      <c r="C11" s="607"/>
      <c r="D11" s="606"/>
      <c r="E11" s="607"/>
      <c r="F11" s="607"/>
      <c r="G11" s="607"/>
      <c r="H11" s="607"/>
      <c r="I11" s="607"/>
      <c r="J11" s="607"/>
      <c r="K11" s="607"/>
      <c r="L11" s="607"/>
      <c r="M11" s="607"/>
      <c r="N11" s="607"/>
      <c r="O11" s="607"/>
      <c r="P11" s="607"/>
      <c r="Q11" s="607"/>
      <c r="R11" s="607"/>
    </row>
    <row r="12" spans="1:26" s="117" customFormat="1" ht="31.5">
      <c r="A12" s="618" t="s">
        <v>50</v>
      </c>
      <c r="B12" s="92" t="s">
        <v>1045</v>
      </c>
      <c r="C12" s="604">
        <f>D12+E12</f>
        <v>942</v>
      </c>
      <c r="D12" s="608"/>
      <c r="E12" s="604">
        <f>SUM(G12:Q12)</f>
        <v>942</v>
      </c>
      <c r="F12" s="608"/>
      <c r="G12" s="604"/>
      <c r="H12" s="604">
        <v>446</v>
      </c>
      <c r="I12" s="604"/>
      <c r="J12" s="604"/>
      <c r="K12" s="604">
        <v>36</v>
      </c>
      <c r="L12" s="604"/>
      <c r="M12" s="604"/>
      <c r="N12" s="604">
        <v>369</v>
      </c>
      <c r="O12" s="604"/>
      <c r="P12" s="604">
        <v>91</v>
      </c>
      <c r="Q12" s="604"/>
      <c r="R12" s="608"/>
    </row>
    <row r="13" spans="1:26" s="117" customFormat="1" hidden="1">
      <c r="A13" s="619">
        <v>1</v>
      </c>
      <c r="B13" s="93" t="s">
        <v>407</v>
      </c>
      <c r="C13" s="607"/>
      <c r="D13" s="606"/>
      <c r="E13" s="607"/>
      <c r="F13" s="606"/>
      <c r="G13" s="607"/>
      <c r="H13" s="607"/>
      <c r="I13" s="607"/>
      <c r="J13" s="607"/>
      <c r="K13" s="607"/>
      <c r="L13" s="607"/>
      <c r="M13" s="607"/>
      <c r="N13" s="607"/>
      <c r="O13" s="607"/>
      <c r="P13" s="607"/>
      <c r="Q13" s="607"/>
      <c r="R13" s="607"/>
    </row>
    <row r="14" spans="1:26" s="117" customFormat="1" hidden="1">
      <c r="A14" s="619">
        <v>2</v>
      </c>
      <c r="B14" s="93" t="s">
        <v>437</v>
      </c>
      <c r="C14" s="607"/>
      <c r="D14" s="606"/>
      <c r="E14" s="607"/>
      <c r="F14" s="606"/>
      <c r="G14" s="607"/>
      <c r="H14" s="607"/>
      <c r="I14" s="607"/>
      <c r="J14" s="607"/>
      <c r="K14" s="607"/>
      <c r="L14" s="607"/>
      <c r="M14" s="607"/>
      <c r="N14" s="607"/>
      <c r="O14" s="607"/>
      <c r="P14" s="607"/>
      <c r="Q14" s="607"/>
      <c r="R14" s="606"/>
    </row>
    <row r="15" spans="1:26" s="117" customFormat="1" ht="63">
      <c r="A15" s="618" t="s">
        <v>62</v>
      </c>
      <c r="B15" s="92" t="s">
        <v>865</v>
      </c>
      <c r="C15" s="604">
        <f t="shared" ref="C15" si="2">C16+C19</f>
        <v>262987</v>
      </c>
      <c r="D15" s="609">
        <f>D17+D18</f>
        <v>3801</v>
      </c>
      <c r="E15" s="604">
        <f>SUM(G15:Q15)</f>
        <v>259186</v>
      </c>
      <c r="F15" s="609"/>
      <c r="G15" s="609">
        <f>G17+G18</f>
        <v>19481</v>
      </c>
      <c r="H15" s="609">
        <f t="shared" ref="H15:Q15" si="3">H17+H18</f>
        <v>25529</v>
      </c>
      <c r="I15" s="609">
        <f t="shared" si="3"/>
        <v>0</v>
      </c>
      <c r="J15" s="609">
        <f t="shared" si="3"/>
        <v>16122</v>
      </c>
      <c r="K15" s="609">
        <f t="shared" si="3"/>
        <v>32078</v>
      </c>
      <c r="L15" s="609">
        <f t="shared" si="3"/>
        <v>4701</v>
      </c>
      <c r="M15" s="609">
        <f t="shared" si="3"/>
        <v>18434</v>
      </c>
      <c r="N15" s="609">
        <f t="shared" si="3"/>
        <v>50236</v>
      </c>
      <c r="O15" s="609">
        <f t="shared" si="3"/>
        <v>23672</v>
      </c>
      <c r="P15" s="609">
        <f t="shared" si="3"/>
        <v>49046</v>
      </c>
      <c r="Q15" s="609">
        <f t="shared" si="3"/>
        <v>19887</v>
      </c>
      <c r="R15" s="605"/>
    </row>
    <row r="16" spans="1:26" s="117" customFormat="1" hidden="1">
      <c r="A16" s="619">
        <v>1</v>
      </c>
      <c r="B16" s="93" t="s">
        <v>407</v>
      </c>
      <c r="C16" s="607">
        <f>SUM(C17:C18)</f>
        <v>262987</v>
      </c>
      <c r="D16" s="606"/>
      <c r="E16" s="607"/>
      <c r="F16" s="607"/>
      <c r="G16" s="606"/>
      <c r="H16" s="606"/>
      <c r="I16" s="606"/>
      <c r="J16" s="606"/>
      <c r="K16" s="606"/>
      <c r="L16" s="606"/>
      <c r="M16" s="606"/>
      <c r="N16" s="606"/>
      <c r="O16" s="606"/>
      <c r="P16" s="606"/>
      <c r="Q16" s="606"/>
      <c r="R16" s="606"/>
    </row>
    <row r="17" spans="1:19" s="117" customFormat="1" ht="45">
      <c r="A17" s="620">
        <v>1</v>
      </c>
      <c r="B17" s="621" t="s">
        <v>456</v>
      </c>
      <c r="C17" s="607">
        <f>D17+E17</f>
        <v>164895</v>
      </c>
      <c r="D17" s="610">
        <f>[16]B8_DTTS_CT!D11</f>
        <v>3801</v>
      </c>
      <c r="E17" s="607">
        <f>SUM(G17:Q17)</f>
        <v>161094</v>
      </c>
      <c r="F17" s="611"/>
      <c r="G17" s="611">
        <v>10341</v>
      </c>
      <c r="H17" s="611">
        <v>16945</v>
      </c>
      <c r="I17" s="611">
        <v>0</v>
      </c>
      <c r="J17" s="611">
        <v>5186</v>
      </c>
      <c r="K17" s="611">
        <v>20494</v>
      </c>
      <c r="L17" s="611">
        <v>0</v>
      </c>
      <c r="M17" s="611">
        <v>9165</v>
      </c>
      <c r="N17" s="611">
        <v>37474</v>
      </c>
      <c r="O17" s="611">
        <v>12161</v>
      </c>
      <c r="P17" s="611">
        <v>36305</v>
      </c>
      <c r="Q17" s="611">
        <v>13023</v>
      </c>
      <c r="R17" s="611"/>
    </row>
    <row r="18" spans="1:19" s="117" customFormat="1" ht="67.5">
      <c r="A18" s="620">
        <v>2</v>
      </c>
      <c r="B18" s="621" t="s">
        <v>499</v>
      </c>
      <c r="C18" s="607">
        <f>D18+E18</f>
        <v>98092</v>
      </c>
      <c r="D18" s="610"/>
      <c r="E18" s="607">
        <f>SUM(G18:Q18)</f>
        <v>98092</v>
      </c>
      <c r="F18" s="611"/>
      <c r="G18" s="611">
        <v>9140</v>
      </c>
      <c r="H18" s="611">
        <v>8584</v>
      </c>
      <c r="I18" s="611">
        <v>0</v>
      </c>
      <c r="J18" s="611">
        <v>10936</v>
      </c>
      <c r="K18" s="611">
        <v>11584</v>
      </c>
      <c r="L18" s="611">
        <v>4701</v>
      </c>
      <c r="M18" s="611">
        <v>9269</v>
      </c>
      <c r="N18" s="611">
        <v>12762</v>
      </c>
      <c r="O18" s="611">
        <v>11511</v>
      </c>
      <c r="P18" s="611">
        <v>12741</v>
      </c>
      <c r="Q18" s="611">
        <v>6864</v>
      </c>
      <c r="R18" s="611"/>
    </row>
    <row r="19" spans="1:19" s="117" customFormat="1" hidden="1">
      <c r="A19" s="619">
        <v>2</v>
      </c>
      <c r="B19" s="93" t="s">
        <v>437</v>
      </c>
      <c r="C19" s="607">
        <f>SUM(C20:C21)</f>
        <v>0</v>
      </c>
      <c r="D19" s="606"/>
      <c r="E19" s="607"/>
      <c r="F19" s="606"/>
      <c r="G19" s="606"/>
      <c r="H19" s="606"/>
      <c r="I19" s="606"/>
      <c r="J19" s="606"/>
      <c r="K19" s="606"/>
      <c r="L19" s="606"/>
      <c r="M19" s="606"/>
      <c r="N19" s="606"/>
      <c r="O19" s="606"/>
      <c r="P19" s="606"/>
      <c r="Q19" s="606"/>
      <c r="R19" s="606"/>
    </row>
    <row r="20" spans="1:19" s="117" customFormat="1" ht="45" hidden="1">
      <c r="A20" s="620">
        <v>2.1</v>
      </c>
      <c r="B20" s="621" t="s">
        <v>456</v>
      </c>
      <c r="C20" s="611"/>
      <c r="D20" s="610"/>
      <c r="E20" s="611"/>
      <c r="F20" s="611"/>
      <c r="G20" s="611"/>
      <c r="H20" s="611"/>
      <c r="I20" s="611"/>
      <c r="J20" s="611"/>
      <c r="K20" s="611"/>
      <c r="L20" s="611"/>
      <c r="M20" s="611"/>
      <c r="N20" s="611"/>
      <c r="O20" s="611"/>
      <c r="P20" s="611"/>
      <c r="Q20" s="611"/>
      <c r="R20" s="610"/>
    </row>
    <row r="21" spans="1:19" s="117" customFormat="1" ht="67.5" hidden="1">
      <c r="A21" s="620">
        <v>2.2000000000000002</v>
      </c>
      <c r="B21" s="621" t="s">
        <v>499</v>
      </c>
      <c r="C21" s="611"/>
      <c r="D21" s="610"/>
      <c r="E21" s="611"/>
      <c r="F21" s="611"/>
      <c r="G21" s="611"/>
      <c r="H21" s="611"/>
      <c r="I21" s="611"/>
      <c r="J21" s="611"/>
      <c r="K21" s="611"/>
      <c r="L21" s="611"/>
      <c r="M21" s="611"/>
      <c r="N21" s="611"/>
      <c r="O21" s="611"/>
      <c r="P21" s="611"/>
      <c r="Q21" s="611"/>
      <c r="R21" s="610"/>
    </row>
    <row r="22" spans="1:19" s="117" customFormat="1" ht="63">
      <c r="A22" s="618" t="s">
        <v>64</v>
      </c>
      <c r="B22" s="92" t="s">
        <v>866</v>
      </c>
      <c r="C22" s="604">
        <f>D22+E22</f>
        <v>36892</v>
      </c>
      <c r="D22" s="609"/>
      <c r="E22" s="604">
        <f>SUM(G22:Q22)</f>
        <v>36892</v>
      </c>
      <c r="F22" s="609"/>
      <c r="G22" s="609">
        <v>3337</v>
      </c>
      <c r="H22" s="609">
        <v>3075</v>
      </c>
      <c r="I22" s="609">
        <v>0</v>
      </c>
      <c r="J22" s="609">
        <v>4308</v>
      </c>
      <c r="K22" s="609">
        <v>4251</v>
      </c>
      <c r="L22" s="609">
        <v>1914</v>
      </c>
      <c r="M22" s="609">
        <v>3439</v>
      </c>
      <c r="N22" s="609">
        <v>5032</v>
      </c>
      <c r="O22" s="609">
        <v>4252</v>
      </c>
      <c r="P22" s="609">
        <v>4664</v>
      </c>
      <c r="Q22" s="609">
        <v>2620</v>
      </c>
      <c r="R22" s="605"/>
    </row>
    <row r="23" spans="1:19" s="117" customFormat="1" hidden="1">
      <c r="A23" s="619">
        <v>1</v>
      </c>
      <c r="B23" s="93" t="s">
        <v>407</v>
      </c>
      <c r="C23" s="607"/>
      <c r="D23" s="606"/>
      <c r="E23" s="607"/>
      <c r="F23" s="607"/>
      <c r="G23" s="607"/>
      <c r="H23" s="607"/>
      <c r="I23" s="607"/>
      <c r="J23" s="607"/>
      <c r="K23" s="607"/>
      <c r="L23" s="607"/>
      <c r="M23" s="607"/>
      <c r="N23" s="607"/>
      <c r="O23" s="607"/>
      <c r="P23" s="607"/>
      <c r="Q23" s="607"/>
      <c r="R23" s="607"/>
    </row>
    <row r="24" spans="1:19" s="117" customFormat="1" hidden="1">
      <c r="A24" s="619">
        <v>2</v>
      </c>
      <c r="B24" s="93" t="s">
        <v>437</v>
      </c>
      <c r="C24" s="607"/>
      <c r="D24" s="606"/>
      <c r="E24" s="607"/>
      <c r="F24" s="607"/>
      <c r="G24" s="607"/>
      <c r="H24" s="607"/>
      <c r="I24" s="607"/>
      <c r="J24" s="607"/>
      <c r="K24" s="607"/>
      <c r="L24" s="607"/>
      <c r="M24" s="607"/>
      <c r="N24" s="607"/>
      <c r="O24" s="607"/>
      <c r="P24" s="607"/>
      <c r="Q24" s="607"/>
      <c r="R24" s="607"/>
    </row>
    <row r="25" spans="1:19" s="117" customFormat="1" ht="42">
      <c r="A25" s="618" t="s">
        <v>248</v>
      </c>
      <c r="B25" s="92" t="s">
        <v>500</v>
      </c>
      <c r="C25" s="604">
        <f t="shared" ref="C25:C58" si="4">D25+E25</f>
        <v>194544</v>
      </c>
      <c r="D25" s="609">
        <f>D27+D29+D30+D31</f>
        <v>34226</v>
      </c>
      <c r="E25" s="604">
        <f>SUM(G25:Q25)</f>
        <v>160318</v>
      </c>
      <c r="F25" s="609"/>
      <c r="G25" s="609">
        <f>G27+G29+G30+G31</f>
        <v>21488</v>
      </c>
      <c r="H25" s="609">
        <f t="shared" ref="H25:Q25" si="5">H27+H29+H30+H31</f>
        <v>6617</v>
      </c>
      <c r="I25" s="609">
        <f t="shared" si="5"/>
        <v>8971</v>
      </c>
      <c r="J25" s="609">
        <f t="shared" si="5"/>
        <v>11026</v>
      </c>
      <c r="K25" s="609">
        <f t="shared" si="5"/>
        <v>11308</v>
      </c>
      <c r="L25" s="609">
        <f t="shared" si="5"/>
        <v>17160</v>
      </c>
      <c r="M25" s="609">
        <f t="shared" si="5"/>
        <v>17434</v>
      </c>
      <c r="N25" s="609">
        <f t="shared" si="5"/>
        <v>12166</v>
      </c>
      <c r="O25" s="609">
        <f t="shared" si="5"/>
        <v>26252</v>
      </c>
      <c r="P25" s="609">
        <f t="shared" si="5"/>
        <v>19643</v>
      </c>
      <c r="Q25" s="609">
        <f t="shared" si="5"/>
        <v>8253</v>
      </c>
      <c r="R25" s="605"/>
    </row>
    <row r="26" spans="1:19" s="117" customFormat="1" hidden="1">
      <c r="A26" s="619">
        <v>1</v>
      </c>
      <c r="B26" s="93" t="s">
        <v>407</v>
      </c>
      <c r="C26" s="607"/>
      <c r="D26" s="606"/>
      <c r="E26" s="607"/>
      <c r="F26" s="606"/>
      <c r="G26" s="606"/>
      <c r="H26" s="606"/>
      <c r="I26" s="606"/>
      <c r="J26" s="606"/>
      <c r="K26" s="606"/>
      <c r="L26" s="606"/>
      <c r="M26" s="606"/>
      <c r="N26" s="606"/>
      <c r="O26" s="606"/>
      <c r="P26" s="606"/>
      <c r="Q26" s="606"/>
      <c r="R26" s="606"/>
    </row>
    <row r="27" spans="1:19" s="115" customFormat="1" ht="78.75">
      <c r="A27" s="620">
        <v>1</v>
      </c>
      <c r="B27" s="621" t="s">
        <v>465</v>
      </c>
      <c r="C27" s="604">
        <f t="shared" si="4"/>
        <v>15723</v>
      </c>
      <c r="D27" s="610">
        <f>[16]B8_DTTS_CT!D13</f>
        <v>3150</v>
      </c>
      <c r="E27" s="604">
        <f>SUM(G27:Q27)</f>
        <v>12573</v>
      </c>
      <c r="F27" s="611"/>
      <c r="G27" s="611">
        <v>2144</v>
      </c>
      <c r="H27" s="611">
        <v>0</v>
      </c>
      <c r="I27" s="611">
        <v>0</v>
      </c>
      <c r="J27" s="611">
        <v>1835</v>
      </c>
      <c r="K27" s="611">
        <v>1049</v>
      </c>
      <c r="L27" s="611">
        <v>1355</v>
      </c>
      <c r="M27" s="611">
        <v>276</v>
      </c>
      <c r="N27" s="611">
        <v>1331</v>
      </c>
      <c r="O27" s="611">
        <v>2360</v>
      </c>
      <c r="P27" s="611">
        <v>1933</v>
      </c>
      <c r="Q27" s="611">
        <v>290</v>
      </c>
      <c r="R27" s="612"/>
    </row>
    <row r="28" spans="1:19" s="96" customFormat="1" ht="22.5" hidden="1">
      <c r="A28" s="620"/>
      <c r="B28" s="621" t="s">
        <v>408</v>
      </c>
      <c r="C28" s="611">
        <f t="shared" si="4"/>
        <v>0</v>
      </c>
      <c r="D28" s="610"/>
      <c r="E28" s="611"/>
      <c r="F28" s="611"/>
      <c r="G28" s="611"/>
      <c r="H28" s="611"/>
      <c r="I28" s="611"/>
      <c r="J28" s="611"/>
      <c r="K28" s="611"/>
      <c r="L28" s="611"/>
      <c r="M28" s="611"/>
      <c r="N28" s="611"/>
      <c r="O28" s="611"/>
      <c r="P28" s="611"/>
      <c r="Q28" s="611"/>
      <c r="R28" s="611"/>
      <c r="S28" s="438">
        <f>'[17]STC tham dinh'!$S$12</f>
        <v>0</v>
      </c>
    </row>
    <row r="29" spans="1:19" s="96" customFormat="1" ht="56.25">
      <c r="A29" s="620">
        <v>2</v>
      </c>
      <c r="B29" s="621" t="s">
        <v>1028</v>
      </c>
      <c r="C29" s="604">
        <f t="shared" si="4"/>
        <v>28297</v>
      </c>
      <c r="D29" s="610">
        <f>[16]B8_DTTS_CT!D14</f>
        <v>28297</v>
      </c>
      <c r="E29" s="604">
        <f>SUM(G29:Q29)</f>
        <v>0</v>
      </c>
      <c r="F29" s="610"/>
      <c r="G29" s="611"/>
      <c r="H29" s="611"/>
      <c r="I29" s="611"/>
      <c r="J29" s="611"/>
      <c r="K29" s="611"/>
      <c r="L29" s="611"/>
      <c r="M29" s="611"/>
      <c r="N29" s="611"/>
      <c r="O29" s="611"/>
      <c r="P29" s="611"/>
      <c r="Q29" s="611"/>
      <c r="R29" s="611"/>
    </row>
    <row r="30" spans="1:19" s="97" customFormat="1" ht="45">
      <c r="A30" s="620">
        <v>3</v>
      </c>
      <c r="B30" s="621" t="s">
        <v>409</v>
      </c>
      <c r="C30" s="604">
        <f t="shared" si="4"/>
        <v>124730</v>
      </c>
      <c r="D30" s="610">
        <f>[16]B8_DTTS_CT!D15</f>
        <v>200</v>
      </c>
      <c r="E30" s="604">
        <f>SUM(G30:Q30)</f>
        <v>124530</v>
      </c>
      <c r="F30" s="611"/>
      <c r="G30" s="611">
        <v>17088</v>
      </c>
      <c r="H30" s="611">
        <v>4486</v>
      </c>
      <c r="I30" s="611">
        <v>8971</v>
      </c>
      <c r="J30" s="611">
        <v>6408</v>
      </c>
      <c r="K30" s="611">
        <v>7476</v>
      </c>
      <c r="L30" s="611">
        <v>14952</v>
      </c>
      <c r="M30" s="611">
        <v>14952</v>
      </c>
      <c r="N30" s="611">
        <v>7476</v>
      </c>
      <c r="O30" s="611">
        <v>21360</v>
      </c>
      <c r="P30" s="611">
        <v>14952</v>
      </c>
      <c r="Q30" s="611">
        <v>6409</v>
      </c>
      <c r="R30" s="611"/>
    </row>
    <row r="31" spans="1:19" s="96" customFormat="1" ht="33.75">
      <c r="A31" s="620">
        <v>4</v>
      </c>
      <c r="B31" s="621" t="s">
        <v>279</v>
      </c>
      <c r="C31" s="604">
        <f t="shared" si="4"/>
        <v>25794</v>
      </c>
      <c r="D31" s="610">
        <f>[16]B8_DTTS_CT!D16</f>
        <v>2579</v>
      </c>
      <c r="E31" s="604">
        <f>SUM(G31:Q31)</f>
        <v>23215</v>
      </c>
      <c r="F31" s="611"/>
      <c r="G31" s="611">
        <v>2256</v>
      </c>
      <c r="H31" s="611">
        <v>2131</v>
      </c>
      <c r="I31" s="611">
        <v>0</v>
      </c>
      <c r="J31" s="611">
        <v>2783</v>
      </c>
      <c r="K31" s="611">
        <v>2783</v>
      </c>
      <c r="L31" s="611">
        <v>853</v>
      </c>
      <c r="M31" s="611">
        <v>2206</v>
      </c>
      <c r="N31" s="611">
        <v>3359</v>
      </c>
      <c r="O31" s="611">
        <v>2532</v>
      </c>
      <c r="P31" s="611">
        <v>2758</v>
      </c>
      <c r="Q31" s="611">
        <v>1554</v>
      </c>
      <c r="R31" s="611"/>
    </row>
    <row r="32" spans="1:19" s="96" customFormat="1" hidden="1">
      <c r="A32" s="619"/>
      <c r="B32" s="93" t="s">
        <v>437</v>
      </c>
      <c r="C32" s="607">
        <f t="shared" si="4"/>
        <v>0</v>
      </c>
      <c r="D32" s="606"/>
      <c r="E32" s="607"/>
      <c r="F32" s="606"/>
      <c r="G32" s="606"/>
      <c r="H32" s="606"/>
      <c r="I32" s="606"/>
      <c r="J32" s="606"/>
      <c r="K32" s="606"/>
      <c r="L32" s="606"/>
      <c r="M32" s="606"/>
      <c r="N32" s="606"/>
      <c r="O32" s="606"/>
      <c r="P32" s="606"/>
      <c r="Q32" s="606"/>
      <c r="R32" s="606"/>
    </row>
    <row r="33" spans="1:18" ht="78.75" hidden="1">
      <c r="A33" s="620">
        <v>1.1000000000000001</v>
      </c>
      <c r="B33" s="621" t="s">
        <v>465</v>
      </c>
      <c r="C33" s="611">
        <f t="shared" si="4"/>
        <v>0</v>
      </c>
      <c r="D33" s="610"/>
      <c r="E33" s="611"/>
      <c r="F33" s="611"/>
      <c r="G33" s="611"/>
      <c r="H33" s="611"/>
      <c r="I33" s="611"/>
      <c r="J33" s="611"/>
      <c r="K33" s="611"/>
      <c r="L33" s="611"/>
      <c r="M33" s="611"/>
      <c r="N33" s="611"/>
      <c r="O33" s="611"/>
      <c r="P33" s="611"/>
      <c r="Q33" s="611"/>
      <c r="R33" s="612"/>
    </row>
    <row r="34" spans="1:18" s="96" customFormat="1" ht="33.75" hidden="1">
      <c r="A34" s="620"/>
      <c r="B34" s="621" t="s">
        <v>408</v>
      </c>
      <c r="C34" s="611">
        <f t="shared" si="4"/>
        <v>0</v>
      </c>
      <c r="D34" s="610"/>
      <c r="E34" s="611"/>
      <c r="F34" s="611"/>
      <c r="G34" s="613"/>
      <c r="H34" s="613"/>
      <c r="I34" s="613"/>
      <c r="J34" s="613"/>
      <c r="K34" s="613"/>
      <c r="L34" s="613"/>
      <c r="M34" s="613"/>
      <c r="N34" s="613"/>
      <c r="O34" s="613"/>
      <c r="P34" s="613"/>
      <c r="Q34" s="613"/>
      <c r="R34" s="613"/>
    </row>
    <row r="35" spans="1:18" ht="56.25" hidden="1">
      <c r="A35" s="620">
        <v>1.2</v>
      </c>
      <c r="B35" s="621" t="s">
        <v>466</v>
      </c>
      <c r="C35" s="611">
        <f t="shared" si="4"/>
        <v>0</v>
      </c>
      <c r="D35" s="610"/>
      <c r="E35" s="611"/>
      <c r="F35" s="611"/>
      <c r="G35" s="611"/>
      <c r="H35" s="611"/>
      <c r="I35" s="611"/>
      <c r="J35" s="611"/>
      <c r="K35" s="611"/>
      <c r="L35" s="611"/>
      <c r="M35" s="611"/>
      <c r="N35" s="611"/>
      <c r="O35" s="611"/>
      <c r="P35" s="611"/>
      <c r="Q35" s="611"/>
      <c r="R35" s="610"/>
    </row>
    <row r="36" spans="1:18" ht="45" hidden="1">
      <c r="A36" s="620">
        <v>1.3</v>
      </c>
      <c r="B36" s="621" t="s">
        <v>409</v>
      </c>
      <c r="C36" s="611">
        <f t="shared" si="4"/>
        <v>0</v>
      </c>
      <c r="D36" s="610"/>
      <c r="E36" s="611"/>
      <c r="F36" s="611"/>
      <c r="G36" s="611"/>
      <c r="H36" s="611"/>
      <c r="I36" s="611"/>
      <c r="J36" s="611"/>
      <c r="K36" s="611"/>
      <c r="L36" s="611"/>
      <c r="M36" s="611"/>
      <c r="N36" s="611"/>
      <c r="O36" s="611"/>
      <c r="P36" s="611"/>
      <c r="Q36" s="611"/>
      <c r="R36" s="611"/>
    </row>
    <row r="37" spans="1:18" s="96" customFormat="1" ht="33.75" hidden="1">
      <c r="A37" s="620">
        <v>1.4</v>
      </c>
      <c r="B37" s="621" t="s">
        <v>279</v>
      </c>
      <c r="C37" s="611">
        <f t="shared" si="4"/>
        <v>0</v>
      </c>
      <c r="D37" s="610"/>
      <c r="E37" s="611"/>
      <c r="F37" s="611"/>
      <c r="G37" s="611"/>
      <c r="H37" s="611"/>
      <c r="I37" s="611"/>
      <c r="J37" s="611"/>
      <c r="K37" s="611"/>
      <c r="L37" s="611"/>
      <c r="M37" s="611"/>
      <c r="N37" s="611"/>
      <c r="O37" s="611"/>
      <c r="P37" s="611"/>
      <c r="Q37" s="611"/>
      <c r="R37" s="610"/>
    </row>
    <row r="38" spans="1:18" ht="52.5">
      <c r="A38" s="618" t="s">
        <v>68</v>
      </c>
      <c r="B38" s="92" t="s">
        <v>501</v>
      </c>
      <c r="C38" s="604">
        <f t="shared" si="4"/>
        <v>17276</v>
      </c>
      <c r="D38" s="609">
        <f>[16]B8_DTTS_CT!D17</f>
        <v>11229</v>
      </c>
      <c r="E38" s="604">
        <f>SUM(G38:Q38)</f>
        <v>6047</v>
      </c>
      <c r="F38" s="607"/>
      <c r="G38" s="609">
        <v>658</v>
      </c>
      <c r="H38" s="609">
        <v>124</v>
      </c>
      <c r="I38" s="609">
        <v>219</v>
      </c>
      <c r="J38" s="609">
        <v>823</v>
      </c>
      <c r="K38" s="609">
        <v>576</v>
      </c>
      <c r="L38" s="609">
        <v>466</v>
      </c>
      <c r="M38" s="609">
        <v>548</v>
      </c>
      <c r="N38" s="609">
        <v>754</v>
      </c>
      <c r="O38" s="609">
        <v>569</v>
      </c>
      <c r="P38" s="609">
        <v>734</v>
      </c>
      <c r="Q38" s="609">
        <v>576</v>
      </c>
      <c r="R38" s="609"/>
    </row>
    <row r="39" spans="1:18" hidden="1">
      <c r="A39" s="619">
        <v>1</v>
      </c>
      <c r="B39" s="93" t="s">
        <v>407</v>
      </c>
      <c r="C39" s="607">
        <f t="shared" si="4"/>
        <v>0</v>
      </c>
      <c r="D39" s="606"/>
      <c r="E39" s="607"/>
      <c r="F39" s="607"/>
      <c r="G39" s="607"/>
      <c r="H39" s="607"/>
      <c r="I39" s="607"/>
      <c r="J39" s="607"/>
      <c r="K39" s="607"/>
      <c r="L39" s="607"/>
      <c r="M39" s="607"/>
      <c r="N39" s="607"/>
      <c r="O39" s="607"/>
      <c r="P39" s="607"/>
      <c r="Q39" s="607"/>
      <c r="R39" s="607"/>
    </row>
    <row r="40" spans="1:18" hidden="1">
      <c r="A40" s="619">
        <v>2</v>
      </c>
      <c r="B40" s="93" t="s">
        <v>437</v>
      </c>
      <c r="C40" s="607">
        <f t="shared" si="4"/>
        <v>0</v>
      </c>
      <c r="D40" s="606"/>
      <c r="E40" s="607"/>
      <c r="F40" s="607"/>
      <c r="G40" s="607"/>
      <c r="H40" s="607"/>
      <c r="I40" s="607"/>
      <c r="J40" s="607"/>
      <c r="K40" s="607"/>
      <c r="L40" s="607"/>
      <c r="M40" s="607"/>
      <c r="N40" s="607"/>
      <c r="O40" s="607"/>
      <c r="P40" s="607"/>
      <c r="Q40" s="607"/>
      <c r="R40" s="607"/>
    </row>
    <row r="41" spans="1:18" s="117" customFormat="1" ht="63">
      <c r="A41" s="618" t="s">
        <v>182</v>
      </c>
      <c r="B41" s="92" t="s">
        <v>502</v>
      </c>
      <c r="C41" s="604">
        <f t="shared" si="4"/>
        <v>14545</v>
      </c>
      <c r="D41" s="609"/>
      <c r="E41" s="604">
        <f>SUM(G41:Q41)</f>
        <v>14545</v>
      </c>
      <c r="F41" s="607"/>
      <c r="G41" s="609">
        <v>1592</v>
      </c>
      <c r="H41" s="609">
        <v>1477</v>
      </c>
      <c r="I41" s="609">
        <v>306</v>
      </c>
      <c r="J41" s="609">
        <v>1681</v>
      </c>
      <c r="K41" s="609">
        <v>1732</v>
      </c>
      <c r="L41" s="609">
        <v>548</v>
      </c>
      <c r="M41" s="609">
        <v>1363</v>
      </c>
      <c r="N41" s="609">
        <v>1821</v>
      </c>
      <c r="O41" s="609">
        <v>1363</v>
      </c>
      <c r="P41" s="609">
        <v>1528</v>
      </c>
      <c r="Q41" s="609">
        <v>1134</v>
      </c>
      <c r="R41" s="605"/>
    </row>
    <row r="42" spans="1:18" s="117" customFormat="1" hidden="1">
      <c r="A42" s="619">
        <v>1</v>
      </c>
      <c r="B42" s="93" t="s">
        <v>407</v>
      </c>
      <c r="C42" s="607"/>
      <c r="D42" s="606"/>
      <c r="E42" s="607"/>
      <c r="F42" s="607"/>
      <c r="G42" s="607"/>
      <c r="H42" s="607"/>
      <c r="I42" s="607"/>
      <c r="J42" s="607"/>
      <c r="K42" s="607"/>
      <c r="L42" s="607"/>
      <c r="M42" s="607"/>
      <c r="N42" s="607"/>
      <c r="O42" s="607"/>
      <c r="P42" s="607"/>
      <c r="Q42" s="607"/>
      <c r="R42" s="607"/>
    </row>
    <row r="43" spans="1:18" s="115" customFormat="1" hidden="1">
      <c r="A43" s="619">
        <v>2</v>
      </c>
      <c r="B43" s="93" t="s">
        <v>437</v>
      </c>
      <c r="C43" s="607"/>
      <c r="D43" s="606"/>
      <c r="E43" s="607"/>
      <c r="F43" s="607"/>
      <c r="G43" s="607"/>
      <c r="H43" s="607"/>
      <c r="I43" s="607"/>
      <c r="J43" s="607"/>
      <c r="K43" s="607"/>
      <c r="L43" s="607"/>
      <c r="M43" s="607"/>
      <c r="N43" s="607"/>
      <c r="O43" s="607"/>
      <c r="P43" s="607"/>
      <c r="Q43" s="607"/>
      <c r="R43" s="607"/>
    </row>
    <row r="44" spans="1:18" s="96" customFormat="1" ht="42">
      <c r="A44" s="618" t="s">
        <v>77</v>
      </c>
      <c r="B44" s="92" t="s">
        <v>503</v>
      </c>
      <c r="C44" s="604">
        <f t="shared" si="4"/>
        <v>15000</v>
      </c>
      <c r="D44" s="609">
        <f>[16]B8_DTTS_CT!D18</f>
        <v>5250</v>
      </c>
      <c r="E44" s="604">
        <f>SUM(G44:Q44)</f>
        <v>9750</v>
      </c>
      <c r="F44" s="607"/>
      <c r="G44" s="609">
        <v>913</v>
      </c>
      <c r="H44" s="609">
        <v>822</v>
      </c>
      <c r="I44" s="609">
        <v>0</v>
      </c>
      <c r="J44" s="609">
        <v>1132</v>
      </c>
      <c r="K44" s="609">
        <v>1123</v>
      </c>
      <c r="L44" s="609">
        <v>529</v>
      </c>
      <c r="M44" s="609">
        <v>886</v>
      </c>
      <c r="N44" s="609">
        <v>1369</v>
      </c>
      <c r="O44" s="609">
        <v>1114</v>
      </c>
      <c r="P44" s="609">
        <v>1187</v>
      </c>
      <c r="Q44" s="609">
        <v>675</v>
      </c>
      <c r="R44" s="605"/>
    </row>
    <row r="45" spans="1:18" hidden="1">
      <c r="A45" s="619">
        <v>1</v>
      </c>
      <c r="B45" s="93" t="s">
        <v>407</v>
      </c>
      <c r="C45" s="607"/>
      <c r="D45" s="606"/>
      <c r="E45" s="607"/>
      <c r="F45" s="607"/>
      <c r="G45" s="607"/>
      <c r="H45" s="607"/>
      <c r="I45" s="607"/>
      <c r="J45" s="607"/>
      <c r="K45" s="607"/>
      <c r="L45" s="607"/>
      <c r="M45" s="607"/>
      <c r="N45" s="607"/>
      <c r="O45" s="607"/>
      <c r="P45" s="607"/>
      <c r="Q45" s="607"/>
      <c r="R45" s="607"/>
    </row>
    <row r="46" spans="1:18" hidden="1">
      <c r="A46" s="619">
        <v>2</v>
      </c>
      <c r="B46" s="93" t="s">
        <v>437</v>
      </c>
      <c r="C46" s="607"/>
      <c r="D46" s="606"/>
      <c r="E46" s="607"/>
      <c r="F46" s="607"/>
      <c r="G46" s="607"/>
      <c r="H46" s="607"/>
      <c r="I46" s="607"/>
      <c r="J46" s="607"/>
      <c r="K46" s="607"/>
      <c r="L46" s="607"/>
      <c r="M46" s="607"/>
      <c r="N46" s="607"/>
      <c r="O46" s="607"/>
      <c r="P46" s="607"/>
      <c r="Q46" s="607"/>
      <c r="R46" s="607"/>
    </row>
    <row r="47" spans="1:18" ht="42">
      <c r="A47" s="618" t="s">
        <v>410</v>
      </c>
      <c r="B47" s="92" t="s">
        <v>1046</v>
      </c>
      <c r="C47" s="604">
        <f t="shared" si="4"/>
        <v>7799</v>
      </c>
      <c r="D47" s="609">
        <f>D50</f>
        <v>780</v>
      </c>
      <c r="E47" s="604">
        <f>SUM(G47:Q47)</f>
        <v>7019</v>
      </c>
      <c r="F47" s="609"/>
      <c r="G47" s="609">
        <f>G50</f>
        <v>868</v>
      </c>
      <c r="H47" s="609">
        <f t="shared" ref="H47:Q47" si="6">H50</f>
        <v>649</v>
      </c>
      <c r="I47" s="609">
        <f t="shared" si="6"/>
        <v>151</v>
      </c>
      <c r="J47" s="609">
        <f t="shared" si="6"/>
        <v>764</v>
      </c>
      <c r="K47" s="609">
        <f t="shared" si="6"/>
        <v>698</v>
      </c>
      <c r="L47" s="609">
        <f t="shared" si="6"/>
        <v>406</v>
      </c>
      <c r="M47" s="609">
        <f t="shared" si="6"/>
        <v>559</v>
      </c>
      <c r="N47" s="609">
        <f t="shared" si="6"/>
        <v>942</v>
      </c>
      <c r="O47" s="609">
        <f t="shared" si="6"/>
        <v>654</v>
      </c>
      <c r="P47" s="609">
        <f t="shared" si="6"/>
        <v>770</v>
      </c>
      <c r="Q47" s="609">
        <f t="shared" si="6"/>
        <v>558</v>
      </c>
      <c r="R47" s="605"/>
    </row>
    <row r="48" spans="1:18" hidden="1">
      <c r="A48" s="619">
        <v>1</v>
      </c>
      <c r="B48" s="93" t="s">
        <v>407</v>
      </c>
      <c r="C48" s="607"/>
      <c r="D48" s="606"/>
      <c r="E48" s="607"/>
      <c r="F48" s="607"/>
      <c r="G48" s="606"/>
      <c r="H48" s="606"/>
      <c r="I48" s="606"/>
      <c r="J48" s="606"/>
      <c r="K48" s="606"/>
      <c r="L48" s="606"/>
      <c r="M48" s="606"/>
      <c r="N48" s="606"/>
      <c r="O48" s="606"/>
      <c r="P48" s="606"/>
      <c r="Q48" s="606"/>
      <c r="R48" s="606"/>
    </row>
    <row r="49" spans="1:19" ht="56.25" hidden="1">
      <c r="A49" s="620">
        <v>1.1000000000000001</v>
      </c>
      <c r="B49" s="621" t="s">
        <v>867</v>
      </c>
      <c r="C49" s="611"/>
      <c r="D49" s="611"/>
      <c r="E49" s="611"/>
      <c r="F49" s="611"/>
      <c r="G49" s="611"/>
      <c r="H49" s="611"/>
      <c r="I49" s="611"/>
      <c r="J49" s="611"/>
      <c r="K49" s="611"/>
      <c r="L49" s="611"/>
      <c r="M49" s="611"/>
      <c r="N49" s="611"/>
      <c r="O49" s="611"/>
      <c r="P49" s="611"/>
      <c r="Q49" s="611"/>
      <c r="R49" s="605"/>
    </row>
    <row r="50" spans="1:19" s="96" customFormat="1" ht="56.25">
      <c r="A50" s="620">
        <v>1</v>
      </c>
      <c r="B50" s="621" t="s">
        <v>504</v>
      </c>
      <c r="C50" s="604">
        <f t="shared" si="4"/>
        <v>7799</v>
      </c>
      <c r="D50" s="611">
        <f>[16]B8_DTTS_CT!D22</f>
        <v>780</v>
      </c>
      <c r="E50" s="604">
        <f>SUM(G50:Q50)</f>
        <v>7019</v>
      </c>
      <c r="F50" s="611"/>
      <c r="G50" s="611">
        <v>868</v>
      </c>
      <c r="H50" s="611">
        <v>649</v>
      </c>
      <c r="I50" s="611">
        <v>151</v>
      </c>
      <c r="J50" s="611">
        <v>764</v>
      </c>
      <c r="K50" s="611">
        <v>698</v>
      </c>
      <c r="L50" s="611">
        <v>406</v>
      </c>
      <c r="M50" s="611">
        <v>559</v>
      </c>
      <c r="N50" s="611">
        <v>942</v>
      </c>
      <c r="O50" s="611">
        <v>654</v>
      </c>
      <c r="P50" s="611">
        <v>770</v>
      </c>
      <c r="Q50" s="611">
        <v>558</v>
      </c>
      <c r="R50" s="605"/>
      <c r="S50" s="96">
        <f>Q50/Q44%</f>
        <v>82.666666666666671</v>
      </c>
    </row>
    <row r="51" spans="1:19" s="97" customFormat="1" hidden="1">
      <c r="A51" s="619">
        <v>2</v>
      </c>
      <c r="B51" s="93" t="s">
        <v>437</v>
      </c>
      <c r="C51" s="607"/>
      <c r="D51" s="606"/>
      <c r="E51" s="607"/>
      <c r="F51" s="607"/>
      <c r="G51" s="606"/>
      <c r="H51" s="606"/>
      <c r="I51" s="606"/>
      <c r="J51" s="606"/>
      <c r="K51" s="606"/>
      <c r="L51" s="606"/>
      <c r="M51" s="606"/>
      <c r="N51" s="606"/>
      <c r="O51" s="606"/>
      <c r="P51" s="606"/>
      <c r="Q51" s="606"/>
      <c r="R51" s="606"/>
      <c r="S51" s="97">
        <f>Q45*0.05</f>
        <v>0</v>
      </c>
    </row>
    <row r="52" spans="1:19" s="97" customFormat="1" ht="45" hidden="1">
      <c r="A52" s="620">
        <v>2.1</v>
      </c>
      <c r="B52" s="621" t="s">
        <v>467</v>
      </c>
      <c r="C52" s="611"/>
      <c r="D52" s="610"/>
      <c r="E52" s="611"/>
      <c r="F52" s="611"/>
      <c r="G52" s="611"/>
      <c r="H52" s="611"/>
      <c r="I52" s="611"/>
      <c r="J52" s="611"/>
      <c r="K52" s="611"/>
      <c r="L52" s="611"/>
      <c r="M52" s="611"/>
      <c r="N52" s="611"/>
      <c r="O52" s="611"/>
      <c r="P52" s="611"/>
      <c r="Q52" s="611"/>
      <c r="R52" s="610"/>
    </row>
    <row r="53" spans="1:19" s="97" customFormat="1" ht="45" hidden="1">
      <c r="A53" s="620">
        <v>2.2000000000000002</v>
      </c>
      <c r="B53" s="621" t="s">
        <v>411</v>
      </c>
      <c r="C53" s="611"/>
      <c r="D53" s="610"/>
      <c r="E53" s="611"/>
      <c r="F53" s="611"/>
      <c r="G53" s="611"/>
      <c r="H53" s="611"/>
      <c r="I53" s="611"/>
      <c r="J53" s="611"/>
      <c r="K53" s="611"/>
      <c r="L53" s="611"/>
      <c r="M53" s="611"/>
      <c r="N53" s="611"/>
      <c r="O53" s="611"/>
      <c r="P53" s="611"/>
      <c r="Q53" s="611"/>
      <c r="R53" s="610"/>
    </row>
    <row r="54" spans="1:19" s="97" customFormat="1" ht="84">
      <c r="A54" s="618" t="s">
        <v>191</v>
      </c>
      <c r="B54" s="92" t="s">
        <v>868</v>
      </c>
      <c r="C54" s="604">
        <f t="shared" si="4"/>
        <v>35017</v>
      </c>
      <c r="D54" s="609">
        <f>D56+D57+D58</f>
        <v>6204</v>
      </c>
      <c r="E54" s="604">
        <f>SUM(G54:Q54)</f>
        <v>28813</v>
      </c>
      <c r="F54" s="609"/>
      <c r="G54" s="609">
        <f>G56+G57+G58</f>
        <v>3280</v>
      </c>
      <c r="H54" s="609">
        <f t="shared" ref="H54:Q54" si="7">H56+H57+H58</f>
        <v>2907</v>
      </c>
      <c r="I54" s="609">
        <f t="shared" si="7"/>
        <v>995</v>
      </c>
      <c r="J54" s="609">
        <f t="shared" si="7"/>
        <v>3221</v>
      </c>
      <c r="K54" s="609">
        <f t="shared" si="7"/>
        <v>3149</v>
      </c>
      <c r="L54" s="609">
        <f t="shared" si="7"/>
        <v>1545</v>
      </c>
      <c r="M54" s="609">
        <f t="shared" si="7"/>
        <v>2534</v>
      </c>
      <c r="N54" s="609">
        <f t="shared" si="7"/>
        <v>3313</v>
      </c>
      <c r="O54" s="609">
        <f t="shared" si="7"/>
        <v>2534</v>
      </c>
      <c r="P54" s="609">
        <f t="shared" si="7"/>
        <v>2835</v>
      </c>
      <c r="Q54" s="609">
        <f t="shared" si="7"/>
        <v>2500</v>
      </c>
      <c r="R54" s="609"/>
      <c r="S54" s="434"/>
    </row>
    <row r="55" spans="1:19" s="97" customFormat="1" hidden="1">
      <c r="A55" s="619">
        <v>1</v>
      </c>
      <c r="B55" s="93" t="s">
        <v>407</v>
      </c>
      <c r="C55" s="607">
        <f t="shared" si="4"/>
        <v>0</v>
      </c>
      <c r="D55" s="606"/>
      <c r="E55" s="607"/>
      <c r="F55" s="607"/>
      <c r="G55" s="606"/>
      <c r="H55" s="606"/>
      <c r="I55" s="606"/>
      <c r="J55" s="606"/>
      <c r="K55" s="606"/>
      <c r="L55" s="606"/>
      <c r="M55" s="606"/>
      <c r="N55" s="606"/>
      <c r="O55" s="606"/>
      <c r="P55" s="606"/>
      <c r="Q55" s="606"/>
      <c r="R55" s="606"/>
    </row>
    <row r="56" spans="1:19" ht="135">
      <c r="A56" s="620">
        <v>1</v>
      </c>
      <c r="B56" s="621" t="s">
        <v>505</v>
      </c>
      <c r="C56" s="604">
        <f t="shared" si="4"/>
        <v>27160</v>
      </c>
      <c r="D56" s="611">
        <f>[16]B8_DTTS_CT!D26</f>
        <v>5025</v>
      </c>
      <c r="E56" s="604">
        <f>SUM(G56:Q56)</f>
        <v>22135</v>
      </c>
      <c r="F56" s="611"/>
      <c r="G56" s="611">
        <v>2558</v>
      </c>
      <c r="H56" s="611">
        <v>2225</v>
      </c>
      <c r="I56" s="611">
        <v>890</v>
      </c>
      <c r="J56" s="611">
        <v>2447</v>
      </c>
      <c r="K56" s="611">
        <v>2336</v>
      </c>
      <c r="L56" s="611">
        <v>1335</v>
      </c>
      <c r="M56" s="611">
        <v>1891</v>
      </c>
      <c r="N56" s="611">
        <v>2447</v>
      </c>
      <c r="O56" s="611">
        <v>1891</v>
      </c>
      <c r="P56" s="611">
        <v>2113</v>
      </c>
      <c r="Q56" s="611">
        <v>2002</v>
      </c>
      <c r="R56" s="612"/>
    </row>
    <row r="57" spans="1:19" s="117" customFormat="1" ht="67.5">
      <c r="A57" s="620">
        <v>2</v>
      </c>
      <c r="B57" s="621" t="s">
        <v>506</v>
      </c>
      <c r="C57" s="604"/>
      <c r="D57" s="611"/>
      <c r="E57" s="604"/>
      <c r="F57" s="611"/>
      <c r="G57" s="611"/>
      <c r="H57" s="611"/>
      <c r="I57" s="611"/>
      <c r="J57" s="611"/>
      <c r="K57" s="611"/>
      <c r="L57" s="611"/>
      <c r="M57" s="611"/>
      <c r="N57" s="611"/>
      <c r="O57" s="611"/>
      <c r="P57" s="611"/>
      <c r="Q57" s="611"/>
      <c r="R57" s="612"/>
    </row>
    <row r="58" spans="1:19" s="117" customFormat="1" ht="45">
      <c r="A58" s="620">
        <v>3</v>
      </c>
      <c r="B58" s="621" t="s">
        <v>869</v>
      </c>
      <c r="C58" s="604">
        <f t="shared" si="4"/>
        <v>7857</v>
      </c>
      <c r="D58" s="611">
        <f>[16]B8_DTTS_CT!D31</f>
        <v>1179</v>
      </c>
      <c r="E58" s="604">
        <f>SUM(G58:Q58)</f>
        <v>6678</v>
      </c>
      <c r="F58" s="611"/>
      <c r="G58" s="611">
        <v>722</v>
      </c>
      <c r="H58" s="611">
        <v>682</v>
      </c>
      <c r="I58" s="611">
        <v>105</v>
      </c>
      <c r="J58" s="611">
        <v>774</v>
      </c>
      <c r="K58" s="611">
        <v>813</v>
      </c>
      <c r="L58" s="611">
        <v>210</v>
      </c>
      <c r="M58" s="611">
        <v>643</v>
      </c>
      <c r="N58" s="611">
        <v>866</v>
      </c>
      <c r="O58" s="611">
        <v>643</v>
      </c>
      <c r="P58" s="611">
        <v>722</v>
      </c>
      <c r="Q58" s="611">
        <v>498</v>
      </c>
      <c r="R58" s="612"/>
      <c r="S58" s="117">
        <f>Q56*0.05</f>
        <v>100.10000000000001</v>
      </c>
    </row>
    <row r="59" spans="1:19" s="118" customFormat="1" hidden="1">
      <c r="A59" s="619">
        <v>2</v>
      </c>
      <c r="B59" s="93" t="s">
        <v>437</v>
      </c>
      <c r="C59" s="607"/>
      <c r="D59" s="606"/>
      <c r="E59" s="607"/>
      <c r="F59" s="607"/>
      <c r="G59" s="606"/>
      <c r="H59" s="606"/>
      <c r="I59" s="606"/>
      <c r="J59" s="606"/>
      <c r="K59" s="606"/>
      <c r="L59" s="606"/>
      <c r="M59" s="606"/>
      <c r="N59" s="606"/>
      <c r="O59" s="606"/>
      <c r="P59" s="606"/>
      <c r="Q59" s="606"/>
      <c r="R59" s="606"/>
    </row>
    <row r="60" spans="1:19" s="117" customFormat="1" ht="123.75" hidden="1">
      <c r="A60" s="620">
        <v>2.1</v>
      </c>
      <c r="B60" s="621" t="s">
        <v>468</v>
      </c>
      <c r="C60" s="611"/>
      <c r="D60" s="610"/>
      <c r="E60" s="611"/>
      <c r="F60" s="611"/>
      <c r="G60" s="611"/>
      <c r="H60" s="611"/>
      <c r="I60" s="611"/>
      <c r="J60" s="611"/>
      <c r="K60" s="611"/>
      <c r="L60" s="611"/>
      <c r="M60" s="611"/>
      <c r="N60" s="611"/>
      <c r="O60" s="611"/>
      <c r="P60" s="611"/>
      <c r="Q60" s="611"/>
      <c r="R60" s="610"/>
    </row>
    <row r="61" spans="1:19" s="117" customFormat="1" ht="56.25" hidden="1">
      <c r="A61" s="620">
        <v>2.2000000000000002</v>
      </c>
      <c r="B61" s="621" t="s">
        <v>412</v>
      </c>
      <c r="C61" s="611"/>
      <c r="D61" s="610"/>
      <c r="E61" s="611"/>
      <c r="F61" s="611"/>
      <c r="G61" s="611"/>
      <c r="H61" s="611"/>
      <c r="I61" s="611"/>
      <c r="J61" s="611"/>
      <c r="K61" s="611"/>
      <c r="L61" s="611"/>
      <c r="M61" s="611"/>
      <c r="N61" s="611"/>
      <c r="O61" s="611"/>
      <c r="P61" s="611"/>
      <c r="Q61" s="611"/>
      <c r="R61" s="610"/>
      <c r="S61" s="117">
        <f>Q59*0.05</f>
        <v>0</v>
      </c>
    </row>
    <row r="62" spans="1:19" s="115" customFormat="1" ht="33.75" hidden="1">
      <c r="A62" s="620">
        <v>2.2999999999999998</v>
      </c>
      <c r="B62" s="621" t="s">
        <v>469</v>
      </c>
      <c r="C62" s="611"/>
      <c r="D62" s="610"/>
      <c r="E62" s="611"/>
      <c r="F62" s="611"/>
      <c r="G62" s="611"/>
      <c r="H62" s="611"/>
      <c r="I62" s="611"/>
      <c r="J62" s="611"/>
      <c r="K62" s="611"/>
      <c r="L62" s="611"/>
      <c r="M62" s="611"/>
      <c r="N62" s="611"/>
      <c r="O62" s="611"/>
      <c r="P62" s="611"/>
      <c r="Q62" s="611"/>
      <c r="R62" s="610"/>
    </row>
    <row r="63" spans="1:19" s="96" customFormat="1" ht="18.75" customHeight="1">
      <c r="A63" s="615" t="s">
        <v>158</v>
      </c>
      <c r="B63" s="616" t="s">
        <v>511</v>
      </c>
      <c r="C63" s="603">
        <f>D63+E63</f>
        <v>32545</v>
      </c>
      <c r="D63" s="603">
        <f>D64+D65</f>
        <v>3075</v>
      </c>
      <c r="E63" s="603">
        <f>E64+E65</f>
        <v>29470</v>
      </c>
      <c r="F63" s="603"/>
      <c r="G63" s="603">
        <f>G64+G65</f>
        <v>3466</v>
      </c>
      <c r="H63" s="603">
        <f t="shared" ref="H63:Q63" si="8">H64+H65</f>
        <v>2544</v>
      </c>
      <c r="I63" s="603">
        <f t="shared" si="8"/>
        <v>532</v>
      </c>
      <c r="J63" s="603">
        <f t="shared" si="8"/>
        <v>2022</v>
      </c>
      <c r="K63" s="603">
        <f t="shared" si="8"/>
        <v>3547</v>
      </c>
      <c r="L63" s="603">
        <f t="shared" si="8"/>
        <v>1364</v>
      </c>
      <c r="M63" s="603">
        <f t="shared" si="8"/>
        <v>2328</v>
      </c>
      <c r="N63" s="603">
        <f t="shared" si="8"/>
        <v>3917</v>
      </c>
      <c r="O63" s="603">
        <f t="shared" si="8"/>
        <v>3623</v>
      </c>
      <c r="P63" s="603">
        <f t="shared" si="8"/>
        <v>4117</v>
      </c>
      <c r="Q63" s="603">
        <f t="shared" si="8"/>
        <v>2010</v>
      </c>
      <c r="R63" s="603"/>
    </row>
    <row r="64" spans="1:19" s="96" customFormat="1" ht="19.350000000000001" customHeight="1">
      <c r="A64" s="622">
        <v>1</v>
      </c>
      <c r="B64" s="623" t="s">
        <v>846</v>
      </c>
      <c r="C64" s="603">
        <f>D64+E64</f>
        <v>3075</v>
      </c>
      <c r="D64" s="603">
        <f>[16]B8_DTTS_CT!E10+[16]B8_DTTS_CT!E12+[16]B8_DTTS_CT!E17+[16]B8_DTTS_CT!E18+[16]B8_DTTS_CT!E22+[16]B8_DTTS_CT!E25</f>
        <v>3075</v>
      </c>
      <c r="E64" s="603"/>
      <c r="F64" s="614"/>
      <c r="G64" s="614"/>
      <c r="H64" s="614"/>
      <c r="I64" s="614"/>
      <c r="J64" s="614"/>
      <c r="K64" s="614"/>
      <c r="L64" s="614"/>
      <c r="M64" s="614"/>
      <c r="N64" s="614"/>
      <c r="O64" s="614"/>
      <c r="P64" s="614"/>
      <c r="Q64" s="614"/>
      <c r="R64" s="614"/>
    </row>
    <row r="65" spans="1:19" ht="23.65" customHeight="1">
      <c r="A65" s="622">
        <v>2</v>
      </c>
      <c r="B65" s="623" t="s">
        <v>847</v>
      </c>
      <c r="C65" s="604">
        <f>D65+E65</f>
        <v>29470</v>
      </c>
      <c r="D65" s="614"/>
      <c r="E65" s="604">
        <f>SUM(G65:Q65)</f>
        <v>29470</v>
      </c>
      <c r="F65" s="614"/>
      <c r="G65" s="614">
        <v>3466</v>
      </c>
      <c r="H65" s="614">
        <v>2544</v>
      </c>
      <c r="I65" s="614">
        <v>532</v>
      </c>
      <c r="J65" s="614">
        <v>2022</v>
      </c>
      <c r="K65" s="614">
        <v>3547</v>
      </c>
      <c r="L65" s="614">
        <v>1364</v>
      </c>
      <c r="M65" s="614">
        <v>2328</v>
      </c>
      <c r="N65" s="614">
        <v>3917</v>
      </c>
      <c r="O65" s="614">
        <v>3623</v>
      </c>
      <c r="P65" s="614">
        <v>4117</v>
      </c>
      <c r="Q65" s="614">
        <v>2010</v>
      </c>
      <c r="R65" s="614"/>
    </row>
    <row r="66" spans="1:19" s="96" customFormat="1" hidden="1">
      <c r="A66" s="459"/>
      <c r="B66" s="454"/>
      <c r="C66" s="460"/>
      <c r="D66" s="460"/>
      <c r="E66" s="461"/>
      <c r="F66" s="461"/>
      <c r="G66" s="460"/>
      <c r="H66" s="460"/>
      <c r="I66" s="460"/>
      <c r="J66" s="460"/>
      <c r="K66" s="460"/>
      <c r="L66" s="460"/>
      <c r="M66" s="460"/>
      <c r="N66" s="460"/>
      <c r="O66" s="460"/>
      <c r="P66" s="460"/>
      <c r="Q66" s="460"/>
      <c r="R66" s="460"/>
    </row>
    <row r="67" spans="1:19" s="97" customFormat="1" hidden="1">
      <c r="A67" s="463"/>
      <c r="B67" s="464"/>
      <c r="C67" s="465"/>
      <c r="D67" s="466"/>
      <c r="E67" s="466"/>
      <c r="F67" s="466"/>
      <c r="G67" s="466"/>
      <c r="H67" s="466"/>
      <c r="I67" s="466"/>
      <c r="J67" s="466"/>
      <c r="K67" s="466"/>
      <c r="L67" s="466"/>
      <c r="M67" s="466"/>
      <c r="N67" s="466"/>
      <c r="O67" s="466"/>
      <c r="P67" s="466"/>
      <c r="Q67" s="466"/>
      <c r="R67" s="458"/>
    </row>
    <row r="68" spans="1:19" s="97" customFormat="1" hidden="1">
      <c r="A68" s="463"/>
      <c r="B68" s="464"/>
      <c r="C68" s="465"/>
      <c r="D68" s="466"/>
      <c r="E68" s="466"/>
      <c r="F68" s="466"/>
      <c r="G68" s="466"/>
      <c r="H68" s="466"/>
      <c r="I68" s="466"/>
      <c r="J68" s="466"/>
      <c r="K68" s="466"/>
      <c r="L68" s="466"/>
      <c r="M68" s="466"/>
      <c r="N68" s="466"/>
      <c r="O68" s="466"/>
      <c r="P68" s="466"/>
      <c r="Q68" s="466"/>
      <c r="R68" s="458"/>
    </row>
    <row r="69" spans="1:19" s="96" customFormat="1" hidden="1">
      <c r="A69" s="459"/>
      <c r="B69" s="454"/>
      <c r="C69" s="460"/>
      <c r="D69" s="460"/>
      <c r="E69" s="461"/>
      <c r="F69" s="461"/>
      <c r="G69" s="460"/>
      <c r="H69" s="460"/>
      <c r="I69" s="460"/>
      <c r="J69" s="460"/>
      <c r="K69" s="460"/>
      <c r="L69" s="460"/>
      <c r="M69" s="460"/>
      <c r="N69" s="460"/>
      <c r="O69" s="460"/>
      <c r="P69" s="460"/>
      <c r="Q69" s="460"/>
      <c r="R69" s="460"/>
    </row>
    <row r="70" spans="1:19" s="97" customFormat="1" hidden="1">
      <c r="A70" s="463"/>
      <c r="B70" s="464"/>
      <c r="C70" s="465"/>
      <c r="D70" s="465"/>
      <c r="E70" s="466"/>
      <c r="F70" s="466"/>
      <c r="G70" s="466"/>
      <c r="H70" s="466"/>
      <c r="I70" s="466"/>
      <c r="J70" s="466"/>
      <c r="K70" s="466"/>
      <c r="L70" s="466"/>
      <c r="M70" s="466"/>
      <c r="N70" s="466"/>
      <c r="O70" s="466"/>
      <c r="P70" s="466"/>
      <c r="Q70" s="466"/>
      <c r="R70" s="465"/>
    </row>
    <row r="71" spans="1:19" s="97" customFormat="1" hidden="1">
      <c r="A71" s="463"/>
      <c r="B71" s="464"/>
      <c r="C71" s="465"/>
      <c r="D71" s="465"/>
      <c r="E71" s="466"/>
      <c r="F71" s="466"/>
      <c r="G71" s="466"/>
      <c r="H71" s="466"/>
      <c r="I71" s="466"/>
      <c r="J71" s="466"/>
      <c r="K71" s="466"/>
      <c r="L71" s="466"/>
      <c r="M71" s="466"/>
      <c r="N71" s="466"/>
      <c r="O71" s="466"/>
      <c r="P71" s="466"/>
      <c r="Q71" s="466"/>
      <c r="R71" s="465"/>
    </row>
    <row r="72" spans="1:19" s="97" customFormat="1" hidden="1">
      <c r="A72" s="456"/>
      <c r="B72" s="457"/>
      <c r="C72" s="462"/>
      <c r="D72" s="462"/>
      <c r="E72" s="462"/>
      <c r="F72" s="462"/>
      <c r="G72" s="462"/>
      <c r="H72" s="462"/>
      <c r="I72" s="462"/>
      <c r="J72" s="462"/>
      <c r="K72" s="462"/>
      <c r="L72" s="462"/>
      <c r="M72" s="462"/>
      <c r="N72" s="462"/>
      <c r="O72" s="462"/>
      <c r="P72" s="462"/>
      <c r="Q72" s="462"/>
      <c r="R72" s="462"/>
    </row>
    <row r="73" spans="1:19" s="96" customFormat="1" ht="14.25" hidden="1" customHeight="1">
      <c r="A73" s="459"/>
      <c r="B73" s="454"/>
      <c r="C73" s="460"/>
      <c r="D73" s="460"/>
      <c r="E73" s="461"/>
      <c r="F73" s="461"/>
      <c r="G73" s="460"/>
      <c r="H73" s="460"/>
      <c r="I73" s="460"/>
      <c r="J73" s="460"/>
      <c r="K73" s="460"/>
      <c r="L73" s="460"/>
      <c r="M73" s="460"/>
      <c r="N73" s="460"/>
      <c r="O73" s="460"/>
      <c r="P73" s="460"/>
      <c r="Q73" s="460"/>
      <c r="R73" s="460"/>
    </row>
    <row r="74" spans="1:19" s="97" customFormat="1" ht="116.65" hidden="1" customHeight="1">
      <c r="A74" s="463"/>
      <c r="B74" s="464"/>
      <c r="C74" s="465"/>
      <c r="D74" s="466"/>
      <c r="E74" s="466"/>
      <c r="F74" s="466"/>
      <c r="G74" s="466"/>
      <c r="H74" s="466"/>
      <c r="I74" s="466"/>
      <c r="J74" s="466"/>
      <c r="K74" s="466"/>
      <c r="L74" s="466"/>
      <c r="M74" s="466"/>
      <c r="N74" s="466"/>
      <c r="O74" s="466"/>
      <c r="P74" s="466"/>
      <c r="Q74" s="466"/>
      <c r="R74" s="467"/>
    </row>
    <row r="75" spans="1:19" s="97" customFormat="1" hidden="1">
      <c r="A75" s="463"/>
      <c r="B75" s="464"/>
      <c r="C75" s="465"/>
      <c r="D75" s="466"/>
      <c r="E75" s="466"/>
      <c r="F75" s="466"/>
      <c r="G75" s="466"/>
      <c r="H75" s="466"/>
      <c r="I75" s="466"/>
      <c r="J75" s="466"/>
      <c r="K75" s="466"/>
      <c r="L75" s="466"/>
      <c r="M75" s="466"/>
      <c r="N75" s="466"/>
      <c r="O75" s="466"/>
      <c r="P75" s="466"/>
      <c r="Q75" s="466"/>
      <c r="R75" s="467"/>
    </row>
    <row r="76" spans="1:19" s="97" customFormat="1" hidden="1">
      <c r="A76" s="463"/>
      <c r="B76" s="464"/>
      <c r="C76" s="465"/>
      <c r="D76" s="466"/>
      <c r="E76" s="466"/>
      <c r="F76" s="466"/>
      <c r="G76" s="466"/>
      <c r="H76" s="466"/>
      <c r="I76" s="466"/>
      <c r="J76" s="466"/>
      <c r="K76" s="466"/>
      <c r="L76" s="466"/>
      <c r="M76" s="466"/>
      <c r="N76" s="466"/>
      <c r="O76" s="466"/>
      <c r="P76" s="466"/>
      <c r="Q76" s="466"/>
      <c r="R76" s="467"/>
    </row>
    <row r="77" spans="1:19" s="96" customFormat="1" ht="16.5" hidden="1" customHeight="1">
      <c r="A77" s="459"/>
      <c r="B77" s="454"/>
      <c r="C77" s="460"/>
      <c r="D77" s="460"/>
      <c r="E77" s="461"/>
      <c r="F77" s="461"/>
      <c r="G77" s="460"/>
      <c r="H77" s="460"/>
      <c r="I77" s="460"/>
      <c r="J77" s="460"/>
      <c r="K77" s="460"/>
      <c r="L77" s="460"/>
      <c r="M77" s="460"/>
      <c r="N77" s="460"/>
      <c r="O77" s="460"/>
      <c r="P77" s="460"/>
      <c r="Q77" s="460"/>
      <c r="R77" s="460"/>
      <c r="S77" s="435"/>
    </row>
    <row r="78" spans="1:19" s="97" customFormat="1" ht="108" hidden="1" customHeight="1">
      <c r="A78" s="463"/>
      <c r="B78" s="464"/>
      <c r="C78" s="465"/>
      <c r="D78" s="465"/>
      <c r="E78" s="466"/>
      <c r="F78" s="466"/>
      <c r="G78" s="466"/>
      <c r="H78" s="466"/>
      <c r="I78" s="466"/>
      <c r="J78" s="466"/>
      <c r="K78" s="466"/>
      <c r="L78" s="466"/>
      <c r="M78" s="466"/>
      <c r="N78" s="466"/>
      <c r="O78" s="466"/>
      <c r="P78" s="466"/>
      <c r="Q78" s="466"/>
      <c r="R78" s="465"/>
      <c r="S78" s="119"/>
    </row>
    <row r="79" spans="1:19" s="97" customFormat="1" hidden="1">
      <c r="A79" s="463"/>
      <c r="B79" s="464"/>
      <c r="C79" s="465"/>
      <c r="D79" s="465"/>
      <c r="E79" s="466"/>
      <c r="F79" s="466"/>
      <c r="G79" s="466"/>
      <c r="H79" s="466"/>
      <c r="I79" s="466"/>
      <c r="J79" s="466"/>
      <c r="K79" s="466"/>
      <c r="L79" s="466"/>
      <c r="M79" s="466"/>
      <c r="N79" s="466"/>
      <c r="O79" s="466"/>
      <c r="P79" s="466"/>
      <c r="Q79" s="466"/>
      <c r="R79" s="465"/>
    </row>
    <row r="80" spans="1:19" s="97" customFormat="1" ht="36.75" hidden="1" customHeight="1">
      <c r="A80" s="463"/>
      <c r="B80" s="464"/>
      <c r="C80" s="465"/>
      <c r="D80" s="465"/>
      <c r="E80" s="466"/>
      <c r="F80" s="466"/>
      <c r="G80" s="466"/>
      <c r="H80" s="466"/>
      <c r="I80" s="466"/>
      <c r="J80" s="466"/>
      <c r="K80" s="466"/>
      <c r="L80" s="466"/>
      <c r="M80" s="466"/>
      <c r="N80" s="466"/>
      <c r="O80" s="466"/>
      <c r="P80" s="466"/>
      <c r="Q80" s="466"/>
      <c r="R80" s="465"/>
      <c r="S80" s="119"/>
    </row>
    <row r="81" spans="1:18" s="117" customFormat="1" ht="19.5" hidden="1" customHeight="1">
      <c r="A81" s="450"/>
      <c r="B81" s="451"/>
      <c r="C81" s="452"/>
      <c r="D81" s="452"/>
      <c r="E81" s="452"/>
      <c r="F81" s="452"/>
      <c r="G81" s="452"/>
      <c r="H81" s="452"/>
      <c r="I81" s="452"/>
      <c r="J81" s="452"/>
      <c r="K81" s="452"/>
      <c r="L81" s="452"/>
      <c r="M81" s="452"/>
      <c r="N81" s="452"/>
      <c r="O81" s="452"/>
      <c r="P81" s="452"/>
      <c r="Q81" s="452"/>
      <c r="R81" s="452"/>
    </row>
    <row r="82" spans="1:18" s="115" customFormat="1" ht="19.5" hidden="1" customHeight="1">
      <c r="A82" s="453"/>
      <c r="B82" s="468"/>
      <c r="C82" s="452"/>
      <c r="D82" s="455"/>
      <c r="E82" s="452"/>
      <c r="F82" s="455"/>
      <c r="G82" s="455"/>
      <c r="H82" s="455"/>
      <c r="I82" s="455"/>
      <c r="J82" s="455"/>
      <c r="K82" s="455"/>
      <c r="L82" s="455"/>
      <c r="M82" s="455"/>
      <c r="N82" s="455"/>
      <c r="O82" s="455"/>
      <c r="P82" s="455"/>
      <c r="Q82" s="455"/>
      <c r="R82" s="455"/>
    </row>
    <row r="83" spans="1:18" s="115" customFormat="1" ht="19.5" hidden="1" customHeight="1">
      <c r="A83" s="453"/>
      <c r="B83" s="468"/>
      <c r="C83" s="452"/>
      <c r="D83" s="455"/>
      <c r="E83" s="452"/>
      <c r="F83" s="455"/>
      <c r="G83" s="455"/>
      <c r="H83" s="455"/>
      <c r="I83" s="455"/>
      <c r="J83" s="455"/>
      <c r="K83" s="455"/>
      <c r="L83" s="455"/>
      <c r="M83" s="455"/>
      <c r="N83" s="455"/>
      <c r="O83" s="455"/>
      <c r="P83" s="455"/>
      <c r="Q83" s="455"/>
      <c r="R83" s="455"/>
    </row>
  </sheetData>
  <mergeCells count="4">
    <mergeCell ref="P4:Q4"/>
    <mergeCell ref="A2:R2"/>
    <mergeCell ref="A3:R3"/>
    <mergeCell ref="A1:R1"/>
  </mergeCells>
  <printOptions horizontalCentered="1"/>
  <pageMargins left="0.39370078740157499" right="0.39370078740157499" top="0.5" bottom="0.65" header="0.31496062992126" footer="0.31496062992126"/>
  <pageSetup paperSize="8" scale="130" fitToHeight="0" orientation="landscape" useFirstPageNumber="1" r:id="rId1"/>
  <headerFooter scaleWithDoc="0">
    <oddHeader>&amp;C&amp;9&amp;P</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7030A0"/>
  </sheetPr>
  <dimension ref="A1:M56"/>
  <sheetViews>
    <sheetView topLeftCell="A2" zoomScale="110" zoomScaleNormal="110" workbookViewId="0">
      <pane ySplit="7" topLeftCell="A9" activePane="bottomLeft" state="frozen"/>
      <selection activeCell="B84" sqref="B84"/>
      <selection pane="bottomLeft" activeCell="B84" sqref="B84"/>
    </sheetView>
  </sheetViews>
  <sheetFormatPr defaultColWidth="10.28515625" defaultRowHeight="11.25"/>
  <cols>
    <col min="1" max="1" width="4.42578125" style="107" bestFit="1" customWidth="1"/>
    <col min="2" max="2" width="59.28515625" style="108" customWidth="1"/>
    <col min="3" max="3" width="13.42578125" style="108" customWidth="1"/>
    <col min="4" max="4" width="13.5703125" style="108" customWidth="1"/>
    <col min="5" max="5" width="16.42578125" style="108" customWidth="1"/>
    <col min="6" max="6" width="26.28515625" style="108" customWidth="1"/>
    <col min="7" max="7" width="22.42578125" style="108" customWidth="1"/>
    <col min="8" max="225" width="10.28515625" style="108"/>
    <col min="226" max="226" width="5.42578125" style="108" customWidth="1"/>
    <col min="227" max="227" width="23.42578125" style="108" customWidth="1"/>
    <col min="228" max="228" width="9.42578125" style="108" customWidth="1"/>
    <col min="229" max="257" width="10.28515625" style="108"/>
    <col min="258" max="258" width="4.42578125" style="108" bestFit="1" customWidth="1"/>
    <col min="259" max="259" width="38.7109375" style="108" customWidth="1"/>
    <col min="260" max="262" width="9.42578125" style="108" customWidth="1"/>
    <col min="263" max="263" width="20.42578125" style="108" customWidth="1"/>
    <col min="264" max="481" width="10.28515625" style="108"/>
    <col min="482" max="482" width="5.42578125" style="108" customWidth="1"/>
    <col min="483" max="483" width="23.42578125" style="108" customWidth="1"/>
    <col min="484" max="484" width="9.42578125" style="108" customWidth="1"/>
    <col min="485" max="513" width="10.28515625" style="108"/>
    <col min="514" max="514" width="4.42578125" style="108" bestFit="1" customWidth="1"/>
    <col min="515" max="515" width="38.7109375" style="108" customWidth="1"/>
    <col min="516" max="518" width="9.42578125" style="108" customWidth="1"/>
    <col min="519" max="519" width="20.42578125" style="108" customWidth="1"/>
    <col min="520" max="737" width="10.28515625" style="108"/>
    <col min="738" max="738" width="5.42578125" style="108" customWidth="1"/>
    <col min="739" max="739" width="23.42578125" style="108" customWidth="1"/>
    <col min="740" max="740" width="9.42578125" style="108" customWidth="1"/>
    <col min="741" max="769" width="10.28515625" style="108"/>
    <col min="770" max="770" width="4.42578125" style="108" bestFit="1" customWidth="1"/>
    <col min="771" max="771" width="38.7109375" style="108" customWidth="1"/>
    <col min="772" max="774" width="9.42578125" style="108" customWidth="1"/>
    <col min="775" max="775" width="20.42578125" style="108" customWidth="1"/>
    <col min="776" max="993" width="10.28515625" style="108"/>
    <col min="994" max="994" width="5.42578125" style="108" customWidth="1"/>
    <col min="995" max="995" width="23.42578125" style="108" customWidth="1"/>
    <col min="996" max="996" width="9.42578125" style="108" customWidth="1"/>
    <col min="997" max="1025" width="10.28515625" style="108"/>
    <col min="1026" max="1026" width="4.42578125" style="108" bestFit="1" customWidth="1"/>
    <col min="1027" max="1027" width="38.7109375" style="108" customWidth="1"/>
    <col min="1028" max="1030" width="9.42578125" style="108" customWidth="1"/>
    <col min="1031" max="1031" width="20.42578125" style="108" customWidth="1"/>
    <col min="1032" max="1249" width="10.28515625" style="108"/>
    <col min="1250" max="1250" width="5.42578125" style="108" customWidth="1"/>
    <col min="1251" max="1251" width="23.42578125" style="108" customWidth="1"/>
    <col min="1252" max="1252" width="9.42578125" style="108" customWidth="1"/>
    <col min="1253" max="1281" width="10.28515625" style="108"/>
    <col min="1282" max="1282" width="4.42578125" style="108" bestFit="1" customWidth="1"/>
    <col min="1283" max="1283" width="38.7109375" style="108" customWidth="1"/>
    <col min="1284" max="1286" width="9.42578125" style="108" customWidth="1"/>
    <col min="1287" max="1287" width="20.42578125" style="108" customWidth="1"/>
    <col min="1288" max="1505" width="10.28515625" style="108"/>
    <col min="1506" max="1506" width="5.42578125" style="108" customWidth="1"/>
    <col min="1507" max="1507" width="23.42578125" style="108" customWidth="1"/>
    <col min="1508" max="1508" width="9.42578125" style="108" customWidth="1"/>
    <col min="1509" max="1537" width="10.28515625" style="108"/>
    <col min="1538" max="1538" width="4.42578125" style="108" bestFit="1" customWidth="1"/>
    <col min="1539" max="1539" width="38.7109375" style="108" customWidth="1"/>
    <col min="1540" max="1542" width="9.42578125" style="108" customWidth="1"/>
    <col min="1543" max="1543" width="20.42578125" style="108" customWidth="1"/>
    <col min="1544" max="1761" width="10.28515625" style="108"/>
    <col min="1762" max="1762" width="5.42578125" style="108" customWidth="1"/>
    <col min="1763" max="1763" width="23.42578125" style="108" customWidth="1"/>
    <col min="1764" max="1764" width="9.42578125" style="108" customWidth="1"/>
    <col min="1765" max="1793" width="10.28515625" style="108"/>
    <col min="1794" max="1794" width="4.42578125" style="108" bestFit="1" customWidth="1"/>
    <col min="1795" max="1795" width="38.7109375" style="108" customWidth="1"/>
    <col min="1796" max="1798" width="9.42578125" style="108" customWidth="1"/>
    <col min="1799" max="1799" width="20.42578125" style="108" customWidth="1"/>
    <col min="1800" max="2017" width="10.28515625" style="108"/>
    <col min="2018" max="2018" width="5.42578125" style="108" customWidth="1"/>
    <col min="2019" max="2019" width="23.42578125" style="108" customWidth="1"/>
    <col min="2020" max="2020" width="9.42578125" style="108" customWidth="1"/>
    <col min="2021" max="2049" width="10.28515625" style="108"/>
    <col min="2050" max="2050" width="4.42578125" style="108" bestFit="1" customWidth="1"/>
    <col min="2051" max="2051" width="38.7109375" style="108" customWidth="1"/>
    <col min="2052" max="2054" width="9.42578125" style="108" customWidth="1"/>
    <col min="2055" max="2055" width="20.42578125" style="108" customWidth="1"/>
    <col min="2056" max="2273" width="10.28515625" style="108"/>
    <col min="2274" max="2274" width="5.42578125" style="108" customWidth="1"/>
    <col min="2275" max="2275" width="23.42578125" style="108" customWidth="1"/>
    <col min="2276" max="2276" width="9.42578125" style="108" customWidth="1"/>
    <col min="2277" max="2305" width="10.28515625" style="108"/>
    <col min="2306" max="2306" width="4.42578125" style="108" bestFit="1" customWidth="1"/>
    <col min="2307" max="2307" width="38.7109375" style="108" customWidth="1"/>
    <col min="2308" max="2310" width="9.42578125" style="108" customWidth="1"/>
    <col min="2311" max="2311" width="20.42578125" style="108" customWidth="1"/>
    <col min="2312" max="2529" width="10.28515625" style="108"/>
    <col min="2530" max="2530" width="5.42578125" style="108" customWidth="1"/>
    <col min="2531" max="2531" width="23.42578125" style="108" customWidth="1"/>
    <col min="2532" max="2532" width="9.42578125" style="108" customWidth="1"/>
    <col min="2533" max="2561" width="10.28515625" style="108"/>
    <col min="2562" max="2562" width="4.42578125" style="108" bestFit="1" customWidth="1"/>
    <col min="2563" max="2563" width="38.7109375" style="108" customWidth="1"/>
    <col min="2564" max="2566" width="9.42578125" style="108" customWidth="1"/>
    <col min="2567" max="2567" width="20.42578125" style="108" customWidth="1"/>
    <col min="2568" max="2785" width="10.28515625" style="108"/>
    <col min="2786" max="2786" width="5.42578125" style="108" customWidth="1"/>
    <col min="2787" max="2787" width="23.42578125" style="108" customWidth="1"/>
    <col min="2788" max="2788" width="9.42578125" style="108" customWidth="1"/>
    <col min="2789" max="2817" width="10.28515625" style="108"/>
    <col min="2818" max="2818" width="4.42578125" style="108" bestFit="1" customWidth="1"/>
    <col min="2819" max="2819" width="38.7109375" style="108" customWidth="1"/>
    <col min="2820" max="2822" width="9.42578125" style="108" customWidth="1"/>
    <col min="2823" max="2823" width="20.42578125" style="108" customWidth="1"/>
    <col min="2824" max="3041" width="10.28515625" style="108"/>
    <col min="3042" max="3042" width="5.42578125" style="108" customWidth="1"/>
    <col min="3043" max="3043" width="23.42578125" style="108" customWidth="1"/>
    <col min="3044" max="3044" width="9.42578125" style="108" customWidth="1"/>
    <col min="3045" max="3073" width="10.28515625" style="108"/>
    <col min="3074" max="3074" width="4.42578125" style="108" bestFit="1" customWidth="1"/>
    <col min="3075" max="3075" width="38.7109375" style="108" customWidth="1"/>
    <col min="3076" max="3078" width="9.42578125" style="108" customWidth="1"/>
    <col min="3079" max="3079" width="20.42578125" style="108" customWidth="1"/>
    <col min="3080" max="3297" width="10.28515625" style="108"/>
    <col min="3298" max="3298" width="5.42578125" style="108" customWidth="1"/>
    <col min="3299" max="3299" width="23.42578125" style="108" customWidth="1"/>
    <col min="3300" max="3300" width="9.42578125" style="108" customWidth="1"/>
    <col min="3301" max="3329" width="10.28515625" style="108"/>
    <col min="3330" max="3330" width="4.42578125" style="108" bestFit="1" customWidth="1"/>
    <col min="3331" max="3331" width="38.7109375" style="108" customWidth="1"/>
    <col min="3332" max="3334" width="9.42578125" style="108" customWidth="1"/>
    <col min="3335" max="3335" width="20.42578125" style="108" customWidth="1"/>
    <col min="3336" max="3553" width="10.28515625" style="108"/>
    <col min="3554" max="3554" width="5.42578125" style="108" customWidth="1"/>
    <col min="3555" max="3555" width="23.42578125" style="108" customWidth="1"/>
    <col min="3556" max="3556" width="9.42578125" style="108" customWidth="1"/>
    <col min="3557" max="3585" width="10.28515625" style="108"/>
    <col min="3586" max="3586" width="4.42578125" style="108" bestFit="1" customWidth="1"/>
    <col min="3587" max="3587" width="38.7109375" style="108" customWidth="1"/>
    <col min="3588" max="3590" width="9.42578125" style="108" customWidth="1"/>
    <col min="3591" max="3591" width="20.42578125" style="108" customWidth="1"/>
    <col min="3592" max="3809" width="10.28515625" style="108"/>
    <col min="3810" max="3810" width="5.42578125" style="108" customWidth="1"/>
    <col min="3811" max="3811" width="23.42578125" style="108" customWidth="1"/>
    <col min="3812" max="3812" width="9.42578125" style="108" customWidth="1"/>
    <col min="3813" max="3841" width="10.28515625" style="108"/>
    <col min="3842" max="3842" width="4.42578125" style="108" bestFit="1" customWidth="1"/>
    <col min="3843" max="3843" width="38.7109375" style="108" customWidth="1"/>
    <col min="3844" max="3846" width="9.42578125" style="108" customWidth="1"/>
    <col min="3847" max="3847" width="20.42578125" style="108" customWidth="1"/>
    <col min="3848" max="4065" width="10.28515625" style="108"/>
    <col min="4066" max="4066" width="5.42578125" style="108" customWidth="1"/>
    <col min="4067" max="4067" width="23.42578125" style="108" customWidth="1"/>
    <col min="4068" max="4068" width="9.42578125" style="108" customWidth="1"/>
    <col min="4069" max="4097" width="10.28515625" style="108"/>
    <col min="4098" max="4098" width="4.42578125" style="108" bestFit="1" customWidth="1"/>
    <col min="4099" max="4099" width="38.7109375" style="108" customWidth="1"/>
    <col min="4100" max="4102" width="9.42578125" style="108" customWidth="1"/>
    <col min="4103" max="4103" width="20.42578125" style="108" customWidth="1"/>
    <col min="4104" max="4321" width="10.28515625" style="108"/>
    <col min="4322" max="4322" width="5.42578125" style="108" customWidth="1"/>
    <col min="4323" max="4323" width="23.42578125" style="108" customWidth="1"/>
    <col min="4324" max="4324" width="9.42578125" style="108" customWidth="1"/>
    <col min="4325" max="4353" width="10.28515625" style="108"/>
    <col min="4354" max="4354" width="4.42578125" style="108" bestFit="1" customWidth="1"/>
    <col min="4355" max="4355" width="38.7109375" style="108" customWidth="1"/>
    <col min="4356" max="4358" width="9.42578125" style="108" customWidth="1"/>
    <col min="4359" max="4359" width="20.42578125" style="108" customWidth="1"/>
    <col min="4360" max="4577" width="10.28515625" style="108"/>
    <col min="4578" max="4578" width="5.42578125" style="108" customWidth="1"/>
    <col min="4579" max="4579" width="23.42578125" style="108" customWidth="1"/>
    <col min="4580" max="4580" width="9.42578125" style="108" customWidth="1"/>
    <col min="4581" max="4609" width="10.28515625" style="108"/>
    <col min="4610" max="4610" width="4.42578125" style="108" bestFit="1" customWidth="1"/>
    <col min="4611" max="4611" width="38.7109375" style="108" customWidth="1"/>
    <col min="4612" max="4614" width="9.42578125" style="108" customWidth="1"/>
    <col min="4615" max="4615" width="20.42578125" style="108" customWidth="1"/>
    <col min="4616" max="4833" width="10.28515625" style="108"/>
    <col min="4834" max="4834" width="5.42578125" style="108" customWidth="1"/>
    <col min="4835" max="4835" width="23.42578125" style="108" customWidth="1"/>
    <col min="4836" max="4836" width="9.42578125" style="108" customWidth="1"/>
    <col min="4837" max="4865" width="10.28515625" style="108"/>
    <col min="4866" max="4866" width="4.42578125" style="108" bestFit="1" customWidth="1"/>
    <col min="4867" max="4867" width="38.7109375" style="108" customWidth="1"/>
    <col min="4868" max="4870" width="9.42578125" style="108" customWidth="1"/>
    <col min="4871" max="4871" width="20.42578125" style="108" customWidth="1"/>
    <col min="4872" max="5089" width="10.28515625" style="108"/>
    <col min="5090" max="5090" width="5.42578125" style="108" customWidth="1"/>
    <col min="5091" max="5091" width="23.42578125" style="108" customWidth="1"/>
    <col min="5092" max="5092" width="9.42578125" style="108" customWidth="1"/>
    <col min="5093" max="5121" width="10.28515625" style="108"/>
    <col min="5122" max="5122" width="4.42578125" style="108" bestFit="1" customWidth="1"/>
    <col min="5123" max="5123" width="38.7109375" style="108" customWidth="1"/>
    <col min="5124" max="5126" width="9.42578125" style="108" customWidth="1"/>
    <col min="5127" max="5127" width="20.42578125" style="108" customWidth="1"/>
    <col min="5128" max="5345" width="10.28515625" style="108"/>
    <col min="5346" max="5346" width="5.42578125" style="108" customWidth="1"/>
    <col min="5347" max="5347" width="23.42578125" style="108" customWidth="1"/>
    <col min="5348" max="5348" width="9.42578125" style="108" customWidth="1"/>
    <col min="5349" max="5377" width="10.28515625" style="108"/>
    <col min="5378" max="5378" width="4.42578125" style="108" bestFit="1" customWidth="1"/>
    <col min="5379" max="5379" width="38.7109375" style="108" customWidth="1"/>
    <col min="5380" max="5382" width="9.42578125" style="108" customWidth="1"/>
    <col min="5383" max="5383" width="20.42578125" style="108" customWidth="1"/>
    <col min="5384" max="5601" width="10.28515625" style="108"/>
    <col min="5602" max="5602" width="5.42578125" style="108" customWidth="1"/>
    <col min="5603" max="5603" width="23.42578125" style="108" customWidth="1"/>
    <col min="5604" max="5604" width="9.42578125" style="108" customWidth="1"/>
    <col min="5605" max="5633" width="10.28515625" style="108"/>
    <col min="5634" max="5634" width="4.42578125" style="108" bestFit="1" customWidth="1"/>
    <col min="5635" max="5635" width="38.7109375" style="108" customWidth="1"/>
    <col min="5636" max="5638" width="9.42578125" style="108" customWidth="1"/>
    <col min="5639" max="5639" width="20.42578125" style="108" customWidth="1"/>
    <col min="5640" max="5857" width="10.28515625" style="108"/>
    <col min="5858" max="5858" width="5.42578125" style="108" customWidth="1"/>
    <col min="5859" max="5859" width="23.42578125" style="108" customWidth="1"/>
    <col min="5860" max="5860" width="9.42578125" style="108" customWidth="1"/>
    <col min="5861" max="5889" width="10.28515625" style="108"/>
    <col min="5890" max="5890" width="4.42578125" style="108" bestFit="1" customWidth="1"/>
    <col min="5891" max="5891" width="38.7109375" style="108" customWidth="1"/>
    <col min="5892" max="5894" width="9.42578125" style="108" customWidth="1"/>
    <col min="5895" max="5895" width="20.42578125" style="108" customWidth="1"/>
    <col min="5896" max="6113" width="10.28515625" style="108"/>
    <col min="6114" max="6114" width="5.42578125" style="108" customWidth="1"/>
    <col min="6115" max="6115" width="23.42578125" style="108" customWidth="1"/>
    <col min="6116" max="6116" width="9.42578125" style="108" customWidth="1"/>
    <col min="6117" max="6145" width="10.28515625" style="108"/>
    <col min="6146" max="6146" width="4.42578125" style="108" bestFit="1" customWidth="1"/>
    <col min="6147" max="6147" width="38.7109375" style="108" customWidth="1"/>
    <col min="6148" max="6150" width="9.42578125" style="108" customWidth="1"/>
    <col min="6151" max="6151" width="20.42578125" style="108" customWidth="1"/>
    <col min="6152" max="6369" width="10.28515625" style="108"/>
    <col min="6370" max="6370" width="5.42578125" style="108" customWidth="1"/>
    <col min="6371" max="6371" width="23.42578125" style="108" customWidth="1"/>
    <col min="6372" max="6372" width="9.42578125" style="108" customWidth="1"/>
    <col min="6373" max="6401" width="10.28515625" style="108"/>
    <col min="6402" max="6402" width="4.42578125" style="108" bestFit="1" customWidth="1"/>
    <col min="6403" max="6403" width="38.7109375" style="108" customWidth="1"/>
    <col min="6404" max="6406" width="9.42578125" style="108" customWidth="1"/>
    <col min="6407" max="6407" width="20.42578125" style="108" customWidth="1"/>
    <col min="6408" max="6625" width="10.28515625" style="108"/>
    <col min="6626" max="6626" width="5.42578125" style="108" customWidth="1"/>
    <col min="6627" max="6627" width="23.42578125" style="108" customWidth="1"/>
    <col min="6628" max="6628" width="9.42578125" style="108" customWidth="1"/>
    <col min="6629" max="6657" width="10.28515625" style="108"/>
    <col min="6658" max="6658" width="4.42578125" style="108" bestFit="1" customWidth="1"/>
    <col min="6659" max="6659" width="38.7109375" style="108" customWidth="1"/>
    <col min="6660" max="6662" width="9.42578125" style="108" customWidth="1"/>
    <col min="6663" max="6663" width="20.42578125" style="108" customWidth="1"/>
    <col min="6664" max="6881" width="10.28515625" style="108"/>
    <col min="6882" max="6882" width="5.42578125" style="108" customWidth="1"/>
    <col min="6883" max="6883" width="23.42578125" style="108" customWidth="1"/>
    <col min="6884" max="6884" width="9.42578125" style="108" customWidth="1"/>
    <col min="6885" max="6913" width="10.28515625" style="108"/>
    <col min="6914" max="6914" width="4.42578125" style="108" bestFit="1" customWidth="1"/>
    <col min="6915" max="6915" width="38.7109375" style="108" customWidth="1"/>
    <col min="6916" max="6918" width="9.42578125" style="108" customWidth="1"/>
    <col min="6919" max="6919" width="20.42578125" style="108" customWidth="1"/>
    <col min="6920" max="7137" width="10.28515625" style="108"/>
    <col min="7138" max="7138" width="5.42578125" style="108" customWidth="1"/>
    <col min="7139" max="7139" width="23.42578125" style="108" customWidth="1"/>
    <col min="7140" max="7140" width="9.42578125" style="108" customWidth="1"/>
    <col min="7141" max="7169" width="10.28515625" style="108"/>
    <col min="7170" max="7170" width="4.42578125" style="108" bestFit="1" customWidth="1"/>
    <col min="7171" max="7171" width="38.7109375" style="108" customWidth="1"/>
    <col min="7172" max="7174" width="9.42578125" style="108" customWidth="1"/>
    <col min="7175" max="7175" width="20.42578125" style="108" customWidth="1"/>
    <col min="7176" max="7393" width="10.28515625" style="108"/>
    <col min="7394" max="7394" width="5.42578125" style="108" customWidth="1"/>
    <col min="7395" max="7395" width="23.42578125" style="108" customWidth="1"/>
    <col min="7396" max="7396" width="9.42578125" style="108" customWidth="1"/>
    <col min="7397" max="7425" width="10.28515625" style="108"/>
    <col min="7426" max="7426" width="4.42578125" style="108" bestFit="1" customWidth="1"/>
    <col min="7427" max="7427" width="38.7109375" style="108" customWidth="1"/>
    <col min="7428" max="7430" width="9.42578125" style="108" customWidth="1"/>
    <col min="7431" max="7431" width="20.42578125" style="108" customWidth="1"/>
    <col min="7432" max="7649" width="10.28515625" style="108"/>
    <col min="7650" max="7650" width="5.42578125" style="108" customWidth="1"/>
    <col min="7651" max="7651" width="23.42578125" style="108" customWidth="1"/>
    <col min="7652" max="7652" width="9.42578125" style="108" customWidth="1"/>
    <col min="7653" max="7681" width="10.28515625" style="108"/>
    <col min="7682" max="7682" width="4.42578125" style="108" bestFit="1" customWidth="1"/>
    <col min="7683" max="7683" width="38.7109375" style="108" customWidth="1"/>
    <col min="7684" max="7686" width="9.42578125" style="108" customWidth="1"/>
    <col min="7687" max="7687" width="20.42578125" style="108" customWidth="1"/>
    <col min="7688" max="7905" width="10.28515625" style="108"/>
    <col min="7906" max="7906" width="5.42578125" style="108" customWidth="1"/>
    <col min="7907" max="7907" width="23.42578125" style="108" customWidth="1"/>
    <col min="7908" max="7908" width="9.42578125" style="108" customWidth="1"/>
    <col min="7909" max="7937" width="10.28515625" style="108"/>
    <col min="7938" max="7938" width="4.42578125" style="108" bestFit="1" customWidth="1"/>
    <col min="7939" max="7939" width="38.7109375" style="108" customWidth="1"/>
    <col min="7940" max="7942" width="9.42578125" style="108" customWidth="1"/>
    <col min="7943" max="7943" width="20.42578125" style="108" customWidth="1"/>
    <col min="7944" max="8161" width="10.28515625" style="108"/>
    <col min="8162" max="8162" width="5.42578125" style="108" customWidth="1"/>
    <col min="8163" max="8163" width="23.42578125" style="108" customWidth="1"/>
    <col min="8164" max="8164" width="9.42578125" style="108" customWidth="1"/>
    <col min="8165" max="8193" width="10.28515625" style="108"/>
    <col min="8194" max="8194" width="4.42578125" style="108" bestFit="1" customWidth="1"/>
    <col min="8195" max="8195" width="38.7109375" style="108" customWidth="1"/>
    <col min="8196" max="8198" width="9.42578125" style="108" customWidth="1"/>
    <col min="8199" max="8199" width="20.42578125" style="108" customWidth="1"/>
    <col min="8200" max="8417" width="10.28515625" style="108"/>
    <col min="8418" max="8418" width="5.42578125" style="108" customWidth="1"/>
    <col min="8419" max="8419" width="23.42578125" style="108" customWidth="1"/>
    <col min="8420" max="8420" width="9.42578125" style="108" customWidth="1"/>
    <col min="8421" max="8449" width="10.28515625" style="108"/>
    <col min="8450" max="8450" width="4.42578125" style="108" bestFit="1" customWidth="1"/>
    <col min="8451" max="8451" width="38.7109375" style="108" customWidth="1"/>
    <col min="8452" max="8454" width="9.42578125" style="108" customWidth="1"/>
    <col min="8455" max="8455" width="20.42578125" style="108" customWidth="1"/>
    <col min="8456" max="8673" width="10.28515625" style="108"/>
    <col min="8674" max="8674" width="5.42578125" style="108" customWidth="1"/>
    <col min="8675" max="8675" width="23.42578125" style="108" customWidth="1"/>
    <col min="8676" max="8676" width="9.42578125" style="108" customWidth="1"/>
    <col min="8677" max="8705" width="10.28515625" style="108"/>
    <col min="8706" max="8706" width="4.42578125" style="108" bestFit="1" customWidth="1"/>
    <col min="8707" max="8707" width="38.7109375" style="108" customWidth="1"/>
    <col min="8708" max="8710" width="9.42578125" style="108" customWidth="1"/>
    <col min="8711" max="8711" width="20.42578125" style="108" customWidth="1"/>
    <col min="8712" max="8929" width="10.28515625" style="108"/>
    <col min="8930" max="8930" width="5.42578125" style="108" customWidth="1"/>
    <col min="8931" max="8931" width="23.42578125" style="108" customWidth="1"/>
    <col min="8932" max="8932" width="9.42578125" style="108" customWidth="1"/>
    <col min="8933" max="8961" width="10.28515625" style="108"/>
    <col min="8962" max="8962" width="4.42578125" style="108" bestFit="1" customWidth="1"/>
    <col min="8963" max="8963" width="38.7109375" style="108" customWidth="1"/>
    <col min="8964" max="8966" width="9.42578125" style="108" customWidth="1"/>
    <col min="8967" max="8967" width="20.42578125" style="108" customWidth="1"/>
    <col min="8968" max="9185" width="10.28515625" style="108"/>
    <col min="9186" max="9186" width="5.42578125" style="108" customWidth="1"/>
    <col min="9187" max="9187" width="23.42578125" style="108" customWidth="1"/>
    <col min="9188" max="9188" width="9.42578125" style="108" customWidth="1"/>
    <col min="9189" max="9217" width="10.28515625" style="108"/>
    <col min="9218" max="9218" width="4.42578125" style="108" bestFit="1" customWidth="1"/>
    <col min="9219" max="9219" width="38.7109375" style="108" customWidth="1"/>
    <col min="9220" max="9222" width="9.42578125" style="108" customWidth="1"/>
    <col min="9223" max="9223" width="20.42578125" style="108" customWidth="1"/>
    <col min="9224" max="9441" width="10.28515625" style="108"/>
    <col min="9442" max="9442" width="5.42578125" style="108" customWidth="1"/>
    <col min="9443" max="9443" width="23.42578125" style="108" customWidth="1"/>
    <col min="9444" max="9444" width="9.42578125" style="108" customWidth="1"/>
    <col min="9445" max="9473" width="10.28515625" style="108"/>
    <col min="9474" max="9474" width="4.42578125" style="108" bestFit="1" customWidth="1"/>
    <col min="9475" max="9475" width="38.7109375" style="108" customWidth="1"/>
    <col min="9476" max="9478" width="9.42578125" style="108" customWidth="1"/>
    <col min="9479" max="9479" width="20.42578125" style="108" customWidth="1"/>
    <col min="9480" max="9697" width="10.28515625" style="108"/>
    <col min="9698" max="9698" width="5.42578125" style="108" customWidth="1"/>
    <col min="9699" max="9699" width="23.42578125" style="108" customWidth="1"/>
    <col min="9700" max="9700" width="9.42578125" style="108" customWidth="1"/>
    <col min="9701" max="9729" width="10.28515625" style="108"/>
    <col min="9730" max="9730" width="4.42578125" style="108" bestFit="1" customWidth="1"/>
    <col min="9731" max="9731" width="38.7109375" style="108" customWidth="1"/>
    <col min="9732" max="9734" width="9.42578125" style="108" customWidth="1"/>
    <col min="9735" max="9735" width="20.42578125" style="108" customWidth="1"/>
    <col min="9736" max="9953" width="10.28515625" style="108"/>
    <col min="9954" max="9954" width="5.42578125" style="108" customWidth="1"/>
    <col min="9955" max="9955" width="23.42578125" style="108" customWidth="1"/>
    <col min="9956" max="9956" width="9.42578125" style="108" customWidth="1"/>
    <col min="9957" max="9985" width="10.28515625" style="108"/>
    <col min="9986" max="9986" width="4.42578125" style="108" bestFit="1" customWidth="1"/>
    <col min="9987" max="9987" width="38.7109375" style="108" customWidth="1"/>
    <col min="9988" max="9990" width="9.42578125" style="108" customWidth="1"/>
    <col min="9991" max="9991" width="20.42578125" style="108" customWidth="1"/>
    <col min="9992" max="10209" width="10.28515625" style="108"/>
    <col min="10210" max="10210" width="5.42578125" style="108" customWidth="1"/>
    <col min="10211" max="10211" width="23.42578125" style="108" customWidth="1"/>
    <col min="10212" max="10212" width="9.42578125" style="108" customWidth="1"/>
    <col min="10213" max="10241" width="10.28515625" style="108"/>
    <col min="10242" max="10242" width="4.42578125" style="108" bestFit="1" customWidth="1"/>
    <col min="10243" max="10243" width="38.7109375" style="108" customWidth="1"/>
    <col min="10244" max="10246" width="9.42578125" style="108" customWidth="1"/>
    <col min="10247" max="10247" width="20.42578125" style="108" customWidth="1"/>
    <col min="10248" max="10465" width="10.28515625" style="108"/>
    <col min="10466" max="10466" width="5.42578125" style="108" customWidth="1"/>
    <col min="10467" max="10467" width="23.42578125" style="108" customWidth="1"/>
    <col min="10468" max="10468" width="9.42578125" style="108" customWidth="1"/>
    <col min="10469" max="10497" width="10.28515625" style="108"/>
    <col min="10498" max="10498" width="4.42578125" style="108" bestFit="1" customWidth="1"/>
    <col min="10499" max="10499" width="38.7109375" style="108" customWidth="1"/>
    <col min="10500" max="10502" width="9.42578125" style="108" customWidth="1"/>
    <col min="10503" max="10503" width="20.42578125" style="108" customWidth="1"/>
    <col min="10504" max="10721" width="10.28515625" style="108"/>
    <col min="10722" max="10722" width="5.42578125" style="108" customWidth="1"/>
    <col min="10723" max="10723" width="23.42578125" style="108" customWidth="1"/>
    <col min="10724" max="10724" width="9.42578125" style="108" customWidth="1"/>
    <col min="10725" max="10753" width="10.28515625" style="108"/>
    <col min="10754" max="10754" width="4.42578125" style="108" bestFit="1" customWidth="1"/>
    <col min="10755" max="10755" width="38.7109375" style="108" customWidth="1"/>
    <col min="10756" max="10758" width="9.42578125" style="108" customWidth="1"/>
    <col min="10759" max="10759" width="20.42578125" style="108" customWidth="1"/>
    <col min="10760" max="10977" width="10.28515625" style="108"/>
    <col min="10978" max="10978" width="5.42578125" style="108" customWidth="1"/>
    <col min="10979" max="10979" width="23.42578125" style="108" customWidth="1"/>
    <col min="10980" max="10980" width="9.42578125" style="108" customWidth="1"/>
    <col min="10981" max="11009" width="10.28515625" style="108"/>
    <col min="11010" max="11010" width="4.42578125" style="108" bestFit="1" customWidth="1"/>
    <col min="11011" max="11011" width="38.7109375" style="108" customWidth="1"/>
    <col min="11012" max="11014" width="9.42578125" style="108" customWidth="1"/>
    <col min="11015" max="11015" width="20.42578125" style="108" customWidth="1"/>
    <col min="11016" max="11233" width="10.28515625" style="108"/>
    <col min="11234" max="11234" width="5.42578125" style="108" customWidth="1"/>
    <col min="11235" max="11235" width="23.42578125" style="108" customWidth="1"/>
    <col min="11236" max="11236" width="9.42578125" style="108" customWidth="1"/>
    <col min="11237" max="11265" width="10.28515625" style="108"/>
    <col min="11266" max="11266" width="4.42578125" style="108" bestFit="1" customWidth="1"/>
    <col min="11267" max="11267" width="38.7109375" style="108" customWidth="1"/>
    <col min="11268" max="11270" width="9.42578125" style="108" customWidth="1"/>
    <col min="11271" max="11271" width="20.42578125" style="108" customWidth="1"/>
    <col min="11272" max="11489" width="10.28515625" style="108"/>
    <col min="11490" max="11490" width="5.42578125" style="108" customWidth="1"/>
    <col min="11491" max="11491" width="23.42578125" style="108" customWidth="1"/>
    <col min="11492" max="11492" width="9.42578125" style="108" customWidth="1"/>
    <col min="11493" max="11521" width="10.28515625" style="108"/>
    <col min="11522" max="11522" width="4.42578125" style="108" bestFit="1" customWidth="1"/>
    <col min="11523" max="11523" width="38.7109375" style="108" customWidth="1"/>
    <col min="11524" max="11526" width="9.42578125" style="108" customWidth="1"/>
    <col min="11527" max="11527" width="20.42578125" style="108" customWidth="1"/>
    <col min="11528" max="11745" width="10.28515625" style="108"/>
    <col min="11746" max="11746" width="5.42578125" style="108" customWidth="1"/>
    <col min="11747" max="11747" width="23.42578125" style="108" customWidth="1"/>
    <col min="11748" max="11748" width="9.42578125" style="108" customWidth="1"/>
    <col min="11749" max="11777" width="10.28515625" style="108"/>
    <col min="11778" max="11778" width="4.42578125" style="108" bestFit="1" customWidth="1"/>
    <col min="11779" max="11779" width="38.7109375" style="108" customWidth="1"/>
    <col min="11780" max="11782" width="9.42578125" style="108" customWidth="1"/>
    <col min="11783" max="11783" width="20.42578125" style="108" customWidth="1"/>
    <col min="11784" max="12001" width="10.28515625" style="108"/>
    <col min="12002" max="12002" width="5.42578125" style="108" customWidth="1"/>
    <col min="12003" max="12003" width="23.42578125" style="108" customWidth="1"/>
    <col min="12004" max="12004" width="9.42578125" style="108" customWidth="1"/>
    <col min="12005" max="12033" width="10.28515625" style="108"/>
    <col min="12034" max="12034" width="4.42578125" style="108" bestFit="1" customWidth="1"/>
    <col min="12035" max="12035" width="38.7109375" style="108" customWidth="1"/>
    <col min="12036" max="12038" width="9.42578125" style="108" customWidth="1"/>
    <col min="12039" max="12039" width="20.42578125" style="108" customWidth="1"/>
    <col min="12040" max="12257" width="10.28515625" style="108"/>
    <col min="12258" max="12258" width="5.42578125" style="108" customWidth="1"/>
    <col min="12259" max="12259" width="23.42578125" style="108" customWidth="1"/>
    <col min="12260" max="12260" width="9.42578125" style="108" customWidth="1"/>
    <col min="12261" max="12289" width="10.28515625" style="108"/>
    <col min="12290" max="12290" width="4.42578125" style="108" bestFit="1" customWidth="1"/>
    <col min="12291" max="12291" width="38.7109375" style="108" customWidth="1"/>
    <col min="12292" max="12294" width="9.42578125" style="108" customWidth="1"/>
    <col min="12295" max="12295" width="20.42578125" style="108" customWidth="1"/>
    <col min="12296" max="12513" width="10.28515625" style="108"/>
    <col min="12514" max="12514" width="5.42578125" style="108" customWidth="1"/>
    <col min="12515" max="12515" width="23.42578125" style="108" customWidth="1"/>
    <col min="12516" max="12516" width="9.42578125" style="108" customWidth="1"/>
    <col min="12517" max="12545" width="10.28515625" style="108"/>
    <col min="12546" max="12546" width="4.42578125" style="108" bestFit="1" customWidth="1"/>
    <col min="12547" max="12547" width="38.7109375" style="108" customWidth="1"/>
    <col min="12548" max="12550" width="9.42578125" style="108" customWidth="1"/>
    <col min="12551" max="12551" width="20.42578125" style="108" customWidth="1"/>
    <col min="12552" max="12769" width="10.28515625" style="108"/>
    <col min="12770" max="12770" width="5.42578125" style="108" customWidth="1"/>
    <col min="12771" max="12771" width="23.42578125" style="108" customWidth="1"/>
    <col min="12772" max="12772" width="9.42578125" style="108" customWidth="1"/>
    <col min="12773" max="12801" width="10.28515625" style="108"/>
    <col min="12802" max="12802" width="4.42578125" style="108" bestFit="1" customWidth="1"/>
    <col min="12803" max="12803" width="38.7109375" style="108" customWidth="1"/>
    <col min="12804" max="12806" width="9.42578125" style="108" customWidth="1"/>
    <col min="12807" max="12807" width="20.42578125" style="108" customWidth="1"/>
    <col min="12808" max="13025" width="10.28515625" style="108"/>
    <col min="13026" max="13026" width="5.42578125" style="108" customWidth="1"/>
    <col min="13027" max="13027" width="23.42578125" style="108" customWidth="1"/>
    <col min="13028" max="13028" width="9.42578125" style="108" customWidth="1"/>
    <col min="13029" max="13057" width="10.28515625" style="108"/>
    <col min="13058" max="13058" width="4.42578125" style="108" bestFit="1" customWidth="1"/>
    <col min="13059" max="13059" width="38.7109375" style="108" customWidth="1"/>
    <col min="13060" max="13062" width="9.42578125" style="108" customWidth="1"/>
    <col min="13063" max="13063" width="20.42578125" style="108" customWidth="1"/>
    <col min="13064" max="13281" width="10.28515625" style="108"/>
    <col min="13282" max="13282" width="5.42578125" style="108" customWidth="1"/>
    <col min="13283" max="13283" width="23.42578125" style="108" customWidth="1"/>
    <col min="13284" max="13284" width="9.42578125" style="108" customWidth="1"/>
    <col min="13285" max="13313" width="10.28515625" style="108"/>
    <col min="13314" max="13314" width="4.42578125" style="108" bestFit="1" customWidth="1"/>
    <col min="13315" max="13315" width="38.7109375" style="108" customWidth="1"/>
    <col min="13316" max="13318" width="9.42578125" style="108" customWidth="1"/>
    <col min="13319" max="13319" width="20.42578125" style="108" customWidth="1"/>
    <col min="13320" max="13537" width="10.28515625" style="108"/>
    <col min="13538" max="13538" width="5.42578125" style="108" customWidth="1"/>
    <col min="13539" max="13539" width="23.42578125" style="108" customWidth="1"/>
    <col min="13540" max="13540" width="9.42578125" style="108" customWidth="1"/>
    <col min="13541" max="13569" width="10.28515625" style="108"/>
    <col min="13570" max="13570" width="4.42578125" style="108" bestFit="1" customWidth="1"/>
    <col min="13571" max="13571" width="38.7109375" style="108" customWidth="1"/>
    <col min="13572" max="13574" width="9.42578125" style="108" customWidth="1"/>
    <col min="13575" max="13575" width="20.42578125" style="108" customWidth="1"/>
    <col min="13576" max="13793" width="10.28515625" style="108"/>
    <col min="13794" max="13794" width="5.42578125" style="108" customWidth="1"/>
    <col min="13795" max="13795" width="23.42578125" style="108" customWidth="1"/>
    <col min="13796" max="13796" width="9.42578125" style="108" customWidth="1"/>
    <col min="13797" max="13825" width="10.28515625" style="108"/>
    <col min="13826" max="13826" width="4.42578125" style="108" bestFit="1" customWidth="1"/>
    <col min="13827" max="13827" width="38.7109375" style="108" customWidth="1"/>
    <col min="13828" max="13830" width="9.42578125" style="108" customWidth="1"/>
    <col min="13831" max="13831" width="20.42578125" style="108" customWidth="1"/>
    <col min="13832" max="14049" width="10.28515625" style="108"/>
    <col min="14050" max="14050" width="5.42578125" style="108" customWidth="1"/>
    <col min="14051" max="14051" width="23.42578125" style="108" customWidth="1"/>
    <col min="14052" max="14052" width="9.42578125" style="108" customWidth="1"/>
    <col min="14053" max="14081" width="10.28515625" style="108"/>
    <col min="14082" max="14082" width="4.42578125" style="108" bestFit="1" customWidth="1"/>
    <col min="14083" max="14083" width="38.7109375" style="108" customWidth="1"/>
    <col min="14084" max="14086" width="9.42578125" style="108" customWidth="1"/>
    <col min="14087" max="14087" width="20.42578125" style="108" customWidth="1"/>
    <col min="14088" max="14305" width="10.28515625" style="108"/>
    <col min="14306" max="14306" width="5.42578125" style="108" customWidth="1"/>
    <col min="14307" max="14307" width="23.42578125" style="108" customWidth="1"/>
    <col min="14308" max="14308" width="9.42578125" style="108" customWidth="1"/>
    <col min="14309" max="14337" width="10.28515625" style="108"/>
    <col min="14338" max="14338" width="4.42578125" style="108" bestFit="1" customWidth="1"/>
    <col min="14339" max="14339" width="38.7109375" style="108" customWidth="1"/>
    <col min="14340" max="14342" width="9.42578125" style="108" customWidth="1"/>
    <col min="14343" max="14343" width="20.42578125" style="108" customWidth="1"/>
    <col min="14344" max="14561" width="10.28515625" style="108"/>
    <col min="14562" max="14562" width="5.42578125" style="108" customWidth="1"/>
    <col min="14563" max="14563" width="23.42578125" style="108" customWidth="1"/>
    <col min="14564" max="14564" width="9.42578125" style="108" customWidth="1"/>
    <col min="14565" max="14593" width="10.28515625" style="108"/>
    <col min="14594" max="14594" width="4.42578125" style="108" bestFit="1" customWidth="1"/>
    <col min="14595" max="14595" width="38.7109375" style="108" customWidth="1"/>
    <col min="14596" max="14598" width="9.42578125" style="108" customWidth="1"/>
    <col min="14599" max="14599" width="20.42578125" style="108" customWidth="1"/>
    <col min="14600" max="14817" width="10.28515625" style="108"/>
    <col min="14818" max="14818" width="5.42578125" style="108" customWidth="1"/>
    <col min="14819" max="14819" width="23.42578125" style="108" customWidth="1"/>
    <col min="14820" max="14820" width="9.42578125" style="108" customWidth="1"/>
    <col min="14821" max="14849" width="10.28515625" style="108"/>
    <col min="14850" max="14850" width="4.42578125" style="108" bestFit="1" customWidth="1"/>
    <col min="14851" max="14851" width="38.7109375" style="108" customWidth="1"/>
    <col min="14852" max="14854" width="9.42578125" style="108" customWidth="1"/>
    <col min="14855" max="14855" width="20.42578125" style="108" customWidth="1"/>
    <col min="14856" max="15073" width="10.28515625" style="108"/>
    <col min="15074" max="15074" width="5.42578125" style="108" customWidth="1"/>
    <col min="15075" max="15075" width="23.42578125" style="108" customWidth="1"/>
    <col min="15076" max="15076" width="9.42578125" style="108" customWidth="1"/>
    <col min="15077" max="15105" width="10.28515625" style="108"/>
    <col min="15106" max="15106" width="4.42578125" style="108" bestFit="1" customWidth="1"/>
    <col min="15107" max="15107" width="38.7109375" style="108" customWidth="1"/>
    <col min="15108" max="15110" width="9.42578125" style="108" customWidth="1"/>
    <col min="15111" max="15111" width="20.42578125" style="108" customWidth="1"/>
    <col min="15112" max="15329" width="10.28515625" style="108"/>
    <col min="15330" max="15330" width="5.42578125" style="108" customWidth="1"/>
    <col min="15331" max="15331" width="23.42578125" style="108" customWidth="1"/>
    <col min="15332" max="15332" width="9.42578125" style="108" customWidth="1"/>
    <col min="15333" max="15361" width="10.28515625" style="108"/>
    <col min="15362" max="15362" width="4.42578125" style="108" bestFit="1" customWidth="1"/>
    <col min="15363" max="15363" width="38.7109375" style="108" customWidth="1"/>
    <col min="15364" max="15366" width="9.42578125" style="108" customWidth="1"/>
    <col min="15367" max="15367" width="20.42578125" style="108" customWidth="1"/>
    <col min="15368" max="15585" width="10.28515625" style="108"/>
    <col min="15586" max="15586" width="5.42578125" style="108" customWidth="1"/>
    <col min="15587" max="15587" width="23.42578125" style="108" customWidth="1"/>
    <col min="15588" max="15588" width="9.42578125" style="108" customWidth="1"/>
    <col min="15589" max="15617" width="10.28515625" style="108"/>
    <col min="15618" max="15618" width="4.42578125" style="108" bestFit="1" customWidth="1"/>
    <col min="15619" max="15619" width="38.7109375" style="108" customWidth="1"/>
    <col min="15620" max="15622" width="9.42578125" style="108" customWidth="1"/>
    <col min="15623" max="15623" width="20.42578125" style="108" customWidth="1"/>
    <col min="15624" max="15841" width="10.28515625" style="108"/>
    <col min="15842" max="15842" width="5.42578125" style="108" customWidth="1"/>
    <col min="15843" max="15843" width="23.42578125" style="108" customWidth="1"/>
    <col min="15844" max="15844" width="9.42578125" style="108" customWidth="1"/>
    <col min="15845" max="15873" width="10.28515625" style="108"/>
    <col min="15874" max="15874" width="4.42578125" style="108" bestFit="1" customWidth="1"/>
    <col min="15875" max="15875" width="38.7109375" style="108" customWidth="1"/>
    <col min="15876" max="15878" width="9.42578125" style="108" customWidth="1"/>
    <col min="15879" max="15879" width="20.42578125" style="108" customWidth="1"/>
    <col min="15880" max="16097" width="10.28515625" style="108"/>
    <col min="16098" max="16098" width="5.42578125" style="108" customWidth="1"/>
    <col min="16099" max="16099" width="23.42578125" style="108" customWidth="1"/>
    <col min="16100" max="16100" width="9.42578125" style="108" customWidth="1"/>
    <col min="16101" max="16129" width="10.28515625" style="108"/>
    <col min="16130" max="16130" width="4.42578125" style="108" bestFit="1" customWidth="1"/>
    <col min="16131" max="16131" width="38.7109375" style="108" customWidth="1"/>
    <col min="16132" max="16134" width="9.42578125" style="108" customWidth="1"/>
    <col min="16135" max="16135" width="20.42578125" style="108" customWidth="1"/>
    <col min="16136" max="16353" width="10.28515625" style="108"/>
    <col min="16354" max="16354" width="5.42578125" style="108" customWidth="1"/>
    <col min="16355" max="16355" width="23.42578125" style="108" customWidth="1"/>
    <col min="16356" max="16356" width="9.42578125" style="108" customWidth="1"/>
    <col min="16357" max="16384" width="10.28515625" style="108"/>
  </cols>
  <sheetData>
    <row r="1" spans="1:13" hidden="1">
      <c r="G1" s="107"/>
    </row>
    <row r="2" spans="1:13" ht="15.6" customHeight="1">
      <c r="A2" s="884" t="s">
        <v>514</v>
      </c>
      <c r="B2" s="884"/>
      <c r="C2" s="884"/>
      <c r="D2" s="884"/>
      <c r="E2" s="884"/>
      <c r="F2" s="884"/>
      <c r="G2" s="884"/>
    </row>
    <row r="3" spans="1:13" ht="26.65" customHeight="1">
      <c r="A3" s="884" t="s">
        <v>1225</v>
      </c>
      <c r="B3" s="884"/>
      <c r="C3" s="884"/>
      <c r="D3" s="884"/>
      <c r="E3" s="884"/>
      <c r="F3" s="884"/>
      <c r="G3" s="884"/>
    </row>
    <row r="4" spans="1:13" ht="21.4" customHeight="1">
      <c r="A4" s="885" t="e">
        <f>B8_DTTS!A3:Q3</f>
        <v>#REF!</v>
      </c>
      <c r="B4" s="885"/>
      <c r="C4" s="885"/>
      <c r="D4" s="885"/>
      <c r="E4" s="885"/>
      <c r="F4" s="885"/>
      <c r="G4" s="885"/>
      <c r="H4" s="140"/>
      <c r="I4" s="140"/>
      <c r="J4" s="140"/>
      <c r="K4" s="140"/>
      <c r="L4" s="140"/>
      <c r="M4" s="140"/>
    </row>
    <row r="5" spans="1:13" ht="15.75" customHeight="1">
      <c r="B5" s="109"/>
      <c r="F5" s="892" t="s">
        <v>334</v>
      </c>
      <c r="G5" s="892"/>
    </row>
    <row r="6" spans="1:13" s="139" customFormat="1" ht="15" customHeight="1">
      <c r="A6" s="886" t="s">
        <v>2</v>
      </c>
      <c r="B6" s="886" t="s">
        <v>397</v>
      </c>
      <c r="C6" s="887" t="s">
        <v>438</v>
      </c>
      <c r="D6" s="888"/>
      <c r="E6" s="889"/>
      <c r="F6" s="890" t="s">
        <v>1038</v>
      </c>
      <c r="G6" s="890" t="s">
        <v>12</v>
      </c>
    </row>
    <row r="7" spans="1:13" s="139" customFormat="1" ht="44.65" customHeight="1">
      <c r="A7" s="886"/>
      <c r="B7" s="886"/>
      <c r="C7" s="469" t="s">
        <v>406</v>
      </c>
      <c r="D7" s="469" t="s">
        <v>407</v>
      </c>
      <c r="E7" s="469" t="s">
        <v>340</v>
      </c>
      <c r="F7" s="891"/>
      <c r="G7" s="891"/>
    </row>
    <row r="8" spans="1:13" s="139" customFormat="1" ht="17.649999999999999" customHeight="1">
      <c r="A8" s="470" t="s">
        <v>33</v>
      </c>
      <c r="B8" s="470" t="s">
        <v>158</v>
      </c>
      <c r="C8" s="470" t="s">
        <v>385</v>
      </c>
      <c r="D8" s="470">
        <v>2</v>
      </c>
      <c r="E8" s="470">
        <v>3</v>
      </c>
      <c r="F8" s="183">
        <v>4</v>
      </c>
      <c r="G8" s="183">
        <v>5</v>
      </c>
    </row>
    <row r="9" spans="1:13" s="139" customFormat="1" ht="21.75" customHeight="1">
      <c r="A9" s="624"/>
      <c r="B9" s="624" t="s">
        <v>439</v>
      </c>
      <c r="C9" s="625">
        <f>C10+C12+C17+C18+C22+C25</f>
        <v>64565</v>
      </c>
      <c r="D9" s="625">
        <f>D10+D12+D17+D18+D22+D25</f>
        <v>61490</v>
      </c>
      <c r="E9" s="625">
        <f>E10+E12+E17+E18+E22+E25</f>
        <v>3075</v>
      </c>
      <c r="F9" s="624"/>
      <c r="G9" s="469"/>
    </row>
    <row r="10" spans="1:13" s="110" customFormat="1" ht="36">
      <c r="A10" s="626" t="s">
        <v>35</v>
      </c>
      <c r="B10" s="627" t="s">
        <v>865</v>
      </c>
      <c r="C10" s="628">
        <f>SUM(C11:C11)</f>
        <v>3991</v>
      </c>
      <c r="D10" s="628">
        <f>SUM(D11:D11)</f>
        <v>3801</v>
      </c>
      <c r="E10" s="628">
        <f>SUM(E11:E11)</f>
        <v>190</v>
      </c>
      <c r="F10" s="629"/>
      <c r="G10" s="471"/>
    </row>
    <row r="11" spans="1:13" ht="24">
      <c r="A11" s="630"/>
      <c r="B11" s="631" t="s">
        <v>456</v>
      </c>
      <c r="C11" s="632">
        <f>D11+E11</f>
        <v>3991</v>
      </c>
      <c r="D11" s="633">
        <v>3801</v>
      </c>
      <c r="E11" s="633">
        <v>190</v>
      </c>
      <c r="F11" s="634" t="s">
        <v>216</v>
      </c>
      <c r="G11" s="474"/>
      <c r="H11" s="111"/>
      <c r="I11" s="108">
        <f>'[17]a.STC tham dinh'!$H$13</f>
        <v>0</v>
      </c>
    </row>
    <row r="12" spans="1:13" s="110" customFormat="1" ht="24">
      <c r="A12" s="626" t="s">
        <v>50</v>
      </c>
      <c r="B12" s="627" t="s">
        <v>500</v>
      </c>
      <c r="C12" s="628">
        <f>SUM(C13:C15)+C16</f>
        <v>35938</v>
      </c>
      <c r="D12" s="628">
        <f>SUM(D13:D15)+D16</f>
        <v>34226</v>
      </c>
      <c r="E12" s="628">
        <f>E13+E14+E15+E16</f>
        <v>1712</v>
      </c>
      <c r="F12" s="635"/>
      <c r="G12" s="475"/>
      <c r="H12" s="111"/>
    </row>
    <row r="13" spans="1:13" ht="36">
      <c r="A13" s="630">
        <v>1</v>
      </c>
      <c r="B13" s="631" t="s">
        <v>465</v>
      </c>
      <c r="C13" s="632">
        <f>D13+E13</f>
        <v>3308</v>
      </c>
      <c r="D13" s="633">
        <v>3150</v>
      </c>
      <c r="E13" s="633">
        <v>158</v>
      </c>
      <c r="F13" s="634" t="s">
        <v>440</v>
      </c>
      <c r="G13" s="474"/>
      <c r="H13" s="111"/>
    </row>
    <row r="14" spans="1:13" ht="24">
      <c r="A14" s="630">
        <v>2</v>
      </c>
      <c r="B14" s="631" t="s">
        <v>1028</v>
      </c>
      <c r="C14" s="632">
        <f>D14+E14</f>
        <v>29712</v>
      </c>
      <c r="D14" s="633">
        <v>28297</v>
      </c>
      <c r="E14" s="633">
        <v>1415</v>
      </c>
      <c r="F14" s="634" t="s">
        <v>360</v>
      </c>
      <c r="G14" s="474"/>
      <c r="H14" s="111"/>
    </row>
    <row r="15" spans="1:13" ht="24">
      <c r="A15" s="630">
        <v>3</v>
      </c>
      <c r="B15" s="636" t="s">
        <v>409</v>
      </c>
      <c r="C15" s="632">
        <f t="shared" ref="C15:C16" si="0">D15+E15</f>
        <v>210</v>
      </c>
      <c r="D15" s="633">
        <v>200</v>
      </c>
      <c r="E15" s="633">
        <v>10</v>
      </c>
      <c r="F15" s="634" t="s">
        <v>441</v>
      </c>
      <c r="G15" s="474"/>
      <c r="H15" s="111"/>
    </row>
    <row r="16" spans="1:13" ht="24">
      <c r="A16" s="630">
        <v>4</v>
      </c>
      <c r="B16" s="631" t="s">
        <v>279</v>
      </c>
      <c r="C16" s="632">
        <f t="shared" si="0"/>
        <v>2708</v>
      </c>
      <c r="D16" s="633">
        <v>2579</v>
      </c>
      <c r="E16" s="633">
        <v>129</v>
      </c>
      <c r="F16" s="634" t="s">
        <v>360</v>
      </c>
      <c r="G16" s="474"/>
      <c r="H16" s="111"/>
    </row>
    <row r="17" spans="1:8" ht="24">
      <c r="A17" s="626" t="s">
        <v>62</v>
      </c>
      <c r="B17" s="627" t="s">
        <v>501</v>
      </c>
      <c r="C17" s="628">
        <f>D17+E17</f>
        <v>11790</v>
      </c>
      <c r="D17" s="637">
        <v>11229</v>
      </c>
      <c r="E17" s="637">
        <v>561</v>
      </c>
      <c r="F17" s="634" t="s">
        <v>454</v>
      </c>
      <c r="G17" s="474"/>
      <c r="H17" s="111"/>
    </row>
    <row r="18" spans="1:8" s="142" customFormat="1" ht="24">
      <c r="A18" s="626" t="s">
        <v>64</v>
      </c>
      <c r="B18" s="627" t="s">
        <v>503</v>
      </c>
      <c r="C18" s="628">
        <f>SUM(C19:C21)</f>
        <v>5513</v>
      </c>
      <c r="D18" s="628">
        <f>SUM(D19:D21)</f>
        <v>5250</v>
      </c>
      <c r="E18" s="628">
        <f>SUM(E19:E21)</f>
        <v>263</v>
      </c>
      <c r="F18" s="629"/>
      <c r="G18" s="474"/>
      <c r="H18" s="141"/>
    </row>
    <row r="19" spans="1:8" s="139" customFormat="1" ht="12">
      <c r="A19" s="638"/>
      <c r="B19" s="639"/>
      <c r="C19" s="632">
        <f t="shared" ref="C19:C30" si="1">SUM(D19:E19)</f>
        <v>2678</v>
      </c>
      <c r="D19" s="640">
        <v>2550</v>
      </c>
      <c r="E19" s="640">
        <v>128</v>
      </c>
      <c r="F19" s="634" t="s">
        <v>442</v>
      </c>
      <c r="G19" s="474"/>
      <c r="H19" s="111"/>
    </row>
    <row r="20" spans="1:8" s="110" customFormat="1" ht="24">
      <c r="A20" s="638"/>
      <c r="B20" s="639"/>
      <c r="C20" s="632">
        <f t="shared" si="1"/>
        <v>2363</v>
      </c>
      <c r="D20" s="640">
        <v>2250</v>
      </c>
      <c r="E20" s="640">
        <v>113</v>
      </c>
      <c r="F20" s="634" t="s">
        <v>441</v>
      </c>
      <c r="G20" s="471"/>
      <c r="H20" s="111"/>
    </row>
    <row r="21" spans="1:8" s="112" customFormat="1" ht="12">
      <c r="A21" s="638"/>
      <c r="B21" s="639"/>
      <c r="C21" s="632">
        <f t="shared" si="1"/>
        <v>472</v>
      </c>
      <c r="D21" s="640">
        <v>450</v>
      </c>
      <c r="E21" s="640">
        <v>22</v>
      </c>
      <c r="F21" s="634" t="s">
        <v>360</v>
      </c>
      <c r="G21" s="476"/>
      <c r="H21" s="111"/>
    </row>
    <row r="22" spans="1:8" s="112" customFormat="1" ht="24">
      <c r="A22" s="626" t="s">
        <v>248</v>
      </c>
      <c r="B22" s="627" t="s">
        <v>1046</v>
      </c>
      <c r="C22" s="628">
        <f>SUM(C23:C24)</f>
        <v>819</v>
      </c>
      <c r="D22" s="628">
        <f>SUM(D23:D24)</f>
        <v>780</v>
      </c>
      <c r="E22" s="628">
        <f>SUM(E23:E24)</f>
        <v>39</v>
      </c>
      <c r="F22" s="634" t="s">
        <v>360</v>
      </c>
      <c r="G22" s="476"/>
      <c r="H22" s="111"/>
    </row>
    <row r="23" spans="1:8" s="112" customFormat="1" ht="24">
      <c r="A23" s="630">
        <v>1</v>
      </c>
      <c r="B23" s="636" t="s">
        <v>867</v>
      </c>
      <c r="C23" s="632">
        <f t="shared" si="1"/>
        <v>0</v>
      </c>
      <c r="D23" s="633"/>
      <c r="E23" s="633"/>
      <c r="F23" s="634"/>
      <c r="G23" s="476"/>
      <c r="H23" s="111"/>
    </row>
    <row r="24" spans="1:8" s="110" customFormat="1" ht="24">
      <c r="A24" s="630">
        <v>1</v>
      </c>
      <c r="B24" s="636" t="s">
        <v>504</v>
      </c>
      <c r="C24" s="632">
        <f t="shared" si="1"/>
        <v>819</v>
      </c>
      <c r="D24" s="633">
        <v>780</v>
      </c>
      <c r="E24" s="633">
        <v>39</v>
      </c>
      <c r="F24" s="634"/>
      <c r="G24" s="474"/>
      <c r="H24" s="111"/>
    </row>
    <row r="25" spans="1:8" ht="36">
      <c r="A25" s="626" t="s">
        <v>68</v>
      </c>
      <c r="B25" s="627" t="s">
        <v>868</v>
      </c>
      <c r="C25" s="628">
        <f t="shared" si="1"/>
        <v>6514</v>
      </c>
      <c r="D25" s="628">
        <f>D26+D30+D31</f>
        <v>6204</v>
      </c>
      <c r="E25" s="628">
        <f>E26+E30+E31</f>
        <v>310</v>
      </c>
      <c r="F25" s="629"/>
      <c r="G25" s="474"/>
      <c r="H25" s="111"/>
    </row>
    <row r="26" spans="1:8" ht="60">
      <c r="A26" s="630">
        <v>1</v>
      </c>
      <c r="B26" s="636" t="s">
        <v>505</v>
      </c>
      <c r="C26" s="632">
        <f>SUM(C27:C29)</f>
        <v>5276</v>
      </c>
      <c r="D26" s="632">
        <f>D27+D28+D29</f>
        <v>5025</v>
      </c>
      <c r="E26" s="632">
        <f>SUM(E27:E29)</f>
        <v>251</v>
      </c>
      <c r="F26" s="634"/>
      <c r="G26" s="474"/>
      <c r="H26" s="111"/>
    </row>
    <row r="27" spans="1:8" s="110" customFormat="1" ht="12">
      <c r="A27" s="638"/>
      <c r="B27" s="634"/>
      <c r="C27" s="632">
        <f t="shared" si="1"/>
        <v>1142</v>
      </c>
      <c r="D27" s="640">
        <v>1087</v>
      </c>
      <c r="E27" s="640">
        <v>55</v>
      </c>
      <c r="F27" s="634" t="s">
        <v>360</v>
      </c>
      <c r="G27" s="471"/>
      <c r="H27" s="111"/>
    </row>
    <row r="28" spans="1:8" ht="12">
      <c r="A28" s="638"/>
      <c r="B28" s="634"/>
      <c r="C28" s="632">
        <f t="shared" si="1"/>
        <v>1283</v>
      </c>
      <c r="D28" s="640">
        <v>1222</v>
      </c>
      <c r="E28" s="640">
        <v>61</v>
      </c>
      <c r="F28" s="634" t="s">
        <v>443</v>
      </c>
      <c r="G28" s="474"/>
      <c r="H28" s="111"/>
    </row>
    <row r="29" spans="1:8" s="112" customFormat="1" ht="12">
      <c r="A29" s="638"/>
      <c r="B29" s="634"/>
      <c r="C29" s="632">
        <f t="shared" si="1"/>
        <v>2851</v>
      </c>
      <c r="D29" s="640">
        <v>2716</v>
      </c>
      <c r="E29" s="640">
        <v>135</v>
      </c>
      <c r="F29" s="634" t="s">
        <v>444</v>
      </c>
      <c r="G29" s="476"/>
      <c r="H29" s="111"/>
    </row>
    <row r="30" spans="1:8" s="112" customFormat="1" ht="36">
      <c r="A30" s="630">
        <v>2</v>
      </c>
      <c r="B30" s="636" t="s">
        <v>506</v>
      </c>
      <c r="C30" s="632">
        <f t="shared" si="1"/>
        <v>0</v>
      </c>
      <c r="D30" s="640"/>
      <c r="E30" s="640"/>
      <c r="F30" s="634"/>
      <c r="G30" s="476"/>
      <c r="H30" s="111"/>
    </row>
    <row r="31" spans="1:8" s="112" customFormat="1" ht="24">
      <c r="A31" s="630">
        <v>3</v>
      </c>
      <c r="B31" s="636" t="s">
        <v>869</v>
      </c>
      <c r="C31" s="632">
        <f>SUM(D31:E31)</f>
        <v>1238</v>
      </c>
      <c r="D31" s="632">
        <f>SUM(D32:D49)</f>
        <v>1179</v>
      </c>
      <c r="E31" s="632">
        <f>SUM(E32:E49)</f>
        <v>59</v>
      </c>
      <c r="F31" s="634" t="s">
        <v>445</v>
      </c>
      <c r="G31" s="476"/>
      <c r="H31" s="111"/>
    </row>
    <row r="32" spans="1:8" ht="12">
      <c r="A32" s="173" t="s">
        <v>389</v>
      </c>
      <c r="B32" s="174" t="s">
        <v>360</v>
      </c>
      <c r="C32" s="632">
        <f>D32+E32</f>
        <v>120</v>
      </c>
      <c r="D32" s="633">
        <v>114</v>
      </c>
      <c r="E32" s="633">
        <v>6</v>
      </c>
      <c r="F32" s="174"/>
      <c r="G32" s="474"/>
      <c r="H32" s="111"/>
    </row>
    <row r="33" spans="1:8" ht="12">
      <c r="A33" s="630" t="s">
        <v>390</v>
      </c>
      <c r="B33" s="634" t="s">
        <v>446</v>
      </c>
      <c r="C33" s="632">
        <f t="shared" ref="C33:C49" si="2">D33+E33</f>
        <v>32</v>
      </c>
      <c r="D33" s="633">
        <v>30</v>
      </c>
      <c r="E33" s="633">
        <v>2</v>
      </c>
      <c r="F33" s="634"/>
      <c r="G33" s="474"/>
      <c r="H33" s="111"/>
    </row>
    <row r="34" spans="1:8" ht="12">
      <c r="A34" s="173" t="s">
        <v>1013</v>
      </c>
      <c r="B34" s="634" t="s">
        <v>1218</v>
      </c>
      <c r="C34" s="632">
        <f t="shared" si="2"/>
        <v>32</v>
      </c>
      <c r="D34" s="633">
        <v>30</v>
      </c>
      <c r="E34" s="633">
        <v>2</v>
      </c>
      <c r="F34" s="634"/>
      <c r="G34" s="174"/>
      <c r="H34" s="111"/>
    </row>
    <row r="35" spans="1:8" ht="12">
      <c r="A35" s="630" t="s">
        <v>1014</v>
      </c>
      <c r="B35" s="634" t="s">
        <v>310</v>
      </c>
      <c r="C35" s="632">
        <f t="shared" si="2"/>
        <v>32</v>
      </c>
      <c r="D35" s="633">
        <v>30</v>
      </c>
      <c r="E35" s="633">
        <v>2</v>
      </c>
      <c r="F35" s="634"/>
      <c r="G35" s="474"/>
      <c r="H35" s="111"/>
    </row>
    <row r="36" spans="1:8" ht="12">
      <c r="A36" s="173" t="s">
        <v>1015</v>
      </c>
      <c r="B36" s="634" t="s">
        <v>441</v>
      </c>
      <c r="C36" s="632">
        <f t="shared" si="2"/>
        <v>68</v>
      </c>
      <c r="D36" s="633">
        <v>65</v>
      </c>
      <c r="E36" s="633">
        <v>3</v>
      </c>
      <c r="F36" s="634"/>
      <c r="G36" s="474"/>
      <c r="H36" s="111"/>
    </row>
    <row r="37" spans="1:8" ht="12">
      <c r="A37" s="630" t="s">
        <v>1016</v>
      </c>
      <c r="B37" s="634" t="s">
        <v>1219</v>
      </c>
      <c r="C37" s="632">
        <f t="shared" si="2"/>
        <v>68</v>
      </c>
      <c r="D37" s="633">
        <v>65</v>
      </c>
      <c r="E37" s="633">
        <v>3</v>
      </c>
      <c r="F37" s="634"/>
      <c r="G37" s="474"/>
      <c r="H37" s="111"/>
    </row>
    <row r="38" spans="1:8" ht="12">
      <c r="A38" s="173" t="s">
        <v>1017</v>
      </c>
      <c r="B38" s="634" t="s">
        <v>447</v>
      </c>
      <c r="C38" s="632">
        <f t="shared" si="2"/>
        <v>68</v>
      </c>
      <c r="D38" s="633">
        <v>65</v>
      </c>
      <c r="E38" s="633">
        <v>3</v>
      </c>
      <c r="F38" s="634"/>
      <c r="G38" s="474"/>
      <c r="H38" s="111"/>
    </row>
    <row r="39" spans="1:8" ht="12">
      <c r="A39" s="630" t="s">
        <v>1018</v>
      </c>
      <c r="B39" s="634" t="s">
        <v>442</v>
      </c>
      <c r="C39" s="632">
        <f t="shared" si="2"/>
        <v>68</v>
      </c>
      <c r="D39" s="633">
        <v>65</v>
      </c>
      <c r="E39" s="633">
        <v>3</v>
      </c>
      <c r="F39" s="634"/>
      <c r="G39" s="474"/>
      <c r="H39" s="111"/>
    </row>
    <row r="40" spans="1:8" ht="12">
      <c r="A40" s="173" t="s">
        <v>1019</v>
      </c>
      <c r="B40" s="634" t="s">
        <v>443</v>
      </c>
      <c r="C40" s="632">
        <f t="shared" si="2"/>
        <v>32</v>
      </c>
      <c r="D40" s="633">
        <v>30</v>
      </c>
      <c r="E40" s="633">
        <v>2</v>
      </c>
      <c r="F40" s="634"/>
      <c r="G40" s="474"/>
      <c r="H40" s="111"/>
    </row>
    <row r="41" spans="1:8" ht="12">
      <c r="A41" s="630" t="s">
        <v>1020</v>
      </c>
      <c r="B41" s="634" t="s">
        <v>1220</v>
      </c>
      <c r="C41" s="632">
        <f t="shared" si="2"/>
        <v>68</v>
      </c>
      <c r="D41" s="633">
        <v>65</v>
      </c>
      <c r="E41" s="633">
        <v>3</v>
      </c>
      <c r="F41" s="634"/>
      <c r="G41" s="474"/>
      <c r="H41" s="111"/>
    </row>
    <row r="42" spans="1:8" ht="12">
      <c r="A42" s="173" t="s">
        <v>1021</v>
      </c>
      <c r="B42" s="634" t="s">
        <v>449</v>
      </c>
      <c r="C42" s="632">
        <f t="shared" si="2"/>
        <v>68</v>
      </c>
      <c r="D42" s="633">
        <v>65</v>
      </c>
      <c r="E42" s="633">
        <v>3</v>
      </c>
      <c r="F42" s="634"/>
      <c r="G42" s="474"/>
      <c r="H42" s="111"/>
    </row>
    <row r="43" spans="1:8" ht="12">
      <c r="A43" s="630" t="s">
        <v>1022</v>
      </c>
      <c r="B43" s="634" t="s">
        <v>450</v>
      </c>
      <c r="C43" s="632">
        <f t="shared" si="2"/>
        <v>68</v>
      </c>
      <c r="D43" s="633">
        <v>65</v>
      </c>
      <c r="E43" s="633">
        <v>3</v>
      </c>
      <c r="F43" s="634"/>
      <c r="G43" s="474"/>
      <c r="H43" s="111"/>
    </row>
    <row r="44" spans="1:8" ht="12">
      <c r="A44" s="173" t="s">
        <v>1023</v>
      </c>
      <c r="B44" s="634" t="s">
        <v>342</v>
      </c>
      <c r="C44" s="632">
        <f t="shared" si="2"/>
        <v>84</v>
      </c>
      <c r="D44" s="633">
        <v>80</v>
      </c>
      <c r="E44" s="633">
        <v>4</v>
      </c>
      <c r="F44" s="634"/>
      <c r="G44" s="474"/>
      <c r="H44" s="111"/>
    </row>
    <row r="45" spans="1:8" ht="12">
      <c r="A45" s="630" t="s">
        <v>1024</v>
      </c>
      <c r="B45" s="634" t="s">
        <v>179</v>
      </c>
      <c r="C45" s="632">
        <f t="shared" si="2"/>
        <v>68</v>
      </c>
      <c r="D45" s="633">
        <v>65</v>
      </c>
      <c r="E45" s="633">
        <v>3</v>
      </c>
      <c r="F45" s="634"/>
      <c r="G45" s="474"/>
      <c r="H45" s="111"/>
    </row>
    <row r="46" spans="1:8" ht="12">
      <c r="A46" s="173" t="s">
        <v>1025</v>
      </c>
      <c r="B46" s="634" t="s">
        <v>451</v>
      </c>
      <c r="C46" s="632">
        <f t="shared" si="2"/>
        <v>68</v>
      </c>
      <c r="D46" s="633">
        <v>65</v>
      </c>
      <c r="E46" s="633">
        <v>3</v>
      </c>
      <c r="F46" s="634"/>
      <c r="G46" s="474"/>
      <c r="H46" s="111"/>
    </row>
    <row r="47" spans="1:8" ht="12">
      <c r="A47" s="630" t="s">
        <v>1026</v>
      </c>
      <c r="B47" s="634" t="s">
        <v>452</v>
      </c>
      <c r="C47" s="632">
        <f t="shared" si="2"/>
        <v>68</v>
      </c>
      <c r="D47" s="633">
        <v>65</v>
      </c>
      <c r="E47" s="633">
        <v>3</v>
      </c>
      <c r="F47" s="634"/>
      <c r="G47" s="474"/>
      <c r="H47" s="111"/>
    </row>
    <row r="48" spans="1:8" ht="12">
      <c r="A48" s="173" t="s">
        <v>1027</v>
      </c>
      <c r="B48" s="634" t="s">
        <v>448</v>
      </c>
      <c r="C48" s="632">
        <f t="shared" si="2"/>
        <v>68</v>
      </c>
      <c r="D48" s="633">
        <v>65</v>
      </c>
      <c r="E48" s="633">
        <v>3</v>
      </c>
      <c r="F48" s="634"/>
      <c r="G48" s="474"/>
      <c r="H48" s="111"/>
    </row>
    <row r="49" spans="1:8" ht="12">
      <c r="A49" s="641" t="s">
        <v>1221</v>
      </c>
      <c r="B49" s="642" t="s">
        <v>453</v>
      </c>
      <c r="C49" s="632">
        <f t="shared" si="2"/>
        <v>158</v>
      </c>
      <c r="D49" s="643">
        <v>150</v>
      </c>
      <c r="E49" s="642">
        <v>8</v>
      </c>
      <c r="F49" s="642"/>
      <c r="G49" s="474"/>
      <c r="H49" s="111"/>
    </row>
    <row r="50" spans="1:8" ht="12" hidden="1">
      <c r="A50" s="173"/>
      <c r="B50" s="474"/>
      <c r="C50" s="472"/>
      <c r="D50" s="473"/>
      <c r="E50" s="473"/>
      <c r="F50" s="474"/>
      <c r="G50" s="474"/>
      <c r="H50" s="111"/>
    </row>
    <row r="51" spans="1:8">
      <c r="D51" s="113"/>
    </row>
    <row r="56" spans="1:8">
      <c r="D56" s="109"/>
    </row>
  </sheetData>
  <mergeCells count="9">
    <mergeCell ref="A2:G2"/>
    <mergeCell ref="A3:G3"/>
    <mergeCell ref="A4:G4"/>
    <mergeCell ref="A6:A7"/>
    <mergeCell ref="B6:B7"/>
    <mergeCell ref="C6:E6"/>
    <mergeCell ref="F6:F7"/>
    <mergeCell ref="G6:G7"/>
    <mergeCell ref="F5:G5"/>
  </mergeCells>
  <printOptions horizontalCentered="1"/>
  <pageMargins left="0.78740157480314998" right="0.39370078740157499" top="0.5" bottom="0.5" header="0.31496062992126" footer="0.23622047244094499"/>
  <pageSetup paperSize="8" scale="120" fitToHeight="0" orientation="landscape" useFirstPageNumber="1" r:id="rId1"/>
  <headerFooter scaleWithDoc="0">
    <oddHeader>&amp;C&amp;9&amp;P</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7030A0"/>
  </sheetPr>
  <dimension ref="A1:K48"/>
  <sheetViews>
    <sheetView zoomScale="85" zoomScaleNormal="85" workbookViewId="0">
      <pane xSplit="2" ySplit="8" topLeftCell="C9" activePane="bottomRight" state="frozen"/>
      <selection activeCell="B84" sqref="B84"/>
      <selection pane="topRight" activeCell="B84" sqref="B84"/>
      <selection pane="bottomLeft" activeCell="B84" sqref="B84"/>
      <selection pane="bottomRight" activeCell="B84" sqref="B84"/>
    </sheetView>
  </sheetViews>
  <sheetFormatPr defaultRowHeight="15"/>
  <cols>
    <col min="1" max="1" width="6" customWidth="1"/>
    <col min="2" max="2" width="59" customWidth="1"/>
    <col min="3" max="5" width="18.5703125" customWidth="1"/>
    <col min="6" max="7" width="15.42578125" customWidth="1"/>
    <col min="8" max="8" width="19.42578125" hidden="1" customWidth="1"/>
    <col min="9" max="9" width="29.42578125" customWidth="1"/>
  </cols>
  <sheetData>
    <row r="1" spans="1:11" ht="19.5" customHeight="1">
      <c r="A1" s="876" t="s">
        <v>515</v>
      </c>
      <c r="B1" s="876"/>
      <c r="C1" s="876"/>
      <c r="D1" s="876"/>
      <c r="E1" s="876"/>
      <c r="F1" s="876"/>
      <c r="G1" s="876"/>
      <c r="H1" s="876"/>
      <c r="I1" s="876"/>
    </row>
    <row r="2" spans="1:11" ht="38.65" customHeight="1">
      <c r="A2" s="896" t="s">
        <v>1226</v>
      </c>
      <c r="B2" s="896"/>
      <c r="C2" s="896"/>
      <c r="D2" s="896"/>
      <c r="E2" s="896"/>
      <c r="F2" s="896"/>
      <c r="G2" s="896"/>
      <c r="H2" s="896"/>
      <c r="I2" s="896"/>
    </row>
    <row r="3" spans="1:11" ht="33" customHeight="1">
      <c r="A3" s="897" t="e">
        <f>#REF!</f>
        <v>#REF!</v>
      </c>
      <c r="B3" s="897"/>
      <c r="C3" s="897"/>
      <c r="D3" s="897"/>
      <c r="E3" s="897"/>
      <c r="F3" s="897"/>
      <c r="G3" s="897"/>
      <c r="H3" s="897"/>
      <c r="I3" s="897"/>
    </row>
    <row r="4" spans="1:11" ht="18.75">
      <c r="A4" s="67"/>
      <c r="B4" s="67"/>
      <c r="C4" s="67"/>
      <c r="D4" s="67"/>
      <c r="E4" s="67"/>
      <c r="F4" s="68"/>
      <c r="G4" s="68"/>
      <c r="H4" s="68"/>
      <c r="I4" s="69" t="s">
        <v>353</v>
      </c>
    </row>
    <row r="5" spans="1:11" ht="22.5" customHeight="1">
      <c r="A5" s="898" t="s">
        <v>354</v>
      </c>
      <c r="B5" s="898" t="s">
        <v>355</v>
      </c>
      <c r="C5" s="880" t="s">
        <v>253</v>
      </c>
      <c r="D5" s="880"/>
      <c r="E5" s="880"/>
      <c r="F5" s="880"/>
      <c r="G5" s="880"/>
      <c r="H5" s="880"/>
      <c r="I5" s="880" t="s">
        <v>519</v>
      </c>
    </row>
    <row r="6" spans="1:11" ht="24.6" customHeight="1">
      <c r="A6" s="898"/>
      <c r="B6" s="898"/>
      <c r="C6" s="880" t="s">
        <v>337</v>
      </c>
      <c r="D6" s="880" t="s">
        <v>258</v>
      </c>
      <c r="E6" s="860" t="s">
        <v>345</v>
      </c>
      <c r="F6" s="861"/>
      <c r="G6" s="861"/>
      <c r="H6" s="862"/>
      <c r="I6" s="898"/>
    </row>
    <row r="7" spans="1:11" ht="39.4" customHeight="1">
      <c r="A7" s="898"/>
      <c r="B7" s="898"/>
      <c r="C7" s="880"/>
      <c r="D7" s="880"/>
      <c r="E7" s="448" t="s">
        <v>29</v>
      </c>
      <c r="F7" s="448" t="s">
        <v>340</v>
      </c>
      <c r="G7" s="448" t="s">
        <v>341</v>
      </c>
      <c r="H7" s="477" t="s">
        <v>852</v>
      </c>
      <c r="I7" s="898"/>
    </row>
    <row r="8" spans="1:11" s="143" customFormat="1" ht="17.25">
      <c r="A8" s="478" t="s">
        <v>33</v>
      </c>
      <c r="B8" s="478" t="s">
        <v>158</v>
      </c>
      <c r="C8" s="479" t="s">
        <v>522</v>
      </c>
      <c r="D8" s="479">
        <v>2</v>
      </c>
      <c r="E8" s="479"/>
      <c r="F8" s="479">
        <v>3</v>
      </c>
      <c r="G8" s="479">
        <v>4</v>
      </c>
      <c r="H8" s="480"/>
      <c r="I8" s="478">
        <v>5</v>
      </c>
    </row>
    <row r="9" spans="1:11" ht="23.65" customHeight="1">
      <c r="A9" s="481"/>
      <c r="B9" s="482" t="s">
        <v>260</v>
      </c>
      <c r="C9" s="483">
        <f>C10+C25</f>
        <v>252700</v>
      </c>
      <c r="D9" s="483">
        <f t="shared" ref="D9:H9" si="0">D10+D25</f>
        <v>245322</v>
      </c>
      <c r="E9" s="483">
        <f t="shared" si="0"/>
        <v>7378</v>
      </c>
      <c r="F9" s="483">
        <f t="shared" si="0"/>
        <v>1386</v>
      </c>
      <c r="G9" s="483">
        <f t="shared" ref="G9" si="1">G10+G25</f>
        <v>5992</v>
      </c>
      <c r="H9" s="484">
        <f t="shared" si="0"/>
        <v>5992</v>
      </c>
      <c r="I9" s="485"/>
      <c r="K9" s="411">
        <f>D9-B8_GNBV_CT!D9</f>
        <v>0</v>
      </c>
    </row>
    <row r="10" spans="1:11" ht="16.5">
      <c r="A10" s="481" t="s">
        <v>33</v>
      </c>
      <c r="B10" s="486" t="s">
        <v>356</v>
      </c>
      <c r="C10" s="487">
        <f>C11+C21</f>
        <v>44944</v>
      </c>
      <c r="D10" s="487">
        <f t="shared" ref="D10:H10" si="2">D11+D21</f>
        <v>43558</v>
      </c>
      <c r="E10" s="487">
        <f t="shared" si="2"/>
        <v>1386</v>
      </c>
      <c r="F10" s="487">
        <f t="shared" si="2"/>
        <v>1386</v>
      </c>
      <c r="G10" s="487">
        <f t="shared" ref="G10" si="3">G11+G21</f>
        <v>0</v>
      </c>
      <c r="H10" s="487">
        <f t="shared" si="2"/>
        <v>0</v>
      </c>
      <c r="I10" s="488"/>
    </row>
    <row r="11" spans="1:11" s="70" customFormat="1" ht="16.5">
      <c r="A11" s="481" t="s">
        <v>35</v>
      </c>
      <c r="B11" s="489" t="s">
        <v>357</v>
      </c>
      <c r="C11" s="487">
        <f>SUM(C12:C20)</f>
        <v>37015</v>
      </c>
      <c r="D11" s="487">
        <f t="shared" ref="D11:H11" si="4">SUM(D12:D20)</f>
        <v>35939</v>
      </c>
      <c r="E11" s="487">
        <f t="shared" si="4"/>
        <v>1076</v>
      </c>
      <c r="F11" s="487">
        <f t="shared" si="4"/>
        <v>1076</v>
      </c>
      <c r="G11" s="487">
        <f t="shared" ref="G11" si="5">SUM(G12:G20)</f>
        <v>0</v>
      </c>
      <c r="H11" s="487">
        <f t="shared" si="4"/>
        <v>0</v>
      </c>
      <c r="I11" s="490"/>
    </row>
    <row r="12" spans="1:11" ht="16.5">
      <c r="A12" s="491">
        <v>1</v>
      </c>
      <c r="B12" s="492" t="s">
        <v>792</v>
      </c>
      <c r="C12" s="493">
        <f>D12+E12</f>
        <v>32336</v>
      </c>
      <c r="D12" s="494">
        <f>B8_GNBV_CT!D81+B8_GNBV_CT!D83+B8_GNBV_CT!D85+B8_GNBV_CT!D117+B8_GNBV_CT!D132+B8_GNBV_CT!D148</f>
        <v>31397</v>
      </c>
      <c r="E12" s="494">
        <f>B8_GNBV_CT!E81+B8_GNBV_CT!E83+B8_GNBV_CT!E85+B8_GNBV_CT!E117+B8_GNBV_CT!E132+B8_GNBV_CT!E148</f>
        <v>939</v>
      </c>
      <c r="F12" s="494">
        <f>B8_GNBV_CT!F81+B8_GNBV_CT!F83+B8_GNBV_CT!F85+B8_GNBV_CT!F117+B8_GNBV_CT!F132+B8_GNBV_CT!F148</f>
        <v>939</v>
      </c>
      <c r="G12" s="494"/>
      <c r="H12" s="494">
        <f>B8_GNBV_CT!H81+B8_GNBV_CT!H83+B8_GNBV_CT!H85+B8_GNBV_CT!H117+B8_GNBV_CT!H132+B8_GNBV_CT!H148</f>
        <v>0</v>
      </c>
      <c r="I12" s="488"/>
    </row>
    <row r="13" spans="1:11" ht="16.5">
      <c r="A13" s="491">
        <v>2</v>
      </c>
      <c r="B13" s="492" t="s">
        <v>312</v>
      </c>
      <c r="C13" s="493">
        <f t="shared" ref="C13:C20" si="6">D13+E13</f>
        <v>4401</v>
      </c>
      <c r="D13" s="494">
        <f>B8_GNBV_CT!D103+B8_GNBV_CT!D152</f>
        <v>4272</v>
      </c>
      <c r="E13" s="494">
        <f>B8_GNBV_CT!E103+B8_GNBV_CT!E152</f>
        <v>129</v>
      </c>
      <c r="F13" s="494">
        <f>B8_GNBV_CT!F103+B8_GNBV_CT!F152</f>
        <v>129</v>
      </c>
      <c r="G13" s="494"/>
      <c r="H13" s="494">
        <f>B8_GNBV_CT!H103+B8_GNBV_CT!H152</f>
        <v>0</v>
      </c>
      <c r="I13" s="488"/>
    </row>
    <row r="14" spans="1:11" s="70" customFormat="1" ht="16.5">
      <c r="A14" s="491">
        <v>3</v>
      </c>
      <c r="B14" s="495" t="s">
        <v>310</v>
      </c>
      <c r="C14" s="493">
        <f t="shared" si="6"/>
        <v>176</v>
      </c>
      <c r="D14" s="496">
        <f>B8_GNBV_CT!D133+B8_GNBV_CT!D149</f>
        <v>170</v>
      </c>
      <c r="E14" s="496">
        <f>B8_GNBV_CT!E133+B8_GNBV_CT!E149</f>
        <v>6</v>
      </c>
      <c r="F14" s="496">
        <f>B8_GNBV_CT!F133+B8_GNBV_CT!F149</f>
        <v>6</v>
      </c>
      <c r="G14" s="496"/>
      <c r="H14" s="496">
        <f>B8_GNBV_CT!H133+B8_GNBV_CT!H149</f>
        <v>0</v>
      </c>
      <c r="I14" s="497"/>
    </row>
    <row r="15" spans="1:11" ht="16.5">
      <c r="A15" s="491">
        <v>4</v>
      </c>
      <c r="B15" s="495" t="s">
        <v>66</v>
      </c>
      <c r="C15" s="493">
        <f t="shared" si="6"/>
        <v>21</v>
      </c>
      <c r="D15" s="498">
        <f>B8_GNBV_CT!D150</f>
        <v>20</v>
      </c>
      <c r="E15" s="498">
        <f>B8_GNBV_CT!E150</f>
        <v>1</v>
      </c>
      <c r="F15" s="498">
        <f>B8_GNBV_CT!F150</f>
        <v>1</v>
      </c>
      <c r="G15" s="498"/>
      <c r="H15" s="499"/>
      <c r="I15" s="488"/>
    </row>
    <row r="16" spans="1:11" s="71" customFormat="1" ht="16.5">
      <c r="A16" s="491">
        <v>5</v>
      </c>
      <c r="B16" s="495" t="s">
        <v>327</v>
      </c>
      <c r="C16" s="493">
        <f t="shared" si="6"/>
        <v>21</v>
      </c>
      <c r="D16" s="498">
        <f>B8_GNBV_CT!D151</f>
        <v>20</v>
      </c>
      <c r="E16" s="498">
        <f>B8_GNBV_CT!E151</f>
        <v>1</v>
      </c>
      <c r="F16" s="498">
        <f>B8_GNBV_CT!F151</f>
        <v>1</v>
      </c>
      <c r="G16" s="498"/>
      <c r="H16" s="498">
        <f>B8_GNBV_CT!H151</f>
        <v>0</v>
      </c>
      <c r="I16" s="488"/>
    </row>
    <row r="17" spans="1:9" ht="16.5">
      <c r="A17" s="491">
        <v>6</v>
      </c>
      <c r="B17" s="495" t="s">
        <v>830</v>
      </c>
      <c r="C17" s="493">
        <f t="shared" si="6"/>
        <v>15</v>
      </c>
      <c r="D17" s="498">
        <f>B8_GNBV_CT!D153</f>
        <v>15</v>
      </c>
      <c r="E17" s="498">
        <f>B8_GNBV_CT!E153</f>
        <v>0</v>
      </c>
      <c r="F17" s="498">
        <f>B8_GNBV_CT!F153</f>
        <v>0</v>
      </c>
      <c r="G17" s="498"/>
      <c r="H17" s="498">
        <f>B8_GNBV_CT!H153</f>
        <v>0</v>
      </c>
      <c r="I17" s="488"/>
    </row>
    <row r="18" spans="1:9" s="72" customFormat="1" ht="16.5">
      <c r="A18" s="491">
        <v>7</v>
      </c>
      <c r="B18" s="495" t="s">
        <v>831</v>
      </c>
      <c r="C18" s="493">
        <f t="shared" si="6"/>
        <v>15</v>
      </c>
      <c r="D18" s="498">
        <f>B8_GNBV_CT!D154</f>
        <v>15</v>
      </c>
      <c r="E18" s="498">
        <f>B8_GNBV_CT!E154</f>
        <v>0</v>
      </c>
      <c r="F18" s="498">
        <f>B8_GNBV_CT!F154</f>
        <v>0</v>
      </c>
      <c r="G18" s="498"/>
      <c r="H18" s="498">
        <f>B8_GNBV_CT!H154</f>
        <v>0</v>
      </c>
      <c r="I18" s="488"/>
    </row>
    <row r="19" spans="1:9" ht="16.5">
      <c r="A19" s="491">
        <v>8</v>
      </c>
      <c r="B19" s="495" t="s">
        <v>832</v>
      </c>
      <c r="C19" s="493">
        <f t="shared" si="6"/>
        <v>15</v>
      </c>
      <c r="D19" s="498">
        <f>B8_GNBV_CT!D155</f>
        <v>15</v>
      </c>
      <c r="E19" s="498">
        <f>B8_GNBV_CT!E155</f>
        <v>0</v>
      </c>
      <c r="F19" s="498">
        <f>B8_GNBV_CT!F155</f>
        <v>0</v>
      </c>
      <c r="G19" s="498"/>
      <c r="H19" s="498">
        <f>B8_GNBV_CT!H155</f>
        <v>0</v>
      </c>
      <c r="I19" s="488"/>
    </row>
    <row r="20" spans="1:9" ht="16.5">
      <c r="A20" s="491">
        <v>9</v>
      </c>
      <c r="B20" s="495" t="s">
        <v>361</v>
      </c>
      <c r="C20" s="493">
        <f t="shared" si="6"/>
        <v>15</v>
      </c>
      <c r="D20" s="498">
        <f>B8_GNBV_CT!D156</f>
        <v>15</v>
      </c>
      <c r="E20" s="498">
        <f>B8_GNBV_CT!E156</f>
        <v>0</v>
      </c>
      <c r="F20" s="498">
        <f>B8_GNBV_CT!F156</f>
        <v>0</v>
      </c>
      <c r="G20" s="498"/>
      <c r="H20" s="498">
        <f>B8_GNBV_CT!H156</f>
        <v>0</v>
      </c>
      <c r="I20" s="488"/>
    </row>
    <row r="21" spans="1:9" ht="16.5">
      <c r="A21" s="481" t="s">
        <v>50</v>
      </c>
      <c r="B21" s="486" t="s">
        <v>395</v>
      </c>
      <c r="C21" s="500">
        <f>SUM(C22:C24)</f>
        <v>7929</v>
      </c>
      <c r="D21" s="500">
        <f t="shared" ref="D21:H21" si="7">SUM(D22:D24)</f>
        <v>7619</v>
      </c>
      <c r="E21" s="500">
        <f t="shared" si="7"/>
        <v>310</v>
      </c>
      <c r="F21" s="500">
        <f t="shared" si="7"/>
        <v>310</v>
      </c>
      <c r="G21" s="500">
        <f t="shared" ref="G21" si="8">SUM(G22:G24)</f>
        <v>0</v>
      </c>
      <c r="H21" s="500">
        <f t="shared" si="7"/>
        <v>0</v>
      </c>
      <c r="I21" s="490"/>
    </row>
    <row r="22" spans="1:9" ht="16.5">
      <c r="A22" s="491">
        <v>1</v>
      </c>
      <c r="B22" s="495" t="s">
        <v>350</v>
      </c>
      <c r="C22" s="493">
        <f t="shared" ref="C22:C24" si="9">D22+E22</f>
        <v>2801</v>
      </c>
      <c r="D22" s="498">
        <f>B8_GNBV_CT!D68</f>
        <v>2689</v>
      </c>
      <c r="E22" s="498">
        <f>B8_GNBV_CT!E68</f>
        <v>112</v>
      </c>
      <c r="F22" s="498">
        <f>B8_GNBV_CT!F68</f>
        <v>112</v>
      </c>
      <c r="G22" s="498"/>
      <c r="H22" s="498">
        <f>B8_GNBV_CT!H68</f>
        <v>0</v>
      </c>
      <c r="I22" s="488"/>
    </row>
    <row r="23" spans="1:9" ht="16.5">
      <c r="A23" s="491">
        <v>2</v>
      </c>
      <c r="B23" s="495" t="s">
        <v>362</v>
      </c>
      <c r="C23" s="493">
        <f t="shared" si="9"/>
        <v>2564</v>
      </c>
      <c r="D23" s="498">
        <f>B8_GNBV_CT!D69</f>
        <v>2465</v>
      </c>
      <c r="E23" s="498">
        <f>B8_GNBV_CT!E69</f>
        <v>99</v>
      </c>
      <c r="F23" s="498">
        <f>B8_GNBV_CT!F69</f>
        <v>99</v>
      </c>
      <c r="G23" s="498"/>
      <c r="H23" s="498">
        <f>B8_GNBV_CT!H69</f>
        <v>0</v>
      </c>
      <c r="I23" s="488"/>
    </row>
    <row r="24" spans="1:9" ht="33">
      <c r="A24" s="491">
        <v>3</v>
      </c>
      <c r="B24" s="495" t="s">
        <v>363</v>
      </c>
      <c r="C24" s="493">
        <f t="shared" si="9"/>
        <v>2564</v>
      </c>
      <c r="D24" s="498">
        <f>B8_GNBV_CT!D70</f>
        <v>2465</v>
      </c>
      <c r="E24" s="498">
        <f>B8_GNBV_CT!E70</f>
        <v>99</v>
      </c>
      <c r="F24" s="498">
        <f>B8_GNBV_CT!F70</f>
        <v>99</v>
      </c>
      <c r="G24" s="498"/>
      <c r="H24" s="498">
        <f>B8_GNBV_CT!H70</f>
        <v>0</v>
      </c>
      <c r="I24" s="488"/>
    </row>
    <row r="25" spans="1:9" ht="16.5">
      <c r="A25" s="481" t="s">
        <v>158</v>
      </c>
      <c r="B25" s="489" t="s">
        <v>364</v>
      </c>
      <c r="C25" s="487">
        <f>C26+C38</f>
        <v>207756</v>
      </c>
      <c r="D25" s="487">
        <f t="shared" ref="D25:H25" si="10">D26+D38</f>
        <v>201764</v>
      </c>
      <c r="E25" s="487">
        <f t="shared" si="10"/>
        <v>5992</v>
      </c>
      <c r="F25" s="487">
        <f t="shared" si="10"/>
        <v>0</v>
      </c>
      <c r="G25" s="487">
        <f t="shared" ref="G25" si="11">G26+G38</f>
        <v>5992</v>
      </c>
      <c r="H25" s="487">
        <f t="shared" si="10"/>
        <v>5992</v>
      </c>
      <c r="I25" s="490"/>
    </row>
    <row r="26" spans="1:9" ht="16.5">
      <c r="A26" s="481" t="s">
        <v>35</v>
      </c>
      <c r="B26" s="489" t="s">
        <v>365</v>
      </c>
      <c r="C26" s="501">
        <f>SUM(C27:C37)</f>
        <v>188109</v>
      </c>
      <c r="D26" s="501">
        <f t="shared" ref="D26:H26" si="12">SUM(D27:D37)</f>
        <v>182117</v>
      </c>
      <c r="E26" s="501">
        <f t="shared" si="12"/>
        <v>5992</v>
      </c>
      <c r="F26" s="501">
        <f t="shared" si="12"/>
        <v>0</v>
      </c>
      <c r="G26" s="501">
        <f t="shared" ref="G26" si="13">SUM(G27:G37)</f>
        <v>5992</v>
      </c>
      <c r="H26" s="501">
        <f t="shared" si="12"/>
        <v>5423</v>
      </c>
      <c r="I26" s="490"/>
    </row>
    <row r="27" spans="1:9" ht="16.5">
      <c r="A27" s="491">
        <v>1</v>
      </c>
      <c r="B27" s="495" t="s">
        <v>386</v>
      </c>
      <c r="C27" s="493">
        <f>D27+E27</f>
        <v>16462</v>
      </c>
      <c r="D27" s="498">
        <f>B8_GNBV_CT!D17+B8_GNBV_CT!D30+B8_GNBV_CT!D42+B8_GNBV_CT!D56+B8_GNBV_CT!D92+B8_GNBV_CT!D106+B8_GNBV_CT!D121+B8_GNBV_CT!D136</f>
        <v>15933</v>
      </c>
      <c r="E27" s="498">
        <f>F27+G27</f>
        <v>529</v>
      </c>
      <c r="F27" s="498">
        <f>B8_GNBV_CT!F17+B8_GNBV_CT!F30+B8_GNBV_CT!F42+B8_GNBV_CT!F56+B8_GNBV_CT!F92+B8_GNBV_CT!F106+B8_GNBV_CT!F121+B8_GNBV_CT!F136</f>
        <v>0</v>
      </c>
      <c r="G27" s="498">
        <f>H27+H39</f>
        <v>529</v>
      </c>
      <c r="H27" s="498">
        <f>B8_GNBV_CT!G17+B8_GNBV_CT!G30+B8_GNBV_CT!G42+B8_GNBV_CT!G56+B8_GNBV_CT!G92+B8_GNBV_CT!G106+B8_GNBV_CT!G121+B8_GNBV_CT!G136</f>
        <v>473</v>
      </c>
      <c r="I27" s="893" t="s">
        <v>849</v>
      </c>
    </row>
    <row r="28" spans="1:9" ht="16.5">
      <c r="A28" s="491">
        <v>2</v>
      </c>
      <c r="B28" s="495" t="s">
        <v>387</v>
      </c>
      <c r="C28" s="493">
        <f t="shared" ref="C28:C37" si="14">D28+E28</f>
        <v>13315</v>
      </c>
      <c r="D28" s="498">
        <f>B8_GNBV_CT!D18+B8_GNBV_CT!D31+B8_GNBV_CT!D43+B8_GNBV_CT!D57+B8_GNBV_CT!D93+B8_GNBV_CT!D107+B8_GNBV_CT!D122+B8_GNBV_CT!D137</f>
        <v>12877</v>
      </c>
      <c r="E28" s="498">
        <f t="shared" ref="E28:E48" si="15">F28+G28</f>
        <v>438</v>
      </c>
      <c r="F28" s="498">
        <f>B8_GNBV_CT!F18+B8_GNBV_CT!F31+B8_GNBV_CT!F43+B8_GNBV_CT!F57+B8_GNBV_CT!F93+B8_GNBV_CT!F107+B8_GNBV_CT!F122+B8_GNBV_CT!F137</f>
        <v>0</v>
      </c>
      <c r="G28" s="498">
        <f t="shared" ref="G28" si="16">H28+H40</f>
        <v>438</v>
      </c>
      <c r="H28" s="498">
        <f>B8_GNBV_CT!G18+B8_GNBV_CT!G31+B8_GNBV_CT!G43+B8_GNBV_CT!G57+B8_GNBV_CT!G93+B8_GNBV_CT!G107+B8_GNBV_CT!G122+B8_GNBV_CT!G137</f>
        <v>383</v>
      </c>
      <c r="I28" s="894"/>
    </row>
    <row r="29" spans="1:9" ht="16.5">
      <c r="A29" s="491">
        <v>3</v>
      </c>
      <c r="B29" s="495" t="s">
        <v>333</v>
      </c>
      <c r="C29" s="493">
        <f t="shared" si="14"/>
        <v>5564</v>
      </c>
      <c r="D29" s="498">
        <f>B8_GNBV_CT!D19+B8_GNBV_CT!D32+B8_GNBV_CT!D44+B8_GNBV_CT!D58+B8_GNBV_CT!D94+B8_GNBV_CT!D108+B8_GNBV_CT!D123+B8_GNBV_CT!D138</f>
        <v>5404</v>
      </c>
      <c r="E29" s="498">
        <f t="shared" si="15"/>
        <v>160</v>
      </c>
      <c r="F29" s="498">
        <f>B8_GNBV_CT!F19+B8_GNBV_CT!F32+B8_GNBV_CT!F44+B8_GNBV_CT!F58+B8_GNBV_CT!F94+B8_GNBV_CT!F108+B8_GNBV_CT!F123+B8_GNBV_CT!F138</f>
        <v>0</v>
      </c>
      <c r="G29" s="498">
        <f>H29</f>
        <v>160</v>
      </c>
      <c r="H29" s="498">
        <f>B8_GNBV_CT!G19+B8_GNBV_CT!G32+B8_GNBV_CT!G44+B8_GNBV_CT!G58+B8_GNBV_CT!G94+B8_GNBV_CT!G108+B8_GNBV_CT!G123+B8_GNBV_CT!G138</f>
        <v>160</v>
      </c>
      <c r="I29" s="894"/>
    </row>
    <row r="30" spans="1:9" ht="16.5">
      <c r="A30" s="491">
        <v>4</v>
      </c>
      <c r="B30" s="495" t="s">
        <v>243</v>
      </c>
      <c r="C30" s="493">
        <f t="shared" si="14"/>
        <v>17870</v>
      </c>
      <c r="D30" s="498">
        <f>B8_GNBV_CT!D20+B8_GNBV_CT!D33+B8_GNBV_CT!D45+B8_GNBV_CT!D59+B8_GNBV_CT!D95+B8_GNBV_CT!D109+B8_GNBV_CT!D124+B8_GNBV_CT!D139</f>
        <v>17295</v>
      </c>
      <c r="E30" s="498">
        <f t="shared" si="15"/>
        <v>575</v>
      </c>
      <c r="F30" s="498">
        <f>B8_GNBV_CT!F20+B8_GNBV_CT!F33+B8_GNBV_CT!F45+B8_GNBV_CT!F59+B8_GNBV_CT!F95+B8_GNBV_CT!F109+B8_GNBV_CT!F124+B8_GNBV_CT!F139</f>
        <v>0</v>
      </c>
      <c r="G30" s="498">
        <f>H30+H41</f>
        <v>575</v>
      </c>
      <c r="H30" s="498">
        <f>B8_GNBV_CT!G20+B8_GNBV_CT!G33+B8_GNBV_CT!G45+B8_GNBV_CT!G59+B8_GNBV_CT!G95+B8_GNBV_CT!G109+B8_GNBV_CT!G124+B8_GNBV_CT!G139</f>
        <v>514</v>
      </c>
      <c r="I30" s="894"/>
    </row>
    <row r="31" spans="1:9" ht="16.5">
      <c r="A31" s="491">
        <v>5</v>
      </c>
      <c r="B31" s="495" t="s">
        <v>799</v>
      </c>
      <c r="C31" s="493">
        <f t="shared" si="14"/>
        <v>15278</v>
      </c>
      <c r="D31" s="498">
        <f>B8_GNBV_CT!D21+B8_GNBV_CT!D34+B8_GNBV_CT!D46+B8_GNBV_CT!D60+B8_GNBV_CT!D96+B8_GNBV_CT!D110+B8_GNBV_CT!D125+B8_GNBV_CT!D140</f>
        <v>14784</v>
      </c>
      <c r="E31" s="498">
        <f t="shared" si="15"/>
        <v>494</v>
      </c>
      <c r="F31" s="498">
        <f>B8_GNBV_CT!F21+B8_GNBV_CT!F34+B8_GNBV_CT!F46+B8_GNBV_CT!F60+B8_GNBV_CT!F96+B8_GNBV_CT!F110+B8_GNBV_CT!F125+B8_GNBV_CT!F140</f>
        <v>0</v>
      </c>
      <c r="G31" s="498">
        <f t="shared" ref="G31:G37" si="17">H31+H42</f>
        <v>494</v>
      </c>
      <c r="H31" s="498">
        <f>B8_GNBV_CT!G21+B8_GNBV_CT!G34+B8_GNBV_CT!G46+B8_GNBV_CT!G60+B8_GNBV_CT!G96+B8_GNBV_CT!G110+B8_GNBV_CT!G125+B8_GNBV_CT!G140</f>
        <v>440</v>
      </c>
      <c r="I31" s="894"/>
    </row>
    <row r="32" spans="1:9" ht="16.5">
      <c r="A32" s="491">
        <v>6</v>
      </c>
      <c r="B32" s="495" t="s">
        <v>244</v>
      </c>
      <c r="C32" s="493">
        <f t="shared" si="14"/>
        <v>8913</v>
      </c>
      <c r="D32" s="498">
        <f>B8_GNBV_CT!D22+B8_GNBV_CT!D35+B8_GNBV_CT!D47+B8_GNBV_CT!D61+B8_GNBV_CT!D97+B8_GNBV_CT!D111+B8_GNBV_CT!D126+B8_GNBV_CT!D141</f>
        <v>8598</v>
      </c>
      <c r="E32" s="498">
        <f t="shared" si="15"/>
        <v>315</v>
      </c>
      <c r="F32" s="498">
        <f>B8_GNBV_CT!F22+B8_GNBV_CT!F35+B8_GNBV_CT!F47+B8_GNBV_CT!F61+B8_GNBV_CT!F97+B8_GNBV_CT!F111+B8_GNBV_CT!F126+B8_GNBV_CT!F141</f>
        <v>0</v>
      </c>
      <c r="G32" s="498">
        <f t="shared" si="17"/>
        <v>315</v>
      </c>
      <c r="H32" s="498">
        <f>B8_GNBV_CT!G22+B8_GNBV_CT!G35+B8_GNBV_CT!G47+B8_GNBV_CT!G61+B8_GNBV_CT!G97+B8_GNBV_CT!G111+B8_GNBV_CT!G126+B8_GNBV_CT!G141</f>
        <v>257</v>
      </c>
      <c r="I32" s="894"/>
    </row>
    <row r="33" spans="1:9" ht="16.5">
      <c r="A33" s="491">
        <v>7</v>
      </c>
      <c r="B33" s="495" t="s">
        <v>332</v>
      </c>
      <c r="C33" s="493">
        <f t="shared" si="14"/>
        <v>11772</v>
      </c>
      <c r="D33" s="498">
        <f>B8_GNBV_CT!D23+B8_GNBV_CT!D36+B8_GNBV_CT!D48+B8_GNBV_CT!D62+B8_GNBV_CT!D98+B8_GNBV_CT!D112+B8_GNBV_CT!D127+B8_GNBV_CT!D142</f>
        <v>11375</v>
      </c>
      <c r="E33" s="498">
        <f t="shared" si="15"/>
        <v>397</v>
      </c>
      <c r="F33" s="498">
        <f>B8_GNBV_CT!F23+B8_GNBV_CT!F36+B8_GNBV_CT!F48+B8_GNBV_CT!F62+B8_GNBV_CT!F98+B8_GNBV_CT!F112+B8_GNBV_CT!F127+B8_GNBV_CT!F142</f>
        <v>0</v>
      </c>
      <c r="G33" s="498">
        <f t="shared" si="17"/>
        <v>397</v>
      </c>
      <c r="H33" s="498">
        <f>B8_GNBV_CT!G23+B8_GNBV_CT!G36+B8_GNBV_CT!G48+B8_GNBV_CT!G62+B8_GNBV_CT!G98+B8_GNBV_CT!G112+B8_GNBV_CT!G127+B8_GNBV_CT!G142</f>
        <v>341</v>
      </c>
      <c r="I33" s="894"/>
    </row>
    <row r="34" spans="1:9" ht="16.5">
      <c r="A34" s="491">
        <v>8</v>
      </c>
      <c r="B34" s="495" t="s">
        <v>331</v>
      </c>
      <c r="C34" s="493">
        <f t="shared" si="14"/>
        <v>17482</v>
      </c>
      <c r="D34" s="498">
        <f>B8_GNBV_CT!D24+B8_GNBV_CT!D37+B8_GNBV_CT!D49+B8_GNBV_CT!D63+B8_GNBV_CT!D99+B8_GNBV_CT!D113+B8_GNBV_CT!D128+B8_GNBV_CT!D143</f>
        <v>16924</v>
      </c>
      <c r="E34" s="498">
        <f t="shared" si="15"/>
        <v>558</v>
      </c>
      <c r="F34" s="498">
        <f>B8_GNBV_CT!F24+B8_GNBV_CT!F37+B8_GNBV_CT!F49+B8_GNBV_CT!F63+B8_GNBV_CT!F99+B8_GNBV_CT!F113+B8_GNBV_CT!F128+B8_GNBV_CT!F143</f>
        <v>0</v>
      </c>
      <c r="G34" s="498">
        <f t="shared" si="17"/>
        <v>558</v>
      </c>
      <c r="H34" s="498">
        <f>B8_GNBV_CT!G24+B8_GNBV_CT!G37+B8_GNBV_CT!G49+B8_GNBV_CT!G63+B8_GNBV_CT!G99+B8_GNBV_CT!G113+B8_GNBV_CT!G128+B8_GNBV_CT!G143</f>
        <v>502</v>
      </c>
      <c r="I34" s="894"/>
    </row>
    <row r="35" spans="1:9" ht="16.5">
      <c r="A35" s="491">
        <v>9</v>
      </c>
      <c r="B35" s="495" t="s">
        <v>344</v>
      </c>
      <c r="C35" s="493">
        <f t="shared" si="14"/>
        <v>32629</v>
      </c>
      <c r="D35" s="498">
        <f>B8_GNBV_CT!D25+B8_GNBV_CT!D38+B8_GNBV_CT!D50+B8_GNBV_CT!D64+B8_GNBV_CT!D100+B8_GNBV_CT!D114+B8_GNBV_CT!D129+B8_GNBV_CT!D144+B8_GNBV_CT!D12+B8_GNBV_CT!D15+B8_GNBV_CT!D87</f>
        <v>31630</v>
      </c>
      <c r="E35" s="498">
        <f t="shared" si="15"/>
        <v>999</v>
      </c>
      <c r="F35" s="498">
        <f>B8_GNBV_CT!F25+B8_GNBV_CT!F38+B8_GNBV_CT!F50+B8_GNBV_CT!F64+B8_GNBV_CT!F100+B8_GNBV_CT!F114+B8_GNBV_CT!F129+B8_GNBV_CT!F144+B8_GNBV_CT!F12+B8_GNBV_CT!F15+B8_GNBV_CT!F87</f>
        <v>0</v>
      </c>
      <c r="G35" s="498">
        <f t="shared" si="17"/>
        <v>999</v>
      </c>
      <c r="H35" s="498">
        <f>B8_GNBV_CT!G25+B8_GNBV_CT!G38+B8_GNBV_CT!G50+B8_GNBV_CT!G64+B8_GNBV_CT!G100+B8_GNBV_CT!G114+B8_GNBV_CT!G129+B8_GNBV_CT!G144+B8_GNBV_CT!G12+B8_GNBV_CT!G15+B8_GNBV_CT!G87</f>
        <v>943</v>
      </c>
      <c r="I35" s="894"/>
    </row>
    <row r="36" spans="1:9" ht="16.5">
      <c r="A36" s="491">
        <v>10</v>
      </c>
      <c r="B36" s="495" t="s">
        <v>246</v>
      </c>
      <c r="C36" s="493">
        <f t="shared" si="14"/>
        <v>35074</v>
      </c>
      <c r="D36" s="498">
        <f>B8_GNBV_CT!D26+B8_GNBV_CT!D39+B8_GNBV_CT!D51+B8_GNBV_CT!D65+B8_GNBV_CT!D101+B8_GNBV_CT!D115+B8_GNBV_CT!D130+B8_GNBV_CT!D145+B8_GNBV_CT!D13+B8_GNBV_CT!D88</f>
        <v>33998</v>
      </c>
      <c r="E36" s="498">
        <f t="shared" si="15"/>
        <v>1076</v>
      </c>
      <c r="F36" s="498">
        <f>B8_GNBV_CT!F26+B8_GNBV_CT!F39+B8_GNBV_CT!F51+B8_GNBV_CT!F65+B8_GNBV_CT!F101+B8_GNBV_CT!F115+B8_GNBV_CT!F130+B8_GNBV_CT!F145+B8_GNBV_CT!F13+B8_GNBV_CT!F88</f>
        <v>0</v>
      </c>
      <c r="G36" s="498">
        <f t="shared" si="17"/>
        <v>1076</v>
      </c>
      <c r="H36" s="498">
        <f>B8_GNBV_CT!G26+B8_GNBV_CT!G39+B8_GNBV_CT!G51+B8_GNBV_CT!G65+B8_GNBV_CT!G101+B8_GNBV_CT!G115+B8_GNBV_CT!G130+B8_GNBV_CT!G145+B8_GNBV_CT!G13+B8_GNBV_CT!G88</f>
        <v>1015</v>
      </c>
      <c r="I36" s="894"/>
    </row>
    <row r="37" spans="1:9" ht="16.5">
      <c r="A37" s="491">
        <v>11</v>
      </c>
      <c r="B37" s="495" t="s">
        <v>245</v>
      </c>
      <c r="C37" s="493">
        <f t="shared" si="14"/>
        <v>13750</v>
      </c>
      <c r="D37" s="498">
        <f>B8_GNBV_CT!D27+B8_GNBV_CT!D40+B8_GNBV_CT!D52+B8_GNBV_CT!D66+B8_GNBV_CT!D102+B8_GNBV_CT!D116+B8_GNBV_CT!D131+B8_GNBV_CT!D146</f>
        <v>13299</v>
      </c>
      <c r="E37" s="498">
        <f t="shared" si="15"/>
        <v>451</v>
      </c>
      <c r="F37" s="498">
        <f>B8_GNBV_CT!F27+B8_GNBV_CT!F40+B8_GNBV_CT!F52+B8_GNBV_CT!F66+B8_GNBV_CT!F102+B8_GNBV_CT!F116+B8_GNBV_CT!F131+B8_GNBV_CT!F146</f>
        <v>0</v>
      </c>
      <c r="G37" s="498">
        <f t="shared" si="17"/>
        <v>451</v>
      </c>
      <c r="H37" s="498">
        <f>B8_GNBV_CT!G27+B8_GNBV_CT!G40+B8_GNBV_CT!G52+B8_GNBV_CT!G66+B8_GNBV_CT!G102+B8_GNBV_CT!G116+B8_GNBV_CT!G131+B8_GNBV_CT!G146</f>
        <v>395</v>
      </c>
      <c r="I37" s="894"/>
    </row>
    <row r="38" spans="1:9" ht="33">
      <c r="A38" s="481" t="s">
        <v>50</v>
      </c>
      <c r="B38" s="486" t="s">
        <v>850</v>
      </c>
      <c r="C38" s="502">
        <f>SUM(C39:C48)</f>
        <v>19647</v>
      </c>
      <c r="D38" s="502">
        <f t="shared" ref="D38:H38" si="18">SUM(D39:D48)</f>
        <v>19647</v>
      </c>
      <c r="E38" s="502">
        <f t="shared" si="18"/>
        <v>0</v>
      </c>
      <c r="F38" s="502">
        <f t="shared" si="18"/>
        <v>0</v>
      </c>
      <c r="G38" s="502">
        <f t="shared" ref="G38" si="19">SUM(G39:G48)</f>
        <v>0</v>
      </c>
      <c r="H38" s="502">
        <f t="shared" si="18"/>
        <v>569</v>
      </c>
      <c r="I38" s="894"/>
    </row>
    <row r="39" spans="1:9" ht="16.5">
      <c r="A39" s="491">
        <v>1</v>
      </c>
      <c r="B39" s="495" t="s">
        <v>803</v>
      </c>
      <c r="C39" s="493">
        <f>D39+E39</f>
        <v>1942</v>
      </c>
      <c r="D39" s="498">
        <f>B8_GNBV_CT!D71</f>
        <v>1942</v>
      </c>
      <c r="E39" s="498">
        <f t="shared" si="15"/>
        <v>0</v>
      </c>
      <c r="F39" s="498">
        <f>B8_GNBV_CT!F71</f>
        <v>0</v>
      </c>
      <c r="G39" s="498"/>
      <c r="H39" s="498">
        <f>B8_GNBV_CT!G71</f>
        <v>56</v>
      </c>
      <c r="I39" s="894"/>
    </row>
    <row r="40" spans="1:9" ht="16.5">
      <c r="A40" s="491">
        <v>2</v>
      </c>
      <c r="B40" s="495" t="s">
        <v>804</v>
      </c>
      <c r="C40" s="493">
        <f t="shared" ref="C40:C48" si="20">D40+E40</f>
        <v>1868</v>
      </c>
      <c r="D40" s="498">
        <f>B8_GNBV_CT!D72</f>
        <v>1868</v>
      </c>
      <c r="E40" s="498">
        <f t="shared" si="15"/>
        <v>0</v>
      </c>
      <c r="F40" s="498">
        <f>B8_GNBV_CT!F72</f>
        <v>0</v>
      </c>
      <c r="G40" s="498"/>
      <c r="H40" s="498">
        <f>B8_GNBV_CT!G72</f>
        <v>55</v>
      </c>
      <c r="I40" s="894"/>
    </row>
    <row r="41" spans="1:9" ht="16.5">
      <c r="A41" s="491">
        <v>3</v>
      </c>
      <c r="B41" s="495" t="s">
        <v>805</v>
      </c>
      <c r="C41" s="493">
        <f t="shared" si="20"/>
        <v>2092</v>
      </c>
      <c r="D41" s="498">
        <f>B8_GNBV_CT!D73</f>
        <v>2092</v>
      </c>
      <c r="E41" s="498">
        <f t="shared" si="15"/>
        <v>0</v>
      </c>
      <c r="F41" s="498">
        <f>B8_GNBV_CT!F73</f>
        <v>0</v>
      </c>
      <c r="G41" s="498"/>
      <c r="H41" s="498">
        <f>B8_GNBV_CT!G73</f>
        <v>61</v>
      </c>
      <c r="I41" s="894"/>
    </row>
    <row r="42" spans="1:9" ht="16.5">
      <c r="A42" s="491">
        <v>4</v>
      </c>
      <c r="B42" s="495" t="s">
        <v>806</v>
      </c>
      <c r="C42" s="493">
        <f t="shared" si="20"/>
        <v>1868</v>
      </c>
      <c r="D42" s="498">
        <f>B8_GNBV_CT!D74</f>
        <v>1868</v>
      </c>
      <c r="E42" s="498">
        <f t="shared" si="15"/>
        <v>0</v>
      </c>
      <c r="F42" s="498">
        <f>B8_GNBV_CT!F74</f>
        <v>0</v>
      </c>
      <c r="G42" s="498"/>
      <c r="H42" s="498">
        <f>B8_GNBV_CT!G74</f>
        <v>54</v>
      </c>
      <c r="I42" s="894"/>
    </row>
    <row r="43" spans="1:9" ht="16.5">
      <c r="A43" s="491">
        <v>5</v>
      </c>
      <c r="B43" s="495" t="s">
        <v>807</v>
      </c>
      <c r="C43" s="493">
        <f t="shared" si="20"/>
        <v>2017</v>
      </c>
      <c r="D43" s="498">
        <f>B8_GNBV_CT!D75</f>
        <v>2017</v>
      </c>
      <c r="E43" s="498">
        <f t="shared" si="15"/>
        <v>0</v>
      </c>
      <c r="F43" s="498">
        <f>B8_GNBV_CT!F75</f>
        <v>0</v>
      </c>
      <c r="G43" s="498"/>
      <c r="H43" s="498">
        <f>B8_GNBV_CT!G75</f>
        <v>58</v>
      </c>
      <c r="I43" s="894"/>
    </row>
    <row r="44" spans="1:9" ht="16.5">
      <c r="A44" s="491">
        <v>6</v>
      </c>
      <c r="B44" s="495" t="s">
        <v>808</v>
      </c>
      <c r="C44" s="493">
        <f t="shared" si="20"/>
        <v>1942</v>
      </c>
      <c r="D44" s="498">
        <f>B8_GNBV_CT!D76</f>
        <v>1942</v>
      </c>
      <c r="E44" s="498">
        <f t="shared" si="15"/>
        <v>0</v>
      </c>
      <c r="F44" s="498">
        <f>B8_GNBV_CT!F76</f>
        <v>0</v>
      </c>
      <c r="G44" s="498"/>
      <c r="H44" s="498">
        <f>B8_GNBV_CT!G76</f>
        <v>56</v>
      </c>
      <c r="I44" s="894"/>
    </row>
    <row r="45" spans="1:9" ht="16.5">
      <c r="A45" s="491">
        <v>7</v>
      </c>
      <c r="B45" s="495" t="s">
        <v>809</v>
      </c>
      <c r="C45" s="493">
        <f t="shared" si="20"/>
        <v>1942</v>
      </c>
      <c r="D45" s="498">
        <f>B8_GNBV_CT!D77</f>
        <v>1942</v>
      </c>
      <c r="E45" s="498">
        <f t="shared" si="15"/>
        <v>0</v>
      </c>
      <c r="F45" s="498">
        <f>B8_GNBV_CT!F77</f>
        <v>0</v>
      </c>
      <c r="G45" s="498"/>
      <c r="H45" s="498">
        <f>B8_GNBV_CT!G77</f>
        <v>56</v>
      </c>
      <c r="I45" s="894"/>
    </row>
    <row r="46" spans="1:9" ht="16.5">
      <c r="A46" s="491">
        <v>8</v>
      </c>
      <c r="B46" s="495" t="s">
        <v>810</v>
      </c>
      <c r="C46" s="493">
        <f t="shared" si="20"/>
        <v>1942</v>
      </c>
      <c r="D46" s="498">
        <f>B8_GNBV_CT!D78</f>
        <v>1942</v>
      </c>
      <c r="E46" s="498">
        <f t="shared" si="15"/>
        <v>0</v>
      </c>
      <c r="F46" s="498">
        <f>B8_GNBV_CT!F78</f>
        <v>0</v>
      </c>
      <c r="G46" s="498"/>
      <c r="H46" s="498">
        <f>B8_GNBV_CT!G78</f>
        <v>56</v>
      </c>
      <c r="I46" s="894"/>
    </row>
    <row r="47" spans="1:9" ht="16.5">
      <c r="A47" s="491">
        <v>9</v>
      </c>
      <c r="B47" s="495" t="s">
        <v>811</v>
      </c>
      <c r="C47" s="493">
        <f t="shared" si="20"/>
        <v>2092</v>
      </c>
      <c r="D47" s="498">
        <f>B8_GNBV_CT!D79</f>
        <v>2092</v>
      </c>
      <c r="E47" s="498">
        <f t="shared" si="15"/>
        <v>0</v>
      </c>
      <c r="F47" s="498">
        <f>B8_GNBV_CT!F79</f>
        <v>0</v>
      </c>
      <c r="G47" s="498"/>
      <c r="H47" s="498">
        <f>B8_GNBV_CT!G79</f>
        <v>61</v>
      </c>
      <c r="I47" s="894"/>
    </row>
    <row r="48" spans="1:9" ht="16.5">
      <c r="A48" s="491">
        <v>10</v>
      </c>
      <c r="B48" s="495" t="s">
        <v>812</v>
      </c>
      <c r="C48" s="493">
        <f t="shared" si="20"/>
        <v>1942</v>
      </c>
      <c r="D48" s="498">
        <f>B8_GNBV_CT!D80</f>
        <v>1942</v>
      </c>
      <c r="E48" s="498">
        <f t="shared" si="15"/>
        <v>0</v>
      </c>
      <c r="F48" s="498">
        <f>B8_GNBV_CT!F80</f>
        <v>0</v>
      </c>
      <c r="G48" s="498"/>
      <c r="H48" s="498">
        <f>B8_GNBV_CT!G80</f>
        <v>56</v>
      </c>
      <c r="I48" s="895"/>
    </row>
  </sheetData>
  <autoFilter ref="B8:B48" xr:uid="{00000000-0009-0000-0000-000017000000}"/>
  <mergeCells count="11">
    <mergeCell ref="I27:I48"/>
    <mergeCell ref="A1:I1"/>
    <mergeCell ref="A2:I2"/>
    <mergeCell ref="A3:I3"/>
    <mergeCell ref="A5:A7"/>
    <mergeCell ref="B5:B7"/>
    <mergeCell ref="C5:H5"/>
    <mergeCell ref="I5:I7"/>
    <mergeCell ref="E6:H6"/>
    <mergeCell ref="C6:C7"/>
    <mergeCell ref="D6:D7"/>
  </mergeCells>
  <printOptions horizontalCentered="1"/>
  <pageMargins left="0.78740157480314998" right="0.39370078740157499" top="0.6" bottom="0.6" header="0.31496062992126" footer="0.31496062992126"/>
  <pageSetup paperSize="8" fitToHeight="0" orientation="landscape" useFirstPageNumber="1" r:id="rId1"/>
  <headerFooter scaleWithDoc="0">
    <oddHeader>&amp;C&amp;P</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7030A0"/>
    <pageSetUpPr fitToPage="1"/>
  </sheetPr>
  <dimension ref="A1:W171"/>
  <sheetViews>
    <sheetView zoomScale="85" zoomScaleNormal="85" workbookViewId="0">
      <pane xSplit="2" ySplit="8" topLeftCell="C147" activePane="bottomRight" state="frozen"/>
      <selection activeCell="B84" sqref="B84"/>
      <selection pane="topRight" activeCell="B84" sqref="B84"/>
      <selection pane="bottomLeft" activeCell="B84" sqref="B84"/>
      <selection pane="bottomRight" activeCell="B84" sqref="B84"/>
    </sheetView>
  </sheetViews>
  <sheetFormatPr defaultRowHeight="15.75"/>
  <cols>
    <col min="1" max="1" width="6.28515625" style="413" customWidth="1"/>
    <col min="2" max="2" width="61.28515625" style="413" customWidth="1"/>
    <col min="3" max="3" width="17.7109375" style="413" customWidth="1"/>
    <col min="4" max="4" width="21.42578125" style="413" customWidth="1"/>
    <col min="5" max="5" width="18.7109375" style="413" customWidth="1"/>
    <col min="6" max="6" width="15.28515625" style="413" customWidth="1"/>
    <col min="7" max="7" width="20" style="413" hidden="1" customWidth="1"/>
    <col min="8" max="8" width="16" style="413" customWidth="1"/>
    <col min="9" max="9" width="22.7109375" style="413" customWidth="1"/>
    <col min="10" max="10" width="9.28515625" style="413" hidden="1" customWidth="1"/>
    <col min="11" max="19" width="0" style="413" hidden="1" customWidth="1"/>
    <col min="20" max="22" width="8.7109375" style="413"/>
    <col min="23" max="23" width="8.7109375" style="413" customWidth="1"/>
    <col min="24" max="250" width="8.7109375" style="413"/>
    <col min="251" max="251" width="5.42578125" style="413" customWidth="1"/>
    <col min="252" max="252" width="56.42578125" style="413" customWidth="1"/>
    <col min="253" max="253" width="10.42578125" style="413" customWidth="1"/>
    <col min="254" max="254" width="11.42578125" style="413" customWidth="1"/>
    <col min="255" max="256" width="8.42578125" style="413" customWidth="1"/>
    <col min="257" max="257" width="9.42578125" style="413" customWidth="1"/>
    <col min="258" max="258" width="18.42578125" style="413" customWidth="1"/>
    <col min="259" max="506" width="8.7109375" style="413"/>
    <col min="507" max="507" width="5.42578125" style="413" customWidth="1"/>
    <col min="508" max="508" width="56.42578125" style="413" customWidth="1"/>
    <col min="509" max="509" width="10.42578125" style="413" customWidth="1"/>
    <col min="510" max="510" width="11.42578125" style="413" customWidth="1"/>
    <col min="511" max="512" width="8.42578125" style="413" customWidth="1"/>
    <col min="513" max="513" width="9.42578125" style="413" customWidth="1"/>
    <col min="514" max="514" width="18.42578125" style="413" customWidth="1"/>
    <col min="515" max="762" width="8.7109375" style="413"/>
    <col min="763" max="763" width="5.42578125" style="413" customWidth="1"/>
    <col min="764" max="764" width="56.42578125" style="413" customWidth="1"/>
    <col min="765" max="765" width="10.42578125" style="413" customWidth="1"/>
    <col min="766" max="766" width="11.42578125" style="413" customWidth="1"/>
    <col min="767" max="768" width="8.42578125" style="413" customWidth="1"/>
    <col min="769" max="769" width="9.42578125" style="413" customWidth="1"/>
    <col min="770" max="770" width="18.42578125" style="413" customWidth="1"/>
    <col min="771" max="1018" width="8.7109375" style="413"/>
    <col min="1019" max="1019" width="5.42578125" style="413" customWidth="1"/>
    <col min="1020" max="1020" width="56.42578125" style="413" customWidth="1"/>
    <col min="1021" max="1021" width="10.42578125" style="413" customWidth="1"/>
    <col min="1022" max="1022" width="11.42578125" style="413" customWidth="1"/>
    <col min="1023" max="1024" width="8.42578125" style="413" customWidth="1"/>
    <col min="1025" max="1025" width="9.42578125" style="413" customWidth="1"/>
    <col min="1026" max="1026" width="18.42578125" style="413" customWidth="1"/>
    <col min="1027" max="1274" width="8.7109375" style="413"/>
    <col min="1275" max="1275" width="5.42578125" style="413" customWidth="1"/>
    <col min="1276" max="1276" width="56.42578125" style="413" customWidth="1"/>
    <col min="1277" max="1277" width="10.42578125" style="413" customWidth="1"/>
    <col min="1278" max="1278" width="11.42578125" style="413" customWidth="1"/>
    <col min="1279" max="1280" width="8.42578125" style="413" customWidth="1"/>
    <col min="1281" max="1281" width="9.42578125" style="413" customWidth="1"/>
    <col min="1282" max="1282" width="18.42578125" style="413" customWidth="1"/>
    <col min="1283" max="1530" width="8.7109375" style="413"/>
    <col min="1531" max="1531" width="5.42578125" style="413" customWidth="1"/>
    <col min="1532" max="1532" width="56.42578125" style="413" customWidth="1"/>
    <col min="1533" max="1533" width="10.42578125" style="413" customWidth="1"/>
    <col min="1534" max="1534" width="11.42578125" style="413" customWidth="1"/>
    <col min="1535" max="1536" width="8.42578125" style="413" customWidth="1"/>
    <col min="1537" max="1537" width="9.42578125" style="413" customWidth="1"/>
    <col min="1538" max="1538" width="18.42578125" style="413" customWidth="1"/>
    <col min="1539" max="1786" width="8.7109375" style="413"/>
    <col min="1787" max="1787" width="5.42578125" style="413" customWidth="1"/>
    <col min="1788" max="1788" width="56.42578125" style="413" customWidth="1"/>
    <col min="1789" max="1789" width="10.42578125" style="413" customWidth="1"/>
    <col min="1790" max="1790" width="11.42578125" style="413" customWidth="1"/>
    <col min="1791" max="1792" width="8.42578125" style="413" customWidth="1"/>
    <col min="1793" max="1793" width="9.42578125" style="413" customWidth="1"/>
    <col min="1794" max="1794" width="18.42578125" style="413" customWidth="1"/>
    <col min="1795" max="2042" width="8.7109375" style="413"/>
    <col min="2043" max="2043" width="5.42578125" style="413" customWidth="1"/>
    <col min="2044" max="2044" width="56.42578125" style="413" customWidth="1"/>
    <col min="2045" max="2045" width="10.42578125" style="413" customWidth="1"/>
    <col min="2046" max="2046" width="11.42578125" style="413" customWidth="1"/>
    <col min="2047" max="2048" width="8.42578125" style="413" customWidth="1"/>
    <col min="2049" max="2049" width="9.42578125" style="413" customWidth="1"/>
    <col min="2050" max="2050" width="18.42578125" style="413" customWidth="1"/>
    <col min="2051" max="2298" width="8.7109375" style="413"/>
    <col min="2299" max="2299" width="5.42578125" style="413" customWidth="1"/>
    <col min="2300" max="2300" width="56.42578125" style="413" customWidth="1"/>
    <col min="2301" max="2301" width="10.42578125" style="413" customWidth="1"/>
    <col min="2302" max="2302" width="11.42578125" style="413" customWidth="1"/>
    <col min="2303" max="2304" width="8.42578125" style="413" customWidth="1"/>
    <col min="2305" max="2305" width="9.42578125" style="413" customWidth="1"/>
    <col min="2306" max="2306" width="18.42578125" style="413" customWidth="1"/>
    <col min="2307" max="2554" width="8.7109375" style="413"/>
    <col min="2555" max="2555" width="5.42578125" style="413" customWidth="1"/>
    <col min="2556" max="2556" width="56.42578125" style="413" customWidth="1"/>
    <col min="2557" max="2557" width="10.42578125" style="413" customWidth="1"/>
    <col min="2558" max="2558" width="11.42578125" style="413" customWidth="1"/>
    <col min="2559" max="2560" width="8.42578125" style="413" customWidth="1"/>
    <col min="2561" max="2561" width="9.42578125" style="413" customWidth="1"/>
    <col min="2562" max="2562" width="18.42578125" style="413" customWidth="1"/>
    <col min="2563" max="2810" width="8.7109375" style="413"/>
    <col min="2811" max="2811" width="5.42578125" style="413" customWidth="1"/>
    <col min="2812" max="2812" width="56.42578125" style="413" customWidth="1"/>
    <col min="2813" max="2813" width="10.42578125" style="413" customWidth="1"/>
    <col min="2814" max="2814" width="11.42578125" style="413" customWidth="1"/>
    <col min="2815" max="2816" width="8.42578125" style="413" customWidth="1"/>
    <col min="2817" max="2817" width="9.42578125" style="413" customWidth="1"/>
    <col min="2818" max="2818" width="18.42578125" style="413" customWidth="1"/>
    <col min="2819" max="3066" width="8.7109375" style="413"/>
    <col min="3067" max="3067" width="5.42578125" style="413" customWidth="1"/>
    <col min="3068" max="3068" width="56.42578125" style="413" customWidth="1"/>
    <col min="3069" max="3069" width="10.42578125" style="413" customWidth="1"/>
    <col min="3070" max="3070" width="11.42578125" style="413" customWidth="1"/>
    <col min="3071" max="3072" width="8.42578125" style="413" customWidth="1"/>
    <col min="3073" max="3073" width="9.42578125" style="413" customWidth="1"/>
    <col min="3074" max="3074" width="18.42578125" style="413" customWidth="1"/>
    <col min="3075" max="3322" width="8.7109375" style="413"/>
    <col min="3323" max="3323" width="5.42578125" style="413" customWidth="1"/>
    <col min="3324" max="3324" width="56.42578125" style="413" customWidth="1"/>
    <col min="3325" max="3325" width="10.42578125" style="413" customWidth="1"/>
    <col min="3326" max="3326" width="11.42578125" style="413" customWidth="1"/>
    <col min="3327" max="3328" width="8.42578125" style="413" customWidth="1"/>
    <col min="3329" max="3329" width="9.42578125" style="413" customWidth="1"/>
    <col min="3330" max="3330" width="18.42578125" style="413" customWidth="1"/>
    <col min="3331" max="3578" width="8.7109375" style="413"/>
    <col min="3579" max="3579" width="5.42578125" style="413" customWidth="1"/>
    <col min="3580" max="3580" width="56.42578125" style="413" customWidth="1"/>
    <col min="3581" max="3581" width="10.42578125" style="413" customWidth="1"/>
    <col min="3582" max="3582" width="11.42578125" style="413" customWidth="1"/>
    <col min="3583" max="3584" width="8.42578125" style="413" customWidth="1"/>
    <col min="3585" max="3585" width="9.42578125" style="413" customWidth="1"/>
    <col min="3586" max="3586" width="18.42578125" style="413" customWidth="1"/>
    <col min="3587" max="3834" width="8.7109375" style="413"/>
    <col min="3835" max="3835" width="5.42578125" style="413" customWidth="1"/>
    <col min="3836" max="3836" width="56.42578125" style="413" customWidth="1"/>
    <col min="3837" max="3837" width="10.42578125" style="413" customWidth="1"/>
    <col min="3838" max="3838" width="11.42578125" style="413" customWidth="1"/>
    <col min="3839" max="3840" width="8.42578125" style="413" customWidth="1"/>
    <col min="3841" max="3841" width="9.42578125" style="413" customWidth="1"/>
    <col min="3842" max="3842" width="18.42578125" style="413" customWidth="1"/>
    <col min="3843" max="4090" width="8.7109375" style="413"/>
    <col min="4091" max="4091" width="5.42578125" style="413" customWidth="1"/>
    <col min="4092" max="4092" width="56.42578125" style="413" customWidth="1"/>
    <col min="4093" max="4093" width="10.42578125" style="413" customWidth="1"/>
    <col min="4094" max="4094" width="11.42578125" style="413" customWidth="1"/>
    <col min="4095" max="4096" width="8.42578125" style="413" customWidth="1"/>
    <col min="4097" max="4097" width="9.42578125" style="413" customWidth="1"/>
    <col min="4098" max="4098" width="18.42578125" style="413" customWidth="1"/>
    <col min="4099" max="4346" width="8.7109375" style="413"/>
    <col min="4347" max="4347" width="5.42578125" style="413" customWidth="1"/>
    <col min="4348" max="4348" width="56.42578125" style="413" customWidth="1"/>
    <col min="4349" max="4349" width="10.42578125" style="413" customWidth="1"/>
    <col min="4350" max="4350" width="11.42578125" style="413" customWidth="1"/>
    <col min="4351" max="4352" width="8.42578125" style="413" customWidth="1"/>
    <col min="4353" max="4353" width="9.42578125" style="413" customWidth="1"/>
    <col min="4354" max="4354" width="18.42578125" style="413" customWidth="1"/>
    <col min="4355" max="4602" width="8.7109375" style="413"/>
    <col min="4603" max="4603" width="5.42578125" style="413" customWidth="1"/>
    <col min="4604" max="4604" width="56.42578125" style="413" customWidth="1"/>
    <col min="4605" max="4605" width="10.42578125" style="413" customWidth="1"/>
    <col min="4606" max="4606" width="11.42578125" style="413" customWidth="1"/>
    <col min="4607" max="4608" width="8.42578125" style="413" customWidth="1"/>
    <col min="4609" max="4609" width="9.42578125" style="413" customWidth="1"/>
    <col min="4610" max="4610" width="18.42578125" style="413" customWidth="1"/>
    <col min="4611" max="4858" width="8.7109375" style="413"/>
    <col min="4859" max="4859" width="5.42578125" style="413" customWidth="1"/>
    <col min="4860" max="4860" width="56.42578125" style="413" customWidth="1"/>
    <col min="4861" max="4861" width="10.42578125" style="413" customWidth="1"/>
    <col min="4862" max="4862" width="11.42578125" style="413" customWidth="1"/>
    <col min="4863" max="4864" width="8.42578125" style="413" customWidth="1"/>
    <col min="4865" max="4865" width="9.42578125" style="413" customWidth="1"/>
    <col min="4866" max="4866" width="18.42578125" style="413" customWidth="1"/>
    <col min="4867" max="5114" width="8.7109375" style="413"/>
    <col min="5115" max="5115" width="5.42578125" style="413" customWidth="1"/>
    <col min="5116" max="5116" width="56.42578125" style="413" customWidth="1"/>
    <col min="5117" max="5117" width="10.42578125" style="413" customWidth="1"/>
    <col min="5118" max="5118" width="11.42578125" style="413" customWidth="1"/>
    <col min="5119" max="5120" width="8.42578125" style="413" customWidth="1"/>
    <col min="5121" max="5121" width="9.42578125" style="413" customWidth="1"/>
    <col min="5122" max="5122" width="18.42578125" style="413" customWidth="1"/>
    <col min="5123" max="5370" width="8.7109375" style="413"/>
    <col min="5371" max="5371" width="5.42578125" style="413" customWidth="1"/>
    <col min="5372" max="5372" width="56.42578125" style="413" customWidth="1"/>
    <col min="5373" max="5373" width="10.42578125" style="413" customWidth="1"/>
    <col min="5374" max="5374" width="11.42578125" style="413" customWidth="1"/>
    <col min="5375" max="5376" width="8.42578125" style="413" customWidth="1"/>
    <col min="5377" max="5377" width="9.42578125" style="413" customWidth="1"/>
    <col min="5378" max="5378" width="18.42578125" style="413" customWidth="1"/>
    <col min="5379" max="5626" width="8.7109375" style="413"/>
    <col min="5627" max="5627" width="5.42578125" style="413" customWidth="1"/>
    <col min="5628" max="5628" width="56.42578125" style="413" customWidth="1"/>
    <col min="5629" max="5629" width="10.42578125" style="413" customWidth="1"/>
    <col min="5630" max="5630" width="11.42578125" style="413" customWidth="1"/>
    <col min="5631" max="5632" width="8.42578125" style="413" customWidth="1"/>
    <col min="5633" max="5633" width="9.42578125" style="413" customWidth="1"/>
    <col min="5634" max="5634" width="18.42578125" style="413" customWidth="1"/>
    <col min="5635" max="5882" width="8.7109375" style="413"/>
    <col min="5883" max="5883" width="5.42578125" style="413" customWidth="1"/>
    <col min="5884" max="5884" width="56.42578125" style="413" customWidth="1"/>
    <col min="5885" max="5885" width="10.42578125" style="413" customWidth="1"/>
    <col min="5886" max="5886" width="11.42578125" style="413" customWidth="1"/>
    <col min="5887" max="5888" width="8.42578125" style="413" customWidth="1"/>
    <col min="5889" max="5889" width="9.42578125" style="413" customWidth="1"/>
    <col min="5890" max="5890" width="18.42578125" style="413" customWidth="1"/>
    <col min="5891" max="6138" width="8.7109375" style="413"/>
    <col min="6139" max="6139" width="5.42578125" style="413" customWidth="1"/>
    <col min="6140" max="6140" width="56.42578125" style="413" customWidth="1"/>
    <col min="6141" max="6141" width="10.42578125" style="413" customWidth="1"/>
    <col min="6142" max="6142" width="11.42578125" style="413" customWidth="1"/>
    <col min="6143" max="6144" width="8.42578125" style="413" customWidth="1"/>
    <col min="6145" max="6145" width="9.42578125" style="413" customWidth="1"/>
    <col min="6146" max="6146" width="18.42578125" style="413" customWidth="1"/>
    <col min="6147" max="6394" width="8.7109375" style="413"/>
    <col min="6395" max="6395" width="5.42578125" style="413" customWidth="1"/>
    <col min="6396" max="6396" width="56.42578125" style="413" customWidth="1"/>
    <col min="6397" max="6397" width="10.42578125" style="413" customWidth="1"/>
    <col min="6398" max="6398" width="11.42578125" style="413" customWidth="1"/>
    <col min="6399" max="6400" width="8.42578125" style="413" customWidth="1"/>
    <col min="6401" max="6401" width="9.42578125" style="413" customWidth="1"/>
    <col min="6402" max="6402" width="18.42578125" style="413" customWidth="1"/>
    <col min="6403" max="6650" width="8.7109375" style="413"/>
    <col min="6651" max="6651" width="5.42578125" style="413" customWidth="1"/>
    <col min="6652" max="6652" width="56.42578125" style="413" customWidth="1"/>
    <col min="6653" max="6653" width="10.42578125" style="413" customWidth="1"/>
    <col min="6654" max="6654" width="11.42578125" style="413" customWidth="1"/>
    <col min="6655" max="6656" width="8.42578125" style="413" customWidth="1"/>
    <col min="6657" max="6657" width="9.42578125" style="413" customWidth="1"/>
    <col min="6658" max="6658" width="18.42578125" style="413" customWidth="1"/>
    <col min="6659" max="6906" width="8.7109375" style="413"/>
    <col min="6907" max="6907" width="5.42578125" style="413" customWidth="1"/>
    <col min="6908" max="6908" width="56.42578125" style="413" customWidth="1"/>
    <col min="6909" max="6909" width="10.42578125" style="413" customWidth="1"/>
    <col min="6910" max="6910" width="11.42578125" style="413" customWidth="1"/>
    <col min="6911" max="6912" width="8.42578125" style="413" customWidth="1"/>
    <col min="6913" max="6913" width="9.42578125" style="413" customWidth="1"/>
    <col min="6914" max="6914" width="18.42578125" style="413" customWidth="1"/>
    <col min="6915" max="7162" width="8.7109375" style="413"/>
    <col min="7163" max="7163" width="5.42578125" style="413" customWidth="1"/>
    <col min="7164" max="7164" width="56.42578125" style="413" customWidth="1"/>
    <col min="7165" max="7165" width="10.42578125" style="413" customWidth="1"/>
    <col min="7166" max="7166" width="11.42578125" style="413" customWidth="1"/>
    <col min="7167" max="7168" width="8.42578125" style="413" customWidth="1"/>
    <col min="7169" max="7169" width="9.42578125" style="413" customWidth="1"/>
    <col min="7170" max="7170" width="18.42578125" style="413" customWidth="1"/>
    <col min="7171" max="7418" width="8.7109375" style="413"/>
    <col min="7419" max="7419" width="5.42578125" style="413" customWidth="1"/>
    <col min="7420" max="7420" width="56.42578125" style="413" customWidth="1"/>
    <col min="7421" max="7421" width="10.42578125" style="413" customWidth="1"/>
    <col min="7422" max="7422" width="11.42578125" style="413" customWidth="1"/>
    <col min="7423" max="7424" width="8.42578125" style="413" customWidth="1"/>
    <col min="7425" max="7425" width="9.42578125" style="413" customWidth="1"/>
    <col min="7426" max="7426" width="18.42578125" style="413" customWidth="1"/>
    <col min="7427" max="7674" width="8.7109375" style="413"/>
    <col min="7675" max="7675" width="5.42578125" style="413" customWidth="1"/>
    <col min="7676" max="7676" width="56.42578125" style="413" customWidth="1"/>
    <col min="7677" max="7677" width="10.42578125" style="413" customWidth="1"/>
    <col min="7678" max="7678" width="11.42578125" style="413" customWidth="1"/>
    <col min="7679" max="7680" width="8.42578125" style="413" customWidth="1"/>
    <col min="7681" max="7681" width="9.42578125" style="413" customWidth="1"/>
    <col min="7682" max="7682" width="18.42578125" style="413" customWidth="1"/>
    <col min="7683" max="7930" width="8.7109375" style="413"/>
    <col min="7931" max="7931" width="5.42578125" style="413" customWidth="1"/>
    <col min="7932" max="7932" width="56.42578125" style="413" customWidth="1"/>
    <col min="7933" max="7933" width="10.42578125" style="413" customWidth="1"/>
    <col min="7934" max="7934" width="11.42578125" style="413" customWidth="1"/>
    <col min="7935" max="7936" width="8.42578125" style="413" customWidth="1"/>
    <col min="7937" max="7937" width="9.42578125" style="413" customWidth="1"/>
    <col min="7938" max="7938" width="18.42578125" style="413" customWidth="1"/>
    <col min="7939" max="8186" width="8.7109375" style="413"/>
    <col min="8187" max="8187" width="5.42578125" style="413" customWidth="1"/>
    <col min="8188" max="8188" width="56.42578125" style="413" customWidth="1"/>
    <col min="8189" max="8189" width="10.42578125" style="413" customWidth="1"/>
    <col min="8190" max="8190" width="11.42578125" style="413" customWidth="1"/>
    <col min="8191" max="8192" width="8.42578125" style="413" customWidth="1"/>
    <col min="8193" max="8193" width="9.42578125" style="413" customWidth="1"/>
    <col min="8194" max="8194" width="18.42578125" style="413" customWidth="1"/>
    <col min="8195" max="8442" width="8.7109375" style="413"/>
    <col min="8443" max="8443" width="5.42578125" style="413" customWidth="1"/>
    <col min="8444" max="8444" width="56.42578125" style="413" customWidth="1"/>
    <col min="8445" max="8445" width="10.42578125" style="413" customWidth="1"/>
    <col min="8446" max="8446" width="11.42578125" style="413" customWidth="1"/>
    <col min="8447" max="8448" width="8.42578125" style="413" customWidth="1"/>
    <col min="8449" max="8449" width="9.42578125" style="413" customWidth="1"/>
    <col min="8450" max="8450" width="18.42578125" style="413" customWidth="1"/>
    <col min="8451" max="8698" width="8.7109375" style="413"/>
    <col min="8699" max="8699" width="5.42578125" style="413" customWidth="1"/>
    <col min="8700" max="8700" width="56.42578125" style="413" customWidth="1"/>
    <col min="8701" max="8701" width="10.42578125" style="413" customWidth="1"/>
    <col min="8702" max="8702" width="11.42578125" style="413" customWidth="1"/>
    <col min="8703" max="8704" width="8.42578125" style="413" customWidth="1"/>
    <col min="8705" max="8705" width="9.42578125" style="413" customWidth="1"/>
    <col min="8706" max="8706" width="18.42578125" style="413" customWidth="1"/>
    <col min="8707" max="8954" width="8.7109375" style="413"/>
    <col min="8955" max="8955" width="5.42578125" style="413" customWidth="1"/>
    <col min="8956" max="8956" width="56.42578125" style="413" customWidth="1"/>
    <col min="8957" max="8957" width="10.42578125" style="413" customWidth="1"/>
    <col min="8958" max="8958" width="11.42578125" style="413" customWidth="1"/>
    <col min="8959" max="8960" width="8.42578125" style="413" customWidth="1"/>
    <col min="8961" max="8961" width="9.42578125" style="413" customWidth="1"/>
    <col min="8962" max="8962" width="18.42578125" style="413" customWidth="1"/>
    <col min="8963" max="9210" width="8.7109375" style="413"/>
    <col min="9211" max="9211" width="5.42578125" style="413" customWidth="1"/>
    <col min="9212" max="9212" width="56.42578125" style="413" customWidth="1"/>
    <col min="9213" max="9213" width="10.42578125" style="413" customWidth="1"/>
    <col min="9214" max="9214" width="11.42578125" style="413" customWidth="1"/>
    <col min="9215" max="9216" width="8.42578125" style="413" customWidth="1"/>
    <col min="9217" max="9217" width="9.42578125" style="413" customWidth="1"/>
    <col min="9218" max="9218" width="18.42578125" style="413" customWidth="1"/>
    <col min="9219" max="9466" width="8.7109375" style="413"/>
    <col min="9467" max="9467" width="5.42578125" style="413" customWidth="1"/>
    <col min="9468" max="9468" width="56.42578125" style="413" customWidth="1"/>
    <col min="9469" max="9469" width="10.42578125" style="413" customWidth="1"/>
    <col min="9470" max="9470" width="11.42578125" style="413" customWidth="1"/>
    <col min="9471" max="9472" width="8.42578125" style="413" customWidth="1"/>
    <col min="9473" max="9473" width="9.42578125" style="413" customWidth="1"/>
    <col min="9474" max="9474" width="18.42578125" style="413" customWidth="1"/>
    <col min="9475" max="9722" width="8.7109375" style="413"/>
    <col min="9723" max="9723" width="5.42578125" style="413" customWidth="1"/>
    <col min="9724" max="9724" width="56.42578125" style="413" customWidth="1"/>
    <col min="9725" max="9725" width="10.42578125" style="413" customWidth="1"/>
    <col min="9726" max="9726" width="11.42578125" style="413" customWidth="1"/>
    <col min="9727" max="9728" width="8.42578125" style="413" customWidth="1"/>
    <col min="9729" max="9729" width="9.42578125" style="413" customWidth="1"/>
    <col min="9730" max="9730" width="18.42578125" style="413" customWidth="1"/>
    <col min="9731" max="9978" width="8.7109375" style="413"/>
    <col min="9979" max="9979" width="5.42578125" style="413" customWidth="1"/>
    <col min="9980" max="9980" width="56.42578125" style="413" customWidth="1"/>
    <col min="9981" max="9981" width="10.42578125" style="413" customWidth="1"/>
    <col min="9982" max="9982" width="11.42578125" style="413" customWidth="1"/>
    <col min="9983" max="9984" width="8.42578125" style="413" customWidth="1"/>
    <col min="9985" max="9985" width="9.42578125" style="413" customWidth="1"/>
    <col min="9986" max="9986" width="18.42578125" style="413" customWidth="1"/>
    <col min="9987" max="10234" width="8.7109375" style="413"/>
    <col min="10235" max="10235" width="5.42578125" style="413" customWidth="1"/>
    <col min="10236" max="10236" width="56.42578125" style="413" customWidth="1"/>
    <col min="10237" max="10237" width="10.42578125" style="413" customWidth="1"/>
    <col min="10238" max="10238" width="11.42578125" style="413" customWidth="1"/>
    <col min="10239" max="10240" width="8.42578125" style="413" customWidth="1"/>
    <col min="10241" max="10241" width="9.42578125" style="413" customWidth="1"/>
    <col min="10242" max="10242" width="18.42578125" style="413" customWidth="1"/>
    <col min="10243" max="10490" width="8.7109375" style="413"/>
    <col min="10491" max="10491" width="5.42578125" style="413" customWidth="1"/>
    <col min="10492" max="10492" width="56.42578125" style="413" customWidth="1"/>
    <col min="10493" max="10493" width="10.42578125" style="413" customWidth="1"/>
    <col min="10494" max="10494" width="11.42578125" style="413" customWidth="1"/>
    <col min="10495" max="10496" width="8.42578125" style="413" customWidth="1"/>
    <col min="10497" max="10497" width="9.42578125" style="413" customWidth="1"/>
    <col min="10498" max="10498" width="18.42578125" style="413" customWidth="1"/>
    <col min="10499" max="10746" width="8.7109375" style="413"/>
    <col min="10747" max="10747" width="5.42578125" style="413" customWidth="1"/>
    <col min="10748" max="10748" width="56.42578125" style="413" customWidth="1"/>
    <col min="10749" max="10749" width="10.42578125" style="413" customWidth="1"/>
    <col min="10750" max="10750" width="11.42578125" style="413" customWidth="1"/>
    <col min="10751" max="10752" width="8.42578125" style="413" customWidth="1"/>
    <col min="10753" max="10753" width="9.42578125" style="413" customWidth="1"/>
    <col min="10754" max="10754" width="18.42578125" style="413" customWidth="1"/>
    <col min="10755" max="11002" width="8.7109375" style="413"/>
    <col min="11003" max="11003" width="5.42578125" style="413" customWidth="1"/>
    <col min="11004" max="11004" width="56.42578125" style="413" customWidth="1"/>
    <col min="11005" max="11005" width="10.42578125" style="413" customWidth="1"/>
    <col min="11006" max="11006" width="11.42578125" style="413" customWidth="1"/>
    <col min="11007" max="11008" width="8.42578125" style="413" customWidth="1"/>
    <col min="11009" max="11009" width="9.42578125" style="413" customWidth="1"/>
    <col min="11010" max="11010" width="18.42578125" style="413" customWidth="1"/>
    <col min="11011" max="11258" width="8.7109375" style="413"/>
    <col min="11259" max="11259" width="5.42578125" style="413" customWidth="1"/>
    <col min="11260" max="11260" width="56.42578125" style="413" customWidth="1"/>
    <col min="11261" max="11261" width="10.42578125" style="413" customWidth="1"/>
    <col min="11262" max="11262" width="11.42578125" style="413" customWidth="1"/>
    <col min="11263" max="11264" width="8.42578125" style="413" customWidth="1"/>
    <col min="11265" max="11265" width="9.42578125" style="413" customWidth="1"/>
    <col min="11266" max="11266" width="18.42578125" style="413" customWidth="1"/>
    <col min="11267" max="11514" width="8.7109375" style="413"/>
    <col min="11515" max="11515" width="5.42578125" style="413" customWidth="1"/>
    <col min="11516" max="11516" width="56.42578125" style="413" customWidth="1"/>
    <col min="11517" max="11517" width="10.42578125" style="413" customWidth="1"/>
    <col min="11518" max="11518" width="11.42578125" style="413" customWidth="1"/>
    <col min="11519" max="11520" width="8.42578125" style="413" customWidth="1"/>
    <col min="11521" max="11521" width="9.42578125" style="413" customWidth="1"/>
    <col min="11522" max="11522" width="18.42578125" style="413" customWidth="1"/>
    <col min="11523" max="11770" width="8.7109375" style="413"/>
    <col min="11771" max="11771" width="5.42578125" style="413" customWidth="1"/>
    <col min="11772" max="11772" width="56.42578125" style="413" customWidth="1"/>
    <col min="11773" max="11773" width="10.42578125" style="413" customWidth="1"/>
    <col min="11774" max="11774" width="11.42578125" style="413" customWidth="1"/>
    <col min="11775" max="11776" width="8.42578125" style="413" customWidth="1"/>
    <col min="11777" max="11777" width="9.42578125" style="413" customWidth="1"/>
    <col min="11778" max="11778" width="18.42578125" style="413" customWidth="1"/>
    <col min="11779" max="12026" width="8.7109375" style="413"/>
    <col min="12027" max="12027" width="5.42578125" style="413" customWidth="1"/>
    <col min="12028" max="12028" width="56.42578125" style="413" customWidth="1"/>
    <col min="12029" max="12029" width="10.42578125" style="413" customWidth="1"/>
    <col min="12030" max="12030" width="11.42578125" style="413" customWidth="1"/>
    <col min="12031" max="12032" width="8.42578125" style="413" customWidth="1"/>
    <col min="12033" max="12033" width="9.42578125" style="413" customWidth="1"/>
    <col min="12034" max="12034" width="18.42578125" style="413" customWidth="1"/>
    <col min="12035" max="12282" width="8.7109375" style="413"/>
    <col min="12283" max="12283" width="5.42578125" style="413" customWidth="1"/>
    <col min="12284" max="12284" width="56.42578125" style="413" customWidth="1"/>
    <col min="12285" max="12285" width="10.42578125" style="413" customWidth="1"/>
    <col min="12286" max="12286" width="11.42578125" style="413" customWidth="1"/>
    <col min="12287" max="12288" width="8.42578125" style="413" customWidth="1"/>
    <col min="12289" max="12289" width="9.42578125" style="413" customWidth="1"/>
    <col min="12290" max="12290" width="18.42578125" style="413" customWidth="1"/>
    <col min="12291" max="12538" width="8.7109375" style="413"/>
    <col min="12539" max="12539" width="5.42578125" style="413" customWidth="1"/>
    <col min="12540" max="12540" width="56.42578125" style="413" customWidth="1"/>
    <col min="12541" max="12541" width="10.42578125" style="413" customWidth="1"/>
    <col min="12542" max="12542" width="11.42578125" style="413" customWidth="1"/>
    <col min="12543" max="12544" width="8.42578125" style="413" customWidth="1"/>
    <col min="12545" max="12545" width="9.42578125" style="413" customWidth="1"/>
    <col min="12546" max="12546" width="18.42578125" style="413" customWidth="1"/>
    <col min="12547" max="12794" width="8.7109375" style="413"/>
    <col min="12795" max="12795" width="5.42578125" style="413" customWidth="1"/>
    <col min="12796" max="12796" width="56.42578125" style="413" customWidth="1"/>
    <col min="12797" max="12797" width="10.42578125" style="413" customWidth="1"/>
    <col min="12798" max="12798" width="11.42578125" style="413" customWidth="1"/>
    <col min="12799" max="12800" width="8.42578125" style="413" customWidth="1"/>
    <col min="12801" max="12801" width="9.42578125" style="413" customWidth="1"/>
    <col min="12802" max="12802" width="18.42578125" style="413" customWidth="1"/>
    <col min="12803" max="13050" width="8.7109375" style="413"/>
    <col min="13051" max="13051" width="5.42578125" style="413" customWidth="1"/>
    <col min="13052" max="13052" width="56.42578125" style="413" customWidth="1"/>
    <col min="13053" max="13053" width="10.42578125" style="413" customWidth="1"/>
    <col min="13054" max="13054" width="11.42578125" style="413" customWidth="1"/>
    <col min="13055" max="13056" width="8.42578125" style="413" customWidth="1"/>
    <col min="13057" max="13057" width="9.42578125" style="413" customWidth="1"/>
    <col min="13058" max="13058" width="18.42578125" style="413" customWidth="1"/>
    <col min="13059" max="13306" width="8.7109375" style="413"/>
    <col min="13307" max="13307" width="5.42578125" style="413" customWidth="1"/>
    <col min="13308" max="13308" width="56.42578125" style="413" customWidth="1"/>
    <col min="13309" max="13309" width="10.42578125" style="413" customWidth="1"/>
    <col min="13310" max="13310" width="11.42578125" style="413" customWidth="1"/>
    <col min="13311" max="13312" width="8.42578125" style="413" customWidth="1"/>
    <col min="13313" max="13313" width="9.42578125" style="413" customWidth="1"/>
    <col min="13314" max="13314" width="18.42578125" style="413" customWidth="1"/>
    <col min="13315" max="13562" width="8.7109375" style="413"/>
    <col min="13563" max="13563" width="5.42578125" style="413" customWidth="1"/>
    <col min="13564" max="13564" width="56.42578125" style="413" customWidth="1"/>
    <col min="13565" max="13565" width="10.42578125" style="413" customWidth="1"/>
    <col min="13566" max="13566" width="11.42578125" style="413" customWidth="1"/>
    <col min="13567" max="13568" width="8.42578125" style="413" customWidth="1"/>
    <col min="13569" max="13569" width="9.42578125" style="413" customWidth="1"/>
    <col min="13570" max="13570" width="18.42578125" style="413" customWidth="1"/>
    <col min="13571" max="13818" width="8.7109375" style="413"/>
    <col min="13819" max="13819" width="5.42578125" style="413" customWidth="1"/>
    <col min="13820" max="13820" width="56.42578125" style="413" customWidth="1"/>
    <col min="13821" max="13821" width="10.42578125" style="413" customWidth="1"/>
    <col min="13822" max="13822" width="11.42578125" style="413" customWidth="1"/>
    <col min="13823" max="13824" width="8.42578125" style="413" customWidth="1"/>
    <col min="13825" max="13825" width="9.42578125" style="413" customWidth="1"/>
    <col min="13826" max="13826" width="18.42578125" style="413" customWidth="1"/>
    <col min="13827" max="14074" width="8.7109375" style="413"/>
    <col min="14075" max="14075" width="5.42578125" style="413" customWidth="1"/>
    <col min="14076" max="14076" width="56.42578125" style="413" customWidth="1"/>
    <col min="14077" max="14077" width="10.42578125" style="413" customWidth="1"/>
    <col min="14078" max="14078" width="11.42578125" style="413" customWidth="1"/>
    <col min="14079" max="14080" width="8.42578125" style="413" customWidth="1"/>
    <col min="14081" max="14081" width="9.42578125" style="413" customWidth="1"/>
    <col min="14082" max="14082" width="18.42578125" style="413" customWidth="1"/>
    <col min="14083" max="14330" width="8.7109375" style="413"/>
    <col min="14331" max="14331" width="5.42578125" style="413" customWidth="1"/>
    <col min="14332" max="14332" width="56.42578125" style="413" customWidth="1"/>
    <col min="14333" max="14333" width="10.42578125" style="413" customWidth="1"/>
    <col min="14334" max="14334" width="11.42578125" style="413" customWidth="1"/>
    <col min="14335" max="14336" width="8.42578125" style="413" customWidth="1"/>
    <col min="14337" max="14337" width="9.42578125" style="413" customWidth="1"/>
    <col min="14338" max="14338" width="18.42578125" style="413" customWidth="1"/>
    <col min="14339" max="14586" width="8.7109375" style="413"/>
    <col min="14587" max="14587" width="5.42578125" style="413" customWidth="1"/>
    <col min="14588" max="14588" width="56.42578125" style="413" customWidth="1"/>
    <col min="14589" max="14589" width="10.42578125" style="413" customWidth="1"/>
    <col min="14590" max="14590" width="11.42578125" style="413" customWidth="1"/>
    <col min="14591" max="14592" width="8.42578125" style="413" customWidth="1"/>
    <col min="14593" max="14593" width="9.42578125" style="413" customWidth="1"/>
    <col min="14594" max="14594" width="18.42578125" style="413" customWidth="1"/>
    <col min="14595" max="14842" width="8.7109375" style="413"/>
    <col min="14843" max="14843" width="5.42578125" style="413" customWidth="1"/>
    <col min="14844" max="14844" width="56.42578125" style="413" customWidth="1"/>
    <col min="14845" max="14845" width="10.42578125" style="413" customWidth="1"/>
    <col min="14846" max="14846" width="11.42578125" style="413" customWidth="1"/>
    <col min="14847" max="14848" width="8.42578125" style="413" customWidth="1"/>
    <col min="14849" max="14849" width="9.42578125" style="413" customWidth="1"/>
    <col min="14850" max="14850" width="18.42578125" style="413" customWidth="1"/>
    <col min="14851" max="15098" width="8.7109375" style="413"/>
    <col min="15099" max="15099" width="5.42578125" style="413" customWidth="1"/>
    <col min="15100" max="15100" width="56.42578125" style="413" customWidth="1"/>
    <col min="15101" max="15101" width="10.42578125" style="413" customWidth="1"/>
    <col min="15102" max="15102" width="11.42578125" style="413" customWidth="1"/>
    <col min="15103" max="15104" width="8.42578125" style="413" customWidth="1"/>
    <col min="15105" max="15105" width="9.42578125" style="413" customWidth="1"/>
    <col min="15106" max="15106" width="18.42578125" style="413" customWidth="1"/>
    <col min="15107" max="15354" width="8.7109375" style="413"/>
    <col min="15355" max="15355" width="5.42578125" style="413" customWidth="1"/>
    <col min="15356" max="15356" width="56.42578125" style="413" customWidth="1"/>
    <col min="15357" max="15357" width="10.42578125" style="413" customWidth="1"/>
    <col min="15358" max="15358" width="11.42578125" style="413" customWidth="1"/>
    <col min="15359" max="15360" width="8.42578125" style="413" customWidth="1"/>
    <col min="15361" max="15361" width="9.42578125" style="413" customWidth="1"/>
    <col min="15362" max="15362" width="18.42578125" style="413" customWidth="1"/>
    <col min="15363" max="15610" width="8.7109375" style="413"/>
    <col min="15611" max="15611" width="5.42578125" style="413" customWidth="1"/>
    <col min="15612" max="15612" width="56.42578125" style="413" customWidth="1"/>
    <col min="15613" max="15613" width="10.42578125" style="413" customWidth="1"/>
    <col min="15614" max="15614" width="11.42578125" style="413" customWidth="1"/>
    <col min="15615" max="15616" width="8.42578125" style="413" customWidth="1"/>
    <col min="15617" max="15617" width="9.42578125" style="413" customWidth="1"/>
    <col min="15618" max="15618" width="18.42578125" style="413" customWidth="1"/>
    <col min="15619" max="15866" width="8.7109375" style="413"/>
    <col min="15867" max="15867" width="5.42578125" style="413" customWidth="1"/>
    <col min="15868" max="15868" width="56.42578125" style="413" customWidth="1"/>
    <col min="15869" max="15869" width="10.42578125" style="413" customWidth="1"/>
    <col min="15870" max="15870" width="11.42578125" style="413" customWidth="1"/>
    <col min="15871" max="15872" width="8.42578125" style="413" customWidth="1"/>
    <col min="15873" max="15873" width="9.42578125" style="413" customWidth="1"/>
    <col min="15874" max="15874" width="18.42578125" style="413" customWidth="1"/>
    <col min="15875" max="16122" width="8.7109375" style="413"/>
    <col min="16123" max="16123" width="5.42578125" style="413" customWidth="1"/>
    <col min="16124" max="16124" width="56.42578125" style="413" customWidth="1"/>
    <col min="16125" max="16125" width="10.42578125" style="413" customWidth="1"/>
    <col min="16126" max="16126" width="11.42578125" style="413" customWidth="1"/>
    <col min="16127" max="16128" width="8.42578125" style="413" customWidth="1"/>
    <col min="16129" max="16129" width="9.42578125" style="413" customWidth="1"/>
    <col min="16130" max="16130" width="18.42578125" style="413" customWidth="1"/>
    <col min="16131" max="16384" width="8.7109375" style="413"/>
  </cols>
  <sheetData>
    <row r="1" spans="1:23" ht="16.5">
      <c r="A1" s="899" t="s">
        <v>516</v>
      </c>
      <c r="B1" s="899"/>
      <c r="C1" s="899"/>
      <c r="D1" s="899"/>
      <c r="E1" s="899"/>
      <c r="F1" s="899"/>
      <c r="G1" s="899"/>
      <c r="H1" s="899"/>
      <c r="I1" s="899"/>
    </row>
    <row r="2" spans="1:23" ht="42" customHeight="1">
      <c r="A2" s="900" t="s">
        <v>1227</v>
      </c>
      <c r="B2" s="900"/>
      <c r="C2" s="900"/>
      <c r="D2" s="900"/>
      <c r="E2" s="900"/>
      <c r="F2" s="900"/>
      <c r="G2" s="900"/>
      <c r="H2" s="900"/>
      <c r="I2" s="900"/>
    </row>
    <row r="3" spans="1:23" ht="22.5" customHeight="1">
      <c r="A3" s="901" t="e">
        <f>B8_GNBV!A3:I3</f>
        <v>#REF!</v>
      </c>
      <c r="B3" s="901"/>
      <c r="C3" s="901"/>
      <c r="D3" s="901"/>
      <c r="E3" s="901"/>
      <c r="F3" s="901"/>
      <c r="G3" s="901"/>
      <c r="H3" s="901"/>
      <c r="I3" s="901"/>
    </row>
    <row r="4" spans="1:23" ht="20.100000000000001" customHeight="1">
      <c r="I4" s="414" t="s">
        <v>1</v>
      </c>
    </row>
    <row r="5" spans="1:23" ht="33" customHeight="1">
      <c r="A5" s="902" t="s">
        <v>235</v>
      </c>
      <c r="B5" s="905" t="s">
        <v>384</v>
      </c>
      <c r="C5" s="905" t="s">
        <v>260</v>
      </c>
      <c r="D5" s="905" t="s">
        <v>339</v>
      </c>
      <c r="E5" s="908" t="s">
        <v>517</v>
      </c>
      <c r="F5" s="908"/>
      <c r="G5" s="908"/>
      <c r="H5" s="908"/>
      <c r="I5" s="905" t="s">
        <v>12</v>
      </c>
    </row>
    <row r="6" spans="1:23" ht="15.6" customHeight="1">
      <c r="A6" s="903"/>
      <c r="B6" s="906"/>
      <c r="C6" s="906"/>
      <c r="D6" s="906"/>
      <c r="E6" s="905" t="s">
        <v>260</v>
      </c>
      <c r="F6" s="909" t="s">
        <v>308</v>
      </c>
      <c r="G6" s="910"/>
      <c r="H6" s="911"/>
      <c r="I6" s="906"/>
    </row>
    <row r="7" spans="1:23" ht="55.5" customHeight="1">
      <c r="A7" s="904"/>
      <c r="B7" s="907"/>
      <c r="C7" s="907"/>
      <c r="D7" s="907"/>
      <c r="E7" s="907"/>
      <c r="F7" s="503" t="s">
        <v>340</v>
      </c>
      <c r="G7" s="503" t="s">
        <v>852</v>
      </c>
      <c r="H7" s="503" t="s">
        <v>341</v>
      </c>
      <c r="I7" s="907"/>
    </row>
    <row r="8" spans="1:23" s="417" customFormat="1" ht="17.649999999999999" customHeight="1">
      <c r="A8" s="415" t="s">
        <v>33</v>
      </c>
      <c r="B8" s="416" t="s">
        <v>158</v>
      </c>
      <c r="C8" s="416" t="s">
        <v>385</v>
      </c>
      <c r="D8" s="416">
        <v>2</v>
      </c>
      <c r="E8" s="416" t="s">
        <v>269</v>
      </c>
      <c r="F8" s="416">
        <v>4</v>
      </c>
      <c r="G8" s="416">
        <v>5</v>
      </c>
      <c r="H8" s="440">
        <v>5</v>
      </c>
      <c r="I8" s="416">
        <v>6</v>
      </c>
    </row>
    <row r="9" spans="1:23" ht="33.6" customHeight="1">
      <c r="A9" s="504"/>
      <c r="B9" s="505" t="s">
        <v>260</v>
      </c>
      <c r="C9" s="575">
        <f>C10+C16+C28+C53+C86+C89+C118</f>
        <v>246708</v>
      </c>
      <c r="D9" s="575">
        <f>D10+D16+D28+D53+D86+D89+D118</f>
        <v>245322</v>
      </c>
      <c r="E9" s="575">
        <f>F9+H9</f>
        <v>7378</v>
      </c>
      <c r="F9" s="575">
        <f t="shared" ref="F9" si="0">F10+F16+F28+F53+F86+F89+F118</f>
        <v>1386</v>
      </c>
      <c r="G9" s="592">
        <f>G10+G16+G28+G53+G86+G89+G118</f>
        <v>5992</v>
      </c>
      <c r="H9" s="575">
        <v>5992</v>
      </c>
      <c r="I9" s="506"/>
      <c r="J9" s="413">
        <f>D9*3%</f>
        <v>7359.66</v>
      </c>
      <c r="U9" s="419">
        <f t="shared" ref="U9:U16" si="1">H9/D9</f>
        <v>2.4425041374193917E-2</v>
      </c>
      <c r="W9" s="601">
        <f>H9-G9</f>
        <v>0</v>
      </c>
    </row>
    <row r="10" spans="1:23" s="418" customFormat="1" ht="47.25">
      <c r="A10" s="504">
        <v>1</v>
      </c>
      <c r="B10" s="507" t="s">
        <v>854</v>
      </c>
      <c r="C10" s="575">
        <f>C11+C14</f>
        <v>13995</v>
      </c>
      <c r="D10" s="575">
        <f>D11+D14</f>
        <v>13995</v>
      </c>
      <c r="E10" s="575">
        <f t="shared" ref="E10:F10" si="2">E11+E14</f>
        <v>0</v>
      </c>
      <c r="F10" s="575">
        <f t="shared" si="2"/>
        <v>0</v>
      </c>
      <c r="G10" s="592">
        <f>G11+G14</f>
        <v>419</v>
      </c>
      <c r="H10" s="576"/>
      <c r="I10" s="508"/>
      <c r="J10" s="413">
        <f>D10*3%</f>
        <v>419.84999999999997</v>
      </c>
      <c r="U10" s="419">
        <f t="shared" si="1"/>
        <v>0</v>
      </c>
    </row>
    <row r="11" spans="1:23" s="417" customFormat="1" ht="47.25">
      <c r="A11" s="509" t="s">
        <v>324</v>
      </c>
      <c r="B11" s="510" t="s">
        <v>631</v>
      </c>
      <c r="C11" s="577">
        <f>C12+C13</f>
        <v>12835</v>
      </c>
      <c r="D11" s="577">
        <f t="shared" ref="D11:F11" si="3">D12+D13</f>
        <v>12835</v>
      </c>
      <c r="E11" s="577">
        <f t="shared" si="3"/>
        <v>0</v>
      </c>
      <c r="F11" s="577">
        <f t="shared" si="3"/>
        <v>0</v>
      </c>
      <c r="G11" s="593">
        <f>G12+G13</f>
        <v>384</v>
      </c>
      <c r="H11" s="578"/>
      <c r="I11" s="511"/>
      <c r="J11" s="413">
        <f>D11*3%</f>
        <v>385.05</v>
      </c>
      <c r="U11" s="419">
        <f t="shared" si="1"/>
        <v>0</v>
      </c>
    </row>
    <row r="12" spans="1:23">
      <c r="A12" s="512"/>
      <c r="B12" s="513" t="s">
        <v>344</v>
      </c>
      <c r="C12" s="579">
        <f>D12+E12</f>
        <v>6084</v>
      </c>
      <c r="D12" s="73">
        <v>6084</v>
      </c>
      <c r="E12" s="73">
        <f>F12+H12</f>
        <v>0</v>
      </c>
      <c r="F12" s="73"/>
      <c r="G12" s="594">
        <f>ROUND(D12/100*2.99,0)</f>
        <v>182</v>
      </c>
      <c r="H12" s="580"/>
      <c r="I12" s="508"/>
      <c r="J12" s="413">
        <f>D12*3%</f>
        <v>182.51999999999998</v>
      </c>
      <c r="K12" s="413">
        <f>H12/D12</f>
        <v>0</v>
      </c>
      <c r="U12" s="419">
        <f t="shared" si="1"/>
        <v>0</v>
      </c>
    </row>
    <row r="13" spans="1:23">
      <c r="A13" s="512"/>
      <c r="B13" s="513" t="s">
        <v>246</v>
      </c>
      <c r="C13" s="579">
        <f>D13+E13</f>
        <v>6751</v>
      </c>
      <c r="D13" s="73">
        <v>6751</v>
      </c>
      <c r="E13" s="73">
        <f>F13+H13</f>
        <v>0</v>
      </c>
      <c r="F13" s="73"/>
      <c r="G13" s="594">
        <f>ROUND(D13/100*2.99,0)</f>
        <v>202</v>
      </c>
      <c r="H13" s="580"/>
      <c r="I13" s="508"/>
      <c r="J13" s="413">
        <f>D13*3%</f>
        <v>202.53</v>
      </c>
      <c r="U13" s="419">
        <f t="shared" si="1"/>
        <v>0</v>
      </c>
    </row>
    <row r="14" spans="1:23" s="417" customFormat="1" ht="47.25">
      <c r="A14" s="509" t="s">
        <v>325</v>
      </c>
      <c r="B14" s="510" t="s">
        <v>798</v>
      </c>
      <c r="C14" s="581">
        <f>C15</f>
        <v>1160</v>
      </c>
      <c r="D14" s="178">
        <f>D15</f>
        <v>1160</v>
      </c>
      <c r="E14" s="178">
        <f>F14+H14</f>
        <v>0</v>
      </c>
      <c r="F14" s="178"/>
      <c r="G14" s="595">
        <f>G15</f>
        <v>35</v>
      </c>
      <c r="H14" s="582"/>
      <c r="I14" s="511"/>
      <c r="U14" s="419">
        <f t="shared" si="1"/>
        <v>0</v>
      </c>
    </row>
    <row r="15" spans="1:23" s="417" customFormat="1">
      <c r="A15" s="512"/>
      <c r="B15" s="513" t="s">
        <v>344</v>
      </c>
      <c r="C15" s="579">
        <f>D15+E15</f>
        <v>1160</v>
      </c>
      <c r="D15" s="76">
        <v>1160</v>
      </c>
      <c r="E15" s="76">
        <f>F15+H15</f>
        <v>0</v>
      </c>
      <c r="F15" s="76"/>
      <c r="G15" s="596">
        <f>ROUND(D15/100*2.99,0)</f>
        <v>35</v>
      </c>
      <c r="H15" s="583"/>
      <c r="I15" s="508"/>
      <c r="L15" s="413"/>
      <c r="U15" s="419">
        <f t="shared" si="1"/>
        <v>0</v>
      </c>
    </row>
    <row r="16" spans="1:23" s="417" customFormat="1" ht="31.5">
      <c r="A16" s="504">
        <v>2</v>
      </c>
      <c r="B16" s="514" t="s">
        <v>855</v>
      </c>
      <c r="C16" s="584">
        <f>SUM(C17:C27)</f>
        <v>65707</v>
      </c>
      <c r="D16" s="584">
        <f t="shared" ref="D16:F16" si="4">SUM(D17:D27)</f>
        <v>65707</v>
      </c>
      <c r="E16" s="584">
        <f t="shared" si="4"/>
        <v>0</v>
      </c>
      <c r="F16" s="584">
        <f t="shared" si="4"/>
        <v>0</v>
      </c>
      <c r="G16" s="597">
        <f>SUM(G17:G27)</f>
        <v>1972</v>
      </c>
      <c r="H16" s="585"/>
      <c r="I16" s="511"/>
      <c r="J16" s="413">
        <f t="shared" ref="J16:J28" si="5">D16*3%</f>
        <v>1971.21</v>
      </c>
      <c r="U16" s="419">
        <f t="shared" si="1"/>
        <v>0</v>
      </c>
    </row>
    <row r="17" spans="1:21" s="419" customFormat="1">
      <c r="A17" s="509"/>
      <c r="B17" s="515" t="s">
        <v>386</v>
      </c>
      <c r="C17" s="579">
        <f>D17+E17</f>
        <v>7028</v>
      </c>
      <c r="D17" s="586">
        <v>7028</v>
      </c>
      <c r="E17" s="586">
        <f t="shared" ref="E17:E27" si="6">F17+H17</f>
        <v>0</v>
      </c>
      <c r="F17" s="73"/>
      <c r="G17" s="594">
        <f t="shared" ref="G17:G26" si="7">ROUND(D17/100*3,0)</f>
        <v>211</v>
      </c>
      <c r="H17" s="580"/>
      <c r="I17" s="508"/>
      <c r="J17" s="413">
        <f t="shared" si="5"/>
        <v>210.84</v>
      </c>
      <c r="L17" s="413"/>
      <c r="U17" s="419">
        <f>H17/D17</f>
        <v>0</v>
      </c>
    </row>
    <row r="18" spans="1:21" s="419" customFormat="1">
      <c r="A18" s="509"/>
      <c r="B18" s="515" t="s">
        <v>387</v>
      </c>
      <c r="C18" s="579">
        <f t="shared" ref="C18:C26" si="8">D18+E18</f>
        <v>5501</v>
      </c>
      <c r="D18" s="586">
        <v>5501</v>
      </c>
      <c r="E18" s="586">
        <f t="shared" si="6"/>
        <v>0</v>
      </c>
      <c r="F18" s="73"/>
      <c r="G18" s="594">
        <f t="shared" si="7"/>
        <v>165</v>
      </c>
      <c r="H18" s="580"/>
      <c r="I18" s="508"/>
      <c r="J18" s="413">
        <f t="shared" si="5"/>
        <v>165.03</v>
      </c>
      <c r="L18" s="413"/>
      <c r="U18" s="419">
        <f t="shared" ref="U18:U81" si="9">H18/D18</f>
        <v>0</v>
      </c>
    </row>
    <row r="19" spans="1:21" s="419" customFormat="1">
      <c r="A19" s="509"/>
      <c r="B19" s="515" t="s">
        <v>333</v>
      </c>
      <c r="C19" s="579">
        <f t="shared" si="8"/>
        <v>1880</v>
      </c>
      <c r="D19" s="586">
        <v>1880</v>
      </c>
      <c r="E19" s="586">
        <f t="shared" si="6"/>
        <v>0</v>
      </c>
      <c r="F19" s="73"/>
      <c r="G19" s="594">
        <f t="shared" si="7"/>
        <v>56</v>
      </c>
      <c r="H19" s="580"/>
      <c r="I19" s="508"/>
      <c r="J19" s="413">
        <f t="shared" si="5"/>
        <v>56.4</v>
      </c>
      <c r="L19" s="413"/>
      <c r="U19" s="419">
        <f t="shared" si="9"/>
        <v>0</v>
      </c>
    </row>
    <row r="20" spans="1:21" s="419" customFormat="1">
      <c r="A20" s="509"/>
      <c r="B20" s="515" t="s">
        <v>243</v>
      </c>
      <c r="C20" s="579">
        <f t="shared" si="8"/>
        <v>7692</v>
      </c>
      <c r="D20" s="586">
        <v>7692</v>
      </c>
      <c r="E20" s="586">
        <f t="shared" si="6"/>
        <v>0</v>
      </c>
      <c r="F20" s="73"/>
      <c r="G20" s="594">
        <f t="shared" si="7"/>
        <v>231</v>
      </c>
      <c r="H20" s="580"/>
      <c r="I20" s="508"/>
      <c r="J20" s="413">
        <f t="shared" si="5"/>
        <v>230.76</v>
      </c>
      <c r="L20" s="413"/>
      <c r="U20" s="419">
        <f t="shared" si="9"/>
        <v>0</v>
      </c>
    </row>
    <row r="21" spans="1:21" s="419" customFormat="1">
      <c r="A21" s="509"/>
      <c r="B21" s="515" t="s">
        <v>799</v>
      </c>
      <c r="C21" s="579">
        <f t="shared" si="8"/>
        <v>6417</v>
      </c>
      <c r="D21" s="586">
        <v>6417</v>
      </c>
      <c r="E21" s="586">
        <f t="shared" si="6"/>
        <v>0</v>
      </c>
      <c r="F21" s="73"/>
      <c r="G21" s="594">
        <f t="shared" si="7"/>
        <v>193</v>
      </c>
      <c r="H21" s="580"/>
      <c r="I21" s="508"/>
      <c r="J21" s="413">
        <f t="shared" si="5"/>
        <v>192.51</v>
      </c>
      <c r="L21" s="413"/>
      <c r="U21" s="419">
        <f t="shared" si="9"/>
        <v>0</v>
      </c>
    </row>
    <row r="22" spans="1:21" s="419" customFormat="1">
      <c r="A22" s="509"/>
      <c r="B22" s="515" t="s">
        <v>244</v>
      </c>
      <c r="C22" s="579">
        <f t="shared" si="8"/>
        <v>3361</v>
      </c>
      <c r="D22" s="586">
        <v>3361</v>
      </c>
      <c r="E22" s="586">
        <f t="shared" si="6"/>
        <v>0</v>
      </c>
      <c r="F22" s="73"/>
      <c r="G22" s="594">
        <f t="shared" si="7"/>
        <v>101</v>
      </c>
      <c r="H22" s="580"/>
      <c r="I22" s="508"/>
      <c r="J22" s="413">
        <f t="shared" si="5"/>
        <v>100.83</v>
      </c>
      <c r="L22" s="413"/>
      <c r="U22" s="419">
        <f t="shared" si="9"/>
        <v>0</v>
      </c>
    </row>
    <row r="23" spans="1:21" s="419" customFormat="1">
      <c r="A23" s="509"/>
      <c r="B23" s="515" t="s">
        <v>332</v>
      </c>
      <c r="C23" s="579">
        <f t="shared" si="8"/>
        <v>4889</v>
      </c>
      <c r="D23" s="586">
        <v>4889</v>
      </c>
      <c r="E23" s="586">
        <f t="shared" si="6"/>
        <v>0</v>
      </c>
      <c r="F23" s="73"/>
      <c r="G23" s="594">
        <f t="shared" si="7"/>
        <v>147</v>
      </c>
      <c r="H23" s="580"/>
      <c r="I23" s="508"/>
      <c r="J23" s="413">
        <f t="shared" si="5"/>
        <v>146.66999999999999</v>
      </c>
      <c r="L23" s="413"/>
      <c r="U23" s="419">
        <f t="shared" si="9"/>
        <v>0</v>
      </c>
    </row>
    <row r="24" spans="1:21" s="419" customFormat="1">
      <c r="A24" s="509"/>
      <c r="B24" s="515" t="s">
        <v>331</v>
      </c>
      <c r="C24" s="579">
        <f t="shared" si="8"/>
        <v>7372</v>
      </c>
      <c r="D24" s="586">
        <v>7372</v>
      </c>
      <c r="E24" s="586">
        <f t="shared" si="6"/>
        <v>0</v>
      </c>
      <c r="F24" s="73"/>
      <c r="G24" s="594">
        <f t="shared" si="7"/>
        <v>221</v>
      </c>
      <c r="H24" s="580"/>
      <c r="I24" s="508"/>
      <c r="J24" s="413">
        <f t="shared" si="5"/>
        <v>221.16</v>
      </c>
      <c r="L24" s="413"/>
      <c r="U24" s="419">
        <f t="shared" si="9"/>
        <v>0</v>
      </c>
    </row>
    <row r="25" spans="1:21" s="419" customFormat="1">
      <c r="A25" s="509"/>
      <c r="B25" s="515" t="s">
        <v>344</v>
      </c>
      <c r="C25" s="579">
        <f t="shared" si="8"/>
        <v>7428</v>
      </c>
      <c r="D25" s="586">
        <v>7428</v>
      </c>
      <c r="E25" s="586">
        <f t="shared" si="6"/>
        <v>0</v>
      </c>
      <c r="F25" s="73"/>
      <c r="G25" s="594">
        <f t="shared" si="7"/>
        <v>223</v>
      </c>
      <c r="H25" s="580"/>
      <c r="I25" s="508"/>
      <c r="J25" s="413">
        <f t="shared" si="5"/>
        <v>222.84</v>
      </c>
      <c r="L25" s="413"/>
      <c r="U25" s="419">
        <f t="shared" si="9"/>
        <v>0</v>
      </c>
    </row>
    <row r="26" spans="1:21" s="419" customFormat="1">
      <c r="A26" s="509"/>
      <c r="B26" s="515" t="s">
        <v>246</v>
      </c>
      <c r="C26" s="579">
        <f t="shared" si="8"/>
        <v>8462</v>
      </c>
      <c r="D26" s="586">
        <v>8462</v>
      </c>
      <c r="E26" s="586">
        <f t="shared" si="6"/>
        <v>0</v>
      </c>
      <c r="F26" s="73"/>
      <c r="G26" s="594">
        <f t="shared" si="7"/>
        <v>254</v>
      </c>
      <c r="H26" s="580"/>
      <c r="I26" s="508"/>
      <c r="J26" s="413">
        <f t="shared" si="5"/>
        <v>253.85999999999999</v>
      </c>
      <c r="L26" s="413"/>
      <c r="U26" s="419">
        <f t="shared" si="9"/>
        <v>0</v>
      </c>
    </row>
    <row r="27" spans="1:21" s="419" customFormat="1">
      <c r="A27" s="509"/>
      <c r="B27" s="515" t="s">
        <v>245</v>
      </c>
      <c r="C27" s="579">
        <f>D27+E27</f>
        <v>5677</v>
      </c>
      <c r="D27" s="586">
        <v>5677</v>
      </c>
      <c r="E27" s="586">
        <f t="shared" si="6"/>
        <v>0</v>
      </c>
      <c r="F27" s="73"/>
      <c r="G27" s="594">
        <f>ROUND(D27/100*3,0)</f>
        <v>170</v>
      </c>
      <c r="H27" s="580"/>
      <c r="I27" s="508"/>
      <c r="J27" s="413">
        <f t="shared" si="5"/>
        <v>170.31</v>
      </c>
      <c r="L27" s="413"/>
      <c r="U27" s="419">
        <f t="shared" si="9"/>
        <v>0</v>
      </c>
    </row>
    <row r="28" spans="1:21" s="417" customFormat="1">
      <c r="A28" s="504">
        <v>3</v>
      </c>
      <c r="B28" s="514" t="s">
        <v>388</v>
      </c>
      <c r="C28" s="575">
        <f>C29+C41</f>
        <v>34923</v>
      </c>
      <c r="D28" s="575">
        <f t="shared" ref="D28:F28" si="10">D29+D41</f>
        <v>34923</v>
      </c>
      <c r="E28" s="575">
        <f t="shared" si="10"/>
        <v>0</v>
      </c>
      <c r="F28" s="575">
        <f t="shared" si="10"/>
        <v>0</v>
      </c>
      <c r="G28" s="592">
        <f>G29+G41</f>
        <v>1024</v>
      </c>
      <c r="H28" s="576"/>
      <c r="I28" s="516"/>
      <c r="J28" s="413">
        <f t="shared" si="5"/>
        <v>1047.69</v>
      </c>
      <c r="U28" s="419">
        <f t="shared" si="9"/>
        <v>0</v>
      </c>
    </row>
    <row r="29" spans="1:21" ht="31.5">
      <c r="A29" s="509" t="s">
        <v>389</v>
      </c>
      <c r="B29" s="510" t="s">
        <v>856</v>
      </c>
      <c r="C29" s="178">
        <f>SUM(C30:C40)</f>
        <v>23938</v>
      </c>
      <c r="D29" s="178">
        <f t="shared" ref="D29:F29" si="11">SUM(D30:D40)</f>
        <v>23938</v>
      </c>
      <c r="E29" s="178">
        <f t="shared" si="11"/>
        <v>0</v>
      </c>
      <c r="F29" s="178">
        <f t="shared" si="11"/>
        <v>0</v>
      </c>
      <c r="G29" s="595">
        <f>SUM(G30:G40)</f>
        <v>694</v>
      </c>
      <c r="H29" s="582"/>
      <c r="I29" s="508"/>
      <c r="U29" s="419">
        <f t="shared" si="9"/>
        <v>0</v>
      </c>
    </row>
    <row r="30" spans="1:21">
      <c r="A30" s="509"/>
      <c r="B30" s="515" t="s">
        <v>386</v>
      </c>
      <c r="C30" s="579">
        <f>D30+E30</f>
        <v>2560</v>
      </c>
      <c r="D30" s="586">
        <v>2560</v>
      </c>
      <c r="E30" s="586">
        <f t="shared" ref="E30:E40" si="12">F30+H30</f>
        <v>0</v>
      </c>
      <c r="F30" s="73"/>
      <c r="G30" s="594">
        <f t="shared" ref="G30:G39" si="13">ROUND(D30/100*2.9,0)</f>
        <v>74</v>
      </c>
      <c r="H30" s="580"/>
      <c r="I30" s="508"/>
      <c r="J30" s="413">
        <f t="shared" ref="J30:J40" si="14">D30*3%</f>
        <v>76.8</v>
      </c>
      <c r="U30" s="419">
        <f t="shared" si="9"/>
        <v>0</v>
      </c>
    </row>
    <row r="31" spans="1:21">
      <c r="A31" s="509"/>
      <c r="B31" s="515" t="s">
        <v>387</v>
      </c>
      <c r="C31" s="579">
        <f t="shared" ref="C31:C40" si="15">D31+E31</f>
        <v>2004</v>
      </c>
      <c r="D31" s="586">
        <v>2004</v>
      </c>
      <c r="E31" s="586">
        <f t="shared" si="12"/>
        <v>0</v>
      </c>
      <c r="F31" s="73"/>
      <c r="G31" s="594">
        <f t="shared" si="13"/>
        <v>58</v>
      </c>
      <c r="H31" s="580"/>
      <c r="I31" s="508"/>
      <c r="J31" s="413">
        <f t="shared" si="14"/>
        <v>60.12</v>
      </c>
      <c r="U31" s="419">
        <f t="shared" si="9"/>
        <v>0</v>
      </c>
    </row>
    <row r="32" spans="1:21">
      <c r="A32" s="509"/>
      <c r="B32" s="515" t="s">
        <v>333</v>
      </c>
      <c r="C32" s="579">
        <f t="shared" si="15"/>
        <v>685</v>
      </c>
      <c r="D32" s="586">
        <v>685</v>
      </c>
      <c r="E32" s="586">
        <f t="shared" si="12"/>
        <v>0</v>
      </c>
      <c r="F32" s="73"/>
      <c r="G32" s="594">
        <f t="shared" si="13"/>
        <v>20</v>
      </c>
      <c r="H32" s="580"/>
      <c r="I32" s="508"/>
      <c r="J32" s="413">
        <f t="shared" si="14"/>
        <v>20.55</v>
      </c>
      <c r="U32" s="419">
        <f t="shared" si="9"/>
        <v>0</v>
      </c>
    </row>
    <row r="33" spans="1:21">
      <c r="A33" s="509"/>
      <c r="B33" s="515" t="s">
        <v>243</v>
      </c>
      <c r="C33" s="579">
        <f t="shared" si="15"/>
        <v>2802</v>
      </c>
      <c r="D33" s="586">
        <v>2802</v>
      </c>
      <c r="E33" s="586">
        <f t="shared" si="12"/>
        <v>0</v>
      </c>
      <c r="F33" s="73"/>
      <c r="G33" s="594">
        <f t="shared" si="13"/>
        <v>81</v>
      </c>
      <c r="H33" s="580"/>
      <c r="I33" s="508"/>
      <c r="J33" s="413">
        <f t="shared" si="14"/>
        <v>84.06</v>
      </c>
      <c r="U33" s="419">
        <f t="shared" si="9"/>
        <v>0</v>
      </c>
    </row>
    <row r="34" spans="1:21">
      <c r="A34" s="509"/>
      <c r="B34" s="515" t="s">
        <v>799</v>
      </c>
      <c r="C34" s="579">
        <f t="shared" si="15"/>
        <v>2338</v>
      </c>
      <c r="D34" s="586">
        <v>2338</v>
      </c>
      <c r="E34" s="586">
        <f t="shared" si="12"/>
        <v>0</v>
      </c>
      <c r="F34" s="73"/>
      <c r="G34" s="594">
        <f t="shared" si="13"/>
        <v>68</v>
      </c>
      <c r="H34" s="580"/>
      <c r="I34" s="508"/>
      <c r="J34" s="413">
        <f t="shared" si="14"/>
        <v>70.14</v>
      </c>
      <c r="U34" s="419">
        <f t="shared" si="9"/>
        <v>0</v>
      </c>
    </row>
    <row r="35" spans="1:21">
      <c r="A35" s="509"/>
      <c r="B35" s="515" t="s">
        <v>244</v>
      </c>
      <c r="C35" s="579">
        <f t="shared" si="15"/>
        <v>1225</v>
      </c>
      <c r="D35" s="586">
        <v>1225</v>
      </c>
      <c r="E35" s="586">
        <f t="shared" si="12"/>
        <v>0</v>
      </c>
      <c r="F35" s="73"/>
      <c r="G35" s="594">
        <f t="shared" si="13"/>
        <v>36</v>
      </c>
      <c r="H35" s="580"/>
      <c r="I35" s="508"/>
      <c r="J35" s="413">
        <f t="shared" si="14"/>
        <v>36.75</v>
      </c>
      <c r="U35" s="419">
        <f t="shared" si="9"/>
        <v>0</v>
      </c>
    </row>
    <row r="36" spans="1:21">
      <c r="A36" s="509"/>
      <c r="B36" s="515" t="s">
        <v>332</v>
      </c>
      <c r="C36" s="579">
        <f t="shared" si="15"/>
        <v>1781</v>
      </c>
      <c r="D36" s="586">
        <v>1781</v>
      </c>
      <c r="E36" s="586">
        <f t="shared" si="12"/>
        <v>0</v>
      </c>
      <c r="F36" s="73"/>
      <c r="G36" s="594">
        <f t="shared" si="13"/>
        <v>52</v>
      </c>
      <c r="H36" s="580"/>
      <c r="I36" s="508"/>
      <c r="J36" s="413">
        <f t="shared" si="14"/>
        <v>53.43</v>
      </c>
      <c r="U36" s="419">
        <f t="shared" si="9"/>
        <v>0</v>
      </c>
    </row>
    <row r="37" spans="1:21">
      <c r="A37" s="509"/>
      <c r="B37" s="515" t="s">
        <v>331</v>
      </c>
      <c r="C37" s="579">
        <f t="shared" si="15"/>
        <v>2686</v>
      </c>
      <c r="D37" s="586">
        <v>2686</v>
      </c>
      <c r="E37" s="586">
        <f t="shared" si="12"/>
        <v>0</v>
      </c>
      <c r="F37" s="73"/>
      <c r="G37" s="594">
        <f t="shared" si="13"/>
        <v>78</v>
      </c>
      <c r="H37" s="580"/>
      <c r="I37" s="508"/>
      <c r="J37" s="413">
        <f t="shared" si="14"/>
        <v>80.58</v>
      </c>
      <c r="U37" s="419">
        <f t="shared" si="9"/>
        <v>0</v>
      </c>
    </row>
    <row r="38" spans="1:21">
      <c r="A38" s="509"/>
      <c r="B38" s="515" t="s">
        <v>344</v>
      </c>
      <c r="C38" s="579">
        <f t="shared" si="15"/>
        <v>2706</v>
      </c>
      <c r="D38" s="586">
        <v>2706</v>
      </c>
      <c r="E38" s="586">
        <f t="shared" si="12"/>
        <v>0</v>
      </c>
      <c r="F38" s="73"/>
      <c r="G38" s="594">
        <f t="shared" si="13"/>
        <v>78</v>
      </c>
      <c r="H38" s="580"/>
      <c r="I38" s="508"/>
      <c r="J38" s="413">
        <f t="shared" si="14"/>
        <v>81.179999999999993</v>
      </c>
      <c r="U38" s="419">
        <f t="shared" si="9"/>
        <v>0</v>
      </c>
    </row>
    <row r="39" spans="1:21">
      <c r="A39" s="509"/>
      <c r="B39" s="515" t="s">
        <v>246</v>
      </c>
      <c r="C39" s="579">
        <f t="shared" si="15"/>
        <v>3083</v>
      </c>
      <c r="D39" s="586">
        <v>3083</v>
      </c>
      <c r="E39" s="586">
        <f t="shared" si="12"/>
        <v>0</v>
      </c>
      <c r="F39" s="73"/>
      <c r="G39" s="594">
        <f t="shared" si="13"/>
        <v>89</v>
      </c>
      <c r="H39" s="580"/>
      <c r="I39" s="508"/>
      <c r="J39" s="413">
        <f t="shared" si="14"/>
        <v>92.49</v>
      </c>
      <c r="U39" s="419">
        <f t="shared" si="9"/>
        <v>0</v>
      </c>
    </row>
    <row r="40" spans="1:21">
      <c r="A40" s="509"/>
      <c r="B40" s="515" t="s">
        <v>245</v>
      </c>
      <c r="C40" s="579">
        <f t="shared" si="15"/>
        <v>2068</v>
      </c>
      <c r="D40" s="586">
        <v>2068</v>
      </c>
      <c r="E40" s="586">
        <f t="shared" si="12"/>
        <v>0</v>
      </c>
      <c r="F40" s="73"/>
      <c r="G40" s="594">
        <f>ROUND(D40/100*2.9,0)</f>
        <v>60</v>
      </c>
      <c r="H40" s="580"/>
      <c r="I40" s="508"/>
      <c r="J40" s="413">
        <f t="shared" si="14"/>
        <v>62.04</v>
      </c>
      <c r="U40" s="419">
        <f t="shared" si="9"/>
        <v>0</v>
      </c>
    </row>
    <row r="41" spans="1:21" ht="31.5">
      <c r="A41" s="509" t="s">
        <v>390</v>
      </c>
      <c r="B41" s="510" t="s">
        <v>857</v>
      </c>
      <c r="C41" s="178">
        <f>SUM(C42:C52)</f>
        <v>10985</v>
      </c>
      <c r="D41" s="178">
        <f t="shared" ref="D41:F41" si="16">SUM(D42:D52)</f>
        <v>10985</v>
      </c>
      <c r="E41" s="178">
        <f t="shared" si="16"/>
        <v>0</v>
      </c>
      <c r="F41" s="178">
        <f t="shared" si="16"/>
        <v>0</v>
      </c>
      <c r="G41" s="595">
        <f>SUM(G42:G52)</f>
        <v>330</v>
      </c>
      <c r="H41" s="582"/>
      <c r="I41" s="511"/>
      <c r="U41" s="419">
        <f t="shared" si="9"/>
        <v>0</v>
      </c>
    </row>
    <row r="42" spans="1:21">
      <c r="A42" s="509"/>
      <c r="B42" s="515" t="s">
        <v>386</v>
      </c>
      <c r="C42" s="579">
        <f>D42+E42</f>
        <v>1061</v>
      </c>
      <c r="D42" s="586">
        <v>1061</v>
      </c>
      <c r="E42" s="586">
        <f t="shared" ref="E42:E52" si="17">F42+H42</f>
        <v>0</v>
      </c>
      <c r="F42" s="73"/>
      <c r="G42" s="594">
        <f t="shared" ref="G42:G51" si="18">ROUND(D42/100*2.99,0)</f>
        <v>32</v>
      </c>
      <c r="H42" s="580"/>
      <c r="I42" s="508"/>
      <c r="J42" s="420">
        <f>D42*3%</f>
        <v>31.83</v>
      </c>
      <c r="U42" s="419">
        <f t="shared" si="9"/>
        <v>0</v>
      </c>
    </row>
    <row r="43" spans="1:21">
      <c r="A43" s="509"/>
      <c r="B43" s="515" t="s">
        <v>387</v>
      </c>
      <c r="C43" s="579">
        <f t="shared" ref="C43:C52" si="19">D43+E43</f>
        <v>976</v>
      </c>
      <c r="D43" s="586">
        <v>976</v>
      </c>
      <c r="E43" s="586">
        <f t="shared" si="17"/>
        <v>0</v>
      </c>
      <c r="F43" s="73"/>
      <c r="G43" s="594">
        <f t="shared" si="18"/>
        <v>29</v>
      </c>
      <c r="H43" s="580"/>
      <c r="I43" s="508"/>
      <c r="J43" s="420">
        <f>D43*3%</f>
        <v>29.279999999999998</v>
      </c>
      <c r="U43" s="419">
        <f t="shared" si="9"/>
        <v>0</v>
      </c>
    </row>
    <row r="44" spans="1:21">
      <c r="A44" s="509"/>
      <c r="B44" s="515" t="s">
        <v>333</v>
      </c>
      <c r="C44" s="579">
        <f t="shared" si="19"/>
        <v>375</v>
      </c>
      <c r="D44" s="586">
        <v>375</v>
      </c>
      <c r="E44" s="586">
        <f t="shared" si="17"/>
        <v>0</v>
      </c>
      <c r="F44" s="73"/>
      <c r="G44" s="594">
        <f t="shared" si="18"/>
        <v>11</v>
      </c>
      <c r="H44" s="580"/>
      <c r="I44" s="508"/>
      <c r="J44" s="420">
        <f>D44*3%</f>
        <v>11.25</v>
      </c>
      <c r="U44" s="419">
        <f t="shared" si="9"/>
        <v>0</v>
      </c>
    </row>
    <row r="45" spans="1:21">
      <c r="A45" s="509"/>
      <c r="B45" s="515" t="s">
        <v>243</v>
      </c>
      <c r="C45" s="579">
        <f t="shared" si="19"/>
        <v>1081</v>
      </c>
      <c r="D45" s="586">
        <v>1081</v>
      </c>
      <c r="E45" s="586">
        <f t="shared" si="17"/>
        <v>0</v>
      </c>
      <c r="F45" s="73"/>
      <c r="G45" s="594">
        <f t="shared" si="18"/>
        <v>32</v>
      </c>
      <c r="H45" s="580"/>
      <c r="I45" s="508"/>
      <c r="J45" s="413">
        <f t="shared" ref="J45:J53" si="20">D45*3%</f>
        <v>32.43</v>
      </c>
      <c r="U45" s="419">
        <f t="shared" si="9"/>
        <v>0</v>
      </c>
    </row>
    <row r="46" spans="1:21">
      <c r="A46" s="509"/>
      <c r="B46" s="515" t="s">
        <v>799</v>
      </c>
      <c r="C46" s="579">
        <f t="shared" si="19"/>
        <v>1223</v>
      </c>
      <c r="D46" s="586">
        <v>1223</v>
      </c>
      <c r="E46" s="586">
        <f t="shared" si="17"/>
        <v>0</v>
      </c>
      <c r="F46" s="73"/>
      <c r="G46" s="594">
        <f t="shared" si="18"/>
        <v>37</v>
      </c>
      <c r="H46" s="580"/>
      <c r="I46" s="508"/>
      <c r="J46" s="413">
        <f t="shared" si="20"/>
        <v>36.69</v>
      </c>
      <c r="U46" s="419">
        <f t="shared" si="9"/>
        <v>0</v>
      </c>
    </row>
    <row r="47" spans="1:21">
      <c r="A47" s="509"/>
      <c r="B47" s="515" t="s">
        <v>244</v>
      </c>
      <c r="C47" s="579">
        <f t="shared" si="19"/>
        <v>698</v>
      </c>
      <c r="D47" s="586">
        <v>698</v>
      </c>
      <c r="E47" s="586">
        <f t="shared" si="17"/>
        <v>0</v>
      </c>
      <c r="F47" s="73"/>
      <c r="G47" s="594">
        <f t="shared" si="18"/>
        <v>21</v>
      </c>
      <c r="H47" s="580"/>
      <c r="I47" s="508"/>
      <c r="J47" s="413">
        <f t="shared" si="20"/>
        <v>20.939999999999998</v>
      </c>
      <c r="U47" s="419">
        <f t="shared" si="9"/>
        <v>0</v>
      </c>
    </row>
    <row r="48" spans="1:21">
      <c r="A48" s="509"/>
      <c r="B48" s="515" t="s">
        <v>332</v>
      </c>
      <c r="C48" s="579">
        <f t="shared" si="19"/>
        <v>622</v>
      </c>
      <c r="D48" s="586">
        <v>622</v>
      </c>
      <c r="E48" s="586">
        <f t="shared" si="17"/>
        <v>0</v>
      </c>
      <c r="F48" s="73"/>
      <c r="G48" s="594">
        <f t="shared" si="18"/>
        <v>19</v>
      </c>
      <c r="H48" s="580"/>
      <c r="I48" s="508"/>
      <c r="J48" s="413">
        <f t="shared" si="20"/>
        <v>18.66</v>
      </c>
      <c r="U48" s="419">
        <f t="shared" si="9"/>
        <v>0</v>
      </c>
    </row>
    <row r="49" spans="1:21">
      <c r="A49" s="509"/>
      <c r="B49" s="515" t="s">
        <v>331</v>
      </c>
      <c r="C49" s="579">
        <f t="shared" si="19"/>
        <v>1496</v>
      </c>
      <c r="D49" s="586">
        <v>1496</v>
      </c>
      <c r="E49" s="586">
        <f t="shared" si="17"/>
        <v>0</v>
      </c>
      <c r="F49" s="73"/>
      <c r="G49" s="594">
        <f t="shared" si="18"/>
        <v>45</v>
      </c>
      <c r="H49" s="580"/>
      <c r="I49" s="508"/>
      <c r="J49" s="413">
        <f t="shared" si="20"/>
        <v>44.879999999999995</v>
      </c>
      <c r="U49" s="419">
        <f t="shared" si="9"/>
        <v>0</v>
      </c>
    </row>
    <row r="50" spans="1:21">
      <c r="A50" s="509"/>
      <c r="B50" s="515" t="s">
        <v>344</v>
      </c>
      <c r="C50" s="579">
        <f t="shared" si="19"/>
        <v>1265</v>
      </c>
      <c r="D50" s="586">
        <v>1265</v>
      </c>
      <c r="E50" s="586">
        <f t="shared" si="17"/>
        <v>0</v>
      </c>
      <c r="F50" s="73"/>
      <c r="G50" s="594">
        <f t="shared" si="18"/>
        <v>38</v>
      </c>
      <c r="H50" s="580"/>
      <c r="I50" s="508"/>
      <c r="J50" s="413">
        <f t="shared" si="20"/>
        <v>37.949999999999996</v>
      </c>
      <c r="U50" s="419">
        <f t="shared" si="9"/>
        <v>0</v>
      </c>
    </row>
    <row r="51" spans="1:21">
      <c r="A51" s="509"/>
      <c r="B51" s="515" t="s">
        <v>246</v>
      </c>
      <c r="C51" s="579">
        <f t="shared" si="19"/>
        <v>1259</v>
      </c>
      <c r="D51" s="586">
        <v>1259</v>
      </c>
      <c r="E51" s="586">
        <f t="shared" si="17"/>
        <v>0</v>
      </c>
      <c r="F51" s="73"/>
      <c r="G51" s="594">
        <f t="shared" si="18"/>
        <v>38</v>
      </c>
      <c r="H51" s="580"/>
      <c r="I51" s="508"/>
      <c r="J51" s="413">
        <f t="shared" si="20"/>
        <v>37.769999999999996</v>
      </c>
      <c r="U51" s="419">
        <f t="shared" si="9"/>
        <v>0</v>
      </c>
    </row>
    <row r="52" spans="1:21">
      <c r="A52" s="509"/>
      <c r="B52" s="515" t="s">
        <v>245</v>
      </c>
      <c r="C52" s="579">
        <f t="shared" si="19"/>
        <v>929</v>
      </c>
      <c r="D52" s="586">
        <v>929</v>
      </c>
      <c r="E52" s="586">
        <f t="shared" si="17"/>
        <v>0</v>
      </c>
      <c r="F52" s="73"/>
      <c r="G52" s="594">
        <f>ROUND(D52/100*2.99,0)</f>
        <v>28</v>
      </c>
      <c r="H52" s="580"/>
      <c r="I52" s="508"/>
      <c r="J52" s="413">
        <f t="shared" si="20"/>
        <v>27.869999999999997</v>
      </c>
      <c r="U52" s="419">
        <f t="shared" si="9"/>
        <v>0</v>
      </c>
    </row>
    <row r="53" spans="1:21" s="417" customFormat="1">
      <c r="A53" s="504">
        <v>4</v>
      </c>
      <c r="B53" s="514" t="s">
        <v>349</v>
      </c>
      <c r="C53" s="575">
        <f>C54+C82+C84</f>
        <v>80074</v>
      </c>
      <c r="D53" s="575">
        <f t="shared" ref="D53:E53" si="21">D54+D82+D84</f>
        <v>79029</v>
      </c>
      <c r="E53" s="575">
        <f t="shared" si="21"/>
        <v>1045</v>
      </c>
      <c r="F53" s="575">
        <f>F54+F82+F84</f>
        <v>1045</v>
      </c>
      <c r="G53" s="592">
        <f>G54</f>
        <v>1384</v>
      </c>
      <c r="H53" s="576"/>
      <c r="I53" s="517"/>
      <c r="J53" s="413">
        <f t="shared" si="20"/>
        <v>2370.87</v>
      </c>
      <c r="U53" s="419">
        <f t="shared" si="9"/>
        <v>0</v>
      </c>
    </row>
    <row r="54" spans="1:21" s="417" customFormat="1" ht="31.5">
      <c r="A54" s="509" t="s">
        <v>800</v>
      </c>
      <c r="B54" s="510" t="s">
        <v>858</v>
      </c>
      <c r="C54" s="577">
        <f>C55+C67+C81</f>
        <v>68884</v>
      </c>
      <c r="D54" s="577">
        <f t="shared" ref="D54" si="22">D55+D67+D81</f>
        <v>68165</v>
      </c>
      <c r="E54" s="577">
        <f>E55+E67+E81</f>
        <v>719</v>
      </c>
      <c r="F54" s="577">
        <f>F55+F67+F81</f>
        <v>719</v>
      </c>
      <c r="G54" s="593">
        <f>G55+G67</f>
        <v>1384</v>
      </c>
      <c r="H54" s="578"/>
      <c r="I54" s="518"/>
      <c r="U54" s="419">
        <f t="shared" si="9"/>
        <v>0</v>
      </c>
    </row>
    <row r="55" spans="1:21" s="417" customFormat="1">
      <c r="A55" s="509" t="s">
        <v>801</v>
      </c>
      <c r="B55" s="510" t="s">
        <v>365</v>
      </c>
      <c r="C55" s="577">
        <f>SUM(C56:C66)</f>
        <v>27266</v>
      </c>
      <c r="D55" s="577">
        <f>SUM(D56:D66)</f>
        <v>27266</v>
      </c>
      <c r="E55" s="577">
        <f t="shared" ref="E55:F55" si="23">SUM(E56:E66)</f>
        <v>0</v>
      </c>
      <c r="F55" s="577">
        <f t="shared" si="23"/>
        <v>0</v>
      </c>
      <c r="G55" s="593">
        <f>SUM(G56:G66)</f>
        <v>815</v>
      </c>
      <c r="H55" s="578"/>
      <c r="I55" s="518"/>
      <c r="U55" s="419">
        <f t="shared" si="9"/>
        <v>0</v>
      </c>
    </row>
    <row r="56" spans="1:21">
      <c r="A56" s="509"/>
      <c r="B56" s="515" t="s">
        <v>386</v>
      </c>
      <c r="C56" s="579">
        <f>D56+E56</f>
        <v>2678</v>
      </c>
      <c r="D56" s="586">
        <v>2678</v>
      </c>
      <c r="E56" s="586">
        <f t="shared" ref="E56:E66" si="24">F56+H56</f>
        <v>0</v>
      </c>
      <c r="F56" s="73"/>
      <c r="G56" s="594">
        <f t="shared" ref="G56:G65" si="25">ROUND(D56/100*2.99,0)</f>
        <v>80</v>
      </c>
      <c r="H56" s="580"/>
      <c r="I56" s="518"/>
      <c r="J56" s="420">
        <f>D56*3%</f>
        <v>80.34</v>
      </c>
      <c r="U56" s="419">
        <f t="shared" si="9"/>
        <v>0</v>
      </c>
    </row>
    <row r="57" spans="1:21">
      <c r="A57" s="509"/>
      <c r="B57" s="515" t="s">
        <v>387</v>
      </c>
      <c r="C57" s="579">
        <f t="shared" ref="C57:C66" si="26">D57+E57</f>
        <v>2405</v>
      </c>
      <c r="D57" s="586">
        <v>2405</v>
      </c>
      <c r="E57" s="586">
        <f t="shared" si="24"/>
        <v>0</v>
      </c>
      <c r="F57" s="73"/>
      <c r="G57" s="594">
        <f t="shared" si="25"/>
        <v>72</v>
      </c>
      <c r="H57" s="580"/>
      <c r="I57" s="518"/>
      <c r="J57" s="420">
        <f t="shared" ref="J57:J68" si="27">D57*3%</f>
        <v>72.149999999999991</v>
      </c>
      <c r="U57" s="419">
        <f t="shared" si="9"/>
        <v>0</v>
      </c>
    </row>
    <row r="58" spans="1:21">
      <c r="A58" s="509"/>
      <c r="B58" s="515" t="s">
        <v>333</v>
      </c>
      <c r="C58" s="579">
        <f t="shared" si="26"/>
        <v>1708</v>
      </c>
      <c r="D58" s="586">
        <v>1708</v>
      </c>
      <c r="E58" s="586">
        <f t="shared" si="24"/>
        <v>0</v>
      </c>
      <c r="F58" s="73"/>
      <c r="G58" s="594">
        <f t="shared" si="25"/>
        <v>51</v>
      </c>
      <c r="H58" s="580"/>
      <c r="I58" s="518"/>
      <c r="J58" s="420">
        <f t="shared" si="27"/>
        <v>51.239999999999995</v>
      </c>
      <c r="U58" s="419">
        <f t="shared" si="9"/>
        <v>0</v>
      </c>
    </row>
    <row r="59" spans="1:21">
      <c r="A59" s="509"/>
      <c r="B59" s="515" t="s">
        <v>243</v>
      </c>
      <c r="C59" s="579">
        <f t="shared" si="26"/>
        <v>2893</v>
      </c>
      <c r="D59" s="586">
        <v>2893</v>
      </c>
      <c r="E59" s="586">
        <f t="shared" si="24"/>
        <v>0</v>
      </c>
      <c r="F59" s="73"/>
      <c r="G59" s="594">
        <f t="shared" si="25"/>
        <v>87</v>
      </c>
      <c r="H59" s="580"/>
      <c r="I59" s="518"/>
      <c r="J59" s="420">
        <f t="shared" si="27"/>
        <v>86.789999999999992</v>
      </c>
      <c r="U59" s="419">
        <f t="shared" si="9"/>
        <v>0</v>
      </c>
    </row>
    <row r="60" spans="1:21">
      <c r="A60" s="509"/>
      <c r="B60" s="515" t="s">
        <v>799</v>
      </c>
      <c r="C60" s="579">
        <f t="shared" si="26"/>
        <v>2582</v>
      </c>
      <c r="D60" s="586">
        <v>2582</v>
      </c>
      <c r="E60" s="586">
        <f t="shared" si="24"/>
        <v>0</v>
      </c>
      <c r="F60" s="73"/>
      <c r="G60" s="594">
        <f t="shared" si="25"/>
        <v>77</v>
      </c>
      <c r="H60" s="580"/>
      <c r="I60" s="518"/>
      <c r="J60" s="420">
        <f t="shared" si="27"/>
        <v>77.459999999999994</v>
      </c>
      <c r="U60" s="419">
        <f t="shared" si="9"/>
        <v>0</v>
      </c>
    </row>
    <row r="61" spans="1:21">
      <c r="A61" s="509"/>
      <c r="B61" s="515" t="s">
        <v>244</v>
      </c>
      <c r="C61" s="579">
        <f t="shared" si="26"/>
        <v>2056</v>
      </c>
      <c r="D61" s="586">
        <v>2056</v>
      </c>
      <c r="E61" s="586">
        <f t="shared" si="24"/>
        <v>0</v>
      </c>
      <c r="F61" s="73"/>
      <c r="G61" s="594">
        <f t="shared" si="25"/>
        <v>61</v>
      </c>
      <c r="H61" s="580"/>
      <c r="I61" s="518"/>
      <c r="J61" s="420">
        <f t="shared" si="27"/>
        <v>61.68</v>
      </c>
      <c r="U61" s="419">
        <f t="shared" si="9"/>
        <v>0</v>
      </c>
    </row>
    <row r="62" spans="1:21">
      <c r="A62" s="509"/>
      <c r="B62" s="515" t="s">
        <v>332</v>
      </c>
      <c r="C62" s="579">
        <f t="shared" si="26"/>
        <v>2337</v>
      </c>
      <c r="D62" s="586">
        <v>2337</v>
      </c>
      <c r="E62" s="586">
        <f t="shared" si="24"/>
        <v>0</v>
      </c>
      <c r="F62" s="73"/>
      <c r="G62" s="594">
        <f t="shared" si="25"/>
        <v>70</v>
      </c>
      <c r="H62" s="580"/>
      <c r="I62" s="518"/>
      <c r="J62" s="420">
        <f t="shared" si="27"/>
        <v>70.11</v>
      </c>
      <c r="U62" s="419">
        <f t="shared" si="9"/>
        <v>0</v>
      </c>
    </row>
    <row r="63" spans="1:21">
      <c r="A63" s="509"/>
      <c r="B63" s="515" t="s">
        <v>331</v>
      </c>
      <c r="C63" s="579">
        <f t="shared" si="26"/>
        <v>2709</v>
      </c>
      <c r="D63" s="586">
        <v>2709</v>
      </c>
      <c r="E63" s="586">
        <f t="shared" si="24"/>
        <v>0</v>
      </c>
      <c r="F63" s="73"/>
      <c r="G63" s="594">
        <f t="shared" si="25"/>
        <v>81</v>
      </c>
      <c r="H63" s="580"/>
      <c r="I63" s="518"/>
      <c r="J63" s="420">
        <f t="shared" si="27"/>
        <v>81.27</v>
      </c>
      <c r="U63" s="419">
        <f t="shared" si="9"/>
        <v>0</v>
      </c>
    </row>
    <row r="64" spans="1:21">
      <c r="A64" s="509"/>
      <c r="B64" s="515" t="s">
        <v>344</v>
      </c>
      <c r="C64" s="579">
        <f t="shared" si="26"/>
        <v>2576</v>
      </c>
      <c r="D64" s="586">
        <v>2576</v>
      </c>
      <c r="E64" s="586">
        <f t="shared" si="24"/>
        <v>0</v>
      </c>
      <c r="F64" s="73"/>
      <c r="G64" s="594">
        <f t="shared" si="25"/>
        <v>77</v>
      </c>
      <c r="H64" s="580"/>
      <c r="I64" s="518"/>
      <c r="J64" s="420">
        <f t="shared" si="27"/>
        <v>77.28</v>
      </c>
      <c r="U64" s="419">
        <f t="shared" si="9"/>
        <v>0</v>
      </c>
    </row>
    <row r="65" spans="1:21">
      <c r="A65" s="509"/>
      <c r="B65" s="515" t="s">
        <v>246</v>
      </c>
      <c r="C65" s="579">
        <f t="shared" si="26"/>
        <v>2801</v>
      </c>
      <c r="D65" s="586">
        <v>2801</v>
      </c>
      <c r="E65" s="586">
        <f t="shared" si="24"/>
        <v>0</v>
      </c>
      <c r="F65" s="73"/>
      <c r="G65" s="594">
        <f t="shared" si="25"/>
        <v>84</v>
      </c>
      <c r="H65" s="580"/>
      <c r="I65" s="518"/>
      <c r="J65" s="420">
        <f t="shared" si="27"/>
        <v>84.03</v>
      </c>
      <c r="U65" s="419">
        <f t="shared" si="9"/>
        <v>0</v>
      </c>
    </row>
    <row r="66" spans="1:21">
      <c r="A66" s="509"/>
      <c r="B66" s="515" t="s">
        <v>245</v>
      </c>
      <c r="C66" s="579">
        <f t="shared" si="26"/>
        <v>2521</v>
      </c>
      <c r="D66" s="586">
        <v>2521</v>
      </c>
      <c r="E66" s="586">
        <f t="shared" si="24"/>
        <v>0</v>
      </c>
      <c r="F66" s="73"/>
      <c r="G66" s="594">
        <f>ROUND(D66/100*2.99,0)</f>
        <v>75</v>
      </c>
      <c r="H66" s="580"/>
      <c r="I66" s="518"/>
      <c r="J66" s="420">
        <f t="shared" si="27"/>
        <v>75.63</v>
      </c>
      <c r="U66" s="419">
        <f t="shared" si="9"/>
        <v>0</v>
      </c>
    </row>
    <row r="67" spans="1:21">
      <c r="A67" s="509" t="s">
        <v>802</v>
      </c>
      <c r="B67" s="519" t="s">
        <v>395</v>
      </c>
      <c r="C67" s="581">
        <f>SUM(C68:C80)</f>
        <v>27576</v>
      </c>
      <c r="D67" s="581">
        <f>SUM(D68:D80)</f>
        <v>27266</v>
      </c>
      <c r="E67" s="581">
        <f>SUM(E68:E80)</f>
        <v>310</v>
      </c>
      <c r="F67" s="581">
        <f>SUM(F68:F80)</f>
        <v>310</v>
      </c>
      <c r="G67" s="598">
        <f>SUM(G71:G80)</f>
        <v>569</v>
      </c>
      <c r="H67" s="587"/>
      <c r="I67" s="520"/>
      <c r="J67" s="420">
        <f t="shared" si="27"/>
        <v>817.98</v>
      </c>
      <c r="U67" s="419">
        <f t="shared" si="9"/>
        <v>0</v>
      </c>
    </row>
    <row r="68" spans="1:21">
      <c r="A68" s="509"/>
      <c r="B68" s="515" t="s">
        <v>350</v>
      </c>
      <c r="C68" s="579">
        <f>D68+E68</f>
        <v>2801</v>
      </c>
      <c r="D68" s="586">
        <v>2689</v>
      </c>
      <c r="E68" s="586">
        <f>F68+H68</f>
        <v>112</v>
      </c>
      <c r="F68" s="577">
        <f>ROUND(D68/100*4.2,0)-1</f>
        <v>112</v>
      </c>
      <c r="G68" s="593"/>
      <c r="H68" s="578"/>
      <c r="I68" s="521"/>
      <c r="J68" s="420">
        <f t="shared" si="27"/>
        <v>80.67</v>
      </c>
      <c r="U68" s="419">
        <f t="shared" si="9"/>
        <v>0</v>
      </c>
    </row>
    <row r="69" spans="1:21" s="417" customFormat="1">
      <c r="A69" s="509"/>
      <c r="B69" s="515" t="s">
        <v>362</v>
      </c>
      <c r="C69" s="579">
        <f t="shared" ref="C69:C80" si="28">D69+E69</f>
        <v>2564</v>
      </c>
      <c r="D69" s="586">
        <v>2465</v>
      </c>
      <c r="E69" s="586">
        <f>F69+H69</f>
        <v>99</v>
      </c>
      <c r="F69" s="577">
        <f>ROUND(D69/100*4,0)</f>
        <v>99</v>
      </c>
      <c r="G69" s="593"/>
      <c r="H69" s="578"/>
      <c r="I69" s="521"/>
      <c r="U69" s="419">
        <f t="shared" si="9"/>
        <v>0</v>
      </c>
    </row>
    <row r="70" spans="1:21">
      <c r="A70" s="509"/>
      <c r="B70" s="515" t="s">
        <v>363</v>
      </c>
      <c r="C70" s="579">
        <f t="shared" si="28"/>
        <v>2564</v>
      </c>
      <c r="D70" s="586">
        <v>2465</v>
      </c>
      <c r="E70" s="586">
        <f>F70+H70</f>
        <v>99</v>
      </c>
      <c r="F70" s="577">
        <f>ROUND(D70/100*4,0)</f>
        <v>99</v>
      </c>
      <c r="G70" s="593"/>
      <c r="H70" s="578"/>
      <c r="I70" s="521"/>
      <c r="J70" s="420">
        <f>D70*3%</f>
        <v>73.95</v>
      </c>
      <c r="U70" s="419">
        <f t="shared" si="9"/>
        <v>0</v>
      </c>
    </row>
    <row r="71" spans="1:21">
      <c r="A71" s="509"/>
      <c r="B71" s="515" t="s">
        <v>803</v>
      </c>
      <c r="C71" s="579">
        <f t="shared" si="28"/>
        <v>1942</v>
      </c>
      <c r="D71" s="586">
        <v>1942</v>
      </c>
      <c r="E71" s="586"/>
      <c r="F71" s="577"/>
      <c r="G71" s="593">
        <f t="shared" ref="G71:G79" si="29">ROUND(D71/100*2.9,0)</f>
        <v>56</v>
      </c>
      <c r="H71" s="578"/>
      <c r="I71" s="508"/>
      <c r="J71" s="413">
        <f t="shared" ref="J71:J86" si="30">D71*3%</f>
        <v>58.26</v>
      </c>
      <c r="U71" s="419">
        <f t="shared" si="9"/>
        <v>0</v>
      </c>
    </row>
    <row r="72" spans="1:21">
      <c r="A72" s="509"/>
      <c r="B72" s="515" t="s">
        <v>804</v>
      </c>
      <c r="C72" s="579">
        <f t="shared" si="28"/>
        <v>1868</v>
      </c>
      <c r="D72" s="586">
        <v>1868</v>
      </c>
      <c r="E72" s="586">
        <f t="shared" ref="E72:E81" si="31">F72+H72</f>
        <v>0</v>
      </c>
      <c r="F72" s="577"/>
      <c r="G72" s="593">
        <f>ROUND(D72/100*2.9,0)+1</f>
        <v>55</v>
      </c>
      <c r="H72" s="578"/>
      <c r="I72" s="508"/>
      <c r="J72" s="413">
        <f t="shared" si="30"/>
        <v>56.04</v>
      </c>
      <c r="U72" s="419">
        <f t="shared" si="9"/>
        <v>0</v>
      </c>
    </row>
    <row r="73" spans="1:21">
      <c r="A73" s="509"/>
      <c r="B73" s="515" t="s">
        <v>805</v>
      </c>
      <c r="C73" s="579">
        <f t="shared" si="28"/>
        <v>2092</v>
      </c>
      <c r="D73" s="586">
        <v>2092</v>
      </c>
      <c r="E73" s="586">
        <f t="shared" si="31"/>
        <v>0</v>
      </c>
      <c r="F73" s="76"/>
      <c r="G73" s="593">
        <f t="shared" si="29"/>
        <v>61</v>
      </c>
      <c r="H73" s="583"/>
      <c r="I73" s="522"/>
      <c r="J73" s="413">
        <f t="shared" si="30"/>
        <v>62.76</v>
      </c>
      <c r="U73" s="419">
        <f t="shared" si="9"/>
        <v>0</v>
      </c>
    </row>
    <row r="74" spans="1:21">
      <c r="A74" s="509"/>
      <c r="B74" s="515" t="s">
        <v>806</v>
      </c>
      <c r="C74" s="579">
        <f t="shared" si="28"/>
        <v>1868</v>
      </c>
      <c r="D74" s="586">
        <v>1868</v>
      </c>
      <c r="E74" s="586">
        <f t="shared" si="31"/>
        <v>0</v>
      </c>
      <c r="F74" s="76"/>
      <c r="G74" s="593">
        <f t="shared" si="29"/>
        <v>54</v>
      </c>
      <c r="H74" s="583"/>
      <c r="I74" s="508"/>
      <c r="J74" s="413">
        <f t="shared" si="30"/>
        <v>56.04</v>
      </c>
      <c r="U74" s="419">
        <f t="shared" si="9"/>
        <v>0</v>
      </c>
    </row>
    <row r="75" spans="1:21">
      <c r="A75" s="509"/>
      <c r="B75" s="515" t="s">
        <v>807</v>
      </c>
      <c r="C75" s="579">
        <f t="shared" si="28"/>
        <v>2017</v>
      </c>
      <c r="D75" s="586">
        <v>2017</v>
      </c>
      <c r="E75" s="586">
        <f t="shared" si="31"/>
        <v>0</v>
      </c>
      <c r="F75" s="178"/>
      <c r="G75" s="593">
        <f t="shared" si="29"/>
        <v>58</v>
      </c>
      <c r="H75" s="582"/>
      <c r="I75" s="523"/>
      <c r="J75" s="413">
        <f t="shared" si="30"/>
        <v>60.51</v>
      </c>
      <c r="U75" s="419">
        <f t="shared" si="9"/>
        <v>0</v>
      </c>
    </row>
    <row r="76" spans="1:21">
      <c r="A76" s="509"/>
      <c r="B76" s="515" t="s">
        <v>808</v>
      </c>
      <c r="C76" s="579">
        <f t="shared" si="28"/>
        <v>1942</v>
      </c>
      <c r="D76" s="586">
        <v>1942</v>
      </c>
      <c r="E76" s="586">
        <f t="shared" si="31"/>
        <v>0</v>
      </c>
      <c r="F76" s="577"/>
      <c r="G76" s="593">
        <f t="shared" si="29"/>
        <v>56</v>
      </c>
      <c r="H76" s="578"/>
      <c r="I76" s="522"/>
      <c r="J76" s="413">
        <f t="shared" si="30"/>
        <v>58.26</v>
      </c>
      <c r="U76" s="419">
        <f t="shared" si="9"/>
        <v>0</v>
      </c>
    </row>
    <row r="77" spans="1:21">
      <c r="A77" s="509"/>
      <c r="B77" s="515" t="s">
        <v>809</v>
      </c>
      <c r="C77" s="579">
        <f t="shared" si="28"/>
        <v>1942</v>
      </c>
      <c r="D77" s="586">
        <v>1942</v>
      </c>
      <c r="E77" s="586">
        <f t="shared" si="31"/>
        <v>0</v>
      </c>
      <c r="F77" s="577"/>
      <c r="G77" s="593">
        <f t="shared" si="29"/>
        <v>56</v>
      </c>
      <c r="H77" s="578"/>
      <c r="I77" s="522"/>
      <c r="J77" s="413">
        <f t="shared" si="30"/>
        <v>58.26</v>
      </c>
      <c r="U77" s="419">
        <f t="shared" si="9"/>
        <v>0</v>
      </c>
    </row>
    <row r="78" spans="1:21">
      <c r="A78" s="509"/>
      <c r="B78" s="515" t="s">
        <v>810</v>
      </c>
      <c r="C78" s="579">
        <f t="shared" si="28"/>
        <v>1942</v>
      </c>
      <c r="D78" s="586">
        <v>1942</v>
      </c>
      <c r="E78" s="586">
        <f t="shared" si="31"/>
        <v>0</v>
      </c>
      <c r="F78" s="577"/>
      <c r="G78" s="593">
        <f t="shared" si="29"/>
        <v>56</v>
      </c>
      <c r="H78" s="578"/>
      <c r="I78" s="521"/>
      <c r="J78" s="413">
        <f t="shared" si="30"/>
        <v>58.26</v>
      </c>
      <c r="U78" s="419">
        <f t="shared" si="9"/>
        <v>0</v>
      </c>
    </row>
    <row r="79" spans="1:21">
      <c r="A79" s="509"/>
      <c r="B79" s="515" t="s">
        <v>811</v>
      </c>
      <c r="C79" s="579">
        <f t="shared" si="28"/>
        <v>2092</v>
      </c>
      <c r="D79" s="586">
        <v>2092</v>
      </c>
      <c r="E79" s="586">
        <f t="shared" si="31"/>
        <v>0</v>
      </c>
      <c r="F79" s="577"/>
      <c r="G79" s="593">
        <f t="shared" si="29"/>
        <v>61</v>
      </c>
      <c r="H79" s="578"/>
      <c r="I79" s="521"/>
      <c r="J79" s="413">
        <f t="shared" si="30"/>
        <v>62.76</v>
      </c>
      <c r="U79" s="419">
        <f t="shared" si="9"/>
        <v>0</v>
      </c>
    </row>
    <row r="80" spans="1:21">
      <c r="A80" s="509"/>
      <c r="B80" s="515" t="s">
        <v>812</v>
      </c>
      <c r="C80" s="579">
        <f t="shared" si="28"/>
        <v>1942</v>
      </c>
      <c r="D80" s="586">
        <v>1942</v>
      </c>
      <c r="E80" s="586">
        <f t="shared" si="31"/>
        <v>0</v>
      </c>
      <c r="F80" s="73"/>
      <c r="G80" s="593">
        <f>ROUND(D80/100*2.9,0)</f>
        <v>56</v>
      </c>
      <c r="H80" s="580"/>
      <c r="I80" s="524"/>
      <c r="J80" s="413">
        <f t="shared" si="30"/>
        <v>58.26</v>
      </c>
      <c r="U80" s="419">
        <f t="shared" si="9"/>
        <v>0</v>
      </c>
    </row>
    <row r="81" spans="1:21">
      <c r="A81" s="509" t="s">
        <v>813</v>
      </c>
      <c r="B81" s="525" t="s">
        <v>792</v>
      </c>
      <c r="C81" s="579">
        <f>D81+E81</f>
        <v>14042</v>
      </c>
      <c r="D81" s="73">
        <v>13633</v>
      </c>
      <c r="E81" s="73">
        <f t="shared" si="31"/>
        <v>409</v>
      </c>
      <c r="F81" s="73">
        <f>ROUND(D81/100*3,0)</f>
        <v>409</v>
      </c>
      <c r="G81" s="594"/>
      <c r="H81" s="580"/>
      <c r="I81" s="508"/>
      <c r="J81" s="413">
        <f t="shared" si="30"/>
        <v>408.99</v>
      </c>
      <c r="U81" s="419">
        <f t="shared" si="9"/>
        <v>0</v>
      </c>
    </row>
    <row r="82" spans="1:21" s="417" customFormat="1" ht="47.25">
      <c r="A82" s="509" t="s">
        <v>814</v>
      </c>
      <c r="B82" s="510" t="s">
        <v>859</v>
      </c>
      <c r="C82" s="579">
        <f>D82+E82</f>
        <v>1647</v>
      </c>
      <c r="D82" s="579">
        <v>1599</v>
      </c>
      <c r="E82" s="579">
        <f>F82</f>
        <v>48</v>
      </c>
      <c r="F82" s="73">
        <f>ROUND(D82/100*3,0)</f>
        <v>48</v>
      </c>
      <c r="G82" s="594"/>
      <c r="H82" s="588"/>
      <c r="I82" s="508"/>
      <c r="J82" s="413">
        <f t="shared" si="30"/>
        <v>47.97</v>
      </c>
      <c r="U82" s="419">
        <f t="shared" ref="U82:U145" si="32">H82/D82</f>
        <v>0</v>
      </c>
    </row>
    <row r="83" spans="1:21">
      <c r="A83" s="512"/>
      <c r="B83" s="513" t="s">
        <v>792</v>
      </c>
      <c r="C83" s="579">
        <f>D83+E83</f>
        <v>1647</v>
      </c>
      <c r="D83" s="76">
        <f>D82</f>
        <v>1599</v>
      </c>
      <c r="E83" s="76">
        <f>F83+H83</f>
        <v>48</v>
      </c>
      <c r="F83" s="73">
        <f>ROUND(D83/100*3,0)</f>
        <v>48</v>
      </c>
      <c r="G83" s="594"/>
      <c r="H83" s="580"/>
      <c r="I83" s="508"/>
      <c r="J83" s="413">
        <f t="shared" si="30"/>
        <v>47.97</v>
      </c>
      <c r="U83" s="419">
        <f t="shared" si="32"/>
        <v>0</v>
      </c>
    </row>
    <row r="84" spans="1:21" s="417" customFormat="1">
      <c r="A84" s="509" t="s">
        <v>815</v>
      </c>
      <c r="B84" s="510" t="s">
        <v>860</v>
      </c>
      <c r="C84" s="579">
        <f>C85</f>
        <v>9543</v>
      </c>
      <c r="D84" s="579">
        <f t="shared" ref="D84:F84" si="33">D85</f>
        <v>9265</v>
      </c>
      <c r="E84" s="579">
        <f t="shared" si="33"/>
        <v>278</v>
      </c>
      <c r="F84" s="579">
        <f t="shared" si="33"/>
        <v>278</v>
      </c>
      <c r="G84" s="599"/>
      <c r="H84" s="588"/>
      <c r="I84" s="508"/>
      <c r="J84" s="413">
        <f t="shared" si="30"/>
        <v>277.95</v>
      </c>
      <c r="U84" s="419">
        <f t="shared" si="32"/>
        <v>0</v>
      </c>
    </row>
    <row r="85" spans="1:21">
      <c r="A85" s="512"/>
      <c r="B85" s="513" t="s">
        <v>792</v>
      </c>
      <c r="C85" s="579">
        <f>D85+E85</f>
        <v>9543</v>
      </c>
      <c r="D85" s="76">
        <v>9265</v>
      </c>
      <c r="E85" s="76">
        <f>F85+H85</f>
        <v>278</v>
      </c>
      <c r="F85" s="73">
        <f>ROUND(D85/100*3,0)</f>
        <v>278</v>
      </c>
      <c r="G85" s="594"/>
      <c r="H85" s="580"/>
      <c r="I85" s="508"/>
      <c r="J85" s="413">
        <f t="shared" si="30"/>
        <v>277.95</v>
      </c>
      <c r="U85" s="419">
        <f t="shared" si="32"/>
        <v>0</v>
      </c>
    </row>
    <row r="86" spans="1:21" s="418" customFormat="1" ht="31.5">
      <c r="A86" s="504">
        <v>5</v>
      </c>
      <c r="B86" s="514" t="s">
        <v>861</v>
      </c>
      <c r="C86" s="590">
        <f>C87+C88</f>
        <v>16955</v>
      </c>
      <c r="D86" s="590">
        <f t="shared" ref="D86:F86" si="34">D87+D88</f>
        <v>16955</v>
      </c>
      <c r="E86" s="590">
        <f t="shared" si="34"/>
        <v>0</v>
      </c>
      <c r="F86" s="590">
        <f t="shared" si="34"/>
        <v>0</v>
      </c>
      <c r="G86" s="600">
        <f>G87+G88</f>
        <v>507</v>
      </c>
      <c r="H86" s="591"/>
      <c r="I86" s="508"/>
      <c r="J86" s="413">
        <f t="shared" si="30"/>
        <v>508.65</v>
      </c>
      <c r="U86" s="419">
        <f t="shared" si="32"/>
        <v>0</v>
      </c>
    </row>
    <row r="87" spans="1:21">
      <c r="A87" s="512"/>
      <c r="B87" s="513" t="s">
        <v>344</v>
      </c>
      <c r="C87" s="579">
        <f>D87+E87</f>
        <v>8036</v>
      </c>
      <c r="D87" s="178">
        <v>8036</v>
      </c>
      <c r="E87" s="178">
        <f>F87+H87</f>
        <v>0</v>
      </c>
      <c r="F87" s="73"/>
      <c r="G87" s="594">
        <f>ROUND(D87/100*2.99,0)</f>
        <v>240</v>
      </c>
      <c r="H87" s="580"/>
      <c r="I87" s="508"/>
      <c r="J87" s="420">
        <f>D87*3%</f>
        <v>241.07999999999998</v>
      </c>
      <c r="U87" s="419">
        <f t="shared" si="32"/>
        <v>0</v>
      </c>
    </row>
    <row r="88" spans="1:21">
      <c r="A88" s="512"/>
      <c r="B88" s="513" t="s">
        <v>246</v>
      </c>
      <c r="C88" s="579">
        <f>D88+E88</f>
        <v>8919</v>
      </c>
      <c r="D88" s="178">
        <v>8919</v>
      </c>
      <c r="E88" s="178">
        <f>F88+H88</f>
        <v>0</v>
      </c>
      <c r="F88" s="73"/>
      <c r="G88" s="594">
        <f>ROUND(D88/100*2.99,0)</f>
        <v>267</v>
      </c>
      <c r="H88" s="580"/>
      <c r="I88" s="508"/>
      <c r="J88" s="420">
        <f>D88*3%</f>
        <v>267.57</v>
      </c>
      <c r="U88" s="419">
        <f t="shared" si="32"/>
        <v>0</v>
      </c>
    </row>
    <row r="89" spans="1:21" s="418" customFormat="1" ht="31.5">
      <c r="A89" s="504">
        <v>6</v>
      </c>
      <c r="B89" s="514" t="s">
        <v>862</v>
      </c>
      <c r="C89" s="590">
        <f>C90+C104</f>
        <v>18254</v>
      </c>
      <c r="D89" s="590">
        <f t="shared" ref="D89:F89" si="35">D90+D104</f>
        <v>18085</v>
      </c>
      <c r="E89" s="590">
        <f t="shared" si="35"/>
        <v>169</v>
      </c>
      <c r="F89" s="590">
        <f t="shared" si="35"/>
        <v>169</v>
      </c>
      <c r="G89" s="600">
        <f>G90+G104</f>
        <v>373</v>
      </c>
      <c r="H89" s="591"/>
      <c r="I89" s="508"/>
      <c r="J89" s="420">
        <f t="shared" ref="J89:J131" si="36">D89*3%</f>
        <v>542.54999999999995</v>
      </c>
      <c r="U89" s="419">
        <f t="shared" si="32"/>
        <v>0</v>
      </c>
    </row>
    <row r="90" spans="1:21" s="417" customFormat="1">
      <c r="A90" s="509" t="s">
        <v>816</v>
      </c>
      <c r="B90" s="510" t="s">
        <v>793</v>
      </c>
      <c r="C90" s="579">
        <f>C91+C103</f>
        <v>14300</v>
      </c>
      <c r="D90" s="579">
        <f t="shared" ref="D90:F90" si="37">D91+D103</f>
        <v>14172</v>
      </c>
      <c r="E90" s="579">
        <f t="shared" si="37"/>
        <v>128</v>
      </c>
      <c r="F90" s="579">
        <f t="shared" si="37"/>
        <v>128</v>
      </c>
      <c r="G90" s="599">
        <f>G91</f>
        <v>299</v>
      </c>
      <c r="H90" s="588"/>
      <c r="I90" s="508"/>
      <c r="J90" s="420">
        <f t="shared" si="36"/>
        <v>425.15999999999997</v>
      </c>
      <c r="U90" s="419">
        <f t="shared" si="32"/>
        <v>0</v>
      </c>
    </row>
    <row r="91" spans="1:21" s="417" customFormat="1">
      <c r="A91" s="509" t="s">
        <v>817</v>
      </c>
      <c r="B91" s="510" t="s">
        <v>365</v>
      </c>
      <c r="C91" s="579">
        <f>SUM(C92:C102)</f>
        <v>9920</v>
      </c>
      <c r="D91" s="579">
        <f t="shared" ref="D91:F91" si="38">SUM(D92:D102)</f>
        <v>9920</v>
      </c>
      <c r="E91" s="579">
        <f t="shared" si="38"/>
        <v>0</v>
      </c>
      <c r="F91" s="579">
        <f t="shared" si="38"/>
        <v>0</v>
      </c>
      <c r="G91" s="599">
        <f>SUM(G92:G102)</f>
        <v>299</v>
      </c>
      <c r="H91" s="588"/>
      <c r="I91" s="508"/>
      <c r="J91" s="420">
        <f t="shared" si="36"/>
        <v>297.59999999999997</v>
      </c>
      <c r="L91" s="413"/>
      <c r="U91" s="419">
        <f t="shared" si="32"/>
        <v>0</v>
      </c>
    </row>
    <row r="92" spans="1:21" s="417" customFormat="1">
      <c r="A92" s="509"/>
      <c r="B92" s="515" t="s">
        <v>386</v>
      </c>
      <c r="C92" s="76">
        <f>D92+E92</f>
        <v>1111</v>
      </c>
      <c r="D92" s="579">
        <v>1111</v>
      </c>
      <c r="E92" s="579">
        <f t="shared" ref="E92:E103" si="39">F92+H92</f>
        <v>0</v>
      </c>
      <c r="F92" s="76"/>
      <c r="G92" s="599">
        <f t="shared" ref="G92:G102" si="40">ROUND(D92/100*2.9,0)+1</f>
        <v>33</v>
      </c>
      <c r="H92" s="583"/>
      <c r="I92" s="523"/>
      <c r="J92" s="420">
        <f t="shared" si="36"/>
        <v>33.33</v>
      </c>
      <c r="U92" s="419">
        <f t="shared" si="32"/>
        <v>0</v>
      </c>
    </row>
    <row r="93" spans="1:21">
      <c r="A93" s="509"/>
      <c r="B93" s="515" t="s">
        <v>387</v>
      </c>
      <c r="C93" s="76">
        <f t="shared" ref="C93:C102" si="41">D93+E93</f>
        <v>849</v>
      </c>
      <c r="D93" s="579">
        <v>849</v>
      </c>
      <c r="E93" s="579">
        <f t="shared" si="39"/>
        <v>0</v>
      </c>
      <c r="F93" s="73"/>
      <c r="G93" s="599">
        <f t="shared" si="40"/>
        <v>26</v>
      </c>
      <c r="H93" s="580"/>
      <c r="I93" s="508"/>
      <c r="J93" s="420">
        <f t="shared" si="36"/>
        <v>25.47</v>
      </c>
      <c r="U93" s="419">
        <f t="shared" si="32"/>
        <v>0</v>
      </c>
    </row>
    <row r="94" spans="1:21">
      <c r="A94" s="509"/>
      <c r="B94" s="515" t="s">
        <v>333</v>
      </c>
      <c r="C94" s="76">
        <f t="shared" si="41"/>
        <v>322</v>
      </c>
      <c r="D94" s="579">
        <v>322</v>
      </c>
      <c r="E94" s="579">
        <f t="shared" si="39"/>
        <v>0</v>
      </c>
      <c r="F94" s="73"/>
      <c r="G94" s="599">
        <f t="shared" si="40"/>
        <v>10</v>
      </c>
      <c r="H94" s="580"/>
      <c r="I94" s="508"/>
      <c r="J94" s="420">
        <f t="shared" si="36"/>
        <v>9.66</v>
      </c>
      <c r="U94" s="419">
        <f t="shared" si="32"/>
        <v>0</v>
      </c>
    </row>
    <row r="95" spans="1:21">
      <c r="A95" s="509"/>
      <c r="B95" s="515" t="s">
        <v>243</v>
      </c>
      <c r="C95" s="76">
        <f t="shared" si="41"/>
        <v>1205</v>
      </c>
      <c r="D95" s="579">
        <v>1205</v>
      </c>
      <c r="E95" s="579">
        <f t="shared" si="39"/>
        <v>0</v>
      </c>
      <c r="F95" s="73"/>
      <c r="G95" s="599">
        <f t="shared" si="40"/>
        <v>36</v>
      </c>
      <c r="H95" s="580"/>
      <c r="I95" s="508"/>
      <c r="J95" s="420">
        <f t="shared" si="36"/>
        <v>36.15</v>
      </c>
      <c r="U95" s="419">
        <f t="shared" si="32"/>
        <v>0</v>
      </c>
    </row>
    <row r="96" spans="1:21">
      <c r="A96" s="509"/>
      <c r="B96" s="515" t="s">
        <v>799</v>
      </c>
      <c r="C96" s="76">
        <f t="shared" si="41"/>
        <v>948</v>
      </c>
      <c r="D96" s="579">
        <v>948</v>
      </c>
      <c r="E96" s="579">
        <f t="shared" si="39"/>
        <v>0</v>
      </c>
      <c r="F96" s="73"/>
      <c r="G96" s="599">
        <f t="shared" si="40"/>
        <v>28</v>
      </c>
      <c r="H96" s="580"/>
      <c r="I96" s="508"/>
      <c r="J96" s="420">
        <f t="shared" si="36"/>
        <v>28.439999999999998</v>
      </c>
      <c r="U96" s="419">
        <f t="shared" si="32"/>
        <v>0</v>
      </c>
    </row>
    <row r="97" spans="1:21">
      <c r="A97" s="509"/>
      <c r="B97" s="515" t="s">
        <v>244</v>
      </c>
      <c r="C97" s="76">
        <f t="shared" si="41"/>
        <v>536</v>
      </c>
      <c r="D97" s="579">
        <v>536</v>
      </c>
      <c r="E97" s="579">
        <f t="shared" si="39"/>
        <v>0</v>
      </c>
      <c r="F97" s="73"/>
      <c r="G97" s="599">
        <f t="shared" si="40"/>
        <v>17</v>
      </c>
      <c r="H97" s="580"/>
      <c r="I97" s="508"/>
      <c r="J97" s="420">
        <f t="shared" si="36"/>
        <v>16.079999999999998</v>
      </c>
      <c r="U97" s="419">
        <f t="shared" si="32"/>
        <v>0</v>
      </c>
    </row>
    <row r="98" spans="1:21">
      <c r="A98" s="509"/>
      <c r="B98" s="515" t="s">
        <v>332</v>
      </c>
      <c r="C98" s="76">
        <f t="shared" si="41"/>
        <v>744</v>
      </c>
      <c r="D98" s="579">
        <v>744</v>
      </c>
      <c r="E98" s="579">
        <f t="shared" si="39"/>
        <v>0</v>
      </c>
      <c r="F98" s="73"/>
      <c r="G98" s="599">
        <f t="shared" si="40"/>
        <v>23</v>
      </c>
      <c r="H98" s="580"/>
      <c r="I98" s="508"/>
      <c r="J98" s="420">
        <f t="shared" si="36"/>
        <v>22.32</v>
      </c>
      <c r="U98" s="419">
        <f t="shared" si="32"/>
        <v>0</v>
      </c>
    </row>
    <row r="99" spans="1:21">
      <c r="A99" s="509"/>
      <c r="B99" s="515" t="s">
        <v>331</v>
      </c>
      <c r="C99" s="76">
        <f t="shared" si="41"/>
        <v>1134</v>
      </c>
      <c r="D99" s="579">
        <v>1134</v>
      </c>
      <c r="E99" s="579">
        <f t="shared" si="39"/>
        <v>0</v>
      </c>
      <c r="F99" s="73"/>
      <c r="G99" s="599">
        <f t="shared" si="40"/>
        <v>34</v>
      </c>
      <c r="H99" s="580"/>
      <c r="I99" s="508"/>
      <c r="J99" s="420">
        <f t="shared" si="36"/>
        <v>34.019999999999996</v>
      </c>
      <c r="U99" s="419">
        <f t="shared" si="32"/>
        <v>0</v>
      </c>
    </row>
    <row r="100" spans="1:21">
      <c r="A100" s="509"/>
      <c r="B100" s="515" t="s">
        <v>344</v>
      </c>
      <c r="C100" s="76">
        <f t="shared" si="41"/>
        <v>1013</v>
      </c>
      <c r="D100" s="579">
        <v>1013</v>
      </c>
      <c r="E100" s="579">
        <f t="shared" si="39"/>
        <v>0</v>
      </c>
      <c r="F100" s="73"/>
      <c r="G100" s="599">
        <f t="shared" si="40"/>
        <v>30</v>
      </c>
      <c r="H100" s="580"/>
      <c r="I100" s="508"/>
      <c r="J100" s="420">
        <f t="shared" si="36"/>
        <v>30.39</v>
      </c>
      <c r="U100" s="419">
        <f t="shared" si="32"/>
        <v>0</v>
      </c>
    </row>
    <row r="101" spans="1:21">
      <c r="A101" s="509"/>
      <c r="B101" s="515" t="s">
        <v>246</v>
      </c>
      <c r="C101" s="76">
        <f t="shared" si="41"/>
        <v>1161</v>
      </c>
      <c r="D101" s="579">
        <v>1161</v>
      </c>
      <c r="E101" s="579">
        <f t="shared" si="39"/>
        <v>0</v>
      </c>
      <c r="F101" s="73"/>
      <c r="G101" s="599">
        <f t="shared" si="40"/>
        <v>35</v>
      </c>
      <c r="H101" s="580"/>
      <c r="I101" s="508"/>
      <c r="J101" s="420">
        <f t="shared" si="36"/>
        <v>34.83</v>
      </c>
      <c r="U101" s="419">
        <f t="shared" si="32"/>
        <v>0</v>
      </c>
    </row>
    <row r="102" spans="1:21">
      <c r="A102" s="509"/>
      <c r="B102" s="515" t="s">
        <v>245</v>
      </c>
      <c r="C102" s="76">
        <f t="shared" si="41"/>
        <v>897</v>
      </c>
      <c r="D102" s="579">
        <v>897</v>
      </c>
      <c r="E102" s="579">
        <f t="shared" si="39"/>
        <v>0</v>
      </c>
      <c r="F102" s="73"/>
      <c r="G102" s="599">
        <f t="shared" si="40"/>
        <v>27</v>
      </c>
      <c r="H102" s="580"/>
      <c r="I102" s="508"/>
      <c r="J102" s="420">
        <f t="shared" si="36"/>
        <v>26.91</v>
      </c>
      <c r="U102" s="419">
        <f t="shared" si="32"/>
        <v>0</v>
      </c>
    </row>
    <row r="103" spans="1:21">
      <c r="A103" s="509" t="s">
        <v>818</v>
      </c>
      <c r="B103" s="525" t="s">
        <v>794</v>
      </c>
      <c r="C103" s="581">
        <f>D103+E103</f>
        <v>4380</v>
      </c>
      <c r="D103" s="178">
        <v>4252</v>
      </c>
      <c r="E103" s="178">
        <f t="shared" si="39"/>
        <v>128</v>
      </c>
      <c r="F103" s="577">
        <f>ROUND(D103/100*3,)</f>
        <v>128</v>
      </c>
      <c r="G103" s="593"/>
      <c r="H103" s="578"/>
      <c r="I103" s="508"/>
      <c r="J103" s="420">
        <f t="shared" si="36"/>
        <v>127.56</v>
      </c>
      <c r="U103" s="419">
        <f t="shared" si="32"/>
        <v>0</v>
      </c>
    </row>
    <row r="104" spans="1:21">
      <c r="A104" s="509" t="s">
        <v>819</v>
      </c>
      <c r="B104" s="510" t="s">
        <v>795</v>
      </c>
      <c r="C104" s="581">
        <f>C105+C117</f>
        <v>3954</v>
      </c>
      <c r="D104" s="581">
        <f t="shared" ref="D104:F104" si="42">D105+D117</f>
        <v>3913</v>
      </c>
      <c r="E104" s="581">
        <f t="shared" si="42"/>
        <v>41</v>
      </c>
      <c r="F104" s="581">
        <f t="shared" si="42"/>
        <v>41</v>
      </c>
      <c r="G104" s="598">
        <f>G105</f>
        <v>74</v>
      </c>
      <c r="H104" s="587"/>
      <c r="I104" s="508"/>
      <c r="J104" s="420">
        <f t="shared" si="36"/>
        <v>117.39</v>
      </c>
      <c r="U104" s="419">
        <f t="shared" si="32"/>
        <v>0</v>
      </c>
    </row>
    <row r="105" spans="1:21" s="417" customFormat="1">
      <c r="A105" s="509" t="s">
        <v>820</v>
      </c>
      <c r="B105" s="510" t="s">
        <v>365</v>
      </c>
      <c r="C105" s="581">
        <f>SUM(C106:C116)</f>
        <v>2543</v>
      </c>
      <c r="D105" s="581">
        <f t="shared" ref="D105:F105" si="43">SUM(D106:D116)</f>
        <v>2543</v>
      </c>
      <c r="E105" s="581">
        <f t="shared" si="43"/>
        <v>0</v>
      </c>
      <c r="F105" s="581">
        <f t="shared" si="43"/>
        <v>0</v>
      </c>
      <c r="G105" s="598">
        <f>SUM(G106:G116)</f>
        <v>74</v>
      </c>
      <c r="H105" s="587"/>
      <c r="I105" s="508"/>
      <c r="J105" s="420">
        <f t="shared" si="36"/>
        <v>76.289999999999992</v>
      </c>
      <c r="L105" s="413"/>
      <c r="U105" s="419">
        <f t="shared" si="32"/>
        <v>0</v>
      </c>
    </row>
    <row r="106" spans="1:21" s="417" customFormat="1">
      <c r="A106" s="509"/>
      <c r="B106" s="515" t="s">
        <v>386</v>
      </c>
      <c r="C106" s="76">
        <f>D106+E106</f>
        <v>285</v>
      </c>
      <c r="D106" s="579">
        <v>285</v>
      </c>
      <c r="E106" s="579">
        <f t="shared" ref="E106:E117" si="44">F106+H106</f>
        <v>0</v>
      </c>
      <c r="F106" s="76"/>
      <c r="G106" s="599">
        <f t="shared" ref="G106:G115" si="45">ROUND(D106/100*2.9,0)</f>
        <v>8</v>
      </c>
      <c r="H106" s="583"/>
      <c r="I106" s="516"/>
      <c r="J106" s="420">
        <f t="shared" si="36"/>
        <v>8.5499999999999989</v>
      </c>
      <c r="U106" s="419">
        <f t="shared" si="32"/>
        <v>0</v>
      </c>
    </row>
    <row r="107" spans="1:21">
      <c r="A107" s="509"/>
      <c r="B107" s="515" t="s">
        <v>387</v>
      </c>
      <c r="C107" s="76">
        <f t="shared" ref="C107:C116" si="46">D107+E107</f>
        <v>217</v>
      </c>
      <c r="D107" s="579">
        <v>217</v>
      </c>
      <c r="E107" s="579">
        <f t="shared" si="44"/>
        <v>0</v>
      </c>
      <c r="F107" s="73"/>
      <c r="G107" s="599">
        <f t="shared" si="45"/>
        <v>6</v>
      </c>
      <c r="H107" s="580"/>
      <c r="I107" s="508"/>
      <c r="J107" s="420">
        <f t="shared" si="36"/>
        <v>6.51</v>
      </c>
      <c r="U107" s="419">
        <f t="shared" si="32"/>
        <v>0</v>
      </c>
    </row>
    <row r="108" spans="1:21">
      <c r="A108" s="509"/>
      <c r="B108" s="515" t="s">
        <v>333</v>
      </c>
      <c r="C108" s="76">
        <f t="shared" si="46"/>
        <v>83</v>
      </c>
      <c r="D108" s="579">
        <v>83</v>
      </c>
      <c r="E108" s="579">
        <f t="shared" si="44"/>
        <v>0</v>
      </c>
      <c r="F108" s="73"/>
      <c r="G108" s="599">
        <f t="shared" si="45"/>
        <v>2</v>
      </c>
      <c r="H108" s="580"/>
      <c r="I108" s="508"/>
      <c r="J108" s="420">
        <f t="shared" si="36"/>
        <v>2.4899999999999998</v>
      </c>
      <c r="U108" s="419">
        <f t="shared" si="32"/>
        <v>0</v>
      </c>
    </row>
    <row r="109" spans="1:21">
      <c r="A109" s="509"/>
      <c r="B109" s="515" t="s">
        <v>243</v>
      </c>
      <c r="C109" s="76">
        <f t="shared" si="46"/>
        <v>309</v>
      </c>
      <c r="D109" s="579">
        <v>309</v>
      </c>
      <c r="E109" s="579">
        <f t="shared" si="44"/>
        <v>0</v>
      </c>
      <c r="F109" s="178"/>
      <c r="G109" s="599">
        <f t="shared" si="45"/>
        <v>9</v>
      </c>
      <c r="H109" s="582"/>
      <c r="I109" s="523"/>
      <c r="J109" s="420">
        <f t="shared" si="36"/>
        <v>9.27</v>
      </c>
      <c r="U109" s="419">
        <f t="shared" si="32"/>
        <v>0</v>
      </c>
    </row>
    <row r="110" spans="1:21">
      <c r="A110" s="509"/>
      <c r="B110" s="515" t="s">
        <v>799</v>
      </c>
      <c r="C110" s="76">
        <f t="shared" si="46"/>
        <v>243</v>
      </c>
      <c r="D110" s="579">
        <v>243</v>
      </c>
      <c r="E110" s="579">
        <f t="shared" si="44"/>
        <v>0</v>
      </c>
      <c r="F110" s="73"/>
      <c r="G110" s="599">
        <f t="shared" si="45"/>
        <v>7</v>
      </c>
      <c r="H110" s="580"/>
      <c r="I110" s="508"/>
      <c r="J110" s="420">
        <f t="shared" si="36"/>
        <v>7.29</v>
      </c>
      <c r="U110" s="419">
        <f t="shared" si="32"/>
        <v>0</v>
      </c>
    </row>
    <row r="111" spans="1:21">
      <c r="A111" s="509"/>
      <c r="B111" s="515" t="s">
        <v>244</v>
      </c>
      <c r="C111" s="76">
        <f t="shared" si="46"/>
        <v>138</v>
      </c>
      <c r="D111" s="579">
        <v>138</v>
      </c>
      <c r="E111" s="579">
        <f t="shared" si="44"/>
        <v>0</v>
      </c>
      <c r="F111" s="73"/>
      <c r="G111" s="599">
        <f t="shared" si="45"/>
        <v>4</v>
      </c>
      <c r="H111" s="580"/>
      <c r="I111" s="508"/>
      <c r="J111" s="420">
        <f t="shared" si="36"/>
        <v>4.1399999999999997</v>
      </c>
      <c r="U111" s="419">
        <f t="shared" si="32"/>
        <v>0</v>
      </c>
    </row>
    <row r="112" spans="1:21">
      <c r="A112" s="509"/>
      <c r="B112" s="515" t="s">
        <v>332</v>
      </c>
      <c r="C112" s="76">
        <f t="shared" si="46"/>
        <v>191</v>
      </c>
      <c r="D112" s="579">
        <v>191</v>
      </c>
      <c r="E112" s="579">
        <f t="shared" si="44"/>
        <v>0</v>
      </c>
      <c r="F112" s="73"/>
      <c r="G112" s="599">
        <f t="shared" si="45"/>
        <v>6</v>
      </c>
      <c r="H112" s="580"/>
      <c r="I112" s="508"/>
      <c r="J112" s="420">
        <f t="shared" si="36"/>
        <v>5.7299999999999995</v>
      </c>
      <c r="U112" s="419">
        <f t="shared" si="32"/>
        <v>0</v>
      </c>
    </row>
    <row r="113" spans="1:21">
      <c r="A113" s="509"/>
      <c r="B113" s="515" t="s">
        <v>331</v>
      </c>
      <c r="C113" s="76">
        <f t="shared" si="46"/>
        <v>291</v>
      </c>
      <c r="D113" s="579">
        <v>291</v>
      </c>
      <c r="E113" s="579">
        <f t="shared" si="44"/>
        <v>0</v>
      </c>
      <c r="F113" s="73"/>
      <c r="G113" s="599">
        <f t="shared" si="45"/>
        <v>8</v>
      </c>
      <c r="H113" s="580"/>
      <c r="I113" s="508"/>
      <c r="J113" s="420">
        <f t="shared" si="36"/>
        <v>8.73</v>
      </c>
      <c r="U113" s="419">
        <f t="shared" si="32"/>
        <v>0</v>
      </c>
    </row>
    <row r="114" spans="1:21">
      <c r="A114" s="509"/>
      <c r="B114" s="515" t="s">
        <v>344</v>
      </c>
      <c r="C114" s="76">
        <f t="shared" si="46"/>
        <v>259</v>
      </c>
      <c r="D114" s="579">
        <v>259</v>
      </c>
      <c r="E114" s="579">
        <f t="shared" si="44"/>
        <v>0</v>
      </c>
      <c r="F114" s="73"/>
      <c r="G114" s="599">
        <f t="shared" si="45"/>
        <v>8</v>
      </c>
      <c r="H114" s="580"/>
      <c r="I114" s="508"/>
      <c r="J114" s="420">
        <f t="shared" si="36"/>
        <v>7.77</v>
      </c>
      <c r="U114" s="419">
        <f t="shared" si="32"/>
        <v>0</v>
      </c>
    </row>
    <row r="115" spans="1:21">
      <c r="A115" s="509"/>
      <c r="B115" s="515" t="s">
        <v>246</v>
      </c>
      <c r="C115" s="76">
        <f t="shared" si="46"/>
        <v>297</v>
      </c>
      <c r="D115" s="579">
        <v>297</v>
      </c>
      <c r="E115" s="579">
        <f t="shared" si="44"/>
        <v>0</v>
      </c>
      <c r="F115" s="73"/>
      <c r="G115" s="599">
        <f t="shared" si="45"/>
        <v>9</v>
      </c>
      <c r="H115" s="580"/>
      <c r="I115" s="508"/>
      <c r="J115" s="420">
        <f t="shared" si="36"/>
        <v>8.91</v>
      </c>
      <c r="U115" s="419">
        <f t="shared" si="32"/>
        <v>0</v>
      </c>
    </row>
    <row r="116" spans="1:21">
      <c r="A116" s="509"/>
      <c r="B116" s="515" t="s">
        <v>245</v>
      </c>
      <c r="C116" s="76">
        <f t="shared" si="46"/>
        <v>230</v>
      </c>
      <c r="D116" s="579">
        <v>230</v>
      </c>
      <c r="E116" s="579">
        <f t="shared" si="44"/>
        <v>0</v>
      </c>
      <c r="F116" s="73"/>
      <c r="G116" s="599">
        <f t="shared" ref="G116" si="47">ROUND(D116/100*2.9,0)</f>
        <v>7</v>
      </c>
      <c r="H116" s="580"/>
      <c r="I116" s="508"/>
      <c r="J116" s="420">
        <f t="shared" si="36"/>
        <v>6.8999999999999995</v>
      </c>
      <c r="U116" s="419">
        <f t="shared" si="32"/>
        <v>0</v>
      </c>
    </row>
    <row r="117" spans="1:21">
      <c r="A117" s="509" t="s">
        <v>821</v>
      </c>
      <c r="B117" s="525" t="s">
        <v>792</v>
      </c>
      <c r="C117" s="581">
        <f>D117+E117</f>
        <v>1411</v>
      </c>
      <c r="D117" s="178">
        <v>1370</v>
      </c>
      <c r="E117" s="178">
        <f t="shared" si="44"/>
        <v>41</v>
      </c>
      <c r="F117" s="577">
        <f>ROUND(D117/100*3,0)</f>
        <v>41</v>
      </c>
      <c r="G117" s="593"/>
      <c r="H117" s="578"/>
      <c r="I117" s="508"/>
      <c r="J117" s="420">
        <f t="shared" si="36"/>
        <v>41.1</v>
      </c>
      <c r="U117" s="419">
        <f t="shared" si="32"/>
        <v>0</v>
      </c>
    </row>
    <row r="118" spans="1:21" s="418" customFormat="1" ht="31.5">
      <c r="A118" s="504">
        <v>7</v>
      </c>
      <c r="B118" s="514" t="s">
        <v>863</v>
      </c>
      <c r="C118" s="590">
        <f>C119+C134</f>
        <v>16800</v>
      </c>
      <c r="D118" s="590">
        <f t="shared" ref="D118:F118" si="48">D119+D134</f>
        <v>16628</v>
      </c>
      <c r="E118" s="590">
        <f t="shared" si="48"/>
        <v>172</v>
      </c>
      <c r="F118" s="590">
        <f t="shared" si="48"/>
        <v>172</v>
      </c>
      <c r="G118" s="600">
        <f>G119+G134</f>
        <v>313</v>
      </c>
      <c r="H118" s="591"/>
      <c r="I118" s="508"/>
      <c r="J118" s="420">
        <f t="shared" si="36"/>
        <v>498.84</v>
      </c>
      <c r="U118" s="419">
        <f t="shared" si="32"/>
        <v>0</v>
      </c>
    </row>
    <row r="119" spans="1:21" s="417" customFormat="1">
      <c r="A119" s="509" t="s">
        <v>822</v>
      </c>
      <c r="B119" s="510" t="s">
        <v>796</v>
      </c>
      <c r="C119" s="579">
        <f>C120+C132+C133</f>
        <v>11909</v>
      </c>
      <c r="D119" s="579">
        <f>D120+D132+D133</f>
        <v>11778</v>
      </c>
      <c r="E119" s="579">
        <f t="shared" ref="E119:F119" si="49">E120+E132+E133</f>
        <v>131</v>
      </c>
      <c r="F119" s="579">
        <f t="shared" si="49"/>
        <v>131</v>
      </c>
      <c r="G119" s="599">
        <f>G120</f>
        <v>222</v>
      </c>
      <c r="H119" s="588"/>
      <c r="I119" s="508"/>
      <c r="J119" s="420">
        <f t="shared" si="36"/>
        <v>353.34</v>
      </c>
      <c r="U119" s="419">
        <f t="shared" si="32"/>
        <v>0</v>
      </c>
    </row>
    <row r="120" spans="1:21" s="417" customFormat="1">
      <c r="A120" s="509" t="s">
        <v>823</v>
      </c>
      <c r="B120" s="510" t="s">
        <v>365</v>
      </c>
      <c r="C120" s="579">
        <f>SUM(C121:C131)</f>
        <v>7656</v>
      </c>
      <c r="D120" s="579">
        <f t="shared" ref="D120:F120" si="50">SUM(D121:D131)</f>
        <v>7656</v>
      </c>
      <c r="E120" s="579">
        <f t="shared" si="50"/>
        <v>0</v>
      </c>
      <c r="F120" s="579">
        <f t="shared" si="50"/>
        <v>0</v>
      </c>
      <c r="G120" s="599">
        <f>SUM(G121:G131)</f>
        <v>222</v>
      </c>
      <c r="H120" s="588"/>
      <c r="I120" s="508"/>
      <c r="J120" s="420">
        <f t="shared" si="36"/>
        <v>229.67999999999998</v>
      </c>
      <c r="U120" s="419">
        <f t="shared" si="32"/>
        <v>0</v>
      </c>
    </row>
    <row r="121" spans="1:21" s="417" customFormat="1">
      <c r="A121" s="509"/>
      <c r="B121" s="515" t="s">
        <v>386</v>
      </c>
      <c r="C121" s="76">
        <f>D121+E121</f>
        <v>857</v>
      </c>
      <c r="D121" s="586">
        <v>857</v>
      </c>
      <c r="E121" s="586">
        <f t="shared" ref="E121:E133" si="51">F121+H121</f>
        <v>0</v>
      </c>
      <c r="F121" s="76"/>
      <c r="G121" s="599">
        <f t="shared" ref="G121:G130" si="52">ROUND(D121/100*2.9,0)</f>
        <v>25</v>
      </c>
      <c r="H121" s="583"/>
      <c r="I121" s="523"/>
      <c r="J121" s="420">
        <f t="shared" si="36"/>
        <v>25.709999999999997</v>
      </c>
      <c r="U121" s="419">
        <f t="shared" si="32"/>
        <v>0</v>
      </c>
    </row>
    <row r="122" spans="1:21">
      <c r="A122" s="509"/>
      <c r="B122" s="515" t="s">
        <v>387</v>
      </c>
      <c r="C122" s="76">
        <f t="shared" ref="C122:C131" si="53">D122+E122</f>
        <v>655</v>
      </c>
      <c r="D122" s="586">
        <v>655</v>
      </c>
      <c r="E122" s="586">
        <f t="shared" si="51"/>
        <v>0</v>
      </c>
      <c r="F122" s="76"/>
      <c r="G122" s="599">
        <f t="shared" si="52"/>
        <v>19</v>
      </c>
      <c r="H122" s="583"/>
      <c r="I122" s="508"/>
      <c r="J122" s="420">
        <f t="shared" si="36"/>
        <v>19.649999999999999</v>
      </c>
      <c r="U122" s="419">
        <f t="shared" si="32"/>
        <v>0</v>
      </c>
    </row>
    <row r="123" spans="1:21">
      <c r="A123" s="509"/>
      <c r="B123" s="515" t="s">
        <v>333</v>
      </c>
      <c r="C123" s="76">
        <f t="shared" si="53"/>
        <v>249</v>
      </c>
      <c r="D123" s="586">
        <v>249</v>
      </c>
      <c r="E123" s="586">
        <f t="shared" si="51"/>
        <v>0</v>
      </c>
      <c r="F123" s="73"/>
      <c r="G123" s="599">
        <f t="shared" si="52"/>
        <v>7</v>
      </c>
      <c r="H123" s="580"/>
      <c r="I123" s="508"/>
      <c r="J123" s="420">
        <f t="shared" si="36"/>
        <v>7.47</v>
      </c>
      <c r="U123" s="419">
        <f t="shared" si="32"/>
        <v>0</v>
      </c>
    </row>
    <row r="124" spans="1:21">
      <c r="A124" s="509"/>
      <c r="B124" s="515" t="s">
        <v>243</v>
      </c>
      <c r="C124" s="76">
        <f t="shared" si="53"/>
        <v>930</v>
      </c>
      <c r="D124" s="586">
        <v>930</v>
      </c>
      <c r="E124" s="586">
        <f t="shared" si="51"/>
        <v>0</v>
      </c>
      <c r="F124" s="73"/>
      <c r="G124" s="599">
        <f t="shared" si="52"/>
        <v>27</v>
      </c>
      <c r="H124" s="580"/>
      <c r="I124" s="508"/>
      <c r="J124" s="420">
        <f t="shared" si="36"/>
        <v>27.9</v>
      </c>
      <c r="U124" s="419">
        <f t="shared" si="32"/>
        <v>0</v>
      </c>
    </row>
    <row r="125" spans="1:21">
      <c r="A125" s="509"/>
      <c r="B125" s="515" t="s">
        <v>799</v>
      </c>
      <c r="C125" s="76">
        <f t="shared" si="53"/>
        <v>732</v>
      </c>
      <c r="D125" s="586">
        <v>732</v>
      </c>
      <c r="E125" s="586">
        <f t="shared" si="51"/>
        <v>0</v>
      </c>
      <c r="F125" s="73"/>
      <c r="G125" s="599">
        <f t="shared" si="52"/>
        <v>21</v>
      </c>
      <c r="H125" s="580"/>
      <c r="I125" s="508"/>
      <c r="J125" s="420">
        <f t="shared" si="36"/>
        <v>21.96</v>
      </c>
      <c r="U125" s="419">
        <f t="shared" si="32"/>
        <v>0</v>
      </c>
    </row>
    <row r="126" spans="1:21">
      <c r="A126" s="509"/>
      <c r="B126" s="515" t="s">
        <v>244</v>
      </c>
      <c r="C126" s="76">
        <f t="shared" si="53"/>
        <v>414</v>
      </c>
      <c r="D126" s="586">
        <v>414</v>
      </c>
      <c r="E126" s="586">
        <f t="shared" si="51"/>
        <v>0</v>
      </c>
      <c r="F126" s="73"/>
      <c r="G126" s="599">
        <f t="shared" si="52"/>
        <v>12</v>
      </c>
      <c r="H126" s="580"/>
      <c r="I126" s="508"/>
      <c r="J126" s="420">
        <f t="shared" si="36"/>
        <v>12.42</v>
      </c>
      <c r="U126" s="419">
        <f t="shared" si="32"/>
        <v>0</v>
      </c>
    </row>
    <row r="127" spans="1:21">
      <c r="A127" s="509"/>
      <c r="B127" s="515" t="s">
        <v>332</v>
      </c>
      <c r="C127" s="76">
        <f t="shared" si="53"/>
        <v>574</v>
      </c>
      <c r="D127" s="586">
        <v>574</v>
      </c>
      <c r="E127" s="586">
        <f t="shared" si="51"/>
        <v>0</v>
      </c>
      <c r="F127" s="73"/>
      <c r="G127" s="599">
        <f t="shared" si="52"/>
        <v>17</v>
      </c>
      <c r="H127" s="580"/>
      <c r="I127" s="508"/>
      <c r="J127" s="420">
        <f t="shared" si="36"/>
        <v>17.22</v>
      </c>
      <c r="U127" s="419">
        <f t="shared" si="32"/>
        <v>0</v>
      </c>
    </row>
    <row r="128" spans="1:21">
      <c r="A128" s="509"/>
      <c r="B128" s="515" t="s">
        <v>331</v>
      </c>
      <c r="C128" s="76">
        <f t="shared" si="53"/>
        <v>876</v>
      </c>
      <c r="D128" s="586">
        <v>876</v>
      </c>
      <c r="E128" s="586">
        <f t="shared" si="51"/>
        <v>0</v>
      </c>
      <c r="F128" s="73"/>
      <c r="G128" s="599">
        <f t="shared" si="52"/>
        <v>25</v>
      </c>
      <c r="H128" s="580"/>
      <c r="I128" s="508"/>
      <c r="J128" s="420">
        <f t="shared" si="36"/>
        <v>26.279999999999998</v>
      </c>
      <c r="U128" s="419">
        <f t="shared" si="32"/>
        <v>0</v>
      </c>
    </row>
    <row r="129" spans="1:21">
      <c r="A129" s="509"/>
      <c r="B129" s="515" t="s">
        <v>344</v>
      </c>
      <c r="C129" s="76">
        <f t="shared" si="53"/>
        <v>781</v>
      </c>
      <c r="D129" s="586">
        <v>781</v>
      </c>
      <c r="E129" s="586">
        <f t="shared" si="51"/>
        <v>0</v>
      </c>
      <c r="F129" s="73"/>
      <c r="G129" s="599">
        <f t="shared" si="52"/>
        <v>23</v>
      </c>
      <c r="H129" s="580"/>
      <c r="I129" s="508"/>
      <c r="J129" s="420">
        <f t="shared" si="36"/>
        <v>23.43</v>
      </c>
      <c r="U129" s="419">
        <f t="shared" si="32"/>
        <v>0</v>
      </c>
    </row>
    <row r="130" spans="1:21">
      <c r="A130" s="509"/>
      <c r="B130" s="515" t="s">
        <v>246</v>
      </c>
      <c r="C130" s="76">
        <f t="shared" si="53"/>
        <v>896</v>
      </c>
      <c r="D130" s="586">
        <v>896</v>
      </c>
      <c r="E130" s="586">
        <f t="shared" si="51"/>
        <v>0</v>
      </c>
      <c r="F130" s="73"/>
      <c r="G130" s="599">
        <f t="shared" si="52"/>
        <v>26</v>
      </c>
      <c r="H130" s="580"/>
      <c r="I130" s="508"/>
      <c r="J130" s="420">
        <f t="shared" si="36"/>
        <v>26.88</v>
      </c>
      <c r="U130" s="419">
        <f t="shared" si="32"/>
        <v>0</v>
      </c>
    </row>
    <row r="131" spans="1:21">
      <c r="A131" s="509"/>
      <c r="B131" s="515" t="s">
        <v>245</v>
      </c>
      <c r="C131" s="76">
        <f t="shared" si="53"/>
        <v>692</v>
      </c>
      <c r="D131" s="586">
        <v>692</v>
      </c>
      <c r="E131" s="586">
        <f t="shared" si="51"/>
        <v>0</v>
      </c>
      <c r="F131" s="73"/>
      <c r="G131" s="599">
        <f t="shared" ref="G131" si="54">ROUND(D131/100*2.9,0)</f>
        <v>20</v>
      </c>
      <c r="H131" s="580"/>
      <c r="I131" s="508"/>
      <c r="J131" s="420">
        <f t="shared" si="36"/>
        <v>20.759999999999998</v>
      </c>
      <c r="U131" s="419">
        <f t="shared" si="32"/>
        <v>0</v>
      </c>
    </row>
    <row r="132" spans="1:21">
      <c r="A132" s="509" t="s">
        <v>824</v>
      </c>
      <c r="B132" s="525" t="s">
        <v>792</v>
      </c>
      <c r="C132" s="581">
        <f>D132+E132</f>
        <v>4098</v>
      </c>
      <c r="D132" s="178">
        <v>3972</v>
      </c>
      <c r="E132" s="178">
        <f t="shared" si="51"/>
        <v>126</v>
      </c>
      <c r="F132" s="577">
        <v>126</v>
      </c>
      <c r="G132" s="593"/>
      <c r="H132" s="578"/>
      <c r="I132" s="508"/>
      <c r="J132" s="420"/>
      <c r="U132" s="419">
        <f t="shared" si="32"/>
        <v>0</v>
      </c>
    </row>
    <row r="133" spans="1:21">
      <c r="A133" s="509" t="s">
        <v>825</v>
      </c>
      <c r="B133" s="525" t="s">
        <v>310</v>
      </c>
      <c r="C133" s="581">
        <f>D133+E133</f>
        <v>155</v>
      </c>
      <c r="D133" s="178">
        <v>150</v>
      </c>
      <c r="E133" s="178">
        <f t="shared" si="51"/>
        <v>5</v>
      </c>
      <c r="F133" s="577">
        <v>5</v>
      </c>
      <c r="G133" s="593"/>
      <c r="H133" s="578"/>
      <c r="I133" s="508"/>
      <c r="J133" s="420"/>
      <c r="L133" s="417"/>
      <c r="U133" s="419">
        <f t="shared" si="32"/>
        <v>0</v>
      </c>
    </row>
    <row r="134" spans="1:21" s="417" customFormat="1">
      <c r="A134" s="509" t="s">
        <v>826</v>
      </c>
      <c r="B134" s="510" t="s">
        <v>797</v>
      </c>
      <c r="C134" s="579">
        <f>C135+C147</f>
        <v>4891</v>
      </c>
      <c r="D134" s="579">
        <f t="shared" ref="D134:F134" si="55">D135+D147</f>
        <v>4850</v>
      </c>
      <c r="E134" s="579">
        <f t="shared" si="55"/>
        <v>41</v>
      </c>
      <c r="F134" s="579">
        <f t="shared" si="55"/>
        <v>41</v>
      </c>
      <c r="G134" s="599">
        <f>G135</f>
        <v>91</v>
      </c>
      <c r="H134" s="588"/>
      <c r="I134" s="508"/>
      <c r="J134" s="420"/>
      <c r="U134" s="419">
        <f t="shared" si="32"/>
        <v>0</v>
      </c>
    </row>
    <row r="135" spans="1:21">
      <c r="A135" s="509" t="s">
        <v>827</v>
      </c>
      <c r="B135" s="510" t="s">
        <v>365</v>
      </c>
      <c r="C135" s="579">
        <f>SUM(C136:C146)</f>
        <v>3152</v>
      </c>
      <c r="D135" s="579">
        <f t="shared" ref="D135:F135" si="56">SUM(D136:D146)</f>
        <v>3152</v>
      </c>
      <c r="E135" s="579">
        <f t="shared" si="56"/>
        <v>0</v>
      </c>
      <c r="F135" s="579">
        <f t="shared" si="56"/>
        <v>0</v>
      </c>
      <c r="G135" s="599">
        <f>SUM(G136:G146)</f>
        <v>91</v>
      </c>
      <c r="H135" s="588"/>
      <c r="I135" s="508"/>
      <c r="J135" s="420"/>
      <c r="U135" s="419">
        <f t="shared" si="32"/>
        <v>0</v>
      </c>
    </row>
    <row r="136" spans="1:21">
      <c r="A136" s="512"/>
      <c r="B136" s="515" t="s">
        <v>386</v>
      </c>
      <c r="C136" s="579">
        <f>D136+E136</f>
        <v>353</v>
      </c>
      <c r="D136" s="586">
        <v>353</v>
      </c>
      <c r="E136" s="586">
        <f t="shared" ref="E136:E146" si="57">F136+H136</f>
        <v>0</v>
      </c>
      <c r="F136" s="579"/>
      <c r="G136" s="599">
        <f>ROUND(D136/100*2.9,0)</f>
        <v>10</v>
      </c>
      <c r="H136" s="588"/>
      <c r="I136" s="526"/>
      <c r="J136" s="420"/>
      <c r="U136" s="419">
        <f t="shared" si="32"/>
        <v>0</v>
      </c>
    </row>
    <row r="137" spans="1:21">
      <c r="A137" s="512"/>
      <c r="B137" s="515" t="s">
        <v>387</v>
      </c>
      <c r="C137" s="579">
        <f t="shared" ref="C137:C146" si="58">D137+E137</f>
        <v>270</v>
      </c>
      <c r="D137" s="586">
        <v>270</v>
      </c>
      <c r="E137" s="586">
        <f t="shared" si="57"/>
        <v>0</v>
      </c>
      <c r="F137" s="579"/>
      <c r="G137" s="599">
        <f t="shared" ref="G137:G146" si="59">ROUND(D137/100*2.9,0)</f>
        <v>8</v>
      </c>
      <c r="H137" s="588"/>
      <c r="I137" s="526"/>
      <c r="J137" s="420"/>
      <c r="U137" s="419">
        <f t="shared" si="32"/>
        <v>0</v>
      </c>
    </row>
    <row r="138" spans="1:21">
      <c r="A138" s="512"/>
      <c r="B138" s="515" t="s">
        <v>333</v>
      </c>
      <c r="C138" s="579">
        <f t="shared" si="58"/>
        <v>102</v>
      </c>
      <c r="D138" s="586">
        <v>102</v>
      </c>
      <c r="E138" s="586">
        <f t="shared" si="57"/>
        <v>0</v>
      </c>
      <c r="F138" s="579"/>
      <c r="G138" s="599">
        <f t="shared" si="59"/>
        <v>3</v>
      </c>
      <c r="H138" s="588"/>
      <c r="I138" s="526"/>
      <c r="J138" s="420"/>
      <c r="U138" s="419">
        <f t="shared" si="32"/>
        <v>0</v>
      </c>
    </row>
    <row r="139" spans="1:21">
      <c r="A139" s="512"/>
      <c r="B139" s="515" t="s">
        <v>243</v>
      </c>
      <c r="C139" s="579">
        <f t="shared" si="58"/>
        <v>383</v>
      </c>
      <c r="D139" s="586">
        <v>383</v>
      </c>
      <c r="E139" s="586">
        <f t="shared" si="57"/>
        <v>0</v>
      </c>
      <c r="F139" s="579"/>
      <c r="G139" s="599">
        <f t="shared" si="59"/>
        <v>11</v>
      </c>
      <c r="H139" s="588"/>
      <c r="I139" s="526"/>
      <c r="J139" s="420"/>
      <c r="U139" s="419">
        <f t="shared" si="32"/>
        <v>0</v>
      </c>
    </row>
    <row r="140" spans="1:21">
      <c r="A140" s="512"/>
      <c r="B140" s="515" t="s">
        <v>799</v>
      </c>
      <c r="C140" s="579">
        <f t="shared" si="58"/>
        <v>301</v>
      </c>
      <c r="D140" s="586">
        <v>301</v>
      </c>
      <c r="E140" s="586">
        <f t="shared" si="57"/>
        <v>0</v>
      </c>
      <c r="F140" s="579"/>
      <c r="G140" s="599">
        <f t="shared" si="59"/>
        <v>9</v>
      </c>
      <c r="H140" s="588"/>
      <c r="I140" s="526"/>
      <c r="J140" s="420"/>
      <c r="U140" s="419">
        <f t="shared" si="32"/>
        <v>0</v>
      </c>
    </row>
    <row r="141" spans="1:21">
      <c r="A141" s="512"/>
      <c r="B141" s="515" t="s">
        <v>244</v>
      </c>
      <c r="C141" s="579">
        <f t="shared" si="58"/>
        <v>170</v>
      </c>
      <c r="D141" s="586">
        <v>170</v>
      </c>
      <c r="E141" s="586">
        <f t="shared" si="57"/>
        <v>0</v>
      </c>
      <c r="F141" s="579"/>
      <c r="G141" s="599">
        <f t="shared" si="59"/>
        <v>5</v>
      </c>
      <c r="H141" s="588"/>
      <c r="I141" s="526"/>
      <c r="J141" s="420"/>
      <c r="U141" s="419">
        <f t="shared" si="32"/>
        <v>0</v>
      </c>
    </row>
    <row r="142" spans="1:21">
      <c r="A142" s="512"/>
      <c r="B142" s="515" t="s">
        <v>332</v>
      </c>
      <c r="C142" s="579">
        <f t="shared" si="58"/>
        <v>237</v>
      </c>
      <c r="D142" s="586">
        <v>237</v>
      </c>
      <c r="E142" s="586">
        <f t="shared" si="57"/>
        <v>0</v>
      </c>
      <c r="F142" s="579"/>
      <c r="G142" s="599">
        <f t="shared" si="59"/>
        <v>7</v>
      </c>
      <c r="H142" s="588"/>
      <c r="I142" s="526"/>
      <c r="J142" s="420"/>
      <c r="U142" s="419">
        <f t="shared" si="32"/>
        <v>0</v>
      </c>
    </row>
    <row r="143" spans="1:21">
      <c r="A143" s="512"/>
      <c r="B143" s="515" t="s">
        <v>331</v>
      </c>
      <c r="C143" s="579">
        <f t="shared" si="58"/>
        <v>360</v>
      </c>
      <c r="D143" s="586">
        <v>360</v>
      </c>
      <c r="E143" s="586">
        <f t="shared" si="57"/>
        <v>0</v>
      </c>
      <c r="F143" s="579"/>
      <c r="G143" s="599">
        <f t="shared" si="59"/>
        <v>10</v>
      </c>
      <c r="H143" s="588"/>
      <c r="I143" s="526"/>
      <c r="J143" s="420"/>
      <c r="U143" s="419">
        <f t="shared" si="32"/>
        <v>0</v>
      </c>
    </row>
    <row r="144" spans="1:21">
      <c r="A144" s="512"/>
      <c r="B144" s="515" t="s">
        <v>344</v>
      </c>
      <c r="C144" s="579">
        <f t="shared" si="58"/>
        <v>322</v>
      </c>
      <c r="D144" s="586">
        <v>322</v>
      </c>
      <c r="E144" s="586">
        <f t="shared" si="57"/>
        <v>0</v>
      </c>
      <c r="F144" s="76"/>
      <c r="G144" s="599">
        <f t="shared" si="59"/>
        <v>9</v>
      </c>
      <c r="H144" s="583"/>
      <c r="I144" s="508"/>
      <c r="J144" s="420"/>
      <c r="U144" s="419">
        <f t="shared" si="32"/>
        <v>0</v>
      </c>
    </row>
    <row r="145" spans="1:21">
      <c r="A145" s="512"/>
      <c r="B145" s="515" t="s">
        <v>246</v>
      </c>
      <c r="C145" s="579">
        <f t="shared" si="58"/>
        <v>369</v>
      </c>
      <c r="D145" s="586">
        <v>369</v>
      </c>
      <c r="E145" s="586">
        <f t="shared" si="57"/>
        <v>0</v>
      </c>
      <c r="F145" s="73"/>
      <c r="G145" s="599">
        <f t="shared" si="59"/>
        <v>11</v>
      </c>
      <c r="H145" s="580"/>
      <c r="I145" s="508"/>
      <c r="J145" s="420"/>
      <c r="U145" s="419">
        <f t="shared" si="32"/>
        <v>0</v>
      </c>
    </row>
    <row r="146" spans="1:21">
      <c r="A146" s="512"/>
      <c r="B146" s="515" t="s">
        <v>245</v>
      </c>
      <c r="C146" s="579">
        <f t="shared" si="58"/>
        <v>285</v>
      </c>
      <c r="D146" s="586">
        <v>285</v>
      </c>
      <c r="E146" s="586">
        <f t="shared" si="57"/>
        <v>0</v>
      </c>
      <c r="F146" s="76"/>
      <c r="G146" s="599">
        <f t="shared" si="59"/>
        <v>8</v>
      </c>
      <c r="H146" s="583"/>
      <c r="I146" s="508"/>
      <c r="J146" s="420"/>
      <c r="U146" s="419">
        <f t="shared" ref="U146:U156" si="60">H146/D146</f>
        <v>0</v>
      </c>
    </row>
    <row r="147" spans="1:21">
      <c r="A147" s="509" t="s">
        <v>828</v>
      </c>
      <c r="B147" s="519" t="s">
        <v>829</v>
      </c>
      <c r="C147" s="581">
        <f>SUM(C148:C156)</f>
        <v>1739</v>
      </c>
      <c r="D147" s="581">
        <f t="shared" ref="D147:F147" si="61">SUM(D148:D156)</f>
        <v>1698</v>
      </c>
      <c r="E147" s="581">
        <f t="shared" si="61"/>
        <v>41</v>
      </c>
      <c r="F147" s="581">
        <f t="shared" si="61"/>
        <v>41</v>
      </c>
      <c r="G147" s="598"/>
      <c r="H147" s="587"/>
      <c r="I147" s="511"/>
      <c r="J147" s="420"/>
      <c r="U147" s="419">
        <f t="shared" si="60"/>
        <v>0</v>
      </c>
    </row>
    <row r="148" spans="1:21">
      <c r="A148" s="512"/>
      <c r="B148" s="527" t="s">
        <v>792</v>
      </c>
      <c r="C148" s="579">
        <f>D148+E148</f>
        <v>1595</v>
      </c>
      <c r="D148" s="76">
        <v>1558</v>
      </c>
      <c r="E148" s="76">
        <f t="shared" ref="E148:E156" si="62">F148+H148</f>
        <v>37</v>
      </c>
      <c r="F148" s="579">
        <v>37</v>
      </c>
      <c r="G148" s="599"/>
      <c r="H148" s="588"/>
      <c r="I148" s="526"/>
      <c r="J148" s="420"/>
      <c r="U148" s="419">
        <f t="shared" si="60"/>
        <v>0</v>
      </c>
    </row>
    <row r="149" spans="1:21">
      <c r="A149" s="512"/>
      <c r="B149" s="515" t="s">
        <v>310</v>
      </c>
      <c r="C149" s="579">
        <f t="shared" ref="C149:C156" si="63">D149+E149</f>
        <v>21</v>
      </c>
      <c r="D149" s="76">
        <v>20</v>
      </c>
      <c r="E149" s="76">
        <f t="shared" si="62"/>
        <v>1</v>
      </c>
      <c r="F149" s="579">
        <v>1</v>
      </c>
      <c r="G149" s="599"/>
      <c r="H149" s="588"/>
      <c r="I149" s="526"/>
      <c r="J149" s="420"/>
      <c r="U149" s="419">
        <f t="shared" si="60"/>
        <v>0</v>
      </c>
    </row>
    <row r="150" spans="1:21">
      <c r="A150" s="512"/>
      <c r="B150" s="515" t="s">
        <v>66</v>
      </c>
      <c r="C150" s="579">
        <f t="shared" si="63"/>
        <v>21</v>
      </c>
      <c r="D150" s="76">
        <v>20</v>
      </c>
      <c r="E150" s="76">
        <f t="shared" si="62"/>
        <v>1</v>
      </c>
      <c r="F150" s="579">
        <v>1</v>
      </c>
      <c r="G150" s="599"/>
      <c r="H150" s="588"/>
      <c r="I150" s="526"/>
      <c r="J150" s="420"/>
      <c r="U150" s="419">
        <f t="shared" si="60"/>
        <v>0</v>
      </c>
    </row>
    <row r="151" spans="1:21">
      <c r="A151" s="512"/>
      <c r="B151" s="515" t="s">
        <v>327</v>
      </c>
      <c r="C151" s="579">
        <f t="shared" si="63"/>
        <v>21</v>
      </c>
      <c r="D151" s="76">
        <v>20</v>
      </c>
      <c r="E151" s="76">
        <f t="shared" si="62"/>
        <v>1</v>
      </c>
      <c r="F151" s="579">
        <v>1</v>
      </c>
      <c r="G151" s="599"/>
      <c r="H151" s="588"/>
      <c r="I151" s="526"/>
      <c r="J151" s="420"/>
      <c r="U151" s="419">
        <f t="shared" si="60"/>
        <v>0</v>
      </c>
    </row>
    <row r="152" spans="1:21">
      <c r="A152" s="512"/>
      <c r="B152" s="515" t="s">
        <v>312</v>
      </c>
      <c r="C152" s="579">
        <f t="shared" si="63"/>
        <v>21</v>
      </c>
      <c r="D152" s="76">
        <v>20</v>
      </c>
      <c r="E152" s="76">
        <f t="shared" si="62"/>
        <v>1</v>
      </c>
      <c r="F152" s="579">
        <v>1</v>
      </c>
      <c r="G152" s="589"/>
      <c r="H152" s="588"/>
      <c r="I152" s="526"/>
      <c r="J152" s="420"/>
      <c r="U152" s="419">
        <f t="shared" si="60"/>
        <v>0</v>
      </c>
    </row>
    <row r="153" spans="1:21">
      <c r="A153" s="512"/>
      <c r="B153" s="515" t="s">
        <v>830</v>
      </c>
      <c r="C153" s="579">
        <f t="shared" si="63"/>
        <v>15</v>
      </c>
      <c r="D153" s="76">
        <v>15</v>
      </c>
      <c r="E153" s="76"/>
      <c r="F153" s="579"/>
      <c r="G153" s="589"/>
      <c r="H153" s="588"/>
      <c r="I153" s="526"/>
      <c r="J153" s="420"/>
      <c r="U153" s="419">
        <f t="shared" si="60"/>
        <v>0</v>
      </c>
    </row>
    <row r="154" spans="1:21" s="417" customFormat="1">
      <c r="A154" s="512"/>
      <c r="B154" s="515" t="s">
        <v>831</v>
      </c>
      <c r="C154" s="579">
        <f t="shared" si="63"/>
        <v>15</v>
      </c>
      <c r="D154" s="76">
        <v>15</v>
      </c>
      <c r="E154" s="76">
        <f t="shared" si="62"/>
        <v>0</v>
      </c>
      <c r="F154" s="579"/>
      <c r="G154" s="589"/>
      <c r="H154" s="588"/>
      <c r="I154" s="526"/>
      <c r="J154" s="420"/>
      <c r="U154" s="419">
        <f t="shared" si="60"/>
        <v>0</v>
      </c>
    </row>
    <row r="155" spans="1:21">
      <c r="A155" s="512"/>
      <c r="B155" s="515" t="s">
        <v>832</v>
      </c>
      <c r="C155" s="579">
        <f t="shared" si="63"/>
        <v>15</v>
      </c>
      <c r="D155" s="76">
        <v>15</v>
      </c>
      <c r="E155" s="76">
        <f t="shared" si="62"/>
        <v>0</v>
      </c>
      <c r="F155" s="579"/>
      <c r="G155" s="589"/>
      <c r="H155" s="588"/>
      <c r="I155" s="526"/>
      <c r="J155" s="420"/>
      <c r="U155" s="419">
        <f t="shared" si="60"/>
        <v>0</v>
      </c>
    </row>
    <row r="156" spans="1:21">
      <c r="A156" s="512"/>
      <c r="B156" s="515" t="s">
        <v>361</v>
      </c>
      <c r="C156" s="579">
        <f t="shared" si="63"/>
        <v>15</v>
      </c>
      <c r="D156" s="76">
        <v>15</v>
      </c>
      <c r="E156" s="76">
        <f t="shared" si="62"/>
        <v>0</v>
      </c>
      <c r="F156" s="579"/>
      <c r="G156" s="589"/>
      <c r="H156" s="588"/>
      <c r="I156" s="526"/>
      <c r="J156" s="420"/>
      <c r="U156" s="419">
        <f t="shared" si="60"/>
        <v>0</v>
      </c>
    </row>
    <row r="157" spans="1:21" hidden="1">
      <c r="A157" s="75"/>
      <c r="B157" s="74"/>
      <c r="C157" s="73"/>
      <c r="D157" s="73"/>
      <c r="E157" s="73"/>
      <c r="F157" s="178"/>
      <c r="G157" s="178"/>
      <c r="H157" s="76"/>
      <c r="I157" s="180"/>
      <c r="J157" s="420"/>
    </row>
    <row r="158" spans="1:21" hidden="1">
      <c r="A158" s="75"/>
      <c r="B158" s="74"/>
      <c r="C158" s="73"/>
      <c r="D158" s="73"/>
      <c r="E158" s="73"/>
      <c r="F158" s="178"/>
      <c r="G158" s="178"/>
      <c r="H158" s="76"/>
      <c r="I158" s="180"/>
      <c r="J158" s="420"/>
    </row>
    <row r="159" spans="1:21" hidden="1">
      <c r="A159" s="75"/>
      <c r="B159" s="74"/>
      <c r="C159" s="73"/>
      <c r="D159" s="73"/>
      <c r="E159" s="73"/>
      <c r="F159" s="178"/>
      <c r="G159" s="178"/>
      <c r="H159" s="76"/>
      <c r="I159" s="180"/>
      <c r="J159" s="420"/>
    </row>
    <row r="160" spans="1:21" hidden="1">
      <c r="A160" s="176"/>
      <c r="B160" s="177"/>
      <c r="C160" s="178"/>
      <c r="D160" s="178"/>
      <c r="E160" s="178"/>
      <c r="F160" s="178"/>
      <c r="G160" s="178"/>
      <c r="H160" s="178"/>
      <c r="I160" s="179"/>
      <c r="J160" s="420"/>
    </row>
    <row r="161" spans="1:10" hidden="1">
      <c r="A161" s="74"/>
      <c r="B161" s="175"/>
      <c r="C161" s="73"/>
      <c r="D161" s="73"/>
      <c r="E161" s="73"/>
      <c r="F161" s="178"/>
      <c r="G161" s="178"/>
      <c r="H161" s="76"/>
      <c r="I161" s="179"/>
      <c r="J161" s="420"/>
    </row>
    <row r="162" spans="1:10" hidden="1">
      <c r="A162" s="74"/>
      <c r="B162" s="175"/>
      <c r="C162" s="73"/>
      <c r="D162" s="73"/>
      <c r="E162" s="73"/>
      <c r="F162" s="178"/>
      <c r="G162" s="178"/>
      <c r="H162" s="76"/>
      <c r="I162" s="179"/>
      <c r="J162" s="420"/>
    </row>
    <row r="163" spans="1:10" hidden="1">
      <c r="A163" s="74"/>
      <c r="B163" s="175"/>
      <c r="C163" s="73"/>
      <c r="D163" s="73"/>
      <c r="E163" s="73"/>
      <c r="F163" s="178"/>
      <c r="G163" s="178"/>
      <c r="H163" s="76"/>
      <c r="I163" s="179"/>
      <c r="J163" s="420"/>
    </row>
    <row r="164" spans="1:10" hidden="1">
      <c r="A164" s="74"/>
      <c r="B164" s="175"/>
      <c r="C164" s="73"/>
      <c r="D164" s="73"/>
      <c r="E164" s="73"/>
      <c r="F164" s="178"/>
      <c r="G164" s="178"/>
      <c r="H164" s="76"/>
      <c r="I164" s="179"/>
      <c r="J164" s="420"/>
    </row>
    <row r="165" spans="1:10" hidden="1">
      <c r="A165" s="74"/>
      <c r="B165" s="175"/>
      <c r="C165" s="73"/>
      <c r="D165" s="73"/>
      <c r="E165" s="73"/>
      <c r="F165" s="178"/>
      <c r="G165" s="178"/>
      <c r="H165" s="76"/>
      <c r="I165" s="179"/>
      <c r="J165" s="420"/>
    </row>
    <row r="166" spans="1:10" hidden="1">
      <c r="A166" s="74"/>
      <c r="B166" s="175"/>
      <c r="C166" s="73"/>
      <c r="D166" s="73"/>
      <c r="E166" s="73"/>
      <c r="F166" s="178"/>
      <c r="G166" s="178"/>
      <c r="H166" s="76"/>
      <c r="I166" s="179"/>
    </row>
    <row r="167" spans="1:10" hidden="1">
      <c r="A167" s="74"/>
      <c r="B167" s="175"/>
      <c r="C167" s="73"/>
      <c r="D167" s="73"/>
      <c r="E167" s="73"/>
      <c r="F167" s="178"/>
      <c r="G167" s="178"/>
      <c r="H167" s="76"/>
      <c r="I167" s="179"/>
    </row>
    <row r="168" spans="1:10" hidden="1">
      <c r="A168" s="74"/>
      <c r="B168" s="175"/>
      <c r="C168" s="73"/>
      <c r="D168" s="73"/>
      <c r="E168" s="73"/>
      <c r="F168" s="178"/>
      <c r="G168" s="178"/>
      <c r="H168" s="76"/>
      <c r="I168" s="179"/>
    </row>
    <row r="169" spans="1:10" hidden="1">
      <c r="A169" s="74"/>
      <c r="B169" s="175"/>
      <c r="C169" s="73"/>
      <c r="D169" s="73"/>
      <c r="E169" s="73"/>
      <c r="F169" s="178"/>
      <c r="G169" s="178"/>
      <c r="H169" s="76"/>
      <c r="I169" s="179"/>
    </row>
    <row r="170" spans="1:10" hidden="1">
      <c r="A170" s="74"/>
      <c r="B170" s="175"/>
      <c r="C170" s="73"/>
      <c r="D170" s="73"/>
      <c r="E170" s="73"/>
      <c r="F170" s="178"/>
      <c r="G170" s="178"/>
      <c r="H170" s="76"/>
      <c r="I170" s="179"/>
    </row>
    <row r="171" spans="1:10" hidden="1">
      <c r="A171" s="74"/>
      <c r="B171" s="175"/>
      <c r="C171" s="73"/>
      <c r="D171" s="73"/>
      <c r="E171" s="73"/>
      <c r="F171" s="178"/>
      <c r="G171" s="178"/>
      <c r="H171" s="76"/>
      <c r="I171" s="179"/>
    </row>
  </sheetData>
  <autoFilter ref="B8:B131" xr:uid="{00000000-0009-0000-0000-000018000000}"/>
  <mergeCells count="11">
    <mergeCell ref="A1:I1"/>
    <mergeCell ref="A2:I2"/>
    <mergeCell ref="A3:I3"/>
    <mergeCell ref="A5:A7"/>
    <mergeCell ref="B5:B7"/>
    <mergeCell ref="C5:C7"/>
    <mergeCell ref="D5:D7"/>
    <mergeCell ref="E5:H5"/>
    <mergeCell ref="I5:I7"/>
    <mergeCell ref="E6:E7"/>
    <mergeCell ref="F6:H6"/>
  </mergeCells>
  <printOptions horizontalCentered="1"/>
  <pageMargins left="0.78740157480314998" right="0.39370078740157499" top="0.6" bottom="0.6" header="0.31496062992126" footer="0.31496062992126"/>
  <pageSetup paperSize="8" fitToHeight="0" orientation="landscape" useFirstPageNumber="1" r:id="rId1"/>
  <headerFooter scaleWithDoc="0">
    <oddHeader>&amp;C&amp;9&amp;P</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7030A0"/>
  </sheetPr>
  <dimension ref="A1:AZ59"/>
  <sheetViews>
    <sheetView view="pageBreakPreview" zoomScale="85" zoomScaleNormal="55" zoomScaleSheetLayoutView="85" workbookViewId="0">
      <selection activeCell="AE6" sqref="AE6"/>
    </sheetView>
  </sheetViews>
  <sheetFormatPr defaultColWidth="9.28515625" defaultRowHeight="15"/>
  <cols>
    <col min="1" max="1" width="6.42578125" style="407" customWidth="1"/>
    <col min="2" max="2" width="28.42578125" style="385" customWidth="1"/>
    <col min="3" max="3" width="9.42578125" style="408" customWidth="1"/>
    <col min="4" max="4" width="9.42578125" style="399" customWidth="1"/>
    <col min="5" max="5" width="8.42578125" style="389" customWidth="1"/>
    <col min="6" max="6" width="8.42578125" style="399" customWidth="1"/>
    <col min="7" max="15" width="8.42578125" style="389" customWidth="1"/>
    <col min="16" max="16" width="7.7109375" style="408" customWidth="1"/>
    <col min="17" max="17" width="7.42578125" style="385" customWidth="1"/>
    <col min="18" max="18" width="7.28515625" style="385" customWidth="1"/>
    <col min="19" max="19" width="7.42578125" style="385" customWidth="1"/>
    <col min="20" max="20" width="6.42578125" style="385" customWidth="1"/>
    <col min="21" max="21" width="7.42578125" style="385" customWidth="1"/>
    <col min="22" max="22" width="6.7109375" style="389" customWidth="1"/>
    <col min="23" max="23" width="6.42578125" style="389" customWidth="1"/>
    <col min="24" max="25" width="6.42578125" style="385" customWidth="1"/>
    <col min="26" max="26" width="6.42578125" style="389" customWidth="1"/>
    <col min="27" max="29" width="6.42578125" style="385" customWidth="1"/>
    <col min="30" max="30" width="7.42578125" style="385" customWidth="1"/>
    <col min="31" max="31" width="6.42578125" style="409" customWidth="1"/>
    <col min="32" max="34" width="9.42578125" style="385" hidden="1" customWidth="1"/>
    <col min="35" max="36" width="9.42578125" style="389" hidden="1" customWidth="1"/>
    <col min="37" max="44" width="9.42578125" style="385" hidden="1" customWidth="1"/>
    <col min="45" max="45" width="10.42578125" style="385" hidden="1" customWidth="1"/>
    <col min="46" max="46" width="9.42578125" style="385" hidden="1" customWidth="1"/>
    <col min="47" max="47" width="7.42578125" style="389" hidden="1" customWidth="1"/>
    <col min="48" max="50" width="9.42578125" style="385" hidden="1" customWidth="1"/>
    <col min="51" max="51" width="9.28515625" style="385"/>
    <col min="52" max="52" width="15" style="385" customWidth="1"/>
    <col min="53" max="16384" width="9.28515625" style="385"/>
  </cols>
  <sheetData>
    <row r="1" spans="1:52" ht="36" customHeight="1">
      <c r="A1" s="916" t="s">
        <v>1228</v>
      </c>
      <c r="B1" s="916"/>
      <c r="C1" s="916"/>
      <c r="D1" s="916"/>
      <c r="E1" s="916"/>
      <c r="F1" s="916"/>
      <c r="G1" s="916"/>
      <c r="H1" s="916"/>
      <c r="I1" s="916"/>
      <c r="J1" s="916"/>
      <c r="K1" s="916"/>
      <c r="L1" s="916"/>
      <c r="M1" s="916"/>
      <c r="N1" s="916"/>
      <c r="O1" s="916"/>
      <c r="P1" s="916"/>
      <c r="Q1" s="916"/>
      <c r="R1" s="916"/>
      <c r="S1" s="916"/>
      <c r="T1" s="916"/>
      <c r="U1" s="916"/>
      <c r="V1" s="916"/>
      <c r="W1" s="916"/>
      <c r="X1" s="916"/>
      <c r="Y1" s="916"/>
      <c r="Z1" s="916"/>
      <c r="AA1" s="916"/>
      <c r="AB1" s="916"/>
      <c r="AC1" s="916"/>
      <c r="AD1" s="916"/>
      <c r="AE1" s="916"/>
      <c r="AF1" s="384"/>
      <c r="AG1" s="384"/>
      <c r="AH1" s="384"/>
      <c r="AI1" s="384"/>
      <c r="AJ1" s="384"/>
      <c r="AK1" s="384"/>
      <c r="AL1" s="384"/>
      <c r="AM1" s="384"/>
      <c r="AN1" s="384"/>
      <c r="AO1" s="384"/>
      <c r="AP1" s="384"/>
      <c r="AQ1" s="384"/>
      <c r="AR1" s="384"/>
      <c r="AS1" s="384"/>
      <c r="AT1" s="384"/>
      <c r="AU1" s="384"/>
      <c r="AV1" s="384"/>
      <c r="AW1" s="384"/>
      <c r="AX1" s="384"/>
    </row>
    <row r="2" spans="1:52" ht="15.75" customHeight="1">
      <c r="A2" s="917" t="e">
        <f>#REF!</f>
        <v>#REF!</v>
      </c>
      <c r="B2" s="917"/>
      <c r="C2" s="917"/>
      <c r="D2" s="917"/>
      <c r="E2" s="917"/>
      <c r="F2" s="917"/>
      <c r="G2" s="917"/>
      <c r="H2" s="917"/>
      <c r="I2" s="917"/>
      <c r="J2" s="917"/>
      <c r="K2" s="917"/>
      <c r="L2" s="917"/>
      <c r="M2" s="917"/>
      <c r="N2" s="917"/>
      <c r="O2" s="917"/>
      <c r="P2" s="917"/>
      <c r="Q2" s="917"/>
      <c r="R2" s="917"/>
      <c r="S2" s="917"/>
      <c r="T2" s="917"/>
      <c r="U2" s="917"/>
      <c r="V2" s="917"/>
      <c r="W2" s="917"/>
      <c r="X2" s="917"/>
      <c r="Y2" s="917"/>
      <c r="Z2" s="917"/>
      <c r="AA2" s="917"/>
      <c r="AB2" s="917"/>
      <c r="AC2" s="917"/>
      <c r="AD2" s="917"/>
      <c r="AE2" s="917"/>
      <c r="AF2" s="917"/>
      <c r="AG2" s="917"/>
      <c r="AH2" s="917"/>
      <c r="AI2" s="917"/>
      <c r="AJ2" s="917"/>
      <c r="AK2" s="917"/>
      <c r="AL2" s="917"/>
      <c r="AM2" s="917"/>
      <c r="AN2" s="917"/>
      <c r="AO2" s="917"/>
      <c r="AP2" s="917"/>
      <c r="AQ2" s="917"/>
      <c r="AR2" s="917"/>
      <c r="AS2" s="917"/>
      <c r="AT2" s="917"/>
      <c r="AU2" s="917"/>
      <c r="AV2" s="917"/>
      <c r="AW2" s="917"/>
      <c r="AX2" s="917"/>
      <c r="AY2" s="917"/>
    </row>
    <row r="3" spans="1:52" ht="17.25">
      <c r="A3" s="386"/>
      <c r="B3" s="168"/>
      <c r="C3" s="387"/>
      <c r="D3" s="387"/>
      <c r="E3" s="169"/>
      <c r="F3" s="387"/>
      <c r="G3" s="168"/>
      <c r="H3" s="168"/>
      <c r="I3" s="168"/>
      <c r="J3" s="168"/>
      <c r="K3" s="168"/>
      <c r="L3" s="168"/>
      <c r="M3" s="168"/>
      <c r="N3" s="168"/>
      <c r="O3" s="168"/>
      <c r="P3" s="170"/>
      <c r="Q3" s="168"/>
      <c r="R3" s="168"/>
      <c r="S3" s="168"/>
      <c r="T3" s="168"/>
      <c r="U3" s="168"/>
      <c r="V3" s="388"/>
      <c r="W3" s="388"/>
      <c r="X3" s="388"/>
      <c r="Y3" s="388"/>
      <c r="Z3" s="388"/>
      <c r="AA3" s="388"/>
      <c r="AB3" s="388"/>
      <c r="AC3" s="928" t="s">
        <v>334</v>
      </c>
      <c r="AD3" s="928"/>
      <c r="AE3" s="928"/>
    </row>
    <row r="4" spans="1:52" ht="25.5" customHeight="1">
      <c r="A4" s="918" t="s">
        <v>235</v>
      </c>
      <c r="B4" s="921" t="s">
        <v>335</v>
      </c>
      <c r="C4" s="924" t="s">
        <v>771</v>
      </c>
      <c r="D4" s="924"/>
      <c r="E4" s="924"/>
      <c r="F4" s="924"/>
      <c r="G4" s="924"/>
      <c r="H4" s="924"/>
      <c r="I4" s="924"/>
      <c r="J4" s="924"/>
      <c r="K4" s="924"/>
      <c r="L4" s="924"/>
      <c r="M4" s="924"/>
      <c r="N4" s="924"/>
      <c r="O4" s="924"/>
      <c r="P4" s="924"/>
      <c r="Q4" s="924"/>
      <c r="R4" s="924"/>
      <c r="S4" s="924"/>
      <c r="T4" s="924"/>
      <c r="U4" s="924"/>
      <c r="V4" s="924"/>
      <c r="W4" s="924"/>
      <c r="X4" s="924"/>
      <c r="Y4" s="924"/>
      <c r="Z4" s="924"/>
      <c r="AA4" s="924"/>
      <c r="AB4" s="924"/>
      <c r="AC4" s="924"/>
      <c r="AD4" s="924"/>
      <c r="AE4" s="924"/>
      <c r="AF4" s="925" t="s">
        <v>259</v>
      </c>
      <c r="AG4" s="925"/>
      <c r="AH4" s="925"/>
      <c r="AI4" s="925"/>
      <c r="AJ4" s="925"/>
      <c r="AK4" s="925"/>
      <c r="AL4" s="925"/>
      <c r="AM4" s="925"/>
      <c r="AN4" s="925"/>
      <c r="AO4" s="925"/>
      <c r="AP4" s="925"/>
      <c r="AQ4" s="925"/>
      <c r="AR4" s="925"/>
      <c r="AS4" s="925"/>
      <c r="AT4" s="925"/>
      <c r="AU4" s="925"/>
      <c r="AV4" s="925"/>
      <c r="AW4" s="925"/>
      <c r="AX4" s="925"/>
    </row>
    <row r="5" spans="1:52" ht="16.5" customHeight="1">
      <c r="A5" s="919"/>
      <c r="B5" s="922"/>
      <c r="C5" s="921" t="s">
        <v>260</v>
      </c>
      <c r="D5" s="921" t="s">
        <v>343</v>
      </c>
      <c r="E5" s="912" t="s">
        <v>308</v>
      </c>
      <c r="F5" s="913"/>
      <c r="G5" s="913"/>
      <c r="H5" s="913"/>
      <c r="I5" s="913"/>
      <c r="J5" s="913"/>
      <c r="K5" s="913"/>
      <c r="L5" s="913"/>
      <c r="M5" s="913"/>
      <c r="N5" s="913"/>
      <c r="O5" s="926"/>
      <c r="P5" s="914" t="s">
        <v>507</v>
      </c>
      <c r="Q5" s="927" t="s">
        <v>308</v>
      </c>
      <c r="R5" s="927"/>
      <c r="S5" s="927"/>
      <c r="T5" s="927"/>
      <c r="U5" s="927"/>
      <c r="V5" s="927"/>
      <c r="W5" s="927"/>
      <c r="X5" s="927"/>
      <c r="Y5" s="927"/>
      <c r="Z5" s="927"/>
      <c r="AA5" s="927"/>
      <c r="AB5" s="927"/>
      <c r="AC5" s="927"/>
      <c r="AD5" s="927"/>
      <c r="AE5" s="927"/>
      <c r="AF5" s="921" t="s">
        <v>260</v>
      </c>
      <c r="AG5" s="921" t="s">
        <v>343</v>
      </c>
      <c r="AH5" s="912" t="s">
        <v>308</v>
      </c>
      <c r="AI5" s="913"/>
      <c r="AJ5" s="913"/>
      <c r="AK5" s="913"/>
      <c r="AL5" s="913"/>
      <c r="AM5" s="913"/>
      <c r="AN5" s="913"/>
      <c r="AO5" s="913"/>
      <c r="AP5" s="913"/>
      <c r="AQ5" s="913"/>
      <c r="AR5" s="913"/>
      <c r="AS5" s="914" t="s">
        <v>507</v>
      </c>
      <c r="AT5" s="390"/>
      <c r="AU5" s="912" t="s">
        <v>308</v>
      </c>
      <c r="AV5" s="913"/>
      <c r="AW5" s="913"/>
      <c r="AX5" s="926"/>
    </row>
    <row r="6" spans="1:52" ht="129.75" customHeight="1">
      <c r="A6" s="920"/>
      <c r="B6" s="923"/>
      <c r="C6" s="923"/>
      <c r="D6" s="923"/>
      <c r="E6" s="436" t="s">
        <v>84</v>
      </c>
      <c r="F6" s="436" t="s">
        <v>314</v>
      </c>
      <c r="G6" s="436" t="s">
        <v>315</v>
      </c>
      <c r="H6" s="436" t="s">
        <v>131</v>
      </c>
      <c r="I6" s="436" t="s">
        <v>91</v>
      </c>
      <c r="J6" s="436" t="s">
        <v>772</v>
      </c>
      <c r="K6" s="436" t="s">
        <v>124</v>
      </c>
      <c r="L6" s="436" t="s">
        <v>313</v>
      </c>
      <c r="M6" s="436" t="s">
        <v>140</v>
      </c>
      <c r="N6" s="436" t="s">
        <v>181</v>
      </c>
      <c r="O6" s="436" t="s">
        <v>333</v>
      </c>
      <c r="P6" s="915"/>
      <c r="Q6" s="544" t="s">
        <v>216</v>
      </c>
      <c r="R6" s="544" t="s">
        <v>1158</v>
      </c>
      <c r="S6" s="544" t="s">
        <v>454</v>
      </c>
      <c r="T6" s="436" t="s">
        <v>774</v>
      </c>
      <c r="U6" s="544" t="s">
        <v>312</v>
      </c>
      <c r="V6" s="544" t="s">
        <v>1159</v>
      </c>
      <c r="W6" s="544" t="s">
        <v>358</v>
      </c>
      <c r="X6" s="436" t="s">
        <v>359</v>
      </c>
      <c r="Y6" s="436" t="s">
        <v>776</v>
      </c>
      <c r="Z6" s="436" t="s">
        <v>777</v>
      </c>
      <c r="AA6" s="436" t="s">
        <v>778</v>
      </c>
      <c r="AB6" s="544" t="s">
        <v>1160</v>
      </c>
      <c r="AC6" s="544" t="s">
        <v>1161</v>
      </c>
      <c r="AD6" s="544" t="s">
        <v>1162</v>
      </c>
      <c r="AE6" s="544" t="s">
        <v>1163</v>
      </c>
      <c r="AF6" s="923"/>
      <c r="AG6" s="923"/>
      <c r="AH6" s="436" t="s">
        <v>84</v>
      </c>
      <c r="AI6" s="436" t="s">
        <v>314</v>
      </c>
      <c r="AJ6" s="436" t="s">
        <v>315</v>
      </c>
      <c r="AK6" s="436" t="s">
        <v>131</v>
      </c>
      <c r="AL6" s="436" t="s">
        <v>91</v>
      </c>
      <c r="AM6" s="436" t="s">
        <v>772</v>
      </c>
      <c r="AN6" s="436" t="s">
        <v>124</v>
      </c>
      <c r="AO6" s="436" t="s">
        <v>313</v>
      </c>
      <c r="AP6" s="436" t="s">
        <v>140</v>
      </c>
      <c r="AQ6" s="436" t="s">
        <v>200</v>
      </c>
      <c r="AR6" s="436" t="s">
        <v>181</v>
      </c>
      <c r="AS6" s="915"/>
      <c r="AT6" s="436" t="s">
        <v>773</v>
      </c>
      <c r="AU6" s="391" t="s">
        <v>774</v>
      </c>
      <c r="AV6" s="391" t="s">
        <v>775</v>
      </c>
      <c r="AW6" s="391" t="s">
        <v>779</v>
      </c>
      <c r="AX6" s="391" t="s">
        <v>780</v>
      </c>
    </row>
    <row r="7" spans="1:52" s="396" customFormat="1" ht="29.1" customHeight="1">
      <c r="A7" s="392">
        <v>1</v>
      </c>
      <c r="B7" s="393">
        <v>2</v>
      </c>
      <c r="C7" s="392" t="s">
        <v>781</v>
      </c>
      <c r="D7" s="392" t="s">
        <v>782</v>
      </c>
      <c r="E7" s="392">
        <v>5</v>
      </c>
      <c r="F7" s="392">
        <v>6</v>
      </c>
      <c r="G7" s="392">
        <v>7</v>
      </c>
      <c r="H7" s="392">
        <v>8</v>
      </c>
      <c r="I7" s="392">
        <v>9</v>
      </c>
      <c r="J7" s="392">
        <v>10</v>
      </c>
      <c r="K7" s="392">
        <v>11</v>
      </c>
      <c r="L7" s="392">
        <v>12</v>
      </c>
      <c r="M7" s="392">
        <v>13</v>
      </c>
      <c r="N7" s="392">
        <v>14</v>
      </c>
      <c r="O7" s="392">
        <v>15</v>
      </c>
      <c r="P7" s="528" t="s">
        <v>783</v>
      </c>
      <c r="Q7" s="392">
        <v>17</v>
      </c>
      <c r="R7" s="392">
        <v>18</v>
      </c>
      <c r="S7" s="392">
        <v>19</v>
      </c>
      <c r="T7" s="392">
        <v>20</v>
      </c>
      <c r="U7" s="392">
        <v>21</v>
      </c>
      <c r="V7" s="392">
        <v>22</v>
      </c>
      <c r="W7" s="392">
        <v>23</v>
      </c>
      <c r="X7" s="392">
        <v>24</v>
      </c>
      <c r="Y7" s="392">
        <v>25</v>
      </c>
      <c r="Z7" s="392">
        <v>26</v>
      </c>
      <c r="AA7" s="392">
        <v>27</v>
      </c>
      <c r="AB7" s="392">
        <v>28</v>
      </c>
      <c r="AC7" s="392">
        <v>29</v>
      </c>
      <c r="AD7" s="392">
        <v>30</v>
      </c>
      <c r="AE7" s="392">
        <v>31</v>
      </c>
      <c r="AF7" s="392">
        <v>35</v>
      </c>
      <c r="AG7" s="392">
        <v>36</v>
      </c>
      <c r="AH7" s="392">
        <v>37</v>
      </c>
      <c r="AI7" s="392">
        <v>38</v>
      </c>
      <c r="AJ7" s="392">
        <v>39</v>
      </c>
      <c r="AK7" s="392">
        <v>40</v>
      </c>
      <c r="AL7" s="392">
        <v>41</v>
      </c>
      <c r="AM7" s="392">
        <v>42</v>
      </c>
      <c r="AN7" s="392">
        <v>43</v>
      </c>
      <c r="AO7" s="392">
        <v>44</v>
      </c>
      <c r="AP7" s="392">
        <v>45</v>
      </c>
      <c r="AQ7" s="394">
        <v>46</v>
      </c>
      <c r="AR7" s="395">
        <v>47</v>
      </c>
      <c r="AS7" s="392">
        <v>48</v>
      </c>
      <c r="AT7" s="392">
        <v>49</v>
      </c>
      <c r="AU7" s="392">
        <v>50</v>
      </c>
      <c r="AV7" s="392">
        <v>51</v>
      </c>
      <c r="AW7" s="392">
        <v>52</v>
      </c>
      <c r="AX7" s="392">
        <v>53</v>
      </c>
    </row>
    <row r="8" spans="1:52" s="399" customFormat="1" ht="23.25" customHeight="1">
      <c r="A8" s="545"/>
      <c r="B8" s="546" t="s">
        <v>255</v>
      </c>
      <c r="C8" s="547">
        <f>C9+C11+C19+C28+C30+C33+C40+C44+C50+C52</f>
        <v>44197</v>
      </c>
      <c r="D8" s="547">
        <f t="shared" ref="D8:AX8" si="0">D9+D11+D19+D28+D30+D33+D40+D44+D50+D52</f>
        <v>33280</v>
      </c>
      <c r="E8" s="547">
        <f t="shared" si="0"/>
        <v>4670</v>
      </c>
      <c r="F8" s="547">
        <f t="shared" si="0"/>
        <v>4460</v>
      </c>
      <c r="G8" s="547">
        <f t="shared" si="0"/>
        <v>3570</v>
      </c>
      <c r="H8" s="547">
        <f t="shared" si="0"/>
        <v>1400</v>
      </c>
      <c r="I8" s="547">
        <f t="shared" si="0"/>
        <v>2260</v>
      </c>
      <c r="J8" s="547">
        <f t="shared" si="0"/>
        <v>3480</v>
      </c>
      <c r="K8" s="547">
        <f t="shared" si="0"/>
        <v>3900</v>
      </c>
      <c r="L8" s="547">
        <f t="shared" si="0"/>
        <v>2660</v>
      </c>
      <c r="M8" s="547">
        <f t="shared" si="0"/>
        <v>2780</v>
      </c>
      <c r="N8" s="547">
        <f t="shared" si="0"/>
        <v>2700</v>
      </c>
      <c r="O8" s="547">
        <f t="shared" si="0"/>
        <v>1400</v>
      </c>
      <c r="P8" s="547">
        <f t="shared" si="0"/>
        <v>10917</v>
      </c>
      <c r="Q8" s="547">
        <f t="shared" si="0"/>
        <v>1975</v>
      </c>
      <c r="R8" s="547">
        <f t="shared" si="0"/>
        <v>1850</v>
      </c>
      <c r="S8" s="547">
        <f t="shared" si="0"/>
        <v>1384</v>
      </c>
      <c r="T8" s="547">
        <f t="shared" si="0"/>
        <v>450</v>
      </c>
      <c r="U8" s="547">
        <f t="shared" si="0"/>
        <v>1400</v>
      </c>
      <c r="V8" s="547">
        <f t="shared" si="0"/>
        <v>50</v>
      </c>
      <c r="W8" s="547">
        <f t="shared" si="0"/>
        <v>230</v>
      </c>
      <c r="X8" s="547">
        <f t="shared" si="0"/>
        <v>600</v>
      </c>
      <c r="Y8" s="547">
        <f t="shared" si="0"/>
        <v>500</v>
      </c>
      <c r="Z8" s="547">
        <f t="shared" si="0"/>
        <v>320</v>
      </c>
      <c r="AA8" s="547">
        <f t="shared" si="0"/>
        <v>120</v>
      </c>
      <c r="AB8" s="547">
        <f t="shared" si="0"/>
        <v>840</v>
      </c>
      <c r="AC8" s="547">
        <f t="shared" si="0"/>
        <v>280</v>
      </c>
      <c r="AD8" s="547">
        <f t="shared" si="0"/>
        <v>650</v>
      </c>
      <c r="AE8" s="547">
        <f t="shared" si="0"/>
        <v>260</v>
      </c>
      <c r="AF8" s="547" t="e">
        <f t="shared" si="0"/>
        <v>#REF!</v>
      </c>
      <c r="AG8" s="547">
        <f t="shared" si="0"/>
        <v>16432</v>
      </c>
      <c r="AH8" s="547">
        <f t="shared" si="0"/>
        <v>1143</v>
      </c>
      <c r="AI8" s="547">
        <f t="shared" si="0"/>
        <v>2078</v>
      </c>
      <c r="AJ8" s="547">
        <f t="shared" si="0"/>
        <v>1950</v>
      </c>
      <c r="AK8" s="547">
        <f t="shared" si="0"/>
        <v>900</v>
      </c>
      <c r="AL8" s="547">
        <f t="shared" si="0"/>
        <v>2170</v>
      </c>
      <c r="AM8" s="547">
        <f t="shared" si="0"/>
        <v>1000</v>
      </c>
      <c r="AN8" s="547">
        <f t="shared" si="0"/>
        <v>2000</v>
      </c>
      <c r="AO8" s="547">
        <f t="shared" si="0"/>
        <v>1720</v>
      </c>
      <c r="AP8" s="547">
        <f t="shared" si="0"/>
        <v>1771</v>
      </c>
      <c r="AQ8" s="547">
        <f t="shared" si="0"/>
        <v>0</v>
      </c>
      <c r="AR8" s="547">
        <f t="shared" si="0"/>
        <v>1700</v>
      </c>
      <c r="AS8" s="547" t="e">
        <f t="shared" si="0"/>
        <v>#REF!</v>
      </c>
      <c r="AT8" s="547" t="e">
        <f t="shared" si="0"/>
        <v>#REF!</v>
      </c>
      <c r="AU8" s="547">
        <f t="shared" si="0"/>
        <v>120</v>
      </c>
      <c r="AV8" s="547">
        <f t="shared" si="0"/>
        <v>1000</v>
      </c>
      <c r="AW8" s="547">
        <f t="shared" si="0"/>
        <v>1680</v>
      </c>
      <c r="AX8" s="547">
        <f t="shared" si="0"/>
        <v>0</v>
      </c>
      <c r="AY8" s="398"/>
      <c r="AZ8" s="398"/>
    </row>
    <row r="9" spans="1:52" s="399" customFormat="1" ht="126">
      <c r="A9" s="545" t="s">
        <v>35</v>
      </c>
      <c r="B9" s="549" t="s">
        <v>527</v>
      </c>
      <c r="C9" s="547">
        <f t="shared" ref="C9:C50" si="1">D9+P9</f>
        <v>5760</v>
      </c>
      <c r="D9" s="547">
        <f t="shared" ref="D9:D50" si="2">SUM(E9:O9)</f>
        <v>5760</v>
      </c>
      <c r="E9" s="547">
        <v>500</v>
      </c>
      <c r="F9" s="547">
        <v>0</v>
      </c>
      <c r="G9" s="547">
        <v>0</v>
      </c>
      <c r="H9" s="547">
        <v>0</v>
      </c>
      <c r="I9" s="547">
        <v>260</v>
      </c>
      <c r="J9" s="547">
        <v>1800</v>
      </c>
      <c r="K9" s="547">
        <v>500</v>
      </c>
      <c r="L9" s="547">
        <v>1000</v>
      </c>
      <c r="M9" s="547">
        <v>1700</v>
      </c>
      <c r="N9" s="547">
        <v>0</v>
      </c>
      <c r="O9" s="547">
        <v>0</v>
      </c>
      <c r="P9" s="548">
        <v>0</v>
      </c>
      <c r="Q9" s="547">
        <v>0</v>
      </c>
      <c r="R9" s="547">
        <v>0</v>
      </c>
      <c r="S9" s="547">
        <v>0</v>
      </c>
      <c r="T9" s="547">
        <v>0</v>
      </c>
      <c r="U9" s="547">
        <v>0</v>
      </c>
      <c r="V9" s="547">
        <v>0</v>
      </c>
      <c r="W9" s="547">
        <v>0</v>
      </c>
      <c r="X9" s="547">
        <v>0</v>
      </c>
      <c r="Y9" s="547">
        <v>0</v>
      </c>
      <c r="Z9" s="547">
        <v>0</v>
      </c>
      <c r="AA9" s="547">
        <v>0</v>
      </c>
      <c r="AB9" s="547">
        <v>0</v>
      </c>
      <c r="AC9" s="547">
        <v>0</v>
      </c>
      <c r="AD9" s="547">
        <v>0</v>
      </c>
      <c r="AE9" s="547">
        <v>0</v>
      </c>
      <c r="AF9" s="397">
        <f>AG9</f>
        <v>7500</v>
      </c>
      <c r="AG9" s="397">
        <f>SUM(AH9:AR9)</f>
        <v>7500</v>
      </c>
      <c r="AH9" s="397">
        <f t="shared" ref="AH9:AP9" si="3">SUM(AH10:AH10)</f>
        <v>800</v>
      </c>
      <c r="AI9" s="397">
        <f t="shared" si="3"/>
        <v>0</v>
      </c>
      <c r="AJ9" s="397">
        <f t="shared" si="3"/>
        <v>1200</v>
      </c>
      <c r="AK9" s="397">
        <f t="shared" si="3"/>
        <v>400</v>
      </c>
      <c r="AL9" s="397">
        <f t="shared" si="3"/>
        <v>1000</v>
      </c>
      <c r="AM9" s="397">
        <f t="shared" si="3"/>
        <v>1000</v>
      </c>
      <c r="AN9" s="397">
        <f t="shared" si="3"/>
        <v>2000</v>
      </c>
      <c r="AO9" s="397">
        <f t="shared" si="3"/>
        <v>400</v>
      </c>
      <c r="AP9" s="397">
        <f t="shared" si="3"/>
        <v>0</v>
      </c>
      <c r="AQ9" s="397"/>
      <c r="AR9" s="397">
        <f>SUM(AR10:AR10)</f>
        <v>700</v>
      </c>
      <c r="AS9" s="397">
        <f>SUM(AS10:AS10)</f>
        <v>0</v>
      </c>
      <c r="AT9" s="397"/>
      <c r="AU9" s="397">
        <f>SUM(AU10:AU10)</f>
        <v>0</v>
      </c>
      <c r="AV9" s="397">
        <f>SUM(AV10:AV10)</f>
        <v>0</v>
      </c>
      <c r="AW9" s="397">
        <f>SUM(AW10:AW10)</f>
        <v>0</v>
      </c>
      <c r="AX9" s="397">
        <f>SUM(AX10:AX10)</f>
        <v>0</v>
      </c>
      <c r="AZ9" s="400"/>
    </row>
    <row r="10" spans="1:52" ht="78.75" hidden="1">
      <c r="A10" s="550">
        <v>1</v>
      </c>
      <c r="B10" s="551" t="s">
        <v>528</v>
      </c>
      <c r="C10" s="547">
        <f t="shared" si="1"/>
        <v>5760</v>
      </c>
      <c r="D10" s="547">
        <f t="shared" si="2"/>
        <v>5760</v>
      </c>
      <c r="E10" s="552">
        <v>500</v>
      </c>
      <c r="F10" s="552"/>
      <c r="G10" s="553"/>
      <c r="H10" s="553"/>
      <c r="I10" s="553">
        <v>260</v>
      </c>
      <c r="J10" s="553">
        <v>1800</v>
      </c>
      <c r="K10" s="552">
        <v>500</v>
      </c>
      <c r="L10" s="553">
        <v>1000</v>
      </c>
      <c r="M10" s="553">
        <v>1700</v>
      </c>
      <c r="N10" s="553"/>
      <c r="O10" s="553"/>
      <c r="P10" s="548">
        <v>0</v>
      </c>
      <c r="Q10" s="552"/>
      <c r="R10" s="553"/>
      <c r="S10" s="553"/>
      <c r="T10" s="553"/>
      <c r="U10" s="553"/>
      <c r="V10" s="553"/>
      <c r="W10" s="553"/>
      <c r="X10" s="553"/>
      <c r="Y10" s="553"/>
      <c r="Z10" s="553"/>
      <c r="AA10" s="553"/>
      <c r="AB10" s="553"/>
      <c r="AC10" s="553"/>
      <c r="AD10" s="553"/>
      <c r="AE10" s="553"/>
      <c r="AF10" s="401"/>
      <c r="AG10" s="401">
        <f>SUM(AH10:AR10)</f>
        <v>7500</v>
      </c>
      <c r="AH10" s="401">
        <v>800</v>
      </c>
      <c r="AI10" s="402"/>
      <c r="AJ10" s="403">
        <v>1200</v>
      </c>
      <c r="AK10" s="404">
        <v>400</v>
      </c>
      <c r="AL10" s="404">
        <v>1000</v>
      </c>
      <c r="AM10" s="404">
        <v>1000</v>
      </c>
      <c r="AN10" s="404">
        <v>2000</v>
      </c>
      <c r="AO10" s="404">
        <v>400</v>
      </c>
      <c r="AP10" s="404"/>
      <c r="AQ10" s="404"/>
      <c r="AR10" s="404">
        <v>700</v>
      </c>
      <c r="AS10" s="401"/>
      <c r="AT10" s="401"/>
      <c r="AU10" s="404"/>
      <c r="AV10" s="404"/>
      <c r="AW10" s="404"/>
      <c r="AX10" s="405"/>
    </row>
    <row r="11" spans="1:52" s="399" customFormat="1" ht="94.5">
      <c r="A11" s="554" t="s">
        <v>50</v>
      </c>
      <c r="B11" s="555" t="s">
        <v>531</v>
      </c>
      <c r="C11" s="547">
        <f t="shared" si="1"/>
        <v>8180</v>
      </c>
      <c r="D11" s="547">
        <f t="shared" si="2"/>
        <v>6780</v>
      </c>
      <c r="E11" s="548">
        <v>1020</v>
      </c>
      <c r="F11" s="548">
        <v>300</v>
      </c>
      <c r="G11" s="548">
        <v>1600</v>
      </c>
      <c r="H11" s="548">
        <v>0</v>
      </c>
      <c r="I11" s="548">
        <v>0</v>
      </c>
      <c r="J11" s="548">
        <v>1500</v>
      </c>
      <c r="K11" s="548">
        <v>1210</v>
      </c>
      <c r="L11" s="548">
        <v>300</v>
      </c>
      <c r="M11" s="548">
        <v>250</v>
      </c>
      <c r="N11" s="548">
        <v>0</v>
      </c>
      <c r="O11" s="548">
        <v>600</v>
      </c>
      <c r="P11" s="548">
        <v>1400</v>
      </c>
      <c r="Q11" s="548">
        <v>0</v>
      </c>
      <c r="R11" s="548">
        <v>0</v>
      </c>
      <c r="S11" s="548">
        <v>0</v>
      </c>
      <c r="T11" s="548">
        <v>0</v>
      </c>
      <c r="U11" s="548">
        <v>1400</v>
      </c>
      <c r="V11" s="548">
        <v>0</v>
      </c>
      <c r="W11" s="548">
        <v>0</v>
      </c>
      <c r="X11" s="548">
        <v>0</v>
      </c>
      <c r="Y11" s="548">
        <v>0</v>
      </c>
      <c r="Z11" s="548">
        <v>0</v>
      </c>
      <c r="AA11" s="548">
        <v>0</v>
      </c>
      <c r="AB11" s="548">
        <v>0</v>
      </c>
      <c r="AC11" s="548">
        <v>0</v>
      </c>
      <c r="AD11" s="548">
        <v>0</v>
      </c>
      <c r="AE11" s="548">
        <v>0</v>
      </c>
      <c r="AF11" s="397">
        <f>AG11+AS11</f>
        <v>3268</v>
      </c>
      <c r="AG11" s="397">
        <f>SUM(AH11:AR11)</f>
        <v>2268</v>
      </c>
      <c r="AH11" s="397">
        <f t="shared" ref="AH11:AP11" si="4">SUM(AH12:AH18)</f>
        <v>90</v>
      </c>
      <c r="AI11" s="397">
        <f t="shared" si="4"/>
        <v>878</v>
      </c>
      <c r="AJ11" s="397">
        <f t="shared" si="4"/>
        <v>100</v>
      </c>
      <c r="AK11" s="397">
        <f t="shared" si="4"/>
        <v>500</v>
      </c>
      <c r="AL11" s="397">
        <f t="shared" si="4"/>
        <v>200</v>
      </c>
      <c r="AM11" s="397">
        <f t="shared" si="4"/>
        <v>0</v>
      </c>
      <c r="AN11" s="397">
        <f t="shared" si="4"/>
        <v>0</v>
      </c>
      <c r="AO11" s="397">
        <f t="shared" si="4"/>
        <v>0</v>
      </c>
      <c r="AP11" s="397">
        <f t="shared" si="4"/>
        <v>500</v>
      </c>
      <c r="AQ11" s="397"/>
      <c r="AR11" s="397">
        <f>SUM(AR12:AR18)</f>
        <v>0</v>
      </c>
      <c r="AS11" s="397">
        <f>SUM(AT11:AX11)</f>
        <v>1000</v>
      </c>
      <c r="AT11" s="397"/>
      <c r="AU11" s="397">
        <f>SUM(AU12:AU18)</f>
        <v>0</v>
      </c>
      <c r="AV11" s="397">
        <f>SUM(AV12:AV18)</f>
        <v>1000</v>
      </c>
      <c r="AW11" s="397">
        <f>SUM(AW12:AW18)</f>
        <v>0</v>
      </c>
      <c r="AX11" s="397">
        <f>SUM(AX12:AX18)</f>
        <v>0</v>
      </c>
    </row>
    <row r="12" spans="1:52" ht="78.75" hidden="1">
      <c r="A12" s="550">
        <v>1</v>
      </c>
      <c r="B12" s="551" t="s">
        <v>532</v>
      </c>
      <c r="C12" s="547">
        <f t="shared" si="1"/>
        <v>3500</v>
      </c>
      <c r="D12" s="547">
        <f t="shared" si="2"/>
        <v>3500</v>
      </c>
      <c r="E12" s="552"/>
      <c r="F12" s="552"/>
      <c r="G12" s="552">
        <v>1000</v>
      </c>
      <c r="H12" s="552"/>
      <c r="I12" s="552"/>
      <c r="J12" s="552">
        <v>1500</v>
      </c>
      <c r="K12" s="552">
        <v>1000</v>
      </c>
      <c r="L12" s="552"/>
      <c r="M12" s="552"/>
      <c r="N12" s="552"/>
      <c r="O12" s="552"/>
      <c r="P12" s="548">
        <v>0</v>
      </c>
      <c r="Q12" s="552"/>
      <c r="R12" s="552"/>
      <c r="S12" s="552"/>
      <c r="T12" s="553"/>
      <c r="U12" s="553"/>
      <c r="V12" s="553"/>
      <c r="W12" s="553"/>
      <c r="X12" s="553"/>
      <c r="Y12" s="553"/>
      <c r="Z12" s="553"/>
      <c r="AA12" s="553"/>
      <c r="AB12" s="553"/>
      <c r="AC12" s="553"/>
      <c r="AD12" s="553"/>
      <c r="AE12" s="553"/>
      <c r="AF12" s="401"/>
      <c r="AG12" s="401">
        <f>SUM(AH12:AR12)</f>
        <v>500</v>
      </c>
      <c r="AH12" s="401"/>
      <c r="AI12" s="402"/>
      <c r="AJ12" s="402"/>
      <c r="AK12" s="401"/>
      <c r="AL12" s="401"/>
      <c r="AM12" s="401"/>
      <c r="AN12" s="401"/>
      <c r="AO12" s="401"/>
      <c r="AP12" s="401">
        <v>500</v>
      </c>
      <c r="AQ12" s="401"/>
      <c r="AR12" s="401"/>
      <c r="AS12" s="401"/>
      <c r="AT12" s="401"/>
      <c r="AU12" s="401"/>
      <c r="AV12" s="401"/>
      <c r="AW12" s="401"/>
      <c r="AX12" s="405"/>
    </row>
    <row r="13" spans="1:52" ht="94.5" hidden="1">
      <c r="A13" s="550">
        <v>2</v>
      </c>
      <c r="B13" s="551" t="s">
        <v>533</v>
      </c>
      <c r="C13" s="547">
        <f t="shared" si="1"/>
        <v>100</v>
      </c>
      <c r="D13" s="547">
        <f t="shared" si="2"/>
        <v>100</v>
      </c>
      <c r="E13" s="552">
        <v>100</v>
      </c>
      <c r="F13" s="552"/>
      <c r="G13" s="552"/>
      <c r="H13" s="552"/>
      <c r="I13" s="552"/>
      <c r="J13" s="552"/>
      <c r="K13" s="552"/>
      <c r="L13" s="552"/>
      <c r="M13" s="552"/>
      <c r="N13" s="552"/>
      <c r="O13" s="552"/>
      <c r="P13" s="548">
        <v>0</v>
      </c>
      <c r="Q13" s="552"/>
      <c r="R13" s="552"/>
      <c r="S13" s="552"/>
      <c r="T13" s="553"/>
      <c r="U13" s="553"/>
      <c r="V13" s="553"/>
      <c r="W13" s="553"/>
      <c r="X13" s="553"/>
      <c r="Y13" s="553"/>
      <c r="Z13" s="553"/>
      <c r="AA13" s="553"/>
      <c r="AB13" s="553"/>
      <c r="AC13" s="553"/>
      <c r="AD13" s="553"/>
      <c r="AE13" s="553"/>
      <c r="AF13" s="401"/>
      <c r="AG13" s="401"/>
      <c r="AH13" s="401"/>
      <c r="AI13" s="402"/>
      <c r="AJ13" s="402"/>
      <c r="AK13" s="401"/>
      <c r="AL13" s="401"/>
      <c r="AM13" s="401"/>
      <c r="AN13" s="401"/>
      <c r="AO13" s="401"/>
      <c r="AP13" s="401"/>
      <c r="AQ13" s="401"/>
      <c r="AR13" s="401"/>
      <c r="AS13" s="401"/>
      <c r="AT13" s="401"/>
      <c r="AU13" s="401"/>
      <c r="AV13" s="401"/>
      <c r="AW13" s="401"/>
      <c r="AX13" s="405"/>
    </row>
    <row r="14" spans="1:52" ht="78.75" hidden="1">
      <c r="A14" s="550">
        <v>3</v>
      </c>
      <c r="B14" s="551" t="s">
        <v>534</v>
      </c>
      <c r="C14" s="547">
        <f t="shared" si="1"/>
        <v>600</v>
      </c>
      <c r="D14" s="547">
        <f t="shared" si="2"/>
        <v>600</v>
      </c>
      <c r="E14" s="552"/>
      <c r="F14" s="552"/>
      <c r="G14" s="552"/>
      <c r="H14" s="552"/>
      <c r="I14" s="552"/>
      <c r="J14" s="552"/>
      <c r="K14" s="552"/>
      <c r="L14" s="552"/>
      <c r="M14" s="552"/>
      <c r="N14" s="552"/>
      <c r="O14" s="552">
        <v>600</v>
      </c>
      <c r="P14" s="548">
        <v>0</v>
      </c>
      <c r="Q14" s="552"/>
      <c r="R14" s="552"/>
      <c r="S14" s="552"/>
      <c r="T14" s="553"/>
      <c r="U14" s="553"/>
      <c r="V14" s="553"/>
      <c r="W14" s="553"/>
      <c r="X14" s="553"/>
      <c r="Y14" s="553"/>
      <c r="Z14" s="553"/>
      <c r="AA14" s="553"/>
      <c r="AB14" s="553"/>
      <c r="AC14" s="553"/>
      <c r="AD14" s="553"/>
      <c r="AE14" s="553"/>
      <c r="AF14" s="401"/>
      <c r="AG14" s="401"/>
      <c r="AH14" s="401"/>
      <c r="AI14" s="402"/>
      <c r="AJ14" s="402"/>
      <c r="AK14" s="401"/>
      <c r="AL14" s="401"/>
      <c r="AM14" s="401"/>
      <c r="AN14" s="401"/>
      <c r="AO14" s="401"/>
      <c r="AP14" s="401"/>
      <c r="AQ14" s="401"/>
      <c r="AR14" s="401"/>
      <c r="AS14" s="401"/>
      <c r="AT14" s="401"/>
      <c r="AU14" s="401"/>
      <c r="AV14" s="401"/>
      <c r="AW14" s="401"/>
      <c r="AX14" s="405"/>
    </row>
    <row r="15" spans="1:52" ht="110.25" hidden="1">
      <c r="A15" s="550">
        <v>4</v>
      </c>
      <c r="B15" s="551" t="s">
        <v>536</v>
      </c>
      <c r="C15" s="547">
        <f t="shared" si="1"/>
        <v>520</v>
      </c>
      <c r="D15" s="547">
        <f t="shared" si="2"/>
        <v>520</v>
      </c>
      <c r="E15" s="552">
        <v>120</v>
      </c>
      <c r="F15" s="552"/>
      <c r="G15" s="553">
        <v>400</v>
      </c>
      <c r="H15" s="553"/>
      <c r="I15" s="553"/>
      <c r="J15" s="553"/>
      <c r="K15" s="552"/>
      <c r="L15" s="553"/>
      <c r="M15" s="553"/>
      <c r="N15" s="553"/>
      <c r="O15" s="553"/>
      <c r="P15" s="548">
        <v>0</v>
      </c>
      <c r="Q15" s="552"/>
      <c r="R15" s="553"/>
      <c r="S15" s="553"/>
      <c r="T15" s="552"/>
      <c r="U15" s="552"/>
      <c r="V15" s="552"/>
      <c r="W15" s="552"/>
      <c r="X15" s="552"/>
      <c r="Y15" s="552"/>
      <c r="Z15" s="552"/>
      <c r="AA15" s="552"/>
      <c r="AB15" s="552"/>
      <c r="AC15" s="552"/>
      <c r="AD15" s="552"/>
      <c r="AE15" s="552"/>
      <c r="AF15" s="401"/>
      <c r="AG15" s="401">
        <f>SUM(AH15:AQ15)</f>
        <v>778</v>
      </c>
      <c r="AH15" s="401"/>
      <c r="AI15" s="402">
        <v>778</v>
      </c>
      <c r="AJ15" s="406"/>
      <c r="AK15" s="405"/>
      <c r="AL15" s="405"/>
      <c r="AM15" s="405"/>
      <c r="AN15" s="405"/>
      <c r="AO15" s="405"/>
      <c r="AP15" s="405"/>
      <c r="AQ15" s="405"/>
      <c r="AR15" s="405"/>
      <c r="AS15" s="401"/>
      <c r="AT15" s="401"/>
      <c r="AU15" s="405"/>
      <c r="AV15" s="405"/>
      <c r="AW15" s="405"/>
      <c r="AX15" s="401"/>
    </row>
    <row r="16" spans="1:52" ht="78.75" hidden="1">
      <c r="A16" s="550">
        <v>5</v>
      </c>
      <c r="B16" s="551" t="s">
        <v>539</v>
      </c>
      <c r="C16" s="547">
        <f t="shared" si="1"/>
        <v>100</v>
      </c>
      <c r="D16" s="547">
        <f t="shared" si="2"/>
        <v>100</v>
      </c>
      <c r="E16" s="552"/>
      <c r="F16" s="552"/>
      <c r="G16" s="553">
        <v>100</v>
      </c>
      <c r="H16" s="553"/>
      <c r="I16" s="553"/>
      <c r="J16" s="553"/>
      <c r="K16" s="552"/>
      <c r="L16" s="553"/>
      <c r="M16" s="553"/>
      <c r="N16" s="553"/>
      <c r="O16" s="553"/>
      <c r="P16" s="548">
        <v>0</v>
      </c>
      <c r="Q16" s="552"/>
      <c r="R16" s="553"/>
      <c r="S16" s="553"/>
      <c r="T16" s="552"/>
      <c r="U16" s="552"/>
      <c r="V16" s="552"/>
      <c r="W16" s="552"/>
      <c r="X16" s="552"/>
      <c r="Y16" s="552"/>
      <c r="Z16" s="552"/>
      <c r="AA16" s="552"/>
      <c r="AB16" s="552"/>
      <c r="AC16" s="552"/>
      <c r="AD16" s="552"/>
      <c r="AE16" s="552"/>
      <c r="AF16" s="401"/>
      <c r="AG16" s="401"/>
      <c r="AH16" s="401"/>
      <c r="AI16" s="402"/>
      <c r="AJ16" s="406"/>
      <c r="AK16" s="405"/>
      <c r="AL16" s="405"/>
      <c r="AM16" s="405"/>
      <c r="AN16" s="405"/>
      <c r="AO16" s="405"/>
      <c r="AP16" s="405"/>
      <c r="AQ16" s="405"/>
      <c r="AR16" s="405"/>
      <c r="AS16" s="401"/>
      <c r="AT16" s="401"/>
      <c r="AU16" s="405"/>
      <c r="AV16" s="405"/>
      <c r="AW16" s="405"/>
      <c r="AX16" s="401"/>
    </row>
    <row r="17" spans="1:50" ht="63" hidden="1">
      <c r="A17" s="550">
        <v>6</v>
      </c>
      <c r="B17" s="551" t="s">
        <v>540</v>
      </c>
      <c r="C17" s="547">
        <f t="shared" si="1"/>
        <v>3160</v>
      </c>
      <c r="D17" s="547">
        <f t="shared" si="2"/>
        <v>1760</v>
      </c>
      <c r="E17" s="552">
        <v>800</v>
      </c>
      <c r="F17" s="552">
        <v>100</v>
      </c>
      <c r="G17" s="553">
        <v>100</v>
      </c>
      <c r="H17" s="553"/>
      <c r="I17" s="553"/>
      <c r="J17" s="553"/>
      <c r="K17" s="552">
        <v>210</v>
      </c>
      <c r="L17" s="553">
        <v>300</v>
      </c>
      <c r="M17" s="553">
        <v>250</v>
      </c>
      <c r="N17" s="553"/>
      <c r="O17" s="553"/>
      <c r="P17" s="548">
        <v>1400</v>
      </c>
      <c r="Q17" s="552"/>
      <c r="R17" s="553"/>
      <c r="S17" s="553"/>
      <c r="T17" s="552"/>
      <c r="U17" s="552">
        <v>1400</v>
      </c>
      <c r="V17" s="552"/>
      <c r="W17" s="552"/>
      <c r="X17" s="552"/>
      <c r="Y17" s="552"/>
      <c r="Z17" s="552"/>
      <c r="AA17" s="552"/>
      <c r="AB17" s="552"/>
      <c r="AC17" s="552"/>
      <c r="AD17" s="552"/>
      <c r="AE17" s="552"/>
      <c r="AF17" s="401"/>
      <c r="AG17" s="401">
        <f>SUM(AH17:AR17)</f>
        <v>890</v>
      </c>
      <c r="AH17" s="401">
        <v>90</v>
      </c>
      <c r="AI17" s="402">
        <v>100</v>
      </c>
      <c r="AJ17" s="406"/>
      <c r="AK17" s="405">
        <v>500</v>
      </c>
      <c r="AL17" s="405">
        <v>200</v>
      </c>
      <c r="AM17" s="405"/>
      <c r="AN17" s="405"/>
      <c r="AO17" s="405"/>
      <c r="AP17" s="405"/>
      <c r="AQ17" s="405"/>
      <c r="AR17" s="405"/>
      <c r="AS17" s="401">
        <f>SUM(AT17:AW17)</f>
        <v>1000</v>
      </c>
      <c r="AT17" s="401"/>
      <c r="AU17" s="405"/>
      <c r="AV17" s="405">
        <v>1000</v>
      </c>
      <c r="AW17" s="405"/>
      <c r="AX17" s="401"/>
    </row>
    <row r="18" spans="1:50" ht="94.5" hidden="1">
      <c r="A18" s="550">
        <v>7</v>
      </c>
      <c r="B18" s="551" t="s">
        <v>1164</v>
      </c>
      <c r="C18" s="547">
        <f t="shared" si="1"/>
        <v>200</v>
      </c>
      <c r="D18" s="547">
        <f t="shared" si="2"/>
        <v>200</v>
      </c>
      <c r="E18" s="552"/>
      <c r="F18" s="552">
        <v>200</v>
      </c>
      <c r="G18" s="553"/>
      <c r="H18" s="553"/>
      <c r="I18" s="553"/>
      <c r="J18" s="553"/>
      <c r="K18" s="552"/>
      <c r="L18" s="553"/>
      <c r="M18" s="553"/>
      <c r="N18" s="553"/>
      <c r="O18" s="553"/>
      <c r="P18" s="548">
        <v>0</v>
      </c>
      <c r="Q18" s="552"/>
      <c r="R18" s="553"/>
      <c r="S18" s="553"/>
      <c r="T18" s="552"/>
      <c r="U18" s="552"/>
      <c r="V18" s="552"/>
      <c r="W18" s="552"/>
      <c r="X18" s="552"/>
      <c r="Y18" s="552"/>
      <c r="Z18" s="552"/>
      <c r="AA18" s="552"/>
      <c r="AB18" s="552"/>
      <c r="AC18" s="552"/>
      <c r="AD18" s="552"/>
      <c r="AE18" s="552"/>
      <c r="AF18" s="401"/>
      <c r="AG18" s="401">
        <f>SUM(AH18:AR18)</f>
        <v>100</v>
      </c>
      <c r="AH18" s="401"/>
      <c r="AI18" s="402"/>
      <c r="AJ18" s="406">
        <v>100</v>
      </c>
      <c r="AK18" s="405"/>
      <c r="AL18" s="405"/>
      <c r="AM18" s="405"/>
      <c r="AN18" s="405"/>
      <c r="AO18" s="405"/>
      <c r="AP18" s="405"/>
      <c r="AQ18" s="405"/>
      <c r="AR18" s="405"/>
      <c r="AS18" s="401"/>
      <c r="AT18" s="401"/>
      <c r="AU18" s="405"/>
      <c r="AV18" s="405"/>
      <c r="AW18" s="405"/>
      <c r="AX18" s="401"/>
    </row>
    <row r="19" spans="1:50" s="399" customFormat="1" ht="94.5">
      <c r="A19" s="545" t="s">
        <v>62</v>
      </c>
      <c r="B19" s="556" t="s">
        <v>543</v>
      </c>
      <c r="C19" s="547">
        <f t="shared" si="1"/>
        <v>8710</v>
      </c>
      <c r="D19" s="547">
        <f t="shared" si="2"/>
        <v>6610</v>
      </c>
      <c r="E19" s="547">
        <v>1300</v>
      </c>
      <c r="F19" s="547">
        <v>1550</v>
      </c>
      <c r="G19" s="547">
        <v>300</v>
      </c>
      <c r="H19" s="547">
        <v>500</v>
      </c>
      <c r="I19" s="547">
        <v>800</v>
      </c>
      <c r="J19" s="547">
        <v>0</v>
      </c>
      <c r="K19" s="547">
        <v>1000</v>
      </c>
      <c r="L19" s="547">
        <v>360</v>
      </c>
      <c r="M19" s="547">
        <v>0</v>
      </c>
      <c r="N19" s="547">
        <v>800</v>
      </c>
      <c r="O19" s="547">
        <v>0</v>
      </c>
      <c r="P19" s="548">
        <v>2100</v>
      </c>
      <c r="Q19" s="547">
        <v>1400</v>
      </c>
      <c r="R19" s="547">
        <v>0</v>
      </c>
      <c r="S19" s="547">
        <v>500</v>
      </c>
      <c r="T19" s="547">
        <v>0</v>
      </c>
      <c r="U19" s="547">
        <v>0</v>
      </c>
      <c r="V19" s="547">
        <v>0</v>
      </c>
      <c r="W19" s="547">
        <v>200</v>
      </c>
      <c r="X19" s="547">
        <v>0</v>
      </c>
      <c r="Y19" s="547">
        <v>0</v>
      </c>
      <c r="Z19" s="547">
        <v>0</v>
      </c>
      <c r="AA19" s="547">
        <v>0</v>
      </c>
      <c r="AB19" s="547">
        <v>0</v>
      </c>
      <c r="AC19" s="547">
        <v>0</v>
      </c>
      <c r="AD19" s="547">
        <v>0</v>
      </c>
      <c r="AE19" s="547">
        <v>0</v>
      </c>
      <c r="AF19" s="397" t="e">
        <f>AG19+AS19</f>
        <v>#REF!</v>
      </c>
      <c r="AG19" s="397">
        <f>SUM(AH19:AR19)</f>
        <v>2945</v>
      </c>
      <c r="AH19" s="397">
        <f t="shared" ref="AH19:AX19" si="5">SUM(AH20:AH26)</f>
        <v>0</v>
      </c>
      <c r="AI19" s="397">
        <f t="shared" si="5"/>
        <v>700</v>
      </c>
      <c r="AJ19" s="397">
        <f t="shared" si="5"/>
        <v>0</v>
      </c>
      <c r="AK19" s="397">
        <f t="shared" si="5"/>
        <v>0</v>
      </c>
      <c r="AL19" s="397">
        <f t="shared" si="5"/>
        <v>145</v>
      </c>
      <c r="AM19" s="397">
        <f t="shared" si="5"/>
        <v>0</v>
      </c>
      <c r="AN19" s="397">
        <f t="shared" si="5"/>
        <v>0</v>
      </c>
      <c r="AO19" s="397">
        <f t="shared" si="5"/>
        <v>900</v>
      </c>
      <c r="AP19" s="397">
        <f t="shared" si="5"/>
        <v>200</v>
      </c>
      <c r="AQ19" s="397"/>
      <c r="AR19" s="397">
        <f t="shared" si="5"/>
        <v>1000</v>
      </c>
      <c r="AS19" s="397" t="e">
        <f>SUM(AT19:AX19)</f>
        <v>#REF!</v>
      </c>
      <c r="AT19" s="397" t="e">
        <f>#REF!</f>
        <v>#REF!</v>
      </c>
      <c r="AU19" s="397">
        <f t="shared" si="5"/>
        <v>0</v>
      </c>
      <c r="AV19" s="397">
        <f t="shared" si="5"/>
        <v>0</v>
      </c>
      <c r="AW19" s="397">
        <f t="shared" si="5"/>
        <v>180</v>
      </c>
      <c r="AX19" s="397">
        <f t="shared" si="5"/>
        <v>0</v>
      </c>
    </row>
    <row r="20" spans="1:50" ht="78.75" hidden="1">
      <c r="A20" s="557">
        <v>1</v>
      </c>
      <c r="B20" s="551" t="s">
        <v>544</v>
      </c>
      <c r="C20" s="547">
        <f t="shared" si="1"/>
        <v>0</v>
      </c>
      <c r="D20" s="547">
        <f t="shared" si="2"/>
        <v>0</v>
      </c>
      <c r="E20" s="552"/>
      <c r="F20" s="552"/>
      <c r="G20" s="553"/>
      <c r="H20" s="553"/>
      <c r="I20" s="553"/>
      <c r="J20" s="553"/>
      <c r="K20" s="552"/>
      <c r="L20" s="553"/>
      <c r="M20" s="553"/>
      <c r="N20" s="553"/>
      <c r="O20" s="553"/>
      <c r="P20" s="548">
        <v>0</v>
      </c>
      <c r="Q20" s="552"/>
      <c r="R20" s="553"/>
      <c r="S20" s="553"/>
      <c r="T20" s="552"/>
      <c r="U20" s="552"/>
      <c r="V20" s="552"/>
      <c r="W20" s="552"/>
      <c r="X20" s="552"/>
      <c r="Y20" s="552"/>
      <c r="Z20" s="552"/>
      <c r="AA20" s="552"/>
      <c r="AB20" s="552"/>
      <c r="AC20" s="552"/>
      <c r="AD20" s="552"/>
      <c r="AE20" s="552"/>
      <c r="AF20" s="401"/>
      <c r="AG20" s="401"/>
      <c r="AH20" s="401"/>
      <c r="AI20" s="402"/>
      <c r="AJ20" s="406"/>
      <c r="AK20" s="405"/>
      <c r="AL20" s="405"/>
      <c r="AM20" s="405"/>
      <c r="AN20" s="405"/>
      <c r="AO20" s="405"/>
      <c r="AP20" s="405"/>
      <c r="AQ20" s="405"/>
      <c r="AR20" s="405"/>
      <c r="AS20" s="401"/>
      <c r="AT20" s="401"/>
      <c r="AU20" s="405"/>
      <c r="AV20" s="405"/>
      <c r="AW20" s="405"/>
      <c r="AX20" s="401"/>
    </row>
    <row r="21" spans="1:50" ht="94.5" hidden="1">
      <c r="A21" s="557">
        <v>2</v>
      </c>
      <c r="B21" s="551" t="s">
        <v>545</v>
      </c>
      <c r="C21" s="547">
        <f t="shared" si="1"/>
        <v>4350</v>
      </c>
      <c r="D21" s="547">
        <f t="shared" si="2"/>
        <v>4350</v>
      </c>
      <c r="E21" s="552">
        <v>800</v>
      </c>
      <c r="F21" s="552">
        <v>1100</v>
      </c>
      <c r="G21" s="553">
        <v>300</v>
      </c>
      <c r="H21" s="553"/>
      <c r="I21" s="553">
        <v>450</v>
      </c>
      <c r="J21" s="553"/>
      <c r="K21" s="552">
        <v>1000</v>
      </c>
      <c r="L21" s="553">
        <v>200</v>
      </c>
      <c r="M21" s="553"/>
      <c r="N21" s="553">
        <v>500</v>
      </c>
      <c r="O21" s="553"/>
      <c r="P21" s="548">
        <v>0</v>
      </c>
      <c r="Q21" s="552"/>
      <c r="R21" s="553"/>
      <c r="S21" s="553"/>
      <c r="T21" s="552"/>
      <c r="U21" s="552"/>
      <c r="V21" s="552"/>
      <c r="W21" s="552"/>
      <c r="X21" s="552"/>
      <c r="Y21" s="552"/>
      <c r="Z21" s="552"/>
      <c r="AA21" s="552"/>
      <c r="AB21" s="552"/>
      <c r="AC21" s="552"/>
      <c r="AD21" s="552"/>
      <c r="AE21" s="552"/>
      <c r="AF21" s="401"/>
      <c r="AG21" s="401">
        <f>SUM(AI21:AR21)</f>
        <v>1500</v>
      </c>
      <c r="AH21" s="401"/>
      <c r="AI21" s="402">
        <v>500</v>
      </c>
      <c r="AJ21" s="406"/>
      <c r="AK21" s="405"/>
      <c r="AL21" s="405"/>
      <c r="AM21" s="405"/>
      <c r="AN21" s="405"/>
      <c r="AO21" s="405"/>
      <c r="AP21" s="405"/>
      <c r="AQ21" s="405"/>
      <c r="AR21" s="405">
        <v>1000</v>
      </c>
      <c r="AS21" s="401"/>
      <c r="AT21" s="401"/>
      <c r="AU21" s="405"/>
      <c r="AV21" s="405"/>
      <c r="AW21" s="405"/>
      <c r="AX21" s="401"/>
    </row>
    <row r="22" spans="1:50" ht="63" hidden="1">
      <c r="A22" s="557">
        <v>3</v>
      </c>
      <c r="B22" s="551" t="s">
        <v>1165</v>
      </c>
      <c r="C22" s="547">
        <f t="shared" si="1"/>
        <v>2800</v>
      </c>
      <c r="D22" s="547">
        <f t="shared" si="2"/>
        <v>1400</v>
      </c>
      <c r="E22" s="552">
        <v>200</v>
      </c>
      <c r="F22" s="552">
        <v>200</v>
      </c>
      <c r="G22" s="553"/>
      <c r="H22" s="553">
        <v>500</v>
      </c>
      <c r="I22" s="553">
        <v>200</v>
      </c>
      <c r="J22" s="553"/>
      <c r="K22" s="552"/>
      <c r="L22" s="553"/>
      <c r="M22" s="553"/>
      <c r="N22" s="553">
        <v>300</v>
      </c>
      <c r="O22" s="553"/>
      <c r="P22" s="548">
        <v>1400</v>
      </c>
      <c r="Q22" s="552">
        <v>1400</v>
      </c>
      <c r="R22" s="553"/>
      <c r="S22" s="553"/>
      <c r="T22" s="552"/>
      <c r="U22" s="552"/>
      <c r="V22" s="552"/>
      <c r="W22" s="552"/>
      <c r="X22" s="552"/>
      <c r="Y22" s="552"/>
      <c r="Z22" s="552"/>
      <c r="AA22" s="552"/>
      <c r="AB22" s="552"/>
      <c r="AC22" s="552"/>
      <c r="AD22" s="552"/>
      <c r="AE22" s="552"/>
      <c r="AF22" s="401"/>
      <c r="AG22" s="401">
        <f>SUM(AH22:AR22)</f>
        <v>900</v>
      </c>
      <c r="AH22" s="401"/>
      <c r="AI22" s="402"/>
      <c r="AJ22" s="406"/>
      <c r="AK22" s="405"/>
      <c r="AL22" s="405"/>
      <c r="AM22" s="405"/>
      <c r="AN22" s="405"/>
      <c r="AO22" s="405">
        <v>900</v>
      </c>
      <c r="AP22" s="405"/>
      <c r="AQ22" s="405"/>
      <c r="AR22" s="405"/>
      <c r="AS22" s="401"/>
      <c r="AT22" s="401"/>
      <c r="AU22" s="405"/>
      <c r="AV22" s="405"/>
      <c r="AW22" s="405"/>
      <c r="AX22" s="401"/>
    </row>
    <row r="23" spans="1:50" ht="94.5" hidden="1">
      <c r="A23" s="557">
        <v>4</v>
      </c>
      <c r="B23" s="551" t="s">
        <v>548</v>
      </c>
      <c r="C23" s="547">
        <f t="shared" si="1"/>
        <v>210</v>
      </c>
      <c r="D23" s="547">
        <f t="shared" si="2"/>
        <v>10</v>
      </c>
      <c r="E23" s="552"/>
      <c r="F23" s="552"/>
      <c r="G23" s="553"/>
      <c r="H23" s="553"/>
      <c r="I23" s="553"/>
      <c r="J23" s="553"/>
      <c r="K23" s="552"/>
      <c r="L23" s="553">
        <v>10</v>
      </c>
      <c r="M23" s="553"/>
      <c r="N23" s="553"/>
      <c r="O23" s="553"/>
      <c r="P23" s="548">
        <v>200</v>
      </c>
      <c r="Q23" s="552"/>
      <c r="R23" s="553"/>
      <c r="S23" s="553"/>
      <c r="T23" s="552"/>
      <c r="U23" s="552"/>
      <c r="V23" s="552"/>
      <c r="W23" s="552">
        <v>200</v>
      </c>
      <c r="X23" s="552"/>
      <c r="Y23" s="552"/>
      <c r="Z23" s="552"/>
      <c r="AA23" s="552"/>
      <c r="AB23" s="552"/>
      <c r="AC23" s="552"/>
      <c r="AD23" s="552"/>
      <c r="AE23" s="552"/>
      <c r="AF23" s="401"/>
      <c r="AG23" s="401">
        <f>SUM(AH23:AR23)</f>
        <v>100</v>
      </c>
      <c r="AH23" s="401"/>
      <c r="AI23" s="402">
        <v>100</v>
      </c>
      <c r="AJ23" s="406"/>
      <c r="AK23" s="405"/>
      <c r="AL23" s="405"/>
      <c r="AM23" s="405"/>
      <c r="AN23" s="405"/>
      <c r="AO23" s="405"/>
      <c r="AP23" s="405"/>
      <c r="AQ23" s="405"/>
      <c r="AR23" s="405"/>
      <c r="AS23" s="401"/>
      <c r="AT23" s="401"/>
      <c r="AU23" s="405"/>
      <c r="AV23" s="405"/>
      <c r="AW23" s="405"/>
      <c r="AX23" s="401"/>
    </row>
    <row r="24" spans="1:50" ht="63" hidden="1">
      <c r="A24" s="557">
        <v>5</v>
      </c>
      <c r="B24" s="551" t="s">
        <v>549</v>
      </c>
      <c r="C24" s="547">
        <f t="shared" si="1"/>
        <v>200</v>
      </c>
      <c r="D24" s="547">
        <f t="shared" si="2"/>
        <v>200</v>
      </c>
      <c r="E24" s="552"/>
      <c r="F24" s="552">
        <v>50</v>
      </c>
      <c r="G24" s="553"/>
      <c r="H24" s="553"/>
      <c r="I24" s="553"/>
      <c r="J24" s="553"/>
      <c r="K24" s="552"/>
      <c r="L24" s="553">
        <v>150</v>
      </c>
      <c r="M24" s="553"/>
      <c r="N24" s="553"/>
      <c r="O24" s="553"/>
      <c r="P24" s="548">
        <v>0</v>
      </c>
      <c r="Q24" s="552"/>
      <c r="R24" s="553"/>
      <c r="S24" s="553"/>
      <c r="T24" s="552"/>
      <c r="U24" s="552"/>
      <c r="V24" s="552"/>
      <c r="W24" s="552"/>
      <c r="X24" s="552"/>
      <c r="Y24" s="552"/>
      <c r="Z24" s="552"/>
      <c r="AA24" s="552"/>
      <c r="AB24" s="552"/>
      <c r="AC24" s="552"/>
      <c r="AD24" s="552"/>
      <c r="AE24" s="552"/>
      <c r="AF24" s="401"/>
      <c r="AG24" s="401"/>
      <c r="AH24" s="401"/>
      <c r="AI24" s="402"/>
      <c r="AJ24" s="406"/>
      <c r="AK24" s="405"/>
      <c r="AL24" s="405"/>
      <c r="AM24" s="405"/>
      <c r="AN24" s="405"/>
      <c r="AO24" s="405"/>
      <c r="AP24" s="405"/>
      <c r="AQ24" s="405"/>
      <c r="AR24" s="405"/>
      <c r="AS24" s="401"/>
      <c r="AT24" s="401"/>
      <c r="AU24" s="405"/>
      <c r="AV24" s="405"/>
      <c r="AW24" s="405"/>
      <c r="AX24" s="401"/>
    </row>
    <row r="25" spans="1:50" ht="63" hidden="1">
      <c r="A25" s="557">
        <v>6</v>
      </c>
      <c r="B25" s="551" t="s">
        <v>784</v>
      </c>
      <c r="C25" s="547">
        <f t="shared" si="1"/>
        <v>0</v>
      </c>
      <c r="D25" s="547">
        <f t="shared" si="2"/>
        <v>0</v>
      </c>
      <c r="E25" s="552"/>
      <c r="F25" s="552"/>
      <c r="G25" s="553"/>
      <c r="H25" s="553"/>
      <c r="I25" s="553"/>
      <c r="J25" s="553"/>
      <c r="K25" s="552"/>
      <c r="L25" s="553"/>
      <c r="M25" s="553"/>
      <c r="N25" s="553"/>
      <c r="O25" s="553"/>
      <c r="P25" s="548">
        <v>0</v>
      </c>
      <c r="Q25" s="552"/>
      <c r="R25" s="553"/>
      <c r="S25" s="553"/>
      <c r="T25" s="552"/>
      <c r="U25" s="552"/>
      <c r="V25" s="552"/>
      <c r="W25" s="552"/>
      <c r="X25" s="552"/>
      <c r="Y25" s="552"/>
      <c r="Z25" s="552"/>
      <c r="AA25" s="552"/>
      <c r="AB25" s="552"/>
      <c r="AC25" s="552"/>
      <c r="AD25" s="552"/>
      <c r="AE25" s="552"/>
      <c r="AF25" s="401"/>
      <c r="AG25" s="401">
        <f t="shared" ref="AG25:AG30" si="6">SUM(AH25:AR25)</f>
        <v>100</v>
      </c>
      <c r="AH25" s="401"/>
      <c r="AI25" s="402">
        <v>100</v>
      </c>
      <c r="AJ25" s="406"/>
      <c r="AK25" s="405"/>
      <c r="AL25" s="405"/>
      <c r="AM25" s="405"/>
      <c r="AN25" s="405"/>
      <c r="AO25" s="405"/>
      <c r="AP25" s="405"/>
      <c r="AQ25" s="405"/>
      <c r="AR25" s="405"/>
      <c r="AS25" s="401">
        <f>SUM(AT25:AX25)</f>
        <v>180</v>
      </c>
      <c r="AT25" s="401"/>
      <c r="AU25" s="405"/>
      <c r="AV25" s="405"/>
      <c r="AW25" s="405">
        <v>180</v>
      </c>
      <c r="AX25" s="401"/>
    </row>
    <row r="26" spans="1:50" ht="63" hidden="1">
      <c r="A26" s="557">
        <v>7</v>
      </c>
      <c r="B26" s="551" t="s">
        <v>551</v>
      </c>
      <c r="C26" s="547">
        <f t="shared" si="1"/>
        <v>700</v>
      </c>
      <c r="D26" s="547">
        <f t="shared" si="2"/>
        <v>200</v>
      </c>
      <c r="E26" s="552"/>
      <c r="F26" s="552">
        <v>200</v>
      </c>
      <c r="G26" s="553"/>
      <c r="H26" s="553"/>
      <c r="I26" s="553"/>
      <c r="J26" s="553"/>
      <c r="K26" s="552"/>
      <c r="L26" s="553"/>
      <c r="M26" s="553"/>
      <c r="N26" s="553"/>
      <c r="O26" s="553"/>
      <c r="P26" s="548">
        <v>500</v>
      </c>
      <c r="Q26" s="552"/>
      <c r="R26" s="553"/>
      <c r="S26" s="553">
        <v>500</v>
      </c>
      <c r="T26" s="552"/>
      <c r="U26" s="552"/>
      <c r="V26" s="552"/>
      <c r="W26" s="552"/>
      <c r="X26" s="552"/>
      <c r="Y26" s="552"/>
      <c r="Z26" s="552"/>
      <c r="AA26" s="552"/>
      <c r="AB26" s="552"/>
      <c r="AC26" s="552"/>
      <c r="AD26" s="552"/>
      <c r="AE26" s="552"/>
      <c r="AF26" s="401"/>
      <c r="AG26" s="401">
        <f t="shared" si="6"/>
        <v>345</v>
      </c>
      <c r="AH26" s="401"/>
      <c r="AI26" s="402"/>
      <c r="AJ26" s="406"/>
      <c r="AK26" s="405"/>
      <c r="AL26" s="405">
        <v>145</v>
      </c>
      <c r="AM26" s="405"/>
      <c r="AN26" s="405"/>
      <c r="AO26" s="405"/>
      <c r="AP26" s="405">
        <v>200</v>
      </c>
      <c r="AQ26" s="405"/>
      <c r="AR26" s="405"/>
      <c r="AS26" s="401"/>
      <c r="AT26" s="401"/>
      <c r="AU26" s="405"/>
      <c r="AV26" s="405"/>
      <c r="AW26" s="405"/>
      <c r="AX26" s="401"/>
    </row>
    <row r="27" spans="1:50" s="399" customFormat="1" ht="110.25" hidden="1">
      <c r="A27" s="557">
        <v>8</v>
      </c>
      <c r="B27" s="551" t="s">
        <v>552</v>
      </c>
      <c r="C27" s="547">
        <f t="shared" si="1"/>
        <v>450</v>
      </c>
      <c r="D27" s="547">
        <f t="shared" si="2"/>
        <v>450</v>
      </c>
      <c r="E27" s="552">
        <v>300</v>
      </c>
      <c r="F27" s="552"/>
      <c r="G27" s="553"/>
      <c r="H27" s="553"/>
      <c r="I27" s="553">
        <v>150</v>
      </c>
      <c r="J27" s="553"/>
      <c r="K27" s="552"/>
      <c r="L27" s="553"/>
      <c r="M27" s="553"/>
      <c r="N27" s="553"/>
      <c r="O27" s="553"/>
      <c r="P27" s="548">
        <v>0</v>
      </c>
      <c r="Q27" s="552"/>
      <c r="R27" s="553"/>
      <c r="S27" s="553"/>
      <c r="T27" s="552"/>
      <c r="U27" s="552"/>
      <c r="V27" s="552"/>
      <c r="W27" s="552"/>
      <c r="X27" s="552"/>
      <c r="Y27" s="552"/>
      <c r="Z27" s="552"/>
      <c r="AA27" s="552"/>
      <c r="AB27" s="552"/>
      <c r="AC27" s="552"/>
      <c r="AD27" s="552"/>
      <c r="AE27" s="552"/>
      <c r="AF27" s="397">
        <f>AG27</f>
        <v>155</v>
      </c>
      <c r="AG27" s="397">
        <f t="shared" si="6"/>
        <v>155</v>
      </c>
      <c r="AH27" s="397">
        <f t="shared" ref="AH27:AP27" si="7">SUM(AH28:AH28)</f>
        <v>35</v>
      </c>
      <c r="AI27" s="397">
        <f t="shared" si="7"/>
        <v>0</v>
      </c>
      <c r="AJ27" s="397">
        <f t="shared" si="7"/>
        <v>0</v>
      </c>
      <c r="AK27" s="397">
        <f t="shared" si="7"/>
        <v>0</v>
      </c>
      <c r="AL27" s="397">
        <f t="shared" si="7"/>
        <v>0</v>
      </c>
      <c r="AM27" s="397">
        <f t="shared" si="7"/>
        <v>0</v>
      </c>
      <c r="AN27" s="397">
        <f t="shared" si="7"/>
        <v>0</v>
      </c>
      <c r="AO27" s="397">
        <f t="shared" si="7"/>
        <v>120</v>
      </c>
      <c r="AP27" s="397">
        <f t="shared" si="7"/>
        <v>0</v>
      </c>
      <c r="AQ27" s="397"/>
      <c r="AR27" s="397">
        <f>SUM(AR28:AR28)</f>
        <v>0</v>
      </c>
      <c r="AS27" s="397">
        <f>SUM(AS28:AS28)</f>
        <v>0</v>
      </c>
      <c r="AT27" s="397"/>
      <c r="AU27" s="397">
        <f>SUM(AU28:AU28)</f>
        <v>0</v>
      </c>
      <c r="AV27" s="397">
        <f>SUM(AV28:AV28)</f>
        <v>0</v>
      </c>
      <c r="AW27" s="397">
        <f>SUM(AW28:AW28)</f>
        <v>0</v>
      </c>
      <c r="AX27" s="397">
        <f>SUM(AX28:AX28)</f>
        <v>0</v>
      </c>
    </row>
    <row r="28" spans="1:50" ht="78.75">
      <c r="A28" s="545" t="s">
        <v>64</v>
      </c>
      <c r="B28" s="556" t="s">
        <v>555</v>
      </c>
      <c r="C28" s="547">
        <f t="shared" si="1"/>
        <v>480</v>
      </c>
      <c r="D28" s="547">
        <f t="shared" si="2"/>
        <v>480</v>
      </c>
      <c r="E28" s="547">
        <v>180</v>
      </c>
      <c r="F28" s="547">
        <v>0</v>
      </c>
      <c r="G28" s="547">
        <v>0</v>
      </c>
      <c r="H28" s="547">
        <v>0</v>
      </c>
      <c r="I28" s="547">
        <v>0</v>
      </c>
      <c r="J28" s="547">
        <v>0</v>
      </c>
      <c r="K28" s="547">
        <v>0</v>
      </c>
      <c r="L28" s="547">
        <v>300</v>
      </c>
      <c r="M28" s="547">
        <v>0</v>
      </c>
      <c r="N28" s="547">
        <v>0</v>
      </c>
      <c r="O28" s="547">
        <v>0</v>
      </c>
      <c r="P28" s="548">
        <v>0</v>
      </c>
      <c r="Q28" s="547">
        <v>0</v>
      </c>
      <c r="R28" s="547">
        <v>0</v>
      </c>
      <c r="S28" s="547">
        <v>0</v>
      </c>
      <c r="T28" s="547">
        <v>0</v>
      </c>
      <c r="U28" s="547">
        <v>0</v>
      </c>
      <c r="V28" s="547">
        <v>0</v>
      </c>
      <c r="W28" s="547">
        <v>0</v>
      </c>
      <c r="X28" s="547">
        <v>0</v>
      </c>
      <c r="Y28" s="547">
        <v>0</v>
      </c>
      <c r="Z28" s="547">
        <v>0</v>
      </c>
      <c r="AA28" s="547">
        <v>0</v>
      </c>
      <c r="AB28" s="547">
        <v>0</v>
      </c>
      <c r="AC28" s="547">
        <v>0</v>
      </c>
      <c r="AD28" s="547">
        <v>0</v>
      </c>
      <c r="AE28" s="547">
        <v>0</v>
      </c>
      <c r="AF28" s="401"/>
      <c r="AG28" s="401">
        <f t="shared" si="6"/>
        <v>155</v>
      </c>
      <c r="AH28" s="401">
        <v>35</v>
      </c>
      <c r="AI28" s="402"/>
      <c r="AJ28" s="406"/>
      <c r="AK28" s="405"/>
      <c r="AL28" s="405"/>
      <c r="AM28" s="405"/>
      <c r="AN28" s="405"/>
      <c r="AO28" s="405">
        <v>120</v>
      </c>
      <c r="AP28" s="405"/>
      <c r="AQ28" s="405"/>
      <c r="AR28" s="405"/>
      <c r="AS28" s="401"/>
      <c r="AT28" s="401"/>
      <c r="AU28" s="405"/>
      <c r="AV28" s="405"/>
      <c r="AW28" s="405"/>
      <c r="AX28" s="401"/>
    </row>
    <row r="29" spans="1:50" s="399" customFormat="1" ht="47.25" hidden="1">
      <c r="A29" s="557">
        <v>1</v>
      </c>
      <c r="B29" s="551" t="s">
        <v>556</v>
      </c>
      <c r="C29" s="547">
        <f t="shared" si="1"/>
        <v>480</v>
      </c>
      <c r="D29" s="547">
        <f t="shared" si="2"/>
        <v>480</v>
      </c>
      <c r="E29" s="552">
        <v>180</v>
      </c>
      <c r="F29" s="552"/>
      <c r="G29" s="553"/>
      <c r="H29" s="553"/>
      <c r="I29" s="553"/>
      <c r="J29" s="553"/>
      <c r="K29" s="552"/>
      <c r="L29" s="553">
        <v>300</v>
      </c>
      <c r="M29" s="553"/>
      <c r="N29" s="553"/>
      <c r="O29" s="553"/>
      <c r="P29" s="548">
        <v>0</v>
      </c>
      <c r="Q29" s="552"/>
      <c r="R29" s="553"/>
      <c r="S29" s="553"/>
      <c r="T29" s="552"/>
      <c r="U29" s="552"/>
      <c r="V29" s="552"/>
      <c r="W29" s="552"/>
      <c r="X29" s="552"/>
      <c r="Y29" s="552"/>
      <c r="Z29" s="552"/>
      <c r="AA29" s="552"/>
      <c r="AB29" s="552"/>
      <c r="AC29" s="552"/>
      <c r="AD29" s="552"/>
      <c r="AE29" s="552"/>
      <c r="AF29" s="397">
        <f>AG29+AS29</f>
        <v>4149</v>
      </c>
      <c r="AG29" s="397">
        <f t="shared" si="6"/>
        <v>2649</v>
      </c>
      <c r="AH29" s="397">
        <f t="shared" ref="AH29:AX29" si="8">SUM(AH30:AH31)</f>
        <v>18</v>
      </c>
      <c r="AI29" s="397">
        <f t="shared" si="8"/>
        <v>450</v>
      </c>
      <c r="AJ29" s="397">
        <f t="shared" si="8"/>
        <v>650</v>
      </c>
      <c r="AK29" s="397">
        <f t="shared" si="8"/>
        <v>0</v>
      </c>
      <c r="AL29" s="397">
        <f t="shared" si="8"/>
        <v>750</v>
      </c>
      <c r="AM29" s="397">
        <f t="shared" si="8"/>
        <v>0</v>
      </c>
      <c r="AN29" s="397">
        <f t="shared" si="8"/>
        <v>0</v>
      </c>
      <c r="AO29" s="397">
        <f t="shared" si="8"/>
        <v>0</v>
      </c>
      <c r="AP29" s="397">
        <f t="shared" si="8"/>
        <v>781</v>
      </c>
      <c r="AQ29" s="397"/>
      <c r="AR29" s="397">
        <f t="shared" si="8"/>
        <v>0</v>
      </c>
      <c r="AS29" s="397">
        <f>SUM(AT29:AX29)</f>
        <v>1500</v>
      </c>
      <c r="AT29" s="397"/>
      <c r="AU29" s="397">
        <f t="shared" si="8"/>
        <v>0</v>
      </c>
      <c r="AV29" s="397">
        <f t="shared" si="8"/>
        <v>0</v>
      </c>
      <c r="AW29" s="397">
        <f t="shared" si="8"/>
        <v>1500</v>
      </c>
      <c r="AX29" s="397">
        <f t="shared" si="8"/>
        <v>0</v>
      </c>
    </row>
    <row r="30" spans="1:50" ht="126">
      <c r="A30" s="545" t="s">
        <v>248</v>
      </c>
      <c r="B30" s="556" t="s">
        <v>558</v>
      </c>
      <c r="C30" s="547">
        <f t="shared" si="1"/>
        <v>2852</v>
      </c>
      <c r="D30" s="547">
        <f t="shared" si="2"/>
        <v>1960</v>
      </c>
      <c r="E30" s="547">
        <v>320</v>
      </c>
      <c r="F30" s="547">
        <v>600</v>
      </c>
      <c r="G30" s="547">
        <v>0</v>
      </c>
      <c r="H30" s="547">
        <v>0</v>
      </c>
      <c r="I30" s="547">
        <v>200</v>
      </c>
      <c r="J30" s="547">
        <v>0</v>
      </c>
      <c r="K30" s="547">
        <v>240</v>
      </c>
      <c r="L30" s="547">
        <v>300</v>
      </c>
      <c r="M30" s="547">
        <v>0</v>
      </c>
      <c r="N30" s="547">
        <v>300</v>
      </c>
      <c r="O30" s="547">
        <v>0</v>
      </c>
      <c r="P30" s="548">
        <v>892</v>
      </c>
      <c r="Q30" s="547">
        <v>0</v>
      </c>
      <c r="R30" s="547">
        <v>0</v>
      </c>
      <c r="S30" s="547">
        <f>S31+S32</f>
        <v>884</v>
      </c>
      <c r="T30" s="547">
        <f t="shared" ref="T30:AE30" si="9">T31+T32</f>
        <v>0</v>
      </c>
      <c r="U30" s="547">
        <f t="shared" si="9"/>
        <v>0</v>
      </c>
      <c r="V30" s="547">
        <f t="shared" si="9"/>
        <v>0</v>
      </c>
      <c r="W30" s="547">
        <f t="shared" si="9"/>
        <v>0</v>
      </c>
      <c r="X30" s="547">
        <f t="shared" si="9"/>
        <v>0</v>
      </c>
      <c r="Y30" s="547">
        <f t="shared" si="9"/>
        <v>0</v>
      </c>
      <c r="Z30" s="547">
        <f t="shared" si="9"/>
        <v>0</v>
      </c>
      <c r="AA30" s="547">
        <f t="shared" si="9"/>
        <v>0</v>
      </c>
      <c r="AB30" s="547">
        <f t="shared" si="9"/>
        <v>0</v>
      </c>
      <c r="AC30" s="547">
        <f t="shared" si="9"/>
        <v>0</v>
      </c>
      <c r="AD30" s="547">
        <f t="shared" si="9"/>
        <v>0</v>
      </c>
      <c r="AE30" s="547">
        <f t="shared" si="9"/>
        <v>0</v>
      </c>
      <c r="AF30" s="401"/>
      <c r="AG30" s="401">
        <f t="shared" si="6"/>
        <v>2649</v>
      </c>
      <c r="AH30" s="401">
        <v>18</v>
      </c>
      <c r="AI30" s="402">
        <v>450</v>
      </c>
      <c r="AJ30" s="406">
        <v>650</v>
      </c>
      <c r="AK30" s="405"/>
      <c r="AL30" s="405">
        <v>750</v>
      </c>
      <c r="AM30" s="405"/>
      <c r="AN30" s="405"/>
      <c r="AO30" s="405"/>
      <c r="AP30" s="405">
        <v>781</v>
      </c>
      <c r="AQ30" s="405"/>
      <c r="AR30" s="405"/>
      <c r="AS30" s="401">
        <f>SUM(AT30:AX30)</f>
        <v>1500</v>
      </c>
      <c r="AT30" s="401"/>
      <c r="AU30" s="405"/>
      <c r="AV30" s="405"/>
      <c r="AW30" s="405">
        <v>1500</v>
      </c>
      <c r="AX30" s="401"/>
    </row>
    <row r="31" spans="1:50" ht="63">
      <c r="A31" s="557">
        <v>1</v>
      </c>
      <c r="B31" s="551" t="s">
        <v>559</v>
      </c>
      <c r="C31" s="547">
        <f t="shared" si="1"/>
        <v>2752</v>
      </c>
      <c r="D31" s="547">
        <f t="shared" si="2"/>
        <v>1860</v>
      </c>
      <c r="E31" s="552">
        <v>320</v>
      </c>
      <c r="F31" s="552">
        <v>600</v>
      </c>
      <c r="G31" s="553"/>
      <c r="H31" s="553"/>
      <c r="I31" s="553">
        <v>100</v>
      </c>
      <c r="J31" s="553"/>
      <c r="K31" s="552">
        <v>240</v>
      </c>
      <c r="L31" s="553">
        <v>300</v>
      </c>
      <c r="M31" s="553"/>
      <c r="N31" s="553">
        <v>300</v>
      </c>
      <c r="O31" s="553"/>
      <c r="P31" s="548">
        <v>892</v>
      </c>
      <c r="Q31" s="552"/>
      <c r="R31" s="553"/>
      <c r="S31" s="553">
        <v>884</v>
      </c>
      <c r="T31" s="552"/>
      <c r="U31" s="552"/>
      <c r="V31" s="552"/>
      <c r="W31" s="552"/>
      <c r="X31" s="552"/>
      <c r="Y31" s="552"/>
      <c r="Z31" s="552"/>
      <c r="AA31" s="552"/>
      <c r="AB31" s="552"/>
      <c r="AC31" s="552"/>
      <c r="AD31" s="552"/>
      <c r="AE31" s="552"/>
      <c r="AF31" s="401"/>
      <c r="AG31" s="401"/>
      <c r="AH31" s="401"/>
      <c r="AI31" s="402"/>
      <c r="AJ31" s="406"/>
      <c r="AK31" s="405"/>
      <c r="AL31" s="405"/>
      <c r="AM31" s="405"/>
      <c r="AN31" s="405"/>
      <c r="AO31" s="405"/>
      <c r="AP31" s="405"/>
      <c r="AQ31" s="405"/>
      <c r="AR31" s="405"/>
      <c r="AS31" s="401"/>
      <c r="AT31" s="401"/>
      <c r="AU31" s="405"/>
      <c r="AV31" s="405"/>
      <c r="AW31" s="405"/>
      <c r="AX31" s="401"/>
    </row>
    <row r="32" spans="1:50" s="399" customFormat="1" ht="63">
      <c r="A32" s="557">
        <v>2</v>
      </c>
      <c r="B32" s="551" t="s">
        <v>560</v>
      </c>
      <c r="C32" s="547">
        <f t="shared" si="1"/>
        <v>100</v>
      </c>
      <c r="D32" s="547">
        <f t="shared" si="2"/>
        <v>100</v>
      </c>
      <c r="E32" s="552"/>
      <c r="F32" s="552"/>
      <c r="G32" s="553"/>
      <c r="H32" s="553"/>
      <c r="I32" s="553">
        <v>100</v>
      </c>
      <c r="J32" s="553"/>
      <c r="K32" s="552"/>
      <c r="L32" s="553"/>
      <c r="M32" s="553"/>
      <c r="N32" s="553"/>
      <c r="O32" s="553"/>
      <c r="P32" s="548">
        <v>0</v>
      </c>
      <c r="Q32" s="552"/>
      <c r="R32" s="553"/>
      <c r="S32" s="553"/>
      <c r="T32" s="552"/>
      <c r="U32" s="552"/>
      <c r="V32" s="552"/>
      <c r="W32" s="552"/>
      <c r="X32" s="552"/>
      <c r="Y32" s="552"/>
      <c r="Z32" s="552"/>
      <c r="AA32" s="552"/>
      <c r="AB32" s="552"/>
      <c r="AC32" s="552"/>
      <c r="AD32" s="552"/>
      <c r="AE32" s="552"/>
      <c r="AF32" s="397">
        <f>AG32</f>
        <v>4560</v>
      </c>
      <c r="AG32" s="397">
        <f>SUM(AH32:AR32)</f>
        <v>4560</v>
      </c>
      <c r="AH32" s="397">
        <f t="shared" ref="AH32:AX32" si="10">SUM(AH33:AH38)</f>
        <v>1050</v>
      </c>
      <c r="AI32" s="397">
        <f t="shared" si="10"/>
        <v>550</v>
      </c>
      <c r="AJ32" s="397">
        <f t="shared" si="10"/>
        <v>100</v>
      </c>
      <c r="AK32" s="397">
        <f t="shared" si="10"/>
        <v>900</v>
      </c>
      <c r="AL32" s="397">
        <f t="shared" si="10"/>
        <v>610</v>
      </c>
      <c r="AM32" s="397">
        <f t="shared" si="10"/>
        <v>700</v>
      </c>
      <c r="AN32" s="397">
        <f t="shared" si="10"/>
        <v>0</v>
      </c>
      <c r="AO32" s="397">
        <f t="shared" si="10"/>
        <v>0</v>
      </c>
      <c r="AP32" s="397">
        <f t="shared" si="10"/>
        <v>650</v>
      </c>
      <c r="AQ32" s="397"/>
      <c r="AR32" s="397">
        <f t="shared" si="10"/>
        <v>0</v>
      </c>
      <c r="AS32" s="397">
        <f t="shared" si="10"/>
        <v>0</v>
      </c>
      <c r="AT32" s="397"/>
      <c r="AU32" s="397">
        <f t="shared" si="10"/>
        <v>0</v>
      </c>
      <c r="AV32" s="397">
        <f t="shared" si="10"/>
        <v>0</v>
      </c>
      <c r="AW32" s="397">
        <f t="shared" si="10"/>
        <v>0</v>
      </c>
      <c r="AX32" s="397">
        <f t="shared" si="10"/>
        <v>0</v>
      </c>
    </row>
    <row r="33" spans="1:50" ht="126">
      <c r="A33" s="545" t="s">
        <v>68</v>
      </c>
      <c r="B33" s="556" t="s">
        <v>561</v>
      </c>
      <c r="C33" s="547">
        <f t="shared" si="1"/>
        <v>6495</v>
      </c>
      <c r="D33" s="547">
        <f t="shared" si="2"/>
        <v>6100</v>
      </c>
      <c r="E33" s="547">
        <v>500</v>
      </c>
      <c r="F33" s="547">
        <v>1250</v>
      </c>
      <c r="G33" s="547">
        <v>1020</v>
      </c>
      <c r="H33" s="547">
        <v>200</v>
      </c>
      <c r="I33" s="547">
        <v>600</v>
      </c>
      <c r="J33" s="547">
        <v>0</v>
      </c>
      <c r="K33" s="547">
        <v>600</v>
      </c>
      <c r="L33" s="547">
        <v>0</v>
      </c>
      <c r="M33" s="547">
        <v>130</v>
      </c>
      <c r="N33" s="547">
        <v>1000</v>
      </c>
      <c r="O33" s="547">
        <v>800</v>
      </c>
      <c r="P33" s="548">
        <v>395</v>
      </c>
      <c r="Q33" s="547">
        <v>195</v>
      </c>
      <c r="R33" s="547">
        <v>0</v>
      </c>
      <c r="S33" s="547">
        <v>0</v>
      </c>
      <c r="T33" s="547">
        <v>0</v>
      </c>
      <c r="U33" s="547">
        <v>0</v>
      </c>
      <c r="V33" s="547">
        <v>0</v>
      </c>
      <c r="W33" s="547">
        <v>0</v>
      </c>
      <c r="X33" s="547">
        <v>0</v>
      </c>
      <c r="Y33" s="547">
        <v>0</v>
      </c>
      <c r="Z33" s="547">
        <v>0</v>
      </c>
      <c r="AA33" s="547">
        <v>0</v>
      </c>
      <c r="AB33" s="547">
        <v>0</v>
      </c>
      <c r="AC33" s="547">
        <v>0</v>
      </c>
      <c r="AD33" s="547">
        <v>0</v>
      </c>
      <c r="AE33" s="547">
        <v>200</v>
      </c>
      <c r="AF33" s="401"/>
      <c r="AG33" s="401">
        <f>SUM(AH33:AR33)</f>
        <v>90</v>
      </c>
      <c r="AH33" s="401"/>
      <c r="AI33" s="402"/>
      <c r="AJ33" s="406"/>
      <c r="AK33" s="405"/>
      <c r="AL33" s="405"/>
      <c r="AM33" s="405"/>
      <c r="AN33" s="405"/>
      <c r="AO33" s="405"/>
      <c r="AP33" s="405">
        <v>90</v>
      </c>
      <c r="AQ33" s="405"/>
      <c r="AR33" s="405"/>
      <c r="AS33" s="401"/>
      <c r="AT33" s="401"/>
      <c r="AU33" s="405"/>
      <c r="AV33" s="405"/>
      <c r="AW33" s="405"/>
      <c r="AX33" s="401"/>
    </row>
    <row r="34" spans="1:50" ht="141.75" hidden="1">
      <c r="A34" s="557">
        <v>1</v>
      </c>
      <c r="B34" s="551" t="s">
        <v>562</v>
      </c>
      <c r="C34" s="547">
        <f t="shared" si="1"/>
        <v>230</v>
      </c>
      <c r="D34" s="547">
        <f t="shared" si="2"/>
        <v>230</v>
      </c>
      <c r="E34" s="552"/>
      <c r="F34" s="558">
        <v>100</v>
      </c>
      <c r="G34" s="553"/>
      <c r="H34" s="553"/>
      <c r="I34" s="553">
        <v>100</v>
      </c>
      <c r="J34" s="553"/>
      <c r="K34" s="552"/>
      <c r="L34" s="553"/>
      <c r="M34" s="553">
        <v>30</v>
      </c>
      <c r="N34" s="553"/>
      <c r="O34" s="553"/>
      <c r="P34" s="548">
        <v>0</v>
      </c>
      <c r="Q34" s="552"/>
      <c r="R34" s="553"/>
      <c r="S34" s="553"/>
      <c r="T34" s="552"/>
      <c r="U34" s="552"/>
      <c r="V34" s="552"/>
      <c r="W34" s="552"/>
      <c r="X34" s="552"/>
      <c r="Y34" s="552"/>
      <c r="Z34" s="552"/>
      <c r="AA34" s="552"/>
      <c r="AB34" s="552"/>
      <c r="AC34" s="552"/>
      <c r="AD34" s="552"/>
      <c r="AE34" s="552"/>
      <c r="AF34" s="401"/>
      <c r="AG34" s="401"/>
      <c r="AH34" s="401"/>
      <c r="AI34" s="402"/>
      <c r="AJ34" s="406"/>
      <c r="AK34" s="405"/>
      <c r="AL34" s="405"/>
      <c r="AM34" s="405"/>
      <c r="AN34" s="405"/>
      <c r="AO34" s="405"/>
      <c r="AP34" s="405"/>
      <c r="AQ34" s="405"/>
      <c r="AR34" s="405"/>
      <c r="AS34" s="401"/>
      <c r="AT34" s="401"/>
      <c r="AU34" s="405"/>
      <c r="AV34" s="405"/>
      <c r="AW34" s="405"/>
      <c r="AX34" s="401"/>
    </row>
    <row r="35" spans="1:50" ht="141.75" hidden="1">
      <c r="A35" s="557">
        <v>2</v>
      </c>
      <c r="B35" s="551" t="s">
        <v>563</v>
      </c>
      <c r="C35" s="547">
        <f t="shared" si="1"/>
        <v>200</v>
      </c>
      <c r="D35" s="547">
        <f t="shared" si="2"/>
        <v>200</v>
      </c>
      <c r="E35" s="552">
        <v>200</v>
      </c>
      <c r="F35" s="558"/>
      <c r="G35" s="553"/>
      <c r="H35" s="553"/>
      <c r="I35" s="553"/>
      <c r="J35" s="553"/>
      <c r="K35" s="552"/>
      <c r="L35" s="553"/>
      <c r="M35" s="553"/>
      <c r="N35" s="553"/>
      <c r="O35" s="553"/>
      <c r="P35" s="548">
        <v>0</v>
      </c>
      <c r="Q35" s="552"/>
      <c r="R35" s="553"/>
      <c r="S35" s="553"/>
      <c r="T35" s="552"/>
      <c r="U35" s="552"/>
      <c r="V35" s="552"/>
      <c r="W35" s="552"/>
      <c r="X35" s="552"/>
      <c r="Y35" s="552"/>
      <c r="Z35" s="552"/>
      <c r="AA35" s="552"/>
      <c r="AB35" s="552"/>
      <c r="AC35" s="552"/>
      <c r="AD35" s="552"/>
      <c r="AE35" s="552"/>
      <c r="AF35" s="401"/>
      <c r="AG35" s="401">
        <f>SUM(AH35:AR35)</f>
        <v>100</v>
      </c>
      <c r="AH35" s="401"/>
      <c r="AI35" s="402"/>
      <c r="AJ35" s="406"/>
      <c r="AK35" s="405"/>
      <c r="AL35" s="405">
        <v>100</v>
      </c>
      <c r="AM35" s="405"/>
      <c r="AN35" s="405"/>
      <c r="AO35" s="405"/>
      <c r="AP35" s="405"/>
      <c r="AQ35" s="405"/>
      <c r="AR35" s="405"/>
      <c r="AS35" s="401"/>
      <c r="AT35" s="401"/>
      <c r="AU35" s="405"/>
      <c r="AV35" s="405"/>
      <c r="AW35" s="405"/>
      <c r="AX35" s="401"/>
    </row>
    <row r="36" spans="1:50" ht="126" hidden="1">
      <c r="A36" s="557">
        <v>3</v>
      </c>
      <c r="B36" s="551" t="s">
        <v>564</v>
      </c>
      <c r="C36" s="547">
        <f t="shared" si="1"/>
        <v>130</v>
      </c>
      <c r="D36" s="547">
        <f t="shared" si="2"/>
        <v>130</v>
      </c>
      <c r="E36" s="552"/>
      <c r="F36" s="558">
        <v>30</v>
      </c>
      <c r="G36" s="553"/>
      <c r="H36" s="553"/>
      <c r="I36" s="553"/>
      <c r="J36" s="553"/>
      <c r="K36" s="552"/>
      <c r="L36" s="553"/>
      <c r="M36" s="553">
        <v>100</v>
      </c>
      <c r="N36" s="553"/>
      <c r="O36" s="553"/>
      <c r="P36" s="548">
        <v>0</v>
      </c>
      <c r="Q36" s="552"/>
      <c r="R36" s="553"/>
      <c r="S36" s="553"/>
      <c r="T36" s="552"/>
      <c r="U36" s="552"/>
      <c r="V36" s="552"/>
      <c r="W36" s="552"/>
      <c r="X36" s="552"/>
      <c r="Y36" s="552"/>
      <c r="Z36" s="552"/>
      <c r="AA36" s="552"/>
      <c r="AB36" s="552"/>
      <c r="AC36" s="552"/>
      <c r="AD36" s="552"/>
      <c r="AE36" s="552"/>
      <c r="AF36" s="401"/>
      <c r="AG36" s="401">
        <f>SUM(AH36:AR36)</f>
        <v>2700</v>
      </c>
      <c r="AH36" s="401">
        <v>800</v>
      </c>
      <c r="AI36" s="402">
        <v>300</v>
      </c>
      <c r="AJ36" s="406"/>
      <c r="AK36" s="405">
        <v>600</v>
      </c>
      <c r="AL36" s="405">
        <v>260</v>
      </c>
      <c r="AM36" s="405">
        <v>300</v>
      </c>
      <c r="AN36" s="405"/>
      <c r="AO36" s="405"/>
      <c r="AP36" s="405">
        <v>440</v>
      </c>
      <c r="AQ36" s="405"/>
      <c r="AR36" s="405"/>
      <c r="AS36" s="401"/>
      <c r="AT36" s="401"/>
      <c r="AU36" s="405"/>
      <c r="AV36" s="405"/>
      <c r="AW36" s="405"/>
      <c r="AX36" s="401"/>
    </row>
    <row r="37" spans="1:50" ht="110.25" hidden="1">
      <c r="A37" s="557">
        <v>4</v>
      </c>
      <c r="B37" s="551" t="s">
        <v>566</v>
      </c>
      <c r="C37" s="547">
        <f t="shared" si="1"/>
        <v>4400</v>
      </c>
      <c r="D37" s="547">
        <f t="shared" si="2"/>
        <v>4200</v>
      </c>
      <c r="E37" s="552"/>
      <c r="F37" s="558">
        <v>300</v>
      </c>
      <c r="G37" s="553">
        <v>1000</v>
      </c>
      <c r="H37" s="553">
        <v>200</v>
      </c>
      <c r="I37" s="553">
        <v>400</v>
      </c>
      <c r="J37" s="553"/>
      <c r="K37" s="552">
        <v>500</v>
      </c>
      <c r="L37" s="553"/>
      <c r="M37" s="553"/>
      <c r="N37" s="553">
        <v>1000</v>
      </c>
      <c r="O37" s="553">
        <v>800</v>
      </c>
      <c r="P37" s="548">
        <v>200</v>
      </c>
      <c r="Q37" s="552"/>
      <c r="R37" s="553"/>
      <c r="S37" s="553"/>
      <c r="T37" s="552"/>
      <c r="U37" s="552"/>
      <c r="V37" s="552"/>
      <c r="W37" s="552"/>
      <c r="X37" s="552"/>
      <c r="Y37" s="552"/>
      <c r="Z37" s="552"/>
      <c r="AA37" s="552"/>
      <c r="AB37" s="552"/>
      <c r="AC37" s="552"/>
      <c r="AD37" s="552"/>
      <c r="AE37" s="552">
        <v>200</v>
      </c>
      <c r="AF37" s="401"/>
      <c r="AG37" s="401">
        <f>SUM(AH37:AR37)</f>
        <v>120</v>
      </c>
      <c r="AH37" s="401">
        <v>50</v>
      </c>
      <c r="AI37" s="402">
        <v>50</v>
      </c>
      <c r="AJ37" s="406"/>
      <c r="AK37" s="405"/>
      <c r="AL37" s="405"/>
      <c r="AM37" s="405"/>
      <c r="AN37" s="405"/>
      <c r="AO37" s="405"/>
      <c r="AP37" s="405">
        <v>20</v>
      </c>
      <c r="AQ37" s="405"/>
      <c r="AR37" s="405"/>
      <c r="AS37" s="401"/>
      <c r="AT37" s="401"/>
      <c r="AU37" s="405"/>
      <c r="AV37" s="405"/>
      <c r="AW37" s="405"/>
      <c r="AX37" s="401"/>
    </row>
    <row r="38" spans="1:50" ht="126" hidden="1">
      <c r="A38" s="557">
        <v>5</v>
      </c>
      <c r="B38" s="551" t="s">
        <v>567</v>
      </c>
      <c r="C38" s="547">
        <f t="shared" si="1"/>
        <v>215</v>
      </c>
      <c r="D38" s="547">
        <f t="shared" si="2"/>
        <v>40</v>
      </c>
      <c r="E38" s="552"/>
      <c r="F38" s="558">
        <v>20</v>
      </c>
      <c r="G38" s="553">
        <v>20</v>
      </c>
      <c r="H38" s="553"/>
      <c r="I38" s="553"/>
      <c r="J38" s="553"/>
      <c r="K38" s="552"/>
      <c r="L38" s="553"/>
      <c r="M38" s="553"/>
      <c r="N38" s="553"/>
      <c r="O38" s="553"/>
      <c r="P38" s="548">
        <v>175</v>
      </c>
      <c r="Q38" s="552">
        <v>175</v>
      </c>
      <c r="R38" s="553"/>
      <c r="S38" s="553"/>
      <c r="T38" s="552"/>
      <c r="U38" s="552"/>
      <c r="V38" s="552"/>
      <c r="W38" s="552"/>
      <c r="X38" s="552"/>
      <c r="Y38" s="552"/>
      <c r="Z38" s="552"/>
      <c r="AA38" s="552"/>
      <c r="AB38" s="552"/>
      <c r="AC38" s="552"/>
      <c r="AD38" s="552"/>
      <c r="AE38" s="552"/>
      <c r="AF38" s="401"/>
      <c r="AG38" s="401">
        <f>SUM(AH38:AR38)</f>
        <v>1550</v>
      </c>
      <c r="AH38" s="401">
        <v>200</v>
      </c>
      <c r="AI38" s="402">
        <v>200</v>
      </c>
      <c r="AJ38" s="406">
        <v>100</v>
      </c>
      <c r="AK38" s="405">
        <v>300</v>
      </c>
      <c r="AL38" s="405">
        <v>250</v>
      </c>
      <c r="AM38" s="405">
        <v>400</v>
      </c>
      <c r="AN38" s="405"/>
      <c r="AO38" s="405"/>
      <c r="AP38" s="405">
        <v>100</v>
      </c>
      <c r="AQ38" s="405"/>
      <c r="AR38" s="405"/>
      <c r="AS38" s="401"/>
      <c r="AT38" s="401"/>
      <c r="AU38" s="405"/>
      <c r="AV38" s="405"/>
      <c r="AW38" s="405"/>
      <c r="AX38" s="401"/>
    </row>
    <row r="39" spans="1:50" s="399" customFormat="1" ht="110.25" hidden="1">
      <c r="A39" s="557">
        <v>6</v>
      </c>
      <c r="B39" s="551" t="s">
        <v>568</v>
      </c>
      <c r="C39" s="547">
        <f t="shared" si="1"/>
        <v>1320</v>
      </c>
      <c r="D39" s="547">
        <f t="shared" si="2"/>
        <v>1300</v>
      </c>
      <c r="E39" s="552">
        <v>300</v>
      </c>
      <c r="F39" s="553">
        <v>800</v>
      </c>
      <c r="G39" s="553"/>
      <c r="H39" s="553"/>
      <c r="I39" s="553">
        <v>100</v>
      </c>
      <c r="J39" s="553"/>
      <c r="K39" s="552">
        <v>100</v>
      </c>
      <c r="L39" s="553"/>
      <c r="M39" s="553"/>
      <c r="N39" s="553"/>
      <c r="O39" s="553"/>
      <c r="P39" s="548">
        <v>20</v>
      </c>
      <c r="Q39" s="552">
        <v>20</v>
      </c>
      <c r="R39" s="553"/>
      <c r="S39" s="553"/>
      <c r="T39" s="552"/>
      <c r="U39" s="552"/>
      <c r="V39" s="552"/>
      <c r="W39" s="552"/>
      <c r="X39" s="552"/>
      <c r="Y39" s="552"/>
      <c r="Z39" s="552"/>
      <c r="AA39" s="552"/>
      <c r="AB39" s="552"/>
      <c r="AC39" s="552"/>
      <c r="AD39" s="552"/>
      <c r="AE39" s="552"/>
      <c r="AF39" s="397">
        <f>AG39+AS39</f>
        <v>210</v>
      </c>
      <c r="AG39" s="397">
        <f>SUM(AH39:AR39)</f>
        <v>90</v>
      </c>
      <c r="AH39" s="397">
        <f t="shared" ref="AH39:AP39" si="11">SUM(AH40:AH41)</f>
        <v>0</v>
      </c>
      <c r="AI39" s="397">
        <f t="shared" si="11"/>
        <v>0</v>
      </c>
      <c r="AJ39" s="397">
        <f t="shared" si="11"/>
        <v>90</v>
      </c>
      <c r="AK39" s="397">
        <f t="shared" si="11"/>
        <v>0</v>
      </c>
      <c r="AL39" s="397">
        <f t="shared" si="11"/>
        <v>0</v>
      </c>
      <c r="AM39" s="397">
        <f t="shared" si="11"/>
        <v>0</v>
      </c>
      <c r="AN39" s="397">
        <f t="shared" si="11"/>
        <v>0</v>
      </c>
      <c r="AO39" s="397">
        <f t="shared" si="11"/>
        <v>0</v>
      </c>
      <c r="AP39" s="397">
        <f t="shared" si="11"/>
        <v>0</v>
      </c>
      <c r="AQ39" s="397"/>
      <c r="AR39" s="397">
        <f>SUM(AR40:AR41)</f>
        <v>0</v>
      </c>
      <c r="AS39" s="397">
        <f>SUM(AT39:AX39)</f>
        <v>120</v>
      </c>
      <c r="AT39" s="397"/>
      <c r="AU39" s="397">
        <f>SUM(AU40:AU41)</f>
        <v>120</v>
      </c>
      <c r="AV39" s="397">
        <f>SUM(AV40:AV41)</f>
        <v>0</v>
      </c>
      <c r="AW39" s="397">
        <f>SUM(AW40:AW41)</f>
        <v>0</v>
      </c>
      <c r="AX39" s="397">
        <f>SUM(AX40:AX41)</f>
        <v>0</v>
      </c>
    </row>
    <row r="40" spans="1:50" ht="173.25">
      <c r="A40" s="545" t="s">
        <v>182</v>
      </c>
      <c r="B40" s="556" t="s">
        <v>785</v>
      </c>
      <c r="C40" s="547">
        <f t="shared" si="1"/>
        <v>2480</v>
      </c>
      <c r="D40" s="547">
        <f t="shared" si="2"/>
        <v>1430</v>
      </c>
      <c r="E40" s="547">
        <v>400</v>
      </c>
      <c r="F40" s="547">
        <v>30</v>
      </c>
      <c r="G40" s="547">
        <v>100</v>
      </c>
      <c r="H40" s="547">
        <v>300</v>
      </c>
      <c r="I40" s="547">
        <v>200</v>
      </c>
      <c r="J40" s="547">
        <v>0</v>
      </c>
      <c r="K40" s="547">
        <v>100</v>
      </c>
      <c r="L40" s="547">
        <v>0</v>
      </c>
      <c r="M40" s="547">
        <v>0</v>
      </c>
      <c r="N40" s="547">
        <v>300</v>
      </c>
      <c r="O40" s="547">
        <v>0</v>
      </c>
      <c r="P40" s="548">
        <v>1050</v>
      </c>
      <c r="Q40" s="547">
        <v>0</v>
      </c>
      <c r="R40" s="547">
        <v>0</v>
      </c>
      <c r="S40" s="547">
        <v>0</v>
      </c>
      <c r="T40" s="547">
        <v>450</v>
      </c>
      <c r="U40" s="547">
        <v>0</v>
      </c>
      <c r="V40" s="547">
        <v>0</v>
      </c>
      <c r="W40" s="547">
        <v>0</v>
      </c>
      <c r="X40" s="547">
        <v>600</v>
      </c>
      <c r="Y40" s="547">
        <v>0</v>
      </c>
      <c r="Z40" s="547">
        <v>0</v>
      </c>
      <c r="AA40" s="547">
        <v>0</v>
      </c>
      <c r="AB40" s="547">
        <v>0</v>
      </c>
      <c r="AC40" s="547">
        <v>0</v>
      </c>
      <c r="AD40" s="547">
        <v>0</v>
      </c>
      <c r="AE40" s="547">
        <v>0</v>
      </c>
      <c r="AF40" s="401"/>
      <c r="AG40" s="401"/>
      <c r="AH40" s="401"/>
      <c r="AI40" s="402"/>
      <c r="AJ40" s="406"/>
      <c r="AK40" s="405"/>
      <c r="AL40" s="405"/>
      <c r="AM40" s="405"/>
      <c r="AN40" s="405"/>
      <c r="AO40" s="405"/>
      <c r="AP40" s="405"/>
      <c r="AQ40" s="405"/>
      <c r="AR40" s="405"/>
      <c r="AS40" s="401">
        <f>SUM(AT40:AX40)</f>
        <v>120</v>
      </c>
      <c r="AT40" s="401"/>
      <c r="AU40" s="405">
        <v>120</v>
      </c>
      <c r="AV40" s="405"/>
      <c r="AW40" s="405"/>
      <c r="AX40" s="401"/>
    </row>
    <row r="41" spans="1:50" ht="126" hidden="1">
      <c r="A41" s="557">
        <v>1</v>
      </c>
      <c r="B41" s="551" t="s">
        <v>786</v>
      </c>
      <c r="C41" s="547">
        <f t="shared" si="1"/>
        <v>450</v>
      </c>
      <c r="D41" s="547">
        <f t="shared" si="2"/>
        <v>0</v>
      </c>
      <c r="E41" s="552"/>
      <c r="F41" s="552"/>
      <c r="G41" s="552"/>
      <c r="H41" s="552"/>
      <c r="I41" s="552"/>
      <c r="J41" s="552"/>
      <c r="K41" s="552"/>
      <c r="L41" s="552"/>
      <c r="M41" s="552"/>
      <c r="N41" s="552"/>
      <c r="O41" s="552"/>
      <c r="P41" s="548">
        <v>450</v>
      </c>
      <c r="Q41" s="552"/>
      <c r="R41" s="553"/>
      <c r="S41" s="553"/>
      <c r="T41" s="552">
        <v>450</v>
      </c>
      <c r="U41" s="552"/>
      <c r="V41" s="552"/>
      <c r="W41" s="552"/>
      <c r="X41" s="552"/>
      <c r="Y41" s="552"/>
      <c r="Z41" s="552"/>
      <c r="AA41" s="552"/>
      <c r="AB41" s="552"/>
      <c r="AC41" s="552"/>
      <c r="AD41" s="552"/>
      <c r="AE41" s="552"/>
      <c r="AF41" s="401"/>
      <c r="AG41" s="401">
        <f>SUM(AH41:AR41)</f>
        <v>90</v>
      </c>
      <c r="AH41" s="401"/>
      <c r="AI41" s="402"/>
      <c r="AJ41" s="406">
        <v>90</v>
      </c>
      <c r="AK41" s="405"/>
      <c r="AL41" s="405"/>
      <c r="AM41" s="405"/>
      <c r="AN41" s="405"/>
      <c r="AO41" s="405"/>
      <c r="AP41" s="405"/>
      <c r="AQ41" s="405"/>
      <c r="AR41" s="405"/>
      <c r="AS41" s="401"/>
      <c r="AT41" s="401"/>
      <c r="AU41" s="405"/>
      <c r="AV41" s="405"/>
      <c r="AW41" s="405"/>
      <c r="AX41" s="401"/>
    </row>
    <row r="42" spans="1:50" s="399" customFormat="1" ht="78.75" hidden="1">
      <c r="A42" s="557">
        <v>3</v>
      </c>
      <c r="B42" s="551" t="s">
        <v>572</v>
      </c>
      <c r="C42" s="547">
        <f t="shared" si="1"/>
        <v>1250</v>
      </c>
      <c r="D42" s="547">
        <f t="shared" si="2"/>
        <v>1250</v>
      </c>
      <c r="E42" s="552">
        <v>400</v>
      </c>
      <c r="F42" s="552"/>
      <c r="G42" s="553">
        <v>100</v>
      </c>
      <c r="H42" s="553">
        <v>300</v>
      </c>
      <c r="I42" s="553">
        <v>150</v>
      </c>
      <c r="J42" s="553"/>
      <c r="K42" s="552"/>
      <c r="L42" s="553"/>
      <c r="M42" s="553"/>
      <c r="N42" s="553">
        <v>300</v>
      </c>
      <c r="O42" s="553"/>
      <c r="P42" s="548">
        <v>0</v>
      </c>
      <c r="Q42" s="552"/>
      <c r="R42" s="553"/>
      <c r="S42" s="553"/>
      <c r="T42" s="552"/>
      <c r="U42" s="552"/>
      <c r="V42" s="552"/>
      <c r="W42" s="552"/>
      <c r="X42" s="552"/>
      <c r="Y42" s="552"/>
      <c r="Z42" s="552"/>
      <c r="AA42" s="552"/>
      <c r="AB42" s="552"/>
      <c r="AC42" s="552"/>
      <c r="AD42" s="552"/>
      <c r="AE42" s="552"/>
      <c r="AF42" s="397">
        <f>AG42+AS42</f>
        <v>430</v>
      </c>
      <c r="AG42" s="397">
        <f>SUM(AH42:AR42)</f>
        <v>30</v>
      </c>
      <c r="AH42" s="397">
        <f t="shared" ref="AH42:AX42" si="12">SUM(AH43:AH47)</f>
        <v>0</v>
      </c>
      <c r="AI42" s="397">
        <f t="shared" si="12"/>
        <v>0</v>
      </c>
      <c r="AJ42" s="397">
        <f t="shared" si="12"/>
        <v>0</v>
      </c>
      <c r="AK42" s="397">
        <f t="shared" si="12"/>
        <v>0</v>
      </c>
      <c r="AL42" s="397">
        <f t="shared" si="12"/>
        <v>0</v>
      </c>
      <c r="AM42" s="397">
        <f t="shared" si="12"/>
        <v>0</v>
      </c>
      <c r="AN42" s="397">
        <f t="shared" si="12"/>
        <v>0</v>
      </c>
      <c r="AO42" s="397">
        <f t="shared" si="12"/>
        <v>0</v>
      </c>
      <c r="AP42" s="397">
        <f t="shared" si="12"/>
        <v>30</v>
      </c>
      <c r="AQ42" s="397"/>
      <c r="AR42" s="397">
        <f t="shared" si="12"/>
        <v>0</v>
      </c>
      <c r="AS42" s="397">
        <f>SUM(AT42:AX42)</f>
        <v>400</v>
      </c>
      <c r="AT42" s="397"/>
      <c r="AU42" s="397">
        <f t="shared" si="12"/>
        <v>0</v>
      </c>
      <c r="AV42" s="397">
        <f t="shared" si="12"/>
        <v>0</v>
      </c>
      <c r="AW42" s="397">
        <f t="shared" si="12"/>
        <v>0</v>
      </c>
      <c r="AX42" s="397">
        <f t="shared" si="12"/>
        <v>400</v>
      </c>
    </row>
    <row r="43" spans="1:50" ht="78.75" hidden="1">
      <c r="A43" s="557">
        <v>4</v>
      </c>
      <c r="B43" s="551" t="s">
        <v>1166</v>
      </c>
      <c r="C43" s="547">
        <f t="shared" si="1"/>
        <v>780</v>
      </c>
      <c r="D43" s="547">
        <f t="shared" si="2"/>
        <v>180</v>
      </c>
      <c r="E43" s="552"/>
      <c r="F43" s="552">
        <v>30</v>
      </c>
      <c r="G43" s="553"/>
      <c r="H43" s="553"/>
      <c r="I43" s="553">
        <v>50</v>
      </c>
      <c r="J43" s="553"/>
      <c r="K43" s="552">
        <v>100</v>
      </c>
      <c r="L43" s="553"/>
      <c r="M43" s="553"/>
      <c r="N43" s="553"/>
      <c r="O43" s="553"/>
      <c r="P43" s="548">
        <v>600</v>
      </c>
      <c r="Q43" s="552"/>
      <c r="R43" s="553"/>
      <c r="S43" s="553"/>
      <c r="T43" s="552"/>
      <c r="U43" s="552"/>
      <c r="V43" s="552"/>
      <c r="W43" s="552"/>
      <c r="X43" s="552">
        <v>600</v>
      </c>
      <c r="Y43" s="552"/>
      <c r="Z43" s="552"/>
      <c r="AA43" s="552"/>
      <c r="AB43" s="552"/>
      <c r="AC43" s="552"/>
      <c r="AD43" s="552"/>
      <c r="AE43" s="552"/>
      <c r="AF43" s="401"/>
      <c r="AG43" s="401"/>
      <c r="AH43" s="401"/>
      <c r="AI43" s="402"/>
      <c r="AJ43" s="406"/>
      <c r="AK43" s="405"/>
      <c r="AL43" s="405"/>
      <c r="AM43" s="405"/>
      <c r="AN43" s="405"/>
      <c r="AO43" s="405"/>
      <c r="AP43" s="405"/>
      <c r="AQ43" s="405"/>
      <c r="AR43" s="405"/>
      <c r="AS43" s="401"/>
      <c r="AT43" s="401"/>
      <c r="AU43" s="405"/>
      <c r="AV43" s="405"/>
      <c r="AW43" s="405"/>
      <c r="AX43" s="401"/>
    </row>
    <row r="44" spans="1:50" ht="94.5">
      <c r="A44" s="545" t="s">
        <v>77</v>
      </c>
      <c r="B44" s="556" t="s">
        <v>576</v>
      </c>
      <c r="C44" s="547">
        <f t="shared" si="1"/>
        <v>2690</v>
      </c>
      <c r="D44" s="547">
        <f t="shared" si="2"/>
        <v>1130</v>
      </c>
      <c r="E44" s="547">
        <v>300</v>
      </c>
      <c r="F44" s="547">
        <v>380</v>
      </c>
      <c r="G44" s="547">
        <v>200</v>
      </c>
      <c r="H44" s="547">
        <v>0</v>
      </c>
      <c r="I44" s="547">
        <v>0</v>
      </c>
      <c r="J44" s="547">
        <v>0</v>
      </c>
      <c r="K44" s="547">
        <v>0</v>
      </c>
      <c r="L44" s="547">
        <v>0</v>
      </c>
      <c r="M44" s="547">
        <v>150</v>
      </c>
      <c r="N44" s="547">
        <v>100</v>
      </c>
      <c r="O44" s="547">
        <v>0</v>
      </c>
      <c r="P44" s="548">
        <v>1560</v>
      </c>
      <c r="Q44" s="547">
        <v>0</v>
      </c>
      <c r="R44" s="547">
        <v>0</v>
      </c>
      <c r="S44" s="547">
        <v>0</v>
      </c>
      <c r="T44" s="547">
        <v>0</v>
      </c>
      <c r="U44" s="547">
        <v>0</v>
      </c>
      <c r="V44" s="547">
        <v>0</v>
      </c>
      <c r="W44" s="547">
        <v>0</v>
      </c>
      <c r="X44" s="547">
        <v>0</v>
      </c>
      <c r="Y44" s="547">
        <v>0</v>
      </c>
      <c r="Z44" s="547">
        <v>0</v>
      </c>
      <c r="AA44" s="547">
        <v>0</v>
      </c>
      <c r="AB44" s="547">
        <v>840</v>
      </c>
      <c r="AC44" s="547">
        <v>200</v>
      </c>
      <c r="AD44" s="547">
        <v>500</v>
      </c>
      <c r="AE44" s="547">
        <v>20</v>
      </c>
      <c r="AF44" s="401"/>
      <c r="AG44" s="401"/>
      <c r="AH44" s="401"/>
      <c r="AI44" s="402"/>
      <c r="AJ44" s="406"/>
      <c r="AK44" s="405"/>
      <c r="AL44" s="405"/>
      <c r="AM44" s="405"/>
      <c r="AN44" s="405"/>
      <c r="AO44" s="405"/>
      <c r="AP44" s="405"/>
      <c r="AQ44" s="405"/>
      <c r="AR44" s="405"/>
      <c r="AS44" s="401"/>
      <c r="AT44" s="401"/>
      <c r="AU44" s="405"/>
      <c r="AV44" s="405"/>
      <c r="AW44" s="405"/>
      <c r="AX44" s="401"/>
    </row>
    <row r="45" spans="1:50" ht="110.25" hidden="1">
      <c r="A45" s="559">
        <v>1</v>
      </c>
      <c r="B45" s="560" t="s">
        <v>787</v>
      </c>
      <c r="C45" s="547">
        <f t="shared" si="1"/>
        <v>320</v>
      </c>
      <c r="D45" s="547">
        <f t="shared" si="2"/>
        <v>120</v>
      </c>
      <c r="E45" s="561"/>
      <c r="F45" s="562">
        <v>70</v>
      </c>
      <c r="G45" s="563"/>
      <c r="H45" s="563"/>
      <c r="I45" s="563"/>
      <c r="J45" s="563"/>
      <c r="K45" s="561"/>
      <c r="L45" s="563"/>
      <c r="M45" s="563">
        <v>30</v>
      </c>
      <c r="N45" s="563">
        <v>20</v>
      </c>
      <c r="O45" s="563"/>
      <c r="P45" s="548">
        <v>200</v>
      </c>
      <c r="Q45" s="561"/>
      <c r="R45" s="563"/>
      <c r="S45" s="563"/>
      <c r="T45" s="561"/>
      <c r="U45" s="561"/>
      <c r="V45" s="561"/>
      <c r="W45" s="561"/>
      <c r="X45" s="561"/>
      <c r="Y45" s="561"/>
      <c r="Z45" s="561"/>
      <c r="AA45" s="561"/>
      <c r="AB45" s="561"/>
      <c r="AC45" s="561">
        <v>200</v>
      </c>
      <c r="AD45" s="561"/>
      <c r="AE45" s="561"/>
      <c r="AF45" s="401"/>
      <c r="AG45" s="401"/>
      <c r="AH45" s="401"/>
      <c r="AI45" s="402"/>
      <c r="AJ45" s="406"/>
      <c r="AK45" s="405"/>
      <c r="AL45" s="405"/>
      <c r="AM45" s="405"/>
      <c r="AN45" s="405"/>
      <c r="AO45" s="405"/>
      <c r="AP45" s="405"/>
      <c r="AQ45" s="405"/>
      <c r="AR45" s="405"/>
      <c r="AS45" s="401"/>
      <c r="AT45" s="401"/>
      <c r="AU45" s="405"/>
      <c r="AV45" s="405"/>
      <c r="AW45" s="405"/>
      <c r="AX45" s="401"/>
    </row>
    <row r="46" spans="1:50" ht="78.75" hidden="1">
      <c r="A46" s="557">
        <v>2</v>
      </c>
      <c r="B46" s="551" t="s">
        <v>578</v>
      </c>
      <c r="C46" s="547">
        <f t="shared" si="1"/>
        <v>620</v>
      </c>
      <c r="D46" s="547">
        <f t="shared" si="2"/>
        <v>120</v>
      </c>
      <c r="E46" s="552"/>
      <c r="F46" s="558">
        <v>70</v>
      </c>
      <c r="G46" s="553"/>
      <c r="H46" s="553"/>
      <c r="I46" s="553"/>
      <c r="J46" s="553"/>
      <c r="K46" s="552"/>
      <c r="L46" s="553"/>
      <c r="M46" s="553">
        <v>30</v>
      </c>
      <c r="N46" s="553">
        <v>20</v>
      </c>
      <c r="O46" s="553"/>
      <c r="P46" s="548">
        <v>500</v>
      </c>
      <c r="Q46" s="552"/>
      <c r="R46" s="553"/>
      <c r="S46" s="553"/>
      <c r="T46" s="552"/>
      <c r="U46" s="552"/>
      <c r="V46" s="552"/>
      <c r="W46" s="552"/>
      <c r="X46" s="552"/>
      <c r="Y46" s="552"/>
      <c r="Z46" s="552"/>
      <c r="AA46" s="552"/>
      <c r="AB46" s="552"/>
      <c r="AC46" s="552"/>
      <c r="AD46" s="552">
        <v>500</v>
      </c>
      <c r="AE46" s="552"/>
      <c r="AF46" s="401"/>
      <c r="AG46" s="401"/>
      <c r="AH46" s="401"/>
      <c r="AI46" s="402"/>
      <c r="AJ46" s="406"/>
      <c r="AK46" s="405"/>
      <c r="AL46" s="405"/>
      <c r="AM46" s="405"/>
      <c r="AN46" s="405"/>
      <c r="AO46" s="405"/>
      <c r="AP46" s="405"/>
      <c r="AQ46" s="405"/>
      <c r="AR46" s="405"/>
      <c r="AS46" s="401"/>
      <c r="AT46" s="401"/>
      <c r="AU46" s="405"/>
      <c r="AV46" s="405"/>
      <c r="AW46" s="405"/>
      <c r="AX46" s="401"/>
    </row>
    <row r="47" spans="1:50" ht="63" hidden="1">
      <c r="A47" s="557">
        <v>3</v>
      </c>
      <c r="B47" s="551" t="s">
        <v>579</v>
      </c>
      <c r="C47" s="547">
        <f t="shared" si="1"/>
        <v>490</v>
      </c>
      <c r="D47" s="547">
        <f t="shared" si="2"/>
        <v>190</v>
      </c>
      <c r="E47" s="552">
        <v>100</v>
      </c>
      <c r="F47" s="558">
        <v>70</v>
      </c>
      <c r="G47" s="553"/>
      <c r="H47" s="553"/>
      <c r="I47" s="553"/>
      <c r="J47" s="553"/>
      <c r="K47" s="552"/>
      <c r="L47" s="553"/>
      <c r="M47" s="553"/>
      <c r="N47" s="553">
        <v>20</v>
      </c>
      <c r="O47" s="553"/>
      <c r="P47" s="548">
        <v>300</v>
      </c>
      <c r="Q47" s="552"/>
      <c r="R47" s="553"/>
      <c r="S47" s="553"/>
      <c r="T47" s="552"/>
      <c r="U47" s="552"/>
      <c r="V47" s="552"/>
      <c r="W47" s="552"/>
      <c r="X47" s="552"/>
      <c r="Y47" s="552"/>
      <c r="Z47" s="552"/>
      <c r="AA47" s="552"/>
      <c r="AB47" s="552">
        <v>300</v>
      </c>
      <c r="AC47" s="552"/>
      <c r="AD47" s="552"/>
      <c r="AE47" s="552"/>
      <c r="AF47" s="401"/>
      <c r="AG47" s="401">
        <f>SUM(AH47:AR47)</f>
        <v>30</v>
      </c>
      <c r="AH47" s="401"/>
      <c r="AI47" s="402"/>
      <c r="AJ47" s="406"/>
      <c r="AK47" s="405"/>
      <c r="AL47" s="405"/>
      <c r="AM47" s="405"/>
      <c r="AN47" s="405"/>
      <c r="AO47" s="405"/>
      <c r="AP47" s="405">
        <v>30</v>
      </c>
      <c r="AQ47" s="405"/>
      <c r="AR47" s="405"/>
      <c r="AS47" s="401">
        <f>SUM(AT47:AX47)</f>
        <v>400</v>
      </c>
      <c r="AT47" s="401"/>
      <c r="AU47" s="405"/>
      <c r="AV47" s="405"/>
      <c r="AW47" s="405"/>
      <c r="AX47" s="401">
        <v>400</v>
      </c>
    </row>
    <row r="48" spans="1:50" s="399" customFormat="1" ht="94.5" hidden="1">
      <c r="A48" s="557">
        <v>4</v>
      </c>
      <c r="B48" s="551" t="s">
        <v>580</v>
      </c>
      <c r="C48" s="547">
        <f t="shared" si="1"/>
        <v>140</v>
      </c>
      <c r="D48" s="547">
        <f t="shared" si="2"/>
        <v>120</v>
      </c>
      <c r="E48" s="552"/>
      <c r="F48" s="558">
        <v>70</v>
      </c>
      <c r="G48" s="553"/>
      <c r="H48" s="553"/>
      <c r="I48" s="553"/>
      <c r="J48" s="553"/>
      <c r="K48" s="552"/>
      <c r="L48" s="553"/>
      <c r="M48" s="553">
        <v>30</v>
      </c>
      <c r="N48" s="553">
        <v>20</v>
      </c>
      <c r="O48" s="553"/>
      <c r="P48" s="548">
        <v>20</v>
      </c>
      <c r="Q48" s="552"/>
      <c r="R48" s="553"/>
      <c r="S48" s="553"/>
      <c r="T48" s="552"/>
      <c r="U48" s="552"/>
      <c r="V48" s="552"/>
      <c r="W48" s="552"/>
      <c r="X48" s="552"/>
      <c r="Y48" s="552"/>
      <c r="Z48" s="552"/>
      <c r="AA48" s="552"/>
      <c r="AB48" s="552"/>
      <c r="AC48" s="552"/>
      <c r="AD48" s="552"/>
      <c r="AE48" s="552">
        <v>20</v>
      </c>
      <c r="AF48" s="397">
        <f>AG48</f>
        <v>1000</v>
      </c>
      <c r="AG48" s="397">
        <f>SUM(AH48:AR48)</f>
        <v>1000</v>
      </c>
      <c r="AH48" s="397">
        <f t="shared" ref="AH48:AP48" si="13">SUM(AH49:AH49)</f>
        <v>0</v>
      </c>
      <c r="AI48" s="397">
        <f t="shared" si="13"/>
        <v>100</v>
      </c>
      <c r="AJ48" s="397">
        <f t="shared" si="13"/>
        <v>0</v>
      </c>
      <c r="AK48" s="397">
        <f t="shared" si="13"/>
        <v>200</v>
      </c>
      <c r="AL48" s="397">
        <f t="shared" si="13"/>
        <v>100</v>
      </c>
      <c r="AM48" s="397">
        <f t="shared" si="13"/>
        <v>400</v>
      </c>
      <c r="AN48" s="397">
        <f t="shared" si="13"/>
        <v>200</v>
      </c>
      <c r="AO48" s="397">
        <f t="shared" si="13"/>
        <v>0</v>
      </c>
      <c r="AP48" s="397">
        <f t="shared" si="13"/>
        <v>0</v>
      </c>
      <c r="AQ48" s="397"/>
      <c r="AR48" s="397">
        <f>SUM(AR49:AR49)</f>
        <v>0</v>
      </c>
      <c r="AS48" s="397">
        <f>SUM(AS49:AS49)</f>
        <v>0</v>
      </c>
      <c r="AT48" s="397"/>
      <c r="AU48" s="397">
        <f>SUM(AU49:AU49)</f>
        <v>0</v>
      </c>
      <c r="AV48" s="397">
        <f>SUM(AV49:AV49)</f>
        <v>0</v>
      </c>
      <c r="AW48" s="397">
        <f>SUM(AW49:AW49)</f>
        <v>0</v>
      </c>
      <c r="AX48" s="397">
        <f>SUM(AX49:AX49)</f>
        <v>0</v>
      </c>
    </row>
    <row r="49" spans="1:50" ht="94.5" hidden="1">
      <c r="A49" s="557">
        <v>5</v>
      </c>
      <c r="B49" s="551" t="s">
        <v>581</v>
      </c>
      <c r="C49" s="547">
        <f t="shared" si="1"/>
        <v>1120</v>
      </c>
      <c r="D49" s="547">
        <f t="shared" si="2"/>
        <v>580</v>
      </c>
      <c r="E49" s="552">
        <v>200</v>
      </c>
      <c r="F49" s="558">
        <v>100</v>
      </c>
      <c r="G49" s="553">
        <v>200</v>
      </c>
      <c r="H49" s="553"/>
      <c r="I49" s="553"/>
      <c r="J49" s="553"/>
      <c r="K49" s="552"/>
      <c r="L49" s="553"/>
      <c r="M49" s="553">
        <v>60</v>
      </c>
      <c r="N49" s="553">
        <v>20</v>
      </c>
      <c r="O49" s="553"/>
      <c r="P49" s="548">
        <v>540</v>
      </c>
      <c r="Q49" s="552"/>
      <c r="R49" s="553"/>
      <c r="S49" s="553"/>
      <c r="T49" s="552"/>
      <c r="U49" s="552"/>
      <c r="V49" s="552"/>
      <c r="W49" s="552"/>
      <c r="X49" s="552"/>
      <c r="Y49" s="552"/>
      <c r="Z49" s="552"/>
      <c r="AA49" s="552"/>
      <c r="AB49" s="552">
        <v>540</v>
      </c>
      <c r="AC49" s="552"/>
      <c r="AD49" s="552"/>
      <c r="AE49" s="552"/>
      <c r="AF49" s="401"/>
      <c r="AG49" s="401">
        <f>SUM(AH49:AR49)</f>
        <v>1000</v>
      </c>
      <c r="AH49" s="401"/>
      <c r="AI49" s="402">
        <v>100</v>
      </c>
      <c r="AJ49" s="406"/>
      <c r="AK49" s="405">
        <v>200</v>
      </c>
      <c r="AL49" s="405">
        <v>100</v>
      </c>
      <c r="AM49" s="405">
        <v>400</v>
      </c>
      <c r="AN49" s="405">
        <v>200</v>
      </c>
      <c r="AO49" s="405"/>
      <c r="AP49" s="405"/>
      <c r="AQ49" s="405"/>
      <c r="AR49" s="405"/>
      <c r="AS49" s="401"/>
      <c r="AT49" s="401"/>
      <c r="AU49" s="405"/>
      <c r="AV49" s="405"/>
      <c r="AW49" s="405"/>
      <c r="AX49" s="401"/>
    </row>
    <row r="50" spans="1:50" s="399" customFormat="1" ht="63">
      <c r="A50" s="545" t="s">
        <v>410</v>
      </c>
      <c r="B50" s="556" t="s">
        <v>582</v>
      </c>
      <c r="C50" s="547">
        <f t="shared" si="1"/>
        <v>900</v>
      </c>
      <c r="D50" s="547">
        <f t="shared" si="2"/>
        <v>400</v>
      </c>
      <c r="E50" s="547">
        <v>0</v>
      </c>
      <c r="F50" s="547">
        <v>100</v>
      </c>
      <c r="G50" s="547">
        <v>100</v>
      </c>
      <c r="H50" s="547">
        <v>0</v>
      </c>
      <c r="I50" s="547">
        <v>100</v>
      </c>
      <c r="J50" s="547">
        <v>0</v>
      </c>
      <c r="K50" s="547">
        <v>100</v>
      </c>
      <c r="L50" s="547">
        <v>0</v>
      </c>
      <c r="M50" s="547">
        <v>0</v>
      </c>
      <c r="N50" s="547">
        <v>0</v>
      </c>
      <c r="O50" s="547">
        <v>0</v>
      </c>
      <c r="P50" s="548">
        <v>500</v>
      </c>
      <c r="Q50" s="547">
        <v>0</v>
      </c>
      <c r="R50" s="547">
        <v>0</v>
      </c>
      <c r="S50" s="547">
        <v>0</v>
      </c>
      <c r="T50" s="547">
        <v>0</v>
      </c>
      <c r="U50" s="547">
        <v>0</v>
      </c>
      <c r="V50" s="547">
        <v>0</v>
      </c>
      <c r="W50" s="547">
        <v>0</v>
      </c>
      <c r="X50" s="547">
        <v>0</v>
      </c>
      <c r="Y50" s="547">
        <v>500</v>
      </c>
      <c r="Z50" s="547">
        <v>0</v>
      </c>
      <c r="AA50" s="547">
        <v>0</v>
      </c>
      <c r="AB50" s="547">
        <v>0</v>
      </c>
      <c r="AC50" s="547">
        <v>0</v>
      </c>
      <c r="AD50" s="547">
        <v>0</v>
      </c>
      <c r="AE50" s="547">
        <v>0</v>
      </c>
      <c r="AF50" s="397">
        <f>AG50</f>
        <v>825</v>
      </c>
      <c r="AG50" s="397">
        <f>SUM(AH50:AR50)</f>
        <v>825</v>
      </c>
      <c r="AH50" s="397">
        <f t="shared" ref="AH50:AX50" si="14">SUM(AH51:AH55)</f>
        <v>200</v>
      </c>
      <c r="AI50" s="397">
        <f t="shared" si="14"/>
        <v>50</v>
      </c>
      <c r="AJ50" s="397">
        <f t="shared" si="14"/>
        <v>0</v>
      </c>
      <c r="AK50" s="397">
        <f t="shared" si="14"/>
        <v>0</v>
      </c>
      <c r="AL50" s="397">
        <f t="shared" si="14"/>
        <v>75</v>
      </c>
      <c r="AM50" s="397">
        <f t="shared" si="14"/>
        <v>0</v>
      </c>
      <c r="AN50" s="397">
        <f t="shared" si="14"/>
        <v>0</v>
      </c>
      <c r="AO50" s="397">
        <f t="shared" si="14"/>
        <v>300</v>
      </c>
      <c r="AP50" s="397">
        <f t="shared" si="14"/>
        <v>200</v>
      </c>
      <c r="AQ50" s="397"/>
      <c r="AR50" s="397">
        <f t="shared" si="14"/>
        <v>0</v>
      </c>
      <c r="AS50" s="397">
        <f t="shared" si="14"/>
        <v>0</v>
      </c>
      <c r="AT50" s="397"/>
      <c r="AU50" s="397">
        <f t="shared" si="14"/>
        <v>0</v>
      </c>
      <c r="AV50" s="397">
        <f t="shared" si="14"/>
        <v>0</v>
      </c>
      <c r="AW50" s="397">
        <f t="shared" si="14"/>
        <v>0</v>
      </c>
      <c r="AX50" s="397">
        <f t="shared" si="14"/>
        <v>0</v>
      </c>
    </row>
    <row r="51" spans="1:50" ht="110.25" hidden="1">
      <c r="A51" s="557">
        <v>1</v>
      </c>
      <c r="B51" s="551" t="s">
        <v>583</v>
      </c>
      <c r="C51" s="547">
        <f>D51+P51</f>
        <v>900</v>
      </c>
      <c r="D51" s="547">
        <f>SUM(E51:O51)</f>
        <v>400</v>
      </c>
      <c r="E51" s="552"/>
      <c r="F51" s="552">
        <v>100</v>
      </c>
      <c r="G51" s="553">
        <v>100</v>
      </c>
      <c r="H51" s="553"/>
      <c r="I51" s="553">
        <v>100</v>
      </c>
      <c r="J51" s="553"/>
      <c r="K51" s="552">
        <v>100</v>
      </c>
      <c r="L51" s="553"/>
      <c r="M51" s="553"/>
      <c r="N51" s="553"/>
      <c r="O51" s="553"/>
      <c r="P51" s="548">
        <v>500</v>
      </c>
      <c r="Q51" s="552"/>
      <c r="R51" s="553"/>
      <c r="S51" s="553"/>
      <c r="T51" s="552"/>
      <c r="U51" s="552"/>
      <c r="V51" s="552"/>
      <c r="W51" s="552"/>
      <c r="X51" s="552"/>
      <c r="Y51" s="552">
        <v>500</v>
      </c>
      <c r="Z51" s="552"/>
      <c r="AA51" s="552"/>
      <c r="AB51" s="552"/>
      <c r="AC51" s="552"/>
      <c r="AD51" s="552"/>
      <c r="AE51" s="552"/>
      <c r="AF51" s="401"/>
      <c r="AG51" s="401">
        <f>SUM(AH51:AR51)</f>
        <v>400</v>
      </c>
      <c r="AH51" s="401"/>
      <c r="AI51" s="402"/>
      <c r="AJ51" s="406"/>
      <c r="AK51" s="405"/>
      <c r="AL51" s="405">
        <v>50</v>
      </c>
      <c r="AM51" s="405"/>
      <c r="AN51" s="405"/>
      <c r="AO51" s="405">
        <v>300</v>
      </c>
      <c r="AP51" s="405">
        <v>50</v>
      </c>
      <c r="AQ51" s="405"/>
      <c r="AR51" s="405"/>
      <c r="AS51" s="401"/>
      <c r="AT51" s="401"/>
      <c r="AU51" s="405"/>
      <c r="AV51" s="405"/>
      <c r="AW51" s="405"/>
      <c r="AX51" s="401"/>
    </row>
    <row r="52" spans="1:50" ht="141.75">
      <c r="A52" s="545" t="s">
        <v>191</v>
      </c>
      <c r="B52" s="556" t="s">
        <v>585</v>
      </c>
      <c r="C52" s="547">
        <f t="shared" ref="C52:C57" si="15">D52+P52</f>
        <v>5650</v>
      </c>
      <c r="D52" s="547">
        <f t="shared" ref="D52:D57" si="16">SUM(E52:O52)</f>
        <v>2630</v>
      </c>
      <c r="E52" s="547">
        <v>150</v>
      </c>
      <c r="F52" s="547">
        <v>250</v>
      </c>
      <c r="G52" s="547">
        <v>250</v>
      </c>
      <c r="H52" s="547">
        <v>400</v>
      </c>
      <c r="I52" s="547">
        <v>100</v>
      </c>
      <c r="J52" s="547">
        <v>180</v>
      </c>
      <c r="K52" s="547">
        <v>150</v>
      </c>
      <c r="L52" s="547">
        <v>400</v>
      </c>
      <c r="M52" s="547">
        <v>550</v>
      </c>
      <c r="N52" s="547">
        <v>200</v>
      </c>
      <c r="O52" s="547">
        <v>0</v>
      </c>
      <c r="P52" s="548">
        <v>3020</v>
      </c>
      <c r="Q52" s="547">
        <v>380</v>
      </c>
      <c r="R52" s="547">
        <v>1850</v>
      </c>
      <c r="S52" s="547">
        <v>0</v>
      </c>
      <c r="T52" s="547">
        <v>0</v>
      </c>
      <c r="U52" s="547">
        <v>0</v>
      </c>
      <c r="V52" s="547">
        <v>50</v>
      </c>
      <c r="W52" s="547">
        <v>30</v>
      </c>
      <c r="X52" s="547">
        <v>0</v>
      </c>
      <c r="Y52" s="547">
        <v>0</v>
      </c>
      <c r="Z52" s="547">
        <v>320</v>
      </c>
      <c r="AA52" s="547">
        <v>120</v>
      </c>
      <c r="AB52" s="547">
        <v>0</v>
      </c>
      <c r="AC52" s="547">
        <v>80</v>
      </c>
      <c r="AD52" s="547">
        <v>150</v>
      </c>
      <c r="AE52" s="547">
        <v>40</v>
      </c>
      <c r="AF52" s="401"/>
      <c r="AG52" s="401"/>
      <c r="AH52" s="401"/>
      <c r="AI52" s="402"/>
      <c r="AJ52" s="406"/>
      <c r="AK52" s="405"/>
      <c r="AL52" s="405"/>
      <c r="AM52" s="405"/>
      <c r="AN52" s="405"/>
      <c r="AO52" s="405"/>
      <c r="AP52" s="405"/>
      <c r="AQ52" s="405"/>
      <c r="AR52" s="405"/>
      <c r="AS52" s="401"/>
      <c r="AT52" s="401"/>
      <c r="AU52" s="405"/>
      <c r="AV52" s="405"/>
      <c r="AW52" s="405"/>
      <c r="AX52" s="401"/>
    </row>
    <row r="53" spans="1:50" ht="126" hidden="1">
      <c r="A53" s="557">
        <v>1</v>
      </c>
      <c r="B53" s="551" t="s">
        <v>586</v>
      </c>
      <c r="C53" s="547">
        <f t="shared" si="15"/>
        <v>2780</v>
      </c>
      <c r="D53" s="547">
        <f t="shared" si="16"/>
        <v>1780</v>
      </c>
      <c r="E53" s="552">
        <v>150</v>
      </c>
      <c r="F53" s="558">
        <v>100</v>
      </c>
      <c r="G53" s="564">
        <v>100</v>
      </c>
      <c r="H53" s="564">
        <v>400</v>
      </c>
      <c r="I53" s="564">
        <v>50</v>
      </c>
      <c r="J53" s="564">
        <v>30</v>
      </c>
      <c r="K53" s="565">
        <v>50</v>
      </c>
      <c r="L53" s="564">
        <v>400</v>
      </c>
      <c r="M53" s="564">
        <v>400</v>
      </c>
      <c r="N53" s="564">
        <v>100</v>
      </c>
      <c r="O53" s="564"/>
      <c r="P53" s="548">
        <v>1000</v>
      </c>
      <c r="Q53" s="565">
        <v>320</v>
      </c>
      <c r="R53" s="553">
        <v>250</v>
      </c>
      <c r="S53" s="553"/>
      <c r="T53" s="552"/>
      <c r="U53" s="552"/>
      <c r="V53" s="552">
        <v>50</v>
      </c>
      <c r="W53" s="552">
        <v>30</v>
      </c>
      <c r="X53" s="552"/>
      <c r="Y53" s="552"/>
      <c r="Z53" s="552">
        <v>120</v>
      </c>
      <c r="AA53" s="552"/>
      <c r="AB53" s="552"/>
      <c r="AC53" s="552">
        <v>80</v>
      </c>
      <c r="AD53" s="552">
        <v>150</v>
      </c>
      <c r="AE53" s="552"/>
      <c r="AF53" s="401"/>
      <c r="AG53" s="401">
        <f>SUM(AH53:AR53)</f>
        <v>325</v>
      </c>
      <c r="AH53" s="401">
        <v>200</v>
      </c>
      <c r="AI53" s="402"/>
      <c r="AJ53" s="406"/>
      <c r="AK53" s="405"/>
      <c r="AL53" s="405">
        <v>25</v>
      </c>
      <c r="AM53" s="405"/>
      <c r="AN53" s="405"/>
      <c r="AO53" s="405"/>
      <c r="AP53" s="405">
        <v>100</v>
      </c>
      <c r="AQ53" s="405"/>
      <c r="AR53" s="405"/>
      <c r="AS53" s="401"/>
      <c r="AT53" s="401"/>
      <c r="AU53" s="405"/>
      <c r="AV53" s="405"/>
      <c r="AW53" s="405"/>
      <c r="AX53" s="401"/>
    </row>
    <row r="54" spans="1:50" ht="94.5" hidden="1">
      <c r="A54" s="557">
        <v>2</v>
      </c>
      <c r="B54" s="551" t="s">
        <v>587</v>
      </c>
      <c r="C54" s="547">
        <f t="shared" si="15"/>
        <v>1520</v>
      </c>
      <c r="D54" s="547">
        <f t="shared" si="16"/>
        <v>300</v>
      </c>
      <c r="E54" s="552"/>
      <c r="F54" s="558"/>
      <c r="G54" s="564">
        <v>50</v>
      </c>
      <c r="H54" s="564"/>
      <c r="I54" s="564"/>
      <c r="J54" s="564">
        <v>150</v>
      </c>
      <c r="K54" s="565"/>
      <c r="L54" s="564"/>
      <c r="M54" s="564"/>
      <c r="N54" s="564">
        <v>100</v>
      </c>
      <c r="O54" s="564"/>
      <c r="P54" s="548">
        <v>1220</v>
      </c>
      <c r="Q54" s="565">
        <v>60</v>
      </c>
      <c r="R54" s="553">
        <v>1120</v>
      </c>
      <c r="S54" s="553"/>
      <c r="T54" s="552"/>
      <c r="U54" s="552"/>
      <c r="V54" s="552"/>
      <c r="W54" s="552"/>
      <c r="X54" s="552"/>
      <c r="Y54" s="552"/>
      <c r="Z54" s="552"/>
      <c r="AA54" s="552"/>
      <c r="AB54" s="552"/>
      <c r="AC54" s="552"/>
      <c r="AD54" s="552"/>
      <c r="AE54" s="552">
        <v>40</v>
      </c>
      <c r="AF54" s="401"/>
      <c r="AG54" s="401">
        <f>SUM(AH54:AR54)</f>
        <v>100</v>
      </c>
      <c r="AH54" s="401"/>
      <c r="AI54" s="402">
        <v>50</v>
      </c>
      <c r="AJ54" s="406"/>
      <c r="AK54" s="405"/>
      <c r="AL54" s="405"/>
      <c r="AM54" s="405"/>
      <c r="AN54" s="405"/>
      <c r="AO54" s="405"/>
      <c r="AP54" s="405">
        <v>50</v>
      </c>
      <c r="AQ54" s="405"/>
      <c r="AR54" s="405"/>
      <c r="AS54" s="401"/>
      <c r="AT54" s="401"/>
      <c r="AU54" s="405"/>
      <c r="AV54" s="405"/>
      <c r="AW54" s="405"/>
      <c r="AX54" s="401"/>
    </row>
    <row r="55" spans="1:50" ht="94.5" hidden="1">
      <c r="A55" s="557">
        <v>3</v>
      </c>
      <c r="B55" s="551" t="s">
        <v>588</v>
      </c>
      <c r="C55" s="547">
        <f t="shared" si="15"/>
        <v>450</v>
      </c>
      <c r="D55" s="547">
        <f t="shared" si="16"/>
        <v>250</v>
      </c>
      <c r="E55" s="552"/>
      <c r="F55" s="558">
        <v>100</v>
      </c>
      <c r="G55" s="564"/>
      <c r="H55" s="564"/>
      <c r="I55" s="564">
        <v>50</v>
      </c>
      <c r="J55" s="564"/>
      <c r="K55" s="565">
        <v>100</v>
      </c>
      <c r="L55" s="564"/>
      <c r="M55" s="564"/>
      <c r="N55" s="564"/>
      <c r="O55" s="564"/>
      <c r="P55" s="548">
        <v>200</v>
      </c>
      <c r="Q55" s="565"/>
      <c r="R55" s="553"/>
      <c r="S55" s="553"/>
      <c r="T55" s="552"/>
      <c r="U55" s="552"/>
      <c r="V55" s="552"/>
      <c r="W55" s="552"/>
      <c r="X55" s="552"/>
      <c r="Y55" s="552"/>
      <c r="Z55" s="552">
        <v>200</v>
      </c>
      <c r="AA55" s="552"/>
      <c r="AB55" s="552"/>
      <c r="AC55" s="552"/>
      <c r="AD55" s="552"/>
      <c r="AE55" s="552"/>
      <c r="AF55" s="401"/>
      <c r="AG55" s="401"/>
      <c r="AH55" s="401"/>
      <c r="AI55" s="402"/>
      <c r="AJ55" s="406"/>
      <c r="AK55" s="405"/>
      <c r="AL55" s="405"/>
      <c r="AM55" s="405"/>
      <c r="AN55" s="405"/>
      <c r="AO55" s="405"/>
      <c r="AP55" s="405"/>
      <c r="AQ55" s="405"/>
      <c r="AR55" s="405"/>
      <c r="AS55" s="401"/>
      <c r="AT55" s="401"/>
      <c r="AU55" s="405"/>
      <c r="AV55" s="405"/>
      <c r="AW55" s="405"/>
      <c r="AX55" s="401"/>
    </row>
    <row r="56" spans="1:50" ht="102.4" hidden="1" customHeight="1">
      <c r="A56" s="557">
        <v>4</v>
      </c>
      <c r="B56" s="551" t="s">
        <v>589</v>
      </c>
      <c r="C56" s="547">
        <f t="shared" si="15"/>
        <v>800</v>
      </c>
      <c r="D56" s="547">
        <f t="shared" si="16"/>
        <v>200</v>
      </c>
      <c r="E56" s="552"/>
      <c r="F56" s="558">
        <v>50</v>
      </c>
      <c r="G56" s="564">
        <v>100</v>
      </c>
      <c r="H56" s="564"/>
      <c r="I56" s="564"/>
      <c r="J56" s="564"/>
      <c r="K56" s="565"/>
      <c r="L56" s="564"/>
      <c r="M56" s="564">
        <v>50</v>
      </c>
      <c r="N56" s="564"/>
      <c r="O56" s="564"/>
      <c r="P56" s="548">
        <v>600</v>
      </c>
      <c r="Q56" s="565"/>
      <c r="R56" s="553">
        <v>480</v>
      </c>
      <c r="S56" s="553"/>
      <c r="T56" s="552"/>
      <c r="U56" s="552"/>
      <c r="V56" s="552"/>
      <c r="W56" s="552"/>
      <c r="X56" s="552"/>
      <c r="Y56" s="552"/>
      <c r="Z56" s="552"/>
      <c r="AA56" s="552">
        <v>120</v>
      </c>
      <c r="AB56" s="552"/>
      <c r="AC56" s="552"/>
      <c r="AD56" s="552"/>
      <c r="AE56" s="552"/>
    </row>
    <row r="57" spans="1:50" ht="63" hidden="1">
      <c r="A57" s="557">
        <v>5</v>
      </c>
      <c r="B57" s="551" t="s">
        <v>590</v>
      </c>
      <c r="C57" s="547">
        <f t="shared" si="15"/>
        <v>100</v>
      </c>
      <c r="D57" s="547">
        <f t="shared" si="16"/>
        <v>100</v>
      </c>
      <c r="E57" s="552"/>
      <c r="F57" s="558"/>
      <c r="G57" s="564"/>
      <c r="H57" s="564"/>
      <c r="I57" s="564"/>
      <c r="J57" s="564"/>
      <c r="K57" s="565"/>
      <c r="L57" s="564"/>
      <c r="M57" s="564">
        <v>100</v>
      </c>
      <c r="N57" s="564"/>
      <c r="O57" s="564"/>
      <c r="P57" s="548">
        <v>0</v>
      </c>
      <c r="Q57" s="565"/>
      <c r="R57" s="553"/>
      <c r="S57" s="553"/>
      <c r="T57" s="552"/>
      <c r="U57" s="552"/>
      <c r="V57" s="552"/>
      <c r="W57" s="552"/>
      <c r="X57" s="552"/>
      <c r="Y57" s="552"/>
      <c r="Z57" s="552"/>
      <c r="AA57" s="552"/>
      <c r="AB57" s="552"/>
      <c r="AC57" s="552"/>
      <c r="AD57" s="552"/>
      <c r="AE57" s="552"/>
    </row>
    <row r="59" spans="1:50">
      <c r="G59" s="385"/>
    </row>
  </sheetData>
  <mergeCells count="17">
    <mergeCell ref="AC3:AE3"/>
    <mergeCell ref="AH5:AR5"/>
    <mergeCell ref="AS5:AS6"/>
    <mergeCell ref="A1:AE1"/>
    <mergeCell ref="A2:AY2"/>
    <mergeCell ref="A4:A6"/>
    <mergeCell ref="B4:B6"/>
    <mergeCell ref="C4:AE4"/>
    <mergeCell ref="AF4:AX4"/>
    <mergeCell ref="C5:C6"/>
    <mergeCell ref="D5:D6"/>
    <mergeCell ref="E5:O5"/>
    <mergeCell ref="AU5:AX5"/>
    <mergeCell ref="P5:P6"/>
    <mergeCell ref="Q5:AE5"/>
    <mergeCell ref="AF5:AF6"/>
    <mergeCell ref="AG5:AG6"/>
  </mergeCells>
  <printOptions horizontalCentered="1"/>
  <pageMargins left="0.44" right="0.27559055118110198" top="0.5" bottom="0.4" header="0.31496062992126" footer="0.31496062992126"/>
  <pageSetup paperSize="8" scale="75" orientation="landscape" useFirstPageNumber="1" r:id="rId1"/>
  <headerFooter scaleWithDoc="0">
    <oddHeader>&amp;C&amp;P</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7030A0"/>
  </sheetPr>
  <dimension ref="A1:Z216"/>
  <sheetViews>
    <sheetView view="pageBreakPreview" topLeftCell="C1" zoomScaleNormal="70" zoomScaleSheetLayoutView="100" workbookViewId="0">
      <selection activeCell="AE6" sqref="AE6"/>
    </sheetView>
  </sheetViews>
  <sheetFormatPr defaultColWidth="9.28515625" defaultRowHeight="15"/>
  <cols>
    <col min="1" max="1" width="4.7109375" style="407" customWidth="1"/>
    <col min="2" max="2" width="41.42578125" style="385" customWidth="1"/>
    <col min="3" max="3" width="9.28515625" style="408" customWidth="1"/>
    <col min="4" max="4" width="9.42578125" style="408" customWidth="1"/>
    <col min="5" max="5" width="9.42578125" style="385" customWidth="1"/>
    <col min="6" max="6" width="9.7109375" style="389" customWidth="1"/>
    <col min="7" max="7" width="7.42578125" style="389" customWidth="1"/>
    <col min="8" max="13" width="7.42578125" style="385" customWidth="1"/>
    <col min="14" max="14" width="6.7109375" style="385" customWidth="1"/>
    <col min="15" max="15" width="7.42578125" style="385" customWidth="1"/>
    <col min="16" max="16" width="10.42578125" style="408" customWidth="1"/>
    <col min="17" max="17" width="8.28515625" style="385" customWidth="1"/>
    <col min="18" max="18" width="8.28515625" style="389" customWidth="1"/>
    <col min="19" max="24" width="8.28515625" style="385" customWidth="1"/>
    <col min="25" max="25" width="9.28515625" style="385"/>
    <col min="26" max="26" width="15" style="385" customWidth="1"/>
    <col min="27" max="16384" width="9.28515625" style="385"/>
  </cols>
  <sheetData>
    <row r="1" spans="1:26" ht="16.5">
      <c r="A1" s="916" t="s">
        <v>845</v>
      </c>
      <c r="B1" s="916"/>
      <c r="C1" s="916"/>
      <c r="D1" s="916"/>
      <c r="E1" s="916"/>
      <c r="F1" s="916"/>
      <c r="G1" s="916"/>
      <c r="H1" s="916"/>
      <c r="I1" s="916"/>
      <c r="J1" s="916"/>
      <c r="K1" s="916"/>
      <c r="L1" s="916"/>
      <c r="M1" s="916"/>
      <c r="N1" s="916"/>
      <c r="O1" s="916"/>
      <c r="P1" s="916"/>
      <c r="Q1" s="916"/>
      <c r="R1" s="916"/>
      <c r="S1" s="916"/>
      <c r="T1" s="916"/>
      <c r="U1" s="916"/>
      <c r="V1" s="916"/>
      <c r="W1" s="916"/>
      <c r="X1" s="916"/>
    </row>
    <row r="2" spans="1:26" ht="24.75" customHeight="1">
      <c r="A2" s="916" t="s">
        <v>1229</v>
      </c>
      <c r="B2" s="916"/>
      <c r="C2" s="916"/>
      <c r="D2" s="916"/>
      <c r="E2" s="916"/>
      <c r="F2" s="916"/>
      <c r="G2" s="916"/>
      <c r="H2" s="916"/>
      <c r="I2" s="916"/>
      <c r="J2" s="916"/>
      <c r="K2" s="916"/>
      <c r="L2" s="916"/>
      <c r="M2" s="916"/>
      <c r="N2" s="916"/>
      <c r="O2" s="916"/>
      <c r="P2" s="916"/>
      <c r="Q2" s="916"/>
      <c r="R2" s="916"/>
      <c r="S2" s="916"/>
      <c r="T2" s="916"/>
      <c r="U2" s="916"/>
      <c r="V2" s="916"/>
      <c r="W2" s="916"/>
      <c r="X2" s="916"/>
    </row>
    <row r="3" spans="1:26" ht="15.75" customHeight="1">
      <c r="A3" s="917" t="e">
        <f>B8_NTMTW_CT!A2:AB2</f>
        <v>#REF!</v>
      </c>
      <c r="B3" s="917"/>
      <c r="C3" s="917"/>
      <c r="D3" s="917"/>
      <c r="E3" s="917"/>
      <c r="F3" s="917"/>
      <c r="G3" s="917"/>
      <c r="H3" s="917"/>
      <c r="I3" s="917"/>
      <c r="J3" s="917"/>
      <c r="K3" s="917"/>
      <c r="L3" s="917"/>
      <c r="M3" s="917"/>
      <c r="N3" s="917"/>
      <c r="O3" s="917"/>
      <c r="P3" s="917"/>
      <c r="Q3" s="917"/>
      <c r="R3" s="917"/>
      <c r="S3" s="917"/>
      <c r="T3" s="917"/>
      <c r="U3" s="917"/>
      <c r="V3" s="917"/>
      <c r="W3" s="917"/>
      <c r="X3" s="917"/>
    </row>
    <row r="4" spans="1:26" ht="16.5">
      <c r="A4" s="386"/>
      <c r="B4" s="168"/>
      <c r="S4" s="929" t="s">
        <v>334</v>
      </c>
      <c r="T4" s="929"/>
      <c r="U4" s="929"/>
      <c r="V4" s="929"/>
      <c r="W4" s="929"/>
      <c r="X4" s="929"/>
    </row>
    <row r="5" spans="1:26" ht="21.4" customHeight="1">
      <c r="A5" s="918" t="s">
        <v>235</v>
      </c>
      <c r="B5" s="921" t="s">
        <v>335</v>
      </c>
      <c r="C5" s="925" t="s">
        <v>788</v>
      </c>
      <c r="D5" s="925"/>
      <c r="E5" s="925"/>
      <c r="F5" s="925"/>
      <c r="G5" s="925"/>
      <c r="H5" s="925"/>
      <c r="I5" s="925"/>
      <c r="J5" s="925"/>
      <c r="K5" s="925"/>
      <c r="L5" s="925"/>
      <c r="M5" s="925"/>
      <c r="N5" s="925"/>
      <c r="O5" s="925"/>
      <c r="P5" s="925"/>
      <c r="Q5" s="925"/>
      <c r="R5" s="925"/>
      <c r="S5" s="925"/>
      <c r="T5" s="925"/>
      <c r="U5" s="924"/>
      <c r="V5" s="924"/>
      <c r="W5" s="924"/>
      <c r="X5" s="925"/>
    </row>
    <row r="6" spans="1:26" ht="23.25" customHeight="1">
      <c r="A6" s="919"/>
      <c r="B6" s="922"/>
      <c r="C6" s="921" t="s">
        <v>260</v>
      </c>
      <c r="D6" s="921" t="s">
        <v>343</v>
      </c>
      <c r="E6" s="912" t="s">
        <v>308</v>
      </c>
      <c r="F6" s="913"/>
      <c r="G6" s="913"/>
      <c r="H6" s="913"/>
      <c r="I6" s="913"/>
      <c r="J6" s="913"/>
      <c r="K6" s="913"/>
      <c r="L6" s="913"/>
      <c r="M6" s="913"/>
      <c r="N6" s="913"/>
      <c r="O6" s="913"/>
      <c r="P6" s="914" t="s">
        <v>507</v>
      </c>
      <c r="Q6" s="930" t="s">
        <v>308</v>
      </c>
      <c r="R6" s="931"/>
      <c r="S6" s="931"/>
      <c r="T6" s="931"/>
      <c r="U6" s="931"/>
      <c r="V6" s="931"/>
      <c r="W6" s="931"/>
      <c r="X6" s="932"/>
    </row>
    <row r="7" spans="1:26" ht="74.25" customHeight="1">
      <c r="A7" s="920"/>
      <c r="B7" s="923"/>
      <c r="C7" s="923"/>
      <c r="D7" s="923"/>
      <c r="E7" s="436" t="s">
        <v>84</v>
      </c>
      <c r="F7" s="436" t="s">
        <v>314</v>
      </c>
      <c r="G7" s="436" t="s">
        <v>315</v>
      </c>
      <c r="H7" s="436" t="s">
        <v>131</v>
      </c>
      <c r="I7" s="436" t="s">
        <v>91</v>
      </c>
      <c r="J7" s="436" t="s">
        <v>772</v>
      </c>
      <c r="K7" s="436" t="s">
        <v>124</v>
      </c>
      <c r="L7" s="436" t="s">
        <v>313</v>
      </c>
      <c r="M7" s="436" t="s">
        <v>140</v>
      </c>
      <c r="N7" s="436" t="s">
        <v>333</v>
      </c>
      <c r="O7" s="436" t="s">
        <v>181</v>
      </c>
      <c r="P7" s="915"/>
      <c r="Q7" s="566" t="s">
        <v>216</v>
      </c>
      <c r="R7" s="566" t="s">
        <v>774</v>
      </c>
      <c r="S7" s="566" t="s">
        <v>312</v>
      </c>
      <c r="T7" s="566" t="s">
        <v>454</v>
      </c>
      <c r="U7" s="566" t="s">
        <v>196</v>
      </c>
      <c r="V7" s="566" t="s">
        <v>776</v>
      </c>
      <c r="W7" s="566" t="s">
        <v>359</v>
      </c>
      <c r="X7" s="566" t="s">
        <v>1167</v>
      </c>
    </row>
    <row r="8" spans="1:26" s="389" customFormat="1" ht="33.75" customHeight="1">
      <c r="A8" s="529">
        <v>1</v>
      </c>
      <c r="B8" s="530">
        <v>2</v>
      </c>
      <c r="C8" s="529" t="s">
        <v>781</v>
      </c>
      <c r="D8" s="531" t="s">
        <v>789</v>
      </c>
      <c r="E8" s="529">
        <v>5</v>
      </c>
      <c r="F8" s="529">
        <v>6</v>
      </c>
      <c r="G8" s="529">
        <v>7</v>
      </c>
      <c r="H8" s="529">
        <v>8</v>
      </c>
      <c r="I8" s="529">
        <v>9</v>
      </c>
      <c r="J8" s="529">
        <v>10</v>
      </c>
      <c r="K8" s="529">
        <v>11</v>
      </c>
      <c r="L8" s="529">
        <v>12</v>
      </c>
      <c r="M8" s="529">
        <v>13</v>
      </c>
      <c r="N8" s="529">
        <v>14</v>
      </c>
      <c r="O8" s="410">
        <v>15</v>
      </c>
      <c r="P8" s="531" t="s">
        <v>1230</v>
      </c>
      <c r="Q8" s="529">
        <v>17</v>
      </c>
      <c r="R8" s="529">
        <v>18</v>
      </c>
      <c r="S8" s="529">
        <v>19</v>
      </c>
      <c r="T8" s="529">
        <v>20</v>
      </c>
      <c r="U8" s="529">
        <v>21</v>
      </c>
      <c r="V8" s="529">
        <v>22</v>
      </c>
      <c r="W8" s="529">
        <v>23</v>
      </c>
      <c r="X8" s="529">
        <v>24</v>
      </c>
    </row>
    <row r="9" spans="1:26" s="389" customFormat="1" ht="24" customHeight="1">
      <c r="A9" s="567"/>
      <c r="B9" s="568" t="s">
        <v>255</v>
      </c>
      <c r="C9" s="574">
        <f>C10+C60</f>
        <v>44197</v>
      </c>
      <c r="D9" s="574">
        <f t="shared" ref="D9:X9" si="0">D10+D60</f>
        <v>38567</v>
      </c>
      <c r="E9" s="569">
        <f t="shared" si="0"/>
        <v>4531</v>
      </c>
      <c r="F9" s="569">
        <f t="shared" si="0"/>
        <v>4918</v>
      </c>
      <c r="G9" s="569">
        <f t="shared" si="0"/>
        <v>3111</v>
      </c>
      <c r="H9" s="569">
        <f t="shared" si="0"/>
        <v>1820</v>
      </c>
      <c r="I9" s="569">
        <f t="shared" si="0"/>
        <v>2931</v>
      </c>
      <c r="J9" s="569">
        <f t="shared" si="0"/>
        <v>4544</v>
      </c>
      <c r="K9" s="569">
        <f t="shared" si="0"/>
        <v>4520</v>
      </c>
      <c r="L9" s="569">
        <f t="shared" si="0"/>
        <v>3748</v>
      </c>
      <c r="M9" s="569">
        <f t="shared" si="0"/>
        <v>4114</v>
      </c>
      <c r="N9" s="569">
        <f t="shared" si="0"/>
        <v>1120</v>
      </c>
      <c r="O9" s="569">
        <f t="shared" si="0"/>
        <v>3210</v>
      </c>
      <c r="P9" s="574">
        <f t="shared" si="0"/>
        <v>5630</v>
      </c>
      <c r="Q9" s="569">
        <f t="shared" si="0"/>
        <v>600</v>
      </c>
      <c r="R9" s="569">
        <f t="shared" si="0"/>
        <v>200</v>
      </c>
      <c r="S9" s="569">
        <f t="shared" si="0"/>
        <v>1260</v>
      </c>
      <c r="T9" s="569">
        <f t="shared" si="0"/>
        <v>1750</v>
      </c>
      <c r="U9" s="569">
        <f t="shared" si="0"/>
        <v>660</v>
      </c>
      <c r="V9" s="569">
        <f t="shared" si="0"/>
        <v>500</v>
      </c>
      <c r="W9" s="569">
        <f t="shared" si="0"/>
        <v>40</v>
      </c>
      <c r="X9" s="569">
        <f t="shared" si="0"/>
        <v>620</v>
      </c>
    </row>
    <row r="10" spans="1:26" s="399" customFormat="1" ht="23.25" customHeight="1">
      <c r="A10" s="567" t="s">
        <v>33</v>
      </c>
      <c r="B10" s="568" t="s">
        <v>790</v>
      </c>
      <c r="C10" s="574">
        <f>C11+C13+C20+C28+C31+C34+C41+C46+C52+C54</f>
        <v>34213</v>
      </c>
      <c r="D10" s="574">
        <f t="shared" ref="D10:X10" si="1">D11+D13+D20+D28+D31+D34+D41+D46+D52+D54</f>
        <v>28583</v>
      </c>
      <c r="E10" s="569">
        <f t="shared" si="1"/>
        <v>3130</v>
      </c>
      <c r="F10" s="569">
        <f t="shared" si="1"/>
        <v>3580</v>
      </c>
      <c r="G10" s="569">
        <f t="shared" si="1"/>
        <v>2040</v>
      </c>
      <c r="H10" s="569">
        <f t="shared" si="1"/>
        <v>1400</v>
      </c>
      <c r="I10" s="569">
        <f t="shared" si="1"/>
        <v>2253</v>
      </c>
      <c r="J10" s="569">
        <f t="shared" si="1"/>
        <v>3500</v>
      </c>
      <c r="K10" s="569">
        <f t="shared" si="1"/>
        <v>3350</v>
      </c>
      <c r="L10" s="569">
        <f t="shared" si="1"/>
        <v>2950</v>
      </c>
      <c r="M10" s="569">
        <f t="shared" si="1"/>
        <v>3280</v>
      </c>
      <c r="N10" s="569">
        <f t="shared" si="1"/>
        <v>700</v>
      </c>
      <c r="O10" s="569">
        <f t="shared" si="1"/>
        <v>2400</v>
      </c>
      <c r="P10" s="574">
        <f>P11+P13+P20+P28+P31+P34+P41+P46+P52+P54</f>
        <v>5630</v>
      </c>
      <c r="Q10" s="569">
        <f t="shared" si="1"/>
        <v>600</v>
      </c>
      <c r="R10" s="569">
        <f t="shared" si="1"/>
        <v>200</v>
      </c>
      <c r="S10" s="569">
        <f t="shared" si="1"/>
        <v>1260</v>
      </c>
      <c r="T10" s="569">
        <f t="shared" si="1"/>
        <v>1750</v>
      </c>
      <c r="U10" s="569">
        <f t="shared" si="1"/>
        <v>660</v>
      </c>
      <c r="V10" s="569">
        <f t="shared" si="1"/>
        <v>500</v>
      </c>
      <c r="W10" s="569">
        <f t="shared" si="1"/>
        <v>40</v>
      </c>
      <c r="X10" s="569">
        <f t="shared" si="1"/>
        <v>620</v>
      </c>
      <c r="Y10" s="398"/>
      <c r="Z10" s="398"/>
    </row>
    <row r="11" spans="1:26" s="399" customFormat="1" ht="71.25">
      <c r="A11" s="567" t="s">
        <v>35</v>
      </c>
      <c r="B11" s="570" t="s">
        <v>527</v>
      </c>
      <c r="C11" s="574">
        <f>D11+P11</f>
        <v>6760</v>
      </c>
      <c r="D11" s="574">
        <f>SUM(E11:O11)</f>
        <v>6760</v>
      </c>
      <c r="E11" s="574">
        <f t="shared" ref="E11:X11" si="2">E12</f>
        <v>800</v>
      </c>
      <c r="F11" s="574">
        <f t="shared" si="2"/>
        <v>0</v>
      </c>
      <c r="G11" s="574">
        <f t="shared" si="2"/>
        <v>600</v>
      </c>
      <c r="H11" s="574">
        <f t="shared" si="2"/>
        <v>0</v>
      </c>
      <c r="I11" s="574">
        <f t="shared" si="2"/>
        <v>260</v>
      </c>
      <c r="J11" s="574">
        <f t="shared" si="2"/>
        <v>1100</v>
      </c>
      <c r="K11" s="574">
        <f t="shared" si="2"/>
        <v>500</v>
      </c>
      <c r="L11" s="574">
        <f t="shared" si="2"/>
        <v>1500</v>
      </c>
      <c r="M11" s="574">
        <f t="shared" si="2"/>
        <v>1300</v>
      </c>
      <c r="N11" s="574">
        <f t="shared" si="2"/>
        <v>0</v>
      </c>
      <c r="O11" s="574">
        <f>O12</f>
        <v>700</v>
      </c>
      <c r="P11" s="574">
        <f t="shared" ref="P11:P54" si="3">SUM(Q11:X11)</f>
        <v>0</v>
      </c>
      <c r="Q11" s="574">
        <f t="shared" si="2"/>
        <v>0</v>
      </c>
      <c r="R11" s="574">
        <f t="shared" si="2"/>
        <v>0</v>
      </c>
      <c r="S11" s="574">
        <f t="shared" si="2"/>
        <v>0</v>
      </c>
      <c r="T11" s="574">
        <f t="shared" si="2"/>
        <v>0</v>
      </c>
      <c r="U11" s="574">
        <f t="shared" si="2"/>
        <v>0</v>
      </c>
      <c r="V11" s="574">
        <f t="shared" si="2"/>
        <v>0</v>
      </c>
      <c r="W11" s="574">
        <f t="shared" si="2"/>
        <v>0</v>
      </c>
      <c r="X11" s="574">
        <f t="shared" si="2"/>
        <v>0</v>
      </c>
      <c r="Z11" s="400"/>
    </row>
    <row r="12" spans="1:26" ht="60" hidden="1">
      <c r="A12" s="571">
        <v>1</v>
      </c>
      <c r="B12" s="572" t="s">
        <v>1168</v>
      </c>
      <c r="C12" s="573">
        <f>D12+P12</f>
        <v>6760</v>
      </c>
      <c r="D12" s="573">
        <f>SUM(E12:O12)</f>
        <v>6760</v>
      </c>
      <c r="E12" s="573">
        <v>800</v>
      </c>
      <c r="F12" s="573"/>
      <c r="G12" s="573">
        <v>600</v>
      </c>
      <c r="H12" s="573"/>
      <c r="I12" s="573">
        <v>260</v>
      </c>
      <c r="J12" s="573">
        <v>1100</v>
      </c>
      <c r="K12" s="573">
        <v>500</v>
      </c>
      <c r="L12" s="573">
        <v>1500</v>
      </c>
      <c r="M12" s="573">
        <v>1300</v>
      </c>
      <c r="N12" s="573"/>
      <c r="O12" s="573">
        <v>700</v>
      </c>
      <c r="P12" s="573">
        <f t="shared" si="3"/>
        <v>0</v>
      </c>
      <c r="Q12" s="573"/>
      <c r="R12" s="573"/>
      <c r="S12" s="573"/>
      <c r="T12" s="573"/>
      <c r="U12" s="573"/>
      <c r="V12" s="573"/>
      <c r="W12" s="573"/>
      <c r="X12" s="573"/>
    </row>
    <row r="13" spans="1:26" s="399" customFormat="1" ht="57">
      <c r="A13" s="567" t="s">
        <v>50</v>
      </c>
      <c r="B13" s="570" t="s">
        <v>1169</v>
      </c>
      <c r="C13" s="574">
        <f t="shared" ref="C13:C59" si="4">D13+P13</f>
        <v>2050</v>
      </c>
      <c r="D13" s="574">
        <f t="shared" ref="D13:D59" si="5">SUM(E13:O13)</f>
        <v>790</v>
      </c>
      <c r="E13" s="574">
        <f t="shared" ref="E13:X13" si="6">SUM(E14:E19)</f>
        <v>0</v>
      </c>
      <c r="F13" s="574">
        <f t="shared" si="6"/>
        <v>140</v>
      </c>
      <c r="G13" s="574">
        <f t="shared" si="6"/>
        <v>0</v>
      </c>
      <c r="H13" s="574">
        <f t="shared" si="6"/>
        <v>0</v>
      </c>
      <c r="I13" s="574">
        <f t="shared" si="6"/>
        <v>0</v>
      </c>
      <c r="J13" s="574">
        <f t="shared" si="6"/>
        <v>500</v>
      </c>
      <c r="K13" s="574">
        <f t="shared" si="6"/>
        <v>0</v>
      </c>
      <c r="L13" s="574">
        <f t="shared" si="6"/>
        <v>0</v>
      </c>
      <c r="M13" s="574">
        <f t="shared" si="6"/>
        <v>150</v>
      </c>
      <c r="N13" s="574">
        <f t="shared" si="6"/>
        <v>0</v>
      </c>
      <c r="O13" s="574">
        <f t="shared" si="6"/>
        <v>0</v>
      </c>
      <c r="P13" s="574">
        <f t="shared" si="3"/>
        <v>1260</v>
      </c>
      <c r="Q13" s="574">
        <f t="shared" si="6"/>
        <v>0</v>
      </c>
      <c r="R13" s="574">
        <f t="shared" si="6"/>
        <v>0</v>
      </c>
      <c r="S13" s="574">
        <f t="shared" si="6"/>
        <v>1260</v>
      </c>
      <c r="T13" s="574">
        <f t="shared" si="6"/>
        <v>0</v>
      </c>
      <c r="U13" s="574">
        <f t="shared" si="6"/>
        <v>0</v>
      </c>
      <c r="V13" s="574">
        <f t="shared" si="6"/>
        <v>0</v>
      </c>
      <c r="W13" s="574">
        <f t="shared" si="6"/>
        <v>0</v>
      </c>
      <c r="X13" s="574">
        <f t="shared" si="6"/>
        <v>0</v>
      </c>
    </row>
    <row r="14" spans="1:26" ht="45" hidden="1">
      <c r="A14" s="571">
        <v>1</v>
      </c>
      <c r="B14" s="572" t="s">
        <v>1170</v>
      </c>
      <c r="C14" s="573">
        <f t="shared" si="4"/>
        <v>500</v>
      </c>
      <c r="D14" s="573">
        <f t="shared" si="5"/>
        <v>500</v>
      </c>
      <c r="E14" s="573"/>
      <c r="F14" s="573"/>
      <c r="G14" s="573"/>
      <c r="H14" s="573"/>
      <c r="I14" s="573"/>
      <c r="J14" s="573">
        <v>500</v>
      </c>
      <c r="K14" s="573"/>
      <c r="L14" s="573"/>
      <c r="M14" s="573"/>
      <c r="N14" s="573"/>
      <c r="O14" s="573"/>
      <c r="P14" s="573">
        <f t="shared" si="3"/>
        <v>0</v>
      </c>
      <c r="Q14" s="573"/>
      <c r="R14" s="573"/>
      <c r="S14" s="573"/>
      <c r="T14" s="573"/>
      <c r="U14" s="573"/>
      <c r="V14" s="573"/>
      <c r="W14" s="573"/>
      <c r="X14" s="573"/>
    </row>
    <row r="15" spans="1:26" ht="75" hidden="1">
      <c r="A15" s="571">
        <v>4</v>
      </c>
      <c r="B15" s="572" t="s">
        <v>1171</v>
      </c>
      <c r="C15" s="573">
        <f t="shared" si="4"/>
        <v>0</v>
      </c>
      <c r="D15" s="573">
        <f t="shared" si="5"/>
        <v>0</v>
      </c>
      <c r="E15" s="573"/>
      <c r="F15" s="573"/>
      <c r="G15" s="573"/>
      <c r="H15" s="573"/>
      <c r="I15" s="573"/>
      <c r="J15" s="573"/>
      <c r="K15" s="573"/>
      <c r="L15" s="573"/>
      <c r="M15" s="573"/>
      <c r="N15" s="573"/>
      <c r="O15" s="573"/>
      <c r="P15" s="573">
        <f t="shared" si="3"/>
        <v>0</v>
      </c>
      <c r="Q15" s="573"/>
      <c r="R15" s="573"/>
      <c r="S15" s="573"/>
      <c r="T15" s="573"/>
      <c r="U15" s="573"/>
      <c r="V15" s="573"/>
      <c r="W15" s="573"/>
      <c r="X15" s="573"/>
    </row>
    <row r="16" spans="1:26" ht="60" hidden="1">
      <c r="A16" s="571">
        <v>5</v>
      </c>
      <c r="B16" s="572" t="s">
        <v>1172</v>
      </c>
      <c r="C16" s="573">
        <f t="shared" si="4"/>
        <v>0</v>
      </c>
      <c r="D16" s="573">
        <f t="shared" si="5"/>
        <v>0</v>
      </c>
      <c r="E16" s="573"/>
      <c r="F16" s="573"/>
      <c r="G16" s="573"/>
      <c r="H16" s="573"/>
      <c r="I16" s="573"/>
      <c r="J16" s="573"/>
      <c r="K16" s="573"/>
      <c r="L16" s="573"/>
      <c r="M16" s="573"/>
      <c r="N16" s="573"/>
      <c r="O16" s="573"/>
      <c r="P16" s="573">
        <f t="shared" si="3"/>
        <v>0</v>
      </c>
      <c r="Q16" s="573"/>
      <c r="R16" s="573"/>
      <c r="S16" s="573"/>
      <c r="T16" s="573"/>
      <c r="U16" s="573"/>
      <c r="V16" s="573"/>
      <c r="W16" s="573"/>
      <c r="X16" s="573"/>
    </row>
    <row r="17" spans="1:24" ht="45" hidden="1">
      <c r="A17" s="571">
        <v>2</v>
      </c>
      <c r="B17" s="572" t="s">
        <v>1173</v>
      </c>
      <c r="C17" s="573">
        <f t="shared" si="4"/>
        <v>1450</v>
      </c>
      <c r="D17" s="573">
        <f t="shared" si="5"/>
        <v>190</v>
      </c>
      <c r="E17" s="573"/>
      <c r="F17" s="573">
        <v>40</v>
      </c>
      <c r="G17" s="573"/>
      <c r="H17" s="573"/>
      <c r="I17" s="573"/>
      <c r="J17" s="573"/>
      <c r="K17" s="573"/>
      <c r="L17" s="573"/>
      <c r="M17" s="573">
        <v>150</v>
      </c>
      <c r="N17" s="573"/>
      <c r="O17" s="573"/>
      <c r="P17" s="573">
        <f t="shared" si="3"/>
        <v>1260</v>
      </c>
      <c r="Q17" s="573"/>
      <c r="R17" s="573"/>
      <c r="S17" s="573">
        <v>1260</v>
      </c>
      <c r="T17" s="573"/>
      <c r="U17" s="573"/>
      <c r="V17" s="573"/>
      <c r="W17" s="573"/>
      <c r="X17" s="573"/>
    </row>
    <row r="18" spans="1:24" ht="45" hidden="1">
      <c r="A18" s="571">
        <v>7</v>
      </c>
      <c r="B18" s="572" t="s">
        <v>1174</v>
      </c>
      <c r="C18" s="573">
        <f t="shared" si="4"/>
        <v>0</v>
      </c>
      <c r="D18" s="573">
        <f t="shared" si="5"/>
        <v>0</v>
      </c>
      <c r="E18" s="573"/>
      <c r="F18" s="573"/>
      <c r="G18" s="573"/>
      <c r="H18" s="573"/>
      <c r="I18" s="573"/>
      <c r="J18" s="573"/>
      <c r="K18" s="573"/>
      <c r="L18" s="573"/>
      <c r="M18" s="573"/>
      <c r="N18" s="573"/>
      <c r="O18" s="573"/>
      <c r="P18" s="573">
        <f t="shared" si="3"/>
        <v>0</v>
      </c>
      <c r="Q18" s="573"/>
      <c r="R18" s="573"/>
      <c r="S18" s="573"/>
      <c r="T18" s="573"/>
      <c r="U18" s="573"/>
      <c r="V18" s="573"/>
      <c r="W18" s="573"/>
      <c r="X18" s="573"/>
    </row>
    <row r="19" spans="1:24" s="399" customFormat="1" ht="60" hidden="1">
      <c r="A19" s="571">
        <v>3</v>
      </c>
      <c r="B19" s="572" t="s">
        <v>1175</v>
      </c>
      <c r="C19" s="573">
        <f t="shared" si="4"/>
        <v>100</v>
      </c>
      <c r="D19" s="573">
        <f t="shared" si="5"/>
        <v>100</v>
      </c>
      <c r="E19" s="573"/>
      <c r="F19" s="573">
        <v>100</v>
      </c>
      <c r="G19" s="573"/>
      <c r="H19" s="573"/>
      <c r="I19" s="573"/>
      <c r="J19" s="573"/>
      <c r="K19" s="573"/>
      <c r="L19" s="573"/>
      <c r="M19" s="573"/>
      <c r="N19" s="573"/>
      <c r="O19" s="573"/>
      <c r="P19" s="573">
        <f t="shared" si="3"/>
        <v>0</v>
      </c>
      <c r="Q19" s="573"/>
      <c r="R19" s="573"/>
      <c r="S19" s="573"/>
      <c r="T19" s="573"/>
      <c r="U19" s="573"/>
      <c r="V19" s="573"/>
      <c r="W19" s="573"/>
      <c r="X19" s="573"/>
    </row>
    <row r="20" spans="1:24" ht="71.25">
      <c r="A20" s="567" t="s">
        <v>62</v>
      </c>
      <c r="B20" s="570" t="s">
        <v>1176</v>
      </c>
      <c r="C20" s="574">
        <f t="shared" si="4"/>
        <v>9653</v>
      </c>
      <c r="D20" s="574">
        <f t="shared" si="5"/>
        <v>7893</v>
      </c>
      <c r="E20" s="574">
        <f t="shared" ref="E20:X20" si="7">SUM(E21:E27)</f>
        <v>100</v>
      </c>
      <c r="F20" s="574">
        <f t="shared" si="7"/>
        <v>950</v>
      </c>
      <c r="G20" s="574">
        <f t="shared" si="7"/>
        <v>350</v>
      </c>
      <c r="H20" s="574">
        <f t="shared" si="7"/>
        <v>200</v>
      </c>
      <c r="I20" s="574">
        <f t="shared" si="7"/>
        <v>793</v>
      </c>
      <c r="J20" s="574">
        <f t="shared" si="7"/>
        <v>1100</v>
      </c>
      <c r="K20" s="574">
        <f t="shared" si="7"/>
        <v>1600</v>
      </c>
      <c r="L20" s="574">
        <f t="shared" si="7"/>
        <v>500</v>
      </c>
      <c r="M20" s="574">
        <f t="shared" si="7"/>
        <v>800</v>
      </c>
      <c r="N20" s="574">
        <f t="shared" si="7"/>
        <v>0</v>
      </c>
      <c r="O20" s="574">
        <f t="shared" si="7"/>
        <v>1500</v>
      </c>
      <c r="P20" s="574">
        <f t="shared" si="3"/>
        <v>1760</v>
      </c>
      <c r="Q20" s="574">
        <f t="shared" si="7"/>
        <v>600</v>
      </c>
      <c r="R20" s="574">
        <f t="shared" si="7"/>
        <v>0</v>
      </c>
      <c r="S20" s="574">
        <f t="shared" si="7"/>
        <v>0</v>
      </c>
      <c r="T20" s="574">
        <f t="shared" si="7"/>
        <v>500</v>
      </c>
      <c r="U20" s="574">
        <f t="shared" si="7"/>
        <v>660</v>
      </c>
      <c r="V20" s="574">
        <f t="shared" si="7"/>
        <v>0</v>
      </c>
      <c r="W20" s="574">
        <f t="shared" si="7"/>
        <v>0</v>
      </c>
      <c r="X20" s="574">
        <f t="shared" si="7"/>
        <v>0</v>
      </c>
    </row>
    <row r="21" spans="1:24" ht="60" hidden="1">
      <c r="A21" s="571">
        <v>1</v>
      </c>
      <c r="B21" s="572" t="s">
        <v>1177</v>
      </c>
      <c r="C21" s="573">
        <f t="shared" si="4"/>
        <v>3250</v>
      </c>
      <c r="D21" s="573">
        <f t="shared" si="5"/>
        <v>3250</v>
      </c>
      <c r="E21" s="573"/>
      <c r="F21" s="573">
        <v>700</v>
      </c>
      <c r="G21" s="573"/>
      <c r="H21" s="573"/>
      <c r="I21" s="573">
        <v>450</v>
      </c>
      <c r="J21" s="573"/>
      <c r="K21" s="573">
        <v>800</v>
      </c>
      <c r="L21" s="573"/>
      <c r="M21" s="573"/>
      <c r="N21" s="573"/>
      <c r="O21" s="573">
        <v>1300</v>
      </c>
      <c r="P21" s="573">
        <f t="shared" si="3"/>
        <v>0</v>
      </c>
      <c r="Q21" s="573"/>
      <c r="R21" s="573"/>
      <c r="S21" s="573"/>
      <c r="T21" s="573"/>
      <c r="U21" s="573"/>
      <c r="V21" s="573"/>
      <c r="W21" s="573"/>
      <c r="X21" s="573"/>
    </row>
    <row r="22" spans="1:24" ht="45" hidden="1">
      <c r="A22" s="571">
        <v>2</v>
      </c>
      <c r="B22" s="572" t="s">
        <v>1178</v>
      </c>
      <c r="C22" s="573">
        <f t="shared" si="4"/>
        <v>3850</v>
      </c>
      <c r="D22" s="573">
        <f t="shared" si="5"/>
        <v>3250</v>
      </c>
      <c r="E22" s="573">
        <v>100</v>
      </c>
      <c r="F22" s="573">
        <v>100</v>
      </c>
      <c r="G22" s="573">
        <v>350</v>
      </c>
      <c r="H22" s="573">
        <v>200</v>
      </c>
      <c r="I22" s="573">
        <v>200</v>
      </c>
      <c r="J22" s="573">
        <v>500</v>
      </c>
      <c r="K22" s="573">
        <v>800</v>
      </c>
      <c r="L22" s="573">
        <v>300</v>
      </c>
      <c r="M22" s="573">
        <v>500</v>
      </c>
      <c r="N22" s="573"/>
      <c r="O22" s="573">
        <v>200</v>
      </c>
      <c r="P22" s="573">
        <f t="shared" si="3"/>
        <v>600</v>
      </c>
      <c r="Q22" s="573">
        <v>600</v>
      </c>
      <c r="R22" s="573"/>
      <c r="S22" s="573"/>
      <c r="T22" s="573"/>
      <c r="U22" s="573"/>
      <c r="V22" s="573"/>
      <c r="W22" s="573"/>
      <c r="X22" s="573"/>
    </row>
    <row r="23" spans="1:24" ht="60" hidden="1">
      <c r="A23" s="571">
        <v>3</v>
      </c>
      <c r="B23" s="572" t="s">
        <v>1179</v>
      </c>
      <c r="C23" s="573">
        <f t="shared" si="4"/>
        <v>600</v>
      </c>
      <c r="D23" s="573">
        <f t="shared" si="5"/>
        <v>600</v>
      </c>
      <c r="E23" s="573"/>
      <c r="F23" s="573"/>
      <c r="G23" s="573"/>
      <c r="H23" s="573"/>
      <c r="I23" s="573"/>
      <c r="J23" s="573">
        <v>600</v>
      </c>
      <c r="K23" s="573"/>
      <c r="L23" s="573"/>
      <c r="M23" s="573"/>
      <c r="N23" s="573"/>
      <c r="O23" s="573"/>
      <c r="P23" s="573">
        <f t="shared" si="3"/>
        <v>0</v>
      </c>
      <c r="Q23" s="573"/>
      <c r="R23" s="573"/>
      <c r="S23" s="573"/>
      <c r="T23" s="573"/>
      <c r="U23" s="573"/>
      <c r="V23" s="573"/>
      <c r="W23" s="573"/>
      <c r="X23" s="573"/>
    </row>
    <row r="24" spans="1:24" ht="45" hidden="1">
      <c r="A24" s="571">
        <v>4</v>
      </c>
      <c r="B24" s="572" t="s">
        <v>1180</v>
      </c>
      <c r="C24" s="573">
        <f t="shared" si="4"/>
        <v>150</v>
      </c>
      <c r="D24" s="573">
        <f t="shared" si="5"/>
        <v>150</v>
      </c>
      <c r="E24" s="573"/>
      <c r="F24" s="573">
        <v>50</v>
      </c>
      <c r="G24" s="573"/>
      <c r="H24" s="573"/>
      <c r="I24" s="573"/>
      <c r="J24" s="573"/>
      <c r="K24" s="573"/>
      <c r="L24" s="573"/>
      <c r="M24" s="573">
        <v>100</v>
      </c>
      <c r="N24" s="573"/>
      <c r="O24" s="573"/>
      <c r="P24" s="573">
        <f t="shared" si="3"/>
        <v>0</v>
      </c>
      <c r="Q24" s="573"/>
      <c r="R24" s="573"/>
      <c r="S24" s="573"/>
      <c r="T24" s="573"/>
      <c r="U24" s="573"/>
      <c r="V24" s="573"/>
      <c r="W24" s="573"/>
      <c r="X24" s="573"/>
    </row>
    <row r="25" spans="1:24" ht="45" hidden="1">
      <c r="A25" s="571">
        <v>5</v>
      </c>
      <c r="B25" s="572" t="s">
        <v>1181</v>
      </c>
      <c r="C25" s="573">
        <f t="shared" si="4"/>
        <v>660</v>
      </c>
      <c r="D25" s="573">
        <f t="shared" si="5"/>
        <v>0</v>
      </c>
      <c r="E25" s="573"/>
      <c r="F25" s="573"/>
      <c r="G25" s="573"/>
      <c r="H25" s="573"/>
      <c r="I25" s="573"/>
      <c r="J25" s="573"/>
      <c r="K25" s="573"/>
      <c r="L25" s="573"/>
      <c r="M25" s="573"/>
      <c r="N25" s="573"/>
      <c r="O25" s="573"/>
      <c r="P25" s="573">
        <f t="shared" si="3"/>
        <v>660</v>
      </c>
      <c r="Q25" s="573"/>
      <c r="R25" s="573"/>
      <c r="S25" s="573"/>
      <c r="T25" s="573"/>
      <c r="U25" s="573">
        <v>660</v>
      </c>
      <c r="V25" s="573"/>
      <c r="W25" s="573"/>
      <c r="X25" s="573"/>
    </row>
    <row r="26" spans="1:24" s="399" customFormat="1" ht="45" hidden="1">
      <c r="A26" s="571">
        <v>6</v>
      </c>
      <c r="B26" s="572" t="s">
        <v>1182</v>
      </c>
      <c r="C26" s="573">
        <f t="shared" si="4"/>
        <v>600</v>
      </c>
      <c r="D26" s="573">
        <f t="shared" si="5"/>
        <v>100</v>
      </c>
      <c r="E26" s="573"/>
      <c r="F26" s="573">
        <v>100</v>
      </c>
      <c r="G26" s="573"/>
      <c r="H26" s="573"/>
      <c r="I26" s="573"/>
      <c r="J26" s="573"/>
      <c r="K26" s="573"/>
      <c r="L26" s="573"/>
      <c r="M26" s="573"/>
      <c r="N26" s="573"/>
      <c r="O26" s="573"/>
      <c r="P26" s="573">
        <f t="shared" si="3"/>
        <v>500</v>
      </c>
      <c r="Q26" s="573"/>
      <c r="R26" s="573"/>
      <c r="S26" s="573"/>
      <c r="T26" s="573">
        <v>500</v>
      </c>
      <c r="U26" s="573"/>
      <c r="V26" s="573"/>
      <c r="W26" s="573"/>
      <c r="X26" s="573"/>
    </row>
    <row r="27" spans="1:24" ht="75" hidden="1">
      <c r="A27" s="571">
        <v>7</v>
      </c>
      <c r="B27" s="572" t="s">
        <v>1183</v>
      </c>
      <c r="C27" s="573">
        <f t="shared" si="4"/>
        <v>543</v>
      </c>
      <c r="D27" s="573">
        <f t="shared" si="5"/>
        <v>543</v>
      </c>
      <c r="E27" s="573"/>
      <c r="F27" s="573"/>
      <c r="G27" s="573"/>
      <c r="H27" s="573"/>
      <c r="I27" s="573">
        <v>143</v>
      </c>
      <c r="J27" s="573"/>
      <c r="K27" s="573"/>
      <c r="L27" s="573">
        <v>200</v>
      </c>
      <c r="M27" s="573">
        <v>200</v>
      </c>
      <c r="N27" s="573"/>
      <c r="O27" s="573"/>
      <c r="P27" s="573">
        <f t="shared" si="3"/>
        <v>0</v>
      </c>
      <c r="Q27" s="573"/>
      <c r="R27" s="573"/>
      <c r="S27" s="573"/>
      <c r="T27" s="573"/>
      <c r="U27" s="573"/>
      <c r="V27" s="573"/>
      <c r="W27" s="573"/>
      <c r="X27" s="573"/>
    </row>
    <row r="28" spans="1:24" ht="42.75">
      <c r="A28" s="567" t="s">
        <v>64</v>
      </c>
      <c r="B28" s="570" t="s">
        <v>1184</v>
      </c>
      <c r="C28" s="574">
        <f t="shared" si="4"/>
        <v>100</v>
      </c>
      <c r="D28" s="574">
        <f t="shared" si="5"/>
        <v>100</v>
      </c>
      <c r="E28" s="574">
        <f t="shared" ref="E28:X28" si="8">SUM(E29:E30)</f>
        <v>0</v>
      </c>
      <c r="F28" s="574">
        <f t="shared" si="8"/>
        <v>0</v>
      </c>
      <c r="G28" s="574">
        <f t="shared" si="8"/>
        <v>100</v>
      </c>
      <c r="H28" s="574">
        <f t="shared" si="8"/>
        <v>0</v>
      </c>
      <c r="I28" s="574">
        <f t="shared" si="8"/>
        <v>0</v>
      </c>
      <c r="J28" s="574">
        <f t="shared" si="8"/>
        <v>0</v>
      </c>
      <c r="K28" s="574">
        <f t="shared" si="8"/>
        <v>0</v>
      </c>
      <c r="L28" s="574">
        <f t="shared" si="8"/>
        <v>0</v>
      </c>
      <c r="M28" s="574">
        <f t="shared" si="8"/>
        <v>0</v>
      </c>
      <c r="N28" s="574">
        <f t="shared" si="8"/>
        <v>0</v>
      </c>
      <c r="O28" s="574">
        <f t="shared" si="8"/>
        <v>0</v>
      </c>
      <c r="P28" s="574">
        <f t="shared" si="3"/>
        <v>0</v>
      </c>
      <c r="Q28" s="574">
        <f t="shared" si="8"/>
        <v>0</v>
      </c>
      <c r="R28" s="574">
        <f t="shared" si="8"/>
        <v>0</v>
      </c>
      <c r="S28" s="574">
        <f t="shared" si="8"/>
        <v>0</v>
      </c>
      <c r="T28" s="574">
        <f t="shared" si="8"/>
        <v>0</v>
      </c>
      <c r="U28" s="574">
        <f t="shared" si="8"/>
        <v>0</v>
      </c>
      <c r="V28" s="574">
        <f t="shared" si="8"/>
        <v>0</v>
      </c>
      <c r="W28" s="574">
        <f t="shared" si="8"/>
        <v>0</v>
      </c>
      <c r="X28" s="574">
        <f t="shared" si="8"/>
        <v>0</v>
      </c>
    </row>
    <row r="29" spans="1:24" s="399" customFormat="1" ht="30" hidden="1">
      <c r="A29" s="571">
        <v>1</v>
      </c>
      <c r="B29" s="572" t="s">
        <v>1185</v>
      </c>
      <c r="C29" s="573">
        <f t="shared" si="4"/>
        <v>0</v>
      </c>
      <c r="D29" s="573">
        <f t="shared" si="5"/>
        <v>0</v>
      </c>
      <c r="E29" s="573"/>
      <c r="F29" s="573"/>
      <c r="G29" s="573"/>
      <c r="H29" s="573"/>
      <c r="I29" s="573"/>
      <c r="J29" s="573"/>
      <c r="K29" s="573"/>
      <c r="L29" s="573"/>
      <c r="M29" s="573"/>
      <c r="N29" s="573"/>
      <c r="O29" s="573"/>
      <c r="P29" s="573">
        <f t="shared" si="3"/>
        <v>0</v>
      </c>
      <c r="Q29" s="573"/>
      <c r="R29" s="573"/>
      <c r="S29" s="573"/>
      <c r="T29" s="573"/>
      <c r="U29" s="573"/>
      <c r="V29" s="573"/>
      <c r="W29" s="573"/>
      <c r="X29" s="573"/>
    </row>
    <row r="30" spans="1:24" ht="45" hidden="1">
      <c r="A30" s="571">
        <v>1</v>
      </c>
      <c r="B30" s="572" t="s">
        <v>1186</v>
      </c>
      <c r="C30" s="573">
        <f t="shared" si="4"/>
        <v>100</v>
      </c>
      <c r="D30" s="573">
        <f t="shared" si="5"/>
        <v>100</v>
      </c>
      <c r="E30" s="573"/>
      <c r="F30" s="573"/>
      <c r="G30" s="573">
        <v>100</v>
      </c>
      <c r="H30" s="573"/>
      <c r="I30" s="573"/>
      <c r="J30" s="573"/>
      <c r="K30" s="573"/>
      <c r="L30" s="573"/>
      <c r="M30" s="573"/>
      <c r="N30" s="573"/>
      <c r="O30" s="573"/>
      <c r="P30" s="573">
        <f t="shared" si="3"/>
        <v>0</v>
      </c>
      <c r="Q30" s="573"/>
      <c r="R30" s="573"/>
      <c r="S30" s="573"/>
      <c r="T30" s="573"/>
      <c r="U30" s="573"/>
      <c r="V30" s="573"/>
      <c r="W30" s="573"/>
      <c r="X30" s="573"/>
    </row>
    <row r="31" spans="1:24" s="399" customFormat="1" ht="85.5">
      <c r="A31" s="567" t="s">
        <v>248</v>
      </c>
      <c r="B31" s="570" t="s">
        <v>1187</v>
      </c>
      <c r="C31" s="574">
        <f t="shared" si="4"/>
        <v>2320</v>
      </c>
      <c r="D31" s="574">
        <f t="shared" si="5"/>
        <v>1070</v>
      </c>
      <c r="E31" s="574">
        <f t="shared" ref="E31:X31" si="9">E32+E33</f>
        <v>0</v>
      </c>
      <c r="F31" s="574">
        <f t="shared" si="9"/>
        <v>170</v>
      </c>
      <c r="G31" s="574">
        <f t="shared" si="9"/>
        <v>700</v>
      </c>
      <c r="H31" s="574">
        <f t="shared" si="9"/>
        <v>0</v>
      </c>
      <c r="I31" s="574">
        <f t="shared" si="9"/>
        <v>200</v>
      </c>
      <c r="J31" s="574">
        <f t="shared" si="9"/>
        <v>0</v>
      </c>
      <c r="K31" s="574">
        <f t="shared" si="9"/>
        <v>0</v>
      </c>
      <c r="L31" s="574">
        <f t="shared" si="9"/>
        <v>0</v>
      </c>
      <c r="M31" s="574">
        <f t="shared" si="9"/>
        <v>0</v>
      </c>
      <c r="N31" s="574">
        <f t="shared" si="9"/>
        <v>0</v>
      </c>
      <c r="O31" s="574">
        <f>O32+O33</f>
        <v>0</v>
      </c>
      <c r="P31" s="574">
        <f t="shared" si="3"/>
        <v>1250</v>
      </c>
      <c r="Q31" s="574">
        <f t="shared" si="9"/>
        <v>0</v>
      </c>
      <c r="R31" s="574">
        <f t="shared" si="9"/>
        <v>0</v>
      </c>
      <c r="S31" s="574">
        <f t="shared" si="9"/>
        <v>0</v>
      </c>
      <c r="T31" s="574">
        <f t="shared" si="9"/>
        <v>1250</v>
      </c>
      <c r="U31" s="574">
        <f t="shared" si="9"/>
        <v>0</v>
      </c>
      <c r="V31" s="574">
        <f t="shared" si="9"/>
        <v>0</v>
      </c>
      <c r="W31" s="574">
        <f t="shared" si="9"/>
        <v>0</v>
      </c>
      <c r="X31" s="574">
        <f t="shared" si="9"/>
        <v>0</v>
      </c>
    </row>
    <row r="32" spans="1:24" ht="45" hidden="1">
      <c r="A32" s="571">
        <v>1</v>
      </c>
      <c r="B32" s="572" t="s">
        <v>1188</v>
      </c>
      <c r="C32" s="573">
        <f t="shared" si="4"/>
        <v>2220</v>
      </c>
      <c r="D32" s="573">
        <f t="shared" si="5"/>
        <v>970</v>
      </c>
      <c r="E32" s="573"/>
      <c r="F32" s="573">
        <v>170</v>
      </c>
      <c r="G32" s="573">
        <v>700</v>
      </c>
      <c r="H32" s="573"/>
      <c r="I32" s="573">
        <v>100</v>
      </c>
      <c r="J32" s="573"/>
      <c r="K32" s="573"/>
      <c r="L32" s="573"/>
      <c r="M32" s="573"/>
      <c r="N32" s="573"/>
      <c r="O32" s="573"/>
      <c r="P32" s="573">
        <f t="shared" si="3"/>
        <v>1250</v>
      </c>
      <c r="Q32" s="573"/>
      <c r="R32" s="573"/>
      <c r="S32" s="573"/>
      <c r="T32" s="573">
        <v>1250</v>
      </c>
      <c r="U32" s="573"/>
      <c r="V32" s="573"/>
      <c r="W32" s="573"/>
      <c r="X32" s="573"/>
    </row>
    <row r="33" spans="1:24" ht="45" hidden="1">
      <c r="A33" s="571">
        <v>2</v>
      </c>
      <c r="B33" s="572" t="s">
        <v>1189</v>
      </c>
      <c r="C33" s="573">
        <f t="shared" si="4"/>
        <v>100</v>
      </c>
      <c r="D33" s="573">
        <f t="shared" si="5"/>
        <v>100</v>
      </c>
      <c r="E33" s="573"/>
      <c r="F33" s="573"/>
      <c r="G33" s="573"/>
      <c r="H33" s="573"/>
      <c r="I33" s="573">
        <v>100</v>
      </c>
      <c r="J33" s="573"/>
      <c r="K33" s="573"/>
      <c r="L33" s="573"/>
      <c r="M33" s="573"/>
      <c r="N33" s="573"/>
      <c r="O33" s="573"/>
      <c r="P33" s="573">
        <f t="shared" si="3"/>
        <v>0</v>
      </c>
      <c r="Q33" s="573"/>
      <c r="R33" s="573"/>
      <c r="S33" s="573"/>
      <c r="T33" s="573"/>
      <c r="U33" s="573"/>
      <c r="V33" s="573"/>
      <c r="W33" s="573"/>
      <c r="X33" s="573"/>
    </row>
    <row r="34" spans="1:24" ht="71.25">
      <c r="A34" s="567" t="s">
        <v>68</v>
      </c>
      <c r="B34" s="570" t="s">
        <v>1190</v>
      </c>
      <c r="C34" s="574">
        <f t="shared" si="4"/>
        <v>8460</v>
      </c>
      <c r="D34" s="574">
        <f t="shared" si="5"/>
        <v>8460</v>
      </c>
      <c r="E34" s="574">
        <f t="shared" ref="E34:X34" si="10">SUM(E35:E40)</f>
        <v>830</v>
      </c>
      <c r="F34" s="574">
        <f t="shared" si="10"/>
        <v>1880</v>
      </c>
      <c r="G34" s="574">
        <f t="shared" si="10"/>
        <v>200</v>
      </c>
      <c r="H34" s="574">
        <f t="shared" si="10"/>
        <v>1200</v>
      </c>
      <c r="I34" s="574">
        <f t="shared" si="10"/>
        <v>600</v>
      </c>
      <c r="J34" s="574">
        <f t="shared" si="10"/>
        <v>400</v>
      </c>
      <c r="K34" s="574">
        <f t="shared" si="10"/>
        <v>1050</v>
      </c>
      <c r="L34" s="574">
        <f t="shared" si="10"/>
        <v>800</v>
      </c>
      <c r="M34" s="574">
        <f t="shared" si="10"/>
        <v>700</v>
      </c>
      <c r="N34" s="574">
        <f t="shared" si="10"/>
        <v>600</v>
      </c>
      <c r="O34" s="574">
        <f t="shared" si="10"/>
        <v>200</v>
      </c>
      <c r="P34" s="574">
        <f t="shared" si="3"/>
        <v>0</v>
      </c>
      <c r="Q34" s="574">
        <f t="shared" si="10"/>
        <v>0</v>
      </c>
      <c r="R34" s="574">
        <f t="shared" si="10"/>
        <v>0</v>
      </c>
      <c r="S34" s="574">
        <f t="shared" si="10"/>
        <v>0</v>
      </c>
      <c r="T34" s="574">
        <f t="shared" si="10"/>
        <v>0</v>
      </c>
      <c r="U34" s="574">
        <f t="shared" si="10"/>
        <v>0</v>
      </c>
      <c r="V34" s="574">
        <f t="shared" si="10"/>
        <v>0</v>
      </c>
      <c r="W34" s="574">
        <f t="shared" si="10"/>
        <v>0</v>
      </c>
      <c r="X34" s="574">
        <f t="shared" si="10"/>
        <v>0</v>
      </c>
    </row>
    <row r="35" spans="1:24" ht="90" hidden="1">
      <c r="A35" s="571">
        <v>1</v>
      </c>
      <c r="B35" s="572" t="s">
        <v>1191</v>
      </c>
      <c r="C35" s="573">
        <f t="shared" si="4"/>
        <v>200</v>
      </c>
      <c r="D35" s="573">
        <f t="shared" si="5"/>
        <v>200</v>
      </c>
      <c r="E35" s="573"/>
      <c r="F35" s="573">
        <v>50</v>
      </c>
      <c r="G35" s="573"/>
      <c r="H35" s="573"/>
      <c r="I35" s="573">
        <v>100</v>
      </c>
      <c r="J35" s="573"/>
      <c r="K35" s="573"/>
      <c r="L35" s="573">
        <v>50</v>
      </c>
      <c r="M35" s="573"/>
      <c r="N35" s="573"/>
      <c r="O35" s="573"/>
      <c r="P35" s="573">
        <f t="shared" si="3"/>
        <v>0</v>
      </c>
      <c r="Q35" s="573"/>
      <c r="R35" s="573"/>
      <c r="S35" s="573"/>
      <c r="T35" s="573"/>
      <c r="U35" s="573"/>
      <c r="V35" s="573"/>
      <c r="W35" s="573"/>
      <c r="X35" s="573"/>
    </row>
    <row r="36" spans="1:24" ht="90" hidden="1">
      <c r="A36" s="571">
        <v>2</v>
      </c>
      <c r="B36" s="572" t="s">
        <v>1192</v>
      </c>
      <c r="C36" s="573">
        <f t="shared" si="4"/>
        <v>1400</v>
      </c>
      <c r="D36" s="573">
        <f t="shared" si="5"/>
        <v>1400</v>
      </c>
      <c r="E36" s="573"/>
      <c r="F36" s="573">
        <v>1000</v>
      </c>
      <c r="G36" s="573"/>
      <c r="H36" s="573"/>
      <c r="I36" s="573"/>
      <c r="J36" s="573"/>
      <c r="K36" s="573">
        <v>400</v>
      </c>
      <c r="L36" s="573"/>
      <c r="M36" s="573"/>
      <c r="N36" s="573"/>
      <c r="O36" s="573"/>
      <c r="P36" s="573">
        <f t="shared" si="3"/>
        <v>0</v>
      </c>
      <c r="Q36" s="573"/>
      <c r="R36" s="573"/>
      <c r="S36" s="573"/>
      <c r="T36" s="573"/>
      <c r="U36" s="573"/>
      <c r="V36" s="573"/>
      <c r="W36" s="573"/>
      <c r="X36" s="573"/>
    </row>
    <row r="37" spans="1:24" s="399" customFormat="1" ht="75" hidden="1">
      <c r="A37" s="571">
        <v>3</v>
      </c>
      <c r="B37" s="572" t="s">
        <v>1193</v>
      </c>
      <c r="C37" s="573">
        <f t="shared" si="4"/>
        <v>820</v>
      </c>
      <c r="D37" s="573">
        <f t="shared" si="5"/>
        <v>820</v>
      </c>
      <c r="E37" s="573"/>
      <c r="F37" s="573">
        <v>20</v>
      </c>
      <c r="G37" s="573"/>
      <c r="H37" s="573"/>
      <c r="I37" s="573"/>
      <c r="J37" s="573"/>
      <c r="K37" s="573">
        <v>150</v>
      </c>
      <c r="L37" s="573">
        <v>50</v>
      </c>
      <c r="M37" s="573"/>
      <c r="N37" s="573">
        <v>600</v>
      </c>
      <c r="O37" s="573"/>
      <c r="P37" s="573">
        <f t="shared" si="3"/>
        <v>0</v>
      </c>
      <c r="Q37" s="573"/>
      <c r="R37" s="573"/>
      <c r="S37" s="573"/>
      <c r="T37" s="573"/>
      <c r="U37" s="573"/>
      <c r="V37" s="573"/>
      <c r="W37" s="573"/>
      <c r="X37" s="573"/>
    </row>
    <row r="38" spans="1:24" ht="75" hidden="1">
      <c r="A38" s="571">
        <v>4</v>
      </c>
      <c r="B38" s="572" t="s">
        <v>1194</v>
      </c>
      <c r="C38" s="573">
        <f t="shared" si="4"/>
        <v>3600</v>
      </c>
      <c r="D38" s="573">
        <f t="shared" si="5"/>
        <v>3600</v>
      </c>
      <c r="E38" s="573">
        <v>600</v>
      </c>
      <c r="F38" s="573">
        <v>100</v>
      </c>
      <c r="G38" s="573"/>
      <c r="H38" s="573">
        <v>900</v>
      </c>
      <c r="I38" s="573">
        <v>400</v>
      </c>
      <c r="J38" s="573"/>
      <c r="K38" s="573">
        <v>500</v>
      </c>
      <c r="L38" s="573">
        <v>500</v>
      </c>
      <c r="M38" s="573">
        <v>600</v>
      </c>
      <c r="N38" s="573"/>
      <c r="O38" s="573"/>
      <c r="P38" s="573">
        <f t="shared" si="3"/>
        <v>0</v>
      </c>
      <c r="Q38" s="573"/>
      <c r="R38" s="573"/>
      <c r="S38" s="573"/>
      <c r="T38" s="573"/>
      <c r="U38" s="573"/>
      <c r="V38" s="573"/>
      <c r="W38" s="573"/>
      <c r="X38" s="573"/>
    </row>
    <row r="39" spans="1:24" ht="75" hidden="1">
      <c r="A39" s="571">
        <v>5</v>
      </c>
      <c r="B39" s="572" t="s">
        <v>1195</v>
      </c>
      <c r="C39" s="573">
        <f t="shared" si="4"/>
        <v>40</v>
      </c>
      <c r="D39" s="573">
        <f t="shared" si="5"/>
        <v>40</v>
      </c>
      <c r="E39" s="573">
        <v>30</v>
      </c>
      <c r="F39" s="573">
        <v>10</v>
      </c>
      <c r="G39" s="573"/>
      <c r="H39" s="573"/>
      <c r="I39" s="573"/>
      <c r="J39" s="573"/>
      <c r="K39" s="573"/>
      <c r="L39" s="573"/>
      <c r="M39" s="573"/>
      <c r="N39" s="573"/>
      <c r="O39" s="573"/>
      <c r="P39" s="573">
        <f t="shared" si="3"/>
        <v>0</v>
      </c>
      <c r="Q39" s="573"/>
      <c r="R39" s="573"/>
      <c r="S39" s="573"/>
      <c r="T39" s="573"/>
      <c r="U39" s="573"/>
      <c r="V39" s="573"/>
      <c r="W39" s="573"/>
      <c r="X39" s="573"/>
    </row>
    <row r="40" spans="1:24" s="399" customFormat="1" ht="60" hidden="1">
      <c r="A40" s="571">
        <v>6</v>
      </c>
      <c r="B40" s="572" t="s">
        <v>1196</v>
      </c>
      <c r="C40" s="573">
        <f t="shared" si="4"/>
        <v>2400</v>
      </c>
      <c r="D40" s="573">
        <f t="shared" si="5"/>
        <v>2400</v>
      </c>
      <c r="E40" s="573">
        <v>200</v>
      </c>
      <c r="F40" s="573">
        <v>700</v>
      </c>
      <c r="G40" s="573">
        <v>200</v>
      </c>
      <c r="H40" s="573">
        <v>300</v>
      </c>
      <c r="I40" s="573">
        <v>100</v>
      </c>
      <c r="J40" s="573">
        <v>400</v>
      </c>
      <c r="K40" s="573"/>
      <c r="L40" s="573">
        <v>200</v>
      </c>
      <c r="M40" s="573">
        <v>100</v>
      </c>
      <c r="N40" s="573"/>
      <c r="O40" s="573">
        <v>200</v>
      </c>
      <c r="P40" s="573">
        <f t="shared" si="3"/>
        <v>0</v>
      </c>
      <c r="Q40" s="573"/>
      <c r="R40" s="573"/>
      <c r="S40" s="573"/>
      <c r="T40" s="573"/>
      <c r="U40" s="573"/>
      <c r="V40" s="573"/>
      <c r="W40" s="573"/>
      <c r="X40" s="573"/>
    </row>
    <row r="41" spans="1:24" ht="99.75">
      <c r="A41" s="567" t="s">
        <v>182</v>
      </c>
      <c r="B41" s="570" t="s">
        <v>1197</v>
      </c>
      <c r="C41" s="574">
        <f t="shared" si="4"/>
        <v>1850</v>
      </c>
      <c r="D41" s="574">
        <f t="shared" si="5"/>
        <v>1610</v>
      </c>
      <c r="E41" s="574">
        <f t="shared" ref="E41:X41" si="11">SUM(E42:E45)</f>
        <v>1200</v>
      </c>
      <c r="F41" s="574">
        <f t="shared" si="11"/>
        <v>20</v>
      </c>
      <c r="G41" s="574">
        <f t="shared" si="11"/>
        <v>90</v>
      </c>
      <c r="H41" s="574">
        <f t="shared" si="11"/>
        <v>0</v>
      </c>
      <c r="I41" s="574">
        <f t="shared" si="11"/>
        <v>200</v>
      </c>
      <c r="J41" s="574">
        <f t="shared" si="11"/>
        <v>0</v>
      </c>
      <c r="K41" s="574">
        <f t="shared" si="11"/>
        <v>0</v>
      </c>
      <c r="L41" s="574">
        <f t="shared" si="11"/>
        <v>0</v>
      </c>
      <c r="M41" s="574">
        <f t="shared" si="11"/>
        <v>100</v>
      </c>
      <c r="N41" s="574">
        <f t="shared" si="11"/>
        <v>0</v>
      </c>
      <c r="O41" s="574">
        <f t="shared" si="11"/>
        <v>0</v>
      </c>
      <c r="P41" s="574">
        <f t="shared" si="3"/>
        <v>240</v>
      </c>
      <c r="Q41" s="574">
        <f t="shared" si="11"/>
        <v>0</v>
      </c>
      <c r="R41" s="574">
        <f t="shared" si="11"/>
        <v>200</v>
      </c>
      <c r="S41" s="574">
        <f t="shared" si="11"/>
        <v>0</v>
      </c>
      <c r="T41" s="574">
        <f t="shared" si="11"/>
        <v>0</v>
      </c>
      <c r="U41" s="574">
        <f t="shared" si="11"/>
        <v>0</v>
      </c>
      <c r="V41" s="574">
        <f t="shared" si="11"/>
        <v>0</v>
      </c>
      <c r="W41" s="574">
        <f t="shared" si="11"/>
        <v>40</v>
      </c>
      <c r="X41" s="574">
        <f t="shared" si="11"/>
        <v>0</v>
      </c>
    </row>
    <row r="42" spans="1:24" s="399" customFormat="1" ht="75" hidden="1">
      <c r="A42" s="571">
        <v>1</v>
      </c>
      <c r="B42" s="572" t="s">
        <v>1198</v>
      </c>
      <c r="C42" s="573">
        <f t="shared" si="4"/>
        <v>200</v>
      </c>
      <c r="D42" s="573">
        <f t="shared" si="5"/>
        <v>0</v>
      </c>
      <c r="E42" s="573"/>
      <c r="F42" s="573"/>
      <c r="G42" s="573"/>
      <c r="H42" s="573"/>
      <c r="I42" s="573"/>
      <c r="J42" s="573"/>
      <c r="K42" s="573"/>
      <c r="L42" s="573"/>
      <c r="M42" s="573"/>
      <c r="N42" s="573"/>
      <c r="O42" s="573"/>
      <c r="P42" s="573">
        <f t="shared" si="3"/>
        <v>200</v>
      </c>
      <c r="Q42" s="573"/>
      <c r="R42" s="573">
        <v>200</v>
      </c>
      <c r="S42" s="573"/>
      <c r="T42" s="573"/>
      <c r="U42" s="573"/>
      <c r="V42" s="573"/>
      <c r="W42" s="573"/>
      <c r="X42" s="573"/>
    </row>
    <row r="43" spans="1:24" ht="90" hidden="1">
      <c r="A43" s="571">
        <v>2</v>
      </c>
      <c r="B43" s="572" t="s">
        <v>1199</v>
      </c>
      <c r="C43" s="573">
        <f t="shared" si="4"/>
        <v>1200</v>
      </c>
      <c r="D43" s="573">
        <f t="shared" si="5"/>
        <v>1200</v>
      </c>
      <c r="E43" s="573">
        <v>1200</v>
      </c>
      <c r="F43" s="573"/>
      <c r="G43" s="573"/>
      <c r="H43" s="573"/>
      <c r="I43" s="573"/>
      <c r="J43" s="573"/>
      <c r="K43" s="573"/>
      <c r="L43" s="573"/>
      <c r="M43" s="573"/>
      <c r="N43" s="573"/>
      <c r="O43" s="573"/>
      <c r="P43" s="573">
        <f t="shared" si="3"/>
        <v>0</v>
      </c>
      <c r="Q43" s="573"/>
      <c r="R43" s="573"/>
      <c r="S43" s="573"/>
      <c r="T43" s="573"/>
      <c r="U43" s="573"/>
      <c r="V43" s="573"/>
      <c r="W43" s="573"/>
      <c r="X43" s="573"/>
    </row>
    <row r="44" spans="1:24" s="399" customFormat="1" ht="60" hidden="1">
      <c r="A44" s="571">
        <v>3</v>
      </c>
      <c r="B44" s="572" t="s">
        <v>1200</v>
      </c>
      <c r="C44" s="573">
        <f t="shared" si="4"/>
        <v>340</v>
      </c>
      <c r="D44" s="573">
        <f t="shared" si="5"/>
        <v>340</v>
      </c>
      <c r="E44" s="573"/>
      <c r="F44" s="573"/>
      <c r="G44" s="573">
        <v>90</v>
      </c>
      <c r="H44" s="573"/>
      <c r="I44" s="573">
        <v>150</v>
      </c>
      <c r="J44" s="573"/>
      <c r="K44" s="573"/>
      <c r="L44" s="573"/>
      <c r="M44" s="573">
        <v>100</v>
      </c>
      <c r="N44" s="573"/>
      <c r="O44" s="573"/>
      <c r="P44" s="573">
        <f t="shared" si="3"/>
        <v>0</v>
      </c>
      <c r="Q44" s="573"/>
      <c r="R44" s="573"/>
      <c r="S44" s="573"/>
      <c r="T44" s="573"/>
      <c r="U44" s="573"/>
      <c r="V44" s="573"/>
      <c r="W44" s="573"/>
      <c r="X44" s="573"/>
    </row>
    <row r="45" spans="1:24" ht="60" hidden="1">
      <c r="A45" s="571">
        <v>4</v>
      </c>
      <c r="B45" s="572" t="s">
        <v>1201</v>
      </c>
      <c r="C45" s="573">
        <f t="shared" si="4"/>
        <v>110</v>
      </c>
      <c r="D45" s="573">
        <f t="shared" si="5"/>
        <v>70</v>
      </c>
      <c r="E45" s="573"/>
      <c r="F45" s="573">
        <v>20</v>
      </c>
      <c r="G45" s="573"/>
      <c r="H45" s="573"/>
      <c r="I45" s="573">
        <v>50</v>
      </c>
      <c r="J45" s="573"/>
      <c r="K45" s="573"/>
      <c r="L45" s="573"/>
      <c r="M45" s="573"/>
      <c r="N45" s="573"/>
      <c r="O45" s="573"/>
      <c r="P45" s="573">
        <f t="shared" si="3"/>
        <v>40</v>
      </c>
      <c r="Q45" s="573"/>
      <c r="R45" s="573"/>
      <c r="S45" s="573"/>
      <c r="T45" s="573"/>
      <c r="U45" s="573"/>
      <c r="V45" s="573"/>
      <c r="W45" s="573">
        <v>40</v>
      </c>
      <c r="X45" s="573"/>
    </row>
    <row r="46" spans="1:24" ht="57">
      <c r="A46" s="567" t="s">
        <v>77</v>
      </c>
      <c r="B46" s="570" t="s">
        <v>1202</v>
      </c>
      <c r="C46" s="574">
        <f t="shared" si="4"/>
        <v>1040</v>
      </c>
      <c r="D46" s="574">
        <f t="shared" si="5"/>
        <v>420</v>
      </c>
      <c r="E46" s="574">
        <f t="shared" ref="E46:X46" si="12">SUM(E47:E51)</f>
        <v>0</v>
      </c>
      <c r="F46" s="574">
        <f t="shared" si="12"/>
        <v>170</v>
      </c>
      <c r="G46" s="574">
        <f t="shared" si="12"/>
        <v>0</v>
      </c>
      <c r="H46" s="574">
        <f t="shared" si="12"/>
        <v>0</v>
      </c>
      <c r="I46" s="574">
        <f t="shared" si="12"/>
        <v>0</v>
      </c>
      <c r="J46" s="574">
        <f t="shared" si="12"/>
        <v>0</v>
      </c>
      <c r="K46" s="574">
        <f t="shared" si="12"/>
        <v>0</v>
      </c>
      <c r="L46" s="574">
        <f t="shared" si="12"/>
        <v>150</v>
      </c>
      <c r="M46" s="574">
        <f t="shared" si="12"/>
        <v>0</v>
      </c>
      <c r="N46" s="574">
        <f t="shared" si="12"/>
        <v>100</v>
      </c>
      <c r="O46" s="574">
        <f t="shared" si="12"/>
        <v>0</v>
      </c>
      <c r="P46" s="574">
        <f t="shared" si="3"/>
        <v>620</v>
      </c>
      <c r="Q46" s="574">
        <f t="shared" si="12"/>
        <v>0</v>
      </c>
      <c r="R46" s="574">
        <f t="shared" si="12"/>
        <v>0</v>
      </c>
      <c r="S46" s="574">
        <f t="shared" si="12"/>
        <v>0</v>
      </c>
      <c r="T46" s="574">
        <f t="shared" si="12"/>
        <v>0</v>
      </c>
      <c r="U46" s="574">
        <f t="shared" si="12"/>
        <v>0</v>
      </c>
      <c r="V46" s="574">
        <f t="shared" si="12"/>
        <v>0</v>
      </c>
      <c r="W46" s="574">
        <f t="shared" si="12"/>
        <v>0</v>
      </c>
      <c r="X46" s="574">
        <f t="shared" si="12"/>
        <v>620</v>
      </c>
    </row>
    <row r="47" spans="1:24" ht="75" hidden="1">
      <c r="A47" s="571">
        <v>1</v>
      </c>
      <c r="B47" s="572" t="s">
        <v>1203</v>
      </c>
      <c r="C47" s="573">
        <f t="shared" si="4"/>
        <v>80</v>
      </c>
      <c r="D47" s="573">
        <f t="shared" si="5"/>
        <v>80</v>
      </c>
      <c r="E47" s="573"/>
      <c r="F47" s="573">
        <v>30</v>
      </c>
      <c r="G47" s="573"/>
      <c r="H47" s="573"/>
      <c r="I47" s="573"/>
      <c r="J47" s="573"/>
      <c r="K47" s="573"/>
      <c r="L47" s="573">
        <v>50</v>
      </c>
      <c r="M47" s="573"/>
      <c r="N47" s="573"/>
      <c r="O47" s="573"/>
      <c r="P47" s="573">
        <f t="shared" si="3"/>
        <v>0</v>
      </c>
      <c r="Q47" s="573"/>
      <c r="R47" s="573"/>
      <c r="S47" s="573"/>
      <c r="T47" s="573"/>
      <c r="U47" s="573"/>
      <c r="V47" s="573"/>
      <c r="W47" s="573"/>
      <c r="X47" s="573"/>
    </row>
    <row r="48" spans="1:24" s="437" customFormat="1" ht="60" hidden="1">
      <c r="A48" s="571">
        <v>2</v>
      </c>
      <c r="B48" s="572" t="s">
        <v>1204</v>
      </c>
      <c r="C48" s="573">
        <f t="shared" si="4"/>
        <v>80</v>
      </c>
      <c r="D48" s="573">
        <f t="shared" si="5"/>
        <v>80</v>
      </c>
      <c r="E48" s="573"/>
      <c r="F48" s="573">
        <v>30</v>
      </c>
      <c r="G48" s="573"/>
      <c r="H48" s="573"/>
      <c r="I48" s="573"/>
      <c r="J48" s="573"/>
      <c r="K48" s="573"/>
      <c r="L48" s="573">
        <v>50</v>
      </c>
      <c r="M48" s="573"/>
      <c r="N48" s="573"/>
      <c r="O48" s="573"/>
      <c r="P48" s="573">
        <f t="shared" si="3"/>
        <v>0</v>
      </c>
      <c r="Q48" s="573"/>
      <c r="R48" s="573"/>
      <c r="S48" s="573"/>
      <c r="T48" s="573"/>
      <c r="U48" s="573"/>
      <c r="V48" s="573"/>
      <c r="W48" s="573"/>
      <c r="X48" s="573"/>
    </row>
    <row r="49" spans="1:24" s="408" customFormat="1" ht="30" hidden="1">
      <c r="A49" s="571">
        <v>3</v>
      </c>
      <c r="B49" s="572" t="s">
        <v>1205</v>
      </c>
      <c r="C49" s="573">
        <f t="shared" si="4"/>
        <v>30</v>
      </c>
      <c r="D49" s="573">
        <f t="shared" si="5"/>
        <v>30</v>
      </c>
      <c r="E49" s="573"/>
      <c r="F49" s="573">
        <v>30</v>
      </c>
      <c r="G49" s="573"/>
      <c r="H49" s="573"/>
      <c r="I49" s="573"/>
      <c r="J49" s="573"/>
      <c r="K49" s="573"/>
      <c r="L49" s="573"/>
      <c r="M49" s="573"/>
      <c r="N49" s="573"/>
      <c r="O49" s="573"/>
      <c r="P49" s="573">
        <f t="shared" si="3"/>
        <v>0</v>
      </c>
      <c r="Q49" s="573"/>
      <c r="R49" s="573"/>
      <c r="S49" s="573"/>
      <c r="T49" s="573"/>
      <c r="U49" s="573"/>
      <c r="V49" s="573"/>
      <c r="W49" s="573"/>
      <c r="X49" s="573"/>
    </row>
    <row r="50" spans="1:24" ht="60" hidden="1">
      <c r="A50" s="571">
        <v>4</v>
      </c>
      <c r="B50" s="572" t="s">
        <v>1206</v>
      </c>
      <c r="C50" s="573">
        <f t="shared" si="4"/>
        <v>30</v>
      </c>
      <c r="D50" s="573">
        <f t="shared" si="5"/>
        <v>30</v>
      </c>
      <c r="E50" s="573"/>
      <c r="F50" s="573">
        <v>30</v>
      </c>
      <c r="G50" s="573"/>
      <c r="H50" s="573"/>
      <c r="I50" s="573"/>
      <c r="J50" s="573"/>
      <c r="K50" s="573"/>
      <c r="L50" s="573"/>
      <c r="M50" s="573"/>
      <c r="N50" s="573"/>
      <c r="O50" s="573"/>
      <c r="P50" s="573">
        <f t="shared" si="3"/>
        <v>0</v>
      </c>
      <c r="Q50" s="573"/>
      <c r="R50" s="573"/>
      <c r="S50" s="573"/>
      <c r="T50" s="573"/>
      <c r="U50" s="573"/>
      <c r="V50" s="573"/>
      <c r="W50" s="573"/>
      <c r="X50" s="573"/>
    </row>
    <row r="51" spans="1:24" ht="60" hidden="1">
      <c r="A51" s="571">
        <v>5</v>
      </c>
      <c r="B51" s="572" t="s">
        <v>1207</v>
      </c>
      <c r="C51" s="573">
        <f t="shared" si="4"/>
        <v>820</v>
      </c>
      <c r="D51" s="573">
        <f t="shared" si="5"/>
        <v>200</v>
      </c>
      <c r="E51" s="573"/>
      <c r="F51" s="573">
        <v>50</v>
      </c>
      <c r="G51" s="573"/>
      <c r="H51" s="573"/>
      <c r="I51" s="573"/>
      <c r="J51" s="573"/>
      <c r="K51" s="573"/>
      <c r="L51" s="573">
        <v>50</v>
      </c>
      <c r="M51" s="573"/>
      <c r="N51" s="573">
        <v>100</v>
      </c>
      <c r="O51" s="573"/>
      <c r="P51" s="573">
        <f t="shared" si="3"/>
        <v>620</v>
      </c>
      <c r="Q51" s="573"/>
      <c r="R51" s="573"/>
      <c r="S51" s="573"/>
      <c r="T51" s="573"/>
      <c r="U51" s="573"/>
      <c r="V51" s="573"/>
      <c r="W51" s="573"/>
      <c r="X51" s="573">
        <v>620</v>
      </c>
    </row>
    <row r="52" spans="1:24" ht="42.75">
      <c r="A52" s="567" t="s">
        <v>410</v>
      </c>
      <c r="B52" s="570" t="s">
        <v>1208</v>
      </c>
      <c r="C52" s="574">
        <f t="shared" si="4"/>
        <v>1380</v>
      </c>
      <c r="D52" s="574">
        <f t="shared" si="5"/>
        <v>880</v>
      </c>
      <c r="E52" s="574">
        <f t="shared" ref="E52:X52" si="13">E53</f>
        <v>0</v>
      </c>
      <c r="F52" s="574">
        <f t="shared" si="13"/>
        <v>100</v>
      </c>
      <c r="G52" s="574">
        <f t="shared" si="13"/>
        <v>0</v>
      </c>
      <c r="H52" s="574">
        <f t="shared" si="13"/>
        <v>0</v>
      </c>
      <c r="I52" s="574">
        <f t="shared" si="13"/>
        <v>100</v>
      </c>
      <c r="J52" s="574">
        <f t="shared" si="13"/>
        <v>400</v>
      </c>
      <c r="K52" s="574">
        <f t="shared" si="13"/>
        <v>200</v>
      </c>
      <c r="L52" s="574">
        <f t="shared" si="13"/>
        <v>0</v>
      </c>
      <c r="M52" s="574">
        <f t="shared" si="13"/>
        <v>80</v>
      </c>
      <c r="N52" s="574">
        <f t="shared" si="13"/>
        <v>0</v>
      </c>
      <c r="O52" s="574">
        <f t="shared" si="13"/>
        <v>0</v>
      </c>
      <c r="P52" s="574">
        <f t="shared" si="3"/>
        <v>500</v>
      </c>
      <c r="Q52" s="574">
        <f t="shared" si="13"/>
        <v>0</v>
      </c>
      <c r="R52" s="574">
        <f t="shared" si="13"/>
        <v>0</v>
      </c>
      <c r="S52" s="574">
        <f t="shared" si="13"/>
        <v>0</v>
      </c>
      <c r="T52" s="574">
        <f t="shared" si="13"/>
        <v>0</v>
      </c>
      <c r="U52" s="574">
        <f t="shared" si="13"/>
        <v>0</v>
      </c>
      <c r="V52" s="574">
        <f t="shared" si="13"/>
        <v>500</v>
      </c>
      <c r="W52" s="574">
        <f t="shared" si="13"/>
        <v>0</v>
      </c>
      <c r="X52" s="574">
        <f t="shared" si="13"/>
        <v>0</v>
      </c>
    </row>
    <row r="53" spans="1:24" ht="60" hidden="1">
      <c r="A53" s="571">
        <v>1</v>
      </c>
      <c r="B53" s="572" t="s">
        <v>1209</v>
      </c>
      <c r="C53" s="573">
        <f t="shared" si="4"/>
        <v>1380</v>
      </c>
      <c r="D53" s="573">
        <f t="shared" si="5"/>
        <v>880</v>
      </c>
      <c r="E53" s="573"/>
      <c r="F53" s="573">
        <v>100</v>
      </c>
      <c r="G53" s="573"/>
      <c r="H53" s="573"/>
      <c r="I53" s="573">
        <v>100</v>
      </c>
      <c r="J53" s="573">
        <v>400</v>
      </c>
      <c r="K53" s="573">
        <v>200</v>
      </c>
      <c r="L53" s="573"/>
      <c r="M53" s="573">
        <v>80</v>
      </c>
      <c r="N53" s="573"/>
      <c r="O53" s="573"/>
      <c r="P53" s="573">
        <f t="shared" si="3"/>
        <v>500</v>
      </c>
      <c r="Q53" s="573"/>
      <c r="R53" s="573"/>
      <c r="S53" s="573"/>
      <c r="T53" s="573"/>
      <c r="U53" s="573"/>
      <c r="V53" s="573">
        <v>500</v>
      </c>
      <c r="W53" s="573"/>
      <c r="X53" s="573"/>
    </row>
    <row r="54" spans="1:24" ht="85.5">
      <c r="A54" s="567" t="s">
        <v>191</v>
      </c>
      <c r="B54" s="570" t="s">
        <v>1210</v>
      </c>
      <c r="C54" s="574">
        <f t="shared" si="4"/>
        <v>600</v>
      </c>
      <c r="D54" s="574">
        <f t="shared" si="5"/>
        <v>600</v>
      </c>
      <c r="E54" s="574">
        <f t="shared" ref="E54:X54" si="14">SUM(E55:E59)</f>
        <v>200</v>
      </c>
      <c r="F54" s="574">
        <f t="shared" si="14"/>
        <v>150</v>
      </c>
      <c r="G54" s="574">
        <f t="shared" si="14"/>
        <v>0</v>
      </c>
      <c r="H54" s="574">
        <f t="shared" si="14"/>
        <v>0</v>
      </c>
      <c r="I54" s="574">
        <f t="shared" si="14"/>
        <v>100</v>
      </c>
      <c r="J54" s="574">
        <f t="shared" si="14"/>
        <v>0</v>
      </c>
      <c r="K54" s="574">
        <f t="shared" si="14"/>
        <v>0</v>
      </c>
      <c r="L54" s="574">
        <f t="shared" si="14"/>
        <v>0</v>
      </c>
      <c r="M54" s="574">
        <f t="shared" si="14"/>
        <v>150</v>
      </c>
      <c r="N54" s="574">
        <f t="shared" si="14"/>
        <v>0</v>
      </c>
      <c r="O54" s="574">
        <f t="shared" si="14"/>
        <v>0</v>
      </c>
      <c r="P54" s="574">
        <f t="shared" si="3"/>
        <v>0</v>
      </c>
      <c r="Q54" s="574">
        <f t="shared" si="14"/>
        <v>0</v>
      </c>
      <c r="R54" s="574">
        <f t="shared" si="14"/>
        <v>0</v>
      </c>
      <c r="S54" s="574">
        <f t="shared" si="14"/>
        <v>0</v>
      </c>
      <c r="T54" s="574">
        <f t="shared" si="14"/>
        <v>0</v>
      </c>
      <c r="U54" s="574">
        <f t="shared" si="14"/>
        <v>0</v>
      </c>
      <c r="V54" s="574">
        <f t="shared" si="14"/>
        <v>0</v>
      </c>
      <c r="W54" s="574">
        <f t="shared" si="14"/>
        <v>0</v>
      </c>
      <c r="X54" s="574">
        <f t="shared" si="14"/>
        <v>0</v>
      </c>
    </row>
    <row r="55" spans="1:24" ht="75" hidden="1">
      <c r="A55" s="571">
        <v>1</v>
      </c>
      <c r="B55" s="572" t="s">
        <v>1211</v>
      </c>
      <c r="C55" s="573">
        <f t="shared" si="4"/>
        <v>100</v>
      </c>
      <c r="D55" s="573">
        <f t="shared" si="5"/>
        <v>100</v>
      </c>
      <c r="E55" s="573"/>
      <c r="F55" s="573">
        <v>50</v>
      </c>
      <c r="G55" s="573"/>
      <c r="H55" s="573"/>
      <c r="I55" s="573">
        <v>50</v>
      </c>
      <c r="J55" s="573"/>
      <c r="K55" s="573"/>
      <c r="L55" s="573"/>
      <c r="M55" s="573"/>
      <c r="N55" s="573"/>
      <c r="O55" s="573"/>
      <c r="P55" s="573">
        <f>SUM(Q55:X55)</f>
        <v>0</v>
      </c>
      <c r="Q55" s="573"/>
      <c r="R55" s="573"/>
      <c r="S55" s="573"/>
      <c r="T55" s="573"/>
      <c r="U55" s="573"/>
      <c r="V55" s="573"/>
      <c r="W55" s="573"/>
      <c r="X55" s="573"/>
    </row>
    <row r="56" spans="1:24" ht="60" hidden="1">
      <c r="A56" s="571">
        <v>2</v>
      </c>
      <c r="B56" s="572" t="s">
        <v>1212</v>
      </c>
      <c r="C56" s="573">
        <f t="shared" si="4"/>
        <v>100</v>
      </c>
      <c r="D56" s="573">
        <f t="shared" si="5"/>
        <v>100</v>
      </c>
      <c r="E56" s="573"/>
      <c r="F56" s="573"/>
      <c r="G56" s="573"/>
      <c r="H56" s="573"/>
      <c r="I56" s="573"/>
      <c r="J56" s="573"/>
      <c r="K56" s="573"/>
      <c r="L56" s="573"/>
      <c r="M56" s="573">
        <v>100</v>
      </c>
      <c r="N56" s="573"/>
      <c r="O56" s="573"/>
      <c r="P56" s="573">
        <f t="shared" ref="P56:P59" si="15">SUM(Q56:X56)</f>
        <v>0</v>
      </c>
      <c r="Q56" s="573"/>
      <c r="R56" s="573"/>
      <c r="S56" s="573"/>
      <c r="T56" s="573"/>
      <c r="U56" s="573"/>
      <c r="V56" s="573"/>
      <c r="W56" s="573"/>
      <c r="X56" s="573"/>
    </row>
    <row r="57" spans="1:24" ht="60" hidden="1">
      <c r="A57" s="571">
        <v>3</v>
      </c>
      <c r="B57" s="572" t="s">
        <v>1213</v>
      </c>
      <c r="C57" s="573">
        <f t="shared" si="4"/>
        <v>350</v>
      </c>
      <c r="D57" s="573">
        <f t="shared" si="5"/>
        <v>350</v>
      </c>
      <c r="E57" s="573">
        <v>200</v>
      </c>
      <c r="F57" s="573">
        <v>50</v>
      </c>
      <c r="G57" s="573"/>
      <c r="H57" s="573"/>
      <c r="I57" s="573">
        <v>50</v>
      </c>
      <c r="J57" s="573"/>
      <c r="K57" s="573"/>
      <c r="L57" s="573"/>
      <c r="M57" s="573">
        <v>50</v>
      </c>
      <c r="N57" s="573"/>
      <c r="O57" s="573"/>
      <c r="P57" s="573">
        <f t="shared" si="15"/>
        <v>0</v>
      </c>
      <c r="Q57" s="573"/>
      <c r="R57" s="573"/>
      <c r="S57" s="573"/>
      <c r="T57" s="573"/>
      <c r="U57" s="573"/>
      <c r="V57" s="573"/>
      <c r="W57" s="573"/>
      <c r="X57" s="573"/>
    </row>
    <row r="58" spans="1:24" ht="75" hidden="1">
      <c r="A58" s="571">
        <v>4</v>
      </c>
      <c r="B58" s="572" t="s">
        <v>1214</v>
      </c>
      <c r="C58" s="573">
        <f t="shared" si="4"/>
        <v>50</v>
      </c>
      <c r="D58" s="573">
        <f t="shared" si="5"/>
        <v>50</v>
      </c>
      <c r="E58" s="573"/>
      <c r="F58" s="573">
        <v>50</v>
      </c>
      <c r="G58" s="573"/>
      <c r="H58" s="573"/>
      <c r="I58" s="573"/>
      <c r="J58" s="573"/>
      <c r="K58" s="573"/>
      <c r="L58" s="573"/>
      <c r="M58" s="573"/>
      <c r="N58" s="573"/>
      <c r="O58" s="573"/>
      <c r="P58" s="573">
        <f t="shared" si="15"/>
        <v>0</v>
      </c>
      <c r="Q58" s="573"/>
      <c r="R58" s="573"/>
      <c r="S58" s="573"/>
      <c r="T58" s="573"/>
      <c r="U58" s="573"/>
      <c r="V58" s="573"/>
      <c r="W58" s="573"/>
      <c r="X58" s="573"/>
    </row>
    <row r="59" spans="1:24" ht="45" hidden="1">
      <c r="A59" s="571">
        <v>5</v>
      </c>
      <c r="B59" s="572" t="s">
        <v>1215</v>
      </c>
      <c r="C59" s="573">
        <f t="shared" si="4"/>
        <v>0</v>
      </c>
      <c r="D59" s="573">
        <f t="shared" si="5"/>
        <v>0</v>
      </c>
      <c r="E59" s="573"/>
      <c r="F59" s="573"/>
      <c r="G59" s="573"/>
      <c r="H59" s="573"/>
      <c r="I59" s="573"/>
      <c r="J59" s="573"/>
      <c r="K59" s="573"/>
      <c r="L59" s="573"/>
      <c r="M59" s="573"/>
      <c r="N59" s="573"/>
      <c r="O59" s="573"/>
      <c r="P59" s="573">
        <f t="shared" si="15"/>
        <v>0</v>
      </c>
      <c r="Q59" s="573"/>
      <c r="R59" s="573"/>
      <c r="S59" s="573"/>
      <c r="T59" s="573"/>
      <c r="U59" s="573"/>
      <c r="V59" s="573"/>
      <c r="W59" s="573"/>
      <c r="X59" s="573"/>
    </row>
    <row r="60" spans="1:24">
      <c r="A60" s="567" t="s">
        <v>158</v>
      </c>
      <c r="B60" s="570" t="s">
        <v>1216</v>
      </c>
      <c r="C60" s="574">
        <f t="shared" ref="C60" si="16">D60+P60</f>
        <v>9984</v>
      </c>
      <c r="D60" s="574">
        <f t="shared" ref="D60" si="17">SUM(E60:O60)</f>
        <v>9984</v>
      </c>
      <c r="E60" s="574">
        <v>1401</v>
      </c>
      <c r="F60" s="574">
        <v>1338</v>
      </c>
      <c r="G60" s="574">
        <v>1071</v>
      </c>
      <c r="H60" s="574">
        <v>420</v>
      </c>
      <c r="I60" s="574">
        <v>678</v>
      </c>
      <c r="J60" s="574">
        <v>1044</v>
      </c>
      <c r="K60" s="574">
        <v>1170</v>
      </c>
      <c r="L60" s="574">
        <v>798</v>
      </c>
      <c r="M60" s="574">
        <v>834</v>
      </c>
      <c r="N60" s="574">
        <v>420</v>
      </c>
      <c r="O60" s="574">
        <v>810</v>
      </c>
      <c r="P60" s="568"/>
      <c r="Q60" s="574"/>
      <c r="R60" s="574"/>
      <c r="S60" s="574"/>
      <c r="T60" s="574"/>
      <c r="U60" s="574"/>
      <c r="V60" s="574"/>
      <c r="W60" s="574"/>
      <c r="X60" s="574"/>
    </row>
    <row r="216" spans="2:2">
      <c r="B216" s="385" t="s">
        <v>791</v>
      </c>
    </row>
  </sheetData>
  <mergeCells count="12">
    <mergeCell ref="C6:C7"/>
    <mergeCell ref="D6:D7"/>
    <mergeCell ref="E6:O6"/>
    <mergeCell ref="A1:X1"/>
    <mergeCell ref="A2:X2"/>
    <mergeCell ref="A3:X3"/>
    <mergeCell ref="S4:X4"/>
    <mergeCell ref="A5:A7"/>
    <mergeCell ref="B5:B7"/>
    <mergeCell ref="C5:X5"/>
    <mergeCell ref="P6:P7"/>
    <mergeCell ref="Q6:X6"/>
  </mergeCells>
  <printOptions horizontalCentered="1"/>
  <pageMargins left="0.3" right="0.3" top="0.5" bottom="0.6" header="0.31496062992126" footer="0.31496062992126"/>
  <pageSetup paperSize="8" scale="85" orientation="landscape" useFirstPageNumber="1" r:id="rId1"/>
  <headerFooter scaleWithDoc="0">
    <oddHeader>&amp;C&amp;P</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heetViews>
  <sheetFormatPr defaultRowHeight="1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workbookViewId="0"/>
  </sheetViews>
  <sheetFormatPr defaultRowHeight="1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workbookViewId="0"/>
  </sheetViews>
  <sheetFormatPr defaultRowHeight="1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workbookViewId="0"/>
  </sheetViews>
  <sheetFormatPr defaultRowHeight="1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workbookViewId="0"/>
  </sheetViews>
  <sheetFormatPr defaultRowHeight="15"/>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
  <sheetViews>
    <sheetView workbookViewId="0"/>
  </sheetViews>
  <sheetFormatPr defaultRowHeight="15"/>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
  <sheetViews>
    <sheetView workbookViewId="0"/>
  </sheetViews>
  <sheetFormatPr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22</vt:i4>
      </vt:variant>
    </vt:vector>
  </HeadingPairs>
  <TitlesOfParts>
    <vt:vector size="38" baseType="lpstr">
      <vt:lpstr>SGV</vt:lpstr>
      <vt:lpstr>results</vt:lpstr>
      <vt:lpstr>B2b-Do dac dat dai</vt:lpstr>
      <vt:lpstr>B45</vt:lpstr>
      <vt:lpstr>B2 NSĐP 24 Het TG</vt:lpstr>
      <vt:lpstr>B2c NSĐP 25-HDND keo dai</vt:lpstr>
      <vt:lpstr>B4 NSĐP Tang thu</vt:lpstr>
      <vt:lpstr>B5-MT CTMTQG</vt:lpstr>
      <vt:lpstr>B6-Tong NSNN 3CT</vt:lpstr>
      <vt:lpstr>B8_TH VSN</vt:lpstr>
      <vt:lpstr>B8_DTTS</vt:lpstr>
      <vt:lpstr>B8_DTTS_CT</vt:lpstr>
      <vt:lpstr>B8_GNBV</vt:lpstr>
      <vt:lpstr>B8_GNBV_CT</vt:lpstr>
      <vt:lpstr>B8_NTMTW_CT</vt:lpstr>
      <vt:lpstr>B8_NTMDP_CT</vt:lpstr>
      <vt:lpstr>'B2c NSĐP 25-HDND keo dai'!Print_Area</vt:lpstr>
      <vt:lpstr>'B4 NSĐP Tang thu'!Print_Area</vt:lpstr>
      <vt:lpstr>'B45'!Print_Area</vt:lpstr>
      <vt:lpstr>'B5-MT CTMTQG'!Print_Area</vt:lpstr>
      <vt:lpstr>B8_DTTS!Print_Area</vt:lpstr>
      <vt:lpstr>B8_DTTS_CT!Print_Area</vt:lpstr>
      <vt:lpstr>B8_GNBV!Print_Area</vt:lpstr>
      <vt:lpstr>B8_GNBV_CT!Print_Area</vt:lpstr>
      <vt:lpstr>'B8_TH VSN'!Print_Area</vt:lpstr>
      <vt:lpstr>'B2 NSĐP 24 Het TG'!Print_Titles</vt:lpstr>
      <vt:lpstr>'B2c NSĐP 25-HDND keo dai'!Print_Titles</vt:lpstr>
      <vt:lpstr>'B4 NSĐP Tang thu'!Print_Titles</vt:lpstr>
      <vt:lpstr>'B45'!Print_Titles</vt:lpstr>
      <vt:lpstr>'B5-MT CTMTQG'!Print_Titles</vt:lpstr>
      <vt:lpstr>'B6-Tong NSNN 3CT'!Print_Titles</vt:lpstr>
      <vt:lpstr>B8_DTTS!Print_Titles</vt:lpstr>
      <vt:lpstr>B8_DTTS_CT!Print_Titles</vt:lpstr>
      <vt:lpstr>B8_GNBV!Print_Titles</vt:lpstr>
      <vt:lpstr>B8_GNBV_CT!Print_Titles</vt:lpstr>
      <vt:lpstr>B8_NTMDP_CT!Print_Titles</vt:lpstr>
      <vt:lpstr>B8_NTMTW_CT!Print_Titles</vt:lpstr>
      <vt:lpstr>'B8_TH VSN'!Print_Titles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KaKaNG</dc:creator>
  <cp:lastModifiedBy>khanhstcls@gmail.com</cp:lastModifiedBy>
  <cp:lastPrinted>2024-12-09T08:53:16Z</cp:lastPrinted>
  <dcterms:created xsi:type="dcterms:W3CDTF">2022-08-14T08:03:09Z</dcterms:created>
  <dcterms:modified xsi:type="dcterms:W3CDTF">2024-12-13T00:44:10Z</dcterms:modified>
</cp:coreProperties>
</file>